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13B6F1-0A7D-4693-9A21-07989C65C2DA}" xr6:coauthVersionLast="47" xr6:coauthVersionMax="47" xr10:uidLastSave="{00000000-0000-0000-0000-000000000000}"/>
  <bookViews>
    <workbookView xWindow="-110" yWindow="-110" windowWidth="19420" windowHeight="10300" tabRatio="775" xr2:uid="{00000000-000D-0000-FFFF-FFFF00000000}"/>
  </bookViews>
  <sheets>
    <sheet name="Raw" sheetId="8" r:id="rId1"/>
    <sheet name="KPI_YTD_Input" sheetId="6" r:id="rId2"/>
    <sheet name="KPI_WEEKLY_Input" sheetId="7" r:id="rId3"/>
    <sheet name="Aging" sheetId="11" r:id="rId4"/>
    <sheet name="Reorder" sheetId="9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Raw!$A$2:$AT$1653</definedName>
    <definedName name="_xlnm._FilterDatabase" localSheetId="4" hidden="1">Reorder!$A$2:$AG$102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883" i="11" l="1"/>
  <c r="T3883" i="11"/>
  <c r="S3883" i="11"/>
  <c r="R3883" i="11"/>
  <c r="Q3883" i="11"/>
  <c r="P3883" i="11"/>
  <c r="O3883" i="11"/>
  <c r="N3883" i="11"/>
  <c r="M3883" i="11"/>
  <c r="I3883" i="11"/>
  <c r="G3883" i="11"/>
  <c r="A3883" i="11"/>
  <c r="S3882" i="11"/>
  <c r="U3882" i="11" s="1"/>
  <c r="R3882" i="11"/>
  <c r="T3882" i="11" s="1"/>
  <c r="Q3882" i="11"/>
  <c r="P3882" i="11"/>
  <c r="O3882" i="11"/>
  <c r="N3882" i="11"/>
  <c r="M3882" i="11"/>
  <c r="I3882" i="11"/>
  <c r="G3882" i="11"/>
  <c r="A3882" i="11"/>
  <c r="S3881" i="11"/>
  <c r="U3881" i="11" s="1"/>
  <c r="R3881" i="11"/>
  <c r="T3881" i="11" s="1"/>
  <c r="Q3881" i="11"/>
  <c r="P3881" i="11"/>
  <c r="O3881" i="11"/>
  <c r="N3881" i="11"/>
  <c r="M3881" i="11"/>
  <c r="I3881" i="11"/>
  <c r="G3881" i="11"/>
  <c r="A3881" i="11"/>
  <c r="S3880" i="11"/>
  <c r="U3880" i="11" s="1"/>
  <c r="R3880" i="11"/>
  <c r="T3880" i="11" s="1"/>
  <c r="Q3880" i="11"/>
  <c r="P3880" i="11"/>
  <c r="O3880" i="11"/>
  <c r="N3880" i="11"/>
  <c r="M3880" i="11"/>
  <c r="I3880" i="11"/>
  <c r="G3880" i="11"/>
  <c r="A3880" i="11"/>
  <c r="S3879" i="11"/>
  <c r="U3879" i="11" s="1"/>
  <c r="R3879" i="11"/>
  <c r="T3879" i="11" s="1"/>
  <c r="Q3879" i="11"/>
  <c r="P3879" i="11"/>
  <c r="O3879" i="11"/>
  <c r="N3879" i="11"/>
  <c r="M3879" i="11"/>
  <c r="I3879" i="11"/>
  <c r="G3879" i="11"/>
  <c r="A3879" i="11"/>
  <c r="S3878" i="11"/>
  <c r="U3878" i="11" s="1"/>
  <c r="R3878" i="11"/>
  <c r="T3878" i="11" s="1"/>
  <c r="Q3878" i="11"/>
  <c r="P3878" i="11"/>
  <c r="O3878" i="11"/>
  <c r="N3878" i="11"/>
  <c r="M3878" i="11"/>
  <c r="I3878" i="11"/>
  <c r="G3878" i="11"/>
  <c r="A3878" i="11"/>
  <c r="S3877" i="11"/>
  <c r="U3877" i="11" s="1"/>
  <c r="R3877" i="11"/>
  <c r="T3877" i="11" s="1"/>
  <c r="Q3877" i="11"/>
  <c r="P3877" i="11"/>
  <c r="O3877" i="11"/>
  <c r="N3877" i="11"/>
  <c r="M3877" i="11"/>
  <c r="I3877" i="11"/>
  <c r="G3877" i="11"/>
  <c r="A3877" i="11"/>
  <c r="S3876" i="11"/>
  <c r="U3876" i="11" s="1"/>
  <c r="R3876" i="11"/>
  <c r="T3876" i="11" s="1"/>
  <c r="Q3876" i="11"/>
  <c r="P3876" i="11"/>
  <c r="O3876" i="11"/>
  <c r="N3876" i="11"/>
  <c r="M3876" i="11"/>
  <c r="I3876" i="11"/>
  <c r="G3876" i="11"/>
  <c r="A3876" i="11"/>
  <c r="U3875" i="11"/>
  <c r="S3875" i="11"/>
  <c r="R3875" i="11"/>
  <c r="T3875" i="11" s="1"/>
  <c r="Q3875" i="11"/>
  <c r="P3875" i="11"/>
  <c r="O3875" i="11"/>
  <c r="N3875" i="11"/>
  <c r="M3875" i="11"/>
  <c r="I3875" i="11"/>
  <c r="G3875" i="11"/>
  <c r="A3875" i="11"/>
  <c r="S3874" i="11"/>
  <c r="U3874" i="11" s="1"/>
  <c r="R3874" i="11"/>
  <c r="T3874" i="11" s="1"/>
  <c r="Q3874" i="11"/>
  <c r="P3874" i="11"/>
  <c r="O3874" i="11"/>
  <c r="N3874" i="11"/>
  <c r="M3874" i="11"/>
  <c r="I3874" i="11"/>
  <c r="G3874" i="11"/>
  <c r="A3874" i="11"/>
  <c r="S3873" i="11"/>
  <c r="U3873" i="11" s="1"/>
  <c r="R3873" i="11"/>
  <c r="T3873" i="11" s="1"/>
  <c r="Q3873" i="11"/>
  <c r="P3873" i="11"/>
  <c r="O3873" i="11"/>
  <c r="N3873" i="11"/>
  <c r="M3873" i="11"/>
  <c r="I3873" i="11"/>
  <c r="G3873" i="11"/>
  <c r="A3873" i="11"/>
  <c r="S3872" i="11"/>
  <c r="U3872" i="11" s="1"/>
  <c r="R3872" i="11"/>
  <c r="T3872" i="11" s="1"/>
  <c r="Q3872" i="11"/>
  <c r="P3872" i="11"/>
  <c r="O3872" i="11"/>
  <c r="N3872" i="11"/>
  <c r="M3872" i="11"/>
  <c r="I3872" i="11"/>
  <c r="G3872" i="11"/>
  <c r="A3872" i="11"/>
  <c r="S3871" i="11"/>
  <c r="U3871" i="11" s="1"/>
  <c r="R3871" i="11"/>
  <c r="T3871" i="11" s="1"/>
  <c r="Q3871" i="11"/>
  <c r="P3871" i="11"/>
  <c r="O3871" i="11"/>
  <c r="N3871" i="11"/>
  <c r="M3871" i="11"/>
  <c r="I3871" i="11"/>
  <c r="G3871" i="11"/>
  <c r="A3871" i="11"/>
  <c r="S3870" i="11"/>
  <c r="U3870" i="11" s="1"/>
  <c r="R3870" i="11"/>
  <c r="T3870" i="11" s="1"/>
  <c r="Q3870" i="11"/>
  <c r="P3870" i="11"/>
  <c r="O3870" i="11"/>
  <c r="N3870" i="11"/>
  <c r="M3870" i="11"/>
  <c r="I3870" i="11"/>
  <c r="G3870" i="11"/>
  <c r="A3870" i="11"/>
  <c r="S3869" i="11"/>
  <c r="U3869" i="11" s="1"/>
  <c r="R3869" i="11"/>
  <c r="T3869" i="11" s="1"/>
  <c r="Q3869" i="11"/>
  <c r="P3869" i="11"/>
  <c r="O3869" i="11"/>
  <c r="N3869" i="11"/>
  <c r="M3869" i="11"/>
  <c r="I3869" i="11"/>
  <c r="G3869" i="11"/>
  <c r="A3869" i="11"/>
  <c r="S3868" i="11"/>
  <c r="U3868" i="11" s="1"/>
  <c r="R3868" i="11"/>
  <c r="T3868" i="11" s="1"/>
  <c r="Q3868" i="11"/>
  <c r="P3868" i="11"/>
  <c r="O3868" i="11"/>
  <c r="N3868" i="11"/>
  <c r="M3868" i="11"/>
  <c r="I3868" i="11"/>
  <c r="G3868" i="11"/>
  <c r="A3868" i="11"/>
  <c r="S3867" i="11"/>
  <c r="U3867" i="11" s="1"/>
  <c r="R3867" i="11"/>
  <c r="T3867" i="11" s="1"/>
  <c r="Q3867" i="11"/>
  <c r="P3867" i="11"/>
  <c r="O3867" i="11"/>
  <c r="N3867" i="11"/>
  <c r="M3867" i="11"/>
  <c r="I3867" i="11"/>
  <c r="G3867" i="11"/>
  <c r="A3867" i="11"/>
  <c r="S3866" i="11"/>
  <c r="U3866" i="11" s="1"/>
  <c r="R3866" i="11"/>
  <c r="T3866" i="11" s="1"/>
  <c r="Q3866" i="11"/>
  <c r="P3866" i="11"/>
  <c r="O3866" i="11"/>
  <c r="N3866" i="11"/>
  <c r="M3866" i="11"/>
  <c r="I3866" i="11"/>
  <c r="G3866" i="11"/>
  <c r="A3866" i="11"/>
  <c r="S3865" i="11"/>
  <c r="U3865" i="11" s="1"/>
  <c r="R3865" i="11"/>
  <c r="T3865" i="11" s="1"/>
  <c r="Q3865" i="11"/>
  <c r="P3865" i="11"/>
  <c r="O3865" i="11"/>
  <c r="N3865" i="11"/>
  <c r="M3865" i="11"/>
  <c r="I3865" i="11"/>
  <c r="G3865" i="11"/>
  <c r="A3865" i="11"/>
  <c r="S3864" i="11"/>
  <c r="U3864" i="11" s="1"/>
  <c r="R3864" i="11"/>
  <c r="T3864" i="11" s="1"/>
  <c r="Q3864" i="11"/>
  <c r="P3864" i="11"/>
  <c r="O3864" i="11"/>
  <c r="N3864" i="11"/>
  <c r="M3864" i="11"/>
  <c r="I3864" i="11"/>
  <c r="G3864" i="11"/>
  <c r="A3864" i="11"/>
  <c r="S3863" i="11"/>
  <c r="U3863" i="11" s="1"/>
  <c r="R3863" i="11"/>
  <c r="T3863" i="11" s="1"/>
  <c r="Q3863" i="11"/>
  <c r="P3863" i="11"/>
  <c r="O3863" i="11"/>
  <c r="N3863" i="11"/>
  <c r="M3863" i="11"/>
  <c r="I3863" i="11"/>
  <c r="G3863" i="11"/>
  <c r="A3863" i="11"/>
  <c r="S3862" i="11"/>
  <c r="U3862" i="11" s="1"/>
  <c r="R3862" i="11"/>
  <c r="T3862" i="11" s="1"/>
  <c r="Q3862" i="11"/>
  <c r="P3862" i="11"/>
  <c r="O3862" i="11"/>
  <c r="N3862" i="11"/>
  <c r="M3862" i="11"/>
  <c r="I3862" i="11"/>
  <c r="G3862" i="11"/>
  <c r="A3862" i="11"/>
  <c r="U3861" i="11"/>
  <c r="S3861" i="11"/>
  <c r="R3861" i="11"/>
  <c r="T3861" i="11" s="1"/>
  <c r="Q3861" i="11"/>
  <c r="P3861" i="11"/>
  <c r="O3861" i="11"/>
  <c r="N3861" i="11"/>
  <c r="M3861" i="11"/>
  <c r="I3861" i="11"/>
  <c r="G3861" i="11"/>
  <c r="A3861" i="11"/>
  <c r="S3860" i="11"/>
  <c r="U3860" i="11" s="1"/>
  <c r="R3860" i="11"/>
  <c r="T3860" i="11" s="1"/>
  <c r="Q3860" i="11"/>
  <c r="P3860" i="11"/>
  <c r="O3860" i="11"/>
  <c r="N3860" i="11"/>
  <c r="M3860" i="11"/>
  <c r="I3860" i="11"/>
  <c r="G3860" i="11"/>
  <c r="A3860" i="11"/>
  <c r="U3859" i="11"/>
  <c r="S3859" i="11"/>
  <c r="R3859" i="11"/>
  <c r="T3859" i="11" s="1"/>
  <c r="Q3859" i="11"/>
  <c r="P3859" i="11"/>
  <c r="O3859" i="11"/>
  <c r="N3859" i="11"/>
  <c r="M3859" i="11"/>
  <c r="I3859" i="11"/>
  <c r="G3859" i="11"/>
  <c r="A3859" i="11"/>
  <c r="S3858" i="11"/>
  <c r="U3858" i="11" s="1"/>
  <c r="R3858" i="11"/>
  <c r="T3858" i="11" s="1"/>
  <c r="Q3858" i="11"/>
  <c r="P3858" i="11"/>
  <c r="O3858" i="11"/>
  <c r="N3858" i="11"/>
  <c r="M3858" i="11"/>
  <c r="I3858" i="11"/>
  <c r="G3858" i="11"/>
  <c r="A3858" i="11"/>
  <c r="S3857" i="11"/>
  <c r="U3857" i="11" s="1"/>
  <c r="R3857" i="11"/>
  <c r="T3857" i="11" s="1"/>
  <c r="Q3857" i="11"/>
  <c r="P3857" i="11"/>
  <c r="O3857" i="11"/>
  <c r="N3857" i="11"/>
  <c r="M3857" i="11"/>
  <c r="I3857" i="11"/>
  <c r="G3857" i="11"/>
  <c r="A3857" i="11"/>
  <c r="U3856" i="11"/>
  <c r="S3856" i="11"/>
  <c r="R3856" i="11"/>
  <c r="T3856" i="11" s="1"/>
  <c r="Q3856" i="11"/>
  <c r="P3856" i="11"/>
  <c r="O3856" i="11"/>
  <c r="N3856" i="11"/>
  <c r="M3856" i="11"/>
  <c r="I3856" i="11"/>
  <c r="G3856" i="11"/>
  <c r="A3856" i="11"/>
  <c r="U3855" i="11"/>
  <c r="S3855" i="11"/>
  <c r="R3855" i="11"/>
  <c r="T3855" i="11" s="1"/>
  <c r="Q3855" i="11"/>
  <c r="P3855" i="11"/>
  <c r="O3855" i="11"/>
  <c r="N3855" i="11"/>
  <c r="M3855" i="11"/>
  <c r="I3855" i="11"/>
  <c r="G3855" i="11"/>
  <c r="A3855" i="11"/>
  <c r="S3854" i="11"/>
  <c r="U3854" i="11" s="1"/>
  <c r="R3854" i="11"/>
  <c r="T3854" i="11" s="1"/>
  <c r="Q3854" i="11"/>
  <c r="P3854" i="11"/>
  <c r="O3854" i="11"/>
  <c r="N3854" i="11"/>
  <c r="M3854" i="11"/>
  <c r="I3854" i="11"/>
  <c r="G3854" i="11"/>
  <c r="A3854" i="11"/>
  <c r="S3853" i="11"/>
  <c r="U3853" i="11" s="1"/>
  <c r="R3853" i="11"/>
  <c r="T3853" i="11" s="1"/>
  <c r="Q3853" i="11"/>
  <c r="P3853" i="11"/>
  <c r="O3853" i="11"/>
  <c r="N3853" i="11"/>
  <c r="M3853" i="11"/>
  <c r="I3853" i="11"/>
  <c r="G3853" i="11"/>
  <c r="A3853" i="11"/>
  <c r="U3852" i="11"/>
  <c r="S3852" i="11"/>
  <c r="R3852" i="11"/>
  <c r="T3852" i="11" s="1"/>
  <c r="Q3852" i="11"/>
  <c r="P3852" i="11"/>
  <c r="O3852" i="11"/>
  <c r="N3852" i="11"/>
  <c r="M3852" i="11"/>
  <c r="I3852" i="11"/>
  <c r="G3852" i="11"/>
  <c r="A3852" i="11"/>
  <c r="S3851" i="11"/>
  <c r="U3851" i="11" s="1"/>
  <c r="R3851" i="11"/>
  <c r="T3851" i="11" s="1"/>
  <c r="Q3851" i="11"/>
  <c r="P3851" i="11"/>
  <c r="O3851" i="11"/>
  <c r="N3851" i="11"/>
  <c r="M3851" i="11"/>
  <c r="I3851" i="11"/>
  <c r="G3851" i="11"/>
  <c r="A3851" i="11"/>
  <c r="U3850" i="11"/>
  <c r="S3850" i="11"/>
  <c r="R3850" i="11"/>
  <c r="T3850" i="11" s="1"/>
  <c r="Q3850" i="11"/>
  <c r="P3850" i="11"/>
  <c r="O3850" i="11"/>
  <c r="N3850" i="11"/>
  <c r="M3850" i="11"/>
  <c r="I3850" i="11"/>
  <c r="G3850" i="11"/>
  <c r="A3850" i="11"/>
  <c r="S3849" i="11"/>
  <c r="U3849" i="11" s="1"/>
  <c r="R3849" i="11"/>
  <c r="T3849" i="11" s="1"/>
  <c r="Q3849" i="11"/>
  <c r="P3849" i="11"/>
  <c r="O3849" i="11"/>
  <c r="N3849" i="11"/>
  <c r="M3849" i="11"/>
  <c r="I3849" i="11"/>
  <c r="G3849" i="11"/>
  <c r="A3849" i="11"/>
  <c r="U3848" i="11"/>
  <c r="S3848" i="11"/>
  <c r="R3848" i="11"/>
  <c r="T3848" i="11" s="1"/>
  <c r="Q3848" i="11"/>
  <c r="P3848" i="11"/>
  <c r="O3848" i="11"/>
  <c r="N3848" i="11"/>
  <c r="M3848" i="11"/>
  <c r="I3848" i="11"/>
  <c r="G3848" i="11"/>
  <c r="A3848" i="11"/>
  <c r="U3847" i="11"/>
  <c r="S3847" i="11"/>
  <c r="R3847" i="11"/>
  <c r="T3847" i="11" s="1"/>
  <c r="Q3847" i="11"/>
  <c r="P3847" i="11"/>
  <c r="O3847" i="11"/>
  <c r="N3847" i="11"/>
  <c r="M3847" i="11"/>
  <c r="I3847" i="11"/>
  <c r="G3847" i="11"/>
  <c r="A3847" i="11"/>
  <c r="U3846" i="11"/>
  <c r="S3846" i="11"/>
  <c r="R3846" i="11"/>
  <c r="T3846" i="11" s="1"/>
  <c r="Q3846" i="11"/>
  <c r="P3846" i="11"/>
  <c r="O3846" i="11"/>
  <c r="N3846" i="11"/>
  <c r="M3846" i="11"/>
  <c r="I3846" i="11"/>
  <c r="G3846" i="11"/>
  <c r="A3846" i="11"/>
  <c r="S3845" i="11"/>
  <c r="U3845" i="11" s="1"/>
  <c r="R3845" i="11"/>
  <c r="T3845" i="11" s="1"/>
  <c r="Q3845" i="11"/>
  <c r="P3845" i="11"/>
  <c r="O3845" i="11"/>
  <c r="N3845" i="11"/>
  <c r="M3845" i="11"/>
  <c r="I3845" i="11"/>
  <c r="G3845" i="11"/>
  <c r="A3845" i="11"/>
  <c r="S3844" i="11"/>
  <c r="U3844" i="11" s="1"/>
  <c r="R3844" i="11"/>
  <c r="T3844" i="11" s="1"/>
  <c r="Q3844" i="11"/>
  <c r="P3844" i="11"/>
  <c r="O3844" i="11"/>
  <c r="N3844" i="11"/>
  <c r="M3844" i="11"/>
  <c r="I3844" i="11"/>
  <c r="G3844" i="11"/>
  <c r="A3844" i="11"/>
  <c r="S3843" i="11"/>
  <c r="U3843" i="11" s="1"/>
  <c r="R3843" i="11"/>
  <c r="T3843" i="11" s="1"/>
  <c r="Q3843" i="11"/>
  <c r="P3843" i="11"/>
  <c r="O3843" i="11"/>
  <c r="N3843" i="11"/>
  <c r="M3843" i="11"/>
  <c r="I3843" i="11"/>
  <c r="G3843" i="11"/>
  <c r="A3843" i="11"/>
  <c r="U3842" i="11"/>
  <c r="S3842" i="11"/>
  <c r="R3842" i="11"/>
  <c r="T3842" i="11" s="1"/>
  <c r="Q3842" i="11"/>
  <c r="P3842" i="11"/>
  <c r="O3842" i="11"/>
  <c r="N3842" i="11"/>
  <c r="M3842" i="11"/>
  <c r="I3842" i="11"/>
  <c r="G3842" i="11"/>
  <c r="A3842" i="11"/>
  <c r="U3841" i="11"/>
  <c r="S3841" i="11"/>
  <c r="R3841" i="11"/>
  <c r="T3841" i="11" s="1"/>
  <c r="Q3841" i="11"/>
  <c r="P3841" i="11"/>
  <c r="O3841" i="11"/>
  <c r="N3841" i="11"/>
  <c r="M3841" i="11"/>
  <c r="I3841" i="11"/>
  <c r="G3841" i="11"/>
  <c r="A3841" i="11"/>
  <c r="U3840" i="11"/>
  <c r="S3840" i="11"/>
  <c r="R3840" i="11"/>
  <c r="T3840" i="11" s="1"/>
  <c r="Q3840" i="11"/>
  <c r="P3840" i="11"/>
  <c r="O3840" i="11"/>
  <c r="N3840" i="11"/>
  <c r="M3840" i="11"/>
  <c r="I3840" i="11"/>
  <c r="G3840" i="11"/>
  <c r="A3840" i="11"/>
  <c r="U3839" i="11"/>
  <c r="S3839" i="11"/>
  <c r="R3839" i="11"/>
  <c r="T3839" i="11" s="1"/>
  <c r="Q3839" i="11"/>
  <c r="P3839" i="11"/>
  <c r="O3839" i="11"/>
  <c r="N3839" i="11"/>
  <c r="M3839" i="11"/>
  <c r="I3839" i="11"/>
  <c r="G3839" i="11"/>
  <c r="A3839" i="11"/>
  <c r="U3838" i="11"/>
  <c r="S3838" i="11"/>
  <c r="R3838" i="11"/>
  <c r="T3838" i="11" s="1"/>
  <c r="Q3838" i="11"/>
  <c r="P3838" i="11"/>
  <c r="O3838" i="11"/>
  <c r="N3838" i="11"/>
  <c r="M3838" i="11"/>
  <c r="I3838" i="11"/>
  <c r="G3838" i="11"/>
  <c r="A3838" i="11"/>
  <c r="U3837" i="11"/>
  <c r="S3837" i="11"/>
  <c r="R3837" i="11"/>
  <c r="T3837" i="11" s="1"/>
  <c r="Q3837" i="11"/>
  <c r="P3837" i="11"/>
  <c r="O3837" i="11"/>
  <c r="N3837" i="11"/>
  <c r="M3837" i="11"/>
  <c r="I3837" i="11"/>
  <c r="G3837" i="11"/>
  <c r="A3837" i="11"/>
  <c r="S3836" i="11"/>
  <c r="U3836" i="11" s="1"/>
  <c r="R3836" i="11"/>
  <c r="T3836" i="11" s="1"/>
  <c r="Q3836" i="11"/>
  <c r="P3836" i="11"/>
  <c r="O3836" i="11"/>
  <c r="N3836" i="11"/>
  <c r="M3836" i="11"/>
  <c r="I3836" i="11"/>
  <c r="G3836" i="11"/>
  <c r="A3836" i="11"/>
  <c r="S3835" i="11"/>
  <c r="U3835" i="11" s="1"/>
  <c r="R3835" i="11"/>
  <c r="T3835" i="11" s="1"/>
  <c r="Q3835" i="11"/>
  <c r="P3835" i="11"/>
  <c r="O3835" i="11"/>
  <c r="N3835" i="11"/>
  <c r="M3835" i="11"/>
  <c r="I3835" i="11"/>
  <c r="G3835" i="11"/>
  <c r="A3835" i="11"/>
  <c r="U3834" i="11"/>
  <c r="S3834" i="11"/>
  <c r="R3834" i="11"/>
  <c r="T3834" i="11" s="1"/>
  <c r="Q3834" i="11"/>
  <c r="P3834" i="11"/>
  <c r="O3834" i="11"/>
  <c r="N3834" i="11"/>
  <c r="M3834" i="11"/>
  <c r="I3834" i="11"/>
  <c r="G3834" i="11"/>
  <c r="A3834" i="11"/>
  <c r="U3833" i="11"/>
  <c r="S3833" i="11"/>
  <c r="R3833" i="11"/>
  <c r="T3833" i="11" s="1"/>
  <c r="Q3833" i="11"/>
  <c r="P3833" i="11"/>
  <c r="O3833" i="11"/>
  <c r="N3833" i="11"/>
  <c r="M3833" i="11"/>
  <c r="I3833" i="11"/>
  <c r="G3833" i="11"/>
  <c r="A3833" i="11"/>
  <c r="U3832" i="11"/>
  <c r="S3832" i="11"/>
  <c r="R3832" i="11"/>
  <c r="T3832" i="11" s="1"/>
  <c r="Q3832" i="11"/>
  <c r="P3832" i="11"/>
  <c r="O3832" i="11"/>
  <c r="N3832" i="11"/>
  <c r="M3832" i="11"/>
  <c r="I3832" i="11"/>
  <c r="G3832" i="11"/>
  <c r="A3832" i="11"/>
  <c r="U3831" i="11"/>
  <c r="S3831" i="11"/>
  <c r="R3831" i="11"/>
  <c r="T3831" i="11" s="1"/>
  <c r="Q3831" i="11"/>
  <c r="P3831" i="11"/>
  <c r="O3831" i="11"/>
  <c r="N3831" i="11"/>
  <c r="M3831" i="11"/>
  <c r="I3831" i="11"/>
  <c r="G3831" i="11"/>
  <c r="A3831" i="11"/>
  <c r="U3830" i="11"/>
  <c r="S3830" i="11"/>
  <c r="R3830" i="11"/>
  <c r="T3830" i="11" s="1"/>
  <c r="Q3830" i="11"/>
  <c r="P3830" i="11"/>
  <c r="O3830" i="11"/>
  <c r="N3830" i="11"/>
  <c r="M3830" i="11"/>
  <c r="I3830" i="11"/>
  <c r="G3830" i="11"/>
  <c r="A3830" i="11"/>
  <c r="S3829" i="11"/>
  <c r="U3829" i="11" s="1"/>
  <c r="R3829" i="11"/>
  <c r="T3829" i="11" s="1"/>
  <c r="Q3829" i="11"/>
  <c r="P3829" i="11"/>
  <c r="O3829" i="11"/>
  <c r="N3829" i="11"/>
  <c r="M3829" i="11"/>
  <c r="I3829" i="11"/>
  <c r="G3829" i="11"/>
  <c r="A3829" i="11"/>
  <c r="S3828" i="11"/>
  <c r="U3828" i="11" s="1"/>
  <c r="R3828" i="11"/>
  <c r="T3828" i="11" s="1"/>
  <c r="Q3828" i="11"/>
  <c r="P3828" i="11"/>
  <c r="O3828" i="11"/>
  <c r="N3828" i="11"/>
  <c r="M3828" i="11"/>
  <c r="I3828" i="11"/>
  <c r="G3828" i="11"/>
  <c r="A3828" i="11"/>
  <c r="S3827" i="11"/>
  <c r="U3827" i="11" s="1"/>
  <c r="R3827" i="11"/>
  <c r="T3827" i="11" s="1"/>
  <c r="Q3827" i="11"/>
  <c r="P3827" i="11"/>
  <c r="O3827" i="11"/>
  <c r="N3827" i="11"/>
  <c r="M3827" i="11"/>
  <c r="I3827" i="11"/>
  <c r="G3827" i="11"/>
  <c r="A3827" i="11"/>
  <c r="U3826" i="11"/>
  <c r="S3826" i="11"/>
  <c r="R3826" i="11"/>
  <c r="T3826" i="11" s="1"/>
  <c r="Q3826" i="11"/>
  <c r="P3826" i="11"/>
  <c r="O3826" i="11"/>
  <c r="N3826" i="11"/>
  <c r="M3826" i="11"/>
  <c r="I3826" i="11"/>
  <c r="G3826" i="11"/>
  <c r="A3826" i="11"/>
  <c r="U3825" i="11"/>
  <c r="S3825" i="11"/>
  <c r="R3825" i="11"/>
  <c r="T3825" i="11" s="1"/>
  <c r="Q3825" i="11"/>
  <c r="P3825" i="11"/>
  <c r="O3825" i="11"/>
  <c r="N3825" i="11"/>
  <c r="M3825" i="11"/>
  <c r="I3825" i="11"/>
  <c r="G3825" i="11"/>
  <c r="A3825" i="11"/>
  <c r="U3824" i="11"/>
  <c r="S3824" i="11"/>
  <c r="R3824" i="11"/>
  <c r="T3824" i="11" s="1"/>
  <c r="Q3824" i="11"/>
  <c r="P3824" i="11"/>
  <c r="O3824" i="11"/>
  <c r="N3824" i="11"/>
  <c r="M3824" i="11"/>
  <c r="I3824" i="11"/>
  <c r="G3824" i="11"/>
  <c r="A3824" i="11"/>
  <c r="U3823" i="11"/>
  <c r="S3823" i="11"/>
  <c r="R3823" i="11"/>
  <c r="T3823" i="11" s="1"/>
  <c r="Q3823" i="11"/>
  <c r="P3823" i="11"/>
  <c r="O3823" i="11"/>
  <c r="N3823" i="11"/>
  <c r="M3823" i="11"/>
  <c r="I3823" i="11"/>
  <c r="G3823" i="11"/>
  <c r="A3823" i="11"/>
  <c r="U3822" i="11"/>
  <c r="S3822" i="11"/>
  <c r="R3822" i="11"/>
  <c r="T3822" i="11" s="1"/>
  <c r="Q3822" i="11"/>
  <c r="P3822" i="11"/>
  <c r="O3822" i="11"/>
  <c r="N3822" i="11"/>
  <c r="M3822" i="11"/>
  <c r="I3822" i="11"/>
  <c r="G3822" i="11"/>
  <c r="A3822" i="11"/>
  <c r="S3821" i="11"/>
  <c r="U3821" i="11" s="1"/>
  <c r="R3821" i="11"/>
  <c r="T3821" i="11" s="1"/>
  <c r="Q3821" i="11"/>
  <c r="P3821" i="11"/>
  <c r="O3821" i="11"/>
  <c r="N3821" i="11"/>
  <c r="M3821" i="11"/>
  <c r="I3821" i="11"/>
  <c r="G3821" i="11"/>
  <c r="A3821" i="11"/>
  <c r="S3820" i="11"/>
  <c r="U3820" i="11" s="1"/>
  <c r="R3820" i="11"/>
  <c r="T3820" i="11" s="1"/>
  <c r="Q3820" i="11"/>
  <c r="P3820" i="11"/>
  <c r="O3820" i="11"/>
  <c r="N3820" i="11"/>
  <c r="M3820" i="11"/>
  <c r="I3820" i="11"/>
  <c r="G3820" i="11"/>
  <c r="A3820" i="11"/>
  <c r="S3819" i="11"/>
  <c r="U3819" i="11" s="1"/>
  <c r="R3819" i="11"/>
  <c r="T3819" i="11" s="1"/>
  <c r="Q3819" i="11"/>
  <c r="P3819" i="11"/>
  <c r="O3819" i="11"/>
  <c r="N3819" i="11"/>
  <c r="M3819" i="11"/>
  <c r="I3819" i="11"/>
  <c r="G3819" i="11"/>
  <c r="A3819" i="11"/>
  <c r="U3818" i="11"/>
  <c r="S3818" i="11"/>
  <c r="R3818" i="11"/>
  <c r="T3818" i="11" s="1"/>
  <c r="Q3818" i="11"/>
  <c r="P3818" i="11"/>
  <c r="O3818" i="11"/>
  <c r="N3818" i="11"/>
  <c r="M3818" i="11"/>
  <c r="I3818" i="11"/>
  <c r="G3818" i="11"/>
  <c r="A3818" i="11"/>
  <c r="U3817" i="11"/>
  <c r="S3817" i="11"/>
  <c r="R3817" i="11"/>
  <c r="T3817" i="11" s="1"/>
  <c r="Q3817" i="11"/>
  <c r="P3817" i="11"/>
  <c r="O3817" i="11"/>
  <c r="N3817" i="11"/>
  <c r="M3817" i="11"/>
  <c r="I3817" i="11"/>
  <c r="G3817" i="11"/>
  <c r="A3817" i="11"/>
  <c r="U3816" i="11"/>
  <c r="S3816" i="11"/>
  <c r="R3816" i="11"/>
  <c r="T3816" i="11" s="1"/>
  <c r="Q3816" i="11"/>
  <c r="P3816" i="11"/>
  <c r="O3816" i="11"/>
  <c r="N3816" i="11"/>
  <c r="M3816" i="11"/>
  <c r="I3816" i="11"/>
  <c r="G3816" i="11"/>
  <c r="A3816" i="11"/>
  <c r="U3815" i="11"/>
  <c r="S3815" i="11"/>
  <c r="R3815" i="11"/>
  <c r="T3815" i="11" s="1"/>
  <c r="Q3815" i="11"/>
  <c r="P3815" i="11"/>
  <c r="O3815" i="11"/>
  <c r="N3815" i="11"/>
  <c r="M3815" i="11"/>
  <c r="I3815" i="11"/>
  <c r="G3815" i="11"/>
  <c r="A3815" i="11"/>
  <c r="U3814" i="11"/>
  <c r="S3814" i="11"/>
  <c r="R3814" i="11"/>
  <c r="T3814" i="11" s="1"/>
  <c r="Q3814" i="11"/>
  <c r="P3814" i="11"/>
  <c r="O3814" i="11"/>
  <c r="N3814" i="11"/>
  <c r="M3814" i="11"/>
  <c r="I3814" i="11"/>
  <c r="G3814" i="11"/>
  <c r="A3814" i="11"/>
  <c r="S3813" i="11"/>
  <c r="U3813" i="11" s="1"/>
  <c r="R3813" i="11"/>
  <c r="T3813" i="11" s="1"/>
  <c r="Q3813" i="11"/>
  <c r="P3813" i="11"/>
  <c r="O3813" i="11"/>
  <c r="N3813" i="11"/>
  <c r="M3813" i="11"/>
  <c r="I3813" i="11"/>
  <c r="G3813" i="11"/>
  <c r="A3813" i="11"/>
  <c r="S3812" i="11"/>
  <c r="U3812" i="11" s="1"/>
  <c r="R3812" i="11"/>
  <c r="T3812" i="11" s="1"/>
  <c r="Q3812" i="11"/>
  <c r="P3812" i="11"/>
  <c r="O3812" i="11"/>
  <c r="N3812" i="11"/>
  <c r="M3812" i="11"/>
  <c r="I3812" i="11"/>
  <c r="G3812" i="11"/>
  <c r="A3812" i="11"/>
  <c r="S3811" i="11"/>
  <c r="U3811" i="11" s="1"/>
  <c r="R3811" i="11"/>
  <c r="T3811" i="11" s="1"/>
  <c r="Q3811" i="11"/>
  <c r="P3811" i="11"/>
  <c r="O3811" i="11"/>
  <c r="N3811" i="11"/>
  <c r="M3811" i="11"/>
  <c r="I3811" i="11"/>
  <c r="G3811" i="11"/>
  <c r="A3811" i="11"/>
  <c r="U3810" i="11"/>
  <c r="S3810" i="11"/>
  <c r="R3810" i="11"/>
  <c r="T3810" i="11" s="1"/>
  <c r="Q3810" i="11"/>
  <c r="P3810" i="11"/>
  <c r="O3810" i="11"/>
  <c r="N3810" i="11"/>
  <c r="M3810" i="11"/>
  <c r="I3810" i="11"/>
  <c r="G3810" i="11"/>
  <c r="A3810" i="11"/>
  <c r="U3809" i="11"/>
  <c r="S3809" i="11"/>
  <c r="R3809" i="11"/>
  <c r="T3809" i="11" s="1"/>
  <c r="Q3809" i="11"/>
  <c r="P3809" i="11"/>
  <c r="O3809" i="11"/>
  <c r="N3809" i="11"/>
  <c r="M3809" i="11"/>
  <c r="I3809" i="11"/>
  <c r="G3809" i="11"/>
  <c r="A3809" i="11"/>
  <c r="U3808" i="11"/>
  <c r="S3808" i="11"/>
  <c r="R3808" i="11"/>
  <c r="T3808" i="11" s="1"/>
  <c r="Q3808" i="11"/>
  <c r="P3808" i="11"/>
  <c r="O3808" i="11"/>
  <c r="N3808" i="11"/>
  <c r="M3808" i="11"/>
  <c r="I3808" i="11"/>
  <c r="G3808" i="11"/>
  <c r="A3808" i="11"/>
  <c r="U3807" i="11"/>
  <c r="S3807" i="11"/>
  <c r="R3807" i="11"/>
  <c r="T3807" i="11" s="1"/>
  <c r="Q3807" i="11"/>
  <c r="P3807" i="11"/>
  <c r="O3807" i="11"/>
  <c r="N3807" i="11"/>
  <c r="M3807" i="11"/>
  <c r="I3807" i="11"/>
  <c r="G3807" i="11"/>
  <c r="A3807" i="11"/>
  <c r="U3806" i="11"/>
  <c r="S3806" i="11"/>
  <c r="R3806" i="11"/>
  <c r="T3806" i="11" s="1"/>
  <c r="Q3806" i="11"/>
  <c r="P3806" i="11"/>
  <c r="O3806" i="11"/>
  <c r="N3806" i="11"/>
  <c r="M3806" i="11"/>
  <c r="I3806" i="11"/>
  <c r="G3806" i="11"/>
  <c r="A3806" i="11"/>
  <c r="S3805" i="11"/>
  <c r="U3805" i="11" s="1"/>
  <c r="R3805" i="11"/>
  <c r="T3805" i="11" s="1"/>
  <c r="Q3805" i="11"/>
  <c r="P3805" i="11"/>
  <c r="O3805" i="11"/>
  <c r="N3805" i="11"/>
  <c r="M3805" i="11"/>
  <c r="I3805" i="11"/>
  <c r="G3805" i="11"/>
  <c r="A3805" i="11"/>
  <c r="U3804" i="11"/>
  <c r="S3804" i="11"/>
  <c r="R3804" i="11"/>
  <c r="T3804" i="11" s="1"/>
  <c r="Q3804" i="11"/>
  <c r="P3804" i="11"/>
  <c r="O3804" i="11"/>
  <c r="N3804" i="11"/>
  <c r="M3804" i="11"/>
  <c r="I3804" i="11"/>
  <c r="G3804" i="11"/>
  <c r="A3804" i="11"/>
  <c r="S3803" i="11"/>
  <c r="U3803" i="11" s="1"/>
  <c r="R3803" i="11"/>
  <c r="T3803" i="11" s="1"/>
  <c r="Q3803" i="11"/>
  <c r="P3803" i="11"/>
  <c r="O3803" i="11"/>
  <c r="N3803" i="11"/>
  <c r="M3803" i="11"/>
  <c r="I3803" i="11"/>
  <c r="G3803" i="11"/>
  <c r="A3803" i="11"/>
  <c r="U3802" i="11"/>
  <c r="S3802" i="11"/>
  <c r="R3802" i="11"/>
  <c r="T3802" i="11" s="1"/>
  <c r="Q3802" i="11"/>
  <c r="P3802" i="11"/>
  <c r="O3802" i="11"/>
  <c r="N3802" i="11"/>
  <c r="M3802" i="11"/>
  <c r="I3802" i="11"/>
  <c r="G3802" i="11"/>
  <c r="A3802" i="11"/>
  <c r="U3801" i="11"/>
  <c r="S3801" i="11"/>
  <c r="R3801" i="11"/>
  <c r="T3801" i="11" s="1"/>
  <c r="Q3801" i="11"/>
  <c r="P3801" i="11"/>
  <c r="O3801" i="11"/>
  <c r="N3801" i="11"/>
  <c r="M3801" i="11"/>
  <c r="I3801" i="11"/>
  <c r="G3801" i="11"/>
  <c r="A3801" i="11"/>
  <c r="U3800" i="11"/>
  <c r="S3800" i="11"/>
  <c r="R3800" i="11"/>
  <c r="T3800" i="11" s="1"/>
  <c r="Q3800" i="11"/>
  <c r="P3800" i="11"/>
  <c r="O3800" i="11"/>
  <c r="N3800" i="11"/>
  <c r="M3800" i="11"/>
  <c r="I3800" i="11"/>
  <c r="G3800" i="11"/>
  <c r="A3800" i="11"/>
  <c r="S3799" i="11"/>
  <c r="U3799" i="11" s="1"/>
  <c r="R3799" i="11"/>
  <c r="T3799" i="11" s="1"/>
  <c r="Q3799" i="11"/>
  <c r="P3799" i="11"/>
  <c r="O3799" i="11"/>
  <c r="N3799" i="11"/>
  <c r="M3799" i="11"/>
  <c r="I3799" i="11"/>
  <c r="G3799" i="11"/>
  <c r="A3799" i="11"/>
  <c r="S3798" i="11"/>
  <c r="U3798" i="11" s="1"/>
  <c r="R3798" i="11"/>
  <c r="T3798" i="11" s="1"/>
  <c r="Q3798" i="11"/>
  <c r="P3798" i="11"/>
  <c r="O3798" i="11"/>
  <c r="N3798" i="11"/>
  <c r="M3798" i="11"/>
  <c r="I3798" i="11"/>
  <c r="G3798" i="11"/>
  <c r="A3798" i="11"/>
  <c r="S3797" i="11"/>
  <c r="U3797" i="11" s="1"/>
  <c r="R3797" i="11"/>
  <c r="T3797" i="11" s="1"/>
  <c r="Q3797" i="11"/>
  <c r="P3797" i="11"/>
  <c r="O3797" i="11"/>
  <c r="N3797" i="11"/>
  <c r="M3797" i="11"/>
  <c r="I3797" i="11"/>
  <c r="G3797" i="11"/>
  <c r="A3797" i="11"/>
  <c r="U3796" i="11"/>
  <c r="S3796" i="11"/>
  <c r="R3796" i="11"/>
  <c r="T3796" i="11" s="1"/>
  <c r="Q3796" i="11"/>
  <c r="P3796" i="11"/>
  <c r="O3796" i="11"/>
  <c r="N3796" i="11"/>
  <c r="M3796" i="11"/>
  <c r="I3796" i="11"/>
  <c r="G3796" i="11"/>
  <c r="A3796" i="11"/>
  <c r="S3795" i="11"/>
  <c r="U3795" i="11" s="1"/>
  <c r="R3795" i="11"/>
  <c r="T3795" i="11" s="1"/>
  <c r="Q3795" i="11"/>
  <c r="P3795" i="11"/>
  <c r="O3795" i="11"/>
  <c r="N3795" i="11"/>
  <c r="M3795" i="11"/>
  <c r="I3795" i="11"/>
  <c r="G3795" i="11"/>
  <c r="A3795" i="11"/>
  <c r="S3794" i="11"/>
  <c r="U3794" i="11" s="1"/>
  <c r="R3794" i="11"/>
  <c r="T3794" i="11" s="1"/>
  <c r="Q3794" i="11"/>
  <c r="P3794" i="11"/>
  <c r="O3794" i="11"/>
  <c r="N3794" i="11"/>
  <c r="M3794" i="11"/>
  <c r="I3794" i="11"/>
  <c r="G3794" i="11"/>
  <c r="A3794" i="11"/>
  <c r="U3793" i="11"/>
  <c r="S3793" i="11"/>
  <c r="R3793" i="11"/>
  <c r="T3793" i="11" s="1"/>
  <c r="Q3793" i="11"/>
  <c r="P3793" i="11"/>
  <c r="O3793" i="11"/>
  <c r="N3793" i="11"/>
  <c r="M3793" i="11"/>
  <c r="I3793" i="11"/>
  <c r="G3793" i="11"/>
  <c r="A3793" i="11"/>
  <c r="U3792" i="11"/>
  <c r="S3792" i="11"/>
  <c r="R3792" i="11"/>
  <c r="T3792" i="11" s="1"/>
  <c r="Q3792" i="11"/>
  <c r="P3792" i="11"/>
  <c r="O3792" i="11"/>
  <c r="N3792" i="11"/>
  <c r="M3792" i="11"/>
  <c r="I3792" i="11"/>
  <c r="G3792" i="11"/>
  <c r="A3792" i="11"/>
  <c r="S3791" i="11"/>
  <c r="U3791" i="11" s="1"/>
  <c r="R3791" i="11"/>
  <c r="T3791" i="11" s="1"/>
  <c r="Q3791" i="11"/>
  <c r="P3791" i="11"/>
  <c r="O3791" i="11"/>
  <c r="N3791" i="11"/>
  <c r="M3791" i="11"/>
  <c r="I3791" i="11"/>
  <c r="G3791" i="11"/>
  <c r="A3791" i="11"/>
  <c r="S3790" i="11"/>
  <c r="U3790" i="11" s="1"/>
  <c r="R3790" i="11"/>
  <c r="T3790" i="11" s="1"/>
  <c r="Q3790" i="11"/>
  <c r="P3790" i="11"/>
  <c r="O3790" i="11"/>
  <c r="N3790" i="11"/>
  <c r="M3790" i="11"/>
  <c r="I3790" i="11"/>
  <c r="G3790" i="11"/>
  <c r="A3790" i="11"/>
  <c r="S3789" i="11"/>
  <c r="U3789" i="11" s="1"/>
  <c r="R3789" i="11"/>
  <c r="T3789" i="11" s="1"/>
  <c r="Q3789" i="11"/>
  <c r="P3789" i="11"/>
  <c r="O3789" i="11"/>
  <c r="N3789" i="11"/>
  <c r="M3789" i="11"/>
  <c r="I3789" i="11"/>
  <c r="G3789" i="11"/>
  <c r="A3789" i="11"/>
  <c r="U3788" i="11"/>
  <c r="S3788" i="11"/>
  <c r="R3788" i="11"/>
  <c r="T3788" i="11" s="1"/>
  <c r="Q3788" i="11"/>
  <c r="P3788" i="11"/>
  <c r="O3788" i="11"/>
  <c r="N3788" i="11"/>
  <c r="M3788" i="11"/>
  <c r="I3788" i="11"/>
  <c r="G3788" i="11"/>
  <c r="A3788" i="11"/>
  <c r="S3787" i="11"/>
  <c r="U3787" i="11" s="1"/>
  <c r="R3787" i="11"/>
  <c r="T3787" i="11" s="1"/>
  <c r="Q3787" i="11"/>
  <c r="P3787" i="11"/>
  <c r="O3787" i="11"/>
  <c r="N3787" i="11"/>
  <c r="M3787" i="11"/>
  <c r="I3787" i="11"/>
  <c r="G3787" i="11"/>
  <c r="A3787" i="11"/>
  <c r="S3786" i="11"/>
  <c r="U3786" i="11" s="1"/>
  <c r="R3786" i="11"/>
  <c r="T3786" i="11" s="1"/>
  <c r="Q3786" i="11"/>
  <c r="P3786" i="11"/>
  <c r="O3786" i="11"/>
  <c r="N3786" i="11"/>
  <c r="M3786" i="11"/>
  <c r="I3786" i="11"/>
  <c r="G3786" i="11"/>
  <c r="A3786" i="11"/>
  <c r="U3785" i="11"/>
  <c r="S3785" i="11"/>
  <c r="R3785" i="11"/>
  <c r="T3785" i="11" s="1"/>
  <c r="Q3785" i="11"/>
  <c r="P3785" i="11"/>
  <c r="O3785" i="11"/>
  <c r="N3785" i="11"/>
  <c r="M3785" i="11"/>
  <c r="I3785" i="11"/>
  <c r="G3785" i="11"/>
  <c r="A3785" i="11"/>
  <c r="U3784" i="11"/>
  <c r="S3784" i="11"/>
  <c r="R3784" i="11"/>
  <c r="T3784" i="11" s="1"/>
  <c r="Q3784" i="11"/>
  <c r="P3784" i="11"/>
  <c r="O3784" i="11"/>
  <c r="N3784" i="11"/>
  <c r="M3784" i="11"/>
  <c r="I3784" i="11"/>
  <c r="G3784" i="11"/>
  <c r="A3784" i="11"/>
  <c r="S3783" i="11"/>
  <c r="U3783" i="11" s="1"/>
  <c r="R3783" i="11"/>
  <c r="T3783" i="11" s="1"/>
  <c r="Q3783" i="11"/>
  <c r="P3783" i="11"/>
  <c r="O3783" i="11"/>
  <c r="N3783" i="11"/>
  <c r="M3783" i="11"/>
  <c r="I3783" i="11"/>
  <c r="G3783" i="11"/>
  <c r="A3783" i="11"/>
  <c r="S3782" i="11"/>
  <c r="U3782" i="11" s="1"/>
  <c r="R3782" i="11"/>
  <c r="T3782" i="11" s="1"/>
  <c r="Q3782" i="11"/>
  <c r="P3782" i="11"/>
  <c r="O3782" i="11"/>
  <c r="N3782" i="11"/>
  <c r="M3782" i="11"/>
  <c r="I3782" i="11"/>
  <c r="G3782" i="11"/>
  <c r="A3782" i="11"/>
  <c r="S3781" i="11"/>
  <c r="U3781" i="11" s="1"/>
  <c r="R3781" i="11"/>
  <c r="T3781" i="11" s="1"/>
  <c r="Q3781" i="11"/>
  <c r="P3781" i="11"/>
  <c r="O3781" i="11"/>
  <c r="N3781" i="11"/>
  <c r="M3781" i="11"/>
  <c r="I3781" i="11"/>
  <c r="G3781" i="11"/>
  <c r="A3781" i="11"/>
  <c r="U3780" i="11"/>
  <c r="S3780" i="11"/>
  <c r="R3780" i="11"/>
  <c r="T3780" i="11" s="1"/>
  <c r="Q3780" i="11"/>
  <c r="P3780" i="11"/>
  <c r="O3780" i="11"/>
  <c r="N3780" i="11"/>
  <c r="M3780" i="11"/>
  <c r="I3780" i="11"/>
  <c r="G3780" i="11"/>
  <c r="A3780" i="11"/>
  <c r="S3779" i="11"/>
  <c r="U3779" i="11" s="1"/>
  <c r="R3779" i="11"/>
  <c r="T3779" i="11" s="1"/>
  <c r="Q3779" i="11"/>
  <c r="P3779" i="11"/>
  <c r="O3779" i="11"/>
  <c r="N3779" i="11"/>
  <c r="M3779" i="11"/>
  <c r="I3779" i="11"/>
  <c r="G3779" i="11"/>
  <c r="A3779" i="11"/>
  <c r="S3778" i="11"/>
  <c r="U3778" i="11" s="1"/>
  <c r="R3778" i="11"/>
  <c r="T3778" i="11" s="1"/>
  <c r="Q3778" i="11"/>
  <c r="P3778" i="11"/>
  <c r="O3778" i="11"/>
  <c r="N3778" i="11"/>
  <c r="M3778" i="11"/>
  <c r="I3778" i="11"/>
  <c r="G3778" i="11"/>
  <c r="A3778" i="11"/>
  <c r="U3777" i="11"/>
  <c r="S3777" i="11"/>
  <c r="R3777" i="11"/>
  <c r="T3777" i="11" s="1"/>
  <c r="Q3777" i="11"/>
  <c r="P3777" i="11"/>
  <c r="O3777" i="11"/>
  <c r="N3777" i="11"/>
  <c r="M3777" i="11"/>
  <c r="I3777" i="11"/>
  <c r="G3777" i="11"/>
  <c r="A3777" i="11"/>
  <c r="U3776" i="11"/>
  <c r="S3776" i="11"/>
  <c r="R3776" i="11"/>
  <c r="T3776" i="11" s="1"/>
  <c r="Q3776" i="11"/>
  <c r="P3776" i="11"/>
  <c r="O3776" i="11"/>
  <c r="N3776" i="11"/>
  <c r="M3776" i="11"/>
  <c r="I3776" i="11"/>
  <c r="G3776" i="11"/>
  <c r="A3776" i="11"/>
  <c r="S3775" i="11"/>
  <c r="U3775" i="11" s="1"/>
  <c r="R3775" i="11"/>
  <c r="T3775" i="11" s="1"/>
  <c r="Q3775" i="11"/>
  <c r="P3775" i="11"/>
  <c r="O3775" i="11"/>
  <c r="N3775" i="11"/>
  <c r="M3775" i="11"/>
  <c r="I3775" i="11"/>
  <c r="G3775" i="11"/>
  <c r="A3775" i="11"/>
  <c r="S3774" i="11"/>
  <c r="U3774" i="11" s="1"/>
  <c r="R3774" i="11"/>
  <c r="T3774" i="11" s="1"/>
  <c r="Q3774" i="11"/>
  <c r="P3774" i="11"/>
  <c r="O3774" i="11"/>
  <c r="N3774" i="11"/>
  <c r="M3774" i="11"/>
  <c r="I3774" i="11"/>
  <c r="G3774" i="11"/>
  <c r="A3774" i="11"/>
  <c r="S3773" i="11"/>
  <c r="U3773" i="11" s="1"/>
  <c r="R3773" i="11"/>
  <c r="T3773" i="11" s="1"/>
  <c r="Q3773" i="11"/>
  <c r="P3773" i="11"/>
  <c r="O3773" i="11"/>
  <c r="N3773" i="11"/>
  <c r="M3773" i="11"/>
  <c r="I3773" i="11"/>
  <c r="G3773" i="11"/>
  <c r="A3773" i="11"/>
  <c r="U3772" i="11"/>
  <c r="S3772" i="11"/>
  <c r="R3772" i="11"/>
  <c r="T3772" i="11" s="1"/>
  <c r="Q3772" i="11"/>
  <c r="P3772" i="11"/>
  <c r="O3772" i="11"/>
  <c r="N3772" i="11"/>
  <c r="M3772" i="11"/>
  <c r="I3772" i="11"/>
  <c r="G3772" i="11"/>
  <c r="A3772" i="11"/>
  <c r="S3771" i="11"/>
  <c r="U3771" i="11" s="1"/>
  <c r="R3771" i="11"/>
  <c r="T3771" i="11" s="1"/>
  <c r="Q3771" i="11"/>
  <c r="P3771" i="11"/>
  <c r="O3771" i="11"/>
  <c r="N3771" i="11"/>
  <c r="M3771" i="11"/>
  <c r="I3771" i="11"/>
  <c r="G3771" i="11"/>
  <c r="A3771" i="11"/>
  <c r="S3770" i="11"/>
  <c r="U3770" i="11" s="1"/>
  <c r="R3770" i="11"/>
  <c r="T3770" i="11" s="1"/>
  <c r="Q3770" i="11"/>
  <c r="P3770" i="11"/>
  <c r="O3770" i="11"/>
  <c r="N3770" i="11"/>
  <c r="M3770" i="11"/>
  <c r="I3770" i="11"/>
  <c r="G3770" i="11"/>
  <c r="A3770" i="11"/>
  <c r="U3769" i="11"/>
  <c r="S3769" i="11"/>
  <c r="R3769" i="11"/>
  <c r="T3769" i="11" s="1"/>
  <c r="Q3769" i="11"/>
  <c r="P3769" i="11"/>
  <c r="O3769" i="11"/>
  <c r="N3769" i="11"/>
  <c r="M3769" i="11"/>
  <c r="I3769" i="11"/>
  <c r="G3769" i="11"/>
  <c r="A3769" i="11"/>
  <c r="U3768" i="11"/>
  <c r="S3768" i="11"/>
  <c r="R3768" i="11"/>
  <c r="T3768" i="11" s="1"/>
  <c r="Q3768" i="11"/>
  <c r="P3768" i="11"/>
  <c r="O3768" i="11"/>
  <c r="N3768" i="11"/>
  <c r="M3768" i="11"/>
  <c r="I3768" i="11"/>
  <c r="G3768" i="11"/>
  <c r="A3768" i="11"/>
  <c r="S3767" i="11"/>
  <c r="U3767" i="11" s="1"/>
  <c r="R3767" i="11"/>
  <c r="T3767" i="11" s="1"/>
  <c r="Q3767" i="11"/>
  <c r="P3767" i="11"/>
  <c r="O3767" i="11"/>
  <c r="N3767" i="11"/>
  <c r="M3767" i="11"/>
  <c r="I3767" i="11"/>
  <c r="G3767" i="11"/>
  <c r="A3767" i="11"/>
  <c r="S3766" i="11"/>
  <c r="U3766" i="11" s="1"/>
  <c r="R3766" i="11"/>
  <c r="T3766" i="11" s="1"/>
  <c r="Q3766" i="11"/>
  <c r="P3766" i="11"/>
  <c r="O3766" i="11"/>
  <c r="N3766" i="11"/>
  <c r="M3766" i="11"/>
  <c r="I3766" i="11"/>
  <c r="G3766" i="11"/>
  <c r="A3766" i="11"/>
  <c r="S3765" i="11"/>
  <c r="U3765" i="11" s="1"/>
  <c r="R3765" i="11"/>
  <c r="T3765" i="11" s="1"/>
  <c r="Q3765" i="11"/>
  <c r="P3765" i="11"/>
  <c r="O3765" i="11"/>
  <c r="N3765" i="11"/>
  <c r="M3765" i="11"/>
  <c r="I3765" i="11"/>
  <c r="G3765" i="11"/>
  <c r="A3765" i="11"/>
  <c r="U3764" i="11"/>
  <c r="S3764" i="11"/>
  <c r="R3764" i="11"/>
  <c r="T3764" i="11" s="1"/>
  <c r="Q3764" i="11"/>
  <c r="P3764" i="11"/>
  <c r="O3764" i="11"/>
  <c r="N3764" i="11"/>
  <c r="M3764" i="11"/>
  <c r="I3764" i="11"/>
  <c r="G3764" i="11"/>
  <c r="A3764" i="11"/>
  <c r="U3763" i="11"/>
  <c r="S3763" i="11"/>
  <c r="R3763" i="11"/>
  <c r="T3763" i="11" s="1"/>
  <c r="Q3763" i="11"/>
  <c r="P3763" i="11"/>
  <c r="O3763" i="11"/>
  <c r="N3763" i="11"/>
  <c r="M3763" i="11"/>
  <c r="I3763" i="11"/>
  <c r="G3763" i="11"/>
  <c r="A3763" i="11"/>
  <c r="S3762" i="11"/>
  <c r="U3762" i="11" s="1"/>
  <c r="R3762" i="11"/>
  <c r="T3762" i="11" s="1"/>
  <c r="Q3762" i="11"/>
  <c r="P3762" i="11"/>
  <c r="O3762" i="11"/>
  <c r="N3762" i="11"/>
  <c r="M3762" i="11"/>
  <c r="I3762" i="11"/>
  <c r="G3762" i="11"/>
  <c r="A3762" i="11"/>
  <c r="U3761" i="11"/>
  <c r="S3761" i="11"/>
  <c r="R3761" i="11"/>
  <c r="T3761" i="11" s="1"/>
  <c r="Q3761" i="11"/>
  <c r="P3761" i="11"/>
  <c r="O3761" i="11"/>
  <c r="N3761" i="11"/>
  <c r="M3761" i="11"/>
  <c r="I3761" i="11"/>
  <c r="G3761" i="11"/>
  <c r="A3761" i="11"/>
  <c r="U3760" i="11"/>
  <c r="S3760" i="11"/>
  <c r="R3760" i="11"/>
  <c r="T3760" i="11" s="1"/>
  <c r="Q3760" i="11"/>
  <c r="P3760" i="11"/>
  <c r="O3760" i="11"/>
  <c r="N3760" i="11"/>
  <c r="M3760" i="11"/>
  <c r="I3760" i="11"/>
  <c r="G3760" i="11"/>
  <c r="A3760" i="11"/>
  <c r="S3759" i="11"/>
  <c r="U3759" i="11" s="1"/>
  <c r="R3759" i="11"/>
  <c r="T3759" i="11" s="1"/>
  <c r="Q3759" i="11"/>
  <c r="P3759" i="11"/>
  <c r="O3759" i="11"/>
  <c r="N3759" i="11"/>
  <c r="M3759" i="11"/>
  <c r="I3759" i="11"/>
  <c r="G3759" i="11"/>
  <c r="A3759" i="11"/>
  <c r="U3758" i="11"/>
  <c r="S3758" i="11"/>
  <c r="R3758" i="11"/>
  <c r="T3758" i="11" s="1"/>
  <c r="Q3758" i="11"/>
  <c r="P3758" i="11"/>
  <c r="O3758" i="11"/>
  <c r="N3758" i="11"/>
  <c r="M3758" i="11"/>
  <c r="I3758" i="11"/>
  <c r="G3758" i="11"/>
  <c r="A3758" i="11"/>
  <c r="U3757" i="11"/>
  <c r="S3757" i="11"/>
  <c r="R3757" i="11"/>
  <c r="T3757" i="11" s="1"/>
  <c r="Q3757" i="11"/>
  <c r="P3757" i="11"/>
  <c r="O3757" i="11"/>
  <c r="N3757" i="11"/>
  <c r="M3757" i="11"/>
  <c r="I3757" i="11"/>
  <c r="G3757" i="11"/>
  <c r="A3757" i="11"/>
  <c r="U3756" i="11"/>
  <c r="S3756" i="11"/>
  <c r="R3756" i="11"/>
  <c r="T3756" i="11" s="1"/>
  <c r="Q3756" i="11"/>
  <c r="P3756" i="11"/>
  <c r="O3756" i="11"/>
  <c r="N3756" i="11"/>
  <c r="M3756" i="11"/>
  <c r="I3756" i="11"/>
  <c r="G3756" i="11"/>
  <c r="A3756" i="11"/>
  <c r="S3755" i="11"/>
  <c r="U3755" i="11" s="1"/>
  <c r="R3755" i="11"/>
  <c r="T3755" i="11" s="1"/>
  <c r="Q3755" i="11"/>
  <c r="P3755" i="11"/>
  <c r="O3755" i="11"/>
  <c r="N3755" i="11"/>
  <c r="M3755" i="11"/>
  <c r="I3755" i="11"/>
  <c r="G3755" i="11"/>
  <c r="A3755" i="11"/>
  <c r="U3754" i="11"/>
  <c r="S3754" i="11"/>
  <c r="R3754" i="11"/>
  <c r="T3754" i="11" s="1"/>
  <c r="Q3754" i="11"/>
  <c r="P3754" i="11"/>
  <c r="O3754" i="11"/>
  <c r="N3754" i="11"/>
  <c r="M3754" i="11"/>
  <c r="I3754" i="11"/>
  <c r="G3754" i="11"/>
  <c r="A3754" i="11"/>
  <c r="S3753" i="11"/>
  <c r="U3753" i="11" s="1"/>
  <c r="R3753" i="11"/>
  <c r="T3753" i="11" s="1"/>
  <c r="Q3753" i="11"/>
  <c r="P3753" i="11"/>
  <c r="O3753" i="11"/>
  <c r="N3753" i="11"/>
  <c r="M3753" i="11"/>
  <c r="I3753" i="11"/>
  <c r="G3753" i="11"/>
  <c r="A3753" i="11"/>
  <c r="S3752" i="11"/>
  <c r="U3752" i="11" s="1"/>
  <c r="R3752" i="11"/>
  <c r="T3752" i="11" s="1"/>
  <c r="Q3752" i="11"/>
  <c r="P3752" i="11"/>
  <c r="O3752" i="11"/>
  <c r="N3752" i="11"/>
  <c r="M3752" i="11"/>
  <c r="I3752" i="11"/>
  <c r="G3752" i="11"/>
  <c r="A3752" i="11"/>
  <c r="U3751" i="11"/>
  <c r="S3751" i="11"/>
  <c r="R3751" i="11"/>
  <c r="T3751" i="11" s="1"/>
  <c r="Q3751" i="11"/>
  <c r="P3751" i="11"/>
  <c r="O3751" i="11"/>
  <c r="N3751" i="11"/>
  <c r="M3751" i="11"/>
  <c r="I3751" i="11"/>
  <c r="G3751" i="11"/>
  <c r="A3751" i="11"/>
  <c r="S3750" i="11"/>
  <c r="U3750" i="11" s="1"/>
  <c r="R3750" i="11"/>
  <c r="T3750" i="11" s="1"/>
  <c r="Q3750" i="11"/>
  <c r="P3750" i="11"/>
  <c r="O3750" i="11"/>
  <c r="N3750" i="11"/>
  <c r="M3750" i="11"/>
  <c r="I3750" i="11"/>
  <c r="G3750" i="11"/>
  <c r="A3750" i="11"/>
  <c r="U3749" i="11"/>
  <c r="S3749" i="11"/>
  <c r="R3749" i="11"/>
  <c r="T3749" i="11" s="1"/>
  <c r="Q3749" i="11"/>
  <c r="P3749" i="11"/>
  <c r="O3749" i="11"/>
  <c r="N3749" i="11"/>
  <c r="M3749" i="11"/>
  <c r="I3749" i="11"/>
  <c r="G3749" i="11"/>
  <c r="A3749" i="11"/>
  <c r="U3748" i="11"/>
  <c r="S3748" i="11"/>
  <c r="R3748" i="11"/>
  <c r="T3748" i="11" s="1"/>
  <c r="Q3748" i="11"/>
  <c r="P3748" i="11"/>
  <c r="O3748" i="11"/>
  <c r="N3748" i="11"/>
  <c r="M3748" i="11"/>
  <c r="I3748" i="11"/>
  <c r="G3748" i="11"/>
  <c r="A3748" i="11"/>
  <c r="U3747" i="11"/>
  <c r="S3747" i="11"/>
  <c r="R3747" i="11"/>
  <c r="T3747" i="11" s="1"/>
  <c r="Q3747" i="11"/>
  <c r="P3747" i="11"/>
  <c r="O3747" i="11"/>
  <c r="N3747" i="11"/>
  <c r="M3747" i="11"/>
  <c r="I3747" i="11"/>
  <c r="G3747" i="11"/>
  <c r="A3747" i="11"/>
  <c r="U3746" i="11"/>
  <c r="S3746" i="11"/>
  <c r="R3746" i="11"/>
  <c r="T3746" i="11" s="1"/>
  <c r="Q3746" i="11"/>
  <c r="P3746" i="11"/>
  <c r="O3746" i="11"/>
  <c r="N3746" i="11"/>
  <c r="M3746" i="11"/>
  <c r="I3746" i="11"/>
  <c r="G3746" i="11"/>
  <c r="A3746" i="11"/>
  <c r="S3745" i="11"/>
  <c r="U3745" i="11" s="1"/>
  <c r="R3745" i="11"/>
  <c r="T3745" i="11" s="1"/>
  <c r="Q3745" i="11"/>
  <c r="P3745" i="11"/>
  <c r="O3745" i="11"/>
  <c r="N3745" i="11"/>
  <c r="M3745" i="11"/>
  <c r="I3745" i="11"/>
  <c r="G3745" i="11"/>
  <c r="A3745" i="11"/>
  <c r="U3744" i="11"/>
  <c r="S3744" i="11"/>
  <c r="R3744" i="11"/>
  <c r="T3744" i="11" s="1"/>
  <c r="Q3744" i="11"/>
  <c r="P3744" i="11"/>
  <c r="O3744" i="11"/>
  <c r="N3744" i="11"/>
  <c r="M3744" i="11"/>
  <c r="I3744" i="11"/>
  <c r="G3744" i="11"/>
  <c r="A3744" i="11"/>
  <c r="U3743" i="11"/>
  <c r="S3743" i="11"/>
  <c r="R3743" i="11"/>
  <c r="T3743" i="11" s="1"/>
  <c r="Q3743" i="11"/>
  <c r="P3743" i="11"/>
  <c r="O3743" i="11"/>
  <c r="N3743" i="11"/>
  <c r="M3743" i="11"/>
  <c r="I3743" i="11"/>
  <c r="G3743" i="11"/>
  <c r="A3743" i="11"/>
  <c r="S3742" i="11"/>
  <c r="U3742" i="11" s="1"/>
  <c r="R3742" i="11"/>
  <c r="T3742" i="11" s="1"/>
  <c r="Q3742" i="11"/>
  <c r="P3742" i="11"/>
  <c r="O3742" i="11"/>
  <c r="N3742" i="11"/>
  <c r="M3742" i="11"/>
  <c r="I3742" i="11"/>
  <c r="G3742" i="11"/>
  <c r="A3742" i="11"/>
  <c r="S3741" i="11"/>
  <c r="U3741" i="11" s="1"/>
  <c r="R3741" i="11"/>
  <c r="T3741" i="11" s="1"/>
  <c r="Q3741" i="11"/>
  <c r="P3741" i="11"/>
  <c r="O3741" i="11"/>
  <c r="N3741" i="11"/>
  <c r="M3741" i="11"/>
  <c r="I3741" i="11"/>
  <c r="G3741" i="11"/>
  <c r="A3741" i="11"/>
  <c r="U3740" i="11"/>
  <c r="S3740" i="11"/>
  <c r="R3740" i="11"/>
  <c r="T3740" i="11" s="1"/>
  <c r="Q3740" i="11"/>
  <c r="P3740" i="11"/>
  <c r="O3740" i="11"/>
  <c r="N3740" i="11"/>
  <c r="M3740" i="11"/>
  <c r="I3740" i="11"/>
  <c r="G3740" i="11"/>
  <c r="A3740" i="11"/>
  <c r="S3739" i="11"/>
  <c r="U3739" i="11" s="1"/>
  <c r="R3739" i="11"/>
  <c r="T3739" i="11" s="1"/>
  <c r="Q3739" i="11"/>
  <c r="P3739" i="11"/>
  <c r="O3739" i="11"/>
  <c r="N3739" i="11"/>
  <c r="M3739" i="11"/>
  <c r="I3739" i="11"/>
  <c r="G3739" i="11"/>
  <c r="A3739" i="11"/>
  <c r="U3738" i="11"/>
  <c r="S3738" i="11"/>
  <c r="R3738" i="11"/>
  <c r="T3738" i="11" s="1"/>
  <c r="Q3738" i="11"/>
  <c r="P3738" i="11"/>
  <c r="O3738" i="11"/>
  <c r="N3738" i="11"/>
  <c r="M3738" i="11"/>
  <c r="I3738" i="11"/>
  <c r="G3738" i="11"/>
  <c r="A3738" i="11"/>
  <c r="S3737" i="11"/>
  <c r="U3737" i="11" s="1"/>
  <c r="R3737" i="11"/>
  <c r="T3737" i="11" s="1"/>
  <c r="Q3737" i="11"/>
  <c r="P3737" i="11"/>
  <c r="O3737" i="11"/>
  <c r="N3737" i="11"/>
  <c r="M3737" i="11"/>
  <c r="I3737" i="11"/>
  <c r="G3737" i="11"/>
  <c r="A3737" i="11"/>
  <c r="U3736" i="11"/>
  <c r="S3736" i="11"/>
  <c r="R3736" i="11"/>
  <c r="T3736" i="11" s="1"/>
  <c r="Q3736" i="11"/>
  <c r="P3736" i="11"/>
  <c r="O3736" i="11"/>
  <c r="N3736" i="11"/>
  <c r="M3736" i="11"/>
  <c r="I3736" i="11"/>
  <c r="G3736" i="11"/>
  <c r="A3736" i="11"/>
  <c r="U3735" i="11"/>
  <c r="S3735" i="11"/>
  <c r="R3735" i="11"/>
  <c r="T3735" i="11" s="1"/>
  <c r="Q3735" i="11"/>
  <c r="P3735" i="11"/>
  <c r="O3735" i="11"/>
  <c r="N3735" i="11"/>
  <c r="M3735" i="11"/>
  <c r="I3735" i="11"/>
  <c r="G3735" i="11"/>
  <c r="A3735" i="11"/>
  <c r="S3734" i="11"/>
  <c r="U3734" i="11" s="1"/>
  <c r="R3734" i="11"/>
  <c r="T3734" i="11" s="1"/>
  <c r="Q3734" i="11"/>
  <c r="P3734" i="11"/>
  <c r="O3734" i="11"/>
  <c r="N3734" i="11"/>
  <c r="M3734" i="11"/>
  <c r="I3734" i="11"/>
  <c r="G3734" i="11"/>
  <c r="A3734" i="11"/>
  <c r="S3733" i="11"/>
  <c r="U3733" i="11" s="1"/>
  <c r="R3733" i="11"/>
  <c r="T3733" i="11" s="1"/>
  <c r="Q3733" i="11"/>
  <c r="P3733" i="11"/>
  <c r="O3733" i="11"/>
  <c r="N3733" i="11"/>
  <c r="M3733" i="11"/>
  <c r="I3733" i="11"/>
  <c r="G3733" i="11"/>
  <c r="A3733" i="11"/>
  <c r="S3732" i="11"/>
  <c r="U3732" i="11" s="1"/>
  <c r="R3732" i="11"/>
  <c r="T3732" i="11" s="1"/>
  <c r="Q3732" i="11"/>
  <c r="P3732" i="11"/>
  <c r="O3732" i="11"/>
  <c r="N3732" i="11"/>
  <c r="M3732" i="11"/>
  <c r="I3732" i="11"/>
  <c r="G3732" i="11"/>
  <c r="A3732" i="11"/>
  <c r="S3731" i="11"/>
  <c r="U3731" i="11" s="1"/>
  <c r="R3731" i="11"/>
  <c r="T3731" i="11" s="1"/>
  <c r="Q3731" i="11"/>
  <c r="P3731" i="11"/>
  <c r="O3731" i="11"/>
  <c r="N3731" i="11"/>
  <c r="M3731" i="11"/>
  <c r="I3731" i="11"/>
  <c r="G3731" i="11"/>
  <c r="A3731" i="11"/>
  <c r="S3730" i="11"/>
  <c r="U3730" i="11" s="1"/>
  <c r="R3730" i="11"/>
  <c r="T3730" i="11" s="1"/>
  <c r="Q3730" i="11"/>
  <c r="P3730" i="11"/>
  <c r="O3730" i="11"/>
  <c r="N3730" i="11"/>
  <c r="M3730" i="11"/>
  <c r="I3730" i="11"/>
  <c r="G3730" i="11"/>
  <c r="A3730" i="11"/>
  <c r="U3729" i="11"/>
  <c r="S3729" i="11"/>
  <c r="R3729" i="11"/>
  <c r="T3729" i="11" s="1"/>
  <c r="Q3729" i="11"/>
  <c r="P3729" i="11"/>
  <c r="O3729" i="11"/>
  <c r="N3729" i="11"/>
  <c r="M3729" i="11"/>
  <c r="I3729" i="11"/>
  <c r="G3729" i="11"/>
  <c r="A3729" i="11"/>
  <c r="S3728" i="11"/>
  <c r="U3728" i="11" s="1"/>
  <c r="R3728" i="11"/>
  <c r="T3728" i="11" s="1"/>
  <c r="Q3728" i="11"/>
  <c r="P3728" i="11"/>
  <c r="O3728" i="11"/>
  <c r="N3728" i="11"/>
  <c r="M3728" i="11"/>
  <c r="I3728" i="11"/>
  <c r="G3728" i="11"/>
  <c r="A3728" i="11"/>
  <c r="U3727" i="11"/>
  <c r="S3727" i="11"/>
  <c r="R3727" i="11"/>
  <c r="T3727" i="11" s="1"/>
  <c r="Q3727" i="11"/>
  <c r="P3727" i="11"/>
  <c r="O3727" i="11"/>
  <c r="N3727" i="11"/>
  <c r="M3727" i="11"/>
  <c r="I3727" i="11"/>
  <c r="G3727" i="11"/>
  <c r="A3727" i="11"/>
  <c r="S3726" i="11"/>
  <c r="U3726" i="11" s="1"/>
  <c r="R3726" i="11"/>
  <c r="T3726" i="11" s="1"/>
  <c r="Q3726" i="11"/>
  <c r="P3726" i="11"/>
  <c r="O3726" i="11"/>
  <c r="N3726" i="11"/>
  <c r="M3726" i="11"/>
  <c r="I3726" i="11"/>
  <c r="G3726" i="11"/>
  <c r="A3726" i="11"/>
  <c r="U3725" i="11"/>
  <c r="S3725" i="11"/>
  <c r="R3725" i="11"/>
  <c r="T3725" i="11" s="1"/>
  <c r="Q3725" i="11"/>
  <c r="P3725" i="11"/>
  <c r="O3725" i="11"/>
  <c r="N3725" i="11"/>
  <c r="M3725" i="11"/>
  <c r="I3725" i="11"/>
  <c r="G3725" i="11"/>
  <c r="A3725" i="11"/>
  <c r="S3724" i="11"/>
  <c r="U3724" i="11" s="1"/>
  <c r="R3724" i="11"/>
  <c r="T3724" i="11" s="1"/>
  <c r="Q3724" i="11"/>
  <c r="P3724" i="11"/>
  <c r="O3724" i="11"/>
  <c r="N3724" i="11"/>
  <c r="M3724" i="11"/>
  <c r="I3724" i="11"/>
  <c r="G3724" i="11"/>
  <c r="A3724" i="11"/>
  <c r="S3723" i="11"/>
  <c r="U3723" i="11" s="1"/>
  <c r="R3723" i="11"/>
  <c r="T3723" i="11" s="1"/>
  <c r="Q3723" i="11"/>
  <c r="P3723" i="11"/>
  <c r="O3723" i="11"/>
  <c r="N3723" i="11"/>
  <c r="M3723" i="11"/>
  <c r="I3723" i="11"/>
  <c r="G3723" i="11"/>
  <c r="A3723" i="11"/>
  <c r="U3722" i="11"/>
  <c r="S3722" i="11"/>
  <c r="R3722" i="11"/>
  <c r="T3722" i="11" s="1"/>
  <c r="Q3722" i="11"/>
  <c r="P3722" i="11"/>
  <c r="O3722" i="11"/>
  <c r="N3722" i="11"/>
  <c r="M3722" i="11"/>
  <c r="I3722" i="11"/>
  <c r="G3722" i="11"/>
  <c r="A3722" i="11"/>
  <c r="U3721" i="11"/>
  <c r="S3721" i="11"/>
  <c r="R3721" i="11"/>
  <c r="T3721" i="11" s="1"/>
  <c r="Q3721" i="11"/>
  <c r="P3721" i="11"/>
  <c r="O3721" i="11"/>
  <c r="N3721" i="11"/>
  <c r="M3721" i="11"/>
  <c r="I3721" i="11"/>
  <c r="G3721" i="11"/>
  <c r="A3721" i="11"/>
  <c r="T3720" i="11"/>
  <c r="S3720" i="11"/>
  <c r="U3720" i="11" s="1"/>
  <c r="R3720" i="11"/>
  <c r="Q3720" i="11"/>
  <c r="P3720" i="11"/>
  <c r="O3720" i="11"/>
  <c r="N3720" i="11"/>
  <c r="M3720" i="11"/>
  <c r="I3720" i="11"/>
  <c r="G3720" i="11"/>
  <c r="A3720" i="11"/>
  <c r="S3719" i="11"/>
  <c r="U3719" i="11" s="1"/>
  <c r="R3719" i="11"/>
  <c r="T3719" i="11" s="1"/>
  <c r="Q3719" i="11"/>
  <c r="P3719" i="11"/>
  <c r="O3719" i="11"/>
  <c r="N3719" i="11"/>
  <c r="M3719" i="11"/>
  <c r="I3719" i="11"/>
  <c r="G3719" i="11"/>
  <c r="A3719" i="11"/>
  <c r="U3718" i="11"/>
  <c r="S3718" i="11"/>
  <c r="R3718" i="11"/>
  <c r="T3718" i="11" s="1"/>
  <c r="Q3718" i="11"/>
  <c r="P3718" i="11"/>
  <c r="O3718" i="11"/>
  <c r="N3718" i="11"/>
  <c r="M3718" i="11"/>
  <c r="I3718" i="11"/>
  <c r="G3718" i="11"/>
  <c r="A3718" i="11"/>
  <c r="U3717" i="11"/>
  <c r="S3717" i="11"/>
  <c r="R3717" i="11"/>
  <c r="T3717" i="11" s="1"/>
  <c r="Q3717" i="11"/>
  <c r="P3717" i="11"/>
  <c r="O3717" i="11"/>
  <c r="N3717" i="11"/>
  <c r="M3717" i="11"/>
  <c r="I3717" i="11"/>
  <c r="G3717" i="11"/>
  <c r="A3717" i="11"/>
  <c r="U3716" i="11"/>
  <c r="T3716" i="11"/>
  <c r="S3716" i="11"/>
  <c r="R3716" i="11"/>
  <c r="Q3716" i="11"/>
  <c r="P3716" i="11"/>
  <c r="O3716" i="11"/>
  <c r="N3716" i="11"/>
  <c r="M3716" i="11"/>
  <c r="I3716" i="11"/>
  <c r="G3716" i="11"/>
  <c r="A3716" i="11"/>
  <c r="S3715" i="11"/>
  <c r="U3715" i="11" s="1"/>
  <c r="R3715" i="11"/>
  <c r="T3715" i="11" s="1"/>
  <c r="Q3715" i="11"/>
  <c r="P3715" i="11"/>
  <c r="O3715" i="11"/>
  <c r="N3715" i="11"/>
  <c r="M3715" i="11"/>
  <c r="I3715" i="11"/>
  <c r="G3715" i="11"/>
  <c r="A3715" i="11"/>
  <c r="U3714" i="11"/>
  <c r="T3714" i="11"/>
  <c r="S3714" i="11"/>
  <c r="R3714" i="11"/>
  <c r="Q3714" i="11"/>
  <c r="P3714" i="11"/>
  <c r="O3714" i="11"/>
  <c r="N3714" i="11"/>
  <c r="M3714" i="11"/>
  <c r="I3714" i="11"/>
  <c r="G3714" i="11"/>
  <c r="A3714" i="11"/>
  <c r="S3713" i="11"/>
  <c r="U3713" i="11" s="1"/>
  <c r="R3713" i="11"/>
  <c r="T3713" i="11" s="1"/>
  <c r="Q3713" i="11"/>
  <c r="P3713" i="11"/>
  <c r="O3713" i="11"/>
  <c r="N3713" i="11"/>
  <c r="M3713" i="11"/>
  <c r="I3713" i="11"/>
  <c r="G3713" i="11"/>
  <c r="A3713" i="11"/>
  <c r="S3712" i="11"/>
  <c r="U3712" i="11" s="1"/>
  <c r="R3712" i="11"/>
  <c r="T3712" i="11" s="1"/>
  <c r="Q3712" i="11"/>
  <c r="P3712" i="11"/>
  <c r="O3712" i="11"/>
  <c r="N3712" i="11"/>
  <c r="M3712" i="11"/>
  <c r="I3712" i="11"/>
  <c r="G3712" i="11"/>
  <c r="A3712" i="11"/>
  <c r="U3711" i="11"/>
  <c r="S3711" i="11"/>
  <c r="R3711" i="11"/>
  <c r="T3711" i="11" s="1"/>
  <c r="Q3711" i="11"/>
  <c r="P3711" i="11"/>
  <c r="O3711" i="11"/>
  <c r="N3711" i="11"/>
  <c r="M3711" i="11"/>
  <c r="I3711" i="11"/>
  <c r="G3711" i="11"/>
  <c r="A3711" i="11"/>
  <c r="S3710" i="11"/>
  <c r="U3710" i="11" s="1"/>
  <c r="R3710" i="11"/>
  <c r="T3710" i="11" s="1"/>
  <c r="Q3710" i="11"/>
  <c r="P3710" i="11"/>
  <c r="O3710" i="11"/>
  <c r="N3710" i="11"/>
  <c r="M3710" i="11"/>
  <c r="I3710" i="11"/>
  <c r="G3710" i="11"/>
  <c r="A3710" i="11"/>
  <c r="U3709" i="11"/>
  <c r="T3709" i="11"/>
  <c r="S3709" i="11"/>
  <c r="R3709" i="11"/>
  <c r="Q3709" i="11"/>
  <c r="P3709" i="11"/>
  <c r="O3709" i="11"/>
  <c r="N3709" i="11"/>
  <c r="M3709" i="11"/>
  <c r="I3709" i="11"/>
  <c r="G3709" i="11"/>
  <c r="A3709" i="11"/>
  <c r="T3708" i="11"/>
  <c r="S3708" i="11"/>
  <c r="U3708" i="11" s="1"/>
  <c r="R3708" i="11"/>
  <c r="Q3708" i="11"/>
  <c r="P3708" i="11"/>
  <c r="O3708" i="11"/>
  <c r="N3708" i="11"/>
  <c r="M3708" i="11"/>
  <c r="I3708" i="11"/>
  <c r="G3708" i="11"/>
  <c r="A3708" i="11"/>
  <c r="U3707" i="11"/>
  <c r="T3707" i="11"/>
  <c r="S3707" i="11"/>
  <c r="R3707" i="11"/>
  <c r="Q3707" i="11"/>
  <c r="P3707" i="11"/>
  <c r="O3707" i="11"/>
  <c r="N3707" i="11"/>
  <c r="M3707" i="11"/>
  <c r="I3707" i="11"/>
  <c r="G3707" i="11"/>
  <c r="A3707" i="11"/>
  <c r="S3706" i="11"/>
  <c r="U3706" i="11" s="1"/>
  <c r="R3706" i="11"/>
  <c r="T3706" i="11" s="1"/>
  <c r="Q3706" i="11"/>
  <c r="P3706" i="11"/>
  <c r="O3706" i="11"/>
  <c r="N3706" i="11"/>
  <c r="M3706" i="11"/>
  <c r="I3706" i="11"/>
  <c r="G3706" i="11"/>
  <c r="A3706" i="11"/>
  <c r="T3705" i="11"/>
  <c r="S3705" i="11"/>
  <c r="U3705" i="11" s="1"/>
  <c r="R3705" i="11"/>
  <c r="Q3705" i="11"/>
  <c r="P3705" i="11"/>
  <c r="O3705" i="11"/>
  <c r="N3705" i="11"/>
  <c r="M3705" i="11"/>
  <c r="I3705" i="11"/>
  <c r="G3705" i="11"/>
  <c r="A3705" i="11"/>
  <c r="S3704" i="11"/>
  <c r="U3704" i="11" s="1"/>
  <c r="R3704" i="11"/>
  <c r="T3704" i="11" s="1"/>
  <c r="Q3704" i="11"/>
  <c r="P3704" i="11"/>
  <c r="O3704" i="11"/>
  <c r="N3704" i="11"/>
  <c r="M3704" i="11"/>
  <c r="I3704" i="11"/>
  <c r="G3704" i="11"/>
  <c r="A3704" i="11"/>
  <c r="S3703" i="11"/>
  <c r="U3703" i="11" s="1"/>
  <c r="R3703" i="11"/>
  <c r="T3703" i="11" s="1"/>
  <c r="Q3703" i="11"/>
  <c r="P3703" i="11"/>
  <c r="O3703" i="11"/>
  <c r="N3703" i="11"/>
  <c r="M3703" i="11"/>
  <c r="I3703" i="11"/>
  <c r="G3703" i="11"/>
  <c r="A3703" i="11"/>
  <c r="T3702" i="11"/>
  <c r="S3702" i="11"/>
  <c r="U3702" i="11" s="1"/>
  <c r="R3702" i="11"/>
  <c r="Q3702" i="11"/>
  <c r="P3702" i="11"/>
  <c r="O3702" i="11"/>
  <c r="N3702" i="11"/>
  <c r="M3702" i="11"/>
  <c r="I3702" i="11"/>
  <c r="G3702" i="11"/>
  <c r="A3702" i="11"/>
  <c r="U3701" i="11"/>
  <c r="S3701" i="11"/>
  <c r="R3701" i="11"/>
  <c r="T3701" i="11" s="1"/>
  <c r="Q3701" i="11"/>
  <c r="P3701" i="11"/>
  <c r="O3701" i="11"/>
  <c r="N3701" i="11"/>
  <c r="M3701" i="11"/>
  <c r="I3701" i="11"/>
  <c r="G3701" i="11"/>
  <c r="A3701" i="11"/>
  <c r="T3700" i="11"/>
  <c r="S3700" i="11"/>
  <c r="U3700" i="11" s="1"/>
  <c r="R3700" i="11"/>
  <c r="Q3700" i="11"/>
  <c r="P3700" i="11"/>
  <c r="O3700" i="11"/>
  <c r="N3700" i="11"/>
  <c r="M3700" i="11"/>
  <c r="I3700" i="11"/>
  <c r="G3700" i="11"/>
  <c r="A3700" i="11"/>
  <c r="T3699" i="11"/>
  <c r="S3699" i="11"/>
  <c r="U3699" i="11" s="1"/>
  <c r="R3699" i="11"/>
  <c r="Q3699" i="11"/>
  <c r="P3699" i="11"/>
  <c r="O3699" i="11"/>
  <c r="N3699" i="11"/>
  <c r="M3699" i="11"/>
  <c r="I3699" i="11"/>
  <c r="G3699" i="11"/>
  <c r="A3699" i="11"/>
  <c r="T3698" i="11"/>
  <c r="S3698" i="11"/>
  <c r="U3698" i="11" s="1"/>
  <c r="R3698" i="11"/>
  <c r="Q3698" i="11"/>
  <c r="P3698" i="11"/>
  <c r="O3698" i="11"/>
  <c r="N3698" i="11"/>
  <c r="M3698" i="11"/>
  <c r="I3698" i="11"/>
  <c r="G3698" i="11"/>
  <c r="A3698" i="11"/>
  <c r="S3697" i="11"/>
  <c r="U3697" i="11" s="1"/>
  <c r="R3697" i="11"/>
  <c r="T3697" i="11" s="1"/>
  <c r="Q3697" i="11"/>
  <c r="P3697" i="11"/>
  <c r="O3697" i="11"/>
  <c r="N3697" i="11"/>
  <c r="M3697" i="11"/>
  <c r="I3697" i="11"/>
  <c r="G3697" i="11"/>
  <c r="A3697" i="11"/>
  <c r="S3696" i="11"/>
  <c r="U3696" i="11" s="1"/>
  <c r="R3696" i="11"/>
  <c r="T3696" i="11" s="1"/>
  <c r="Q3696" i="11"/>
  <c r="P3696" i="11"/>
  <c r="O3696" i="11"/>
  <c r="N3696" i="11"/>
  <c r="M3696" i="11"/>
  <c r="I3696" i="11"/>
  <c r="G3696" i="11"/>
  <c r="A3696" i="11"/>
  <c r="U3695" i="11"/>
  <c r="S3695" i="11"/>
  <c r="R3695" i="11"/>
  <c r="T3695" i="11" s="1"/>
  <c r="Q3695" i="11"/>
  <c r="P3695" i="11"/>
  <c r="O3695" i="11"/>
  <c r="N3695" i="11"/>
  <c r="M3695" i="11"/>
  <c r="I3695" i="11"/>
  <c r="G3695" i="11"/>
  <c r="A3695" i="11"/>
  <c r="S3694" i="11"/>
  <c r="U3694" i="11" s="1"/>
  <c r="R3694" i="11"/>
  <c r="T3694" i="11" s="1"/>
  <c r="Q3694" i="11"/>
  <c r="P3694" i="11"/>
  <c r="O3694" i="11"/>
  <c r="N3694" i="11"/>
  <c r="M3694" i="11"/>
  <c r="I3694" i="11"/>
  <c r="G3694" i="11"/>
  <c r="A3694" i="11"/>
  <c r="U3693" i="11"/>
  <c r="T3693" i="11"/>
  <c r="S3693" i="11"/>
  <c r="R3693" i="11"/>
  <c r="Q3693" i="11"/>
  <c r="P3693" i="11"/>
  <c r="O3693" i="11"/>
  <c r="N3693" i="11"/>
  <c r="M3693" i="11"/>
  <c r="I3693" i="11"/>
  <c r="G3693" i="11"/>
  <c r="A3693" i="11"/>
  <c r="T3692" i="11"/>
  <c r="S3692" i="11"/>
  <c r="U3692" i="11" s="1"/>
  <c r="R3692" i="11"/>
  <c r="Q3692" i="11"/>
  <c r="P3692" i="11"/>
  <c r="O3692" i="11"/>
  <c r="N3692" i="11"/>
  <c r="M3692" i="11"/>
  <c r="I3692" i="11"/>
  <c r="G3692" i="11"/>
  <c r="A3692" i="11"/>
  <c r="U3691" i="11"/>
  <c r="T3691" i="11"/>
  <c r="S3691" i="11"/>
  <c r="R3691" i="11"/>
  <c r="Q3691" i="11"/>
  <c r="P3691" i="11"/>
  <c r="O3691" i="11"/>
  <c r="N3691" i="11"/>
  <c r="M3691" i="11"/>
  <c r="I3691" i="11"/>
  <c r="G3691" i="11"/>
  <c r="A3691" i="11"/>
  <c r="S3690" i="11"/>
  <c r="U3690" i="11" s="1"/>
  <c r="R3690" i="11"/>
  <c r="T3690" i="11" s="1"/>
  <c r="Q3690" i="11"/>
  <c r="P3690" i="11"/>
  <c r="O3690" i="11"/>
  <c r="N3690" i="11"/>
  <c r="M3690" i="11"/>
  <c r="I3690" i="11"/>
  <c r="G3690" i="11"/>
  <c r="A3690" i="11"/>
  <c r="T3689" i="11"/>
  <c r="S3689" i="11"/>
  <c r="U3689" i="11" s="1"/>
  <c r="R3689" i="11"/>
  <c r="Q3689" i="11"/>
  <c r="P3689" i="11"/>
  <c r="O3689" i="11"/>
  <c r="N3689" i="11"/>
  <c r="M3689" i="11"/>
  <c r="I3689" i="11"/>
  <c r="G3689" i="11"/>
  <c r="A3689" i="11"/>
  <c r="S3688" i="11"/>
  <c r="U3688" i="11" s="1"/>
  <c r="R3688" i="11"/>
  <c r="T3688" i="11" s="1"/>
  <c r="Q3688" i="11"/>
  <c r="P3688" i="11"/>
  <c r="O3688" i="11"/>
  <c r="N3688" i="11"/>
  <c r="M3688" i="11"/>
  <c r="I3688" i="11"/>
  <c r="G3688" i="11"/>
  <c r="A3688" i="11"/>
  <c r="S3687" i="11"/>
  <c r="U3687" i="11" s="1"/>
  <c r="R3687" i="11"/>
  <c r="T3687" i="11" s="1"/>
  <c r="Q3687" i="11"/>
  <c r="P3687" i="11"/>
  <c r="O3687" i="11"/>
  <c r="N3687" i="11"/>
  <c r="M3687" i="11"/>
  <c r="I3687" i="11"/>
  <c r="G3687" i="11"/>
  <c r="A3687" i="11"/>
  <c r="T3686" i="11"/>
  <c r="S3686" i="11"/>
  <c r="U3686" i="11" s="1"/>
  <c r="R3686" i="11"/>
  <c r="Q3686" i="11"/>
  <c r="P3686" i="11"/>
  <c r="O3686" i="11"/>
  <c r="N3686" i="11"/>
  <c r="M3686" i="11"/>
  <c r="I3686" i="11"/>
  <c r="G3686" i="11"/>
  <c r="A3686" i="11"/>
  <c r="U3685" i="11"/>
  <c r="S3685" i="11"/>
  <c r="R3685" i="11"/>
  <c r="T3685" i="11" s="1"/>
  <c r="Q3685" i="11"/>
  <c r="P3685" i="11"/>
  <c r="O3685" i="11"/>
  <c r="N3685" i="11"/>
  <c r="M3685" i="11"/>
  <c r="I3685" i="11"/>
  <c r="G3685" i="11"/>
  <c r="A3685" i="11"/>
  <c r="T3684" i="11"/>
  <c r="S3684" i="11"/>
  <c r="U3684" i="11" s="1"/>
  <c r="R3684" i="11"/>
  <c r="Q3684" i="11"/>
  <c r="P3684" i="11"/>
  <c r="O3684" i="11"/>
  <c r="N3684" i="11"/>
  <c r="M3684" i="11"/>
  <c r="I3684" i="11"/>
  <c r="G3684" i="11"/>
  <c r="A3684" i="11"/>
  <c r="T3683" i="11"/>
  <c r="S3683" i="11"/>
  <c r="U3683" i="11" s="1"/>
  <c r="R3683" i="11"/>
  <c r="Q3683" i="11"/>
  <c r="P3683" i="11"/>
  <c r="O3683" i="11"/>
  <c r="N3683" i="11"/>
  <c r="M3683" i="11"/>
  <c r="I3683" i="11"/>
  <c r="G3683" i="11"/>
  <c r="A3683" i="11"/>
  <c r="T3682" i="11"/>
  <c r="S3682" i="11"/>
  <c r="U3682" i="11" s="1"/>
  <c r="R3682" i="11"/>
  <c r="Q3682" i="11"/>
  <c r="P3682" i="11"/>
  <c r="O3682" i="11"/>
  <c r="N3682" i="11"/>
  <c r="M3682" i="11"/>
  <c r="I3682" i="11"/>
  <c r="G3682" i="11"/>
  <c r="A3682" i="11"/>
  <c r="S3681" i="11"/>
  <c r="U3681" i="11" s="1"/>
  <c r="R3681" i="11"/>
  <c r="T3681" i="11" s="1"/>
  <c r="Q3681" i="11"/>
  <c r="P3681" i="11"/>
  <c r="O3681" i="11"/>
  <c r="N3681" i="11"/>
  <c r="M3681" i="11"/>
  <c r="I3681" i="11"/>
  <c r="G3681" i="11"/>
  <c r="A3681" i="11"/>
  <c r="S3680" i="11"/>
  <c r="U3680" i="11" s="1"/>
  <c r="R3680" i="11"/>
  <c r="T3680" i="11" s="1"/>
  <c r="Q3680" i="11"/>
  <c r="P3680" i="11"/>
  <c r="O3680" i="11"/>
  <c r="N3680" i="11"/>
  <c r="M3680" i="11"/>
  <c r="I3680" i="11"/>
  <c r="G3680" i="11"/>
  <c r="A3680" i="11"/>
  <c r="U3679" i="11"/>
  <c r="S3679" i="11"/>
  <c r="R3679" i="11"/>
  <c r="T3679" i="11" s="1"/>
  <c r="Q3679" i="11"/>
  <c r="P3679" i="11"/>
  <c r="O3679" i="11"/>
  <c r="N3679" i="11"/>
  <c r="M3679" i="11"/>
  <c r="I3679" i="11"/>
  <c r="G3679" i="11"/>
  <c r="A3679" i="11"/>
  <c r="S3678" i="11"/>
  <c r="U3678" i="11" s="1"/>
  <c r="R3678" i="11"/>
  <c r="T3678" i="11" s="1"/>
  <c r="Q3678" i="11"/>
  <c r="P3678" i="11"/>
  <c r="O3678" i="11"/>
  <c r="N3678" i="11"/>
  <c r="M3678" i="11"/>
  <c r="I3678" i="11"/>
  <c r="G3678" i="11"/>
  <c r="A3678" i="11"/>
  <c r="U3677" i="11"/>
  <c r="T3677" i="11"/>
  <c r="S3677" i="11"/>
  <c r="R3677" i="11"/>
  <c r="Q3677" i="11"/>
  <c r="P3677" i="11"/>
  <c r="O3677" i="11"/>
  <c r="N3677" i="11"/>
  <c r="M3677" i="11"/>
  <c r="I3677" i="11"/>
  <c r="G3677" i="11"/>
  <c r="A3677" i="11"/>
  <c r="T3676" i="11"/>
  <c r="S3676" i="11"/>
  <c r="U3676" i="11" s="1"/>
  <c r="R3676" i="11"/>
  <c r="Q3676" i="11"/>
  <c r="P3676" i="11"/>
  <c r="O3676" i="11"/>
  <c r="N3676" i="11"/>
  <c r="M3676" i="11"/>
  <c r="I3676" i="11"/>
  <c r="G3676" i="11"/>
  <c r="A3676" i="11"/>
  <c r="U3675" i="11"/>
  <c r="T3675" i="11"/>
  <c r="S3675" i="11"/>
  <c r="R3675" i="11"/>
  <c r="Q3675" i="11"/>
  <c r="P3675" i="11"/>
  <c r="O3675" i="11"/>
  <c r="N3675" i="11"/>
  <c r="M3675" i="11"/>
  <c r="I3675" i="11"/>
  <c r="G3675" i="11"/>
  <c r="A3675" i="11"/>
  <c r="S3674" i="11"/>
  <c r="U3674" i="11" s="1"/>
  <c r="R3674" i="11"/>
  <c r="T3674" i="11" s="1"/>
  <c r="Q3674" i="11"/>
  <c r="P3674" i="11"/>
  <c r="O3674" i="11"/>
  <c r="N3674" i="11"/>
  <c r="M3674" i="11"/>
  <c r="I3674" i="11"/>
  <c r="G3674" i="11"/>
  <c r="A3674" i="11"/>
  <c r="T3673" i="11"/>
  <c r="S3673" i="11"/>
  <c r="U3673" i="11" s="1"/>
  <c r="R3673" i="11"/>
  <c r="Q3673" i="11"/>
  <c r="P3673" i="11"/>
  <c r="O3673" i="11"/>
  <c r="N3673" i="11"/>
  <c r="M3673" i="11"/>
  <c r="I3673" i="11"/>
  <c r="G3673" i="11"/>
  <c r="A3673" i="11"/>
  <c r="S3672" i="11"/>
  <c r="U3672" i="11" s="1"/>
  <c r="R3672" i="11"/>
  <c r="T3672" i="11" s="1"/>
  <c r="Q3672" i="11"/>
  <c r="P3672" i="11"/>
  <c r="O3672" i="11"/>
  <c r="N3672" i="11"/>
  <c r="M3672" i="11"/>
  <c r="I3672" i="11"/>
  <c r="G3672" i="11"/>
  <c r="A3672" i="11"/>
  <c r="S3671" i="11"/>
  <c r="U3671" i="11" s="1"/>
  <c r="R3671" i="11"/>
  <c r="T3671" i="11" s="1"/>
  <c r="Q3671" i="11"/>
  <c r="P3671" i="11"/>
  <c r="O3671" i="11"/>
  <c r="N3671" i="11"/>
  <c r="M3671" i="11"/>
  <c r="I3671" i="11"/>
  <c r="G3671" i="11"/>
  <c r="A3671" i="11"/>
  <c r="T3670" i="11"/>
  <c r="S3670" i="11"/>
  <c r="U3670" i="11" s="1"/>
  <c r="R3670" i="11"/>
  <c r="Q3670" i="11"/>
  <c r="P3670" i="11"/>
  <c r="O3670" i="11"/>
  <c r="N3670" i="11"/>
  <c r="M3670" i="11"/>
  <c r="I3670" i="11"/>
  <c r="G3670" i="11"/>
  <c r="A3670" i="11"/>
  <c r="U3669" i="11"/>
  <c r="S3669" i="11"/>
  <c r="R3669" i="11"/>
  <c r="T3669" i="11" s="1"/>
  <c r="Q3669" i="11"/>
  <c r="P3669" i="11"/>
  <c r="O3669" i="11"/>
  <c r="N3669" i="11"/>
  <c r="M3669" i="11"/>
  <c r="I3669" i="11"/>
  <c r="G3669" i="11"/>
  <c r="A3669" i="11"/>
  <c r="T3668" i="11"/>
  <c r="S3668" i="11"/>
  <c r="U3668" i="11" s="1"/>
  <c r="R3668" i="11"/>
  <c r="Q3668" i="11"/>
  <c r="P3668" i="11"/>
  <c r="O3668" i="11"/>
  <c r="N3668" i="11"/>
  <c r="M3668" i="11"/>
  <c r="I3668" i="11"/>
  <c r="G3668" i="11"/>
  <c r="A3668" i="11"/>
  <c r="T3667" i="11"/>
  <c r="S3667" i="11"/>
  <c r="U3667" i="11" s="1"/>
  <c r="R3667" i="11"/>
  <c r="Q3667" i="11"/>
  <c r="P3667" i="11"/>
  <c r="O3667" i="11"/>
  <c r="N3667" i="11"/>
  <c r="M3667" i="11"/>
  <c r="I3667" i="11"/>
  <c r="G3667" i="11"/>
  <c r="A3667" i="11"/>
  <c r="T3666" i="11"/>
  <c r="S3666" i="11"/>
  <c r="U3666" i="11" s="1"/>
  <c r="R3666" i="11"/>
  <c r="Q3666" i="11"/>
  <c r="P3666" i="11"/>
  <c r="O3666" i="11"/>
  <c r="N3666" i="11"/>
  <c r="M3666" i="11"/>
  <c r="I3666" i="11"/>
  <c r="G3666" i="11"/>
  <c r="A3666" i="11"/>
  <c r="S3665" i="11"/>
  <c r="U3665" i="11" s="1"/>
  <c r="R3665" i="11"/>
  <c r="T3665" i="11" s="1"/>
  <c r="Q3665" i="11"/>
  <c r="P3665" i="11"/>
  <c r="O3665" i="11"/>
  <c r="N3665" i="11"/>
  <c r="M3665" i="11"/>
  <c r="I3665" i="11"/>
  <c r="G3665" i="11"/>
  <c r="A3665" i="11"/>
  <c r="S3664" i="11"/>
  <c r="U3664" i="11" s="1"/>
  <c r="R3664" i="11"/>
  <c r="T3664" i="11" s="1"/>
  <c r="Q3664" i="11"/>
  <c r="P3664" i="11"/>
  <c r="O3664" i="11"/>
  <c r="N3664" i="11"/>
  <c r="M3664" i="11"/>
  <c r="I3664" i="11"/>
  <c r="G3664" i="11"/>
  <c r="A3664" i="11"/>
  <c r="U3663" i="11"/>
  <c r="S3663" i="11"/>
  <c r="R3663" i="11"/>
  <c r="T3663" i="11" s="1"/>
  <c r="Q3663" i="11"/>
  <c r="P3663" i="11"/>
  <c r="O3663" i="11"/>
  <c r="N3663" i="11"/>
  <c r="M3663" i="11"/>
  <c r="I3663" i="11"/>
  <c r="G3663" i="11"/>
  <c r="A3663" i="11"/>
  <c r="S3662" i="11"/>
  <c r="U3662" i="11" s="1"/>
  <c r="R3662" i="11"/>
  <c r="T3662" i="11" s="1"/>
  <c r="Q3662" i="11"/>
  <c r="P3662" i="11"/>
  <c r="O3662" i="11"/>
  <c r="N3662" i="11"/>
  <c r="M3662" i="11"/>
  <c r="I3662" i="11"/>
  <c r="G3662" i="11"/>
  <c r="A3662" i="11"/>
  <c r="U3661" i="11"/>
  <c r="T3661" i="11"/>
  <c r="S3661" i="11"/>
  <c r="R3661" i="11"/>
  <c r="Q3661" i="11"/>
  <c r="P3661" i="11"/>
  <c r="O3661" i="11"/>
  <c r="N3661" i="11"/>
  <c r="M3661" i="11"/>
  <c r="I3661" i="11"/>
  <c r="G3661" i="11"/>
  <c r="A3661" i="11"/>
  <c r="T3660" i="11"/>
  <c r="S3660" i="11"/>
  <c r="U3660" i="11" s="1"/>
  <c r="R3660" i="11"/>
  <c r="Q3660" i="11"/>
  <c r="P3660" i="11"/>
  <c r="O3660" i="11"/>
  <c r="N3660" i="11"/>
  <c r="M3660" i="11"/>
  <c r="I3660" i="11"/>
  <c r="G3660" i="11"/>
  <c r="A3660" i="11"/>
  <c r="U3659" i="11"/>
  <c r="T3659" i="11"/>
  <c r="S3659" i="11"/>
  <c r="R3659" i="11"/>
  <c r="Q3659" i="11"/>
  <c r="P3659" i="11"/>
  <c r="O3659" i="11"/>
  <c r="N3659" i="11"/>
  <c r="M3659" i="11"/>
  <c r="I3659" i="11"/>
  <c r="G3659" i="11"/>
  <c r="A3659" i="11"/>
  <c r="S3658" i="11"/>
  <c r="U3658" i="11" s="1"/>
  <c r="R3658" i="11"/>
  <c r="T3658" i="11" s="1"/>
  <c r="Q3658" i="11"/>
  <c r="P3658" i="11"/>
  <c r="O3658" i="11"/>
  <c r="N3658" i="11"/>
  <c r="M3658" i="11"/>
  <c r="I3658" i="11"/>
  <c r="G3658" i="11"/>
  <c r="A3658" i="11"/>
  <c r="T3657" i="11"/>
  <c r="S3657" i="11"/>
  <c r="U3657" i="11" s="1"/>
  <c r="R3657" i="11"/>
  <c r="Q3657" i="11"/>
  <c r="P3657" i="11"/>
  <c r="O3657" i="11"/>
  <c r="N3657" i="11"/>
  <c r="M3657" i="11"/>
  <c r="I3657" i="11"/>
  <c r="G3657" i="11"/>
  <c r="A3657" i="11"/>
  <c r="S3656" i="11"/>
  <c r="U3656" i="11" s="1"/>
  <c r="R3656" i="11"/>
  <c r="T3656" i="11" s="1"/>
  <c r="Q3656" i="11"/>
  <c r="P3656" i="11"/>
  <c r="O3656" i="11"/>
  <c r="N3656" i="11"/>
  <c r="M3656" i="11"/>
  <c r="I3656" i="11"/>
  <c r="G3656" i="11"/>
  <c r="A3656" i="11"/>
  <c r="S3655" i="11"/>
  <c r="U3655" i="11" s="1"/>
  <c r="R3655" i="11"/>
  <c r="T3655" i="11" s="1"/>
  <c r="Q3655" i="11"/>
  <c r="P3655" i="11"/>
  <c r="O3655" i="11"/>
  <c r="N3655" i="11"/>
  <c r="M3655" i="11"/>
  <c r="I3655" i="11"/>
  <c r="G3655" i="11"/>
  <c r="A3655" i="11"/>
  <c r="T3654" i="11"/>
  <c r="S3654" i="11"/>
  <c r="U3654" i="11" s="1"/>
  <c r="R3654" i="11"/>
  <c r="Q3654" i="11"/>
  <c r="P3654" i="11"/>
  <c r="O3654" i="11"/>
  <c r="N3654" i="11"/>
  <c r="M3654" i="11"/>
  <c r="I3654" i="11"/>
  <c r="G3654" i="11"/>
  <c r="A3654" i="11"/>
  <c r="U3653" i="11"/>
  <c r="S3653" i="11"/>
  <c r="R3653" i="11"/>
  <c r="T3653" i="11" s="1"/>
  <c r="Q3653" i="11"/>
  <c r="P3653" i="11"/>
  <c r="O3653" i="11"/>
  <c r="N3653" i="11"/>
  <c r="M3653" i="11"/>
  <c r="I3653" i="11"/>
  <c r="G3653" i="11"/>
  <c r="A3653" i="11"/>
  <c r="T3652" i="11"/>
  <c r="S3652" i="11"/>
  <c r="U3652" i="11" s="1"/>
  <c r="R3652" i="11"/>
  <c r="Q3652" i="11"/>
  <c r="P3652" i="11"/>
  <c r="O3652" i="11"/>
  <c r="N3652" i="11"/>
  <c r="M3652" i="11"/>
  <c r="I3652" i="11"/>
  <c r="G3652" i="11"/>
  <c r="A3652" i="11"/>
  <c r="T3651" i="11"/>
  <c r="S3651" i="11"/>
  <c r="U3651" i="11" s="1"/>
  <c r="R3651" i="11"/>
  <c r="Q3651" i="11"/>
  <c r="P3651" i="11"/>
  <c r="O3651" i="11"/>
  <c r="N3651" i="11"/>
  <c r="M3651" i="11"/>
  <c r="I3651" i="11"/>
  <c r="G3651" i="11"/>
  <c r="A3651" i="11"/>
  <c r="T3650" i="11"/>
  <c r="S3650" i="11"/>
  <c r="U3650" i="11" s="1"/>
  <c r="R3650" i="11"/>
  <c r="Q3650" i="11"/>
  <c r="P3650" i="11"/>
  <c r="O3650" i="11"/>
  <c r="N3650" i="11"/>
  <c r="M3650" i="11"/>
  <c r="I3650" i="11"/>
  <c r="G3650" i="11"/>
  <c r="A3650" i="11"/>
  <c r="S3649" i="11"/>
  <c r="U3649" i="11" s="1"/>
  <c r="R3649" i="11"/>
  <c r="T3649" i="11" s="1"/>
  <c r="Q3649" i="11"/>
  <c r="P3649" i="11"/>
  <c r="O3649" i="11"/>
  <c r="N3649" i="11"/>
  <c r="M3649" i="11"/>
  <c r="I3649" i="11"/>
  <c r="G3649" i="11"/>
  <c r="A3649" i="11"/>
  <c r="S3648" i="11"/>
  <c r="U3648" i="11" s="1"/>
  <c r="R3648" i="11"/>
  <c r="T3648" i="11" s="1"/>
  <c r="Q3648" i="11"/>
  <c r="P3648" i="11"/>
  <c r="O3648" i="11"/>
  <c r="N3648" i="11"/>
  <c r="M3648" i="11"/>
  <c r="I3648" i="11"/>
  <c r="G3648" i="11"/>
  <c r="A3648" i="11"/>
  <c r="U3647" i="11"/>
  <c r="S3647" i="11"/>
  <c r="R3647" i="11"/>
  <c r="T3647" i="11" s="1"/>
  <c r="Q3647" i="11"/>
  <c r="P3647" i="11"/>
  <c r="O3647" i="11"/>
  <c r="N3647" i="11"/>
  <c r="M3647" i="11"/>
  <c r="I3647" i="11"/>
  <c r="G3647" i="11"/>
  <c r="A3647" i="11"/>
  <c r="S3646" i="11"/>
  <c r="U3646" i="11" s="1"/>
  <c r="R3646" i="11"/>
  <c r="T3646" i="11" s="1"/>
  <c r="Q3646" i="11"/>
  <c r="P3646" i="11"/>
  <c r="O3646" i="11"/>
  <c r="N3646" i="11"/>
  <c r="M3646" i="11"/>
  <c r="I3646" i="11"/>
  <c r="G3646" i="11"/>
  <c r="A3646" i="11"/>
  <c r="U3645" i="11"/>
  <c r="S3645" i="11"/>
  <c r="R3645" i="11"/>
  <c r="T3645" i="11" s="1"/>
  <c r="Q3645" i="11"/>
  <c r="P3645" i="11"/>
  <c r="O3645" i="11"/>
  <c r="N3645" i="11"/>
  <c r="M3645" i="11"/>
  <c r="I3645" i="11"/>
  <c r="G3645" i="11"/>
  <c r="A3645" i="11"/>
  <c r="T3644" i="11"/>
  <c r="S3644" i="11"/>
  <c r="U3644" i="11" s="1"/>
  <c r="R3644" i="11"/>
  <c r="Q3644" i="11"/>
  <c r="P3644" i="11"/>
  <c r="O3644" i="11"/>
  <c r="N3644" i="11"/>
  <c r="M3644" i="11"/>
  <c r="I3644" i="11"/>
  <c r="G3644" i="11"/>
  <c r="A3644" i="11"/>
  <c r="U3643" i="11"/>
  <c r="T3643" i="11"/>
  <c r="S3643" i="11"/>
  <c r="R3643" i="11"/>
  <c r="Q3643" i="11"/>
  <c r="P3643" i="11"/>
  <c r="O3643" i="11"/>
  <c r="N3643" i="11"/>
  <c r="M3643" i="11"/>
  <c r="I3643" i="11"/>
  <c r="G3643" i="11"/>
  <c r="A3643" i="11"/>
  <c r="S3642" i="11"/>
  <c r="U3642" i="11" s="1"/>
  <c r="R3642" i="11"/>
  <c r="T3642" i="11" s="1"/>
  <c r="Q3642" i="11"/>
  <c r="P3642" i="11"/>
  <c r="O3642" i="11"/>
  <c r="N3642" i="11"/>
  <c r="M3642" i="11"/>
  <c r="I3642" i="11"/>
  <c r="G3642" i="11"/>
  <c r="A3642" i="11"/>
  <c r="T3641" i="11"/>
  <c r="S3641" i="11"/>
  <c r="U3641" i="11" s="1"/>
  <c r="R3641" i="11"/>
  <c r="Q3641" i="11"/>
  <c r="P3641" i="11"/>
  <c r="O3641" i="11"/>
  <c r="N3641" i="11"/>
  <c r="M3641" i="11"/>
  <c r="I3641" i="11"/>
  <c r="G3641" i="11"/>
  <c r="A3641" i="11"/>
  <c r="S3640" i="11"/>
  <c r="U3640" i="11" s="1"/>
  <c r="R3640" i="11"/>
  <c r="T3640" i="11" s="1"/>
  <c r="Q3640" i="11"/>
  <c r="P3640" i="11"/>
  <c r="O3640" i="11"/>
  <c r="N3640" i="11"/>
  <c r="M3640" i="11"/>
  <c r="I3640" i="11"/>
  <c r="G3640" i="11"/>
  <c r="A3640" i="11"/>
  <c r="S3639" i="11"/>
  <c r="U3639" i="11" s="1"/>
  <c r="R3639" i="11"/>
  <c r="T3639" i="11" s="1"/>
  <c r="Q3639" i="11"/>
  <c r="P3639" i="11"/>
  <c r="O3639" i="11"/>
  <c r="N3639" i="11"/>
  <c r="M3639" i="11"/>
  <c r="I3639" i="11"/>
  <c r="G3639" i="11"/>
  <c r="A3639" i="11"/>
  <c r="S3638" i="11"/>
  <c r="U3638" i="11" s="1"/>
  <c r="R3638" i="11"/>
  <c r="T3638" i="11" s="1"/>
  <c r="Q3638" i="11"/>
  <c r="P3638" i="11"/>
  <c r="O3638" i="11"/>
  <c r="N3638" i="11"/>
  <c r="M3638" i="11"/>
  <c r="I3638" i="11"/>
  <c r="G3638" i="11"/>
  <c r="A3638" i="11"/>
  <c r="U3637" i="11"/>
  <c r="S3637" i="11"/>
  <c r="R3637" i="11"/>
  <c r="T3637" i="11" s="1"/>
  <c r="Q3637" i="11"/>
  <c r="P3637" i="11"/>
  <c r="O3637" i="11"/>
  <c r="N3637" i="11"/>
  <c r="M3637" i="11"/>
  <c r="I3637" i="11"/>
  <c r="G3637" i="11"/>
  <c r="A3637" i="11"/>
  <c r="T3636" i="11"/>
  <c r="S3636" i="11"/>
  <c r="U3636" i="11" s="1"/>
  <c r="R3636" i="11"/>
  <c r="Q3636" i="11"/>
  <c r="P3636" i="11"/>
  <c r="O3636" i="11"/>
  <c r="N3636" i="11"/>
  <c r="M3636" i="11"/>
  <c r="I3636" i="11"/>
  <c r="G3636" i="11"/>
  <c r="A3636" i="11"/>
  <c r="T3635" i="11"/>
  <c r="S3635" i="11"/>
  <c r="U3635" i="11" s="1"/>
  <c r="R3635" i="11"/>
  <c r="Q3635" i="11"/>
  <c r="P3635" i="11"/>
  <c r="O3635" i="11"/>
  <c r="N3635" i="11"/>
  <c r="M3635" i="11"/>
  <c r="I3635" i="11"/>
  <c r="G3635" i="11"/>
  <c r="A3635" i="11"/>
  <c r="T3634" i="11"/>
  <c r="S3634" i="11"/>
  <c r="U3634" i="11" s="1"/>
  <c r="R3634" i="11"/>
  <c r="Q3634" i="11"/>
  <c r="P3634" i="11"/>
  <c r="O3634" i="11"/>
  <c r="N3634" i="11"/>
  <c r="M3634" i="11"/>
  <c r="I3634" i="11"/>
  <c r="G3634" i="11"/>
  <c r="A3634" i="11"/>
  <c r="S3633" i="11"/>
  <c r="U3633" i="11" s="1"/>
  <c r="R3633" i="11"/>
  <c r="T3633" i="11" s="1"/>
  <c r="Q3633" i="11"/>
  <c r="P3633" i="11"/>
  <c r="O3633" i="11"/>
  <c r="N3633" i="11"/>
  <c r="M3633" i="11"/>
  <c r="I3633" i="11"/>
  <c r="G3633" i="11"/>
  <c r="A3633" i="11"/>
  <c r="S3632" i="11"/>
  <c r="U3632" i="11" s="1"/>
  <c r="R3632" i="11"/>
  <c r="T3632" i="11" s="1"/>
  <c r="Q3632" i="11"/>
  <c r="P3632" i="11"/>
  <c r="O3632" i="11"/>
  <c r="N3632" i="11"/>
  <c r="M3632" i="11"/>
  <c r="I3632" i="11"/>
  <c r="G3632" i="11"/>
  <c r="A3632" i="11"/>
  <c r="U3631" i="11"/>
  <c r="S3631" i="11"/>
  <c r="R3631" i="11"/>
  <c r="T3631" i="11" s="1"/>
  <c r="Q3631" i="11"/>
  <c r="P3631" i="11"/>
  <c r="O3631" i="11"/>
  <c r="N3631" i="11"/>
  <c r="M3631" i="11"/>
  <c r="I3631" i="11"/>
  <c r="G3631" i="11"/>
  <c r="A3631" i="11"/>
  <c r="S3630" i="11"/>
  <c r="U3630" i="11" s="1"/>
  <c r="R3630" i="11"/>
  <c r="T3630" i="11" s="1"/>
  <c r="Q3630" i="11"/>
  <c r="P3630" i="11"/>
  <c r="O3630" i="11"/>
  <c r="N3630" i="11"/>
  <c r="M3630" i="11"/>
  <c r="I3630" i="11"/>
  <c r="G3630" i="11"/>
  <c r="A3630" i="11"/>
  <c r="U3629" i="11"/>
  <c r="S3629" i="11"/>
  <c r="R3629" i="11"/>
  <c r="T3629" i="11" s="1"/>
  <c r="Q3629" i="11"/>
  <c r="P3629" i="11"/>
  <c r="O3629" i="11"/>
  <c r="N3629" i="11"/>
  <c r="M3629" i="11"/>
  <c r="I3629" i="11"/>
  <c r="G3629" i="11"/>
  <c r="A3629" i="11"/>
  <c r="T3628" i="11"/>
  <c r="S3628" i="11"/>
  <c r="U3628" i="11" s="1"/>
  <c r="R3628" i="11"/>
  <c r="Q3628" i="11"/>
  <c r="P3628" i="11"/>
  <c r="O3628" i="11"/>
  <c r="N3628" i="11"/>
  <c r="M3628" i="11"/>
  <c r="I3628" i="11"/>
  <c r="G3628" i="11"/>
  <c r="A3628" i="11"/>
  <c r="U3627" i="11"/>
  <c r="T3627" i="11"/>
  <c r="S3627" i="11"/>
  <c r="R3627" i="11"/>
  <c r="Q3627" i="11"/>
  <c r="P3627" i="11"/>
  <c r="O3627" i="11"/>
  <c r="N3627" i="11"/>
  <c r="M3627" i="11"/>
  <c r="I3627" i="11"/>
  <c r="G3627" i="11"/>
  <c r="A3627" i="11"/>
  <c r="S3626" i="11"/>
  <c r="U3626" i="11" s="1"/>
  <c r="R3626" i="11"/>
  <c r="T3626" i="11" s="1"/>
  <c r="Q3626" i="11"/>
  <c r="P3626" i="11"/>
  <c r="O3626" i="11"/>
  <c r="N3626" i="11"/>
  <c r="M3626" i="11"/>
  <c r="I3626" i="11"/>
  <c r="G3626" i="11"/>
  <c r="A3626" i="11"/>
  <c r="T3625" i="11"/>
  <c r="S3625" i="11"/>
  <c r="U3625" i="11" s="1"/>
  <c r="R3625" i="11"/>
  <c r="Q3625" i="11"/>
  <c r="P3625" i="11"/>
  <c r="O3625" i="11"/>
  <c r="N3625" i="11"/>
  <c r="M3625" i="11"/>
  <c r="I3625" i="11"/>
  <c r="G3625" i="11"/>
  <c r="A3625" i="11"/>
  <c r="S3624" i="11"/>
  <c r="U3624" i="11" s="1"/>
  <c r="R3624" i="11"/>
  <c r="T3624" i="11" s="1"/>
  <c r="Q3624" i="11"/>
  <c r="P3624" i="11"/>
  <c r="O3624" i="11"/>
  <c r="N3624" i="11"/>
  <c r="M3624" i="11"/>
  <c r="I3624" i="11"/>
  <c r="G3624" i="11"/>
  <c r="A3624" i="11"/>
  <c r="S3623" i="11"/>
  <c r="U3623" i="11" s="1"/>
  <c r="R3623" i="11"/>
  <c r="T3623" i="11" s="1"/>
  <c r="Q3623" i="11"/>
  <c r="P3623" i="11"/>
  <c r="O3623" i="11"/>
  <c r="N3623" i="11"/>
  <c r="M3623" i="11"/>
  <c r="I3623" i="11"/>
  <c r="G3623" i="11"/>
  <c r="A3623" i="11"/>
  <c r="S3622" i="11"/>
  <c r="U3622" i="11" s="1"/>
  <c r="R3622" i="11"/>
  <c r="T3622" i="11" s="1"/>
  <c r="Q3622" i="11"/>
  <c r="P3622" i="11"/>
  <c r="O3622" i="11"/>
  <c r="N3622" i="11"/>
  <c r="M3622" i="11"/>
  <c r="I3622" i="11"/>
  <c r="G3622" i="11"/>
  <c r="A3622" i="11"/>
  <c r="U3621" i="11"/>
  <c r="S3621" i="11"/>
  <c r="R3621" i="11"/>
  <c r="T3621" i="11" s="1"/>
  <c r="Q3621" i="11"/>
  <c r="P3621" i="11"/>
  <c r="O3621" i="11"/>
  <c r="N3621" i="11"/>
  <c r="M3621" i="11"/>
  <c r="I3621" i="11"/>
  <c r="G3621" i="11"/>
  <c r="A3621" i="11"/>
  <c r="T3620" i="11"/>
  <c r="S3620" i="11"/>
  <c r="U3620" i="11" s="1"/>
  <c r="R3620" i="11"/>
  <c r="Q3620" i="11"/>
  <c r="P3620" i="11"/>
  <c r="O3620" i="11"/>
  <c r="N3620" i="11"/>
  <c r="M3620" i="11"/>
  <c r="I3620" i="11"/>
  <c r="G3620" i="11"/>
  <c r="A3620" i="11"/>
  <c r="T3619" i="11"/>
  <c r="S3619" i="11"/>
  <c r="U3619" i="11" s="1"/>
  <c r="R3619" i="11"/>
  <c r="Q3619" i="11"/>
  <c r="P3619" i="11"/>
  <c r="O3619" i="11"/>
  <c r="N3619" i="11"/>
  <c r="M3619" i="11"/>
  <c r="I3619" i="11"/>
  <c r="G3619" i="11"/>
  <c r="A3619" i="11"/>
  <c r="T3618" i="11"/>
  <c r="S3618" i="11"/>
  <c r="U3618" i="11" s="1"/>
  <c r="R3618" i="11"/>
  <c r="Q3618" i="11"/>
  <c r="P3618" i="11"/>
  <c r="O3618" i="11"/>
  <c r="N3618" i="11"/>
  <c r="M3618" i="11"/>
  <c r="I3618" i="11"/>
  <c r="G3618" i="11"/>
  <c r="A3618" i="11"/>
  <c r="S3617" i="11"/>
  <c r="U3617" i="11" s="1"/>
  <c r="R3617" i="11"/>
  <c r="T3617" i="11" s="1"/>
  <c r="Q3617" i="11"/>
  <c r="P3617" i="11"/>
  <c r="O3617" i="11"/>
  <c r="N3617" i="11"/>
  <c r="M3617" i="11"/>
  <c r="I3617" i="11"/>
  <c r="G3617" i="11"/>
  <c r="A3617" i="11"/>
  <c r="S3616" i="11"/>
  <c r="U3616" i="11" s="1"/>
  <c r="R3616" i="11"/>
  <c r="T3616" i="11" s="1"/>
  <c r="Q3616" i="11"/>
  <c r="P3616" i="11"/>
  <c r="O3616" i="11"/>
  <c r="N3616" i="11"/>
  <c r="M3616" i="11"/>
  <c r="I3616" i="11"/>
  <c r="G3616" i="11"/>
  <c r="A3616" i="11"/>
  <c r="S3615" i="11"/>
  <c r="U3615" i="11" s="1"/>
  <c r="R3615" i="11"/>
  <c r="T3615" i="11" s="1"/>
  <c r="Q3615" i="11"/>
  <c r="P3615" i="11"/>
  <c r="O3615" i="11"/>
  <c r="N3615" i="11"/>
  <c r="M3615" i="11"/>
  <c r="I3615" i="11"/>
  <c r="G3615" i="11"/>
  <c r="A3615" i="11"/>
  <c r="S3614" i="11"/>
  <c r="U3614" i="11" s="1"/>
  <c r="R3614" i="11"/>
  <c r="T3614" i="11" s="1"/>
  <c r="Q3614" i="11"/>
  <c r="P3614" i="11"/>
  <c r="O3614" i="11"/>
  <c r="N3614" i="11"/>
  <c r="M3614" i="11"/>
  <c r="I3614" i="11"/>
  <c r="G3614" i="11"/>
  <c r="A3614" i="11"/>
  <c r="U3613" i="11"/>
  <c r="S3613" i="11"/>
  <c r="R3613" i="11"/>
  <c r="T3613" i="11" s="1"/>
  <c r="Q3613" i="11"/>
  <c r="P3613" i="11"/>
  <c r="O3613" i="11"/>
  <c r="N3613" i="11"/>
  <c r="M3613" i="11"/>
  <c r="I3613" i="11"/>
  <c r="G3613" i="11"/>
  <c r="A3613" i="11"/>
  <c r="T3612" i="11"/>
  <c r="S3612" i="11"/>
  <c r="U3612" i="11" s="1"/>
  <c r="R3612" i="11"/>
  <c r="Q3612" i="11"/>
  <c r="P3612" i="11"/>
  <c r="O3612" i="11"/>
  <c r="N3612" i="11"/>
  <c r="M3612" i="11"/>
  <c r="I3612" i="11"/>
  <c r="G3612" i="11"/>
  <c r="A3612" i="11"/>
  <c r="U3611" i="11"/>
  <c r="T3611" i="11"/>
  <c r="S3611" i="11"/>
  <c r="R3611" i="11"/>
  <c r="Q3611" i="11"/>
  <c r="P3611" i="11"/>
  <c r="O3611" i="11"/>
  <c r="N3611" i="11"/>
  <c r="M3611" i="11"/>
  <c r="I3611" i="11"/>
  <c r="G3611" i="11"/>
  <c r="A3611" i="11"/>
  <c r="S3610" i="11"/>
  <c r="U3610" i="11" s="1"/>
  <c r="R3610" i="11"/>
  <c r="T3610" i="11" s="1"/>
  <c r="Q3610" i="11"/>
  <c r="P3610" i="11"/>
  <c r="O3610" i="11"/>
  <c r="N3610" i="11"/>
  <c r="M3610" i="11"/>
  <c r="I3610" i="11"/>
  <c r="G3610" i="11"/>
  <c r="A3610" i="11"/>
  <c r="T3609" i="11"/>
  <c r="S3609" i="11"/>
  <c r="U3609" i="11" s="1"/>
  <c r="R3609" i="11"/>
  <c r="Q3609" i="11"/>
  <c r="P3609" i="11"/>
  <c r="O3609" i="11"/>
  <c r="N3609" i="11"/>
  <c r="M3609" i="11"/>
  <c r="I3609" i="11"/>
  <c r="G3609" i="11"/>
  <c r="A3609" i="11"/>
  <c r="S3608" i="11"/>
  <c r="U3608" i="11" s="1"/>
  <c r="R3608" i="11"/>
  <c r="T3608" i="11" s="1"/>
  <c r="Q3608" i="11"/>
  <c r="P3608" i="11"/>
  <c r="O3608" i="11"/>
  <c r="N3608" i="11"/>
  <c r="M3608" i="11"/>
  <c r="I3608" i="11"/>
  <c r="G3608" i="11"/>
  <c r="A3608" i="11"/>
  <c r="S3607" i="11"/>
  <c r="U3607" i="11" s="1"/>
  <c r="R3607" i="11"/>
  <c r="T3607" i="11" s="1"/>
  <c r="Q3607" i="11"/>
  <c r="P3607" i="11"/>
  <c r="O3607" i="11"/>
  <c r="N3607" i="11"/>
  <c r="M3607" i="11"/>
  <c r="I3607" i="11"/>
  <c r="G3607" i="11"/>
  <c r="A3607" i="11"/>
  <c r="S3606" i="11"/>
  <c r="U3606" i="11" s="1"/>
  <c r="R3606" i="11"/>
  <c r="T3606" i="11" s="1"/>
  <c r="Q3606" i="11"/>
  <c r="P3606" i="11"/>
  <c r="O3606" i="11"/>
  <c r="N3606" i="11"/>
  <c r="M3606" i="11"/>
  <c r="I3606" i="11"/>
  <c r="G3606" i="11"/>
  <c r="A3606" i="11"/>
  <c r="U3605" i="11"/>
  <c r="S3605" i="11"/>
  <c r="R3605" i="11"/>
  <c r="T3605" i="11" s="1"/>
  <c r="Q3605" i="11"/>
  <c r="P3605" i="11"/>
  <c r="O3605" i="11"/>
  <c r="N3605" i="11"/>
  <c r="M3605" i="11"/>
  <c r="I3605" i="11"/>
  <c r="G3605" i="11"/>
  <c r="A3605" i="11"/>
  <c r="T3604" i="11"/>
  <c r="S3604" i="11"/>
  <c r="U3604" i="11" s="1"/>
  <c r="R3604" i="11"/>
  <c r="Q3604" i="11"/>
  <c r="P3604" i="11"/>
  <c r="O3604" i="11"/>
  <c r="N3604" i="11"/>
  <c r="M3604" i="11"/>
  <c r="I3604" i="11"/>
  <c r="G3604" i="11"/>
  <c r="A3604" i="11"/>
  <c r="T3603" i="11"/>
  <c r="S3603" i="11"/>
  <c r="U3603" i="11" s="1"/>
  <c r="R3603" i="11"/>
  <c r="Q3603" i="11"/>
  <c r="P3603" i="11"/>
  <c r="O3603" i="11"/>
  <c r="N3603" i="11"/>
  <c r="M3603" i="11"/>
  <c r="I3603" i="11"/>
  <c r="G3603" i="11"/>
  <c r="A3603" i="11"/>
  <c r="T3602" i="11"/>
  <c r="S3602" i="11"/>
  <c r="U3602" i="11" s="1"/>
  <c r="R3602" i="11"/>
  <c r="Q3602" i="11"/>
  <c r="P3602" i="11"/>
  <c r="O3602" i="11"/>
  <c r="N3602" i="11"/>
  <c r="M3602" i="11"/>
  <c r="I3602" i="11"/>
  <c r="G3602" i="11"/>
  <c r="A3602" i="11"/>
  <c r="S3601" i="11"/>
  <c r="U3601" i="11" s="1"/>
  <c r="R3601" i="11"/>
  <c r="T3601" i="11" s="1"/>
  <c r="Q3601" i="11"/>
  <c r="P3601" i="11"/>
  <c r="O3601" i="11"/>
  <c r="N3601" i="11"/>
  <c r="M3601" i="11"/>
  <c r="I3601" i="11"/>
  <c r="G3601" i="11"/>
  <c r="A3601" i="11"/>
  <c r="S3600" i="11"/>
  <c r="U3600" i="11" s="1"/>
  <c r="R3600" i="11"/>
  <c r="T3600" i="11" s="1"/>
  <c r="Q3600" i="11"/>
  <c r="P3600" i="11"/>
  <c r="O3600" i="11"/>
  <c r="N3600" i="11"/>
  <c r="M3600" i="11"/>
  <c r="I3600" i="11"/>
  <c r="G3600" i="11"/>
  <c r="A3600" i="11"/>
  <c r="S3599" i="11"/>
  <c r="U3599" i="11" s="1"/>
  <c r="R3599" i="11"/>
  <c r="T3599" i="11" s="1"/>
  <c r="Q3599" i="11"/>
  <c r="P3599" i="11"/>
  <c r="O3599" i="11"/>
  <c r="N3599" i="11"/>
  <c r="M3599" i="11"/>
  <c r="I3599" i="11"/>
  <c r="G3599" i="11"/>
  <c r="A3599" i="11"/>
  <c r="S3598" i="11"/>
  <c r="U3598" i="11" s="1"/>
  <c r="R3598" i="11"/>
  <c r="T3598" i="11" s="1"/>
  <c r="Q3598" i="11"/>
  <c r="P3598" i="11"/>
  <c r="O3598" i="11"/>
  <c r="N3598" i="11"/>
  <c r="M3598" i="11"/>
  <c r="I3598" i="11"/>
  <c r="G3598" i="11"/>
  <c r="A3598" i="11"/>
  <c r="U3597" i="11"/>
  <c r="S3597" i="11"/>
  <c r="R3597" i="11"/>
  <c r="T3597" i="11" s="1"/>
  <c r="Q3597" i="11"/>
  <c r="P3597" i="11"/>
  <c r="O3597" i="11"/>
  <c r="N3597" i="11"/>
  <c r="M3597" i="11"/>
  <c r="I3597" i="11"/>
  <c r="G3597" i="11"/>
  <c r="A3597" i="11"/>
  <c r="T3596" i="11"/>
  <c r="S3596" i="11"/>
  <c r="U3596" i="11" s="1"/>
  <c r="R3596" i="11"/>
  <c r="Q3596" i="11"/>
  <c r="P3596" i="11"/>
  <c r="O3596" i="11"/>
  <c r="N3596" i="11"/>
  <c r="M3596" i="11"/>
  <c r="I3596" i="11"/>
  <c r="G3596" i="11"/>
  <c r="A3596" i="11"/>
  <c r="U3595" i="11"/>
  <c r="T3595" i="11"/>
  <c r="S3595" i="11"/>
  <c r="R3595" i="11"/>
  <c r="Q3595" i="11"/>
  <c r="P3595" i="11"/>
  <c r="O3595" i="11"/>
  <c r="N3595" i="11"/>
  <c r="M3595" i="11"/>
  <c r="I3595" i="11"/>
  <c r="G3595" i="11"/>
  <c r="A3595" i="11"/>
  <c r="S3594" i="11"/>
  <c r="U3594" i="11" s="1"/>
  <c r="R3594" i="11"/>
  <c r="T3594" i="11" s="1"/>
  <c r="Q3594" i="11"/>
  <c r="P3594" i="11"/>
  <c r="O3594" i="11"/>
  <c r="N3594" i="11"/>
  <c r="M3594" i="11"/>
  <c r="I3594" i="11"/>
  <c r="G3594" i="11"/>
  <c r="A3594" i="11"/>
  <c r="T3593" i="11"/>
  <c r="S3593" i="11"/>
  <c r="U3593" i="11" s="1"/>
  <c r="R3593" i="11"/>
  <c r="Q3593" i="11"/>
  <c r="P3593" i="11"/>
  <c r="O3593" i="11"/>
  <c r="N3593" i="11"/>
  <c r="M3593" i="11"/>
  <c r="I3593" i="11"/>
  <c r="G3593" i="11"/>
  <c r="A3593" i="11"/>
  <c r="S3592" i="11"/>
  <c r="U3592" i="11" s="1"/>
  <c r="R3592" i="11"/>
  <c r="T3592" i="11" s="1"/>
  <c r="Q3592" i="11"/>
  <c r="P3592" i="11"/>
  <c r="O3592" i="11"/>
  <c r="N3592" i="11"/>
  <c r="M3592" i="11"/>
  <c r="I3592" i="11"/>
  <c r="G3592" i="11"/>
  <c r="A3592" i="11"/>
  <c r="S3591" i="11"/>
  <c r="U3591" i="11" s="1"/>
  <c r="R3591" i="11"/>
  <c r="T3591" i="11" s="1"/>
  <c r="Q3591" i="11"/>
  <c r="P3591" i="11"/>
  <c r="O3591" i="11"/>
  <c r="N3591" i="11"/>
  <c r="M3591" i="11"/>
  <c r="I3591" i="11"/>
  <c r="G3591" i="11"/>
  <c r="A3591" i="11"/>
  <c r="S3590" i="11"/>
  <c r="U3590" i="11" s="1"/>
  <c r="R3590" i="11"/>
  <c r="T3590" i="11" s="1"/>
  <c r="Q3590" i="11"/>
  <c r="P3590" i="11"/>
  <c r="O3590" i="11"/>
  <c r="N3590" i="11"/>
  <c r="M3590" i="11"/>
  <c r="I3590" i="11"/>
  <c r="G3590" i="11"/>
  <c r="A3590" i="11"/>
  <c r="U3589" i="11"/>
  <c r="S3589" i="11"/>
  <c r="R3589" i="11"/>
  <c r="T3589" i="11" s="1"/>
  <c r="Q3589" i="11"/>
  <c r="P3589" i="11"/>
  <c r="O3589" i="11"/>
  <c r="N3589" i="11"/>
  <c r="M3589" i="11"/>
  <c r="I3589" i="11"/>
  <c r="G3589" i="11"/>
  <c r="A3589" i="11"/>
  <c r="T3588" i="11"/>
  <c r="S3588" i="11"/>
  <c r="U3588" i="11" s="1"/>
  <c r="R3588" i="11"/>
  <c r="Q3588" i="11"/>
  <c r="P3588" i="11"/>
  <c r="O3588" i="11"/>
  <c r="N3588" i="11"/>
  <c r="M3588" i="11"/>
  <c r="I3588" i="11"/>
  <c r="G3588" i="11"/>
  <c r="A3588" i="11"/>
  <c r="T3587" i="11"/>
  <c r="S3587" i="11"/>
  <c r="U3587" i="11" s="1"/>
  <c r="R3587" i="11"/>
  <c r="Q3587" i="11"/>
  <c r="P3587" i="11"/>
  <c r="O3587" i="11"/>
  <c r="N3587" i="11"/>
  <c r="M3587" i="11"/>
  <c r="I3587" i="11"/>
  <c r="G3587" i="11"/>
  <c r="A3587" i="11"/>
  <c r="T3586" i="11"/>
  <c r="S3586" i="11"/>
  <c r="U3586" i="11" s="1"/>
  <c r="R3586" i="11"/>
  <c r="Q3586" i="11"/>
  <c r="P3586" i="11"/>
  <c r="O3586" i="11"/>
  <c r="N3586" i="11"/>
  <c r="M3586" i="11"/>
  <c r="I3586" i="11"/>
  <c r="G3586" i="11"/>
  <c r="A3586" i="11"/>
  <c r="S3585" i="11"/>
  <c r="U3585" i="11" s="1"/>
  <c r="R3585" i="11"/>
  <c r="T3585" i="11" s="1"/>
  <c r="Q3585" i="11"/>
  <c r="P3585" i="11"/>
  <c r="O3585" i="11"/>
  <c r="N3585" i="11"/>
  <c r="M3585" i="11"/>
  <c r="I3585" i="11"/>
  <c r="G3585" i="11"/>
  <c r="A3585" i="11"/>
  <c r="S3584" i="11"/>
  <c r="U3584" i="11" s="1"/>
  <c r="R3584" i="11"/>
  <c r="T3584" i="11" s="1"/>
  <c r="Q3584" i="11"/>
  <c r="P3584" i="11"/>
  <c r="O3584" i="11"/>
  <c r="N3584" i="11"/>
  <c r="M3584" i="11"/>
  <c r="I3584" i="11"/>
  <c r="G3584" i="11"/>
  <c r="A3584" i="11"/>
  <c r="S3583" i="11"/>
  <c r="U3583" i="11" s="1"/>
  <c r="R3583" i="11"/>
  <c r="T3583" i="11" s="1"/>
  <c r="Q3583" i="11"/>
  <c r="P3583" i="11"/>
  <c r="O3583" i="11"/>
  <c r="N3583" i="11"/>
  <c r="M3583" i="11"/>
  <c r="I3583" i="11"/>
  <c r="G3583" i="11"/>
  <c r="A3583" i="11"/>
  <c r="S3582" i="11"/>
  <c r="U3582" i="11" s="1"/>
  <c r="R3582" i="11"/>
  <c r="T3582" i="11" s="1"/>
  <c r="Q3582" i="11"/>
  <c r="P3582" i="11"/>
  <c r="O3582" i="11"/>
  <c r="N3582" i="11"/>
  <c r="M3582" i="11"/>
  <c r="I3582" i="11"/>
  <c r="G3582" i="11"/>
  <c r="A3582" i="11"/>
  <c r="U3581" i="11"/>
  <c r="S3581" i="11"/>
  <c r="R3581" i="11"/>
  <c r="T3581" i="11" s="1"/>
  <c r="Q3581" i="11"/>
  <c r="P3581" i="11"/>
  <c r="O3581" i="11"/>
  <c r="N3581" i="11"/>
  <c r="M3581" i="11"/>
  <c r="I3581" i="11"/>
  <c r="G3581" i="11"/>
  <c r="A3581" i="11"/>
  <c r="T3580" i="11"/>
  <c r="S3580" i="11"/>
  <c r="U3580" i="11" s="1"/>
  <c r="R3580" i="11"/>
  <c r="Q3580" i="11"/>
  <c r="P3580" i="11"/>
  <c r="O3580" i="11"/>
  <c r="N3580" i="11"/>
  <c r="M3580" i="11"/>
  <c r="I3580" i="11"/>
  <c r="G3580" i="11"/>
  <c r="A3580" i="11"/>
  <c r="U3579" i="11"/>
  <c r="T3579" i="11"/>
  <c r="S3579" i="11"/>
  <c r="R3579" i="11"/>
  <c r="Q3579" i="11"/>
  <c r="P3579" i="11"/>
  <c r="O3579" i="11"/>
  <c r="N3579" i="11"/>
  <c r="M3579" i="11"/>
  <c r="I3579" i="11"/>
  <c r="G3579" i="11"/>
  <c r="A3579" i="11"/>
  <c r="S3578" i="11"/>
  <c r="U3578" i="11" s="1"/>
  <c r="R3578" i="11"/>
  <c r="T3578" i="11" s="1"/>
  <c r="Q3578" i="11"/>
  <c r="P3578" i="11"/>
  <c r="O3578" i="11"/>
  <c r="N3578" i="11"/>
  <c r="M3578" i="11"/>
  <c r="I3578" i="11"/>
  <c r="G3578" i="11"/>
  <c r="A3578" i="11"/>
  <c r="T3577" i="11"/>
  <c r="S3577" i="11"/>
  <c r="U3577" i="11" s="1"/>
  <c r="R3577" i="11"/>
  <c r="Q3577" i="11"/>
  <c r="P3577" i="11"/>
  <c r="O3577" i="11"/>
  <c r="N3577" i="11"/>
  <c r="M3577" i="11"/>
  <c r="I3577" i="11"/>
  <c r="G3577" i="11"/>
  <c r="A3577" i="11"/>
  <c r="S3576" i="11"/>
  <c r="U3576" i="11" s="1"/>
  <c r="R3576" i="11"/>
  <c r="T3576" i="11" s="1"/>
  <c r="Q3576" i="11"/>
  <c r="P3576" i="11"/>
  <c r="O3576" i="11"/>
  <c r="N3576" i="11"/>
  <c r="M3576" i="11"/>
  <c r="I3576" i="11"/>
  <c r="G3576" i="11"/>
  <c r="A3576" i="11"/>
  <c r="S3575" i="11"/>
  <c r="U3575" i="11" s="1"/>
  <c r="R3575" i="11"/>
  <c r="T3575" i="11" s="1"/>
  <c r="Q3575" i="11"/>
  <c r="P3575" i="11"/>
  <c r="O3575" i="11"/>
  <c r="N3575" i="11"/>
  <c r="M3575" i="11"/>
  <c r="I3575" i="11"/>
  <c r="G3575" i="11"/>
  <c r="A3575" i="11"/>
  <c r="S3574" i="11"/>
  <c r="U3574" i="11" s="1"/>
  <c r="R3574" i="11"/>
  <c r="T3574" i="11" s="1"/>
  <c r="Q3574" i="11"/>
  <c r="P3574" i="11"/>
  <c r="O3574" i="11"/>
  <c r="N3574" i="11"/>
  <c r="M3574" i="11"/>
  <c r="I3574" i="11"/>
  <c r="G3574" i="11"/>
  <c r="A3574" i="11"/>
  <c r="U3573" i="11"/>
  <c r="S3573" i="11"/>
  <c r="R3573" i="11"/>
  <c r="T3573" i="11" s="1"/>
  <c r="Q3573" i="11"/>
  <c r="P3573" i="11"/>
  <c r="O3573" i="11"/>
  <c r="N3573" i="11"/>
  <c r="M3573" i="11"/>
  <c r="I3573" i="11"/>
  <c r="G3573" i="11"/>
  <c r="A3573" i="11"/>
  <c r="T3572" i="11"/>
  <c r="S3572" i="11"/>
  <c r="U3572" i="11" s="1"/>
  <c r="R3572" i="11"/>
  <c r="Q3572" i="11"/>
  <c r="P3572" i="11"/>
  <c r="O3572" i="11"/>
  <c r="N3572" i="11"/>
  <c r="M3572" i="11"/>
  <c r="I3572" i="11"/>
  <c r="G3572" i="11"/>
  <c r="A3572" i="11"/>
  <c r="T3571" i="11"/>
  <c r="S3571" i="11"/>
  <c r="U3571" i="11" s="1"/>
  <c r="R3571" i="11"/>
  <c r="Q3571" i="11"/>
  <c r="P3571" i="11"/>
  <c r="O3571" i="11"/>
  <c r="N3571" i="11"/>
  <c r="M3571" i="11"/>
  <c r="I3571" i="11"/>
  <c r="G3571" i="11"/>
  <c r="A3571" i="11"/>
  <c r="T3570" i="11"/>
  <c r="S3570" i="11"/>
  <c r="U3570" i="11" s="1"/>
  <c r="R3570" i="11"/>
  <c r="Q3570" i="11"/>
  <c r="P3570" i="11"/>
  <c r="O3570" i="11"/>
  <c r="N3570" i="11"/>
  <c r="M3570" i="11"/>
  <c r="I3570" i="11"/>
  <c r="G3570" i="11"/>
  <c r="A3570" i="11"/>
  <c r="S3569" i="11"/>
  <c r="U3569" i="11" s="1"/>
  <c r="R3569" i="11"/>
  <c r="T3569" i="11" s="1"/>
  <c r="Q3569" i="11"/>
  <c r="P3569" i="11"/>
  <c r="O3569" i="11"/>
  <c r="N3569" i="11"/>
  <c r="M3569" i="11"/>
  <c r="I3569" i="11"/>
  <c r="G3569" i="11"/>
  <c r="A3569" i="11"/>
  <c r="S3568" i="11"/>
  <c r="U3568" i="11" s="1"/>
  <c r="R3568" i="11"/>
  <c r="T3568" i="11" s="1"/>
  <c r="Q3568" i="11"/>
  <c r="P3568" i="11"/>
  <c r="O3568" i="11"/>
  <c r="N3568" i="11"/>
  <c r="M3568" i="11"/>
  <c r="I3568" i="11"/>
  <c r="G3568" i="11"/>
  <c r="A3568" i="11"/>
  <c r="U3567" i="11"/>
  <c r="S3567" i="11"/>
  <c r="R3567" i="11"/>
  <c r="T3567" i="11" s="1"/>
  <c r="Q3567" i="11"/>
  <c r="P3567" i="11"/>
  <c r="O3567" i="11"/>
  <c r="N3567" i="11"/>
  <c r="M3567" i="11"/>
  <c r="I3567" i="11"/>
  <c r="G3567" i="11"/>
  <c r="A3567" i="11"/>
  <c r="S3566" i="11"/>
  <c r="U3566" i="11" s="1"/>
  <c r="R3566" i="11"/>
  <c r="T3566" i="11" s="1"/>
  <c r="Q3566" i="11"/>
  <c r="P3566" i="11"/>
  <c r="O3566" i="11"/>
  <c r="N3566" i="11"/>
  <c r="M3566" i="11"/>
  <c r="I3566" i="11"/>
  <c r="G3566" i="11"/>
  <c r="A3566" i="11"/>
  <c r="U3565" i="11"/>
  <c r="S3565" i="11"/>
  <c r="R3565" i="11"/>
  <c r="T3565" i="11" s="1"/>
  <c r="Q3565" i="11"/>
  <c r="P3565" i="11"/>
  <c r="O3565" i="11"/>
  <c r="N3565" i="11"/>
  <c r="M3565" i="11"/>
  <c r="I3565" i="11"/>
  <c r="G3565" i="11"/>
  <c r="A3565" i="11"/>
  <c r="T3564" i="11"/>
  <c r="S3564" i="11"/>
  <c r="U3564" i="11" s="1"/>
  <c r="R3564" i="11"/>
  <c r="Q3564" i="11"/>
  <c r="P3564" i="11"/>
  <c r="O3564" i="11"/>
  <c r="N3564" i="11"/>
  <c r="M3564" i="11"/>
  <c r="I3564" i="11"/>
  <c r="G3564" i="11"/>
  <c r="A3564" i="11"/>
  <c r="U3563" i="11"/>
  <c r="T3563" i="11"/>
  <c r="S3563" i="11"/>
  <c r="R3563" i="11"/>
  <c r="Q3563" i="11"/>
  <c r="P3563" i="11"/>
  <c r="O3563" i="11"/>
  <c r="N3563" i="11"/>
  <c r="M3563" i="11"/>
  <c r="I3563" i="11"/>
  <c r="G3563" i="11"/>
  <c r="A3563" i="11"/>
  <c r="S3562" i="11"/>
  <c r="U3562" i="11" s="1"/>
  <c r="R3562" i="11"/>
  <c r="T3562" i="11" s="1"/>
  <c r="Q3562" i="11"/>
  <c r="P3562" i="11"/>
  <c r="O3562" i="11"/>
  <c r="N3562" i="11"/>
  <c r="M3562" i="11"/>
  <c r="I3562" i="11"/>
  <c r="G3562" i="11"/>
  <c r="A3562" i="11"/>
  <c r="T3561" i="11"/>
  <c r="S3561" i="11"/>
  <c r="U3561" i="11" s="1"/>
  <c r="R3561" i="11"/>
  <c r="Q3561" i="11"/>
  <c r="P3561" i="11"/>
  <c r="O3561" i="11"/>
  <c r="N3561" i="11"/>
  <c r="M3561" i="11"/>
  <c r="I3561" i="11"/>
  <c r="G3561" i="11"/>
  <c r="A3561" i="11"/>
  <c r="S3560" i="11"/>
  <c r="U3560" i="11" s="1"/>
  <c r="R3560" i="11"/>
  <c r="T3560" i="11" s="1"/>
  <c r="Q3560" i="11"/>
  <c r="P3560" i="11"/>
  <c r="O3560" i="11"/>
  <c r="N3560" i="11"/>
  <c r="M3560" i="11"/>
  <c r="I3560" i="11"/>
  <c r="G3560" i="11"/>
  <c r="A3560" i="11"/>
  <c r="S3559" i="11"/>
  <c r="U3559" i="11" s="1"/>
  <c r="R3559" i="11"/>
  <c r="T3559" i="11" s="1"/>
  <c r="Q3559" i="11"/>
  <c r="P3559" i="11"/>
  <c r="O3559" i="11"/>
  <c r="N3559" i="11"/>
  <c r="M3559" i="11"/>
  <c r="I3559" i="11"/>
  <c r="G3559" i="11"/>
  <c r="A3559" i="11"/>
  <c r="U3558" i="11"/>
  <c r="S3558" i="11"/>
  <c r="R3558" i="11"/>
  <c r="T3558" i="11" s="1"/>
  <c r="Q3558" i="11"/>
  <c r="P3558" i="11"/>
  <c r="O3558" i="11"/>
  <c r="N3558" i="11"/>
  <c r="M3558" i="11"/>
  <c r="I3558" i="11"/>
  <c r="G3558" i="11"/>
  <c r="A3558" i="11"/>
  <c r="S3557" i="11"/>
  <c r="U3557" i="11" s="1"/>
  <c r="R3557" i="11"/>
  <c r="T3557" i="11" s="1"/>
  <c r="Q3557" i="11"/>
  <c r="P3557" i="11"/>
  <c r="O3557" i="11"/>
  <c r="N3557" i="11"/>
  <c r="M3557" i="11"/>
  <c r="I3557" i="11"/>
  <c r="G3557" i="11"/>
  <c r="A3557" i="11"/>
  <c r="S3556" i="11"/>
  <c r="U3556" i="11" s="1"/>
  <c r="R3556" i="11"/>
  <c r="T3556" i="11" s="1"/>
  <c r="Q3556" i="11"/>
  <c r="P3556" i="11"/>
  <c r="O3556" i="11"/>
  <c r="N3556" i="11"/>
  <c r="M3556" i="11"/>
  <c r="I3556" i="11"/>
  <c r="G3556" i="11"/>
  <c r="A3556" i="11"/>
  <c r="S3555" i="11"/>
  <c r="U3555" i="11" s="1"/>
  <c r="R3555" i="11"/>
  <c r="T3555" i="11" s="1"/>
  <c r="Q3555" i="11"/>
  <c r="P3555" i="11"/>
  <c r="O3555" i="11"/>
  <c r="N3555" i="11"/>
  <c r="M3555" i="11"/>
  <c r="I3555" i="11"/>
  <c r="G3555" i="11"/>
  <c r="A3555" i="11"/>
  <c r="S3554" i="11"/>
  <c r="U3554" i="11" s="1"/>
  <c r="R3554" i="11"/>
  <c r="T3554" i="11" s="1"/>
  <c r="Q3554" i="11"/>
  <c r="P3554" i="11"/>
  <c r="O3554" i="11"/>
  <c r="N3554" i="11"/>
  <c r="M3554" i="11"/>
  <c r="I3554" i="11"/>
  <c r="G3554" i="11"/>
  <c r="A3554" i="11"/>
  <c r="S3553" i="11"/>
  <c r="U3553" i="11" s="1"/>
  <c r="R3553" i="11"/>
  <c r="T3553" i="11" s="1"/>
  <c r="Q3553" i="11"/>
  <c r="P3553" i="11"/>
  <c r="O3553" i="11"/>
  <c r="N3553" i="11"/>
  <c r="M3553" i="11"/>
  <c r="I3553" i="11"/>
  <c r="G3553" i="11"/>
  <c r="A3553" i="11"/>
  <c r="S3552" i="11"/>
  <c r="U3552" i="11" s="1"/>
  <c r="R3552" i="11"/>
  <c r="T3552" i="11" s="1"/>
  <c r="Q3552" i="11"/>
  <c r="P3552" i="11"/>
  <c r="O3552" i="11"/>
  <c r="N3552" i="11"/>
  <c r="M3552" i="11"/>
  <c r="I3552" i="11"/>
  <c r="G3552" i="11"/>
  <c r="A3552" i="11"/>
  <c r="S3551" i="11"/>
  <c r="U3551" i="11" s="1"/>
  <c r="R3551" i="11"/>
  <c r="T3551" i="11" s="1"/>
  <c r="Q3551" i="11"/>
  <c r="P3551" i="11"/>
  <c r="O3551" i="11"/>
  <c r="N3551" i="11"/>
  <c r="M3551" i="11"/>
  <c r="I3551" i="11"/>
  <c r="G3551" i="11"/>
  <c r="A3551" i="11"/>
  <c r="S3550" i="11"/>
  <c r="U3550" i="11" s="1"/>
  <c r="R3550" i="11"/>
  <c r="T3550" i="11" s="1"/>
  <c r="Q3550" i="11"/>
  <c r="P3550" i="11"/>
  <c r="O3550" i="11"/>
  <c r="N3550" i="11"/>
  <c r="M3550" i="11"/>
  <c r="I3550" i="11"/>
  <c r="G3550" i="11"/>
  <c r="A3550" i="11"/>
  <c r="S3549" i="11"/>
  <c r="U3549" i="11" s="1"/>
  <c r="R3549" i="11"/>
  <c r="T3549" i="11" s="1"/>
  <c r="Q3549" i="11"/>
  <c r="P3549" i="11"/>
  <c r="O3549" i="11"/>
  <c r="N3549" i="11"/>
  <c r="M3549" i="11"/>
  <c r="I3549" i="11"/>
  <c r="G3549" i="11"/>
  <c r="A3549" i="11"/>
  <c r="S3548" i="11"/>
  <c r="U3548" i="11" s="1"/>
  <c r="R3548" i="11"/>
  <c r="T3548" i="11" s="1"/>
  <c r="Q3548" i="11"/>
  <c r="P3548" i="11"/>
  <c r="O3548" i="11"/>
  <c r="N3548" i="11"/>
  <c r="M3548" i="11"/>
  <c r="I3548" i="11"/>
  <c r="G3548" i="11"/>
  <c r="A3548" i="11"/>
  <c r="S3547" i="11"/>
  <c r="U3547" i="11" s="1"/>
  <c r="R3547" i="11"/>
  <c r="T3547" i="11" s="1"/>
  <c r="Q3547" i="11"/>
  <c r="P3547" i="11"/>
  <c r="O3547" i="11"/>
  <c r="N3547" i="11"/>
  <c r="M3547" i="11"/>
  <c r="I3547" i="11"/>
  <c r="G3547" i="11"/>
  <c r="A3547" i="11"/>
  <c r="S3546" i="11"/>
  <c r="U3546" i="11" s="1"/>
  <c r="R3546" i="11"/>
  <c r="T3546" i="11" s="1"/>
  <c r="Q3546" i="11"/>
  <c r="P3546" i="11"/>
  <c r="O3546" i="11"/>
  <c r="N3546" i="11"/>
  <c r="M3546" i="11"/>
  <c r="I3546" i="11"/>
  <c r="G3546" i="11"/>
  <c r="A3546" i="11"/>
  <c r="S3545" i="11"/>
  <c r="U3545" i="11" s="1"/>
  <c r="R3545" i="11"/>
  <c r="T3545" i="11" s="1"/>
  <c r="Q3545" i="11"/>
  <c r="P3545" i="11"/>
  <c r="O3545" i="11"/>
  <c r="N3545" i="11"/>
  <c r="M3545" i="11"/>
  <c r="I3545" i="11"/>
  <c r="G3545" i="11"/>
  <c r="A3545" i="11"/>
  <c r="S3544" i="11"/>
  <c r="U3544" i="11" s="1"/>
  <c r="R3544" i="11"/>
  <c r="T3544" i="11" s="1"/>
  <c r="Q3544" i="11"/>
  <c r="P3544" i="11"/>
  <c r="O3544" i="11"/>
  <c r="N3544" i="11"/>
  <c r="M3544" i="11"/>
  <c r="I3544" i="11"/>
  <c r="G3544" i="11"/>
  <c r="A3544" i="11"/>
  <c r="S3543" i="11"/>
  <c r="U3543" i="11" s="1"/>
  <c r="R3543" i="11"/>
  <c r="T3543" i="11" s="1"/>
  <c r="Q3543" i="11"/>
  <c r="P3543" i="11"/>
  <c r="O3543" i="11"/>
  <c r="N3543" i="11"/>
  <c r="M3543" i="11"/>
  <c r="I3543" i="11"/>
  <c r="G3543" i="11"/>
  <c r="A3543" i="11"/>
  <c r="S3542" i="11"/>
  <c r="U3542" i="11" s="1"/>
  <c r="R3542" i="11"/>
  <c r="T3542" i="11" s="1"/>
  <c r="Q3542" i="11"/>
  <c r="P3542" i="11"/>
  <c r="O3542" i="11"/>
  <c r="N3542" i="11"/>
  <c r="M3542" i="11"/>
  <c r="I3542" i="11"/>
  <c r="G3542" i="11"/>
  <c r="A3542" i="11"/>
  <c r="S3541" i="11"/>
  <c r="U3541" i="11" s="1"/>
  <c r="R3541" i="11"/>
  <c r="T3541" i="11" s="1"/>
  <c r="Q3541" i="11"/>
  <c r="P3541" i="11"/>
  <c r="O3541" i="11"/>
  <c r="N3541" i="11"/>
  <c r="M3541" i="11"/>
  <c r="I3541" i="11"/>
  <c r="G3541" i="11"/>
  <c r="A3541" i="11"/>
  <c r="S3540" i="11"/>
  <c r="U3540" i="11" s="1"/>
  <c r="R3540" i="11"/>
  <c r="T3540" i="11" s="1"/>
  <c r="Q3540" i="11"/>
  <c r="P3540" i="11"/>
  <c r="O3540" i="11"/>
  <c r="N3540" i="11"/>
  <c r="M3540" i="11"/>
  <c r="I3540" i="11"/>
  <c r="G3540" i="11"/>
  <c r="A3540" i="11"/>
  <c r="S3539" i="11"/>
  <c r="U3539" i="11" s="1"/>
  <c r="R3539" i="11"/>
  <c r="T3539" i="11" s="1"/>
  <c r="Q3539" i="11"/>
  <c r="P3539" i="11"/>
  <c r="O3539" i="11"/>
  <c r="N3539" i="11"/>
  <c r="M3539" i="11"/>
  <c r="I3539" i="11"/>
  <c r="G3539" i="11"/>
  <c r="A3539" i="11"/>
  <c r="S3538" i="11"/>
  <c r="U3538" i="11" s="1"/>
  <c r="R3538" i="11"/>
  <c r="T3538" i="11" s="1"/>
  <c r="Q3538" i="11"/>
  <c r="P3538" i="11"/>
  <c r="O3538" i="11"/>
  <c r="N3538" i="11"/>
  <c r="M3538" i="11"/>
  <c r="I3538" i="11"/>
  <c r="G3538" i="11"/>
  <c r="A3538" i="11"/>
  <c r="S3537" i="11"/>
  <c r="U3537" i="11" s="1"/>
  <c r="R3537" i="11"/>
  <c r="T3537" i="11" s="1"/>
  <c r="Q3537" i="11"/>
  <c r="P3537" i="11"/>
  <c r="O3537" i="11"/>
  <c r="N3537" i="11"/>
  <c r="M3537" i="11"/>
  <c r="I3537" i="11"/>
  <c r="G3537" i="11"/>
  <c r="A3537" i="11"/>
  <c r="S3536" i="11"/>
  <c r="U3536" i="11" s="1"/>
  <c r="R3536" i="11"/>
  <c r="T3536" i="11" s="1"/>
  <c r="Q3536" i="11"/>
  <c r="P3536" i="11"/>
  <c r="O3536" i="11"/>
  <c r="N3536" i="11"/>
  <c r="M3536" i="11"/>
  <c r="I3536" i="11"/>
  <c r="G3536" i="11"/>
  <c r="A3536" i="11"/>
  <c r="S3535" i="11"/>
  <c r="U3535" i="11" s="1"/>
  <c r="R3535" i="11"/>
  <c r="T3535" i="11" s="1"/>
  <c r="Q3535" i="11"/>
  <c r="P3535" i="11"/>
  <c r="O3535" i="11"/>
  <c r="N3535" i="11"/>
  <c r="M3535" i="11"/>
  <c r="I3535" i="11"/>
  <c r="G3535" i="11"/>
  <c r="A3535" i="11"/>
  <c r="S3534" i="11"/>
  <c r="U3534" i="11" s="1"/>
  <c r="R3534" i="11"/>
  <c r="T3534" i="11" s="1"/>
  <c r="Q3534" i="11"/>
  <c r="P3534" i="11"/>
  <c r="O3534" i="11"/>
  <c r="N3534" i="11"/>
  <c r="M3534" i="11"/>
  <c r="I3534" i="11"/>
  <c r="G3534" i="11"/>
  <c r="A3534" i="11"/>
  <c r="S3533" i="11"/>
  <c r="U3533" i="11" s="1"/>
  <c r="R3533" i="11"/>
  <c r="T3533" i="11" s="1"/>
  <c r="Q3533" i="11"/>
  <c r="P3533" i="11"/>
  <c r="O3533" i="11"/>
  <c r="N3533" i="11"/>
  <c r="M3533" i="11"/>
  <c r="I3533" i="11"/>
  <c r="G3533" i="11"/>
  <c r="A3533" i="11"/>
  <c r="S3532" i="11"/>
  <c r="U3532" i="11" s="1"/>
  <c r="R3532" i="11"/>
  <c r="T3532" i="11" s="1"/>
  <c r="Q3532" i="11"/>
  <c r="P3532" i="11"/>
  <c r="O3532" i="11"/>
  <c r="N3532" i="11"/>
  <c r="M3532" i="11"/>
  <c r="I3532" i="11"/>
  <c r="G3532" i="11"/>
  <c r="A3532" i="11"/>
  <c r="S3531" i="11"/>
  <c r="U3531" i="11" s="1"/>
  <c r="R3531" i="11"/>
  <c r="T3531" i="11" s="1"/>
  <c r="Q3531" i="11"/>
  <c r="P3531" i="11"/>
  <c r="O3531" i="11"/>
  <c r="N3531" i="11"/>
  <c r="M3531" i="11"/>
  <c r="I3531" i="11"/>
  <c r="G3531" i="11"/>
  <c r="A3531" i="11"/>
  <c r="S3530" i="11"/>
  <c r="U3530" i="11" s="1"/>
  <c r="R3530" i="11"/>
  <c r="T3530" i="11" s="1"/>
  <c r="Q3530" i="11"/>
  <c r="P3530" i="11"/>
  <c r="O3530" i="11"/>
  <c r="N3530" i="11"/>
  <c r="M3530" i="11"/>
  <c r="I3530" i="11"/>
  <c r="G3530" i="11"/>
  <c r="A3530" i="11"/>
  <c r="S3529" i="11"/>
  <c r="U3529" i="11" s="1"/>
  <c r="R3529" i="11"/>
  <c r="T3529" i="11" s="1"/>
  <c r="Q3529" i="11"/>
  <c r="P3529" i="11"/>
  <c r="O3529" i="11"/>
  <c r="N3529" i="11"/>
  <c r="M3529" i="11"/>
  <c r="I3529" i="11"/>
  <c r="G3529" i="11"/>
  <c r="A3529" i="11"/>
  <c r="S3528" i="11"/>
  <c r="U3528" i="11" s="1"/>
  <c r="R3528" i="11"/>
  <c r="T3528" i="11" s="1"/>
  <c r="Q3528" i="11"/>
  <c r="P3528" i="11"/>
  <c r="O3528" i="11"/>
  <c r="N3528" i="11"/>
  <c r="M3528" i="11"/>
  <c r="I3528" i="11"/>
  <c r="G3528" i="11"/>
  <c r="A3528" i="11"/>
  <c r="S3527" i="11"/>
  <c r="U3527" i="11" s="1"/>
  <c r="R3527" i="11"/>
  <c r="T3527" i="11" s="1"/>
  <c r="Q3527" i="11"/>
  <c r="P3527" i="11"/>
  <c r="O3527" i="11"/>
  <c r="N3527" i="11"/>
  <c r="M3527" i="11"/>
  <c r="I3527" i="11"/>
  <c r="G3527" i="11"/>
  <c r="A3527" i="11"/>
  <c r="S3526" i="11"/>
  <c r="U3526" i="11" s="1"/>
  <c r="R3526" i="11"/>
  <c r="T3526" i="11" s="1"/>
  <c r="Q3526" i="11"/>
  <c r="P3526" i="11"/>
  <c r="O3526" i="11"/>
  <c r="N3526" i="11"/>
  <c r="M3526" i="11"/>
  <c r="I3526" i="11"/>
  <c r="G3526" i="11"/>
  <c r="A3526" i="11"/>
  <c r="S3525" i="11"/>
  <c r="U3525" i="11" s="1"/>
  <c r="R3525" i="11"/>
  <c r="T3525" i="11" s="1"/>
  <c r="Q3525" i="11"/>
  <c r="P3525" i="11"/>
  <c r="O3525" i="11"/>
  <c r="N3525" i="11"/>
  <c r="M3525" i="11"/>
  <c r="I3525" i="11"/>
  <c r="G3525" i="11"/>
  <c r="A3525" i="11"/>
  <c r="S3524" i="11"/>
  <c r="U3524" i="11" s="1"/>
  <c r="R3524" i="11"/>
  <c r="T3524" i="11" s="1"/>
  <c r="Q3524" i="11"/>
  <c r="P3524" i="11"/>
  <c r="O3524" i="11"/>
  <c r="N3524" i="11"/>
  <c r="M3524" i="11"/>
  <c r="I3524" i="11"/>
  <c r="G3524" i="11"/>
  <c r="A3524" i="11"/>
  <c r="S3523" i="11"/>
  <c r="U3523" i="11" s="1"/>
  <c r="R3523" i="11"/>
  <c r="T3523" i="11" s="1"/>
  <c r="Q3523" i="11"/>
  <c r="P3523" i="11"/>
  <c r="O3523" i="11"/>
  <c r="N3523" i="11"/>
  <c r="M3523" i="11"/>
  <c r="I3523" i="11"/>
  <c r="G3523" i="11"/>
  <c r="A3523" i="11"/>
  <c r="S3522" i="11"/>
  <c r="U3522" i="11" s="1"/>
  <c r="R3522" i="11"/>
  <c r="T3522" i="11" s="1"/>
  <c r="Q3522" i="11"/>
  <c r="P3522" i="11"/>
  <c r="O3522" i="11"/>
  <c r="N3522" i="11"/>
  <c r="M3522" i="11"/>
  <c r="I3522" i="11"/>
  <c r="G3522" i="11"/>
  <c r="A3522" i="11"/>
  <c r="S3521" i="11"/>
  <c r="U3521" i="11" s="1"/>
  <c r="R3521" i="11"/>
  <c r="T3521" i="11" s="1"/>
  <c r="Q3521" i="11"/>
  <c r="P3521" i="11"/>
  <c r="O3521" i="11"/>
  <c r="N3521" i="11"/>
  <c r="M3521" i="11"/>
  <c r="I3521" i="11"/>
  <c r="G3521" i="11"/>
  <c r="A3521" i="11"/>
  <c r="S3520" i="11"/>
  <c r="U3520" i="11" s="1"/>
  <c r="R3520" i="11"/>
  <c r="T3520" i="11" s="1"/>
  <c r="Q3520" i="11"/>
  <c r="P3520" i="11"/>
  <c r="O3520" i="11"/>
  <c r="N3520" i="11"/>
  <c r="M3520" i="11"/>
  <c r="I3520" i="11"/>
  <c r="G3520" i="11"/>
  <c r="A3520" i="11"/>
  <c r="S3519" i="11"/>
  <c r="U3519" i="11" s="1"/>
  <c r="R3519" i="11"/>
  <c r="T3519" i="11" s="1"/>
  <c r="Q3519" i="11"/>
  <c r="P3519" i="11"/>
  <c r="O3519" i="11"/>
  <c r="N3519" i="11"/>
  <c r="M3519" i="11"/>
  <c r="I3519" i="11"/>
  <c r="G3519" i="11"/>
  <c r="A3519" i="11"/>
  <c r="S3518" i="11"/>
  <c r="U3518" i="11" s="1"/>
  <c r="R3518" i="11"/>
  <c r="T3518" i="11" s="1"/>
  <c r="Q3518" i="11"/>
  <c r="P3518" i="11"/>
  <c r="O3518" i="11"/>
  <c r="N3518" i="11"/>
  <c r="M3518" i="11"/>
  <c r="I3518" i="11"/>
  <c r="G3518" i="11"/>
  <c r="A3518" i="11"/>
  <c r="S3517" i="11"/>
  <c r="U3517" i="11" s="1"/>
  <c r="R3517" i="11"/>
  <c r="T3517" i="11" s="1"/>
  <c r="Q3517" i="11"/>
  <c r="P3517" i="11"/>
  <c r="O3517" i="11"/>
  <c r="N3517" i="11"/>
  <c r="M3517" i="11"/>
  <c r="I3517" i="11"/>
  <c r="G3517" i="11"/>
  <c r="A3517" i="11"/>
  <c r="S3516" i="11"/>
  <c r="U3516" i="11" s="1"/>
  <c r="R3516" i="11"/>
  <c r="T3516" i="11" s="1"/>
  <c r="Q3516" i="11"/>
  <c r="P3516" i="11"/>
  <c r="O3516" i="11"/>
  <c r="N3516" i="11"/>
  <c r="M3516" i="11"/>
  <c r="I3516" i="11"/>
  <c r="G3516" i="11"/>
  <c r="A3516" i="11"/>
  <c r="S3515" i="11"/>
  <c r="U3515" i="11" s="1"/>
  <c r="R3515" i="11"/>
  <c r="T3515" i="11" s="1"/>
  <c r="Q3515" i="11"/>
  <c r="P3515" i="11"/>
  <c r="O3515" i="11"/>
  <c r="N3515" i="11"/>
  <c r="M3515" i="11"/>
  <c r="I3515" i="11"/>
  <c r="G3515" i="11"/>
  <c r="A3515" i="11"/>
  <c r="S3514" i="11"/>
  <c r="U3514" i="11" s="1"/>
  <c r="R3514" i="11"/>
  <c r="T3514" i="11" s="1"/>
  <c r="Q3514" i="11"/>
  <c r="P3514" i="11"/>
  <c r="O3514" i="11"/>
  <c r="N3514" i="11"/>
  <c r="M3514" i="11"/>
  <c r="I3514" i="11"/>
  <c r="G3514" i="11"/>
  <c r="A3514" i="11"/>
  <c r="S3513" i="11"/>
  <c r="U3513" i="11" s="1"/>
  <c r="R3513" i="11"/>
  <c r="T3513" i="11" s="1"/>
  <c r="Q3513" i="11"/>
  <c r="P3513" i="11"/>
  <c r="O3513" i="11"/>
  <c r="N3513" i="11"/>
  <c r="M3513" i="11"/>
  <c r="I3513" i="11"/>
  <c r="G3513" i="11"/>
  <c r="A3513" i="11"/>
  <c r="S3512" i="11"/>
  <c r="U3512" i="11" s="1"/>
  <c r="R3512" i="11"/>
  <c r="T3512" i="11" s="1"/>
  <c r="Q3512" i="11"/>
  <c r="P3512" i="11"/>
  <c r="O3512" i="11"/>
  <c r="N3512" i="11"/>
  <c r="M3512" i="11"/>
  <c r="I3512" i="11"/>
  <c r="G3512" i="11"/>
  <c r="A3512" i="11"/>
  <c r="S3511" i="11"/>
  <c r="U3511" i="11" s="1"/>
  <c r="R3511" i="11"/>
  <c r="T3511" i="11" s="1"/>
  <c r="Q3511" i="11"/>
  <c r="P3511" i="11"/>
  <c r="O3511" i="11"/>
  <c r="N3511" i="11"/>
  <c r="M3511" i="11"/>
  <c r="I3511" i="11"/>
  <c r="G3511" i="11"/>
  <c r="A3511" i="11"/>
  <c r="S3510" i="11"/>
  <c r="U3510" i="11" s="1"/>
  <c r="R3510" i="11"/>
  <c r="T3510" i="11" s="1"/>
  <c r="Q3510" i="11"/>
  <c r="P3510" i="11"/>
  <c r="O3510" i="11"/>
  <c r="N3510" i="11"/>
  <c r="M3510" i="11"/>
  <c r="I3510" i="11"/>
  <c r="G3510" i="11"/>
  <c r="A3510" i="11"/>
  <c r="S3509" i="11"/>
  <c r="U3509" i="11" s="1"/>
  <c r="R3509" i="11"/>
  <c r="T3509" i="11" s="1"/>
  <c r="Q3509" i="11"/>
  <c r="P3509" i="11"/>
  <c r="O3509" i="11"/>
  <c r="N3509" i="11"/>
  <c r="M3509" i="11"/>
  <c r="I3509" i="11"/>
  <c r="G3509" i="11"/>
  <c r="A3509" i="11"/>
  <c r="S3508" i="11"/>
  <c r="U3508" i="11" s="1"/>
  <c r="R3508" i="11"/>
  <c r="T3508" i="11" s="1"/>
  <c r="Q3508" i="11"/>
  <c r="P3508" i="11"/>
  <c r="O3508" i="11"/>
  <c r="N3508" i="11"/>
  <c r="M3508" i="11"/>
  <c r="I3508" i="11"/>
  <c r="G3508" i="11"/>
  <c r="A3508" i="11"/>
  <c r="S3507" i="11"/>
  <c r="U3507" i="11" s="1"/>
  <c r="R3507" i="11"/>
  <c r="T3507" i="11" s="1"/>
  <c r="Q3507" i="11"/>
  <c r="P3507" i="11"/>
  <c r="O3507" i="11"/>
  <c r="N3507" i="11"/>
  <c r="M3507" i="11"/>
  <c r="I3507" i="11"/>
  <c r="G3507" i="11"/>
  <c r="A3507" i="11"/>
  <c r="S3506" i="11"/>
  <c r="U3506" i="11" s="1"/>
  <c r="R3506" i="11"/>
  <c r="T3506" i="11" s="1"/>
  <c r="Q3506" i="11"/>
  <c r="P3506" i="11"/>
  <c r="O3506" i="11"/>
  <c r="N3506" i="11"/>
  <c r="M3506" i="11"/>
  <c r="I3506" i="11"/>
  <c r="G3506" i="11"/>
  <c r="A3506" i="11"/>
  <c r="S3505" i="11"/>
  <c r="U3505" i="11" s="1"/>
  <c r="R3505" i="11"/>
  <c r="T3505" i="11" s="1"/>
  <c r="Q3505" i="11"/>
  <c r="P3505" i="11"/>
  <c r="O3505" i="11"/>
  <c r="N3505" i="11"/>
  <c r="M3505" i="11"/>
  <c r="I3505" i="11"/>
  <c r="G3505" i="11"/>
  <c r="A3505" i="11"/>
  <c r="S3504" i="11"/>
  <c r="U3504" i="11" s="1"/>
  <c r="R3504" i="11"/>
  <c r="T3504" i="11" s="1"/>
  <c r="Q3504" i="11"/>
  <c r="P3504" i="11"/>
  <c r="O3504" i="11"/>
  <c r="N3504" i="11"/>
  <c r="M3504" i="11"/>
  <c r="I3504" i="11"/>
  <c r="G3504" i="11"/>
  <c r="A3504" i="11"/>
  <c r="S3503" i="11"/>
  <c r="U3503" i="11" s="1"/>
  <c r="R3503" i="11"/>
  <c r="T3503" i="11" s="1"/>
  <c r="Q3503" i="11"/>
  <c r="P3503" i="11"/>
  <c r="O3503" i="11"/>
  <c r="N3503" i="11"/>
  <c r="M3503" i="11"/>
  <c r="I3503" i="11"/>
  <c r="G3503" i="11"/>
  <c r="A3503" i="11"/>
  <c r="S3502" i="11"/>
  <c r="U3502" i="11" s="1"/>
  <c r="R3502" i="11"/>
  <c r="T3502" i="11" s="1"/>
  <c r="Q3502" i="11"/>
  <c r="P3502" i="11"/>
  <c r="O3502" i="11"/>
  <c r="N3502" i="11"/>
  <c r="M3502" i="11"/>
  <c r="I3502" i="11"/>
  <c r="G3502" i="11"/>
  <c r="A3502" i="11"/>
  <c r="S3501" i="11"/>
  <c r="U3501" i="11" s="1"/>
  <c r="R3501" i="11"/>
  <c r="T3501" i="11" s="1"/>
  <c r="Q3501" i="11"/>
  <c r="P3501" i="11"/>
  <c r="O3501" i="11"/>
  <c r="N3501" i="11"/>
  <c r="M3501" i="11"/>
  <c r="I3501" i="11"/>
  <c r="G3501" i="11"/>
  <c r="A3501" i="11"/>
  <c r="S3500" i="11"/>
  <c r="U3500" i="11" s="1"/>
  <c r="R3500" i="11"/>
  <c r="T3500" i="11" s="1"/>
  <c r="Q3500" i="11"/>
  <c r="P3500" i="11"/>
  <c r="O3500" i="11"/>
  <c r="N3500" i="11"/>
  <c r="M3500" i="11"/>
  <c r="I3500" i="11"/>
  <c r="G3500" i="11"/>
  <c r="A3500" i="11"/>
  <c r="S3499" i="11"/>
  <c r="U3499" i="11" s="1"/>
  <c r="R3499" i="11"/>
  <c r="T3499" i="11" s="1"/>
  <c r="Q3499" i="11"/>
  <c r="P3499" i="11"/>
  <c r="O3499" i="11"/>
  <c r="N3499" i="11"/>
  <c r="M3499" i="11"/>
  <c r="I3499" i="11"/>
  <c r="G3499" i="11"/>
  <c r="A3499" i="11"/>
  <c r="S3498" i="11"/>
  <c r="U3498" i="11" s="1"/>
  <c r="R3498" i="11"/>
  <c r="T3498" i="11" s="1"/>
  <c r="Q3498" i="11"/>
  <c r="P3498" i="11"/>
  <c r="O3498" i="11"/>
  <c r="N3498" i="11"/>
  <c r="M3498" i="11"/>
  <c r="I3498" i="11"/>
  <c r="G3498" i="11"/>
  <c r="A3498" i="11"/>
  <c r="S3497" i="11"/>
  <c r="U3497" i="11" s="1"/>
  <c r="R3497" i="11"/>
  <c r="T3497" i="11" s="1"/>
  <c r="Q3497" i="11"/>
  <c r="P3497" i="11"/>
  <c r="O3497" i="11"/>
  <c r="N3497" i="11"/>
  <c r="M3497" i="11"/>
  <c r="I3497" i="11"/>
  <c r="G3497" i="11"/>
  <c r="A3497" i="11"/>
  <c r="S3496" i="11"/>
  <c r="U3496" i="11" s="1"/>
  <c r="R3496" i="11"/>
  <c r="T3496" i="11" s="1"/>
  <c r="Q3496" i="11"/>
  <c r="P3496" i="11"/>
  <c r="O3496" i="11"/>
  <c r="N3496" i="11"/>
  <c r="M3496" i="11"/>
  <c r="I3496" i="11"/>
  <c r="G3496" i="11"/>
  <c r="A3496" i="11"/>
  <c r="S3495" i="11"/>
  <c r="U3495" i="11" s="1"/>
  <c r="R3495" i="11"/>
  <c r="T3495" i="11" s="1"/>
  <c r="Q3495" i="11"/>
  <c r="P3495" i="11"/>
  <c r="O3495" i="11"/>
  <c r="N3495" i="11"/>
  <c r="M3495" i="11"/>
  <c r="I3495" i="11"/>
  <c r="G3495" i="11"/>
  <c r="A3495" i="11"/>
  <c r="S3494" i="11"/>
  <c r="U3494" i="11" s="1"/>
  <c r="R3494" i="11"/>
  <c r="T3494" i="11" s="1"/>
  <c r="Q3494" i="11"/>
  <c r="P3494" i="11"/>
  <c r="O3494" i="11"/>
  <c r="N3494" i="11"/>
  <c r="M3494" i="11"/>
  <c r="I3494" i="11"/>
  <c r="G3494" i="11"/>
  <c r="A3494" i="11"/>
  <c r="S3493" i="11"/>
  <c r="U3493" i="11" s="1"/>
  <c r="R3493" i="11"/>
  <c r="T3493" i="11" s="1"/>
  <c r="Q3493" i="11"/>
  <c r="P3493" i="11"/>
  <c r="O3493" i="11"/>
  <c r="N3493" i="11"/>
  <c r="M3493" i="11"/>
  <c r="I3493" i="11"/>
  <c r="G3493" i="11"/>
  <c r="A3493" i="11"/>
  <c r="S3492" i="11"/>
  <c r="U3492" i="11" s="1"/>
  <c r="R3492" i="11"/>
  <c r="T3492" i="11" s="1"/>
  <c r="Q3492" i="11"/>
  <c r="P3492" i="11"/>
  <c r="O3492" i="11"/>
  <c r="N3492" i="11"/>
  <c r="M3492" i="11"/>
  <c r="I3492" i="11"/>
  <c r="G3492" i="11"/>
  <c r="A3492" i="11"/>
  <c r="S3491" i="11"/>
  <c r="U3491" i="11" s="1"/>
  <c r="R3491" i="11"/>
  <c r="T3491" i="11" s="1"/>
  <c r="Q3491" i="11"/>
  <c r="P3491" i="11"/>
  <c r="O3491" i="11"/>
  <c r="N3491" i="11"/>
  <c r="M3491" i="11"/>
  <c r="I3491" i="11"/>
  <c r="G3491" i="11"/>
  <c r="A3491" i="11"/>
  <c r="S3490" i="11"/>
  <c r="U3490" i="11" s="1"/>
  <c r="R3490" i="11"/>
  <c r="T3490" i="11" s="1"/>
  <c r="Q3490" i="11"/>
  <c r="P3490" i="11"/>
  <c r="O3490" i="11"/>
  <c r="N3490" i="11"/>
  <c r="M3490" i="11"/>
  <c r="I3490" i="11"/>
  <c r="G3490" i="11"/>
  <c r="A3490" i="11"/>
  <c r="S3489" i="11"/>
  <c r="U3489" i="11" s="1"/>
  <c r="R3489" i="11"/>
  <c r="T3489" i="11" s="1"/>
  <c r="Q3489" i="11"/>
  <c r="P3489" i="11"/>
  <c r="O3489" i="11"/>
  <c r="N3489" i="11"/>
  <c r="M3489" i="11"/>
  <c r="I3489" i="11"/>
  <c r="G3489" i="11"/>
  <c r="A3489" i="11"/>
  <c r="S3488" i="11"/>
  <c r="U3488" i="11" s="1"/>
  <c r="R3488" i="11"/>
  <c r="T3488" i="11" s="1"/>
  <c r="Q3488" i="11"/>
  <c r="P3488" i="11"/>
  <c r="O3488" i="11"/>
  <c r="N3488" i="11"/>
  <c r="M3488" i="11"/>
  <c r="I3488" i="11"/>
  <c r="G3488" i="11"/>
  <c r="A3488" i="11"/>
  <c r="S3487" i="11"/>
  <c r="U3487" i="11" s="1"/>
  <c r="R3487" i="11"/>
  <c r="T3487" i="11" s="1"/>
  <c r="Q3487" i="11"/>
  <c r="P3487" i="11"/>
  <c r="O3487" i="11"/>
  <c r="N3487" i="11"/>
  <c r="M3487" i="11"/>
  <c r="I3487" i="11"/>
  <c r="G3487" i="11"/>
  <c r="A3487" i="11"/>
  <c r="S3486" i="11"/>
  <c r="U3486" i="11" s="1"/>
  <c r="R3486" i="11"/>
  <c r="T3486" i="11" s="1"/>
  <c r="Q3486" i="11"/>
  <c r="P3486" i="11"/>
  <c r="O3486" i="11"/>
  <c r="N3486" i="11"/>
  <c r="M3486" i="11"/>
  <c r="I3486" i="11"/>
  <c r="G3486" i="11"/>
  <c r="A3486" i="11"/>
  <c r="U3485" i="11"/>
  <c r="S3485" i="11"/>
  <c r="R3485" i="11"/>
  <c r="T3485" i="11" s="1"/>
  <c r="Q3485" i="11"/>
  <c r="P3485" i="11"/>
  <c r="O3485" i="11"/>
  <c r="N3485" i="11"/>
  <c r="M3485" i="11"/>
  <c r="I3485" i="11"/>
  <c r="G3485" i="11"/>
  <c r="A3485" i="11"/>
  <c r="S3484" i="11"/>
  <c r="U3484" i="11" s="1"/>
  <c r="R3484" i="11"/>
  <c r="T3484" i="11" s="1"/>
  <c r="Q3484" i="11"/>
  <c r="P3484" i="11"/>
  <c r="O3484" i="11"/>
  <c r="N3484" i="11"/>
  <c r="M3484" i="11"/>
  <c r="I3484" i="11"/>
  <c r="G3484" i="11"/>
  <c r="A3484" i="11"/>
  <c r="U3483" i="11"/>
  <c r="S3483" i="11"/>
  <c r="R3483" i="11"/>
  <c r="T3483" i="11" s="1"/>
  <c r="Q3483" i="11"/>
  <c r="P3483" i="11"/>
  <c r="O3483" i="11"/>
  <c r="N3483" i="11"/>
  <c r="M3483" i="11"/>
  <c r="I3483" i="11"/>
  <c r="G3483" i="11"/>
  <c r="A3483" i="11"/>
  <c r="S3482" i="11"/>
  <c r="U3482" i="11" s="1"/>
  <c r="R3482" i="11"/>
  <c r="T3482" i="11" s="1"/>
  <c r="Q3482" i="11"/>
  <c r="P3482" i="11"/>
  <c r="O3482" i="11"/>
  <c r="N3482" i="11"/>
  <c r="M3482" i="11"/>
  <c r="I3482" i="11"/>
  <c r="G3482" i="11"/>
  <c r="A3482" i="11"/>
  <c r="S3481" i="11"/>
  <c r="U3481" i="11" s="1"/>
  <c r="R3481" i="11"/>
  <c r="T3481" i="11" s="1"/>
  <c r="Q3481" i="11"/>
  <c r="P3481" i="11"/>
  <c r="O3481" i="11"/>
  <c r="N3481" i="11"/>
  <c r="M3481" i="11"/>
  <c r="I3481" i="11"/>
  <c r="G3481" i="11"/>
  <c r="A3481" i="11"/>
  <c r="S3480" i="11"/>
  <c r="U3480" i="11" s="1"/>
  <c r="R3480" i="11"/>
  <c r="T3480" i="11" s="1"/>
  <c r="Q3480" i="11"/>
  <c r="P3480" i="11"/>
  <c r="O3480" i="11"/>
  <c r="N3480" i="11"/>
  <c r="M3480" i="11"/>
  <c r="I3480" i="11"/>
  <c r="G3480" i="11"/>
  <c r="A3480" i="11"/>
  <c r="S3479" i="11"/>
  <c r="U3479" i="11" s="1"/>
  <c r="R3479" i="11"/>
  <c r="T3479" i="11" s="1"/>
  <c r="Q3479" i="11"/>
  <c r="P3479" i="11"/>
  <c r="O3479" i="11"/>
  <c r="N3479" i="11"/>
  <c r="M3479" i="11"/>
  <c r="I3479" i="11"/>
  <c r="G3479" i="11"/>
  <c r="A3479" i="11"/>
  <c r="S3478" i="11"/>
  <c r="U3478" i="11" s="1"/>
  <c r="R3478" i="11"/>
  <c r="T3478" i="11" s="1"/>
  <c r="Q3478" i="11"/>
  <c r="P3478" i="11"/>
  <c r="O3478" i="11"/>
  <c r="N3478" i="11"/>
  <c r="M3478" i="11"/>
  <c r="I3478" i="11"/>
  <c r="G3478" i="11"/>
  <c r="A3478" i="11"/>
  <c r="S3477" i="11"/>
  <c r="U3477" i="11" s="1"/>
  <c r="R3477" i="11"/>
  <c r="T3477" i="11" s="1"/>
  <c r="Q3477" i="11"/>
  <c r="P3477" i="11"/>
  <c r="O3477" i="11"/>
  <c r="N3477" i="11"/>
  <c r="M3477" i="11"/>
  <c r="I3477" i="11"/>
  <c r="G3477" i="11"/>
  <c r="A3477" i="11"/>
  <c r="S3476" i="11"/>
  <c r="U3476" i="11" s="1"/>
  <c r="R3476" i="11"/>
  <c r="T3476" i="11" s="1"/>
  <c r="Q3476" i="11"/>
  <c r="P3476" i="11"/>
  <c r="O3476" i="11"/>
  <c r="N3476" i="11"/>
  <c r="M3476" i="11"/>
  <c r="I3476" i="11"/>
  <c r="G3476" i="11"/>
  <c r="A3476" i="11"/>
  <c r="U3475" i="11"/>
  <c r="S3475" i="11"/>
  <c r="R3475" i="11"/>
  <c r="T3475" i="11" s="1"/>
  <c r="Q3475" i="11"/>
  <c r="P3475" i="11"/>
  <c r="O3475" i="11"/>
  <c r="N3475" i="11"/>
  <c r="M3475" i="11"/>
  <c r="I3475" i="11"/>
  <c r="G3475" i="11"/>
  <c r="A3475" i="11"/>
  <c r="S3474" i="11"/>
  <c r="U3474" i="11" s="1"/>
  <c r="R3474" i="11"/>
  <c r="T3474" i="11" s="1"/>
  <c r="Q3474" i="11"/>
  <c r="P3474" i="11"/>
  <c r="O3474" i="11"/>
  <c r="N3474" i="11"/>
  <c r="M3474" i="11"/>
  <c r="I3474" i="11"/>
  <c r="G3474" i="11"/>
  <c r="A3474" i="11"/>
  <c r="S3473" i="11"/>
  <c r="U3473" i="11" s="1"/>
  <c r="R3473" i="11"/>
  <c r="T3473" i="11" s="1"/>
  <c r="Q3473" i="11"/>
  <c r="P3473" i="11"/>
  <c r="O3473" i="11"/>
  <c r="N3473" i="11"/>
  <c r="M3473" i="11"/>
  <c r="I3473" i="11"/>
  <c r="G3473" i="11"/>
  <c r="A3473" i="11"/>
  <c r="S3472" i="11"/>
  <c r="U3472" i="11" s="1"/>
  <c r="R3472" i="11"/>
  <c r="T3472" i="11" s="1"/>
  <c r="Q3472" i="11"/>
  <c r="P3472" i="11"/>
  <c r="O3472" i="11"/>
  <c r="N3472" i="11"/>
  <c r="M3472" i="11"/>
  <c r="I3472" i="11"/>
  <c r="G3472" i="11"/>
  <c r="A3472" i="11"/>
  <c r="U3471" i="11"/>
  <c r="S3471" i="11"/>
  <c r="R3471" i="11"/>
  <c r="T3471" i="11" s="1"/>
  <c r="Q3471" i="11"/>
  <c r="P3471" i="11"/>
  <c r="O3471" i="11"/>
  <c r="N3471" i="11"/>
  <c r="M3471" i="11"/>
  <c r="I3471" i="11"/>
  <c r="G3471" i="11"/>
  <c r="A3471" i="11"/>
  <c r="S3470" i="11"/>
  <c r="U3470" i="11" s="1"/>
  <c r="R3470" i="11"/>
  <c r="T3470" i="11" s="1"/>
  <c r="Q3470" i="11"/>
  <c r="P3470" i="11"/>
  <c r="O3470" i="11"/>
  <c r="N3470" i="11"/>
  <c r="M3470" i="11"/>
  <c r="I3470" i="11"/>
  <c r="G3470" i="11"/>
  <c r="A3470" i="11"/>
  <c r="U3469" i="11"/>
  <c r="S3469" i="11"/>
  <c r="R3469" i="11"/>
  <c r="T3469" i="11" s="1"/>
  <c r="Q3469" i="11"/>
  <c r="P3469" i="11"/>
  <c r="O3469" i="11"/>
  <c r="N3469" i="11"/>
  <c r="M3469" i="11"/>
  <c r="I3469" i="11"/>
  <c r="G3469" i="11"/>
  <c r="A3469" i="11"/>
  <c r="S3468" i="11"/>
  <c r="U3468" i="11" s="1"/>
  <c r="R3468" i="11"/>
  <c r="T3468" i="11" s="1"/>
  <c r="Q3468" i="11"/>
  <c r="P3468" i="11"/>
  <c r="O3468" i="11"/>
  <c r="N3468" i="11"/>
  <c r="M3468" i="11"/>
  <c r="I3468" i="11"/>
  <c r="G3468" i="11"/>
  <c r="A3468" i="11"/>
  <c r="U3467" i="11"/>
  <c r="S3467" i="11"/>
  <c r="R3467" i="11"/>
  <c r="T3467" i="11" s="1"/>
  <c r="Q3467" i="11"/>
  <c r="P3467" i="11"/>
  <c r="O3467" i="11"/>
  <c r="N3467" i="11"/>
  <c r="M3467" i="11"/>
  <c r="I3467" i="11"/>
  <c r="G3467" i="11"/>
  <c r="A3467" i="11"/>
  <c r="S3466" i="11"/>
  <c r="U3466" i="11" s="1"/>
  <c r="R3466" i="11"/>
  <c r="T3466" i="11" s="1"/>
  <c r="Q3466" i="11"/>
  <c r="P3466" i="11"/>
  <c r="O3466" i="11"/>
  <c r="N3466" i="11"/>
  <c r="M3466" i="11"/>
  <c r="I3466" i="11"/>
  <c r="G3466" i="11"/>
  <c r="A3466" i="11"/>
  <c r="U3465" i="11"/>
  <c r="S3465" i="11"/>
  <c r="R3465" i="11"/>
  <c r="T3465" i="11" s="1"/>
  <c r="Q3465" i="11"/>
  <c r="P3465" i="11"/>
  <c r="O3465" i="11"/>
  <c r="N3465" i="11"/>
  <c r="M3465" i="11"/>
  <c r="I3465" i="11"/>
  <c r="G3465" i="11"/>
  <c r="A3465" i="11"/>
  <c r="T3464" i="11"/>
  <c r="S3464" i="11"/>
  <c r="U3464" i="11" s="1"/>
  <c r="R3464" i="11"/>
  <c r="Q3464" i="11"/>
  <c r="P3464" i="11"/>
  <c r="O3464" i="11"/>
  <c r="N3464" i="11"/>
  <c r="M3464" i="11"/>
  <c r="I3464" i="11"/>
  <c r="G3464" i="11"/>
  <c r="A3464" i="11"/>
  <c r="U3463" i="11"/>
  <c r="S3463" i="11"/>
  <c r="R3463" i="11"/>
  <c r="T3463" i="11" s="1"/>
  <c r="Q3463" i="11"/>
  <c r="P3463" i="11"/>
  <c r="O3463" i="11"/>
  <c r="N3463" i="11"/>
  <c r="M3463" i="11"/>
  <c r="I3463" i="11"/>
  <c r="G3463" i="11"/>
  <c r="A3463" i="11"/>
  <c r="S3462" i="11"/>
  <c r="U3462" i="11" s="1"/>
  <c r="R3462" i="11"/>
  <c r="T3462" i="11" s="1"/>
  <c r="Q3462" i="11"/>
  <c r="P3462" i="11"/>
  <c r="O3462" i="11"/>
  <c r="N3462" i="11"/>
  <c r="M3462" i="11"/>
  <c r="I3462" i="11"/>
  <c r="G3462" i="11"/>
  <c r="A3462" i="11"/>
  <c r="U3461" i="11"/>
  <c r="S3461" i="11"/>
  <c r="R3461" i="11"/>
  <c r="T3461" i="11" s="1"/>
  <c r="Q3461" i="11"/>
  <c r="P3461" i="11"/>
  <c r="O3461" i="11"/>
  <c r="N3461" i="11"/>
  <c r="M3461" i="11"/>
  <c r="I3461" i="11"/>
  <c r="G3461" i="11"/>
  <c r="A3461" i="11"/>
  <c r="S3460" i="11"/>
  <c r="U3460" i="11" s="1"/>
  <c r="R3460" i="11"/>
  <c r="T3460" i="11" s="1"/>
  <c r="Q3460" i="11"/>
  <c r="P3460" i="11"/>
  <c r="O3460" i="11"/>
  <c r="N3460" i="11"/>
  <c r="M3460" i="11"/>
  <c r="I3460" i="11"/>
  <c r="G3460" i="11"/>
  <c r="A3460" i="11"/>
  <c r="S3459" i="11"/>
  <c r="U3459" i="11" s="1"/>
  <c r="R3459" i="11"/>
  <c r="T3459" i="11" s="1"/>
  <c r="Q3459" i="11"/>
  <c r="P3459" i="11"/>
  <c r="O3459" i="11"/>
  <c r="N3459" i="11"/>
  <c r="M3459" i="11"/>
  <c r="I3459" i="11"/>
  <c r="G3459" i="11"/>
  <c r="A3459" i="11"/>
  <c r="S3458" i="11"/>
  <c r="U3458" i="11" s="1"/>
  <c r="R3458" i="11"/>
  <c r="T3458" i="11" s="1"/>
  <c r="Q3458" i="11"/>
  <c r="P3458" i="11"/>
  <c r="O3458" i="11"/>
  <c r="N3458" i="11"/>
  <c r="M3458" i="11"/>
  <c r="I3458" i="11"/>
  <c r="G3458" i="11"/>
  <c r="A3458" i="11"/>
  <c r="T3457" i="11"/>
  <c r="S3457" i="11"/>
  <c r="U3457" i="11" s="1"/>
  <c r="R3457" i="11"/>
  <c r="Q3457" i="11"/>
  <c r="P3457" i="11"/>
  <c r="O3457" i="11"/>
  <c r="N3457" i="11"/>
  <c r="M3457" i="11"/>
  <c r="I3457" i="11"/>
  <c r="G3457" i="11"/>
  <c r="A3457" i="11"/>
  <c r="S3456" i="11"/>
  <c r="U3456" i="11" s="1"/>
  <c r="R3456" i="11"/>
  <c r="T3456" i="11" s="1"/>
  <c r="Q3456" i="11"/>
  <c r="P3456" i="11"/>
  <c r="O3456" i="11"/>
  <c r="N3456" i="11"/>
  <c r="M3456" i="11"/>
  <c r="I3456" i="11"/>
  <c r="G3456" i="11"/>
  <c r="A3456" i="11"/>
  <c r="T3455" i="11"/>
  <c r="S3455" i="11"/>
  <c r="U3455" i="11" s="1"/>
  <c r="R3455" i="11"/>
  <c r="Q3455" i="11"/>
  <c r="P3455" i="11"/>
  <c r="O3455" i="11"/>
  <c r="N3455" i="11"/>
  <c r="M3455" i="11"/>
  <c r="I3455" i="11"/>
  <c r="G3455" i="11"/>
  <c r="A3455" i="11"/>
  <c r="S3454" i="11"/>
  <c r="U3454" i="11" s="1"/>
  <c r="R3454" i="11"/>
  <c r="T3454" i="11" s="1"/>
  <c r="Q3454" i="11"/>
  <c r="P3454" i="11"/>
  <c r="O3454" i="11"/>
  <c r="N3454" i="11"/>
  <c r="M3454" i="11"/>
  <c r="I3454" i="11"/>
  <c r="G3454" i="11"/>
  <c r="A3454" i="11"/>
  <c r="T3453" i="11"/>
  <c r="S3453" i="11"/>
  <c r="U3453" i="11" s="1"/>
  <c r="R3453" i="11"/>
  <c r="Q3453" i="11"/>
  <c r="P3453" i="11"/>
  <c r="O3453" i="11"/>
  <c r="N3453" i="11"/>
  <c r="M3453" i="11"/>
  <c r="I3453" i="11"/>
  <c r="G3453" i="11"/>
  <c r="A3453" i="11"/>
  <c r="S3452" i="11"/>
  <c r="U3452" i="11" s="1"/>
  <c r="R3452" i="11"/>
  <c r="T3452" i="11" s="1"/>
  <c r="Q3452" i="11"/>
  <c r="P3452" i="11"/>
  <c r="O3452" i="11"/>
  <c r="N3452" i="11"/>
  <c r="M3452" i="11"/>
  <c r="I3452" i="11"/>
  <c r="G3452" i="11"/>
  <c r="A3452" i="11"/>
  <c r="T3451" i="11"/>
  <c r="S3451" i="11"/>
  <c r="U3451" i="11" s="1"/>
  <c r="R3451" i="11"/>
  <c r="Q3451" i="11"/>
  <c r="P3451" i="11"/>
  <c r="O3451" i="11"/>
  <c r="N3451" i="11"/>
  <c r="M3451" i="11"/>
  <c r="I3451" i="11"/>
  <c r="G3451" i="11"/>
  <c r="A3451" i="11"/>
  <c r="S3450" i="11"/>
  <c r="U3450" i="11" s="1"/>
  <c r="R3450" i="11"/>
  <c r="T3450" i="11" s="1"/>
  <c r="Q3450" i="11"/>
  <c r="P3450" i="11"/>
  <c r="O3450" i="11"/>
  <c r="N3450" i="11"/>
  <c r="M3450" i="11"/>
  <c r="I3450" i="11"/>
  <c r="G3450" i="11"/>
  <c r="A3450" i="11"/>
  <c r="T3449" i="11"/>
  <c r="S3449" i="11"/>
  <c r="U3449" i="11" s="1"/>
  <c r="R3449" i="11"/>
  <c r="Q3449" i="11"/>
  <c r="P3449" i="11"/>
  <c r="O3449" i="11"/>
  <c r="N3449" i="11"/>
  <c r="M3449" i="11"/>
  <c r="I3449" i="11"/>
  <c r="G3449" i="11"/>
  <c r="A3449" i="11"/>
  <c r="S3448" i="11"/>
  <c r="U3448" i="11" s="1"/>
  <c r="R3448" i="11"/>
  <c r="T3448" i="11" s="1"/>
  <c r="Q3448" i="11"/>
  <c r="P3448" i="11"/>
  <c r="O3448" i="11"/>
  <c r="N3448" i="11"/>
  <c r="M3448" i="11"/>
  <c r="I3448" i="11"/>
  <c r="G3448" i="11"/>
  <c r="A3448" i="11"/>
  <c r="T3447" i="11"/>
  <c r="S3447" i="11"/>
  <c r="U3447" i="11" s="1"/>
  <c r="R3447" i="11"/>
  <c r="Q3447" i="11"/>
  <c r="P3447" i="11"/>
  <c r="O3447" i="11"/>
  <c r="N3447" i="11"/>
  <c r="M3447" i="11"/>
  <c r="I3447" i="11"/>
  <c r="G3447" i="11"/>
  <c r="A3447" i="11"/>
  <c r="S3446" i="11"/>
  <c r="U3446" i="11" s="1"/>
  <c r="R3446" i="11"/>
  <c r="T3446" i="11" s="1"/>
  <c r="Q3446" i="11"/>
  <c r="P3446" i="11"/>
  <c r="O3446" i="11"/>
  <c r="N3446" i="11"/>
  <c r="M3446" i="11"/>
  <c r="I3446" i="11"/>
  <c r="G3446" i="11"/>
  <c r="A3446" i="11"/>
  <c r="T3445" i="11"/>
  <c r="S3445" i="11"/>
  <c r="U3445" i="11" s="1"/>
  <c r="R3445" i="11"/>
  <c r="Q3445" i="11"/>
  <c r="P3445" i="11"/>
  <c r="O3445" i="11"/>
  <c r="N3445" i="11"/>
  <c r="M3445" i="11"/>
  <c r="I3445" i="11"/>
  <c r="G3445" i="11"/>
  <c r="A3445" i="11"/>
  <c r="S3444" i="11"/>
  <c r="U3444" i="11" s="1"/>
  <c r="R3444" i="11"/>
  <c r="T3444" i="11" s="1"/>
  <c r="Q3444" i="11"/>
  <c r="P3444" i="11"/>
  <c r="O3444" i="11"/>
  <c r="N3444" i="11"/>
  <c r="M3444" i="11"/>
  <c r="I3444" i="11"/>
  <c r="G3444" i="11"/>
  <c r="A3444" i="11"/>
  <c r="T3443" i="11"/>
  <c r="S3443" i="11"/>
  <c r="U3443" i="11" s="1"/>
  <c r="R3443" i="11"/>
  <c r="Q3443" i="11"/>
  <c r="P3443" i="11"/>
  <c r="O3443" i="11"/>
  <c r="N3443" i="11"/>
  <c r="M3443" i="11"/>
  <c r="I3443" i="11"/>
  <c r="G3443" i="11"/>
  <c r="A3443" i="11"/>
  <c r="S3442" i="11"/>
  <c r="U3442" i="11" s="1"/>
  <c r="R3442" i="11"/>
  <c r="T3442" i="11" s="1"/>
  <c r="Q3442" i="11"/>
  <c r="P3442" i="11"/>
  <c r="O3442" i="11"/>
  <c r="N3442" i="11"/>
  <c r="M3442" i="11"/>
  <c r="I3442" i="11"/>
  <c r="G3442" i="11"/>
  <c r="A3442" i="11"/>
  <c r="T3441" i="11"/>
  <c r="S3441" i="11"/>
  <c r="U3441" i="11" s="1"/>
  <c r="R3441" i="11"/>
  <c r="Q3441" i="11"/>
  <c r="P3441" i="11"/>
  <c r="O3441" i="11"/>
  <c r="N3441" i="11"/>
  <c r="M3441" i="11"/>
  <c r="I3441" i="11"/>
  <c r="G3441" i="11"/>
  <c r="A3441" i="11"/>
  <c r="S3440" i="11"/>
  <c r="U3440" i="11" s="1"/>
  <c r="R3440" i="11"/>
  <c r="T3440" i="11" s="1"/>
  <c r="Q3440" i="11"/>
  <c r="P3440" i="11"/>
  <c r="O3440" i="11"/>
  <c r="N3440" i="11"/>
  <c r="M3440" i="11"/>
  <c r="I3440" i="11"/>
  <c r="G3440" i="11"/>
  <c r="A3440" i="11"/>
  <c r="T3439" i="11"/>
  <c r="S3439" i="11"/>
  <c r="U3439" i="11" s="1"/>
  <c r="R3439" i="11"/>
  <c r="Q3439" i="11"/>
  <c r="P3439" i="11"/>
  <c r="O3439" i="11"/>
  <c r="N3439" i="11"/>
  <c r="M3439" i="11"/>
  <c r="I3439" i="11"/>
  <c r="G3439" i="11"/>
  <c r="A3439" i="11"/>
  <c r="S3438" i="11"/>
  <c r="U3438" i="11" s="1"/>
  <c r="R3438" i="11"/>
  <c r="T3438" i="11" s="1"/>
  <c r="Q3438" i="11"/>
  <c r="P3438" i="11"/>
  <c r="O3438" i="11"/>
  <c r="N3438" i="11"/>
  <c r="M3438" i="11"/>
  <c r="I3438" i="11"/>
  <c r="G3438" i="11"/>
  <c r="A3438" i="11"/>
  <c r="T3437" i="11"/>
  <c r="S3437" i="11"/>
  <c r="U3437" i="11" s="1"/>
  <c r="R3437" i="11"/>
  <c r="Q3437" i="11"/>
  <c r="P3437" i="11"/>
  <c r="O3437" i="11"/>
  <c r="N3437" i="11"/>
  <c r="M3437" i="11"/>
  <c r="I3437" i="11"/>
  <c r="G3437" i="11"/>
  <c r="A3437" i="11"/>
  <c r="S3436" i="11"/>
  <c r="U3436" i="11" s="1"/>
  <c r="R3436" i="11"/>
  <c r="T3436" i="11" s="1"/>
  <c r="Q3436" i="11"/>
  <c r="P3436" i="11"/>
  <c r="O3436" i="11"/>
  <c r="N3436" i="11"/>
  <c r="M3436" i="11"/>
  <c r="I3436" i="11"/>
  <c r="G3436" i="11"/>
  <c r="A3436" i="11"/>
  <c r="T3435" i="11"/>
  <c r="S3435" i="11"/>
  <c r="U3435" i="11" s="1"/>
  <c r="R3435" i="11"/>
  <c r="Q3435" i="11"/>
  <c r="P3435" i="11"/>
  <c r="O3435" i="11"/>
  <c r="N3435" i="11"/>
  <c r="M3435" i="11"/>
  <c r="I3435" i="11"/>
  <c r="G3435" i="11"/>
  <c r="A3435" i="11"/>
  <c r="S3434" i="11"/>
  <c r="U3434" i="11" s="1"/>
  <c r="R3434" i="11"/>
  <c r="T3434" i="11" s="1"/>
  <c r="Q3434" i="11"/>
  <c r="P3434" i="11"/>
  <c r="O3434" i="11"/>
  <c r="N3434" i="11"/>
  <c r="M3434" i="11"/>
  <c r="I3434" i="11"/>
  <c r="G3434" i="11"/>
  <c r="A3434" i="11"/>
  <c r="T3433" i="11"/>
  <c r="S3433" i="11"/>
  <c r="U3433" i="11" s="1"/>
  <c r="R3433" i="11"/>
  <c r="Q3433" i="11"/>
  <c r="P3433" i="11"/>
  <c r="O3433" i="11"/>
  <c r="N3433" i="11"/>
  <c r="M3433" i="11"/>
  <c r="I3433" i="11"/>
  <c r="G3433" i="11"/>
  <c r="A3433" i="11"/>
  <c r="S3432" i="11"/>
  <c r="U3432" i="11" s="1"/>
  <c r="R3432" i="11"/>
  <c r="T3432" i="11" s="1"/>
  <c r="Q3432" i="11"/>
  <c r="P3432" i="11"/>
  <c r="O3432" i="11"/>
  <c r="N3432" i="11"/>
  <c r="M3432" i="11"/>
  <c r="I3432" i="11"/>
  <c r="G3432" i="11"/>
  <c r="A3432" i="11"/>
  <c r="T3431" i="11"/>
  <c r="S3431" i="11"/>
  <c r="U3431" i="11" s="1"/>
  <c r="R3431" i="11"/>
  <c r="Q3431" i="11"/>
  <c r="P3431" i="11"/>
  <c r="O3431" i="11"/>
  <c r="N3431" i="11"/>
  <c r="M3431" i="11"/>
  <c r="I3431" i="11"/>
  <c r="G3431" i="11"/>
  <c r="A3431" i="11"/>
  <c r="S3430" i="11"/>
  <c r="U3430" i="11" s="1"/>
  <c r="R3430" i="11"/>
  <c r="T3430" i="11" s="1"/>
  <c r="Q3430" i="11"/>
  <c r="P3430" i="11"/>
  <c r="O3430" i="11"/>
  <c r="N3430" i="11"/>
  <c r="M3430" i="11"/>
  <c r="I3430" i="11"/>
  <c r="G3430" i="11"/>
  <c r="A3430" i="11"/>
  <c r="T3429" i="11"/>
  <c r="S3429" i="11"/>
  <c r="U3429" i="11" s="1"/>
  <c r="R3429" i="11"/>
  <c r="Q3429" i="11"/>
  <c r="P3429" i="11"/>
  <c r="O3429" i="11"/>
  <c r="N3429" i="11"/>
  <c r="M3429" i="11"/>
  <c r="I3429" i="11"/>
  <c r="G3429" i="11"/>
  <c r="A3429" i="11"/>
  <c r="S3428" i="11"/>
  <c r="U3428" i="11" s="1"/>
  <c r="R3428" i="11"/>
  <c r="T3428" i="11" s="1"/>
  <c r="Q3428" i="11"/>
  <c r="P3428" i="11"/>
  <c r="O3428" i="11"/>
  <c r="N3428" i="11"/>
  <c r="M3428" i="11"/>
  <c r="I3428" i="11"/>
  <c r="G3428" i="11"/>
  <c r="A3428" i="11"/>
  <c r="T3427" i="11"/>
  <c r="S3427" i="11"/>
  <c r="U3427" i="11" s="1"/>
  <c r="R3427" i="11"/>
  <c r="Q3427" i="11"/>
  <c r="P3427" i="11"/>
  <c r="O3427" i="11"/>
  <c r="N3427" i="11"/>
  <c r="M3427" i="11"/>
  <c r="I3427" i="11"/>
  <c r="G3427" i="11"/>
  <c r="A3427" i="11"/>
  <c r="S3426" i="11"/>
  <c r="U3426" i="11" s="1"/>
  <c r="R3426" i="11"/>
  <c r="T3426" i="11" s="1"/>
  <c r="Q3426" i="11"/>
  <c r="P3426" i="11"/>
  <c r="O3426" i="11"/>
  <c r="N3426" i="11"/>
  <c r="M3426" i="11"/>
  <c r="I3426" i="11"/>
  <c r="G3426" i="11"/>
  <c r="A3426" i="11"/>
  <c r="T3425" i="11"/>
  <c r="S3425" i="11"/>
  <c r="U3425" i="11" s="1"/>
  <c r="R3425" i="11"/>
  <c r="Q3425" i="11"/>
  <c r="P3425" i="11"/>
  <c r="O3425" i="11"/>
  <c r="N3425" i="11"/>
  <c r="M3425" i="11"/>
  <c r="I3425" i="11"/>
  <c r="G3425" i="11"/>
  <c r="A3425" i="11"/>
  <c r="S3424" i="11"/>
  <c r="U3424" i="11" s="1"/>
  <c r="R3424" i="11"/>
  <c r="T3424" i="11" s="1"/>
  <c r="Q3424" i="11"/>
  <c r="P3424" i="11"/>
  <c r="O3424" i="11"/>
  <c r="N3424" i="11"/>
  <c r="M3424" i="11"/>
  <c r="I3424" i="11"/>
  <c r="G3424" i="11"/>
  <c r="A3424" i="11"/>
  <c r="T3423" i="11"/>
  <c r="S3423" i="11"/>
  <c r="U3423" i="11" s="1"/>
  <c r="R3423" i="11"/>
  <c r="Q3423" i="11"/>
  <c r="P3423" i="11"/>
  <c r="O3423" i="11"/>
  <c r="N3423" i="11"/>
  <c r="M3423" i="11"/>
  <c r="I3423" i="11"/>
  <c r="G3423" i="11"/>
  <c r="A3423" i="11"/>
  <c r="S3422" i="11"/>
  <c r="U3422" i="11" s="1"/>
  <c r="R3422" i="11"/>
  <c r="T3422" i="11" s="1"/>
  <c r="Q3422" i="11"/>
  <c r="P3422" i="11"/>
  <c r="O3422" i="11"/>
  <c r="N3422" i="11"/>
  <c r="M3422" i="11"/>
  <c r="I3422" i="11"/>
  <c r="G3422" i="11"/>
  <c r="A3422" i="11"/>
  <c r="T3421" i="11"/>
  <c r="S3421" i="11"/>
  <c r="U3421" i="11" s="1"/>
  <c r="R3421" i="11"/>
  <c r="Q3421" i="11"/>
  <c r="P3421" i="11"/>
  <c r="O3421" i="11"/>
  <c r="N3421" i="11"/>
  <c r="M3421" i="11"/>
  <c r="I3421" i="11"/>
  <c r="G3421" i="11"/>
  <c r="A3421" i="11"/>
  <c r="S3420" i="11"/>
  <c r="U3420" i="11" s="1"/>
  <c r="R3420" i="11"/>
  <c r="T3420" i="11" s="1"/>
  <c r="Q3420" i="11"/>
  <c r="P3420" i="11"/>
  <c r="O3420" i="11"/>
  <c r="N3420" i="11"/>
  <c r="M3420" i="11"/>
  <c r="I3420" i="11"/>
  <c r="G3420" i="11"/>
  <c r="A3420" i="11"/>
  <c r="T3419" i="11"/>
  <c r="S3419" i="11"/>
  <c r="U3419" i="11" s="1"/>
  <c r="R3419" i="11"/>
  <c r="Q3419" i="11"/>
  <c r="P3419" i="11"/>
  <c r="O3419" i="11"/>
  <c r="N3419" i="11"/>
  <c r="M3419" i="11"/>
  <c r="I3419" i="11"/>
  <c r="G3419" i="11"/>
  <c r="A3419" i="11"/>
  <c r="S3418" i="11"/>
  <c r="U3418" i="11" s="1"/>
  <c r="R3418" i="11"/>
  <c r="T3418" i="11" s="1"/>
  <c r="Q3418" i="11"/>
  <c r="P3418" i="11"/>
  <c r="O3418" i="11"/>
  <c r="N3418" i="11"/>
  <c r="M3418" i="11"/>
  <c r="I3418" i="11"/>
  <c r="G3418" i="11"/>
  <c r="A3418" i="11"/>
  <c r="T3417" i="11"/>
  <c r="S3417" i="11"/>
  <c r="U3417" i="11" s="1"/>
  <c r="R3417" i="11"/>
  <c r="Q3417" i="11"/>
  <c r="P3417" i="11"/>
  <c r="O3417" i="11"/>
  <c r="N3417" i="11"/>
  <c r="M3417" i="11"/>
  <c r="I3417" i="11"/>
  <c r="G3417" i="11"/>
  <c r="A3417" i="11"/>
  <c r="S3416" i="11"/>
  <c r="U3416" i="11" s="1"/>
  <c r="R3416" i="11"/>
  <c r="T3416" i="11" s="1"/>
  <c r="Q3416" i="11"/>
  <c r="P3416" i="11"/>
  <c r="O3416" i="11"/>
  <c r="N3416" i="11"/>
  <c r="M3416" i="11"/>
  <c r="I3416" i="11"/>
  <c r="G3416" i="11"/>
  <c r="A3416" i="11"/>
  <c r="T3415" i="11"/>
  <c r="S3415" i="11"/>
  <c r="U3415" i="11" s="1"/>
  <c r="R3415" i="11"/>
  <c r="Q3415" i="11"/>
  <c r="P3415" i="11"/>
  <c r="O3415" i="11"/>
  <c r="N3415" i="11"/>
  <c r="M3415" i="11"/>
  <c r="I3415" i="11"/>
  <c r="G3415" i="11"/>
  <c r="A3415" i="11"/>
  <c r="S3414" i="11"/>
  <c r="U3414" i="11" s="1"/>
  <c r="R3414" i="11"/>
  <c r="T3414" i="11" s="1"/>
  <c r="Q3414" i="11"/>
  <c r="P3414" i="11"/>
  <c r="O3414" i="11"/>
  <c r="N3414" i="11"/>
  <c r="M3414" i="11"/>
  <c r="I3414" i="11"/>
  <c r="G3414" i="11"/>
  <c r="A3414" i="11"/>
  <c r="T3413" i="11"/>
  <c r="S3413" i="11"/>
  <c r="U3413" i="11" s="1"/>
  <c r="R3413" i="11"/>
  <c r="Q3413" i="11"/>
  <c r="P3413" i="11"/>
  <c r="O3413" i="11"/>
  <c r="N3413" i="11"/>
  <c r="M3413" i="11"/>
  <c r="I3413" i="11"/>
  <c r="G3413" i="11"/>
  <c r="A3413" i="11"/>
  <c r="S3412" i="11"/>
  <c r="U3412" i="11" s="1"/>
  <c r="R3412" i="11"/>
  <c r="T3412" i="11" s="1"/>
  <c r="Q3412" i="11"/>
  <c r="P3412" i="11"/>
  <c r="O3412" i="11"/>
  <c r="N3412" i="11"/>
  <c r="M3412" i="11"/>
  <c r="I3412" i="11"/>
  <c r="G3412" i="11"/>
  <c r="A3412" i="11"/>
  <c r="T3411" i="11"/>
  <c r="S3411" i="11"/>
  <c r="U3411" i="11" s="1"/>
  <c r="R3411" i="11"/>
  <c r="Q3411" i="11"/>
  <c r="P3411" i="11"/>
  <c r="O3411" i="11"/>
  <c r="N3411" i="11"/>
  <c r="M3411" i="11"/>
  <c r="I3411" i="11"/>
  <c r="G3411" i="11"/>
  <c r="A3411" i="11"/>
  <c r="S3410" i="11"/>
  <c r="U3410" i="11" s="1"/>
  <c r="R3410" i="11"/>
  <c r="T3410" i="11" s="1"/>
  <c r="Q3410" i="11"/>
  <c r="P3410" i="11"/>
  <c r="O3410" i="11"/>
  <c r="N3410" i="11"/>
  <c r="M3410" i="11"/>
  <c r="I3410" i="11"/>
  <c r="G3410" i="11"/>
  <c r="A3410" i="11"/>
  <c r="T3409" i="11"/>
  <c r="S3409" i="11"/>
  <c r="U3409" i="11" s="1"/>
  <c r="R3409" i="11"/>
  <c r="Q3409" i="11"/>
  <c r="P3409" i="11"/>
  <c r="O3409" i="11"/>
  <c r="N3409" i="11"/>
  <c r="M3409" i="11"/>
  <c r="I3409" i="11"/>
  <c r="G3409" i="11"/>
  <c r="A3409" i="11"/>
  <c r="S3408" i="11"/>
  <c r="U3408" i="11" s="1"/>
  <c r="R3408" i="11"/>
  <c r="T3408" i="11" s="1"/>
  <c r="Q3408" i="11"/>
  <c r="P3408" i="11"/>
  <c r="O3408" i="11"/>
  <c r="N3408" i="11"/>
  <c r="M3408" i="11"/>
  <c r="I3408" i="11"/>
  <c r="G3408" i="11"/>
  <c r="A3408" i="11"/>
  <c r="T3407" i="11"/>
  <c r="S3407" i="11"/>
  <c r="U3407" i="11" s="1"/>
  <c r="R3407" i="11"/>
  <c r="Q3407" i="11"/>
  <c r="P3407" i="11"/>
  <c r="O3407" i="11"/>
  <c r="N3407" i="11"/>
  <c r="M3407" i="11"/>
  <c r="I3407" i="11"/>
  <c r="G3407" i="11"/>
  <c r="A3407" i="11"/>
  <c r="S3406" i="11"/>
  <c r="U3406" i="11" s="1"/>
  <c r="R3406" i="11"/>
  <c r="T3406" i="11" s="1"/>
  <c r="Q3406" i="11"/>
  <c r="P3406" i="11"/>
  <c r="O3406" i="11"/>
  <c r="N3406" i="11"/>
  <c r="M3406" i="11"/>
  <c r="I3406" i="11"/>
  <c r="G3406" i="11"/>
  <c r="A3406" i="11"/>
  <c r="T3405" i="11"/>
  <c r="S3405" i="11"/>
  <c r="U3405" i="11" s="1"/>
  <c r="R3405" i="11"/>
  <c r="Q3405" i="11"/>
  <c r="P3405" i="11"/>
  <c r="O3405" i="11"/>
  <c r="N3405" i="11"/>
  <c r="M3405" i="11"/>
  <c r="I3405" i="11"/>
  <c r="G3405" i="11"/>
  <c r="A3405" i="11"/>
  <c r="S3404" i="11"/>
  <c r="U3404" i="11" s="1"/>
  <c r="R3404" i="11"/>
  <c r="T3404" i="11" s="1"/>
  <c r="Q3404" i="11"/>
  <c r="P3404" i="11"/>
  <c r="O3404" i="11"/>
  <c r="N3404" i="11"/>
  <c r="M3404" i="11"/>
  <c r="I3404" i="11"/>
  <c r="G3404" i="11"/>
  <c r="A3404" i="11"/>
  <c r="T3403" i="11"/>
  <c r="S3403" i="11"/>
  <c r="U3403" i="11" s="1"/>
  <c r="R3403" i="11"/>
  <c r="Q3403" i="11"/>
  <c r="P3403" i="11"/>
  <c r="O3403" i="11"/>
  <c r="N3403" i="11"/>
  <c r="M3403" i="11"/>
  <c r="I3403" i="11"/>
  <c r="G3403" i="11"/>
  <c r="A3403" i="11"/>
  <c r="S3402" i="11"/>
  <c r="U3402" i="11" s="1"/>
  <c r="R3402" i="11"/>
  <c r="T3402" i="11" s="1"/>
  <c r="Q3402" i="11"/>
  <c r="P3402" i="11"/>
  <c r="O3402" i="11"/>
  <c r="N3402" i="11"/>
  <c r="M3402" i="11"/>
  <c r="I3402" i="11"/>
  <c r="G3402" i="11"/>
  <c r="A3402" i="11"/>
  <c r="T3401" i="11"/>
  <c r="S3401" i="11"/>
  <c r="U3401" i="11" s="1"/>
  <c r="R3401" i="11"/>
  <c r="Q3401" i="11"/>
  <c r="P3401" i="11"/>
  <c r="O3401" i="11"/>
  <c r="N3401" i="11"/>
  <c r="M3401" i="11"/>
  <c r="I3401" i="11"/>
  <c r="G3401" i="11"/>
  <c r="A3401" i="11"/>
  <c r="S3400" i="11"/>
  <c r="U3400" i="11" s="1"/>
  <c r="R3400" i="11"/>
  <c r="T3400" i="11" s="1"/>
  <c r="Q3400" i="11"/>
  <c r="P3400" i="11"/>
  <c r="O3400" i="11"/>
  <c r="N3400" i="11"/>
  <c r="M3400" i="11"/>
  <c r="I3400" i="11"/>
  <c r="G3400" i="11"/>
  <c r="A3400" i="11"/>
  <c r="T3399" i="11"/>
  <c r="S3399" i="11"/>
  <c r="U3399" i="11" s="1"/>
  <c r="R3399" i="11"/>
  <c r="Q3399" i="11"/>
  <c r="P3399" i="11"/>
  <c r="O3399" i="11"/>
  <c r="N3399" i="11"/>
  <c r="M3399" i="11"/>
  <c r="I3399" i="11"/>
  <c r="G3399" i="11"/>
  <c r="A3399" i="11"/>
  <c r="S3398" i="11"/>
  <c r="U3398" i="11" s="1"/>
  <c r="R3398" i="11"/>
  <c r="T3398" i="11" s="1"/>
  <c r="Q3398" i="11"/>
  <c r="P3398" i="11"/>
  <c r="O3398" i="11"/>
  <c r="N3398" i="11"/>
  <c r="M3398" i="11"/>
  <c r="I3398" i="11"/>
  <c r="G3398" i="11"/>
  <c r="A3398" i="11"/>
  <c r="T3397" i="11"/>
  <c r="S3397" i="11"/>
  <c r="U3397" i="11" s="1"/>
  <c r="R3397" i="11"/>
  <c r="Q3397" i="11"/>
  <c r="P3397" i="11"/>
  <c r="O3397" i="11"/>
  <c r="N3397" i="11"/>
  <c r="M3397" i="11"/>
  <c r="I3397" i="11"/>
  <c r="G3397" i="11"/>
  <c r="A3397" i="11"/>
  <c r="S3396" i="11"/>
  <c r="U3396" i="11" s="1"/>
  <c r="R3396" i="11"/>
  <c r="T3396" i="11" s="1"/>
  <c r="Q3396" i="11"/>
  <c r="P3396" i="11"/>
  <c r="O3396" i="11"/>
  <c r="N3396" i="11"/>
  <c r="M3396" i="11"/>
  <c r="I3396" i="11"/>
  <c r="G3396" i="11"/>
  <c r="A3396" i="11"/>
  <c r="T3395" i="11"/>
  <c r="S3395" i="11"/>
  <c r="U3395" i="11" s="1"/>
  <c r="R3395" i="11"/>
  <c r="Q3395" i="11"/>
  <c r="P3395" i="11"/>
  <c r="O3395" i="11"/>
  <c r="N3395" i="11"/>
  <c r="M3395" i="11"/>
  <c r="I3395" i="11"/>
  <c r="G3395" i="11"/>
  <c r="A3395" i="11"/>
  <c r="S3394" i="11"/>
  <c r="U3394" i="11" s="1"/>
  <c r="R3394" i="11"/>
  <c r="T3394" i="11" s="1"/>
  <c r="Q3394" i="11"/>
  <c r="P3394" i="11"/>
  <c r="O3394" i="11"/>
  <c r="N3394" i="11"/>
  <c r="M3394" i="11"/>
  <c r="I3394" i="11"/>
  <c r="G3394" i="11"/>
  <c r="A3394" i="11"/>
  <c r="T3393" i="11"/>
  <c r="S3393" i="11"/>
  <c r="U3393" i="11" s="1"/>
  <c r="R3393" i="11"/>
  <c r="Q3393" i="11"/>
  <c r="P3393" i="11"/>
  <c r="O3393" i="11"/>
  <c r="N3393" i="11"/>
  <c r="M3393" i="11"/>
  <c r="I3393" i="11"/>
  <c r="G3393" i="11"/>
  <c r="A3393" i="11"/>
  <c r="S3392" i="11"/>
  <c r="U3392" i="11" s="1"/>
  <c r="R3392" i="11"/>
  <c r="T3392" i="11" s="1"/>
  <c r="Q3392" i="11"/>
  <c r="P3392" i="11"/>
  <c r="O3392" i="11"/>
  <c r="N3392" i="11"/>
  <c r="M3392" i="11"/>
  <c r="I3392" i="11"/>
  <c r="G3392" i="11"/>
  <c r="A3392" i="11"/>
  <c r="T3391" i="11"/>
  <c r="S3391" i="11"/>
  <c r="U3391" i="11" s="1"/>
  <c r="R3391" i="11"/>
  <c r="Q3391" i="11"/>
  <c r="P3391" i="11"/>
  <c r="O3391" i="11"/>
  <c r="N3391" i="11"/>
  <c r="M3391" i="11"/>
  <c r="I3391" i="11"/>
  <c r="G3391" i="11"/>
  <c r="A3391" i="11"/>
  <c r="S3390" i="11"/>
  <c r="U3390" i="11" s="1"/>
  <c r="R3390" i="11"/>
  <c r="T3390" i="11" s="1"/>
  <c r="Q3390" i="11"/>
  <c r="P3390" i="11"/>
  <c r="O3390" i="11"/>
  <c r="N3390" i="11"/>
  <c r="M3390" i="11"/>
  <c r="I3390" i="11"/>
  <c r="G3390" i="11"/>
  <c r="A3390" i="11"/>
  <c r="T3389" i="11"/>
  <c r="S3389" i="11"/>
  <c r="U3389" i="11" s="1"/>
  <c r="R3389" i="11"/>
  <c r="Q3389" i="11"/>
  <c r="P3389" i="11"/>
  <c r="O3389" i="11"/>
  <c r="N3389" i="11"/>
  <c r="M3389" i="11"/>
  <c r="I3389" i="11"/>
  <c r="G3389" i="11"/>
  <c r="A3389" i="11"/>
  <c r="S3388" i="11"/>
  <c r="U3388" i="11" s="1"/>
  <c r="R3388" i="11"/>
  <c r="T3388" i="11" s="1"/>
  <c r="Q3388" i="11"/>
  <c r="P3388" i="11"/>
  <c r="O3388" i="11"/>
  <c r="N3388" i="11"/>
  <c r="M3388" i="11"/>
  <c r="I3388" i="11"/>
  <c r="G3388" i="11"/>
  <c r="A3388" i="11"/>
  <c r="T3387" i="11"/>
  <c r="S3387" i="11"/>
  <c r="U3387" i="11" s="1"/>
  <c r="R3387" i="11"/>
  <c r="Q3387" i="11"/>
  <c r="P3387" i="11"/>
  <c r="O3387" i="11"/>
  <c r="N3387" i="11"/>
  <c r="M3387" i="11"/>
  <c r="I3387" i="11"/>
  <c r="G3387" i="11"/>
  <c r="A3387" i="11"/>
  <c r="S3386" i="11"/>
  <c r="U3386" i="11" s="1"/>
  <c r="R3386" i="11"/>
  <c r="T3386" i="11" s="1"/>
  <c r="Q3386" i="11"/>
  <c r="P3386" i="11"/>
  <c r="O3386" i="11"/>
  <c r="N3386" i="11"/>
  <c r="M3386" i="11"/>
  <c r="I3386" i="11"/>
  <c r="G3386" i="11"/>
  <c r="A3386" i="11"/>
  <c r="T3385" i="11"/>
  <c r="S3385" i="11"/>
  <c r="U3385" i="11" s="1"/>
  <c r="R3385" i="11"/>
  <c r="Q3385" i="11"/>
  <c r="P3385" i="11"/>
  <c r="O3385" i="11"/>
  <c r="N3385" i="11"/>
  <c r="M3385" i="11"/>
  <c r="I3385" i="11"/>
  <c r="G3385" i="11"/>
  <c r="A3385" i="11"/>
  <c r="S3384" i="11"/>
  <c r="U3384" i="11" s="1"/>
  <c r="R3384" i="11"/>
  <c r="T3384" i="11" s="1"/>
  <c r="Q3384" i="11"/>
  <c r="P3384" i="11"/>
  <c r="O3384" i="11"/>
  <c r="N3384" i="11"/>
  <c r="M3384" i="11"/>
  <c r="I3384" i="11"/>
  <c r="G3384" i="11"/>
  <c r="A3384" i="11"/>
  <c r="T3383" i="11"/>
  <c r="S3383" i="11"/>
  <c r="U3383" i="11" s="1"/>
  <c r="R3383" i="11"/>
  <c r="Q3383" i="11"/>
  <c r="P3383" i="11"/>
  <c r="O3383" i="11"/>
  <c r="N3383" i="11"/>
  <c r="M3383" i="11"/>
  <c r="I3383" i="11"/>
  <c r="G3383" i="11"/>
  <c r="A3383" i="11"/>
  <c r="S3382" i="11"/>
  <c r="U3382" i="11" s="1"/>
  <c r="R3382" i="11"/>
  <c r="T3382" i="11" s="1"/>
  <c r="Q3382" i="11"/>
  <c r="P3382" i="11"/>
  <c r="O3382" i="11"/>
  <c r="N3382" i="11"/>
  <c r="M3382" i="11"/>
  <c r="I3382" i="11"/>
  <c r="G3382" i="11"/>
  <c r="A3382" i="11"/>
  <c r="T3381" i="11"/>
  <c r="S3381" i="11"/>
  <c r="U3381" i="11" s="1"/>
  <c r="R3381" i="11"/>
  <c r="Q3381" i="11"/>
  <c r="P3381" i="11"/>
  <c r="O3381" i="11"/>
  <c r="N3381" i="11"/>
  <c r="M3381" i="11"/>
  <c r="I3381" i="11"/>
  <c r="G3381" i="11"/>
  <c r="A3381" i="11"/>
  <c r="S3380" i="11"/>
  <c r="U3380" i="11" s="1"/>
  <c r="R3380" i="11"/>
  <c r="T3380" i="11" s="1"/>
  <c r="Q3380" i="11"/>
  <c r="P3380" i="11"/>
  <c r="O3380" i="11"/>
  <c r="N3380" i="11"/>
  <c r="M3380" i="11"/>
  <c r="I3380" i="11"/>
  <c r="G3380" i="11"/>
  <c r="A3380" i="11"/>
  <c r="T3379" i="11"/>
  <c r="S3379" i="11"/>
  <c r="U3379" i="11" s="1"/>
  <c r="R3379" i="11"/>
  <c r="Q3379" i="11"/>
  <c r="P3379" i="11"/>
  <c r="O3379" i="11"/>
  <c r="N3379" i="11"/>
  <c r="M3379" i="11"/>
  <c r="I3379" i="11"/>
  <c r="G3379" i="11"/>
  <c r="A3379" i="11"/>
  <c r="S3378" i="11"/>
  <c r="U3378" i="11" s="1"/>
  <c r="R3378" i="11"/>
  <c r="T3378" i="11" s="1"/>
  <c r="Q3378" i="11"/>
  <c r="P3378" i="11"/>
  <c r="O3378" i="11"/>
  <c r="N3378" i="11"/>
  <c r="M3378" i="11"/>
  <c r="I3378" i="11"/>
  <c r="G3378" i="11"/>
  <c r="A3378" i="11"/>
  <c r="T3377" i="11"/>
  <c r="S3377" i="11"/>
  <c r="U3377" i="11" s="1"/>
  <c r="R3377" i="11"/>
  <c r="Q3377" i="11"/>
  <c r="P3377" i="11"/>
  <c r="O3377" i="11"/>
  <c r="N3377" i="11"/>
  <c r="M3377" i="11"/>
  <c r="I3377" i="11"/>
  <c r="G3377" i="11"/>
  <c r="A3377" i="11"/>
  <c r="S3376" i="11"/>
  <c r="U3376" i="11" s="1"/>
  <c r="R3376" i="11"/>
  <c r="T3376" i="11" s="1"/>
  <c r="Q3376" i="11"/>
  <c r="P3376" i="11"/>
  <c r="O3376" i="11"/>
  <c r="N3376" i="11"/>
  <c r="M3376" i="11"/>
  <c r="I3376" i="11"/>
  <c r="G3376" i="11"/>
  <c r="A3376" i="11"/>
  <c r="T3375" i="11"/>
  <c r="S3375" i="11"/>
  <c r="U3375" i="11" s="1"/>
  <c r="R3375" i="11"/>
  <c r="Q3375" i="11"/>
  <c r="P3375" i="11"/>
  <c r="O3375" i="11"/>
  <c r="N3375" i="11"/>
  <c r="M3375" i="11"/>
  <c r="I3375" i="11"/>
  <c r="G3375" i="11"/>
  <c r="A3375" i="11"/>
  <c r="S3374" i="11"/>
  <c r="U3374" i="11" s="1"/>
  <c r="R3374" i="11"/>
  <c r="T3374" i="11" s="1"/>
  <c r="Q3374" i="11"/>
  <c r="P3374" i="11"/>
  <c r="O3374" i="11"/>
  <c r="N3374" i="11"/>
  <c r="M3374" i="11"/>
  <c r="I3374" i="11"/>
  <c r="G3374" i="11"/>
  <c r="A3374" i="11"/>
  <c r="T3373" i="11"/>
  <c r="S3373" i="11"/>
  <c r="U3373" i="11" s="1"/>
  <c r="R3373" i="11"/>
  <c r="Q3373" i="11"/>
  <c r="P3373" i="11"/>
  <c r="O3373" i="11"/>
  <c r="N3373" i="11"/>
  <c r="M3373" i="11"/>
  <c r="I3373" i="11"/>
  <c r="G3373" i="11"/>
  <c r="A3373" i="11"/>
  <c r="S3372" i="11"/>
  <c r="U3372" i="11" s="1"/>
  <c r="R3372" i="11"/>
  <c r="T3372" i="11" s="1"/>
  <c r="Q3372" i="11"/>
  <c r="P3372" i="11"/>
  <c r="O3372" i="11"/>
  <c r="N3372" i="11"/>
  <c r="M3372" i="11"/>
  <c r="I3372" i="11"/>
  <c r="G3372" i="11"/>
  <c r="A3372" i="11"/>
  <c r="S3371" i="11"/>
  <c r="U3371" i="11" s="1"/>
  <c r="R3371" i="11"/>
  <c r="T3371" i="11" s="1"/>
  <c r="Q3371" i="11"/>
  <c r="P3371" i="11"/>
  <c r="O3371" i="11"/>
  <c r="N3371" i="11"/>
  <c r="M3371" i="11"/>
  <c r="I3371" i="11"/>
  <c r="G3371" i="11"/>
  <c r="A3371" i="11"/>
  <c r="S3370" i="11"/>
  <c r="U3370" i="11" s="1"/>
  <c r="R3370" i="11"/>
  <c r="T3370" i="11" s="1"/>
  <c r="Q3370" i="11"/>
  <c r="P3370" i="11"/>
  <c r="O3370" i="11"/>
  <c r="N3370" i="11"/>
  <c r="M3370" i="11"/>
  <c r="I3370" i="11"/>
  <c r="G3370" i="11"/>
  <c r="A3370" i="11"/>
  <c r="T3369" i="11"/>
  <c r="S3369" i="11"/>
  <c r="U3369" i="11" s="1"/>
  <c r="R3369" i="11"/>
  <c r="Q3369" i="11"/>
  <c r="P3369" i="11"/>
  <c r="O3369" i="11"/>
  <c r="N3369" i="11"/>
  <c r="M3369" i="11"/>
  <c r="I3369" i="11"/>
  <c r="G3369" i="11"/>
  <c r="A3369" i="11"/>
  <c r="S3368" i="11"/>
  <c r="U3368" i="11" s="1"/>
  <c r="R3368" i="11"/>
  <c r="T3368" i="11" s="1"/>
  <c r="Q3368" i="11"/>
  <c r="P3368" i="11"/>
  <c r="O3368" i="11"/>
  <c r="N3368" i="11"/>
  <c r="M3368" i="11"/>
  <c r="I3368" i="11"/>
  <c r="G3368" i="11"/>
  <c r="A3368" i="11"/>
  <c r="S3367" i="11"/>
  <c r="U3367" i="11" s="1"/>
  <c r="R3367" i="11"/>
  <c r="T3367" i="11" s="1"/>
  <c r="Q3367" i="11"/>
  <c r="P3367" i="11"/>
  <c r="O3367" i="11"/>
  <c r="N3367" i="11"/>
  <c r="M3367" i="11"/>
  <c r="I3367" i="11"/>
  <c r="G3367" i="11"/>
  <c r="A3367" i="11"/>
  <c r="S3366" i="11"/>
  <c r="U3366" i="11" s="1"/>
  <c r="R3366" i="11"/>
  <c r="T3366" i="11" s="1"/>
  <c r="Q3366" i="11"/>
  <c r="P3366" i="11"/>
  <c r="O3366" i="11"/>
  <c r="N3366" i="11"/>
  <c r="M3366" i="11"/>
  <c r="I3366" i="11"/>
  <c r="G3366" i="11"/>
  <c r="A3366" i="11"/>
  <c r="S3365" i="11"/>
  <c r="U3365" i="11" s="1"/>
  <c r="R3365" i="11"/>
  <c r="T3365" i="11" s="1"/>
  <c r="Q3365" i="11"/>
  <c r="P3365" i="11"/>
  <c r="O3365" i="11"/>
  <c r="N3365" i="11"/>
  <c r="M3365" i="11"/>
  <c r="I3365" i="11"/>
  <c r="G3365" i="11"/>
  <c r="A3365" i="11"/>
  <c r="S3364" i="11"/>
  <c r="U3364" i="11" s="1"/>
  <c r="R3364" i="11"/>
  <c r="T3364" i="11" s="1"/>
  <c r="Q3364" i="11"/>
  <c r="P3364" i="11"/>
  <c r="O3364" i="11"/>
  <c r="N3364" i="11"/>
  <c r="M3364" i="11"/>
  <c r="I3364" i="11"/>
  <c r="G3364" i="11"/>
  <c r="A3364" i="11"/>
  <c r="T3363" i="11"/>
  <c r="S3363" i="11"/>
  <c r="U3363" i="11" s="1"/>
  <c r="R3363" i="11"/>
  <c r="Q3363" i="11"/>
  <c r="P3363" i="11"/>
  <c r="O3363" i="11"/>
  <c r="N3363" i="11"/>
  <c r="M3363" i="11"/>
  <c r="I3363" i="11"/>
  <c r="G3363" i="11"/>
  <c r="A3363" i="11"/>
  <c r="S3362" i="11"/>
  <c r="U3362" i="11" s="1"/>
  <c r="R3362" i="11"/>
  <c r="T3362" i="11" s="1"/>
  <c r="Q3362" i="11"/>
  <c r="P3362" i="11"/>
  <c r="O3362" i="11"/>
  <c r="N3362" i="11"/>
  <c r="M3362" i="11"/>
  <c r="I3362" i="11"/>
  <c r="G3362" i="11"/>
  <c r="A3362" i="11"/>
  <c r="T3361" i="11"/>
  <c r="S3361" i="11"/>
  <c r="U3361" i="11" s="1"/>
  <c r="R3361" i="11"/>
  <c r="Q3361" i="11"/>
  <c r="P3361" i="11"/>
  <c r="O3361" i="11"/>
  <c r="N3361" i="11"/>
  <c r="M3361" i="11"/>
  <c r="I3361" i="11"/>
  <c r="G3361" i="11"/>
  <c r="A3361" i="11"/>
  <c r="S3360" i="11"/>
  <c r="U3360" i="11" s="1"/>
  <c r="R3360" i="11"/>
  <c r="T3360" i="11" s="1"/>
  <c r="Q3360" i="11"/>
  <c r="P3360" i="11"/>
  <c r="O3360" i="11"/>
  <c r="N3360" i="11"/>
  <c r="M3360" i="11"/>
  <c r="I3360" i="11"/>
  <c r="G3360" i="11"/>
  <c r="A3360" i="11"/>
  <c r="T3359" i="11"/>
  <c r="S3359" i="11"/>
  <c r="U3359" i="11" s="1"/>
  <c r="R3359" i="11"/>
  <c r="Q3359" i="11"/>
  <c r="P3359" i="11"/>
  <c r="O3359" i="11"/>
  <c r="N3359" i="11"/>
  <c r="M3359" i="11"/>
  <c r="I3359" i="11"/>
  <c r="G3359" i="11"/>
  <c r="A3359" i="11"/>
  <c r="S3358" i="11"/>
  <c r="U3358" i="11" s="1"/>
  <c r="R3358" i="11"/>
  <c r="T3358" i="11" s="1"/>
  <c r="Q3358" i="11"/>
  <c r="P3358" i="11"/>
  <c r="O3358" i="11"/>
  <c r="N3358" i="11"/>
  <c r="M3358" i="11"/>
  <c r="I3358" i="11"/>
  <c r="G3358" i="11"/>
  <c r="A3358" i="11"/>
  <c r="S3357" i="11"/>
  <c r="U3357" i="11" s="1"/>
  <c r="R3357" i="11"/>
  <c r="T3357" i="11" s="1"/>
  <c r="Q3357" i="11"/>
  <c r="P3357" i="11"/>
  <c r="O3357" i="11"/>
  <c r="N3357" i="11"/>
  <c r="M3357" i="11"/>
  <c r="I3357" i="11"/>
  <c r="G3357" i="11"/>
  <c r="A3357" i="11"/>
  <c r="S3356" i="11"/>
  <c r="U3356" i="11" s="1"/>
  <c r="R3356" i="11"/>
  <c r="T3356" i="11" s="1"/>
  <c r="Q3356" i="11"/>
  <c r="P3356" i="11"/>
  <c r="O3356" i="11"/>
  <c r="N3356" i="11"/>
  <c r="M3356" i="11"/>
  <c r="I3356" i="11"/>
  <c r="G3356" i="11"/>
  <c r="A3356" i="11"/>
  <c r="S3355" i="11"/>
  <c r="U3355" i="11" s="1"/>
  <c r="R3355" i="11"/>
  <c r="T3355" i="11" s="1"/>
  <c r="Q3355" i="11"/>
  <c r="P3355" i="11"/>
  <c r="O3355" i="11"/>
  <c r="N3355" i="11"/>
  <c r="M3355" i="11"/>
  <c r="I3355" i="11"/>
  <c r="G3355" i="11"/>
  <c r="A3355" i="11"/>
  <c r="S3354" i="11"/>
  <c r="U3354" i="11" s="1"/>
  <c r="R3354" i="11"/>
  <c r="T3354" i="11" s="1"/>
  <c r="Q3354" i="11"/>
  <c r="P3354" i="11"/>
  <c r="O3354" i="11"/>
  <c r="N3354" i="11"/>
  <c r="M3354" i="11"/>
  <c r="I3354" i="11"/>
  <c r="G3354" i="11"/>
  <c r="A3354" i="11"/>
  <c r="T3353" i="11"/>
  <c r="S3353" i="11"/>
  <c r="U3353" i="11" s="1"/>
  <c r="R3353" i="11"/>
  <c r="Q3353" i="11"/>
  <c r="P3353" i="11"/>
  <c r="O3353" i="11"/>
  <c r="N3353" i="11"/>
  <c r="M3353" i="11"/>
  <c r="I3353" i="11"/>
  <c r="G3353" i="11"/>
  <c r="A3353" i="11"/>
  <c r="S3352" i="11"/>
  <c r="U3352" i="11" s="1"/>
  <c r="R3352" i="11"/>
  <c r="T3352" i="11" s="1"/>
  <c r="Q3352" i="11"/>
  <c r="P3352" i="11"/>
  <c r="O3352" i="11"/>
  <c r="N3352" i="11"/>
  <c r="M3352" i="11"/>
  <c r="I3352" i="11"/>
  <c r="G3352" i="11"/>
  <c r="A3352" i="11"/>
  <c r="S3351" i="11"/>
  <c r="U3351" i="11" s="1"/>
  <c r="R3351" i="11"/>
  <c r="T3351" i="11" s="1"/>
  <c r="Q3351" i="11"/>
  <c r="P3351" i="11"/>
  <c r="O3351" i="11"/>
  <c r="N3351" i="11"/>
  <c r="M3351" i="11"/>
  <c r="I3351" i="11"/>
  <c r="G3351" i="11"/>
  <c r="A3351" i="11"/>
  <c r="S3350" i="11"/>
  <c r="U3350" i="11" s="1"/>
  <c r="R3350" i="11"/>
  <c r="T3350" i="11" s="1"/>
  <c r="Q3350" i="11"/>
  <c r="P3350" i="11"/>
  <c r="O3350" i="11"/>
  <c r="N3350" i="11"/>
  <c r="M3350" i="11"/>
  <c r="I3350" i="11"/>
  <c r="G3350" i="11"/>
  <c r="A3350" i="11"/>
  <c r="S3349" i="11"/>
  <c r="U3349" i="11" s="1"/>
  <c r="R3349" i="11"/>
  <c r="T3349" i="11" s="1"/>
  <c r="Q3349" i="11"/>
  <c r="P3349" i="11"/>
  <c r="O3349" i="11"/>
  <c r="N3349" i="11"/>
  <c r="M3349" i="11"/>
  <c r="I3349" i="11"/>
  <c r="G3349" i="11"/>
  <c r="A3349" i="11"/>
  <c r="S3348" i="11"/>
  <c r="U3348" i="11" s="1"/>
  <c r="R3348" i="11"/>
  <c r="T3348" i="11" s="1"/>
  <c r="Q3348" i="11"/>
  <c r="P3348" i="11"/>
  <c r="O3348" i="11"/>
  <c r="N3348" i="11"/>
  <c r="M3348" i="11"/>
  <c r="I3348" i="11"/>
  <c r="G3348" i="11"/>
  <c r="A3348" i="11"/>
  <c r="T3347" i="11"/>
  <c r="S3347" i="11"/>
  <c r="U3347" i="11" s="1"/>
  <c r="R3347" i="11"/>
  <c r="Q3347" i="11"/>
  <c r="P3347" i="11"/>
  <c r="O3347" i="11"/>
  <c r="N3347" i="11"/>
  <c r="M3347" i="11"/>
  <c r="I3347" i="11"/>
  <c r="G3347" i="11"/>
  <c r="A3347" i="11"/>
  <c r="S3346" i="11"/>
  <c r="U3346" i="11" s="1"/>
  <c r="R3346" i="11"/>
  <c r="T3346" i="11" s="1"/>
  <c r="Q3346" i="11"/>
  <c r="P3346" i="11"/>
  <c r="O3346" i="11"/>
  <c r="N3346" i="11"/>
  <c r="M3346" i="11"/>
  <c r="I3346" i="11"/>
  <c r="G3346" i="11"/>
  <c r="A3346" i="11"/>
  <c r="T3345" i="11"/>
  <c r="S3345" i="11"/>
  <c r="U3345" i="11" s="1"/>
  <c r="R3345" i="11"/>
  <c r="Q3345" i="11"/>
  <c r="P3345" i="11"/>
  <c r="O3345" i="11"/>
  <c r="N3345" i="11"/>
  <c r="M3345" i="11"/>
  <c r="I3345" i="11"/>
  <c r="G3345" i="11"/>
  <c r="A3345" i="11"/>
  <c r="S3344" i="11"/>
  <c r="U3344" i="11" s="1"/>
  <c r="R3344" i="11"/>
  <c r="T3344" i="11" s="1"/>
  <c r="Q3344" i="11"/>
  <c r="P3344" i="11"/>
  <c r="O3344" i="11"/>
  <c r="N3344" i="11"/>
  <c r="M3344" i="11"/>
  <c r="I3344" i="11"/>
  <c r="G3344" i="11"/>
  <c r="A3344" i="11"/>
  <c r="T3343" i="11"/>
  <c r="S3343" i="11"/>
  <c r="U3343" i="11" s="1"/>
  <c r="R3343" i="11"/>
  <c r="Q3343" i="11"/>
  <c r="P3343" i="11"/>
  <c r="O3343" i="11"/>
  <c r="N3343" i="11"/>
  <c r="M3343" i="11"/>
  <c r="I3343" i="11"/>
  <c r="G3343" i="11"/>
  <c r="A3343" i="11"/>
  <c r="S3342" i="11"/>
  <c r="U3342" i="11" s="1"/>
  <c r="R3342" i="11"/>
  <c r="T3342" i="11" s="1"/>
  <c r="Q3342" i="11"/>
  <c r="P3342" i="11"/>
  <c r="O3342" i="11"/>
  <c r="N3342" i="11"/>
  <c r="M3342" i="11"/>
  <c r="I3342" i="11"/>
  <c r="G3342" i="11"/>
  <c r="A3342" i="11"/>
  <c r="S3341" i="11"/>
  <c r="U3341" i="11" s="1"/>
  <c r="R3341" i="11"/>
  <c r="T3341" i="11" s="1"/>
  <c r="Q3341" i="11"/>
  <c r="P3341" i="11"/>
  <c r="O3341" i="11"/>
  <c r="N3341" i="11"/>
  <c r="M3341" i="11"/>
  <c r="I3341" i="11"/>
  <c r="G3341" i="11"/>
  <c r="A3341" i="11"/>
  <c r="S3340" i="11"/>
  <c r="U3340" i="11" s="1"/>
  <c r="R3340" i="11"/>
  <c r="T3340" i="11" s="1"/>
  <c r="Q3340" i="11"/>
  <c r="P3340" i="11"/>
  <c r="O3340" i="11"/>
  <c r="N3340" i="11"/>
  <c r="M3340" i="11"/>
  <c r="I3340" i="11"/>
  <c r="G3340" i="11"/>
  <c r="A3340" i="11"/>
  <c r="S3339" i="11"/>
  <c r="U3339" i="11" s="1"/>
  <c r="R3339" i="11"/>
  <c r="T3339" i="11" s="1"/>
  <c r="Q3339" i="11"/>
  <c r="P3339" i="11"/>
  <c r="O3339" i="11"/>
  <c r="N3339" i="11"/>
  <c r="M3339" i="11"/>
  <c r="I3339" i="11"/>
  <c r="G3339" i="11"/>
  <c r="A3339" i="11"/>
  <c r="S3338" i="11"/>
  <c r="U3338" i="11" s="1"/>
  <c r="R3338" i="11"/>
  <c r="T3338" i="11" s="1"/>
  <c r="Q3338" i="11"/>
  <c r="P3338" i="11"/>
  <c r="O3338" i="11"/>
  <c r="N3338" i="11"/>
  <c r="M3338" i="11"/>
  <c r="I3338" i="11"/>
  <c r="G3338" i="11"/>
  <c r="A3338" i="11"/>
  <c r="T3337" i="11"/>
  <c r="S3337" i="11"/>
  <c r="U3337" i="11" s="1"/>
  <c r="R3337" i="11"/>
  <c r="Q3337" i="11"/>
  <c r="P3337" i="11"/>
  <c r="O3337" i="11"/>
  <c r="N3337" i="11"/>
  <c r="M3337" i="11"/>
  <c r="I3337" i="11"/>
  <c r="G3337" i="11"/>
  <c r="A3337" i="11"/>
  <c r="S3336" i="11"/>
  <c r="U3336" i="11" s="1"/>
  <c r="R3336" i="11"/>
  <c r="T3336" i="11" s="1"/>
  <c r="Q3336" i="11"/>
  <c r="P3336" i="11"/>
  <c r="O3336" i="11"/>
  <c r="N3336" i="11"/>
  <c r="M3336" i="11"/>
  <c r="I3336" i="11"/>
  <c r="G3336" i="11"/>
  <c r="A3336" i="11"/>
  <c r="S3335" i="11"/>
  <c r="U3335" i="11" s="1"/>
  <c r="R3335" i="11"/>
  <c r="T3335" i="11" s="1"/>
  <c r="Q3335" i="11"/>
  <c r="P3335" i="11"/>
  <c r="O3335" i="11"/>
  <c r="N3335" i="11"/>
  <c r="M3335" i="11"/>
  <c r="I3335" i="11"/>
  <c r="G3335" i="11"/>
  <c r="A3335" i="11"/>
  <c r="S3334" i="11"/>
  <c r="U3334" i="11" s="1"/>
  <c r="R3334" i="11"/>
  <c r="T3334" i="11" s="1"/>
  <c r="Q3334" i="11"/>
  <c r="P3334" i="11"/>
  <c r="O3334" i="11"/>
  <c r="N3334" i="11"/>
  <c r="M3334" i="11"/>
  <c r="I3334" i="11"/>
  <c r="G3334" i="11"/>
  <c r="A3334" i="11"/>
  <c r="S3333" i="11"/>
  <c r="U3333" i="11" s="1"/>
  <c r="R3333" i="11"/>
  <c r="T3333" i="11" s="1"/>
  <c r="Q3333" i="11"/>
  <c r="P3333" i="11"/>
  <c r="O3333" i="11"/>
  <c r="N3333" i="11"/>
  <c r="M3333" i="11"/>
  <c r="I3333" i="11"/>
  <c r="G3333" i="11"/>
  <c r="A3333" i="11"/>
  <c r="S3332" i="11"/>
  <c r="U3332" i="11" s="1"/>
  <c r="R3332" i="11"/>
  <c r="T3332" i="11" s="1"/>
  <c r="Q3332" i="11"/>
  <c r="P3332" i="11"/>
  <c r="O3332" i="11"/>
  <c r="N3332" i="11"/>
  <c r="M3332" i="11"/>
  <c r="I3332" i="11"/>
  <c r="G3332" i="11"/>
  <c r="A3332" i="11"/>
  <c r="T3331" i="11"/>
  <c r="S3331" i="11"/>
  <c r="U3331" i="11" s="1"/>
  <c r="R3331" i="11"/>
  <c r="Q3331" i="11"/>
  <c r="P3331" i="11"/>
  <c r="O3331" i="11"/>
  <c r="N3331" i="11"/>
  <c r="M3331" i="11"/>
  <c r="I3331" i="11"/>
  <c r="G3331" i="11"/>
  <c r="A3331" i="11"/>
  <c r="S3330" i="11"/>
  <c r="U3330" i="11" s="1"/>
  <c r="R3330" i="11"/>
  <c r="T3330" i="11" s="1"/>
  <c r="Q3330" i="11"/>
  <c r="P3330" i="11"/>
  <c r="O3330" i="11"/>
  <c r="N3330" i="11"/>
  <c r="M3330" i="11"/>
  <c r="I3330" i="11"/>
  <c r="G3330" i="11"/>
  <c r="A3330" i="11"/>
  <c r="T3329" i="11"/>
  <c r="S3329" i="11"/>
  <c r="U3329" i="11" s="1"/>
  <c r="R3329" i="11"/>
  <c r="Q3329" i="11"/>
  <c r="P3329" i="11"/>
  <c r="O3329" i="11"/>
  <c r="N3329" i="11"/>
  <c r="M3329" i="11"/>
  <c r="I3329" i="11"/>
  <c r="G3329" i="11"/>
  <c r="A3329" i="11"/>
  <c r="S3328" i="11"/>
  <c r="U3328" i="11" s="1"/>
  <c r="R3328" i="11"/>
  <c r="T3328" i="11" s="1"/>
  <c r="Q3328" i="11"/>
  <c r="P3328" i="11"/>
  <c r="O3328" i="11"/>
  <c r="N3328" i="11"/>
  <c r="M3328" i="11"/>
  <c r="I3328" i="11"/>
  <c r="G3328" i="11"/>
  <c r="A3328" i="11"/>
  <c r="T3327" i="11"/>
  <c r="S3327" i="11"/>
  <c r="U3327" i="11" s="1"/>
  <c r="R3327" i="11"/>
  <c r="Q3327" i="11"/>
  <c r="P3327" i="11"/>
  <c r="O3327" i="11"/>
  <c r="N3327" i="11"/>
  <c r="M3327" i="11"/>
  <c r="I3327" i="11"/>
  <c r="G3327" i="11"/>
  <c r="A3327" i="11"/>
  <c r="S3326" i="11"/>
  <c r="U3326" i="11" s="1"/>
  <c r="R3326" i="11"/>
  <c r="T3326" i="11" s="1"/>
  <c r="Q3326" i="11"/>
  <c r="P3326" i="11"/>
  <c r="O3326" i="11"/>
  <c r="N3326" i="11"/>
  <c r="M3326" i="11"/>
  <c r="I3326" i="11"/>
  <c r="G3326" i="11"/>
  <c r="A3326" i="11"/>
  <c r="S3325" i="11"/>
  <c r="U3325" i="11" s="1"/>
  <c r="R3325" i="11"/>
  <c r="T3325" i="11" s="1"/>
  <c r="Q3325" i="11"/>
  <c r="P3325" i="11"/>
  <c r="O3325" i="11"/>
  <c r="N3325" i="11"/>
  <c r="M3325" i="11"/>
  <c r="I3325" i="11"/>
  <c r="G3325" i="11"/>
  <c r="A3325" i="11"/>
  <c r="S3324" i="11"/>
  <c r="U3324" i="11" s="1"/>
  <c r="R3324" i="11"/>
  <c r="T3324" i="11" s="1"/>
  <c r="Q3324" i="11"/>
  <c r="P3324" i="11"/>
  <c r="O3324" i="11"/>
  <c r="N3324" i="11"/>
  <c r="M3324" i="11"/>
  <c r="I3324" i="11"/>
  <c r="G3324" i="11"/>
  <c r="A3324" i="11"/>
  <c r="S3323" i="11"/>
  <c r="U3323" i="11" s="1"/>
  <c r="R3323" i="11"/>
  <c r="T3323" i="11" s="1"/>
  <c r="Q3323" i="11"/>
  <c r="P3323" i="11"/>
  <c r="O3323" i="11"/>
  <c r="N3323" i="11"/>
  <c r="M3323" i="11"/>
  <c r="I3323" i="11"/>
  <c r="G3323" i="11"/>
  <c r="A3323" i="11"/>
  <c r="S3322" i="11"/>
  <c r="U3322" i="11" s="1"/>
  <c r="R3322" i="11"/>
  <c r="T3322" i="11" s="1"/>
  <c r="Q3322" i="11"/>
  <c r="P3322" i="11"/>
  <c r="O3322" i="11"/>
  <c r="N3322" i="11"/>
  <c r="M3322" i="11"/>
  <c r="I3322" i="11"/>
  <c r="G3322" i="11"/>
  <c r="A3322" i="11"/>
  <c r="T3321" i="11"/>
  <c r="S3321" i="11"/>
  <c r="U3321" i="11" s="1"/>
  <c r="R3321" i="11"/>
  <c r="Q3321" i="11"/>
  <c r="P3321" i="11"/>
  <c r="O3321" i="11"/>
  <c r="N3321" i="11"/>
  <c r="M3321" i="11"/>
  <c r="I3321" i="11"/>
  <c r="G3321" i="11"/>
  <c r="A3321" i="11"/>
  <c r="S3320" i="11"/>
  <c r="U3320" i="11" s="1"/>
  <c r="R3320" i="11"/>
  <c r="T3320" i="11" s="1"/>
  <c r="Q3320" i="11"/>
  <c r="P3320" i="11"/>
  <c r="O3320" i="11"/>
  <c r="N3320" i="11"/>
  <c r="M3320" i="11"/>
  <c r="I3320" i="11"/>
  <c r="G3320" i="11"/>
  <c r="A3320" i="11"/>
  <c r="S3319" i="11"/>
  <c r="U3319" i="11" s="1"/>
  <c r="R3319" i="11"/>
  <c r="T3319" i="11" s="1"/>
  <c r="Q3319" i="11"/>
  <c r="P3319" i="11"/>
  <c r="O3319" i="11"/>
  <c r="N3319" i="11"/>
  <c r="M3319" i="11"/>
  <c r="I3319" i="11"/>
  <c r="G3319" i="11"/>
  <c r="A3319" i="11"/>
  <c r="S3318" i="11"/>
  <c r="U3318" i="11" s="1"/>
  <c r="R3318" i="11"/>
  <c r="T3318" i="11" s="1"/>
  <c r="Q3318" i="11"/>
  <c r="P3318" i="11"/>
  <c r="O3318" i="11"/>
  <c r="N3318" i="11"/>
  <c r="M3318" i="11"/>
  <c r="I3318" i="11"/>
  <c r="G3318" i="11"/>
  <c r="A3318" i="11"/>
  <c r="S3317" i="11"/>
  <c r="U3317" i="11" s="1"/>
  <c r="R3317" i="11"/>
  <c r="T3317" i="11" s="1"/>
  <c r="Q3317" i="11"/>
  <c r="P3317" i="11"/>
  <c r="O3317" i="11"/>
  <c r="N3317" i="11"/>
  <c r="M3317" i="11"/>
  <c r="I3317" i="11"/>
  <c r="G3317" i="11"/>
  <c r="A3317" i="11"/>
  <c r="S3316" i="11"/>
  <c r="U3316" i="11" s="1"/>
  <c r="R3316" i="11"/>
  <c r="T3316" i="11" s="1"/>
  <c r="Q3316" i="11"/>
  <c r="P3316" i="11"/>
  <c r="O3316" i="11"/>
  <c r="N3316" i="11"/>
  <c r="M3316" i="11"/>
  <c r="I3316" i="11"/>
  <c r="G3316" i="11"/>
  <c r="A3316" i="11"/>
  <c r="T3315" i="11"/>
  <c r="S3315" i="11"/>
  <c r="U3315" i="11" s="1"/>
  <c r="R3315" i="11"/>
  <c r="Q3315" i="11"/>
  <c r="P3315" i="11"/>
  <c r="O3315" i="11"/>
  <c r="N3315" i="11"/>
  <c r="M3315" i="11"/>
  <c r="I3315" i="11"/>
  <c r="G3315" i="11"/>
  <c r="A3315" i="11"/>
  <c r="S3314" i="11"/>
  <c r="U3314" i="11" s="1"/>
  <c r="R3314" i="11"/>
  <c r="T3314" i="11" s="1"/>
  <c r="Q3314" i="11"/>
  <c r="P3314" i="11"/>
  <c r="O3314" i="11"/>
  <c r="N3314" i="11"/>
  <c r="M3314" i="11"/>
  <c r="I3314" i="11"/>
  <c r="G3314" i="11"/>
  <c r="A3314" i="11"/>
  <c r="T3313" i="11"/>
  <c r="S3313" i="11"/>
  <c r="U3313" i="11" s="1"/>
  <c r="R3313" i="11"/>
  <c r="Q3313" i="11"/>
  <c r="P3313" i="11"/>
  <c r="O3313" i="11"/>
  <c r="N3313" i="11"/>
  <c r="M3313" i="11"/>
  <c r="I3313" i="11"/>
  <c r="G3313" i="11"/>
  <c r="A3313" i="11"/>
  <c r="S3312" i="11"/>
  <c r="U3312" i="11" s="1"/>
  <c r="R3312" i="11"/>
  <c r="T3312" i="11" s="1"/>
  <c r="Q3312" i="11"/>
  <c r="P3312" i="11"/>
  <c r="O3312" i="11"/>
  <c r="N3312" i="11"/>
  <c r="M3312" i="11"/>
  <c r="I3312" i="11"/>
  <c r="G3312" i="11"/>
  <c r="A3312" i="11"/>
  <c r="T3311" i="11"/>
  <c r="S3311" i="11"/>
  <c r="U3311" i="11" s="1"/>
  <c r="R3311" i="11"/>
  <c r="Q3311" i="11"/>
  <c r="P3311" i="11"/>
  <c r="O3311" i="11"/>
  <c r="N3311" i="11"/>
  <c r="M3311" i="11"/>
  <c r="I3311" i="11"/>
  <c r="G3311" i="11"/>
  <c r="A3311" i="11"/>
  <c r="S3310" i="11"/>
  <c r="U3310" i="11" s="1"/>
  <c r="R3310" i="11"/>
  <c r="T3310" i="11" s="1"/>
  <c r="Q3310" i="11"/>
  <c r="P3310" i="11"/>
  <c r="O3310" i="11"/>
  <c r="N3310" i="11"/>
  <c r="M3310" i="11"/>
  <c r="I3310" i="11"/>
  <c r="G3310" i="11"/>
  <c r="A3310" i="11"/>
  <c r="S3309" i="11"/>
  <c r="U3309" i="11" s="1"/>
  <c r="R3309" i="11"/>
  <c r="T3309" i="11" s="1"/>
  <c r="Q3309" i="11"/>
  <c r="P3309" i="11"/>
  <c r="O3309" i="11"/>
  <c r="N3309" i="11"/>
  <c r="M3309" i="11"/>
  <c r="I3309" i="11"/>
  <c r="G3309" i="11"/>
  <c r="A3309" i="11"/>
  <c r="S3308" i="11"/>
  <c r="U3308" i="11" s="1"/>
  <c r="R3308" i="11"/>
  <c r="T3308" i="11" s="1"/>
  <c r="Q3308" i="11"/>
  <c r="P3308" i="11"/>
  <c r="O3308" i="11"/>
  <c r="N3308" i="11"/>
  <c r="M3308" i="11"/>
  <c r="I3308" i="11"/>
  <c r="G3308" i="11"/>
  <c r="A3308" i="11"/>
  <c r="S3307" i="11"/>
  <c r="U3307" i="11" s="1"/>
  <c r="R3307" i="11"/>
  <c r="T3307" i="11" s="1"/>
  <c r="Q3307" i="11"/>
  <c r="P3307" i="11"/>
  <c r="O3307" i="11"/>
  <c r="N3307" i="11"/>
  <c r="M3307" i="11"/>
  <c r="I3307" i="11"/>
  <c r="G3307" i="11"/>
  <c r="A3307" i="11"/>
  <c r="S3306" i="11"/>
  <c r="U3306" i="11" s="1"/>
  <c r="R3306" i="11"/>
  <c r="T3306" i="11" s="1"/>
  <c r="Q3306" i="11"/>
  <c r="P3306" i="11"/>
  <c r="O3306" i="11"/>
  <c r="N3306" i="11"/>
  <c r="M3306" i="11"/>
  <c r="I3306" i="11"/>
  <c r="G3306" i="11"/>
  <c r="A3306" i="11"/>
  <c r="T3305" i="11"/>
  <c r="S3305" i="11"/>
  <c r="U3305" i="11" s="1"/>
  <c r="R3305" i="11"/>
  <c r="Q3305" i="11"/>
  <c r="P3305" i="11"/>
  <c r="O3305" i="11"/>
  <c r="N3305" i="11"/>
  <c r="M3305" i="11"/>
  <c r="I3305" i="11"/>
  <c r="G3305" i="11"/>
  <c r="A3305" i="11"/>
  <c r="S3304" i="11"/>
  <c r="U3304" i="11" s="1"/>
  <c r="R3304" i="11"/>
  <c r="T3304" i="11" s="1"/>
  <c r="Q3304" i="11"/>
  <c r="P3304" i="11"/>
  <c r="O3304" i="11"/>
  <c r="N3304" i="11"/>
  <c r="M3304" i="11"/>
  <c r="I3304" i="11"/>
  <c r="G3304" i="11"/>
  <c r="A3304" i="11"/>
  <c r="S3303" i="11"/>
  <c r="U3303" i="11" s="1"/>
  <c r="R3303" i="11"/>
  <c r="T3303" i="11" s="1"/>
  <c r="Q3303" i="11"/>
  <c r="P3303" i="11"/>
  <c r="O3303" i="11"/>
  <c r="N3303" i="11"/>
  <c r="M3303" i="11"/>
  <c r="I3303" i="11"/>
  <c r="G3303" i="11"/>
  <c r="A3303" i="11"/>
  <c r="S3302" i="11"/>
  <c r="U3302" i="11" s="1"/>
  <c r="R3302" i="11"/>
  <c r="T3302" i="11" s="1"/>
  <c r="Q3302" i="11"/>
  <c r="P3302" i="11"/>
  <c r="O3302" i="11"/>
  <c r="N3302" i="11"/>
  <c r="M3302" i="11"/>
  <c r="I3302" i="11"/>
  <c r="G3302" i="11"/>
  <c r="A3302" i="11"/>
  <c r="S3301" i="11"/>
  <c r="U3301" i="11" s="1"/>
  <c r="R3301" i="11"/>
  <c r="T3301" i="11" s="1"/>
  <c r="Q3301" i="11"/>
  <c r="P3301" i="11"/>
  <c r="O3301" i="11"/>
  <c r="N3301" i="11"/>
  <c r="M3301" i="11"/>
  <c r="I3301" i="11"/>
  <c r="G3301" i="11"/>
  <c r="A3301" i="11"/>
  <c r="S3300" i="11"/>
  <c r="U3300" i="11" s="1"/>
  <c r="R3300" i="11"/>
  <c r="T3300" i="11" s="1"/>
  <c r="Q3300" i="11"/>
  <c r="P3300" i="11"/>
  <c r="O3300" i="11"/>
  <c r="N3300" i="11"/>
  <c r="M3300" i="11"/>
  <c r="I3300" i="11"/>
  <c r="G3300" i="11"/>
  <c r="A3300" i="11"/>
  <c r="T3299" i="11"/>
  <c r="S3299" i="11"/>
  <c r="U3299" i="11" s="1"/>
  <c r="R3299" i="11"/>
  <c r="Q3299" i="11"/>
  <c r="P3299" i="11"/>
  <c r="O3299" i="11"/>
  <c r="N3299" i="11"/>
  <c r="M3299" i="11"/>
  <c r="I3299" i="11"/>
  <c r="G3299" i="11"/>
  <c r="A3299" i="11"/>
  <c r="S3298" i="11"/>
  <c r="U3298" i="11" s="1"/>
  <c r="R3298" i="11"/>
  <c r="T3298" i="11" s="1"/>
  <c r="Q3298" i="11"/>
  <c r="P3298" i="11"/>
  <c r="O3298" i="11"/>
  <c r="N3298" i="11"/>
  <c r="M3298" i="11"/>
  <c r="I3298" i="11"/>
  <c r="G3298" i="11"/>
  <c r="A3298" i="11"/>
  <c r="T3297" i="11"/>
  <c r="S3297" i="11"/>
  <c r="U3297" i="11" s="1"/>
  <c r="R3297" i="11"/>
  <c r="Q3297" i="11"/>
  <c r="P3297" i="11"/>
  <c r="O3297" i="11"/>
  <c r="N3297" i="11"/>
  <c r="M3297" i="11"/>
  <c r="I3297" i="11"/>
  <c r="G3297" i="11"/>
  <c r="A3297" i="11"/>
  <c r="S3296" i="11"/>
  <c r="U3296" i="11" s="1"/>
  <c r="R3296" i="11"/>
  <c r="T3296" i="11" s="1"/>
  <c r="Q3296" i="11"/>
  <c r="P3296" i="11"/>
  <c r="O3296" i="11"/>
  <c r="N3296" i="11"/>
  <c r="M3296" i="11"/>
  <c r="I3296" i="11"/>
  <c r="G3296" i="11"/>
  <c r="A3296" i="11"/>
  <c r="T3295" i="11"/>
  <c r="S3295" i="11"/>
  <c r="U3295" i="11" s="1"/>
  <c r="R3295" i="11"/>
  <c r="Q3295" i="11"/>
  <c r="P3295" i="11"/>
  <c r="O3295" i="11"/>
  <c r="N3295" i="11"/>
  <c r="M3295" i="11"/>
  <c r="I3295" i="11"/>
  <c r="G3295" i="11"/>
  <c r="A3295" i="11"/>
  <c r="S3294" i="11"/>
  <c r="U3294" i="11" s="1"/>
  <c r="R3294" i="11"/>
  <c r="T3294" i="11" s="1"/>
  <c r="Q3294" i="11"/>
  <c r="P3294" i="11"/>
  <c r="O3294" i="11"/>
  <c r="N3294" i="11"/>
  <c r="M3294" i="11"/>
  <c r="I3294" i="11"/>
  <c r="G3294" i="11"/>
  <c r="A3294" i="11"/>
  <c r="S3293" i="11"/>
  <c r="U3293" i="11" s="1"/>
  <c r="R3293" i="11"/>
  <c r="T3293" i="11" s="1"/>
  <c r="Q3293" i="11"/>
  <c r="P3293" i="11"/>
  <c r="O3293" i="11"/>
  <c r="N3293" i="11"/>
  <c r="M3293" i="11"/>
  <c r="I3293" i="11"/>
  <c r="G3293" i="11"/>
  <c r="A3293" i="11"/>
  <c r="S3292" i="11"/>
  <c r="U3292" i="11" s="1"/>
  <c r="R3292" i="11"/>
  <c r="T3292" i="11" s="1"/>
  <c r="Q3292" i="11"/>
  <c r="P3292" i="11"/>
  <c r="O3292" i="11"/>
  <c r="N3292" i="11"/>
  <c r="M3292" i="11"/>
  <c r="I3292" i="11"/>
  <c r="G3292" i="11"/>
  <c r="A3292" i="11"/>
  <c r="S3291" i="11"/>
  <c r="U3291" i="11" s="1"/>
  <c r="R3291" i="11"/>
  <c r="T3291" i="11" s="1"/>
  <c r="Q3291" i="11"/>
  <c r="P3291" i="11"/>
  <c r="O3291" i="11"/>
  <c r="N3291" i="11"/>
  <c r="M3291" i="11"/>
  <c r="I3291" i="11"/>
  <c r="G3291" i="11"/>
  <c r="A3291" i="11"/>
  <c r="S3290" i="11"/>
  <c r="U3290" i="11" s="1"/>
  <c r="R3290" i="11"/>
  <c r="T3290" i="11" s="1"/>
  <c r="Q3290" i="11"/>
  <c r="P3290" i="11"/>
  <c r="O3290" i="11"/>
  <c r="N3290" i="11"/>
  <c r="M3290" i="11"/>
  <c r="I3290" i="11"/>
  <c r="G3290" i="11"/>
  <c r="A3290" i="11"/>
  <c r="T3289" i="11"/>
  <c r="S3289" i="11"/>
  <c r="U3289" i="11" s="1"/>
  <c r="R3289" i="11"/>
  <c r="Q3289" i="11"/>
  <c r="P3289" i="11"/>
  <c r="O3289" i="11"/>
  <c r="N3289" i="11"/>
  <c r="M3289" i="11"/>
  <c r="I3289" i="11"/>
  <c r="G3289" i="11"/>
  <c r="A3289" i="11"/>
  <c r="S3288" i="11"/>
  <c r="U3288" i="11" s="1"/>
  <c r="R3288" i="11"/>
  <c r="T3288" i="11" s="1"/>
  <c r="Q3288" i="11"/>
  <c r="P3288" i="11"/>
  <c r="O3288" i="11"/>
  <c r="N3288" i="11"/>
  <c r="M3288" i="11"/>
  <c r="I3288" i="11"/>
  <c r="G3288" i="11"/>
  <c r="A3288" i="11"/>
  <c r="S3287" i="11"/>
  <c r="U3287" i="11" s="1"/>
  <c r="R3287" i="11"/>
  <c r="T3287" i="11" s="1"/>
  <c r="Q3287" i="11"/>
  <c r="P3287" i="11"/>
  <c r="O3287" i="11"/>
  <c r="N3287" i="11"/>
  <c r="M3287" i="11"/>
  <c r="I3287" i="11"/>
  <c r="G3287" i="11"/>
  <c r="A3287" i="11"/>
  <c r="S3286" i="11"/>
  <c r="U3286" i="11" s="1"/>
  <c r="R3286" i="11"/>
  <c r="T3286" i="11" s="1"/>
  <c r="Q3286" i="11"/>
  <c r="P3286" i="11"/>
  <c r="O3286" i="11"/>
  <c r="N3286" i="11"/>
  <c r="M3286" i="11"/>
  <c r="I3286" i="11"/>
  <c r="G3286" i="11"/>
  <c r="A3286" i="11"/>
  <c r="S3285" i="11"/>
  <c r="U3285" i="11" s="1"/>
  <c r="R3285" i="11"/>
  <c r="T3285" i="11" s="1"/>
  <c r="Q3285" i="11"/>
  <c r="P3285" i="11"/>
  <c r="O3285" i="11"/>
  <c r="N3285" i="11"/>
  <c r="M3285" i="11"/>
  <c r="I3285" i="11"/>
  <c r="G3285" i="11"/>
  <c r="A3285" i="11"/>
  <c r="S3284" i="11"/>
  <c r="U3284" i="11" s="1"/>
  <c r="R3284" i="11"/>
  <c r="T3284" i="11" s="1"/>
  <c r="Q3284" i="11"/>
  <c r="P3284" i="11"/>
  <c r="O3284" i="11"/>
  <c r="N3284" i="11"/>
  <c r="M3284" i="11"/>
  <c r="I3284" i="11"/>
  <c r="G3284" i="11"/>
  <c r="A3284" i="11"/>
  <c r="T3283" i="11"/>
  <c r="S3283" i="11"/>
  <c r="U3283" i="11" s="1"/>
  <c r="R3283" i="11"/>
  <c r="Q3283" i="11"/>
  <c r="P3283" i="11"/>
  <c r="O3283" i="11"/>
  <c r="N3283" i="11"/>
  <c r="M3283" i="11"/>
  <c r="I3283" i="11"/>
  <c r="G3283" i="11"/>
  <c r="A3283" i="11"/>
  <c r="S3282" i="11"/>
  <c r="U3282" i="11" s="1"/>
  <c r="R3282" i="11"/>
  <c r="T3282" i="11" s="1"/>
  <c r="Q3282" i="11"/>
  <c r="P3282" i="11"/>
  <c r="O3282" i="11"/>
  <c r="N3282" i="11"/>
  <c r="M3282" i="11"/>
  <c r="I3282" i="11"/>
  <c r="G3282" i="11"/>
  <c r="A3282" i="11"/>
  <c r="T3281" i="11"/>
  <c r="S3281" i="11"/>
  <c r="U3281" i="11" s="1"/>
  <c r="R3281" i="11"/>
  <c r="Q3281" i="11"/>
  <c r="P3281" i="11"/>
  <c r="O3281" i="11"/>
  <c r="N3281" i="11"/>
  <c r="M3281" i="11"/>
  <c r="I3281" i="11"/>
  <c r="G3281" i="11"/>
  <c r="A3281" i="11"/>
  <c r="S3280" i="11"/>
  <c r="U3280" i="11" s="1"/>
  <c r="R3280" i="11"/>
  <c r="T3280" i="11" s="1"/>
  <c r="Q3280" i="11"/>
  <c r="P3280" i="11"/>
  <c r="O3280" i="11"/>
  <c r="N3280" i="11"/>
  <c r="M3280" i="11"/>
  <c r="I3280" i="11"/>
  <c r="G3280" i="11"/>
  <c r="A3280" i="11"/>
  <c r="T3279" i="11"/>
  <c r="S3279" i="11"/>
  <c r="U3279" i="11" s="1"/>
  <c r="R3279" i="11"/>
  <c r="Q3279" i="11"/>
  <c r="P3279" i="11"/>
  <c r="O3279" i="11"/>
  <c r="N3279" i="11"/>
  <c r="M3279" i="11"/>
  <c r="I3279" i="11"/>
  <c r="G3279" i="11"/>
  <c r="A3279" i="11"/>
  <c r="S3278" i="11"/>
  <c r="U3278" i="11" s="1"/>
  <c r="R3278" i="11"/>
  <c r="T3278" i="11" s="1"/>
  <c r="Q3278" i="11"/>
  <c r="P3278" i="11"/>
  <c r="O3278" i="11"/>
  <c r="N3278" i="11"/>
  <c r="M3278" i="11"/>
  <c r="I3278" i="11"/>
  <c r="G3278" i="11"/>
  <c r="A3278" i="11"/>
  <c r="S3277" i="11"/>
  <c r="U3277" i="11" s="1"/>
  <c r="R3277" i="11"/>
  <c r="T3277" i="11" s="1"/>
  <c r="Q3277" i="11"/>
  <c r="P3277" i="11"/>
  <c r="O3277" i="11"/>
  <c r="N3277" i="11"/>
  <c r="M3277" i="11"/>
  <c r="I3277" i="11"/>
  <c r="G3277" i="11"/>
  <c r="A3277" i="11"/>
  <c r="S3276" i="11"/>
  <c r="U3276" i="11" s="1"/>
  <c r="R3276" i="11"/>
  <c r="T3276" i="11" s="1"/>
  <c r="Q3276" i="11"/>
  <c r="P3276" i="11"/>
  <c r="O3276" i="11"/>
  <c r="N3276" i="11"/>
  <c r="M3276" i="11"/>
  <c r="I3276" i="11"/>
  <c r="G3276" i="11"/>
  <c r="A3276" i="11"/>
  <c r="S3275" i="11"/>
  <c r="U3275" i="11" s="1"/>
  <c r="R3275" i="11"/>
  <c r="T3275" i="11" s="1"/>
  <c r="Q3275" i="11"/>
  <c r="P3275" i="11"/>
  <c r="O3275" i="11"/>
  <c r="N3275" i="11"/>
  <c r="M3275" i="11"/>
  <c r="I3275" i="11"/>
  <c r="G3275" i="11"/>
  <c r="A3275" i="11"/>
  <c r="S3274" i="11"/>
  <c r="U3274" i="11" s="1"/>
  <c r="R3274" i="11"/>
  <c r="T3274" i="11" s="1"/>
  <c r="Q3274" i="11"/>
  <c r="P3274" i="11"/>
  <c r="O3274" i="11"/>
  <c r="N3274" i="11"/>
  <c r="M3274" i="11"/>
  <c r="I3274" i="11"/>
  <c r="G3274" i="11"/>
  <c r="A3274" i="11"/>
  <c r="T3273" i="11"/>
  <c r="S3273" i="11"/>
  <c r="U3273" i="11" s="1"/>
  <c r="R3273" i="11"/>
  <c r="Q3273" i="11"/>
  <c r="P3273" i="11"/>
  <c r="O3273" i="11"/>
  <c r="N3273" i="11"/>
  <c r="M3273" i="11"/>
  <c r="I3273" i="11"/>
  <c r="G3273" i="11"/>
  <c r="A3273" i="11"/>
  <c r="S3272" i="11"/>
  <c r="U3272" i="11" s="1"/>
  <c r="R3272" i="11"/>
  <c r="T3272" i="11" s="1"/>
  <c r="Q3272" i="11"/>
  <c r="P3272" i="11"/>
  <c r="O3272" i="11"/>
  <c r="N3272" i="11"/>
  <c r="M3272" i="11"/>
  <c r="I3272" i="11"/>
  <c r="G3272" i="11"/>
  <c r="A3272" i="11"/>
  <c r="S3271" i="11"/>
  <c r="U3271" i="11" s="1"/>
  <c r="R3271" i="11"/>
  <c r="T3271" i="11" s="1"/>
  <c r="Q3271" i="11"/>
  <c r="P3271" i="11"/>
  <c r="O3271" i="11"/>
  <c r="N3271" i="11"/>
  <c r="M3271" i="11"/>
  <c r="I3271" i="11"/>
  <c r="G3271" i="11"/>
  <c r="A3271" i="11"/>
  <c r="T3270" i="11"/>
  <c r="S3270" i="11"/>
  <c r="U3270" i="11" s="1"/>
  <c r="R3270" i="11"/>
  <c r="Q3270" i="11"/>
  <c r="P3270" i="11"/>
  <c r="O3270" i="11"/>
  <c r="N3270" i="11"/>
  <c r="M3270" i="11"/>
  <c r="I3270" i="11"/>
  <c r="G3270" i="11"/>
  <c r="A3270" i="11"/>
  <c r="S3269" i="11"/>
  <c r="U3269" i="11" s="1"/>
  <c r="R3269" i="11"/>
  <c r="T3269" i="11" s="1"/>
  <c r="Q3269" i="11"/>
  <c r="P3269" i="11"/>
  <c r="O3269" i="11"/>
  <c r="N3269" i="11"/>
  <c r="M3269" i="11"/>
  <c r="I3269" i="11"/>
  <c r="G3269" i="11"/>
  <c r="A3269" i="11"/>
  <c r="S3268" i="11"/>
  <c r="U3268" i="11" s="1"/>
  <c r="R3268" i="11"/>
  <c r="T3268" i="11" s="1"/>
  <c r="Q3268" i="11"/>
  <c r="P3268" i="11"/>
  <c r="O3268" i="11"/>
  <c r="N3268" i="11"/>
  <c r="M3268" i="11"/>
  <c r="I3268" i="11"/>
  <c r="G3268" i="11"/>
  <c r="A3268" i="11"/>
  <c r="T3267" i="11"/>
  <c r="S3267" i="11"/>
  <c r="U3267" i="11" s="1"/>
  <c r="R3267" i="11"/>
  <c r="Q3267" i="11"/>
  <c r="P3267" i="11"/>
  <c r="O3267" i="11"/>
  <c r="N3267" i="11"/>
  <c r="M3267" i="11"/>
  <c r="I3267" i="11"/>
  <c r="G3267" i="11"/>
  <c r="A3267" i="11"/>
  <c r="T3266" i="11"/>
  <c r="S3266" i="11"/>
  <c r="U3266" i="11" s="1"/>
  <c r="R3266" i="11"/>
  <c r="Q3266" i="11"/>
  <c r="P3266" i="11"/>
  <c r="O3266" i="11"/>
  <c r="N3266" i="11"/>
  <c r="M3266" i="11"/>
  <c r="I3266" i="11"/>
  <c r="G3266" i="11"/>
  <c r="A3266" i="11"/>
  <c r="T3265" i="11"/>
  <c r="S3265" i="11"/>
  <c r="U3265" i="11" s="1"/>
  <c r="R3265" i="11"/>
  <c r="Q3265" i="11"/>
  <c r="P3265" i="11"/>
  <c r="O3265" i="11"/>
  <c r="N3265" i="11"/>
  <c r="M3265" i="11"/>
  <c r="I3265" i="11"/>
  <c r="G3265" i="11"/>
  <c r="A3265" i="11"/>
  <c r="T3264" i="11"/>
  <c r="S3264" i="11"/>
  <c r="U3264" i="11" s="1"/>
  <c r="R3264" i="11"/>
  <c r="Q3264" i="11"/>
  <c r="P3264" i="11"/>
  <c r="O3264" i="11"/>
  <c r="N3264" i="11"/>
  <c r="M3264" i="11"/>
  <c r="I3264" i="11"/>
  <c r="G3264" i="11"/>
  <c r="A3264" i="11"/>
  <c r="S3263" i="11"/>
  <c r="U3263" i="11" s="1"/>
  <c r="R3263" i="11"/>
  <c r="T3263" i="11" s="1"/>
  <c r="Q3263" i="11"/>
  <c r="P3263" i="11"/>
  <c r="O3263" i="11"/>
  <c r="N3263" i="11"/>
  <c r="M3263" i="11"/>
  <c r="I3263" i="11"/>
  <c r="G3263" i="11"/>
  <c r="A3263" i="11"/>
  <c r="T3262" i="11"/>
  <c r="S3262" i="11"/>
  <c r="U3262" i="11" s="1"/>
  <c r="R3262" i="11"/>
  <c r="Q3262" i="11"/>
  <c r="P3262" i="11"/>
  <c r="O3262" i="11"/>
  <c r="N3262" i="11"/>
  <c r="M3262" i="11"/>
  <c r="I3262" i="11"/>
  <c r="G3262" i="11"/>
  <c r="A3262" i="11"/>
  <c r="S3261" i="11"/>
  <c r="U3261" i="11" s="1"/>
  <c r="R3261" i="11"/>
  <c r="T3261" i="11" s="1"/>
  <c r="Q3261" i="11"/>
  <c r="P3261" i="11"/>
  <c r="O3261" i="11"/>
  <c r="N3261" i="11"/>
  <c r="M3261" i="11"/>
  <c r="I3261" i="11"/>
  <c r="G3261" i="11"/>
  <c r="A3261" i="11"/>
  <c r="S3260" i="11"/>
  <c r="U3260" i="11" s="1"/>
  <c r="R3260" i="11"/>
  <c r="T3260" i="11" s="1"/>
  <c r="Q3260" i="11"/>
  <c r="P3260" i="11"/>
  <c r="O3260" i="11"/>
  <c r="N3260" i="11"/>
  <c r="M3260" i="11"/>
  <c r="I3260" i="11"/>
  <c r="G3260" i="11"/>
  <c r="A3260" i="11"/>
  <c r="T3259" i="11"/>
  <c r="S3259" i="11"/>
  <c r="U3259" i="11" s="1"/>
  <c r="R3259" i="11"/>
  <c r="Q3259" i="11"/>
  <c r="P3259" i="11"/>
  <c r="O3259" i="11"/>
  <c r="N3259" i="11"/>
  <c r="M3259" i="11"/>
  <c r="I3259" i="11"/>
  <c r="G3259" i="11"/>
  <c r="A3259" i="11"/>
  <c r="T3258" i="11"/>
  <c r="S3258" i="11"/>
  <c r="U3258" i="11" s="1"/>
  <c r="R3258" i="11"/>
  <c r="Q3258" i="11"/>
  <c r="P3258" i="11"/>
  <c r="O3258" i="11"/>
  <c r="N3258" i="11"/>
  <c r="M3258" i="11"/>
  <c r="I3258" i="11"/>
  <c r="G3258" i="11"/>
  <c r="A3258" i="11"/>
  <c r="T3257" i="11"/>
  <c r="S3257" i="11"/>
  <c r="U3257" i="11" s="1"/>
  <c r="R3257" i="11"/>
  <c r="Q3257" i="11"/>
  <c r="P3257" i="11"/>
  <c r="O3257" i="11"/>
  <c r="N3257" i="11"/>
  <c r="M3257" i="11"/>
  <c r="I3257" i="11"/>
  <c r="G3257" i="11"/>
  <c r="A3257" i="11"/>
  <c r="S3256" i="11"/>
  <c r="U3256" i="11" s="1"/>
  <c r="R3256" i="11"/>
  <c r="T3256" i="11" s="1"/>
  <c r="Q3256" i="11"/>
  <c r="P3256" i="11"/>
  <c r="O3256" i="11"/>
  <c r="N3256" i="11"/>
  <c r="M3256" i="11"/>
  <c r="I3256" i="11"/>
  <c r="G3256" i="11"/>
  <c r="A3256" i="11"/>
  <c r="S3255" i="11"/>
  <c r="U3255" i="11" s="1"/>
  <c r="R3255" i="11"/>
  <c r="T3255" i="11" s="1"/>
  <c r="Q3255" i="11"/>
  <c r="P3255" i="11"/>
  <c r="O3255" i="11"/>
  <c r="N3255" i="11"/>
  <c r="M3255" i="11"/>
  <c r="I3255" i="11"/>
  <c r="G3255" i="11"/>
  <c r="A3255" i="11"/>
  <c r="T3254" i="11"/>
  <c r="S3254" i="11"/>
  <c r="U3254" i="11" s="1"/>
  <c r="R3254" i="11"/>
  <c r="Q3254" i="11"/>
  <c r="P3254" i="11"/>
  <c r="O3254" i="11"/>
  <c r="N3254" i="11"/>
  <c r="M3254" i="11"/>
  <c r="I3254" i="11"/>
  <c r="G3254" i="11"/>
  <c r="A3254" i="11"/>
  <c r="S3253" i="11"/>
  <c r="U3253" i="11" s="1"/>
  <c r="R3253" i="11"/>
  <c r="T3253" i="11" s="1"/>
  <c r="Q3253" i="11"/>
  <c r="P3253" i="11"/>
  <c r="O3253" i="11"/>
  <c r="N3253" i="11"/>
  <c r="M3253" i="11"/>
  <c r="I3253" i="11"/>
  <c r="G3253" i="11"/>
  <c r="A3253" i="11"/>
  <c r="S3252" i="11"/>
  <c r="U3252" i="11" s="1"/>
  <c r="R3252" i="11"/>
  <c r="T3252" i="11" s="1"/>
  <c r="Q3252" i="11"/>
  <c r="P3252" i="11"/>
  <c r="O3252" i="11"/>
  <c r="N3252" i="11"/>
  <c r="M3252" i="11"/>
  <c r="I3252" i="11"/>
  <c r="G3252" i="11"/>
  <c r="A3252" i="11"/>
  <c r="T3251" i="11"/>
  <c r="S3251" i="11"/>
  <c r="U3251" i="11" s="1"/>
  <c r="R3251" i="11"/>
  <c r="Q3251" i="11"/>
  <c r="P3251" i="11"/>
  <c r="O3251" i="11"/>
  <c r="N3251" i="11"/>
  <c r="M3251" i="11"/>
  <c r="I3251" i="11"/>
  <c r="G3251" i="11"/>
  <c r="A3251" i="11"/>
  <c r="T3250" i="11"/>
  <c r="S3250" i="11"/>
  <c r="U3250" i="11" s="1"/>
  <c r="R3250" i="11"/>
  <c r="Q3250" i="11"/>
  <c r="P3250" i="11"/>
  <c r="O3250" i="11"/>
  <c r="N3250" i="11"/>
  <c r="M3250" i="11"/>
  <c r="I3250" i="11"/>
  <c r="G3250" i="11"/>
  <c r="A3250" i="11"/>
  <c r="T3249" i="11"/>
  <c r="S3249" i="11"/>
  <c r="U3249" i="11" s="1"/>
  <c r="R3249" i="11"/>
  <c r="Q3249" i="11"/>
  <c r="P3249" i="11"/>
  <c r="O3249" i="11"/>
  <c r="N3249" i="11"/>
  <c r="M3249" i="11"/>
  <c r="I3249" i="11"/>
  <c r="G3249" i="11"/>
  <c r="A3249" i="11"/>
  <c r="S3248" i="11"/>
  <c r="U3248" i="11" s="1"/>
  <c r="R3248" i="11"/>
  <c r="T3248" i="11" s="1"/>
  <c r="Q3248" i="11"/>
  <c r="P3248" i="11"/>
  <c r="O3248" i="11"/>
  <c r="N3248" i="11"/>
  <c r="M3248" i="11"/>
  <c r="I3248" i="11"/>
  <c r="G3248" i="11"/>
  <c r="A3248" i="11"/>
  <c r="S3247" i="11"/>
  <c r="U3247" i="11" s="1"/>
  <c r="R3247" i="11"/>
  <c r="T3247" i="11" s="1"/>
  <c r="Q3247" i="11"/>
  <c r="P3247" i="11"/>
  <c r="O3247" i="11"/>
  <c r="N3247" i="11"/>
  <c r="M3247" i="11"/>
  <c r="I3247" i="11"/>
  <c r="G3247" i="11"/>
  <c r="A3247" i="11"/>
  <c r="T3246" i="11"/>
  <c r="S3246" i="11"/>
  <c r="U3246" i="11" s="1"/>
  <c r="R3246" i="11"/>
  <c r="Q3246" i="11"/>
  <c r="P3246" i="11"/>
  <c r="O3246" i="11"/>
  <c r="N3246" i="11"/>
  <c r="M3246" i="11"/>
  <c r="I3246" i="11"/>
  <c r="G3246" i="11"/>
  <c r="A3246" i="11"/>
  <c r="S3245" i="11"/>
  <c r="U3245" i="11" s="1"/>
  <c r="R3245" i="11"/>
  <c r="T3245" i="11" s="1"/>
  <c r="Q3245" i="11"/>
  <c r="P3245" i="11"/>
  <c r="O3245" i="11"/>
  <c r="N3245" i="11"/>
  <c r="M3245" i="11"/>
  <c r="I3245" i="11"/>
  <c r="G3245" i="11"/>
  <c r="A3245" i="11"/>
  <c r="S3244" i="11"/>
  <c r="U3244" i="11" s="1"/>
  <c r="R3244" i="11"/>
  <c r="T3244" i="11" s="1"/>
  <c r="Q3244" i="11"/>
  <c r="P3244" i="11"/>
  <c r="O3244" i="11"/>
  <c r="N3244" i="11"/>
  <c r="M3244" i="11"/>
  <c r="I3244" i="11"/>
  <c r="G3244" i="11"/>
  <c r="A3244" i="11"/>
  <c r="T3243" i="11"/>
  <c r="S3243" i="11"/>
  <c r="U3243" i="11" s="1"/>
  <c r="R3243" i="11"/>
  <c r="Q3243" i="11"/>
  <c r="P3243" i="11"/>
  <c r="O3243" i="11"/>
  <c r="N3243" i="11"/>
  <c r="M3243" i="11"/>
  <c r="I3243" i="11"/>
  <c r="G3243" i="11"/>
  <c r="A3243" i="11"/>
  <c r="T3242" i="11"/>
  <c r="S3242" i="11"/>
  <c r="U3242" i="11" s="1"/>
  <c r="R3242" i="11"/>
  <c r="Q3242" i="11"/>
  <c r="P3242" i="11"/>
  <c r="O3242" i="11"/>
  <c r="N3242" i="11"/>
  <c r="M3242" i="11"/>
  <c r="I3242" i="11"/>
  <c r="G3242" i="11"/>
  <c r="A3242" i="11"/>
  <c r="T3241" i="11"/>
  <c r="S3241" i="11"/>
  <c r="U3241" i="11" s="1"/>
  <c r="R3241" i="11"/>
  <c r="Q3241" i="11"/>
  <c r="P3241" i="11"/>
  <c r="O3241" i="11"/>
  <c r="N3241" i="11"/>
  <c r="M3241" i="11"/>
  <c r="I3241" i="11"/>
  <c r="G3241" i="11"/>
  <c r="A3241" i="11"/>
  <c r="S3240" i="11"/>
  <c r="U3240" i="11" s="1"/>
  <c r="R3240" i="11"/>
  <c r="T3240" i="11" s="1"/>
  <c r="Q3240" i="11"/>
  <c r="P3240" i="11"/>
  <c r="O3240" i="11"/>
  <c r="N3240" i="11"/>
  <c r="M3240" i="11"/>
  <c r="I3240" i="11"/>
  <c r="G3240" i="11"/>
  <c r="A3240" i="11"/>
  <c r="S3239" i="11"/>
  <c r="U3239" i="11" s="1"/>
  <c r="R3239" i="11"/>
  <c r="T3239" i="11" s="1"/>
  <c r="Q3239" i="11"/>
  <c r="P3239" i="11"/>
  <c r="O3239" i="11"/>
  <c r="N3239" i="11"/>
  <c r="M3239" i="11"/>
  <c r="I3239" i="11"/>
  <c r="G3239" i="11"/>
  <c r="A3239" i="11"/>
  <c r="T3238" i="11"/>
  <c r="S3238" i="11"/>
  <c r="U3238" i="11" s="1"/>
  <c r="R3238" i="11"/>
  <c r="Q3238" i="11"/>
  <c r="P3238" i="11"/>
  <c r="O3238" i="11"/>
  <c r="N3238" i="11"/>
  <c r="M3238" i="11"/>
  <c r="I3238" i="11"/>
  <c r="G3238" i="11"/>
  <c r="A3238" i="11"/>
  <c r="S3237" i="11"/>
  <c r="U3237" i="11" s="1"/>
  <c r="R3237" i="11"/>
  <c r="T3237" i="11" s="1"/>
  <c r="Q3237" i="11"/>
  <c r="P3237" i="11"/>
  <c r="O3237" i="11"/>
  <c r="N3237" i="11"/>
  <c r="M3237" i="11"/>
  <c r="I3237" i="11"/>
  <c r="G3237" i="11"/>
  <c r="A3237" i="11"/>
  <c r="S3236" i="11"/>
  <c r="U3236" i="11" s="1"/>
  <c r="R3236" i="11"/>
  <c r="T3236" i="11" s="1"/>
  <c r="Q3236" i="11"/>
  <c r="P3236" i="11"/>
  <c r="O3236" i="11"/>
  <c r="N3236" i="11"/>
  <c r="M3236" i="11"/>
  <c r="I3236" i="11"/>
  <c r="G3236" i="11"/>
  <c r="A3236" i="11"/>
  <c r="T3235" i="11"/>
  <c r="S3235" i="11"/>
  <c r="U3235" i="11" s="1"/>
  <c r="R3235" i="11"/>
  <c r="Q3235" i="11"/>
  <c r="P3235" i="11"/>
  <c r="O3235" i="11"/>
  <c r="N3235" i="11"/>
  <c r="M3235" i="11"/>
  <c r="I3235" i="11"/>
  <c r="G3235" i="11"/>
  <c r="A3235" i="11"/>
  <c r="T3234" i="11"/>
  <c r="S3234" i="11"/>
  <c r="U3234" i="11" s="1"/>
  <c r="R3234" i="11"/>
  <c r="Q3234" i="11"/>
  <c r="P3234" i="11"/>
  <c r="O3234" i="11"/>
  <c r="N3234" i="11"/>
  <c r="M3234" i="11"/>
  <c r="I3234" i="11"/>
  <c r="G3234" i="11"/>
  <c r="A3234" i="11"/>
  <c r="T3233" i="11"/>
  <c r="S3233" i="11"/>
  <c r="U3233" i="11" s="1"/>
  <c r="R3233" i="11"/>
  <c r="Q3233" i="11"/>
  <c r="P3233" i="11"/>
  <c r="O3233" i="11"/>
  <c r="N3233" i="11"/>
  <c r="M3233" i="11"/>
  <c r="I3233" i="11"/>
  <c r="G3233" i="11"/>
  <c r="A3233" i="11"/>
  <c r="S3232" i="11"/>
  <c r="U3232" i="11" s="1"/>
  <c r="R3232" i="11"/>
  <c r="T3232" i="11" s="1"/>
  <c r="Q3232" i="11"/>
  <c r="P3232" i="11"/>
  <c r="O3232" i="11"/>
  <c r="N3232" i="11"/>
  <c r="M3232" i="11"/>
  <c r="I3232" i="11"/>
  <c r="G3232" i="11"/>
  <c r="A3232" i="11"/>
  <c r="S3231" i="11"/>
  <c r="U3231" i="11" s="1"/>
  <c r="R3231" i="11"/>
  <c r="T3231" i="11" s="1"/>
  <c r="Q3231" i="11"/>
  <c r="P3231" i="11"/>
  <c r="O3231" i="11"/>
  <c r="N3231" i="11"/>
  <c r="M3231" i="11"/>
  <c r="I3231" i="11"/>
  <c r="G3231" i="11"/>
  <c r="A3231" i="11"/>
  <c r="T3230" i="11"/>
  <c r="S3230" i="11"/>
  <c r="U3230" i="11" s="1"/>
  <c r="R3230" i="11"/>
  <c r="Q3230" i="11"/>
  <c r="P3230" i="11"/>
  <c r="O3230" i="11"/>
  <c r="N3230" i="11"/>
  <c r="M3230" i="11"/>
  <c r="I3230" i="11"/>
  <c r="G3230" i="11"/>
  <c r="A3230" i="11"/>
  <c r="S3229" i="11"/>
  <c r="U3229" i="11" s="1"/>
  <c r="R3229" i="11"/>
  <c r="T3229" i="11" s="1"/>
  <c r="Q3229" i="11"/>
  <c r="P3229" i="11"/>
  <c r="O3229" i="11"/>
  <c r="N3229" i="11"/>
  <c r="M3229" i="11"/>
  <c r="I3229" i="11"/>
  <c r="G3229" i="11"/>
  <c r="A3229" i="11"/>
  <c r="S3228" i="11"/>
  <c r="U3228" i="11" s="1"/>
  <c r="R3228" i="11"/>
  <c r="T3228" i="11" s="1"/>
  <c r="Q3228" i="11"/>
  <c r="P3228" i="11"/>
  <c r="O3228" i="11"/>
  <c r="N3228" i="11"/>
  <c r="M3228" i="11"/>
  <c r="I3228" i="11"/>
  <c r="G3228" i="11"/>
  <c r="A3228" i="11"/>
  <c r="T3227" i="11"/>
  <c r="S3227" i="11"/>
  <c r="U3227" i="11" s="1"/>
  <c r="R3227" i="11"/>
  <c r="Q3227" i="11"/>
  <c r="P3227" i="11"/>
  <c r="O3227" i="11"/>
  <c r="N3227" i="11"/>
  <c r="M3227" i="11"/>
  <c r="I3227" i="11"/>
  <c r="G3227" i="11"/>
  <c r="A3227" i="11"/>
  <c r="T3226" i="11"/>
  <c r="S3226" i="11"/>
  <c r="U3226" i="11" s="1"/>
  <c r="R3226" i="11"/>
  <c r="Q3226" i="11"/>
  <c r="P3226" i="11"/>
  <c r="O3226" i="11"/>
  <c r="N3226" i="11"/>
  <c r="M3226" i="11"/>
  <c r="I3226" i="11"/>
  <c r="G3226" i="11"/>
  <c r="A3226" i="11"/>
  <c r="T3225" i="11"/>
  <c r="S3225" i="11"/>
  <c r="U3225" i="11" s="1"/>
  <c r="R3225" i="11"/>
  <c r="Q3225" i="11"/>
  <c r="P3225" i="11"/>
  <c r="O3225" i="11"/>
  <c r="N3225" i="11"/>
  <c r="M3225" i="11"/>
  <c r="I3225" i="11"/>
  <c r="G3225" i="11"/>
  <c r="A3225" i="11"/>
  <c r="S3224" i="11"/>
  <c r="U3224" i="11" s="1"/>
  <c r="R3224" i="11"/>
  <c r="T3224" i="11" s="1"/>
  <c r="Q3224" i="11"/>
  <c r="P3224" i="11"/>
  <c r="O3224" i="11"/>
  <c r="N3224" i="11"/>
  <c r="M3224" i="11"/>
  <c r="I3224" i="11"/>
  <c r="G3224" i="11"/>
  <c r="A3224" i="11"/>
  <c r="S3223" i="11"/>
  <c r="U3223" i="11" s="1"/>
  <c r="R3223" i="11"/>
  <c r="T3223" i="11" s="1"/>
  <c r="Q3223" i="11"/>
  <c r="P3223" i="11"/>
  <c r="O3223" i="11"/>
  <c r="N3223" i="11"/>
  <c r="M3223" i="11"/>
  <c r="I3223" i="11"/>
  <c r="G3223" i="11"/>
  <c r="A3223" i="11"/>
  <c r="T3222" i="11"/>
  <c r="S3222" i="11"/>
  <c r="U3222" i="11" s="1"/>
  <c r="R3222" i="11"/>
  <c r="Q3222" i="11"/>
  <c r="P3222" i="11"/>
  <c r="O3222" i="11"/>
  <c r="N3222" i="11"/>
  <c r="M3222" i="11"/>
  <c r="I3222" i="11"/>
  <c r="G3222" i="11"/>
  <c r="A3222" i="11"/>
  <c r="S3221" i="11"/>
  <c r="U3221" i="11" s="1"/>
  <c r="R3221" i="11"/>
  <c r="T3221" i="11" s="1"/>
  <c r="Q3221" i="11"/>
  <c r="P3221" i="11"/>
  <c r="O3221" i="11"/>
  <c r="N3221" i="11"/>
  <c r="M3221" i="11"/>
  <c r="I3221" i="11"/>
  <c r="G3221" i="11"/>
  <c r="A3221" i="11"/>
  <c r="S3220" i="11"/>
  <c r="U3220" i="11" s="1"/>
  <c r="R3220" i="11"/>
  <c r="T3220" i="11" s="1"/>
  <c r="Q3220" i="11"/>
  <c r="P3220" i="11"/>
  <c r="O3220" i="11"/>
  <c r="N3220" i="11"/>
  <c r="M3220" i="11"/>
  <c r="I3220" i="11"/>
  <c r="G3220" i="11"/>
  <c r="A3220" i="11"/>
  <c r="T3219" i="11"/>
  <c r="S3219" i="11"/>
  <c r="U3219" i="11" s="1"/>
  <c r="R3219" i="11"/>
  <c r="Q3219" i="11"/>
  <c r="P3219" i="11"/>
  <c r="O3219" i="11"/>
  <c r="N3219" i="11"/>
  <c r="M3219" i="11"/>
  <c r="I3219" i="11"/>
  <c r="G3219" i="11"/>
  <c r="A3219" i="11"/>
  <c r="T3218" i="11"/>
  <c r="S3218" i="11"/>
  <c r="U3218" i="11" s="1"/>
  <c r="R3218" i="11"/>
  <c r="Q3218" i="11"/>
  <c r="P3218" i="11"/>
  <c r="O3218" i="11"/>
  <c r="N3218" i="11"/>
  <c r="M3218" i="11"/>
  <c r="I3218" i="11"/>
  <c r="G3218" i="11"/>
  <c r="A3218" i="11"/>
  <c r="T3217" i="11"/>
  <c r="S3217" i="11"/>
  <c r="U3217" i="11" s="1"/>
  <c r="R3217" i="11"/>
  <c r="Q3217" i="11"/>
  <c r="P3217" i="11"/>
  <c r="O3217" i="11"/>
  <c r="N3217" i="11"/>
  <c r="M3217" i="11"/>
  <c r="I3217" i="11"/>
  <c r="G3217" i="11"/>
  <c r="A3217" i="11"/>
  <c r="S3216" i="11"/>
  <c r="U3216" i="11" s="1"/>
  <c r="R3216" i="11"/>
  <c r="T3216" i="11" s="1"/>
  <c r="Q3216" i="11"/>
  <c r="P3216" i="11"/>
  <c r="O3216" i="11"/>
  <c r="N3216" i="11"/>
  <c r="M3216" i="11"/>
  <c r="I3216" i="11"/>
  <c r="G3216" i="11"/>
  <c r="A3216" i="11"/>
  <c r="S3215" i="11"/>
  <c r="U3215" i="11" s="1"/>
  <c r="R3215" i="11"/>
  <c r="T3215" i="11" s="1"/>
  <c r="Q3215" i="11"/>
  <c r="P3215" i="11"/>
  <c r="O3215" i="11"/>
  <c r="N3215" i="11"/>
  <c r="M3215" i="11"/>
  <c r="I3215" i="11"/>
  <c r="G3215" i="11"/>
  <c r="A3215" i="11"/>
  <c r="T3214" i="11"/>
  <c r="S3214" i="11"/>
  <c r="U3214" i="11" s="1"/>
  <c r="R3214" i="11"/>
  <c r="Q3214" i="11"/>
  <c r="P3214" i="11"/>
  <c r="O3214" i="11"/>
  <c r="N3214" i="11"/>
  <c r="M3214" i="11"/>
  <c r="I3214" i="11"/>
  <c r="G3214" i="11"/>
  <c r="A3214" i="11"/>
  <c r="S3213" i="11"/>
  <c r="U3213" i="11" s="1"/>
  <c r="R3213" i="11"/>
  <c r="T3213" i="11" s="1"/>
  <c r="Q3213" i="11"/>
  <c r="P3213" i="11"/>
  <c r="O3213" i="11"/>
  <c r="N3213" i="11"/>
  <c r="M3213" i="11"/>
  <c r="I3213" i="11"/>
  <c r="G3213" i="11"/>
  <c r="A3213" i="11"/>
  <c r="S3212" i="11"/>
  <c r="U3212" i="11" s="1"/>
  <c r="R3212" i="11"/>
  <c r="T3212" i="11" s="1"/>
  <c r="Q3212" i="11"/>
  <c r="P3212" i="11"/>
  <c r="O3212" i="11"/>
  <c r="N3212" i="11"/>
  <c r="M3212" i="11"/>
  <c r="I3212" i="11"/>
  <c r="G3212" i="11"/>
  <c r="A3212" i="11"/>
  <c r="T3211" i="11"/>
  <c r="S3211" i="11"/>
  <c r="U3211" i="11" s="1"/>
  <c r="R3211" i="11"/>
  <c r="Q3211" i="11"/>
  <c r="P3211" i="11"/>
  <c r="O3211" i="11"/>
  <c r="N3211" i="11"/>
  <c r="M3211" i="11"/>
  <c r="I3211" i="11"/>
  <c r="G3211" i="11"/>
  <c r="A3211" i="11"/>
  <c r="T3210" i="11"/>
  <c r="S3210" i="11"/>
  <c r="U3210" i="11" s="1"/>
  <c r="R3210" i="11"/>
  <c r="Q3210" i="11"/>
  <c r="P3210" i="11"/>
  <c r="O3210" i="11"/>
  <c r="N3210" i="11"/>
  <c r="M3210" i="11"/>
  <c r="I3210" i="11"/>
  <c r="G3210" i="11"/>
  <c r="A3210" i="11"/>
  <c r="T3209" i="11"/>
  <c r="S3209" i="11"/>
  <c r="U3209" i="11" s="1"/>
  <c r="R3209" i="11"/>
  <c r="Q3209" i="11"/>
  <c r="P3209" i="11"/>
  <c r="O3209" i="11"/>
  <c r="N3209" i="11"/>
  <c r="M3209" i="11"/>
  <c r="I3209" i="11"/>
  <c r="G3209" i="11"/>
  <c r="A3209" i="11"/>
  <c r="S3208" i="11"/>
  <c r="U3208" i="11" s="1"/>
  <c r="R3208" i="11"/>
  <c r="T3208" i="11" s="1"/>
  <c r="Q3208" i="11"/>
  <c r="P3208" i="11"/>
  <c r="O3208" i="11"/>
  <c r="N3208" i="11"/>
  <c r="M3208" i="11"/>
  <c r="I3208" i="11"/>
  <c r="G3208" i="11"/>
  <c r="A3208" i="11"/>
  <c r="S3207" i="11"/>
  <c r="U3207" i="11" s="1"/>
  <c r="R3207" i="11"/>
  <c r="T3207" i="11" s="1"/>
  <c r="Q3207" i="11"/>
  <c r="P3207" i="11"/>
  <c r="O3207" i="11"/>
  <c r="N3207" i="11"/>
  <c r="M3207" i="11"/>
  <c r="I3207" i="11"/>
  <c r="G3207" i="11"/>
  <c r="A3207" i="11"/>
  <c r="T3206" i="11"/>
  <c r="S3206" i="11"/>
  <c r="U3206" i="11" s="1"/>
  <c r="R3206" i="11"/>
  <c r="Q3206" i="11"/>
  <c r="P3206" i="11"/>
  <c r="O3206" i="11"/>
  <c r="N3206" i="11"/>
  <c r="M3206" i="11"/>
  <c r="I3206" i="11"/>
  <c r="G3206" i="11"/>
  <c r="A3206" i="11"/>
  <c r="S3205" i="11"/>
  <c r="U3205" i="11" s="1"/>
  <c r="R3205" i="11"/>
  <c r="T3205" i="11" s="1"/>
  <c r="Q3205" i="11"/>
  <c r="P3205" i="11"/>
  <c r="O3205" i="11"/>
  <c r="N3205" i="11"/>
  <c r="M3205" i="11"/>
  <c r="I3205" i="11"/>
  <c r="G3205" i="11"/>
  <c r="A3205" i="11"/>
  <c r="S3204" i="11"/>
  <c r="U3204" i="11" s="1"/>
  <c r="R3204" i="11"/>
  <c r="T3204" i="11" s="1"/>
  <c r="Q3204" i="11"/>
  <c r="P3204" i="11"/>
  <c r="O3204" i="11"/>
  <c r="N3204" i="11"/>
  <c r="M3204" i="11"/>
  <c r="I3204" i="11"/>
  <c r="G3204" i="11"/>
  <c r="A3204" i="11"/>
  <c r="T3203" i="11"/>
  <c r="S3203" i="11"/>
  <c r="U3203" i="11" s="1"/>
  <c r="R3203" i="11"/>
  <c r="Q3203" i="11"/>
  <c r="P3203" i="11"/>
  <c r="O3203" i="11"/>
  <c r="N3203" i="11"/>
  <c r="M3203" i="11"/>
  <c r="I3203" i="11"/>
  <c r="G3203" i="11"/>
  <c r="A3203" i="11"/>
  <c r="T3202" i="11"/>
  <c r="S3202" i="11"/>
  <c r="U3202" i="11" s="1"/>
  <c r="R3202" i="11"/>
  <c r="Q3202" i="11"/>
  <c r="P3202" i="11"/>
  <c r="O3202" i="11"/>
  <c r="N3202" i="11"/>
  <c r="M3202" i="11"/>
  <c r="I3202" i="11"/>
  <c r="G3202" i="11"/>
  <c r="A3202" i="11"/>
  <c r="T3201" i="11"/>
  <c r="S3201" i="11"/>
  <c r="U3201" i="11" s="1"/>
  <c r="R3201" i="11"/>
  <c r="Q3201" i="11"/>
  <c r="P3201" i="11"/>
  <c r="O3201" i="11"/>
  <c r="N3201" i="11"/>
  <c r="M3201" i="11"/>
  <c r="I3201" i="11"/>
  <c r="G3201" i="11"/>
  <c r="A3201" i="11"/>
  <c r="S3200" i="11"/>
  <c r="U3200" i="11" s="1"/>
  <c r="R3200" i="11"/>
  <c r="T3200" i="11" s="1"/>
  <c r="Q3200" i="11"/>
  <c r="P3200" i="11"/>
  <c r="O3200" i="11"/>
  <c r="N3200" i="11"/>
  <c r="M3200" i="11"/>
  <c r="I3200" i="11"/>
  <c r="G3200" i="11"/>
  <c r="A3200" i="11"/>
  <c r="S3199" i="11"/>
  <c r="U3199" i="11" s="1"/>
  <c r="R3199" i="11"/>
  <c r="T3199" i="11" s="1"/>
  <c r="Q3199" i="11"/>
  <c r="P3199" i="11"/>
  <c r="O3199" i="11"/>
  <c r="N3199" i="11"/>
  <c r="M3199" i="11"/>
  <c r="I3199" i="11"/>
  <c r="G3199" i="11"/>
  <c r="A3199" i="11"/>
  <c r="T3198" i="11"/>
  <c r="S3198" i="11"/>
  <c r="U3198" i="11" s="1"/>
  <c r="R3198" i="11"/>
  <c r="Q3198" i="11"/>
  <c r="P3198" i="11"/>
  <c r="O3198" i="11"/>
  <c r="N3198" i="11"/>
  <c r="M3198" i="11"/>
  <c r="I3198" i="11"/>
  <c r="G3198" i="11"/>
  <c r="A3198" i="11"/>
  <c r="S3197" i="11"/>
  <c r="U3197" i="11" s="1"/>
  <c r="R3197" i="11"/>
  <c r="T3197" i="11" s="1"/>
  <c r="Q3197" i="11"/>
  <c r="P3197" i="11"/>
  <c r="O3197" i="11"/>
  <c r="N3197" i="11"/>
  <c r="M3197" i="11"/>
  <c r="I3197" i="11"/>
  <c r="G3197" i="11"/>
  <c r="A3197" i="11"/>
  <c r="S3196" i="11"/>
  <c r="U3196" i="11" s="1"/>
  <c r="R3196" i="11"/>
  <c r="T3196" i="11" s="1"/>
  <c r="Q3196" i="11"/>
  <c r="P3196" i="11"/>
  <c r="O3196" i="11"/>
  <c r="N3196" i="11"/>
  <c r="M3196" i="11"/>
  <c r="I3196" i="11"/>
  <c r="G3196" i="11"/>
  <c r="A3196" i="11"/>
  <c r="T3195" i="11"/>
  <c r="S3195" i="11"/>
  <c r="U3195" i="11" s="1"/>
  <c r="R3195" i="11"/>
  <c r="Q3195" i="11"/>
  <c r="P3195" i="11"/>
  <c r="O3195" i="11"/>
  <c r="N3195" i="11"/>
  <c r="M3195" i="11"/>
  <c r="I3195" i="11"/>
  <c r="G3195" i="11"/>
  <c r="A3195" i="11"/>
  <c r="T3194" i="11"/>
  <c r="S3194" i="11"/>
  <c r="U3194" i="11" s="1"/>
  <c r="R3194" i="11"/>
  <c r="Q3194" i="11"/>
  <c r="P3194" i="11"/>
  <c r="O3194" i="11"/>
  <c r="N3194" i="11"/>
  <c r="M3194" i="11"/>
  <c r="I3194" i="11"/>
  <c r="G3194" i="11"/>
  <c r="A3194" i="11"/>
  <c r="T3193" i="11"/>
  <c r="S3193" i="11"/>
  <c r="U3193" i="11" s="1"/>
  <c r="R3193" i="11"/>
  <c r="Q3193" i="11"/>
  <c r="P3193" i="11"/>
  <c r="O3193" i="11"/>
  <c r="N3193" i="11"/>
  <c r="M3193" i="11"/>
  <c r="I3193" i="11"/>
  <c r="G3193" i="11"/>
  <c r="A3193" i="11"/>
  <c r="S3192" i="11"/>
  <c r="U3192" i="11" s="1"/>
  <c r="R3192" i="11"/>
  <c r="T3192" i="11" s="1"/>
  <c r="Q3192" i="11"/>
  <c r="P3192" i="11"/>
  <c r="O3192" i="11"/>
  <c r="N3192" i="11"/>
  <c r="M3192" i="11"/>
  <c r="I3192" i="11"/>
  <c r="G3192" i="11"/>
  <c r="A3192" i="11"/>
  <c r="S3191" i="11"/>
  <c r="U3191" i="11" s="1"/>
  <c r="R3191" i="11"/>
  <c r="T3191" i="11" s="1"/>
  <c r="Q3191" i="11"/>
  <c r="P3191" i="11"/>
  <c r="O3191" i="11"/>
  <c r="N3191" i="11"/>
  <c r="M3191" i="11"/>
  <c r="I3191" i="11"/>
  <c r="G3191" i="11"/>
  <c r="A3191" i="11"/>
  <c r="T3190" i="11"/>
  <c r="S3190" i="11"/>
  <c r="U3190" i="11" s="1"/>
  <c r="R3190" i="11"/>
  <c r="Q3190" i="11"/>
  <c r="P3190" i="11"/>
  <c r="O3190" i="11"/>
  <c r="N3190" i="11"/>
  <c r="M3190" i="11"/>
  <c r="I3190" i="11"/>
  <c r="G3190" i="11"/>
  <c r="A3190" i="11"/>
  <c r="S3189" i="11"/>
  <c r="U3189" i="11" s="1"/>
  <c r="R3189" i="11"/>
  <c r="T3189" i="11" s="1"/>
  <c r="Q3189" i="11"/>
  <c r="P3189" i="11"/>
  <c r="O3189" i="11"/>
  <c r="N3189" i="11"/>
  <c r="M3189" i="11"/>
  <c r="I3189" i="11"/>
  <c r="G3189" i="11"/>
  <c r="A3189" i="11"/>
  <c r="S3188" i="11"/>
  <c r="U3188" i="11" s="1"/>
  <c r="R3188" i="11"/>
  <c r="T3188" i="11" s="1"/>
  <c r="Q3188" i="11"/>
  <c r="P3188" i="11"/>
  <c r="O3188" i="11"/>
  <c r="N3188" i="11"/>
  <c r="M3188" i="11"/>
  <c r="I3188" i="11"/>
  <c r="G3188" i="11"/>
  <c r="A3188" i="11"/>
  <c r="T3187" i="11"/>
  <c r="S3187" i="11"/>
  <c r="U3187" i="11" s="1"/>
  <c r="R3187" i="11"/>
  <c r="Q3187" i="11"/>
  <c r="P3187" i="11"/>
  <c r="O3187" i="11"/>
  <c r="N3187" i="11"/>
  <c r="M3187" i="11"/>
  <c r="I3187" i="11"/>
  <c r="G3187" i="11"/>
  <c r="A3187" i="11"/>
  <c r="T3186" i="11"/>
  <c r="S3186" i="11"/>
  <c r="U3186" i="11" s="1"/>
  <c r="R3186" i="11"/>
  <c r="Q3186" i="11"/>
  <c r="P3186" i="11"/>
  <c r="O3186" i="11"/>
  <c r="N3186" i="11"/>
  <c r="M3186" i="11"/>
  <c r="I3186" i="11"/>
  <c r="G3186" i="11"/>
  <c r="A3186" i="11"/>
  <c r="T3185" i="11"/>
  <c r="S3185" i="11"/>
  <c r="U3185" i="11" s="1"/>
  <c r="R3185" i="11"/>
  <c r="Q3185" i="11"/>
  <c r="P3185" i="11"/>
  <c r="O3185" i="11"/>
  <c r="N3185" i="11"/>
  <c r="M3185" i="11"/>
  <c r="I3185" i="11"/>
  <c r="G3185" i="11"/>
  <c r="A3185" i="11"/>
  <c r="S3184" i="11"/>
  <c r="U3184" i="11" s="1"/>
  <c r="R3184" i="11"/>
  <c r="T3184" i="11" s="1"/>
  <c r="Q3184" i="11"/>
  <c r="P3184" i="11"/>
  <c r="O3184" i="11"/>
  <c r="N3184" i="11"/>
  <c r="M3184" i="11"/>
  <c r="I3184" i="11"/>
  <c r="G3184" i="11"/>
  <c r="A3184" i="11"/>
  <c r="S3183" i="11"/>
  <c r="U3183" i="11" s="1"/>
  <c r="R3183" i="11"/>
  <c r="T3183" i="11" s="1"/>
  <c r="Q3183" i="11"/>
  <c r="P3183" i="11"/>
  <c r="O3183" i="11"/>
  <c r="N3183" i="11"/>
  <c r="M3183" i="11"/>
  <c r="I3183" i="11"/>
  <c r="G3183" i="11"/>
  <c r="A3183" i="11"/>
  <c r="T3182" i="11"/>
  <c r="S3182" i="11"/>
  <c r="U3182" i="11" s="1"/>
  <c r="R3182" i="11"/>
  <c r="Q3182" i="11"/>
  <c r="P3182" i="11"/>
  <c r="O3182" i="11"/>
  <c r="N3182" i="11"/>
  <c r="M3182" i="11"/>
  <c r="I3182" i="11"/>
  <c r="G3182" i="11"/>
  <c r="A3182" i="11"/>
  <c r="S3181" i="11"/>
  <c r="U3181" i="11" s="1"/>
  <c r="R3181" i="11"/>
  <c r="T3181" i="11" s="1"/>
  <c r="Q3181" i="11"/>
  <c r="P3181" i="11"/>
  <c r="O3181" i="11"/>
  <c r="N3181" i="11"/>
  <c r="M3181" i="11"/>
  <c r="I3181" i="11"/>
  <c r="G3181" i="11"/>
  <c r="A3181" i="11"/>
  <c r="S3180" i="11"/>
  <c r="U3180" i="11" s="1"/>
  <c r="R3180" i="11"/>
  <c r="T3180" i="11" s="1"/>
  <c r="Q3180" i="11"/>
  <c r="P3180" i="11"/>
  <c r="O3180" i="11"/>
  <c r="N3180" i="11"/>
  <c r="M3180" i="11"/>
  <c r="I3180" i="11"/>
  <c r="G3180" i="11"/>
  <c r="A3180" i="11"/>
  <c r="S3179" i="11"/>
  <c r="U3179" i="11" s="1"/>
  <c r="R3179" i="11"/>
  <c r="T3179" i="11" s="1"/>
  <c r="Q3179" i="11"/>
  <c r="P3179" i="11"/>
  <c r="O3179" i="11"/>
  <c r="N3179" i="11"/>
  <c r="M3179" i="11"/>
  <c r="I3179" i="11"/>
  <c r="G3179" i="11"/>
  <c r="A3179" i="11"/>
  <c r="T3178" i="11"/>
  <c r="S3178" i="11"/>
  <c r="U3178" i="11" s="1"/>
  <c r="R3178" i="11"/>
  <c r="Q3178" i="11"/>
  <c r="P3178" i="11"/>
  <c r="O3178" i="11"/>
  <c r="N3178" i="11"/>
  <c r="M3178" i="11"/>
  <c r="I3178" i="11"/>
  <c r="G3178" i="11"/>
  <c r="A3178" i="11"/>
  <c r="T3177" i="11"/>
  <c r="S3177" i="11"/>
  <c r="U3177" i="11" s="1"/>
  <c r="R3177" i="11"/>
  <c r="Q3177" i="11"/>
  <c r="P3177" i="11"/>
  <c r="O3177" i="11"/>
  <c r="N3177" i="11"/>
  <c r="M3177" i="11"/>
  <c r="I3177" i="11"/>
  <c r="G3177" i="11"/>
  <c r="A3177" i="11"/>
  <c r="S3176" i="11"/>
  <c r="U3176" i="11" s="1"/>
  <c r="R3176" i="11"/>
  <c r="T3176" i="11" s="1"/>
  <c r="Q3176" i="11"/>
  <c r="P3176" i="11"/>
  <c r="O3176" i="11"/>
  <c r="N3176" i="11"/>
  <c r="M3176" i="11"/>
  <c r="I3176" i="11"/>
  <c r="G3176" i="11"/>
  <c r="A3176" i="11"/>
  <c r="S3175" i="11"/>
  <c r="U3175" i="11" s="1"/>
  <c r="R3175" i="11"/>
  <c r="T3175" i="11" s="1"/>
  <c r="Q3175" i="11"/>
  <c r="P3175" i="11"/>
  <c r="O3175" i="11"/>
  <c r="N3175" i="11"/>
  <c r="M3175" i="11"/>
  <c r="I3175" i="11"/>
  <c r="G3175" i="11"/>
  <c r="A3175" i="11"/>
  <c r="T3174" i="11"/>
  <c r="S3174" i="11"/>
  <c r="U3174" i="11" s="1"/>
  <c r="R3174" i="11"/>
  <c r="Q3174" i="11"/>
  <c r="P3174" i="11"/>
  <c r="O3174" i="11"/>
  <c r="N3174" i="11"/>
  <c r="M3174" i="11"/>
  <c r="I3174" i="11"/>
  <c r="G3174" i="11"/>
  <c r="A3174" i="11"/>
  <c r="S3173" i="11"/>
  <c r="U3173" i="11" s="1"/>
  <c r="R3173" i="11"/>
  <c r="T3173" i="11" s="1"/>
  <c r="Q3173" i="11"/>
  <c r="P3173" i="11"/>
  <c r="O3173" i="11"/>
  <c r="N3173" i="11"/>
  <c r="M3173" i="11"/>
  <c r="I3173" i="11"/>
  <c r="G3173" i="11"/>
  <c r="A3173" i="11"/>
  <c r="S3172" i="11"/>
  <c r="U3172" i="11" s="1"/>
  <c r="R3172" i="11"/>
  <c r="T3172" i="11" s="1"/>
  <c r="Q3172" i="11"/>
  <c r="P3172" i="11"/>
  <c r="O3172" i="11"/>
  <c r="N3172" i="11"/>
  <c r="M3172" i="11"/>
  <c r="I3172" i="11"/>
  <c r="G3172" i="11"/>
  <c r="A3172" i="11"/>
  <c r="S3171" i="11"/>
  <c r="U3171" i="11" s="1"/>
  <c r="R3171" i="11"/>
  <c r="T3171" i="11" s="1"/>
  <c r="Q3171" i="11"/>
  <c r="P3171" i="11"/>
  <c r="O3171" i="11"/>
  <c r="N3171" i="11"/>
  <c r="M3171" i="11"/>
  <c r="I3171" i="11"/>
  <c r="G3171" i="11"/>
  <c r="A3171" i="11"/>
  <c r="T3170" i="11"/>
  <c r="S3170" i="11"/>
  <c r="U3170" i="11" s="1"/>
  <c r="R3170" i="11"/>
  <c r="Q3170" i="11"/>
  <c r="P3170" i="11"/>
  <c r="O3170" i="11"/>
  <c r="N3170" i="11"/>
  <c r="M3170" i="11"/>
  <c r="I3170" i="11"/>
  <c r="G3170" i="11"/>
  <c r="A3170" i="11"/>
  <c r="T3169" i="11"/>
  <c r="S3169" i="11"/>
  <c r="U3169" i="11" s="1"/>
  <c r="R3169" i="11"/>
  <c r="Q3169" i="11"/>
  <c r="P3169" i="11"/>
  <c r="O3169" i="11"/>
  <c r="N3169" i="11"/>
  <c r="M3169" i="11"/>
  <c r="I3169" i="11"/>
  <c r="G3169" i="11"/>
  <c r="A3169" i="11"/>
  <c r="S3168" i="11"/>
  <c r="U3168" i="11" s="1"/>
  <c r="R3168" i="11"/>
  <c r="T3168" i="11" s="1"/>
  <c r="Q3168" i="11"/>
  <c r="P3168" i="11"/>
  <c r="O3168" i="11"/>
  <c r="N3168" i="11"/>
  <c r="M3168" i="11"/>
  <c r="I3168" i="11"/>
  <c r="G3168" i="11"/>
  <c r="A3168" i="11"/>
  <c r="S3167" i="11"/>
  <c r="U3167" i="11" s="1"/>
  <c r="R3167" i="11"/>
  <c r="T3167" i="11" s="1"/>
  <c r="Q3167" i="11"/>
  <c r="P3167" i="11"/>
  <c r="O3167" i="11"/>
  <c r="N3167" i="11"/>
  <c r="M3167" i="11"/>
  <c r="I3167" i="11"/>
  <c r="G3167" i="11"/>
  <c r="A3167" i="11"/>
  <c r="T3166" i="11"/>
  <c r="S3166" i="11"/>
  <c r="U3166" i="11" s="1"/>
  <c r="R3166" i="11"/>
  <c r="Q3166" i="11"/>
  <c r="P3166" i="11"/>
  <c r="O3166" i="11"/>
  <c r="N3166" i="11"/>
  <c r="M3166" i="11"/>
  <c r="I3166" i="11"/>
  <c r="G3166" i="11"/>
  <c r="A3166" i="11"/>
  <c r="S3165" i="11"/>
  <c r="U3165" i="11" s="1"/>
  <c r="R3165" i="11"/>
  <c r="T3165" i="11" s="1"/>
  <c r="Q3165" i="11"/>
  <c r="P3165" i="11"/>
  <c r="O3165" i="11"/>
  <c r="N3165" i="11"/>
  <c r="M3165" i="11"/>
  <c r="I3165" i="11"/>
  <c r="G3165" i="11"/>
  <c r="A3165" i="11"/>
  <c r="S3164" i="11"/>
  <c r="U3164" i="11" s="1"/>
  <c r="R3164" i="11"/>
  <c r="T3164" i="11" s="1"/>
  <c r="Q3164" i="11"/>
  <c r="P3164" i="11"/>
  <c r="O3164" i="11"/>
  <c r="N3164" i="11"/>
  <c r="M3164" i="11"/>
  <c r="I3164" i="11"/>
  <c r="G3164" i="11"/>
  <c r="A3164" i="11"/>
  <c r="S3163" i="11"/>
  <c r="U3163" i="11" s="1"/>
  <c r="R3163" i="11"/>
  <c r="T3163" i="11" s="1"/>
  <c r="Q3163" i="11"/>
  <c r="P3163" i="11"/>
  <c r="O3163" i="11"/>
  <c r="N3163" i="11"/>
  <c r="M3163" i="11"/>
  <c r="I3163" i="11"/>
  <c r="G3163" i="11"/>
  <c r="A3163" i="11"/>
  <c r="T3162" i="11"/>
  <c r="S3162" i="11"/>
  <c r="U3162" i="11" s="1"/>
  <c r="R3162" i="11"/>
  <c r="Q3162" i="11"/>
  <c r="P3162" i="11"/>
  <c r="O3162" i="11"/>
  <c r="N3162" i="11"/>
  <c r="M3162" i="11"/>
  <c r="I3162" i="11"/>
  <c r="G3162" i="11"/>
  <c r="A3162" i="11"/>
  <c r="T3161" i="11"/>
  <c r="S3161" i="11"/>
  <c r="U3161" i="11" s="1"/>
  <c r="R3161" i="11"/>
  <c r="Q3161" i="11"/>
  <c r="P3161" i="11"/>
  <c r="O3161" i="11"/>
  <c r="N3161" i="11"/>
  <c r="M3161" i="11"/>
  <c r="I3161" i="11"/>
  <c r="G3161" i="11"/>
  <c r="A3161" i="11"/>
  <c r="S3160" i="11"/>
  <c r="U3160" i="11" s="1"/>
  <c r="R3160" i="11"/>
  <c r="T3160" i="11" s="1"/>
  <c r="Q3160" i="11"/>
  <c r="P3160" i="11"/>
  <c r="O3160" i="11"/>
  <c r="N3160" i="11"/>
  <c r="M3160" i="11"/>
  <c r="I3160" i="11"/>
  <c r="G3160" i="11"/>
  <c r="A3160" i="11"/>
  <c r="S3159" i="11"/>
  <c r="U3159" i="11" s="1"/>
  <c r="R3159" i="11"/>
  <c r="T3159" i="11" s="1"/>
  <c r="Q3159" i="11"/>
  <c r="P3159" i="11"/>
  <c r="O3159" i="11"/>
  <c r="N3159" i="11"/>
  <c r="M3159" i="11"/>
  <c r="I3159" i="11"/>
  <c r="G3159" i="11"/>
  <c r="A3159" i="11"/>
  <c r="T3158" i="11"/>
  <c r="S3158" i="11"/>
  <c r="U3158" i="11" s="1"/>
  <c r="R3158" i="11"/>
  <c r="Q3158" i="11"/>
  <c r="P3158" i="11"/>
  <c r="O3158" i="11"/>
  <c r="N3158" i="11"/>
  <c r="M3158" i="11"/>
  <c r="I3158" i="11"/>
  <c r="G3158" i="11"/>
  <c r="A3158" i="11"/>
  <c r="S3157" i="11"/>
  <c r="U3157" i="11" s="1"/>
  <c r="R3157" i="11"/>
  <c r="T3157" i="11" s="1"/>
  <c r="Q3157" i="11"/>
  <c r="P3157" i="11"/>
  <c r="O3157" i="11"/>
  <c r="N3157" i="11"/>
  <c r="M3157" i="11"/>
  <c r="I3157" i="11"/>
  <c r="G3157" i="11"/>
  <c r="A3157" i="11"/>
  <c r="S3156" i="11"/>
  <c r="U3156" i="11" s="1"/>
  <c r="R3156" i="11"/>
  <c r="T3156" i="11" s="1"/>
  <c r="Q3156" i="11"/>
  <c r="P3156" i="11"/>
  <c r="O3156" i="11"/>
  <c r="N3156" i="11"/>
  <c r="M3156" i="11"/>
  <c r="I3156" i="11"/>
  <c r="G3156" i="11"/>
  <c r="A3156" i="11"/>
  <c r="S3155" i="11"/>
  <c r="U3155" i="11" s="1"/>
  <c r="R3155" i="11"/>
  <c r="T3155" i="11" s="1"/>
  <c r="Q3155" i="11"/>
  <c r="P3155" i="11"/>
  <c r="O3155" i="11"/>
  <c r="N3155" i="11"/>
  <c r="M3155" i="11"/>
  <c r="I3155" i="11"/>
  <c r="G3155" i="11"/>
  <c r="A3155" i="11"/>
  <c r="T3154" i="11"/>
  <c r="S3154" i="11"/>
  <c r="U3154" i="11" s="1"/>
  <c r="R3154" i="11"/>
  <c r="Q3154" i="11"/>
  <c r="P3154" i="11"/>
  <c r="O3154" i="11"/>
  <c r="N3154" i="11"/>
  <c r="M3154" i="11"/>
  <c r="I3154" i="11"/>
  <c r="G3154" i="11"/>
  <c r="A3154" i="11"/>
  <c r="T3153" i="11"/>
  <c r="S3153" i="11"/>
  <c r="U3153" i="11" s="1"/>
  <c r="R3153" i="11"/>
  <c r="Q3153" i="11"/>
  <c r="P3153" i="11"/>
  <c r="O3153" i="11"/>
  <c r="N3153" i="11"/>
  <c r="M3153" i="11"/>
  <c r="I3153" i="11"/>
  <c r="G3153" i="11"/>
  <c r="A3153" i="11"/>
  <c r="S3152" i="11"/>
  <c r="U3152" i="11" s="1"/>
  <c r="R3152" i="11"/>
  <c r="T3152" i="11" s="1"/>
  <c r="Q3152" i="11"/>
  <c r="P3152" i="11"/>
  <c r="O3152" i="11"/>
  <c r="N3152" i="11"/>
  <c r="M3152" i="11"/>
  <c r="I3152" i="11"/>
  <c r="G3152" i="11"/>
  <c r="A3152" i="11"/>
  <c r="S3151" i="11"/>
  <c r="U3151" i="11" s="1"/>
  <c r="R3151" i="11"/>
  <c r="T3151" i="11" s="1"/>
  <c r="Q3151" i="11"/>
  <c r="P3151" i="11"/>
  <c r="O3151" i="11"/>
  <c r="N3151" i="11"/>
  <c r="M3151" i="11"/>
  <c r="I3151" i="11"/>
  <c r="G3151" i="11"/>
  <c r="A3151" i="11"/>
  <c r="T3150" i="11"/>
  <c r="S3150" i="11"/>
  <c r="U3150" i="11" s="1"/>
  <c r="R3150" i="11"/>
  <c r="Q3150" i="11"/>
  <c r="P3150" i="11"/>
  <c r="O3150" i="11"/>
  <c r="N3150" i="11"/>
  <c r="M3150" i="11"/>
  <c r="I3150" i="11"/>
  <c r="G3150" i="11"/>
  <c r="A3150" i="11"/>
  <c r="S3149" i="11"/>
  <c r="U3149" i="11" s="1"/>
  <c r="R3149" i="11"/>
  <c r="T3149" i="11" s="1"/>
  <c r="Q3149" i="11"/>
  <c r="P3149" i="11"/>
  <c r="O3149" i="11"/>
  <c r="N3149" i="11"/>
  <c r="M3149" i="11"/>
  <c r="I3149" i="11"/>
  <c r="G3149" i="11"/>
  <c r="A3149" i="11"/>
  <c r="S3148" i="11"/>
  <c r="U3148" i="11" s="1"/>
  <c r="R3148" i="11"/>
  <c r="T3148" i="11" s="1"/>
  <c r="Q3148" i="11"/>
  <c r="P3148" i="11"/>
  <c r="O3148" i="11"/>
  <c r="N3148" i="11"/>
  <c r="M3148" i="11"/>
  <c r="I3148" i="11"/>
  <c r="G3148" i="11"/>
  <c r="A3148" i="11"/>
  <c r="T3147" i="11"/>
  <c r="S3147" i="11"/>
  <c r="U3147" i="11" s="1"/>
  <c r="R3147" i="11"/>
  <c r="Q3147" i="11"/>
  <c r="P3147" i="11"/>
  <c r="O3147" i="11"/>
  <c r="N3147" i="11"/>
  <c r="M3147" i="11"/>
  <c r="I3147" i="11"/>
  <c r="G3147" i="11"/>
  <c r="A3147" i="11"/>
  <c r="T3146" i="11"/>
  <c r="S3146" i="11"/>
  <c r="U3146" i="11" s="1"/>
  <c r="R3146" i="11"/>
  <c r="Q3146" i="11"/>
  <c r="P3146" i="11"/>
  <c r="O3146" i="11"/>
  <c r="N3146" i="11"/>
  <c r="M3146" i="11"/>
  <c r="I3146" i="11"/>
  <c r="G3146" i="11"/>
  <c r="A3146" i="11"/>
  <c r="U3145" i="11"/>
  <c r="T3145" i="11"/>
  <c r="S3145" i="11"/>
  <c r="R3145" i="11"/>
  <c r="Q3145" i="11"/>
  <c r="P3145" i="11"/>
  <c r="O3145" i="11"/>
  <c r="N3145" i="11"/>
  <c r="M3145" i="11"/>
  <c r="I3145" i="11"/>
  <c r="G3145" i="11"/>
  <c r="A3145" i="11"/>
  <c r="S3144" i="11"/>
  <c r="U3144" i="11" s="1"/>
  <c r="R3144" i="11"/>
  <c r="T3144" i="11" s="1"/>
  <c r="Q3144" i="11"/>
  <c r="P3144" i="11"/>
  <c r="O3144" i="11"/>
  <c r="N3144" i="11"/>
  <c r="M3144" i="11"/>
  <c r="I3144" i="11"/>
  <c r="G3144" i="11"/>
  <c r="A3144" i="11"/>
  <c r="T3143" i="11"/>
  <c r="S3143" i="11"/>
  <c r="U3143" i="11" s="1"/>
  <c r="R3143" i="11"/>
  <c r="Q3143" i="11"/>
  <c r="P3143" i="11"/>
  <c r="O3143" i="11"/>
  <c r="N3143" i="11"/>
  <c r="M3143" i="11"/>
  <c r="I3143" i="11"/>
  <c r="G3143" i="11"/>
  <c r="A3143" i="11"/>
  <c r="S3142" i="11"/>
  <c r="U3142" i="11" s="1"/>
  <c r="R3142" i="11"/>
  <c r="T3142" i="11" s="1"/>
  <c r="Q3142" i="11"/>
  <c r="P3142" i="11"/>
  <c r="O3142" i="11"/>
  <c r="N3142" i="11"/>
  <c r="M3142" i="11"/>
  <c r="I3142" i="11"/>
  <c r="G3142" i="11"/>
  <c r="A3142" i="11"/>
  <c r="S3141" i="11"/>
  <c r="U3141" i="11" s="1"/>
  <c r="R3141" i="11"/>
  <c r="T3141" i="11" s="1"/>
  <c r="Q3141" i="11"/>
  <c r="P3141" i="11"/>
  <c r="O3141" i="11"/>
  <c r="N3141" i="11"/>
  <c r="M3141" i="11"/>
  <c r="I3141" i="11"/>
  <c r="G3141" i="11"/>
  <c r="A3141" i="11"/>
  <c r="S3140" i="11"/>
  <c r="U3140" i="11" s="1"/>
  <c r="R3140" i="11"/>
  <c r="T3140" i="11" s="1"/>
  <c r="Q3140" i="11"/>
  <c r="P3140" i="11"/>
  <c r="O3140" i="11"/>
  <c r="N3140" i="11"/>
  <c r="M3140" i="11"/>
  <c r="I3140" i="11"/>
  <c r="G3140" i="11"/>
  <c r="A3140" i="11"/>
  <c r="U3139" i="11"/>
  <c r="S3139" i="11"/>
  <c r="R3139" i="11"/>
  <c r="T3139" i="11" s="1"/>
  <c r="Q3139" i="11"/>
  <c r="P3139" i="11"/>
  <c r="O3139" i="11"/>
  <c r="N3139" i="11"/>
  <c r="M3139" i="11"/>
  <c r="I3139" i="11"/>
  <c r="G3139" i="11"/>
  <c r="A3139" i="11"/>
  <c r="T3138" i="11"/>
  <c r="S3138" i="11"/>
  <c r="U3138" i="11" s="1"/>
  <c r="R3138" i="11"/>
  <c r="Q3138" i="11"/>
  <c r="P3138" i="11"/>
  <c r="O3138" i="11"/>
  <c r="N3138" i="11"/>
  <c r="M3138" i="11"/>
  <c r="I3138" i="11"/>
  <c r="G3138" i="11"/>
  <c r="A3138" i="11"/>
  <c r="T3137" i="11"/>
  <c r="S3137" i="11"/>
  <c r="U3137" i="11" s="1"/>
  <c r="R3137" i="11"/>
  <c r="Q3137" i="11"/>
  <c r="P3137" i="11"/>
  <c r="O3137" i="11"/>
  <c r="N3137" i="11"/>
  <c r="M3137" i="11"/>
  <c r="I3137" i="11"/>
  <c r="G3137" i="11"/>
  <c r="A3137" i="11"/>
  <c r="T3136" i="11"/>
  <c r="S3136" i="11"/>
  <c r="U3136" i="11" s="1"/>
  <c r="R3136" i="11"/>
  <c r="Q3136" i="11"/>
  <c r="P3136" i="11"/>
  <c r="O3136" i="11"/>
  <c r="N3136" i="11"/>
  <c r="M3136" i="11"/>
  <c r="I3136" i="11"/>
  <c r="G3136" i="11"/>
  <c r="A3136" i="11"/>
  <c r="S3135" i="11"/>
  <c r="U3135" i="11" s="1"/>
  <c r="R3135" i="11"/>
  <c r="T3135" i="11" s="1"/>
  <c r="Q3135" i="11"/>
  <c r="P3135" i="11"/>
  <c r="O3135" i="11"/>
  <c r="N3135" i="11"/>
  <c r="M3135" i="11"/>
  <c r="I3135" i="11"/>
  <c r="G3135" i="11"/>
  <c r="A3135" i="11"/>
  <c r="S3134" i="11"/>
  <c r="U3134" i="11" s="1"/>
  <c r="R3134" i="11"/>
  <c r="T3134" i="11" s="1"/>
  <c r="Q3134" i="11"/>
  <c r="P3134" i="11"/>
  <c r="O3134" i="11"/>
  <c r="N3134" i="11"/>
  <c r="M3134" i="11"/>
  <c r="I3134" i="11"/>
  <c r="G3134" i="11"/>
  <c r="A3134" i="11"/>
  <c r="U3133" i="11"/>
  <c r="S3133" i="11"/>
  <c r="R3133" i="11"/>
  <c r="T3133" i="11" s="1"/>
  <c r="Q3133" i="11"/>
  <c r="P3133" i="11"/>
  <c r="O3133" i="11"/>
  <c r="N3133" i="11"/>
  <c r="M3133" i="11"/>
  <c r="I3133" i="11"/>
  <c r="G3133" i="11"/>
  <c r="A3133" i="11"/>
  <c r="S3132" i="11"/>
  <c r="U3132" i="11" s="1"/>
  <c r="R3132" i="11"/>
  <c r="T3132" i="11" s="1"/>
  <c r="Q3132" i="11"/>
  <c r="P3132" i="11"/>
  <c r="O3132" i="11"/>
  <c r="N3132" i="11"/>
  <c r="M3132" i="11"/>
  <c r="I3132" i="11"/>
  <c r="G3132" i="11"/>
  <c r="A3132" i="11"/>
  <c r="U3131" i="11"/>
  <c r="S3131" i="11"/>
  <c r="R3131" i="11"/>
  <c r="T3131" i="11" s="1"/>
  <c r="Q3131" i="11"/>
  <c r="P3131" i="11"/>
  <c r="O3131" i="11"/>
  <c r="N3131" i="11"/>
  <c r="M3131" i="11"/>
  <c r="I3131" i="11"/>
  <c r="G3131" i="11"/>
  <c r="A3131" i="11"/>
  <c r="T3130" i="11"/>
  <c r="S3130" i="11"/>
  <c r="U3130" i="11" s="1"/>
  <c r="R3130" i="11"/>
  <c r="Q3130" i="11"/>
  <c r="P3130" i="11"/>
  <c r="O3130" i="11"/>
  <c r="N3130" i="11"/>
  <c r="M3130" i="11"/>
  <c r="I3130" i="11"/>
  <c r="G3130" i="11"/>
  <c r="A3130" i="11"/>
  <c r="U3129" i="11"/>
  <c r="T3129" i="11"/>
  <c r="S3129" i="11"/>
  <c r="R3129" i="11"/>
  <c r="Q3129" i="11"/>
  <c r="P3129" i="11"/>
  <c r="O3129" i="11"/>
  <c r="N3129" i="11"/>
  <c r="M3129" i="11"/>
  <c r="I3129" i="11"/>
  <c r="G3129" i="11"/>
  <c r="A3129" i="11"/>
  <c r="S3128" i="11"/>
  <c r="U3128" i="11" s="1"/>
  <c r="R3128" i="11"/>
  <c r="T3128" i="11" s="1"/>
  <c r="Q3128" i="11"/>
  <c r="P3128" i="11"/>
  <c r="O3128" i="11"/>
  <c r="N3128" i="11"/>
  <c r="M3128" i="11"/>
  <c r="I3128" i="11"/>
  <c r="G3128" i="11"/>
  <c r="A3128" i="11"/>
  <c r="T3127" i="11"/>
  <c r="S3127" i="11"/>
  <c r="U3127" i="11" s="1"/>
  <c r="R3127" i="11"/>
  <c r="Q3127" i="11"/>
  <c r="P3127" i="11"/>
  <c r="O3127" i="11"/>
  <c r="N3127" i="11"/>
  <c r="M3127" i="11"/>
  <c r="I3127" i="11"/>
  <c r="G3127" i="11"/>
  <c r="A3127" i="11"/>
  <c r="S3126" i="11"/>
  <c r="U3126" i="11" s="1"/>
  <c r="R3126" i="11"/>
  <c r="T3126" i="11" s="1"/>
  <c r="Q3126" i="11"/>
  <c r="P3126" i="11"/>
  <c r="O3126" i="11"/>
  <c r="N3126" i="11"/>
  <c r="M3126" i="11"/>
  <c r="I3126" i="11"/>
  <c r="G3126" i="11"/>
  <c r="A3126" i="11"/>
  <c r="S3125" i="11"/>
  <c r="U3125" i="11" s="1"/>
  <c r="R3125" i="11"/>
  <c r="T3125" i="11" s="1"/>
  <c r="Q3125" i="11"/>
  <c r="P3125" i="11"/>
  <c r="O3125" i="11"/>
  <c r="N3125" i="11"/>
  <c r="M3125" i="11"/>
  <c r="I3125" i="11"/>
  <c r="G3125" i="11"/>
  <c r="A3125" i="11"/>
  <c r="S3124" i="11"/>
  <c r="U3124" i="11" s="1"/>
  <c r="R3124" i="11"/>
  <c r="T3124" i="11" s="1"/>
  <c r="Q3124" i="11"/>
  <c r="P3124" i="11"/>
  <c r="O3124" i="11"/>
  <c r="N3124" i="11"/>
  <c r="M3124" i="11"/>
  <c r="I3124" i="11"/>
  <c r="G3124" i="11"/>
  <c r="A3124" i="11"/>
  <c r="U3123" i="11"/>
  <c r="S3123" i="11"/>
  <c r="R3123" i="11"/>
  <c r="T3123" i="11" s="1"/>
  <c r="Q3123" i="11"/>
  <c r="P3123" i="11"/>
  <c r="O3123" i="11"/>
  <c r="N3123" i="11"/>
  <c r="M3123" i="11"/>
  <c r="I3123" i="11"/>
  <c r="G3123" i="11"/>
  <c r="A3123" i="11"/>
  <c r="U3122" i="11"/>
  <c r="S3122" i="11"/>
  <c r="R3122" i="11"/>
  <c r="T3122" i="11" s="1"/>
  <c r="Q3122" i="11"/>
  <c r="P3122" i="11"/>
  <c r="O3122" i="11"/>
  <c r="N3122" i="11"/>
  <c r="M3122" i="11"/>
  <c r="I3122" i="11"/>
  <c r="G3122" i="11"/>
  <c r="A3122" i="11"/>
  <c r="U3121" i="11"/>
  <c r="S3121" i="11"/>
  <c r="R3121" i="11"/>
  <c r="T3121" i="11" s="1"/>
  <c r="Q3121" i="11"/>
  <c r="P3121" i="11"/>
  <c r="O3121" i="11"/>
  <c r="N3121" i="11"/>
  <c r="M3121" i="11"/>
  <c r="I3121" i="11"/>
  <c r="G3121" i="11"/>
  <c r="A3121" i="11"/>
  <c r="U3120" i="11"/>
  <c r="S3120" i="11"/>
  <c r="R3120" i="11"/>
  <c r="T3120" i="11" s="1"/>
  <c r="Q3120" i="11"/>
  <c r="P3120" i="11"/>
  <c r="O3120" i="11"/>
  <c r="N3120" i="11"/>
  <c r="M3120" i="11"/>
  <c r="I3120" i="11"/>
  <c r="G3120" i="11"/>
  <c r="A3120" i="11"/>
  <c r="U3119" i="11"/>
  <c r="S3119" i="11"/>
  <c r="R3119" i="11"/>
  <c r="T3119" i="11" s="1"/>
  <c r="Q3119" i="11"/>
  <c r="P3119" i="11"/>
  <c r="O3119" i="11"/>
  <c r="N3119" i="11"/>
  <c r="M3119" i="11"/>
  <c r="I3119" i="11"/>
  <c r="G3119" i="11"/>
  <c r="A3119" i="11"/>
  <c r="U3118" i="11"/>
  <c r="S3118" i="11"/>
  <c r="R3118" i="11"/>
  <c r="T3118" i="11" s="1"/>
  <c r="Q3118" i="11"/>
  <c r="P3118" i="11"/>
  <c r="O3118" i="11"/>
  <c r="N3118" i="11"/>
  <c r="M3118" i="11"/>
  <c r="I3118" i="11"/>
  <c r="G3118" i="11"/>
  <c r="A3118" i="11"/>
  <c r="U3117" i="11"/>
  <c r="S3117" i="11"/>
  <c r="R3117" i="11"/>
  <c r="T3117" i="11" s="1"/>
  <c r="Q3117" i="11"/>
  <c r="P3117" i="11"/>
  <c r="O3117" i="11"/>
  <c r="N3117" i="11"/>
  <c r="M3117" i="11"/>
  <c r="I3117" i="11"/>
  <c r="G3117" i="11"/>
  <c r="A3117" i="11"/>
  <c r="U3116" i="11"/>
  <c r="S3116" i="11"/>
  <c r="R3116" i="11"/>
  <c r="T3116" i="11" s="1"/>
  <c r="Q3116" i="11"/>
  <c r="P3116" i="11"/>
  <c r="O3116" i="11"/>
  <c r="N3116" i="11"/>
  <c r="M3116" i="11"/>
  <c r="I3116" i="11"/>
  <c r="G3116" i="11"/>
  <c r="A3116" i="11"/>
  <c r="U3115" i="11"/>
  <c r="S3115" i="11"/>
  <c r="R3115" i="11"/>
  <c r="T3115" i="11" s="1"/>
  <c r="Q3115" i="11"/>
  <c r="P3115" i="11"/>
  <c r="O3115" i="11"/>
  <c r="N3115" i="11"/>
  <c r="M3115" i="11"/>
  <c r="I3115" i="11"/>
  <c r="G3115" i="11"/>
  <c r="A3115" i="11"/>
  <c r="U3114" i="11"/>
  <c r="S3114" i="11"/>
  <c r="R3114" i="11"/>
  <c r="T3114" i="11" s="1"/>
  <c r="Q3114" i="11"/>
  <c r="P3114" i="11"/>
  <c r="O3114" i="11"/>
  <c r="N3114" i="11"/>
  <c r="M3114" i="11"/>
  <c r="I3114" i="11"/>
  <c r="G3114" i="11"/>
  <c r="A3114" i="11"/>
  <c r="U3113" i="11"/>
  <c r="S3113" i="11"/>
  <c r="R3113" i="11"/>
  <c r="T3113" i="11" s="1"/>
  <c r="Q3113" i="11"/>
  <c r="P3113" i="11"/>
  <c r="O3113" i="11"/>
  <c r="N3113" i="11"/>
  <c r="M3113" i="11"/>
  <c r="I3113" i="11"/>
  <c r="G3113" i="11"/>
  <c r="A3113" i="11"/>
  <c r="U3112" i="11"/>
  <c r="S3112" i="11"/>
  <c r="R3112" i="11"/>
  <c r="T3112" i="11" s="1"/>
  <c r="Q3112" i="11"/>
  <c r="P3112" i="11"/>
  <c r="O3112" i="11"/>
  <c r="N3112" i="11"/>
  <c r="M3112" i="11"/>
  <c r="I3112" i="11"/>
  <c r="G3112" i="11"/>
  <c r="A3112" i="11"/>
  <c r="U3111" i="11"/>
  <c r="S3111" i="11"/>
  <c r="R3111" i="11"/>
  <c r="T3111" i="11" s="1"/>
  <c r="Q3111" i="11"/>
  <c r="P3111" i="11"/>
  <c r="O3111" i="11"/>
  <c r="N3111" i="11"/>
  <c r="M3111" i="11"/>
  <c r="I3111" i="11"/>
  <c r="G3111" i="11"/>
  <c r="A3111" i="11"/>
  <c r="U3110" i="11"/>
  <c r="S3110" i="11"/>
  <c r="R3110" i="11"/>
  <c r="T3110" i="11" s="1"/>
  <c r="Q3110" i="11"/>
  <c r="P3110" i="11"/>
  <c r="O3110" i="11"/>
  <c r="N3110" i="11"/>
  <c r="M3110" i="11"/>
  <c r="I3110" i="11"/>
  <c r="G3110" i="11"/>
  <c r="A3110" i="11"/>
  <c r="U3109" i="11"/>
  <c r="S3109" i="11"/>
  <c r="R3109" i="11"/>
  <c r="T3109" i="11" s="1"/>
  <c r="Q3109" i="11"/>
  <c r="P3109" i="11"/>
  <c r="O3109" i="11"/>
  <c r="N3109" i="11"/>
  <c r="M3109" i="11"/>
  <c r="I3109" i="11"/>
  <c r="G3109" i="11"/>
  <c r="A3109" i="11"/>
  <c r="U3108" i="11"/>
  <c r="S3108" i="11"/>
  <c r="R3108" i="11"/>
  <c r="T3108" i="11" s="1"/>
  <c r="Q3108" i="11"/>
  <c r="P3108" i="11"/>
  <c r="O3108" i="11"/>
  <c r="N3108" i="11"/>
  <c r="M3108" i="11"/>
  <c r="I3108" i="11"/>
  <c r="G3108" i="11"/>
  <c r="A3108" i="11"/>
  <c r="U3107" i="11"/>
  <c r="S3107" i="11"/>
  <c r="R3107" i="11"/>
  <c r="T3107" i="11" s="1"/>
  <c r="Q3107" i="11"/>
  <c r="P3107" i="11"/>
  <c r="O3107" i="11"/>
  <c r="N3107" i="11"/>
  <c r="M3107" i="11"/>
  <c r="I3107" i="11"/>
  <c r="G3107" i="11"/>
  <c r="A3107" i="11"/>
  <c r="U3106" i="11"/>
  <c r="S3106" i="11"/>
  <c r="R3106" i="11"/>
  <c r="T3106" i="11" s="1"/>
  <c r="Q3106" i="11"/>
  <c r="P3106" i="11"/>
  <c r="O3106" i="11"/>
  <c r="N3106" i="11"/>
  <c r="M3106" i="11"/>
  <c r="I3106" i="11"/>
  <c r="G3106" i="11"/>
  <c r="A3106" i="11"/>
  <c r="U3105" i="11"/>
  <c r="S3105" i="11"/>
  <c r="R3105" i="11"/>
  <c r="T3105" i="11" s="1"/>
  <c r="Q3105" i="11"/>
  <c r="P3105" i="11"/>
  <c r="O3105" i="11"/>
  <c r="N3105" i="11"/>
  <c r="M3105" i="11"/>
  <c r="I3105" i="11"/>
  <c r="G3105" i="11"/>
  <c r="A3105" i="11"/>
  <c r="U3104" i="11"/>
  <c r="S3104" i="11"/>
  <c r="R3104" i="11"/>
  <c r="T3104" i="11" s="1"/>
  <c r="Q3104" i="11"/>
  <c r="P3104" i="11"/>
  <c r="O3104" i="11"/>
  <c r="N3104" i="11"/>
  <c r="M3104" i="11"/>
  <c r="I3104" i="11"/>
  <c r="G3104" i="11"/>
  <c r="A3104" i="11"/>
  <c r="U3103" i="11"/>
  <c r="S3103" i="11"/>
  <c r="R3103" i="11"/>
  <c r="T3103" i="11" s="1"/>
  <c r="Q3103" i="11"/>
  <c r="P3103" i="11"/>
  <c r="O3103" i="11"/>
  <c r="N3103" i="11"/>
  <c r="M3103" i="11"/>
  <c r="I3103" i="11"/>
  <c r="G3103" i="11"/>
  <c r="A3103" i="11"/>
  <c r="U3102" i="11"/>
  <c r="S3102" i="11"/>
  <c r="R3102" i="11"/>
  <c r="T3102" i="11" s="1"/>
  <c r="Q3102" i="11"/>
  <c r="P3102" i="11"/>
  <c r="O3102" i="11"/>
  <c r="N3102" i="11"/>
  <c r="M3102" i="11"/>
  <c r="I3102" i="11"/>
  <c r="G3102" i="11"/>
  <c r="A3102" i="11"/>
  <c r="U3101" i="11"/>
  <c r="S3101" i="11"/>
  <c r="R3101" i="11"/>
  <c r="T3101" i="11" s="1"/>
  <c r="Q3101" i="11"/>
  <c r="P3101" i="11"/>
  <c r="O3101" i="11"/>
  <c r="N3101" i="11"/>
  <c r="M3101" i="11"/>
  <c r="I3101" i="11"/>
  <c r="G3101" i="11"/>
  <c r="A3101" i="11"/>
  <c r="U3100" i="11"/>
  <c r="S3100" i="11"/>
  <c r="R3100" i="11"/>
  <c r="T3100" i="11" s="1"/>
  <c r="Q3100" i="11"/>
  <c r="P3100" i="11"/>
  <c r="O3100" i="11"/>
  <c r="N3100" i="11"/>
  <c r="M3100" i="11"/>
  <c r="I3100" i="11"/>
  <c r="G3100" i="11"/>
  <c r="A3100" i="11"/>
  <c r="U3099" i="11"/>
  <c r="S3099" i="11"/>
  <c r="R3099" i="11"/>
  <c r="T3099" i="11" s="1"/>
  <c r="Q3099" i="11"/>
  <c r="P3099" i="11"/>
  <c r="O3099" i="11"/>
  <c r="N3099" i="11"/>
  <c r="M3099" i="11"/>
  <c r="I3099" i="11"/>
  <c r="G3099" i="11"/>
  <c r="A3099" i="11"/>
  <c r="U3098" i="11"/>
  <c r="S3098" i="11"/>
  <c r="R3098" i="11"/>
  <c r="T3098" i="11" s="1"/>
  <c r="Q3098" i="11"/>
  <c r="P3098" i="11"/>
  <c r="O3098" i="11"/>
  <c r="N3098" i="11"/>
  <c r="M3098" i="11"/>
  <c r="I3098" i="11"/>
  <c r="G3098" i="11"/>
  <c r="A3098" i="11"/>
  <c r="U3097" i="11"/>
  <c r="S3097" i="11"/>
  <c r="R3097" i="11"/>
  <c r="T3097" i="11" s="1"/>
  <c r="Q3097" i="11"/>
  <c r="P3097" i="11"/>
  <c r="O3097" i="11"/>
  <c r="N3097" i="11"/>
  <c r="M3097" i="11"/>
  <c r="I3097" i="11"/>
  <c r="G3097" i="11"/>
  <c r="A3097" i="11"/>
  <c r="U3096" i="11"/>
  <c r="S3096" i="11"/>
  <c r="R3096" i="11"/>
  <c r="T3096" i="11" s="1"/>
  <c r="Q3096" i="11"/>
  <c r="P3096" i="11"/>
  <c r="O3096" i="11"/>
  <c r="N3096" i="11"/>
  <c r="M3096" i="11"/>
  <c r="I3096" i="11"/>
  <c r="G3096" i="11"/>
  <c r="A3096" i="11"/>
  <c r="U3095" i="11"/>
  <c r="S3095" i="11"/>
  <c r="R3095" i="11"/>
  <c r="T3095" i="11" s="1"/>
  <c r="Q3095" i="11"/>
  <c r="P3095" i="11"/>
  <c r="O3095" i="11"/>
  <c r="N3095" i="11"/>
  <c r="M3095" i="11"/>
  <c r="I3095" i="11"/>
  <c r="G3095" i="11"/>
  <c r="A3095" i="11"/>
  <c r="U3094" i="11"/>
  <c r="S3094" i="11"/>
  <c r="R3094" i="11"/>
  <c r="T3094" i="11" s="1"/>
  <c r="Q3094" i="11"/>
  <c r="P3094" i="11"/>
  <c r="O3094" i="11"/>
  <c r="N3094" i="11"/>
  <c r="M3094" i="11"/>
  <c r="I3094" i="11"/>
  <c r="G3094" i="11"/>
  <c r="A3094" i="11"/>
  <c r="U3093" i="11"/>
  <c r="S3093" i="11"/>
  <c r="R3093" i="11"/>
  <c r="T3093" i="11" s="1"/>
  <c r="Q3093" i="11"/>
  <c r="P3093" i="11"/>
  <c r="O3093" i="11"/>
  <c r="N3093" i="11"/>
  <c r="M3093" i="11"/>
  <c r="I3093" i="11"/>
  <c r="G3093" i="11"/>
  <c r="A3093" i="11"/>
  <c r="U3092" i="11"/>
  <c r="S3092" i="11"/>
  <c r="R3092" i="11"/>
  <c r="T3092" i="11" s="1"/>
  <c r="Q3092" i="11"/>
  <c r="P3092" i="11"/>
  <c r="O3092" i="11"/>
  <c r="N3092" i="11"/>
  <c r="M3092" i="11"/>
  <c r="I3092" i="11"/>
  <c r="G3092" i="11"/>
  <c r="A3092" i="11"/>
  <c r="U3091" i="11"/>
  <c r="S3091" i="11"/>
  <c r="R3091" i="11"/>
  <c r="T3091" i="11" s="1"/>
  <c r="Q3091" i="11"/>
  <c r="P3091" i="11"/>
  <c r="O3091" i="11"/>
  <c r="N3091" i="11"/>
  <c r="M3091" i="11"/>
  <c r="I3091" i="11"/>
  <c r="G3091" i="11"/>
  <c r="A3091" i="11"/>
  <c r="U3090" i="11"/>
  <c r="S3090" i="11"/>
  <c r="R3090" i="11"/>
  <c r="T3090" i="11" s="1"/>
  <c r="Q3090" i="11"/>
  <c r="P3090" i="11"/>
  <c r="O3090" i="11"/>
  <c r="N3090" i="11"/>
  <c r="M3090" i="11"/>
  <c r="I3090" i="11"/>
  <c r="G3090" i="11"/>
  <c r="A3090" i="11"/>
  <c r="U3089" i="11"/>
  <c r="S3089" i="11"/>
  <c r="R3089" i="11"/>
  <c r="T3089" i="11" s="1"/>
  <c r="Q3089" i="11"/>
  <c r="P3089" i="11"/>
  <c r="O3089" i="11"/>
  <c r="N3089" i="11"/>
  <c r="M3089" i="11"/>
  <c r="I3089" i="11"/>
  <c r="G3089" i="11"/>
  <c r="A3089" i="11"/>
  <c r="U3088" i="11"/>
  <c r="S3088" i="11"/>
  <c r="R3088" i="11"/>
  <c r="T3088" i="11" s="1"/>
  <c r="Q3088" i="11"/>
  <c r="P3088" i="11"/>
  <c r="O3088" i="11"/>
  <c r="N3088" i="11"/>
  <c r="M3088" i="11"/>
  <c r="I3088" i="11"/>
  <c r="G3088" i="11"/>
  <c r="A3088" i="11"/>
  <c r="U3087" i="11"/>
  <c r="S3087" i="11"/>
  <c r="R3087" i="11"/>
  <c r="T3087" i="11" s="1"/>
  <c r="Q3087" i="11"/>
  <c r="P3087" i="11"/>
  <c r="O3087" i="11"/>
  <c r="N3087" i="11"/>
  <c r="M3087" i="11"/>
  <c r="I3087" i="11"/>
  <c r="G3087" i="11"/>
  <c r="A3087" i="11"/>
  <c r="U3086" i="11"/>
  <c r="S3086" i="11"/>
  <c r="R3086" i="11"/>
  <c r="T3086" i="11" s="1"/>
  <c r="Q3086" i="11"/>
  <c r="P3086" i="11"/>
  <c r="O3086" i="11"/>
  <c r="N3086" i="11"/>
  <c r="M3086" i="11"/>
  <c r="I3086" i="11"/>
  <c r="G3086" i="11"/>
  <c r="A3086" i="11"/>
  <c r="U3085" i="11"/>
  <c r="S3085" i="11"/>
  <c r="R3085" i="11"/>
  <c r="T3085" i="11" s="1"/>
  <c r="Q3085" i="11"/>
  <c r="P3085" i="11"/>
  <c r="O3085" i="11"/>
  <c r="N3085" i="11"/>
  <c r="M3085" i="11"/>
  <c r="I3085" i="11"/>
  <c r="G3085" i="11"/>
  <c r="A3085" i="11"/>
  <c r="U3084" i="11"/>
  <c r="S3084" i="11"/>
  <c r="R3084" i="11"/>
  <c r="T3084" i="11" s="1"/>
  <c r="Q3084" i="11"/>
  <c r="P3084" i="11"/>
  <c r="O3084" i="11"/>
  <c r="N3084" i="11"/>
  <c r="M3084" i="11"/>
  <c r="I3084" i="11"/>
  <c r="G3084" i="11"/>
  <c r="A3084" i="11"/>
  <c r="U3083" i="11"/>
  <c r="S3083" i="11"/>
  <c r="R3083" i="11"/>
  <c r="T3083" i="11" s="1"/>
  <c r="Q3083" i="11"/>
  <c r="P3083" i="11"/>
  <c r="O3083" i="11"/>
  <c r="N3083" i="11"/>
  <c r="M3083" i="11"/>
  <c r="I3083" i="11"/>
  <c r="G3083" i="11"/>
  <c r="A3083" i="11"/>
  <c r="U3082" i="11"/>
  <c r="S3082" i="11"/>
  <c r="R3082" i="11"/>
  <c r="T3082" i="11" s="1"/>
  <c r="Q3082" i="11"/>
  <c r="P3082" i="11"/>
  <c r="O3082" i="11"/>
  <c r="N3082" i="11"/>
  <c r="M3082" i="11"/>
  <c r="I3082" i="11"/>
  <c r="G3082" i="11"/>
  <c r="A3082" i="11"/>
  <c r="U3081" i="11"/>
  <c r="S3081" i="11"/>
  <c r="R3081" i="11"/>
  <c r="T3081" i="11" s="1"/>
  <c r="Q3081" i="11"/>
  <c r="P3081" i="11"/>
  <c r="O3081" i="11"/>
  <c r="N3081" i="11"/>
  <c r="M3081" i="11"/>
  <c r="I3081" i="11"/>
  <c r="G3081" i="11"/>
  <c r="A3081" i="11"/>
  <c r="U3080" i="11"/>
  <c r="S3080" i="11"/>
  <c r="R3080" i="11"/>
  <c r="T3080" i="11" s="1"/>
  <c r="Q3080" i="11"/>
  <c r="P3080" i="11"/>
  <c r="O3080" i="11"/>
  <c r="N3080" i="11"/>
  <c r="M3080" i="11"/>
  <c r="I3080" i="11"/>
  <c r="G3080" i="11"/>
  <c r="A3080" i="11"/>
  <c r="U3079" i="11"/>
  <c r="S3079" i="11"/>
  <c r="R3079" i="11"/>
  <c r="T3079" i="11" s="1"/>
  <c r="Q3079" i="11"/>
  <c r="P3079" i="11"/>
  <c r="O3079" i="11"/>
  <c r="N3079" i="11"/>
  <c r="M3079" i="11"/>
  <c r="I3079" i="11"/>
  <c r="G3079" i="11"/>
  <c r="A3079" i="11"/>
  <c r="U3078" i="11"/>
  <c r="S3078" i="11"/>
  <c r="R3078" i="11"/>
  <c r="T3078" i="11" s="1"/>
  <c r="Q3078" i="11"/>
  <c r="P3078" i="11"/>
  <c r="O3078" i="11"/>
  <c r="N3078" i="11"/>
  <c r="M3078" i="11"/>
  <c r="I3078" i="11"/>
  <c r="G3078" i="11"/>
  <c r="A3078" i="11"/>
  <c r="U3077" i="11"/>
  <c r="S3077" i="11"/>
  <c r="R3077" i="11"/>
  <c r="T3077" i="11" s="1"/>
  <c r="Q3077" i="11"/>
  <c r="P3077" i="11"/>
  <c r="O3077" i="11"/>
  <c r="N3077" i="11"/>
  <c r="M3077" i="11"/>
  <c r="I3077" i="11"/>
  <c r="G3077" i="11"/>
  <c r="A3077" i="11"/>
  <c r="U3076" i="11"/>
  <c r="S3076" i="11"/>
  <c r="R3076" i="11"/>
  <c r="T3076" i="11" s="1"/>
  <c r="Q3076" i="11"/>
  <c r="P3076" i="11"/>
  <c r="O3076" i="11"/>
  <c r="N3076" i="11"/>
  <c r="M3076" i="11"/>
  <c r="I3076" i="11"/>
  <c r="G3076" i="11"/>
  <c r="A3076" i="11"/>
  <c r="U3075" i="11"/>
  <c r="S3075" i="11"/>
  <c r="R3075" i="11"/>
  <c r="T3075" i="11" s="1"/>
  <c r="Q3075" i="11"/>
  <c r="P3075" i="11"/>
  <c r="O3075" i="11"/>
  <c r="N3075" i="11"/>
  <c r="M3075" i="11"/>
  <c r="I3075" i="11"/>
  <c r="G3075" i="11"/>
  <c r="A3075" i="11"/>
  <c r="U3074" i="11"/>
  <c r="S3074" i="11"/>
  <c r="R3074" i="11"/>
  <c r="T3074" i="11" s="1"/>
  <c r="Q3074" i="11"/>
  <c r="P3074" i="11"/>
  <c r="O3074" i="11"/>
  <c r="N3074" i="11"/>
  <c r="M3074" i="11"/>
  <c r="I3074" i="11"/>
  <c r="G3074" i="11"/>
  <c r="A3074" i="11"/>
  <c r="U3073" i="11"/>
  <c r="S3073" i="11"/>
  <c r="R3073" i="11"/>
  <c r="T3073" i="11" s="1"/>
  <c r="Q3073" i="11"/>
  <c r="P3073" i="11"/>
  <c r="O3073" i="11"/>
  <c r="N3073" i="11"/>
  <c r="M3073" i="11"/>
  <c r="I3073" i="11"/>
  <c r="G3073" i="11"/>
  <c r="A3073" i="11"/>
  <c r="U3072" i="11"/>
  <c r="S3072" i="11"/>
  <c r="R3072" i="11"/>
  <c r="T3072" i="11" s="1"/>
  <c r="Q3072" i="11"/>
  <c r="P3072" i="11"/>
  <c r="O3072" i="11"/>
  <c r="N3072" i="11"/>
  <c r="M3072" i="11"/>
  <c r="I3072" i="11"/>
  <c r="G3072" i="11"/>
  <c r="A3072" i="11"/>
  <c r="U3071" i="11"/>
  <c r="S3071" i="11"/>
  <c r="R3071" i="11"/>
  <c r="T3071" i="11" s="1"/>
  <c r="Q3071" i="11"/>
  <c r="P3071" i="11"/>
  <c r="O3071" i="11"/>
  <c r="N3071" i="11"/>
  <c r="M3071" i="11"/>
  <c r="I3071" i="11"/>
  <c r="G3071" i="11"/>
  <c r="A3071" i="11"/>
  <c r="U3070" i="11"/>
  <c r="S3070" i="11"/>
  <c r="R3070" i="11"/>
  <c r="T3070" i="11" s="1"/>
  <c r="Q3070" i="11"/>
  <c r="P3070" i="11"/>
  <c r="O3070" i="11"/>
  <c r="N3070" i="11"/>
  <c r="M3070" i="11"/>
  <c r="I3070" i="11"/>
  <c r="G3070" i="11"/>
  <c r="A3070" i="11"/>
  <c r="U3069" i="11"/>
  <c r="S3069" i="11"/>
  <c r="R3069" i="11"/>
  <c r="T3069" i="11" s="1"/>
  <c r="Q3069" i="11"/>
  <c r="P3069" i="11"/>
  <c r="O3069" i="11"/>
  <c r="N3069" i="11"/>
  <c r="M3069" i="11"/>
  <c r="I3069" i="11"/>
  <c r="G3069" i="11"/>
  <c r="A3069" i="11"/>
  <c r="U3068" i="11"/>
  <c r="S3068" i="11"/>
  <c r="R3068" i="11"/>
  <c r="T3068" i="11" s="1"/>
  <c r="Q3068" i="11"/>
  <c r="P3068" i="11"/>
  <c r="O3068" i="11"/>
  <c r="N3068" i="11"/>
  <c r="M3068" i="11"/>
  <c r="I3068" i="11"/>
  <c r="G3068" i="11"/>
  <c r="A3068" i="11"/>
  <c r="U3067" i="11"/>
  <c r="S3067" i="11"/>
  <c r="R3067" i="11"/>
  <c r="T3067" i="11" s="1"/>
  <c r="Q3067" i="11"/>
  <c r="P3067" i="11"/>
  <c r="O3067" i="11"/>
  <c r="N3067" i="11"/>
  <c r="M3067" i="11"/>
  <c r="I3067" i="11"/>
  <c r="G3067" i="11"/>
  <c r="A3067" i="11"/>
  <c r="U3066" i="11"/>
  <c r="S3066" i="11"/>
  <c r="R3066" i="11"/>
  <c r="T3066" i="11" s="1"/>
  <c r="Q3066" i="11"/>
  <c r="P3066" i="11"/>
  <c r="O3066" i="11"/>
  <c r="N3066" i="11"/>
  <c r="M3066" i="11"/>
  <c r="I3066" i="11"/>
  <c r="G3066" i="11"/>
  <c r="A3066" i="11"/>
  <c r="U3065" i="11"/>
  <c r="S3065" i="11"/>
  <c r="R3065" i="11"/>
  <c r="T3065" i="11" s="1"/>
  <c r="Q3065" i="11"/>
  <c r="P3065" i="11"/>
  <c r="O3065" i="11"/>
  <c r="N3065" i="11"/>
  <c r="M3065" i="11"/>
  <c r="I3065" i="11"/>
  <c r="G3065" i="11"/>
  <c r="A3065" i="11"/>
  <c r="U3064" i="11"/>
  <c r="S3064" i="11"/>
  <c r="R3064" i="11"/>
  <c r="T3064" i="11" s="1"/>
  <c r="Q3064" i="11"/>
  <c r="P3064" i="11"/>
  <c r="O3064" i="11"/>
  <c r="N3064" i="11"/>
  <c r="M3064" i="11"/>
  <c r="I3064" i="11"/>
  <c r="G3064" i="11"/>
  <c r="A3064" i="11"/>
  <c r="U3063" i="11"/>
  <c r="S3063" i="11"/>
  <c r="R3063" i="11"/>
  <c r="T3063" i="11" s="1"/>
  <c r="Q3063" i="11"/>
  <c r="P3063" i="11"/>
  <c r="O3063" i="11"/>
  <c r="N3063" i="11"/>
  <c r="M3063" i="11"/>
  <c r="I3063" i="11"/>
  <c r="G3063" i="11"/>
  <c r="A3063" i="11"/>
  <c r="U3062" i="11"/>
  <c r="S3062" i="11"/>
  <c r="R3062" i="11"/>
  <c r="T3062" i="11" s="1"/>
  <c r="Q3062" i="11"/>
  <c r="P3062" i="11"/>
  <c r="O3062" i="11"/>
  <c r="N3062" i="11"/>
  <c r="M3062" i="11"/>
  <c r="I3062" i="11"/>
  <c r="G3062" i="11"/>
  <c r="A3062" i="11"/>
  <c r="U3061" i="11"/>
  <c r="S3061" i="11"/>
  <c r="R3061" i="11"/>
  <c r="T3061" i="11" s="1"/>
  <c r="Q3061" i="11"/>
  <c r="P3061" i="11"/>
  <c r="O3061" i="11"/>
  <c r="N3061" i="11"/>
  <c r="M3061" i="11"/>
  <c r="I3061" i="11"/>
  <c r="G3061" i="11"/>
  <c r="A3061" i="11"/>
  <c r="U3060" i="11"/>
  <c r="S3060" i="11"/>
  <c r="R3060" i="11"/>
  <c r="T3060" i="11" s="1"/>
  <c r="Q3060" i="11"/>
  <c r="P3060" i="11"/>
  <c r="O3060" i="11"/>
  <c r="N3060" i="11"/>
  <c r="M3060" i="11"/>
  <c r="I3060" i="11"/>
  <c r="G3060" i="11"/>
  <c r="A3060" i="11"/>
  <c r="U3059" i="11"/>
  <c r="S3059" i="11"/>
  <c r="R3059" i="11"/>
  <c r="T3059" i="11" s="1"/>
  <c r="Q3059" i="11"/>
  <c r="P3059" i="11"/>
  <c r="O3059" i="11"/>
  <c r="N3059" i="11"/>
  <c r="M3059" i="11"/>
  <c r="I3059" i="11"/>
  <c r="G3059" i="11"/>
  <c r="A3059" i="11"/>
  <c r="U3058" i="11"/>
  <c r="S3058" i="11"/>
  <c r="R3058" i="11"/>
  <c r="T3058" i="11" s="1"/>
  <c r="Q3058" i="11"/>
  <c r="P3058" i="11"/>
  <c r="O3058" i="11"/>
  <c r="N3058" i="11"/>
  <c r="M3058" i="11"/>
  <c r="I3058" i="11"/>
  <c r="G3058" i="11"/>
  <c r="A3058" i="11"/>
  <c r="U3057" i="11"/>
  <c r="S3057" i="11"/>
  <c r="R3057" i="11"/>
  <c r="T3057" i="11" s="1"/>
  <c r="Q3057" i="11"/>
  <c r="P3057" i="11"/>
  <c r="O3057" i="11"/>
  <c r="N3057" i="11"/>
  <c r="M3057" i="11"/>
  <c r="I3057" i="11"/>
  <c r="G3057" i="11"/>
  <c r="A3057" i="11"/>
  <c r="U3056" i="11"/>
  <c r="S3056" i="11"/>
  <c r="R3056" i="11"/>
  <c r="T3056" i="11" s="1"/>
  <c r="Q3056" i="11"/>
  <c r="P3056" i="11"/>
  <c r="O3056" i="11"/>
  <c r="N3056" i="11"/>
  <c r="M3056" i="11"/>
  <c r="I3056" i="11"/>
  <c r="G3056" i="11"/>
  <c r="A3056" i="11"/>
  <c r="U3055" i="11"/>
  <c r="S3055" i="11"/>
  <c r="R3055" i="11"/>
  <c r="T3055" i="11" s="1"/>
  <c r="Q3055" i="11"/>
  <c r="P3055" i="11"/>
  <c r="O3055" i="11"/>
  <c r="N3055" i="11"/>
  <c r="M3055" i="11"/>
  <c r="I3055" i="11"/>
  <c r="G3055" i="11"/>
  <c r="A3055" i="11"/>
  <c r="U3054" i="11"/>
  <c r="S3054" i="11"/>
  <c r="R3054" i="11"/>
  <c r="T3054" i="11" s="1"/>
  <c r="Q3054" i="11"/>
  <c r="P3054" i="11"/>
  <c r="O3054" i="11"/>
  <c r="N3054" i="11"/>
  <c r="M3054" i="11"/>
  <c r="I3054" i="11"/>
  <c r="G3054" i="11"/>
  <c r="A3054" i="11"/>
  <c r="U3053" i="11"/>
  <c r="S3053" i="11"/>
  <c r="R3053" i="11"/>
  <c r="T3053" i="11" s="1"/>
  <c r="Q3053" i="11"/>
  <c r="P3053" i="11"/>
  <c r="O3053" i="11"/>
  <c r="N3053" i="11"/>
  <c r="M3053" i="11"/>
  <c r="I3053" i="11"/>
  <c r="G3053" i="11"/>
  <c r="A3053" i="11"/>
  <c r="U3052" i="11"/>
  <c r="S3052" i="11"/>
  <c r="R3052" i="11"/>
  <c r="T3052" i="11" s="1"/>
  <c r="Q3052" i="11"/>
  <c r="P3052" i="11"/>
  <c r="O3052" i="11"/>
  <c r="N3052" i="11"/>
  <c r="M3052" i="11"/>
  <c r="I3052" i="11"/>
  <c r="G3052" i="11"/>
  <c r="A3052" i="11"/>
  <c r="U3051" i="11"/>
  <c r="S3051" i="11"/>
  <c r="R3051" i="11"/>
  <c r="T3051" i="11" s="1"/>
  <c r="Q3051" i="11"/>
  <c r="P3051" i="11"/>
  <c r="O3051" i="11"/>
  <c r="N3051" i="11"/>
  <c r="M3051" i="11"/>
  <c r="I3051" i="11"/>
  <c r="G3051" i="11"/>
  <c r="A3051" i="11"/>
  <c r="S3050" i="11"/>
  <c r="U3050" i="11" s="1"/>
  <c r="R3050" i="11"/>
  <c r="T3050" i="11" s="1"/>
  <c r="Q3050" i="11"/>
  <c r="P3050" i="11"/>
  <c r="O3050" i="11"/>
  <c r="N3050" i="11"/>
  <c r="M3050" i="11"/>
  <c r="I3050" i="11"/>
  <c r="G3050" i="11"/>
  <c r="A3050" i="11"/>
  <c r="U3049" i="11"/>
  <c r="S3049" i="11"/>
  <c r="R3049" i="11"/>
  <c r="T3049" i="11" s="1"/>
  <c r="Q3049" i="11"/>
  <c r="P3049" i="11"/>
  <c r="O3049" i="11"/>
  <c r="N3049" i="11"/>
  <c r="M3049" i="11"/>
  <c r="I3049" i="11"/>
  <c r="G3049" i="11"/>
  <c r="A3049" i="11"/>
  <c r="S3048" i="11"/>
  <c r="U3048" i="11" s="1"/>
  <c r="R3048" i="11"/>
  <c r="T3048" i="11" s="1"/>
  <c r="Q3048" i="11"/>
  <c r="P3048" i="11"/>
  <c r="O3048" i="11"/>
  <c r="N3048" i="11"/>
  <c r="M3048" i="11"/>
  <c r="I3048" i="11"/>
  <c r="G3048" i="11"/>
  <c r="A3048" i="11"/>
  <c r="U3047" i="11"/>
  <c r="S3047" i="11"/>
  <c r="R3047" i="11"/>
  <c r="T3047" i="11" s="1"/>
  <c r="Q3047" i="11"/>
  <c r="P3047" i="11"/>
  <c r="O3047" i="11"/>
  <c r="N3047" i="11"/>
  <c r="M3047" i="11"/>
  <c r="I3047" i="11"/>
  <c r="G3047" i="11"/>
  <c r="A3047" i="11"/>
  <c r="U3046" i="11"/>
  <c r="S3046" i="11"/>
  <c r="R3046" i="11"/>
  <c r="T3046" i="11" s="1"/>
  <c r="Q3046" i="11"/>
  <c r="P3046" i="11"/>
  <c r="O3046" i="11"/>
  <c r="N3046" i="11"/>
  <c r="M3046" i="11"/>
  <c r="I3046" i="11"/>
  <c r="G3046" i="11"/>
  <c r="A3046" i="11"/>
  <c r="U3045" i="11"/>
  <c r="S3045" i="11"/>
  <c r="R3045" i="11"/>
  <c r="T3045" i="11" s="1"/>
  <c r="Q3045" i="11"/>
  <c r="P3045" i="11"/>
  <c r="O3045" i="11"/>
  <c r="N3045" i="11"/>
  <c r="M3045" i="11"/>
  <c r="I3045" i="11"/>
  <c r="G3045" i="11"/>
  <c r="A3045" i="11"/>
  <c r="U3044" i="11"/>
  <c r="S3044" i="11"/>
  <c r="R3044" i="11"/>
  <c r="T3044" i="11" s="1"/>
  <c r="Q3044" i="11"/>
  <c r="P3044" i="11"/>
  <c r="O3044" i="11"/>
  <c r="N3044" i="11"/>
  <c r="M3044" i="11"/>
  <c r="I3044" i="11"/>
  <c r="G3044" i="11"/>
  <c r="A3044" i="11"/>
  <c r="U3043" i="11"/>
  <c r="S3043" i="11"/>
  <c r="R3043" i="11"/>
  <c r="T3043" i="11" s="1"/>
  <c r="Q3043" i="11"/>
  <c r="P3043" i="11"/>
  <c r="O3043" i="11"/>
  <c r="N3043" i="11"/>
  <c r="M3043" i="11"/>
  <c r="I3043" i="11"/>
  <c r="G3043" i="11"/>
  <c r="A3043" i="11"/>
  <c r="S3042" i="11"/>
  <c r="U3042" i="11" s="1"/>
  <c r="R3042" i="11"/>
  <c r="T3042" i="11" s="1"/>
  <c r="Q3042" i="11"/>
  <c r="P3042" i="11"/>
  <c r="O3042" i="11"/>
  <c r="N3042" i="11"/>
  <c r="M3042" i="11"/>
  <c r="I3042" i="11"/>
  <c r="G3042" i="11"/>
  <c r="A3042" i="11"/>
  <c r="U3041" i="11"/>
  <c r="S3041" i="11"/>
  <c r="R3041" i="11"/>
  <c r="T3041" i="11" s="1"/>
  <c r="Q3041" i="11"/>
  <c r="P3041" i="11"/>
  <c r="O3041" i="11"/>
  <c r="N3041" i="11"/>
  <c r="M3041" i="11"/>
  <c r="I3041" i="11"/>
  <c r="G3041" i="11"/>
  <c r="A3041" i="11"/>
  <c r="S3040" i="11"/>
  <c r="U3040" i="11" s="1"/>
  <c r="R3040" i="11"/>
  <c r="T3040" i="11" s="1"/>
  <c r="Q3040" i="11"/>
  <c r="P3040" i="11"/>
  <c r="O3040" i="11"/>
  <c r="N3040" i="11"/>
  <c r="M3040" i="11"/>
  <c r="I3040" i="11"/>
  <c r="G3040" i="11"/>
  <c r="A3040" i="11"/>
  <c r="U3039" i="11"/>
  <c r="S3039" i="11"/>
  <c r="R3039" i="11"/>
  <c r="T3039" i="11" s="1"/>
  <c r="Q3039" i="11"/>
  <c r="P3039" i="11"/>
  <c r="O3039" i="11"/>
  <c r="N3039" i="11"/>
  <c r="M3039" i="11"/>
  <c r="I3039" i="11"/>
  <c r="G3039" i="11"/>
  <c r="A3039" i="11"/>
  <c r="U3038" i="11"/>
  <c r="S3038" i="11"/>
  <c r="R3038" i="11"/>
  <c r="T3038" i="11" s="1"/>
  <c r="Q3038" i="11"/>
  <c r="P3038" i="11"/>
  <c r="O3038" i="11"/>
  <c r="N3038" i="11"/>
  <c r="M3038" i="11"/>
  <c r="I3038" i="11"/>
  <c r="G3038" i="11"/>
  <c r="A3038" i="11"/>
  <c r="S3037" i="11"/>
  <c r="U3037" i="11" s="1"/>
  <c r="R3037" i="11"/>
  <c r="T3037" i="11" s="1"/>
  <c r="Q3037" i="11"/>
  <c r="P3037" i="11"/>
  <c r="O3037" i="11"/>
  <c r="N3037" i="11"/>
  <c r="M3037" i="11"/>
  <c r="I3037" i="11"/>
  <c r="G3037" i="11"/>
  <c r="A3037" i="11"/>
  <c r="U3036" i="11"/>
  <c r="S3036" i="11"/>
  <c r="R3036" i="11"/>
  <c r="T3036" i="11" s="1"/>
  <c r="Q3036" i="11"/>
  <c r="P3036" i="11"/>
  <c r="O3036" i="11"/>
  <c r="N3036" i="11"/>
  <c r="M3036" i="11"/>
  <c r="I3036" i="11"/>
  <c r="G3036" i="11"/>
  <c r="A3036" i="11"/>
  <c r="U3035" i="11"/>
  <c r="S3035" i="11"/>
  <c r="R3035" i="11"/>
  <c r="T3035" i="11" s="1"/>
  <c r="Q3035" i="11"/>
  <c r="P3035" i="11"/>
  <c r="O3035" i="11"/>
  <c r="N3035" i="11"/>
  <c r="M3035" i="11"/>
  <c r="I3035" i="11"/>
  <c r="G3035" i="11"/>
  <c r="A3035" i="11"/>
  <c r="S3034" i="11"/>
  <c r="U3034" i="11" s="1"/>
  <c r="R3034" i="11"/>
  <c r="T3034" i="11" s="1"/>
  <c r="Q3034" i="11"/>
  <c r="P3034" i="11"/>
  <c r="O3034" i="11"/>
  <c r="N3034" i="11"/>
  <c r="M3034" i="11"/>
  <c r="I3034" i="11"/>
  <c r="G3034" i="11"/>
  <c r="A3034" i="11"/>
  <c r="S3033" i="11"/>
  <c r="U3033" i="11" s="1"/>
  <c r="R3033" i="11"/>
  <c r="T3033" i="11" s="1"/>
  <c r="Q3033" i="11"/>
  <c r="P3033" i="11"/>
  <c r="O3033" i="11"/>
  <c r="N3033" i="11"/>
  <c r="M3033" i="11"/>
  <c r="I3033" i="11"/>
  <c r="G3033" i="11"/>
  <c r="A3033" i="11"/>
  <c r="S3032" i="11"/>
  <c r="U3032" i="11" s="1"/>
  <c r="R3032" i="11"/>
  <c r="T3032" i="11" s="1"/>
  <c r="Q3032" i="11"/>
  <c r="P3032" i="11"/>
  <c r="O3032" i="11"/>
  <c r="N3032" i="11"/>
  <c r="M3032" i="11"/>
  <c r="I3032" i="11"/>
  <c r="G3032" i="11"/>
  <c r="A3032" i="11"/>
  <c r="U3031" i="11"/>
  <c r="S3031" i="11"/>
  <c r="R3031" i="11"/>
  <c r="T3031" i="11" s="1"/>
  <c r="Q3031" i="11"/>
  <c r="P3031" i="11"/>
  <c r="O3031" i="11"/>
  <c r="N3031" i="11"/>
  <c r="M3031" i="11"/>
  <c r="I3031" i="11"/>
  <c r="G3031" i="11"/>
  <c r="A3031" i="11"/>
  <c r="U3030" i="11"/>
  <c r="S3030" i="11"/>
  <c r="R3030" i="11"/>
  <c r="T3030" i="11" s="1"/>
  <c r="Q3030" i="11"/>
  <c r="P3030" i="11"/>
  <c r="O3030" i="11"/>
  <c r="N3030" i="11"/>
  <c r="M3030" i="11"/>
  <c r="I3030" i="11"/>
  <c r="G3030" i="11"/>
  <c r="A3030" i="11"/>
  <c r="S3029" i="11"/>
  <c r="U3029" i="11" s="1"/>
  <c r="R3029" i="11"/>
  <c r="T3029" i="11" s="1"/>
  <c r="Q3029" i="11"/>
  <c r="P3029" i="11"/>
  <c r="O3029" i="11"/>
  <c r="N3029" i="11"/>
  <c r="M3029" i="11"/>
  <c r="I3029" i="11"/>
  <c r="G3029" i="11"/>
  <c r="A3029" i="11"/>
  <c r="U3028" i="11"/>
  <c r="S3028" i="11"/>
  <c r="R3028" i="11"/>
  <c r="T3028" i="11" s="1"/>
  <c r="Q3028" i="11"/>
  <c r="P3028" i="11"/>
  <c r="O3028" i="11"/>
  <c r="N3028" i="11"/>
  <c r="M3028" i="11"/>
  <c r="I3028" i="11"/>
  <c r="G3028" i="11"/>
  <c r="A3028" i="11"/>
  <c r="U3027" i="11"/>
  <c r="S3027" i="11"/>
  <c r="R3027" i="11"/>
  <c r="T3027" i="11" s="1"/>
  <c r="Q3027" i="11"/>
  <c r="P3027" i="11"/>
  <c r="O3027" i="11"/>
  <c r="N3027" i="11"/>
  <c r="M3027" i="11"/>
  <c r="I3027" i="11"/>
  <c r="G3027" i="11"/>
  <c r="A3027" i="11"/>
  <c r="S3026" i="11"/>
  <c r="U3026" i="11" s="1"/>
  <c r="R3026" i="11"/>
  <c r="T3026" i="11" s="1"/>
  <c r="Q3026" i="11"/>
  <c r="P3026" i="11"/>
  <c r="O3026" i="11"/>
  <c r="N3026" i="11"/>
  <c r="M3026" i="11"/>
  <c r="I3026" i="11"/>
  <c r="G3026" i="11"/>
  <c r="A3026" i="11"/>
  <c r="S3025" i="11"/>
  <c r="U3025" i="11" s="1"/>
  <c r="R3025" i="11"/>
  <c r="T3025" i="11" s="1"/>
  <c r="Q3025" i="11"/>
  <c r="P3025" i="11"/>
  <c r="O3025" i="11"/>
  <c r="N3025" i="11"/>
  <c r="M3025" i="11"/>
  <c r="I3025" i="11"/>
  <c r="G3025" i="11"/>
  <c r="A3025" i="11"/>
  <c r="S3024" i="11"/>
  <c r="U3024" i="11" s="1"/>
  <c r="R3024" i="11"/>
  <c r="T3024" i="11" s="1"/>
  <c r="Q3024" i="11"/>
  <c r="P3024" i="11"/>
  <c r="O3024" i="11"/>
  <c r="N3024" i="11"/>
  <c r="M3024" i="11"/>
  <c r="I3024" i="11"/>
  <c r="G3024" i="11"/>
  <c r="A3024" i="11"/>
  <c r="U3023" i="11"/>
  <c r="S3023" i="11"/>
  <c r="R3023" i="11"/>
  <c r="T3023" i="11" s="1"/>
  <c r="Q3023" i="11"/>
  <c r="P3023" i="11"/>
  <c r="O3023" i="11"/>
  <c r="N3023" i="11"/>
  <c r="M3023" i="11"/>
  <c r="I3023" i="11"/>
  <c r="G3023" i="11"/>
  <c r="A3023" i="11"/>
  <c r="U3022" i="11"/>
  <c r="S3022" i="11"/>
  <c r="R3022" i="11"/>
  <c r="T3022" i="11" s="1"/>
  <c r="Q3022" i="11"/>
  <c r="P3022" i="11"/>
  <c r="O3022" i="11"/>
  <c r="N3022" i="11"/>
  <c r="M3022" i="11"/>
  <c r="I3022" i="11"/>
  <c r="G3022" i="11"/>
  <c r="A3022" i="11"/>
  <c r="S3021" i="11"/>
  <c r="U3021" i="11" s="1"/>
  <c r="R3021" i="11"/>
  <c r="T3021" i="11" s="1"/>
  <c r="Q3021" i="11"/>
  <c r="P3021" i="11"/>
  <c r="O3021" i="11"/>
  <c r="N3021" i="11"/>
  <c r="M3021" i="11"/>
  <c r="I3021" i="11"/>
  <c r="G3021" i="11"/>
  <c r="A3021" i="11"/>
  <c r="U3020" i="11"/>
  <c r="S3020" i="11"/>
  <c r="R3020" i="11"/>
  <c r="T3020" i="11" s="1"/>
  <c r="Q3020" i="11"/>
  <c r="P3020" i="11"/>
  <c r="O3020" i="11"/>
  <c r="N3020" i="11"/>
  <c r="M3020" i="11"/>
  <c r="I3020" i="11"/>
  <c r="G3020" i="11"/>
  <c r="A3020" i="11"/>
  <c r="U3019" i="11"/>
  <c r="S3019" i="11"/>
  <c r="R3019" i="11"/>
  <c r="T3019" i="11" s="1"/>
  <c r="Q3019" i="11"/>
  <c r="P3019" i="11"/>
  <c r="O3019" i="11"/>
  <c r="N3019" i="11"/>
  <c r="M3019" i="11"/>
  <c r="I3019" i="11"/>
  <c r="G3019" i="11"/>
  <c r="A3019" i="11"/>
  <c r="S3018" i="11"/>
  <c r="U3018" i="11" s="1"/>
  <c r="R3018" i="11"/>
  <c r="T3018" i="11" s="1"/>
  <c r="Q3018" i="11"/>
  <c r="P3018" i="11"/>
  <c r="O3018" i="11"/>
  <c r="N3018" i="11"/>
  <c r="M3018" i="11"/>
  <c r="I3018" i="11"/>
  <c r="G3018" i="11"/>
  <c r="A3018" i="11"/>
  <c r="S3017" i="11"/>
  <c r="U3017" i="11" s="1"/>
  <c r="R3017" i="11"/>
  <c r="T3017" i="11" s="1"/>
  <c r="Q3017" i="11"/>
  <c r="P3017" i="11"/>
  <c r="O3017" i="11"/>
  <c r="N3017" i="11"/>
  <c r="M3017" i="11"/>
  <c r="I3017" i="11"/>
  <c r="G3017" i="11"/>
  <c r="A3017" i="11"/>
  <c r="S3016" i="11"/>
  <c r="U3016" i="11" s="1"/>
  <c r="R3016" i="11"/>
  <c r="T3016" i="11" s="1"/>
  <c r="Q3016" i="11"/>
  <c r="P3016" i="11"/>
  <c r="O3016" i="11"/>
  <c r="N3016" i="11"/>
  <c r="M3016" i="11"/>
  <c r="I3016" i="11"/>
  <c r="G3016" i="11"/>
  <c r="A3016" i="11"/>
  <c r="U3015" i="11"/>
  <c r="S3015" i="11"/>
  <c r="R3015" i="11"/>
  <c r="T3015" i="11" s="1"/>
  <c r="Q3015" i="11"/>
  <c r="P3015" i="11"/>
  <c r="O3015" i="11"/>
  <c r="N3015" i="11"/>
  <c r="M3015" i="11"/>
  <c r="I3015" i="11"/>
  <c r="G3015" i="11"/>
  <c r="A3015" i="11"/>
  <c r="U3014" i="11"/>
  <c r="S3014" i="11"/>
  <c r="R3014" i="11"/>
  <c r="T3014" i="11" s="1"/>
  <c r="Q3014" i="11"/>
  <c r="P3014" i="11"/>
  <c r="O3014" i="11"/>
  <c r="N3014" i="11"/>
  <c r="M3014" i="11"/>
  <c r="I3014" i="11"/>
  <c r="G3014" i="11"/>
  <c r="A3014" i="11"/>
  <c r="S3013" i="11"/>
  <c r="U3013" i="11" s="1"/>
  <c r="R3013" i="11"/>
  <c r="T3013" i="11" s="1"/>
  <c r="Q3013" i="11"/>
  <c r="P3013" i="11"/>
  <c r="O3013" i="11"/>
  <c r="N3013" i="11"/>
  <c r="M3013" i="11"/>
  <c r="I3013" i="11"/>
  <c r="G3013" i="11"/>
  <c r="A3013" i="11"/>
  <c r="U3012" i="11"/>
  <c r="S3012" i="11"/>
  <c r="R3012" i="11"/>
  <c r="T3012" i="11" s="1"/>
  <c r="Q3012" i="11"/>
  <c r="P3012" i="11"/>
  <c r="O3012" i="11"/>
  <c r="N3012" i="11"/>
  <c r="M3012" i="11"/>
  <c r="I3012" i="11"/>
  <c r="G3012" i="11"/>
  <c r="A3012" i="11"/>
  <c r="U3011" i="11"/>
  <c r="S3011" i="11"/>
  <c r="R3011" i="11"/>
  <c r="T3011" i="11" s="1"/>
  <c r="Q3011" i="11"/>
  <c r="P3011" i="11"/>
  <c r="O3011" i="11"/>
  <c r="N3011" i="11"/>
  <c r="M3011" i="11"/>
  <c r="I3011" i="11"/>
  <c r="G3011" i="11"/>
  <c r="A3011" i="11"/>
  <c r="S3010" i="11"/>
  <c r="U3010" i="11" s="1"/>
  <c r="R3010" i="11"/>
  <c r="T3010" i="11" s="1"/>
  <c r="Q3010" i="11"/>
  <c r="P3010" i="11"/>
  <c r="O3010" i="11"/>
  <c r="N3010" i="11"/>
  <c r="M3010" i="11"/>
  <c r="I3010" i="11"/>
  <c r="G3010" i="11"/>
  <c r="A3010" i="11"/>
  <c r="S3009" i="11"/>
  <c r="U3009" i="11" s="1"/>
  <c r="R3009" i="11"/>
  <c r="T3009" i="11" s="1"/>
  <c r="Q3009" i="11"/>
  <c r="P3009" i="11"/>
  <c r="O3009" i="11"/>
  <c r="N3009" i="11"/>
  <c r="M3009" i="11"/>
  <c r="I3009" i="11"/>
  <c r="G3009" i="11"/>
  <c r="A3009" i="11"/>
  <c r="S3008" i="11"/>
  <c r="U3008" i="11" s="1"/>
  <c r="R3008" i="11"/>
  <c r="T3008" i="11" s="1"/>
  <c r="Q3008" i="11"/>
  <c r="P3008" i="11"/>
  <c r="O3008" i="11"/>
  <c r="N3008" i="11"/>
  <c r="M3008" i="11"/>
  <c r="I3008" i="11"/>
  <c r="G3008" i="11"/>
  <c r="A3008" i="11"/>
  <c r="U3007" i="11"/>
  <c r="S3007" i="11"/>
  <c r="R3007" i="11"/>
  <c r="T3007" i="11" s="1"/>
  <c r="Q3007" i="11"/>
  <c r="P3007" i="11"/>
  <c r="O3007" i="11"/>
  <c r="N3007" i="11"/>
  <c r="M3007" i="11"/>
  <c r="I3007" i="11"/>
  <c r="G3007" i="11"/>
  <c r="A3007" i="11"/>
  <c r="U3006" i="11"/>
  <c r="S3006" i="11"/>
  <c r="R3006" i="11"/>
  <c r="T3006" i="11" s="1"/>
  <c r="Q3006" i="11"/>
  <c r="P3006" i="11"/>
  <c r="O3006" i="11"/>
  <c r="N3006" i="11"/>
  <c r="M3006" i="11"/>
  <c r="I3006" i="11"/>
  <c r="G3006" i="11"/>
  <c r="A3006" i="11"/>
  <c r="T3005" i="11"/>
  <c r="S3005" i="11"/>
  <c r="U3005" i="11" s="1"/>
  <c r="R3005" i="11"/>
  <c r="Q3005" i="11"/>
  <c r="P3005" i="11"/>
  <c r="O3005" i="11"/>
  <c r="N3005" i="11"/>
  <c r="M3005" i="11"/>
  <c r="I3005" i="11"/>
  <c r="G3005" i="11"/>
  <c r="A3005" i="11"/>
  <c r="T3004" i="11"/>
  <c r="S3004" i="11"/>
  <c r="U3004" i="11" s="1"/>
  <c r="R3004" i="11"/>
  <c r="Q3004" i="11"/>
  <c r="P3004" i="11"/>
  <c r="O3004" i="11"/>
  <c r="N3004" i="11"/>
  <c r="M3004" i="11"/>
  <c r="I3004" i="11"/>
  <c r="G3004" i="11"/>
  <c r="A3004" i="11"/>
  <c r="T3003" i="11"/>
  <c r="S3003" i="11"/>
  <c r="U3003" i="11" s="1"/>
  <c r="R3003" i="11"/>
  <c r="Q3003" i="11"/>
  <c r="P3003" i="11"/>
  <c r="O3003" i="11"/>
  <c r="N3003" i="11"/>
  <c r="M3003" i="11"/>
  <c r="I3003" i="11"/>
  <c r="G3003" i="11"/>
  <c r="A3003" i="11"/>
  <c r="T3002" i="11"/>
  <c r="S3002" i="11"/>
  <c r="U3002" i="11" s="1"/>
  <c r="R3002" i="11"/>
  <c r="Q3002" i="11"/>
  <c r="P3002" i="11"/>
  <c r="O3002" i="11"/>
  <c r="N3002" i="11"/>
  <c r="M3002" i="11"/>
  <c r="I3002" i="11"/>
  <c r="G3002" i="11"/>
  <c r="A3002" i="11"/>
  <c r="S3001" i="11"/>
  <c r="U3001" i="11" s="1"/>
  <c r="R3001" i="11"/>
  <c r="T3001" i="11" s="1"/>
  <c r="Q3001" i="11"/>
  <c r="P3001" i="11"/>
  <c r="O3001" i="11"/>
  <c r="N3001" i="11"/>
  <c r="M3001" i="11"/>
  <c r="I3001" i="11"/>
  <c r="G3001" i="11"/>
  <c r="A3001" i="11"/>
  <c r="S3000" i="11"/>
  <c r="U3000" i="11" s="1"/>
  <c r="R3000" i="11"/>
  <c r="T3000" i="11" s="1"/>
  <c r="Q3000" i="11"/>
  <c r="P3000" i="11"/>
  <c r="O3000" i="11"/>
  <c r="N3000" i="11"/>
  <c r="M3000" i="11"/>
  <c r="I3000" i="11"/>
  <c r="G3000" i="11"/>
  <c r="A3000" i="11"/>
  <c r="S2999" i="11"/>
  <c r="U2999" i="11" s="1"/>
  <c r="R2999" i="11"/>
  <c r="T2999" i="11" s="1"/>
  <c r="Q2999" i="11"/>
  <c r="P2999" i="11"/>
  <c r="O2999" i="11"/>
  <c r="N2999" i="11"/>
  <c r="M2999" i="11"/>
  <c r="I2999" i="11"/>
  <c r="G2999" i="11"/>
  <c r="A2999" i="11"/>
  <c r="S2998" i="11"/>
  <c r="U2998" i="11" s="1"/>
  <c r="R2998" i="11"/>
  <c r="T2998" i="11" s="1"/>
  <c r="Q2998" i="11"/>
  <c r="P2998" i="11"/>
  <c r="O2998" i="11"/>
  <c r="N2998" i="11"/>
  <c r="M2998" i="11"/>
  <c r="I2998" i="11"/>
  <c r="G2998" i="11"/>
  <c r="A2998" i="11"/>
  <c r="S2997" i="11"/>
  <c r="U2997" i="11" s="1"/>
  <c r="R2997" i="11"/>
  <c r="T2997" i="11" s="1"/>
  <c r="Q2997" i="11"/>
  <c r="P2997" i="11"/>
  <c r="O2997" i="11"/>
  <c r="N2997" i="11"/>
  <c r="M2997" i="11"/>
  <c r="I2997" i="11"/>
  <c r="G2997" i="11"/>
  <c r="A2997" i="11"/>
  <c r="S2996" i="11"/>
  <c r="U2996" i="11" s="1"/>
  <c r="R2996" i="11"/>
  <c r="T2996" i="11" s="1"/>
  <c r="Q2996" i="11"/>
  <c r="P2996" i="11"/>
  <c r="O2996" i="11"/>
  <c r="N2996" i="11"/>
  <c r="M2996" i="11"/>
  <c r="I2996" i="11"/>
  <c r="G2996" i="11"/>
  <c r="A2996" i="11"/>
  <c r="S2995" i="11"/>
  <c r="U2995" i="11" s="1"/>
  <c r="R2995" i="11"/>
  <c r="T2995" i="11" s="1"/>
  <c r="Q2995" i="11"/>
  <c r="P2995" i="11"/>
  <c r="O2995" i="11"/>
  <c r="N2995" i="11"/>
  <c r="M2995" i="11"/>
  <c r="I2995" i="11"/>
  <c r="G2995" i="11"/>
  <c r="A2995" i="11"/>
  <c r="S2994" i="11"/>
  <c r="U2994" i="11" s="1"/>
  <c r="R2994" i="11"/>
  <c r="T2994" i="11" s="1"/>
  <c r="Q2994" i="11"/>
  <c r="P2994" i="11"/>
  <c r="O2994" i="11"/>
  <c r="N2994" i="11"/>
  <c r="M2994" i="11"/>
  <c r="I2994" i="11"/>
  <c r="G2994" i="11"/>
  <c r="A2994" i="11"/>
  <c r="S2993" i="11"/>
  <c r="U2993" i="11" s="1"/>
  <c r="R2993" i="11"/>
  <c r="T2993" i="11" s="1"/>
  <c r="Q2993" i="11"/>
  <c r="P2993" i="11"/>
  <c r="O2993" i="11"/>
  <c r="N2993" i="11"/>
  <c r="M2993" i="11"/>
  <c r="I2993" i="11"/>
  <c r="G2993" i="11"/>
  <c r="A2993" i="11"/>
  <c r="S2992" i="11"/>
  <c r="U2992" i="11" s="1"/>
  <c r="R2992" i="11"/>
  <c r="T2992" i="11" s="1"/>
  <c r="Q2992" i="11"/>
  <c r="P2992" i="11"/>
  <c r="O2992" i="11"/>
  <c r="N2992" i="11"/>
  <c r="M2992" i="11"/>
  <c r="I2992" i="11"/>
  <c r="G2992" i="11"/>
  <c r="A2992" i="11"/>
  <c r="S2991" i="11"/>
  <c r="U2991" i="11" s="1"/>
  <c r="R2991" i="11"/>
  <c r="T2991" i="11" s="1"/>
  <c r="Q2991" i="11"/>
  <c r="P2991" i="11"/>
  <c r="O2991" i="11"/>
  <c r="N2991" i="11"/>
  <c r="M2991" i="11"/>
  <c r="I2991" i="11"/>
  <c r="G2991" i="11"/>
  <c r="A2991" i="11"/>
  <c r="S2990" i="11"/>
  <c r="U2990" i="11" s="1"/>
  <c r="R2990" i="11"/>
  <c r="T2990" i="11" s="1"/>
  <c r="Q2990" i="11"/>
  <c r="P2990" i="11"/>
  <c r="O2990" i="11"/>
  <c r="N2990" i="11"/>
  <c r="M2990" i="11"/>
  <c r="I2990" i="11"/>
  <c r="G2990" i="11"/>
  <c r="A2990" i="11"/>
  <c r="S2989" i="11"/>
  <c r="U2989" i="11" s="1"/>
  <c r="R2989" i="11"/>
  <c r="T2989" i="11" s="1"/>
  <c r="Q2989" i="11"/>
  <c r="P2989" i="11"/>
  <c r="O2989" i="11"/>
  <c r="N2989" i="11"/>
  <c r="M2989" i="11"/>
  <c r="I2989" i="11"/>
  <c r="G2989" i="11"/>
  <c r="A2989" i="11"/>
  <c r="S2988" i="11"/>
  <c r="U2988" i="11" s="1"/>
  <c r="R2988" i="11"/>
  <c r="T2988" i="11" s="1"/>
  <c r="Q2988" i="11"/>
  <c r="P2988" i="11"/>
  <c r="O2988" i="11"/>
  <c r="N2988" i="11"/>
  <c r="M2988" i="11"/>
  <c r="I2988" i="11"/>
  <c r="G2988" i="11"/>
  <c r="A2988" i="11"/>
  <c r="S2987" i="11"/>
  <c r="U2987" i="11" s="1"/>
  <c r="R2987" i="11"/>
  <c r="T2987" i="11" s="1"/>
  <c r="Q2987" i="11"/>
  <c r="P2987" i="11"/>
  <c r="O2987" i="11"/>
  <c r="N2987" i="11"/>
  <c r="M2987" i="11"/>
  <c r="I2987" i="11"/>
  <c r="G2987" i="11"/>
  <c r="A2987" i="11"/>
  <c r="S2986" i="11"/>
  <c r="U2986" i="11" s="1"/>
  <c r="R2986" i="11"/>
  <c r="T2986" i="11" s="1"/>
  <c r="Q2986" i="11"/>
  <c r="P2986" i="11"/>
  <c r="O2986" i="11"/>
  <c r="N2986" i="11"/>
  <c r="M2986" i="11"/>
  <c r="I2986" i="11"/>
  <c r="G2986" i="11"/>
  <c r="A2986" i="11"/>
  <c r="S2985" i="11"/>
  <c r="U2985" i="11" s="1"/>
  <c r="R2985" i="11"/>
  <c r="T2985" i="11" s="1"/>
  <c r="Q2985" i="11"/>
  <c r="P2985" i="11"/>
  <c r="O2985" i="11"/>
  <c r="N2985" i="11"/>
  <c r="M2985" i="11"/>
  <c r="I2985" i="11"/>
  <c r="G2985" i="11"/>
  <c r="A2985" i="11"/>
  <c r="S2984" i="11"/>
  <c r="U2984" i="11" s="1"/>
  <c r="R2984" i="11"/>
  <c r="T2984" i="11" s="1"/>
  <c r="Q2984" i="11"/>
  <c r="P2984" i="11"/>
  <c r="O2984" i="11"/>
  <c r="N2984" i="11"/>
  <c r="M2984" i="11"/>
  <c r="I2984" i="11"/>
  <c r="G2984" i="11"/>
  <c r="A2984" i="11"/>
  <c r="S2983" i="11"/>
  <c r="U2983" i="11" s="1"/>
  <c r="R2983" i="11"/>
  <c r="T2983" i="11" s="1"/>
  <c r="Q2983" i="11"/>
  <c r="P2983" i="11"/>
  <c r="O2983" i="11"/>
  <c r="N2983" i="11"/>
  <c r="M2983" i="11"/>
  <c r="I2983" i="11"/>
  <c r="G2983" i="11"/>
  <c r="A2983" i="11"/>
  <c r="S2982" i="11"/>
  <c r="U2982" i="11" s="1"/>
  <c r="R2982" i="11"/>
  <c r="T2982" i="11" s="1"/>
  <c r="Q2982" i="11"/>
  <c r="P2982" i="11"/>
  <c r="O2982" i="11"/>
  <c r="N2982" i="11"/>
  <c r="M2982" i="11"/>
  <c r="I2982" i="11"/>
  <c r="G2982" i="11"/>
  <c r="A2982" i="11"/>
  <c r="S2981" i="11"/>
  <c r="U2981" i="11" s="1"/>
  <c r="R2981" i="11"/>
  <c r="T2981" i="11" s="1"/>
  <c r="Q2981" i="11"/>
  <c r="P2981" i="11"/>
  <c r="O2981" i="11"/>
  <c r="N2981" i="11"/>
  <c r="M2981" i="11"/>
  <c r="I2981" i="11"/>
  <c r="G2981" i="11"/>
  <c r="A2981" i="11"/>
  <c r="S2980" i="11"/>
  <c r="U2980" i="11" s="1"/>
  <c r="R2980" i="11"/>
  <c r="T2980" i="11" s="1"/>
  <c r="Q2980" i="11"/>
  <c r="P2980" i="11"/>
  <c r="O2980" i="11"/>
  <c r="N2980" i="11"/>
  <c r="M2980" i="11"/>
  <c r="I2980" i="11"/>
  <c r="G2980" i="11"/>
  <c r="A2980" i="11"/>
  <c r="S2979" i="11"/>
  <c r="U2979" i="11" s="1"/>
  <c r="R2979" i="11"/>
  <c r="T2979" i="11" s="1"/>
  <c r="Q2979" i="11"/>
  <c r="P2979" i="11"/>
  <c r="O2979" i="11"/>
  <c r="N2979" i="11"/>
  <c r="M2979" i="11"/>
  <c r="I2979" i="11"/>
  <c r="G2979" i="11"/>
  <c r="A2979" i="11"/>
  <c r="S2978" i="11"/>
  <c r="U2978" i="11" s="1"/>
  <c r="R2978" i="11"/>
  <c r="T2978" i="11" s="1"/>
  <c r="Q2978" i="11"/>
  <c r="P2978" i="11"/>
  <c r="O2978" i="11"/>
  <c r="N2978" i="11"/>
  <c r="M2978" i="11"/>
  <c r="I2978" i="11"/>
  <c r="G2978" i="11"/>
  <c r="A2978" i="11"/>
  <c r="S2977" i="11"/>
  <c r="U2977" i="11" s="1"/>
  <c r="R2977" i="11"/>
  <c r="T2977" i="11" s="1"/>
  <c r="Q2977" i="11"/>
  <c r="P2977" i="11"/>
  <c r="O2977" i="11"/>
  <c r="N2977" i="11"/>
  <c r="M2977" i="11"/>
  <c r="I2977" i="11"/>
  <c r="G2977" i="11"/>
  <c r="A2977" i="11"/>
  <c r="S2976" i="11"/>
  <c r="U2976" i="11" s="1"/>
  <c r="R2976" i="11"/>
  <c r="T2976" i="11" s="1"/>
  <c r="Q2976" i="11"/>
  <c r="P2976" i="11"/>
  <c r="O2976" i="11"/>
  <c r="N2976" i="11"/>
  <c r="M2976" i="11"/>
  <c r="I2976" i="11"/>
  <c r="G2976" i="11"/>
  <c r="A2976" i="11"/>
  <c r="S2975" i="11"/>
  <c r="U2975" i="11" s="1"/>
  <c r="R2975" i="11"/>
  <c r="T2975" i="11" s="1"/>
  <c r="Q2975" i="11"/>
  <c r="P2975" i="11"/>
  <c r="O2975" i="11"/>
  <c r="N2975" i="11"/>
  <c r="M2975" i="11"/>
  <c r="I2975" i="11"/>
  <c r="G2975" i="11"/>
  <c r="A2975" i="11"/>
  <c r="S2974" i="11"/>
  <c r="U2974" i="11" s="1"/>
  <c r="R2974" i="11"/>
  <c r="T2974" i="11" s="1"/>
  <c r="Q2974" i="11"/>
  <c r="P2974" i="11"/>
  <c r="O2974" i="11"/>
  <c r="N2974" i="11"/>
  <c r="M2974" i="11"/>
  <c r="I2974" i="11"/>
  <c r="G2974" i="11"/>
  <c r="A2974" i="11"/>
  <c r="S2973" i="11"/>
  <c r="U2973" i="11" s="1"/>
  <c r="R2973" i="11"/>
  <c r="T2973" i="11" s="1"/>
  <c r="Q2973" i="11"/>
  <c r="P2973" i="11"/>
  <c r="O2973" i="11"/>
  <c r="N2973" i="11"/>
  <c r="M2973" i="11"/>
  <c r="I2973" i="11"/>
  <c r="G2973" i="11"/>
  <c r="A2973" i="11"/>
  <c r="S2972" i="11"/>
  <c r="U2972" i="11" s="1"/>
  <c r="R2972" i="11"/>
  <c r="T2972" i="11" s="1"/>
  <c r="Q2972" i="11"/>
  <c r="P2972" i="11"/>
  <c r="O2972" i="11"/>
  <c r="N2972" i="11"/>
  <c r="M2972" i="11"/>
  <c r="I2972" i="11"/>
  <c r="G2972" i="11"/>
  <c r="A2972" i="11"/>
  <c r="S2971" i="11"/>
  <c r="U2971" i="11" s="1"/>
  <c r="R2971" i="11"/>
  <c r="T2971" i="11" s="1"/>
  <c r="Q2971" i="11"/>
  <c r="P2971" i="11"/>
  <c r="O2971" i="11"/>
  <c r="N2971" i="11"/>
  <c r="M2971" i="11"/>
  <c r="I2971" i="11"/>
  <c r="G2971" i="11"/>
  <c r="A2971" i="11"/>
  <c r="S2970" i="11"/>
  <c r="U2970" i="11" s="1"/>
  <c r="R2970" i="11"/>
  <c r="T2970" i="11" s="1"/>
  <c r="Q2970" i="11"/>
  <c r="P2970" i="11"/>
  <c r="O2970" i="11"/>
  <c r="N2970" i="11"/>
  <c r="M2970" i="11"/>
  <c r="I2970" i="11"/>
  <c r="G2970" i="11"/>
  <c r="A2970" i="11"/>
  <c r="S2969" i="11"/>
  <c r="U2969" i="11" s="1"/>
  <c r="R2969" i="11"/>
  <c r="T2969" i="11" s="1"/>
  <c r="Q2969" i="11"/>
  <c r="P2969" i="11"/>
  <c r="O2969" i="11"/>
  <c r="N2969" i="11"/>
  <c r="M2969" i="11"/>
  <c r="I2969" i="11"/>
  <c r="G2969" i="11"/>
  <c r="A2969" i="11"/>
  <c r="S2968" i="11"/>
  <c r="U2968" i="11" s="1"/>
  <c r="R2968" i="11"/>
  <c r="T2968" i="11" s="1"/>
  <c r="Q2968" i="11"/>
  <c r="P2968" i="11"/>
  <c r="O2968" i="11"/>
  <c r="N2968" i="11"/>
  <c r="M2968" i="11"/>
  <c r="I2968" i="11"/>
  <c r="G2968" i="11"/>
  <c r="A2968" i="11"/>
  <c r="S2967" i="11"/>
  <c r="U2967" i="11" s="1"/>
  <c r="R2967" i="11"/>
  <c r="T2967" i="11" s="1"/>
  <c r="Q2967" i="11"/>
  <c r="P2967" i="11"/>
  <c r="O2967" i="11"/>
  <c r="N2967" i="11"/>
  <c r="M2967" i="11"/>
  <c r="I2967" i="11"/>
  <c r="G2967" i="11"/>
  <c r="A2967" i="11"/>
  <c r="S2966" i="11"/>
  <c r="U2966" i="11" s="1"/>
  <c r="R2966" i="11"/>
  <c r="T2966" i="11" s="1"/>
  <c r="Q2966" i="11"/>
  <c r="P2966" i="11"/>
  <c r="O2966" i="11"/>
  <c r="N2966" i="11"/>
  <c r="M2966" i="11"/>
  <c r="I2966" i="11"/>
  <c r="G2966" i="11"/>
  <c r="A2966" i="11"/>
  <c r="S2965" i="11"/>
  <c r="U2965" i="11" s="1"/>
  <c r="R2965" i="11"/>
  <c r="T2965" i="11" s="1"/>
  <c r="Q2965" i="11"/>
  <c r="P2965" i="11"/>
  <c r="O2965" i="11"/>
  <c r="N2965" i="11"/>
  <c r="M2965" i="11"/>
  <c r="I2965" i="11"/>
  <c r="G2965" i="11"/>
  <c r="A2965" i="11"/>
  <c r="S2964" i="11"/>
  <c r="U2964" i="11" s="1"/>
  <c r="R2964" i="11"/>
  <c r="T2964" i="11" s="1"/>
  <c r="Q2964" i="11"/>
  <c r="P2964" i="11"/>
  <c r="O2964" i="11"/>
  <c r="N2964" i="11"/>
  <c r="M2964" i="11"/>
  <c r="I2964" i="11"/>
  <c r="G2964" i="11"/>
  <c r="A2964" i="11"/>
  <c r="S2963" i="11"/>
  <c r="U2963" i="11" s="1"/>
  <c r="R2963" i="11"/>
  <c r="T2963" i="11" s="1"/>
  <c r="Q2963" i="11"/>
  <c r="P2963" i="11"/>
  <c r="O2963" i="11"/>
  <c r="N2963" i="11"/>
  <c r="M2963" i="11"/>
  <c r="I2963" i="11"/>
  <c r="G2963" i="11"/>
  <c r="A2963" i="11"/>
  <c r="S2962" i="11"/>
  <c r="U2962" i="11" s="1"/>
  <c r="R2962" i="11"/>
  <c r="T2962" i="11" s="1"/>
  <c r="Q2962" i="11"/>
  <c r="P2962" i="11"/>
  <c r="O2962" i="11"/>
  <c r="N2962" i="11"/>
  <c r="M2962" i="11"/>
  <c r="I2962" i="11"/>
  <c r="G2962" i="11"/>
  <c r="A2962" i="11"/>
  <c r="S2961" i="11"/>
  <c r="U2961" i="11" s="1"/>
  <c r="R2961" i="11"/>
  <c r="T2961" i="11" s="1"/>
  <c r="Q2961" i="11"/>
  <c r="P2961" i="11"/>
  <c r="O2961" i="11"/>
  <c r="N2961" i="11"/>
  <c r="M2961" i="11"/>
  <c r="I2961" i="11"/>
  <c r="G2961" i="11"/>
  <c r="A2961" i="11"/>
  <c r="S2960" i="11"/>
  <c r="U2960" i="11" s="1"/>
  <c r="R2960" i="11"/>
  <c r="T2960" i="11" s="1"/>
  <c r="Q2960" i="11"/>
  <c r="P2960" i="11"/>
  <c r="O2960" i="11"/>
  <c r="N2960" i="11"/>
  <c r="M2960" i="11"/>
  <c r="I2960" i="11"/>
  <c r="G2960" i="11"/>
  <c r="A2960" i="11"/>
  <c r="S2959" i="11"/>
  <c r="U2959" i="11" s="1"/>
  <c r="R2959" i="11"/>
  <c r="T2959" i="11" s="1"/>
  <c r="Q2959" i="11"/>
  <c r="P2959" i="11"/>
  <c r="O2959" i="11"/>
  <c r="N2959" i="11"/>
  <c r="M2959" i="11"/>
  <c r="I2959" i="11"/>
  <c r="G2959" i="11"/>
  <c r="A2959" i="11"/>
  <c r="S2958" i="11"/>
  <c r="U2958" i="11" s="1"/>
  <c r="R2958" i="11"/>
  <c r="T2958" i="11" s="1"/>
  <c r="Q2958" i="11"/>
  <c r="P2958" i="11"/>
  <c r="O2958" i="11"/>
  <c r="N2958" i="11"/>
  <c r="M2958" i="11"/>
  <c r="I2958" i="11"/>
  <c r="G2958" i="11"/>
  <c r="A2958" i="11"/>
  <c r="S2957" i="11"/>
  <c r="U2957" i="11" s="1"/>
  <c r="R2957" i="11"/>
  <c r="T2957" i="11" s="1"/>
  <c r="Q2957" i="11"/>
  <c r="P2957" i="11"/>
  <c r="O2957" i="11"/>
  <c r="N2957" i="11"/>
  <c r="M2957" i="11"/>
  <c r="I2957" i="11"/>
  <c r="G2957" i="11"/>
  <c r="A2957" i="11"/>
  <c r="S2956" i="11"/>
  <c r="U2956" i="11" s="1"/>
  <c r="R2956" i="11"/>
  <c r="T2956" i="11" s="1"/>
  <c r="Q2956" i="11"/>
  <c r="P2956" i="11"/>
  <c r="O2956" i="11"/>
  <c r="N2956" i="11"/>
  <c r="M2956" i="11"/>
  <c r="I2956" i="11"/>
  <c r="G2956" i="11"/>
  <c r="A2956" i="11"/>
  <c r="S2955" i="11"/>
  <c r="U2955" i="11" s="1"/>
  <c r="R2955" i="11"/>
  <c r="T2955" i="11" s="1"/>
  <c r="Q2955" i="11"/>
  <c r="P2955" i="11"/>
  <c r="O2955" i="11"/>
  <c r="N2955" i="11"/>
  <c r="M2955" i="11"/>
  <c r="I2955" i="11"/>
  <c r="G2955" i="11"/>
  <c r="A2955" i="11"/>
  <c r="S2954" i="11"/>
  <c r="U2954" i="11" s="1"/>
  <c r="R2954" i="11"/>
  <c r="T2954" i="11" s="1"/>
  <c r="Q2954" i="11"/>
  <c r="P2954" i="11"/>
  <c r="O2954" i="11"/>
  <c r="N2954" i="11"/>
  <c r="M2954" i="11"/>
  <c r="I2954" i="11"/>
  <c r="G2954" i="11"/>
  <c r="A2954" i="11"/>
  <c r="S2953" i="11"/>
  <c r="U2953" i="11" s="1"/>
  <c r="R2953" i="11"/>
  <c r="T2953" i="11" s="1"/>
  <c r="Q2953" i="11"/>
  <c r="P2953" i="11"/>
  <c r="O2953" i="11"/>
  <c r="N2953" i="11"/>
  <c r="M2953" i="11"/>
  <c r="I2953" i="11"/>
  <c r="G2953" i="11"/>
  <c r="A2953" i="11"/>
  <c r="S2952" i="11"/>
  <c r="U2952" i="11" s="1"/>
  <c r="R2952" i="11"/>
  <c r="T2952" i="11" s="1"/>
  <c r="Q2952" i="11"/>
  <c r="P2952" i="11"/>
  <c r="O2952" i="11"/>
  <c r="N2952" i="11"/>
  <c r="M2952" i="11"/>
  <c r="I2952" i="11"/>
  <c r="G2952" i="11"/>
  <c r="A2952" i="11"/>
  <c r="S2951" i="11"/>
  <c r="U2951" i="11" s="1"/>
  <c r="R2951" i="11"/>
  <c r="T2951" i="11" s="1"/>
  <c r="Q2951" i="11"/>
  <c r="P2951" i="11"/>
  <c r="O2951" i="11"/>
  <c r="N2951" i="11"/>
  <c r="M2951" i="11"/>
  <c r="I2951" i="11"/>
  <c r="G2951" i="11"/>
  <c r="A2951" i="11"/>
  <c r="S2950" i="11"/>
  <c r="U2950" i="11" s="1"/>
  <c r="R2950" i="11"/>
  <c r="T2950" i="11" s="1"/>
  <c r="Q2950" i="11"/>
  <c r="P2950" i="11"/>
  <c r="O2950" i="11"/>
  <c r="N2950" i="11"/>
  <c r="M2950" i="11"/>
  <c r="I2950" i="11"/>
  <c r="G2950" i="11"/>
  <c r="A2950" i="11"/>
  <c r="S2949" i="11"/>
  <c r="U2949" i="11" s="1"/>
  <c r="R2949" i="11"/>
  <c r="T2949" i="11" s="1"/>
  <c r="Q2949" i="11"/>
  <c r="P2949" i="11"/>
  <c r="O2949" i="11"/>
  <c r="N2949" i="11"/>
  <c r="M2949" i="11"/>
  <c r="I2949" i="11"/>
  <c r="G2949" i="11"/>
  <c r="A2949" i="11"/>
  <c r="S2948" i="11"/>
  <c r="U2948" i="11" s="1"/>
  <c r="R2948" i="11"/>
  <c r="T2948" i="11" s="1"/>
  <c r="Q2948" i="11"/>
  <c r="P2948" i="11"/>
  <c r="O2948" i="11"/>
  <c r="N2948" i="11"/>
  <c r="M2948" i="11"/>
  <c r="I2948" i="11"/>
  <c r="G2948" i="11"/>
  <c r="A2948" i="11"/>
  <c r="S2947" i="11"/>
  <c r="U2947" i="11" s="1"/>
  <c r="R2947" i="11"/>
  <c r="T2947" i="11" s="1"/>
  <c r="Q2947" i="11"/>
  <c r="P2947" i="11"/>
  <c r="O2947" i="11"/>
  <c r="N2947" i="11"/>
  <c r="M2947" i="11"/>
  <c r="I2947" i="11"/>
  <c r="G2947" i="11"/>
  <c r="A2947" i="11"/>
  <c r="S2946" i="11"/>
  <c r="U2946" i="11" s="1"/>
  <c r="R2946" i="11"/>
  <c r="T2946" i="11" s="1"/>
  <c r="Q2946" i="11"/>
  <c r="P2946" i="11"/>
  <c r="O2946" i="11"/>
  <c r="N2946" i="11"/>
  <c r="M2946" i="11"/>
  <c r="I2946" i="11"/>
  <c r="G2946" i="11"/>
  <c r="A2946" i="11"/>
  <c r="S2945" i="11"/>
  <c r="U2945" i="11" s="1"/>
  <c r="R2945" i="11"/>
  <c r="T2945" i="11" s="1"/>
  <c r="Q2945" i="11"/>
  <c r="P2945" i="11"/>
  <c r="O2945" i="11"/>
  <c r="N2945" i="11"/>
  <c r="M2945" i="11"/>
  <c r="I2945" i="11"/>
  <c r="G2945" i="11"/>
  <c r="A2945" i="11"/>
  <c r="S2944" i="11"/>
  <c r="U2944" i="11" s="1"/>
  <c r="R2944" i="11"/>
  <c r="T2944" i="11" s="1"/>
  <c r="Q2944" i="11"/>
  <c r="P2944" i="11"/>
  <c r="O2944" i="11"/>
  <c r="N2944" i="11"/>
  <c r="M2944" i="11"/>
  <c r="I2944" i="11"/>
  <c r="G2944" i="11"/>
  <c r="A2944" i="11"/>
  <c r="S2943" i="11"/>
  <c r="U2943" i="11" s="1"/>
  <c r="R2943" i="11"/>
  <c r="T2943" i="11" s="1"/>
  <c r="Q2943" i="11"/>
  <c r="P2943" i="11"/>
  <c r="O2943" i="11"/>
  <c r="N2943" i="11"/>
  <c r="M2943" i="11"/>
  <c r="I2943" i="11"/>
  <c r="G2943" i="11"/>
  <c r="A2943" i="11"/>
  <c r="S2942" i="11"/>
  <c r="U2942" i="11" s="1"/>
  <c r="R2942" i="11"/>
  <c r="T2942" i="11" s="1"/>
  <c r="Q2942" i="11"/>
  <c r="P2942" i="11"/>
  <c r="O2942" i="11"/>
  <c r="N2942" i="11"/>
  <c r="M2942" i="11"/>
  <c r="I2942" i="11"/>
  <c r="G2942" i="11"/>
  <c r="A2942" i="11"/>
  <c r="S2941" i="11"/>
  <c r="U2941" i="11" s="1"/>
  <c r="R2941" i="11"/>
  <c r="T2941" i="11" s="1"/>
  <c r="Q2941" i="11"/>
  <c r="P2941" i="11"/>
  <c r="O2941" i="11"/>
  <c r="N2941" i="11"/>
  <c r="M2941" i="11"/>
  <c r="I2941" i="11"/>
  <c r="G2941" i="11"/>
  <c r="A2941" i="11"/>
  <c r="S2940" i="11"/>
  <c r="U2940" i="11" s="1"/>
  <c r="R2940" i="11"/>
  <c r="T2940" i="11" s="1"/>
  <c r="Q2940" i="11"/>
  <c r="P2940" i="11"/>
  <c r="O2940" i="11"/>
  <c r="N2940" i="11"/>
  <c r="M2940" i="11"/>
  <c r="I2940" i="11"/>
  <c r="G2940" i="11"/>
  <c r="A2940" i="11"/>
  <c r="S2939" i="11"/>
  <c r="U2939" i="11" s="1"/>
  <c r="R2939" i="11"/>
  <c r="T2939" i="11" s="1"/>
  <c r="Q2939" i="11"/>
  <c r="P2939" i="11"/>
  <c r="O2939" i="11"/>
  <c r="N2939" i="11"/>
  <c r="M2939" i="11"/>
  <c r="I2939" i="11"/>
  <c r="G2939" i="11"/>
  <c r="A2939" i="11"/>
  <c r="S2938" i="11"/>
  <c r="U2938" i="11" s="1"/>
  <c r="R2938" i="11"/>
  <c r="T2938" i="11" s="1"/>
  <c r="Q2938" i="11"/>
  <c r="P2938" i="11"/>
  <c r="O2938" i="11"/>
  <c r="N2938" i="11"/>
  <c r="M2938" i="11"/>
  <c r="I2938" i="11"/>
  <c r="G2938" i="11"/>
  <c r="A2938" i="11"/>
  <c r="S2937" i="11"/>
  <c r="U2937" i="11" s="1"/>
  <c r="R2937" i="11"/>
  <c r="T2937" i="11" s="1"/>
  <c r="Q2937" i="11"/>
  <c r="P2937" i="11"/>
  <c r="O2937" i="11"/>
  <c r="N2937" i="11"/>
  <c r="M2937" i="11"/>
  <c r="I2937" i="11"/>
  <c r="G2937" i="11"/>
  <c r="A2937" i="11"/>
  <c r="S2936" i="11"/>
  <c r="U2936" i="11" s="1"/>
  <c r="R2936" i="11"/>
  <c r="T2936" i="11" s="1"/>
  <c r="Q2936" i="11"/>
  <c r="P2936" i="11"/>
  <c r="O2936" i="11"/>
  <c r="N2936" i="11"/>
  <c r="M2936" i="11"/>
  <c r="I2936" i="11"/>
  <c r="G2936" i="11"/>
  <c r="A2936" i="11"/>
  <c r="S2935" i="11"/>
  <c r="U2935" i="11" s="1"/>
  <c r="R2935" i="11"/>
  <c r="T2935" i="11" s="1"/>
  <c r="Q2935" i="11"/>
  <c r="P2935" i="11"/>
  <c r="O2935" i="11"/>
  <c r="N2935" i="11"/>
  <c r="M2935" i="11"/>
  <c r="I2935" i="11"/>
  <c r="G2935" i="11"/>
  <c r="A2935" i="11"/>
  <c r="S2934" i="11"/>
  <c r="U2934" i="11" s="1"/>
  <c r="R2934" i="11"/>
  <c r="T2934" i="11" s="1"/>
  <c r="Q2934" i="11"/>
  <c r="P2934" i="11"/>
  <c r="O2934" i="11"/>
  <c r="N2934" i="11"/>
  <c r="M2934" i="11"/>
  <c r="I2934" i="11"/>
  <c r="G2934" i="11"/>
  <c r="A2934" i="11"/>
  <c r="S2933" i="11"/>
  <c r="U2933" i="11" s="1"/>
  <c r="R2933" i="11"/>
  <c r="T2933" i="11" s="1"/>
  <c r="Q2933" i="11"/>
  <c r="P2933" i="11"/>
  <c r="O2933" i="11"/>
  <c r="N2933" i="11"/>
  <c r="M2933" i="11"/>
  <c r="I2933" i="11"/>
  <c r="G2933" i="11"/>
  <c r="A2933" i="11"/>
  <c r="S2932" i="11"/>
  <c r="U2932" i="11" s="1"/>
  <c r="R2932" i="11"/>
  <c r="T2932" i="11" s="1"/>
  <c r="Q2932" i="11"/>
  <c r="P2932" i="11"/>
  <c r="O2932" i="11"/>
  <c r="N2932" i="11"/>
  <c r="M2932" i="11"/>
  <c r="I2932" i="11"/>
  <c r="G2932" i="11"/>
  <c r="A2932" i="11"/>
  <c r="S2931" i="11"/>
  <c r="U2931" i="11" s="1"/>
  <c r="R2931" i="11"/>
  <c r="T2931" i="11" s="1"/>
  <c r="Q2931" i="11"/>
  <c r="P2931" i="11"/>
  <c r="O2931" i="11"/>
  <c r="N2931" i="11"/>
  <c r="M2931" i="11"/>
  <c r="I2931" i="11"/>
  <c r="G2931" i="11"/>
  <c r="A2931" i="11"/>
  <c r="S2930" i="11"/>
  <c r="U2930" i="11" s="1"/>
  <c r="R2930" i="11"/>
  <c r="T2930" i="11" s="1"/>
  <c r="Q2930" i="11"/>
  <c r="P2930" i="11"/>
  <c r="O2930" i="11"/>
  <c r="N2930" i="11"/>
  <c r="M2930" i="11"/>
  <c r="I2930" i="11"/>
  <c r="G2930" i="11"/>
  <c r="A2930" i="11"/>
  <c r="S2929" i="11"/>
  <c r="U2929" i="11" s="1"/>
  <c r="R2929" i="11"/>
  <c r="T2929" i="11" s="1"/>
  <c r="Q2929" i="11"/>
  <c r="P2929" i="11"/>
  <c r="O2929" i="11"/>
  <c r="N2929" i="11"/>
  <c r="M2929" i="11"/>
  <c r="I2929" i="11"/>
  <c r="G2929" i="11"/>
  <c r="A2929" i="11"/>
  <c r="S2928" i="11"/>
  <c r="U2928" i="11" s="1"/>
  <c r="R2928" i="11"/>
  <c r="T2928" i="11" s="1"/>
  <c r="Q2928" i="11"/>
  <c r="P2928" i="11"/>
  <c r="O2928" i="11"/>
  <c r="N2928" i="11"/>
  <c r="M2928" i="11"/>
  <c r="I2928" i="11"/>
  <c r="G2928" i="11"/>
  <c r="A2928" i="11"/>
  <c r="S2927" i="11"/>
  <c r="U2927" i="11" s="1"/>
  <c r="R2927" i="11"/>
  <c r="T2927" i="11" s="1"/>
  <c r="Q2927" i="11"/>
  <c r="P2927" i="11"/>
  <c r="O2927" i="11"/>
  <c r="N2927" i="11"/>
  <c r="M2927" i="11"/>
  <c r="I2927" i="11"/>
  <c r="G2927" i="11"/>
  <c r="A2927" i="11"/>
  <c r="S2926" i="11"/>
  <c r="U2926" i="11" s="1"/>
  <c r="R2926" i="11"/>
  <c r="T2926" i="11" s="1"/>
  <c r="Q2926" i="11"/>
  <c r="P2926" i="11"/>
  <c r="O2926" i="11"/>
  <c r="N2926" i="11"/>
  <c r="M2926" i="11"/>
  <c r="I2926" i="11"/>
  <c r="G2926" i="11"/>
  <c r="A2926" i="11"/>
  <c r="S2925" i="11"/>
  <c r="U2925" i="11" s="1"/>
  <c r="R2925" i="11"/>
  <c r="T2925" i="11" s="1"/>
  <c r="Q2925" i="11"/>
  <c r="P2925" i="11"/>
  <c r="O2925" i="11"/>
  <c r="N2925" i="11"/>
  <c r="M2925" i="11"/>
  <c r="I2925" i="11"/>
  <c r="G2925" i="11"/>
  <c r="A2925" i="11"/>
  <c r="S2924" i="11"/>
  <c r="U2924" i="11" s="1"/>
  <c r="R2924" i="11"/>
  <c r="T2924" i="11" s="1"/>
  <c r="Q2924" i="11"/>
  <c r="P2924" i="11"/>
  <c r="O2924" i="11"/>
  <c r="N2924" i="11"/>
  <c r="M2924" i="11"/>
  <c r="I2924" i="11"/>
  <c r="G2924" i="11"/>
  <c r="A2924" i="11"/>
  <c r="S2923" i="11"/>
  <c r="U2923" i="11" s="1"/>
  <c r="R2923" i="11"/>
  <c r="T2923" i="11" s="1"/>
  <c r="Q2923" i="11"/>
  <c r="P2923" i="11"/>
  <c r="O2923" i="11"/>
  <c r="N2923" i="11"/>
  <c r="M2923" i="11"/>
  <c r="I2923" i="11"/>
  <c r="G2923" i="11"/>
  <c r="A2923" i="11"/>
  <c r="S2922" i="11"/>
  <c r="U2922" i="11" s="1"/>
  <c r="R2922" i="11"/>
  <c r="T2922" i="11" s="1"/>
  <c r="Q2922" i="11"/>
  <c r="P2922" i="11"/>
  <c r="O2922" i="11"/>
  <c r="N2922" i="11"/>
  <c r="M2922" i="11"/>
  <c r="I2922" i="11"/>
  <c r="G2922" i="11"/>
  <c r="A2922" i="11"/>
  <c r="S2921" i="11"/>
  <c r="U2921" i="11" s="1"/>
  <c r="R2921" i="11"/>
  <c r="T2921" i="11" s="1"/>
  <c r="Q2921" i="11"/>
  <c r="P2921" i="11"/>
  <c r="O2921" i="11"/>
  <c r="N2921" i="11"/>
  <c r="M2921" i="11"/>
  <c r="I2921" i="11"/>
  <c r="G2921" i="11"/>
  <c r="A2921" i="11"/>
  <c r="S2920" i="11"/>
  <c r="U2920" i="11" s="1"/>
  <c r="R2920" i="11"/>
  <c r="T2920" i="11" s="1"/>
  <c r="Q2920" i="11"/>
  <c r="P2920" i="11"/>
  <c r="O2920" i="11"/>
  <c r="N2920" i="11"/>
  <c r="M2920" i="11"/>
  <c r="I2920" i="11"/>
  <c r="G2920" i="11"/>
  <c r="A2920" i="11"/>
  <c r="S2919" i="11"/>
  <c r="U2919" i="11" s="1"/>
  <c r="R2919" i="11"/>
  <c r="T2919" i="11" s="1"/>
  <c r="Q2919" i="11"/>
  <c r="P2919" i="11"/>
  <c r="O2919" i="11"/>
  <c r="N2919" i="11"/>
  <c r="M2919" i="11"/>
  <c r="I2919" i="11"/>
  <c r="G2919" i="11"/>
  <c r="A2919" i="11"/>
  <c r="S2918" i="11"/>
  <c r="U2918" i="11" s="1"/>
  <c r="R2918" i="11"/>
  <c r="T2918" i="11" s="1"/>
  <c r="Q2918" i="11"/>
  <c r="P2918" i="11"/>
  <c r="O2918" i="11"/>
  <c r="N2918" i="11"/>
  <c r="M2918" i="11"/>
  <c r="I2918" i="11"/>
  <c r="G2918" i="11"/>
  <c r="A2918" i="11"/>
  <c r="S2917" i="11"/>
  <c r="U2917" i="11" s="1"/>
  <c r="R2917" i="11"/>
  <c r="T2917" i="11" s="1"/>
  <c r="Q2917" i="11"/>
  <c r="P2917" i="11"/>
  <c r="O2917" i="11"/>
  <c r="N2917" i="11"/>
  <c r="M2917" i="11"/>
  <c r="I2917" i="11"/>
  <c r="G2917" i="11"/>
  <c r="A2917" i="11"/>
  <c r="S2916" i="11"/>
  <c r="U2916" i="11" s="1"/>
  <c r="R2916" i="11"/>
  <c r="T2916" i="11" s="1"/>
  <c r="Q2916" i="11"/>
  <c r="P2916" i="11"/>
  <c r="O2916" i="11"/>
  <c r="N2916" i="11"/>
  <c r="M2916" i="11"/>
  <c r="I2916" i="11"/>
  <c r="G2916" i="11"/>
  <c r="A2916" i="11"/>
  <c r="S2915" i="11"/>
  <c r="U2915" i="11" s="1"/>
  <c r="R2915" i="11"/>
  <c r="T2915" i="11" s="1"/>
  <c r="Q2915" i="11"/>
  <c r="P2915" i="11"/>
  <c r="O2915" i="11"/>
  <c r="N2915" i="11"/>
  <c r="M2915" i="11"/>
  <c r="I2915" i="11"/>
  <c r="G2915" i="11"/>
  <c r="A2915" i="11"/>
  <c r="S2914" i="11"/>
  <c r="U2914" i="11" s="1"/>
  <c r="R2914" i="11"/>
  <c r="T2914" i="11" s="1"/>
  <c r="Q2914" i="11"/>
  <c r="P2914" i="11"/>
  <c r="O2914" i="11"/>
  <c r="N2914" i="11"/>
  <c r="M2914" i="11"/>
  <c r="I2914" i="11"/>
  <c r="G2914" i="11"/>
  <c r="A2914" i="11"/>
  <c r="S2913" i="11"/>
  <c r="U2913" i="11" s="1"/>
  <c r="R2913" i="11"/>
  <c r="T2913" i="11" s="1"/>
  <c r="Q2913" i="11"/>
  <c r="P2913" i="11"/>
  <c r="O2913" i="11"/>
  <c r="N2913" i="11"/>
  <c r="M2913" i="11"/>
  <c r="I2913" i="11"/>
  <c r="G2913" i="11"/>
  <c r="A2913" i="11"/>
  <c r="S2912" i="11"/>
  <c r="U2912" i="11" s="1"/>
  <c r="R2912" i="11"/>
  <c r="T2912" i="11" s="1"/>
  <c r="Q2912" i="11"/>
  <c r="P2912" i="11"/>
  <c r="O2912" i="11"/>
  <c r="N2912" i="11"/>
  <c r="M2912" i="11"/>
  <c r="I2912" i="11"/>
  <c r="G2912" i="11"/>
  <c r="A2912" i="11"/>
  <c r="S2911" i="11"/>
  <c r="U2911" i="11" s="1"/>
  <c r="R2911" i="11"/>
  <c r="T2911" i="11" s="1"/>
  <c r="Q2911" i="11"/>
  <c r="P2911" i="11"/>
  <c r="O2911" i="11"/>
  <c r="N2911" i="11"/>
  <c r="M2911" i="11"/>
  <c r="I2911" i="11"/>
  <c r="G2911" i="11"/>
  <c r="A2911" i="11"/>
  <c r="S2910" i="11"/>
  <c r="U2910" i="11" s="1"/>
  <c r="R2910" i="11"/>
  <c r="T2910" i="11" s="1"/>
  <c r="Q2910" i="11"/>
  <c r="P2910" i="11"/>
  <c r="O2910" i="11"/>
  <c r="N2910" i="11"/>
  <c r="M2910" i="11"/>
  <c r="I2910" i="11"/>
  <c r="G2910" i="11"/>
  <c r="A2910" i="11"/>
  <c r="S2909" i="11"/>
  <c r="U2909" i="11" s="1"/>
  <c r="R2909" i="11"/>
  <c r="T2909" i="11" s="1"/>
  <c r="Q2909" i="11"/>
  <c r="P2909" i="11"/>
  <c r="O2909" i="11"/>
  <c r="N2909" i="11"/>
  <c r="M2909" i="11"/>
  <c r="I2909" i="11"/>
  <c r="G2909" i="11"/>
  <c r="A2909" i="11"/>
  <c r="S2908" i="11"/>
  <c r="U2908" i="11" s="1"/>
  <c r="R2908" i="11"/>
  <c r="T2908" i="11" s="1"/>
  <c r="Q2908" i="11"/>
  <c r="P2908" i="11"/>
  <c r="O2908" i="11"/>
  <c r="N2908" i="11"/>
  <c r="M2908" i="11"/>
  <c r="I2908" i="11"/>
  <c r="G2908" i="11"/>
  <c r="A2908" i="11"/>
  <c r="S2907" i="11"/>
  <c r="U2907" i="11" s="1"/>
  <c r="R2907" i="11"/>
  <c r="T2907" i="11" s="1"/>
  <c r="Q2907" i="11"/>
  <c r="P2907" i="11"/>
  <c r="O2907" i="11"/>
  <c r="N2907" i="11"/>
  <c r="M2907" i="11"/>
  <c r="I2907" i="11"/>
  <c r="G2907" i="11"/>
  <c r="A2907" i="11"/>
  <c r="S2906" i="11"/>
  <c r="U2906" i="11" s="1"/>
  <c r="R2906" i="11"/>
  <c r="T2906" i="11" s="1"/>
  <c r="Q2906" i="11"/>
  <c r="P2906" i="11"/>
  <c r="O2906" i="11"/>
  <c r="N2906" i="11"/>
  <c r="M2906" i="11"/>
  <c r="I2906" i="11"/>
  <c r="G2906" i="11"/>
  <c r="A2906" i="11"/>
  <c r="S2905" i="11"/>
  <c r="U2905" i="11" s="1"/>
  <c r="R2905" i="11"/>
  <c r="T2905" i="11" s="1"/>
  <c r="Q2905" i="11"/>
  <c r="P2905" i="11"/>
  <c r="O2905" i="11"/>
  <c r="N2905" i="11"/>
  <c r="M2905" i="11"/>
  <c r="I2905" i="11"/>
  <c r="G2905" i="11"/>
  <c r="A2905" i="11"/>
  <c r="S2904" i="11"/>
  <c r="U2904" i="11" s="1"/>
  <c r="R2904" i="11"/>
  <c r="T2904" i="11" s="1"/>
  <c r="Q2904" i="11"/>
  <c r="P2904" i="11"/>
  <c r="O2904" i="11"/>
  <c r="N2904" i="11"/>
  <c r="M2904" i="11"/>
  <c r="I2904" i="11"/>
  <c r="G2904" i="11"/>
  <c r="A2904" i="11"/>
  <c r="S2903" i="11"/>
  <c r="U2903" i="11" s="1"/>
  <c r="R2903" i="11"/>
  <c r="T2903" i="11" s="1"/>
  <c r="Q2903" i="11"/>
  <c r="P2903" i="11"/>
  <c r="O2903" i="11"/>
  <c r="N2903" i="11"/>
  <c r="M2903" i="11"/>
  <c r="I2903" i="11"/>
  <c r="G2903" i="11"/>
  <c r="A2903" i="11"/>
  <c r="S2902" i="11"/>
  <c r="U2902" i="11" s="1"/>
  <c r="R2902" i="11"/>
  <c r="T2902" i="11" s="1"/>
  <c r="Q2902" i="11"/>
  <c r="P2902" i="11"/>
  <c r="O2902" i="11"/>
  <c r="N2902" i="11"/>
  <c r="M2902" i="11"/>
  <c r="I2902" i="11"/>
  <c r="G2902" i="11"/>
  <c r="A2902" i="11"/>
  <c r="S2901" i="11"/>
  <c r="U2901" i="11" s="1"/>
  <c r="R2901" i="11"/>
  <c r="T2901" i="11" s="1"/>
  <c r="Q2901" i="11"/>
  <c r="P2901" i="11"/>
  <c r="O2901" i="11"/>
  <c r="N2901" i="11"/>
  <c r="M2901" i="11"/>
  <c r="I2901" i="11"/>
  <c r="G2901" i="11"/>
  <c r="A2901" i="11"/>
  <c r="S2900" i="11"/>
  <c r="U2900" i="11" s="1"/>
  <c r="R2900" i="11"/>
  <c r="T2900" i="11" s="1"/>
  <c r="Q2900" i="11"/>
  <c r="P2900" i="11"/>
  <c r="O2900" i="11"/>
  <c r="N2900" i="11"/>
  <c r="M2900" i="11"/>
  <c r="I2900" i="11"/>
  <c r="G2900" i="11"/>
  <c r="A2900" i="11"/>
  <c r="S2899" i="11"/>
  <c r="U2899" i="11" s="1"/>
  <c r="R2899" i="11"/>
  <c r="T2899" i="11" s="1"/>
  <c r="Q2899" i="11"/>
  <c r="P2899" i="11"/>
  <c r="O2899" i="11"/>
  <c r="N2899" i="11"/>
  <c r="M2899" i="11"/>
  <c r="I2899" i="11"/>
  <c r="G2899" i="11"/>
  <c r="A2899" i="11"/>
  <c r="S2898" i="11"/>
  <c r="U2898" i="11" s="1"/>
  <c r="R2898" i="11"/>
  <c r="T2898" i="11" s="1"/>
  <c r="Q2898" i="11"/>
  <c r="P2898" i="11"/>
  <c r="O2898" i="11"/>
  <c r="N2898" i="11"/>
  <c r="M2898" i="11"/>
  <c r="I2898" i="11"/>
  <c r="G2898" i="11"/>
  <c r="A2898" i="11"/>
  <c r="S2897" i="11"/>
  <c r="U2897" i="11" s="1"/>
  <c r="R2897" i="11"/>
  <c r="T2897" i="11" s="1"/>
  <c r="Q2897" i="11"/>
  <c r="P2897" i="11"/>
  <c r="O2897" i="11"/>
  <c r="N2897" i="11"/>
  <c r="M2897" i="11"/>
  <c r="I2897" i="11"/>
  <c r="G2897" i="11"/>
  <c r="A2897" i="11"/>
  <c r="S2896" i="11"/>
  <c r="U2896" i="11" s="1"/>
  <c r="R2896" i="11"/>
  <c r="T2896" i="11" s="1"/>
  <c r="Q2896" i="11"/>
  <c r="P2896" i="11"/>
  <c r="O2896" i="11"/>
  <c r="N2896" i="11"/>
  <c r="M2896" i="11"/>
  <c r="I2896" i="11"/>
  <c r="G2896" i="11"/>
  <c r="A2896" i="11"/>
  <c r="S2895" i="11"/>
  <c r="U2895" i="11" s="1"/>
  <c r="R2895" i="11"/>
  <c r="T2895" i="11" s="1"/>
  <c r="Q2895" i="11"/>
  <c r="P2895" i="11"/>
  <c r="O2895" i="11"/>
  <c r="N2895" i="11"/>
  <c r="M2895" i="11"/>
  <c r="I2895" i="11"/>
  <c r="G2895" i="11"/>
  <c r="A2895" i="11"/>
  <c r="S2894" i="11"/>
  <c r="U2894" i="11" s="1"/>
  <c r="R2894" i="11"/>
  <c r="T2894" i="11" s="1"/>
  <c r="Q2894" i="11"/>
  <c r="P2894" i="11"/>
  <c r="O2894" i="11"/>
  <c r="N2894" i="11"/>
  <c r="M2894" i="11"/>
  <c r="I2894" i="11"/>
  <c r="G2894" i="11"/>
  <c r="A2894" i="11"/>
  <c r="S2893" i="11"/>
  <c r="U2893" i="11" s="1"/>
  <c r="R2893" i="11"/>
  <c r="T2893" i="11" s="1"/>
  <c r="Q2893" i="11"/>
  <c r="P2893" i="11"/>
  <c r="O2893" i="11"/>
  <c r="N2893" i="11"/>
  <c r="M2893" i="11"/>
  <c r="I2893" i="11"/>
  <c r="G2893" i="11"/>
  <c r="A2893" i="11"/>
  <c r="S2892" i="11"/>
  <c r="U2892" i="11" s="1"/>
  <c r="R2892" i="11"/>
  <c r="T2892" i="11" s="1"/>
  <c r="Q2892" i="11"/>
  <c r="P2892" i="11"/>
  <c r="O2892" i="11"/>
  <c r="N2892" i="11"/>
  <c r="M2892" i="11"/>
  <c r="I2892" i="11"/>
  <c r="G2892" i="11"/>
  <c r="A2892" i="11"/>
  <c r="S2891" i="11"/>
  <c r="U2891" i="11" s="1"/>
  <c r="R2891" i="11"/>
  <c r="T2891" i="11" s="1"/>
  <c r="Q2891" i="11"/>
  <c r="P2891" i="11"/>
  <c r="O2891" i="11"/>
  <c r="N2891" i="11"/>
  <c r="M2891" i="11"/>
  <c r="I2891" i="11"/>
  <c r="G2891" i="11"/>
  <c r="A2891" i="11"/>
  <c r="S2890" i="11"/>
  <c r="U2890" i="11" s="1"/>
  <c r="R2890" i="11"/>
  <c r="T2890" i="11" s="1"/>
  <c r="Q2890" i="11"/>
  <c r="P2890" i="11"/>
  <c r="O2890" i="11"/>
  <c r="N2890" i="11"/>
  <c r="M2890" i="11"/>
  <c r="I2890" i="11"/>
  <c r="G2890" i="11"/>
  <c r="A2890" i="11"/>
  <c r="S2889" i="11"/>
  <c r="U2889" i="11" s="1"/>
  <c r="R2889" i="11"/>
  <c r="T2889" i="11" s="1"/>
  <c r="Q2889" i="11"/>
  <c r="P2889" i="11"/>
  <c r="O2889" i="11"/>
  <c r="N2889" i="11"/>
  <c r="M2889" i="11"/>
  <c r="I2889" i="11"/>
  <c r="G2889" i="11"/>
  <c r="A2889" i="11"/>
  <c r="S2888" i="11"/>
  <c r="U2888" i="11" s="1"/>
  <c r="R2888" i="11"/>
  <c r="T2888" i="11" s="1"/>
  <c r="Q2888" i="11"/>
  <c r="P2888" i="11"/>
  <c r="O2888" i="11"/>
  <c r="N2888" i="11"/>
  <c r="M2888" i="11"/>
  <c r="I2888" i="11"/>
  <c r="G2888" i="11"/>
  <c r="A2888" i="11"/>
  <c r="S2887" i="11"/>
  <c r="U2887" i="11" s="1"/>
  <c r="R2887" i="11"/>
  <c r="T2887" i="11" s="1"/>
  <c r="Q2887" i="11"/>
  <c r="P2887" i="11"/>
  <c r="O2887" i="11"/>
  <c r="N2887" i="11"/>
  <c r="M2887" i="11"/>
  <c r="I2887" i="11"/>
  <c r="G2887" i="11"/>
  <c r="A2887" i="11"/>
  <c r="S2886" i="11"/>
  <c r="U2886" i="11" s="1"/>
  <c r="R2886" i="11"/>
  <c r="T2886" i="11" s="1"/>
  <c r="Q2886" i="11"/>
  <c r="P2886" i="11"/>
  <c r="O2886" i="11"/>
  <c r="N2886" i="11"/>
  <c r="M2886" i="11"/>
  <c r="I2886" i="11"/>
  <c r="G2886" i="11"/>
  <c r="A2886" i="11"/>
  <c r="S2885" i="11"/>
  <c r="U2885" i="11" s="1"/>
  <c r="R2885" i="11"/>
  <c r="T2885" i="11" s="1"/>
  <c r="Q2885" i="11"/>
  <c r="P2885" i="11"/>
  <c r="O2885" i="11"/>
  <c r="N2885" i="11"/>
  <c r="M2885" i="11"/>
  <c r="I2885" i="11"/>
  <c r="G2885" i="11"/>
  <c r="A2885" i="11"/>
  <c r="S2884" i="11"/>
  <c r="U2884" i="11" s="1"/>
  <c r="R2884" i="11"/>
  <c r="T2884" i="11" s="1"/>
  <c r="Q2884" i="11"/>
  <c r="P2884" i="11"/>
  <c r="O2884" i="11"/>
  <c r="N2884" i="11"/>
  <c r="M2884" i="11"/>
  <c r="I2884" i="11"/>
  <c r="G2884" i="11"/>
  <c r="A2884" i="11"/>
  <c r="S2883" i="11"/>
  <c r="U2883" i="11" s="1"/>
  <c r="R2883" i="11"/>
  <c r="T2883" i="11" s="1"/>
  <c r="Q2883" i="11"/>
  <c r="P2883" i="11"/>
  <c r="O2883" i="11"/>
  <c r="N2883" i="11"/>
  <c r="M2883" i="11"/>
  <c r="I2883" i="11"/>
  <c r="G2883" i="11"/>
  <c r="A2883" i="11"/>
  <c r="S2882" i="11"/>
  <c r="U2882" i="11" s="1"/>
  <c r="R2882" i="11"/>
  <c r="T2882" i="11" s="1"/>
  <c r="Q2882" i="11"/>
  <c r="P2882" i="11"/>
  <c r="O2882" i="11"/>
  <c r="N2882" i="11"/>
  <c r="M2882" i="11"/>
  <c r="I2882" i="11"/>
  <c r="G2882" i="11"/>
  <c r="A2882" i="11"/>
  <c r="S2881" i="11"/>
  <c r="U2881" i="11" s="1"/>
  <c r="R2881" i="11"/>
  <c r="T2881" i="11" s="1"/>
  <c r="Q2881" i="11"/>
  <c r="P2881" i="11"/>
  <c r="O2881" i="11"/>
  <c r="N2881" i="11"/>
  <c r="M2881" i="11"/>
  <c r="I2881" i="11"/>
  <c r="G2881" i="11"/>
  <c r="A2881" i="11"/>
  <c r="S2880" i="11"/>
  <c r="U2880" i="11" s="1"/>
  <c r="R2880" i="11"/>
  <c r="T2880" i="11" s="1"/>
  <c r="Q2880" i="11"/>
  <c r="P2880" i="11"/>
  <c r="O2880" i="11"/>
  <c r="N2880" i="11"/>
  <c r="M2880" i="11"/>
  <c r="I2880" i="11"/>
  <c r="G2880" i="11"/>
  <c r="A2880" i="11"/>
  <c r="S2879" i="11"/>
  <c r="U2879" i="11" s="1"/>
  <c r="R2879" i="11"/>
  <c r="T2879" i="11" s="1"/>
  <c r="Q2879" i="11"/>
  <c r="P2879" i="11"/>
  <c r="O2879" i="11"/>
  <c r="N2879" i="11"/>
  <c r="M2879" i="11"/>
  <c r="I2879" i="11"/>
  <c r="G2879" i="11"/>
  <c r="A2879" i="11"/>
  <c r="S2878" i="11"/>
  <c r="U2878" i="11" s="1"/>
  <c r="R2878" i="11"/>
  <c r="T2878" i="11" s="1"/>
  <c r="Q2878" i="11"/>
  <c r="P2878" i="11"/>
  <c r="O2878" i="11"/>
  <c r="N2878" i="11"/>
  <c r="M2878" i="11"/>
  <c r="I2878" i="11"/>
  <c r="G2878" i="11"/>
  <c r="A2878" i="11"/>
  <c r="S2877" i="11"/>
  <c r="U2877" i="11" s="1"/>
  <c r="R2877" i="11"/>
  <c r="T2877" i="11" s="1"/>
  <c r="Q2877" i="11"/>
  <c r="P2877" i="11"/>
  <c r="O2877" i="11"/>
  <c r="N2877" i="11"/>
  <c r="M2877" i="11"/>
  <c r="I2877" i="11"/>
  <c r="G2877" i="11"/>
  <c r="A2877" i="11"/>
  <c r="S2876" i="11"/>
  <c r="U2876" i="11" s="1"/>
  <c r="R2876" i="11"/>
  <c r="T2876" i="11" s="1"/>
  <c r="Q2876" i="11"/>
  <c r="P2876" i="11"/>
  <c r="O2876" i="11"/>
  <c r="N2876" i="11"/>
  <c r="M2876" i="11"/>
  <c r="I2876" i="11"/>
  <c r="G2876" i="11"/>
  <c r="A2876" i="11"/>
  <c r="S2875" i="11"/>
  <c r="U2875" i="11" s="1"/>
  <c r="R2875" i="11"/>
  <c r="T2875" i="11" s="1"/>
  <c r="Q2875" i="11"/>
  <c r="P2875" i="11"/>
  <c r="O2875" i="11"/>
  <c r="N2875" i="11"/>
  <c r="M2875" i="11"/>
  <c r="I2875" i="11"/>
  <c r="G2875" i="11"/>
  <c r="A2875" i="11"/>
  <c r="S2874" i="11"/>
  <c r="U2874" i="11" s="1"/>
  <c r="R2874" i="11"/>
  <c r="T2874" i="11" s="1"/>
  <c r="Q2874" i="11"/>
  <c r="P2874" i="11"/>
  <c r="O2874" i="11"/>
  <c r="N2874" i="11"/>
  <c r="M2874" i="11"/>
  <c r="I2874" i="11"/>
  <c r="G2874" i="11"/>
  <c r="A2874" i="11"/>
  <c r="S2873" i="11"/>
  <c r="U2873" i="11" s="1"/>
  <c r="R2873" i="11"/>
  <c r="T2873" i="11" s="1"/>
  <c r="Q2873" i="11"/>
  <c r="P2873" i="11"/>
  <c r="O2873" i="11"/>
  <c r="N2873" i="11"/>
  <c r="M2873" i="11"/>
  <c r="I2873" i="11"/>
  <c r="G2873" i="11"/>
  <c r="A2873" i="11"/>
  <c r="S2872" i="11"/>
  <c r="U2872" i="11" s="1"/>
  <c r="R2872" i="11"/>
  <c r="T2872" i="11" s="1"/>
  <c r="Q2872" i="11"/>
  <c r="P2872" i="11"/>
  <c r="O2872" i="11"/>
  <c r="N2872" i="11"/>
  <c r="M2872" i="11"/>
  <c r="I2872" i="11"/>
  <c r="G2872" i="11"/>
  <c r="A2872" i="11"/>
  <c r="S2871" i="11"/>
  <c r="U2871" i="11" s="1"/>
  <c r="R2871" i="11"/>
  <c r="T2871" i="11" s="1"/>
  <c r="Q2871" i="11"/>
  <c r="P2871" i="11"/>
  <c r="O2871" i="11"/>
  <c r="N2871" i="11"/>
  <c r="M2871" i="11"/>
  <c r="I2871" i="11"/>
  <c r="G2871" i="11"/>
  <c r="A2871" i="11"/>
  <c r="S2870" i="11"/>
  <c r="U2870" i="11" s="1"/>
  <c r="R2870" i="11"/>
  <c r="T2870" i="11" s="1"/>
  <c r="Q2870" i="11"/>
  <c r="P2870" i="11"/>
  <c r="O2870" i="11"/>
  <c r="N2870" i="11"/>
  <c r="M2870" i="11"/>
  <c r="I2870" i="11"/>
  <c r="G2870" i="11"/>
  <c r="A2870" i="11"/>
  <c r="S2869" i="11"/>
  <c r="U2869" i="11" s="1"/>
  <c r="R2869" i="11"/>
  <c r="T2869" i="11" s="1"/>
  <c r="Q2869" i="11"/>
  <c r="P2869" i="11"/>
  <c r="O2869" i="11"/>
  <c r="N2869" i="11"/>
  <c r="M2869" i="11"/>
  <c r="I2869" i="11"/>
  <c r="G2869" i="11"/>
  <c r="A2869" i="11"/>
  <c r="S2868" i="11"/>
  <c r="U2868" i="11" s="1"/>
  <c r="R2868" i="11"/>
  <c r="T2868" i="11" s="1"/>
  <c r="Q2868" i="11"/>
  <c r="P2868" i="11"/>
  <c r="O2868" i="11"/>
  <c r="N2868" i="11"/>
  <c r="M2868" i="11"/>
  <c r="I2868" i="11"/>
  <c r="G2868" i="11"/>
  <c r="A2868" i="11"/>
  <c r="S2867" i="11"/>
  <c r="U2867" i="11" s="1"/>
  <c r="R2867" i="11"/>
  <c r="T2867" i="11" s="1"/>
  <c r="Q2867" i="11"/>
  <c r="P2867" i="11"/>
  <c r="O2867" i="11"/>
  <c r="N2867" i="11"/>
  <c r="M2867" i="11"/>
  <c r="I2867" i="11"/>
  <c r="G2867" i="11"/>
  <c r="A2867" i="11"/>
  <c r="S2866" i="11"/>
  <c r="U2866" i="11" s="1"/>
  <c r="R2866" i="11"/>
  <c r="T2866" i="11" s="1"/>
  <c r="Q2866" i="11"/>
  <c r="P2866" i="11"/>
  <c r="O2866" i="11"/>
  <c r="N2866" i="11"/>
  <c r="M2866" i="11"/>
  <c r="I2866" i="11"/>
  <c r="G2866" i="11"/>
  <c r="A2866" i="11"/>
  <c r="S2865" i="11"/>
  <c r="U2865" i="11" s="1"/>
  <c r="R2865" i="11"/>
  <c r="T2865" i="11" s="1"/>
  <c r="Q2865" i="11"/>
  <c r="P2865" i="11"/>
  <c r="O2865" i="11"/>
  <c r="N2865" i="11"/>
  <c r="M2865" i="11"/>
  <c r="I2865" i="11"/>
  <c r="G2865" i="11"/>
  <c r="A2865" i="11"/>
  <c r="S2864" i="11"/>
  <c r="U2864" i="11" s="1"/>
  <c r="R2864" i="11"/>
  <c r="T2864" i="11" s="1"/>
  <c r="Q2864" i="11"/>
  <c r="P2864" i="11"/>
  <c r="O2864" i="11"/>
  <c r="N2864" i="11"/>
  <c r="M2864" i="11"/>
  <c r="I2864" i="11"/>
  <c r="G2864" i="11"/>
  <c r="A2864" i="11"/>
  <c r="S2863" i="11"/>
  <c r="U2863" i="11" s="1"/>
  <c r="R2863" i="11"/>
  <c r="T2863" i="11" s="1"/>
  <c r="Q2863" i="11"/>
  <c r="P2863" i="11"/>
  <c r="O2863" i="11"/>
  <c r="N2863" i="11"/>
  <c r="M2863" i="11"/>
  <c r="I2863" i="11"/>
  <c r="G2863" i="11"/>
  <c r="A2863" i="11"/>
  <c r="S2862" i="11"/>
  <c r="U2862" i="11" s="1"/>
  <c r="R2862" i="11"/>
  <c r="T2862" i="11" s="1"/>
  <c r="Q2862" i="11"/>
  <c r="P2862" i="11"/>
  <c r="O2862" i="11"/>
  <c r="N2862" i="11"/>
  <c r="M2862" i="11"/>
  <c r="I2862" i="11"/>
  <c r="G2862" i="11"/>
  <c r="A2862" i="11"/>
  <c r="S2861" i="11"/>
  <c r="U2861" i="11" s="1"/>
  <c r="R2861" i="11"/>
  <c r="T2861" i="11" s="1"/>
  <c r="Q2861" i="11"/>
  <c r="P2861" i="11"/>
  <c r="O2861" i="11"/>
  <c r="N2861" i="11"/>
  <c r="M2861" i="11"/>
  <c r="I2861" i="11"/>
  <c r="G2861" i="11"/>
  <c r="A2861" i="11"/>
  <c r="S2860" i="11"/>
  <c r="U2860" i="11" s="1"/>
  <c r="R2860" i="11"/>
  <c r="T2860" i="11" s="1"/>
  <c r="Q2860" i="11"/>
  <c r="P2860" i="11"/>
  <c r="O2860" i="11"/>
  <c r="N2860" i="11"/>
  <c r="M2860" i="11"/>
  <c r="I2860" i="11"/>
  <c r="G2860" i="11"/>
  <c r="A2860" i="11"/>
  <c r="S2859" i="11"/>
  <c r="U2859" i="11" s="1"/>
  <c r="R2859" i="11"/>
  <c r="T2859" i="11" s="1"/>
  <c r="Q2859" i="11"/>
  <c r="P2859" i="11"/>
  <c r="O2859" i="11"/>
  <c r="N2859" i="11"/>
  <c r="M2859" i="11"/>
  <c r="I2859" i="11"/>
  <c r="G2859" i="11"/>
  <c r="A2859" i="11"/>
  <c r="S2858" i="11"/>
  <c r="U2858" i="11" s="1"/>
  <c r="R2858" i="11"/>
  <c r="T2858" i="11" s="1"/>
  <c r="Q2858" i="11"/>
  <c r="P2858" i="11"/>
  <c r="O2858" i="11"/>
  <c r="N2858" i="11"/>
  <c r="M2858" i="11"/>
  <c r="I2858" i="11"/>
  <c r="G2858" i="11"/>
  <c r="A2858" i="11"/>
  <c r="S2857" i="11"/>
  <c r="U2857" i="11" s="1"/>
  <c r="R2857" i="11"/>
  <c r="T2857" i="11" s="1"/>
  <c r="Q2857" i="11"/>
  <c r="P2857" i="11"/>
  <c r="O2857" i="11"/>
  <c r="N2857" i="11"/>
  <c r="M2857" i="11"/>
  <c r="I2857" i="11"/>
  <c r="G2857" i="11"/>
  <c r="A2857" i="11"/>
  <c r="S2856" i="11"/>
  <c r="U2856" i="11" s="1"/>
  <c r="R2856" i="11"/>
  <c r="T2856" i="11" s="1"/>
  <c r="Q2856" i="11"/>
  <c r="P2856" i="11"/>
  <c r="O2856" i="11"/>
  <c r="N2856" i="11"/>
  <c r="M2856" i="11"/>
  <c r="I2856" i="11"/>
  <c r="G2856" i="11"/>
  <c r="A2856" i="11"/>
  <c r="S2855" i="11"/>
  <c r="U2855" i="11" s="1"/>
  <c r="R2855" i="11"/>
  <c r="T2855" i="11" s="1"/>
  <c r="Q2855" i="11"/>
  <c r="P2855" i="11"/>
  <c r="O2855" i="11"/>
  <c r="N2855" i="11"/>
  <c r="M2855" i="11"/>
  <c r="I2855" i="11"/>
  <c r="G2855" i="11"/>
  <c r="A2855" i="11"/>
  <c r="S2854" i="11"/>
  <c r="U2854" i="11" s="1"/>
  <c r="R2854" i="11"/>
  <c r="T2854" i="11" s="1"/>
  <c r="Q2854" i="11"/>
  <c r="P2854" i="11"/>
  <c r="O2854" i="11"/>
  <c r="N2854" i="11"/>
  <c r="M2854" i="11"/>
  <c r="I2854" i="11"/>
  <c r="G2854" i="11"/>
  <c r="A2854" i="11"/>
  <c r="S2853" i="11"/>
  <c r="U2853" i="11" s="1"/>
  <c r="R2853" i="11"/>
  <c r="T2853" i="11" s="1"/>
  <c r="Q2853" i="11"/>
  <c r="P2853" i="11"/>
  <c r="O2853" i="11"/>
  <c r="N2853" i="11"/>
  <c r="M2853" i="11"/>
  <c r="I2853" i="11"/>
  <c r="G2853" i="11"/>
  <c r="A2853" i="11"/>
  <c r="S2852" i="11"/>
  <c r="U2852" i="11" s="1"/>
  <c r="R2852" i="11"/>
  <c r="T2852" i="11" s="1"/>
  <c r="Q2852" i="11"/>
  <c r="P2852" i="11"/>
  <c r="O2852" i="11"/>
  <c r="N2852" i="11"/>
  <c r="M2852" i="11"/>
  <c r="I2852" i="11"/>
  <c r="G2852" i="11"/>
  <c r="A2852" i="11"/>
  <c r="S2851" i="11"/>
  <c r="U2851" i="11" s="1"/>
  <c r="R2851" i="11"/>
  <c r="T2851" i="11" s="1"/>
  <c r="Q2851" i="11"/>
  <c r="P2851" i="11"/>
  <c r="O2851" i="11"/>
  <c r="N2851" i="11"/>
  <c r="M2851" i="11"/>
  <c r="I2851" i="11"/>
  <c r="G2851" i="11"/>
  <c r="A2851" i="11"/>
  <c r="S2850" i="11"/>
  <c r="U2850" i="11" s="1"/>
  <c r="R2850" i="11"/>
  <c r="T2850" i="11" s="1"/>
  <c r="Q2850" i="11"/>
  <c r="P2850" i="11"/>
  <c r="O2850" i="11"/>
  <c r="N2850" i="11"/>
  <c r="M2850" i="11"/>
  <c r="I2850" i="11"/>
  <c r="G2850" i="11"/>
  <c r="A2850" i="11"/>
  <c r="S2849" i="11"/>
  <c r="U2849" i="11" s="1"/>
  <c r="R2849" i="11"/>
  <c r="T2849" i="11" s="1"/>
  <c r="Q2849" i="11"/>
  <c r="P2849" i="11"/>
  <c r="O2849" i="11"/>
  <c r="N2849" i="11"/>
  <c r="M2849" i="11"/>
  <c r="I2849" i="11"/>
  <c r="G2849" i="11"/>
  <c r="A2849" i="11"/>
  <c r="S2848" i="11"/>
  <c r="U2848" i="11" s="1"/>
  <c r="R2848" i="11"/>
  <c r="T2848" i="11" s="1"/>
  <c r="Q2848" i="11"/>
  <c r="P2848" i="11"/>
  <c r="O2848" i="11"/>
  <c r="N2848" i="11"/>
  <c r="M2848" i="11"/>
  <c r="I2848" i="11"/>
  <c r="G2848" i="11"/>
  <c r="A2848" i="11"/>
  <c r="S2847" i="11"/>
  <c r="U2847" i="11" s="1"/>
  <c r="R2847" i="11"/>
  <c r="T2847" i="11" s="1"/>
  <c r="Q2847" i="11"/>
  <c r="P2847" i="11"/>
  <c r="O2847" i="11"/>
  <c r="N2847" i="11"/>
  <c r="M2847" i="11"/>
  <c r="I2847" i="11"/>
  <c r="G2847" i="11"/>
  <c r="A2847" i="11"/>
  <c r="S2846" i="11"/>
  <c r="U2846" i="11" s="1"/>
  <c r="R2846" i="11"/>
  <c r="T2846" i="11" s="1"/>
  <c r="Q2846" i="11"/>
  <c r="P2846" i="11"/>
  <c r="O2846" i="11"/>
  <c r="N2846" i="11"/>
  <c r="M2846" i="11"/>
  <c r="I2846" i="11"/>
  <c r="G2846" i="11"/>
  <c r="A2846" i="11"/>
  <c r="S2845" i="11"/>
  <c r="U2845" i="11" s="1"/>
  <c r="R2845" i="11"/>
  <c r="T2845" i="11" s="1"/>
  <c r="Q2845" i="11"/>
  <c r="P2845" i="11"/>
  <c r="O2845" i="11"/>
  <c r="N2845" i="11"/>
  <c r="M2845" i="11"/>
  <c r="I2845" i="11"/>
  <c r="G2845" i="11"/>
  <c r="A2845" i="11"/>
  <c r="S2844" i="11"/>
  <c r="U2844" i="11" s="1"/>
  <c r="R2844" i="11"/>
  <c r="T2844" i="11" s="1"/>
  <c r="Q2844" i="11"/>
  <c r="P2844" i="11"/>
  <c r="O2844" i="11"/>
  <c r="N2844" i="11"/>
  <c r="M2844" i="11"/>
  <c r="I2844" i="11"/>
  <c r="G2844" i="11"/>
  <c r="A2844" i="11"/>
  <c r="T2843" i="11"/>
  <c r="S2843" i="11"/>
  <c r="U2843" i="11" s="1"/>
  <c r="R2843" i="11"/>
  <c r="Q2843" i="11"/>
  <c r="P2843" i="11"/>
  <c r="O2843" i="11"/>
  <c r="N2843" i="11"/>
  <c r="M2843" i="11"/>
  <c r="I2843" i="11"/>
  <c r="G2843" i="11"/>
  <c r="A2843" i="11"/>
  <c r="U2842" i="11"/>
  <c r="T2842" i="11"/>
  <c r="S2842" i="11"/>
  <c r="R2842" i="11"/>
  <c r="Q2842" i="11"/>
  <c r="P2842" i="11"/>
  <c r="O2842" i="11"/>
  <c r="N2842" i="11"/>
  <c r="M2842" i="11"/>
  <c r="I2842" i="11"/>
  <c r="G2842" i="11"/>
  <c r="A2842" i="11"/>
  <c r="T2841" i="11"/>
  <c r="S2841" i="11"/>
  <c r="U2841" i="11" s="1"/>
  <c r="R2841" i="11"/>
  <c r="Q2841" i="11"/>
  <c r="P2841" i="11"/>
  <c r="O2841" i="11"/>
  <c r="N2841" i="11"/>
  <c r="M2841" i="11"/>
  <c r="I2841" i="11"/>
  <c r="G2841" i="11"/>
  <c r="A2841" i="11"/>
  <c r="U2840" i="11"/>
  <c r="T2840" i="11"/>
  <c r="S2840" i="11"/>
  <c r="R2840" i="11"/>
  <c r="Q2840" i="11"/>
  <c r="P2840" i="11"/>
  <c r="O2840" i="11"/>
  <c r="N2840" i="11"/>
  <c r="M2840" i="11"/>
  <c r="I2840" i="11"/>
  <c r="G2840" i="11"/>
  <c r="A2840" i="11"/>
  <c r="T2839" i="11"/>
  <c r="S2839" i="11"/>
  <c r="U2839" i="11" s="1"/>
  <c r="R2839" i="11"/>
  <c r="Q2839" i="11"/>
  <c r="P2839" i="11"/>
  <c r="O2839" i="11"/>
  <c r="N2839" i="11"/>
  <c r="M2839" i="11"/>
  <c r="I2839" i="11"/>
  <c r="G2839" i="11"/>
  <c r="A2839" i="11"/>
  <c r="U2838" i="11"/>
  <c r="T2838" i="11"/>
  <c r="S2838" i="11"/>
  <c r="R2838" i="11"/>
  <c r="Q2838" i="11"/>
  <c r="P2838" i="11"/>
  <c r="O2838" i="11"/>
  <c r="N2838" i="11"/>
  <c r="M2838" i="11"/>
  <c r="I2838" i="11"/>
  <c r="G2838" i="11"/>
  <c r="A2838" i="11"/>
  <c r="T2837" i="11"/>
  <c r="S2837" i="11"/>
  <c r="U2837" i="11" s="1"/>
  <c r="R2837" i="11"/>
  <c r="Q2837" i="11"/>
  <c r="P2837" i="11"/>
  <c r="O2837" i="11"/>
  <c r="N2837" i="11"/>
  <c r="M2837" i="11"/>
  <c r="I2837" i="11"/>
  <c r="G2837" i="11"/>
  <c r="A2837" i="11"/>
  <c r="U2836" i="11"/>
  <c r="T2836" i="11"/>
  <c r="S2836" i="11"/>
  <c r="R2836" i="11"/>
  <c r="Q2836" i="11"/>
  <c r="P2836" i="11"/>
  <c r="O2836" i="11"/>
  <c r="N2836" i="11"/>
  <c r="M2836" i="11"/>
  <c r="I2836" i="11"/>
  <c r="G2836" i="11"/>
  <c r="A2836" i="11"/>
  <c r="T2835" i="11"/>
  <c r="S2835" i="11"/>
  <c r="U2835" i="11" s="1"/>
  <c r="R2835" i="11"/>
  <c r="Q2835" i="11"/>
  <c r="P2835" i="11"/>
  <c r="O2835" i="11"/>
  <c r="N2835" i="11"/>
  <c r="M2835" i="11"/>
  <c r="I2835" i="11"/>
  <c r="G2835" i="11"/>
  <c r="A2835" i="11"/>
  <c r="U2834" i="11"/>
  <c r="S2834" i="11"/>
  <c r="R2834" i="11"/>
  <c r="T2834" i="11" s="1"/>
  <c r="Q2834" i="11"/>
  <c r="P2834" i="11"/>
  <c r="O2834" i="11"/>
  <c r="N2834" i="11"/>
  <c r="M2834" i="11"/>
  <c r="I2834" i="11"/>
  <c r="G2834" i="11"/>
  <c r="A2834" i="11"/>
  <c r="T2833" i="11"/>
  <c r="S2833" i="11"/>
  <c r="U2833" i="11" s="1"/>
  <c r="R2833" i="11"/>
  <c r="Q2833" i="11"/>
  <c r="P2833" i="11"/>
  <c r="O2833" i="11"/>
  <c r="N2833" i="11"/>
  <c r="M2833" i="11"/>
  <c r="I2833" i="11"/>
  <c r="G2833" i="11"/>
  <c r="A2833" i="11"/>
  <c r="U2832" i="11"/>
  <c r="S2832" i="11"/>
  <c r="R2832" i="11"/>
  <c r="T2832" i="11" s="1"/>
  <c r="Q2832" i="11"/>
  <c r="P2832" i="11"/>
  <c r="O2832" i="11"/>
  <c r="N2832" i="11"/>
  <c r="M2832" i="11"/>
  <c r="I2832" i="11"/>
  <c r="G2832" i="11"/>
  <c r="A2832" i="11"/>
  <c r="T2831" i="11"/>
  <c r="S2831" i="11"/>
  <c r="U2831" i="11" s="1"/>
  <c r="R2831" i="11"/>
  <c r="Q2831" i="11"/>
  <c r="P2831" i="11"/>
  <c r="O2831" i="11"/>
  <c r="N2831" i="11"/>
  <c r="M2831" i="11"/>
  <c r="I2831" i="11"/>
  <c r="G2831" i="11"/>
  <c r="A2831" i="11"/>
  <c r="U2830" i="11"/>
  <c r="S2830" i="11"/>
  <c r="R2830" i="11"/>
  <c r="T2830" i="11" s="1"/>
  <c r="Q2830" i="11"/>
  <c r="P2830" i="11"/>
  <c r="O2830" i="11"/>
  <c r="N2830" i="11"/>
  <c r="M2830" i="11"/>
  <c r="I2830" i="11"/>
  <c r="G2830" i="11"/>
  <c r="A2830" i="11"/>
  <c r="T2829" i="11"/>
  <c r="S2829" i="11"/>
  <c r="U2829" i="11" s="1"/>
  <c r="R2829" i="11"/>
  <c r="Q2829" i="11"/>
  <c r="P2829" i="11"/>
  <c r="O2829" i="11"/>
  <c r="N2829" i="11"/>
  <c r="M2829" i="11"/>
  <c r="I2829" i="11"/>
  <c r="G2829" i="11"/>
  <c r="A2829" i="11"/>
  <c r="U2828" i="11"/>
  <c r="S2828" i="11"/>
  <c r="R2828" i="11"/>
  <c r="T2828" i="11" s="1"/>
  <c r="Q2828" i="11"/>
  <c r="P2828" i="11"/>
  <c r="O2828" i="11"/>
  <c r="N2828" i="11"/>
  <c r="M2828" i="11"/>
  <c r="I2828" i="11"/>
  <c r="G2828" i="11"/>
  <c r="A2828" i="11"/>
  <c r="T2827" i="11"/>
  <c r="S2827" i="11"/>
  <c r="U2827" i="11" s="1"/>
  <c r="R2827" i="11"/>
  <c r="Q2827" i="11"/>
  <c r="P2827" i="11"/>
  <c r="O2827" i="11"/>
  <c r="N2827" i="11"/>
  <c r="M2827" i="11"/>
  <c r="I2827" i="11"/>
  <c r="G2827" i="11"/>
  <c r="A2827" i="11"/>
  <c r="U2826" i="11"/>
  <c r="S2826" i="11"/>
  <c r="R2826" i="11"/>
  <c r="T2826" i="11" s="1"/>
  <c r="Q2826" i="11"/>
  <c r="P2826" i="11"/>
  <c r="O2826" i="11"/>
  <c r="N2826" i="11"/>
  <c r="M2826" i="11"/>
  <c r="I2826" i="11"/>
  <c r="G2826" i="11"/>
  <c r="A2826" i="11"/>
  <c r="T2825" i="11"/>
  <c r="S2825" i="11"/>
  <c r="U2825" i="11" s="1"/>
  <c r="R2825" i="11"/>
  <c r="Q2825" i="11"/>
  <c r="P2825" i="11"/>
  <c r="O2825" i="11"/>
  <c r="N2825" i="11"/>
  <c r="M2825" i="11"/>
  <c r="I2825" i="11"/>
  <c r="G2825" i="11"/>
  <c r="A2825" i="11"/>
  <c r="U2824" i="11"/>
  <c r="S2824" i="11"/>
  <c r="R2824" i="11"/>
  <c r="T2824" i="11" s="1"/>
  <c r="Q2824" i="11"/>
  <c r="P2824" i="11"/>
  <c r="O2824" i="11"/>
  <c r="N2824" i="11"/>
  <c r="M2824" i="11"/>
  <c r="I2824" i="11"/>
  <c r="G2824" i="11"/>
  <c r="A2824" i="11"/>
  <c r="T2823" i="11"/>
  <c r="S2823" i="11"/>
  <c r="U2823" i="11" s="1"/>
  <c r="R2823" i="11"/>
  <c r="Q2823" i="11"/>
  <c r="P2823" i="11"/>
  <c r="O2823" i="11"/>
  <c r="N2823" i="11"/>
  <c r="M2823" i="11"/>
  <c r="I2823" i="11"/>
  <c r="G2823" i="11"/>
  <c r="A2823" i="11"/>
  <c r="U2822" i="11"/>
  <c r="S2822" i="11"/>
  <c r="R2822" i="11"/>
  <c r="T2822" i="11" s="1"/>
  <c r="Q2822" i="11"/>
  <c r="P2822" i="11"/>
  <c r="O2822" i="11"/>
  <c r="N2822" i="11"/>
  <c r="M2822" i="11"/>
  <c r="I2822" i="11"/>
  <c r="G2822" i="11"/>
  <c r="A2822" i="11"/>
  <c r="T2821" i="11"/>
  <c r="S2821" i="11"/>
  <c r="U2821" i="11" s="1"/>
  <c r="R2821" i="11"/>
  <c r="Q2821" i="11"/>
  <c r="P2821" i="11"/>
  <c r="O2821" i="11"/>
  <c r="N2821" i="11"/>
  <c r="M2821" i="11"/>
  <c r="I2821" i="11"/>
  <c r="G2821" i="11"/>
  <c r="A2821" i="11"/>
  <c r="U2820" i="11"/>
  <c r="S2820" i="11"/>
  <c r="R2820" i="11"/>
  <c r="T2820" i="11" s="1"/>
  <c r="Q2820" i="11"/>
  <c r="P2820" i="11"/>
  <c r="O2820" i="11"/>
  <c r="N2820" i="11"/>
  <c r="M2820" i="11"/>
  <c r="I2820" i="11"/>
  <c r="G2820" i="11"/>
  <c r="A2820" i="11"/>
  <c r="T2819" i="11"/>
  <c r="S2819" i="11"/>
  <c r="U2819" i="11" s="1"/>
  <c r="R2819" i="11"/>
  <c r="Q2819" i="11"/>
  <c r="P2819" i="11"/>
  <c r="O2819" i="11"/>
  <c r="N2819" i="11"/>
  <c r="M2819" i="11"/>
  <c r="I2819" i="11"/>
  <c r="G2819" i="11"/>
  <c r="A2819" i="11"/>
  <c r="U2818" i="11"/>
  <c r="S2818" i="11"/>
  <c r="R2818" i="11"/>
  <c r="T2818" i="11" s="1"/>
  <c r="Q2818" i="11"/>
  <c r="P2818" i="11"/>
  <c r="O2818" i="11"/>
  <c r="N2818" i="11"/>
  <c r="M2818" i="11"/>
  <c r="I2818" i="11"/>
  <c r="G2818" i="11"/>
  <c r="A2818" i="11"/>
  <c r="T2817" i="11"/>
  <c r="S2817" i="11"/>
  <c r="U2817" i="11" s="1"/>
  <c r="R2817" i="11"/>
  <c r="Q2817" i="11"/>
  <c r="P2817" i="11"/>
  <c r="O2817" i="11"/>
  <c r="N2817" i="11"/>
  <c r="M2817" i="11"/>
  <c r="I2817" i="11"/>
  <c r="G2817" i="11"/>
  <c r="A2817" i="11"/>
  <c r="U2816" i="11"/>
  <c r="S2816" i="11"/>
  <c r="R2816" i="11"/>
  <c r="T2816" i="11" s="1"/>
  <c r="Q2816" i="11"/>
  <c r="P2816" i="11"/>
  <c r="O2816" i="11"/>
  <c r="N2816" i="11"/>
  <c r="M2816" i="11"/>
  <c r="I2816" i="11"/>
  <c r="G2816" i="11"/>
  <c r="A2816" i="11"/>
  <c r="T2815" i="11"/>
  <c r="S2815" i="11"/>
  <c r="U2815" i="11" s="1"/>
  <c r="R2815" i="11"/>
  <c r="Q2815" i="11"/>
  <c r="P2815" i="11"/>
  <c r="O2815" i="11"/>
  <c r="N2815" i="11"/>
  <c r="M2815" i="11"/>
  <c r="I2815" i="11"/>
  <c r="G2815" i="11"/>
  <c r="A2815" i="11"/>
  <c r="U2814" i="11"/>
  <c r="S2814" i="11"/>
  <c r="R2814" i="11"/>
  <c r="T2814" i="11" s="1"/>
  <c r="Q2814" i="11"/>
  <c r="P2814" i="11"/>
  <c r="O2814" i="11"/>
  <c r="N2814" i="11"/>
  <c r="M2814" i="11"/>
  <c r="I2814" i="11"/>
  <c r="G2814" i="11"/>
  <c r="A2814" i="11"/>
  <c r="T2813" i="11"/>
  <c r="S2813" i="11"/>
  <c r="U2813" i="11" s="1"/>
  <c r="R2813" i="11"/>
  <c r="Q2813" i="11"/>
  <c r="P2813" i="11"/>
  <c r="O2813" i="11"/>
  <c r="N2813" i="11"/>
  <c r="M2813" i="11"/>
  <c r="I2813" i="11"/>
  <c r="G2813" i="11"/>
  <c r="A2813" i="11"/>
  <c r="S2812" i="11"/>
  <c r="U2812" i="11" s="1"/>
  <c r="R2812" i="11"/>
  <c r="T2812" i="11" s="1"/>
  <c r="Q2812" i="11"/>
  <c r="P2812" i="11"/>
  <c r="O2812" i="11"/>
  <c r="N2812" i="11"/>
  <c r="M2812" i="11"/>
  <c r="I2812" i="11"/>
  <c r="G2812" i="11"/>
  <c r="A2812" i="11"/>
  <c r="T2811" i="11"/>
  <c r="S2811" i="11"/>
  <c r="U2811" i="11" s="1"/>
  <c r="R2811" i="11"/>
  <c r="Q2811" i="11"/>
  <c r="P2811" i="11"/>
  <c r="O2811" i="11"/>
  <c r="N2811" i="11"/>
  <c r="M2811" i="11"/>
  <c r="I2811" i="11"/>
  <c r="G2811" i="11"/>
  <c r="A2811" i="11"/>
  <c r="S2810" i="11"/>
  <c r="U2810" i="11" s="1"/>
  <c r="R2810" i="11"/>
  <c r="T2810" i="11" s="1"/>
  <c r="Q2810" i="11"/>
  <c r="P2810" i="11"/>
  <c r="O2810" i="11"/>
  <c r="N2810" i="11"/>
  <c r="M2810" i="11"/>
  <c r="I2810" i="11"/>
  <c r="G2810" i="11"/>
  <c r="A2810" i="11"/>
  <c r="T2809" i="11"/>
  <c r="S2809" i="11"/>
  <c r="U2809" i="11" s="1"/>
  <c r="R2809" i="11"/>
  <c r="Q2809" i="11"/>
  <c r="P2809" i="11"/>
  <c r="O2809" i="11"/>
  <c r="N2809" i="11"/>
  <c r="M2809" i="11"/>
  <c r="I2809" i="11"/>
  <c r="G2809" i="11"/>
  <c r="A2809" i="11"/>
  <c r="S2808" i="11"/>
  <c r="U2808" i="11" s="1"/>
  <c r="R2808" i="11"/>
  <c r="T2808" i="11" s="1"/>
  <c r="Q2808" i="11"/>
  <c r="P2808" i="11"/>
  <c r="O2808" i="11"/>
  <c r="N2808" i="11"/>
  <c r="M2808" i="11"/>
  <c r="I2808" i="11"/>
  <c r="G2808" i="11"/>
  <c r="A2808" i="11"/>
  <c r="T2807" i="11"/>
  <c r="S2807" i="11"/>
  <c r="U2807" i="11" s="1"/>
  <c r="R2807" i="11"/>
  <c r="Q2807" i="11"/>
  <c r="P2807" i="11"/>
  <c r="O2807" i="11"/>
  <c r="N2807" i="11"/>
  <c r="M2807" i="11"/>
  <c r="I2807" i="11"/>
  <c r="G2807" i="11"/>
  <c r="A2807" i="11"/>
  <c r="S2806" i="11"/>
  <c r="U2806" i="11" s="1"/>
  <c r="R2806" i="11"/>
  <c r="T2806" i="11" s="1"/>
  <c r="Q2806" i="11"/>
  <c r="P2806" i="11"/>
  <c r="O2806" i="11"/>
  <c r="N2806" i="11"/>
  <c r="M2806" i="11"/>
  <c r="I2806" i="11"/>
  <c r="G2806" i="11"/>
  <c r="A2806" i="11"/>
  <c r="T2805" i="11"/>
  <c r="S2805" i="11"/>
  <c r="U2805" i="11" s="1"/>
  <c r="R2805" i="11"/>
  <c r="Q2805" i="11"/>
  <c r="P2805" i="11"/>
  <c r="O2805" i="11"/>
  <c r="N2805" i="11"/>
  <c r="M2805" i="11"/>
  <c r="I2805" i="11"/>
  <c r="G2805" i="11"/>
  <c r="A2805" i="11"/>
  <c r="S2804" i="11"/>
  <c r="U2804" i="11" s="1"/>
  <c r="R2804" i="11"/>
  <c r="T2804" i="11" s="1"/>
  <c r="Q2804" i="11"/>
  <c r="P2804" i="11"/>
  <c r="O2804" i="11"/>
  <c r="N2804" i="11"/>
  <c r="M2804" i="11"/>
  <c r="I2804" i="11"/>
  <c r="G2804" i="11"/>
  <c r="A2804" i="11"/>
  <c r="T2803" i="11"/>
  <c r="S2803" i="11"/>
  <c r="U2803" i="11" s="1"/>
  <c r="R2803" i="11"/>
  <c r="Q2803" i="11"/>
  <c r="P2803" i="11"/>
  <c r="O2803" i="11"/>
  <c r="N2803" i="11"/>
  <c r="M2803" i="11"/>
  <c r="I2803" i="11"/>
  <c r="G2803" i="11"/>
  <c r="A2803" i="11"/>
  <c r="S2802" i="11"/>
  <c r="U2802" i="11" s="1"/>
  <c r="R2802" i="11"/>
  <c r="T2802" i="11" s="1"/>
  <c r="Q2802" i="11"/>
  <c r="P2802" i="11"/>
  <c r="O2802" i="11"/>
  <c r="N2802" i="11"/>
  <c r="M2802" i="11"/>
  <c r="I2802" i="11"/>
  <c r="G2802" i="11"/>
  <c r="A2802" i="11"/>
  <c r="T2801" i="11"/>
  <c r="S2801" i="11"/>
  <c r="U2801" i="11" s="1"/>
  <c r="R2801" i="11"/>
  <c r="Q2801" i="11"/>
  <c r="P2801" i="11"/>
  <c r="O2801" i="11"/>
  <c r="N2801" i="11"/>
  <c r="M2801" i="11"/>
  <c r="I2801" i="11"/>
  <c r="G2801" i="11"/>
  <c r="A2801" i="11"/>
  <c r="S2800" i="11"/>
  <c r="U2800" i="11" s="1"/>
  <c r="R2800" i="11"/>
  <c r="T2800" i="11" s="1"/>
  <c r="Q2800" i="11"/>
  <c r="P2800" i="11"/>
  <c r="O2800" i="11"/>
  <c r="N2800" i="11"/>
  <c r="M2800" i="11"/>
  <c r="I2800" i="11"/>
  <c r="G2800" i="11"/>
  <c r="A2800" i="11"/>
  <c r="T2799" i="11"/>
  <c r="S2799" i="11"/>
  <c r="U2799" i="11" s="1"/>
  <c r="R2799" i="11"/>
  <c r="Q2799" i="11"/>
  <c r="P2799" i="11"/>
  <c r="O2799" i="11"/>
  <c r="N2799" i="11"/>
  <c r="M2799" i="11"/>
  <c r="I2799" i="11"/>
  <c r="G2799" i="11"/>
  <c r="A2799" i="11"/>
  <c r="S2798" i="11"/>
  <c r="U2798" i="11" s="1"/>
  <c r="R2798" i="11"/>
  <c r="T2798" i="11" s="1"/>
  <c r="Q2798" i="11"/>
  <c r="P2798" i="11"/>
  <c r="O2798" i="11"/>
  <c r="N2798" i="11"/>
  <c r="M2798" i="11"/>
  <c r="I2798" i="11"/>
  <c r="G2798" i="11"/>
  <c r="A2798" i="11"/>
  <c r="T2797" i="11"/>
  <c r="S2797" i="11"/>
  <c r="U2797" i="11" s="1"/>
  <c r="R2797" i="11"/>
  <c r="Q2797" i="11"/>
  <c r="P2797" i="11"/>
  <c r="O2797" i="11"/>
  <c r="N2797" i="11"/>
  <c r="M2797" i="11"/>
  <c r="I2797" i="11"/>
  <c r="G2797" i="11"/>
  <c r="A2797" i="11"/>
  <c r="S2796" i="11"/>
  <c r="U2796" i="11" s="1"/>
  <c r="R2796" i="11"/>
  <c r="T2796" i="11" s="1"/>
  <c r="Q2796" i="11"/>
  <c r="P2796" i="11"/>
  <c r="O2796" i="11"/>
  <c r="N2796" i="11"/>
  <c r="M2796" i="11"/>
  <c r="I2796" i="11"/>
  <c r="G2796" i="11"/>
  <c r="A2796" i="11"/>
  <c r="T2795" i="11"/>
  <c r="S2795" i="11"/>
  <c r="U2795" i="11" s="1"/>
  <c r="R2795" i="11"/>
  <c r="Q2795" i="11"/>
  <c r="P2795" i="11"/>
  <c r="O2795" i="11"/>
  <c r="N2795" i="11"/>
  <c r="M2795" i="11"/>
  <c r="I2795" i="11"/>
  <c r="G2795" i="11"/>
  <c r="A2795" i="11"/>
  <c r="S2794" i="11"/>
  <c r="U2794" i="11" s="1"/>
  <c r="R2794" i="11"/>
  <c r="T2794" i="11" s="1"/>
  <c r="Q2794" i="11"/>
  <c r="P2794" i="11"/>
  <c r="O2794" i="11"/>
  <c r="N2794" i="11"/>
  <c r="M2794" i="11"/>
  <c r="I2794" i="11"/>
  <c r="G2794" i="11"/>
  <c r="A2794" i="11"/>
  <c r="T2793" i="11"/>
  <c r="S2793" i="11"/>
  <c r="U2793" i="11" s="1"/>
  <c r="R2793" i="11"/>
  <c r="Q2793" i="11"/>
  <c r="P2793" i="11"/>
  <c r="O2793" i="11"/>
  <c r="N2793" i="11"/>
  <c r="M2793" i="11"/>
  <c r="I2793" i="11"/>
  <c r="G2793" i="11"/>
  <c r="A2793" i="11"/>
  <c r="S2792" i="11"/>
  <c r="U2792" i="11" s="1"/>
  <c r="R2792" i="11"/>
  <c r="T2792" i="11" s="1"/>
  <c r="Q2792" i="11"/>
  <c r="P2792" i="11"/>
  <c r="O2792" i="11"/>
  <c r="N2792" i="11"/>
  <c r="M2792" i="11"/>
  <c r="I2792" i="11"/>
  <c r="G2792" i="11"/>
  <c r="A2792" i="11"/>
  <c r="T2791" i="11"/>
  <c r="S2791" i="11"/>
  <c r="U2791" i="11" s="1"/>
  <c r="R2791" i="11"/>
  <c r="Q2791" i="11"/>
  <c r="P2791" i="11"/>
  <c r="O2791" i="11"/>
  <c r="N2791" i="11"/>
  <c r="M2791" i="11"/>
  <c r="I2791" i="11"/>
  <c r="G2791" i="11"/>
  <c r="A2791" i="11"/>
  <c r="S2790" i="11"/>
  <c r="U2790" i="11" s="1"/>
  <c r="R2790" i="11"/>
  <c r="T2790" i="11" s="1"/>
  <c r="Q2790" i="11"/>
  <c r="P2790" i="11"/>
  <c r="O2790" i="11"/>
  <c r="N2790" i="11"/>
  <c r="M2790" i="11"/>
  <c r="I2790" i="11"/>
  <c r="G2790" i="11"/>
  <c r="A2790" i="11"/>
  <c r="T2789" i="11"/>
  <c r="S2789" i="11"/>
  <c r="U2789" i="11" s="1"/>
  <c r="R2789" i="11"/>
  <c r="Q2789" i="11"/>
  <c r="P2789" i="11"/>
  <c r="O2789" i="11"/>
  <c r="N2789" i="11"/>
  <c r="M2789" i="11"/>
  <c r="I2789" i="11"/>
  <c r="G2789" i="11"/>
  <c r="A2789" i="11"/>
  <c r="S2788" i="11"/>
  <c r="U2788" i="11" s="1"/>
  <c r="R2788" i="11"/>
  <c r="T2788" i="11" s="1"/>
  <c r="Q2788" i="11"/>
  <c r="P2788" i="11"/>
  <c r="O2788" i="11"/>
  <c r="N2788" i="11"/>
  <c r="M2788" i="11"/>
  <c r="I2788" i="11"/>
  <c r="G2788" i="11"/>
  <c r="A2788" i="11"/>
  <c r="T2787" i="11"/>
  <c r="S2787" i="11"/>
  <c r="U2787" i="11" s="1"/>
  <c r="R2787" i="11"/>
  <c r="Q2787" i="11"/>
  <c r="P2787" i="11"/>
  <c r="O2787" i="11"/>
  <c r="N2787" i="11"/>
  <c r="M2787" i="11"/>
  <c r="I2787" i="11"/>
  <c r="G2787" i="11"/>
  <c r="A2787" i="11"/>
  <c r="S2786" i="11"/>
  <c r="U2786" i="11" s="1"/>
  <c r="R2786" i="11"/>
  <c r="T2786" i="11" s="1"/>
  <c r="Q2786" i="11"/>
  <c r="P2786" i="11"/>
  <c r="O2786" i="11"/>
  <c r="N2786" i="11"/>
  <c r="M2786" i="11"/>
  <c r="I2786" i="11"/>
  <c r="G2786" i="11"/>
  <c r="A2786" i="11"/>
  <c r="T2785" i="11"/>
  <c r="S2785" i="11"/>
  <c r="U2785" i="11" s="1"/>
  <c r="R2785" i="11"/>
  <c r="Q2785" i="11"/>
  <c r="P2785" i="11"/>
  <c r="O2785" i="11"/>
  <c r="N2785" i="11"/>
  <c r="M2785" i="11"/>
  <c r="I2785" i="11"/>
  <c r="G2785" i="11"/>
  <c r="A2785" i="11"/>
  <c r="S2784" i="11"/>
  <c r="U2784" i="11" s="1"/>
  <c r="R2784" i="11"/>
  <c r="T2784" i="11" s="1"/>
  <c r="Q2784" i="11"/>
  <c r="P2784" i="11"/>
  <c r="O2784" i="11"/>
  <c r="N2784" i="11"/>
  <c r="M2784" i="11"/>
  <c r="I2784" i="11"/>
  <c r="G2784" i="11"/>
  <c r="A2784" i="11"/>
  <c r="T2783" i="11"/>
  <c r="S2783" i="11"/>
  <c r="U2783" i="11" s="1"/>
  <c r="R2783" i="11"/>
  <c r="Q2783" i="11"/>
  <c r="P2783" i="11"/>
  <c r="O2783" i="11"/>
  <c r="N2783" i="11"/>
  <c r="M2783" i="11"/>
  <c r="I2783" i="11"/>
  <c r="G2783" i="11"/>
  <c r="A2783" i="11"/>
  <c r="S2782" i="11"/>
  <c r="U2782" i="11" s="1"/>
  <c r="R2782" i="11"/>
  <c r="T2782" i="11" s="1"/>
  <c r="Q2782" i="11"/>
  <c r="P2782" i="11"/>
  <c r="O2782" i="11"/>
  <c r="N2782" i="11"/>
  <c r="M2782" i="11"/>
  <c r="I2782" i="11"/>
  <c r="G2782" i="11"/>
  <c r="A2782" i="11"/>
  <c r="T2781" i="11"/>
  <c r="S2781" i="11"/>
  <c r="U2781" i="11" s="1"/>
  <c r="R2781" i="11"/>
  <c r="Q2781" i="11"/>
  <c r="P2781" i="11"/>
  <c r="O2781" i="11"/>
  <c r="N2781" i="11"/>
  <c r="M2781" i="11"/>
  <c r="I2781" i="11"/>
  <c r="G2781" i="11"/>
  <c r="A2781" i="11"/>
  <c r="S2780" i="11"/>
  <c r="U2780" i="11" s="1"/>
  <c r="R2780" i="11"/>
  <c r="T2780" i="11" s="1"/>
  <c r="Q2780" i="11"/>
  <c r="P2780" i="11"/>
  <c r="O2780" i="11"/>
  <c r="N2780" i="11"/>
  <c r="M2780" i="11"/>
  <c r="I2780" i="11"/>
  <c r="G2780" i="11"/>
  <c r="A2780" i="11"/>
  <c r="T2779" i="11"/>
  <c r="S2779" i="11"/>
  <c r="U2779" i="11" s="1"/>
  <c r="R2779" i="11"/>
  <c r="Q2779" i="11"/>
  <c r="P2779" i="11"/>
  <c r="O2779" i="11"/>
  <c r="N2779" i="11"/>
  <c r="M2779" i="11"/>
  <c r="I2779" i="11"/>
  <c r="G2779" i="11"/>
  <c r="A2779" i="11"/>
  <c r="S2778" i="11"/>
  <c r="U2778" i="11" s="1"/>
  <c r="R2778" i="11"/>
  <c r="T2778" i="11" s="1"/>
  <c r="Q2778" i="11"/>
  <c r="P2778" i="11"/>
  <c r="O2778" i="11"/>
  <c r="N2778" i="11"/>
  <c r="M2778" i="11"/>
  <c r="I2778" i="11"/>
  <c r="G2778" i="11"/>
  <c r="A2778" i="11"/>
  <c r="T2777" i="11"/>
  <c r="S2777" i="11"/>
  <c r="U2777" i="11" s="1"/>
  <c r="R2777" i="11"/>
  <c r="Q2777" i="11"/>
  <c r="P2777" i="11"/>
  <c r="O2777" i="11"/>
  <c r="N2777" i="11"/>
  <c r="M2777" i="11"/>
  <c r="I2777" i="11"/>
  <c r="G2777" i="11"/>
  <c r="A2777" i="11"/>
  <c r="S2776" i="11"/>
  <c r="U2776" i="11" s="1"/>
  <c r="R2776" i="11"/>
  <c r="T2776" i="11" s="1"/>
  <c r="Q2776" i="11"/>
  <c r="P2776" i="11"/>
  <c r="O2776" i="11"/>
  <c r="N2776" i="11"/>
  <c r="M2776" i="11"/>
  <c r="I2776" i="11"/>
  <c r="G2776" i="11"/>
  <c r="A2776" i="11"/>
  <c r="S2775" i="11"/>
  <c r="U2775" i="11" s="1"/>
  <c r="R2775" i="11"/>
  <c r="T2775" i="11" s="1"/>
  <c r="Q2775" i="11"/>
  <c r="P2775" i="11"/>
  <c r="O2775" i="11"/>
  <c r="N2775" i="11"/>
  <c r="M2775" i="11"/>
  <c r="I2775" i="11"/>
  <c r="G2775" i="11"/>
  <c r="A2775" i="11"/>
  <c r="S2774" i="11"/>
  <c r="U2774" i="11" s="1"/>
  <c r="R2774" i="11"/>
  <c r="T2774" i="11" s="1"/>
  <c r="Q2774" i="11"/>
  <c r="P2774" i="11"/>
  <c r="O2774" i="11"/>
  <c r="N2774" i="11"/>
  <c r="M2774" i="11"/>
  <c r="I2774" i="11"/>
  <c r="G2774" i="11"/>
  <c r="A2774" i="11"/>
  <c r="S2773" i="11"/>
  <c r="U2773" i="11" s="1"/>
  <c r="R2773" i="11"/>
  <c r="T2773" i="11" s="1"/>
  <c r="Q2773" i="11"/>
  <c r="P2773" i="11"/>
  <c r="O2773" i="11"/>
  <c r="N2773" i="11"/>
  <c r="M2773" i="11"/>
  <c r="I2773" i="11"/>
  <c r="G2773" i="11"/>
  <c r="A2773" i="11"/>
  <c r="S2772" i="11"/>
  <c r="U2772" i="11" s="1"/>
  <c r="R2772" i="11"/>
  <c r="T2772" i="11" s="1"/>
  <c r="Q2772" i="11"/>
  <c r="P2772" i="11"/>
  <c r="O2772" i="11"/>
  <c r="N2772" i="11"/>
  <c r="M2772" i="11"/>
  <c r="I2772" i="11"/>
  <c r="G2772" i="11"/>
  <c r="A2772" i="11"/>
  <c r="S2771" i="11"/>
  <c r="U2771" i="11" s="1"/>
  <c r="R2771" i="11"/>
  <c r="T2771" i="11" s="1"/>
  <c r="Q2771" i="11"/>
  <c r="P2771" i="11"/>
  <c r="O2771" i="11"/>
  <c r="N2771" i="11"/>
  <c r="M2771" i="11"/>
  <c r="I2771" i="11"/>
  <c r="G2771" i="11"/>
  <c r="A2771" i="11"/>
  <c r="S2770" i="11"/>
  <c r="U2770" i="11" s="1"/>
  <c r="R2770" i="11"/>
  <c r="T2770" i="11" s="1"/>
  <c r="Q2770" i="11"/>
  <c r="P2770" i="11"/>
  <c r="O2770" i="11"/>
  <c r="N2770" i="11"/>
  <c r="M2770" i="11"/>
  <c r="I2770" i="11"/>
  <c r="G2770" i="11"/>
  <c r="A2770" i="11"/>
  <c r="S2769" i="11"/>
  <c r="U2769" i="11" s="1"/>
  <c r="R2769" i="11"/>
  <c r="T2769" i="11" s="1"/>
  <c r="Q2769" i="11"/>
  <c r="P2769" i="11"/>
  <c r="O2769" i="11"/>
  <c r="N2769" i="11"/>
  <c r="M2769" i="11"/>
  <c r="I2769" i="11"/>
  <c r="G2769" i="11"/>
  <c r="A2769" i="11"/>
  <c r="S2768" i="11"/>
  <c r="U2768" i="11" s="1"/>
  <c r="R2768" i="11"/>
  <c r="T2768" i="11" s="1"/>
  <c r="Q2768" i="11"/>
  <c r="P2768" i="11"/>
  <c r="O2768" i="11"/>
  <c r="N2768" i="11"/>
  <c r="M2768" i="11"/>
  <c r="I2768" i="11"/>
  <c r="G2768" i="11"/>
  <c r="A2768" i="11"/>
  <c r="S2767" i="11"/>
  <c r="U2767" i="11" s="1"/>
  <c r="R2767" i="11"/>
  <c r="T2767" i="11" s="1"/>
  <c r="Q2767" i="11"/>
  <c r="P2767" i="11"/>
  <c r="O2767" i="11"/>
  <c r="N2767" i="11"/>
  <c r="M2767" i="11"/>
  <c r="I2767" i="11"/>
  <c r="G2767" i="11"/>
  <c r="A2767" i="11"/>
  <c r="S2766" i="11"/>
  <c r="U2766" i="11" s="1"/>
  <c r="R2766" i="11"/>
  <c r="T2766" i="11" s="1"/>
  <c r="Q2766" i="11"/>
  <c r="P2766" i="11"/>
  <c r="O2766" i="11"/>
  <c r="N2766" i="11"/>
  <c r="M2766" i="11"/>
  <c r="I2766" i="11"/>
  <c r="G2766" i="11"/>
  <c r="A2766" i="11"/>
  <c r="S2765" i="11"/>
  <c r="U2765" i="11" s="1"/>
  <c r="R2765" i="11"/>
  <c r="T2765" i="11" s="1"/>
  <c r="Q2765" i="11"/>
  <c r="P2765" i="11"/>
  <c r="O2765" i="11"/>
  <c r="N2765" i="11"/>
  <c r="M2765" i="11"/>
  <c r="I2765" i="11"/>
  <c r="G2765" i="11"/>
  <c r="A2765" i="11"/>
  <c r="S2764" i="11"/>
  <c r="U2764" i="11" s="1"/>
  <c r="R2764" i="11"/>
  <c r="T2764" i="11" s="1"/>
  <c r="Q2764" i="11"/>
  <c r="P2764" i="11"/>
  <c r="O2764" i="11"/>
  <c r="N2764" i="11"/>
  <c r="M2764" i="11"/>
  <c r="I2764" i="11"/>
  <c r="G2764" i="11"/>
  <c r="A2764" i="11"/>
  <c r="S2763" i="11"/>
  <c r="U2763" i="11" s="1"/>
  <c r="R2763" i="11"/>
  <c r="T2763" i="11" s="1"/>
  <c r="Q2763" i="11"/>
  <c r="P2763" i="11"/>
  <c r="O2763" i="11"/>
  <c r="N2763" i="11"/>
  <c r="M2763" i="11"/>
  <c r="I2763" i="11"/>
  <c r="G2763" i="11"/>
  <c r="A2763" i="11"/>
  <c r="S2762" i="11"/>
  <c r="U2762" i="11" s="1"/>
  <c r="R2762" i="11"/>
  <c r="T2762" i="11" s="1"/>
  <c r="Q2762" i="11"/>
  <c r="P2762" i="11"/>
  <c r="O2762" i="11"/>
  <c r="N2762" i="11"/>
  <c r="M2762" i="11"/>
  <c r="I2762" i="11"/>
  <c r="G2762" i="11"/>
  <c r="A2762" i="11"/>
  <c r="S2761" i="11"/>
  <c r="U2761" i="11" s="1"/>
  <c r="R2761" i="11"/>
  <c r="T2761" i="11" s="1"/>
  <c r="Q2761" i="11"/>
  <c r="P2761" i="11"/>
  <c r="O2761" i="11"/>
  <c r="N2761" i="11"/>
  <c r="M2761" i="11"/>
  <c r="I2761" i="11"/>
  <c r="G2761" i="11"/>
  <c r="A2761" i="11"/>
  <c r="S2760" i="11"/>
  <c r="U2760" i="11" s="1"/>
  <c r="R2760" i="11"/>
  <c r="T2760" i="11" s="1"/>
  <c r="Q2760" i="11"/>
  <c r="P2760" i="11"/>
  <c r="O2760" i="11"/>
  <c r="N2760" i="11"/>
  <c r="M2760" i="11"/>
  <c r="I2760" i="11"/>
  <c r="G2760" i="11"/>
  <c r="A2760" i="11"/>
  <c r="S2759" i="11"/>
  <c r="U2759" i="11" s="1"/>
  <c r="R2759" i="11"/>
  <c r="T2759" i="11" s="1"/>
  <c r="Q2759" i="11"/>
  <c r="P2759" i="11"/>
  <c r="O2759" i="11"/>
  <c r="N2759" i="11"/>
  <c r="M2759" i="11"/>
  <c r="I2759" i="11"/>
  <c r="G2759" i="11"/>
  <c r="A2759" i="11"/>
  <c r="S2758" i="11"/>
  <c r="U2758" i="11" s="1"/>
  <c r="R2758" i="11"/>
  <c r="T2758" i="11" s="1"/>
  <c r="Q2758" i="11"/>
  <c r="P2758" i="11"/>
  <c r="O2758" i="11"/>
  <c r="N2758" i="11"/>
  <c r="M2758" i="11"/>
  <c r="I2758" i="11"/>
  <c r="G2758" i="11"/>
  <c r="A2758" i="11"/>
  <c r="S2757" i="11"/>
  <c r="U2757" i="11" s="1"/>
  <c r="R2757" i="11"/>
  <c r="T2757" i="11" s="1"/>
  <c r="Q2757" i="11"/>
  <c r="P2757" i="11"/>
  <c r="O2757" i="11"/>
  <c r="N2757" i="11"/>
  <c r="M2757" i="11"/>
  <c r="I2757" i="11"/>
  <c r="G2757" i="11"/>
  <c r="A2757" i="11"/>
  <c r="S2756" i="11"/>
  <c r="U2756" i="11" s="1"/>
  <c r="R2756" i="11"/>
  <c r="T2756" i="11" s="1"/>
  <c r="Q2756" i="11"/>
  <c r="P2756" i="11"/>
  <c r="O2756" i="11"/>
  <c r="N2756" i="11"/>
  <c r="M2756" i="11"/>
  <c r="I2756" i="11"/>
  <c r="G2756" i="11"/>
  <c r="A2756" i="11"/>
  <c r="S2755" i="11"/>
  <c r="U2755" i="11" s="1"/>
  <c r="R2755" i="11"/>
  <c r="T2755" i="11" s="1"/>
  <c r="Q2755" i="11"/>
  <c r="P2755" i="11"/>
  <c r="O2755" i="11"/>
  <c r="N2755" i="11"/>
  <c r="M2755" i="11"/>
  <c r="I2755" i="11"/>
  <c r="G2755" i="11"/>
  <c r="A2755" i="11"/>
  <c r="S2754" i="11"/>
  <c r="U2754" i="11" s="1"/>
  <c r="R2754" i="11"/>
  <c r="T2754" i="11" s="1"/>
  <c r="Q2754" i="11"/>
  <c r="P2754" i="11"/>
  <c r="O2754" i="11"/>
  <c r="N2754" i="11"/>
  <c r="M2754" i="11"/>
  <c r="I2754" i="11"/>
  <c r="G2754" i="11"/>
  <c r="A2754" i="11"/>
  <c r="S2753" i="11"/>
  <c r="U2753" i="11" s="1"/>
  <c r="R2753" i="11"/>
  <c r="T2753" i="11" s="1"/>
  <c r="Q2753" i="11"/>
  <c r="P2753" i="11"/>
  <c r="O2753" i="11"/>
  <c r="N2753" i="11"/>
  <c r="M2753" i="11"/>
  <c r="I2753" i="11"/>
  <c r="G2753" i="11"/>
  <c r="A2753" i="11"/>
  <c r="S2752" i="11"/>
  <c r="U2752" i="11" s="1"/>
  <c r="R2752" i="11"/>
  <c r="T2752" i="11" s="1"/>
  <c r="Q2752" i="11"/>
  <c r="P2752" i="11"/>
  <c r="O2752" i="11"/>
  <c r="N2752" i="11"/>
  <c r="M2752" i="11"/>
  <c r="I2752" i="11"/>
  <c r="G2752" i="11"/>
  <c r="A2752" i="11"/>
  <c r="S2751" i="11"/>
  <c r="U2751" i="11" s="1"/>
  <c r="R2751" i="11"/>
  <c r="T2751" i="11" s="1"/>
  <c r="Q2751" i="11"/>
  <c r="P2751" i="11"/>
  <c r="O2751" i="11"/>
  <c r="N2751" i="11"/>
  <c r="M2751" i="11"/>
  <c r="I2751" i="11"/>
  <c r="G2751" i="11"/>
  <c r="A2751" i="11"/>
  <c r="S2750" i="11"/>
  <c r="U2750" i="11" s="1"/>
  <c r="R2750" i="11"/>
  <c r="T2750" i="11" s="1"/>
  <c r="Q2750" i="11"/>
  <c r="P2750" i="11"/>
  <c r="O2750" i="11"/>
  <c r="N2750" i="11"/>
  <c r="M2750" i="11"/>
  <c r="I2750" i="11"/>
  <c r="G2750" i="11"/>
  <c r="A2750" i="11"/>
  <c r="S2749" i="11"/>
  <c r="U2749" i="11" s="1"/>
  <c r="R2749" i="11"/>
  <c r="T2749" i="11" s="1"/>
  <c r="Q2749" i="11"/>
  <c r="P2749" i="11"/>
  <c r="O2749" i="11"/>
  <c r="N2749" i="11"/>
  <c r="M2749" i="11"/>
  <c r="I2749" i="11"/>
  <c r="G2749" i="11"/>
  <c r="A2749" i="11"/>
  <c r="S2748" i="11"/>
  <c r="U2748" i="11" s="1"/>
  <c r="R2748" i="11"/>
  <c r="T2748" i="11" s="1"/>
  <c r="Q2748" i="11"/>
  <c r="P2748" i="11"/>
  <c r="O2748" i="11"/>
  <c r="N2748" i="11"/>
  <c r="M2748" i="11"/>
  <c r="I2748" i="11"/>
  <c r="G2748" i="11"/>
  <c r="A2748" i="11"/>
  <c r="S2747" i="11"/>
  <c r="U2747" i="11" s="1"/>
  <c r="R2747" i="11"/>
  <c r="T2747" i="11" s="1"/>
  <c r="Q2747" i="11"/>
  <c r="P2747" i="11"/>
  <c r="O2747" i="11"/>
  <c r="N2747" i="11"/>
  <c r="M2747" i="11"/>
  <c r="I2747" i="11"/>
  <c r="G2747" i="11"/>
  <c r="A2747" i="11"/>
  <c r="S2746" i="11"/>
  <c r="U2746" i="11" s="1"/>
  <c r="R2746" i="11"/>
  <c r="T2746" i="11" s="1"/>
  <c r="Q2746" i="11"/>
  <c r="P2746" i="11"/>
  <c r="O2746" i="11"/>
  <c r="N2746" i="11"/>
  <c r="M2746" i="11"/>
  <c r="I2746" i="11"/>
  <c r="G2746" i="11"/>
  <c r="A2746" i="11"/>
  <c r="S2745" i="11"/>
  <c r="U2745" i="11" s="1"/>
  <c r="R2745" i="11"/>
  <c r="T2745" i="11" s="1"/>
  <c r="Q2745" i="11"/>
  <c r="P2745" i="11"/>
  <c r="O2745" i="11"/>
  <c r="N2745" i="11"/>
  <c r="M2745" i="11"/>
  <c r="I2745" i="11"/>
  <c r="G2745" i="11"/>
  <c r="A2745" i="11"/>
  <c r="S2744" i="11"/>
  <c r="U2744" i="11" s="1"/>
  <c r="R2744" i="11"/>
  <c r="T2744" i="11" s="1"/>
  <c r="Q2744" i="11"/>
  <c r="P2744" i="11"/>
  <c r="O2744" i="11"/>
  <c r="N2744" i="11"/>
  <c r="M2744" i="11"/>
  <c r="I2744" i="11"/>
  <c r="G2744" i="11"/>
  <c r="A2744" i="11"/>
  <c r="S2743" i="11"/>
  <c r="U2743" i="11" s="1"/>
  <c r="R2743" i="11"/>
  <c r="T2743" i="11" s="1"/>
  <c r="Q2743" i="11"/>
  <c r="P2743" i="11"/>
  <c r="O2743" i="11"/>
  <c r="N2743" i="11"/>
  <c r="M2743" i="11"/>
  <c r="I2743" i="11"/>
  <c r="G2743" i="11"/>
  <c r="A2743" i="11"/>
  <c r="S2742" i="11"/>
  <c r="U2742" i="11" s="1"/>
  <c r="R2742" i="11"/>
  <c r="T2742" i="11" s="1"/>
  <c r="Q2742" i="11"/>
  <c r="P2742" i="11"/>
  <c r="O2742" i="11"/>
  <c r="N2742" i="11"/>
  <c r="M2742" i="11"/>
  <c r="I2742" i="11"/>
  <c r="G2742" i="11"/>
  <c r="A2742" i="11"/>
  <c r="S2741" i="11"/>
  <c r="U2741" i="11" s="1"/>
  <c r="R2741" i="11"/>
  <c r="T2741" i="11" s="1"/>
  <c r="Q2741" i="11"/>
  <c r="P2741" i="11"/>
  <c r="O2741" i="11"/>
  <c r="N2741" i="11"/>
  <c r="M2741" i="11"/>
  <c r="I2741" i="11"/>
  <c r="G2741" i="11"/>
  <c r="A2741" i="11"/>
  <c r="S2740" i="11"/>
  <c r="U2740" i="11" s="1"/>
  <c r="R2740" i="11"/>
  <c r="T2740" i="11" s="1"/>
  <c r="Q2740" i="11"/>
  <c r="P2740" i="11"/>
  <c r="O2740" i="11"/>
  <c r="N2740" i="11"/>
  <c r="M2740" i="11"/>
  <c r="I2740" i="11"/>
  <c r="G2740" i="11"/>
  <c r="A2740" i="11"/>
  <c r="S2739" i="11"/>
  <c r="U2739" i="11" s="1"/>
  <c r="R2739" i="11"/>
  <c r="T2739" i="11" s="1"/>
  <c r="Q2739" i="11"/>
  <c r="P2739" i="11"/>
  <c r="O2739" i="11"/>
  <c r="N2739" i="11"/>
  <c r="M2739" i="11"/>
  <c r="I2739" i="11"/>
  <c r="G2739" i="11"/>
  <c r="A2739" i="11"/>
  <c r="S2738" i="11"/>
  <c r="U2738" i="11" s="1"/>
  <c r="R2738" i="11"/>
  <c r="T2738" i="11" s="1"/>
  <c r="Q2738" i="11"/>
  <c r="P2738" i="11"/>
  <c r="O2738" i="11"/>
  <c r="N2738" i="11"/>
  <c r="M2738" i="11"/>
  <c r="I2738" i="11"/>
  <c r="G2738" i="11"/>
  <c r="A2738" i="11"/>
  <c r="S2737" i="11"/>
  <c r="U2737" i="11" s="1"/>
  <c r="R2737" i="11"/>
  <c r="T2737" i="11" s="1"/>
  <c r="Q2737" i="11"/>
  <c r="P2737" i="11"/>
  <c r="O2737" i="11"/>
  <c r="N2737" i="11"/>
  <c r="M2737" i="11"/>
  <c r="I2737" i="11"/>
  <c r="G2737" i="11"/>
  <c r="A2737" i="11"/>
  <c r="S2736" i="11"/>
  <c r="U2736" i="11" s="1"/>
  <c r="R2736" i="11"/>
  <c r="T2736" i="11" s="1"/>
  <c r="Q2736" i="11"/>
  <c r="P2736" i="11"/>
  <c r="O2736" i="11"/>
  <c r="N2736" i="11"/>
  <c r="M2736" i="11"/>
  <c r="I2736" i="11"/>
  <c r="G2736" i="11"/>
  <c r="A2736" i="11"/>
  <c r="S2735" i="11"/>
  <c r="U2735" i="11" s="1"/>
  <c r="R2735" i="11"/>
  <c r="T2735" i="11" s="1"/>
  <c r="Q2735" i="11"/>
  <c r="P2735" i="11"/>
  <c r="O2735" i="11"/>
  <c r="N2735" i="11"/>
  <c r="M2735" i="11"/>
  <c r="I2735" i="11"/>
  <c r="G2735" i="11"/>
  <c r="A2735" i="11"/>
  <c r="S2734" i="11"/>
  <c r="U2734" i="11" s="1"/>
  <c r="R2734" i="11"/>
  <c r="T2734" i="11" s="1"/>
  <c r="Q2734" i="11"/>
  <c r="P2734" i="11"/>
  <c r="O2734" i="11"/>
  <c r="N2734" i="11"/>
  <c r="M2734" i="11"/>
  <c r="I2734" i="11"/>
  <c r="G2734" i="11"/>
  <c r="A2734" i="11"/>
  <c r="S2733" i="11"/>
  <c r="U2733" i="11" s="1"/>
  <c r="R2733" i="11"/>
  <c r="T2733" i="11" s="1"/>
  <c r="Q2733" i="11"/>
  <c r="P2733" i="11"/>
  <c r="O2733" i="11"/>
  <c r="N2733" i="11"/>
  <c r="M2733" i="11"/>
  <c r="I2733" i="11"/>
  <c r="G2733" i="11"/>
  <c r="A2733" i="11"/>
  <c r="S2732" i="11"/>
  <c r="U2732" i="11" s="1"/>
  <c r="R2732" i="11"/>
  <c r="T2732" i="11" s="1"/>
  <c r="Q2732" i="11"/>
  <c r="P2732" i="11"/>
  <c r="O2732" i="11"/>
  <c r="N2732" i="11"/>
  <c r="M2732" i="11"/>
  <c r="I2732" i="11"/>
  <c r="G2732" i="11"/>
  <c r="A2732" i="11"/>
  <c r="S2731" i="11"/>
  <c r="U2731" i="11" s="1"/>
  <c r="R2731" i="11"/>
  <c r="T2731" i="11" s="1"/>
  <c r="Q2731" i="11"/>
  <c r="P2731" i="11"/>
  <c r="O2731" i="11"/>
  <c r="N2731" i="11"/>
  <c r="M2731" i="11"/>
  <c r="I2731" i="11"/>
  <c r="G2731" i="11"/>
  <c r="A2731" i="11"/>
  <c r="S2730" i="11"/>
  <c r="U2730" i="11" s="1"/>
  <c r="R2730" i="11"/>
  <c r="T2730" i="11" s="1"/>
  <c r="Q2730" i="11"/>
  <c r="P2730" i="11"/>
  <c r="O2730" i="11"/>
  <c r="N2730" i="11"/>
  <c r="M2730" i="11"/>
  <c r="I2730" i="11"/>
  <c r="G2730" i="11"/>
  <c r="A2730" i="11"/>
  <c r="S2729" i="11"/>
  <c r="U2729" i="11" s="1"/>
  <c r="R2729" i="11"/>
  <c r="T2729" i="11" s="1"/>
  <c r="Q2729" i="11"/>
  <c r="P2729" i="11"/>
  <c r="O2729" i="11"/>
  <c r="N2729" i="11"/>
  <c r="M2729" i="11"/>
  <c r="I2729" i="11"/>
  <c r="G2729" i="11"/>
  <c r="A2729" i="11"/>
  <c r="S2728" i="11"/>
  <c r="U2728" i="11" s="1"/>
  <c r="R2728" i="11"/>
  <c r="T2728" i="11" s="1"/>
  <c r="Q2728" i="11"/>
  <c r="P2728" i="11"/>
  <c r="O2728" i="11"/>
  <c r="N2728" i="11"/>
  <c r="M2728" i="11"/>
  <c r="I2728" i="11"/>
  <c r="G2728" i="11"/>
  <c r="A2728" i="11"/>
  <c r="S2727" i="11"/>
  <c r="U2727" i="11" s="1"/>
  <c r="R2727" i="11"/>
  <c r="T2727" i="11" s="1"/>
  <c r="Q2727" i="11"/>
  <c r="P2727" i="11"/>
  <c r="O2727" i="11"/>
  <c r="N2727" i="11"/>
  <c r="M2727" i="11"/>
  <c r="I2727" i="11"/>
  <c r="G2727" i="11"/>
  <c r="A2727" i="11"/>
  <c r="S2726" i="11"/>
  <c r="U2726" i="11" s="1"/>
  <c r="R2726" i="11"/>
  <c r="T2726" i="11" s="1"/>
  <c r="Q2726" i="11"/>
  <c r="P2726" i="11"/>
  <c r="O2726" i="11"/>
  <c r="N2726" i="11"/>
  <c r="M2726" i="11"/>
  <c r="I2726" i="11"/>
  <c r="G2726" i="11"/>
  <c r="A2726" i="11"/>
  <c r="S2725" i="11"/>
  <c r="U2725" i="11" s="1"/>
  <c r="R2725" i="11"/>
  <c r="T2725" i="11" s="1"/>
  <c r="Q2725" i="11"/>
  <c r="P2725" i="11"/>
  <c r="O2725" i="11"/>
  <c r="N2725" i="11"/>
  <c r="M2725" i="11"/>
  <c r="I2725" i="11"/>
  <c r="G2725" i="11"/>
  <c r="A2725" i="11"/>
  <c r="S2724" i="11"/>
  <c r="U2724" i="11" s="1"/>
  <c r="R2724" i="11"/>
  <c r="T2724" i="11" s="1"/>
  <c r="Q2724" i="11"/>
  <c r="P2724" i="11"/>
  <c r="O2724" i="11"/>
  <c r="N2724" i="11"/>
  <c r="M2724" i="11"/>
  <c r="I2724" i="11"/>
  <c r="G2724" i="11"/>
  <c r="A2724" i="11"/>
  <c r="S2723" i="11"/>
  <c r="U2723" i="11" s="1"/>
  <c r="R2723" i="11"/>
  <c r="T2723" i="11" s="1"/>
  <c r="Q2723" i="11"/>
  <c r="P2723" i="11"/>
  <c r="O2723" i="11"/>
  <c r="N2723" i="11"/>
  <c r="M2723" i="11"/>
  <c r="I2723" i="11"/>
  <c r="G2723" i="11"/>
  <c r="A2723" i="11"/>
  <c r="S2722" i="11"/>
  <c r="U2722" i="11" s="1"/>
  <c r="R2722" i="11"/>
  <c r="T2722" i="11" s="1"/>
  <c r="Q2722" i="11"/>
  <c r="P2722" i="11"/>
  <c r="O2722" i="11"/>
  <c r="N2722" i="11"/>
  <c r="M2722" i="11"/>
  <c r="I2722" i="11"/>
  <c r="G2722" i="11"/>
  <c r="A2722" i="11"/>
  <c r="S2721" i="11"/>
  <c r="U2721" i="11" s="1"/>
  <c r="R2721" i="11"/>
  <c r="T2721" i="11" s="1"/>
  <c r="Q2721" i="11"/>
  <c r="P2721" i="11"/>
  <c r="O2721" i="11"/>
  <c r="N2721" i="11"/>
  <c r="M2721" i="11"/>
  <c r="I2721" i="11"/>
  <c r="G2721" i="11"/>
  <c r="A2721" i="11"/>
  <c r="S2720" i="11"/>
  <c r="U2720" i="11" s="1"/>
  <c r="R2720" i="11"/>
  <c r="T2720" i="11" s="1"/>
  <c r="Q2720" i="11"/>
  <c r="P2720" i="11"/>
  <c r="O2720" i="11"/>
  <c r="N2720" i="11"/>
  <c r="M2720" i="11"/>
  <c r="I2720" i="11"/>
  <c r="G2720" i="11"/>
  <c r="A2720" i="11"/>
  <c r="T2719" i="11"/>
  <c r="S2719" i="11"/>
  <c r="U2719" i="11" s="1"/>
  <c r="R2719" i="11"/>
  <c r="Q2719" i="11"/>
  <c r="P2719" i="11"/>
  <c r="O2719" i="11"/>
  <c r="N2719" i="11"/>
  <c r="M2719" i="11"/>
  <c r="I2719" i="11"/>
  <c r="G2719" i="11"/>
  <c r="A2719" i="11"/>
  <c r="S2718" i="11"/>
  <c r="U2718" i="11" s="1"/>
  <c r="R2718" i="11"/>
  <c r="T2718" i="11" s="1"/>
  <c r="Q2718" i="11"/>
  <c r="P2718" i="11"/>
  <c r="O2718" i="11"/>
  <c r="N2718" i="11"/>
  <c r="M2718" i="11"/>
  <c r="I2718" i="11"/>
  <c r="G2718" i="11"/>
  <c r="A2718" i="11"/>
  <c r="T2717" i="11"/>
  <c r="S2717" i="11"/>
  <c r="U2717" i="11" s="1"/>
  <c r="R2717" i="11"/>
  <c r="Q2717" i="11"/>
  <c r="P2717" i="11"/>
  <c r="O2717" i="11"/>
  <c r="N2717" i="11"/>
  <c r="M2717" i="11"/>
  <c r="I2717" i="11"/>
  <c r="G2717" i="11"/>
  <c r="A2717" i="11"/>
  <c r="S2716" i="11"/>
  <c r="U2716" i="11" s="1"/>
  <c r="R2716" i="11"/>
  <c r="T2716" i="11" s="1"/>
  <c r="Q2716" i="11"/>
  <c r="P2716" i="11"/>
  <c r="O2716" i="11"/>
  <c r="N2716" i="11"/>
  <c r="M2716" i="11"/>
  <c r="I2716" i="11"/>
  <c r="G2716" i="11"/>
  <c r="A2716" i="11"/>
  <c r="S2715" i="11"/>
  <c r="U2715" i="11" s="1"/>
  <c r="R2715" i="11"/>
  <c r="T2715" i="11" s="1"/>
  <c r="Q2715" i="11"/>
  <c r="P2715" i="11"/>
  <c r="O2715" i="11"/>
  <c r="N2715" i="11"/>
  <c r="M2715" i="11"/>
  <c r="I2715" i="11"/>
  <c r="G2715" i="11"/>
  <c r="A2715" i="11"/>
  <c r="S2714" i="11"/>
  <c r="U2714" i="11" s="1"/>
  <c r="R2714" i="11"/>
  <c r="T2714" i="11" s="1"/>
  <c r="Q2714" i="11"/>
  <c r="P2714" i="11"/>
  <c r="O2714" i="11"/>
  <c r="N2714" i="11"/>
  <c r="M2714" i="11"/>
  <c r="I2714" i="11"/>
  <c r="G2714" i="11"/>
  <c r="A2714" i="11"/>
  <c r="T2713" i="11"/>
  <c r="S2713" i="11"/>
  <c r="U2713" i="11" s="1"/>
  <c r="R2713" i="11"/>
  <c r="Q2713" i="11"/>
  <c r="P2713" i="11"/>
  <c r="O2713" i="11"/>
  <c r="N2713" i="11"/>
  <c r="M2713" i="11"/>
  <c r="I2713" i="11"/>
  <c r="G2713" i="11"/>
  <c r="A2713" i="11"/>
  <c r="S2712" i="11"/>
  <c r="U2712" i="11" s="1"/>
  <c r="R2712" i="11"/>
  <c r="T2712" i="11" s="1"/>
  <c r="Q2712" i="11"/>
  <c r="P2712" i="11"/>
  <c r="O2712" i="11"/>
  <c r="N2712" i="11"/>
  <c r="M2712" i="11"/>
  <c r="I2712" i="11"/>
  <c r="G2712" i="11"/>
  <c r="A2712" i="11"/>
  <c r="T2711" i="11"/>
  <c r="S2711" i="11"/>
  <c r="U2711" i="11" s="1"/>
  <c r="R2711" i="11"/>
  <c r="Q2711" i="11"/>
  <c r="P2711" i="11"/>
  <c r="O2711" i="11"/>
  <c r="N2711" i="11"/>
  <c r="M2711" i="11"/>
  <c r="I2711" i="11"/>
  <c r="G2711" i="11"/>
  <c r="A2711" i="11"/>
  <c r="S2710" i="11"/>
  <c r="U2710" i="11" s="1"/>
  <c r="R2710" i="11"/>
  <c r="T2710" i="11" s="1"/>
  <c r="Q2710" i="11"/>
  <c r="P2710" i="11"/>
  <c r="O2710" i="11"/>
  <c r="N2710" i="11"/>
  <c r="M2710" i="11"/>
  <c r="I2710" i="11"/>
  <c r="G2710" i="11"/>
  <c r="A2710" i="11"/>
  <c r="T2709" i="11"/>
  <c r="S2709" i="11"/>
  <c r="U2709" i="11" s="1"/>
  <c r="R2709" i="11"/>
  <c r="Q2709" i="11"/>
  <c r="P2709" i="11"/>
  <c r="O2709" i="11"/>
  <c r="N2709" i="11"/>
  <c r="M2709" i="11"/>
  <c r="I2709" i="11"/>
  <c r="G2709" i="11"/>
  <c r="A2709" i="11"/>
  <c r="S2708" i="11"/>
  <c r="U2708" i="11" s="1"/>
  <c r="R2708" i="11"/>
  <c r="T2708" i="11" s="1"/>
  <c r="Q2708" i="11"/>
  <c r="P2708" i="11"/>
  <c r="O2708" i="11"/>
  <c r="N2708" i="11"/>
  <c r="M2708" i="11"/>
  <c r="I2708" i="11"/>
  <c r="G2708" i="11"/>
  <c r="A2708" i="11"/>
  <c r="S2707" i="11"/>
  <c r="U2707" i="11" s="1"/>
  <c r="R2707" i="11"/>
  <c r="T2707" i="11" s="1"/>
  <c r="Q2707" i="11"/>
  <c r="P2707" i="11"/>
  <c r="O2707" i="11"/>
  <c r="N2707" i="11"/>
  <c r="M2707" i="11"/>
  <c r="I2707" i="11"/>
  <c r="G2707" i="11"/>
  <c r="A2707" i="11"/>
  <c r="S2706" i="11"/>
  <c r="U2706" i="11" s="1"/>
  <c r="R2706" i="11"/>
  <c r="T2706" i="11" s="1"/>
  <c r="Q2706" i="11"/>
  <c r="P2706" i="11"/>
  <c r="O2706" i="11"/>
  <c r="N2706" i="11"/>
  <c r="M2706" i="11"/>
  <c r="I2706" i="11"/>
  <c r="G2706" i="11"/>
  <c r="A2706" i="11"/>
  <c r="T2705" i="11"/>
  <c r="S2705" i="11"/>
  <c r="U2705" i="11" s="1"/>
  <c r="R2705" i="11"/>
  <c r="Q2705" i="11"/>
  <c r="P2705" i="11"/>
  <c r="O2705" i="11"/>
  <c r="N2705" i="11"/>
  <c r="M2705" i="11"/>
  <c r="I2705" i="11"/>
  <c r="G2705" i="11"/>
  <c r="A2705" i="11"/>
  <c r="S2704" i="11"/>
  <c r="U2704" i="11" s="1"/>
  <c r="R2704" i="11"/>
  <c r="T2704" i="11" s="1"/>
  <c r="Q2704" i="11"/>
  <c r="P2704" i="11"/>
  <c r="O2704" i="11"/>
  <c r="N2704" i="11"/>
  <c r="M2704" i="11"/>
  <c r="I2704" i="11"/>
  <c r="G2704" i="11"/>
  <c r="A2704" i="11"/>
  <c r="S2703" i="11"/>
  <c r="U2703" i="11" s="1"/>
  <c r="R2703" i="11"/>
  <c r="T2703" i="11" s="1"/>
  <c r="Q2703" i="11"/>
  <c r="P2703" i="11"/>
  <c r="O2703" i="11"/>
  <c r="N2703" i="11"/>
  <c r="M2703" i="11"/>
  <c r="I2703" i="11"/>
  <c r="G2703" i="11"/>
  <c r="A2703" i="11"/>
  <c r="S2702" i="11"/>
  <c r="U2702" i="11" s="1"/>
  <c r="R2702" i="11"/>
  <c r="T2702" i="11" s="1"/>
  <c r="Q2702" i="11"/>
  <c r="P2702" i="11"/>
  <c r="O2702" i="11"/>
  <c r="N2702" i="11"/>
  <c r="M2702" i="11"/>
  <c r="I2702" i="11"/>
  <c r="G2702" i="11"/>
  <c r="A2702" i="11"/>
  <c r="T2701" i="11"/>
  <c r="S2701" i="11"/>
  <c r="U2701" i="11" s="1"/>
  <c r="R2701" i="11"/>
  <c r="Q2701" i="11"/>
  <c r="P2701" i="11"/>
  <c r="O2701" i="11"/>
  <c r="N2701" i="11"/>
  <c r="M2701" i="11"/>
  <c r="I2701" i="11"/>
  <c r="G2701" i="11"/>
  <c r="A2701" i="11"/>
  <c r="S2700" i="11"/>
  <c r="U2700" i="11" s="1"/>
  <c r="R2700" i="11"/>
  <c r="T2700" i="11" s="1"/>
  <c r="Q2700" i="11"/>
  <c r="P2700" i="11"/>
  <c r="O2700" i="11"/>
  <c r="N2700" i="11"/>
  <c r="M2700" i="11"/>
  <c r="I2700" i="11"/>
  <c r="G2700" i="11"/>
  <c r="A2700" i="11"/>
  <c r="T2699" i="11"/>
  <c r="S2699" i="11"/>
  <c r="U2699" i="11" s="1"/>
  <c r="R2699" i="11"/>
  <c r="Q2699" i="11"/>
  <c r="P2699" i="11"/>
  <c r="O2699" i="11"/>
  <c r="N2699" i="11"/>
  <c r="M2699" i="11"/>
  <c r="I2699" i="11"/>
  <c r="G2699" i="11"/>
  <c r="A2699" i="11"/>
  <c r="S2698" i="11"/>
  <c r="U2698" i="11" s="1"/>
  <c r="R2698" i="11"/>
  <c r="T2698" i="11" s="1"/>
  <c r="Q2698" i="11"/>
  <c r="P2698" i="11"/>
  <c r="O2698" i="11"/>
  <c r="N2698" i="11"/>
  <c r="M2698" i="11"/>
  <c r="I2698" i="11"/>
  <c r="G2698" i="11"/>
  <c r="A2698" i="11"/>
  <c r="T2697" i="11"/>
  <c r="S2697" i="11"/>
  <c r="U2697" i="11" s="1"/>
  <c r="R2697" i="11"/>
  <c r="Q2697" i="11"/>
  <c r="P2697" i="11"/>
  <c r="O2697" i="11"/>
  <c r="N2697" i="11"/>
  <c r="M2697" i="11"/>
  <c r="I2697" i="11"/>
  <c r="G2697" i="11"/>
  <c r="A2697" i="11"/>
  <c r="S2696" i="11"/>
  <c r="U2696" i="11" s="1"/>
  <c r="R2696" i="11"/>
  <c r="T2696" i="11" s="1"/>
  <c r="Q2696" i="11"/>
  <c r="P2696" i="11"/>
  <c r="O2696" i="11"/>
  <c r="N2696" i="11"/>
  <c r="M2696" i="11"/>
  <c r="I2696" i="11"/>
  <c r="G2696" i="11"/>
  <c r="A2696" i="11"/>
  <c r="T2695" i="11"/>
  <c r="S2695" i="11"/>
  <c r="U2695" i="11" s="1"/>
  <c r="R2695" i="11"/>
  <c r="Q2695" i="11"/>
  <c r="P2695" i="11"/>
  <c r="O2695" i="11"/>
  <c r="N2695" i="11"/>
  <c r="M2695" i="11"/>
  <c r="I2695" i="11"/>
  <c r="G2695" i="11"/>
  <c r="A2695" i="11"/>
  <c r="S2694" i="11"/>
  <c r="U2694" i="11" s="1"/>
  <c r="R2694" i="11"/>
  <c r="T2694" i="11" s="1"/>
  <c r="Q2694" i="11"/>
  <c r="P2694" i="11"/>
  <c r="O2694" i="11"/>
  <c r="N2694" i="11"/>
  <c r="M2694" i="11"/>
  <c r="I2694" i="11"/>
  <c r="G2694" i="11"/>
  <c r="A2694" i="11"/>
  <c r="T2693" i="11"/>
  <c r="S2693" i="11"/>
  <c r="U2693" i="11" s="1"/>
  <c r="R2693" i="11"/>
  <c r="Q2693" i="11"/>
  <c r="P2693" i="11"/>
  <c r="O2693" i="11"/>
  <c r="N2693" i="11"/>
  <c r="M2693" i="11"/>
  <c r="I2693" i="11"/>
  <c r="G2693" i="11"/>
  <c r="A2693" i="11"/>
  <c r="S2692" i="11"/>
  <c r="U2692" i="11" s="1"/>
  <c r="R2692" i="11"/>
  <c r="T2692" i="11" s="1"/>
  <c r="Q2692" i="11"/>
  <c r="P2692" i="11"/>
  <c r="O2692" i="11"/>
  <c r="N2692" i="11"/>
  <c r="M2692" i="11"/>
  <c r="I2692" i="11"/>
  <c r="G2692" i="11"/>
  <c r="A2692" i="11"/>
  <c r="S2691" i="11"/>
  <c r="U2691" i="11" s="1"/>
  <c r="R2691" i="11"/>
  <c r="T2691" i="11" s="1"/>
  <c r="Q2691" i="11"/>
  <c r="P2691" i="11"/>
  <c r="O2691" i="11"/>
  <c r="N2691" i="11"/>
  <c r="M2691" i="11"/>
  <c r="I2691" i="11"/>
  <c r="G2691" i="11"/>
  <c r="A2691" i="11"/>
  <c r="S2690" i="11"/>
  <c r="U2690" i="11" s="1"/>
  <c r="R2690" i="11"/>
  <c r="T2690" i="11" s="1"/>
  <c r="Q2690" i="11"/>
  <c r="P2690" i="11"/>
  <c r="O2690" i="11"/>
  <c r="N2690" i="11"/>
  <c r="M2690" i="11"/>
  <c r="I2690" i="11"/>
  <c r="G2690" i="11"/>
  <c r="A2690" i="11"/>
  <c r="T2689" i="11"/>
  <c r="S2689" i="11"/>
  <c r="U2689" i="11" s="1"/>
  <c r="R2689" i="11"/>
  <c r="Q2689" i="11"/>
  <c r="P2689" i="11"/>
  <c r="O2689" i="11"/>
  <c r="N2689" i="11"/>
  <c r="M2689" i="11"/>
  <c r="I2689" i="11"/>
  <c r="G2689" i="11"/>
  <c r="A2689" i="11"/>
  <c r="S2688" i="11"/>
  <c r="U2688" i="11" s="1"/>
  <c r="R2688" i="11"/>
  <c r="T2688" i="11" s="1"/>
  <c r="Q2688" i="11"/>
  <c r="P2688" i="11"/>
  <c r="O2688" i="11"/>
  <c r="N2688" i="11"/>
  <c r="M2688" i="11"/>
  <c r="I2688" i="11"/>
  <c r="G2688" i="11"/>
  <c r="A2688" i="11"/>
  <c r="S2687" i="11"/>
  <c r="U2687" i="11" s="1"/>
  <c r="R2687" i="11"/>
  <c r="T2687" i="11" s="1"/>
  <c r="Q2687" i="11"/>
  <c r="P2687" i="11"/>
  <c r="O2687" i="11"/>
  <c r="N2687" i="11"/>
  <c r="M2687" i="11"/>
  <c r="I2687" i="11"/>
  <c r="G2687" i="11"/>
  <c r="A2687" i="11"/>
  <c r="S2686" i="11"/>
  <c r="U2686" i="11" s="1"/>
  <c r="R2686" i="11"/>
  <c r="T2686" i="11" s="1"/>
  <c r="Q2686" i="11"/>
  <c r="P2686" i="11"/>
  <c r="O2686" i="11"/>
  <c r="N2686" i="11"/>
  <c r="M2686" i="11"/>
  <c r="I2686" i="11"/>
  <c r="G2686" i="11"/>
  <c r="A2686" i="11"/>
  <c r="T2685" i="11"/>
  <c r="S2685" i="11"/>
  <c r="U2685" i="11" s="1"/>
  <c r="R2685" i="11"/>
  <c r="Q2685" i="11"/>
  <c r="P2685" i="11"/>
  <c r="O2685" i="11"/>
  <c r="N2685" i="11"/>
  <c r="M2685" i="11"/>
  <c r="I2685" i="11"/>
  <c r="G2685" i="11"/>
  <c r="A2685" i="11"/>
  <c r="S2684" i="11"/>
  <c r="U2684" i="11" s="1"/>
  <c r="R2684" i="11"/>
  <c r="T2684" i="11" s="1"/>
  <c r="Q2684" i="11"/>
  <c r="P2684" i="11"/>
  <c r="O2684" i="11"/>
  <c r="N2684" i="11"/>
  <c r="M2684" i="11"/>
  <c r="I2684" i="11"/>
  <c r="G2684" i="11"/>
  <c r="A2684" i="11"/>
  <c r="S2683" i="11"/>
  <c r="U2683" i="11" s="1"/>
  <c r="R2683" i="11"/>
  <c r="T2683" i="11" s="1"/>
  <c r="Q2683" i="11"/>
  <c r="P2683" i="11"/>
  <c r="O2683" i="11"/>
  <c r="N2683" i="11"/>
  <c r="M2683" i="11"/>
  <c r="I2683" i="11"/>
  <c r="G2683" i="11"/>
  <c r="A2683" i="11"/>
  <c r="S2682" i="11"/>
  <c r="U2682" i="11" s="1"/>
  <c r="R2682" i="11"/>
  <c r="T2682" i="11" s="1"/>
  <c r="Q2682" i="11"/>
  <c r="P2682" i="11"/>
  <c r="O2682" i="11"/>
  <c r="N2682" i="11"/>
  <c r="M2682" i="11"/>
  <c r="I2682" i="11"/>
  <c r="G2682" i="11"/>
  <c r="A2682" i="11"/>
  <c r="T2681" i="11"/>
  <c r="S2681" i="11"/>
  <c r="U2681" i="11" s="1"/>
  <c r="R2681" i="11"/>
  <c r="Q2681" i="11"/>
  <c r="P2681" i="11"/>
  <c r="O2681" i="11"/>
  <c r="N2681" i="11"/>
  <c r="M2681" i="11"/>
  <c r="I2681" i="11"/>
  <c r="G2681" i="11"/>
  <c r="A2681" i="11"/>
  <c r="S2680" i="11"/>
  <c r="U2680" i="11" s="1"/>
  <c r="R2680" i="11"/>
  <c r="T2680" i="11" s="1"/>
  <c r="Q2680" i="11"/>
  <c r="P2680" i="11"/>
  <c r="O2680" i="11"/>
  <c r="N2680" i="11"/>
  <c r="M2680" i="11"/>
  <c r="I2680" i="11"/>
  <c r="G2680" i="11"/>
  <c r="A2680" i="11"/>
  <c r="T2679" i="11"/>
  <c r="S2679" i="11"/>
  <c r="U2679" i="11" s="1"/>
  <c r="R2679" i="11"/>
  <c r="Q2679" i="11"/>
  <c r="P2679" i="11"/>
  <c r="O2679" i="11"/>
  <c r="N2679" i="11"/>
  <c r="M2679" i="11"/>
  <c r="I2679" i="11"/>
  <c r="G2679" i="11"/>
  <c r="A2679" i="11"/>
  <c r="S2678" i="11"/>
  <c r="U2678" i="11" s="1"/>
  <c r="R2678" i="11"/>
  <c r="T2678" i="11" s="1"/>
  <c r="Q2678" i="11"/>
  <c r="P2678" i="11"/>
  <c r="O2678" i="11"/>
  <c r="N2678" i="11"/>
  <c r="M2678" i="11"/>
  <c r="I2678" i="11"/>
  <c r="G2678" i="11"/>
  <c r="A2678" i="11"/>
  <c r="T2677" i="11"/>
  <c r="S2677" i="11"/>
  <c r="U2677" i="11" s="1"/>
  <c r="R2677" i="11"/>
  <c r="Q2677" i="11"/>
  <c r="P2677" i="11"/>
  <c r="O2677" i="11"/>
  <c r="N2677" i="11"/>
  <c r="M2677" i="11"/>
  <c r="I2677" i="11"/>
  <c r="G2677" i="11"/>
  <c r="A2677" i="11"/>
  <c r="S2676" i="11"/>
  <c r="U2676" i="11" s="1"/>
  <c r="R2676" i="11"/>
  <c r="T2676" i="11" s="1"/>
  <c r="Q2676" i="11"/>
  <c r="P2676" i="11"/>
  <c r="O2676" i="11"/>
  <c r="N2676" i="11"/>
  <c r="M2676" i="11"/>
  <c r="I2676" i="11"/>
  <c r="G2676" i="11"/>
  <c r="A2676" i="11"/>
  <c r="S2675" i="11"/>
  <c r="U2675" i="11" s="1"/>
  <c r="R2675" i="11"/>
  <c r="T2675" i="11" s="1"/>
  <c r="Q2675" i="11"/>
  <c r="P2675" i="11"/>
  <c r="O2675" i="11"/>
  <c r="N2675" i="11"/>
  <c r="M2675" i="11"/>
  <c r="I2675" i="11"/>
  <c r="G2675" i="11"/>
  <c r="A2675" i="11"/>
  <c r="S2674" i="11"/>
  <c r="U2674" i="11" s="1"/>
  <c r="R2674" i="11"/>
  <c r="T2674" i="11" s="1"/>
  <c r="Q2674" i="11"/>
  <c r="P2674" i="11"/>
  <c r="O2674" i="11"/>
  <c r="N2674" i="11"/>
  <c r="M2674" i="11"/>
  <c r="I2674" i="11"/>
  <c r="G2674" i="11"/>
  <c r="A2674" i="11"/>
  <c r="T2673" i="11"/>
  <c r="S2673" i="11"/>
  <c r="U2673" i="11" s="1"/>
  <c r="R2673" i="11"/>
  <c r="Q2673" i="11"/>
  <c r="P2673" i="11"/>
  <c r="O2673" i="11"/>
  <c r="N2673" i="11"/>
  <c r="M2673" i="11"/>
  <c r="I2673" i="11"/>
  <c r="G2673" i="11"/>
  <c r="A2673" i="11"/>
  <c r="S2672" i="11"/>
  <c r="U2672" i="11" s="1"/>
  <c r="R2672" i="11"/>
  <c r="T2672" i="11" s="1"/>
  <c r="Q2672" i="11"/>
  <c r="P2672" i="11"/>
  <c r="O2672" i="11"/>
  <c r="N2672" i="11"/>
  <c r="M2672" i="11"/>
  <c r="I2672" i="11"/>
  <c r="G2672" i="11"/>
  <c r="A2672" i="11"/>
  <c r="S2671" i="11"/>
  <c r="U2671" i="11" s="1"/>
  <c r="R2671" i="11"/>
  <c r="T2671" i="11" s="1"/>
  <c r="Q2671" i="11"/>
  <c r="P2671" i="11"/>
  <c r="O2671" i="11"/>
  <c r="N2671" i="11"/>
  <c r="M2671" i="11"/>
  <c r="I2671" i="11"/>
  <c r="G2671" i="11"/>
  <c r="A2671" i="11"/>
  <c r="S2670" i="11"/>
  <c r="U2670" i="11" s="1"/>
  <c r="R2670" i="11"/>
  <c r="T2670" i="11" s="1"/>
  <c r="Q2670" i="11"/>
  <c r="P2670" i="11"/>
  <c r="O2670" i="11"/>
  <c r="N2670" i="11"/>
  <c r="M2670" i="11"/>
  <c r="I2670" i="11"/>
  <c r="G2670" i="11"/>
  <c r="A2670" i="11"/>
  <c r="T2669" i="11"/>
  <c r="S2669" i="11"/>
  <c r="U2669" i="11" s="1"/>
  <c r="R2669" i="11"/>
  <c r="Q2669" i="11"/>
  <c r="P2669" i="11"/>
  <c r="O2669" i="11"/>
  <c r="N2669" i="11"/>
  <c r="M2669" i="11"/>
  <c r="I2669" i="11"/>
  <c r="G2669" i="11"/>
  <c r="A2669" i="11"/>
  <c r="S2668" i="11"/>
  <c r="U2668" i="11" s="1"/>
  <c r="R2668" i="11"/>
  <c r="T2668" i="11" s="1"/>
  <c r="Q2668" i="11"/>
  <c r="P2668" i="11"/>
  <c r="O2668" i="11"/>
  <c r="N2668" i="11"/>
  <c r="M2668" i="11"/>
  <c r="I2668" i="11"/>
  <c r="G2668" i="11"/>
  <c r="A2668" i="11"/>
  <c r="S2667" i="11"/>
  <c r="U2667" i="11" s="1"/>
  <c r="R2667" i="11"/>
  <c r="T2667" i="11" s="1"/>
  <c r="Q2667" i="11"/>
  <c r="P2667" i="11"/>
  <c r="O2667" i="11"/>
  <c r="N2667" i="11"/>
  <c r="M2667" i="11"/>
  <c r="I2667" i="11"/>
  <c r="G2667" i="11"/>
  <c r="A2667" i="11"/>
  <c r="S2666" i="11"/>
  <c r="U2666" i="11" s="1"/>
  <c r="R2666" i="11"/>
  <c r="T2666" i="11" s="1"/>
  <c r="Q2666" i="11"/>
  <c r="P2666" i="11"/>
  <c r="O2666" i="11"/>
  <c r="N2666" i="11"/>
  <c r="M2666" i="11"/>
  <c r="I2666" i="11"/>
  <c r="G2666" i="11"/>
  <c r="A2666" i="11"/>
  <c r="T2665" i="11"/>
  <c r="S2665" i="11"/>
  <c r="U2665" i="11" s="1"/>
  <c r="R2665" i="11"/>
  <c r="Q2665" i="11"/>
  <c r="P2665" i="11"/>
  <c r="O2665" i="11"/>
  <c r="N2665" i="11"/>
  <c r="M2665" i="11"/>
  <c r="I2665" i="11"/>
  <c r="G2665" i="11"/>
  <c r="A2665" i="11"/>
  <c r="S2664" i="11"/>
  <c r="U2664" i="11" s="1"/>
  <c r="R2664" i="11"/>
  <c r="T2664" i="11" s="1"/>
  <c r="Q2664" i="11"/>
  <c r="P2664" i="11"/>
  <c r="O2664" i="11"/>
  <c r="N2664" i="11"/>
  <c r="M2664" i="11"/>
  <c r="I2664" i="11"/>
  <c r="G2664" i="11"/>
  <c r="A2664" i="11"/>
  <c r="T2663" i="11"/>
  <c r="S2663" i="11"/>
  <c r="U2663" i="11" s="1"/>
  <c r="R2663" i="11"/>
  <c r="Q2663" i="11"/>
  <c r="P2663" i="11"/>
  <c r="O2663" i="11"/>
  <c r="N2663" i="11"/>
  <c r="M2663" i="11"/>
  <c r="I2663" i="11"/>
  <c r="G2663" i="11"/>
  <c r="A2663" i="11"/>
  <c r="S2662" i="11"/>
  <c r="U2662" i="11" s="1"/>
  <c r="R2662" i="11"/>
  <c r="T2662" i="11" s="1"/>
  <c r="Q2662" i="11"/>
  <c r="P2662" i="11"/>
  <c r="O2662" i="11"/>
  <c r="N2662" i="11"/>
  <c r="M2662" i="11"/>
  <c r="I2662" i="11"/>
  <c r="G2662" i="11"/>
  <c r="A2662" i="11"/>
  <c r="T2661" i="11"/>
  <c r="S2661" i="11"/>
  <c r="U2661" i="11" s="1"/>
  <c r="R2661" i="11"/>
  <c r="Q2661" i="11"/>
  <c r="P2661" i="11"/>
  <c r="O2661" i="11"/>
  <c r="N2661" i="11"/>
  <c r="M2661" i="11"/>
  <c r="I2661" i="11"/>
  <c r="G2661" i="11"/>
  <c r="A2661" i="11"/>
  <c r="S2660" i="11"/>
  <c r="U2660" i="11" s="1"/>
  <c r="R2660" i="11"/>
  <c r="T2660" i="11" s="1"/>
  <c r="Q2660" i="11"/>
  <c r="P2660" i="11"/>
  <c r="O2660" i="11"/>
  <c r="N2660" i="11"/>
  <c r="M2660" i="11"/>
  <c r="I2660" i="11"/>
  <c r="G2660" i="11"/>
  <c r="A2660" i="11"/>
  <c r="S2659" i="11"/>
  <c r="U2659" i="11" s="1"/>
  <c r="R2659" i="11"/>
  <c r="T2659" i="11" s="1"/>
  <c r="Q2659" i="11"/>
  <c r="P2659" i="11"/>
  <c r="O2659" i="11"/>
  <c r="N2659" i="11"/>
  <c r="M2659" i="11"/>
  <c r="I2659" i="11"/>
  <c r="G2659" i="11"/>
  <c r="A2659" i="11"/>
  <c r="S2658" i="11"/>
  <c r="U2658" i="11" s="1"/>
  <c r="R2658" i="11"/>
  <c r="T2658" i="11" s="1"/>
  <c r="Q2658" i="11"/>
  <c r="P2658" i="11"/>
  <c r="O2658" i="11"/>
  <c r="N2658" i="11"/>
  <c r="M2658" i="11"/>
  <c r="I2658" i="11"/>
  <c r="G2658" i="11"/>
  <c r="A2658" i="11"/>
  <c r="T2657" i="11"/>
  <c r="S2657" i="11"/>
  <c r="U2657" i="11" s="1"/>
  <c r="R2657" i="11"/>
  <c r="Q2657" i="11"/>
  <c r="P2657" i="11"/>
  <c r="O2657" i="11"/>
  <c r="N2657" i="11"/>
  <c r="M2657" i="11"/>
  <c r="I2657" i="11"/>
  <c r="G2657" i="11"/>
  <c r="A2657" i="11"/>
  <c r="S2656" i="11"/>
  <c r="U2656" i="11" s="1"/>
  <c r="R2656" i="11"/>
  <c r="T2656" i="11" s="1"/>
  <c r="Q2656" i="11"/>
  <c r="P2656" i="11"/>
  <c r="O2656" i="11"/>
  <c r="N2656" i="11"/>
  <c r="M2656" i="11"/>
  <c r="I2656" i="11"/>
  <c r="G2656" i="11"/>
  <c r="A2656" i="11"/>
  <c r="T2655" i="11"/>
  <c r="S2655" i="11"/>
  <c r="U2655" i="11" s="1"/>
  <c r="R2655" i="11"/>
  <c r="Q2655" i="11"/>
  <c r="P2655" i="11"/>
  <c r="O2655" i="11"/>
  <c r="N2655" i="11"/>
  <c r="M2655" i="11"/>
  <c r="I2655" i="11"/>
  <c r="G2655" i="11"/>
  <c r="A2655" i="11"/>
  <c r="S2654" i="11"/>
  <c r="U2654" i="11" s="1"/>
  <c r="R2654" i="11"/>
  <c r="T2654" i="11" s="1"/>
  <c r="Q2654" i="11"/>
  <c r="P2654" i="11"/>
  <c r="O2654" i="11"/>
  <c r="N2654" i="11"/>
  <c r="M2654" i="11"/>
  <c r="I2654" i="11"/>
  <c r="G2654" i="11"/>
  <c r="A2654" i="11"/>
  <c r="T2653" i="11"/>
  <c r="S2653" i="11"/>
  <c r="U2653" i="11" s="1"/>
  <c r="R2653" i="11"/>
  <c r="Q2653" i="11"/>
  <c r="P2653" i="11"/>
  <c r="O2653" i="11"/>
  <c r="N2653" i="11"/>
  <c r="M2653" i="11"/>
  <c r="I2653" i="11"/>
  <c r="G2653" i="11"/>
  <c r="A2653" i="11"/>
  <c r="S2652" i="11"/>
  <c r="U2652" i="11" s="1"/>
  <c r="R2652" i="11"/>
  <c r="T2652" i="11" s="1"/>
  <c r="Q2652" i="11"/>
  <c r="P2652" i="11"/>
  <c r="O2652" i="11"/>
  <c r="N2652" i="11"/>
  <c r="M2652" i="11"/>
  <c r="I2652" i="11"/>
  <c r="G2652" i="11"/>
  <c r="A2652" i="11"/>
  <c r="S2651" i="11"/>
  <c r="U2651" i="11" s="1"/>
  <c r="R2651" i="11"/>
  <c r="T2651" i="11" s="1"/>
  <c r="Q2651" i="11"/>
  <c r="P2651" i="11"/>
  <c r="O2651" i="11"/>
  <c r="N2651" i="11"/>
  <c r="M2651" i="11"/>
  <c r="I2651" i="11"/>
  <c r="G2651" i="11"/>
  <c r="A2651" i="11"/>
  <c r="S2650" i="11"/>
  <c r="U2650" i="11" s="1"/>
  <c r="R2650" i="11"/>
  <c r="T2650" i="11" s="1"/>
  <c r="Q2650" i="11"/>
  <c r="P2650" i="11"/>
  <c r="O2650" i="11"/>
  <c r="N2650" i="11"/>
  <c r="M2650" i="11"/>
  <c r="I2650" i="11"/>
  <c r="G2650" i="11"/>
  <c r="A2650" i="11"/>
  <c r="T2649" i="11"/>
  <c r="S2649" i="11"/>
  <c r="U2649" i="11" s="1"/>
  <c r="R2649" i="11"/>
  <c r="Q2649" i="11"/>
  <c r="P2649" i="11"/>
  <c r="O2649" i="11"/>
  <c r="N2649" i="11"/>
  <c r="M2649" i="11"/>
  <c r="I2649" i="11"/>
  <c r="G2649" i="11"/>
  <c r="A2649" i="11"/>
  <c r="S2648" i="11"/>
  <c r="U2648" i="11" s="1"/>
  <c r="R2648" i="11"/>
  <c r="T2648" i="11" s="1"/>
  <c r="Q2648" i="11"/>
  <c r="P2648" i="11"/>
  <c r="O2648" i="11"/>
  <c r="N2648" i="11"/>
  <c r="M2648" i="11"/>
  <c r="I2648" i="11"/>
  <c r="G2648" i="11"/>
  <c r="A2648" i="11"/>
  <c r="T2647" i="11"/>
  <c r="S2647" i="11"/>
  <c r="U2647" i="11" s="1"/>
  <c r="R2647" i="11"/>
  <c r="Q2647" i="11"/>
  <c r="P2647" i="11"/>
  <c r="O2647" i="11"/>
  <c r="N2647" i="11"/>
  <c r="M2647" i="11"/>
  <c r="I2647" i="11"/>
  <c r="G2647" i="11"/>
  <c r="A2647" i="11"/>
  <c r="S2646" i="11"/>
  <c r="U2646" i="11" s="1"/>
  <c r="R2646" i="11"/>
  <c r="T2646" i="11" s="1"/>
  <c r="Q2646" i="11"/>
  <c r="P2646" i="11"/>
  <c r="O2646" i="11"/>
  <c r="N2646" i="11"/>
  <c r="M2646" i="11"/>
  <c r="I2646" i="11"/>
  <c r="G2646" i="11"/>
  <c r="A2646" i="11"/>
  <c r="T2645" i="11"/>
  <c r="S2645" i="11"/>
  <c r="U2645" i="11" s="1"/>
  <c r="R2645" i="11"/>
  <c r="Q2645" i="11"/>
  <c r="P2645" i="11"/>
  <c r="O2645" i="11"/>
  <c r="N2645" i="11"/>
  <c r="M2645" i="11"/>
  <c r="I2645" i="11"/>
  <c r="G2645" i="11"/>
  <c r="A2645" i="11"/>
  <c r="T2644" i="11"/>
  <c r="S2644" i="11"/>
  <c r="U2644" i="11" s="1"/>
  <c r="R2644" i="11"/>
  <c r="Q2644" i="11"/>
  <c r="P2644" i="11"/>
  <c r="O2644" i="11"/>
  <c r="N2644" i="11"/>
  <c r="M2644" i="11"/>
  <c r="I2644" i="11"/>
  <c r="G2644" i="11"/>
  <c r="A2644" i="11"/>
  <c r="T2643" i="11"/>
  <c r="S2643" i="11"/>
  <c r="U2643" i="11" s="1"/>
  <c r="R2643" i="11"/>
  <c r="Q2643" i="11"/>
  <c r="P2643" i="11"/>
  <c r="O2643" i="11"/>
  <c r="N2643" i="11"/>
  <c r="M2643" i="11"/>
  <c r="I2643" i="11"/>
  <c r="G2643" i="11"/>
  <c r="A2643" i="11"/>
  <c r="S2642" i="11"/>
  <c r="U2642" i="11" s="1"/>
  <c r="R2642" i="11"/>
  <c r="T2642" i="11" s="1"/>
  <c r="Q2642" i="11"/>
  <c r="P2642" i="11"/>
  <c r="O2642" i="11"/>
  <c r="N2642" i="11"/>
  <c r="M2642" i="11"/>
  <c r="I2642" i="11"/>
  <c r="G2642" i="11"/>
  <c r="A2642" i="11"/>
  <c r="T2641" i="11"/>
  <c r="S2641" i="11"/>
  <c r="U2641" i="11" s="1"/>
  <c r="R2641" i="11"/>
  <c r="Q2641" i="11"/>
  <c r="P2641" i="11"/>
  <c r="O2641" i="11"/>
  <c r="N2641" i="11"/>
  <c r="M2641" i="11"/>
  <c r="I2641" i="11"/>
  <c r="G2641" i="11"/>
  <c r="A2641" i="11"/>
  <c r="T2640" i="11"/>
  <c r="S2640" i="11"/>
  <c r="U2640" i="11" s="1"/>
  <c r="R2640" i="11"/>
  <c r="Q2640" i="11"/>
  <c r="P2640" i="11"/>
  <c r="O2640" i="11"/>
  <c r="N2640" i="11"/>
  <c r="M2640" i="11"/>
  <c r="I2640" i="11"/>
  <c r="G2640" i="11"/>
  <c r="A2640" i="11"/>
  <c r="T2639" i="11"/>
  <c r="S2639" i="11"/>
  <c r="U2639" i="11" s="1"/>
  <c r="R2639" i="11"/>
  <c r="Q2639" i="11"/>
  <c r="P2639" i="11"/>
  <c r="O2639" i="11"/>
  <c r="N2639" i="11"/>
  <c r="M2639" i="11"/>
  <c r="I2639" i="11"/>
  <c r="G2639" i="11"/>
  <c r="A2639" i="11"/>
  <c r="S2638" i="11"/>
  <c r="U2638" i="11" s="1"/>
  <c r="R2638" i="11"/>
  <c r="T2638" i="11" s="1"/>
  <c r="Q2638" i="11"/>
  <c r="P2638" i="11"/>
  <c r="O2638" i="11"/>
  <c r="N2638" i="11"/>
  <c r="M2638" i="11"/>
  <c r="I2638" i="11"/>
  <c r="G2638" i="11"/>
  <c r="A2638" i="11"/>
  <c r="T2637" i="11"/>
  <c r="S2637" i="11"/>
  <c r="U2637" i="11" s="1"/>
  <c r="R2637" i="11"/>
  <c r="Q2637" i="11"/>
  <c r="P2637" i="11"/>
  <c r="O2637" i="11"/>
  <c r="N2637" i="11"/>
  <c r="M2637" i="11"/>
  <c r="I2637" i="11"/>
  <c r="G2637" i="11"/>
  <c r="A2637" i="11"/>
  <c r="T2636" i="11"/>
  <c r="S2636" i="11"/>
  <c r="U2636" i="11" s="1"/>
  <c r="R2636" i="11"/>
  <c r="Q2636" i="11"/>
  <c r="P2636" i="11"/>
  <c r="O2636" i="11"/>
  <c r="N2636" i="11"/>
  <c r="M2636" i="11"/>
  <c r="I2636" i="11"/>
  <c r="G2636" i="11"/>
  <c r="A2636" i="11"/>
  <c r="T2635" i="11"/>
  <c r="S2635" i="11"/>
  <c r="U2635" i="11" s="1"/>
  <c r="R2635" i="11"/>
  <c r="Q2635" i="11"/>
  <c r="P2635" i="11"/>
  <c r="O2635" i="11"/>
  <c r="N2635" i="11"/>
  <c r="M2635" i="11"/>
  <c r="I2635" i="11"/>
  <c r="G2635" i="11"/>
  <c r="A2635" i="11"/>
  <c r="S2634" i="11"/>
  <c r="U2634" i="11" s="1"/>
  <c r="R2634" i="11"/>
  <c r="T2634" i="11" s="1"/>
  <c r="Q2634" i="11"/>
  <c r="P2634" i="11"/>
  <c r="O2634" i="11"/>
  <c r="N2634" i="11"/>
  <c r="M2634" i="11"/>
  <c r="I2634" i="11"/>
  <c r="G2634" i="11"/>
  <c r="A2634" i="11"/>
  <c r="T2633" i="11"/>
  <c r="S2633" i="11"/>
  <c r="U2633" i="11" s="1"/>
  <c r="R2633" i="11"/>
  <c r="Q2633" i="11"/>
  <c r="P2633" i="11"/>
  <c r="O2633" i="11"/>
  <c r="N2633" i="11"/>
  <c r="M2633" i="11"/>
  <c r="I2633" i="11"/>
  <c r="G2633" i="11"/>
  <c r="A2633" i="11"/>
  <c r="T2632" i="11"/>
  <c r="S2632" i="11"/>
  <c r="U2632" i="11" s="1"/>
  <c r="R2632" i="11"/>
  <c r="Q2632" i="11"/>
  <c r="P2632" i="11"/>
  <c r="O2632" i="11"/>
  <c r="N2632" i="11"/>
  <c r="M2632" i="11"/>
  <c r="I2632" i="11"/>
  <c r="G2632" i="11"/>
  <c r="A2632" i="11"/>
  <c r="T2631" i="11"/>
  <c r="S2631" i="11"/>
  <c r="U2631" i="11" s="1"/>
  <c r="R2631" i="11"/>
  <c r="Q2631" i="11"/>
  <c r="P2631" i="11"/>
  <c r="O2631" i="11"/>
  <c r="N2631" i="11"/>
  <c r="M2631" i="11"/>
  <c r="I2631" i="11"/>
  <c r="G2631" i="11"/>
  <c r="A2631" i="11"/>
  <c r="S2630" i="11"/>
  <c r="U2630" i="11" s="1"/>
  <c r="R2630" i="11"/>
  <c r="T2630" i="11" s="1"/>
  <c r="Q2630" i="11"/>
  <c r="P2630" i="11"/>
  <c r="O2630" i="11"/>
  <c r="N2630" i="11"/>
  <c r="M2630" i="11"/>
  <c r="I2630" i="11"/>
  <c r="G2630" i="11"/>
  <c r="A2630" i="11"/>
  <c r="T2629" i="11"/>
  <c r="S2629" i="11"/>
  <c r="U2629" i="11" s="1"/>
  <c r="R2629" i="11"/>
  <c r="Q2629" i="11"/>
  <c r="P2629" i="11"/>
  <c r="O2629" i="11"/>
  <c r="N2629" i="11"/>
  <c r="M2629" i="11"/>
  <c r="I2629" i="11"/>
  <c r="G2629" i="11"/>
  <c r="A2629" i="11"/>
  <c r="T2628" i="11"/>
  <c r="S2628" i="11"/>
  <c r="U2628" i="11" s="1"/>
  <c r="R2628" i="11"/>
  <c r="Q2628" i="11"/>
  <c r="P2628" i="11"/>
  <c r="O2628" i="11"/>
  <c r="N2628" i="11"/>
  <c r="M2628" i="11"/>
  <c r="I2628" i="11"/>
  <c r="G2628" i="11"/>
  <c r="A2628" i="11"/>
  <c r="T2627" i="11"/>
  <c r="S2627" i="11"/>
  <c r="U2627" i="11" s="1"/>
  <c r="R2627" i="11"/>
  <c r="Q2627" i="11"/>
  <c r="P2627" i="11"/>
  <c r="O2627" i="11"/>
  <c r="N2627" i="11"/>
  <c r="M2627" i="11"/>
  <c r="I2627" i="11"/>
  <c r="G2627" i="11"/>
  <c r="A2627" i="11"/>
  <c r="T2626" i="11"/>
  <c r="S2626" i="11"/>
  <c r="U2626" i="11" s="1"/>
  <c r="R2626" i="11"/>
  <c r="Q2626" i="11"/>
  <c r="P2626" i="11"/>
  <c r="O2626" i="11"/>
  <c r="N2626" i="11"/>
  <c r="M2626" i="11"/>
  <c r="I2626" i="11"/>
  <c r="G2626" i="11"/>
  <c r="A2626" i="11"/>
  <c r="T2625" i="11"/>
  <c r="S2625" i="11"/>
  <c r="U2625" i="11" s="1"/>
  <c r="R2625" i="11"/>
  <c r="Q2625" i="11"/>
  <c r="P2625" i="11"/>
  <c r="O2625" i="11"/>
  <c r="N2625" i="11"/>
  <c r="M2625" i="11"/>
  <c r="I2625" i="11"/>
  <c r="G2625" i="11"/>
  <c r="A2625" i="11"/>
  <c r="S2624" i="11"/>
  <c r="U2624" i="11" s="1"/>
  <c r="R2624" i="11"/>
  <c r="T2624" i="11" s="1"/>
  <c r="Q2624" i="11"/>
  <c r="P2624" i="11"/>
  <c r="O2624" i="11"/>
  <c r="N2624" i="11"/>
  <c r="M2624" i="11"/>
  <c r="I2624" i="11"/>
  <c r="G2624" i="11"/>
  <c r="A2624" i="11"/>
  <c r="T2623" i="11"/>
  <c r="S2623" i="11"/>
  <c r="U2623" i="11" s="1"/>
  <c r="R2623" i="11"/>
  <c r="Q2623" i="11"/>
  <c r="P2623" i="11"/>
  <c r="O2623" i="11"/>
  <c r="N2623" i="11"/>
  <c r="M2623" i="11"/>
  <c r="I2623" i="11"/>
  <c r="G2623" i="11"/>
  <c r="A2623" i="11"/>
  <c r="S2622" i="11"/>
  <c r="U2622" i="11" s="1"/>
  <c r="R2622" i="11"/>
  <c r="T2622" i="11" s="1"/>
  <c r="Q2622" i="11"/>
  <c r="P2622" i="11"/>
  <c r="O2622" i="11"/>
  <c r="N2622" i="11"/>
  <c r="M2622" i="11"/>
  <c r="I2622" i="11"/>
  <c r="G2622" i="11"/>
  <c r="A2622" i="11"/>
  <c r="T2621" i="11"/>
  <c r="S2621" i="11"/>
  <c r="U2621" i="11" s="1"/>
  <c r="R2621" i="11"/>
  <c r="Q2621" i="11"/>
  <c r="P2621" i="11"/>
  <c r="O2621" i="11"/>
  <c r="N2621" i="11"/>
  <c r="M2621" i="11"/>
  <c r="I2621" i="11"/>
  <c r="G2621" i="11"/>
  <c r="A2621" i="11"/>
  <c r="T2620" i="11"/>
  <c r="S2620" i="11"/>
  <c r="U2620" i="11" s="1"/>
  <c r="R2620" i="11"/>
  <c r="Q2620" i="11"/>
  <c r="P2620" i="11"/>
  <c r="O2620" i="11"/>
  <c r="N2620" i="11"/>
  <c r="M2620" i="11"/>
  <c r="I2620" i="11"/>
  <c r="G2620" i="11"/>
  <c r="A2620" i="11"/>
  <c r="T2619" i="11"/>
  <c r="S2619" i="11"/>
  <c r="U2619" i="11" s="1"/>
  <c r="R2619" i="11"/>
  <c r="Q2619" i="11"/>
  <c r="P2619" i="11"/>
  <c r="O2619" i="11"/>
  <c r="N2619" i="11"/>
  <c r="M2619" i="11"/>
  <c r="I2619" i="11"/>
  <c r="G2619" i="11"/>
  <c r="A2619" i="11"/>
  <c r="T2618" i="11"/>
  <c r="S2618" i="11"/>
  <c r="U2618" i="11" s="1"/>
  <c r="R2618" i="11"/>
  <c r="Q2618" i="11"/>
  <c r="P2618" i="11"/>
  <c r="O2618" i="11"/>
  <c r="N2618" i="11"/>
  <c r="M2618" i="11"/>
  <c r="I2618" i="11"/>
  <c r="G2618" i="11"/>
  <c r="A2618" i="11"/>
  <c r="T2617" i="11"/>
  <c r="S2617" i="11"/>
  <c r="U2617" i="11" s="1"/>
  <c r="R2617" i="11"/>
  <c r="Q2617" i="11"/>
  <c r="P2617" i="11"/>
  <c r="O2617" i="11"/>
  <c r="N2617" i="11"/>
  <c r="M2617" i="11"/>
  <c r="I2617" i="11"/>
  <c r="G2617" i="11"/>
  <c r="A2617" i="11"/>
  <c r="T2616" i="11"/>
  <c r="S2616" i="11"/>
  <c r="U2616" i="11" s="1"/>
  <c r="R2616" i="11"/>
  <c r="Q2616" i="11"/>
  <c r="P2616" i="11"/>
  <c r="O2616" i="11"/>
  <c r="N2616" i="11"/>
  <c r="M2616" i="11"/>
  <c r="I2616" i="11"/>
  <c r="G2616" i="11"/>
  <c r="A2616" i="11"/>
  <c r="T2615" i="11"/>
  <c r="S2615" i="11"/>
  <c r="U2615" i="11" s="1"/>
  <c r="R2615" i="11"/>
  <c r="Q2615" i="11"/>
  <c r="P2615" i="11"/>
  <c r="O2615" i="11"/>
  <c r="N2615" i="11"/>
  <c r="M2615" i="11"/>
  <c r="I2615" i="11"/>
  <c r="G2615" i="11"/>
  <c r="A2615" i="11"/>
  <c r="S2614" i="11"/>
  <c r="U2614" i="11" s="1"/>
  <c r="R2614" i="11"/>
  <c r="T2614" i="11" s="1"/>
  <c r="Q2614" i="11"/>
  <c r="P2614" i="11"/>
  <c r="O2614" i="11"/>
  <c r="N2614" i="11"/>
  <c r="M2614" i="11"/>
  <c r="I2614" i="11"/>
  <c r="G2614" i="11"/>
  <c r="A2614" i="11"/>
  <c r="T2613" i="11"/>
  <c r="S2613" i="11"/>
  <c r="U2613" i="11" s="1"/>
  <c r="R2613" i="11"/>
  <c r="Q2613" i="11"/>
  <c r="P2613" i="11"/>
  <c r="O2613" i="11"/>
  <c r="N2613" i="11"/>
  <c r="M2613" i="11"/>
  <c r="I2613" i="11"/>
  <c r="G2613" i="11"/>
  <c r="A2613" i="11"/>
  <c r="T2612" i="11"/>
  <c r="S2612" i="11"/>
  <c r="U2612" i="11" s="1"/>
  <c r="R2612" i="11"/>
  <c r="Q2612" i="11"/>
  <c r="P2612" i="11"/>
  <c r="O2612" i="11"/>
  <c r="N2612" i="11"/>
  <c r="M2612" i="11"/>
  <c r="I2612" i="11"/>
  <c r="G2612" i="11"/>
  <c r="A2612" i="11"/>
  <c r="T2611" i="11"/>
  <c r="S2611" i="11"/>
  <c r="U2611" i="11" s="1"/>
  <c r="R2611" i="11"/>
  <c r="Q2611" i="11"/>
  <c r="P2611" i="11"/>
  <c r="O2611" i="11"/>
  <c r="N2611" i="11"/>
  <c r="M2611" i="11"/>
  <c r="I2611" i="11"/>
  <c r="G2611" i="11"/>
  <c r="A2611" i="11"/>
  <c r="S2610" i="11"/>
  <c r="U2610" i="11" s="1"/>
  <c r="R2610" i="11"/>
  <c r="T2610" i="11" s="1"/>
  <c r="Q2610" i="11"/>
  <c r="P2610" i="11"/>
  <c r="O2610" i="11"/>
  <c r="N2610" i="11"/>
  <c r="M2610" i="11"/>
  <c r="I2610" i="11"/>
  <c r="G2610" i="11"/>
  <c r="A2610" i="11"/>
  <c r="T2609" i="11"/>
  <c r="S2609" i="11"/>
  <c r="U2609" i="11" s="1"/>
  <c r="R2609" i="11"/>
  <c r="Q2609" i="11"/>
  <c r="P2609" i="11"/>
  <c r="O2609" i="11"/>
  <c r="N2609" i="11"/>
  <c r="M2609" i="11"/>
  <c r="I2609" i="11"/>
  <c r="G2609" i="11"/>
  <c r="A2609" i="11"/>
  <c r="T2608" i="11"/>
  <c r="S2608" i="11"/>
  <c r="U2608" i="11" s="1"/>
  <c r="R2608" i="11"/>
  <c r="Q2608" i="11"/>
  <c r="P2608" i="11"/>
  <c r="O2608" i="11"/>
  <c r="N2608" i="11"/>
  <c r="M2608" i="11"/>
  <c r="I2608" i="11"/>
  <c r="G2608" i="11"/>
  <c r="A2608" i="11"/>
  <c r="T2607" i="11"/>
  <c r="S2607" i="11"/>
  <c r="U2607" i="11" s="1"/>
  <c r="R2607" i="11"/>
  <c r="Q2607" i="11"/>
  <c r="P2607" i="11"/>
  <c r="O2607" i="11"/>
  <c r="N2607" i="11"/>
  <c r="M2607" i="11"/>
  <c r="I2607" i="11"/>
  <c r="G2607" i="11"/>
  <c r="A2607" i="11"/>
  <c r="S2606" i="11"/>
  <c r="U2606" i="11" s="1"/>
  <c r="R2606" i="11"/>
  <c r="T2606" i="11" s="1"/>
  <c r="Q2606" i="11"/>
  <c r="P2606" i="11"/>
  <c r="O2606" i="11"/>
  <c r="N2606" i="11"/>
  <c r="M2606" i="11"/>
  <c r="I2606" i="11"/>
  <c r="G2606" i="11"/>
  <c r="A2606" i="11"/>
  <c r="T2605" i="11"/>
  <c r="S2605" i="11"/>
  <c r="U2605" i="11" s="1"/>
  <c r="R2605" i="11"/>
  <c r="Q2605" i="11"/>
  <c r="P2605" i="11"/>
  <c r="O2605" i="11"/>
  <c r="N2605" i="11"/>
  <c r="M2605" i="11"/>
  <c r="I2605" i="11"/>
  <c r="G2605" i="11"/>
  <c r="A2605" i="11"/>
  <c r="T2604" i="11"/>
  <c r="S2604" i="11"/>
  <c r="U2604" i="11" s="1"/>
  <c r="R2604" i="11"/>
  <c r="Q2604" i="11"/>
  <c r="P2604" i="11"/>
  <c r="O2604" i="11"/>
  <c r="N2604" i="11"/>
  <c r="M2604" i="11"/>
  <c r="I2604" i="11"/>
  <c r="G2604" i="11"/>
  <c r="A2604" i="11"/>
  <c r="T2603" i="11"/>
  <c r="S2603" i="11"/>
  <c r="U2603" i="11" s="1"/>
  <c r="R2603" i="11"/>
  <c r="Q2603" i="11"/>
  <c r="P2603" i="11"/>
  <c r="O2603" i="11"/>
  <c r="N2603" i="11"/>
  <c r="M2603" i="11"/>
  <c r="I2603" i="11"/>
  <c r="G2603" i="11"/>
  <c r="A2603" i="11"/>
  <c r="T2602" i="11"/>
  <c r="S2602" i="11"/>
  <c r="U2602" i="11" s="1"/>
  <c r="R2602" i="11"/>
  <c r="Q2602" i="11"/>
  <c r="P2602" i="11"/>
  <c r="O2602" i="11"/>
  <c r="N2602" i="11"/>
  <c r="M2602" i="11"/>
  <c r="I2602" i="11"/>
  <c r="G2602" i="11"/>
  <c r="A2602" i="11"/>
  <c r="T2601" i="11"/>
  <c r="S2601" i="11"/>
  <c r="U2601" i="11" s="1"/>
  <c r="R2601" i="11"/>
  <c r="Q2601" i="11"/>
  <c r="P2601" i="11"/>
  <c r="O2601" i="11"/>
  <c r="N2601" i="11"/>
  <c r="M2601" i="11"/>
  <c r="I2601" i="11"/>
  <c r="G2601" i="11"/>
  <c r="A2601" i="11"/>
  <c r="S2600" i="11"/>
  <c r="U2600" i="11" s="1"/>
  <c r="R2600" i="11"/>
  <c r="T2600" i="11" s="1"/>
  <c r="Q2600" i="11"/>
  <c r="P2600" i="11"/>
  <c r="O2600" i="11"/>
  <c r="N2600" i="11"/>
  <c r="M2600" i="11"/>
  <c r="I2600" i="11"/>
  <c r="G2600" i="11"/>
  <c r="A2600" i="11"/>
  <c r="T2599" i="11"/>
  <c r="S2599" i="11"/>
  <c r="U2599" i="11" s="1"/>
  <c r="R2599" i="11"/>
  <c r="Q2599" i="11"/>
  <c r="P2599" i="11"/>
  <c r="O2599" i="11"/>
  <c r="N2599" i="11"/>
  <c r="M2599" i="11"/>
  <c r="I2599" i="11"/>
  <c r="G2599" i="11"/>
  <c r="A2599" i="11"/>
  <c r="S2598" i="11"/>
  <c r="U2598" i="11" s="1"/>
  <c r="R2598" i="11"/>
  <c r="T2598" i="11" s="1"/>
  <c r="Q2598" i="11"/>
  <c r="P2598" i="11"/>
  <c r="O2598" i="11"/>
  <c r="N2598" i="11"/>
  <c r="M2598" i="11"/>
  <c r="I2598" i="11"/>
  <c r="G2598" i="11"/>
  <c r="A2598" i="11"/>
  <c r="T2597" i="11"/>
  <c r="S2597" i="11"/>
  <c r="U2597" i="11" s="1"/>
  <c r="R2597" i="11"/>
  <c r="Q2597" i="11"/>
  <c r="P2597" i="11"/>
  <c r="O2597" i="11"/>
  <c r="N2597" i="11"/>
  <c r="M2597" i="11"/>
  <c r="I2597" i="11"/>
  <c r="G2597" i="11"/>
  <c r="A2597" i="11"/>
  <c r="T2596" i="11"/>
  <c r="S2596" i="11"/>
  <c r="U2596" i="11" s="1"/>
  <c r="R2596" i="11"/>
  <c r="Q2596" i="11"/>
  <c r="P2596" i="11"/>
  <c r="O2596" i="11"/>
  <c r="N2596" i="11"/>
  <c r="M2596" i="11"/>
  <c r="I2596" i="11"/>
  <c r="G2596" i="11"/>
  <c r="A2596" i="11"/>
  <c r="T2595" i="11"/>
  <c r="S2595" i="11"/>
  <c r="U2595" i="11" s="1"/>
  <c r="R2595" i="11"/>
  <c r="Q2595" i="11"/>
  <c r="P2595" i="11"/>
  <c r="O2595" i="11"/>
  <c r="N2595" i="11"/>
  <c r="M2595" i="11"/>
  <c r="I2595" i="11"/>
  <c r="G2595" i="11"/>
  <c r="A2595" i="11"/>
  <c r="T2594" i="11"/>
  <c r="S2594" i="11"/>
  <c r="U2594" i="11" s="1"/>
  <c r="R2594" i="11"/>
  <c r="Q2594" i="11"/>
  <c r="P2594" i="11"/>
  <c r="O2594" i="11"/>
  <c r="N2594" i="11"/>
  <c r="M2594" i="11"/>
  <c r="I2594" i="11"/>
  <c r="G2594" i="11"/>
  <c r="A2594" i="11"/>
  <c r="T2593" i="11"/>
  <c r="S2593" i="11"/>
  <c r="U2593" i="11" s="1"/>
  <c r="R2593" i="11"/>
  <c r="Q2593" i="11"/>
  <c r="P2593" i="11"/>
  <c r="O2593" i="11"/>
  <c r="N2593" i="11"/>
  <c r="M2593" i="11"/>
  <c r="I2593" i="11"/>
  <c r="G2593" i="11"/>
  <c r="A2593" i="11"/>
  <c r="S2592" i="11"/>
  <c r="U2592" i="11" s="1"/>
  <c r="R2592" i="11"/>
  <c r="T2592" i="11" s="1"/>
  <c r="Q2592" i="11"/>
  <c r="P2592" i="11"/>
  <c r="O2592" i="11"/>
  <c r="N2592" i="11"/>
  <c r="M2592" i="11"/>
  <c r="I2592" i="11"/>
  <c r="G2592" i="11"/>
  <c r="A2592" i="11"/>
  <c r="T2591" i="11"/>
  <c r="S2591" i="11"/>
  <c r="U2591" i="11" s="1"/>
  <c r="R2591" i="11"/>
  <c r="Q2591" i="11"/>
  <c r="P2591" i="11"/>
  <c r="O2591" i="11"/>
  <c r="N2591" i="11"/>
  <c r="M2591" i="11"/>
  <c r="I2591" i="11"/>
  <c r="G2591" i="11"/>
  <c r="A2591" i="11"/>
  <c r="S2590" i="11"/>
  <c r="U2590" i="11" s="1"/>
  <c r="R2590" i="11"/>
  <c r="T2590" i="11" s="1"/>
  <c r="Q2590" i="11"/>
  <c r="P2590" i="11"/>
  <c r="O2590" i="11"/>
  <c r="N2590" i="11"/>
  <c r="M2590" i="11"/>
  <c r="I2590" i="11"/>
  <c r="G2590" i="11"/>
  <c r="A2590" i="11"/>
  <c r="T2589" i="11"/>
  <c r="S2589" i="11"/>
  <c r="U2589" i="11" s="1"/>
  <c r="R2589" i="11"/>
  <c r="Q2589" i="11"/>
  <c r="P2589" i="11"/>
  <c r="O2589" i="11"/>
  <c r="N2589" i="11"/>
  <c r="M2589" i="11"/>
  <c r="I2589" i="11"/>
  <c r="G2589" i="11"/>
  <c r="A2589" i="11"/>
  <c r="T2588" i="11"/>
  <c r="S2588" i="11"/>
  <c r="U2588" i="11" s="1"/>
  <c r="R2588" i="11"/>
  <c r="Q2588" i="11"/>
  <c r="P2588" i="11"/>
  <c r="O2588" i="11"/>
  <c r="N2588" i="11"/>
  <c r="M2588" i="11"/>
  <c r="I2588" i="11"/>
  <c r="G2588" i="11"/>
  <c r="A2588" i="11"/>
  <c r="T2587" i="11"/>
  <c r="S2587" i="11"/>
  <c r="U2587" i="11" s="1"/>
  <c r="R2587" i="11"/>
  <c r="Q2587" i="11"/>
  <c r="P2587" i="11"/>
  <c r="O2587" i="11"/>
  <c r="N2587" i="11"/>
  <c r="M2587" i="11"/>
  <c r="I2587" i="11"/>
  <c r="G2587" i="11"/>
  <c r="A2587" i="11"/>
  <c r="S2586" i="11"/>
  <c r="U2586" i="11" s="1"/>
  <c r="R2586" i="11"/>
  <c r="T2586" i="11" s="1"/>
  <c r="Q2586" i="11"/>
  <c r="P2586" i="11"/>
  <c r="O2586" i="11"/>
  <c r="N2586" i="11"/>
  <c r="M2586" i="11"/>
  <c r="I2586" i="11"/>
  <c r="G2586" i="11"/>
  <c r="A2586" i="11"/>
  <c r="T2585" i="11"/>
  <c r="S2585" i="11"/>
  <c r="U2585" i="11" s="1"/>
  <c r="R2585" i="11"/>
  <c r="Q2585" i="11"/>
  <c r="P2585" i="11"/>
  <c r="O2585" i="11"/>
  <c r="N2585" i="11"/>
  <c r="M2585" i="11"/>
  <c r="I2585" i="11"/>
  <c r="G2585" i="11"/>
  <c r="A2585" i="11"/>
  <c r="S2584" i="11"/>
  <c r="U2584" i="11" s="1"/>
  <c r="R2584" i="11"/>
  <c r="T2584" i="11" s="1"/>
  <c r="Q2584" i="11"/>
  <c r="P2584" i="11"/>
  <c r="O2584" i="11"/>
  <c r="N2584" i="11"/>
  <c r="M2584" i="11"/>
  <c r="I2584" i="11"/>
  <c r="G2584" i="11"/>
  <c r="A2584" i="11"/>
  <c r="T2583" i="11"/>
  <c r="S2583" i="11"/>
  <c r="U2583" i="11" s="1"/>
  <c r="R2583" i="11"/>
  <c r="Q2583" i="11"/>
  <c r="P2583" i="11"/>
  <c r="O2583" i="11"/>
  <c r="N2583" i="11"/>
  <c r="M2583" i="11"/>
  <c r="I2583" i="11"/>
  <c r="G2583" i="11"/>
  <c r="A2583" i="11"/>
  <c r="S2582" i="11"/>
  <c r="U2582" i="11" s="1"/>
  <c r="R2582" i="11"/>
  <c r="T2582" i="11" s="1"/>
  <c r="Q2582" i="11"/>
  <c r="P2582" i="11"/>
  <c r="O2582" i="11"/>
  <c r="N2582" i="11"/>
  <c r="M2582" i="11"/>
  <c r="I2582" i="11"/>
  <c r="G2582" i="11"/>
  <c r="A2582" i="11"/>
  <c r="T2581" i="11"/>
  <c r="S2581" i="11"/>
  <c r="U2581" i="11" s="1"/>
  <c r="R2581" i="11"/>
  <c r="Q2581" i="11"/>
  <c r="P2581" i="11"/>
  <c r="O2581" i="11"/>
  <c r="N2581" i="11"/>
  <c r="M2581" i="11"/>
  <c r="I2581" i="11"/>
  <c r="G2581" i="11"/>
  <c r="A2581" i="11"/>
  <c r="T2580" i="11"/>
  <c r="S2580" i="11"/>
  <c r="U2580" i="11" s="1"/>
  <c r="R2580" i="11"/>
  <c r="Q2580" i="11"/>
  <c r="P2580" i="11"/>
  <c r="O2580" i="11"/>
  <c r="N2580" i="11"/>
  <c r="M2580" i="11"/>
  <c r="I2580" i="11"/>
  <c r="G2580" i="11"/>
  <c r="A2580" i="11"/>
  <c r="T2579" i="11"/>
  <c r="S2579" i="11"/>
  <c r="U2579" i="11" s="1"/>
  <c r="R2579" i="11"/>
  <c r="Q2579" i="11"/>
  <c r="P2579" i="11"/>
  <c r="O2579" i="11"/>
  <c r="N2579" i="11"/>
  <c r="M2579" i="11"/>
  <c r="I2579" i="11"/>
  <c r="G2579" i="11"/>
  <c r="A2579" i="11"/>
  <c r="S2578" i="11"/>
  <c r="U2578" i="11" s="1"/>
  <c r="R2578" i="11"/>
  <c r="T2578" i="11" s="1"/>
  <c r="Q2578" i="11"/>
  <c r="P2578" i="11"/>
  <c r="O2578" i="11"/>
  <c r="N2578" i="11"/>
  <c r="M2578" i="11"/>
  <c r="I2578" i="11"/>
  <c r="G2578" i="11"/>
  <c r="A2578" i="11"/>
  <c r="T2577" i="11"/>
  <c r="S2577" i="11"/>
  <c r="U2577" i="11" s="1"/>
  <c r="R2577" i="11"/>
  <c r="Q2577" i="11"/>
  <c r="P2577" i="11"/>
  <c r="O2577" i="11"/>
  <c r="N2577" i="11"/>
  <c r="M2577" i="11"/>
  <c r="I2577" i="11"/>
  <c r="G2577" i="11"/>
  <c r="A2577" i="11"/>
  <c r="T2576" i="11"/>
  <c r="S2576" i="11"/>
  <c r="U2576" i="11" s="1"/>
  <c r="R2576" i="11"/>
  <c r="Q2576" i="11"/>
  <c r="P2576" i="11"/>
  <c r="O2576" i="11"/>
  <c r="N2576" i="11"/>
  <c r="M2576" i="11"/>
  <c r="I2576" i="11"/>
  <c r="G2576" i="11"/>
  <c r="A2576" i="11"/>
  <c r="T2575" i="11"/>
  <c r="S2575" i="11"/>
  <c r="U2575" i="11" s="1"/>
  <c r="R2575" i="11"/>
  <c r="Q2575" i="11"/>
  <c r="P2575" i="11"/>
  <c r="O2575" i="11"/>
  <c r="N2575" i="11"/>
  <c r="M2575" i="11"/>
  <c r="I2575" i="11"/>
  <c r="G2575" i="11"/>
  <c r="A2575" i="11"/>
  <c r="S2574" i="11"/>
  <c r="U2574" i="11" s="1"/>
  <c r="R2574" i="11"/>
  <c r="T2574" i="11" s="1"/>
  <c r="Q2574" i="11"/>
  <c r="P2574" i="11"/>
  <c r="O2574" i="11"/>
  <c r="N2574" i="11"/>
  <c r="M2574" i="11"/>
  <c r="I2574" i="11"/>
  <c r="G2574" i="11"/>
  <c r="A2574" i="11"/>
  <c r="T2573" i="11"/>
  <c r="S2573" i="11"/>
  <c r="U2573" i="11" s="1"/>
  <c r="R2573" i="11"/>
  <c r="Q2573" i="11"/>
  <c r="P2573" i="11"/>
  <c r="O2573" i="11"/>
  <c r="N2573" i="11"/>
  <c r="M2573" i="11"/>
  <c r="I2573" i="11"/>
  <c r="G2573" i="11"/>
  <c r="A2573" i="11"/>
  <c r="T2572" i="11"/>
  <c r="S2572" i="11"/>
  <c r="U2572" i="11" s="1"/>
  <c r="R2572" i="11"/>
  <c r="Q2572" i="11"/>
  <c r="P2572" i="11"/>
  <c r="O2572" i="11"/>
  <c r="N2572" i="11"/>
  <c r="M2572" i="11"/>
  <c r="I2572" i="11"/>
  <c r="G2572" i="11"/>
  <c r="A2572" i="11"/>
  <c r="T2571" i="11"/>
  <c r="S2571" i="11"/>
  <c r="U2571" i="11" s="1"/>
  <c r="R2571" i="11"/>
  <c r="Q2571" i="11"/>
  <c r="P2571" i="11"/>
  <c r="O2571" i="11"/>
  <c r="N2571" i="11"/>
  <c r="M2571" i="11"/>
  <c r="I2571" i="11"/>
  <c r="G2571" i="11"/>
  <c r="A2571" i="11"/>
  <c r="S2570" i="11"/>
  <c r="U2570" i="11" s="1"/>
  <c r="R2570" i="11"/>
  <c r="T2570" i="11" s="1"/>
  <c r="Q2570" i="11"/>
  <c r="P2570" i="11"/>
  <c r="O2570" i="11"/>
  <c r="N2570" i="11"/>
  <c r="M2570" i="11"/>
  <c r="I2570" i="11"/>
  <c r="G2570" i="11"/>
  <c r="A2570" i="11"/>
  <c r="T2569" i="11"/>
  <c r="S2569" i="11"/>
  <c r="U2569" i="11" s="1"/>
  <c r="R2569" i="11"/>
  <c r="Q2569" i="11"/>
  <c r="P2569" i="11"/>
  <c r="O2569" i="11"/>
  <c r="N2569" i="11"/>
  <c r="M2569" i="11"/>
  <c r="I2569" i="11"/>
  <c r="G2569" i="11"/>
  <c r="A2569" i="11"/>
  <c r="T2568" i="11"/>
  <c r="S2568" i="11"/>
  <c r="U2568" i="11" s="1"/>
  <c r="R2568" i="11"/>
  <c r="Q2568" i="11"/>
  <c r="P2568" i="11"/>
  <c r="O2568" i="11"/>
  <c r="N2568" i="11"/>
  <c r="M2568" i="11"/>
  <c r="I2568" i="11"/>
  <c r="G2568" i="11"/>
  <c r="A2568" i="11"/>
  <c r="T2567" i="11"/>
  <c r="S2567" i="11"/>
  <c r="U2567" i="11" s="1"/>
  <c r="R2567" i="11"/>
  <c r="Q2567" i="11"/>
  <c r="P2567" i="11"/>
  <c r="O2567" i="11"/>
  <c r="N2567" i="11"/>
  <c r="M2567" i="11"/>
  <c r="I2567" i="11"/>
  <c r="G2567" i="11"/>
  <c r="A2567" i="11"/>
  <c r="S2566" i="11"/>
  <c r="U2566" i="11" s="1"/>
  <c r="R2566" i="11"/>
  <c r="T2566" i="11" s="1"/>
  <c r="Q2566" i="11"/>
  <c r="P2566" i="11"/>
  <c r="O2566" i="11"/>
  <c r="N2566" i="11"/>
  <c r="M2566" i="11"/>
  <c r="I2566" i="11"/>
  <c r="G2566" i="11"/>
  <c r="A2566" i="11"/>
  <c r="T2565" i="11"/>
  <c r="S2565" i="11"/>
  <c r="U2565" i="11" s="1"/>
  <c r="R2565" i="11"/>
  <c r="Q2565" i="11"/>
  <c r="P2565" i="11"/>
  <c r="O2565" i="11"/>
  <c r="N2565" i="11"/>
  <c r="M2565" i="11"/>
  <c r="I2565" i="11"/>
  <c r="G2565" i="11"/>
  <c r="A2565" i="11"/>
  <c r="T2564" i="11"/>
  <c r="S2564" i="11"/>
  <c r="U2564" i="11" s="1"/>
  <c r="R2564" i="11"/>
  <c r="Q2564" i="11"/>
  <c r="P2564" i="11"/>
  <c r="O2564" i="11"/>
  <c r="N2564" i="11"/>
  <c r="M2564" i="11"/>
  <c r="I2564" i="11"/>
  <c r="G2564" i="11"/>
  <c r="A2564" i="11"/>
  <c r="T2563" i="11"/>
  <c r="S2563" i="11"/>
  <c r="U2563" i="11" s="1"/>
  <c r="R2563" i="11"/>
  <c r="Q2563" i="11"/>
  <c r="P2563" i="11"/>
  <c r="O2563" i="11"/>
  <c r="N2563" i="11"/>
  <c r="M2563" i="11"/>
  <c r="I2563" i="11"/>
  <c r="G2563" i="11"/>
  <c r="A2563" i="11"/>
  <c r="T2562" i="11"/>
  <c r="S2562" i="11"/>
  <c r="U2562" i="11" s="1"/>
  <c r="R2562" i="11"/>
  <c r="Q2562" i="11"/>
  <c r="P2562" i="11"/>
  <c r="O2562" i="11"/>
  <c r="N2562" i="11"/>
  <c r="M2562" i="11"/>
  <c r="I2562" i="11"/>
  <c r="G2562" i="11"/>
  <c r="A2562" i="11"/>
  <c r="T2561" i="11"/>
  <c r="S2561" i="11"/>
  <c r="U2561" i="11" s="1"/>
  <c r="R2561" i="11"/>
  <c r="Q2561" i="11"/>
  <c r="P2561" i="11"/>
  <c r="O2561" i="11"/>
  <c r="N2561" i="11"/>
  <c r="M2561" i="11"/>
  <c r="I2561" i="11"/>
  <c r="G2561" i="11"/>
  <c r="A2561" i="11"/>
  <c r="S2560" i="11"/>
  <c r="U2560" i="11" s="1"/>
  <c r="R2560" i="11"/>
  <c r="T2560" i="11" s="1"/>
  <c r="Q2560" i="11"/>
  <c r="P2560" i="11"/>
  <c r="O2560" i="11"/>
  <c r="N2560" i="11"/>
  <c r="M2560" i="11"/>
  <c r="I2560" i="11"/>
  <c r="G2560" i="11"/>
  <c r="A2560" i="11"/>
  <c r="T2559" i="11"/>
  <c r="S2559" i="11"/>
  <c r="U2559" i="11" s="1"/>
  <c r="R2559" i="11"/>
  <c r="Q2559" i="11"/>
  <c r="P2559" i="11"/>
  <c r="O2559" i="11"/>
  <c r="N2559" i="11"/>
  <c r="M2559" i="11"/>
  <c r="I2559" i="11"/>
  <c r="G2559" i="11"/>
  <c r="A2559" i="11"/>
  <c r="S2558" i="11"/>
  <c r="U2558" i="11" s="1"/>
  <c r="R2558" i="11"/>
  <c r="T2558" i="11" s="1"/>
  <c r="Q2558" i="11"/>
  <c r="P2558" i="11"/>
  <c r="O2558" i="11"/>
  <c r="N2558" i="11"/>
  <c r="M2558" i="11"/>
  <c r="I2558" i="11"/>
  <c r="G2558" i="11"/>
  <c r="A2558" i="11"/>
  <c r="T2557" i="11"/>
  <c r="S2557" i="11"/>
  <c r="U2557" i="11" s="1"/>
  <c r="R2557" i="11"/>
  <c r="Q2557" i="11"/>
  <c r="P2557" i="11"/>
  <c r="O2557" i="11"/>
  <c r="N2557" i="11"/>
  <c r="M2557" i="11"/>
  <c r="I2557" i="11"/>
  <c r="G2557" i="11"/>
  <c r="A2557" i="11"/>
  <c r="T2556" i="11"/>
  <c r="S2556" i="11"/>
  <c r="U2556" i="11" s="1"/>
  <c r="R2556" i="11"/>
  <c r="Q2556" i="11"/>
  <c r="P2556" i="11"/>
  <c r="O2556" i="11"/>
  <c r="N2556" i="11"/>
  <c r="M2556" i="11"/>
  <c r="I2556" i="11"/>
  <c r="G2556" i="11"/>
  <c r="A2556" i="11"/>
  <c r="T2555" i="11"/>
  <c r="S2555" i="11"/>
  <c r="U2555" i="11" s="1"/>
  <c r="R2555" i="11"/>
  <c r="Q2555" i="11"/>
  <c r="P2555" i="11"/>
  <c r="O2555" i="11"/>
  <c r="N2555" i="11"/>
  <c r="M2555" i="11"/>
  <c r="I2555" i="11"/>
  <c r="G2555" i="11"/>
  <c r="A2555" i="11"/>
  <c r="T2554" i="11"/>
  <c r="S2554" i="11"/>
  <c r="U2554" i="11" s="1"/>
  <c r="R2554" i="11"/>
  <c r="Q2554" i="11"/>
  <c r="P2554" i="11"/>
  <c r="O2554" i="11"/>
  <c r="N2554" i="11"/>
  <c r="M2554" i="11"/>
  <c r="I2554" i="11"/>
  <c r="G2554" i="11"/>
  <c r="A2554" i="11"/>
  <c r="T2553" i="11"/>
  <c r="S2553" i="11"/>
  <c r="U2553" i="11" s="1"/>
  <c r="R2553" i="11"/>
  <c r="Q2553" i="11"/>
  <c r="P2553" i="11"/>
  <c r="O2553" i="11"/>
  <c r="N2553" i="11"/>
  <c r="M2553" i="11"/>
  <c r="I2553" i="11"/>
  <c r="G2553" i="11"/>
  <c r="A2553" i="11"/>
  <c r="T2552" i="11"/>
  <c r="S2552" i="11"/>
  <c r="U2552" i="11" s="1"/>
  <c r="R2552" i="11"/>
  <c r="Q2552" i="11"/>
  <c r="P2552" i="11"/>
  <c r="O2552" i="11"/>
  <c r="N2552" i="11"/>
  <c r="M2552" i="11"/>
  <c r="I2552" i="11"/>
  <c r="G2552" i="11"/>
  <c r="A2552" i="11"/>
  <c r="T2551" i="11"/>
  <c r="S2551" i="11"/>
  <c r="U2551" i="11" s="1"/>
  <c r="R2551" i="11"/>
  <c r="Q2551" i="11"/>
  <c r="P2551" i="11"/>
  <c r="O2551" i="11"/>
  <c r="N2551" i="11"/>
  <c r="M2551" i="11"/>
  <c r="I2551" i="11"/>
  <c r="G2551" i="11"/>
  <c r="A2551" i="11"/>
  <c r="S2550" i="11"/>
  <c r="U2550" i="11" s="1"/>
  <c r="R2550" i="11"/>
  <c r="T2550" i="11" s="1"/>
  <c r="Q2550" i="11"/>
  <c r="P2550" i="11"/>
  <c r="O2550" i="11"/>
  <c r="N2550" i="11"/>
  <c r="M2550" i="11"/>
  <c r="I2550" i="11"/>
  <c r="G2550" i="11"/>
  <c r="A2550" i="11"/>
  <c r="T2549" i="11"/>
  <c r="S2549" i="11"/>
  <c r="U2549" i="11" s="1"/>
  <c r="R2549" i="11"/>
  <c r="Q2549" i="11"/>
  <c r="P2549" i="11"/>
  <c r="O2549" i="11"/>
  <c r="N2549" i="11"/>
  <c r="M2549" i="11"/>
  <c r="I2549" i="11"/>
  <c r="G2549" i="11"/>
  <c r="A2549" i="11"/>
  <c r="T2548" i="11"/>
  <c r="S2548" i="11"/>
  <c r="U2548" i="11" s="1"/>
  <c r="R2548" i="11"/>
  <c r="Q2548" i="11"/>
  <c r="P2548" i="11"/>
  <c r="O2548" i="11"/>
  <c r="N2548" i="11"/>
  <c r="M2548" i="11"/>
  <c r="I2548" i="11"/>
  <c r="G2548" i="11"/>
  <c r="A2548" i="11"/>
  <c r="T2547" i="11"/>
  <c r="S2547" i="11"/>
  <c r="U2547" i="11" s="1"/>
  <c r="R2547" i="11"/>
  <c r="Q2547" i="11"/>
  <c r="P2547" i="11"/>
  <c r="O2547" i="11"/>
  <c r="N2547" i="11"/>
  <c r="M2547" i="11"/>
  <c r="I2547" i="11"/>
  <c r="G2547" i="11"/>
  <c r="A2547" i="11"/>
  <c r="S2546" i="11"/>
  <c r="U2546" i="11" s="1"/>
  <c r="R2546" i="11"/>
  <c r="T2546" i="11" s="1"/>
  <c r="Q2546" i="11"/>
  <c r="P2546" i="11"/>
  <c r="O2546" i="11"/>
  <c r="N2546" i="11"/>
  <c r="M2546" i="11"/>
  <c r="I2546" i="11"/>
  <c r="G2546" i="11"/>
  <c r="A2546" i="11"/>
  <c r="T2545" i="11"/>
  <c r="S2545" i="11"/>
  <c r="U2545" i="11" s="1"/>
  <c r="R2545" i="11"/>
  <c r="Q2545" i="11"/>
  <c r="P2545" i="11"/>
  <c r="O2545" i="11"/>
  <c r="N2545" i="11"/>
  <c r="M2545" i="11"/>
  <c r="I2545" i="11"/>
  <c r="G2545" i="11"/>
  <c r="A2545" i="11"/>
  <c r="T2544" i="11"/>
  <c r="S2544" i="11"/>
  <c r="U2544" i="11" s="1"/>
  <c r="R2544" i="11"/>
  <c r="Q2544" i="11"/>
  <c r="P2544" i="11"/>
  <c r="O2544" i="11"/>
  <c r="N2544" i="11"/>
  <c r="M2544" i="11"/>
  <c r="I2544" i="11"/>
  <c r="G2544" i="11"/>
  <c r="A2544" i="11"/>
  <c r="T2543" i="11"/>
  <c r="S2543" i="11"/>
  <c r="U2543" i="11" s="1"/>
  <c r="R2543" i="11"/>
  <c r="Q2543" i="11"/>
  <c r="P2543" i="11"/>
  <c r="O2543" i="11"/>
  <c r="N2543" i="11"/>
  <c r="M2543" i="11"/>
  <c r="I2543" i="11"/>
  <c r="G2543" i="11"/>
  <c r="A2543" i="11"/>
  <c r="S2542" i="11"/>
  <c r="U2542" i="11" s="1"/>
  <c r="R2542" i="11"/>
  <c r="T2542" i="11" s="1"/>
  <c r="Q2542" i="11"/>
  <c r="P2542" i="11"/>
  <c r="O2542" i="11"/>
  <c r="N2542" i="11"/>
  <c r="M2542" i="11"/>
  <c r="I2542" i="11"/>
  <c r="G2542" i="11"/>
  <c r="A2542" i="11"/>
  <c r="T2541" i="11"/>
  <c r="S2541" i="11"/>
  <c r="U2541" i="11" s="1"/>
  <c r="R2541" i="11"/>
  <c r="Q2541" i="11"/>
  <c r="P2541" i="11"/>
  <c r="O2541" i="11"/>
  <c r="N2541" i="11"/>
  <c r="M2541" i="11"/>
  <c r="I2541" i="11"/>
  <c r="G2541" i="11"/>
  <c r="A2541" i="11"/>
  <c r="T2540" i="11"/>
  <c r="S2540" i="11"/>
  <c r="U2540" i="11" s="1"/>
  <c r="R2540" i="11"/>
  <c r="Q2540" i="11"/>
  <c r="P2540" i="11"/>
  <c r="O2540" i="11"/>
  <c r="N2540" i="11"/>
  <c r="M2540" i="11"/>
  <c r="I2540" i="11"/>
  <c r="G2540" i="11"/>
  <c r="A2540" i="11"/>
  <c r="T2539" i="11"/>
  <c r="S2539" i="11"/>
  <c r="U2539" i="11" s="1"/>
  <c r="R2539" i="11"/>
  <c r="Q2539" i="11"/>
  <c r="P2539" i="11"/>
  <c r="O2539" i="11"/>
  <c r="N2539" i="11"/>
  <c r="M2539" i="11"/>
  <c r="I2539" i="11"/>
  <c r="G2539" i="11"/>
  <c r="A2539" i="11"/>
  <c r="T2538" i="11"/>
  <c r="S2538" i="11"/>
  <c r="U2538" i="11" s="1"/>
  <c r="R2538" i="11"/>
  <c r="Q2538" i="11"/>
  <c r="P2538" i="11"/>
  <c r="O2538" i="11"/>
  <c r="N2538" i="11"/>
  <c r="M2538" i="11"/>
  <c r="I2538" i="11"/>
  <c r="G2538" i="11"/>
  <c r="A2538" i="11"/>
  <c r="T2537" i="11"/>
  <c r="S2537" i="11"/>
  <c r="U2537" i="11" s="1"/>
  <c r="R2537" i="11"/>
  <c r="Q2537" i="11"/>
  <c r="P2537" i="11"/>
  <c r="O2537" i="11"/>
  <c r="N2537" i="11"/>
  <c r="M2537" i="11"/>
  <c r="I2537" i="11"/>
  <c r="G2537" i="11"/>
  <c r="A2537" i="11"/>
  <c r="T2536" i="11"/>
  <c r="S2536" i="11"/>
  <c r="U2536" i="11" s="1"/>
  <c r="R2536" i="11"/>
  <c r="Q2536" i="11"/>
  <c r="P2536" i="11"/>
  <c r="O2536" i="11"/>
  <c r="N2536" i="11"/>
  <c r="M2536" i="11"/>
  <c r="I2536" i="11"/>
  <c r="G2536" i="11"/>
  <c r="A2536" i="11"/>
  <c r="T2535" i="11"/>
  <c r="S2535" i="11"/>
  <c r="U2535" i="11" s="1"/>
  <c r="R2535" i="11"/>
  <c r="Q2535" i="11"/>
  <c r="P2535" i="11"/>
  <c r="O2535" i="11"/>
  <c r="N2535" i="11"/>
  <c r="M2535" i="11"/>
  <c r="I2535" i="11"/>
  <c r="G2535" i="11"/>
  <c r="A2535" i="11"/>
  <c r="S2534" i="11"/>
  <c r="U2534" i="11" s="1"/>
  <c r="R2534" i="11"/>
  <c r="T2534" i="11" s="1"/>
  <c r="Q2534" i="11"/>
  <c r="P2534" i="11"/>
  <c r="O2534" i="11"/>
  <c r="N2534" i="11"/>
  <c r="M2534" i="11"/>
  <c r="I2534" i="11"/>
  <c r="G2534" i="11"/>
  <c r="A2534" i="11"/>
  <c r="T2533" i="11"/>
  <c r="S2533" i="11"/>
  <c r="U2533" i="11" s="1"/>
  <c r="R2533" i="11"/>
  <c r="Q2533" i="11"/>
  <c r="P2533" i="11"/>
  <c r="O2533" i="11"/>
  <c r="N2533" i="11"/>
  <c r="M2533" i="11"/>
  <c r="I2533" i="11"/>
  <c r="G2533" i="11"/>
  <c r="A2533" i="11"/>
  <c r="T2532" i="11"/>
  <c r="S2532" i="11"/>
  <c r="U2532" i="11" s="1"/>
  <c r="R2532" i="11"/>
  <c r="Q2532" i="11"/>
  <c r="P2532" i="11"/>
  <c r="O2532" i="11"/>
  <c r="N2532" i="11"/>
  <c r="M2532" i="11"/>
  <c r="I2532" i="11"/>
  <c r="G2532" i="11"/>
  <c r="A2532" i="11"/>
  <c r="T2531" i="11"/>
  <c r="S2531" i="11"/>
  <c r="U2531" i="11" s="1"/>
  <c r="R2531" i="11"/>
  <c r="Q2531" i="11"/>
  <c r="P2531" i="11"/>
  <c r="O2531" i="11"/>
  <c r="N2531" i="11"/>
  <c r="M2531" i="11"/>
  <c r="I2531" i="11"/>
  <c r="G2531" i="11"/>
  <c r="A2531" i="11"/>
  <c r="T2530" i="11"/>
  <c r="S2530" i="11"/>
  <c r="U2530" i="11" s="1"/>
  <c r="R2530" i="11"/>
  <c r="Q2530" i="11"/>
  <c r="P2530" i="11"/>
  <c r="O2530" i="11"/>
  <c r="N2530" i="11"/>
  <c r="M2530" i="11"/>
  <c r="I2530" i="11"/>
  <c r="G2530" i="11"/>
  <c r="A2530" i="11"/>
  <c r="T2529" i="11"/>
  <c r="S2529" i="11"/>
  <c r="U2529" i="11" s="1"/>
  <c r="R2529" i="11"/>
  <c r="Q2529" i="11"/>
  <c r="P2529" i="11"/>
  <c r="O2529" i="11"/>
  <c r="N2529" i="11"/>
  <c r="M2529" i="11"/>
  <c r="I2529" i="11"/>
  <c r="G2529" i="11"/>
  <c r="A2529" i="11"/>
  <c r="S2528" i="11"/>
  <c r="U2528" i="11" s="1"/>
  <c r="R2528" i="11"/>
  <c r="T2528" i="11" s="1"/>
  <c r="Q2528" i="11"/>
  <c r="P2528" i="11"/>
  <c r="O2528" i="11"/>
  <c r="N2528" i="11"/>
  <c r="M2528" i="11"/>
  <c r="I2528" i="11"/>
  <c r="G2528" i="11"/>
  <c r="A2528" i="11"/>
  <c r="T2527" i="11"/>
  <c r="S2527" i="11"/>
  <c r="U2527" i="11" s="1"/>
  <c r="R2527" i="11"/>
  <c r="Q2527" i="11"/>
  <c r="P2527" i="11"/>
  <c r="O2527" i="11"/>
  <c r="N2527" i="11"/>
  <c r="M2527" i="11"/>
  <c r="I2527" i="11"/>
  <c r="G2527" i="11"/>
  <c r="A2527" i="11"/>
  <c r="S2526" i="11"/>
  <c r="U2526" i="11" s="1"/>
  <c r="R2526" i="11"/>
  <c r="T2526" i="11" s="1"/>
  <c r="Q2526" i="11"/>
  <c r="P2526" i="11"/>
  <c r="O2526" i="11"/>
  <c r="N2526" i="11"/>
  <c r="M2526" i="11"/>
  <c r="I2526" i="11"/>
  <c r="G2526" i="11"/>
  <c r="A2526" i="11"/>
  <c r="T2525" i="11"/>
  <c r="S2525" i="11"/>
  <c r="U2525" i="11" s="1"/>
  <c r="R2525" i="11"/>
  <c r="Q2525" i="11"/>
  <c r="P2525" i="11"/>
  <c r="O2525" i="11"/>
  <c r="N2525" i="11"/>
  <c r="M2525" i="11"/>
  <c r="I2525" i="11"/>
  <c r="G2525" i="11"/>
  <c r="A2525" i="11"/>
  <c r="T2524" i="11"/>
  <c r="S2524" i="11"/>
  <c r="U2524" i="11" s="1"/>
  <c r="R2524" i="11"/>
  <c r="Q2524" i="11"/>
  <c r="P2524" i="11"/>
  <c r="O2524" i="11"/>
  <c r="N2524" i="11"/>
  <c r="M2524" i="11"/>
  <c r="I2524" i="11"/>
  <c r="G2524" i="11"/>
  <c r="A2524" i="11"/>
  <c r="T2523" i="11"/>
  <c r="S2523" i="11"/>
  <c r="U2523" i="11" s="1"/>
  <c r="R2523" i="11"/>
  <c r="Q2523" i="11"/>
  <c r="P2523" i="11"/>
  <c r="O2523" i="11"/>
  <c r="N2523" i="11"/>
  <c r="M2523" i="11"/>
  <c r="I2523" i="11"/>
  <c r="G2523" i="11"/>
  <c r="A2523" i="11"/>
  <c r="T2522" i="11"/>
  <c r="S2522" i="11"/>
  <c r="U2522" i="11" s="1"/>
  <c r="R2522" i="11"/>
  <c r="Q2522" i="11"/>
  <c r="P2522" i="11"/>
  <c r="O2522" i="11"/>
  <c r="N2522" i="11"/>
  <c r="M2522" i="11"/>
  <c r="I2522" i="11"/>
  <c r="G2522" i="11"/>
  <c r="A2522" i="11"/>
  <c r="T2521" i="11"/>
  <c r="S2521" i="11"/>
  <c r="U2521" i="11" s="1"/>
  <c r="R2521" i="11"/>
  <c r="Q2521" i="11"/>
  <c r="P2521" i="11"/>
  <c r="O2521" i="11"/>
  <c r="N2521" i="11"/>
  <c r="M2521" i="11"/>
  <c r="I2521" i="11"/>
  <c r="G2521" i="11"/>
  <c r="A2521" i="11"/>
  <c r="S2520" i="11"/>
  <c r="U2520" i="11" s="1"/>
  <c r="R2520" i="11"/>
  <c r="T2520" i="11" s="1"/>
  <c r="Q2520" i="11"/>
  <c r="P2520" i="11"/>
  <c r="O2520" i="11"/>
  <c r="N2520" i="11"/>
  <c r="M2520" i="11"/>
  <c r="I2520" i="11"/>
  <c r="G2520" i="11"/>
  <c r="A2520" i="11"/>
  <c r="T2519" i="11"/>
  <c r="S2519" i="11"/>
  <c r="U2519" i="11" s="1"/>
  <c r="R2519" i="11"/>
  <c r="Q2519" i="11"/>
  <c r="P2519" i="11"/>
  <c r="O2519" i="11"/>
  <c r="N2519" i="11"/>
  <c r="M2519" i="11"/>
  <c r="I2519" i="11"/>
  <c r="G2519" i="11"/>
  <c r="A2519" i="11"/>
  <c r="S2518" i="11"/>
  <c r="U2518" i="11" s="1"/>
  <c r="R2518" i="11"/>
  <c r="T2518" i="11" s="1"/>
  <c r="Q2518" i="11"/>
  <c r="P2518" i="11"/>
  <c r="O2518" i="11"/>
  <c r="N2518" i="11"/>
  <c r="M2518" i="11"/>
  <c r="I2518" i="11"/>
  <c r="G2518" i="11"/>
  <c r="A2518" i="11"/>
  <c r="T2517" i="11"/>
  <c r="S2517" i="11"/>
  <c r="U2517" i="11" s="1"/>
  <c r="R2517" i="11"/>
  <c r="Q2517" i="11"/>
  <c r="P2517" i="11"/>
  <c r="O2517" i="11"/>
  <c r="N2517" i="11"/>
  <c r="M2517" i="11"/>
  <c r="I2517" i="11"/>
  <c r="G2517" i="11"/>
  <c r="A2517" i="11"/>
  <c r="T2516" i="11"/>
  <c r="S2516" i="11"/>
  <c r="U2516" i="11" s="1"/>
  <c r="R2516" i="11"/>
  <c r="Q2516" i="11"/>
  <c r="P2516" i="11"/>
  <c r="O2516" i="11"/>
  <c r="N2516" i="11"/>
  <c r="M2516" i="11"/>
  <c r="I2516" i="11"/>
  <c r="G2516" i="11"/>
  <c r="A2516" i="11"/>
  <c r="T2515" i="11"/>
  <c r="S2515" i="11"/>
  <c r="U2515" i="11" s="1"/>
  <c r="R2515" i="11"/>
  <c r="Q2515" i="11"/>
  <c r="P2515" i="11"/>
  <c r="O2515" i="11"/>
  <c r="N2515" i="11"/>
  <c r="M2515" i="11"/>
  <c r="I2515" i="11"/>
  <c r="G2515" i="11"/>
  <c r="A2515" i="11"/>
  <c r="S2514" i="11"/>
  <c r="U2514" i="11" s="1"/>
  <c r="R2514" i="11"/>
  <c r="T2514" i="11" s="1"/>
  <c r="Q2514" i="11"/>
  <c r="P2514" i="11"/>
  <c r="O2514" i="11"/>
  <c r="N2514" i="11"/>
  <c r="M2514" i="11"/>
  <c r="I2514" i="11"/>
  <c r="G2514" i="11"/>
  <c r="A2514" i="11"/>
  <c r="T2513" i="11"/>
  <c r="S2513" i="11"/>
  <c r="U2513" i="11" s="1"/>
  <c r="R2513" i="11"/>
  <c r="Q2513" i="11"/>
  <c r="P2513" i="11"/>
  <c r="O2513" i="11"/>
  <c r="N2513" i="11"/>
  <c r="M2513" i="11"/>
  <c r="I2513" i="11"/>
  <c r="G2513" i="11"/>
  <c r="A2513" i="11"/>
  <c r="T2512" i="11"/>
  <c r="S2512" i="11"/>
  <c r="U2512" i="11" s="1"/>
  <c r="R2512" i="11"/>
  <c r="Q2512" i="11"/>
  <c r="P2512" i="11"/>
  <c r="O2512" i="11"/>
  <c r="N2512" i="11"/>
  <c r="M2512" i="11"/>
  <c r="I2512" i="11"/>
  <c r="G2512" i="11"/>
  <c r="A2512" i="11"/>
  <c r="T2511" i="11"/>
  <c r="S2511" i="11"/>
  <c r="U2511" i="11" s="1"/>
  <c r="R2511" i="11"/>
  <c r="Q2511" i="11"/>
  <c r="P2511" i="11"/>
  <c r="O2511" i="11"/>
  <c r="N2511" i="11"/>
  <c r="M2511" i="11"/>
  <c r="I2511" i="11"/>
  <c r="G2511" i="11"/>
  <c r="A2511" i="11"/>
  <c r="S2510" i="11"/>
  <c r="U2510" i="11" s="1"/>
  <c r="R2510" i="11"/>
  <c r="T2510" i="11" s="1"/>
  <c r="Q2510" i="11"/>
  <c r="P2510" i="11"/>
  <c r="O2510" i="11"/>
  <c r="N2510" i="11"/>
  <c r="M2510" i="11"/>
  <c r="I2510" i="11"/>
  <c r="G2510" i="11"/>
  <c r="A2510" i="11"/>
  <c r="T2509" i="11"/>
  <c r="S2509" i="11"/>
  <c r="U2509" i="11" s="1"/>
  <c r="R2509" i="11"/>
  <c r="Q2509" i="11"/>
  <c r="P2509" i="11"/>
  <c r="O2509" i="11"/>
  <c r="N2509" i="11"/>
  <c r="M2509" i="11"/>
  <c r="I2509" i="11"/>
  <c r="G2509" i="11"/>
  <c r="A2509" i="11"/>
  <c r="T2508" i="11"/>
  <c r="S2508" i="11"/>
  <c r="U2508" i="11" s="1"/>
  <c r="R2508" i="11"/>
  <c r="Q2508" i="11"/>
  <c r="P2508" i="11"/>
  <c r="O2508" i="11"/>
  <c r="N2508" i="11"/>
  <c r="M2508" i="11"/>
  <c r="I2508" i="11"/>
  <c r="G2508" i="11"/>
  <c r="A2508" i="11"/>
  <c r="T2507" i="11"/>
  <c r="S2507" i="11"/>
  <c r="U2507" i="11" s="1"/>
  <c r="R2507" i="11"/>
  <c r="Q2507" i="11"/>
  <c r="P2507" i="11"/>
  <c r="O2507" i="11"/>
  <c r="N2507" i="11"/>
  <c r="M2507" i="11"/>
  <c r="I2507" i="11"/>
  <c r="G2507" i="11"/>
  <c r="A2507" i="11"/>
  <c r="S2506" i="11"/>
  <c r="U2506" i="11" s="1"/>
  <c r="R2506" i="11"/>
  <c r="T2506" i="11" s="1"/>
  <c r="Q2506" i="11"/>
  <c r="P2506" i="11"/>
  <c r="O2506" i="11"/>
  <c r="N2506" i="11"/>
  <c r="M2506" i="11"/>
  <c r="I2506" i="11"/>
  <c r="G2506" i="11"/>
  <c r="A2506" i="11"/>
  <c r="T2505" i="11"/>
  <c r="S2505" i="11"/>
  <c r="U2505" i="11" s="1"/>
  <c r="R2505" i="11"/>
  <c r="Q2505" i="11"/>
  <c r="P2505" i="11"/>
  <c r="O2505" i="11"/>
  <c r="N2505" i="11"/>
  <c r="M2505" i="11"/>
  <c r="I2505" i="11"/>
  <c r="G2505" i="11"/>
  <c r="A2505" i="11"/>
  <c r="T2504" i="11"/>
  <c r="S2504" i="11"/>
  <c r="U2504" i="11" s="1"/>
  <c r="R2504" i="11"/>
  <c r="Q2504" i="11"/>
  <c r="P2504" i="11"/>
  <c r="O2504" i="11"/>
  <c r="N2504" i="11"/>
  <c r="M2504" i="11"/>
  <c r="I2504" i="11"/>
  <c r="G2504" i="11"/>
  <c r="A2504" i="11"/>
  <c r="U2503" i="11"/>
  <c r="T2503" i="11"/>
  <c r="S2503" i="11"/>
  <c r="R2503" i="11"/>
  <c r="Q2503" i="11"/>
  <c r="P2503" i="11"/>
  <c r="O2503" i="11"/>
  <c r="N2503" i="11"/>
  <c r="M2503" i="11"/>
  <c r="I2503" i="11"/>
  <c r="G2503" i="11"/>
  <c r="A2503" i="11"/>
  <c r="T2502" i="11"/>
  <c r="S2502" i="11"/>
  <c r="U2502" i="11" s="1"/>
  <c r="R2502" i="11"/>
  <c r="Q2502" i="11"/>
  <c r="P2502" i="11"/>
  <c r="O2502" i="11"/>
  <c r="N2502" i="11"/>
  <c r="M2502" i="11"/>
  <c r="I2502" i="11"/>
  <c r="G2502" i="11"/>
  <c r="A2502" i="11"/>
  <c r="U2501" i="11"/>
  <c r="T2501" i="11"/>
  <c r="S2501" i="11"/>
  <c r="R2501" i="11"/>
  <c r="Q2501" i="11"/>
  <c r="P2501" i="11"/>
  <c r="O2501" i="11"/>
  <c r="N2501" i="11"/>
  <c r="M2501" i="11"/>
  <c r="I2501" i="11"/>
  <c r="G2501" i="11"/>
  <c r="A2501" i="11"/>
  <c r="U2500" i="11"/>
  <c r="T2500" i="11"/>
  <c r="S2500" i="11"/>
  <c r="R2500" i="11"/>
  <c r="Q2500" i="11"/>
  <c r="P2500" i="11"/>
  <c r="O2500" i="11"/>
  <c r="N2500" i="11"/>
  <c r="M2500" i="11"/>
  <c r="I2500" i="11"/>
  <c r="G2500" i="11"/>
  <c r="A2500" i="11"/>
  <c r="U2499" i="11"/>
  <c r="T2499" i="11"/>
  <c r="S2499" i="11"/>
  <c r="R2499" i="11"/>
  <c r="Q2499" i="11"/>
  <c r="P2499" i="11"/>
  <c r="O2499" i="11"/>
  <c r="N2499" i="11"/>
  <c r="M2499" i="11"/>
  <c r="I2499" i="11"/>
  <c r="G2499" i="11"/>
  <c r="A2499" i="11"/>
  <c r="U2498" i="11"/>
  <c r="T2498" i="11"/>
  <c r="S2498" i="11"/>
  <c r="R2498" i="11"/>
  <c r="Q2498" i="11"/>
  <c r="P2498" i="11"/>
  <c r="O2498" i="11"/>
  <c r="N2498" i="11"/>
  <c r="M2498" i="11"/>
  <c r="I2498" i="11"/>
  <c r="G2498" i="11"/>
  <c r="A2498" i="11"/>
  <c r="U2497" i="11"/>
  <c r="T2497" i="11"/>
  <c r="S2497" i="11"/>
  <c r="R2497" i="11"/>
  <c r="Q2497" i="11"/>
  <c r="P2497" i="11"/>
  <c r="O2497" i="11"/>
  <c r="N2497" i="11"/>
  <c r="M2497" i="11"/>
  <c r="I2497" i="11"/>
  <c r="G2497" i="11"/>
  <c r="A2497" i="11"/>
  <c r="U2496" i="11"/>
  <c r="T2496" i="11"/>
  <c r="S2496" i="11"/>
  <c r="R2496" i="11"/>
  <c r="Q2496" i="11"/>
  <c r="P2496" i="11"/>
  <c r="O2496" i="11"/>
  <c r="N2496" i="11"/>
  <c r="M2496" i="11"/>
  <c r="I2496" i="11"/>
  <c r="G2496" i="11"/>
  <c r="A2496" i="11"/>
  <c r="U2495" i="11"/>
  <c r="T2495" i="11"/>
  <c r="S2495" i="11"/>
  <c r="R2495" i="11"/>
  <c r="Q2495" i="11"/>
  <c r="P2495" i="11"/>
  <c r="O2495" i="11"/>
  <c r="N2495" i="11"/>
  <c r="M2495" i="11"/>
  <c r="I2495" i="11"/>
  <c r="G2495" i="11"/>
  <c r="A2495" i="11"/>
  <c r="U2494" i="11"/>
  <c r="T2494" i="11"/>
  <c r="S2494" i="11"/>
  <c r="R2494" i="11"/>
  <c r="Q2494" i="11"/>
  <c r="P2494" i="11"/>
  <c r="O2494" i="11"/>
  <c r="N2494" i="11"/>
  <c r="M2494" i="11"/>
  <c r="I2494" i="11"/>
  <c r="G2494" i="11"/>
  <c r="A2494" i="11"/>
  <c r="U2493" i="11"/>
  <c r="T2493" i="11"/>
  <c r="S2493" i="11"/>
  <c r="R2493" i="11"/>
  <c r="Q2493" i="11"/>
  <c r="P2493" i="11"/>
  <c r="O2493" i="11"/>
  <c r="N2493" i="11"/>
  <c r="M2493" i="11"/>
  <c r="I2493" i="11"/>
  <c r="G2493" i="11"/>
  <c r="A2493" i="11"/>
  <c r="U2492" i="11"/>
  <c r="T2492" i="11"/>
  <c r="S2492" i="11"/>
  <c r="R2492" i="11"/>
  <c r="Q2492" i="11"/>
  <c r="P2492" i="11"/>
  <c r="O2492" i="11"/>
  <c r="N2492" i="11"/>
  <c r="M2492" i="11"/>
  <c r="I2492" i="11"/>
  <c r="G2492" i="11"/>
  <c r="A2492" i="11"/>
  <c r="U2491" i="11"/>
  <c r="T2491" i="11"/>
  <c r="S2491" i="11"/>
  <c r="R2491" i="11"/>
  <c r="Q2491" i="11"/>
  <c r="P2491" i="11"/>
  <c r="O2491" i="11"/>
  <c r="N2491" i="11"/>
  <c r="M2491" i="11"/>
  <c r="I2491" i="11"/>
  <c r="G2491" i="11"/>
  <c r="A2491" i="11"/>
  <c r="T2490" i="11"/>
  <c r="S2490" i="11"/>
  <c r="U2490" i="11" s="1"/>
  <c r="R2490" i="11"/>
  <c r="Q2490" i="11"/>
  <c r="P2490" i="11"/>
  <c r="O2490" i="11"/>
  <c r="N2490" i="11"/>
  <c r="M2490" i="11"/>
  <c r="I2490" i="11"/>
  <c r="G2490" i="11"/>
  <c r="A2490" i="11"/>
  <c r="U2489" i="11"/>
  <c r="T2489" i="11"/>
  <c r="S2489" i="11"/>
  <c r="R2489" i="11"/>
  <c r="Q2489" i="11"/>
  <c r="P2489" i="11"/>
  <c r="O2489" i="11"/>
  <c r="N2489" i="11"/>
  <c r="M2489" i="11"/>
  <c r="I2489" i="11"/>
  <c r="G2489" i="11"/>
  <c r="A2489" i="11"/>
  <c r="T2488" i="11"/>
  <c r="S2488" i="11"/>
  <c r="U2488" i="11" s="1"/>
  <c r="R2488" i="11"/>
  <c r="Q2488" i="11"/>
  <c r="P2488" i="11"/>
  <c r="O2488" i="11"/>
  <c r="N2488" i="11"/>
  <c r="M2488" i="11"/>
  <c r="I2488" i="11"/>
  <c r="G2488" i="11"/>
  <c r="A2488" i="11"/>
  <c r="U2487" i="11"/>
  <c r="T2487" i="11"/>
  <c r="S2487" i="11"/>
  <c r="R2487" i="11"/>
  <c r="Q2487" i="11"/>
  <c r="P2487" i="11"/>
  <c r="O2487" i="11"/>
  <c r="N2487" i="11"/>
  <c r="M2487" i="11"/>
  <c r="I2487" i="11"/>
  <c r="G2487" i="11"/>
  <c r="A2487" i="11"/>
  <c r="T2486" i="11"/>
  <c r="S2486" i="11"/>
  <c r="U2486" i="11" s="1"/>
  <c r="R2486" i="11"/>
  <c r="Q2486" i="11"/>
  <c r="P2486" i="11"/>
  <c r="O2486" i="11"/>
  <c r="N2486" i="11"/>
  <c r="M2486" i="11"/>
  <c r="I2486" i="11"/>
  <c r="G2486" i="11"/>
  <c r="A2486" i="11"/>
  <c r="U2485" i="11"/>
  <c r="T2485" i="11"/>
  <c r="S2485" i="11"/>
  <c r="R2485" i="11"/>
  <c r="Q2485" i="11"/>
  <c r="P2485" i="11"/>
  <c r="O2485" i="11"/>
  <c r="N2485" i="11"/>
  <c r="M2485" i="11"/>
  <c r="I2485" i="11"/>
  <c r="G2485" i="11"/>
  <c r="A2485" i="11"/>
  <c r="T2484" i="11"/>
  <c r="S2484" i="11"/>
  <c r="U2484" i="11" s="1"/>
  <c r="R2484" i="11"/>
  <c r="Q2484" i="11"/>
  <c r="P2484" i="11"/>
  <c r="O2484" i="11"/>
  <c r="N2484" i="11"/>
  <c r="M2484" i="11"/>
  <c r="I2484" i="11"/>
  <c r="G2484" i="11"/>
  <c r="A2484" i="11"/>
  <c r="U2483" i="11"/>
  <c r="T2483" i="11"/>
  <c r="S2483" i="11"/>
  <c r="R2483" i="11"/>
  <c r="Q2483" i="11"/>
  <c r="P2483" i="11"/>
  <c r="O2483" i="11"/>
  <c r="N2483" i="11"/>
  <c r="M2483" i="11"/>
  <c r="I2483" i="11"/>
  <c r="G2483" i="11"/>
  <c r="A2483" i="11"/>
  <c r="T2482" i="11"/>
  <c r="S2482" i="11"/>
  <c r="U2482" i="11" s="1"/>
  <c r="R2482" i="11"/>
  <c r="Q2482" i="11"/>
  <c r="P2482" i="11"/>
  <c r="O2482" i="11"/>
  <c r="N2482" i="11"/>
  <c r="M2482" i="11"/>
  <c r="I2482" i="11"/>
  <c r="G2482" i="11"/>
  <c r="A2482" i="11"/>
  <c r="U2481" i="11"/>
  <c r="T2481" i="11"/>
  <c r="S2481" i="11"/>
  <c r="R2481" i="11"/>
  <c r="Q2481" i="11"/>
  <c r="P2481" i="11"/>
  <c r="O2481" i="11"/>
  <c r="N2481" i="11"/>
  <c r="M2481" i="11"/>
  <c r="I2481" i="11"/>
  <c r="G2481" i="11"/>
  <c r="A2481" i="11"/>
  <c r="T2480" i="11"/>
  <c r="S2480" i="11"/>
  <c r="U2480" i="11" s="1"/>
  <c r="R2480" i="11"/>
  <c r="Q2480" i="11"/>
  <c r="P2480" i="11"/>
  <c r="O2480" i="11"/>
  <c r="N2480" i="11"/>
  <c r="M2480" i="11"/>
  <c r="I2480" i="11"/>
  <c r="G2480" i="11"/>
  <c r="A2480" i="11"/>
  <c r="U2479" i="11"/>
  <c r="T2479" i="11"/>
  <c r="S2479" i="11"/>
  <c r="R2479" i="11"/>
  <c r="Q2479" i="11"/>
  <c r="P2479" i="11"/>
  <c r="O2479" i="11"/>
  <c r="N2479" i="11"/>
  <c r="M2479" i="11"/>
  <c r="I2479" i="11"/>
  <c r="G2479" i="11"/>
  <c r="A2479" i="11"/>
  <c r="T2478" i="11"/>
  <c r="S2478" i="11"/>
  <c r="U2478" i="11" s="1"/>
  <c r="R2478" i="11"/>
  <c r="Q2478" i="11"/>
  <c r="P2478" i="11"/>
  <c r="O2478" i="11"/>
  <c r="N2478" i="11"/>
  <c r="M2478" i="11"/>
  <c r="I2478" i="11"/>
  <c r="G2478" i="11"/>
  <c r="A2478" i="11"/>
  <c r="U2477" i="11"/>
  <c r="T2477" i="11"/>
  <c r="S2477" i="11"/>
  <c r="R2477" i="11"/>
  <c r="Q2477" i="11"/>
  <c r="P2477" i="11"/>
  <c r="O2477" i="11"/>
  <c r="N2477" i="11"/>
  <c r="M2477" i="11"/>
  <c r="I2477" i="11"/>
  <c r="G2477" i="11"/>
  <c r="A2477" i="11"/>
  <c r="T2476" i="11"/>
  <c r="S2476" i="11"/>
  <c r="U2476" i="11" s="1"/>
  <c r="R2476" i="11"/>
  <c r="Q2476" i="11"/>
  <c r="P2476" i="11"/>
  <c r="O2476" i="11"/>
  <c r="N2476" i="11"/>
  <c r="M2476" i="11"/>
  <c r="I2476" i="11"/>
  <c r="G2476" i="11"/>
  <c r="A2476" i="11"/>
  <c r="U2475" i="11"/>
  <c r="T2475" i="11"/>
  <c r="S2475" i="11"/>
  <c r="R2475" i="11"/>
  <c r="Q2475" i="11"/>
  <c r="P2475" i="11"/>
  <c r="O2475" i="11"/>
  <c r="N2475" i="11"/>
  <c r="M2475" i="11"/>
  <c r="I2475" i="11"/>
  <c r="G2475" i="11"/>
  <c r="A2475" i="11"/>
  <c r="T2474" i="11"/>
  <c r="S2474" i="11"/>
  <c r="U2474" i="11" s="1"/>
  <c r="R2474" i="11"/>
  <c r="Q2474" i="11"/>
  <c r="P2474" i="11"/>
  <c r="O2474" i="11"/>
  <c r="N2474" i="11"/>
  <c r="M2474" i="11"/>
  <c r="I2474" i="11"/>
  <c r="G2474" i="11"/>
  <c r="A2474" i="11"/>
  <c r="U2473" i="11"/>
  <c r="T2473" i="11"/>
  <c r="S2473" i="11"/>
  <c r="R2473" i="11"/>
  <c r="Q2473" i="11"/>
  <c r="P2473" i="11"/>
  <c r="O2473" i="11"/>
  <c r="N2473" i="11"/>
  <c r="M2473" i="11"/>
  <c r="I2473" i="11"/>
  <c r="G2473" i="11"/>
  <c r="A2473" i="11"/>
  <c r="T2472" i="11"/>
  <c r="S2472" i="11"/>
  <c r="U2472" i="11" s="1"/>
  <c r="R2472" i="11"/>
  <c r="Q2472" i="11"/>
  <c r="P2472" i="11"/>
  <c r="O2472" i="11"/>
  <c r="N2472" i="11"/>
  <c r="M2472" i="11"/>
  <c r="I2472" i="11"/>
  <c r="G2472" i="11"/>
  <c r="A2472" i="11"/>
  <c r="U2471" i="11"/>
  <c r="T2471" i="11"/>
  <c r="S2471" i="11"/>
  <c r="R2471" i="11"/>
  <c r="Q2471" i="11"/>
  <c r="P2471" i="11"/>
  <c r="O2471" i="11"/>
  <c r="N2471" i="11"/>
  <c r="M2471" i="11"/>
  <c r="I2471" i="11"/>
  <c r="G2471" i="11"/>
  <c r="A2471" i="11"/>
  <c r="T2470" i="11"/>
  <c r="S2470" i="11"/>
  <c r="U2470" i="11" s="1"/>
  <c r="R2470" i="11"/>
  <c r="Q2470" i="11"/>
  <c r="P2470" i="11"/>
  <c r="O2470" i="11"/>
  <c r="N2470" i="11"/>
  <c r="M2470" i="11"/>
  <c r="I2470" i="11"/>
  <c r="G2470" i="11"/>
  <c r="A2470" i="11"/>
  <c r="U2469" i="11"/>
  <c r="T2469" i="11"/>
  <c r="S2469" i="11"/>
  <c r="R2469" i="11"/>
  <c r="Q2469" i="11"/>
  <c r="P2469" i="11"/>
  <c r="O2469" i="11"/>
  <c r="N2469" i="11"/>
  <c r="M2469" i="11"/>
  <c r="I2469" i="11"/>
  <c r="G2469" i="11"/>
  <c r="A2469" i="11"/>
  <c r="T2468" i="11"/>
  <c r="S2468" i="11"/>
  <c r="U2468" i="11" s="1"/>
  <c r="R2468" i="11"/>
  <c r="Q2468" i="11"/>
  <c r="P2468" i="11"/>
  <c r="O2468" i="11"/>
  <c r="N2468" i="11"/>
  <c r="M2468" i="11"/>
  <c r="I2468" i="11"/>
  <c r="G2468" i="11"/>
  <c r="A2468" i="11"/>
  <c r="U2467" i="11"/>
  <c r="T2467" i="11"/>
  <c r="S2467" i="11"/>
  <c r="R2467" i="11"/>
  <c r="Q2467" i="11"/>
  <c r="P2467" i="11"/>
  <c r="O2467" i="11"/>
  <c r="N2467" i="11"/>
  <c r="M2467" i="11"/>
  <c r="I2467" i="11"/>
  <c r="G2467" i="11"/>
  <c r="A2467" i="11"/>
  <c r="T2466" i="11"/>
  <c r="S2466" i="11"/>
  <c r="U2466" i="11" s="1"/>
  <c r="R2466" i="11"/>
  <c r="Q2466" i="11"/>
  <c r="P2466" i="11"/>
  <c r="O2466" i="11"/>
  <c r="N2466" i="11"/>
  <c r="M2466" i="11"/>
  <c r="I2466" i="11"/>
  <c r="G2466" i="11"/>
  <c r="A2466" i="11"/>
  <c r="U2465" i="11"/>
  <c r="T2465" i="11"/>
  <c r="S2465" i="11"/>
  <c r="R2465" i="11"/>
  <c r="Q2465" i="11"/>
  <c r="P2465" i="11"/>
  <c r="O2465" i="11"/>
  <c r="N2465" i="11"/>
  <c r="M2465" i="11"/>
  <c r="I2465" i="11"/>
  <c r="G2465" i="11"/>
  <c r="A2465" i="11"/>
  <c r="T2464" i="11"/>
  <c r="S2464" i="11"/>
  <c r="U2464" i="11" s="1"/>
  <c r="R2464" i="11"/>
  <c r="Q2464" i="11"/>
  <c r="P2464" i="11"/>
  <c r="O2464" i="11"/>
  <c r="N2464" i="11"/>
  <c r="M2464" i="11"/>
  <c r="I2464" i="11"/>
  <c r="G2464" i="11"/>
  <c r="A2464" i="11"/>
  <c r="U2463" i="11"/>
  <c r="T2463" i="11"/>
  <c r="S2463" i="11"/>
  <c r="R2463" i="11"/>
  <c r="Q2463" i="11"/>
  <c r="P2463" i="11"/>
  <c r="O2463" i="11"/>
  <c r="N2463" i="11"/>
  <c r="M2463" i="11"/>
  <c r="I2463" i="11"/>
  <c r="G2463" i="11"/>
  <c r="A2463" i="11"/>
  <c r="T2462" i="11"/>
  <c r="S2462" i="11"/>
  <c r="U2462" i="11" s="1"/>
  <c r="R2462" i="11"/>
  <c r="Q2462" i="11"/>
  <c r="P2462" i="11"/>
  <c r="O2462" i="11"/>
  <c r="N2462" i="11"/>
  <c r="M2462" i="11"/>
  <c r="I2462" i="11"/>
  <c r="G2462" i="11"/>
  <c r="A2462" i="11"/>
  <c r="U2461" i="11"/>
  <c r="S2461" i="11"/>
  <c r="R2461" i="11"/>
  <c r="T2461" i="11" s="1"/>
  <c r="Q2461" i="11"/>
  <c r="P2461" i="11"/>
  <c r="O2461" i="11"/>
  <c r="N2461" i="11"/>
  <c r="M2461" i="11"/>
  <c r="I2461" i="11"/>
  <c r="G2461" i="11"/>
  <c r="A2461" i="11"/>
  <c r="U2460" i="11"/>
  <c r="T2460" i="11"/>
  <c r="S2460" i="11"/>
  <c r="R2460" i="11"/>
  <c r="Q2460" i="11"/>
  <c r="P2460" i="11"/>
  <c r="O2460" i="11"/>
  <c r="N2460" i="11"/>
  <c r="M2460" i="11"/>
  <c r="I2460" i="11"/>
  <c r="G2460" i="11"/>
  <c r="A2460" i="11"/>
  <c r="U2459" i="11"/>
  <c r="S2459" i="11"/>
  <c r="R2459" i="11"/>
  <c r="T2459" i="11" s="1"/>
  <c r="Q2459" i="11"/>
  <c r="P2459" i="11"/>
  <c r="O2459" i="11"/>
  <c r="N2459" i="11"/>
  <c r="M2459" i="11"/>
  <c r="I2459" i="11"/>
  <c r="G2459" i="11"/>
  <c r="A2459" i="11"/>
  <c r="U2458" i="11"/>
  <c r="T2458" i="11"/>
  <c r="S2458" i="11"/>
  <c r="R2458" i="11"/>
  <c r="Q2458" i="11"/>
  <c r="P2458" i="11"/>
  <c r="O2458" i="11"/>
  <c r="N2458" i="11"/>
  <c r="M2458" i="11"/>
  <c r="I2458" i="11"/>
  <c r="G2458" i="11"/>
  <c r="A2458" i="11"/>
  <c r="U2457" i="11"/>
  <c r="S2457" i="11"/>
  <c r="R2457" i="11"/>
  <c r="T2457" i="11" s="1"/>
  <c r="Q2457" i="11"/>
  <c r="P2457" i="11"/>
  <c r="O2457" i="11"/>
  <c r="N2457" i="11"/>
  <c r="M2457" i="11"/>
  <c r="I2457" i="11"/>
  <c r="G2457" i="11"/>
  <c r="A2457" i="11"/>
  <c r="T2456" i="11"/>
  <c r="S2456" i="11"/>
  <c r="U2456" i="11" s="1"/>
  <c r="R2456" i="11"/>
  <c r="Q2456" i="11"/>
  <c r="P2456" i="11"/>
  <c r="O2456" i="11"/>
  <c r="N2456" i="11"/>
  <c r="M2456" i="11"/>
  <c r="I2456" i="11"/>
  <c r="G2456" i="11"/>
  <c r="A2456" i="11"/>
  <c r="U2455" i="11"/>
  <c r="S2455" i="11"/>
  <c r="R2455" i="11"/>
  <c r="T2455" i="11" s="1"/>
  <c r="Q2455" i="11"/>
  <c r="P2455" i="11"/>
  <c r="O2455" i="11"/>
  <c r="N2455" i="11"/>
  <c r="M2455" i="11"/>
  <c r="I2455" i="11"/>
  <c r="G2455" i="11"/>
  <c r="A2455" i="11"/>
  <c r="U2454" i="11"/>
  <c r="T2454" i="11"/>
  <c r="S2454" i="11"/>
  <c r="R2454" i="11"/>
  <c r="Q2454" i="11"/>
  <c r="P2454" i="11"/>
  <c r="O2454" i="11"/>
  <c r="N2454" i="11"/>
  <c r="M2454" i="11"/>
  <c r="I2454" i="11"/>
  <c r="G2454" i="11"/>
  <c r="A2454" i="11"/>
  <c r="U2453" i="11"/>
  <c r="S2453" i="11"/>
  <c r="R2453" i="11"/>
  <c r="T2453" i="11" s="1"/>
  <c r="Q2453" i="11"/>
  <c r="P2453" i="11"/>
  <c r="O2453" i="11"/>
  <c r="N2453" i="11"/>
  <c r="M2453" i="11"/>
  <c r="I2453" i="11"/>
  <c r="G2453" i="11"/>
  <c r="A2453" i="11"/>
  <c r="T2452" i="11"/>
  <c r="S2452" i="11"/>
  <c r="U2452" i="11" s="1"/>
  <c r="R2452" i="11"/>
  <c r="Q2452" i="11"/>
  <c r="P2452" i="11"/>
  <c r="O2452" i="11"/>
  <c r="N2452" i="11"/>
  <c r="M2452" i="11"/>
  <c r="I2452" i="11"/>
  <c r="G2452" i="11"/>
  <c r="A2452" i="11"/>
  <c r="U2451" i="11"/>
  <c r="S2451" i="11"/>
  <c r="R2451" i="11"/>
  <c r="T2451" i="11" s="1"/>
  <c r="Q2451" i="11"/>
  <c r="P2451" i="11"/>
  <c r="O2451" i="11"/>
  <c r="N2451" i="11"/>
  <c r="M2451" i="11"/>
  <c r="I2451" i="11"/>
  <c r="G2451" i="11"/>
  <c r="A2451" i="11"/>
  <c r="U2450" i="11"/>
  <c r="T2450" i="11"/>
  <c r="S2450" i="11"/>
  <c r="R2450" i="11"/>
  <c r="Q2450" i="11"/>
  <c r="P2450" i="11"/>
  <c r="O2450" i="11"/>
  <c r="N2450" i="11"/>
  <c r="M2450" i="11"/>
  <c r="I2450" i="11"/>
  <c r="G2450" i="11"/>
  <c r="A2450" i="11"/>
  <c r="U2449" i="11"/>
  <c r="S2449" i="11"/>
  <c r="R2449" i="11"/>
  <c r="T2449" i="11" s="1"/>
  <c r="Q2449" i="11"/>
  <c r="P2449" i="11"/>
  <c r="O2449" i="11"/>
  <c r="N2449" i="11"/>
  <c r="M2449" i="11"/>
  <c r="I2449" i="11"/>
  <c r="G2449" i="11"/>
  <c r="A2449" i="11"/>
  <c r="U2448" i="11"/>
  <c r="T2448" i="11"/>
  <c r="S2448" i="11"/>
  <c r="R2448" i="11"/>
  <c r="Q2448" i="11"/>
  <c r="P2448" i="11"/>
  <c r="O2448" i="11"/>
  <c r="N2448" i="11"/>
  <c r="M2448" i="11"/>
  <c r="I2448" i="11"/>
  <c r="G2448" i="11"/>
  <c r="A2448" i="11"/>
  <c r="U2447" i="11"/>
  <c r="S2447" i="11"/>
  <c r="R2447" i="11"/>
  <c r="T2447" i="11" s="1"/>
  <c r="Q2447" i="11"/>
  <c r="P2447" i="11"/>
  <c r="O2447" i="11"/>
  <c r="N2447" i="11"/>
  <c r="M2447" i="11"/>
  <c r="I2447" i="11"/>
  <c r="G2447" i="11"/>
  <c r="A2447" i="11"/>
  <c r="T2446" i="11"/>
  <c r="S2446" i="11"/>
  <c r="U2446" i="11" s="1"/>
  <c r="R2446" i="11"/>
  <c r="Q2446" i="11"/>
  <c r="P2446" i="11"/>
  <c r="O2446" i="11"/>
  <c r="N2446" i="11"/>
  <c r="M2446" i="11"/>
  <c r="I2446" i="11"/>
  <c r="G2446" i="11"/>
  <c r="A2446" i="11"/>
  <c r="U2445" i="11"/>
  <c r="S2445" i="11"/>
  <c r="R2445" i="11"/>
  <c r="T2445" i="11" s="1"/>
  <c r="Q2445" i="11"/>
  <c r="P2445" i="11"/>
  <c r="O2445" i="11"/>
  <c r="N2445" i="11"/>
  <c r="M2445" i="11"/>
  <c r="I2445" i="11"/>
  <c r="G2445" i="11"/>
  <c r="A2445" i="11"/>
  <c r="U2444" i="11"/>
  <c r="S2444" i="11"/>
  <c r="R2444" i="11"/>
  <c r="T2444" i="11" s="1"/>
  <c r="Q2444" i="11"/>
  <c r="P2444" i="11"/>
  <c r="O2444" i="11"/>
  <c r="N2444" i="11"/>
  <c r="M2444" i="11"/>
  <c r="I2444" i="11"/>
  <c r="G2444" i="11"/>
  <c r="A2444" i="11"/>
  <c r="U2443" i="11"/>
  <c r="S2443" i="11"/>
  <c r="R2443" i="11"/>
  <c r="T2443" i="11" s="1"/>
  <c r="Q2443" i="11"/>
  <c r="P2443" i="11"/>
  <c r="O2443" i="11"/>
  <c r="N2443" i="11"/>
  <c r="M2443" i="11"/>
  <c r="I2443" i="11"/>
  <c r="G2443" i="11"/>
  <c r="A2443" i="11"/>
  <c r="U2442" i="11"/>
  <c r="T2442" i="11"/>
  <c r="S2442" i="11"/>
  <c r="R2442" i="11"/>
  <c r="Q2442" i="11"/>
  <c r="P2442" i="11"/>
  <c r="O2442" i="11"/>
  <c r="N2442" i="11"/>
  <c r="M2442" i="11"/>
  <c r="I2442" i="11"/>
  <c r="G2442" i="11"/>
  <c r="A2442" i="11"/>
  <c r="U2441" i="11"/>
  <c r="S2441" i="11"/>
  <c r="R2441" i="11"/>
  <c r="T2441" i="11" s="1"/>
  <c r="Q2441" i="11"/>
  <c r="P2441" i="11"/>
  <c r="O2441" i="11"/>
  <c r="N2441" i="11"/>
  <c r="M2441" i="11"/>
  <c r="I2441" i="11"/>
  <c r="G2441" i="11"/>
  <c r="A2441" i="11"/>
  <c r="T2440" i="11"/>
  <c r="S2440" i="11"/>
  <c r="U2440" i="11" s="1"/>
  <c r="R2440" i="11"/>
  <c r="Q2440" i="11"/>
  <c r="P2440" i="11"/>
  <c r="O2440" i="11"/>
  <c r="N2440" i="11"/>
  <c r="M2440" i="11"/>
  <c r="I2440" i="11"/>
  <c r="G2440" i="11"/>
  <c r="A2440" i="11"/>
  <c r="U2439" i="11"/>
  <c r="S2439" i="11"/>
  <c r="R2439" i="11"/>
  <c r="T2439" i="11" s="1"/>
  <c r="Q2439" i="11"/>
  <c r="P2439" i="11"/>
  <c r="O2439" i="11"/>
  <c r="N2439" i="11"/>
  <c r="M2439" i="11"/>
  <c r="I2439" i="11"/>
  <c r="G2439" i="11"/>
  <c r="A2439" i="11"/>
  <c r="T2438" i="11"/>
  <c r="S2438" i="11"/>
  <c r="U2438" i="11" s="1"/>
  <c r="R2438" i="11"/>
  <c r="Q2438" i="11"/>
  <c r="P2438" i="11"/>
  <c r="O2438" i="11"/>
  <c r="N2438" i="11"/>
  <c r="M2438" i="11"/>
  <c r="I2438" i="11"/>
  <c r="G2438" i="11"/>
  <c r="A2438" i="11"/>
  <c r="U2437" i="11"/>
  <c r="S2437" i="11"/>
  <c r="R2437" i="11"/>
  <c r="T2437" i="11" s="1"/>
  <c r="Q2437" i="11"/>
  <c r="P2437" i="11"/>
  <c r="O2437" i="11"/>
  <c r="N2437" i="11"/>
  <c r="M2437" i="11"/>
  <c r="I2437" i="11"/>
  <c r="G2437" i="11"/>
  <c r="A2437" i="11"/>
  <c r="S2436" i="11"/>
  <c r="U2436" i="11" s="1"/>
  <c r="R2436" i="11"/>
  <c r="T2436" i="11" s="1"/>
  <c r="Q2436" i="11"/>
  <c r="P2436" i="11"/>
  <c r="O2436" i="11"/>
  <c r="N2436" i="11"/>
  <c r="M2436" i="11"/>
  <c r="I2436" i="11"/>
  <c r="G2436" i="11"/>
  <c r="A2436" i="11"/>
  <c r="U2435" i="11"/>
  <c r="S2435" i="11"/>
  <c r="R2435" i="11"/>
  <c r="T2435" i="11" s="1"/>
  <c r="Q2435" i="11"/>
  <c r="P2435" i="11"/>
  <c r="O2435" i="11"/>
  <c r="N2435" i="11"/>
  <c r="M2435" i="11"/>
  <c r="I2435" i="11"/>
  <c r="G2435" i="11"/>
  <c r="A2435" i="11"/>
  <c r="U2434" i="11"/>
  <c r="S2434" i="11"/>
  <c r="R2434" i="11"/>
  <c r="T2434" i="11" s="1"/>
  <c r="Q2434" i="11"/>
  <c r="P2434" i="11"/>
  <c r="O2434" i="11"/>
  <c r="N2434" i="11"/>
  <c r="M2434" i="11"/>
  <c r="I2434" i="11"/>
  <c r="G2434" i="11"/>
  <c r="A2434" i="11"/>
  <c r="U2433" i="11"/>
  <c r="S2433" i="11"/>
  <c r="R2433" i="11"/>
  <c r="T2433" i="11" s="1"/>
  <c r="Q2433" i="11"/>
  <c r="P2433" i="11"/>
  <c r="O2433" i="11"/>
  <c r="N2433" i="11"/>
  <c r="M2433" i="11"/>
  <c r="I2433" i="11"/>
  <c r="G2433" i="11"/>
  <c r="A2433" i="11"/>
  <c r="U2432" i="11"/>
  <c r="T2432" i="11"/>
  <c r="S2432" i="11"/>
  <c r="R2432" i="11"/>
  <c r="Q2432" i="11"/>
  <c r="P2432" i="11"/>
  <c r="O2432" i="11"/>
  <c r="N2432" i="11"/>
  <c r="M2432" i="11"/>
  <c r="I2432" i="11"/>
  <c r="G2432" i="11"/>
  <c r="A2432" i="11"/>
  <c r="U2431" i="11"/>
  <c r="S2431" i="11"/>
  <c r="R2431" i="11"/>
  <c r="T2431" i="11" s="1"/>
  <c r="Q2431" i="11"/>
  <c r="P2431" i="11"/>
  <c r="O2431" i="11"/>
  <c r="N2431" i="11"/>
  <c r="M2431" i="11"/>
  <c r="I2431" i="11"/>
  <c r="G2431" i="11"/>
  <c r="A2431" i="11"/>
  <c r="S2430" i="11"/>
  <c r="U2430" i="11" s="1"/>
  <c r="R2430" i="11"/>
  <c r="T2430" i="11" s="1"/>
  <c r="Q2430" i="11"/>
  <c r="P2430" i="11"/>
  <c r="O2430" i="11"/>
  <c r="N2430" i="11"/>
  <c r="M2430" i="11"/>
  <c r="I2430" i="11"/>
  <c r="G2430" i="11"/>
  <c r="A2430" i="11"/>
  <c r="U2429" i="11"/>
  <c r="S2429" i="11"/>
  <c r="R2429" i="11"/>
  <c r="T2429" i="11" s="1"/>
  <c r="Q2429" i="11"/>
  <c r="P2429" i="11"/>
  <c r="O2429" i="11"/>
  <c r="N2429" i="11"/>
  <c r="M2429" i="11"/>
  <c r="I2429" i="11"/>
  <c r="G2429" i="11"/>
  <c r="A2429" i="11"/>
  <c r="U2428" i="11"/>
  <c r="S2428" i="11"/>
  <c r="R2428" i="11"/>
  <c r="T2428" i="11" s="1"/>
  <c r="Q2428" i="11"/>
  <c r="P2428" i="11"/>
  <c r="O2428" i="11"/>
  <c r="N2428" i="11"/>
  <c r="M2428" i="11"/>
  <c r="I2428" i="11"/>
  <c r="G2428" i="11"/>
  <c r="A2428" i="11"/>
  <c r="U2427" i="11"/>
  <c r="S2427" i="11"/>
  <c r="R2427" i="11"/>
  <c r="T2427" i="11" s="1"/>
  <c r="Q2427" i="11"/>
  <c r="P2427" i="11"/>
  <c r="O2427" i="11"/>
  <c r="N2427" i="11"/>
  <c r="M2427" i="11"/>
  <c r="I2427" i="11"/>
  <c r="G2427" i="11"/>
  <c r="A2427" i="11"/>
  <c r="U2426" i="11"/>
  <c r="T2426" i="11"/>
  <c r="S2426" i="11"/>
  <c r="R2426" i="11"/>
  <c r="Q2426" i="11"/>
  <c r="P2426" i="11"/>
  <c r="O2426" i="11"/>
  <c r="N2426" i="11"/>
  <c r="M2426" i="11"/>
  <c r="I2426" i="11"/>
  <c r="G2426" i="11"/>
  <c r="A2426" i="11"/>
  <c r="U2425" i="11"/>
  <c r="S2425" i="11"/>
  <c r="R2425" i="11"/>
  <c r="T2425" i="11" s="1"/>
  <c r="Q2425" i="11"/>
  <c r="P2425" i="11"/>
  <c r="O2425" i="11"/>
  <c r="N2425" i="11"/>
  <c r="M2425" i="11"/>
  <c r="I2425" i="11"/>
  <c r="G2425" i="11"/>
  <c r="A2425" i="11"/>
  <c r="T2424" i="11"/>
  <c r="S2424" i="11"/>
  <c r="U2424" i="11" s="1"/>
  <c r="R2424" i="11"/>
  <c r="Q2424" i="11"/>
  <c r="P2424" i="11"/>
  <c r="O2424" i="11"/>
  <c r="N2424" i="11"/>
  <c r="M2424" i="11"/>
  <c r="I2424" i="11"/>
  <c r="G2424" i="11"/>
  <c r="A2424" i="11"/>
  <c r="U2423" i="11"/>
  <c r="S2423" i="11"/>
  <c r="R2423" i="11"/>
  <c r="T2423" i="11" s="1"/>
  <c r="Q2423" i="11"/>
  <c r="P2423" i="11"/>
  <c r="O2423" i="11"/>
  <c r="N2423" i="11"/>
  <c r="M2423" i="11"/>
  <c r="I2423" i="11"/>
  <c r="G2423" i="11"/>
  <c r="A2423" i="11"/>
  <c r="S2422" i="11"/>
  <c r="U2422" i="11" s="1"/>
  <c r="R2422" i="11"/>
  <c r="T2422" i="11" s="1"/>
  <c r="Q2422" i="11"/>
  <c r="P2422" i="11"/>
  <c r="O2422" i="11"/>
  <c r="N2422" i="11"/>
  <c r="M2422" i="11"/>
  <c r="I2422" i="11"/>
  <c r="G2422" i="11"/>
  <c r="A2422" i="11"/>
  <c r="U2421" i="11"/>
  <c r="S2421" i="11"/>
  <c r="R2421" i="11"/>
  <c r="T2421" i="11" s="1"/>
  <c r="Q2421" i="11"/>
  <c r="P2421" i="11"/>
  <c r="O2421" i="11"/>
  <c r="N2421" i="11"/>
  <c r="M2421" i="11"/>
  <c r="I2421" i="11"/>
  <c r="G2421" i="11"/>
  <c r="A2421" i="11"/>
  <c r="S2420" i="11"/>
  <c r="U2420" i="11" s="1"/>
  <c r="R2420" i="11"/>
  <c r="T2420" i="11" s="1"/>
  <c r="Q2420" i="11"/>
  <c r="P2420" i="11"/>
  <c r="O2420" i="11"/>
  <c r="N2420" i="11"/>
  <c r="M2420" i="11"/>
  <c r="I2420" i="11"/>
  <c r="G2420" i="11"/>
  <c r="A2420" i="11"/>
  <c r="U2419" i="11"/>
  <c r="S2419" i="11"/>
  <c r="R2419" i="11"/>
  <c r="T2419" i="11" s="1"/>
  <c r="Q2419" i="11"/>
  <c r="P2419" i="11"/>
  <c r="O2419" i="11"/>
  <c r="N2419" i="11"/>
  <c r="M2419" i="11"/>
  <c r="I2419" i="11"/>
  <c r="G2419" i="11"/>
  <c r="A2419" i="11"/>
  <c r="U2418" i="11"/>
  <c r="S2418" i="11"/>
  <c r="R2418" i="11"/>
  <c r="T2418" i="11" s="1"/>
  <c r="Q2418" i="11"/>
  <c r="P2418" i="11"/>
  <c r="O2418" i="11"/>
  <c r="N2418" i="11"/>
  <c r="M2418" i="11"/>
  <c r="I2418" i="11"/>
  <c r="G2418" i="11"/>
  <c r="A2418" i="11"/>
  <c r="U2417" i="11"/>
  <c r="S2417" i="11"/>
  <c r="R2417" i="11"/>
  <c r="T2417" i="11" s="1"/>
  <c r="Q2417" i="11"/>
  <c r="P2417" i="11"/>
  <c r="O2417" i="11"/>
  <c r="N2417" i="11"/>
  <c r="M2417" i="11"/>
  <c r="I2417" i="11"/>
  <c r="G2417" i="11"/>
  <c r="A2417" i="11"/>
  <c r="T2416" i="11"/>
  <c r="S2416" i="11"/>
  <c r="U2416" i="11" s="1"/>
  <c r="R2416" i="11"/>
  <c r="Q2416" i="11"/>
  <c r="P2416" i="11"/>
  <c r="O2416" i="11"/>
  <c r="N2416" i="11"/>
  <c r="M2416" i="11"/>
  <c r="I2416" i="11"/>
  <c r="G2416" i="11"/>
  <c r="A2416" i="11"/>
  <c r="U2415" i="11"/>
  <c r="S2415" i="11"/>
  <c r="R2415" i="11"/>
  <c r="T2415" i="11" s="1"/>
  <c r="Q2415" i="11"/>
  <c r="P2415" i="11"/>
  <c r="O2415" i="11"/>
  <c r="N2415" i="11"/>
  <c r="M2415" i="11"/>
  <c r="I2415" i="11"/>
  <c r="G2415" i="11"/>
  <c r="A2415" i="11"/>
  <c r="S2414" i="11"/>
  <c r="U2414" i="11" s="1"/>
  <c r="R2414" i="11"/>
  <c r="T2414" i="11" s="1"/>
  <c r="Q2414" i="11"/>
  <c r="P2414" i="11"/>
  <c r="O2414" i="11"/>
  <c r="N2414" i="11"/>
  <c r="M2414" i="11"/>
  <c r="I2414" i="11"/>
  <c r="G2414" i="11"/>
  <c r="A2414" i="11"/>
  <c r="U2413" i="11"/>
  <c r="S2413" i="11"/>
  <c r="R2413" i="11"/>
  <c r="T2413" i="11" s="1"/>
  <c r="Q2413" i="11"/>
  <c r="P2413" i="11"/>
  <c r="O2413" i="11"/>
  <c r="N2413" i="11"/>
  <c r="M2413" i="11"/>
  <c r="I2413" i="11"/>
  <c r="G2413" i="11"/>
  <c r="A2413" i="11"/>
  <c r="U2412" i="11"/>
  <c r="S2412" i="11"/>
  <c r="R2412" i="11"/>
  <c r="T2412" i="11" s="1"/>
  <c r="Q2412" i="11"/>
  <c r="P2412" i="11"/>
  <c r="O2412" i="11"/>
  <c r="N2412" i="11"/>
  <c r="M2412" i="11"/>
  <c r="I2412" i="11"/>
  <c r="G2412" i="11"/>
  <c r="A2412" i="11"/>
  <c r="U2411" i="11"/>
  <c r="S2411" i="11"/>
  <c r="R2411" i="11"/>
  <c r="T2411" i="11" s="1"/>
  <c r="Q2411" i="11"/>
  <c r="P2411" i="11"/>
  <c r="O2411" i="11"/>
  <c r="N2411" i="11"/>
  <c r="M2411" i="11"/>
  <c r="I2411" i="11"/>
  <c r="G2411" i="11"/>
  <c r="A2411" i="11"/>
  <c r="U2410" i="11"/>
  <c r="T2410" i="11"/>
  <c r="S2410" i="11"/>
  <c r="R2410" i="11"/>
  <c r="Q2410" i="11"/>
  <c r="P2410" i="11"/>
  <c r="O2410" i="11"/>
  <c r="N2410" i="11"/>
  <c r="M2410" i="11"/>
  <c r="I2410" i="11"/>
  <c r="G2410" i="11"/>
  <c r="A2410" i="11"/>
  <c r="U2409" i="11"/>
  <c r="S2409" i="11"/>
  <c r="R2409" i="11"/>
  <c r="T2409" i="11" s="1"/>
  <c r="Q2409" i="11"/>
  <c r="P2409" i="11"/>
  <c r="O2409" i="11"/>
  <c r="N2409" i="11"/>
  <c r="M2409" i="11"/>
  <c r="I2409" i="11"/>
  <c r="G2409" i="11"/>
  <c r="A2409" i="11"/>
  <c r="T2408" i="11"/>
  <c r="S2408" i="11"/>
  <c r="U2408" i="11" s="1"/>
  <c r="R2408" i="11"/>
  <c r="Q2408" i="11"/>
  <c r="P2408" i="11"/>
  <c r="O2408" i="11"/>
  <c r="N2408" i="11"/>
  <c r="M2408" i="11"/>
  <c r="I2408" i="11"/>
  <c r="G2408" i="11"/>
  <c r="A2408" i="11"/>
  <c r="U2407" i="11"/>
  <c r="S2407" i="11"/>
  <c r="R2407" i="11"/>
  <c r="T2407" i="11" s="1"/>
  <c r="Q2407" i="11"/>
  <c r="P2407" i="11"/>
  <c r="O2407" i="11"/>
  <c r="N2407" i="11"/>
  <c r="M2407" i="11"/>
  <c r="I2407" i="11"/>
  <c r="G2407" i="11"/>
  <c r="A2407" i="11"/>
  <c r="S2406" i="11"/>
  <c r="U2406" i="11" s="1"/>
  <c r="R2406" i="11"/>
  <c r="T2406" i="11" s="1"/>
  <c r="Q2406" i="11"/>
  <c r="P2406" i="11"/>
  <c r="O2406" i="11"/>
  <c r="N2406" i="11"/>
  <c r="M2406" i="11"/>
  <c r="I2406" i="11"/>
  <c r="G2406" i="11"/>
  <c r="A2406" i="11"/>
  <c r="U2405" i="11"/>
  <c r="S2405" i="11"/>
  <c r="R2405" i="11"/>
  <c r="T2405" i="11" s="1"/>
  <c r="Q2405" i="11"/>
  <c r="P2405" i="11"/>
  <c r="O2405" i="11"/>
  <c r="N2405" i="11"/>
  <c r="M2405" i="11"/>
  <c r="I2405" i="11"/>
  <c r="G2405" i="11"/>
  <c r="A2405" i="11"/>
  <c r="S2404" i="11"/>
  <c r="U2404" i="11" s="1"/>
  <c r="R2404" i="11"/>
  <c r="T2404" i="11" s="1"/>
  <c r="Q2404" i="11"/>
  <c r="P2404" i="11"/>
  <c r="O2404" i="11"/>
  <c r="N2404" i="11"/>
  <c r="M2404" i="11"/>
  <c r="I2404" i="11"/>
  <c r="G2404" i="11"/>
  <c r="A2404" i="11"/>
  <c r="U2403" i="11"/>
  <c r="S2403" i="11"/>
  <c r="R2403" i="11"/>
  <c r="T2403" i="11" s="1"/>
  <c r="Q2403" i="11"/>
  <c r="P2403" i="11"/>
  <c r="O2403" i="11"/>
  <c r="N2403" i="11"/>
  <c r="M2403" i="11"/>
  <c r="I2403" i="11"/>
  <c r="G2403" i="11"/>
  <c r="A2403" i="11"/>
  <c r="U2402" i="11"/>
  <c r="S2402" i="11"/>
  <c r="R2402" i="11"/>
  <c r="T2402" i="11" s="1"/>
  <c r="Q2402" i="11"/>
  <c r="P2402" i="11"/>
  <c r="O2402" i="11"/>
  <c r="N2402" i="11"/>
  <c r="M2402" i="11"/>
  <c r="I2402" i="11"/>
  <c r="G2402" i="11"/>
  <c r="A2402" i="11"/>
  <c r="U2401" i="11"/>
  <c r="S2401" i="11"/>
  <c r="R2401" i="11"/>
  <c r="T2401" i="11" s="1"/>
  <c r="Q2401" i="11"/>
  <c r="P2401" i="11"/>
  <c r="O2401" i="11"/>
  <c r="N2401" i="11"/>
  <c r="M2401" i="11"/>
  <c r="I2401" i="11"/>
  <c r="G2401" i="11"/>
  <c r="A2401" i="11"/>
  <c r="T2400" i="11"/>
  <c r="S2400" i="11"/>
  <c r="U2400" i="11" s="1"/>
  <c r="R2400" i="11"/>
  <c r="Q2400" i="11"/>
  <c r="P2400" i="11"/>
  <c r="O2400" i="11"/>
  <c r="N2400" i="11"/>
  <c r="M2400" i="11"/>
  <c r="I2400" i="11"/>
  <c r="G2400" i="11"/>
  <c r="A2400" i="11"/>
  <c r="U2399" i="11"/>
  <c r="S2399" i="11"/>
  <c r="R2399" i="11"/>
  <c r="T2399" i="11" s="1"/>
  <c r="Q2399" i="11"/>
  <c r="P2399" i="11"/>
  <c r="O2399" i="11"/>
  <c r="N2399" i="11"/>
  <c r="M2399" i="11"/>
  <c r="I2399" i="11"/>
  <c r="G2399" i="11"/>
  <c r="A2399" i="11"/>
  <c r="S2398" i="11"/>
  <c r="U2398" i="11" s="1"/>
  <c r="R2398" i="11"/>
  <c r="T2398" i="11" s="1"/>
  <c r="Q2398" i="11"/>
  <c r="P2398" i="11"/>
  <c r="O2398" i="11"/>
  <c r="N2398" i="11"/>
  <c r="M2398" i="11"/>
  <c r="I2398" i="11"/>
  <c r="G2398" i="11"/>
  <c r="A2398" i="11"/>
  <c r="U2397" i="11"/>
  <c r="S2397" i="11"/>
  <c r="R2397" i="11"/>
  <c r="T2397" i="11" s="1"/>
  <c r="Q2397" i="11"/>
  <c r="P2397" i="11"/>
  <c r="O2397" i="11"/>
  <c r="N2397" i="11"/>
  <c r="M2397" i="11"/>
  <c r="I2397" i="11"/>
  <c r="G2397" i="11"/>
  <c r="A2397" i="11"/>
  <c r="U2396" i="11"/>
  <c r="S2396" i="11"/>
  <c r="R2396" i="11"/>
  <c r="T2396" i="11" s="1"/>
  <c r="Q2396" i="11"/>
  <c r="P2396" i="11"/>
  <c r="O2396" i="11"/>
  <c r="N2396" i="11"/>
  <c r="M2396" i="11"/>
  <c r="I2396" i="11"/>
  <c r="G2396" i="11"/>
  <c r="A2396" i="11"/>
  <c r="U2395" i="11"/>
  <c r="S2395" i="11"/>
  <c r="R2395" i="11"/>
  <c r="T2395" i="11" s="1"/>
  <c r="Q2395" i="11"/>
  <c r="P2395" i="11"/>
  <c r="O2395" i="11"/>
  <c r="N2395" i="11"/>
  <c r="M2395" i="11"/>
  <c r="I2395" i="11"/>
  <c r="G2395" i="11"/>
  <c r="A2395" i="11"/>
  <c r="U2394" i="11"/>
  <c r="T2394" i="11"/>
  <c r="S2394" i="11"/>
  <c r="R2394" i="11"/>
  <c r="Q2394" i="11"/>
  <c r="P2394" i="11"/>
  <c r="O2394" i="11"/>
  <c r="N2394" i="11"/>
  <c r="M2394" i="11"/>
  <c r="I2394" i="11"/>
  <c r="G2394" i="11"/>
  <c r="A2394" i="11"/>
  <c r="U2393" i="11"/>
  <c r="S2393" i="11"/>
  <c r="R2393" i="11"/>
  <c r="T2393" i="11" s="1"/>
  <c r="Q2393" i="11"/>
  <c r="P2393" i="11"/>
  <c r="O2393" i="11"/>
  <c r="N2393" i="11"/>
  <c r="M2393" i="11"/>
  <c r="I2393" i="11"/>
  <c r="G2393" i="11"/>
  <c r="A2393" i="11"/>
  <c r="T2392" i="11"/>
  <c r="S2392" i="11"/>
  <c r="U2392" i="11" s="1"/>
  <c r="R2392" i="11"/>
  <c r="Q2392" i="11"/>
  <c r="P2392" i="11"/>
  <c r="O2392" i="11"/>
  <c r="N2392" i="11"/>
  <c r="M2392" i="11"/>
  <c r="I2392" i="11"/>
  <c r="G2392" i="11"/>
  <c r="A2392" i="11"/>
  <c r="U2391" i="11"/>
  <c r="S2391" i="11"/>
  <c r="R2391" i="11"/>
  <c r="T2391" i="11" s="1"/>
  <c r="Q2391" i="11"/>
  <c r="P2391" i="11"/>
  <c r="O2391" i="11"/>
  <c r="N2391" i="11"/>
  <c r="M2391" i="11"/>
  <c r="I2391" i="11"/>
  <c r="G2391" i="11"/>
  <c r="A2391" i="11"/>
  <c r="S2390" i="11"/>
  <c r="U2390" i="11" s="1"/>
  <c r="R2390" i="11"/>
  <c r="T2390" i="11" s="1"/>
  <c r="Q2390" i="11"/>
  <c r="P2390" i="11"/>
  <c r="O2390" i="11"/>
  <c r="N2390" i="11"/>
  <c r="M2390" i="11"/>
  <c r="I2390" i="11"/>
  <c r="G2390" i="11"/>
  <c r="A2390" i="11"/>
  <c r="U2389" i="11"/>
  <c r="S2389" i="11"/>
  <c r="R2389" i="11"/>
  <c r="T2389" i="11" s="1"/>
  <c r="Q2389" i="11"/>
  <c r="P2389" i="11"/>
  <c r="O2389" i="11"/>
  <c r="N2389" i="11"/>
  <c r="M2389" i="11"/>
  <c r="I2389" i="11"/>
  <c r="G2389" i="11"/>
  <c r="A2389" i="11"/>
  <c r="S2388" i="11"/>
  <c r="U2388" i="11" s="1"/>
  <c r="R2388" i="11"/>
  <c r="T2388" i="11" s="1"/>
  <c r="Q2388" i="11"/>
  <c r="P2388" i="11"/>
  <c r="O2388" i="11"/>
  <c r="N2388" i="11"/>
  <c r="M2388" i="11"/>
  <c r="I2388" i="11"/>
  <c r="G2388" i="11"/>
  <c r="A2388" i="11"/>
  <c r="U2387" i="11"/>
  <c r="S2387" i="11"/>
  <c r="R2387" i="11"/>
  <c r="T2387" i="11" s="1"/>
  <c r="Q2387" i="11"/>
  <c r="P2387" i="11"/>
  <c r="O2387" i="11"/>
  <c r="N2387" i="11"/>
  <c r="M2387" i="11"/>
  <c r="I2387" i="11"/>
  <c r="G2387" i="11"/>
  <c r="A2387" i="11"/>
  <c r="U2386" i="11"/>
  <c r="S2386" i="11"/>
  <c r="R2386" i="11"/>
  <c r="T2386" i="11" s="1"/>
  <c r="Q2386" i="11"/>
  <c r="P2386" i="11"/>
  <c r="O2386" i="11"/>
  <c r="N2386" i="11"/>
  <c r="M2386" i="11"/>
  <c r="I2386" i="11"/>
  <c r="G2386" i="11"/>
  <c r="A2386" i="11"/>
  <c r="U2385" i="11"/>
  <c r="S2385" i="11"/>
  <c r="R2385" i="11"/>
  <c r="T2385" i="11" s="1"/>
  <c r="Q2385" i="11"/>
  <c r="P2385" i="11"/>
  <c r="O2385" i="11"/>
  <c r="N2385" i="11"/>
  <c r="M2385" i="11"/>
  <c r="I2385" i="11"/>
  <c r="G2385" i="11"/>
  <c r="A2385" i="11"/>
  <c r="T2384" i="11"/>
  <c r="S2384" i="11"/>
  <c r="U2384" i="11" s="1"/>
  <c r="R2384" i="11"/>
  <c r="Q2384" i="11"/>
  <c r="P2384" i="11"/>
  <c r="O2384" i="11"/>
  <c r="N2384" i="11"/>
  <c r="M2384" i="11"/>
  <c r="I2384" i="11"/>
  <c r="G2384" i="11"/>
  <c r="A2384" i="11"/>
  <c r="U2383" i="11"/>
  <c r="S2383" i="11"/>
  <c r="R2383" i="11"/>
  <c r="T2383" i="11" s="1"/>
  <c r="Q2383" i="11"/>
  <c r="P2383" i="11"/>
  <c r="O2383" i="11"/>
  <c r="N2383" i="11"/>
  <c r="M2383" i="11"/>
  <c r="I2383" i="11"/>
  <c r="G2383" i="11"/>
  <c r="A2383" i="11"/>
  <c r="S2382" i="11"/>
  <c r="U2382" i="11" s="1"/>
  <c r="R2382" i="11"/>
  <c r="T2382" i="11" s="1"/>
  <c r="Q2382" i="11"/>
  <c r="P2382" i="11"/>
  <c r="O2382" i="11"/>
  <c r="N2382" i="11"/>
  <c r="M2382" i="11"/>
  <c r="I2382" i="11"/>
  <c r="G2382" i="11"/>
  <c r="A2382" i="11"/>
  <c r="U2381" i="11"/>
  <c r="S2381" i="11"/>
  <c r="R2381" i="11"/>
  <c r="T2381" i="11" s="1"/>
  <c r="Q2381" i="11"/>
  <c r="P2381" i="11"/>
  <c r="O2381" i="11"/>
  <c r="N2381" i="11"/>
  <c r="M2381" i="11"/>
  <c r="I2381" i="11"/>
  <c r="G2381" i="11"/>
  <c r="A2381" i="11"/>
  <c r="U2380" i="11"/>
  <c r="S2380" i="11"/>
  <c r="R2380" i="11"/>
  <c r="T2380" i="11" s="1"/>
  <c r="Q2380" i="11"/>
  <c r="P2380" i="11"/>
  <c r="O2380" i="11"/>
  <c r="N2380" i="11"/>
  <c r="M2380" i="11"/>
  <c r="I2380" i="11"/>
  <c r="G2380" i="11"/>
  <c r="A2380" i="11"/>
  <c r="U2379" i="11"/>
  <c r="S2379" i="11"/>
  <c r="R2379" i="11"/>
  <c r="T2379" i="11" s="1"/>
  <c r="Q2379" i="11"/>
  <c r="P2379" i="11"/>
  <c r="O2379" i="11"/>
  <c r="N2379" i="11"/>
  <c r="M2379" i="11"/>
  <c r="I2379" i="11"/>
  <c r="G2379" i="11"/>
  <c r="A2379" i="11"/>
  <c r="U2378" i="11"/>
  <c r="T2378" i="11"/>
  <c r="S2378" i="11"/>
  <c r="R2378" i="11"/>
  <c r="Q2378" i="11"/>
  <c r="P2378" i="11"/>
  <c r="O2378" i="11"/>
  <c r="N2378" i="11"/>
  <c r="M2378" i="11"/>
  <c r="I2378" i="11"/>
  <c r="G2378" i="11"/>
  <c r="A2378" i="11"/>
  <c r="U2377" i="11"/>
  <c r="S2377" i="11"/>
  <c r="R2377" i="11"/>
  <c r="T2377" i="11" s="1"/>
  <c r="Q2377" i="11"/>
  <c r="P2377" i="11"/>
  <c r="O2377" i="11"/>
  <c r="N2377" i="11"/>
  <c r="M2377" i="11"/>
  <c r="I2377" i="11"/>
  <c r="G2377" i="11"/>
  <c r="A2377" i="11"/>
  <c r="T2376" i="11"/>
  <c r="S2376" i="11"/>
  <c r="U2376" i="11" s="1"/>
  <c r="R2376" i="11"/>
  <c r="Q2376" i="11"/>
  <c r="P2376" i="11"/>
  <c r="O2376" i="11"/>
  <c r="N2376" i="11"/>
  <c r="M2376" i="11"/>
  <c r="I2376" i="11"/>
  <c r="G2376" i="11"/>
  <c r="A2376" i="11"/>
  <c r="U2375" i="11"/>
  <c r="S2375" i="11"/>
  <c r="R2375" i="11"/>
  <c r="T2375" i="11" s="1"/>
  <c r="Q2375" i="11"/>
  <c r="P2375" i="11"/>
  <c r="O2375" i="11"/>
  <c r="N2375" i="11"/>
  <c r="M2375" i="11"/>
  <c r="I2375" i="11"/>
  <c r="G2375" i="11"/>
  <c r="A2375" i="11"/>
  <c r="S2374" i="11"/>
  <c r="U2374" i="11" s="1"/>
  <c r="R2374" i="11"/>
  <c r="T2374" i="11" s="1"/>
  <c r="Q2374" i="11"/>
  <c r="P2374" i="11"/>
  <c r="O2374" i="11"/>
  <c r="N2374" i="11"/>
  <c r="M2374" i="11"/>
  <c r="I2374" i="11"/>
  <c r="G2374" i="11"/>
  <c r="A2374" i="11"/>
  <c r="U2373" i="11"/>
  <c r="S2373" i="11"/>
  <c r="R2373" i="11"/>
  <c r="T2373" i="11" s="1"/>
  <c r="Q2373" i="11"/>
  <c r="P2373" i="11"/>
  <c r="O2373" i="11"/>
  <c r="N2373" i="11"/>
  <c r="M2373" i="11"/>
  <c r="I2373" i="11"/>
  <c r="G2373" i="11"/>
  <c r="A2373" i="11"/>
  <c r="S2372" i="11"/>
  <c r="U2372" i="11" s="1"/>
  <c r="R2372" i="11"/>
  <c r="T2372" i="11" s="1"/>
  <c r="Q2372" i="11"/>
  <c r="P2372" i="11"/>
  <c r="O2372" i="11"/>
  <c r="N2372" i="11"/>
  <c r="M2372" i="11"/>
  <c r="I2372" i="11"/>
  <c r="G2372" i="11"/>
  <c r="A2372" i="11"/>
  <c r="U2371" i="11"/>
  <c r="S2371" i="11"/>
  <c r="R2371" i="11"/>
  <c r="T2371" i="11" s="1"/>
  <c r="Q2371" i="11"/>
  <c r="P2371" i="11"/>
  <c r="O2371" i="11"/>
  <c r="N2371" i="11"/>
  <c r="M2371" i="11"/>
  <c r="I2371" i="11"/>
  <c r="G2371" i="11"/>
  <c r="A2371" i="11"/>
  <c r="U2370" i="11"/>
  <c r="S2370" i="11"/>
  <c r="R2370" i="11"/>
  <c r="T2370" i="11" s="1"/>
  <c r="Q2370" i="11"/>
  <c r="P2370" i="11"/>
  <c r="O2370" i="11"/>
  <c r="N2370" i="11"/>
  <c r="M2370" i="11"/>
  <c r="I2370" i="11"/>
  <c r="G2370" i="11"/>
  <c r="A2370" i="11"/>
  <c r="U2369" i="11"/>
  <c r="S2369" i="11"/>
  <c r="R2369" i="11"/>
  <c r="T2369" i="11" s="1"/>
  <c r="Q2369" i="11"/>
  <c r="P2369" i="11"/>
  <c r="O2369" i="11"/>
  <c r="N2369" i="11"/>
  <c r="M2369" i="11"/>
  <c r="I2369" i="11"/>
  <c r="G2369" i="11"/>
  <c r="A2369" i="11"/>
  <c r="T2368" i="11"/>
  <c r="S2368" i="11"/>
  <c r="U2368" i="11" s="1"/>
  <c r="R2368" i="11"/>
  <c r="Q2368" i="11"/>
  <c r="P2368" i="11"/>
  <c r="O2368" i="11"/>
  <c r="N2368" i="11"/>
  <c r="M2368" i="11"/>
  <c r="I2368" i="11"/>
  <c r="G2368" i="11"/>
  <c r="A2368" i="11"/>
  <c r="U2367" i="11"/>
  <c r="S2367" i="11"/>
  <c r="R2367" i="11"/>
  <c r="T2367" i="11" s="1"/>
  <c r="Q2367" i="11"/>
  <c r="P2367" i="11"/>
  <c r="O2367" i="11"/>
  <c r="N2367" i="11"/>
  <c r="M2367" i="11"/>
  <c r="I2367" i="11"/>
  <c r="G2367" i="11"/>
  <c r="A2367" i="11"/>
  <c r="S2366" i="11"/>
  <c r="U2366" i="11" s="1"/>
  <c r="R2366" i="11"/>
  <c r="T2366" i="11" s="1"/>
  <c r="Q2366" i="11"/>
  <c r="P2366" i="11"/>
  <c r="O2366" i="11"/>
  <c r="N2366" i="11"/>
  <c r="M2366" i="11"/>
  <c r="I2366" i="11"/>
  <c r="G2366" i="11"/>
  <c r="A2366" i="11"/>
  <c r="U2365" i="11"/>
  <c r="S2365" i="11"/>
  <c r="R2365" i="11"/>
  <c r="T2365" i="11" s="1"/>
  <c r="Q2365" i="11"/>
  <c r="P2365" i="11"/>
  <c r="O2365" i="11"/>
  <c r="N2365" i="11"/>
  <c r="M2365" i="11"/>
  <c r="I2365" i="11"/>
  <c r="G2365" i="11"/>
  <c r="A2365" i="11"/>
  <c r="U2364" i="11"/>
  <c r="S2364" i="11"/>
  <c r="R2364" i="11"/>
  <c r="T2364" i="11" s="1"/>
  <c r="Q2364" i="11"/>
  <c r="P2364" i="11"/>
  <c r="O2364" i="11"/>
  <c r="N2364" i="11"/>
  <c r="M2364" i="11"/>
  <c r="I2364" i="11"/>
  <c r="G2364" i="11"/>
  <c r="A2364" i="11"/>
  <c r="S2363" i="11"/>
  <c r="U2363" i="11" s="1"/>
  <c r="R2363" i="11"/>
  <c r="T2363" i="11" s="1"/>
  <c r="Q2363" i="11"/>
  <c r="P2363" i="11"/>
  <c r="O2363" i="11"/>
  <c r="N2363" i="11"/>
  <c r="M2363" i="11"/>
  <c r="I2363" i="11"/>
  <c r="G2363" i="11"/>
  <c r="A2363" i="11"/>
  <c r="U2362" i="11"/>
  <c r="T2362" i="11"/>
  <c r="S2362" i="11"/>
  <c r="R2362" i="11"/>
  <c r="Q2362" i="11"/>
  <c r="P2362" i="11"/>
  <c r="O2362" i="11"/>
  <c r="N2362" i="11"/>
  <c r="M2362" i="11"/>
  <c r="I2362" i="11"/>
  <c r="G2362" i="11"/>
  <c r="A2362" i="11"/>
  <c r="U2361" i="11"/>
  <c r="S2361" i="11"/>
  <c r="R2361" i="11"/>
  <c r="T2361" i="11" s="1"/>
  <c r="Q2361" i="11"/>
  <c r="P2361" i="11"/>
  <c r="O2361" i="11"/>
  <c r="N2361" i="11"/>
  <c r="M2361" i="11"/>
  <c r="I2361" i="11"/>
  <c r="G2361" i="11"/>
  <c r="A2361" i="11"/>
  <c r="T2360" i="11"/>
  <c r="S2360" i="11"/>
  <c r="U2360" i="11" s="1"/>
  <c r="R2360" i="11"/>
  <c r="Q2360" i="11"/>
  <c r="P2360" i="11"/>
  <c r="O2360" i="11"/>
  <c r="N2360" i="11"/>
  <c r="M2360" i="11"/>
  <c r="I2360" i="11"/>
  <c r="G2360" i="11"/>
  <c r="A2360" i="11"/>
  <c r="S2359" i="11"/>
  <c r="U2359" i="11" s="1"/>
  <c r="R2359" i="11"/>
  <c r="T2359" i="11" s="1"/>
  <c r="Q2359" i="11"/>
  <c r="P2359" i="11"/>
  <c r="O2359" i="11"/>
  <c r="N2359" i="11"/>
  <c r="M2359" i="11"/>
  <c r="I2359" i="11"/>
  <c r="G2359" i="11"/>
  <c r="A2359" i="11"/>
  <c r="S2358" i="11"/>
  <c r="U2358" i="11" s="1"/>
  <c r="R2358" i="11"/>
  <c r="T2358" i="11" s="1"/>
  <c r="Q2358" i="11"/>
  <c r="P2358" i="11"/>
  <c r="O2358" i="11"/>
  <c r="N2358" i="11"/>
  <c r="M2358" i="11"/>
  <c r="I2358" i="11"/>
  <c r="G2358" i="11"/>
  <c r="A2358" i="11"/>
  <c r="U2357" i="11"/>
  <c r="S2357" i="11"/>
  <c r="R2357" i="11"/>
  <c r="T2357" i="11" s="1"/>
  <c r="Q2357" i="11"/>
  <c r="P2357" i="11"/>
  <c r="O2357" i="11"/>
  <c r="N2357" i="11"/>
  <c r="M2357" i="11"/>
  <c r="I2357" i="11"/>
  <c r="G2357" i="11"/>
  <c r="A2357" i="11"/>
  <c r="S2356" i="11"/>
  <c r="U2356" i="11" s="1"/>
  <c r="R2356" i="11"/>
  <c r="T2356" i="11" s="1"/>
  <c r="Q2356" i="11"/>
  <c r="P2356" i="11"/>
  <c r="O2356" i="11"/>
  <c r="N2356" i="11"/>
  <c r="M2356" i="11"/>
  <c r="I2356" i="11"/>
  <c r="G2356" i="11"/>
  <c r="A2356" i="11"/>
  <c r="U2355" i="11"/>
  <c r="S2355" i="11"/>
  <c r="R2355" i="11"/>
  <c r="T2355" i="11" s="1"/>
  <c r="Q2355" i="11"/>
  <c r="P2355" i="11"/>
  <c r="O2355" i="11"/>
  <c r="N2355" i="11"/>
  <c r="M2355" i="11"/>
  <c r="I2355" i="11"/>
  <c r="G2355" i="11"/>
  <c r="A2355" i="11"/>
  <c r="U2354" i="11"/>
  <c r="S2354" i="11"/>
  <c r="R2354" i="11"/>
  <c r="T2354" i="11" s="1"/>
  <c r="Q2354" i="11"/>
  <c r="P2354" i="11"/>
  <c r="O2354" i="11"/>
  <c r="N2354" i="11"/>
  <c r="M2354" i="11"/>
  <c r="I2354" i="11"/>
  <c r="G2354" i="11"/>
  <c r="A2354" i="11"/>
  <c r="U2353" i="11"/>
  <c r="S2353" i="11"/>
  <c r="R2353" i="11"/>
  <c r="T2353" i="11" s="1"/>
  <c r="Q2353" i="11"/>
  <c r="P2353" i="11"/>
  <c r="O2353" i="11"/>
  <c r="N2353" i="11"/>
  <c r="M2353" i="11"/>
  <c r="I2353" i="11"/>
  <c r="G2353" i="11"/>
  <c r="A2353" i="11"/>
  <c r="T2352" i="11"/>
  <c r="S2352" i="11"/>
  <c r="U2352" i="11" s="1"/>
  <c r="R2352" i="11"/>
  <c r="Q2352" i="11"/>
  <c r="P2352" i="11"/>
  <c r="O2352" i="11"/>
  <c r="N2352" i="11"/>
  <c r="M2352" i="11"/>
  <c r="I2352" i="11"/>
  <c r="G2352" i="11"/>
  <c r="A2352" i="11"/>
  <c r="S2351" i="11"/>
  <c r="U2351" i="11" s="1"/>
  <c r="R2351" i="11"/>
  <c r="T2351" i="11" s="1"/>
  <c r="Q2351" i="11"/>
  <c r="P2351" i="11"/>
  <c r="O2351" i="11"/>
  <c r="N2351" i="11"/>
  <c r="M2351" i="11"/>
  <c r="I2351" i="11"/>
  <c r="G2351" i="11"/>
  <c r="A2351" i="11"/>
  <c r="S2350" i="11"/>
  <c r="U2350" i="11" s="1"/>
  <c r="R2350" i="11"/>
  <c r="T2350" i="11" s="1"/>
  <c r="Q2350" i="11"/>
  <c r="P2350" i="11"/>
  <c r="O2350" i="11"/>
  <c r="N2350" i="11"/>
  <c r="M2350" i="11"/>
  <c r="I2350" i="11"/>
  <c r="G2350" i="11"/>
  <c r="A2350" i="11"/>
  <c r="U2349" i="11"/>
  <c r="S2349" i="11"/>
  <c r="R2349" i="11"/>
  <c r="T2349" i="11" s="1"/>
  <c r="Q2349" i="11"/>
  <c r="P2349" i="11"/>
  <c r="O2349" i="11"/>
  <c r="N2349" i="11"/>
  <c r="M2349" i="11"/>
  <c r="I2349" i="11"/>
  <c r="G2349" i="11"/>
  <c r="A2349" i="11"/>
  <c r="U2348" i="11"/>
  <c r="S2348" i="11"/>
  <c r="R2348" i="11"/>
  <c r="T2348" i="11" s="1"/>
  <c r="Q2348" i="11"/>
  <c r="P2348" i="11"/>
  <c r="O2348" i="11"/>
  <c r="N2348" i="11"/>
  <c r="M2348" i="11"/>
  <c r="I2348" i="11"/>
  <c r="G2348" i="11"/>
  <c r="A2348" i="11"/>
  <c r="S2347" i="11"/>
  <c r="U2347" i="11" s="1"/>
  <c r="R2347" i="11"/>
  <c r="T2347" i="11" s="1"/>
  <c r="Q2347" i="11"/>
  <c r="P2347" i="11"/>
  <c r="O2347" i="11"/>
  <c r="N2347" i="11"/>
  <c r="M2347" i="11"/>
  <c r="I2347" i="11"/>
  <c r="G2347" i="11"/>
  <c r="A2347" i="11"/>
  <c r="U2346" i="11"/>
  <c r="T2346" i="11"/>
  <c r="S2346" i="11"/>
  <c r="R2346" i="11"/>
  <c r="Q2346" i="11"/>
  <c r="P2346" i="11"/>
  <c r="O2346" i="11"/>
  <c r="N2346" i="11"/>
  <c r="M2346" i="11"/>
  <c r="I2346" i="11"/>
  <c r="G2346" i="11"/>
  <c r="A2346" i="11"/>
  <c r="U2345" i="11"/>
  <c r="S2345" i="11"/>
  <c r="R2345" i="11"/>
  <c r="T2345" i="11" s="1"/>
  <c r="Q2345" i="11"/>
  <c r="P2345" i="11"/>
  <c r="O2345" i="11"/>
  <c r="N2345" i="11"/>
  <c r="M2345" i="11"/>
  <c r="I2345" i="11"/>
  <c r="G2345" i="11"/>
  <c r="A2345" i="11"/>
  <c r="T2344" i="11"/>
  <c r="S2344" i="11"/>
  <c r="U2344" i="11" s="1"/>
  <c r="R2344" i="11"/>
  <c r="Q2344" i="11"/>
  <c r="P2344" i="11"/>
  <c r="O2344" i="11"/>
  <c r="N2344" i="11"/>
  <c r="M2344" i="11"/>
  <c r="I2344" i="11"/>
  <c r="G2344" i="11"/>
  <c r="A2344" i="11"/>
  <c r="S2343" i="11"/>
  <c r="U2343" i="11" s="1"/>
  <c r="R2343" i="11"/>
  <c r="T2343" i="11" s="1"/>
  <c r="Q2343" i="11"/>
  <c r="P2343" i="11"/>
  <c r="O2343" i="11"/>
  <c r="N2343" i="11"/>
  <c r="M2343" i="11"/>
  <c r="I2343" i="11"/>
  <c r="G2343" i="11"/>
  <c r="A2343" i="11"/>
  <c r="S2342" i="11"/>
  <c r="U2342" i="11" s="1"/>
  <c r="R2342" i="11"/>
  <c r="T2342" i="11" s="1"/>
  <c r="Q2342" i="11"/>
  <c r="P2342" i="11"/>
  <c r="O2342" i="11"/>
  <c r="N2342" i="11"/>
  <c r="M2342" i="11"/>
  <c r="I2342" i="11"/>
  <c r="G2342" i="11"/>
  <c r="A2342" i="11"/>
  <c r="U2341" i="11"/>
  <c r="S2341" i="11"/>
  <c r="R2341" i="11"/>
  <c r="T2341" i="11" s="1"/>
  <c r="Q2341" i="11"/>
  <c r="P2341" i="11"/>
  <c r="O2341" i="11"/>
  <c r="N2341" i="11"/>
  <c r="M2341" i="11"/>
  <c r="I2341" i="11"/>
  <c r="G2341" i="11"/>
  <c r="A2341" i="11"/>
  <c r="S2340" i="11"/>
  <c r="U2340" i="11" s="1"/>
  <c r="R2340" i="11"/>
  <c r="T2340" i="11" s="1"/>
  <c r="Q2340" i="11"/>
  <c r="P2340" i="11"/>
  <c r="O2340" i="11"/>
  <c r="N2340" i="11"/>
  <c r="M2340" i="11"/>
  <c r="I2340" i="11"/>
  <c r="G2340" i="11"/>
  <c r="A2340" i="11"/>
  <c r="U2339" i="11"/>
  <c r="S2339" i="11"/>
  <c r="R2339" i="11"/>
  <c r="T2339" i="11" s="1"/>
  <c r="Q2339" i="11"/>
  <c r="P2339" i="11"/>
  <c r="O2339" i="11"/>
  <c r="N2339" i="11"/>
  <c r="M2339" i="11"/>
  <c r="I2339" i="11"/>
  <c r="G2339" i="11"/>
  <c r="A2339" i="11"/>
  <c r="U2338" i="11"/>
  <c r="S2338" i="11"/>
  <c r="R2338" i="11"/>
  <c r="T2338" i="11" s="1"/>
  <c r="Q2338" i="11"/>
  <c r="P2338" i="11"/>
  <c r="O2338" i="11"/>
  <c r="N2338" i="11"/>
  <c r="M2338" i="11"/>
  <c r="I2338" i="11"/>
  <c r="G2338" i="11"/>
  <c r="A2338" i="11"/>
  <c r="U2337" i="11"/>
  <c r="S2337" i="11"/>
  <c r="R2337" i="11"/>
  <c r="T2337" i="11" s="1"/>
  <c r="Q2337" i="11"/>
  <c r="P2337" i="11"/>
  <c r="O2337" i="11"/>
  <c r="N2337" i="11"/>
  <c r="M2337" i="11"/>
  <c r="I2337" i="11"/>
  <c r="G2337" i="11"/>
  <c r="A2337" i="11"/>
  <c r="T2336" i="11"/>
  <c r="S2336" i="11"/>
  <c r="U2336" i="11" s="1"/>
  <c r="R2336" i="11"/>
  <c r="Q2336" i="11"/>
  <c r="P2336" i="11"/>
  <c r="O2336" i="11"/>
  <c r="N2336" i="11"/>
  <c r="M2336" i="11"/>
  <c r="I2336" i="11"/>
  <c r="G2336" i="11"/>
  <c r="A2336" i="11"/>
  <c r="S2335" i="11"/>
  <c r="U2335" i="11" s="1"/>
  <c r="R2335" i="11"/>
  <c r="T2335" i="11" s="1"/>
  <c r="Q2335" i="11"/>
  <c r="P2335" i="11"/>
  <c r="O2335" i="11"/>
  <c r="N2335" i="11"/>
  <c r="M2335" i="11"/>
  <c r="I2335" i="11"/>
  <c r="G2335" i="11"/>
  <c r="A2335" i="11"/>
  <c r="S2334" i="11"/>
  <c r="U2334" i="11" s="1"/>
  <c r="R2334" i="11"/>
  <c r="T2334" i="11" s="1"/>
  <c r="Q2334" i="11"/>
  <c r="P2334" i="11"/>
  <c r="O2334" i="11"/>
  <c r="N2334" i="11"/>
  <c r="M2334" i="11"/>
  <c r="I2334" i="11"/>
  <c r="G2334" i="11"/>
  <c r="A2334" i="11"/>
  <c r="U2333" i="11"/>
  <c r="S2333" i="11"/>
  <c r="R2333" i="11"/>
  <c r="T2333" i="11" s="1"/>
  <c r="Q2333" i="11"/>
  <c r="P2333" i="11"/>
  <c r="O2333" i="11"/>
  <c r="N2333" i="11"/>
  <c r="M2333" i="11"/>
  <c r="I2333" i="11"/>
  <c r="G2333" i="11"/>
  <c r="A2333" i="11"/>
  <c r="U2332" i="11"/>
  <c r="S2332" i="11"/>
  <c r="R2332" i="11"/>
  <c r="T2332" i="11" s="1"/>
  <c r="Q2332" i="11"/>
  <c r="P2332" i="11"/>
  <c r="O2332" i="11"/>
  <c r="N2332" i="11"/>
  <c r="M2332" i="11"/>
  <c r="I2332" i="11"/>
  <c r="G2332" i="11"/>
  <c r="A2332" i="11"/>
  <c r="S2331" i="11"/>
  <c r="U2331" i="11" s="1"/>
  <c r="R2331" i="11"/>
  <c r="T2331" i="11" s="1"/>
  <c r="Q2331" i="11"/>
  <c r="P2331" i="11"/>
  <c r="O2331" i="11"/>
  <c r="N2331" i="11"/>
  <c r="M2331" i="11"/>
  <c r="I2331" i="11"/>
  <c r="G2331" i="11"/>
  <c r="A2331" i="11"/>
  <c r="U2330" i="11"/>
  <c r="T2330" i="11"/>
  <c r="S2330" i="11"/>
  <c r="R2330" i="11"/>
  <c r="Q2330" i="11"/>
  <c r="P2330" i="11"/>
  <c r="O2330" i="11"/>
  <c r="N2330" i="11"/>
  <c r="M2330" i="11"/>
  <c r="I2330" i="11"/>
  <c r="G2330" i="11"/>
  <c r="A2330" i="11"/>
  <c r="U2329" i="11"/>
  <c r="S2329" i="11"/>
  <c r="R2329" i="11"/>
  <c r="T2329" i="11" s="1"/>
  <c r="Q2329" i="11"/>
  <c r="P2329" i="11"/>
  <c r="O2329" i="11"/>
  <c r="N2329" i="11"/>
  <c r="M2329" i="11"/>
  <c r="I2329" i="11"/>
  <c r="G2329" i="11"/>
  <c r="A2329" i="11"/>
  <c r="T2328" i="11"/>
  <c r="S2328" i="11"/>
  <c r="U2328" i="11" s="1"/>
  <c r="R2328" i="11"/>
  <c r="Q2328" i="11"/>
  <c r="P2328" i="11"/>
  <c r="O2328" i="11"/>
  <c r="N2328" i="11"/>
  <c r="M2328" i="11"/>
  <c r="I2328" i="11"/>
  <c r="G2328" i="11"/>
  <c r="A2328" i="11"/>
  <c r="S2327" i="11"/>
  <c r="U2327" i="11" s="1"/>
  <c r="R2327" i="11"/>
  <c r="T2327" i="11" s="1"/>
  <c r="Q2327" i="11"/>
  <c r="P2327" i="11"/>
  <c r="O2327" i="11"/>
  <c r="N2327" i="11"/>
  <c r="M2327" i="11"/>
  <c r="I2327" i="11"/>
  <c r="G2327" i="11"/>
  <c r="A2327" i="11"/>
  <c r="U2326" i="11"/>
  <c r="S2326" i="11"/>
  <c r="R2326" i="11"/>
  <c r="T2326" i="11" s="1"/>
  <c r="Q2326" i="11"/>
  <c r="P2326" i="11"/>
  <c r="O2326" i="11"/>
  <c r="N2326" i="11"/>
  <c r="M2326" i="11"/>
  <c r="I2326" i="11"/>
  <c r="G2326" i="11"/>
  <c r="A2326" i="11"/>
  <c r="U2325" i="11"/>
  <c r="S2325" i="11"/>
  <c r="R2325" i="11"/>
  <c r="T2325" i="11" s="1"/>
  <c r="Q2325" i="11"/>
  <c r="P2325" i="11"/>
  <c r="O2325" i="11"/>
  <c r="N2325" i="11"/>
  <c r="M2325" i="11"/>
  <c r="I2325" i="11"/>
  <c r="G2325" i="11"/>
  <c r="A2325" i="11"/>
  <c r="T2324" i="11"/>
  <c r="S2324" i="11"/>
  <c r="U2324" i="11" s="1"/>
  <c r="R2324" i="11"/>
  <c r="Q2324" i="11"/>
  <c r="P2324" i="11"/>
  <c r="O2324" i="11"/>
  <c r="N2324" i="11"/>
  <c r="M2324" i="11"/>
  <c r="I2324" i="11"/>
  <c r="G2324" i="11"/>
  <c r="A2324" i="11"/>
  <c r="U2323" i="11"/>
  <c r="S2323" i="11"/>
  <c r="R2323" i="11"/>
  <c r="T2323" i="11" s="1"/>
  <c r="Q2323" i="11"/>
  <c r="P2323" i="11"/>
  <c r="O2323" i="11"/>
  <c r="N2323" i="11"/>
  <c r="M2323" i="11"/>
  <c r="I2323" i="11"/>
  <c r="G2323" i="11"/>
  <c r="A2323" i="11"/>
  <c r="S2322" i="11"/>
  <c r="U2322" i="11" s="1"/>
  <c r="R2322" i="11"/>
  <c r="T2322" i="11" s="1"/>
  <c r="Q2322" i="11"/>
  <c r="P2322" i="11"/>
  <c r="O2322" i="11"/>
  <c r="N2322" i="11"/>
  <c r="M2322" i="11"/>
  <c r="I2322" i="11"/>
  <c r="G2322" i="11"/>
  <c r="A2322" i="11"/>
  <c r="U2321" i="11"/>
  <c r="S2321" i="11"/>
  <c r="R2321" i="11"/>
  <c r="T2321" i="11" s="1"/>
  <c r="Q2321" i="11"/>
  <c r="P2321" i="11"/>
  <c r="O2321" i="11"/>
  <c r="N2321" i="11"/>
  <c r="M2321" i="11"/>
  <c r="I2321" i="11"/>
  <c r="G2321" i="11"/>
  <c r="A2321" i="11"/>
  <c r="T2320" i="11"/>
  <c r="S2320" i="11"/>
  <c r="U2320" i="11" s="1"/>
  <c r="R2320" i="11"/>
  <c r="Q2320" i="11"/>
  <c r="P2320" i="11"/>
  <c r="O2320" i="11"/>
  <c r="N2320" i="11"/>
  <c r="M2320" i="11"/>
  <c r="I2320" i="11"/>
  <c r="G2320" i="11"/>
  <c r="A2320" i="11"/>
  <c r="S2319" i="11"/>
  <c r="U2319" i="11" s="1"/>
  <c r="R2319" i="11"/>
  <c r="T2319" i="11" s="1"/>
  <c r="Q2319" i="11"/>
  <c r="P2319" i="11"/>
  <c r="O2319" i="11"/>
  <c r="N2319" i="11"/>
  <c r="M2319" i="11"/>
  <c r="I2319" i="11"/>
  <c r="G2319" i="11"/>
  <c r="A2319" i="11"/>
  <c r="S2318" i="11"/>
  <c r="U2318" i="11" s="1"/>
  <c r="R2318" i="11"/>
  <c r="T2318" i="11" s="1"/>
  <c r="Q2318" i="11"/>
  <c r="P2318" i="11"/>
  <c r="O2318" i="11"/>
  <c r="N2318" i="11"/>
  <c r="M2318" i="11"/>
  <c r="I2318" i="11"/>
  <c r="G2318" i="11"/>
  <c r="A2318" i="11"/>
  <c r="U2317" i="11"/>
  <c r="S2317" i="11"/>
  <c r="R2317" i="11"/>
  <c r="T2317" i="11" s="1"/>
  <c r="Q2317" i="11"/>
  <c r="P2317" i="11"/>
  <c r="O2317" i="11"/>
  <c r="N2317" i="11"/>
  <c r="M2317" i="11"/>
  <c r="I2317" i="11"/>
  <c r="G2317" i="11"/>
  <c r="A2317" i="11"/>
  <c r="U2316" i="11"/>
  <c r="S2316" i="11"/>
  <c r="R2316" i="11"/>
  <c r="T2316" i="11" s="1"/>
  <c r="Q2316" i="11"/>
  <c r="P2316" i="11"/>
  <c r="O2316" i="11"/>
  <c r="N2316" i="11"/>
  <c r="M2316" i="11"/>
  <c r="I2316" i="11"/>
  <c r="G2316" i="11"/>
  <c r="A2316" i="11"/>
  <c r="S2315" i="11"/>
  <c r="U2315" i="11" s="1"/>
  <c r="R2315" i="11"/>
  <c r="T2315" i="11" s="1"/>
  <c r="Q2315" i="11"/>
  <c r="P2315" i="11"/>
  <c r="O2315" i="11"/>
  <c r="N2315" i="11"/>
  <c r="M2315" i="11"/>
  <c r="I2315" i="11"/>
  <c r="G2315" i="11"/>
  <c r="A2315" i="11"/>
  <c r="U2314" i="11"/>
  <c r="T2314" i="11"/>
  <c r="S2314" i="11"/>
  <c r="R2314" i="11"/>
  <c r="Q2314" i="11"/>
  <c r="P2314" i="11"/>
  <c r="O2314" i="11"/>
  <c r="N2314" i="11"/>
  <c r="M2314" i="11"/>
  <c r="I2314" i="11"/>
  <c r="G2314" i="11"/>
  <c r="A2314" i="11"/>
  <c r="U2313" i="11"/>
  <c r="S2313" i="11"/>
  <c r="R2313" i="11"/>
  <c r="T2313" i="11" s="1"/>
  <c r="Q2313" i="11"/>
  <c r="P2313" i="11"/>
  <c r="O2313" i="11"/>
  <c r="N2313" i="11"/>
  <c r="M2313" i="11"/>
  <c r="I2313" i="11"/>
  <c r="G2313" i="11"/>
  <c r="A2313" i="11"/>
  <c r="T2312" i="11"/>
  <c r="S2312" i="11"/>
  <c r="U2312" i="11" s="1"/>
  <c r="R2312" i="11"/>
  <c r="Q2312" i="11"/>
  <c r="P2312" i="11"/>
  <c r="O2312" i="11"/>
  <c r="N2312" i="11"/>
  <c r="M2312" i="11"/>
  <c r="I2312" i="11"/>
  <c r="G2312" i="11"/>
  <c r="A2312" i="11"/>
  <c r="S2311" i="11"/>
  <c r="U2311" i="11" s="1"/>
  <c r="R2311" i="11"/>
  <c r="T2311" i="11" s="1"/>
  <c r="Q2311" i="11"/>
  <c r="P2311" i="11"/>
  <c r="O2311" i="11"/>
  <c r="N2311" i="11"/>
  <c r="M2311" i="11"/>
  <c r="I2311" i="11"/>
  <c r="G2311" i="11"/>
  <c r="A2311" i="11"/>
  <c r="S2310" i="11"/>
  <c r="U2310" i="11" s="1"/>
  <c r="R2310" i="11"/>
  <c r="T2310" i="11" s="1"/>
  <c r="Q2310" i="11"/>
  <c r="P2310" i="11"/>
  <c r="O2310" i="11"/>
  <c r="N2310" i="11"/>
  <c r="M2310" i="11"/>
  <c r="I2310" i="11"/>
  <c r="G2310" i="11"/>
  <c r="A2310" i="11"/>
  <c r="U2309" i="11"/>
  <c r="S2309" i="11"/>
  <c r="R2309" i="11"/>
  <c r="T2309" i="11" s="1"/>
  <c r="Q2309" i="11"/>
  <c r="P2309" i="11"/>
  <c r="O2309" i="11"/>
  <c r="N2309" i="11"/>
  <c r="M2309" i="11"/>
  <c r="I2309" i="11"/>
  <c r="G2309" i="11"/>
  <c r="A2309" i="11"/>
  <c r="T2308" i="11"/>
  <c r="S2308" i="11"/>
  <c r="U2308" i="11" s="1"/>
  <c r="R2308" i="11"/>
  <c r="Q2308" i="11"/>
  <c r="P2308" i="11"/>
  <c r="O2308" i="11"/>
  <c r="N2308" i="11"/>
  <c r="M2308" i="11"/>
  <c r="I2308" i="11"/>
  <c r="G2308" i="11"/>
  <c r="A2308" i="11"/>
  <c r="U2307" i="11"/>
  <c r="S2307" i="11"/>
  <c r="R2307" i="11"/>
  <c r="T2307" i="11" s="1"/>
  <c r="Q2307" i="11"/>
  <c r="P2307" i="11"/>
  <c r="O2307" i="11"/>
  <c r="N2307" i="11"/>
  <c r="M2307" i="11"/>
  <c r="I2307" i="11"/>
  <c r="G2307" i="11"/>
  <c r="A2307" i="11"/>
  <c r="S2306" i="11"/>
  <c r="U2306" i="11" s="1"/>
  <c r="R2306" i="11"/>
  <c r="T2306" i="11" s="1"/>
  <c r="Q2306" i="11"/>
  <c r="P2306" i="11"/>
  <c r="O2306" i="11"/>
  <c r="N2306" i="11"/>
  <c r="M2306" i="11"/>
  <c r="I2306" i="11"/>
  <c r="G2306" i="11"/>
  <c r="A2306" i="11"/>
  <c r="U2305" i="11"/>
  <c r="S2305" i="11"/>
  <c r="R2305" i="11"/>
  <c r="T2305" i="11" s="1"/>
  <c r="Q2305" i="11"/>
  <c r="P2305" i="11"/>
  <c r="O2305" i="11"/>
  <c r="N2305" i="11"/>
  <c r="M2305" i="11"/>
  <c r="I2305" i="11"/>
  <c r="G2305" i="11"/>
  <c r="A2305" i="11"/>
  <c r="T2304" i="11"/>
  <c r="S2304" i="11"/>
  <c r="U2304" i="11" s="1"/>
  <c r="R2304" i="11"/>
  <c r="Q2304" i="11"/>
  <c r="P2304" i="11"/>
  <c r="O2304" i="11"/>
  <c r="N2304" i="11"/>
  <c r="M2304" i="11"/>
  <c r="I2304" i="11"/>
  <c r="G2304" i="11"/>
  <c r="A2304" i="11"/>
  <c r="S2303" i="11"/>
  <c r="U2303" i="11" s="1"/>
  <c r="R2303" i="11"/>
  <c r="T2303" i="11" s="1"/>
  <c r="Q2303" i="11"/>
  <c r="P2303" i="11"/>
  <c r="O2303" i="11"/>
  <c r="N2303" i="11"/>
  <c r="M2303" i="11"/>
  <c r="I2303" i="11"/>
  <c r="G2303" i="11"/>
  <c r="A2303" i="11"/>
  <c r="S2302" i="11"/>
  <c r="U2302" i="11" s="1"/>
  <c r="R2302" i="11"/>
  <c r="T2302" i="11" s="1"/>
  <c r="Q2302" i="11"/>
  <c r="P2302" i="11"/>
  <c r="O2302" i="11"/>
  <c r="N2302" i="11"/>
  <c r="M2302" i="11"/>
  <c r="I2302" i="11"/>
  <c r="G2302" i="11"/>
  <c r="A2302" i="11"/>
  <c r="U2301" i="11"/>
  <c r="S2301" i="11"/>
  <c r="R2301" i="11"/>
  <c r="T2301" i="11" s="1"/>
  <c r="Q2301" i="11"/>
  <c r="P2301" i="11"/>
  <c r="O2301" i="11"/>
  <c r="N2301" i="11"/>
  <c r="M2301" i="11"/>
  <c r="I2301" i="11"/>
  <c r="G2301" i="11"/>
  <c r="A2301" i="11"/>
  <c r="U2300" i="11"/>
  <c r="S2300" i="11"/>
  <c r="R2300" i="11"/>
  <c r="T2300" i="11" s="1"/>
  <c r="Q2300" i="11"/>
  <c r="P2300" i="11"/>
  <c r="O2300" i="11"/>
  <c r="N2300" i="11"/>
  <c r="M2300" i="11"/>
  <c r="I2300" i="11"/>
  <c r="G2300" i="11"/>
  <c r="A2300" i="11"/>
  <c r="S2299" i="11"/>
  <c r="U2299" i="11" s="1"/>
  <c r="R2299" i="11"/>
  <c r="T2299" i="11" s="1"/>
  <c r="Q2299" i="11"/>
  <c r="P2299" i="11"/>
  <c r="O2299" i="11"/>
  <c r="N2299" i="11"/>
  <c r="M2299" i="11"/>
  <c r="I2299" i="11"/>
  <c r="G2299" i="11"/>
  <c r="A2299" i="11"/>
  <c r="U2298" i="11"/>
  <c r="T2298" i="11"/>
  <c r="S2298" i="11"/>
  <c r="R2298" i="11"/>
  <c r="Q2298" i="11"/>
  <c r="P2298" i="11"/>
  <c r="O2298" i="11"/>
  <c r="N2298" i="11"/>
  <c r="M2298" i="11"/>
  <c r="I2298" i="11"/>
  <c r="G2298" i="11"/>
  <c r="A2298" i="11"/>
  <c r="U2297" i="11"/>
  <c r="S2297" i="11"/>
  <c r="R2297" i="11"/>
  <c r="T2297" i="11" s="1"/>
  <c r="Q2297" i="11"/>
  <c r="P2297" i="11"/>
  <c r="O2297" i="11"/>
  <c r="N2297" i="11"/>
  <c r="M2297" i="11"/>
  <c r="I2297" i="11"/>
  <c r="G2297" i="11"/>
  <c r="A2297" i="11"/>
  <c r="T2296" i="11"/>
  <c r="S2296" i="11"/>
  <c r="U2296" i="11" s="1"/>
  <c r="R2296" i="11"/>
  <c r="Q2296" i="11"/>
  <c r="P2296" i="11"/>
  <c r="O2296" i="11"/>
  <c r="N2296" i="11"/>
  <c r="M2296" i="11"/>
  <c r="I2296" i="11"/>
  <c r="G2296" i="11"/>
  <c r="A2296" i="11"/>
  <c r="S2295" i="11"/>
  <c r="U2295" i="11" s="1"/>
  <c r="R2295" i="11"/>
  <c r="T2295" i="11" s="1"/>
  <c r="Q2295" i="11"/>
  <c r="P2295" i="11"/>
  <c r="O2295" i="11"/>
  <c r="N2295" i="11"/>
  <c r="M2295" i="11"/>
  <c r="I2295" i="11"/>
  <c r="G2295" i="11"/>
  <c r="A2295" i="11"/>
  <c r="S2294" i="11"/>
  <c r="U2294" i="11" s="1"/>
  <c r="R2294" i="11"/>
  <c r="T2294" i="11" s="1"/>
  <c r="Q2294" i="11"/>
  <c r="P2294" i="11"/>
  <c r="O2294" i="11"/>
  <c r="N2294" i="11"/>
  <c r="M2294" i="11"/>
  <c r="I2294" i="11"/>
  <c r="G2294" i="11"/>
  <c r="A2294" i="11"/>
  <c r="U2293" i="11"/>
  <c r="S2293" i="11"/>
  <c r="R2293" i="11"/>
  <c r="T2293" i="11" s="1"/>
  <c r="Q2293" i="11"/>
  <c r="P2293" i="11"/>
  <c r="O2293" i="11"/>
  <c r="N2293" i="11"/>
  <c r="M2293" i="11"/>
  <c r="I2293" i="11"/>
  <c r="G2293" i="11"/>
  <c r="A2293" i="11"/>
  <c r="T2292" i="11"/>
  <c r="S2292" i="11"/>
  <c r="U2292" i="11" s="1"/>
  <c r="R2292" i="11"/>
  <c r="Q2292" i="11"/>
  <c r="P2292" i="11"/>
  <c r="O2292" i="11"/>
  <c r="N2292" i="11"/>
  <c r="M2292" i="11"/>
  <c r="I2292" i="11"/>
  <c r="G2292" i="11"/>
  <c r="A2292" i="11"/>
  <c r="U2291" i="11"/>
  <c r="S2291" i="11"/>
  <c r="R2291" i="11"/>
  <c r="T2291" i="11" s="1"/>
  <c r="Q2291" i="11"/>
  <c r="P2291" i="11"/>
  <c r="O2291" i="11"/>
  <c r="N2291" i="11"/>
  <c r="M2291" i="11"/>
  <c r="I2291" i="11"/>
  <c r="G2291" i="11"/>
  <c r="A2291" i="11"/>
  <c r="T2290" i="11"/>
  <c r="S2290" i="11"/>
  <c r="U2290" i="11" s="1"/>
  <c r="R2290" i="11"/>
  <c r="Q2290" i="11"/>
  <c r="P2290" i="11"/>
  <c r="O2290" i="11"/>
  <c r="N2290" i="11"/>
  <c r="M2290" i="11"/>
  <c r="I2290" i="11"/>
  <c r="G2290" i="11"/>
  <c r="A2290" i="11"/>
  <c r="U2289" i="11"/>
  <c r="S2289" i="11"/>
  <c r="R2289" i="11"/>
  <c r="T2289" i="11" s="1"/>
  <c r="Q2289" i="11"/>
  <c r="P2289" i="11"/>
  <c r="O2289" i="11"/>
  <c r="N2289" i="11"/>
  <c r="M2289" i="11"/>
  <c r="I2289" i="11"/>
  <c r="G2289" i="11"/>
  <c r="A2289" i="11"/>
  <c r="S2288" i="11"/>
  <c r="U2288" i="11" s="1"/>
  <c r="R2288" i="11"/>
  <c r="T2288" i="11" s="1"/>
  <c r="Q2288" i="11"/>
  <c r="P2288" i="11"/>
  <c r="O2288" i="11"/>
  <c r="N2288" i="11"/>
  <c r="M2288" i="11"/>
  <c r="I2288" i="11"/>
  <c r="G2288" i="11"/>
  <c r="A2288" i="11"/>
  <c r="U2287" i="11"/>
  <c r="S2287" i="11"/>
  <c r="R2287" i="11"/>
  <c r="T2287" i="11" s="1"/>
  <c r="Q2287" i="11"/>
  <c r="P2287" i="11"/>
  <c r="O2287" i="11"/>
  <c r="N2287" i="11"/>
  <c r="M2287" i="11"/>
  <c r="I2287" i="11"/>
  <c r="G2287" i="11"/>
  <c r="A2287" i="11"/>
  <c r="T2286" i="11"/>
  <c r="S2286" i="11"/>
  <c r="U2286" i="11" s="1"/>
  <c r="R2286" i="11"/>
  <c r="Q2286" i="11"/>
  <c r="P2286" i="11"/>
  <c r="O2286" i="11"/>
  <c r="N2286" i="11"/>
  <c r="M2286" i="11"/>
  <c r="I2286" i="11"/>
  <c r="G2286" i="11"/>
  <c r="A2286" i="11"/>
  <c r="U2285" i="11"/>
  <c r="S2285" i="11"/>
  <c r="R2285" i="11"/>
  <c r="T2285" i="11" s="1"/>
  <c r="Q2285" i="11"/>
  <c r="P2285" i="11"/>
  <c r="O2285" i="11"/>
  <c r="N2285" i="11"/>
  <c r="M2285" i="11"/>
  <c r="I2285" i="11"/>
  <c r="G2285" i="11"/>
  <c r="A2285" i="11"/>
  <c r="T2284" i="11"/>
  <c r="S2284" i="11"/>
  <c r="U2284" i="11" s="1"/>
  <c r="R2284" i="11"/>
  <c r="Q2284" i="11"/>
  <c r="P2284" i="11"/>
  <c r="O2284" i="11"/>
  <c r="N2284" i="11"/>
  <c r="M2284" i="11"/>
  <c r="I2284" i="11"/>
  <c r="G2284" i="11"/>
  <c r="A2284" i="11"/>
  <c r="U2283" i="11"/>
  <c r="S2283" i="11"/>
  <c r="R2283" i="11"/>
  <c r="T2283" i="11" s="1"/>
  <c r="Q2283" i="11"/>
  <c r="P2283" i="11"/>
  <c r="O2283" i="11"/>
  <c r="N2283" i="11"/>
  <c r="M2283" i="11"/>
  <c r="I2283" i="11"/>
  <c r="G2283" i="11"/>
  <c r="A2283" i="11"/>
  <c r="T2282" i="11"/>
  <c r="S2282" i="11"/>
  <c r="U2282" i="11" s="1"/>
  <c r="R2282" i="11"/>
  <c r="Q2282" i="11"/>
  <c r="P2282" i="11"/>
  <c r="O2282" i="11"/>
  <c r="N2282" i="11"/>
  <c r="M2282" i="11"/>
  <c r="I2282" i="11"/>
  <c r="G2282" i="11"/>
  <c r="A2282" i="11"/>
  <c r="U2281" i="11"/>
  <c r="S2281" i="11"/>
  <c r="R2281" i="11"/>
  <c r="T2281" i="11" s="1"/>
  <c r="Q2281" i="11"/>
  <c r="P2281" i="11"/>
  <c r="O2281" i="11"/>
  <c r="N2281" i="11"/>
  <c r="M2281" i="11"/>
  <c r="I2281" i="11"/>
  <c r="G2281" i="11"/>
  <c r="A2281" i="11"/>
  <c r="S2280" i="11"/>
  <c r="U2280" i="11" s="1"/>
  <c r="R2280" i="11"/>
  <c r="T2280" i="11" s="1"/>
  <c r="Q2280" i="11"/>
  <c r="P2280" i="11"/>
  <c r="O2280" i="11"/>
  <c r="N2280" i="11"/>
  <c r="M2280" i="11"/>
  <c r="I2280" i="11"/>
  <c r="G2280" i="11"/>
  <c r="A2280" i="11"/>
  <c r="U2279" i="11"/>
  <c r="S2279" i="11"/>
  <c r="R2279" i="11"/>
  <c r="T2279" i="11" s="1"/>
  <c r="Q2279" i="11"/>
  <c r="P2279" i="11"/>
  <c r="O2279" i="11"/>
  <c r="N2279" i="11"/>
  <c r="M2279" i="11"/>
  <c r="I2279" i="11"/>
  <c r="G2279" i="11"/>
  <c r="A2279" i="11"/>
  <c r="T2278" i="11"/>
  <c r="S2278" i="11"/>
  <c r="U2278" i="11" s="1"/>
  <c r="R2278" i="11"/>
  <c r="Q2278" i="11"/>
  <c r="P2278" i="11"/>
  <c r="O2278" i="11"/>
  <c r="N2278" i="11"/>
  <c r="M2278" i="11"/>
  <c r="I2278" i="11"/>
  <c r="G2278" i="11"/>
  <c r="A2278" i="11"/>
  <c r="U2277" i="11"/>
  <c r="S2277" i="11"/>
  <c r="R2277" i="11"/>
  <c r="T2277" i="11" s="1"/>
  <c r="Q2277" i="11"/>
  <c r="P2277" i="11"/>
  <c r="O2277" i="11"/>
  <c r="N2277" i="11"/>
  <c r="M2277" i="11"/>
  <c r="I2277" i="11"/>
  <c r="G2277" i="11"/>
  <c r="A2277" i="11"/>
  <c r="T2276" i="11"/>
  <c r="S2276" i="11"/>
  <c r="U2276" i="11" s="1"/>
  <c r="R2276" i="11"/>
  <c r="Q2276" i="11"/>
  <c r="P2276" i="11"/>
  <c r="O2276" i="11"/>
  <c r="N2276" i="11"/>
  <c r="M2276" i="11"/>
  <c r="I2276" i="11"/>
  <c r="G2276" i="11"/>
  <c r="A2276" i="11"/>
  <c r="U2275" i="11"/>
  <c r="S2275" i="11"/>
  <c r="R2275" i="11"/>
  <c r="T2275" i="11" s="1"/>
  <c r="Q2275" i="11"/>
  <c r="P2275" i="11"/>
  <c r="O2275" i="11"/>
  <c r="N2275" i="11"/>
  <c r="M2275" i="11"/>
  <c r="I2275" i="11"/>
  <c r="G2275" i="11"/>
  <c r="A2275" i="11"/>
  <c r="T2274" i="11"/>
  <c r="S2274" i="11"/>
  <c r="U2274" i="11" s="1"/>
  <c r="R2274" i="11"/>
  <c r="Q2274" i="11"/>
  <c r="P2274" i="11"/>
  <c r="O2274" i="11"/>
  <c r="N2274" i="11"/>
  <c r="M2274" i="11"/>
  <c r="I2274" i="11"/>
  <c r="G2274" i="11"/>
  <c r="A2274" i="11"/>
  <c r="U2273" i="11"/>
  <c r="S2273" i="11"/>
  <c r="R2273" i="11"/>
  <c r="T2273" i="11" s="1"/>
  <c r="Q2273" i="11"/>
  <c r="P2273" i="11"/>
  <c r="O2273" i="11"/>
  <c r="N2273" i="11"/>
  <c r="M2273" i="11"/>
  <c r="I2273" i="11"/>
  <c r="G2273" i="11"/>
  <c r="A2273" i="11"/>
  <c r="S2272" i="11"/>
  <c r="U2272" i="11" s="1"/>
  <c r="R2272" i="11"/>
  <c r="T2272" i="11" s="1"/>
  <c r="Q2272" i="11"/>
  <c r="P2272" i="11"/>
  <c r="O2272" i="11"/>
  <c r="N2272" i="11"/>
  <c r="M2272" i="11"/>
  <c r="I2272" i="11"/>
  <c r="G2272" i="11"/>
  <c r="A2272" i="11"/>
  <c r="U2271" i="11"/>
  <c r="S2271" i="11"/>
  <c r="R2271" i="11"/>
  <c r="T2271" i="11" s="1"/>
  <c r="Q2271" i="11"/>
  <c r="P2271" i="11"/>
  <c r="O2271" i="11"/>
  <c r="N2271" i="11"/>
  <c r="M2271" i="11"/>
  <c r="I2271" i="11"/>
  <c r="G2271" i="11"/>
  <c r="A2271" i="11"/>
  <c r="T2270" i="11"/>
  <c r="S2270" i="11"/>
  <c r="U2270" i="11" s="1"/>
  <c r="R2270" i="11"/>
  <c r="Q2270" i="11"/>
  <c r="P2270" i="11"/>
  <c r="O2270" i="11"/>
  <c r="N2270" i="11"/>
  <c r="M2270" i="11"/>
  <c r="I2270" i="11"/>
  <c r="G2270" i="11"/>
  <c r="A2270" i="11"/>
  <c r="U2269" i="11"/>
  <c r="S2269" i="11"/>
  <c r="R2269" i="11"/>
  <c r="T2269" i="11" s="1"/>
  <c r="Q2269" i="11"/>
  <c r="P2269" i="11"/>
  <c r="O2269" i="11"/>
  <c r="N2269" i="11"/>
  <c r="M2269" i="11"/>
  <c r="I2269" i="11"/>
  <c r="G2269" i="11"/>
  <c r="A2269" i="11"/>
  <c r="T2268" i="11"/>
  <c r="S2268" i="11"/>
  <c r="U2268" i="11" s="1"/>
  <c r="R2268" i="11"/>
  <c r="Q2268" i="11"/>
  <c r="P2268" i="11"/>
  <c r="O2268" i="11"/>
  <c r="N2268" i="11"/>
  <c r="M2268" i="11"/>
  <c r="I2268" i="11"/>
  <c r="G2268" i="11"/>
  <c r="A2268" i="11"/>
  <c r="U2267" i="11"/>
  <c r="S2267" i="11"/>
  <c r="R2267" i="11"/>
  <c r="T2267" i="11" s="1"/>
  <c r="Q2267" i="11"/>
  <c r="P2267" i="11"/>
  <c r="O2267" i="11"/>
  <c r="N2267" i="11"/>
  <c r="M2267" i="11"/>
  <c r="I2267" i="11"/>
  <c r="G2267" i="11"/>
  <c r="A2267" i="11"/>
  <c r="T2266" i="11"/>
  <c r="S2266" i="11"/>
  <c r="U2266" i="11" s="1"/>
  <c r="R2266" i="11"/>
  <c r="Q2266" i="11"/>
  <c r="P2266" i="11"/>
  <c r="O2266" i="11"/>
  <c r="N2266" i="11"/>
  <c r="M2266" i="11"/>
  <c r="I2266" i="11"/>
  <c r="G2266" i="11"/>
  <c r="A2266" i="11"/>
  <c r="U2265" i="11"/>
  <c r="S2265" i="11"/>
  <c r="R2265" i="11"/>
  <c r="T2265" i="11" s="1"/>
  <c r="Q2265" i="11"/>
  <c r="P2265" i="11"/>
  <c r="O2265" i="11"/>
  <c r="N2265" i="11"/>
  <c r="M2265" i="11"/>
  <c r="I2265" i="11"/>
  <c r="G2265" i="11"/>
  <c r="A2265" i="11"/>
  <c r="S2264" i="11"/>
  <c r="U2264" i="11" s="1"/>
  <c r="R2264" i="11"/>
  <c r="T2264" i="11" s="1"/>
  <c r="Q2264" i="11"/>
  <c r="P2264" i="11"/>
  <c r="O2264" i="11"/>
  <c r="N2264" i="11"/>
  <c r="M2264" i="11"/>
  <c r="I2264" i="11"/>
  <c r="G2264" i="11"/>
  <c r="A2264" i="11"/>
  <c r="U2263" i="11"/>
  <c r="S2263" i="11"/>
  <c r="R2263" i="11"/>
  <c r="T2263" i="11" s="1"/>
  <c r="Q2263" i="11"/>
  <c r="P2263" i="11"/>
  <c r="O2263" i="11"/>
  <c r="N2263" i="11"/>
  <c r="M2263" i="11"/>
  <c r="I2263" i="11"/>
  <c r="G2263" i="11"/>
  <c r="A2263" i="11"/>
  <c r="T2262" i="11"/>
  <c r="S2262" i="11"/>
  <c r="U2262" i="11" s="1"/>
  <c r="R2262" i="11"/>
  <c r="Q2262" i="11"/>
  <c r="P2262" i="11"/>
  <c r="O2262" i="11"/>
  <c r="N2262" i="11"/>
  <c r="M2262" i="11"/>
  <c r="I2262" i="11"/>
  <c r="G2262" i="11"/>
  <c r="A2262" i="11"/>
  <c r="U2261" i="11"/>
  <c r="S2261" i="11"/>
  <c r="R2261" i="11"/>
  <c r="T2261" i="11" s="1"/>
  <c r="Q2261" i="11"/>
  <c r="P2261" i="11"/>
  <c r="O2261" i="11"/>
  <c r="N2261" i="11"/>
  <c r="M2261" i="11"/>
  <c r="I2261" i="11"/>
  <c r="G2261" i="11"/>
  <c r="A2261" i="11"/>
  <c r="T2260" i="11"/>
  <c r="S2260" i="11"/>
  <c r="U2260" i="11" s="1"/>
  <c r="R2260" i="11"/>
  <c r="Q2260" i="11"/>
  <c r="P2260" i="11"/>
  <c r="O2260" i="11"/>
  <c r="N2260" i="11"/>
  <c r="M2260" i="11"/>
  <c r="I2260" i="11"/>
  <c r="G2260" i="11"/>
  <c r="A2260" i="11"/>
  <c r="U2259" i="11"/>
  <c r="S2259" i="11"/>
  <c r="R2259" i="11"/>
  <c r="T2259" i="11" s="1"/>
  <c r="Q2259" i="11"/>
  <c r="P2259" i="11"/>
  <c r="O2259" i="11"/>
  <c r="N2259" i="11"/>
  <c r="M2259" i="11"/>
  <c r="I2259" i="11"/>
  <c r="G2259" i="11"/>
  <c r="A2259" i="11"/>
  <c r="S2258" i="11"/>
  <c r="U2258" i="11" s="1"/>
  <c r="R2258" i="11"/>
  <c r="T2258" i="11" s="1"/>
  <c r="Q2258" i="11"/>
  <c r="P2258" i="11"/>
  <c r="O2258" i="11"/>
  <c r="N2258" i="11"/>
  <c r="M2258" i="11"/>
  <c r="I2258" i="11"/>
  <c r="G2258" i="11"/>
  <c r="A2258" i="11"/>
  <c r="U2257" i="11"/>
  <c r="S2257" i="11"/>
  <c r="R2257" i="11"/>
  <c r="T2257" i="11" s="1"/>
  <c r="Q2257" i="11"/>
  <c r="P2257" i="11"/>
  <c r="O2257" i="11"/>
  <c r="N2257" i="11"/>
  <c r="M2257" i="11"/>
  <c r="I2257" i="11"/>
  <c r="G2257" i="11"/>
  <c r="A2257" i="11"/>
  <c r="S2256" i="11"/>
  <c r="U2256" i="11" s="1"/>
  <c r="R2256" i="11"/>
  <c r="T2256" i="11" s="1"/>
  <c r="Q2256" i="11"/>
  <c r="P2256" i="11"/>
  <c r="O2256" i="11"/>
  <c r="N2256" i="11"/>
  <c r="M2256" i="11"/>
  <c r="I2256" i="11"/>
  <c r="G2256" i="11"/>
  <c r="A2256" i="11"/>
  <c r="U2255" i="11"/>
  <c r="S2255" i="11"/>
  <c r="R2255" i="11"/>
  <c r="T2255" i="11" s="1"/>
  <c r="Q2255" i="11"/>
  <c r="P2255" i="11"/>
  <c r="O2255" i="11"/>
  <c r="N2255" i="11"/>
  <c r="M2255" i="11"/>
  <c r="I2255" i="11"/>
  <c r="G2255" i="11"/>
  <c r="A2255" i="11"/>
  <c r="T2254" i="11"/>
  <c r="S2254" i="11"/>
  <c r="U2254" i="11" s="1"/>
  <c r="R2254" i="11"/>
  <c r="Q2254" i="11"/>
  <c r="P2254" i="11"/>
  <c r="O2254" i="11"/>
  <c r="N2254" i="11"/>
  <c r="M2254" i="11"/>
  <c r="I2254" i="11"/>
  <c r="G2254" i="11"/>
  <c r="A2254" i="11"/>
  <c r="U2253" i="11"/>
  <c r="S2253" i="11"/>
  <c r="R2253" i="11"/>
  <c r="T2253" i="11" s="1"/>
  <c r="Q2253" i="11"/>
  <c r="P2253" i="11"/>
  <c r="O2253" i="11"/>
  <c r="N2253" i="11"/>
  <c r="M2253" i="11"/>
  <c r="I2253" i="11"/>
  <c r="G2253" i="11"/>
  <c r="A2253" i="11"/>
  <c r="T2252" i="11"/>
  <c r="S2252" i="11"/>
  <c r="U2252" i="11" s="1"/>
  <c r="R2252" i="11"/>
  <c r="Q2252" i="11"/>
  <c r="P2252" i="11"/>
  <c r="O2252" i="11"/>
  <c r="N2252" i="11"/>
  <c r="M2252" i="11"/>
  <c r="I2252" i="11"/>
  <c r="G2252" i="11"/>
  <c r="A2252" i="11"/>
  <c r="U2251" i="11"/>
  <c r="S2251" i="11"/>
  <c r="R2251" i="11"/>
  <c r="T2251" i="11" s="1"/>
  <c r="Q2251" i="11"/>
  <c r="P2251" i="11"/>
  <c r="O2251" i="11"/>
  <c r="N2251" i="11"/>
  <c r="M2251" i="11"/>
  <c r="I2251" i="11"/>
  <c r="G2251" i="11"/>
  <c r="A2251" i="11"/>
  <c r="S2250" i="11"/>
  <c r="U2250" i="11" s="1"/>
  <c r="R2250" i="11"/>
  <c r="T2250" i="11" s="1"/>
  <c r="Q2250" i="11"/>
  <c r="P2250" i="11"/>
  <c r="O2250" i="11"/>
  <c r="N2250" i="11"/>
  <c r="M2250" i="11"/>
  <c r="I2250" i="11"/>
  <c r="G2250" i="11"/>
  <c r="A2250" i="11"/>
  <c r="U2249" i="11"/>
  <c r="S2249" i="11"/>
  <c r="R2249" i="11"/>
  <c r="T2249" i="11" s="1"/>
  <c r="Q2249" i="11"/>
  <c r="P2249" i="11"/>
  <c r="O2249" i="11"/>
  <c r="N2249" i="11"/>
  <c r="M2249" i="11"/>
  <c r="I2249" i="11"/>
  <c r="G2249" i="11"/>
  <c r="A2249" i="11"/>
  <c r="S2248" i="11"/>
  <c r="U2248" i="11" s="1"/>
  <c r="R2248" i="11"/>
  <c r="T2248" i="11" s="1"/>
  <c r="Q2248" i="11"/>
  <c r="P2248" i="11"/>
  <c r="O2248" i="11"/>
  <c r="N2248" i="11"/>
  <c r="M2248" i="11"/>
  <c r="I2248" i="11"/>
  <c r="G2248" i="11"/>
  <c r="A2248" i="11"/>
  <c r="U2247" i="11"/>
  <c r="S2247" i="11"/>
  <c r="R2247" i="11"/>
  <c r="T2247" i="11" s="1"/>
  <c r="Q2247" i="11"/>
  <c r="P2247" i="11"/>
  <c r="O2247" i="11"/>
  <c r="N2247" i="11"/>
  <c r="M2247" i="11"/>
  <c r="I2247" i="11"/>
  <c r="G2247" i="11"/>
  <c r="A2247" i="11"/>
  <c r="T2246" i="11"/>
  <c r="S2246" i="11"/>
  <c r="U2246" i="11" s="1"/>
  <c r="R2246" i="11"/>
  <c r="Q2246" i="11"/>
  <c r="P2246" i="11"/>
  <c r="O2246" i="11"/>
  <c r="N2246" i="11"/>
  <c r="M2246" i="11"/>
  <c r="I2246" i="11"/>
  <c r="G2246" i="11"/>
  <c r="A2246" i="11"/>
  <c r="U2245" i="11"/>
  <c r="S2245" i="11"/>
  <c r="R2245" i="11"/>
  <c r="T2245" i="11" s="1"/>
  <c r="Q2245" i="11"/>
  <c r="P2245" i="11"/>
  <c r="O2245" i="11"/>
  <c r="N2245" i="11"/>
  <c r="M2245" i="11"/>
  <c r="I2245" i="11"/>
  <c r="G2245" i="11"/>
  <c r="A2245" i="11"/>
  <c r="T2244" i="11"/>
  <c r="S2244" i="11"/>
  <c r="U2244" i="11" s="1"/>
  <c r="R2244" i="11"/>
  <c r="Q2244" i="11"/>
  <c r="P2244" i="11"/>
  <c r="O2244" i="11"/>
  <c r="N2244" i="11"/>
  <c r="M2244" i="11"/>
  <c r="I2244" i="11"/>
  <c r="G2244" i="11"/>
  <c r="A2244" i="11"/>
  <c r="U2243" i="11"/>
  <c r="S2243" i="11"/>
  <c r="R2243" i="11"/>
  <c r="T2243" i="11" s="1"/>
  <c r="Q2243" i="11"/>
  <c r="P2243" i="11"/>
  <c r="O2243" i="11"/>
  <c r="N2243" i="11"/>
  <c r="M2243" i="11"/>
  <c r="I2243" i="11"/>
  <c r="G2243" i="11"/>
  <c r="A2243" i="11"/>
  <c r="T2242" i="11"/>
  <c r="S2242" i="11"/>
  <c r="U2242" i="11" s="1"/>
  <c r="R2242" i="11"/>
  <c r="Q2242" i="11"/>
  <c r="P2242" i="11"/>
  <c r="O2242" i="11"/>
  <c r="N2242" i="11"/>
  <c r="M2242" i="11"/>
  <c r="I2242" i="11"/>
  <c r="G2242" i="11"/>
  <c r="A2242" i="11"/>
  <c r="U2241" i="11"/>
  <c r="S2241" i="11"/>
  <c r="R2241" i="11"/>
  <c r="T2241" i="11" s="1"/>
  <c r="Q2241" i="11"/>
  <c r="P2241" i="11"/>
  <c r="O2241" i="11"/>
  <c r="N2241" i="11"/>
  <c r="M2241" i="11"/>
  <c r="I2241" i="11"/>
  <c r="G2241" i="11"/>
  <c r="A2241" i="11"/>
  <c r="S2240" i="11"/>
  <c r="U2240" i="11" s="1"/>
  <c r="R2240" i="11"/>
  <c r="T2240" i="11" s="1"/>
  <c r="Q2240" i="11"/>
  <c r="P2240" i="11"/>
  <c r="O2240" i="11"/>
  <c r="N2240" i="11"/>
  <c r="M2240" i="11"/>
  <c r="I2240" i="11"/>
  <c r="G2240" i="11"/>
  <c r="A2240" i="11"/>
  <c r="U2239" i="11"/>
  <c r="S2239" i="11"/>
  <c r="R2239" i="11"/>
  <c r="T2239" i="11" s="1"/>
  <c r="Q2239" i="11"/>
  <c r="P2239" i="11"/>
  <c r="O2239" i="11"/>
  <c r="N2239" i="11"/>
  <c r="M2239" i="11"/>
  <c r="I2239" i="11"/>
  <c r="G2239" i="11"/>
  <c r="A2239" i="11"/>
  <c r="T2238" i="11"/>
  <c r="S2238" i="11"/>
  <c r="U2238" i="11" s="1"/>
  <c r="R2238" i="11"/>
  <c r="Q2238" i="11"/>
  <c r="P2238" i="11"/>
  <c r="O2238" i="11"/>
  <c r="N2238" i="11"/>
  <c r="M2238" i="11"/>
  <c r="I2238" i="11"/>
  <c r="G2238" i="11"/>
  <c r="A2238" i="11"/>
  <c r="U2237" i="11"/>
  <c r="S2237" i="11"/>
  <c r="R2237" i="11"/>
  <c r="T2237" i="11" s="1"/>
  <c r="Q2237" i="11"/>
  <c r="P2237" i="11"/>
  <c r="O2237" i="11"/>
  <c r="N2237" i="11"/>
  <c r="M2237" i="11"/>
  <c r="I2237" i="11"/>
  <c r="G2237" i="11"/>
  <c r="A2237" i="11"/>
  <c r="T2236" i="11"/>
  <c r="S2236" i="11"/>
  <c r="U2236" i="11" s="1"/>
  <c r="R2236" i="11"/>
  <c r="Q2236" i="11"/>
  <c r="P2236" i="11"/>
  <c r="O2236" i="11"/>
  <c r="N2236" i="11"/>
  <c r="M2236" i="11"/>
  <c r="I2236" i="11"/>
  <c r="G2236" i="11"/>
  <c r="A2236" i="11"/>
  <c r="U2235" i="11"/>
  <c r="S2235" i="11"/>
  <c r="R2235" i="11"/>
  <c r="T2235" i="11" s="1"/>
  <c r="Q2235" i="11"/>
  <c r="P2235" i="11"/>
  <c r="O2235" i="11"/>
  <c r="N2235" i="11"/>
  <c r="M2235" i="11"/>
  <c r="I2235" i="11"/>
  <c r="G2235" i="11"/>
  <c r="A2235" i="11"/>
  <c r="S2234" i="11"/>
  <c r="U2234" i="11" s="1"/>
  <c r="R2234" i="11"/>
  <c r="T2234" i="11" s="1"/>
  <c r="Q2234" i="11"/>
  <c r="P2234" i="11"/>
  <c r="O2234" i="11"/>
  <c r="N2234" i="11"/>
  <c r="M2234" i="11"/>
  <c r="I2234" i="11"/>
  <c r="G2234" i="11"/>
  <c r="A2234" i="11"/>
  <c r="U2233" i="11"/>
  <c r="T2233" i="11"/>
  <c r="S2233" i="11"/>
  <c r="R2233" i="11"/>
  <c r="Q2233" i="11"/>
  <c r="P2233" i="11"/>
  <c r="O2233" i="11"/>
  <c r="N2233" i="11"/>
  <c r="M2233" i="11"/>
  <c r="I2233" i="11"/>
  <c r="G2233" i="11"/>
  <c r="A2233" i="11"/>
  <c r="S2232" i="11"/>
  <c r="U2232" i="11" s="1"/>
  <c r="R2232" i="11"/>
  <c r="T2232" i="11" s="1"/>
  <c r="Q2232" i="11"/>
  <c r="P2232" i="11"/>
  <c r="O2232" i="11"/>
  <c r="N2232" i="11"/>
  <c r="M2232" i="11"/>
  <c r="I2232" i="11"/>
  <c r="G2232" i="11"/>
  <c r="A2232" i="11"/>
  <c r="U2231" i="11"/>
  <c r="S2231" i="11"/>
  <c r="R2231" i="11"/>
  <c r="T2231" i="11" s="1"/>
  <c r="Q2231" i="11"/>
  <c r="P2231" i="11"/>
  <c r="O2231" i="11"/>
  <c r="N2231" i="11"/>
  <c r="M2231" i="11"/>
  <c r="I2231" i="11"/>
  <c r="G2231" i="11"/>
  <c r="A2231" i="11"/>
  <c r="S2230" i="11"/>
  <c r="U2230" i="11" s="1"/>
  <c r="R2230" i="11"/>
  <c r="T2230" i="11" s="1"/>
  <c r="Q2230" i="11"/>
  <c r="P2230" i="11"/>
  <c r="O2230" i="11"/>
  <c r="N2230" i="11"/>
  <c r="M2230" i="11"/>
  <c r="I2230" i="11"/>
  <c r="G2230" i="11"/>
  <c r="A2230" i="11"/>
  <c r="U2229" i="11"/>
  <c r="T2229" i="11"/>
  <c r="S2229" i="11"/>
  <c r="R2229" i="11"/>
  <c r="Q2229" i="11"/>
  <c r="P2229" i="11"/>
  <c r="O2229" i="11"/>
  <c r="N2229" i="11"/>
  <c r="M2229" i="11"/>
  <c r="I2229" i="11"/>
  <c r="G2229" i="11"/>
  <c r="A2229" i="11"/>
  <c r="T2228" i="11"/>
  <c r="S2228" i="11"/>
  <c r="U2228" i="11" s="1"/>
  <c r="R2228" i="11"/>
  <c r="Q2228" i="11"/>
  <c r="P2228" i="11"/>
  <c r="O2228" i="11"/>
  <c r="N2228" i="11"/>
  <c r="M2228" i="11"/>
  <c r="I2228" i="11"/>
  <c r="G2228" i="11"/>
  <c r="A2228" i="11"/>
  <c r="U2227" i="11"/>
  <c r="T2227" i="11"/>
  <c r="S2227" i="11"/>
  <c r="R2227" i="11"/>
  <c r="Q2227" i="11"/>
  <c r="P2227" i="11"/>
  <c r="O2227" i="11"/>
  <c r="N2227" i="11"/>
  <c r="M2227" i="11"/>
  <c r="I2227" i="11"/>
  <c r="G2227" i="11"/>
  <c r="A2227" i="11"/>
  <c r="T2226" i="11"/>
  <c r="S2226" i="11"/>
  <c r="U2226" i="11" s="1"/>
  <c r="R2226" i="11"/>
  <c r="Q2226" i="11"/>
  <c r="P2226" i="11"/>
  <c r="O2226" i="11"/>
  <c r="N2226" i="11"/>
  <c r="M2226" i="11"/>
  <c r="I2226" i="11"/>
  <c r="G2226" i="11"/>
  <c r="A2226" i="11"/>
  <c r="U2225" i="11"/>
  <c r="T2225" i="11"/>
  <c r="S2225" i="11"/>
  <c r="R2225" i="11"/>
  <c r="Q2225" i="11"/>
  <c r="P2225" i="11"/>
  <c r="O2225" i="11"/>
  <c r="N2225" i="11"/>
  <c r="M2225" i="11"/>
  <c r="I2225" i="11"/>
  <c r="G2225" i="11"/>
  <c r="A2225" i="11"/>
  <c r="S2224" i="11"/>
  <c r="U2224" i="11" s="1"/>
  <c r="R2224" i="11"/>
  <c r="T2224" i="11" s="1"/>
  <c r="Q2224" i="11"/>
  <c r="P2224" i="11"/>
  <c r="O2224" i="11"/>
  <c r="N2224" i="11"/>
  <c r="M2224" i="11"/>
  <c r="I2224" i="11"/>
  <c r="G2224" i="11"/>
  <c r="A2224" i="11"/>
  <c r="U2223" i="11"/>
  <c r="S2223" i="11"/>
  <c r="R2223" i="11"/>
  <c r="T2223" i="11" s="1"/>
  <c r="Q2223" i="11"/>
  <c r="P2223" i="11"/>
  <c r="O2223" i="11"/>
  <c r="N2223" i="11"/>
  <c r="M2223" i="11"/>
  <c r="I2223" i="11"/>
  <c r="G2223" i="11"/>
  <c r="A2223" i="11"/>
  <c r="T2222" i="11"/>
  <c r="S2222" i="11"/>
  <c r="U2222" i="11" s="1"/>
  <c r="R2222" i="11"/>
  <c r="Q2222" i="11"/>
  <c r="P2222" i="11"/>
  <c r="O2222" i="11"/>
  <c r="N2222" i="11"/>
  <c r="M2222" i="11"/>
  <c r="I2222" i="11"/>
  <c r="G2222" i="11"/>
  <c r="A2222" i="11"/>
  <c r="U2221" i="11"/>
  <c r="S2221" i="11"/>
  <c r="R2221" i="11"/>
  <c r="T2221" i="11" s="1"/>
  <c r="Q2221" i="11"/>
  <c r="P2221" i="11"/>
  <c r="O2221" i="11"/>
  <c r="N2221" i="11"/>
  <c r="M2221" i="11"/>
  <c r="I2221" i="11"/>
  <c r="G2221" i="11"/>
  <c r="A2221" i="11"/>
  <c r="T2220" i="11"/>
  <c r="S2220" i="11"/>
  <c r="U2220" i="11" s="1"/>
  <c r="R2220" i="11"/>
  <c r="Q2220" i="11"/>
  <c r="P2220" i="11"/>
  <c r="O2220" i="11"/>
  <c r="N2220" i="11"/>
  <c r="M2220" i="11"/>
  <c r="I2220" i="11"/>
  <c r="G2220" i="11"/>
  <c r="A2220" i="11"/>
  <c r="U2219" i="11"/>
  <c r="T2219" i="11"/>
  <c r="S2219" i="11"/>
  <c r="R2219" i="11"/>
  <c r="Q2219" i="11"/>
  <c r="P2219" i="11"/>
  <c r="O2219" i="11"/>
  <c r="N2219" i="11"/>
  <c r="M2219" i="11"/>
  <c r="I2219" i="11"/>
  <c r="G2219" i="11"/>
  <c r="A2219" i="11"/>
  <c r="T2218" i="11"/>
  <c r="S2218" i="11"/>
  <c r="U2218" i="11" s="1"/>
  <c r="R2218" i="11"/>
  <c r="Q2218" i="11"/>
  <c r="P2218" i="11"/>
  <c r="O2218" i="11"/>
  <c r="N2218" i="11"/>
  <c r="M2218" i="11"/>
  <c r="I2218" i="11"/>
  <c r="G2218" i="11"/>
  <c r="A2218" i="11"/>
  <c r="U2217" i="11"/>
  <c r="T2217" i="11"/>
  <c r="S2217" i="11"/>
  <c r="R2217" i="11"/>
  <c r="Q2217" i="11"/>
  <c r="P2217" i="11"/>
  <c r="O2217" i="11"/>
  <c r="N2217" i="11"/>
  <c r="M2217" i="11"/>
  <c r="I2217" i="11"/>
  <c r="G2217" i="11"/>
  <c r="A2217" i="11"/>
  <c r="S2216" i="11"/>
  <c r="U2216" i="11" s="1"/>
  <c r="R2216" i="11"/>
  <c r="T2216" i="11" s="1"/>
  <c r="Q2216" i="11"/>
  <c r="P2216" i="11"/>
  <c r="O2216" i="11"/>
  <c r="N2216" i="11"/>
  <c r="M2216" i="11"/>
  <c r="I2216" i="11"/>
  <c r="G2216" i="11"/>
  <c r="A2216" i="11"/>
  <c r="U2215" i="11"/>
  <c r="S2215" i="11"/>
  <c r="R2215" i="11"/>
  <c r="T2215" i="11" s="1"/>
  <c r="Q2215" i="11"/>
  <c r="P2215" i="11"/>
  <c r="O2215" i="11"/>
  <c r="N2215" i="11"/>
  <c r="M2215" i="11"/>
  <c r="I2215" i="11"/>
  <c r="G2215" i="11"/>
  <c r="A2215" i="11"/>
  <c r="S2214" i="11"/>
  <c r="U2214" i="11" s="1"/>
  <c r="R2214" i="11"/>
  <c r="T2214" i="11" s="1"/>
  <c r="Q2214" i="11"/>
  <c r="P2214" i="11"/>
  <c r="O2214" i="11"/>
  <c r="N2214" i="11"/>
  <c r="M2214" i="11"/>
  <c r="I2214" i="11"/>
  <c r="G2214" i="11"/>
  <c r="A2214" i="11"/>
  <c r="U2213" i="11"/>
  <c r="T2213" i="11"/>
  <c r="S2213" i="11"/>
  <c r="R2213" i="11"/>
  <c r="Q2213" i="11"/>
  <c r="P2213" i="11"/>
  <c r="O2213" i="11"/>
  <c r="N2213" i="11"/>
  <c r="M2213" i="11"/>
  <c r="I2213" i="11"/>
  <c r="G2213" i="11"/>
  <c r="A2213" i="11"/>
  <c r="T2212" i="11"/>
  <c r="S2212" i="11"/>
  <c r="U2212" i="11" s="1"/>
  <c r="R2212" i="11"/>
  <c r="Q2212" i="11"/>
  <c r="P2212" i="11"/>
  <c r="O2212" i="11"/>
  <c r="N2212" i="11"/>
  <c r="M2212" i="11"/>
  <c r="I2212" i="11"/>
  <c r="G2212" i="11"/>
  <c r="A2212" i="11"/>
  <c r="U2211" i="11"/>
  <c r="T2211" i="11"/>
  <c r="S2211" i="11"/>
  <c r="R2211" i="11"/>
  <c r="Q2211" i="11"/>
  <c r="P2211" i="11"/>
  <c r="O2211" i="11"/>
  <c r="N2211" i="11"/>
  <c r="M2211" i="11"/>
  <c r="I2211" i="11"/>
  <c r="G2211" i="11"/>
  <c r="A2211" i="11"/>
  <c r="T2210" i="11"/>
  <c r="S2210" i="11"/>
  <c r="U2210" i="11" s="1"/>
  <c r="R2210" i="11"/>
  <c r="Q2210" i="11"/>
  <c r="P2210" i="11"/>
  <c r="O2210" i="11"/>
  <c r="N2210" i="11"/>
  <c r="M2210" i="11"/>
  <c r="I2210" i="11"/>
  <c r="G2210" i="11"/>
  <c r="A2210" i="11"/>
  <c r="U2209" i="11"/>
  <c r="T2209" i="11"/>
  <c r="S2209" i="11"/>
  <c r="R2209" i="11"/>
  <c r="Q2209" i="11"/>
  <c r="P2209" i="11"/>
  <c r="O2209" i="11"/>
  <c r="N2209" i="11"/>
  <c r="M2209" i="11"/>
  <c r="I2209" i="11"/>
  <c r="G2209" i="11"/>
  <c r="A2209" i="11"/>
  <c r="S2208" i="11"/>
  <c r="U2208" i="11" s="1"/>
  <c r="R2208" i="11"/>
  <c r="T2208" i="11" s="1"/>
  <c r="Q2208" i="11"/>
  <c r="P2208" i="11"/>
  <c r="O2208" i="11"/>
  <c r="N2208" i="11"/>
  <c r="M2208" i="11"/>
  <c r="I2208" i="11"/>
  <c r="G2208" i="11"/>
  <c r="A2208" i="11"/>
  <c r="U2207" i="11"/>
  <c r="T2207" i="11"/>
  <c r="S2207" i="11"/>
  <c r="R2207" i="11"/>
  <c r="Q2207" i="11"/>
  <c r="P2207" i="11"/>
  <c r="O2207" i="11"/>
  <c r="N2207" i="11"/>
  <c r="M2207" i="11"/>
  <c r="I2207" i="11"/>
  <c r="G2207" i="11"/>
  <c r="A2207" i="11"/>
  <c r="T2206" i="11"/>
  <c r="S2206" i="11"/>
  <c r="U2206" i="11" s="1"/>
  <c r="R2206" i="11"/>
  <c r="Q2206" i="11"/>
  <c r="P2206" i="11"/>
  <c r="O2206" i="11"/>
  <c r="N2206" i="11"/>
  <c r="M2206" i="11"/>
  <c r="I2206" i="11"/>
  <c r="G2206" i="11"/>
  <c r="A2206" i="11"/>
  <c r="U2205" i="11"/>
  <c r="S2205" i="11"/>
  <c r="R2205" i="11"/>
  <c r="T2205" i="11" s="1"/>
  <c r="Q2205" i="11"/>
  <c r="P2205" i="11"/>
  <c r="O2205" i="11"/>
  <c r="N2205" i="11"/>
  <c r="M2205" i="11"/>
  <c r="I2205" i="11"/>
  <c r="G2205" i="11"/>
  <c r="A2205" i="11"/>
  <c r="T2204" i="11"/>
  <c r="S2204" i="11"/>
  <c r="U2204" i="11" s="1"/>
  <c r="R2204" i="11"/>
  <c r="Q2204" i="11"/>
  <c r="P2204" i="11"/>
  <c r="O2204" i="11"/>
  <c r="N2204" i="11"/>
  <c r="M2204" i="11"/>
  <c r="I2204" i="11"/>
  <c r="G2204" i="11"/>
  <c r="A2204" i="11"/>
  <c r="U2203" i="11"/>
  <c r="T2203" i="11"/>
  <c r="S2203" i="11"/>
  <c r="R2203" i="11"/>
  <c r="Q2203" i="11"/>
  <c r="P2203" i="11"/>
  <c r="O2203" i="11"/>
  <c r="N2203" i="11"/>
  <c r="M2203" i="11"/>
  <c r="I2203" i="11"/>
  <c r="G2203" i="11"/>
  <c r="A2203" i="11"/>
  <c r="S2202" i="11"/>
  <c r="U2202" i="11" s="1"/>
  <c r="R2202" i="11"/>
  <c r="T2202" i="11" s="1"/>
  <c r="Q2202" i="11"/>
  <c r="P2202" i="11"/>
  <c r="O2202" i="11"/>
  <c r="N2202" i="11"/>
  <c r="M2202" i="11"/>
  <c r="I2202" i="11"/>
  <c r="G2202" i="11"/>
  <c r="A2202" i="11"/>
  <c r="U2201" i="11"/>
  <c r="T2201" i="11"/>
  <c r="S2201" i="11"/>
  <c r="R2201" i="11"/>
  <c r="Q2201" i="11"/>
  <c r="P2201" i="11"/>
  <c r="O2201" i="11"/>
  <c r="N2201" i="11"/>
  <c r="M2201" i="11"/>
  <c r="I2201" i="11"/>
  <c r="G2201" i="11"/>
  <c r="A2201" i="11"/>
  <c r="S2200" i="11"/>
  <c r="U2200" i="11" s="1"/>
  <c r="R2200" i="11"/>
  <c r="T2200" i="11" s="1"/>
  <c r="Q2200" i="11"/>
  <c r="P2200" i="11"/>
  <c r="O2200" i="11"/>
  <c r="N2200" i="11"/>
  <c r="M2200" i="11"/>
  <c r="I2200" i="11"/>
  <c r="G2200" i="11"/>
  <c r="A2200" i="11"/>
  <c r="U2199" i="11"/>
  <c r="S2199" i="11"/>
  <c r="R2199" i="11"/>
  <c r="T2199" i="11" s="1"/>
  <c r="Q2199" i="11"/>
  <c r="P2199" i="11"/>
  <c r="O2199" i="11"/>
  <c r="N2199" i="11"/>
  <c r="M2199" i="11"/>
  <c r="I2199" i="11"/>
  <c r="G2199" i="11"/>
  <c r="A2199" i="11"/>
  <c r="S2198" i="11"/>
  <c r="U2198" i="11" s="1"/>
  <c r="R2198" i="11"/>
  <c r="T2198" i="11" s="1"/>
  <c r="Q2198" i="11"/>
  <c r="P2198" i="11"/>
  <c r="O2198" i="11"/>
  <c r="N2198" i="11"/>
  <c r="M2198" i="11"/>
  <c r="I2198" i="11"/>
  <c r="G2198" i="11"/>
  <c r="A2198" i="11"/>
  <c r="U2197" i="11"/>
  <c r="T2197" i="11"/>
  <c r="S2197" i="11"/>
  <c r="R2197" i="11"/>
  <c r="Q2197" i="11"/>
  <c r="P2197" i="11"/>
  <c r="O2197" i="11"/>
  <c r="N2197" i="11"/>
  <c r="M2197" i="11"/>
  <c r="I2197" i="11"/>
  <c r="G2197" i="11"/>
  <c r="A2197" i="11"/>
  <c r="T2196" i="11"/>
  <c r="S2196" i="11"/>
  <c r="U2196" i="11" s="1"/>
  <c r="R2196" i="11"/>
  <c r="Q2196" i="11"/>
  <c r="P2196" i="11"/>
  <c r="O2196" i="11"/>
  <c r="N2196" i="11"/>
  <c r="M2196" i="11"/>
  <c r="I2196" i="11"/>
  <c r="G2196" i="11"/>
  <c r="A2196" i="11"/>
  <c r="U2195" i="11"/>
  <c r="T2195" i="11"/>
  <c r="S2195" i="11"/>
  <c r="R2195" i="11"/>
  <c r="Q2195" i="11"/>
  <c r="P2195" i="11"/>
  <c r="O2195" i="11"/>
  <c r="N2195" i="11"/>
  <c r="M2195" i="11"/>
  <c r="I2195" i="11"/>
  <c r="G2195" i="11"/>
  <c r="A2195" i="11"/>
  <c r="T2194" i="11"/>
  <c r="S2194" i="11"/>
  <c r="U2194" i="11" s="1"/>
  <c r="R2194" i="11"/>
  <c r="Q2194" i="11"/>
  <c r="P2194" i="11"/>
  <c r="O2194" i="11"/>
  <c r="N2194" i="11"/>
  <c r="M2194" i="11"/>
  <c r="I2194" i="11"/>
  <c r="G2194" i="11"/>
  <c r="A2194" i="11"/>
  <c r="U2193" i="11"/>
  <c r="S2193" i="11"/>
  <c r="R2193" i="11"/>
  <c r="T2193" i="11" s="1"/>
  <c r="Q2193" i="11"/>
  <c r="P2193" i="11"/>
  <c r="O2193" i="11"/>
  <c r="N2193" i="11"/>
  <c r="M2193" i="11"/>
  <c r="I2193" i="11"/>
  <c r="G2193" i="11"/>
  <c r="A2193" i="11"/>
  <c r="S2192" i="11"/>
  <c r="U2192" i="11" s="1"/>
  <c r="R2192" i="11"/>
  <c r="T2192" i="11" s="1"/>
  <c r="Q2192" i="11"/>
  <c r="P2192" i="11"/>
  <c r="O2192" i="11"/>
  <c r="N2192" i="11"/>
  <c r="M2192" i="11"/>
  <c r="I2192" i="11"/>
  <c r="G2192" i="11"/>
  <c r="A2192" i="11"/>
  <c r="U2191" i="11"/>
  <c r="S2191" i="11"/>
  <c r="R2191" i="11"/>
  <c r="T2191" i="11" s="1"/>
  <c r="Q2191" i="11"/>
  <c r="P2191" i="11"/>
  <c r="O2191" i="11"/>
  <c r="N2191" i="11"/>
  <c r="M2191" i="11"/>
  <c r="I2191" i="11"/>
  <c r="G2191" i="11"/>
  <c r="A2191" i="11"/>
  <c r="T2190" i="11"/>
  <c r="S2190" i="11"/>
  <c r="U2190" i="11" s="1"/>
  <c r="R2190" i="11"/>
  <c r="Q2190" i="11"/>
  <c r="P2190" i="11"/>
  <c r="O2190" i="11"/>
  <c r="N2190" i="11"/>
  <c r="M2190" i="11"/>
  <c r="I2190" i="11"/>
  <c r="G2190" i="11"/>
  <c r="A2190" i="11"/>
  <c r="U2189" i="11"/>
  <c r="S2189" i="11"/>
  <c r="R2189" i="11"/>
  <c r="T2189" i="11" s="1"/>
  <c r="Q2189" i="11"/>
  <c r="P2189" i="11"/>
  <c r="O2189" i="11"/>
  <c r="N2189" i="11"/>
  <c r="M2189" i="11"/>
  <c r="I2189" i="11"/>
  <c r="G2189" i="11"/>
  <c r="A2189" i="11"/>
  <c r="T2188" i="11"/>
  <c r="S2188" i="11"/>
  <c r="U2188" i="11" s="1"/>
  <c r="R2188" i="11"/>
  <c r="Q2188" i="11"/>
  <c r="P2188" i="11"/>
  <c r="O2188" i="11"/>
  <c r="N2188" i="11"/>
  <c r="M2188" i="11"/>
  <c r="I2188" i="11"/>
  <c r="G2188" i="11"/>
  <c r="A2188" i="11"/>
  <c r="U2187" i="11"/>
  <c r="T2187" i="11"/>
  <c r="S2187" i="11"/>
  <c r="R2187" i="11"/>
  <c r="Q2187" i="11"/>
  <c r="P2187" i="11"/>
  <c r="O2187" i="11"/>
  <c r="N2187" i="11"/>
  <c r="M2187" i="11"/>
  <c r="I2187" i="11"/>
  <c r="G2187" i="11"/>
  <c r="A2187" i="11"/>
  <c r="S2186" i="11"/>
  <c r="U2186" i="11" s="1"/>
  <c r="R2186" i="11"/>
  <c r="T2186" i="11" s="1"/>
  <c r="Q2186" i="11"/>
  <c r="P2186" i="11"/>
  <c r="O2186" i="11"/>
  <c r="N2186" i="11"/>
  <c r="M2186" i="11"/>
  <c r="I2186" i="11"/>
  <c r="G2186" i="11"/>
  <c r="A2186" i="11"/>
  <c r="U2185" i="11"/>
  <c r="T2185" i="11"/>
  <c r="S2185" i="11"/>
  <c r="R2185" i="11"/>
  <c r="Q2185" i="11"/>
  <c r="P2185" i="11"/>
  <c r="O2185" i="11"/>
  <c r="N2185" i="11"/>
  <c r="M2185" i="11"/>
  <c r="I2185" i="11"/>
  <c r="G2185" i="11"/>
  <c r="A2185" i="11"/>
  <c r="S2184" i="11"/>
  <c r="U2184" i="11" s="1"/>
  <c r="R2184" i="11"/>
  <c r="T2184" i="11" s="1"/>
  <c r="Q2184" i="11"/>
  <c r="P2184" i="11"/>
  <c r="O2184" i="11"/>
  <c r="N2184" i="11"/>
  <c r="M2184" i="11"/>
  <c r="I2184" i="11"/>
  <c r="G2184" i="11"/>
  <c r="A2184" i="11"/>
  <c r="U2183" i="11"/>
  <c r="T2183" i="11"/>
  <c r="S2183" i="11"/>
  <c r="R2183" i="11"/>
  <c r="Q2183" i="11"/>
  <c r="P2183" i="11"/>
  <c r="O2183" i="11"/>
  <c r="N2183" i="11"/>
  <c r="M2183" i="11"/>
  <c r="I2183" i="11"/>
  <c r="G2183" i="11"/>
  <c r="A2183" i="11"/>
  <c r="S2182" i="11"/>
  <c r="U2182" i="11" s="1"/>
  <c r="R2182" i="11"/>
  <c r="T2182" i="11" s="1"/>
  <c r="Q2182" i="11"/>
  <c r="P2182" i="11"/>
  <c r="O2182" i="11"/>
  <c r="N2182" i="11"/>
  <c r="M2182" i="11"/>
  <c r="I2182" i="11"/>
  <c r="G2182" i="11"/>
  <c r="A2182" i="11"/>
  <c r="U2181" i="11"/>
  <c r="T2181" i="11"/>
  <c r="S2181" i="11"/>
  <c r="R2181" i="11"/>
  <c r="Q2181" i="11"/>
  <c r="P2181" i="11"/>
  <c r="O2181" i="11"/>
  <c r="N2181" i="11"/>
  <c r="M2181" i="11"/>
  <c r="I2181" i="11"/>
  <c r="G2181" i="11"/>
  <c r="A2181" i="11"/>
  <c r="S2180" i="11"/>
  <c r="U2180" i="11" s="1"/>
  <c r="R2180" i="11"/>
  <c r="T2180" i="11" s="1"/>
  <c r="Q2180" i="11"/>
  <c r="P2180" i="11"/>
  <c r="O2180" i="11"/>
  <c r="N2180" i="11"/>
  <c r="M2180" i="11"/>
  <c r="I2180" i="11"/>
  <c r="G2180" i="11"/>
  <c r="A2180" i="11"/>
  <c r="U2179" i="11"/>
  <c r="S2179" i="11"/>
  <c r="R2179" i="11"/>
  <c r="T2179" i="11" s="1"/>
  <c r="Q2179" i="11"/>
  <c r="P2179" i="11"/>
  <c r="O2179" i="11"/>
  <c r="N2179" i="11"/>
  <c r="M2179" i="11"/>
  <c r="I2179" i="11"/>
  <c r="G2179" i="11"/>
  <c r="A2179" i="11"/>
  <c r="S2178" i="11"/>
  <c r="U2178" i="11" s="1"/>
  <c r="R2178" i="11"/>
  <c r="T2178" i="11" s="1"/>
  <c r="Q2178" i="11"/>
  <c r="P2178" i="11"/>
  <c r="O2178" i="11"/>
  <c r="N2178" i="11"/>
  <c r="M2178" i="11"/>
  <c r="I2178" i="11"/>
  <c r="G2178" i="11"/>
  <c r="A2178" i="11"/>
  <c r="U2177" i="11"/>
  <c r="S2177" i="11"/>
  <c r="R2177" i="11"/>
  <c r="T2177" i="11" s="1"/>
  <c r="Q2177" i="11"/>
  <c r="P2177" i="11"/>
  <c r="O2177" i="11"/>
  <c r="N2177" i="11"/>
  <c r="M2177" i="11"/>
  <c r="I2177" i="11"/>
  <c r="G2177" i="11"/>
  <c r="A2177" i="11"/>
  <c r="S2176" i="11"/>
  <c r="U2176" i="11" s="1"/>
  <c r="R2176" i="11"/>
  <c r="T2176" i="11" s="1"/>
  <c r="Q2176" i="11"/>
  <c r="P2176" i="11"/>
  <c r="O2176" i="11"/>
  <c r="N2176" i="11"/>
  <c r="M2176" i="11"/>
  <c r="I2176" i="11"/>
  <c r="G2176" i="11"/>
  <c r="A2176" i="11"/>
  <c r="U2175" i="11"/>
  <c r="S2175" i="11"/>
  <c r="R2175" i="11"/>
  <c r="T2175" i="11" s="1"/>
  <c r="Q2175" i="11"/>
  <c r="P2175" i="11"/>
  <c r="O2175" i="11"/>
  <c r="N2175" i="11"/>
  <c r="M2175" i="11"/>
  <c r="I2175" i="11"/>
  <c r="G2175" i="11"/>
  <c r="A2175" i="11"/>
  <c r="S2174" i="11"/>
  <c r="U2174" i="11" s="1"/>
  <c r="R2174" i="11"/>
  <c r="T2174" i="11" s="1"/>
  <c r="Q2174" i="11"/>
  <c r="P2174" i="11"/>
  <c r="O2174" i="11"/>
  <c r="N2174" i="11"/>
  <c r="M2174" i="11"/>
  <c r="I2174" i="11"/>
  <c r="G2174" i="11"/>
  <c r="A2174" i="11"/>
  <c r="U2173" i="11"/>
  <c r="S2173" i="11"/>
  <c r="R2173" i="11"/>
  <c r="T2173" i="11" s="1"/>
  <c r="Q2173" i="11"/>
  <c r="P2173" i="11"/>
  <c r="O2173" i="11"/>
  <c r="N2173" i="11"/>
  <c r="M2173" i="11"/>
  <c r="I2173" i="11"/>
  <c r="G2173" i="11"/>
  <c r="A2173" i="11"/>
  <c r="S2172" i="11"/>
  <c r="U2172" i="11" s="1"/>
  <c r="R2172" i="11"/>
  <c r="T2172" i="11" s="1"/>
  <c r="Q2172" i="11"/>
  <c r="P2172" i="11"/>
  <c r="O2172" i="11"/>
  <c r="N2172" i="11"/>
  <c r="M2172" i="11"/>
  <c r="I2172" i="11"/>
  <c r="G2172" i="11"/>
  <c r="A2172" i="11"/>
  <c r="U2171" i="11"/>
  <c r="S2171" i="11"/>
  <c r="R2171" i="11"/>
  <c r="T2171" i="11" s="1"/>
  <c r="Q2171" i="11"/>
  <c r="P2171" i="11"/>
  <c r="O2171" i="11"/>
  <c r="N2171" i="11"/>
  <c r="M2171" i="11"/>
  <c r="I2171" i="11"/>
  <c r="G2171" i="11"/>
  <c r="A2171" i="11"/>
  <c r="S2170" i="11"/>
  <c r="U2170" i="11" s="1"/>
  <c r="R2170" i="11"/>
  <c r="T2170" i="11" s="1"/>
  <c r="Q2170" i="11"/>
  <c r="P2170" i="11"/>
  <c r="O2170" i="11"/>
  <c r="N2170" i="11"/>
  <c r="M2170" i="11"/>
  <c r="I2170" i="11"/>
  <c r="G2170" i="11"/>
  <c r="A2170" i="11"/>
  <c r="U2169" i="11"/>
  <c r="S2169" i="11"/>
  <c r="R2169" i="11"/>
  <c r="T2169" i="11" s="1"/>
  <c r="Q2169" i="11"/>
  <c r="P2169" i="11"/>
  <c r="O2169" i="11"/>
  <c r="N2169" i="11"/>
  <c r="M2169" i="11"/>
  <c r="I2169" i="11"/>
  <c r="G2169" i="11"/>
  <c r="A2169" i="11"/>
  <c r="S2168" i="11"/>
  <c r="U2168" i="11" s="1"/>
  <c r="R2168" i="11"/>
  <c r="T2168" i="11" s="1"/>
  <c r="Q2168" i="11"/>
  <c r="P2168" i="11"/>
  <c r="O2168" i="11"/>
  <c r="N2168" i="11"/>
  <c r="M2168" i="11"/>
  <c r="I2168" i="11"/>
  <c r="G2168" i="11"/>
  <c r="A2168" i="11"/>
  <c r="U2167" i="11"/>
  <c r="S2167" i="11"/>
  <c r="R2167" i="11"/>
  <c r="T2167" i="11" s="1"/>
  <c r="Q2167" i="11"/>
  <c r="P2167" i="11"/>
  <c r="O2167" i="11"/>
  <c r="N2167" i="11"/>
  <c r="M2167" i="11"/>
  <c r="I2167" i="11"/>
  <c r="G2167" i="11"/>
  <c r="A2167" i="11"/>
  <c r="S2166" i="11"/>
  <c r="U2166" i="11" s="1"/>
  <c r="R2166" i="11"/>
  <c r="T2166" i="11" s="1"/>
  <c r="Q2166" i="11"/>
  <c r="P2166" i="11"/>
  <c r="O2166" i="11"/>
  <c r="N2166" i="11"/>
  <c r="M2166" i="11"/>
  <c r="I2166" i="11"/>
  <c r="G2166" i="11"/>
  <c r="A2166" i="11"/>
  <c r="U2165" i="11"/>
  <c r="S2165" i="11"/>
  <c r="R2165" i="11"/>
  <c r="T2165" i="11" s="1"/>
  <c r="Q2165" i="11"/>
  <c r="P2165" i="11"/>
  <c r="O2165" i="11"/>
  <c r="N2165" i="11"/>
  <c r="M2165" i="11"/>
  <c r="I2165" i="11"/>
  <c r="G2165" i="11"/>
  <c r="A2165" i="11"/>
  <c r="S2164" i="11"/>
  <c r="U2164" i="11" s="1"/>
  <c r="R2164" i="11"/>
  <c r="T2164" i="11" s="1"/>
  <c r="Q2164" i="11"/>
  <c r="P2164" i="11"/>
  <c r="O2164" i="11"/>
  <c r="N2164" i="11"/>
  <c r="M2164" i="11"/>
  <c r="I2164" i="11"/>
  <c r="G2164" i="11"/>
  <c r="A2164" i="11"/>
  <c r="U2163" i="11"/>
  <c r="S2163" i="11"/>
  <c r="R2163" i="11"/>
  <c r="T2163" i="11" s="1"/>
  <c r="Q2163" i="11"/>
  <c r="P2163" i="11"/>
  <c r="O2163" i="11"/>
  <c r="N2163" i="11"/>
  <c r="M2163" i="11"/>
  <c r="I2163" i="11"/>
  <c r="G2163" i="11"/>
  <c r="A2163" i="11"/>
  <c r="S2162" i="11"/>
  <c r="U2162" i="11" s="1"/>
  <c r="R2162" i="11"/>
  <c r="T2162" i="11" s="1"/>
  <c r="Q2162" i="11"/>
  <c r="P2162" i="11"/>
  <c r="O2162" i="11"/>
  <c r="N2162" i="11"/>
  <c r="M2162" i="11"/>
  <c r="I2162" i="11"/>
  <c r="G2162" i="11"/>
  <c r="A2162" i="11"/>
  <c r="U2161" i="11"/>
  <c r="S2161" i="11"/>
  <c r="R2161" i="11"/>
  <c r="T2161" i="11" s="1"/>
  <c r="Q2161" i="11"/>
  <c r="P2161" i="11"/>
  <c r="O2161" i="11"/>
  <c r="N2161" i="11"/>
  <c r="M2161" i="11"/>
  <c r="I2161" i="11"/>
  <c r="G2161" i="11"/>
  <c r="A2161" i="11"/>
  <c r="S2160" i="11"/>
  <c r="U2160" i="11" s="1"/>
  <c r="R2160" i="11"/>
  <c r="T2160" i="11" s="1"/>
  <c r="Q2160" i="11"/>
  <c r="P2160" i="11"/>
  <c r="O2160" i="11"/>
  <c r="N2160" i="11"/>
  <c r="M2160" i="11"/>
  <c r="I2160" i="11"/>
  <c r="G2160" i="11"/>
  <c r="A2160" i="11"/>
  <c r="U2159" i="11"/>
  <c r="S2159" i="11"/>
  <c r="R2159" i="11"/>
  <c r="T2159" i="11" s="1"/>
  <c r="Q2159" i="11"/>
  <c r="P2159" i="11"/>
  <c r="O2159" i="11"/>
  <c r="N2159" i="11"/>
  <c r="M2159" i="11"/>
  <c r="I2159" i="11"/>
  <c r="G2159" i="11"/>
  <c r="A2159" i="11"/>
  <c r="S2158" i="11"/>
  <c r="U2158" i="11" s="1"/>
  <c r="R2158" i="11"/>
  <c r="T2158" i="11" s="1"/>
  <c r="Q2158" i="11"/>
  <c r="P2158" i="11"/>
  <c r="O2158" i="11"/>
  <c r="N2158" i="11"/>
  <c r="M2158" i="11"/>
  <c r="I2158" i="11"/>
  <c r="G2158" i="11"/>
  <c r="A2158" i="11"/>
  <c r="U2157" i="11"/>
  <c r="S2157" i="11"/>
  <c r="R2157" i="11"/>
  <c r="T2157" i="11" s="1"/>
  <c r="Q2157" i="11"/>
  <c r="P2157" i="11"/>
  <c r="O2157" i="11"/>
  <c r="N2157" i="11"/>
  <c r="M2157" i="11"/>
  <c r="I2157" i="11"/>
  <c r="G2157" i="11"/>
  <c r="A2157" i="11"/>
  <c r="S2156" i="11"/>
  <c r="U2156" i="11" s="1"/>
  <c r="R2156" i="11"/>
  <c r="T2156" i="11" s="1"/>
  <c r="Q2156" i="11"/>
  <c r="P2156" i="11"/>
  <c r="O2156" i="11"/>
  <c r="N2156" i="11"/>
  <c r="M2156" i="11"/>
  <c r="I2156" i="11"/>
  <c r="G2156" i="11"/>
  <c r="A2156" i="11"/>
  <c r="U2155" i="11"/>
  <c r="S2155" i="11"/>
  <c r="R2155" i="11"/>
  <c r="T2155" i="11" s="1"/>
  <c r="Q2155" i="11"/>
  <c r="P2155" i="11"/>
  <c r="O2155" i="11"/>
  <c r="N2155" i="11"/>
  <c r="M2155" i="11"/>
  <c r="I2155" i="11"/>
  <c r="G2155" i="11"/>
  <c r="A2155" i="11"/>
  <c r="S2154" i="11"/>
  <c r="U2154" i="11" s="1"/>
  <c r="R2154" i="11"/>
  <c r="T2154" i="11" s="1"/>
  <c r="Q2154" i="11"/>
  <c r="P2154" i="11"/>
  <c r="O2154" i="11"/>
  <c r="N2154" i="11"/>
  <c r="M2154" i="11"/>
  <c r="I2154" i="11"/>
  <c r="G2154" i="11"/>
  <c r="A2154" i="11"/>
  <c r="U2153" i="11"/>
  <c r="S2153" i="11"/>
  <c r="R2153" i="11"/>
  <c r="T2153" i="11" s="1"/>
  <c r="Q2153" i="11"/>
  <c r="P2153" i="11"/>
  <c r="O2153" i="11"/>
  <c r="N2153" i="11"/>
  <c r="M2153" i="11"/>
  <c r="I2153" i="11"/>
  <c r="G2153" i="11"/>
  <c r="A2153" i="11"/>
  <c r="S2152" i="11"/>
  <c r="U2152" i="11" s="1"/>
  <c r="R2152" i="11"/>
  <c r="T2152" i="11" s="1"/>
  <c r="Q2152" i="11"/>
  <c r="P2152" i="11"/>
  <c r="O2152" i="11"/>
  <c r="N2152" i="11"/>
  <c r="M2152" i="11"/>
  <c r="I2152" i="11"/>
  <c r="G2152" i="11"/>
  <c r="A2152" i="11"/>
  <c r="S2151" i="11"/>
  <c r="U2151" i="11" s="1"/>
  <c r="R2151" i="11"/>
  <c r="T2151" i="11" s="1"/>
  <c r="Q2151" i="11"/>
  <c r="P2151" i="11"/>
  <c r="O2151" i="11"/>
  <c r="N2151" i="11"/>
  <c r="M2151" i="11"/>
  <c r="I2151" i="11"/>
  <c r="G2151" i="11"/>
  <c r="A2151" i="11"/>
  <c r="S2150" i="11"/>
  <c r="U2150" i="11" s="1"/>
  <c r="R2150" i="11"/>
  <c r="T2150" i="11" s="1"/>
  <c r="Q2150" i="11"/>
  <c r="P2150" i="11"/>
  <c r="O2150" i="11"/>
  <c r="N2150" i="11"/>
  <c r="M2150" i="11"/>
  <c r="I2150" i="11"/>
  <c r="G2150" i="11"/>
  <c r="A2150" i="11"/>
  <c r="S2149" i="11"/>
  <c r="U2149" i="11" s="1"/>
  <c r="R2149" i="11"/>
  <c r="T2149" i="11" s="1"/>
  <c r="Q2149" i="11"/>
  <c r="P2149" i="11"/>
  <c r="O2149" i="11"/>
  <c r="N2149" i="11"/>
  <c r="M2149" i="11"/>
  <c r="I2149" i="11"/>
  <c r="G2149" i="11"/>
  <c r="A2149" i="11"/>
  <c r="S2148" i="11"/>
  <c r="U2148" i="11" s="1"/>
  <c r="R2148" i="11"/>
  <c r="T2148" i="11" s="1"/>
  <c r="Q2148" i="11"/>
  <c r="P2148" i="11"/>
  <c r="O2148" i="11"/>
  <c r="N2148" i="11"/>
  <c r="M2148" i="11"/>
  <c r="I2148" i="11"/>
  <c r="G2148" i="11"/>
  <c r="A2148" i="11"/>
  <c r="S2147" i="11"/>
  <c r="U2147" i="11" s="1"/>
  <c r="R2147" i="11"/>
  <c r="T2147" i="11" s="1"/>
  <c r="Q2147" i="11"/>
  <c r="P2147" i="11"/>
  <c r="O2147" i="11"/>
  <c r="N2147" i="11"/>
  <c r="M2147" i="11"/>
  <c r="I2147" i="11"/>
  <c r="G2147" i="11"/>
  <c r="A2147" i="11"/>
  <c r="S2146" i="11"/>
  <c r="U2146" i="11" s="1"/>
  <c r="R2146" i="11"/>
  <c r="T2146" i="11" s="1"/>
  <c r="Q2146" i="11"/>
  <c r="P2146" i="11"/>
  <c r="O2146" i="11"/>
  <c r="N2146" i="11"/>
  <c r="M2146" i="11"/>
  <c r="I2146" i="11"/>
  <c r="G2146" i="11"/>
  <c r="A2146" i="11"/>
  <c r="S2145" i="11"/>
  <c r="U2145" i="11" s="1"/>
  <c r="R2145" i="11"/>
  <c r="T2145" i="11" s="1"/>
  <c r="Q2145" i="11"/>
  <c r="P2145" i="11"/>
  <c r="O2145" i="11"/>
  <c r="N2145" i="11"/>
  <c r="M2145" i="11"/>
  <c r="I2145" i="11"/>
  <c r="G2145" i="11"/>
  <c r="A2145" i="11"/>
  <c r="S2144" i="11"/>
  <c r="U2144" i="11" s="1"/>
  <c r="R2144" i="11"/>
  <c r="T2144" i="11" s="1"/>
  <c r="Q2144" i="11"/>
  <c r="P2144" i="11"/>
  <c r="O2144" i="11"/>
  <c r="N2144" i="11"/>
  <c r="M2144" i="11"/>
  <c r="I2144" i="11"/>
  <c r="G2144" i="11"/>
  <c r="A2144" i="11"/>
  <c r="S2143" i="11"/>
  <c r="U2143" i="11" s="1"/>
  <c r="R2143" i="11"/>
  <c r="T2143" i="11" s="1"/>
  <c r="Q2143" i="11"/>
  <c r="P2143" i="11"/>
  <c r="O2143" i="11"/>
  <c r="N2143" i="11"/>
  <c r="M2143" i="11"/>
  <c r="I2143" i="11"/>
  <c r="G2143" i="11"/>
  <c r="A2143" i="11"/>
  <c r="S2142" i="11"/>
  <c r="U2142" i="11" s="1"/>
  <c r="R2142" i="11"/>
  <c r="T2142" i="11" s="1"/>
  <c r="Q2142" i="11"/>
  <c r="P2142" i="11"/>
  <c r="O2142" i="11"/>
  <c r="N2142" i="11"/>
  <c r="M2142" i="11"/>
  <c r="I2142" i="11"/>
  <c r="G2142" i="11"/>
  <c r="A2142" i="11"/>
  <c r="S2141" i="11"/>
  <c r="U2141" i="11" s="1"/>
  <c r="R2141" i="11"/>
  <c r="T2141" i="11" s="1"/>
  <c r="Q2141" i="11"/>
  <c r="P2141" i="11"/>
  <c r="O2141" i="11"/>
  <c r="N2141" i="11"/>
  <c r="M2141" i="11"/>
  <c r="I2141" i="11"/>
  <c r="G2141" i="11"/>
  <c r="A2141" i="11"/>
  <c r="S2140" i="11"/>
  <c r="U2140" i="11" s="1"/>
  <c r="R2140" i="11"/>
  <c r="T2140" i="11" s="1"/>
  <c r="Q2140" i="11"/>
  <c r="P2140" i="11"/>
  <c r="O2140" i="11"/>
  <c r="N2140" i="11"/>
  <c r="M2140" i="11"/>
  <c r="I2140" i="11"/>
  <c r="G2140" i="11"/>
  <c r="A2140" i="11"/>
  <c r="S2139" i="11"/>
  <c r="U2139" i="11" s="1"/>
  <c r="R2139" i="11"/>
  <c r="T2139" i="11" s="1"/>
  <c r="Q2139" i="11"/>
  <c r="P2139" i="11"/>
  <c r="O2139" i="11"/>
  <c r="N2139" i="11"/>
  <c r="M2139" i="11"/>
  <c r="I2139" i="11"/>
  <c r="G2139" i="11"/>
  <c r="A2139" i="11"/>
  <c r="S2138" i="11"/>
  <c r="U2138" i="11" s="1"/>
  <c r="R2138" i="11"/>
  <c r="T2138" i="11" s="1"/>
  <c r="Q2138" i="11"/>
  <c r="P2138" i="11"/>
  <c r="O2138" i="11"/>
  <c r="N2138" i="11"/>
  <c r="M2138" i="11"/>
  <c r="I2138" i="11"/>
  <c r="G2138" i="11"/>
  <c r="A2138" i="11"/>
  <c r="S2137" i="11"/>
  <c r="U2137" i="11" s="1"/>
  <c r="R2137" i="11"/>
  <c r="T2137" i="11" s="1"/>
  <c r="Q2137" i="11"/>
  <c r="P2137" i="11"/>
  <c r="O2137" i="11"/>
  <c r="N2137" i="11"/>
  <c r="M2137" i="11"/>
  <c r="I2137" i="11"/>
  <c r="G2137" i="11"/>
  <c r="A2137" i="11"/>
  <c r="S2136" i="11"/>
  <c r="U2136" i="11" s="1"/>
  <c r="R2136" i="11"/>
  <c r="T2136" i="11" s="1"/>
  <c r="Q2136" i="11"/>
  <c r="P2136" i="11"/>
  <c r="O2136" i="11"/>
  <c r="N2136" i="11"/>
  <c r="M2136" i="11"/>
  <c r="I2136" i="11"/>
  <c r="G2136" i="11"/>
  <c r="A2136" i="11"/>
  <c r="S2135" i="11"/>
  <c r="U2135" i="11" s="1"/>
  <c r="R2135" i="11"/>
  <c r="T2135" i="11" s="1"/>
  <c r="Q2135" i="11"/>
  <c r="P2135" i="11"/>
  <c r="O2135" i="11"/>
  <c r="N2135" i="11"/>
  <c r="M2135" i="11"/>
  <c r="I2135" i="11"/>
  <c r="G2135" i="11"/>
  <c r="A2135" i="11"/>
  <c r="S2134" i="11"/>
  <c r="U2134" i="11" s="1"/>
  <c r="R2134" i="11"/>
  <c r="T2134" i="11" s="1"/>
  <c r="Q2134" i="11"/>
  <c r="P2134" i="11"/>
  <c r="O2134" i="11"/>
  <c r="N2134" i="11"/>
  <c r="M2134" i="11"/>
  <c r="I2134" i="11"/>
  <c r="G2134" i="11"/>
  <c r="A2134" i="11"/>
  <c r="S2133" i="11"/>
  <c r="U2133" i="11" s="1"/>
  <c r="R2133" i="11"/>
  <c r="T2133" i="11" s="1"/>
  <c r="Q2133" i="11"/>
  <c r="P2133" i="11"/>
  <c r="O2133" i="11"/>
  <c r="N2133" i="11"/>
  <c r="M2133" i="11"/>
  <c r="I2133" i="11"/>
  <c r="G2133" i="11"/>
  <c r="A2133" i="11"/>
  <c r="S2132" i="11"/>
  <c r="U2132" i="11" s="1"/>
  <c r="R2132" i="11"/>
  <c r="T2132" i="11" s="1"/>
  <c r="Q2132" i="11"/>
  <c r="P2132" i="11"/>
  <c r="O2132" i="11"/>
  <c r="N2132" i="11"/>
  <c r="M2132" i="11"/>
  <c r="I2132" i="11"/>
  <c r="G2132" i="11"/>
  <c r="A2132" i="11"/>
  <c r="S2131" i="11"/>
  <c r="U2131" i="11" s="1"/>
  <c r="R2131" i="11"/>
  <c r="T2131" i="11" s="1"/>
  <c r="Q2131" i="11"/>
  <c r="P2131" i="11"/>
  <c r="O2131" i="11"/>
  <c r="N2131" i="11"/>
  <c r="M2131" i="11"/>
  <c r="I2131" i="11"/>
  <c r="G2131" i="11"/>
  <c r="A2131" i="11"/>
  <c r="S2130" i="11"/>
  <c r="U2130" i="11" s="1"/>
  <c r="R2130" i="11"/>
  <c r="T2130" i="11" s="1"/>
  <c r="Q2130" i="11"/>
  <c r="P2130" i="11"/>
  <c r="O2130" i="11"/>
  <c r="N2130" i="11"/>
  <c r="M2130" i="11"/>
  <c r="I2130" i="11"/>
  <c r="G2130" i="11"/>
  <c r="A2130" i="11"/>
  <c r="S2129" i="11"/>
  <c r="U2129" i="11" s="1"/>
  <c r="R2129" i="11"/>
  <c r="T2129" i="11" s="1"/>
  <c r="Q2129" i="11"/>
  <c r="P2129" i="11"/>
  <c r="O2129" i="11"/>
  <c r="N2129" i="11"/>
  <c r="M2129" i="11"/>
  <c r="I2129" i="11"/>
  <c r="G2129" i="11"/>
  <c r="A2129" i="11"/>
  <c r="S2128" i="11"/>
  <c r="U2128" i="11" s="1"/>
  <c r="R2128" i="11"/>
  <c r="T2128" i="11" s="1"/>
  <c r="Q2128" i="11"/>
  <c r="P2128" i="11"/>
  <c r="O2128" i="11"/>
  <c r="N2128" i="11"/>
  <c r="M2128" i="11"/>
  <c r="I2128" i="11"/>
  <c r="G2128" i="11"/>
  <c r="A2128" i="11"/>
  <c r="S2127" i="11"/>
  <c r="U2127" i="11" s="1"/>
  <c r="R2127" i="11"/>
  <c r="T2127" i="11" s="1"/>
  <c r="Q2127" i="11"/>
  <c r="P2127" i="11"/>
  <c r="O2127" i="11"/>
  <c r="N2127" i="11"/>
  <c r="M2127" i="11"/>
  <c r="I2127" i="11"/>
  <c r="G2127" i="11"/>
  <c r="A2127" i="11"/>
  <c r="S2126" i="11"/>
  <c r="U2126" i="11" s="1"/>
  <c r="R2126" i="11"/>
  <c r="T2126" i="11" s="1"/>
  <c r="Q2126" i="11"/>
  <c r="P2126" i="11"/>
  <c r="O2126" i="11"/>
  <c r="N2126" i="11"/>
  <c r="M2126" i="11"/>
  <c r="I2126" i="11"/>
  <c r="G2126" i="11"/>
  <c r="A2126" i="11"/>
  <c r="S2125" i="11"/>
  <c r="U2125" i="11" s="1"/>
  <c r="R2125" i="11"/>
  <c r="T2125" i="11" s="1"/>
  <c r="Q2125" i="11"/>
  <c r="P2125" i="11"/>
  <c r="O2125" i="11"/>
  <c r="N2125" i="11"/>
  <c r="M2125" i="11"/>
  <c r="I2125" i="11"/>
  <c r="G2125" i="11"/>
  <c r="A2125" i="11"/>
  <c r="S2124" i="11"/>
  <c r="U2124" i="11" s="1"/>
  <c r="R2124" i="11"/>
  <c r="T2124" i="11" s="1"/>
  <c r="Q2124" i="11"/>
  <c r="P2124" i="11"/>
  <c r="O2124" i="11"/>
  <c r="N2124" i="11"/>
  <c r="M2124" i="11"/>
  <c r="I2124" i="11"/>
  <c r="G2124" i="11"/>
  <c r="A2124" i="11"/>
  <c r="S2123" i="11"/>
  <c r="U2123" i="11" s="1"/>
  <c r="R2123" i="11"/>
  <c r="T2123" i="11" s="1"/>
  <c r="Q2123" i="11"/>
  <c r="P2123" i="11"/>
  <c r="O2123" i="11"/>
  <c r="N2123" i="11"/>
  <c r="M2123" i="11"/>
  <c r="I2123" i="11"/>
  <c r="G2123" i="11"/>
  <c r="A2123" i="11"/>
  <c r="S2122" i="11"/>
  <c r="U2122" i="11" s="1"/>
  <c r="R2122" i="11"/>
  <c r="T2122" i="11" s="1"/>
  <c r="Q2122" i="11"/>
  <c r="P2122" i="11"/>
  <c r="O2122" i="11"/>
  <c r="N2122" i="11"/>
  <c r="M2122" i="11"/>
  <c r="I2122" i="11"/>
  <c r="G2122" i="11"/>
  <c r="A2122" i="11"/>
  <c r="S2121" i="11"/>
  <c r="U2121" i="11" s="1"/>
  <c r="R2121" i="11"/>
  <c r="T2121" i="11" s="1"/>
  <c r="Q2121" i="11"/>
  <c r="P2121" i="11"/>
  <c r="O2121" i="11"/>
  <c r="N2121" i="11"/>
  <c r="M2121" i="11"/>
  <c r="I2121" i="11"/>
  <c r="G2121" i="11"/>
  <c r="A2121" i="11"/>
  <c r="S2120" i="11"/>
  <c r="U2120" i="11" s="1"/>
  <c r="R2120" i="11"/>
  <c r="T2120" i="11" s="1"/>
  <c r="Q2120" i="11"/>
  <c r="P2120" i="11"/>
  <c r="O2120" i="11"/>
  <c r="N2120" i="11"/>
  <c r="M2120" i="11"/>
  <c r="I2120" i="11"/>
  <c r="G2120" i="11"/>
  <c r="A2120" i="11"/>
  <c r="S2119" i="11"/>
  <c r="U2119" i="11" s="1"/>
  <c r="R2119" i="11"/>
  <c r="T2119" i="11" s="1"/>
  <c r="Q2119" i="11"/>
  <c r="P2119" i="11"/>
  <c r="O2119" i="11"/>
  <c r="N2119" i="11"/>
  <c r="M2119" i="11"/>
  <c r="I2119" i="11"/>
  <c r="G2119" i="11"/>
  <c r="A2119" i="11"/>
  <c r="S2118" i="11"/>
  <c r="U2118" i="11" s="1"/>
  <c r="R2118" i="11"/>
  <c r="T2118" i="11" s="1"/>
  <c r="Q2118" i="11"/>
  <c r="P2118" i="11"/>
  <c r="O2118" i="11"/>
  <c r="N2118" i="11"/>
  <c r="M2118" i="11"/>
  <c r="I2118" i="11"/>
  <c r="G2118" i="11"/>
  <c r="A2118" i="11"/>
  <c r="S2117" i="11"/>
  <c r="U2117" i="11" s="1"/>
  <c r="R2117" i="11"/>
  <c r="T2117" i="11" s="1"/>
  <c r="Q2117" i="11"/>
  <c r="P2117" i="11"/>
  <c r="O2117" i="11"/>
  <c r="N2117" i="11"/>
  <c r="M2117" i="11"/>
  <c r="I2117" i="11"/>
  <c r="G2117" i="11"/>
  <c r="A2117" i="11"/>
  <c r="S2116" i="11"/>
  <c r="U2116" i="11" s="1"/>
  <c r="R2116" i="11"/>
  <c r="T2116" i="11" s="1"/>
  <c r="Q2116" i="11"/>
  <c r="P2116" i="11"/>
  <c r="O2116" i="11"/>
  <c r="N2116" i="11"/>
  <c r="M2116" i="11"/>
  <c r="I2116" i="11"/>
  <c r="G2116" i="11"/>
  <c r="A2116" i="11"/>
  <c r="S2115" i="11"/>
  <c r="U2115" i="11" s="1"/>
  <c r="R2115" i="11"/>
  <c r="T2115" i="11" s="1"/>
  <c r="Q2115" i="11"/>
  <c r="P2115" i="11"/>
  <c r="O2115" i="11"/>
  <c r="N2115" i="11"/>
  <c r="M2115" i="11"/>
  <c r="I2115" i="11"/>
  <c r="G2115" i="11"/>
  <c r="A2115" i="11"/>
  <c r="S2114" i="11"/>
  <c r="U2114" i="11" s="1"/>
  <c r="R2114" i="11"/>
  <c r="T2114" i="11" s="1"/>
  <c r="Q2114" i="11"/>
  <c r="P2114" i="11"/>
  <c r="O2114" i="11"/>
  <c r="N2114" i="11"/>
  <c r="M2114" i="11"/>
  <c r="I2114" i="11"/>
  <c r="G2114" i="11"/>
  <c r="A2114" i="11"/>
  <c r="S2113" i="11"/>
  <c r="U2113" i="11" s="1"/>
  <c r="R2113" i="11"/>
  <c r="T2113" i="11" s="1"/>
  <c r="Q2113" i="11"/>
  <c r="P2113" i="11"/>
  <c r="O2113" i="11"/>
  <c r="N2113" i="11"/>
  <c r="M2113" i="11"/>
  <c r="I2113" i="11"/>
  <c r="G2113" i="11"/>
  <c r="A2113" i="11"/>
  <c r="S2112" i="11"/>
  <c r="U2112" i="11" s="1"/>
  <c r="R2112" i="11"/>
  <c r="T2112" i="11" s="1"/>
  <c r="Q2112" i="11"/>
  <c r="P2112" i="11"/>
  <c r="O2112" i="11"/>
  <c r="N2112" i="11"/>
  <c r="M2112" i="11"/>
  <c r="I2112" i="11"/>
  <c r="G2112" i="11"/>
  <c r="A2112" i="11"/>
  <c r="S2111" i="11"/>
  <c r="U2111" i="11" s="1"/>
  <c r="R2111" i="11"/>
  <c r="T2111" i="11" s="1"/>
  <c r="Q2111" i="11"/>
  <c r="P2111" i="11"/>
  <c r="O2111" i="11"/>
  <c r="N2111" i="11"/>
  <c r="M2111" i="11"/>
  <c r="I2111" i="11"/>
  <c r="G2111" i="11"/>
  <c r="A2111" i="11"/>
  <c r="S2110" i="11"/>
  <c r="U2110" i="11" s="1"/>
  <c r="R2110" i="11"/>
  <c r="T2110" i="11" s="1"/>
  <c r="Q2110" i="11"/>
  <c r="P2110" i="11"/>
  <c r="O2110" i="11"/>
  <c r="N2110" i="11"/>
  <c r="M2110" i="11"/>
  <c r="I2110" i="11"/>
  <c r="G2110" i="11"/>
  <c r="A2110" i="11"/>
  <c r="S2109" i="11"/>
  <c r="U2109" i="11" s="1"/>
  <c r="R2109" i="11"/>
  <c r="T2109" i="11" s="1"/>
  <c r="Q2109" i="11"/>
  <c r="P2109" i="11"/>
  <c r="O2109" i="11"/>
  <c r="N2109" i="11"/>
  <c r="M2109" i="11"/>
  <c r="I2109" i="11"/>
  <c r="G2109" i="11"/>
  <c r="A2109" i="11"/>
  <c r="S2108" i="11"/>
  <c r="U2108" i="11" s="1"/>
  <c r="R2108" i="11"/>
  <c r="T2108" i="11" s="1"/>
  <c r="Q2108" i="11"/>
  <c r="P2108" i="11"/>
  <c r="O2108" i="11"/>
  <c r="N2108" i="11"/>
  <c r="M2108" i="11"/>
  <c r="I2108" i="11"/>
  <c r="G2108" i="11"/>
  <c r="A2108" i="11"/>
  <c r="S2107" i="11"/>
  <c r="U2107" i="11" s="1"/>
  <c r="R2107" i="11"/>
  <c r="T2107" i="11" s="1"/>
  <c r="Q2107" i="11"/>
  <c r="P2107" i="11"/>
  <c r="O2107" i="11"/>
  <c r="N2107" i="11"/>
  <c r="M2107" i="11"/>
  <c r="I2107" i="11"/>
  <c r="G2107" i="11"/>
  <c r="A2107" i="11"/>
  <c r="S2106" i="11"/>
  <c r="U2106" i="11" s="1"/>
  <c r="R2106" i="11"/>
  <c r="T2106" i="11" s="1"/>
  <c r="Q2106" i="11"/>
  <c r="P2106" i="11"/>
  <c r="O2106" i="11"/>
  <c r="N2106" i="11"/>
  <c r="M2106" i="11"/>
  <c r="I2106" i="11"/>
  <c r="G2106" i="11"/>
  <c r="A2106" i="11"/>
  <c r="S2105" i="11"/>
  <c r="U2105" i="11" s="1"/>
  <c r="R2105" i="11"/>
  <c r="T2105" i="11" s="1"/>
  <c r="Q2105" i="11"/>
  <c r="P2105" i="11"/>
  <c r="O2105" i="11"/>
  <c r="N2105" i="11"/>
  <c r="M2105" i="11"/>
  <c r="I2105" i="11"/>
  <c r="G2105" i="11"/>
  <c r="A2105" i="11"/>
  <c r="S2104" i="11"/>
  <c r="U2104" i="11" s="1"/>
  <c r="R2104" i="11"/>
  <c r="T2104" i="11" s="1"/>
  <c r="Q2104" i="11"/>
  <c r="P2104" i="11"/>
  <c r="O2104" i="11"/>
  <c r="N2104" i="11"/>
  <c r="M2104" i="11"/>
  <c r="I2104" i="11"/>
  <c r="G2104" i="11"/>
  <c r="A2104" i="11"/>
  <c r="S2103" i="11"/>
  <c r="U2103" i="11" s="1"/>
  <c r="R2103" i="11"/>
  <c r="T2103" i="11" s="1"/>
  <c r="Q2103" i="11"/>
  <c r="P2103" i="11"/>
  <c r="O2103" i="11"/>
  <c r="N2103" i="11"/>
  <c r="M2103" i="11"/>
  <c r="I2103" i="11"/>
  <c r="G2103" i="11"/>
  <c r="A2103" i="11"/>
  <c r="S2102" i="11"/>
  <c r="U2102" i="11" s="1"/>
  <c r="R2102" i="11"/>
  <c r="T2102" i="11" s="1"/>
  <c r="Q2102" i="11"/>
  <c r="P2102" i="11"/>
  <c r="O2102" i="11"/>
  <c r="N2102" i="11"/>
  <c r="M2102" i="11"/>
  <c r="I2102" i="11"/>
  <c r="G2102" i="11"/>
  <c r="A2102" i="11"/>
  <c r="S2101" i="11"/>
  <c r="U2101" i="11" s="1"/>
  <c r="R2101" i="11"/>
  <c r="T2101" i="11" s="1"/>
  <c r="Q2101" i="11"/>
  <c r="P2101" i="11"/>
  <c r="O2101" i="11"/>
  <c r="N2101" i="11"/>
  <c r="M2101" i="11"/>
  <c r="I2101" i="11"/>
  <c r="G2101" i="11"/>
  <c r="A2101" i="11"/>
  <c r="S2100" i="11"/>
  <c r="U2100" i="11" s="1"/>
  <c r="R2100" i="11"/>
  <c r="T2100" i="11" s="1"/>
  <c r="Q2100" i="11"/>
  <c r="P2100" i="11"/>
  <c r="O2100" i="11"/>
  <c r="N2100" i="11"/>
  <c r="M2100" i="11"/>
  <c r="I2100" i="11"/>
  <c r="G2100" i="11"/>
  <c r="A2100" i="11"/>
  <c r="S2099" i="11"/>
  <c r="U2099" i="11" s="1"/>
  <c r="R2099" i="11"/>
  <c r="T2099" i="11" s="1"/>
  <c r="Q2099" i="11"/>
  <c r="P2099" i="11"/>
  <c r="O2099" i="11"/>
  <c r="N2099" i="11"/>
  <c r="M2099" i="11"/>
  <c r="I2099" i="11"/>
  <c r="G2099" i="11"/>
  <c r="A2099" i="11"/>
  <c r="S2098" i="11"/>
  <c r="U2098" i="11" s="1"/>
  <c r="R2098" i="11"/>
  <c r="T2098" i="11" s="1"/>
  <c r="Q2098" i="11"/>
  <c r="P2098" i="11"/>
  <c r="O2098" i="11"/>
  <c r="N2098" i="11"/>
  <c r="M2098" i="11"/>
  <c r="I2098" i="11"/>
  <c r="G2098" i="11"/>
  <c r="A2098" i="11"/>
  <c r="S2097" i="11"/>
  <c r="U2097" i="11" s="1"/>
  <c r="R2097" i="11"/>
  <c r="T2097" i="11" s="1"/>
  <c r="Q2097" i="11"/>
  <c r="P2097" i="11"/>
  <c r="O2097" i="11"/>
  <c r="N2097" i="11"/>
  <c r="M2097" i="11"/>
  <c r="I2097" i="11"/>
  <c r="G2097" i="11"/>
  <c r="A2097" i="11"/>
  <c r="S2096" i="11"/>
  <c r="U2096" i="11" s="1"/>
  <c r="R2096" i="11"/>
  <c r="T2096" i="11" s="1"/>
  <c r="Q2096" i="11"/>
  <c r="P2096" i="11"/>
  <c r="O2096" i="11"/>
  <c r="N2096" i="11"/>
  <c r="M2096" i="11"/>
  <c r="I2096" i="11"/>
  <c r="G2096" i="11"/>
  <c r="A2096" i="11"/>
  <c r="S2095" i="11"/>
  <c r="U2095" i="11" s="1"/>
  <c r="R2095" i="11"/>
  <c r="T2095" i="11" s="1"/>
  <c r="Q2095" i="11"/>
  <c r="P2095" i="11"/>
  <c r="O2095" i="11"/>
  <c r="N2095" i="11"/>
  <c r="M2095" i="11"/>
  <c r="I2095" i="11"/>
  <c r="G2095" i="11"/>
  <c r="A2095" i="11"/>
  <c r="S2094" i="11"/>
  <c r="U2094" i="11" s="1"/>
  <c r="R2094" i="11"/>
  <c r="T2094" i="11" s="1"/>
  <c r="Q2094" i="11"/>
  <c r="P2094" i="11"/>
  <c r="O2094" i="11"/>
  <c r="N2094" i="11"/>
  <c r="M2094" i="11"/>
  <c r="I2094" i="11"/>
  <c r="G2094" i="11"/>
  <c r="A2094" i="11"/>
  <c r="S2093" i="11"/>
  <c r="U2093" i="11" s="1"/>
  <c r="R2093" i="11"/>
  <c r="T2093" i="11" s="1"/>
  <c r="Q2093" i="11"/>
  <c r="P2093" i="11"/>
  <c r="O2093" i="11"/>
  <c r="N2093" i="11"/>
  <c r="M2093" i="11"/>
  <c r="I2093" i="11"/>
  <c r="G2093" i="11"/>
  <c r="A2093" i="11"/>
  <c r="S2092" i="11"/>
  <c r="U2092" i="11" s="1"/>
  <c r="R2092" i="11"/>
  <c r="T2092" i="11" s="1"/>
  <c r="Q2092" i="11"/>
  <c r="P2092" i="11"/>
  <c r="O2092" i="11"/>
  <c r="N2092" i="11"/>
  <c r="M2092" i="11"/>
  <c r="I2092" i="11"/>
  <c r="G2092" i="11"/>
  <c r="A2092" i="11"/>
  <c r="T2091" i="11"/>
  <c r="S2091" i="11"/>
  <c r="U2091" i="11" s="1"/>
  <c r="R2091" i="11"/>
  <c r="Q2091" i="11"/>
  <c r="P2091" i="11"/>
  <c r="O2091" i="11"/>
  <c r="N2091" i="11"/>
  <c r="M2091" i="11"/>
  <c r="I2091" i="11"/>
  <c r="G2091" i="11"/>
  <c r="A2091" i="11"/>
  <c r="S2090" i="11"/>
  <c r="U2090" i="11" s="1"/>
  <c r="R2090" i="11"/>
  <c r="T2090" i="11" s="1"/>
  <c r="Q2090" i="11"/>
  <c r="P2090" i="11"/>
  <c r="O2090" i="11"/>
  <c r="N2090" i="11"/>
  <c r="M2090" i="11"/>
  <c r="I2090" i="11"/>
  <c r="G2090" i="11"/>
  <c r="A2090" i="11"/>
  <c r="S2089" i="11"/>
  <c r="U2089" i="11" s="1"/>
  <c r="R2089" i="11"/>
  <c r="T2089" i="11" s="1"/>
  <c r="Q2089" i="11"/>
  <c r="P2089" i="11"/>
  <c r="O2089" i="11"/>
  <c r="N2089" i="11"/>
  <c r="M2089" i="11"/>
  <c r="I2089" i="11"/>
  <c r="G2089" i="11"/>
  <c r="A2089" i="11"/>
  <c r="T2088" i="11"/>
  <c r="S2088" i="11"/>
  <c r="U2088" i="11" s="1"/>
  <c r="R2088" i="11"/>
  <c r="Q2088" i="11"/>
  <c r="P2088" i="11"/>
  <c r="O2088" i="11"/>
  <c r="N2088" i="11"/>
  <c r="M2088" i="11"/>
  <c r="I2088" i="11"/>
  <c r="G2088" i="11"/>
  <c r="A2088" i="11"/>
  <c r="S2087" i="11"/>
  <c r="U2087" i="11" s="1"/>
  <c r="R2087" i="11"/>
  <c r="T2087" i="11" s="1"/>
  <c r="Q2087" i="11"/>
  <c r="P2087" i="11"/>
  <c r="O2087" i="11"/>
  <c r="N2087" i="11"/>
  <c r="M2087" i="11"/>
  <c r="I2087" i="11"/>
  <c r="G2087" i="11"/>
  <c r="A2087" i="11"/>
  <c r="T2086" i="11"/>
  <c r="S2086" i="11"/>
  <c r="U2086" i="11" s="1"/>
  <c r="R2086" i="11"/>
  <c r="Q2086" i="11"/>
  <c r="P2086" i="11"/>
  <c r="O2086" i="11"/>
  <c r="N2086" i="11"/>
  <c r="M2086" i="11"/>
  <c r="I2086" i="11"/>
  <c r="G2086" i="11"/>
  <c r="A2086" i="11"/>
  <c r="T2085" i="11"/>
  <c r="S2085" i="11"/>
  <c r="U2085" i="11" s="1"/>
  <c r="R2085" i="11"/>
  <c r="Q2085" i="11"/>
  <c r="P2085" i="11"/>
  <c r="O2085" i="11"/>
  <c r="N2085" i="11"/>
  <c r="M2085" i="11"/>
  <c r="I2085" i="11"/>
  <c r="G2085" i="11"/>
  <c r="A2085" i="11"/>
  <c r="T2084" i="11"/>
  <c r="S2084" i="11"/>
  <c r="U2084" i="11" s="1"/>
  <c r="R2084" i="11"/>
  <c r="Q2084" i="11"/>
  <c r="P2084" i="11"/>
  <c r="O2084" i="11"/>
  <c r="N2084" i="11"/>
  <c r="M2084" i="11"/>
  <c r="I2084" i="11"/>
  <c r="G2084" i="11"/>
  <c r="A2084" i="11"/>
  <c r="T2083" i="11"/>
  <c r="S2083" i="11"/>
  <c r="U2083" i="11" s="1"/>
  <c r="R2083" i="11"/>
  <c r="Q2083" i="11"/>
  <c r="P2083" i="11"/>
  <c r="O2083" i="11"/>
  <c r="N2083" i="11"/>
  <c r="M2083" i="11"/>
  <c r="I2083" i="11"/>
  <c r="G2083" i="11"/>
  <c r="A2083" i="11"/>
  <c r="S2082" i="11"/>
  <c r="U2082" i="11" s="1"/>
  <c r="R2082" i="11"/>
  <c r="T2082" i="11" s="1"/>
  <c r="Q2082" i="11"/>
  <c r="P2082" i="11"/>
  <c r="O2082" i="11"/>
  <c r="N2082" i="11"/>
  <c r="M2082" i="11"/>
  <c r="I2082" i="11"/>
  <c r="G2082" i="11"/>
  <c r="A2082" i="11"/>
  <c r="S2081" i="11"/>
  <c r="U2081" i="11" s="1"/>
  <c r="R2081" i="11"/>
  <c r="T2081" i="11" s="1"/>
  <c r="Q2081" i="11"/>
  <c r="P2081" i="11"/>
  <c r="O2081" i="11"/>
  <c r="N2081" i="11"/>
  <c r="M2081" i="11"/>
  <c r="I2081" i="11"/>
  <c r="G2081" i="11"/>
  <c r="A2081" i="11"/>
  <c r="T2080" i="11"/>
  <c r="S2080" i="11"/>
  <c r="U2080" i="11" s="1"/>
  <c r="R2080" i="11"/>
  <c r="Q2080" i="11"/>
  <c r="P2080" i="11"/>
  <c r="O2080" i="11"/>
  <c r="N2080" i="11"/>
  <c r="M2080" i="11"/>
  <c r="I2080" i="11"/>
  <c r="G2080" i="11"/>
  <c r="A2080" i="11"/>
  <c r="S2079" i="11"/>
  <c r="U2079" i="11" s="1"/>
  <c r="R2079" i="11"/>
  <c r="T2079" i="11" s="1"/>
  <c r="Q2079" i="11"/>
  <c r="P2079" i="11"/>
  <c r="O2079" i="11"/>
  <c r="N2079" i="11"/>
  <c r="M2079" i="11"/>
  <c r="I2079" i="11"/>
  <c r="G2079" i="11"/>
  <c r="A2079" i="11"/>
  <c r="T2078" i="11"/>
  <c r="S2078" i="11"/>
  <c r="U2078" i="11" s="1"/>
  <c r="R2078" i="11"/>
  <c r="Q2078" i="11"/>
  <c r="P2078" i="11"/>
  <c r="O2078" i="11"/>
  <c r="N2078" i="11"/>
  <c r="M2078" i="11"/>
  <c r="I2078" i="11"/>
  <c r="G2078" i="11"/>
  <c r="A2078" i="11"/>
  <c r="T2077" i="11"/>
  <c r="S2077" i="11"/>
  <c r="U2077" i="11" s="1"/>
  <c r="R2077" i="11"/>
  <c r="Q2077" i="11"/>
  <c r="P2077" i="11"/>
  <c r="O2077" i="11"/>
  <c r="N2077" i="11"/>
  <c r="M2077" i="11"/>
  <c r="I2077" i="11"/>
  <c r="G2077" i="11"/>
  <c r="A2077" i="11"/>
  <c r="T2076" i="11"/>
  <c r="S2076" i="11"/>
  <c r="U2076" i="11" s="1"/>
  <c r="R2076" i="11"/>
  <c r="Q2076" i="11"/>
  <c r="P2076" i="11"/>
  <c r="O2076" i="11"/>
  <c r="N2076" i="11"/>
  <c r="M2076" i="11"/>
  <c r="I2076" i="11"/>
  <c r="G2076" i="11"/>
  <c r="A2076" i="11"/>
  <c r="T2075" i="11"/>
  <c r="S2075" i="11"/>
  <c r="U2075" i="11" s="1"/>
  <c r="R2075" i="11"/>
  <c r="Q2075" i="11"/>
  <c r="P2075" i="11"/>
  <c r="O2075" i="11"/>
  <c r="N2075" i="11"/>
  <c r="M2075" i="11"/>
  <c r="I2075" i="11"/>
  <c r="G2075" i="11"/>
  <c r="A2075" i="11"/>
  <c r="S2074" i="11"/>
  <c r="U2074" i="11" s="1"/>
  <c r="R2074" i="11"/>
  <c r="T2074" i="11" s="1"/>
  <c r="Q2074" i="11"/>
  <c r="P2074" i="11"/>
  <c r="O2074" i="11"/>
  <c r="N2074" i="11"/>
  <c r="M2074" i="11"/>
  <c r="I2074" i="11"/>
  <c r="G2074" i="11"/>
  <c r="A2074" i="11"/>
  <c r="S2073" i="11"/>
  <c r="U2073" i="11" s="1"/>
  <c r="R2073" i="11"/>
  <c r="T2073" i="11" s="1"/>
  <c r="Q2073" i="11"/>
  <c r="P2073" i="11"/>
  <c r="O2073" i="11"/>
  <c r="N2073" i="11"/>
  <c r="M2073" i="11"/>
  <c r="I2073" i="11"/>
  <c r="G2073" i="11"/>
  <c r="A2073" i="11"/>
  <c r="T2072" i="11"/>
  <c r="S2072" i="11"/>
  <c r="U2072" i="11" s="1"/>
  <c r="R2072" i="11"/>
  <c r="Q2072" i="11"/>
  <c r="P2072" i="11"/>
  <c r="O2072" i="11"/>
  <c r="N2072" i="11"/>
  <c r="M2072" i="11"/>
  <c r="I2072" i="11"/>
  <c r="G2072" i="11"/>
  <c r="A2072" i="11"/>
  <c r="S2071" i="11"/>
  <c r="U2071" i="11" s="1"/>
  <c r="R2071" i="11"/>
  <c r="T2071" i="11" s="1"/>
  <c r="Q2071" i="11"/>
  <c r="P2071" i="11"/>
  <c r="O2071" i="11"/>
  <c r="N2071" i="11"/>
  <c r="M2071" i="11"/>
  <c r="I2071" i="11"/>
  <c r="G2071" i="11"/>
  <c r="A2071" i="11"/>
  <c r="T2070" i="11"/>
  <c r="S2070" i="11"/>
  <c r="U2070" i="11" s="1"/>
  <c r="R2070" i="11"/>
  <c r="Q2070" i="11"/>
  <c r="P2070" i="11"/>
  <c r="O2070" i="11"/>
  <c r="N2070" i="11"/>
  <c r="M2070" i="11"/>
  <c r="I2070" i="11"/>
  <c r="G2070" i="11"/>
  <c r="A2070" i="11"/>
  <c r="T2069" i="11"/>
  <c r="S2069" i="11"/>
  <c r="U2069" i="11" s="1"/>
  <c r="R2069" i="11"/>
  <c r="Q2069" i="11"/>
  <c r="P2069" i="11"/>
  <c r="O2069" i="11"/>
  <c r="N2069" i="11"/>
  <c r="M2069" i="11"/>
  <c r="I2069" i="11"/>
  <c r="G2069" i="11"/>
  <c r="A2069" i="11"/>
  <c r="T2068" i="11"/>
  <c r="S2068" i="11"/>
  <c r="U2068" i="11" s="1"/>
  <c r="R2068" i="11"/>
  <c r="Q2068" i="11"/>
  <c r="P2068" i="11"/>
  <c r="O2068" i="11"/>
  <c r="N2068" i="11"/>
  <c r="M2068" i="11"/>
  <c r="I2068" i="11"/>
  <c r="G2068" i="11"/>
  <c r="A2068" i="11"/>
  <c r="T2067" i="11"/>
  <c r="S2067" i="11"/>
  <c r="U2067" i="11" s="1"/>
  <c r="R2067" i="11"/>
  <c r="Q2067" i="11"/>
  <c r="P2067" i="11"/>
  <c r="O2067" i="11"/>
  <c r="N2067" i="11"/>
  <c r="M2067" i="11"/>
  <c r="I2067" i="11"/>
  <c r="G2067" i="11"/>
  <c r="A2067" i="11"/>
  <c r="S2066" i="11"/>
  <c r="U2066" i="11" s="1"/>
  <c r="R2066" i="11"/>
  <c r="T2066" i="11" s="1"/>
  <c r="Q2066" i="11"/>
  <c r="P2066" i="11"/>
  <c r="O2066" i="11"/>
  <c r="N2066" i="11"/>
  <c r="M2066" i="11"/>
  <c r="I2066" i="11"/>
  <c r="G2066" i="11"/>
  <c r="A2066" i="11"/>
  <c r="S2065" i="11"/>
  <c r="U2065" i="11" s="1"/>
  <c r="R2065" i="11"/>
  <c r="T2065" i="11" s="1"/>
  <c r="Q2065" i="11"/>
  <c r="P2065" i="11"/>
  <c r="O2065" i="11"/>
  <c r="N2065" i="11"/>
  <c r="M2065" i="11"/>
  <c r="I2065" i="11"/>
  <c r="G2065" i="11"/>
  <c r="A2065" i="11"/>
  <c r="T2064" i="11"/>
  <c r="S2064" i="11"/>
  <c r="U2064" i="11" s="1"/>
  <c r="R2064" i="11"/>
  <c r="Q2064" i="11"/>
  <c r="P2064" i="11"/>
  <c r="O2064" i="11"/>
  <c r="N2064" i="11"/>
  <c r="M2064" i="11"/>
  <c r="I2064" i="11"/>
  <c r="G2064" i="11"/>
  <c r="A2064" i="11"/>
  <c r="S2063" i="11"/>
  <c r="U2063" i="11" s="1"/>
  <c r="R2063" i="11"/>
  <c r="T2063" i="11" s="1"/>
  <c r="Q2063" i="11"/>
  <c r="P2063" i="11"/>
  <c r="O2063" i="11"/>
  <c r="N2063" i="11"/>
  <c r="M2063" i="11"/>
  <c r="I2063" i="11"/>
  <c r="G2063" i="11"/>
  <c r="A2063" i="11"/>
  <c r="T2062" i="11"/>
  <c r="S2062" i="11"/>
  <c r="U2062" i="11" s="1"/>
  <c r="R2062" i="11"/>
  <c r="Q2062" i="11"/>
  <c r="P2062" i="11"/>
  <c r="O2062" i="11"/>
  <c r="N2062" i="11"/>
  <c r="M2062" i="11"/>
  <c r="I2062" i="11"/>
  <c r="G2062" i="11"/>
  <c r="A2062" i="11"/>
  <c r="T2061" i="11"/>
  <c r="S2061" i="11"/>
  <c r="U2061" i="11" s="1"/>
  <c r="R2061" i="11"/>
  <c r="Q2061" i="11"/>
  <c r="P2061" i="11"/>
  <c r="O2061" i="11"/>
  <c r="N2061" i="11"/>
  <c r="M2061" i="11"/>
  <c r="I2061" i="11"/>
  <c r="G2061" i="11"/>
  <c r="A2061" i="11"/>
  <c r="T2060" i="11"/>
  <c r="S2060" i="11"/>
  <c r="U2060" i="11" s="1"/>
  <c r="R2060" i="11"/>
  <c r="Q2060" i="11"/>
  <c r="P2060" i="11"/>
  <c r="O2060" i="11"/>
  <c r="N2060" i="11"/>
  <c r="M2060" i="11"/>
  <c r="I2060" i="11"/>
  <c r="G2060" i="11"/>
  <c r="A2060" i="11"/>
  <c r="T2059" i="11"/>
  <c r="S2059" i="11"/>
  <c r="U2059" i="11" s="1"/>
  <c r="R2059" i="11"/>
  <c r="Q2059" i="11"/>
  <c r="P2059" i="11"/>
  <c r="O2059" i="11"/>
  <c r="N2059" i="11"/>
  <c r="M2059" i="11"/>
  <c r="I2059" i="11"/>
  <c r="G2059" i="11"/>
  <c r="A2059" i="11"/>
  <c r="S2058" i="11"/>
  <c r="U2058" i="11" s="1"/>
  <c r="R2058" i="11"/>
  <c r="T2058" i="11" s="1"/>
  <c r="Q2058" i="11"/>
  <c r="P2058" i="11"/>
  <c r="O2058" i="11"/>
  <c r="N2058" i="11"/>
  <c r="M2058" i="11"/>
  <c r="I2058" i="11"/>
  <c r="G2058" i="11"/>
  <c r="A2058" i="11"/>
  <c r="S2057" i="11"/>
  <c r="U2057" i="11" s="1"/>
  <c r="R2057" i="11"/>
  <c r="T2057" i="11" s="1"/>
  <c r="Q2057" i="11"/>
  <c r="P2057" i="11"/>
  <c r="O2057" i="11"/>
  <c r="N2057" i="11"/>
  <c r="M2057" i="11"/>
  <c r="I2057" i="11"/>
  <c r="G2057" i="11"/>
  <c r="A2057" i="11"/>
  <c r="T2056" i="11"/>
  <c r="S2056" i="11"/>
  <c r="U2056" i="11" s="1"/>
  <c r="R2056" i="11"/>
  <c r="Q2056" i="11"/>
  <c r="P2056" i="11"/>
  <c r="O2056" i="11"/>
  <c r="N2056" i="11"/>
  <c r="M2056" i="11"/>
  <c r="I2056" i="11"/>
  <c r="G2056" i="11"/>
  <c r="A2056" i="11"/>
  <c r="S2055" i="11"/>
  <c r="U2055" i="11" s="1"/>
  <c r="R2055" i="11"/>
  <c r="T2055" i="11" s="1"/>
  <c r="Q2055" i="11"/>
  <c r="P2055" i="11"/>
  <c r="O2055" i="11"/>
  <c r="N2055" i="11"/>
  <c r="M2055" i="11"/>
  <c r="I2055" i="11"/>
  <c r="G2055" i="11"/>
  <c r="A2055" i="11"/>
  <c r="T2054" i="11"/>
  <c r="S2054" i="11"/>
  <c r="U2054" i="11" s="1"/>
  <c r="R2054" i="11"/>
  <c r="Q2054" i="11"/>
  <c r="P2054" i="11"/>
  <c r="O2054" i="11"/>
  <c r="N2054" i="11"/>
  <c r="M2054" i="11"/>
  <c r="I2054" i="11"/>
  <c r="G2054" i="11"/>
  <c r="A2054" i="11"/>
  <c r="T2053" i="11"/>
  <c r="S2053" i="11"/>
  <c r="U2053" i="11" s="1"/>
  <c r="R2053" i="11"/>
  <c r="Q2053" i="11"/>
  <c r="P2053" i="11"/>
  <c r="O2053" i="11"/>
  <c r="N2053" i="11"/>
  <c r="M2053" i="11"/>
  <c r="I2053" i="11"/>
  <c r="G2053" i="11"/>
  <c r="A2053" i="11"/>
  <c r="S2052" i="11"/>
  <c r="U2052" i="11" s="1"/>
  <c r="R2052" i="11"/>
  <c r="T2052" i="11" s="1"/>
  <c r="Q2052" i="11"/>
  <c r="P2052" i="11"/>
  <c r="O2052" i="11"/>
  <c r="N2052" i="11"/>
  <c r="M2052" i="11"/>
  <c r="I2052" i="11"/>
  <c r="G2052" i="11"/>
  <c r="A2052" i="11"/>
  <c r="T2051" i="11"/>
  <c r="S2051" i="11"/>
  <c r="U2051" i="11" s="1"/>
  <c r="R2051" i="11"/>
  <c r="Q2051" i="11"/>
  <c r="P2051" i="11"/>
  <c r="O2051" i="11"/>
  <c r="N2051" i="11"/>
  <c r="M2051" i="11"/>
  <c r="I2051" i="11"/>
  <c r="G2051" i="11"/>
  <c r="A2051" i="11"/>
  <c r="S2050" i="11"/>
  <c r="U2050" i="11" s="1"/>
  <c r="R2050" i="11"/>
  <c r="T2050" i="11" s="1"/>
  <c r="Q2050" i="11"/>
  <c r="P2050" i="11"/>
  <c r="O2050" i="11"/>
  <c r="N2050" i="11"/>
  <c r="M2050" i="11"/>
  <c r="I2050" i="11"/>
  <c r="G2050" i="11"/>
  <c r="A2050" i="11"/>
  <c r="S2049" i="11"/>
  <c r="U2049" i="11" s="1"/>
  <c r="R2049" i="11"/>
  <c r="T2049" i="11" s="1"/>
  <c r="Q2049" i="11"/>
  <c r="P2049" i="11"/>
  <c r="O2049" i="11"/>
  <c r="N2049" i="11"/>
  <c r="M2049" i="11"/>
  <c r="I2049" i="11"/>
  <c r="G2049" i="11"/>
  <c r="A2049" i="11"/>
  <c r="T2048" i="11"/>
  <c r="S2048" i="11"/>
  <c r="U2048" i="11" s="1"/>
  <c r="R2048" i="11"/>
  <c r="Q2048" i="11"/>
  <c r="P2048" i="11"/>
  <c r="O2048" i="11"/>
  <c r="N2048" i="11"/>
  <c r="M2048" i="11"/>
  <c r="I2048" i="11"/>
  <c r="G2048" i="11"/>
  <c r="A2048" i="11"/>
  <c r="S2047" i="11"/>
  <c r="U2047" i="11" s="1"/>
  <c r="R2047" i="11"/>
  <c r="T2047" i="11" s="1"/>
  <c r="Q2047" i="11"/>
  <c r="P2047" i="11"/>
  <c r="O2047" i="11"/>
  <c r="N2047" i="11"/>
  <c r="M2047" i="11"/>
  <c r="I2047" i="11"/>
  <c r="G2047" i="11"/>
  <c r="A2047" i="11"/>
  <c r="T2046" i="11"/>
  <c r="S2046" i="11"/>
  <c r="U2046" i="11" s="1"/>
  <c r="R2046" i="11"/>
  <c r="Q2046" i="11"/>
  <c r="P2046" i="11"/>
  <c r="O2046" i="11"/>
  <c r="N2046" i="11"/>
  <c r="M2046" i="11"/>
  <c r="I2046" i="11"/>
  <c r="G2046" i="11"/>
  <c r="A2046" i="11"/>
  <c r="T2045" i="11"/>
  <c r="S2045" i="11"/>
  <c r="U2045" i="11" s="1"/>
  <c r="R2045" i="11"/>
  <c r="Q2045" i="11"/>
  <c r="P2045" i="11"/>
  <c r="O2045" i="11"/>
  <c r="N2045" i="11"/>
  <c r="M2045" i="11"/>
  <c r="I2045" i="11"/>
  <c r="G2045" i="11"/>
  <c r="A2045" i="11"/>
  <c r="S2044" i="11"/>
  <c r="U2044" i="11" s="1"/>
  <c r="R2044" i="11"/>
  <c r="T2044" i="11" s="1"/>
  <c r="Q2044" i="11"/>
  <c r="P2044" i="11"/>
  <c r="O2044" i="11"/>
  <c r="N2044" i="11"/>
  <c r="M2044" i="11"/>
  <c r="I2044" i="11"/>
  <c r="G2044" i="11"/>
  <c r="A2044" i="11"/>
  <c r="T2043" i="11"/>
  <c r="S2043" i="11"/>
  <c r="U2043" i="11" s="1"/>
  <c r="R2043" i="11"/>
  <c r="Q2043" i="11"/>
  <c r="P2043" i="11"/>
  <c r="O2043" i="11"/>
  <c r="N2043" i="11"/>
  <c r="M2043" i="11"/>
  <c r="I2043" i="11"/>
  <c r="G2043" i="11"/>
  <c r="A2043" i="11"/>
  <c r="S2042" i="11"/>
  <c r="U2042" i="11" s="1"/>
  <c r="R2042" i="11"/>
  <c r="T2042" i="11" s="1"/>
  <c r="Q2042" i="11"/>
  <c r="P2042" i="11"/>
  <c r="O2042" i="11"/>
  <c r="N2042" i="11"/>
  <c r="M2042" i="11"/>
  <c r="I2042" i="11"/>
  <c r="G2042" i="11"/>
  <c r="A2042" i="11"/>
  <c r="S2041" i="11"/>
  <c r="U2041" i="11" s="1"/>
  <c r="R2041" i="11"/>
  <c r="T2041" i="11" s="1"/>
  <c r="Q2041" i="11"/>
  <c r="P2041" i="11"/>
  <c r="O2041" i="11"/>
  <c r="N2041" i="11"/>
  <c r="M2041" i="11"/>
  <c r="I2041" i="11"/>
  <c r="G2041" i="11"/>
  <c r="A2041" i="11"/>
  <c r="T2040" i="11"/>
  <c r="S2040" i="11"/>
  <c r="U2040" i="11" s="1"/>
  <c r="R2040" i="11"/>
  <c r="Q2040" i="11"/>
  <c r="P2040" i="11"/>
  <c r="O2040" i="11"/>
  <c r="N2040" i="11"/>
  <c r="M2040" i="11"/>
  <c r="I2040" i="11"/>
  <c r="G2040" i="11"/>
  <c r="A2040" i="11"/>
  <c r="S2039" i="11"/>
  <c r="U2039" i="11" s="1"/>
  <c r="R2039" i="11"/>
  <c r="T2039" i="11" s="1"/>
  <c r="Q2039" i="11"/>
  <c r="P2039" i="11"/>
  <c r="O2039" i="11"/>
  <c r="N2039" i="11"/>
  <c r="M2039" i="11"/>
  <c r="I2039" i="11"/>
  <c r="G2039" i="11"/>
  <c r="A2039" i="11"/>
  <c r="T2038" i="11"/>
  <c r="S2038" i="11"/>
  <c r="U2038" i="11" s="1"/>
  <c r="R2038" i="11"/>
  <c r="Q2038" i="11"/>
  <c r="P2038" i="11"/>
  <c r="O2038" i="11"/>
  <c r="N2038" i="11"/>
  <c r="M2038" i="11"/>
  <c r="I2038" i="11"/>
  <c r="G2038" i="11"/>
  <c r="A2038" i="11"/>
  <c r="T2037" i="11"/>
  <c r="S2037" i="11"/>
  <c r="U2037" i="11" s="1"/>
  <c r="R2037" i="11"/>
  <c r="Q2037" i="11"/>
  <c r="P2037" i="11"/>
  <c r="O2037" i="11"/>
  <c r="N2037" i="11"/>
  <c r="M2037" i="11"/>
  <c r="I2037" i="11"/>
  <c r="G2037" i="11"/>
  <c r="A2037" i="11"/>
  <c r="S2036" i="11"/>
  <c r="U2036" i="11" s="1"/>
  <c r="R2036" i="11"/>
  <c r="T2036" i="11" s="1"/>
  <c r="Q2036" i="11"/>
  <c r="P2036" i="11"/>
  <c r="O2036" i="11"/>
  <c r="N2036" i="11"/>
  <c r="M2036" i="11"/>
  <c r="I2036" i="11"/>
  <c r="G2036" i="11"/>
  <c r="A2036" i="11"/>
  <c r="T2035" i="11"/>
  <c r="S2035" i="11"/>
  <c r="U2035" i="11" s="1"/>
  <c r="R2035" i="11"/>
  <c r="Q2035" i="11"/>
  <c r="P2035" i="11"/>
  <c r="O2035" i="11"/>
  <c r="N2035" i="11"/>
  <c r="M2035" i="11"/>
  <c r="I2035" i="11"/>
  <c r="G2035" i="11"/>
  <c r="A2035" i="11"/>
  <c r="S2034" i="11"/>
  <c r="U2034" i="11" s="1"/>
  <c r="R2034" i="11"/>
  <c r="T2034" i="11" s="1"/>
  <c r="Q2034" i="11"/>
  <c r="P2034" i="11"/>
  <c r="O2034" i="11"/>
  <c r="N2034" i="11"/>
  <c r="M2034" i="11"/>
  <c r="I2034" i="11"/>
  <c r="G2034" i="11"/>
  <c r="A2034" i="11"/>
  <c r="T2033" i="11"/>
  <c r="S2033" i="11"/>
  <c r="U2033" i="11" s="1"/>
  <c r="R2033" i="11"/>
  <c r="Q2033" i="11"/>
  <c r="P2033" i="11"/>
  <c r="O2033" i="11"/>
  <c r="N2033" i="11"/>
  <c r="M2033" i="11"/>
  <c r="I2033" i="11"/>
  <c r="G2033" i="11"/>
  <c r="A2033" i="11"/>
  <c r="T2032" i="11"/>
  <c r="S2032" i="11"/>
  <c r="U2032" i="11" s="1"/>
  <c r="R2032" i="11"/>
  <c r="Q2032" i="11"/>
  <c r="P2032" i="11"/>
  <c r="O2032" i="11"/>
  <c r="N2032" i="11"/>
  <c r="M2032" i="11"/>
  <c r="I2032" i="11"/>
  <c r="G2032" i="11"/>
  <c r="A2032" i="11"/>
  <c r="S2031" i="11"/>
  <c r="U2031" i="11" s="1"/>
  <c r="R2031" i="11"/>
  <c r="T2031" i="11" s="1"/>
  <c r="Q2031" i="11"/>
  <c r="P2031" i="11"/>
  <c r="O2031" i="11"/>
  <c r="N2031" i="11"/>
  <c r="M2031" i="11"/>
  <c r="I2031" i="11"/>
  <c r="G2031" i="11"/>
  <c r="A2031" i="11"/>
  <c r="T2030" i="11"/>
  <c r="S2030" i="11"/>
  <c r="U2030" i="11" s="1"/>
  <c r="R2030" i="11"/>
  <c r="Q2030" i="11"/>
  <c r="P2030" i="11"/>
  <c r="O2030" i="11"/>
  <c r="N2030" i="11"/>
  <c r="M2030" i="11"/>
  <c r="I2030" i="11"/>
  <c r="G2030" i="11"/>
  <c r="A2030" i="11"/>
  <c r="T2029" i="11"/>
  <c r="S2029" i="11"/>
  <c r="U2029" i="11" s="1"/>
  <c r="R2029" i="11"/>
  <c r="Q2029" i="11"/>
  <c r="P2029" i="11"/>
  <c r="O2029" i="11"/>
  <c r="N2029" i="11"/>
  <c r="M2029" i="11"/>
  <c r="I2029" i="11"/>
  <c r="G2029" i="11"/>
  <c r="A2029" i="11"/>
  <c r="S2028" i="11"/>
  <c r="U2028" i="11" s="1"/>
  <c r="R2028" i="11"/>
  <c r="T2028" i="11" s="1"/>
  <c r="Q2028" i="11"/>
  <c r="P2028" i="11"/>
  <c r="O2028" i="11"/>
  <c r="N2028" i="11"/>
  <c r="M2028" i="11"/>
  <c r="I2028" i="11"/>
  <c r="G2028" i="11"/>
  <c r="A2028" i="11"/>
  <c r="U2027" i="11"/>
  <c r="T2027" i="11"/>
  <c r="S2027" i="11"/>
  <c r="R2027" i="11"/>
  <c r="Q2027" i="11"/>
  <c r="P2027" i="11"/>
  <c r="O2027" i="11"/>
  <c r="N2027" i="11"/>
  <c r="M2027" i="11"/>
  <c r="I2027" i="11"/>
  <c r="G2027" i="11"/>
  <c r="A2027" i="11"/>
  <c r="S2026" i="11"/>
  <c r="U2026" i="11" s="1"/>
  <c r="R2026" i="11"/>
  <c r="T2026" i="11" s="1"/>
  <c r="Q2026" i="11"/>
  <c r="P2026" i="11"/>
  <c r="O2026" i="11"/>
  <c r="N2026" i="11"/>
  <c r="M2026" i="11"/>
  <c r="I2026" i="11"/>
  <c r="G2026" i="11"/>
  <c r="A2026" i="11"/>
  <c r="U2025" i="11"/>
  <c r="T2025" i="11"/>
  <c r="S2025" i="11"/>
  <c r="R2025" i="11"/>
  <c r="Q2025" i="11"/>
  <c r="P2025" i="11"/>
  <c r="O2025" i="11"/>
  <c r="N2025" i="11"/>
  <c r="M2025" i="11"/>
  <c r="I2025" i="11"/>
  <c r="G2025" i="11"/>
  <c r="A2025" i="11"/>
  <c r="S2024" i="11"/>
  <c r="U2024" i="11" s="1"/>
  <c r="R2024" i="11"/>
  <c r="T2024" i="11" s="1"/>
  <c r="Q2024" i="11"/>
  <c r="P2024" i="11"/>
  <c r="O2024" i="11"/>
  <c r="N2024" i="11"/>
  <c r="M2024" i="11"/>
  <c r="I2024" i="11"/>
  <c r="G2024" i="11"/>
  <c r="A2024" i="11"/>
  <c r="U2023" i="11"/>
  <c r="T2023" i="11"/>
  <c r="S2023" i="11"/>
  <c r="R2023" i="11"/>
  <c r="Q2023" i="11"/>
  <c r="P2023" i="11"/>
  <c r="O2023" i="11"/>
  <c r="N2023" i="11"/>
  <c r="M2023" i="11"/>
  <c r="I2023" i="11"/>
  <c r="G2023" i="11"/>
  <c r="A2023" i="11"/>
  <c r="S2022" i="11"/>
  <c r="U2022" i="11" s="1"/>
  <c r="R2022" i="11"/>
  <c r="T2022" i="11" s="1"/>
  <c r="Q2022" i="11"/>
  <c r="P2022" i="11"/>
  <c r="O2022" i="11"/>
  <c r="N2022" i="11"/>
  <c r="M2022" i="11"/>
  <c r="I2022" i="11"/>
  <c r="G2022" i="11"/>
  <c r="A2022" i="11"/>
  <c r="U2021" i="11"/>
  <c r="T2021" i="11"/>
  <c r="S2021" i="11"/>
  <c r="R2021" i="11"/>
  <c r="Q2021" i="11"/>
  <c r="P2021" i="11"/>
  <c r="O2021" i="11"/>
  <c r="N2021" i="11"/>
  <c r="M2021" i="11"/>
  <c r="I2021" i="11"/>
  <c r="G2021" i="11"/>
  <c r="A2021" i="11"/>
  <c r="S2020" i="11"/>
  <c r="U2020" i="11" s="1"/>
  <c r="R2020" i="11"/>
  <c r="T2020" i="11" s="1"/>
  <c r="Q2020" i="11"/>
  <c r="P2020" i="11"/>
  <c r="O2020" i="11"/>
  <c r="N2020" i="11"/>
  <c r="M2020" i="11"/>
  <c r="I2020" i="11"/>
  <c r="G2020" i="11"/>
  <c r="A2020" i="11"/>
  <c r="U2019" i="11"/>
  <c r="T2019" i="11"/>
  <c r="S2019" i="11"/>
  <c r="R2019" i="11"/>
  <c r="Q2019" i="11"/>
  <c r="P2019" i="11"/>
  <c r="O2019" i="11"/>
  <c r="N2019" i="11"/>
  <c r="M2019" i="11"/>
  <c r="I2019" i="11"/>
  <c r="G2019" i="11"/>
  <c r="A2019" i="11"/>
  <c r="S2018" i="11"/>
  <c r="U2018" i="11" s="1"/>
  <c r="R2018" i="11"/>
  <c r="T2018" i="11" s="1"/>
  <c r="Q2018" i="11"/>
  <c r="P2018" i="11"/>
  <c r="O2018" i="11"/>
  <c r="N2018" i="11"/>
  <c r="M2018" i="11"/>
  <c r="I2018" i="11"/>
  <c r="G2018" i="11"/>
  <c r="A2018" i="11"/>
  <c r="U2017" i="11"/>
  <c r="S2017" i="11"/>
  <c r="R2017" i="11"/>
  <c r="T2017" i="11" s="1"/>
  <c r="Q2017" i="11"/>
  <c r="P2017" i="11"/>
  <c r="O2017" i="11"/>
  <c r="N2017" i="11"/>
  <c r="M2017" i="11"/>
  <c r="I2017" i="11"/>
  <c r="G2017" i="11"/>
  <c r="A2017" i="11"/>
  <c r="S2016" i="11"/>
  <c r="U2016" i="11" s="1"/>
  <c r="R2016" i="11"/>
  <c r="T2016" i="11" s="1"/>
  <c r="Q2016" i="11"/>
  <c r="P2016" i="11"/>
  <c r="O2016" i="11"/>
  <c r="N2016" i="11"/>
  <c r="M2016" i="11"/>
  <c r="I2016" i="11"/>
  <c r="G2016" i="11"/>
  <c r="A2016" i="11"/>
  <c r="U2015" i="11"/>
  <c r="S2015" i="11"/>
  <c r="R2015" i="11"/>
  <c r="T2015" i="11" s="1"/>
  <c r="Q2015" i="11"/>
  <c r="P2015" i="11"/>
  <c r="O2015" i="11"/>
  <c r="N2015" i="11"/>
  <c r="M2015" i="11"/>
  <c r="I2015" i="11"/>
  <c r="G2015" i="11"/>
  <c r="A2015" i="11"/>
  <c r="S2014" i="11"/>
  <c r="U2014" i="11" s="1"/>
  <c r="R2014" i="11"/>
  <c r="T2014" i="11" s="1"/>
  <c r="Q2014" i="11"/>
  <c r="P2014" i="11"/>
  <c r="O2014" i="11"/>
  <c r="N2014" i="11"/>
  <c r="M2014" i="11"/>
  <c r="I2014" i="11"/>
  <c r="G2014" i="11"/>
  <c r="A2014" i="11"/>
  <c r="U2013" i="11"/>
  <c r="S2013" i="11"/>
  <c r="R2013" i="11"/>
  <c r="T2013" i="11" s="1"/>
  <c r="Q2013" i="11"/>
  <c r="P2013" i="11"/>
  <c r="O2013" i="11"/>
  <c r="N2013" i="11"/>
  <c r="M2013" i="11"/>
  <c r="I2013" i="11"/>
  <c r="G2013" i="11"/>
  <c r="A2013" i="11"/>
  <c r="S2012" i="11"/>
  <c r="U2012" i="11" s="1"/>
  <c r="R2012" i="11"/>
  <c r="T2012" i="11" s="1"/>
  <c r="Q2012" i="11"/>
  <c r="P2012" i="11"/>
  <c r="O2012" i="11"/>
  <c r="N2012" i="11"/>
  <c r="M2012" i="11"/>
  <c r="I2012" i="11"/>
  <c r="G2012" i="11"/>
  <c r="A2012" i="11"/>
  <c r="U2011" i="11"/>
  <c r="S2011" i="11"/>
  <c r="R2011" i="11"/>
  <c r="T2011" i="11" s="1"/>
  <c r="Q2011" i="11"/>
  <c r="P2011" i="11"/>
  <c r="O2011" i="11"/>
  <c r="N2011" i="11"/>
  <c r="M2011" i="11"/>
  <c r="I2011" i="11"/>
  <c r="G2011" i="11"/>
  <c r="A2011" i="11"/>
  <c r="S2010" i="11"/>
  <c r="U2010" i="11" s="1"/>
  <c r="R2010" i="11"/>
  <c r="T2010" i="11" s="1"/>
  <c r="Q2010" i="11"/>
  <c r="P2010" i="11"/>
  <c r="O2010" i="11"/>
  <c r="N2010" i="11"/>
  <c r="M2010" i="11"/>
  <c r="I2010" i="11"/>
  <c r="G2010" i="11"/>
  <c r="A2010" i="11"/>
  <c r="S2009" i="11"/>
  <c r="U2009" i="11" s="1"/>
  <c r="R2009" i="11"/>
  <c r="T2009" i="11" s="1"/>
  <c r="Q2009" i="11"/>
  <c r="P2009" i="11"/>
  <c r="O2009" i="11"/>
  <c r="N2009" i="11"/>
  <c r="M2009" i="11"/>
  <c r="I2009" i="11"/>
  <c r="G2009" i="11"/>
  <c r="A2009" i="11"/>
  <c r="S2008" i="11"/>
  <c r="U2008" i="11" s="1"/>
  <c r="R2008" i="11"/>
  <c r="T2008" i="11" s="1"/>
  <c r="Q2008" i="11"/>
  <c r="P2008" i="11"/>
  <c r="O2008" i="11"/>
  <c r="N2008" i="11"/>
  <c r="M2008" i="11"/>
  <c r="I2008" i="11"/>
  <c r="G2008" i="11"/>
  <c r="A2008" i="11"/>
  <c r="S2007" i="11"/>
  <c r="U2007" i="11" s="1"/>
  <c r="R2007" i="11"/>
  <c r="T2007" i="11" s="1"/>
  <c r="Q2007" i="11"/>
  <c r="P2007" i="11"/>
  <c r="O2007" i="11"/>
  <c r="N2007" i="11"/>
  <c r="M2007" i="11"/>
  <c r="I2007" i="11"/>
  <c r="G2007" i="11"/>
  <c r="A2007" i="11"/>
  <c r="S2006" i="11"/>
  <c r="U2006" i="11" s="1"/>
  <c r="R2006" i="11"/>
  <c r="T2006" i="11" s="1"/>
  <c r="Q2006" i="11"/>
  <c r="P2006" i="11"/>
  <c r="O2006" i="11"/>
  <c r="N2006" i="11"/>
  <c r="M2006" i="11"/>
  <c r="I2006" i="11"/>
  <c r="G2006" i="11"/>
  <c r="A2006" i="11"/>
  <c r="S2005" i="11"/>
  <c r="U2005" i="11" s="1"/>
  <c r="R2005" i="11"/>
  <c r="T2005" i="11" s="1"/>
  <c r="Q2005" i="11"/>
  <c r="P2005" i="11"/>
  <c r="O2005" i="11"/>
  <c r="N2005" i="11"/>
  <c r="M2005" i="11"/>
  <c r="I2005" i="11"/>
  <c r="G2005" i="11"/>
  <c r="A2005" i="11"/>
  <c r="S2004" i="11"/>
  <c r="U2004" i="11" s="1"/>
  <c r="R2004" i="11"/>
  <c r="T2004" i="11" s="1"/>
  <c r="Q2004" i="11"/>
  <c r="P2004" i="11"/>
  <c r="O2004" i="11"/>
  <c r="N2004" i="11"/>
  <c r="M2004" i="11"/>
  <c r="I2004" i="11"/>
  <c r="G2004" i="11"/>
  <c r="A2004" i="11"/>
  <c r="S2003" i="11"/>
  <c r="U2003" i="11" s="1"/>
  <c r="R2003" i="11"/>
  <c r="T2003" i="11" s="1"/>
  <c r="Q2003" i="11"/>
  <c r="P2003" i="11"/>
  <c r="O2003" i="11"/>
  <c r="N2003" i="11"/>
  <c r="M2003" i="11"/>
  <c r="I2003" i="11"/>
  <c r="G2003" i="11"/>
  <c r="A2003" i="11"/>
  <c r="S2002" i="11"/>
  <c r="U2002" i="11" s="1"/>
  <c r="R2002" i="11"/>
  <c r="T2002" i="11" s="1"/>
  <c r="Q2002" i="11"/>
  <c r="P2002" i="11"/>
  <c r="O2002" i="11"/>
  <c r="N2002" i="11"/>
  <c r="M2002" i="11"/>
  <c r="I2002" i="11"/>
  <c r="G2002" i="11"/>
  <c r="A2002" i="11"/>
  <c r="S2001" i="11"/>
  <c r="U2001" i="11" s="1"/>
  <c r="R2001" i="11"/>
  <c r="T2001" i="11" s="1"/>
  <c r="Q2001" i="11"/>
  <c r="P2001" i="11"/>
  <c r="O2001" i="11"/>
  <c r="N2001" i="11"/>
  <c r="M2001" i="11"/>
  <c r="I2001" i="11"/>
  <c r="G2001" i="11"/>
  <c r="A2001" i="11"/>
  <c r="S2000" i="11"/>
  <c r="U2000" i="11" s="1"/>
  <c r="R2000" i="11"/>
  <c r="T2000" i="11" s="1"/>
  <c r="Q2000" i="11"/>
  <c r="P2000" i="11"/>
  <c r="O2000" i="11"/>
  <c r="N2000" i="11"/>
  <c r="M2000" i="11"/>
  <c r="I2000" i="11"/>
  <c r="G2000" i="11"/>
  <c r="A2000" i="11"/>
  <c r="S1999" i="11"/>
  <c r="U1999" i="11" s="1"/>
  <c r="R1999" i="11"/>
  <c r="T1999" i="11" s="1"/>
  <c r="Q1999" i="11"/>
  <c r="P1999" i="11"/>
  <c r="O1999" i="11"/>
  <c r="N1999" i="11"/>
  <c r="M1999" i="11"/>
  <c r="I1999" i="11"/>
  <c r="G1999" i="11"/>
  <c r="A1999" i="11"/>
  <c r="S1998" i="11"/>
  <c r="U1998" i="11" s="1"/>
  <c r="R1998" i="11"/>
  <c r="T1998" i="11" s="1"/>
  <c r="Q1998" i="11"/>
  <c r="P1998" i="11"/>
  <c r="O1998" i="11"/>
  <c r="N1998" i="11"/>
  <c r="M1998" i="11"/>
  <c r="I1998" i="11"/>
  <c r="G1998" i="11"/>
  <c r="A1998" i="11"/>
  <c r="S1997" i="11"/>
  <c r="U1997" i="11" s="1"/>
  <c r="R1997" i="11"/>
  <c r="T1997" i="11" s="1"/>
  <c r="Q1997" i="11"/>
  <c r="P1997" i="11"/>
  <c r="O1997" i="11"/>
  <c r="N1997" i="11"/>
  <c r="M1997" i="11"/>
  <c r="I1997" i="11"/>
  <c r="G1997" i="11"/>
  <c r="A1997" i="11"/>
  <c r="S1996" i="11"/>
  <c r="U1996" i="11" s="1"/>
  <c r="R1996" i="11"/>
  <c r="T1996" i="11" s="1"/>
  <c r="Q1996" i="11"/>
  <c r="P1996" i="11"/>
  <c r="O1996" i="11"/>
  <c r="N1996" i="11"/>
  <c r="M1996" i="11"/>
  <c r="I1996" i="11"/>
  <c r="G1996" i="11"/>
  <c r="A1996" i="11"/>
  <c r="S1995" i="11"/>
  <c r="U1995" i="11" s="1"/>
  <c r="R1995" i="11"/>
  <c r="T1995" i="11" s="1"/>
  <c r="Q1995" i="11"/>
  <c r="P1995" i="11"/>
  <c r="O1995" i="11"/>
  <c r="N1995" i="11"/>
  <c r="M1995" i="11"/>
  <c r="I1995" i="11"/>
  <c r="G1995" i="11"/>
  <c r="A1995" i="11"/>
  <c r="S1994" i="11"/>
  <c r="U1994" i="11" s="1"/>
  <c r="R1994" i="11"/>
  <c r="T1994" i="11" s="1"/>
  <c r="Q1994" i="11"/>
  <c r="P1994" i="11"/>
  <c r="O1994" i="11"/>
  <c r="N1994" i="11"/>
  <c r="M1994" i="11"/>
  <c r="I1994" i="11"/>
  <c r="G1994" i="11"/>
  <c r="A1994" i="11"/>
  <c r="S1993" i="11"/>
  <c r="U1993" i="11" s="1"/>
  <c r="R1993" i="11"/>
  <c r="T1993" i="11" s="1"/>
  <c r="Q1993" i="11"/>
  <c r="P1993" i="11"/>
  <c r="O1993" i="11"/>
  <c r="N1993" i="11"/>
  <c r="M1993" i="11"/>
  <c r="I1993" i="11"/>
  <c r="G1993" i="11"/>
  <c r="A1993" i="11"/>
  <c r="S1992" i="11"/>
  <c r="U1992" i="11" s="1"/>
  <c r="R1992" i="11"/>
  <c r="T1992" i="11" s="1"/>
  <c r="Q1992" i="11"/>
  <c r="P1992" i="11"/>
  <c r="O1992" i="11"/>
  <c r="N1992" i="11"/>
  <c r="M1992" i="11"/>
  <c r="I1992" i="11"/>
  <c r="G1992" i="11"/>
  <c r="A1992" i="11"/>
  <c r="S1991" i="11"/>
  <c r="U1991" i="11" s="1"/>
  <c r="R1991" i="11"/>
  <c r="T1991" i="11" s="1"/>
  <c r="Q1991" i="11"/>
  <c r="P1991" i="11"/>
  <c r="O1991" i="11"/>
  <c r="N1991" i="11"/>
  <c r="M1991" i="11"/>
  <c r="I1991" i="11"/>
  <c r="G1991" i="11"/>
  <c r="A1991" i="11"/>
  <c r="S1990" i="11"/>
  <c r="U1990" i="11" s="1"/>
  <c r="R1990" i="11"/>
  <c r="T1990" i="11" s="1"/>
  <c r="Q1990" i="11"/>
  <c r="P1990" i="11"/>
  <c r="O1990" i="11"/>
  <c r="N1990" i="11"/>
  <c r="M1990" i="11"/>
  <c r="I1990" i="11"/>
  <c r="G1990" i="11"/>
  <c r="A1990" i="11"/>
  <c r="S1989" i="11"/>
  <c r="U1989" i="11" s="1"/>
  <c r="R1989" i="11"/>
  <c r="T1989" i="11" s="1"/>
  <c r="Q1989" i="11"/>
  <c r="P1989" i="11"/>
  <c r="O1989" i="11"/>
  <c r="N1989" i="11"/>
  <c r="M1989" i="11"/>
  <c r="I1989" i="11"/>
  <c r="G1989" i="11"/>
  <c r="A1989" i="11"/>
  <c r="S1988" i="11"/>
  <c r="U1988" i="11" s="1"/>
  <c r="R1988" i="11"/>
  <c r="T1988" i="11" s="1"/>
  <c r="Q1988" i="11"/>
  <c r="P1988" i="11"/>
  <c r="O1988" i="11"/>
  <c r="N1988" i="11"/>
  <c r="M1988" i="11"/>
  <c r="I1988" i="11"/>
  <c r="G1988" i="11"/>
  <c r="A1988" i="11"/>
  <c r="S1987" i="11"/>
  <c r="U1987" i="11" s="1"/>
  <c r="R1987" i="11"/>
  <c r="T1987" i="11" s="1"/>
  <c r="Q1987" i="11"/>
  <c r="P1987" i="11"/>
  <c r="O1987" i="11"/>
  <c r="N1987" i="11"/>
  <c r="M1987" i="11"/>
  <c r="I1987" i="11"/>
  <c r="G1987" i="11"/>
  <c r="A1987" i="11"/>
  <c r="S1986" i="11"/>
  <c r="U1986" i="11" s="1"/>
  <c r="R1986" i="11"/>
  <c r="T1986" i="11" s="1"/>
  <c r="Q1986" i="11"/>
  <c r="P1986" i="11"/>
  <c r="O1986" i="11"/>
  <c r="N1986" i="11"/>
  <c r="M1986" i="11"/>
  <c r="I1986" i="11"/>
  <c r="G1986" i="11"/>
  <c r="A1986" i="11"/>
  <c r="S1985" i="11"/>
  <c r="U1985" i="11" s="1"/>
  <c r="R1985" i="11"/>
  <c r="T1985" i="11" s="1"/>
  <c r="Q1985" i="11"/>
  <c r="P1985" i="11"/>
  <c r="O1985" i="11"/>
  <c r="N1985" i="11"/>
  <c r="M1985" i="11"/>
  <c r="I1985" i="11"/>
  <c r="G1985" i="11"/>
  <c r="A1985" i="11"/>
  <c r="S1984" i="11"/>
  <c r="U1984" i="11" s="1"/>
  <c r="R1984" i="11"/>
  <c r="T1984" i="11" s="1"/>
  <c r="Q1984" i="11"/>
  <c r="P1984" i="11"/>
  <c r="O1984" i="11"/>
  <c r="N1984" i="11"/>
  <c r="M1984" i="11"/>
  <c r="I1984" i="11"/>
  <c r="G1984" i="11"/>
  <c r="A1984" i="11"/>
  <c r="S1983" i="11"/>
  <c r="U1983" i="11" s="1"/>
  <c r="R1983" i="11"/>
  <c r="T1983" i="11" s="1"/>
  <c r="Q1983" i="11"/>
  <c r="P1983" i="11"/>
  <c r="O1983" i="11"/>
  <c r="N1983" i="11"/>
  <c r="M1983" i="11"/>
  <c r="I1983" i="11"/>
  <c r="G1983" i="11"/>
  <c r="A1983" i="11"/>
  <c r="S1982" i="11"/>
  <c r="U1982" i="11" s="1"/>
  <c r="R1982" i="11"/>
  <c r="T1982" i="11" s="1"/>
  <c r="Q1982" i="11"/>
  <c r="P1982" i="11"/>
  <c r="O1982" i="11"/>
  <c r="N1982" i="11"/>
  <c r="M1982" i="11"/>
  <c r="I1982" i="11"/>
  <c r="G1982" i="11"/>
  <c r="A1982" i="11"/>
  <c r="S1981" i="11"/>
  <c r="U1981" i="11" s="1"/>
  <c r="R1981" i="11"/>
  <c r="T1981" i="11" s="1"/>
  <c r="Q1981" i="11"/>
  <c r="P1981" i="11"/>
  <c r="O1981" i="11"/>
  <c r="N1981" i="11"/>
  <c r="M1981" i="11"/>
  <c r="I1981" i="11"/>
  <c r="G1981" i="11"/>
  <c r="A1981" i="11"/>
  <c r="S1980" i="11"/>
  <c r="U1980" i="11" s="1"/>
  <c r="R1980" i="11"/>
  <c r="T1980" i="11" s="1"/>
  <c r="Q1980" i="11"/>
  <c r="P1980" i="11"/>
  <c r="O1980" i="11"/>
  <c r="N1980" i="11"/>
  <c r="M1980" i="11"/>
  <c r="I1980" i="11"/>
  <c r="G1980" i="11"/>
  <c r="A1980" i="11"/>
  <c r="S1979" i="11"/>
  <c r="U1979" i="11" s="1"/>
  <c r="R1979" i="11"/>
  <c r="T1979" i="11" s="1"/>
  <c r="Q1979" i="11"/>
  <c r="P1979" i="11"/>
  <c r="O1979" i="11"/>
  <c r="N1979" i="11"/>
  <c r="M1979" i="11"/>
  <c r="I1979" i="11"/>
  <c r="G1979" i="11"/>
  <c r="A1979" i="11"/>
  <c r="S1978" i="11"/>
  <c r="U1978" i="11" s="1"/>
  <c r="R1978" i="11"/>
  <c r="T1978" i="11" s="1"/>
  <c r="Q1978" i="11"/>
  <c r="P1978" i="11"/>
  <c r="O1978" i="11"/>
  <c r="N1978" i="11"/>
  <c r="M1978" i="11"/>
  <c r="I1978" i="11"/>
  <c r="G1978" i="11"/>
  <c r="A1978" i="11"/>
  <c r="S1977" i="11"/>
  <c r="U1977" i="11" s="1"/>
  <c r="R1977" i="11"/>
  <c r="T1977" i="11" s="1"/>
  <c r="Q1977" i="11"/>
  <c r="P1977" i="11"/>
  <c r="O1977" i="11"/>
  <c r="N1977" i="11"/>
  <c r="M1977" i="11"/>
  <c r="I1977" i="11"/>
  <c r="G1977" i="11"/>
  <c r="A1977" i="11"/>
  <c r="S1976" i="11"/>
  <c r="U1976" i="11" s="1"/>
  <c r="R1976" i="11"/>
  <c r="T1976" i="11" s="1"/>
  <c r="Q1976" i="11"/>
  <c r="P1976" i="11"/>
  <c r="O1976" i="11"/>
  <c r="N1976" i="11"/>
  <c r="M1976" i="11"/>
  <c r="I1976" i="11"/>
  <c r="G1976" i="11"/>
  <c r="A1976" i="11"/>
  <c r="S1975" i="11"/>
  <c r="U1975" i="11" s="1"/>
  <c r="R1975" i="11"/>
  <c r="T1975" i="11" s="1"/>
  <c r="Q1975" i="11"/>
  <c r="P1975" i="11"/>
  <c r="O1975" i="11"/>
  <c r="N1975" i="11"/>
  <c r="M1975" i="11"/>
  <c r="I1975" i="11"/>
  <c r="G1975" i="11"/>
  <c r="A1975" i="11"/>
  <c r="S1974" i="11"/>
  <c r="U1974" i="11" s="1"/>
  <c r="R1974" i="11"/>
  <c r="T1974" i="11" s="1"/>
  <c r="Q1974" i="11"/>
  <c r="P1974" i="11"/>
  <c r="O1974" i="11"/>
  <c r="N1974" i="11"/>
  <c r="M1974" i="11"/>
  <c r="I1974" i="11"/>
  <c r="G1974" i="11"/>
  <c r="A1974" i="11"/>
  <c r="S1973" i="11"/>
  <c r="U1973" i="11" s="1"/>
  <c r="R1973" i="11"/>
  <c r="T1973" i="11" s="1"/>
  <c r="Q1973" i="11"/>
  <c r="P1973" i="11"/>
  <c r="O1973" i="11"/>
  <c r="N1973" i="11"/>
  <c r="M1973" i="11"/>
  <c r="I1973" i="11"/>
  <c r="G1973" i="11"/>
  <c r="A1973" i="11"/>
  <c r="S1972" i="11"/>
  <c r="U1972" i="11" s="1"/>
  <c r="R1972" i="11"/>
  <c r="T1972" i="11" s="1"/>
  <c r="Q1972" i="11"/>
  <c r="P1972" i="11"/>
  <c r="O1972" i="11"/>
  <c r="N1972" i="11"/>
  <c r="M1972" i="11"/>
  <c r="I1972" i="11"/>
  <c r="G1972" i="11"/>
  <c r="A1972" i="11"/>
  <c r="S1971" i="11"/>
  <c r="U1971" i="11" s="1"/>
  <c r="R1971" i="11"/>
  <c r="T1971" i="11" s="1"/>
  <c r="Q1971" i="11"/>
  <c r="P1971" i="11"/>
  <c r="O1971" i="11"/>
  <c r="N1971" i="11"/>
  <c r="M1971" i="11"/>
  <c r="I1971" i="11"/>
  <c r="G1971" i="11"/>
  <c r="A1971" i="11"/>
  <c r="S1970" i="11"/>
  <c r="U1970" i="11" s="1"/>
  <c r="R1970" i="11"/>
  <c r="T1970" i="11" s="1"/>
  <c r="Q1970" i="11"/>
  <c r="P1970" i="11"/>
  <c r="O1970" i="11"/>
  <c r="N1970" i="11"/>
  <c r="M1970" i="11"/>
  <c r="I1970" i="11"/>
  <c r="G1970" i="11"/>
  <c r="A1970" i="11"/>
  <c r="S1969" i="11"/>
  <c r="U1969" i="11" s="1"/>
  <c r="R1969" i="11"/>
  <c r="T1969" i="11" s="1"/>
  <c r="Q1969" i="11"/>
  <c r="P1969" i="11"/>
  <c r="O1969" i="11"/>
  <c r="N1969" i="11"/>
  <c r="M1969" i="11"/>
  <c r="I1969" i="11"/>
  <c r="G1969" i="11"/>
  <c r="A1969" i="11"/>
  <c r="S1968" i="11"/>
  <c r="U1968" i="11" s="1"/>
  <c r="R1968" i="11"/>
  <c r="T1968" i="11" s="1"/>
  <c r="Q1968" i="11"/>
  <c r="P1968" i="11"/>
  <c r="O1968" i="11"/>
  <c r="N1968" i="11"/>
  <c r="M1968" i="11"/>
  <c r="I1968" i="11"/>
  <c r="G1968" i="11"/>
  <c r="A1968" i="11"/>
  <c r="S1967" i="11"/>
  <c r="U1967" i="11" s="1"/>
  <c r="R1967" i="11"/>
  <c r="T1967" i="11" s="1"/>
  <c r="Q1967" i="11"/>
  <c r="P1967" i="11"/>
  <c r="O1967" i="11"/>
  <c r="N1967" i="11"/>
  <c r="M1967" i="11"/>
  <c r="I1967" i="11"/>
  <c r="G1967" i="11"/>
  <c r="A1967" i="11"/>
  <c r="S1966" i="11"/>
  <c r="U1966" i="11" s="1"/>
  <c r="R1966" i="11"/>
  <c r="T1966" i="11" s="1"/>
  <c r="Q1966" i="11"/>
  <c r="P1966" i="11"/>
  <c r="O1966" i="11"/>
  <c r="N1966" i="11"/>
  <c r="M1966" i="11"/>
  <c r="I1966" i="11"/>
  <c r="G1966" i="11"/>
  <c r="A1966" i="11"/>
  <c r="S1965" i="11"/>
  <c r="U1965" i="11" s="1"/>
  <c r="R1965" i="11"/>
  <c r="T1965" i="11" s="1"/>
  <c r="Q1965" i="11"/>
  <c r="P1965" i="11"/>
  <c r="O1965" i="11"/>
  <c r="N1965" i="11"/>
  <c r="M1965" i="11"/>
  <c r="I1965" i="11"/>
  <c r="G1965" i="11"/>
  <c r="A1965" i="11"/>
  <c r="S1964" i="11"/>
  <c r="U1964" i="11" s="1"/>
  <c r="R1964" i="11"/>
  <c r="T1964" i="11" s="1"/>
  <c r="Q1964" i="11"/>
  <c r="P1964" i="11"/>
  <c r="O1964" i="11"/>
  <c r="N1964" i="11"/>
  <c r="M1964" i="11"/>
  <c r="I1964" i="11"/>
  <c r="G1964" i="11"/>
  <c r="A1964" i="11"/>
  <c r="S1963" i="11"/>
  <c r="U1963" i="11" s="1"/>
  <c r="R1963" i="11"/>
  <c r="T1963" i="11" s="1"/>
  <c r="Q1963" i="11"/>
  <c r="P1963" i="11"/>
  <c r="O1963" i="11"/>
  <c r="N1963" i="11"/>
  <c r="M1963" i="11"/>
  <c r="I1963" i="11"/>
  <c r="G1963" i="11"/>
  <c r="A1963" i="11"/>
  <c r="S1962" i="11"/>
  <c r="U1962" i="11" s="1"/>
  <c r="R1962" i="11"/>
  <c r="T1962" i="11" s="1"/>
  <c r="Q1962" i="11"/>
  <c r="P1962" i="11"/>
  <c r="O1962" i="11"/>
  <c r="N1962" i="11"/>
  <c r="M1962" i="11"/>
  <c r="I1962" i="11"/>
  <c r="G1962" i="11"/>
  <c r="A1962" i="11"/>
  <c r="S1961" i="11"/>
  <c r="U1961" i="11" s="1"/>
  <c r="R1961" i="11"/>
  <c r="T1961" i="11" s="1"/>
  <c r="Q1961" i="11"/>
  <c r="P1961" i="11"/>
  <c r="O1961" i="11"/>
  <c r="N1961" i="11"/>
  <c r="M1961" i="11"/>
  <c r="I1961" i="11"/>
  <c r="G1961" i="11"/>
  <c r="A1961" i="11"/>
  <c r="S1960" i="11"/>
  <c r="U1960" i="11" s="1"/>
  <c r="R1960" i="11"/>
  <c r="T1960" i="11" s="1"/>
  <c r="Q1960" i="11"/>
  <c r="P1960" i="11"/>
  <c r="O1960" i="11"/>
  <c r="N1960" i="11"/>
  <c r="M1960" i="11"/>
  <c r="I1960" i="11"/>
  <c r="G1960" i="11"/>
  <c r="A1960" i="11"/>
  <c r="S1959" i="11"/>
  <c r="U1959" i="11" s="1"/>
  <c r="R1959" i="11"/>
  <c r="T1959" i="11" s="1"/>
  <c r="Q1959" i="11"/>
  <c r="P1959" i="11"/>
  <c r="O1959" i="11"/>
  <c r="N1959" i="11"/>
  <c r="M1959" i="11"/>
  <c r="I1959" i="11"/>
  <c r="G1959" i="11"/>
  <c r="A1959" i="11"/>
  <c r="S1958" i="11"/>
  <c r="U1958" i="11" s="1"/>
  <c r="R1958" i="11"/>
  <c r="T1958" i="11" s="1"/>
  <c r="Q1958" i="11"/>
  <c r="P1958" i="11"/>
  <c r="O1958" i="11"/>
  <c r="N1958" i="11"/>
  <c r="M1958" i="11"/>
  <c r="I1958" i="11"/>
  <c r="G1958" i="11"/>
  <c r="A1958" i="11"/>
  <c r="S1957" i="11"/>
  <c r="U1957" i="11" s="1"/>
  <c r="R1957" i="11"/>
  <c r="T1957" i="11" s="1"/>
  <c r="Q1957" i="11"/>
  <c r="P1957" i="11"/>
  <c r="O1957" i="11"/>
  <c r="N1957" i="11"/>
  <c r="M1957" i="11"/>
  <c r="I1957" i="11"/>
  <c r="G1957" i="11"/>
  <c r="A1957" i="11"/>
  <c r="S1956" i="11"/>
  <c r="U1956" i="11" s="1"/>
  <c r="R1956" i="11"/>
  <c r="T1956" i="11" s="1"/>
  <c r="Q1956" i="11"/>
  <c r="P1956" i="11"/>
  <c r="O1956" i="11"/>
  <c r="N1956" i="11"/>
  <c r="M1956" i="11"/>
  <c r="I1956" i="11"/>
  <c r="G1956" i="11"/>
  <c r="A1956" i="11"/>
  <c r="S1955" i="11"/>
  <c r="U1955" i="11" s="1"/>
  <c r="R1955" i="11"/>
  <c r="T1955" i="11" s="1"/>
  <c r="Q1955" i="11"/>
  <c r="P1955" i="11"/>
  <c r="O1955" i="11"/>
  <c r="N1955" i="11"/>
  <c r="M1955" i="11"/>
  <c r="I1955" i="11"/>
  <c r="G1955" i="11"/>
  <c r="A1955" i="11"/>
  <c r="S1954" i="11"/>
  <c r="U1954" i="11" s="1"/>
  <c r="R1954" i="11"/>
  <c r="T1954" i="11" s="1"/>
  <c r="Q1954" i="11"/>
  <c r="P1954" i="11"/>
  <c r="O1954" i="11"/>
  <c r="N1954" i="11"/>
  <c r="M1954" i="11"/>
  <c r="I1954" i="11"/>
  <c r="G1954" i="11"/>
  <c r="A1954" i="11"/>
  <c r="S1953" i="11"/>
  <c r="U1953" i="11" s="1"/>
  <c r="R1953" i="11"/>
  <c r="T1953" i="11" s="1"/>
  <c r="Q1953" i="11"/>
  <c r="P1953" i="11"/>
  <c r="O1953" i="11"/>
  <c r="N1953" i="11"/>
  <c r="M1953" i="11"/>
  <c r="I1953" i="11"/>
  <c r="G1953" i="11"/>
  <c r="A1953" i="11"/>
  <c r="S1952" i="11"/>
  <c r="U1952" i="11" s="1"/>
  <c r="R1952" i="11"/>
  <c r="T1952" i="11" s="1"/>
  <c r="Q1952" i="11"/>
  <c r="P1952" i="11"/>
  <c r="O1952" i="11"/>
  <c r="N1952" i="11"/>
  <c r="M1952" i="11"/>
  <c r="I1952" i="11"/>
  <c r="G1952" i="11"/>
  <c r="A1952" i="11"/>
  <c r="S1951" i="11"/>
  <c r="U1951" i="11" s="1"/>
  <c r="R1951" i="11"/>
  <c r="T1951" i="11" s="1"/>
  <c r="Q1951" i="11"/>
  <c r="P1951" i="11"/>
  <c r="O1951" i="11"/>
  <c r="N1951" i="11"/>
  <c r="M1951" i="11"/>
  <c r="I1951" i="11"/>
  <c r="G1951" i="11"/>
  <c r="A1951" i="11"/>
  <c r="S1950" i="11"/>
  <c r="U1950" i="11" s="1"/>
  <c r="R1950" i="11"/>
  <c r="T1950" i="11" s="1"/>
  <c r="Q1950" i="11"/>
  <c r="P1950" i="11"/>
  <c r="O1950" i="11"/>
  <c r="N1950" i="11"/>
  <c r="M1950" i="11"/>
  <c r="I1950" i="11"/>
  <c r="G1950" i="11"/>
  <c r="A1950" i="11"/>
  <c r="S1949" i="11"/>
  <c r="U1949" i="11" s="1"/>
  <c r="R1949" i="11"/>
  <c r="T1949" i="11" s="1"/>
  <c r="Q1949" i="11"/>
  <c r="P1949" i="11"/>
  <c r="O1949" i="11"/>
  <c r="N1949" i="11"/>
  <c r="M1949" i="11"/>
  <c r="I1949" i="11"/>
  <c r="G1949" i="11"/>
  <c r="A1949" i="11"/>
  <c r="S1948" i="11"/>
  <c r="U1948" i="11" s="1"/>
  <c r="R1948" i="11"/>
  <c r="T1948" i="11" s="1"/>
  <c r="Q1948" i="11"/>
  <c r="P1948" i="11"/>
  <c r="O1948" i="11"/>
  <c r="N1948" i="11"/>
  <c r="M1948" i="11"/>
  <c r="I1948" i="11"/>
  <c r="G1948" i="11"/>
  <c r="A1948" i="11"/>
  <c r="S1947" i="11"/>
  <c r="U1947" i="11" s="1"/>
  <c r="R1947" i="11"/>
  <c r="T1947" i="11" s="1"/>
  <c r="Q1947" i="11"/>
  <c r="P1947" i="11"/>
  <c r="O1947" i="11"/>
  <c r="N1947" i="11"/>
  <c r="M1947" i="11"/>
  <c r="I1947" i="11"/>
  <c r="G1947" i="11"/>
  <c r="A1947" i="11"/>
  <c r="S1946" i="11"/>
  <c r="U1946" i="11" s="1"/>
  <c r="R1946" i="11"/>
  <c r="T1946" i="11" s="1"/>
  <c r="Q1946" i="11"/>
  <c r="P1946" i="11"/>
  <c r="O1946" i="11"/>
  <c r="N1946" i="11"/>
  <c r="M1946" i="11"/>
  <c r="I1946" i="11"/>
  <c r="G1946" i="11"/>
  <c r="A1946" i="11"/>
  <c r="S1945" i="11"/>
  <c r="U1945" i="11" s="1"/>
  <c r="R1945" i="11"/>
  <c r="T1945" i="11" s="1"/>
  <c r="Q1945" i="11"/>
  <c r="P1945" i="11"/>
  <c r="O1945" i="11"/>
  <c r="N1945" i="11"/>
  <c r="M1945" i="11"/>
  <c r="I1945" i="11"/>
  <c r="G1945" i="11"/>
  <c r="A1945" i="11"/>
  <c r="S1944" i="11"/>
  <c r="U1944" i="11" s="1"/>
  <c r="R1944" i="11"/>
  <c r="T1944" i="11" s="1"/>
  <c r="Q1944" i="11"/>
  <c r="P1944" i="11"/>
  <c r="O1944" i="11"/>
  <c r="N1944" i="11"/>
  <c r="M1944" i="11"/>
  <c r="I1944" i="11"/>
  <c r="G1944" i="11"/>
  <c r="A1944" i="11"/>
  <c r="S1943" i="11"/>
  <c r="U1943" i="11" s="1"/>
  <c r="R1943" i="11"/>
  <c r="T1943" i="11" s="1"/>
  <c r="Q1943" i="11"/>
  <c r="P1943" i="11"/>
  <c r="O1943" i="11"/>
  <c r="N1943" i="11"/>
  <c r="M1943" i="11"/>
  <c r="I1943" i="11"/>
  <c r="G1943" i="11"/>
  <c r="A1943" i="11"/>
  <c r="S1942" i="11"/>
  <c r="U1942" i="11" s="1"/>
  <c r="R1942" i="11"/>
  <c r="T1942" i="11" s="1"/>
  <c r="Q1942" i="11"/>
  <c r="P1942" i="11"/>
  <c r="O1942" i="11"/>
  <c r="N1942" i="11"/>
  <c r="M1942" i="11"/>
  <c r="I1942" i="11"/>
  <c r="G1942" i="11"/>
  <c r="A1942" i="11"/>
  <c r="S1941" i="11"/>
  <c r="U1941" i="11" s="1"/>
  <c r="R1941" i="11"/>
  <c r="T1941" i="11" s="1"/>
  <c r="Q1941" i="11"/>
  <c r="P1941" i="11"/>
  <c r="O1941" i="11"/>
  <c r="N1941" i="11"/>
  <c r="M1941" i="11"/>
  <c r="I1941" i="11"/>
  <c r="G1941" i="11"/>
  <c r="A1941" i="11"/>
  <c r="S1940" i="11"/>
  <c r="U1940" i="11" s="1"/>
  <c r="R1940" i="11"/>
  <c r="T1940" i="11" s="1"/>
  <c r="Q1940" i="11"/>
  <c r="P1940" i="11"/>
  <c r="O1940" i="11"/>
  <c r="N1940" i="11"/>
  <c r="M1940" i="11"/>
  <c r="I1940" i="11"/>
  <c r="G1940" i="11"/>
  <c r="A1940" i="11"/>
  <c r="S1939" i="11"/>
  <c r="U1939" i="11" s="1"/>
  <c r="R1939" i="11"/>
  <c r="T1939" i="11" s="1"/>
  <c r="Q1939" i="11"/>
  <c r="P1939" i="11"/>
  <c r="O1939" i="11"/>
  <c r="N1939" i="11"/>
  <c r="M1939" i="11"/>
  <c r="I1939" i="11"/>
  <c r="G1939" i="11"/>
  <c r="A1939" i="11"/>
  <c r="S1938" i="11"/>
  <c r="U1938" i="11" s="1"/>
  <c r="R1938" i="11"/>
  <c r="T1938" i="11" s="1"/>
  <c r="Q1938" i="11"/>
  <c r="P1938" i="11"/>
  <c r="O1938" i="11"/>
  <c r="N1938" i="11"/>
  <c r="M1938" i="11"/>
  <c r="I1938" i="11"/>
  <c r="G1938" i="11"/>
  <c r="A1938" i="11"/>
  <c r="S1937" i="11"/>
  <c r="U1937" i="11" s="1"/>
  <c r="R1937" i="11"/>
  <c r="T1937" i="11" s="1"/>
  <c r="Q1937" i="11"/>
  <c r="P1937" i="11"/>
  <c r="O1937" i="11"/>
  <c r="N1937" i="11"/>
  <c r="M1937" i="11"/>
  <c r="I1937" i="11"/>
  <c r="G1937" i="11"/>
  <c r="A1937" i="11"/>
  <c r="S1936" i="11"/>
  <c r="U1936" i="11" s="1"/>
  <c r="R1936" i="11"/>
  <c r="T1936" i="11" s="1"/>
  <c r="Q1936" i="11"/>
  <c r="P1936" i="11"/>
  <c r="O1936" i="11"/>
  <c r="N1936" i="11"/>
  <c r="M1936" i="11"/>
  <c r="I1936" i="11"/>
  <c r="G1936" i="11"/>
  <c r="A1936" i="11"/>
  <c r="S1935" i="11"/>
  <c r="U1935" i="11" s="1"/>
  <c r="R1935" i="11"/>
  <c r="T1935" i="11" s="1"/>
  <c r="Q1935" i="11"/>
  <c r="P1935" i="11"/>
  <c r="O1935" i="11"/>
  <c r="N1935" i="11"/>
  <c r="M1935" i="11"/>
  <c r="I1935" i="11"/>
  <c r="G1935" i="11"/>
  <c r="A1935" i="11"/>
  <c r="S1934" i="11"/>
  <c r="U1934" i="11" s="1"/>
  <c r="R1934" i="11"/>
  <c r="T1934" i="11" s="1"/>
  <c r="Q1934" i="11"/>
  <c r="P1934" i="11"/>
  <c r="O1934" i="11"/>
  <c r="N1934" i="11"/>
  <c r="M1934" i="11"/>
  <c r="I1934" i="11"/>
  <c r="G1934" i="11"/>
  <c r="A1934" i="11"/>
  <c r="S1933" i="11"/>
  <c r="U1933" i="11" s="1"/>
  <c r="R1933" i="11"/>
  <c r="T1933" i="11" s="1"/>
  <c r="Q1933" i="11"/>
  <c r="P1933" i="11"/>
  <c r="O1933" i="11"/>
  <c r="N1933" i="11"/>
  <c r="M1933" i="11"/>
  <c r="I1933" i="11"/>
  <c r="G1933" i="11"/>
  <c r="A1933" i="11"/>
  <c r="S1932" i="11"/>
  <c r="U1932" i="11" s="1"/>
  <c r="R1932" i="11"/>
  <c r="T1932" i="11" s="1"/>
  <c r="Q1932" i="11"/>
  <c r="P1932" i="11"/>
  <c r="O1932" i="11"/>
  <c r="N1932" i="11"/>
  <c r="M1932" i="11"/>
  <c r="I1932" i="11"/>
  <c r="G1932" i="11"/>
  <c r="A1932" i="11"/>
  <c r="S1931" i="11"/>
  <c r="U1931" i="11" s="1"/>
  <c r="R1931" i="11"/>
  <c r="T1931" i="11" s="1"/>
  <c r="Q1931" i="11"/>
  <c r="P1931" i="11"/>
  <c r="O1931" i="11"/>
  <c r="N1931" i="11"/>
  <c r="M1931" i="11"/>
  <c r="I1931" i="11"/>
  <c r="G1931" i="11"/>
  <c r="A1931" i="11"/>
  <c r="S1930" i="11"/>
  <c r="U1930" i="11" s="1"/>
  <c r="R1930" i="11"/>
  <c r="T1930" i="11" s="1"/>
  <c r="Q1930" i="11"/>
  <c r="P1930" i="11"/>
  <c r="O1930" i="11"/>
  <c r="N1930" i="11"/>
  <c r="M1930" i="11"/>
  <c r="I1930" i="11"/>
  <c r="G1930" i="11"/>
  <c r="A1930" i="11"/>
  <c r="S1929" i="11"/>
  <c r="U1929" i="11" s="1"/>
  <c r="R1929" i="11"/>
  <c r="T1929" i="11" s="1"/>
  <c r="Q1929" i="11"/>
  <c r="P1929" i="11"/>
  <c r="O1929" i="11"/>
  <c r="N1929" i="11"/>
  <c r="M1929" i="11"/>
  <c r="I1929" i="11"/>
  <c r="G1929" i="11"/>
  <c r="A1929" i="11"/>
  <c r="S1928" i="11"/>
  <c r="U1928" i="11" s="1"/>
  <c r="R1928" i="11"/>
  <c r="T1928" i="11" s="1"/>
  <c r="Q1928" i="11"/>
  <c r="P1928" i="11"/>
  <c r="O1928" i="11"/>
  <c r="N1928" i="11"/>
  <c r="M1928" i="11"/>
  <c r="I1928" i="11"/>
  <c r="G1928" i="11"/>
  <c r="A1928" i="11"/>
  <c r="S1927" i="11"/>
  <c r="U1927" i="11" s="1"/>
  <c r="R1927" i="11"/>
  <c r="T1927" i="11" s="1"/>
  <c r="Q1927" i="11"/>
  <c r="P1927" i="11"/>
  <c r="O1927" i="11"/>
  <c r="N1927" i="11"/>
  <c r="M1927" i="11"/>
  <c r="I1927" i="11"/>
  <c r="G1927" i="11"/>
  <c r="A1927" i="11"/>
  <c r="S1926" i="11"/>
  <c r="U1926" i="11" s="1"/>
  <c r="R1926" i="11"/>
  <c r="T1926" i="11" s="1"/>
  <c r="Q1926" i="11"/>
  <c r="P1926" i="11"/>
  <c r="O1926" i="11"/>
  <c r="N1926" i="11"/>
  <c r="M1926" i="11"/>
  <c r="I1926" i="11"/>
  <c r="G1926" i="11"/>
  <c r="A1926" i="11"/>
  <c r="S1925" i="11"/>
  <c r="U1925" i="11" s="1"/>
  <c r="R1925" i="11"/>
  <c r="T1925" i="11" s="1"/>
  <c r="Q1925" i="11"/>
  <c r="P1925" i="11"/>
  <c r="O1925" i="11"/>
  <c r="N1925" i="11"/>
  <c r="M1925" i="11"/>
  <c r="I1925" i="11"/>
  <c r="G1925" i="11"/>
  <c r="A1925" i="11"/>
  <c r="S1924" i="11"/>
  <c r="U1924" i="11" s="1"/>
  <c r="R1924" i="11"/>
  <c r="T1924" i="11" s="1"/>
  <c r="Q1924" i="11"/>
  <c r="P1924" i="11"/>
  <c r="O1924" i="11"/>
  <c r="N1924" i="11"/>
  <c r="M1924" i="11"/>
  <c r="I1924" i="11"/>
  <c r="G1924" i="11"/>
  <c r="A1924" i="11"/>
  <c r="S1923" i="11"/>
  <c r="U1923" i="11" s="1"/>
  <c r="R1923" i="11"/>
  <c r="T1923" i="11" s="1"/>
  <c r="Q1923" i="11"/>
  <c r="P1923" i="11"/>
  <c r="O1923" i="11"/>
  <c r="N1923" i="11"/>
  <c r="M1923" i="11"/>
  <c r="I1923" i="11"/>
  <c r="G1923" i="11"/>
  <c r="A1923" i="11"/>
  <c r="S1922" i="11"/>
  <c r="U1922" i="11" s="1"/>
  <c r="R1922" i="11"/>
  <c r="T1922" i="11" s="1"/>
  <c r="Q1922" i="11"/>
  <c r="P1922" i="11"/>
  <c r="O1922" i="11"/>
  <c r="N1922" i="11"/>
  <c r="M1922" i="11"/>
  <c r="I1922" i="11"/>
  <c r="G1922" i="11"/>
  <c r="A1922" i="11"/>
  <c r="S1921" i="11"/>
  <c r="U1921" i="11" s="1"/>
  <c r="R1921" i="11"/>
  <c r="T1921" i="11" s="1"/>
  <c r="Q1921" i="11"/>
  <c r="P1921" i="11"/>
  <c r="O1921" i="11"/>
  <c r="N1921" i="11"/>
  <c r="M1921" i="11"/>
  <c r="I1921" i="11"/>
  <c r="G1921" i="11"/>
  <c r="A1921" i="11"/>
  <c r="S1920" i="11"/>
  <c r="U1920" i="11" s="1"/>
  <c r="R1920" i="11"/>
  <c r="T1920" i="11" s="1"/>
  <c r="Q1920" i="11"/>
  <c r="P1920" i="11"/>
  <c r="O1920" i="11"/>
  <c r="N1920" i="11"/>
  <c r="M1920" i="11"/>
  <c r="I1920" i="11"/>
  <c r="G1920" i="11"/>
  <c r="A1920" i="11"/>
  <c r="S1919" i="11"/>
  <c r="U1919" i="11" s="1"/>
  <c r="R1919" i="11"/>
  <c r="T1919" i="11" s="1"/>
  <c r="Q1919" i="11"/>
  <c r="P1919" i="11"/>
  <c r="O1919" i="11"/>
  <c r="N1919" i="11"/>
  <c r="M1919" i="11"/>
  <c r="I1919" i="11"/>
  <c r="G1919" i="11"/>
  <c r="A1919" i="11"/>
  <c r="S1918" i="11"/>
  <c r="U1918" i="11" s="1"/>
  <c r="R1918" i="11"/>
  <c r="T1918" i="11" s="1"/>
  <c r="Q1918" i="11"/>
  <c r="P1918" i="11"/>
  <c r="O1918" i="11"/>
  <c r="N1918" i="11"/>
  <c r="M1918" i="11"/>
  <c r="I1918" i="11"/>
  <c r="G1918" i="11"/>
  <c r="A1918" i="11"/>
  <c r="S1917" i="11"/>
  <c r="U1917" i="11" s="1"/>
  <c r="R1917" i="11"/>
  <c r="T1917" i="11" s="1"/>
  <c r="Q1917" i="11"/>
  <c r="P1917" i="11"/>
  <c r="O1917" i="11"/>
  <c r="N1917" i="11"/>
  <c r="M1917" i="11"/>
  <c r="I1917" i="11"/>
  <c r="G1917" i="11"/>
  <c r="A1917" i="11"/>
  <c r="S1916" i="11"/>
  <c r="U1916" i="11" s="1"/>
  <c r="R1916" i="11"/>
  <c r="T1916" i="11" s="1"/>
  <c r="Q1916" i="11"/>
  <c r="P1916" i="11"/>
  <c r="O1916" i="11"/>
  <c r="N1916" i="11"/>
  <c r="M1916" i="11"/>
  <c r="I1916" i="11"/>
  <c r="G1916" i="11"/>
  <c r="A1916" i="11"/>
  <c r="U1915" i="11"/>
  <c r="S1915" i="11"/>
  <c r="R1915" i="11"/>
  <c r="T1915" i="11" s="1"/>
  <c r="Q1915" i="11"/>
  <c r="P1915" i="11"/>
  <c r="O1915" i="11"/>
  <c r="N1915" i="11"/>
  <c r="M1915" i="11"/>
  <c r="I1915" i="11"/>
  <c r="G1915" i="11"/>
  <c r="A1915" i="11"/>
  <c r="S1914" i="11"/>
  <c r="U1914" i="11" s="1"/>
  <c r="R1914" i="11"/>
  <c r="T1914" i="11" s="1"/>
  <c r="Q1914" i="11"/>
  <c r="P1914" i="11"/>
  <c r="O1914" i="11"/>
  <c r="N1914" i="11"/>
  <c r="M1914" i="11"/>
  <c r="I1914" i="11"/>
  <c r="G1914" i="11"/>
  <c r="A1914" i="11"/>
  <c r="S1913" i="11"/>
  <c r="U1913" i="11" s="1"/>
  <c r="R1913" i="11"/>
  <c r="T1913" i="11" s="1"/>
  <c r="Q1913" i="11"/>
  <c r="P1913" i="11"/>
  <c r="O1913" i="11"/>
  <c r="N1913" i="11"/>
  <c r="M1913" i="11"/>
  <c r="I1913" i="11"/>
  <c r="G1913" i="11"/>
  <c r="A1913" i="11"/>
  <c r="S1912" i="11"/>
  <c r="U1912" i="11" s="1"/>
  <c r="R1912" i="11"/>
  <c r="T1912" i="11" s="1"/>
  <c r="Q1912" i="11"/>
  <c r="P1912" i="11"/>
  <c r="O1912" i="11"/>
  <c r="N1912" i="11"/>
  <c r="M1912" i="11"/>
  <c r="I1912" i="11"/>
  <c r="G1912" i="11"/>
  <c r="A1912" i="11"/>
  <c r="U1911" i="11"/>
  <c r="S1911" i="11"/>
  <c r="R1911" i="11"/>
  <c r="T1911" i="11" s="1"/>
  <c r="Q1911" i="11"/>
  <c r="P1911" i="11"/>
  <c r="O1911" i="11"/>
  <c r="N1911" i="11"/>
  <c r="M1911" i="11"/>
  <c r="I1911" i="11"/>
  <c r="G1911" i="11"/>
  <c r="A1911" i="11"/>
  <c r="S1910" i="11"/>
  <c r="U1910" i="11" s="1"/>
  <c r="R1910" i="11"/>
  <c r="T1910" i="11" s="1"/>
  <c r="Q1910" i="11"/>
  <c r="P1910" i="11"/>
  <c r="O1910" i="11"/>
  <c r="N1910" i="11"/>
  <c r="M1910" i="11"/>
  <c r="I1910" i="11"/>
  <c r="G1910" i="11"/>
  <c r="A1910" i="11"/>
  <c r="S1909" i="11"/>
  <c r="U1909" i="11" s="1"/>
  <c r="R1909" i="11"/>
  <c r="T1909" i="11" s="1"/>
  <c r="Q1909" i="11"/>
  <c r="P1909" i="11"/>
  <c r="O1909" i="11"/>
  <c r="N1909" i="11"/>
  <c r="M1909" i="11"/>
  <c r="I1909" i="11"/>
  <c r="G1909" i="11"/>
  <c r="A1909" i="11"/>
  <c r="S1908" i="11"/>
  <c r="U1908" i="11" s="1"/>
  <c r="R1908" i="11"/>
  <c r="T1908" i="11" s="1"/>
  <c r="Q1908" i="11"/>
  <c r="P1908" i="11"/>
  <c r="O1908" i="11"/>
  <c r="N1908" i="11"/>
  <c r="M1908" i="11"/>
  <c r="I1908" i="11"/>
  <c r="G1908" i="11"/>
  <c r="A1908" i="11"/>
  <c r="U1907" i="11"/>
  <c r="S1907" i="11"/>
  <c r="R1907" i="11"/>
  <c r="T1907" i="11" s="1"/>
  <c r="Q1907" i="11"/>
  <c r="P1907" i="11"/>
  <c r="O1907" i="11"/>
  <c r="N1907" i="11"/>
  <c r="M1907" i="11"/>
  <c r="I1907" i="11"/>
  <c r="G1907" i="11"/>
  <c r="A1907" i="11"/>
  <c r="S1906" i="11"/>
  <c r="U1906" i="11" s="1"/>
  <c r="R1906" i="11"/>
  <c r="T1906" i="11" s="1"/>
  <c r="Q1906" i="11"/>
  <c r="P1906" i="11"/>
  <c r="O1906" i="11"/>
  <c r="N1906" i="11"/>
  <c r="M1906" i="11"/>
  <c r="I1906" i="11"/>
  <c r="G1906" i="11"/>
  <c r="A1906" i="11"/>
  <c r="S1905" i="11"/>
  <c r="U1905" i="11" s="1"/>
  <c r="R1905" i="11"/>
  <c r="T1905" i="11" s="1"/>
  <c r="Q1905" i="11"/>
  <c r="P1905" i="11"/>
  <c r="O1905" i="11"/>
  <c r="N1905" i="11"/>
  <c r="M1905" i="11"/>
  <c r="I1905" i="11"/>
  <c r="G1905" i="11"/>
  <c r="A1905" i="11"/>
  <c r="S1904" i="11"/>
  <c r="U1904" i="11" s="1"/>
  <c r="R1904" i="11"/>
  <c r="T1904" i="11" s="1"/>
  <c r="Q1904" i="11"/>
  <c r="P1904" i="11"/>
  <c r="O1904" i="11"/>
  <c r="N1904" i="11"/>
  <c r="M1904" i="11"/>
  <c r="I1904" i="11"/>
  <c r="G1904" i="11"/>
  <c r="A1904" i="11"/>
  <c r="U1903" i="11"/>
  <c r="S1903" i="11"/>
  <c r="R1903" i="11"/>
  <c r="T1903" i="11" s="1"/>
  <c r="Q1903" i="11"/>
  <c r="P1903" i="11"/>
  <c r="O1903" i="11"/>
  <c r="N1903" i="11"/>
  <c r="M1903" i="11"/>
  <c r="I1903" i="11"/>
  <c r="G1903" i="11"/>
  <c r="A1903" i="11"/>
  <c r="S1902" i="11"/>
  <c r="U1902" i="11" s="1"/>
  <c r="R1902" i="11"/>
  <c r="T1902" i="11" s="1"/>
  <c r="Q1902" i="11"/>
  <c r="P1902" i="11"/>
  <c r="O1902" i="11"/>
  <c r="N1902" i="11"/>
  <c r="M1902" i="11"/>
  <c r="I1902" i="11"/>
  <c r="G1902" i="11"/>
  <c r="A1902" i="11"/>
  <c r="S1901" i="11"/>
  <c r="U1901" i="11" s="1"/>
  <c r="R1901" i="11"/>
  <c r="T1901" i="11" s="1"/>
  <c r="Q1901" i="11"/>
  <c r="P1901" i="11"/>
  <c r="O1901" i="11"/>
  <c r="N1901" i="11"/>
  <c r="M1901" i="11"/>
  <c r="I1901" i="11"/>
  <c r="G1901" i="11"/>
  <c r="A1901" i="11"/>
  <c r="S1900" i="11"/>
  <c r="U1900" i="11" s="1"/>
  <c r="R1900" i="11"/>
  <c r="T1900" i="11" s="1"/>
  <c r="Q1900" i="11"/>
  <c r="P1900" i="11"/>
  <c r="O1900" i="11"/>
  <c r="N1900" i="11"/>
  <c r="M1900" i="11"/>
  <c r="I1900" i="11"/>
  <c r="G1900" i="11"/>
  <c r="A1900" i="11"/>
  <c r="U1899" i="11"/>
  <c r="S1899" i="11"/>
  <c r="R1899" i="11"/>
  <c r="T1899" i="11" s="1"/>
  <c r="Q1899" i="11"/>
  <c r="P1899" i="11"/>
  <c r="O1899" i="11"/>
  <c r="N1899" i="11"/>
  <c r="M1899" i="11"/>
  <c r="I1899" i="11"/>
  <c r="G1899" i="11"/>
  <c r="A1899" i="11"/>
  <c r="S1898" i="11"/>
  <c r="U1898" i="11" s="1"/>
  <c r="R1898" i="11"/>
  <c r="T1898" i="11" s="1"/>
  <c r="Q1898" i="11"/>
  <c r="P1898" i="11"/>
  <c r="O1898" i="11"/>
  <c r="N1898" i="11"/>
  <c r="M1898" i="11"/>
  <c r="I1898" i="11"/>
  <c r="G1898" i="11"/>
  <c r="A1898" i="11"/>
  <c r="S1897" i="11"/>
  <c r="U1897" i="11" s="1"/>
  <c r="R1897" i="11"/>
  <c r="T1897" i="11" s="1"/>
  <c r="Q1897" i="11"/>
  <c r="P1897" i="11"/>
  <c r="O1897" i="11"/>
  <c r="N1897" i="11"/>
  <c r="M1897" i="11"/>
  <c r="I1897" i="11"/>
  <c r="G1897" i="11"/>
  <c r="A1897" i="11"/>
  <c r="S1896" i="11"/>
  <c r="U1896" i="11" s="1"/>
  <c r="R1896" i="11"/>
  <c r="T1896" i="11" s="1"/>
  <c r="Q1896" i="11"/>
  <c r="P1896" i="11"/>
  <c r="O1896" i="11"/>
  <c r="N1896" i="11"/>
  <c r="M1896" i="11"/>
  <c r="I1896" i="11"/>
  <c r="G1896" i="11"/>
  <c r="A1896" i="11"/>
  <c r="U1895" i="11"/>
  <c r="S1895" i="11"/>
  <c r="R1895" i="11"/>
  <c r="T1895" i="11" s="1"/>
  <c r="Q1895" i="11"/>
  <c r="P1895" i="11"/>
  <c r="O1895" i="11"/>
  <c r="N1895" i="11"/>
  <c r="M1895" i="11"/>
  <c r="I1895" i="11"/>
  <c r="G1895" i="11"/>
  <c r="A1895" i="11"/>
  <c r="S1894" i="11"/>
  <c r="U1894" i="11" s="1"/>
  <c r="R1894" i="11"/>
  <c r="T1894" i="11" s="1"/>
  <c r="Q1894" i="11"/>
  <c r="P1894" i="11"/>
  <c r="O1894" i="11"/>
  <c r="N1894" i="11"/>
  <c r="M1894" i="11"/>
  <c r="I1894" i="11"/>
  <c r="G1894" i="11"/>
  <c r="A1894" i="11"/>
  <c r="S1893" i="11"/>
  <c r="U1893" i="11" s="1"/>
  <c r="R1893" i="11"/>
  <c r="T1893" i="11" s="1"/>
  <c r="Q1893" i="11"/>
  <c r="P1893" i="11"/>
  <c r="O1893" i="11"/>
  <c r="N1893" i="11"/>
  <c r="M1893" i="11"/>
  <c r="I1893" i="11"/>
  <c r="G1893" i="11"/>
  <c r="A1893" i="11"/>
  <c r="S1892" i="11"/>
  <c r="U1892" i="11" s="1"/>
  <c r="R1892" i="11"/>
  <c r="T1892" i="11" s="1"/>
  <c r="Q1892" i="11"/>
  <c r="P1892" i="11"/>
  <c r="O1892" i="11"/>
  <c r="N1892" i="11"/>
  <c r="M1892" i="11"/>
  <c r="I1892" i="11"/>
  <c r="G1892" i="11"/>
  <c r="A1892" i="11"/>
  <c r="U1891" i="11"/>
  <c r="S1891" i="11"/>
  <c r="R1891" i="11"/>
  <c r="T1891" i="11" s="1"/>
  <c r="Q1891" i="11"/>
  <c r="P1891" i="11"/>
  <c r="O1891" i="11"/>
  <c r="N1891" i="11"/>
  <c r="M1891" i="11"/>
  <c r="I1891" i="11"/>
  <c r="G1891" i="11"/>
  <c r="A1891" i="11"/>
  <c r="S1890" i="11"/>
  <c r="U1890" i="11" s="1"/>
  <c r="R1890" i="11"/>
  <c r="T1890" i="11" s="1"/>
  <c r="Q1890" i="11"/>
  <c r="P1890" i="11"/>
  <c r="O1890" i="11"/>
  <c r="N1890" i="11"/>
  <c r="M1890" i="11"/>
  <c r="I1890" i="11"/>
  <c r="G1890" i="11"/>
  <c r="A1890" i="11"/>
  <c r="S1889" i="11"/>
  <c r="U1889" i="11" s="1"/>
  <c r="R1889" i="11"/>
  <c r="T1889" i="11" s="1"/>
  <c r="Q1889" i="11"/>
  <c r="P1889" i="11"/>
  <c r="O1889" i="11"/>
  <c r="N1889" i="11"/>
  <c r="M1889" i="11"/>
  <c r="I1889" i="11"/>
  <c r="G1889" i="11"/>
  <c r="A1889" i="11"/>
  <c r="S1888" i="11"/>
  <c r="U1888" i="11" s="1"/>
  <c r="R1888" i="11"/>
  <c r="T1888" i="11" s="1"/>
  <c r="Q1888" i="11"/>
  <c r="P1888" i="11"/>
  <c r="O1888" i="11"/>
  <c r="N1888" i="11"/>
  <c r="M1888" i="11"/>
  <c r="I1888" i="11"/>
  <c r="G1888" i="11"/>
  <c r="A1888" i="11"/>
  <c r="U1887" i="11"/>
  <c r="S1887" i="11"/>
  <c r="R1887" i="11"/>
  <c r="T1887" i="11" s="1"/>
  <c r="Q1887" i="11"/>
  <c r="P1887" i="11"/>
  <c r="O1887" i="11"/>
  <c r="N1887" i="11"/>
  <c r="M1887" i="11"/>
  <c r="I1887" i="11"/>
  <c r="G1887" i="11"/>
  <c r="A1887" i="11"/>
  <c r="S1886" i="11"/>
  <c r="U1886" i="11" s="1"/>
  <c r="R1886" i="11"/>
  <c r="T1886" i="11" s="1"/>
  <c r="Q1886" i="11"/>
  <c r="P1886" i="11"/>
  <c r="O1886" i="11"/>
  <c r="N1886" i="11"/>
  <c r="M1886" i="11"/>
  <c r="I1886" i="11"/>
  <c r="G1886" i="11"/>
  <c r="A1886" i="11"/>
  <c r="S1885" i="11"/>
  <c r="U1885" i="11" s="1"/>
  <c r="R1885" i="11"/>
  <c r="T1885" i="11" s="1"/>
  <c r="Q1885" i="11"/>
  <c r="P1885" i="11"/>
  <c r="O1885" i="11"/>
  <c r="N1885" i="11"/>
  <c r="M1885" i="11"/>
  <c r="I1885" i="11"/>
  <c r="G1885" i="11"/>
  <c r="A1885" i="11"/>
  <c r="S1884" i="11"/>
  <c r="U1884" i="11" s="1"/>
  <c r="R1884" i="11"/>
  <c r="T1884" i="11" s="1"/>
  <c r="Q1884" i="11"/>
  <c r="P1884" i="11"/>
  <c r="O1884" i="11"/>
  <c r="N1884" i="11"/>
  <c r="M1884" i="11"/>
  <c r="I1884" i="11"/>
  <c r="G1884" i="11"/>
  <c r="A1884" i="11"/>
  <c r="U1883" i="11"/>
  <c r="S1883" i="11"/>
  <c r="R1883" i="11"/>
  <c r="T1883" i="11" s="1"/>
  <c r="Q1883" i="11"/>
  <c r="P1883" i="11"/>
  <c r="O1883" i="11"/>
  <c r="N1883" i="11"/>
  <c r="M1883" i="11"/>
  <c r="I1883" i="11"/>
  <c r="G1883" i="11"/>
  <c r="A1883" i="11"/>
  <c r="S1882" i="11"/>
  <c r="U1882" i="11" s="1"/>
  <c r="R1882" i="11"/>
  <c r="T1882" i="11" s="1"/>
  <c r="Q1882" i="11"/>
  <c r="P1882" i="11"/>
  <c r="O1882" i="11"/>
  <c r="N1882" i="11"/>
  <c r="M1882" i="11"/>
  <c r="I1882" i="11"/>
  <c r="G1882" i="11"/>
  <c r="A1882" i="11"/>
  <c r="S1881" i="11"/>
  <c r="U1881" i="11" s="1"/>
  <c r="R1881" i="11"/>
  <c r="T1881" i="11" s="1"/>
  <c r="Q1881" i="11"/>
  <c r="P1881" i="11"/>
  <c r="O1881" i="11"/>
  <c r="N1881" i="11"/>
  <c r="M1881" i="11"/>
  <c r="I1881" i="11"/>
  <c r="G1881" i="11"/>
  <c r="A1881" i="11"/>
  <c r="S1880" i="11"/>
  <c r="U1880" i="11" s="1"/>
  <c r="R1880" i="11"/>
  <c r="T1880" i="11" s="1"/>
  <c r="Q1880" i="11"/>
  <c r="P1880" i="11"/>
  <c r="O1880" i="11"/>
  <c r="N1880" i="11"/>
  <c r="M1880" i="11"/>
  <c r="I1880" i="11"/>
  <c r="G1880" i="11"/>
  <c r="A1880" i="11"/>
  <c r="U1879" i="11"/>
  <c r="S1879" i="11"/>
  <c r="R1879" i="11"/>
  <c r="T1879" i="11" s="1"/>
  <c r="Q1879" i="11"/>
  <c r="P1879" i="11"/>
  <c r="O1879" i="11"/>
  <c r="N1879" i="11"/>
  <c r="M1879" i="11"/>
  <c r="I1879" i="11"/>
  <c r="G1879" i="11"/>
  <c r="A1879" i="11"/>
  <c r="S1878" i="11"/>
  <c r="U1878" i="11" s="1"/>
  <c r="R1878" i="11"/>
  <c r="T1878" i="11" s="1"/>
  <c r="Q1878" i="11"/>
  <c r="P1878" i="11"/>
  <c r="O1878" i="11"/>
  <c r="N1878" i="11"/>
  <c r="M1878" i="11"/>
  <c r="I1878" i="11"/>
  <c r="G1878" i="11"/>
  <c r="A1878" i="11"/>
  <c r="S1877" i="11"/>
  <c r="U1877" i="11" s="1"/>
  <c r="R1877" i="11"/>
  <c r="T1877" i="11" s="1"/>
  <c r="Q1877" i="11"/>
  <c r="P1877" i="11"/>
  <c r="O1877" i="11"/>
  <c r="N1877" i="11"/>
  <c r="M1877" i="11"/>
  <c r="I1877" i="11"/>
  <c r="G1877" i="11"/>
  <c r="A1877" i="11"/>
  <c r="S1876" i="11"/>
  <c r="U1876" i="11" s="1"/>
  <c r="R1876" i="11"/>
  <c r="T1876" i="11" s="1"/>
  <c r="Q1876" i="11"/>
  <c r="P1876" i="11"/>
  <c r="O1876" i="11"/>
  <c r="N1876" i="11"/>
  <c r="M1876" i="11"/>
  <c r="I1876" i="11"/>
  <c r="G1876" i="11"/>
  <c r="A1876" i="11"/>
  <c r="U1875" i="11"/>
  <c r="S1875" i="11"/>
  <c r="R1875" i="11"/>
  <c r="T1875" i="11" s="1"/>
  <c r="Q1875" i="11"/>
  <c r="P1875" i="11"/>
  <c r="O1875" i="11"/>
  <c r="N1875" i="11"/>
  <c r="M1875" i="11"/>
  <c r="I1875" i="11"/>
  <c r="G1875" i="11"/>
  <c r="A1875" i="11"/>
  <c r="S1874" i="11"/>
  <c r="U1874" i="11" s="1"/>
  <c r="R1874" i="11"/>
  <c r="T1874" i="11" s="1"/>
  <c r="Q1874" i="11"/>
  <c r="P1874" i="11"/>
  <c r="O1874" i="11"/>
  <c r="N1874" i="11"/>
  <c r="M1874" i="11"/>
  <c r="I1874" i="11"/>
  <c r="G1874" i="11"/>
  <c r="A1874" i="11"/>
  <c r="S1873" i="11"/>
  <c r="U1873" i="11" s="1"/>
  <c r="R1873" i="11"/>
  <c r="T1873" i="11" s="1"/>
  <c r="Q1873" i="11"/>
  <c r="P1873" i="11"/>
  <c r="O1873" i="11"/>
  <c r="N1873" i="11"/>
  <c r="M1873" i="11"/>
  <c r="I1873" i="11"/>
  <c r="G1873" i="11"/>
  <c r="A1873" i="11"/>
  <c r="U1872" i="11"/>
  <c r="S1872" i="11"/>
  <c r="R1872" i="11"/>
  <c r="T1872" i="11" s="1"/>
  <c r="Q1872" i="11"/>
  <c r="P1872" i="11"/>
  <c r="O1872" i="11"/>
  <c r="N1872" i="11"/>
  <c r="M1872" i="11"/>
  <c r="I1872" i="11"/>
  <c r="G1872" i="11"/>
  <c r="A1872" i="11"/>
  <c r="U1871" i="11"/>
  <c r="T1871" i="11"/>
  <c r="S1871" i="11"/>
  <c r="R1871" i="11"/>
  <c r="Q1871" i="11"/>
  <c r="P1871" i="11"/>
  <c r="O1871" i="11"/>
  <c r="N1871" i="11"/>
  <c r="M1871" i="11"/>
  <c r="I1871" i="11"/>
  <c r="G1871" i="11"/>
  <c r="A1871" i="11"/>
  <c r="U1870" i="11"/>
  <c r="S1870" i="11"/>
  <c r="R1870" i="11"/>
  <c r="T1870" i="11" s="1"/>
  <c r="Q1870" i="11"/>
  <c r="P1870" i="11"/>
  <c r="O1870" i="11"/>
  <c r="N1870" i="11"/>
  <c r="M1870" i="11"/>
  <c r="I1870" i="11"/>
  <c r="G1870" i="11"/>
  <c r="A1870" i="11"/>
  <c r="U1869" i="11"/>
  <c r="T1869" i="11"/>
  <c r="S1869" i="11"/>
  <c r="R1869" i="11"/>
  <c r="Q1869" i="11"/>
  <c r="P1869" i="11"/>
  <c r="O1869" i="11"/>
  <c r="N1869" i="11"/>
  <c r="M1869" i="11"/>
  <c r="I1869" i="11"/>
  <c r="G1869" i="11"/>
  <c r="A1869" i="11"/>
  <c r="U1868" i="11"/>
  <c r="S1868" i="11"/>
  <c r="R1868" i="11"/>
  <c r="T1868" i="11" s="1"/>
  <c r="Q1868" i="11"/>
  <c r="P1868" i="11"/>
  <c r="O1868" i="11"/>
  <c r="N1868" i="11"/>
  <c r="M1868" i="11"/>
  <c r="I1868" i="11"/>
  <c r="G1868" i="11"/>
  <c r="A1868" i="11"/>
  <c r="U1867" i="11"/>
  <c r="T1867" i="11"/>
  <c r="S1867" i="11"/>
  <c r="R1867" i="11"/>
  <c r="Q1867" i="11"/>
  <c r="P1867" i="11"/>
  <c r="O1867" i="11"/>
  <c r="N1867" i="11"/>
  <c r="M1867" i="11"/>
  <c r="I1867" i="11"/>
  <c r="G1867" i="11"/>
  <c r="A1867" i="11"/>
  <c r="U1866" i="11"/>
  <c r="S1866" i="11"/>
  <c r="R1866" i="11"/>
  <c r="T1866" i="11" s="1"/>
  <c r="Q1866" i="11"/>
  <c r="P1866" i="11"/>
  <c r="O1866" i="11"/>
  <c r="N1866" i="11"/>
  <c r="M1866" i="11"/>
  <c r="I1866" i="11"/>
  <c r="G1866" i="11"/>
  <c r="A1866" i="11"/>
  <c r="U1865" i="11"/>
  <c r="T1865" i="11"/>
  <c r="S1865" i="11"/>
  <c r="R1865" i="11"/>
  <c r="Q1865" i="11"/>
  <c r="P1865" i="11"/>
  <c r="O1865" i="11"/>
  <c r="N1865" i="11"/>
  <c r="M1865" i="11"/>
  <c r="I1865" i="11"/>
  <c r="G1865" i="11"/>
  <c r="A1865" i="11"/>
  <c r="U1864" i="11"/>
  <c r="S1864" i="11"/>
  <c r="R1864" i="11"/>
  <c r="T1864" i="11" s="1"/>
  <c r="Q1864" i="11"/>
  <c r="P1864" i="11"/>
  <c r="O1864" i="11"/>
  <c r="N1864" i="11"/>
  <c r="M1864" i="11"/>
  <c r="I1864" i="11"/>
  <c r="G1864" i="11"/>
  <c r="A1864" i="11"/>
  <c r="U1863" i="11"/>
  <c r="S1863" i="11"/>
  <c r="R1863" i="11"/>
  <c r="T1863" i="11" s="1"/>
  <c r="Q1863" i="11"/>
  <c r="P1863" i="11"/>
  <c r="O1863" i="11"/>
  <c r="N1863" i="11"/>
  <c r="M1863" i="11"/>
  <c r="I1863" i="11"/>
  <c r="G1863" i="11"/>
  <c r="A1863" i="11"/>
  <c r="U1862" i="11"/>
  <c r="S1862" i="11"/>
  <c r="R1862" i="11"/>
  <c r="T1862" i="11" s="1"/>
  <c r="Q1862" i="11"/>
  <c r="P1862" i="11"/>
  <c r="O1862" i="11"/>
  <c r="N1862" i="11"/>
  <c r="M1862" i="11"/>
  <c r="I1862" i="11"/>
  <c r="G1862" i="11"/>
  <c r="A1862" i="11"/>
  <c r="U1861" i="11"/>
  <c r="S1861" i="11"/>
  <c r="R1861" i="11"/>
  <c r="T1861" i="11" s="1"/>
  <c r="Q1861" i="11"/>
  <c r="P1861" i="11"/>
  <c r="O1861" i="11"/>
  <c r="N1861" i="11"/>
  <c r="M1861" i="11"/>
  <c r="I1861" i="11"/>
  <c r="G1861" i="11"/>
  <c r="A1861" i="11"/>
  <c r="U1860" i="11"/>
  <c r="S1860" i="11"/>
  <c r="R1860" i="11"/>
  <c r="T1860" i="11" s="1"/>
  <c r="Q1860" i="11"/>
  <c r="P1860" i="11"/>
  <c r="O1860" i="11"/>
  <c r="N1860" i="11"/>
  <c r="M1860" i="11"/>
  <c r="I1860" i="11"/>
  <c r="G1860" i="11"/>
  <c r="A1860" i="11"/>
  <c r="U1859" i="11"/>
  <c r="S1859" i="11"/>
  <c r="R1859" i="11"/>
  <c r="T1859" i="11" s="1"/>
  <c r="Q1859" i="11"/>
  <c r="P1859" i="11"/>
  <c r="O1859" i="11"/>
  <c r="N1859" i="11"/>
  <c r="M1859" i="11"/>
  <c r="I1859" i="11"/>
  <c r="G1859" i="11"/>
  <c r="A1859" i="11"/>
  <c r="U1858" i="11"/>
  <c r="S1858" i="11"/>
  <c r="R1858" i="11"/>
  <c r="T1858" i="11" s="1"/>
  <c r="Q1858" i="11"/>
  <c r="P1858" i="11"/>
  <c r="O1858" i="11"/>
  <c r="N1858" i="11"/>
  <c r="M1858" i="11"/>
  <c r="I1858" i="11"/>
  <c r="G1858" i="11"/>
  <c r="A1858" i="11"/>
  <c r="U1857" i="11"/>
  <c r="S1857" i="11"/>
  <c r="R1857" i="11"/>
  <c r="T1857" i="11" s="1"/>
  <c r="Q1857" i="11"/>
  <c r="P1857" i="11"/>
  <c r="O1857" i="11"/>
  <c r="N1857" i="11"/>
  <c r="M1857" i="11"/>
  <c r="I1857" i="11"/>
  <c r="G1857" i="11"/>
  <c r="A1857" i="11"/>
  <c r="U1856" i="11"/>
  <c r="S1856" i="11"/>
  <c r="R1856" i="11"/>
  <c r="T1856" i="11" s="1"/>
  <c r="Q1856" i="11"/>
  <c r="P1856" i="11"/>
  <c r="O1856" i="11"/>
  <c r="N1856" i="11"/>
  <c r="M1856" i="11"/>
  <c r="I1856" i="11"/>
  <c r="G1856" i="11"/>
  <c r="A1856" i="11"/>
  <c r="U1855" i="11"/>
  <c r="S1855" i="11"/>
  <c r="R1855" i="11"/>
  <c r="T1855" i="11" s="1"/>
  <c r="Q1855" i="11"/>
  <c r="P1855" i="11"/>
  <c r="O1855" i="11"/>
  <c r="N1855" i="11"/>
  <c r="M1855" i="11"/>
  <c r="I1855" i="11"/>
  <c r="G1855" i="11"/>
  <c r="A1855" i="11"/>
  <c r="U1854" i="11"/>
  <c r="S1854" i="11"/>
  <c r="R1854" i="11"/>
  <c r="T1854" i="11" s="1"/>
  <c r="Q1854" i="11"/>
  <c r="P1854" i="11"/>
  <c r="O1854" i="11"/>
  <c r="N1854" i="11"/>
  <c r="M1854" i="11"/>
  <c r="I1854" i="11"/>
  <c r="G1854" i="11"/>
  <c r="A1854" i="11"/>
  <c r="U1853" i="11"/>
  <c r="S1853" i="11"/>
  <c r="R1853" i="11"/>
  <c r="T1853" i="11" s="1"/>
  <c r="Q1853" i="11"/>
  <c r="P1853" i="11"/>
  <c r="O1853" i="11"/>
  <c r="N1853" i="11"/>
  <c r="M1853" i="11"/>
  <c r="I1853" i="11"/>
  <c r="G1853" i="11"/>
  <c r="A1853" i="11"/>
  <c r="U1852" i="11"/>
  <c r="S1852" i="11"/>
  <c r="R1852" i="11"/>
  <c r="T1852" i="11" s="1"/>
  <c r="Q1852" i="11"/>
  <c r="P1852" i="11"/>
  <c r="O1852" i="11"/>
  <c r="N1852" i="11"/>
  <c r="M1852" i="11"/>
  <c r="I1852" i="11"/>
  <c r="G1852" i="11"/>
  <c r="A1852" i="11"/>
  <c r="U1851" i="11"/>
  <c r="S1851" i="11"/>
  <c r="R1851" i="11"/>
  <c r="T1851" i="11" s="1"/>
  <c r="Q1851" i="11"/>
  <c r="P1851" i="11"/>
  <c r="O1851" i="11"/>
  <c r="N1851" i="11"/>
  <c r="M1851" i="11"/>
  <c r="I1851" i="11"/>
  <c r="G1851" i="11"/>
  <c r="A1851" i="11"/>
  <c r="U1850" i="11"/>
  <c r="S1850" i="11"/>
  <c r="R1850" i="11"/>
  <c r="T1850" i="11" s="1"/>
  <c r="Q1850" i="11"/>
  <c r="P1850" i="11"/>
  <c r="O1850" i="11"/>
  <c r="N1850" i="11"/>
  <c r="M1850" i="11"/>
  <c r="I1850" i="11"/>
  <c r="G1850" i="11"/>
  <c r="A1850" i="11"/>
  <c r="U1849" i="11"/>
  <c r="S1849" i="11"/>
  <c r="R1849" i="11"/>
  <c r="T1849" i="11" s="1"/>
  <c r="Q1849" i="11"/>
  <c r="P1849" i="11"/>
  <c r="O1849" i="11"/>
  <c r="N1849" i="11"/>
  <c r="M1849" i="11"/>
  <c r="I1849" i="11"/>
  <c r="G1849" i="11"/>
  <c r="A1849" i="11"/>
  <c r="U1848" i="11"/>
  <c r="S1848" i="11"/>
  <c r="R1848" i="11"/>
  <c r="T1848" i="11" s="1"/>
  <c r="Q1848" i="11"/>
  <c r="P1848" i="11"/>
  <c r="O1848" i="11"/>
  <c r="N1848" i="11"/>
  <c r="M1848" i="11"/>
  <c r="I1848" i="11"/>
  <c r="G1848" i="11"/>
  <c r="A1848" i="11"/>
  <c r="U1847" i="11"/>
  <c r="S1847" i="11"/>
  <c r="R1847" i="11"/>
  <c r="T1847" i="11" s="1"/>
  <c r="Q1847" i="11"/>
  <c r="P1847" i="11"/>
  <c r="O1847" i="11"/>
  <c r="N1847" i="11"/>
  <c r="M1847" i="11"/>
  <c r="I1847" i="11"/>
  <c r="G1847" i="11"/>
  <c r="A1847" i="11"/>
  <c r="U1846" i="11"/>
  <c r="S1846" i="11"/>
  <c r="R1846" i="11"/>
  <c r="T1846" i="11" s="1"/>
  <c r="Q1846" i="11"/>
  <c r="P1846" i="11"/>
  <c r="O1846" i="11"/>
  <c r="N1846" i="11"/>
  <c r="M1846" i="11"/>
  <c r="I1846" i="11"/>
  <c r="G1846" i="11"/>
  <c r="A1846" i="11"/>
  <c r="U1845" i="11"/>
  <c r="S1845" i="11"/>
  <c r="R1845" i="11"/>
  <c r="T1845" i="11" s="1"/>
  <c r="Q1845" i="11"/>
  <c r="P1845" i="11"/>
  <c r="O1845" i="11"/>
  <c r="N1845" i="11"/>
  <c r="M1845" i="11"/>
  <c r="I1845" i="11"/>
  <c r="G1845" i="11"/>
  <c r="A1845" i="11"/>
  <c r="U1844" i="11"/>
  <c r="S1844" i="11"/>
  <c r="R1844" i="11"/>
  <c r="T1844" i="11" s="1"/>
  <c r="Q1844" i="11"/>
  <c r="P1844" i="11"/>
  <c r="O1844" i="11"/>
  <c r="N1844" i="11"/>
  <c r="M1844" i="11"/>
  <c r="I1844" i="11"/>
  <c r="G1844" i="11"/>
  <c r="A1844" i="11"/>
  <c r="U1843" i="11"/>
  <c r="S1843" i="11"/>
  <c r="R1843" i="11"/>
  <c r="T1843" i="11" s="1"/>
  <c r="Q1843" i="11"/>
  <c r="P1843" i="11"/>
  <c r="O1843" i="11"/>
  <c r="N1843" i="11"/>
  <c r="M1843" i="11"/>
  <c r="I1843" i="11"/>
  <c r="G1843" i="11"/>
  <c r="A1843" i="11"/>
  <c r="U1842" i="11"/>
  <c r="S1842" i="11"/>
  <c r="R1842" i="11"/>
  <c r="T1842" i="11" s="1"/>
  <c r="Q1842" i="11"/>
  <c r="P1842" i="11"/>
  <c r="O1842" i="11"/>
  <c r="N1842" i="11"/>
  <c r="M1842" i="11"/>
  <c r="I1842" i="11"/>
  <c r="G1842" i="11"/>
  <c r="A1842" i="11"/>
  <c r="U1841" i="11"/>
  <c r="S1841" i="11"/>
  <c r="R1841" i="11"/>
  <c r="T1841" i="11" s="1"/>
  <c r="Q1841" i="11"/>
  <c r="P1841" i="11"/>
  <c r="O1841" i="11"/>
  <c r="N1841" i="11"/>
  <c r="M1841" i="11"/>
  <c r="I1841" i="11"/>
  <c r="G1841" i="11"/>
  <c r="A1841" i="11"/>
  <c r="U1840" i="11"/>
  <c r="S1840" i="11"/>
  <c r="R1840" i="11"/>
  <c r="T1840" i="11" s="1"/>
  <c r="Q1840" i="11"/>
  <c r="P1840" i="11"/>
  <c r="O1840" i="11"/>
  <c r="N1840" i="11"/>
  <c r="M1840" i="11"/>
  <c r="I1840" i="11"/>
  <c r="G1840" i="11"/>
  <c r="A1840" i="11"/>
  <c r="U1839" i="11"/>
  <c r="S1839" i="11"/>
  <c r="R1839" i="11"/>
  <c r="T1839" i="11" s="1"/>
  <c r="Q1839" i="11"/>
  <c r="P1839" i="11"/>
  <c r="O1839" i="11"/>
  <c r="N1839" i="11"/>
  <c r="M1839" i="11"/>
  <c r="I1839" i="11"/>
  <c r="G1839" i="11"/>
  <c r="A1839" i="11"/>
  <c r="U1838" i="11"/>
  <c r="S1838" i="11"/>
  <c r="R1838" i="11"/>
  <c r="T1838" i="11" s="1"/>
  <c r="Q1838" i="11"/>
  <c r="P1838" i="11"/>
  <c r="O1838" i="11"/>
  <c r="N1838" i="11"/>
  <c r="M1838" i="11"/>
  <c r="I1838" i="11"/>
  <c r="G1838" i="11"/>
  <c r="A1838" i="11"/>
  <c r="U1837" i="11"/>
  <c r="S1837" i="11"/>
  <c r="R1837" i="11"/>
  <c r="T1837" i="11" s="1"/>
  <c r="Q1837" i="11"/>
  <c r="P1837" i="11"/>
  <c r="O1837" i="11"/>
  <c r="N1837" i="11"/>
  <c r="M1837" i="11"/>
  <c r="I1837" i="11"/>
  <c r="G1837" i="11"/>
  <c r="A1837" i="11"/>
  <c r="U1836" i="11"/>
  <c r="S1836" i="11"/>
  <c r="R1836" i="11"/>
  <c r="T1836" i="11" s="1"/>
  <c r="Q1836" i="11"/>
  <c r="P1836" i="11"/>
  <c r="O1836" i="11"/>
  <c r="N1836" i="11"/>
  <c r="M1836" i="11"/>
  <c r="I1836" i="11"/>
  <c r="G1836" i="11"/>
  <c r="A1836" i="11"/>
  <c r="U1835" i="11"/>
  <c r="S1835" i="11"/>
  <c r="R1835" i="11"/>
  <c r="T1835" i="11" s="1"/>
  <c r="Q1835" i="11"/>
  <c r="P1835" i="11"/>
  <c r="O1835" i="11"/>
  <c r="N1835" i="11"/>
  <c r="M1835" i="11"/>
  <c r="I1835" i="11"/>
  <c r="G1835" i="11"/>
  <c r="A1835" i="11"/>
  <c r="S1834" i="11"/>
  <c r="U1834" i="11" s="1"/>
  <c r="R1834" i="11"/>
  <c r="T1834" i="11" s="1"/>
  <c r="Q1834" i="11"/>
  <c r="P1834" i="11"/>
  <c r="O1834" i="11"/>
  <c r="N1834" i="11"/>
  <c r="M1834" i="11"/>
  <c r="I1834" i="11"/>
  <c r="G1834" i="11"/>
  <c r="A1834" i="11"/>
  <c r="U1833" i="11"/>
  <c r="S1833" i="11"/>
  <c r="R1833" i="11"/>
  <c r="T1833" i="11" s="1"/>
  <c r="Q1833" i="11"/>
  <c r="P1833" i="11"/>
  <c r="O1833" i="11"/>
  <c r="N1833" i="11"/>
  <c r="M1833" i="11"/>
  <c r="I1833" i="11"/>
  <c r="G1833" i="11"/>
  <c r="A1833" i="11"/>
  <c r="S1832" i="11"/>
  <c r="U1832" i="11" s="1"/>
  <c r="R1832" i="11"/>
  <c r="T1832" i="11" s="1"/>
  <c r="Q1832" i="11"/>
  <c r="P1832" i="11"/>
  <c r="O1832" i="11"/>
  <c r="N1832" i="11"/>
  <c r="M1832" i="11"/>
  <c r="I1832" i="11"/>
  <c r="G1832" i="11"/>
  <c r="A1832" i="11"/>
  <c r="U1831" i="11"/>
  <c r="S1831" i="11"/>
  <c r="R1831" i="11"/>
  <c r="T1831" i="11" s="1"/>
  <c r="Q1831" i="11"/>
  <c r="P1831" i="11"/>
  <c r="O1831" i="11"/>
  <c r="N1831" i="11"/>
  <c r="M1831" i="11"/>
  <c r="I1831" i="11"/>
  <c r="G1831" i="11"/>
  <c r="A1831" i="11"/>
  <c r="S1830" i="11"/>
  <c r="U1830" i="11" s="1"/>
  <c r="R1830" i="11"/>
  <c r="T1830" i="11" s="1"/>
  <c r="Q1830" i="11"/>
  <c r="P1830" i="11"/>
  <c r="O1830" i="11"/>
  <c r="N1830" i="11"/>
  <c r="M1830" i="11"/>
  <c r="I1830" i="11"/>
  <c r="G1830" i="11"/>
  <c r="A1830" i="11"/>
  <c r="S1829" i="11"/>
  <c r="U1829" i="11" s="1"/>
  <c r="R1829" i="11"/>
  <c r="T1829" i="11" s="1"/>
  <c r="Q1829" i="11"/>
  <c r="P1829" i="11"/>
  <c r="O1829" i="11"/>
  <c r="N1829" i="11"/>
  <c r="M1829" i="11"/>
  <c r="I1829" i="11"/>
  <c r="G1829" i="11"/>
  <c r="A1829" i="11"/>
  <c r="S1828" i="11"/>
  <c r="U1828" i="11" s="1"/>
  <c r="R1828" i="11"/>
  <c r="T1828" i="11" s="1"/>
  <c r="Q1828" i="11"/>
  <c r="P1828" i="11"/>
  <c r="O1828" i="11"/>
  <c r="N1828" i="11"/>
  <c r="M1828" i="11"/>
  <c r="I1828" i="11"/>
  <c r="G1828" i="11"/>
  <c r="A1828" i="11"/>
  <c r="S1827" i="11"/>
  <c r="U1827" i="11" s="1"/>
  <c r="R1827" i="11"/>
  <c r="T1827" i="11" s="1"/>
  <c r="Q1827" i="11"/>
  <c r="P1827" i="11"/>
  <c r="O1827" i="11"/>
  <c r="N1827" i="11"/>
  <c r="M1827" i="11"/>
  <c r="I1827" i="11"/>
  <c r="G1827" i="11"/>
  <c r="A1827" i="11"/>
  <c r="S1826" i="11"/>
  <c r="U1826" i="11" s="1"/>
  <c r="R1826" i="11"/>
  <c r="T1826" i="11" s="1"/>
  <c r="Q1826" i="11"/>
  <c r="P1826" i="11"/>
  <c r="O1826" i="11"/>
  <c r="N1826" i="11"/>
  <c r="M1826" i="11"/>
  <c r="I1826" i="11"/>
  <c r="G1826" i="11"/>
  <c r="A1826" i="11"/>
  <c r="S1825" i="11"/>
  <c r="U1825" i="11" s="1"/>
  <c r="R1825" i="11"/>
  <c r="T1825" i="11" s="1"/>
  <c r="Q1825" i="11"/>
  <c r="P1825" i="11"/>
  <c r="O1825" i="11"/>
  <c r="N1825" i="11"/>
  <c r="M1825" i="11"/>
  <c r="I1825" i="11"/>
  <c r="G1825" i="11"/>
  <c r="A1825" i="11"/>
  <c r="S1824" i="11"/>
  <c r="U1824" i="11" s="1"/>
  <c r="R1824" i="11"/>
  <c r="T1824" i="11" s="1"/>
  <c r="Q1824" i="11"/>
  <c r="P1824" i="11"/>
  <c r="O1824" i="11"/>
  <c r="N1824" i="11"/>
  <c r="M1824" i="11"/>
  <c r="I1824" i="11"/>
  <c r="G1824" i="11"/>
  <c r="A1824" i="11"/>
  <c r="S1823" i="11"/>
  <c r="U1823" i="11" s="1"/>
  <c r="R1823" i="11"/>
  <c r="T1823" i="11" s="1"/>
  <c r="Q1823" i="11"/>
  <c r="P1823" i="11"/>
  <c r="O1823" i="11"/>
  <c r="N1823" i="11"/>
  <c r="M1823" i="11"/>
  <c r="I1823" i="11"/>
  <c r="G1823" i="11"/>
  <c r="A1823" i="11"/>
  <c r="S1822" i="11"/>
  <c r="U1822" i="11" s="1"/>
  <c r="R1822" i="11"/>
  <c r="T1822" i="11" s="1"/>
  <c r="Q1822" i="11"/>
  <c r="P1822" i="11"/>
  <c r="O1822" i="11"/>
  <c r="N1822" i="11"/>
  <c r="M1822" i="11"/>
  <c r="I1822" i="11"/>
  <c r="G1822" i="11"/>
  <c r="A1822" i="11"/>
  <c r="S1821" i="11"/>
  <c r="U1821" i="11" s="1"/>
  <c r="R1821" i="11"/>
  <c r="T1821" i="11" s="1"/>
  <c r="Q1821" i="11"/>
  <c r="P1821" i="11"/>
  <c r="O1821" i="11"/>
  <c r="N1821" i="11"/>
  <c r="M1821" i="11"/>
  <c r="I1821" i="11"/>
  <c r="G1821" i="11"/>
  <c r="A1821" i="11"/>
  <c r="S1820" i="11"/>
  <c r="U1820" i="11" s="1"/>
  <c r="R1820" i="11"/>
  <c r="T1820" i="11" s="1"/>
  <c r="Q1820" i="11"/>
  <c r="P1820" i="11"/>
  <c r="O1820" i="11"/>
  <c r="N1820" i="11"/>
  <c r="M1820" i="11"/>
  <c r="I1820" i="11"/>
  <c r="G1820" i="11"/>
  <c r="A1820" i="11"/>
  <c r="S1819" i="11"/>
  <c r="U1819" i="11" s="1"/>
  <c r="R1819" i="11"/>
  <c r="T1819" i="11" s="1"/>
  <c r="Q1819" i="11"/>
  <c r="P1819" i="11"/>
  <c r="O1819" i="11"/>
  <c r="N1819" i="11"/>
  <c r="M1819" i="11"/>
  <c r="I1819" i="11"/>
  <c r="G1819" i="11"/>
  <c r="A1819" i="11"/>
  <c r="S1818" i="11"/>
  <c r="U1818" i="11" s="1"/>
  <c r="R1818" i="11"/>
  <c r="T1818" i="11" s="1"/>
  <c r="Q1818" i="11"/>
  <c r="P1818" i="11"/>
  <c r="O1818" i="11"/>
  <c r="N1818" i="11"/>
  <c r="M1818" i="11"/>
  <c r="I1818" i="11"/>
  <c r="G1818" i="11"/>
  <c r="A1818" i="11"/>
  <c r="S1817" i="11"/>
  <c r="U1817" i="11" s="1"/>
  <c r="R1817" i="11"/>
  <c r="T1817" i="11" s="1"/>
  <c r="Q1817" i="11"/>
  <c r="P1817" i="11"/>
  <c r="O1817" i="11"/>
  <c r="N1817" i="11"/>
  <c r="M1817" i="11"/>
  <c r="I1817" i="11"/>
  <c r="G1817" i="11"/>
  <c r="A1817" i="11"/>
  <c r="S1816" i="11"/>
  <c r="U1816" i="11" s="1"/>
  <c r="R1816" i="11"/>
  <c r="T1816" i="11" s="1"/>
  <c r="Q1816" i="11"/>
  <c r="P1816" i="11"/>
  <c r="O1816" i="11"/>
  <c r="N1816" i="11"/>
  <c r="M1816" i="11"/>
  <c r="I1816" i="11"/>
  <c r="G1816" i="11"/>
  <c r="A1816" i="11"/>
  <c r="S1815" i="11"/>
  <c r="U1815" i="11" s="1"/>
  <c r="R1815" i="11"/>
  <c r="T1815" i="11" s="1"/>
  <c r="Q1815" i="11"/>
  <c r="P1815" i="11"/>
  <c r="O1815" i="11"/>
  <c r="N1815" i="11"/>
  <c r="M1815" i="11"/>
  <c r="I1815" i="11"/>
  <c r="G1815" i="11"/>
  <c r="A1815" i="11"/>
  <c r="S1814" i="11"/>
  <c r="U1814" i="11" s="1"/>
  <c r="R1814" i="11"/>
  <c r="T1814" i="11" s="1"/>
  <c r="Q1814" i="11"/>
  <c r="P1814" i="11"/>
  <c r="O1814" i="11"/>
  <c r="N1814" i="11"/>
  <c r="M1814" i="11"/>
  <c r="I1814" i="11"/>
  <c r="G1814" i="11"/>
  <c r="A1814" i="11"/>
  <c r="S1813" i="11"/>
  <c r="U1813" i="11" s="1"/>
  <c r="R1813" i="11"/>
  <c r="T1813" i="11" s="1"/>
  <c r="Q1813" i="11"/>
  <c r="P1813" i="11"/>
  <c r="O1813" i="11"/>
  <c r="N1813" i="11"/>
  <c r="M1813" i="11"/>
  <c r="I1813" i="11"/>
  <c r="G1813" i="11"/>
  <c r="A1813" i="11"/>
  <c r="S1812" i="11"/>
  <c r="U1812" i="11" s="1"/>
  <c r="R1812" i="11"/>
  <c r="T1812" i="11" s="1"/>
  <c r="Q1812" i="11"/>
  <c r="P1812" i="11"/>
  <c r="O1812" i="11"/>
  <c r="N1812" i="11"/>
  <c r="M1812" i="11"/>
  <c r="I1812" i="11"/>
  <c r="G1812" i="11"/>
  <c r="A1812" i="11"/>
  <c r="S1811" i="11"/>
  <c r="U1811" i="11" s="1"/>
  <c r="R1811" i="11"/>
  <c r="T1811" i="11" s="1"/>
  <c r="Q1811" i="11"/>
  <c r="P1811" i="11"/>
  <c r="O1811" i="11"/>
  <c r="N1811" i="11"/>
  <c r="M1811" i="11"/>
  <c r="I1811" i="11"/>
  <c r="G1811" i="11"/>
  <c r="A1811" i="11"/>
  <c r="S1810" i="11"/>
  <c r="U1810" i="11" s="1"/>
  <c r="R1810" i="11"/>
  <c r="T1810" i="11" s="1"/>
  <c r="Q1810" i="11"/>
  <c r="P1810" i="11"/>
  <c r="O1810" i="11"/>
  <c r="N1810" i="11"/>
  <c r="M1810" i="11"/>
  <c r="I1810" i="11"/>
  <c r="G1810" i="11"/>
  <c r="A1810" i="11"/>
  <c r="S1809" i="11"/>
  <c r="U1809" i="11" s="1"/>
  <c r="R1809" i="11"/>
  <c r="T1809" i="11" s="1"/>
  <c r="Q1809" i="11"/>
  <c r="P1809" i="11"/>
  <c r="O1809" i="11"/>
  <c r="N1809" i="11"/>
  <c r="M1809" i="11"/>
  <c r="I1809" i="11"/>
  <c r="G1809" i="11"/>
  <c r="A1809" i="11"/>
  <c r="S1808" i="11"/>
  <c r="U1808" i="11" s="1"/>
  <c r="R1808" i="11"/>
  <c r="T1808" i="11" s="1"/>
  <c r="Q1808" i="11"/>
  <c r="P1808" i="11"/>
  <c r="O1808" i="11"/>
  <c r="N1808" i="11"/>
  <c r="M1808" i="11"/>
  <c r="I1808" i="11"/>
  <c r="G1808" i="11"/>
  <c r="A1808" i="11"/>
  <c r="S1807" i="11"/>
  <c r="U1807" i="11" s="1"/>
  <c r="R1807" i="11"/>
  <c r="T1807" i="11" s="1"/>
  <c r="Q1807" i="11"/>
  <c r="P1807" i="11"/>
  <c r="O1807" i="11"/>
  <c r="N1807" i="11"/>
  <c r="M1807" i="11"/>
  <c r="I1807" i="11"/>
  <c r="G1807" i="11"/>
  <c r="A1807" i="11"/>
  <c r="S1806" i="11"/>
  <c r="U1806" i="11" s="1"/>
  <c r="R1806" i="11"/>
  <c r="T1806" i="11" s="1"/>
  <c r="Q1806" i="11"/>
  <c r="P1806" i="11"/>
  <c r="O1806" i="11"/>
  <c r="N1806" i="11"/>
  <c r="M1806" i="11"/>
  <c r="I1806" i="11"/>
  <c r="G1806" i="11"/>
  <c r="A1806" i="11"/>
  <c r="S1805" i="11"/>
  <c r="U1805" i="11" s="1"/>
  <c r="R1805" i="11"/>
  <c r="T1805" i="11" s="1"/>
  <c r="Q1805" i="11"/>
  <c r="P1805" i="11"/>
  <c r="O1805" i="11"/>
  <c r="N1805" i="11"/>
  <c r="M1805" i="11"/>
  <c r="I1805" i="11"/>
  <c r="G1805" i="11"/>
  <c r="A1805" i="11"/>
  <c r="S1804" i="11"/>
  <c r="U1804" i="11" s="1"/>
  <c r="R1804" i="11"/>
  <c r="T1804" i="11" s="1"/>
  <c r="Q1804" i="11"/>
  <c r="P1804" i="11"/>
  <c r="O1804" i="11"/>
  <c r="N1804" i="11"/>
  <c r="M1804" i="11"/>
  <c r="I1804" i="11"/>
  <c r="G1804" i="11"/>
  <c r="A1804" i="11"/>
  <c r="S1803" i="11"/>
  <c r="U1803" i="11" s="1"/>
  <c r="R1803" i="11"/>
  <c r="T1803" i="11" s="1"/>
  <c r="Q1803" i="11"/>
  <c r="P1803" i="11"/>
  <c r="O1803" i="11"/>
  <c r="N1803" i="11"/>
  <c r="M1803" i="11"/>
  <c r="I1803" i="11"/>
  <c r="G1803" i="11"/>
  <c r="A1803" i="11"/>
  <c r="S1802" i="11"/>
  <c r="U1802" i="11" s="1"/>
  <c r="R1802" i="11"/>
  <c r="T1802" i="11" s="1"/>
  <c r="Q1802" i="11"/>
  <c r="P1802" i="11"/>
  <c r="O1802" i="11"/>
  <c r="N1802" i="11"/>
  <c r="M1802" i="11"/>
  <c r="I1802" i="11"/>
  <c r="G1802" i="11"/>
  <c r="A1802" i="11"/>
  <c r="S1801" i="11"/>
  <c r="U1801" i="11" s="1"/>
  <c r="R1801" i="11"/>
  <c r="T1801" i="11" s="1"/>
  <c r="Q1801" i="11"/>
  <c r="P1801" i="11"/>
  <c r="O1801" i="11"/>
  <c r="N1801" i="11"/>
  <c r="M1801" i="11"/>
  <c r="I1801" i="11"/>
  <c r="G1801" i="11"/>
  <c r="A1801" i="11"/>
  <c r="S1800" i="11"/>
  <c r="U1800" i="11" s="1"/>
  <c r="R1800" i="11"/>
  <c r="T1800" i="11" s="1"/>
  <c r="Q1800" i="11"/>
  <c r="P1800" i="11"/>
  <c r="O1800" i="11"/>
  <c r="N1800" i="11"/>
  <c r="M1800" i="11"/>
  <c r="I1800" i="11"/>
  <c r="G1800" i="11"/>
  <c r="A1800" i="11"/>
  <c r="S1799" i="11"/>
  <c r="U1799" i="11" s="1"/>
  <c r="R1799" i="11"/>
  <c r="T1799" i="11" s="1"/>
  <c r="Q1799" i="11"/>
  <c r="P1799" i="11"/>
  <c r="O1799" i="11"/>
  <c r="N1799" i="11"/>
  <c r="M1799" i="11"/>
  <c r="I1799" i="11"/>
  <c r="G1799" i="11"/>
  <c r="A1799" i="11"/>
  <c r="S1798" i="11"/>
  <c r="U1798" i="11" s="1"/>
  <c r="R1798" i="11"/>
  <c r="T1798" i="11" s="1"/>
  <c r="Q1798" i="11"/>
  <c r="P1798" i="11"/>
  <c r="O1798" i="11"/>
  <c r="N1798" i="11"/>
  <c r="M1798" i="11"/>
  <c r="I1798" i="11"/>
  <c r="G1798" i="11"/>
  <c r="A1798" i="11"/>
  <c r="S1797" i="11"/>
  <c r="U1797" i="11" s="1"/>
  <c r="R1797" i="11"/>
  <c r="T1797" i="11" s="1"/>
  <c r="Q1797" i="11"/>
  <c r="P1797" i="11"/>
  <c r="O1797" i="11"/>
  <c r="N1797" i="11"/>
  <c r="M1797" i="11"/>
  <c r="I1797" i="11"/>
  <c r="G1797" i="11"/>
  <c r="A1797" i="11"/>
  <c r="S1796" i="11"/>
  <c r="U1796" i="11" s="1"/>
  <c r="R1796" i="11"/>
  <c r="T1796" i="11" s="1"/>
  <c r="Q1796" i="11"/>
  <c r="P1796" i="11"/>
  <c r="O1796" i="11"/>
  <c r="N1796" i="11"/>
  <c r="M1796" i="11"/>
  <c r="I1796" i="11"/>
  <c r="G1796" i="11"/>
  <c r="A1796" i="11"/>
  <c r="S1795" i="11"/>
  <c r="U1795" i="11" s="1"/>
  <c r="R1795" i="11"/>
  <c r="T1795" i="11" s="1"/>
  <c r="Q1795" i="11"/>
  <c r="P1795" i="11"/>
  <c r="O1795" i="11"/>
  <c r="N1795" i="11"/>
  <c r="M1795" i="11"/>
  <c r="I1795" i="11"/>
  <c r="G1795" i="11"/>
  <c r="A1795" i="11"/>
  <c r="S1794" i="11"/>
  <c r="U1794" i="11" s="1"/>
  <c r="R1794" i="11"/>
  <c r="T1794" i="11" s="1"/>
  <c r="Q1794" i="11"/>
  <c r="P1794" i="11"/>
  <c r="O1794" i="11"/>
  <c r="N1794" i="11"/>
  <c r="M1794" i="11"/>
  <c r="I1794" i="11"/>
  <c r="G1794" i="11"/>
  <c r="A1794" i="11"/>
  <c r="S1793" i="11"/>
  <c r="U1793" i="11" s="1"/>
  <c r="R1793" i="11"/>
  <c r="T1793" i="11" s="1"/>
  <c r="Q1793" i="11"/>
  <c r="P1793" i="11"/>
  <c r="O1793" i="11"/>
  <c r="N1793" i="11"/>
  <c r="M1793" i="11"/>
  <c r="I1793" i="11"/>
  <c r="G1793" i="11"/>
  <c r="A1793" i="11"/>
  <c r="S1792" i="11"/>
  <c r="U1792" i="11" s="1"/>
  <c r="R1792" i="11"/>
  <c r="T1792" i="11" s="1"/>
  <c r="Q1792" i="11"/>
  <c r="P1792" i="11"/>
  <c r="O1792" i="11"/>
  <c r="N1792" i="11"/>
  <c r="M1792" i="11"/>
  <c r="I1792" i="11"/>
  <c r="G1792" i="11"/>
  <c r="A1792" i="11"/>
  <c r="S1791" i="11"/>
  <c r="U1791" i="11" s="1"/>
  <c r="R1791" i="11"/>
  <c r="T1791" i="11" s="1"/>
  <c r="Q1791" i="11"/>
  <c r="P1791" i="11"/>
  <c r="O1791" i="11"/>
  <c r="N1791" i="11"/>
  <c r="M1791" i="11"/>
  <c r="I1791" i="11"/>
  <c r="G1791" i="11"/>
  <c r="A1791" i="11"/>
  <c r="S1790" i="11"/>
  <c r="U1790" i="11" s="1"/>
  <c r="R1790" i="11"/>
  <c r="T1790" i="11" s="1"/>
  <c r="Q1790" i="11"/>
  <c r="P1790" i="11"/>
  <c r="O1790" i="11"/>
  <c r="N1790" i="11"/>
  <c r="M1790" i="11"/>
  <c r="I1790" i="11"/>
  <c r="G1790" i="11"/>
  <c r="A1790" i="11"/>
  <c r="S1789" i="11"/>
  <c r="U1789" i="11" s="1"/>
  <c r="R1789" i="11"/>
  <c r="T1789" i="11" s="1"/>
  <c r="Q1789" i="11"/>
  <c r="P1789" i="11"/>
  <c r="O1789" i="11"/>
  <c r="N1789" i="11"/>
  <c r="M1789" i="11"/>
  <c r="I1789" i="11"/>
  <c r="G1789" i="11"/>
  <c r="A1789" i="11"/>
  <c r="S1788" i="11"/>
  <c r="U1788" i="11" s="1"/>
  <c r="R1788" i="11"/>
  <c r="T1788" i="11" s="1"/>
  <c r="Q1788" i="11"/>
  <c r="P1788" i="11"/>
  <c r="O1788" i="11"/>
  <c r="N1788" i="11"/>
  <c r="M1788" i="11"/>
  <c r="I1788" i="11"/>
  <c r="G1788" i="11"/>
  <c r="A1788" i="11"/>
  <c r="S1787" i="11"/>
  <c r="U1787" i="11" s="1"/>
  <c r="R1787" i="11"/>
  <c r="T1787" i="11" s="1"/>
  <c r="Q1787" i="11"/>
  <c r="P1787" i="11"/>
  <c r="O1787" i="11"/>
  <c r="N1787" i="11"/>
  <c r="M1787" i="11"/>
  <c r="I1787" i="11"/>
  <c r="G1787" i="11"/>
  <c r="A1787" i="11"/>
  <c r="S1786" i="11"/>
  <c r="U1786" i="11" s="1"/>
  <c r="R1786" i="11"/>
  <c r="T1786" i="11" s="1"/>
  <c r="Q1786" i="11"/>
  <c r="P1786" i="11"/>
  <c r="O1786" i="11"/>
  <c r="N1786" i="11"/>
  <c r="M1786" i="11"/>
  <c r="I1786" i="11"/>
  <c r="G1786" i="11"/>
  <c r="A1786" i="11"/>
  <c r="S1785" i="11"/>
  <c r="U1785" i="11" s="1"/>
  <c r="R1785" i="11"/>
  <c r="T1785" i="11" s="1"/>
  <c r="Q1785" i="11"/>
  <c r="P1785" i="11"/>
  <c r="O1785" i="11"/>
  <c r="N1785" i="11"/>
  <c r="M1785" i="11"/>
  <c r="I1785" i="11"/>
  <c r="G1785" i="11"/>
  <c r="A1785" i="11"/>
  <c r="S1784" i="11"/>
  <c r="U1784" i="11" s="1"/>
  <c r="R1784" i="11"/>
  <c r="T1784" i="11" s="1"/>
  <c r="Q1784" i="11"/>
  <c r="P1784" i="11"/>
  <c r="O1784" i="11"/>
  <c r="N1784" i="11"/>
  <c r="M1784" i="11"/>
  <c r="I1784" i="11"/>
  <c r="G1784" i="11"/>
  <c r="A1784" i="11"/>
  <c r="S1783" i="11"/>
  <c r="U1783" i="11" s="1"/>
  <c r="R1783" i="11"/>
  <c r="T1783" i="11" s="1"/>
  <c r="Q1783" i="11"/>
  <c r="P1783" i="11"/>
  <c r="O1783" i="11"/>
  <c r="N1783" i="11"/>
  <c r="M1783" i="11"/>
  <c r="I1783" i="11"/>
  <c r="G1783" i="11"/>
  <c r="A1783" i="11"/>
  <c r="S1782" i="11"/>
  <c r="U1782" i="11" s="1"/>
  <c r="R1782" i="11"/>
  <c r="T1782" i="11" s="1"/>
  <c r="Q1782" i="11"/>
  <c r="P1782" i="11"/>
  <c r="O1782" i="11"/>
  <c r="N1782" i="11"/>
  <c r="M1782" i="11"/>
  <c r="I1782" i="11"/>
  <c r="G1782" i="11"/>
  <c r="A1782" i="11"/>
  <c r="S1781" i="11"/>
  <c r="U1781" i="11" s="1"/>
  <c r="R1781" i="11"/>
  <c r="T1781" i="11" s="1"/>
  <c r="Q1781" i="11"/>
  <c r="P1781" i="11"/>
  <c r="O1781" i="11"/>
  <c r="N1781" i="11"/>
  <c r="M1781" i="11"/>
  <c r="I1781" i="11"/>
  <c r="G1781" i="11"/>
  <c r="A1781" i="11"/>
  <c r="S1780" i="11"/>
  <c r="U1780" i="11" s="1"/>
  <c r="R1780" i="11"/>
  <c r="T1780" i="11" s="1"/>
  <c r="Q1780" i="11"/>
  <c r="P1780" i="11"/>
  <c r="O1780" i="11"/>
  <c r="N1780" i="11"/>
  <c r="M1780" i="11"/>
  <c r="I1780" i="11"/>
  <c r="G1780" i="11"/>
  <c r="A1780" i="11"/>
  <c r="S1779" i="11"/>
  <c r="U1779" i="11" s="1"/>
  <c r="R1779" i="11"/>
  <c r="T1779" i="11" s="1"/>
  <c r="Q1779" i="11"/>
  <c r="P1779" i="11"/>
  <c r="O1779" i="11"/>
  <c r="N1779" i="11"/>
  <c r="M1779" i="11"/>
  <c r="I1779" i="11"/>
  <c r="G1779" i="11"/>
  <c r="A1779" i="11"/>
  <c r="S1778" i="11"/>
  <c r="U1778" i="11" s="1"/>
  <c r="R1778" i="11"/>
  <c r="T1778" i="11" s="1"/>
  <c r="Q1778" i="11"/>
  <c r="P1778" i="11"/>
  <c r="O1778" i="11"/>
  <c r="N1778" i="11"/>
  <c r="M1778" i="11"/>
  <c r="I1778" i="11"/>
  <c r="G1778" i="11"/>
  <c r="A1778" i="11"/>
  <c r="S1777" i="11"/>
  <c r="U1777" i="11" s="1"/>
  <c r="R1777" i="11"/>
  <c r="T1777" i="11" s="1"/>
  <c r="Q1777" i="11"/>
  <c r="P1777" i="11"/>
  <c r="O1777" i="11"/>
  <c r="N1777" i="11"/>
  <c r="M1777" i="11"/>
  <c r="I1777" i="11"/>
  <c r="G1777" i="11"/>
  <c r="A1777" i="11"/>
  <c r="S1776" i="11"/>
  <c r="U1776" i="11" s="1"/>
  <c r="R1776" i="11"/>
  <c r="T1776" i="11" s="1"/>
  <c r="Q1776" i="11"/>
  <c r="P1776" i="11"/>
  <c r="O1776" i="11"/>
  <c r="N1776" i="11"/>
  <c r="M1776" i="11"/>
  <c r="I1776" i="11"/>
  <c r="G1776" i="11"/>
  <c r="A1776" i="11"/>
  <c r="S1775" i="11"/>
  <c r="U1775" i="11" s="1"/>
  <c r="R1775" i="11"/>
  <c r="T1775" i="11" s="1"/>
  <c r="Q1775" i="11"/>
  <c r="P1775" i="11"/>
  <c r="O1775" i="11"/>
  <c r="N1775" i="11"/>
  <c r="M1775" i="11"/>
  <c r="I1775" i="11"/>
  <c r="G1775" i="11"/>
  <c r="A1775" i="11"/>
  <c r="S1774" i="11"/>
  <c r="U1774" i="11" s="1"/>
  <c r="R1774" i="11"/>
  <c r="T1774" i="11" s="1"/>
  <c r="Q1774" i="11"/>
  <c r="P1774" i="11"/>
  <c r="O1774" i="11"/>
  <c r="N1774" i="11"/>
  <c r="M1774" i="11"/>
  <c r="I1774" i="11"/>
  <c r="G1774" i="11"/>
  <c r="A1774" i="11"/>
  <c r="S1773" i="11"/>
  <c r="U1773" i="11" s="1"/>
  <c r="R1773" i="11"/>
  <c r="T1773" i="11" s="1"/>
  <c r="Q1773" i="11"/>
  <c r="P1773" i="11"/>
  <c r="O1773" i="11"/>
  <c r="N1773" i="11"/>
  <c r="M1773" i="11"/>
  <c r="I1773" i="11"/>
  <c r="G1773" i="11"/>
  <c r="A1773" i="11"/>
  <c r="S1772" i="11"/>
  <c r="U1772" i="11" s="1"/>
  <c r="R1772" i="11"/>
  <c r="T1772" i="11" s="1"/>
  <c r="Q1772" i="11"/>
  <c r="P1772" i="11"/>
  <c r="O1772" i="11"/>
  <c r="N1772" i="11"/>
  <c r="M1772" i="11"/>
  <c r="I1772" i="11"/>
  <c r="G1772" i="11"/>
  <c r="A1772" i="11"/>
  <c r="S1771" i="11"/>
  <c r="U1771" i="11" s="1"/>
  <c r="R1771" i="11"/>
  <c r="T1771" i="11" s="1"/>
  <c r="Q1771" i="11"/>
  <c r="P1771" i="11"/>
  <c r="O1771" i="11"/>
  <c r="N1771" i="11"/>
  <c r="M1771" i="11"/>
  <c r="I1771" i="11"/>
  <c r="G1771" i="11"/>
  <c r="A1771" i="11"/>
  <c r="S1770" i="11"/>
  <c r="U1770" i="11" s="1"/>
  <c r="R1770" i="11"/>
  <c r="T1770" i="11" s="1"/>
  <c r="Q1770" i="11"/>
  <c r="P1770" i="11"/>
  <c r="O1770" i="11"/>
  <c r="N1770" i="11"/>
  <c r="M1770" i="11"/>
  <c r="I1770" i="11"/>
  <c r="G1770" i="11"/>
  <c r="A1770" i="11"/>
  <c r="S1769" i="11"/>
  <c r="U1769" i="11" s="1"/>
  <c r="R1769" i="11"/>
  <c r="T1769" i="11" s="1"/>
  <c r="Q1769" i="11"/>
  <c r="P1769" i="11"/>
  <c r="O1769" i="11"/>
  <c r="N1769" i="11"/>
  <c r="M1769" i="11"/>
  <c r="I1769" i="11"/>
  <c r="G1769" i="11"/>
  <c r="A1769" i="11"/>
  <c r="S1768" i="11"/>
  <c r="U1768" i="11" s="1"/>
  <c r="R1768" i="11"/>
  <c r="T1768" i="11" s="1"/>
  <c r="Q1768" i="11"/>
  <c r="P1768" i="11"/>
  <c r="O1768" i="11"/>
  <c r="N1768" i="11"/>
  <c r="M1768" i="11"/>
  <c r="I1768" i="11"/>
  <c r="G1768" i="11"/>
  <c r="A1768" i="11"/>
  <c r="S1767" i="11"/>
  <c r="U1767" i="11" s="1"/>
  <c r="R1767" i="11"/>
  <c r="T1767" i="11" s="1"/>
  <c r="Q1767" i="11"/>
  <c r="P1767" i="11"/>
  <c r="O1767" i="11"/>
  <c r="N1767" i="11"/>
  <c r="M1767" i="11"/>
  <c r="I1767" i="11"/>
  <c r="G1767" i="11"/>
  <c r="A1767" i="11"/>
  <c r="S1766" i="11"/>
  <c r="U1766" i="11" s="1"/>
  <c r="R1766" i="11"/>
  <c r="T1766" i="11" s="1"/>
  <c r="Q1766" i="11"/>
  <c r="P1766" i="11"/>
  <c r="O1766" i="11"/>
  <c r="N1766" i="11"/>
  <c r="M1766" i="11"/>
  <c r="I1766" i="11"/>
  <c r="G1766" i="11"/>
  <c r="A1766" i="11"/>
  <c r="S1765" i="11"/>
  <c r="U1765" i="11" s="1"/>
  <c r="R1765" i="11"/>
  <c r="T1765" i="11" s="1"/>
  <c r="Q1765" i="11"/>
  <c r="P1765" i="11"/>
  <c r="O1765" i="11"/>
  <c r="N1765" i="11"/>
  <c r="M1765" i="11"/>
  <c r="I1765" i="11"/>
  <c r="G1765" i="11"/>
  <c r="A1765" i="11"/>
  <c r="S1764" i="11"/>
  <c r="U1764" i="11" s="1"/>
  <c r="R1764" i="11"/>
  <c r="T1764" i="11" s="1"/>
  <c r="Q1764" i="11"/>
  <c r="P1764" i="11"/>
  <c r="O1764" i="11"/>
  <c r="N1764" i="11"/>
  <c r="M1764" i="11"/>
  <c r="I1764" i="11"/>
  <c r="G1764" i="11"/>
  <c r="A1764" i="11"/>
  <c r="S1763" i="11"/>
  <c r="U1763" i="11" s="1"/>
  <c r="R1763" i="11"/>
  <c r="T1763" i="11" s="1"/>
  <c r="Q1763" i="11"/>
  <c r="P1763" i="11"/>
  <c r="O1763" i="11"/>
  <c r="N1763" i="11"/>
  <c r="M1763" i="11"/>
  <c r="I1763" i="11"/>
  <c r="G1763" i="11"/>
  <c r="A1763" i="11"/>
  <c r="S1762" i="11"/>
  <c r="U1762" i="11" s="1"/>
  <c r="R1762" i="11"/>
  <c r="T1762" i="11" s="1"/>
  <c r="Q1762" i="11"/>
  <c r="P1762" i="11"/>
  <c r="O1762" i="11"/>
  <c r="N1762" i="11"/>
  <c r="M1762" i="11"/>
  <c r="I1762" i="11"/>
  <c r="G1762" i="11"/>
  <c r="A1762" i="11"/>
  <c r="S1761" i="11"/>
  <c r="U1761" i="11" s="1"/>
  <c r="R1761" i="11"/>
  <c r="T1761" i="11" s="1"/>
  <c r="Q1761" i="11"/>
  <c r="P1761" i="11"/>
  <c r="O1761" i="11"/>
  <c r="N1761" i="11"/>
  <c r="M1761" i="11"/>
  <c r="I1761" i="11"/>
  <c r="G1761" i="11"/>
  <c r="A1761" i="11"/>
  <c r="S1760" i="11"/>
  <c r="U1760" i="11" s="1"/>
  <c r="R1760" i="11"/>
  <c r="T1760" i="11" s="1"/>
  <c r="Q1760" i="11"/>
  <c r="P1760" i="11"/>
  <c r="O1760" i="11"/>
  <c r="N1760" i="11"/>
  <c r="M1760" i="11"/>
  <c r="I1760" i="11"/>
  <c r="G1760" i="11"/>
  <c r="A1760" i="11"/>
  <c r="S1759" i="11"/>
  <c r="U1759" i="11" s="1"/>
  <c r="R1759" i="11"/>
  <c r="T1759" i="11" s="1"/>
  <c r="Q1759" i="11"/>
  <c r="P1759" i="11"/>
  <c r="O1759" i="11"/>
  <c r="N1759" i="11"/>
  <c r="M1759" i="11"/>
  <c r="I1759" i="11"/>
  <c r="G1759" i="11"/>
  <c r="A1759" i="11"/>
  <c r="S1758" i="11"/>
  <c r="U1758" i="11" s="1"/>
  <c r="R1758" i="11"/>
  <c r="T1758" i="11" s="1"/>
  <c r="Q1758" i="11"/>
  <c r="P1758" i="11"/>
  <c r="O1758" i="11"/>
  <c r="N1758" i="11"/>
  <c r="M1758" i="11"/>
  <c r="I1758" i="11"/>
  <c r="G1758" i="11"/>
  <c r="A1758" i="11"/>
  <c r="S1757" i="11"/>
  <c r="U1757" i="11" s="1"/>
  <c r="R1757" i="11"/>
  <c r="T1757" i="11" s="1"/>
  <c r="Q1757" i="11"/>
  <c r="P1757" i="11"/>
  <c r="O1757" i="11"/>
  <c r="N1757" i="11"/>
  <c r="M1757" i="11"/>
  <c r="I1757" i="11"/>
  <c r="G1757" i="11"/>
  <c r="A1757" i="11"/>
  <c r="S1756" i="11"/>
  <c r="U1756" i="11" s="1"/>
  <c r="R1756" i="11"/>
  <c r="T1756" i="11" s="1"/>
  <c r="Q1756" i="11"/>
  <c r="P1756" i="11"/>
  <c r="O1756" i="11"/>
  <c r="N1756" i="11"/>
  <c r="M1756" i="11"/>
  <c r="I1756" i="11"/>
  <c r="G1756" i="11"/>
  <c r="A1756" i="11"/>
  <c r="S1755" i="11"/>
  <c r="U1755" i="11" s="1"/>
  <c r="R1755" i="11"/>
  <c r="T1755" i="11" s="1"/>
  <c r="Q1755" i="11"/>
  <c r="P1755" i="11"/>
  <c r="O1755" i="11"/>
  <c r="N1755" i="11"/>
  <c r="M1755" i="11"/>
  <c r="I1755" i="11"/>
  <c r="G1755" i="11"/>
  <c r="A1755" i="11"/>
  <c r="S1754" i="11"/>
  <c r="U1754" i="11" s="1"/>
  <c r="R1754" i="11"/>
  <c r="T1754" i="11" s="1"/>
  <c r="Q1754" i="11"/>
  <c r="P1754" i="11"/>
  <c r="O1754" i="11"/>
  <c r="N1754" i="11"/>
  <c r="M1754" i="11"/>
  <c r="I1754" i="11"/>
  <c r="G1754" i="11"/>
  <c r="A1754" i="11"/>
  <c r="S1753" i="11"/>
  <c r="U1753" i="11" s="1"/>
  <c r="R1753" i="11"/>
  <c r="T1753" i="11" s="1"/>
  <c r="Q1753" i="11"/>
  <c r="P1753" i="11"/>
  <c r="O1753" i="11"/>
  <c r="N1753" i="11"/>
  <c r="M1753" i="11"/>
  <c r="I1753" i="11"/>
  <c r="G1753" i="11"/>
  <c r="A1753" i="11"/>
  <c r="S1752" i="11"/>
  <c r="U1752" i="11" s="1"/>
  <c r="R1752" i="11"/>
  <c r="T1752" i="11" s="1"/>
  <c r="Q1752" i="11"/>
  <c r="P1752" i="11"/>
  <c r="O1752" i="11"/>
  <c r="N1752" i="11"/>
  <c r="M1752" i="11"/>
  <c r="I1752" i="11"/>
  <c r="G1752" i="11"/>
  <c r="A1752" i="11"/>
  <c r="S1751" i="11"/>
  <c r="U1751" i="11" s="1"/>
  <c r="R1751" i="11"/>
  <c r="T1751" i="11" s="1"/>
  <c r="Q1751" i="11"/>
  <c r="P1751" i="11"/>
  <c r="O1751" i="11"/>
  <c r="N1751" i="11"/>
  <c r="M1751" i="11"/>
  <c r="I1751" i="11"/>
  <c r="G1751" i="11"/>
  <c r="A1751" i="11"/>
  <c r="S1750" i="11"/>
  <c r="U1750" i="11" s="1"/>
  <c r="R1750" i="11"/>
  <c r="T1750" i="11" s="1"/>
  <c r="Q1750" i="11"/>
  <c r="P1750" i="11"/>
  <c r="O1750" i="11"/>
  <c r="N1750" i="11"/>
  <c r="M1750" i="11"/>
  <c r="I1750" i="11"/>
  <c r="G1750" i="11"/>
  <c r="A1750" i="11"/>
  <c r="S1749" i="11"/>
  <c r="U1749" i="11" s="1"/>
  <c r="R1749" i="11"/>
  <c r="T1749" i="11" s="1"/>
  <c r="Q1749" i="11"/>
  <c r="P1749" i="11"/>
  <c r="O1749" i="11"/>
  <c r="N1749" i="11"/>
  <c r="M1749" i="11"/>
  <c r="I1749" i="11"/>
  <c r="G1749" i="11"/>
  <c r="A1749" i="11"/>
  <c r="S1748" i="11"/>
  <c r="U1748" i="11" s="1"/>
  <c r="R1748" i="11"/>
  <c r="T1748" i="11" s="1"/>
  <c r="Q1748" i="11"/>
  <c r="P1748" i="11"/>
  <c r="O1748" i="11"/>
  <c r="N1748" i="11"/>
  <c r="M1748" i="11"/>
  <c r="I1748" i="11"/>
  <c r="G1748" i="11"/>
  <c r="A1748" i="11"/>
  <c r="S1747" i="11"/>
  <c r="U1747" i="11" s="1"/>
  <c r="R1747" i="11"/>
  <c r="T1747" i="11" s="1"/>
  <c r="Q1747" i="11"/>
  <c r="P1747" i="11"/>
  <c r="O1747" i="11"/>
  <c r="N1747" i="11"/>
  <c r="M1747" i="11"/>
  <c r="I1747" i="11"/>
  <c r="G1747" i="11"/>
  <c r="A1747" i="11"/>
  <c r="S1746" i="11"/>
  <c r="U1746" i="11" s="1"/>
  <c r="R1746" i="11"/>
  <c r="T1746" i="11" s="1"/>
  <c r="Q1746" i="11"/>
  <c r="P1746" i="11"/>
  <c r="O1746" i="11"/>
  <c r="N1746" i="11"/>
  <c r="M1746" i="11"/>
  <c r="I1746" i="11"/>
  <c r="G1746" i="11"/>
  <c r="A1746" i="11"/>
  <c r="T1745" i="11"/>
  <c r="S1745" i="11"/>
  <c r="U1745" i="11" s="1"/>
  <c r="R1745" i="11"/>
  <c r="Q1745" i="11"/>
  <c r="P1745" i="11"/>
  <c r="O1745" i="11"/>
  <c r="N1745" i="11"/>
  <c r="M1745" i="11"/>
  <c r="I1745" i="11"/>
  <c r="G1745" i="11"/>
  <c r="A1745" i="11"/>
  <c r="S1744" i="11"/>
  <c r="U1744" i="11" s="1"/>
  <c r="R1744" i="11"/>
  <c r="T1744" i="11" s="1"/>
  <c r="Q1744" i="11"/>
  <c r="P1744" i="11"/>
  <c r="O1744" i="11"/>
  <c r="N1744" i="11"/>
  <c r="M1744" i="11"/>
  <c r="I1744" i="11"/>
  <c r="G1744" i="11"/>
  <c r="A1744" i="11"/>
  <c r="S1743" i="11"/>
  <c r="U1743" i="11" s="1"/>
  <c r="R1743" i="11"/>
  <c r="T1743" i="11" s="1"/>
  <c r="Q1743" i="11"/>
  <c r="P1743" i="11"/>
  <c r="O1743" i="11"/>
  <c r="N1743" i="11"/>
  <c r="M1743" i="11"/>
  <c r="I1743" i="11"/>
  <c r="G1743" i="11"/>
  <c r="A1743" i="11"/>
  <c r="S1742" i="11"/>
  <c r="U1742" i="11" s="1"/>
  <c r="R1742" i="11"/>
  <c r="T1742" i="11" s="1"/>
  <c r="Q1742" i="11"/>
  <c r="P1742" i="11"/>
  <c r="O1742" i="11"/>
  <c r="N1742" i="11"/>
  <c r="M1742" i="11"/>
  <c r="I1742" i="11"/>
  <c r="G1742" i="11"/>
  <c r="A1742" i="11"/>
  <c r="S1741" i="11"/>
  <c r="U1741" i="11" s="1"/>
  <c r="R1741" i="11"/>
  <c r="T1741" i="11" s="1"/>
  <c r="Q1741" i="11"/>
  <c r="P1741" i="11"/>
  <c r="O1741" i="11"/>
  <c r="N1741" i="11"/>
  <c r="M1741" i="11"/>
  <c r="I1741" i="11"/>
  <c r="G1741" i="11"/>
  <c r="A1741" i="11"/>
  <c r="S1740" i="11"/>
  <c r="U1740" i="11" s="1"/>
  <c r="R1740" i="11"/>
  <c r="T1740" i="11" s="1"/>
  <c r="Q1740" i="11"/>
  <c r="P1740" i="11"/>
  <c r="O1740" i="11"/>
  <c r="N1740" i="11"/>
  <c r="M1740" i="11"/>
  <c r="I1740" i="11"/>
  <c r="G1740" i="11"/>
  <c r="A1740" i="11"/>
  <c r="T1739" i="11"/>
  <c r="S1739" i="11"/>
  <c r="U1739" i="11" s="1"/>
  <c r="R1739" i="11"/>
  <c r="Q1739" i="11"/>
  <c r="P1739" i="11"/>
  <c r="O1739" i="11"/>
  <c r="N1739" i="11"/>
  <c r="M1739" i="11"/>
  <c r="I1739" i="11"/>
  <c r="G1739" i="11"/>
  <c r="A1739" i="11"/>
  <c r="S1738" i="11"/>
  <c r="U1738" i="11" s="1"/>
  <c r="R1738" i="11"/>
  <c r="T1738" i="11" s="1"/>
  <c r="Q1738" i="11"/>
  <c r="P1738" i="11"/>
  <c r="O1738" i="11"/>
  <c r="N1738" i="11"/>
  <c r="M1738" i="11"/>
  <c r="I1738" i="11"/>
  <c r="G1738" i="11"/>
  <c r="A1738" i="11"/>
  <c r="T1737" i="11"/>
  <c r="S1737" i="11"/>
  <c r="U1737" i="11" s="1"/>
  <c r="R1737" i="11"/>
  <c r="Q1737" i="11"/>
  <c r="P1737" i="11"/>
  <c r="O1737" i="11"/>
  <c r="N1737" i="11"/>
  <c r="M1737" i="11"/>
  <c r="I1737" i="11"/>
  <c r="G1737" i="11"/>
  <c r="A1737" i="11"/>
  <c r="S1736" i="11"/>
  <c r="U1736" i="11" s="1"/>
  <c r="R1736" i="11"/>
  <c r="T1736" i="11" s="1"/>
  <c r="Q1736" i="11"/>
  <c r="P1736" i="11"/>
  <c r="O1736" i="11"/>
  <c r="N1736" i="11"/>
  <c r="M1736" i="11"/>
  <c r="I1736" i="11"/>
  <c r="G1736" i="11"/>
  <c r="A1736" i="11"/>
  <c r="S1735" i="11"/>
  <c r="U1735" i="11" s="1"/>
  <c r="R1735" i="11"/>
  <c r="T1735" i="11" s="1"/>
  <c r="Q1735" i="11"/>
  <c r="P1735" i="11"/>
  <c r="O1735" i="11"/>
  <c r="N1735" i="11"/>
  <c r="M1735" i="11"/>
  <c r="I1735" i="11"/>
  <c r="G1735" i="11"/>
  <c r="A1735" i="11"/>
  <c r="S1734" i="11"/>
  <c r="U1734" i="11" s="1"/>
  <c r="R1734" i="11"/>
  <c r="T1734" i="11" s="1"/>
  <c r="Q1734" i="11"/>
  <c r="P1734" i="11"/>
  <c r="O1734" i="11"/>
  <c r="N1734" i="11"/>
  <c r="M1734" i="11"/>
  <c r="I1734" i="11"/>
  <c r="G1734" i="11"/>
  <c r="A1734" i="11"/>
  <c r="S1733" i="11"/>
  <c r="U1733" i="11" s="1"/>
  <c r="R1733" i="11"/>
  <c r="T1733" i="11" s="1"/>
  <c r="Q1733" i="11"/>
  <c r="P1733" i="11"/>
  <c r="O1733" i="11"/>
  <c r="N1733" i="11"/>
  <c r="M1733" i="11"/>
  <c r="I1733" i="11"/>
  <c r="G1733" i="11"/>
  <c r="A1733" i="11"/>
  <c r="S1732" i="11"/>
  <c r="U1732" i="11" s="1"/>
  <c r="R1732" i="11"/>
  <c r="T1732" i="11" s="1"/>
  <c r="Q1732" i="11"/>
  <c r="P1732" i="11"/>
  <c r="O1732" i="11"/>
  <c r="N1732" i="11"/>
  <c r="M1732" i="11"/>
  <c r="I1732" i="11"/>
  <c r="G1732" i="11"/>
  <c r="A1732" i="11"/>
  <c r="T1731" i="11"/>
  <c r="S1731" i="11"/>
  <c r="U1731" i="11" s="1"/>
  <c r="R1731" i="11"/>
  <c r="Q1731" i="11"/>
  <c r="P1731" i="11"/>
  <c r="O1731" i="11"/>
  <c r="N1731" i="11"/>
  <c r="M1731" i="11"/>
  <c r="I1731" i="11"/>
  <c r="G1731" i="11"/>
  <c r="A1731" i="11"/>
  <c r="S1730" i="11"/>
  <c r="U1730" i="11" s="1"/>
  <c r="R1730" i="11"/>
  <c r="T1730" i="11" s="1"/>
  <c r="Q1730" i="11"/>
  <c r="P1730" i="11"/>
  <c r="O1730" i="11"/>
  <c r="N1730" i="11"/>
  <c r="M1730" i="11"/>
  <c r="I1730" i="11"/>
  <c r="G1730" i="11"/>
  <c r="A1730" i="11"/>
  <c r="T1729" i="11"/>
  <c r="S1729" i="11"/>
  <c r="U1729" i="11" s="1"/>
  <c r="R1729" i="11"/>
  <c r="Q1729" i="11"/>
  <c r="P1729" i="11"/>
  <c r="O1729" i="11"/>
  <c r="N1729" i="11"/>
  <c r="M1729" i="11"/>
  <c r="I1729" i="11"/>
  <c r="G1729" i="11"/>
  <c r="A1729" i="11"/>
  <c r="S1728" i="11"/>
  <c r="U1728" i="11" s="1"/>
  <c r="R1728" i="11"/>
  <c r="T1728" i="11" s="1"/>
  <c r="Q1728" i="11"/>
  <c r="P1728" i="11"/>
  <c r="O1728" i="11"/>
  <c r="N1728" i="11"/>
  <c r="M1728" i="11"/>
  <c r="I1728" i="11"/>
  <c r="G1728" i="11"/>
  <c r="A1728" i="11"/>
  <c r="T1727" i="11"/>
  <c r="S1727" i="11"/>
  <c r="U1727" i="11" s="1"/>
  <c r="R1727" i="11"/>
  <c r="Q1727" i="11"/>
  <c r="P1727" i="11"/>
  <c r="O1727" i="11"/>
  <c r="N1727" i="11"/>
  <c r="M1727" i="11"/>
  <c r="I1727" i="11"/>
  <c r="G1727" i="11"/>
  <c r="A1727" i="11"/>
  <c r="T1726" i="11"/>
  <c r="S1726" i="11"/>
  <c r="U1726" i="11" s="1"/>
  <c r="R1726" i="11"/>
  <c r="Q1726" i="11"/>
  <c r="P1726" i="11"/>
  <c r="O1726" i="11"/>
  <c r="N1726" i="11"/>
  <c r="M1726" i="11"/>
  <c r="I1726" i="11"/>
  <c r="G1726" i="11"/>
  <c r="A1726" i="11"/>
  <c r="T1725" i="11"/>
  <c r="S1725" i="11"/>
  <c r="U1725" i="11" s="1"/>
  <c r="R1725" i="11"/>
  <c r="Q1725" i="11"/>
  <c r="P1725" i="11"/>
  <c r="O1725" i="11"/>
  <c r="N1725" i="11"/>
  <c r="M1725" i="11"/>
  <c r="I1725" i="11"/>
  <c r="G1725" i="11"/>
  <c r="A1725" i="11"/>
  <c r="S1724" i="11"/>
  <c r="U1724" i="11" s="1"/>
  <c r="R1724" i="11"/>
  <c r="T1724" i="11" s="1"/>
  <c r="Q1724" i="11"/>
  <c r="P1724" i="11"/>
  <c r="O1724" i="11"/>
  <c r="N1724" i="11"/>
  <c r="M1724" i="11"/>
  <c r="I1724" i="11"/>
  <c r="G1724" i="11"/>
  <c r="A1724" i="11"/>
  <c r="S1723" i="11"/>
  <c r="U1723" i="11" s="1"/>
  <c r="R1723" i="11"/>
  <c r="T1723" i="11" s="1"/>
  <c r="Q1723" i="11"/>
  <c r="P1723" i="11"/>
  <c r="O1723" i="11"/>
  <c r="N1723" i="11"/>
  <c r="M1723" i="11"/>
  <c r="I1723" i="11"/>
  <c r="G1723" i="11"/>
  <c r="A1723" i="11"/>
  <c r="T1722" i="11"/>
  <c r="S1722" i="11"/>
  <c r="U1722" i="11" s="1"/>
  <c r="R1722" i="11"/>
  <c r="Q1722" i="11"/>
  <c r="P1722" i="11"/>
  <c r="O1722" i="11"/>
  <c r="N1722" i="11"/>
  <c r="M1722" i="11"/>
  <c r="I1722" i="11"/>
  <c r="G1722" i="11"/>
  <c r="A1722" i="11"/>
  <c r="T1721" i="11"/>
  <c r="S1721" i="11"/>
  <c r="U1721" i="11" s="1"/>
  <c r="R1721" i="11"/>
  <c r="Q1721" i="11"/>
  <c r="P1721" i="11"/>
  <c r="O1721" i="11"/>
  <c r="N1721" i="11"/>
  <c r="M1721" i="11"/>
  <c r="I1721" i="11"/>
  <c r="G1721" i="11"/>
  <c r="A1721" i="11"/>
  <c r="S1720" i="11"/>
  <c r="U1720" i="11" s="1"/>
  <c r="R1720" i="11"/>
  <c r="T1720" i="11" s="1"/>
  <c r="Q1720" i="11"/>
  <c r="P1720" i="11"/>
  <c r="O1720" i="11"/>
  <c r="N1720" i="11"/>
  <c r="M1720" i="11"/>
  <c r="I1720" i="11"/>
  <c r="G1720" i="11"/>
  <c r="A1720" i="11"/>
  <c r="T1719" i="11"/>
  <c r="S1719" i="11"/>
  <c r="U1719" i="11" s="1"/>
  <c r="R1719" i="11"/>
  <c r="Q1719" i="11"/>
  <c r="P1719" i="11"/>
  <c r="O1719" i="11"/>
  <c r="N1719" i="11"/>
  <c r="M1719" i="11"/>
  <c r="I1719" i="11"/>
  <c r="G1719" i="11"/>
  <c r="A1719" i="11"/>
  <c r="T1718" i="11"/>
  <c r="S1718" i="11"/>
  <c r="U1718" i="11" s="1"/>
  <c r="R1718" i="11"/>
  <c r="Q1718" i="11"/>
  <c r="P1718" i="11"/>
  <c r="O1718" i="11"/>
  <c r="N1718" i="11"/>
  <c r="M1718" i="11"/>
  <c r="I1718" i="11"/>
  <c r="G1718" i="11"/>
  <c r="A1718" i="11"/>
  <c r="T1717" i="11"/>
  <c r="S1717" i="11"/>
  <c r="U1717" i="11" s="1"/>
  <c r="R1717" i="11"/>
  <c r="Q1717" i="11"/>
  <c r="P1717" i="11"/>
  <c r="O1717" i="11"/>
  <c r="N1717" i="11"/>
  <c r="M1717" i="11"/>
  <c r="I1717" i="11"/>
  <c r="G1717" i="11"/>
  <c r="A1717" i="11"/>
  <c r="S1716" i="11"/>
  <c r="U1716" i="11" s="1"/>
  <c r="R1716" i="11"/>
  <c r="T1716" i="11" s="1"/>
  <c r="Q1716" i="11"/>
  <c r="P1716" i="11"/>
  <c r="O1716" i="11"/>
  <c r="N1716" i="11"/>
  <c r="M1716" i="11"/>
  <c r="I1716" i="11"/>
  <c r="G1716" i="11"/>
  <c r="A1716" i="11"/>
  <c r="S1715" i="11"/>
  <c r="U1715" i="11" s="1"/>
  <c r="R1715" i="11"/>
  <c r="T1715" i="11" s="1"/>
  <c r="Q1715" i="11"/>
  <c r="P1715" i="11"/>
  <c r="O1715" i="11"/>
  <c r="N1715" i="11"/>
  <c r="M1715" i="11"/>
  <c r="I1715" i="11"/>
  <c r="G1715" i="11"/>
  <c r="A1715" i="11"/>
  <c r="T1714" i="11"/>
  <c r="S1714" i="11"/>
  <c r="U1714" i="11" s="1"/>
  <c r="R1714" i="11"/>
  <c r="Q1714" i="11"/>
  <c r="P1714" i="11"/>
  <c r="O1714" i="11"/>
  <c r="N1714" i="11"/>
  <c r="M1714" i="11"/>
  <c r="I1714" i="11"/>
  <c r="G1714" i="11"/>
  <c r="A1714" i="11"/>
  <c r="T1713" i="11"/>
  <c r="S1713" i="11"/>
  <c r="U1713" i="11" s="1"/>
  <c r="R1713" i="11"/>
  <c r="Q1713" i="11"/>
  <c r="P1713" i="11"/>
  <c r="O1713" i="11"/>
  <c r="N1713" i="11"/>
  <c r="M1713" i="11"/>
  <c r="I1713" i="11"/>
  <c r="G1713" i="11"/>
  <c r="A1713" i="11"/>
  <c r="S1712" i="11"/>
  <c r="U1712" i="11" s="1"/>
  <c r="R1712" i="11"/>
  <c r="T1712" i="11" s="1"/>
  <c r="Q1712" i="11"/>
  <c r="P1712" i="11"/>
  <c r="O1712" i="11"/>
  <c r="N1712" i="11"/>
  <c r="M1712" i="11"/>
  <c r="I1712" i="11"/>
  <c r="G1712" i="11"/>
  <c r="A1712" i="11"/>
  <c r="T1711" i="11"/>
  <c r="S1711" i="11"/>
  <c r="U1711" i="11" s="1"/>
  <c r="R1711" i="11"/>
  <c r="Q1711" i="11"/>
  <c r="P1711" i="11"/>
  <c r="O1711" i="11"/>
  <c r="N1711" i="11"/>
  <c r="M1711" i="11"/>
  <c r="I1711" i="11"/>
  <c r="G1711" i="11"/>
  <c r="A1711" i="11"/>
  <c r="T1710" i="11"/>
  <c r="S1710" i="11"/>
  <c r="U1710" i="11" s="1"/>
  <c r="R1710" i="11"/>
  <c r="Q1710" i="11"/>
  <c r="P1710" i="11"/>
  <c r="O1710" i="11"/>
  <c r="N1710" i="11"/>
  <c r="M1710" i="11"/>
  <c r="I1710" i="11"/>
  <c r="G1710" i="11"/>
  <c r="A1710" i="11"/>
  <c r="T1709" i="11"/>
  <c r="S1709" i="11"/>
  <c r="U1709" i="11" s="1"/>
  <c r="R1709" i="11"/>
  <c r="Q1709" i="11"/>
  <c r="P1709" i="11"/>
  <c r="O1709" i="11"/>
  <c r="N1709" i="11"/>
  <c r="M1709" i="11"/>
  <c r="I1709" i="11"/>
  <c r="G1709" i="11"/>
  <c r="A1709" i="11"/>
  <c r="S1708" i="11"/>
  <c r="U1708" i="11" s="1"/>
  <c r="R1708" i="11"/>
  <c r="T1708" i="11" s="1"/>
  <c r="Q1708" i="11"/>
  <c r="P1708" i="11"/>
  <c r="O1708" i="11"/>
  <c r="N1708" i="11"/>
  <c r="M1708" i="11"/>
  <c r="I1708" i="11"/>
  <c r="G1708" i="11"/>
  <c r="A1708" i="11"/>
  <c r="S1707" i="11"/>
  <c r="U1707" i="11" s="1"/>
  <c r="R1707" i="11"/>
  <c r="T1707" i="11" s="1"/>
  <c r="Q1707" i="11"/>
  <c r="P1707" i="11"/>
  <c r="O1707" i="11"/>
  <c r="N1707" i="11"/>
  <c r="M1707" i="11"/>
  <c r="I1707" i="11"/>
  <c r="G1707" i="11"/>
  <c r="A1707" i="11"/>
  <c r="T1706" i="11"/>
  <c r="S1706" i="11"/>
  <c r="U1706" i="11" s="1"/>
  <c r="R1706" i="11"/>
  <c r="Q1706" i="11"/>
  <c r="P1706" i="11"/>
  <c r="O1706" i="11"/>
  <c r="N1706" i="11"/>
  <c r="M1706" i="11"/>
  <c r="I1706" i="11"/>
  <c r="G1706" i="11"/>
  <c r="A1706" i="11"/>
  <c r="T1705" i="11"/>
  <c r="S1705" i="11"/>
  <c r="U1705" i="11" s="1"/>
  <c r="R1705" i="11"/>
  <c r="Q1705" i="11"/>
  <c r="P1705" i="11"/>
  <c r="O1705" i="11"/>
  <c r="N1705" i="11"/>
  <c r="M1705" i="11"/>
  <c r="I1705" i="11"/>
  <c r="G1705" i="11"/>
  <c r="A1705" i="11"/>
  <c r="S1704" i="11"/>
  <c r="U1704" i="11" s="1"/>
  <c r="R1704" i="11"/>
  <c r="T1704" i="11" s="1"/>
  <c r="Q1704" i="11"/>
  <c r="P1704" i="11"/>
  <c r="O1704" i="11"/>
  <c r="N1704" i="11"/>
  <c r="M1704" i="11"/>
  <c r="I1704" i="11"/>
  <c r="G1704" i="11"/>
  <c r="A1704" i="11"/>
  <c r="T1703" i="11"/>
  <c r="S1703" i="11"/>
  <c r="U1703" i="11" s="1"/>
  <c r="R1703" i="11"/>
  <c r="Q1703" i="11"/>
  <c r="P1703" i="11"/>
  <c r="O1703" i="11"/>
  <c r="N1703" i="11"/>
  <c r="M1703" i="11"/>
  <c r="I1703" i="11"/>
  <c r="G1703" i="11"/>
  <c r="A1703" i="11"/>
  <c r="T1702" i="11"/>
  <c r="S1702" i="11"/>
  <c r="U1702" i="11" s="1"/>
  <c r="R1702" i="11"/>
  <c r="Q1702" i="11"/>
  <c r="P1702" i="11"/>
  <c r="O1702" i="11"/>
  <c r="N1702" i="11"/>
  <c r="M1702" i="11"/>
  <c r="I1702" i="11"/>
  <c r="G1702" i="11"/>
  <c r="A1702" i="11"/>
  <c r="T1701" i="11"/>
  <c r="S1701" i="11"/>
  <c r="U1701" i="11" s="1"/>
  <c r="R1701" i="11"/>
  <c r="Q1701" i="11"/>
  <c r="P1701" i="11"/>
  <c r="O1701" i="11"/>
  <c r="N1701" i="11"/>
  <c r="M1701" i="11"/>
  <c r="I1701" i="11"/>
  <c r="G1701" i="11"/>
  <c r="A1701" i="11"/>
  <c r="S1700" i="11"/>
  <c r="U1700" i="11" s="1"/>
  <c r="R1700" i="11"/>
  <c r="T1700" i="11" s="1"/>
  <c r="Q1700" i="11"/>
  <c r="P1700" i="11"/>
  <c r="O1700" i="11"/>
  <c r="N1700" i="11"/>
  <c r="M1700" i="11"/>
  <c r="I1700" i="11"/>
  <c r="G1700" i="11"/>
  <c r="A1700" i="11"/>
  <c r="S1699" i="11"/>
  <c r="U1699" i="11" s="1"/>
  <c r="R1699" i="11"/>
  <c r="T1699" i="11" s="1"/>
  <c r="Q1699" i="11"/>
  <c r="P1699" i="11"/>
  <c r="O1699" i="11"/>
  <c r="N1699" i="11"/>
  <c r="M1699" i="11"/>
  <c r="I1699" i="11"/>
  <c r="G1699" i="11"/>
  <c r="A1699" i="11"/>
  <c r="T1698" i="11"/>
  <c r="S1698" i="11"/>
  <c r="U1698" i="11" s="1"/>
  <c r="R1698" i="11"/>
  <c r="Q1698" i="11"/>
  <c r="P1698" i="11"/>
  <c r="O1698" i="11"/>
  <c r="N1698" i="11"/>
  <c r="M1698" i="11"/>
  <c r="I1698" i="11"/>
  <c r="G1698" i="11"/>
  <c r="A1698" i="11"/>
  <c r="T1697" i="11"/>
  <c r="S1697" i="11"/>
  <c r="U1697" i="11" s="1"/>
  <c r="R1697" i="11"/>
  <c r="Q1697" i="11"/>
  <c r="P1697" i="11"/>
  <c r="O1697" i="11"/>
  <c r="N1697" i="11"/>
  <c r="M1697" i="11"/>
  <c r="I1697" i="11"/>
  <c r="G1697" i="11"/>
  <c r="A1697" i="11"/>
  <c r="S1696" i="11"/>
  <c r="U1696" i="11" s="1"/>
  <c r="R1696" i="11"/>
  <c r="T1696" i="11" s="1"/>
  <c r="Q1696" i="11"/>
  <c r="P1696" i="11"/>
  <c r="O1696" i="11"/>
  <c r="N1696" i="11"/>
  <c r="M1696" i="11"/>
  <c r="I1696" i="11"/>
  <c r="G1696" i="11"/>
  <c r="A1696" i="11"/>
  <c r="T1695" i="11"/>
  <c r="S1695" i="11"/>
  <c r="U1695" i="11" s="1"/>
  <c r="R1695" i="11"/>
  <c r="Q1695" i="11"/>
  <c r="P1695" i="11"/>
  <c r="O1695" i="11"/>
  <c r="N1695" i="11"/>
  <c r="M1695" i="11"/>
  <c r="I1695" i="11"/>
  <c r="G1695" i="11"/>
  <c r="A1695" i="11"/>
  <c r="T1694" i="11"/>
  <c r="S1694" i="11"/>
  <c r="U1694" i="11" s="1"/>
  <c r="R1694" i="11"/>
  <c r="Q1694" i="11"/>
  <c r="P1694" i="11"/>
  <c r="O1694" i="11"/>
  <c r="N1694" i="11"/>
  <c r="M1694" i="11"/>
  <c r="I1694" i="11"/>
  <c r="G1694" i="11"/>
  <c r="A1694" i="11"/>
  <c r="T1693" i="11"/>
  <c r="S1693" i="11"/>
  <c r="U1693" i="11" s="1"/>
  <c r="R1693" i="11"/>
  <c r="Q1693" i="11"/>
  <c r="P1693" i="11"/>
  <c r="O1693" i="11"/>
  <c r="N1693" i="11"/>
  <c r="M1693" i="11"/>
  <c r="I1693" i="11"/>
  <c r="G1693" i="11"/>
  <c r="A1693" i="11"/>
  <c r="S1692" i="11"/>
  <c r="U1692" i="11" s="1"/>
  <c r="R1692" i="11"/>
  <c r="T1692" i="11" s="1"/>
  <c r="Q1692" i="11"/>
  <c r="P1692" i="11"/>
  <c r="O1692" i="11"/>
  <c r="N1692" i="11"/>
  <c r="M1692" i="11"/>
  <c r="I1692" i="11"/>
  <c r="G1692" i="11"/>
  <c r="A1692" i="11"/>
  <c r="S1691" i="11"/>
  <c r="U1691" i="11" s="1"/>
  <c r="R1691" i="11"/>
  <c r="T1691" i="11" s="1"/>
  <c r="Q1691" i="11"/>
  <c r="P1691" i="11"/>
  <c r="O1691" i="11"/>
  <c r="N1691" i="11"/>
  <c r="M1691" i="11"/>
  <c r="I1691" i="11"/>
  <c r="G1691" i="11"/>
  <c r="A1691" i="11"/>
  <c r="T1690" i="11"/>
  <c r="S1690" i="11"/>
  <c r="U1690" i="11" s="1"/>
  <c r="R1690" i="11"/>
  <c r="Q1690" i="11"/>
  <c r="P1690" i="11"/>
  <c r="O1690" i="11"/>
  <c r="N1690" i="11"/>
  <c r="M1690" i="11"/>
  <c r="I1690" i="11"/>
  <c r="G1690" i="11"/>
  <c r="A1690" i="11"/>
  <c r="T1689" i="11"/>
  <c r="S1689" i="11"/>
  <c r="U1689" i="11" s="1"/>
  <c r="R1689" i="11"/>
  <c r="Q1689" i="11"/>
  <c r="P1689" i="11"/>
  <c r="O1689" i="11"/>
  <c r="N1689" i="11"/>
  <c r="M1689" i="11"/>
  <c r="I1689" i="11"/>
  <c r="G1689" i="11"/>
  <c r="A1689" i="11"/>
  <c r="S1688" i="11"/>
  <c r="U1688" i="11" s="1"/>
  <c r="R1688" i="11"/>
  <c r="T1688" i="11" s="1"/>
  <c r="Q1688" i="11"/>
  <c r="P1688" i="11"/>
  <c r="O1688" i="11"/>
  <c r="N1688" i="11"/>
  <c r="M1688" i="11"/>
  <c r="I1688" i="11"/>
  <c r="G1688" i="11"/>
  <c r="A1688" i="11"/>
  <c r="T1687" i="11"/>
  <c r="S1687" i="11"/>
  <c r="U1687" i="11" s="1"/>
  <c r="R1687" i="11"/>
  <c r="Q1687" i="11"/>
  <c r="P1687" i="11"/>
  <c r="O1687" i="11"/>
  <c r="N1687" i="11"/>
  <c r="M1687" i="11"/>
  <c r="I1687" i="11"/>
  <c r="G1687" i="11"/>
  <c r="A1687" i="11"/>
  <c r="T1686" i="11"/>
  <c r="S1686" i="11"/>
  <c r="U1686" i="11" s="1"/>
  <c r="R1686" i="11"/>
  <c r="Q1686" i="11"/>
  <c r="P1686" i="11"/>
  <c r="O1686" i="11"/>
  <c r="N1686" i="11"/>
  <c r="M1686" i="11"/>
  <c r="I1686" i="11"/>
  <c r="G1686" i="11"/>
  <c r="A1686" i="11"/>
  <c r="T1685" i="11"/>
  <c r="S1685" i="11"/>
  <c r="U1685" i="11" s="1"/>
  <c r="R1685" i="11"/>
  <c r="Q1685" i="11"/>
  <c r="P1685" i="11"/>
  <c r="O1685" i="11"/>
  <c r="N1685" i="11"/>
  <c r="M1685" i="11"/>
  <c r="I1685" i="11"/>
  <c r="G1685" i="11"/>
  <c r="A1685" i="11"/>
  <c r="S1684" i="11"/>
  <c r="U1684" i="11" s="1"/>
  <c r="R1684" i="11"/>
  <c r="T1684" i="11" s="1"/>
  <c r="Q1684" i="11"/>
  <c r="P1684" i="11"/>
  <c r="O1684" i="11"/>
  <c r="N1684" i="11"/>
  <c r="M1684" i="11"/>
  <c r="I1684" i="11"/>
  <c r="G1684" i="11"/>
  <c r="A1684" i="11"/>
  <c r="S1683" i="11"/>
  <c r="U1683" i="11" s="1"/>
  <c r="R1683" i="11"/>
  <c r="T1683" i="11" s="1"/>
  <c r="Q1683" i="11"/>
  <c r="P1683" i="11"/>
  <c r="O1683" i="11"/>
  <c r="N1683" i="11"/>
  <c r="M1683" i="11"/>
  <c r="I1683" i="11"/>
  <c r="G1683" i="11"/>
  <c r="A1683" i="11"/>
  <c r="T1682" i="11"/>
  <c r="S1682" i="11"/>
  <c r="U1682" i="11" s="1"/>
  <c r="R1682" i="11"/>
  <c r="Q1682" i="11"/>
  <c r="P1682" i="11"/>
  <c r="O1682" i="11"/>
  <c r="N1682" i="11"/>
  <c r="M1682" i="11"/>
  <c r="I1682" i="11"/>
  <c r="G1682" i="11"/>
  <c r="A1682" i="11"/>
  <c r="T1681" i="11"/>
  <c r="S1681" i="11"/>
  <c r="U1681" i="11" s="1"/>
  <c r="R1681" i="11"/>
  <c r="Q1681" i="11"/>
  <c r="P1681" i="11"/>
  <c r="O1681" i="11"/>
  <c r="N1681" i="11"/>
  <c r="M1681" i="11"/>
  <c r="I1681" i="11"/>
  <c r="G1681" i="11"/>
  <c r="A1681" i="11"/>
  <c r="S1680" i="11"/>
  <c r="U1680" i="11" s="1"/>
  <c r="R1680" i="11"/>
  <c r="T1680" i="11" s="1"/>
  <c r="Q1680" i="11"/>
  <c r="P1680" i="11"/>
  <c r="O1680" i="11"/>
  <c r="N1680" i="11"/>
  <c r="M1680" i="11"/>
  <c r="I1680" i="11"/>
  <c r="G1680" i="11"/>
  <c r="A1680" i="11"/>
  <c r="T1679" i="11"/>
  <c r="S1679" i="11"/>
  <c r="U1679" i="11" s="1"/>
  <c r="R1679" i="11"/>
  <c r="Q1679" i="11"/>
  <c r="P1679" i="11"/>
  <c r="O1679" i="11"/>
  <c r="N1679" i="11"/>
  <c r="M1679" i="11"/>
  <c r="I1679" i="11"/>
  <c r="G1679" i="11"/>
  <c r="A1679" i="11"/>
  <c r="T1678" i="11"/>
  <c r="S1678" i="11"/>
  <c r="U1678" i="11" s="1"/>
  <c r="R1678" i="11"/>
  <c r="Q1678" i="11"/>
  <c r="P1678" i="11"/>
  <c r="O1678" i="11"/>
  <c r="N1678" i="11"/>
  <c r="M1678" i="11"/>
  <c r="I1678" i="11"/>
  <c r="G1678" i="11"/>
  <c r="A1678" i="11"/>
  <c r="T1677" i="11"/>
  <c r="S1677" i="11"/>
  <c r="U1677" i="11" s="1"/>
  <c r="R1677" i="11"/>
  <c r="Q1677" i="11"/>
  <c r="P1677" i="11"/>
  <c r="O1677" i="11"/>
  <c r="N1677" i="11"/>
  <c r="M1677" i="11"/>
  <c r="I1677" i="11"/>
  <c r="G1677" i="11"/>
  <c r="A1677" i="11"/>
  <c r="S1676" i="11"/>
  <c r="U1676" i="11" s="1"/>
  <c r="R1676" i="11"/>
  <c r="T1676" i="11" s="1"/>
  <c r="Q1676" i="11"/>
  <c r="P1676" i="11"/>
  <c r="O1676" i="11"/>
  <c r="N1676" i="11"/>
  <c r="M1676" i="11"/>
  <c r="I1676" i="11"/>
  <c r="G1676" i="11"/>
  <c r="A1676" i="11"/>
  <c r="S1675" i="11"/>
  <c r="U1675" i="11" s="1"/>
  <c r="R1675" i="11"/>
  <c r="T1675" i="11" s="1"/>
  <c r="Q1675" i="11"/>
  <c r="P1675" i="11"/>
  <c r="O1675" i="11"/>
  <c r="N1675" i="11"/>
  <c r="M1675" i="11"/>
  <c r="I1675" i="11"/>
  <c r="G1675" i="11"/>
  <c r="A1675" i="11"/>
  <c r="T1674" i="11"/>
  <c r="S1674" i="11"/>
  <c r="U1674" i="11" s="1"/>
  <c r="R1674" i="11"/>
  <c r="Q1674" i="11"/>
  <c r="P1674" i="11"/>
  <c r="O1674" i="11"/>
  <c r="N1674" i="11"/>
  <c r="M1674" i="11"/>
  <c r="I1674" i="11"/>
  <c r="G1674" i="11"/>
  <c r="A1674" i="11"/>
  <c r="T1673" i="11"/>
  <c r="S1673" i="11"/>
  <c r="U1673" i="11" s="1"/>
  <c r="R1673" i="11"/>
  <c r="Q1673" i="11"/>
  <c r="P1673" i="11"/>
  <c r="O1673" i="11"/>
  <c r="N1673" i="11"/>
  <c r="M1673" i="11"/>
  <c r="I1673" i="11"/>
  <c r="G1673" i="11"/>
  <c r="A1673" i="11"/>
  <c r="S1672" i="11"/>
  <c r="U1672" i="11" s="1"/>
  <c r="R1672" i="11"/>
  <c r="T1672" i="11" s="1"/>
  <c r="Q1672" i="11"/>
  <c r="P1672" i="11"/>
  <c r="O1672" i="11"/>
  <c r="N1672" i="11"/>
  <c r="M1672" i="11"/>
  <c r="I1672" i="11"/>
  <c r="G1672" i="11"/>
  <c r="A1672" i="11"/>
  <c r="T1671" i="11"/>
  <c r="S1671" i="11"/>
  <c r="U1671" i="11" s="1"/>
  <c r="R1671" i="11"/>
  <c r="Q1671" i="11"/>
  <c r="P1671" i="11"/>
  <c r="O1671" i="11"/>
  <c r="N1671" i="11"/>
  <c r="M1671" i="11"/>
  <c r="I1671" i="11"/>
  <c r="G1671" i="11"/>
  <c r="A1671" i="11"/>
  <c r="U1670" i="11"/>
  <c r="S1670" i="11"/>
  <c r="R1670" i="11"/>
  <c r="T1670" i="11" s="1"/>
  <c r="Q1670" i="11"/>
  <c r="P1670" i="11"/>
  <c r="O1670" i="11"/>
  <c r="N1670" i="11"/>
  <c r="M1670" i="11"/>
  <c r="I1670" i="11"/>
  <c r="G1670" i="11"/>
  <c r="A1670" i="11"/>
  <c r="U1669" i="11"/>
  <c r="S1669" i="11"/>
  <c r="R1669" i="11"/>
  <c r="T1669" i="11" s="1"/>
  <c r="Q1669" i="11"/>
  <c r="P1669" i="11"/>
  <c r="O1669" i="11"/>
  <c r="N1669" i="11"/>
  <c r="M1669" i="11"/>
  <c r="I1669" i="11"/>
  <c r="G1669" i="11"/>
  <c r="A1669" i="11"/>
  <c r="U1668" i="11"/>
  <c r="S1668" i="11"/>
  <c r="R1668" i="11"/>
  <c r="T1668" i="11" s="1"/>
  <c r="Q1668" i="11"/>
  <c r="P1668" i="11"/>
  <c r="O1668" i="11"/>
  <c r="N1668" i="11"/>
  <c r="M1668" i="11"/>
  <c r="I1668" i="11"/>
  <c r="G1668" i="11"/>
  <c r="A1668" i="11"/>
  <c r="U1667" i="11"/>
  <c r="S1667" i="11"/>
  <c r="R1667" i="11"/>
  <c r="T1667" i="11" s="1"/>
  <c r="Q1667" i="11"/>
  <c r="P1667" i="11"/>
  <c r="O1667" i="11"/>
  <c r="N1667" i="11"/>
  <c r="M1667" i="11"/>
  <c r="I1667" i="11"/>
  <c r="G1667" i="11"/>
  <c r="A1667" i="11"/>
  <c r="U1666" i="11"/>
  <c r="S1666" i="11"/>
  <c r="R1666" i="11"/>
  <c r="T1666" i="11" s="1"/>
  <c r="Q1666" i="11"/>
  <c r="P1666" i="11"/>
  <c r="O1666" i="11"/>
  <c r="N1666" i="11"/>
  <c r="M1666" i="11"/>
  <c r="I1666" i="11"/>
  <c r="G1666" i="11"/>
  <c r="A1666" i="11"/>
  <c r="U1665" i="11"/>
  <c r="S1665" i="11"/>
  <c r="R1665" i="11"/>
  <c r="T1665" i="11" s="1"/>
  <c r="Q1665" i="11"/>
  <c r="P1665" i="11"/>
  <c r="O1665" i="11"/>
  <c r="N1665" i="11"/>
  <c r="M1665" i="11"/>
  <c r="I1665" i="11"/>
  <c r="G1665" i="11"/>
  <c r="A1665" i="11"/>
  <c r="U1664" i="11"/>
  <c r="S1664" i="11"/>
  <c r="R1664" i="11"/>
  <c r="T1664" i="11" s="1"/>
  <c r="Q1664" i="11"/>
  <c r="P1664" i="11"/>
  <c r="O1664" i="11"/>
  <c r="N1664" i="11"/>
  <c r="M1664" i="11"/>
  <c r="I1664" i="11"/>
  <c r="G1664" i="11"/>
  <c r="A1664" i="11"/>
  <c r="U1663" i="11"/>
  <c r="S1663" i="11"/>
  <c r="R1663" i="11"/>
  <c r="T1663" i="11" s="1"/>
  <c r="Q1663" i="11"/>
  <c r="P1663" i="11"/>
  <c r="O1663" i="11"/>
  <c r="N1663" i="11"/>
  <c r="M1663" i="11"/>
  <c r="I1663" i="11"/>
  <c r="G1663" i="11"/>
  <c r="A1663" i="11"/>
  <c r="U1662" i="11"/>
  <c r="S1662" i="11"/>
  <c r="R1662" i="11"/>
  <c r="T1662" i="11" s="1"/>
  <c r="Q1662" i="11"/>
  <c r="P1662" i="11"/>
  <c r="O1662" i="11"/>
  <c r="N1662" i="11"/>
  <c r="M1662" i="11"/>
  <c r="I1662" i="11"/>
  <c r="G1662" i="11"/>
  <c r="A1662" i="11"/>
  <c r="U1661" i="11"/>
  <c r="S1661" i="11"/>
  <c r="R1661" i="11"/>
  <c r="T1661" i="11" s="1"/>
  <c r="Q1661" i="11"/>
  <c r="P1661" i="11"/>
  <c r="O1661" i="11"/>
  <c r="N1661" i="11"/>
  <c r="M1661" i="11"/>
  <c r="I1661" i="11"/>
  <c r="G1661" i="11"/>
  <c r="A1661" i="11"/>
  <c r="U1660" i="11"/>
  <c r="S1660" i="11"/>
  <c r="R1660" i="11"/>
  <c r="T1660" i="11" s="1"/>
  <c r="Q1660" i="11"/>
  <c r="P1660" i="11"/>
  <c r="O1660" i="11"/>
  <c r="N1660" i="11"/>
  <c r="M1660" i="11"/>
  <c r="I1660" i="11"/>
  <c r="G1660" i="11"/>
  <c r="A1660" i="11"/>
  <c r="U1659" i="11"/>
  <c r="S1659" i="11"/>
  <c r="R1659" i="11"/>
  <c r="T1659" i="11" s="1"/>
  <c r="Q1659" i="11"/>
  <c r="P1659" i="11"/>
  <c r="O1659" i="11"/>
  <c r="N1659" i="11"/>
  <c r="M1659" i="11"/>
  <c r="I1659" i="11"/>
  <c r="G1659" i="11"/>
  <c r="A1659" i="11"/>
  <c r="U1658" i="11"/>
  <c r="S1658" i="11"/>
  <c r="R1658" i="11"/>
  <c r="T1658" i="11" s="1"/>
  <c r="Q1658" i="11"/>
  <c r="P1658" i="11"/>
  <c r="O1658" i="11"/>
  <c r="N1658" i="11"/>
  <c r="M1658" i="11"/>
  <c r="I1658" i="11"/>
  <c r="G1658" i="11"/>
  <c r="A1658" i="11"/>
  <c r="U1657" i="11"/>
  <c r="S1657" i="11"/>
  <c r="R1657" i="11"/>
  <c r="T1657" i="11" s="1"/>
  <c r="Q1657" i="11"/>
  <c r="P1657" i="11"/>
  <c r="O1657" i="11"/>
  <c r="N1657" i="11"/>
  <c r="M1657" i="11"/>
  <c r="I1657" i="11"/>
  <c r="G1657" i="11"/>
  <c r="A1657" i="11"/>
  <c r="U1656" i="11"/>
  <c r="S1656" i="11"/>
  <c r="R1656" i="11"/>
  <c r="T1656" i="11" s="1"/>
  <c r="Q1656" i="11"/>
  <c r="P1656" i="11"/>
  <c r="O1656" i="11"/>
  <c r="N1656" i="11"/>
  <c r="M1656" i="11"/>
  <c r="I1656" i="11"/>
  <c r="G1656" i="11"/>
  <c r="A1656" i="11"/>
  <c r="U1655" i="11"/>
  <c r="S1655" i="11"/>
  <c r="R1655" i="11"/>
  <c r="T1655" i="11" s="1"/>
  <c r="Q1655" i="11"/>
  <c r="P1655" i="11"/>
  <c r="O1655" i="11"/>
  <c r="N1655" i="11"/>
  <c r="M1655" i="11"/>
  <c r="I1655" i="11"/>
  <c r="G1655" i="11"/>
  <c r="A1655" i="11"/>
  <c r="U1654" i="11"/>
  <c r="S1654" i="11"/>
  <c r="R1654" i="11"/>
  <c r="T1654" i="11" s="1"/>
  <c r="Q1654" i="11"/>
  <c r="P1654" i="11"/>
  <c r="O1654" i="11"/>
  <c r="N1654" i="11"/>
  <c r="M1654" i="11"/>
  <c r="I1654" i="11"/>
  <c r="G1654" i="11"/>
  <c r="A1654" i="11"/>
  <c r="U1653" i="11"/>
  <c r="S1653" i="11"/>
  <c r="R1653" i="11"/>
  <c r="T1653" i="11" s="1"/>
  <c r="Q1653" i="11"/>
  <c r="P1653" i="11"/>
  <c r="O1653" i="11"/>
  <c r="N1653" i="11"/>
  <c r="M1653" i="11"/>
  <c r="I1653" i="11"/>
  <c r="G1653" i="11"/>
  <c r="A1653" i="11"/>
  <c r="U1652" i="11"/>
  <c r="S1652" i="11"/>
  <c r="R1652" i="11"/>
  <c r="T1652" i="11" s="1"/>
  <c r="Q1652" i="11"/>
  <c r="P1652" i="11"/>
  <c r="O1652" i="11"/>
  <c r="N1652" i="11"/>
  <c r="M1652" i="11"/>
  <c r="I1652" i="11"/>
  <c r="G1652" i="11"/>
  <c r="A1652" i="11"/>
  <c r="U1651" i="11"/>
  <c r="S1651" i="11"/>
  <c r="R1651" i="11"/>
  <c r="T1651" i="11" s="1"/>
  <c r="Q1651" i="11"/>
  <c r="P1651" i="11"/>
  <c r="O1651" i="11"/>
  <c r="N1651" i="11"/>
  <c r="M1651" i="11"/>
  <c r="I1651" i="11"/>
  <c r="G1651" i="11"/>
  <c r="A1651" i="11"/>
  <c r="U1650" i="11"/>
  <c r="S1650" i="11"/>
  <c r="R1650" i="11"/>
  <c r="T1650" i="11" s="1"/>
  <c r="Q1650" i="11"/>
  <c r="P1650" i="11"/>
  <c r="O1650" i="11"/>
  <c r="N1650" i="11"/>
  <c r="M1650" i="11"/>
  <c r="I1650" i="11"/>
  <c r="G1650" i="11"/>
  <c r="A1650" i="11"/>
  <c r="U1649" i="11"/>
  <c r="S1649" i="11"/>
  <c r="R1649" i="11"/>
  <c r="T1649" i="11" s="1"/>
  <c r="Q1649" i="11"/>
  <c r="P1649" i="11"/>
  <c r="O1649" i="11"/>
  <c r="N1649" i="11"/>
  <c r="M1649" i="11"/>
  <c r="I1649" i="11"/>
  <c r="G1649" i="11"/>
  <c r="A1649" i="11"/>
  <c r="U1648" i="11"/>
  <c r="S1648" i="11"/>
  <c r="R1648" i="11"/>
  <c r="T1648" i="11" s="1"/>
  <c r="Q1648" i="11"/>
  <c r="P1648" i="11"/>
  <c r="O1648" i="11"/>
  <c r="N1648" i="11"/>
  <c r="M1648" i="11"/>
  <c r="I1648" i="11"/>
  <c r="G1648" i="11"/>
  <c r="A1648" i="11"/>
  <c r="U1647" i="11"/>
  <c r="S1647" i="11"/>
  <c r="R1647" i="11"/>
  <c r="T1647" i="11" s="1"/>
  <c r="Q1647" i="11"/>
  <c r="P1647" i="11"/>
  <c r="O1647" i="11"/>
  <c r="N1647" i="11"/>
  <c r="M1647" i="11"/>
  <c r="I1647" i="11"/>
  <c r="G1647" i="11"/>
  <c r="A1647" i="11"/>
  <c r="U1646" i="11"/>
  <c r="S1646" i="11"/>
  <c r="R1646" i="11"/>
  <c r="T1646" i="11" s="1"/>
  <c r="Q1646" i="11"/>
  <c r="P1646" i="11"/>
  <c r="O1646" i="11"/>
  <c r="N1646" i="11"/>
  <c r="M1646" i="11"/>
  <c r="I1646" i="11"/>
  <c r="G1646" i="11"/>
  <c r="A1646" i="11"/>
  <c r="U1645" i="11"/>
  <c r="S1645" i="11"/>
  <c r="R1645" i="11"/>
  <c r="T1645" i="11" s="1"/>
  <c r="Q1645" i="11"/>
  <c r="P1645" i="11"/>
  <c r="O1645" i="11"/>
  <c r="N1645" i="11"/>
  <c r="M1645" i="11"/>
  <c r="I1645" i="11"/>
  <c r="G1645" i="11"/>
  <c r="A1645" i="11"/>
  <c r="U1644" i="11"/>
  <c r="S1644" i="11"/>
  <c r="R1644" i="11"/>
  <c r="T1644" i="11" s="1"/>
  <c r="Q1644" i="11"/>
  <c r="P1644" i="11"/>
  <c r="O1644" i="11"/>
  <c r="N1644" i="11"/>
  <c r="M1644" i="11"/>
  <c r="I1644" i="11"/>
  <c r="G1644" i="11"/>
  <c r="A1644" i="11"/>
  <c r="U1643" i="11"/>
  <c r="S1643" i="11"/>
  <c r="R1643" i="11"/>
  <c r="T1643" i="11" s="1"/>
  <c r="Q1643" i="11"/>
  <c r="P1643" i="11"/>
  <c r="O1643" i="11"/>
  <c r="N1643" i="11"/>
  <c r="M1643" i="11"/>
  <c r="I1643" i="11"/>
  <c r="G1643" i="11"/>
  <c r="A1643" i="11"/>
  <c r="U1642" i="11"/>
  <c r="S1642" i="11"/>
  <c r="R1642" i="11"/>
  <c r="T1642" i="11" s="1"/>
  <c r="Q1642" i="11"/>
  <c r="P1642" i="11"/>
  <c r="O1642" i="11"/>
  <c r="N1642" i="11"/>
  <c r="M1642" i="11"/>
  <c r="I1642" i="11"/>
  <c r="G1642" i="11"/>
  <c r="A1642" i="11"/>
  <c r="U1641" i="11"/>
  <c r="S1641" i="11"/>
  <c r="R1641" i="11"/>
  <c r="T1641" i="11" s="1"/>
  <c r="Q1641" i="11"/>
  <c r="P1641" i="11"/>
  <c r="O1641" i="11"/>
  <c r="N1641" i="11"/>
  <c r="M1641" i="11"/>
  <c r="I1641" i="11"/>
  <c r="G1641" i="11"/>
  <c r="A1641" i="11"/>
  <c r="U1640" i="11"/>
  <c r="S1640" i="11"/>
  <c r="R1640" i="11"/>
  <c r="T1640" i="11" s="1"/>
  <c r="Q1640" i="11"/>
  <c r="P1640" i="11"/>
  <c r="O1640" i="11"/>
  <c r="N1640" i="11"/>
  <c r="M1640" i="11"/>
  <c r="I1640" i="11"/>
  <c r="G1640" i="11"/>
  <c r="A1640" i="11"/>
  <c r="U1639" i="11"/>
  <c r="S1639" i="11"/>
  <c r="R1639" i="11"/>
  <c r="T1639" i="11" s="1"/>
  <c r="Q1639" i="11"/>
  <c r="P1639" i="11"/>
  <c r="O1639" i="11"/>
  <c r="N1639" i="11"/>
  <c r="M1639" i="11"/>
  <c r="I1639" i="11"/>
  <c r="G1639" i="11"/>
  <c r="A1639" i="11"/>
  <c r="U1638" i="11"/>
  <c r="S1638" i="11"/>
  <c r="R1638" i="11"/>
  <c r="T1638" i="11" s="1"/>
  <c r="Q1638" i="11"/>
  <c r="P1638" i="11"/>
  <c r="O1638" i="11"/>
  <c r="N1638" i="11"/>
  <c r="M1638" i="11"/>
  <c r="I1638" i="11"/>
  <c r="G1638" i="11"/>
  <c r="A1638" i="11"/>
  <c r="U1637" i="11"/>
  <c r="S1637" i="11"/>
  <c r="R1637" i="11"/>
  <c r="T1637" i="11" s="1"/>
  <c r="Q1637" i="11"/>
  <c r="P1637" i="11"/>
  <c r="O1637" i="11"/>
  <c r="N1637" i="11"/>
  <c r="M1637" i="11"/>
  <c r="I1637" i="11"/>
  <c r="G1637" i="11"/>
  <c r="A1637" i="11"/>
  <c r="U1636" i="11"/>
  <c r="S1636" i="11"/>
  <c r="R1636" i="11"/>
  <c r="T1636" i="11" s="1"/>
  <c r="Q1636" i="11"/>
  <c r="P1636" i="11"/>
  <c r="O1636" i="11"/>
  <c r="N1636" i="11"/>
  <c r="M1636" i="11"/>
  <c r="I1636" i="11"/>
  <c r="G1636" i="11"/>
  <c r="A1636" i="11"/>
  <c r="U1635" i="11"/>
  <c r="S1635" i="11"/>
  <c r="R1635" i="11"/>
  <c r="T1635" i="11" s="1"/>
  <c r="Q1635" i="11"/>
  <c r="P1635" i="11"/>
  <c r="O1635" i="11"/>
  <c r="N1635" i="11"/>
  <c r="M1635" i="11"/>
  <c r="I1635" i="11"/>
  <c r="G1635" i="11"/>
  <c r="A1635" i="11"/>
  <c r="U1634" i="11"/>
  <c r="S1634" i="11"/>
  <c r="R1634" i="11"/>
  <c r="T1634" i="11" s="1"/>
  <c r="Q1634" i="11"/>
  <c r="P1634" i="11"/>
  <c r="O1634" i="11"/>
  <c r="N1634" i="11"/>
  <c r="M1634" i="11"/>
  <c r="I1634" i="11"/>
  <c r="G1634" i="11"/>
  <c r="A1634" i="11"/>
  <c r="U1633" i="11"/>
  <c r="S1633" i="11"/>
  <c r="R1633" i="11"/>
  <c r="T1633" i="11" s="1"/>
  <c r="Q1633" i="11"/>
  <c r="P1633" i="11"/>
  <c r="O1633" i="11"/>
  <c r="N1633" i="11"/>
  <c r="M1633" i="11"/>
  <c r="I1633" i="11"/>
  <c r="G1633" i="11"/>
  <c r="A1633" i="11"/>
  <c r="U1632" i="11"/>
  <c r="S1632" i="11"/>
  <c r="R1632" i="11"/>
  <c r="T1632" i="11" s="1"/>
  <c r="Q1632" i="11"/>
  <c r="P1632" i="11"/>
  <c r="O1632" i="11"/>
  <c r="N1632" i="11"/>
  <c r="M1632" i="11"/>
  <c r="I1632" i="11"/>
  <c r="G1632" i="11"/>
  <c r="A1632" i="11"/>
  <c r="U1631" i="11"/>
  <c r="S1631" i="11"/>
  <c r="R1631" i="11"/>
  <c r="T1631" i="11" s="1"/>
  <c r="Q1631" i="11"/>
  <c r="P1631" i="11"/>
  <c r="O1631" i="11"/>
  <c r="N1631" i="11"/>
  <c r="M1631" i="11"/>
  <c r="I1631" i="11"/>
  <c r="G1631" i="11"/>
  <c r="A1631" i="11"/>
  <c r="U1630" i="11"/>
  <c r="S1630" i="11"/>
  <c r="R1630" i="11"/>
  <c r="T1630" i="11" s="1"/>
  <c r="Q1630" i="11"/>
  <c r="P1630" i="11"/>
  <c r="O1630" i="11"/>
  <c r="N1630" i="11"/>
  <c r="M1630" i="11"/>
  <c r="I1630" i="11"/>
  <c r="G1630" i="11"/>
  <c r="A1630" i="11"/>
  <c r="U1629" i="11"/>
  <c r="S1629" i="11"/>
  <c r="R1629" i="11"/>
  <c r="T1629" i="11" s="1"/>
  <c r="Q1629" i="11"/>
  <c r="P1629" i="11"/>
  <c r="O1629" i="11"/>
  <c r="N1629" i="11"/>
  <c r="M1629" i="11"/>
  <c r="I1629" i="11"/>
  <c r="G1629" i="11"/>
  <c r="A1629" i="11"/>
  <c r="U1628" i="11"/>
  <c r="S1628" i="11"/>
  <c r="R1628" i="11"/>
  <c r="T1628" i="11" s="1"/>
  <c r="Q1628" i="11"/>
  <c r="P1628" i="11"/>
  <c r="O1628" i="11"/>
  <c r="N1628" i="11"/>
  <c r="M1628" i="11"/>
  <c r="I1628" i="11"/>
  <c r="G1628" i="11"/>
  <c r="A1628" i="11"/>
  <c r="U1627" i="11"/>
  <c r="S1627" i="11"/>
  <c r="R1627" i="11"/>
  <c r="T1627" i="11" s="1"/>
  <c r="Q1627" i="11"/>
  <c r="P1627" i="11"/>
  <c r="O1627" i="11"/>
  <c r="N1627" i="11"/>
  <c r="M1627" i="11"/>
  <c r="I1627" i="11"/>
  <c r="G1627" i="11"/>
  <c r="A1627" i="11"/>
  <c r="U1626" i="11"/>
  <c r="S1626" i="11"/>
  <c r="R1626" i="11"/>
  <c r="T1626" i="11" s="1"/>
  <c r="Q1626" i="11"/>
  <c r="P1626" i="11"/>
  <c r="O1626" i="11"/>
  <c r="N1626" i="11"/>
  <c r="M1626" i="11"/>
  <c r="I1626" i="11"/>
  <c r="G1626" i="11"/>
  <c r="A1626" i="11"/>
  <c r="U1625" i="11"/>
  <c r="S1625" i="11"/>
  <c r="R1625" i="11"/>
  <c r="T1625" i="11" s="1"/>
  <c r="Q1625" i="11"/>
  <c r="P1625" i="11"/>
  <c r="O1625" i="11"/>
  <c r="N1625" i="11"/>
  <c r="M1625" i="11"/>
  <c r="I1625" i="11"/>
  <c r="G1625" i="11"/>
  <c r="A1625" i="11"/>
  <c r="U1624" i="11"/>
  <c r="S1624" i="11"/>
  <c r="R1624" i="11"/>
  <c r="T1624" i="11" s="1"/>
  <c r="Q1624" i="11"/>
  <c r="P1624" i="11"/>
  <c r="O1624" i="11"/>
  <c r="N1624" i="11"/>
  <c r="M1624" i="11"/>
  <c r="I1624" i="11"/>
  <c r="G1624" i="11"/>
  <c r="A1624" i="11"/>
  <c r="U1623" i="11"/>
  <c r="S1623" i="11"/>
  <c r="R1623" i="11"/>
  <c r="T1623" i="11" s="1"/>
  <c r="Q1623" i="11"/>
  <c r="P1623" i="11"/>
  <c r="O1623" i="11"/>
  <c r="N1623" i="11"/>
  <c r="M1623" i="11"/>
  <c r="I1623" i="11"/>
  <c r="G1623" i="11"/>
  <c r="A1623" i="11"/>
  <c r="U1622" i="11"/>
  <c r="S1622" i="11"/>
  <c r="R1622" i="11"/>
  <c r="T1622" i="11" s="1"/>
  <c r="Q1622" i="11"/>
  <c r="P1622" i="11"/>
  <c r="O1622" i="11"/>
  <c r="N1622" i="11"/>
  <c r="M1622" i="11"/>
  <c r="I1622" i="11"/>
  <c r="G1622" i="11"/>
  <c r="A1622" i="11"/>
  <c r="S1621" i="11"/>
  <c r="U1621" i="11" s="1"/>
  <c r="R1621" i="11"/>
  <c r="T1621" i="11" s="1"/>
  <c r="Q1621" i="11"/>
  <c r="P1621" i="11"/>
  <c r="O1621" i="11"/>
  <c r="N1621" i="11"/>
  <c r="M1621" i="11"/>
  <c r="I1621" i="11"/>
  <c r="G1621" i="11"/>
  <c r="A1621" i="11"/>
  <c r="U1620" i="11"/>
  <c r="S1620" i="11"/>
  <c r="R1620" i="11"/>
  <c r="T1620" i="11" s="1"/>
  <c r="Q1620" i="11"/>
  <c r="P1620" i="11"/>
  <c r="O1620" i="11"/>
  <c r="N1620" i="11"/>
  <c r="M1620" i="11"/>
  <c r="I1620" i="11"/>
  <c r="G1620" i="11"/>
  <c r="A1620" i="11"/>
  <c r="S1619" i="11"/>
  <c r="U1619" i="11" s="1"/>
  <c r="R1619" i="11"/>
  <c r="T1619" i="11" s="1"/>
  <c r="Q1619" i="11"/>
  <c r="P1619" i="11"/>
  <c r="O1619" i="11"/>
  <c r="N1619" i="11"/>
  <c r="M1619" i="11"/>
  <c r="I1619" i="11"/>
  <c r="G1619" i="11"/>
  <c r="A1619" i="11"/>
  <c r="S1618" i="11"/>
  <c r="U1618" i="11" s="1"/>
  <c r="R1618" i="11"/>
  <c r="T1618" i="11" s="1"/>
  <c r="Q1618" i="11"/>
  <c r="P1618" i="11"/>
  <c r="O1618" i="11"/>
  <c r="N1618" i="11"/>
  <c r="M1618" i="11"/>
  <c r="I1618" i="11"/>
  <c r="G1618" i="11"/>
  <c r="A1618" i="11"/>
  <c r="S1617" i="11"/>
  <c r="U1617" i="11" s="1"/>
  <c r="R1617" i="11"/>
  <c r="T1617" i="11" s="1"/>
  <c r="Q1617" i="11"/>
  <c r="P1617" i="11"/>
  <c r="O1617" i="11"/>
  <c r="N1617" i="11"/>
  <c r="M1617" i="11"/>
  <c r="I1617" i="11"/>
  <c r="G1617" i="11"/>
  <c r="A1617" i="11"/>
  <c r="S1616" i="11"/>
  <c r="U1616" i="11" s="1"/>
  <c r="R1616" i="11"/>
  <c r="T1616" i="11" s="1"/>
  <c r="Q1616" i="11"/>
  <c r="P1616" i="11"/>
  <c r="O1616" i="11"/>
  <c r="N1616" i="11"/>
  <c r="M1616" i="11"/>
  <c r="I1616" i="11"/>
  <c r="G1616" i="11"/>
  <c r="A1616" i="11"/>
  <c r="S1615" i="11"/>
  <c r="U1615" i="11" s="1"/>
  <c r="R1615" i="11"/>
  <c r="T1615" i="11" s="1"/>
  <c r="Q1615" i="11"/>
  <c r="P1615" i="11"/>
  <c r="O1615" i="11"/>
  <c r="N1615" i="11"/>
  <c r="M1615" i="11"/>
  <c r="I1615" i="11"/>
  <c r="G1615" i="11"/>
  <c r="A1615" i="11"/>
  <c r="S1614" i="11"/>
  <c r="U1614" i="11" s="1"/>
  <c r="R1614" i="11"/>
  <c r="T1614" i="11" s="1"/>
  <c r="Q1614" i="11"/>
  <c r="P1614" i="11"/>
  <c r="O1614" i="11"/>
  <c r="N1614" i="11"/>
  <c r="M1614" i="11"/>
  <c r="I1614" i="11"/>
  <c r="G1614" i="11"/>
  <c r="A1614" i="11"/>
  <c r="S1613" i="11"/>
  <c r="U1613" i="11" s="1"/>
  <c r="R1613" i="11"/>
  <c r="T1613" i="11" s="1"/>
  <c r="Q1613" i="11"/>
  <c r="P1613" i="11"/>
  <c r="O1613" i="11"/>
  <c r="N1613" i="11"/>
  <c r="M1613" i="11"/>
  <c r="I1613" i="11"/>
  <c r="G1613" i="11"/>
  <c r="A1613" i="11"/>
  <c r="S1612" i="11"/>
  <c r="U1612" i="11" s="1"/>
  <c r="R1612" i="11"/>
  <c r="T1612" i="11" s="1"/>
  <c r="Q1612" i="11"/>
  <c r="P1612" i="11"/>
  <c r="O1612" i="11"/>
  <c r="N1612" i="11"/>
  <c r="M1612" i="11"/>
  <c r="I1612" i="11"/>
  <c r="G1612" i="11"/>
  <c r="A1612" i="11"/>
  <c r="S1611" i="11"/>
  <c r="U1611" i="11" s="1"/>
  <c r="R1611" i="11"/>
  <c r="T1611" i="11" s="1"/>
  <c r="Q1611" i="11"/>
  <c r="P1611" i="11"/>
  <c r="O1611" i="11"/>
  <c r="N1611" i="11"/>
  <c r="M1611" i="11"/>
  <c r="I1611" i="11"/>
  <c r="G1611" i="11"/>
  <c r="A1611" i="11"/>
  <c r="S1610" i="11"/>
  <c r="U1610" i="11" s="1"/>
  <c r="R1610" i="11"/>
  <c r="T1610" i="11" s="1"/>
  <c r="Q1610" i="11"/>
  <c r="P1610" i="11"/>
  <c r="O1610" i="11"/>
  <c r="N1610" i="11"/>
  <c r="M1610" i="11"/>
  <c r="I1610" i="11"/>
  <c r="G1610" i="11"/>
  <c r="A1610" i="11"/>
  <c r="S1609" i="11"/>
  <c r="U1609" i="11" s="1"/>
  <c r="R1609" i="11"/>
  <c r="T1609" i="11" s="1"/>
  <c r="Q1609" i="11"/>
  <c r="P1609" i="11"/>
  <c r="O1609" i="11"/>
  <c r="N1609" i="11"/>
  <c r="M1609" i="11"/>
  <c r="I1609" i="11"/>
  <c r="G1609" i="11"/>
  <c r="A1609" i="11"/>
  <c r="S1608" i="11"/>
  <c r="U1608" i="11" s="1"/>
  <c r="R1608" i="11"/>
  <c r="T1608" i="11" s="1"/>
  <c r="Q1608" i="11"/>
  <c r="P1608" i="11"/>
  <c r="O1608" i="11"/>
  <c r="N1608" i="11"/>
  <c r="M1608" i="11"/>
  <c r="I1608" i="11"/>
  <c r="G1608" i="11"/>
  <c r="A1608" i="11"/>
  <c r="S1607" i="11"/>
  <c r="U1607" i="11" s="1"/>
  <c r="R1607" i="11"/>
  <c r="T1607" i="11" s="1"/>
  <c r="Q1607" i="11"/>
  <c r="P1607" i="11"/>
  <c r="O1607" i="11"/>
  <c r="N1607" i="11"/>
  <c r="M1607" i="11"/>
  <c r="I1607" i="11"/>
  <c r="G1607" i="11"/>
  <c r="A1607" i="11"/>
  <c r="S1606" i="11"/>
  <c r="U1606" i="11" s="1"/>
  <c r="R1606" i="11"/>
  <c r="T1606" i="11" s="1"/>
  <c r="Q1606" i="11"/>
  <c r="P1606" i="11"/>
  <c r="O1606" i="11"/>
  <c r="N1606" i="11"/>
  <c r="M1606" i="11"/>
  <c r="I1606" i="11"/>
  <c r="G1606" i="11"/>
  <c r="A1606" i="11"/>
  <c r="S1605" i="11"/>
  <c r="U1605" i="11" s="1"/>
  <c r="R1605" i="11"/>
  <c r="T1605" i="11" s="1"/>
  <c r="Q1605" i="11"/>
  <c r="P1605" i="11"/>
  <c r="O1605" i="11"/>
  <c r="N1605" i="11"/>
  <c r="M1605" i="11"/>
  <c r="I1605" i="11"/>
  <c r="G1605" i="11"/>
  <c r="A1605" i="11"/>
  <c r="S1604" i="11"/>
  <c r="U1604" i="11" s="1"/>
  <c r="R1604" i="11"/>
  <c r="T1604" i="11" s="1"/>
  <c r="Q1604" i="11"/>
  <c r="P1604" i="11"/>
  <c r="O1604" i="11"/>
  <c r="N1604" i="11"/>
  <c r="M1604" i="11"/>
  <c r="I1604" i="11"/>
  <c r="G1604" i="11"/>
  <c r="A1604" i="11"/>
  <c r="S1603" i="11"/>
  <c r="U1603" i="11" s="1"/>
  <c r="R1603" i="11"/>
  <c r="T1603" i="11" s="1"/>
  <c r="Q1603" i="11"/>
  <c r="P1603" i="11"/>
  <c r="O1603" i="11"/>
  <c r="N1603" i="11"/>
  <c r="M1603" i="11"/>
  <c r="I1603" i="11"/>
  <c r="G1603" i="11"/>
  <c r="A1603" i="11"/>
  <c r="S1602" i="11"/>
  <c r="U1602" i="11" s="1"/>
  <c r="R1602" i="11"/>
  <c r="T1602" i="11" s="1"/>
  <c r="Q1602" i="11"/>
  <c r="P1602" i="11"/>
  <c r="O1602" i="11"/>
  <c r="N1602" i="11"/>
  <c r="M1602" i="11"/>
  <c r="I1602" i="11"/>
  <c r="G1602" i="11"/>
  <c r="A1602" i="11"/>
  <c r="S1601" i="11"/>
  <c r="U1601" i="11" s="1"/>
  <c r="R1601" i="11"/>
  <c r="T1601" i="11" s="1"/>
  <c r="Q1601" i="11"/>
  <c r="P1601" i="11"/>
  <c r="O1601" i="11"/>
  <c r="N1601" i="11"/>
  <c r="M1601" i="11"/>
  <c r="I1601" i="11"/>
  <c r="G1601" i="11"/>
  <c r="A1601" i="11"/>
  <c r="S1600" i="11"/>
  <c r="U1600" i="11" s="1"/>
  <c r="R1600" i="11"/>
  <c r="T1600" i="11" s="1"/>
  <c r="Q1600" i="11"/>
  <c r="P1600" i="11"/>
  <c r="O1600" i="11"/>
  <c r="N1600" i="11"/>
  <c r="M1600" i="11"/>
  <c r="I1600" i="11"/>
  <c r="G1600" i="11"/>
  <c r="A1600" i="11"/>
  <c r="S1599" i="11"/>
  <c r="U1599" i="11" s="1"/>
  <c r="R1599" i="11"/>
  <c r="T1599" i="11" s="1"/>
  <c r="Q1599" i="11"/>
  <c r="P1599" i="11"/>
  <c r="O1599" i="11"/>
  <c r="N1599" i="11"/>
  <c r="M1599" i="11"/>
  <c r="I1599" i="11"/>
  <c r="G1599" i="11"/>
  <c r="A1599" i="11"/>
  <c r="S1598" i="11"/>
  <c r="U1598" i="11" s="1"/>
  <c r="R1598" i="11"/>
  <c r="T1598" i="11" s="1"/>
  <c r="Q1598" i="11"/>
  <c r="P1598" i="11"/>
  <c r="O1598" i="11"/>
  <c r="N1598" i="11"/>
  <c r="M1598" i="11"/>
  <c r="I1598" i="11"/>
  <c r="G1598" i="11"/>
  <c r="A1598" i="11"/>
  <c r="S1597" i="11"/>
  <c r="U1597" i="11" s="1"/>
  <c r="R1597" i="11"/>
  <c r="T1597" i="11" s="1"/>
  <c r="Q1597" i="11"/>
  <c r="P1597" i="11"/>
  <c r="O1597" i="11"/>
  <c r="N1597" i="11"/>
  <c r="M1597" i="11"/>
  <c r="I1597" i="11"/>
  <c r="G1597" i="11"/>
  <c r="A1597" i="11"/>
  <c r="S1596" i="11"/>
  <c r="U1596" i="11" s="1"/>
  <c r="R1596" i="11"/>
  <c r="T1596" i="11" s="1"/>
  <c r="Q1596" i="11"/>
  <c r="P1596" i="11"/>
  <c r="O1596" i="11"/>
  <c r="N1596" i="11"/>
  <c r="M1596" i="11"/>
  <c r="I1596" i="11"/>
  <c r="G1596" i="11"/>
  <c r="A1596" i="11"/>
  <c r="S1595" i="11"/>
  <c r="U1595" i="11" s="1"/>
  <c r="R1595" i="11"/>
  <c r="T1595" i="11" s="1"/>
  <c r="Q1595" i="11"/>
  <c r="P1595" i="11"/>
  <c r="O1595" i="11"/>
  <c r="N1595" i="11"/>
  <c r="M1595" i="11"/>
  <c r="I1595" i="11"/>
  <c r="G1595" i="11"/>
  <c r="A1595" i="11"/>
  <c r="S1594" i="11"/>
  <c r="U1594" i="11" s="1"/>
  <c r="R1594" i="11"/>
  <c r="T1594" i="11" s="1"/>
  <c r="Q1594" i="11"/>
  <c r="P1594" i="11"/>
  <c r="O1594" i="11"/>
  <c r="N1594" i="11"/>
  <c r="M1594" i="11"/>
  <c r="I1594" i="11"/>
  <c r="G1594" i="11"/>
  <c r="A1594" i="11"/>
  <c r="S1593" i="11"/>
  <c r="U1593" i="11" s="1"/>
  <c r="R1593" i="11"/>
  <c r="T1593" i="11" s="1"/>
  <c r="Q1593" i="11"/>
  <c r="P1593" i="11"/>
  <c r="O1593" i="11"/>
  <c r="N1593" i="11"/>
  <c r="M1593" i="11"/>
  <c r="I1593" i="11"/>
  <c r="G1593" i="11"/>
  <c r="A1593" i="11"/>
  <c r="S1592" i="11"/>
  <c r="U1592" i="11" s="1"/>
  <c r="R1592" i="11"/>
  <c r="T1592" i="11" s="1"/>
  <c r="Q1592" i="11"/>
  <c r="P1592" i="11"/>
  <c r="O1592" i="11"/>
  <c r="N1592" i="11"/>
  <c r="M1592" i="11"/>
  <c r="I1592" i="11"/>
  <c r="G1592" i="11"/>
  <c r="A1592" i="11"/>
  <c r="S1591" i="11"/>
  <c r="U1591" i="11" s="1"/>
  <c r="R1591" i="11"/>
  <c r="T1591" i="11" s="1"/>
  <c r="Q1591" i="11"/>
  <c r="P1591" i="11"/>
  <c r="O1591" i="11"/>
  <c r="N1591" i="11"/>
  <c r="M1591" i="11"/>
  <c r="I1591" i="11"/>
  <c r="G1591" i="11"/>
  <c r="A1591" i="11"/>
  <c r="S1590" i="11"/>
  <c r="U1590" i="11" s="1"/>
  <c r="R1590" i="11"/>
  <c r="T1590" i="11" s="1"/>
  <c r="Q1590" i="11"/>
  <c r="P1590" i="11"/>
  <c r="O1590" i="11"/>
  <c r="N1590" i="11"/>
  <c r="M1590" i="11"/>
  <c r="I1590" i="11"/>
  <c r="G1590" i="11"/>
  <c r="A1590" i="11"/>
  <c r="S1589" i="11"/>
  <c r="U1589" i="11" s="1"/>
  <c r="R1589" i="11"/>
  <c r="T1589" i="11" s="1"/>
  <c r="Q1589" i="11"/>
  <c r="P1589" i="11"/>
  <c r="O1589" i="11"/>
  <c r="N1589" i="11"/>
  <c r="M1589" i="11"/>
  <c r="I1589" i="11"/>
  <c r="G1589" i="11"/>
  <c r="A1589" i="11"/>
  <c r="S1588" i="11"/>
  <c r="U1588" i="11" s="1"/>
  <c r="R1588" i="11"/>
  <c r="T1588" i="11" s="1"/>
  <c r="Q1588" i="11"/>
  <c r="P1588" i="11"/>
  <c r="O1588" i="11"/>
  <c r="N1588" i="11"/>
  <c r="M1588" i="11"/>
  <c r="I1588" i="11"/>
  <c r="G1588" i="11"/>
  <c r="A1588" i="11"/>
  <c r="S1587" i="11"/>
  <c r="U1587" i="11" s="1"/>
  <c r="R1587" i="11"/>
  <c r="T1587" i="11" s="1"/>
  <c r="Q1587" i="11"/>
  <c r="P1587" i="11"/>
  <c r="O1587" i="11"/>
  <c r="N1587" i="11"/>
  <c r="M1587" i="11"/>
  <c r="I1587" i="11"/>
  <c r="G1587" i="11"/>
  <c r="A1587" i="11"/>
  <c r="S1586" i="11"/>
  <c r="U1586" i="11" s="1"/>
  <c r="R1586" i="11"/>
  <c r="T1586" i="11" s="1"/>
  <c r="Q1586" i="11"/>
  <c r="P1586" i="11"/>
  <c r="O1586" i="11"/>
  <c r="N1586" i="11"/>
  <c r="M1586" i="11"/>
  <c r="I1586" i="11"/>
  <c r="G1586" i="11"/>
  <c r="A1586" i="11"/>
  <c r="S1585" i="11"/>
  <c r="U1585" i="11" s="1"/>
  <c r="R1585" i="11"/>
  <c r="T1585" i="11" s="1"/>
  <c r="Q1585" i="11"/>
  <c r="P1585" i="11"/>
  <c r="O1585" i="11"/>
  <c r="N1585" i="11"/>
  <c r="M1585" i="11"/>
  <c r="I1585" i="11"/>
  <c r="G1585" i="11"/>
  <c r="A1585" i="11"/>
  <c r="S1584" i="11"/>
  <c r="U1584" i="11" s="1"/>
  <c r="R1584" i="11"/>
  <c r="T1584" i="11" s="1"/>
  <c r="Q1584" i="11"/>
  <c r="P1584" i="11"/>
  <c r="O1584" i="11"/>
  <c r="N1584" i="11"/>
  <c r="M1584" i="11"/>
  <c r="I1584" i="11"/>
  <c r="G1584" i="11"/>
  <c r="A1584" i="11"/>
  <c r="S1583" i="11"/>
  <c r="U1583" i="11" s="1"/>
  <c r="R1583" i="11"/>
  <c r="T1583" i="11" s="1"/>
  <c r="Q1583" i="11"/>
  <c r="P1583" i="11"/>
  <c r="O1583" i="11"/>
  <c r="N1583" i="11"/>
  <c r="M1583" i="11"/>
  <c r="I1583" i="11"/>
  <c r="G1583" i="11"/>
  <c r="A1583" i="11"/>
  <c r="S1582" i="11"/>
  <c r="U1582" i="11" s="1"/>
  <c r="R1582" i="11"/>
  <c r="T1582" i="11" s="1"/>
  <c r="Q1582" i="11"/>
  <c r="P1582" i="11"/>
  <c r="O1582" i="11"/>
  <c r="N1582" i="11"/>
  <c r="M1582" i="11"/>
  <c r="I1582" i="11"/>
  <c r="G1582" i="11"/>
  <c r="A1582" i="11"/>
  <c r="S1581" i="11"/>
  <c r="U1581" i="11" s="1"/>
  <c r="R1581" i="11"/>
  <c r="T1581" i="11" s="1"/>
  <c r="Q1581" i="11"/>
  <c r="P1581" i="11"/>
  <c r="O1581" i="11"/>
  <c r="N1581" i="11"/>
  <c r="M1581" i="11"/>
  <c r="I1581" i="11"/>
  <c r="G1581" i="11"/>
  <c r="A1581" i="11"/>
  <c r="S1580" i="11"/>
  <c r="U1580" i="11" s="1"/>
  <c r="R1580" i="11"/>
  <c r="T1580" i="11" s="1"/>
  <c r="Q1580" i="11"/>
  <c r="P1580" i="11"/>
  <c r="O1580" i="11"/>
  <c r="N1580" i="11"/>
  <c r="M1580" i="11"/>
  <c r="I1580" i="11"/>
  <c r="G1580" i="11"/>
  <c r="A1580" i="11"/>
  <c r="S1579" i="11"/>
  <c r="U1579" i="11" s="1"/>
  <c r="R1579" i="11"/>
  <c r="T1579" i="11" s="1"/>
  <c r="Q1579" i="11"/>
  <c r="P1579" i="11"/>
  <c r="O1579" i="11"/>
  <c r="N1579" i="11"/>
  <c r="M1579" i="11"/>
  <c r="I1579" i="11"/>
  <c r="G1579" i="11"/>
  <c r="A1579" i="11"/>
  <c r="S1578" i="11"/>
  <c r="U1578" i="11" s="1"/>
  <c r="R1578" i="11"/>
  <c r="T1578" i="11" s="1"/>
  <c r="Q1578" i="11"/>
  <c r="P1578" i="11"/>
  <c r="O1578" i="11"/>
  <c r="N1578" i="11"/>
  <c r="M1578" i="11"/>
  <c r="I1578" i="11"/>
  <c r="G1578" i="11"/>
  <c r="A1578" i="11"/>
  <c r="S1577" i="11"/>
  <c r="U1577" i="11" s="1"/>
  <c r="R1577" i="11"/>
  <c r="T1577" i="11" s="1"/>
  <c r="Q1577" i="11"/>
  <c r="P1577" i="11"/>
  <c r="O1577" i="11"/>
  <c r="N1577" i="11"/>
  <c r="M1577" i="11"/>
  <c r="I1577" i="11"/>
  <c r="G1577" i="11"/>
  <c r="A1577" i="11"/>
  <c r="S1576" i="11"/>
  <c r="U1576" i="11" s="1"/>
  <c r="R1576" i="11"/>
  <c r="T1576" i="11" s="1"/>
  <c r="Q1576" i="11"/>
  <c r="P1576" i="11"/>
  <c r="O1576" i="11"/>
  <c r="N1576" i="11"/>
  <c r="M1576" i="11"/>
  <c r="I1576" i="11"/>
  <c r="G1576" i="11"/>
  <c r="A1576" i="11"/>
  <c r="S1575" i="11"/>
  <c r="U1575" i="11" s="1"/>
  <c r="R1575" i="11"/>
  <c r="T1575" i="11" s="1"/>
  <c r="Q1575" i="11"/>
  <c r="P1575" i="11"/>
  <c r="O1575" i="11"/>
  <c r="N1575" i="11"/>
  <c r="M1575" i="11"/>
  <c r="I1575" i="11"/>
  <c r="G1575" i="11"/>
  <c r="A1575" i="11"/>
  <c r="S1574" i="11"/>
  <c r="U1574" i="11" s="1"/>
  <c r="R1574" i="11"/>
  <c r="T1574" i="11" s="1"/>
  <c r="Q1574" i="11"/>
  <c r="P1574" i="11"/>
  <c r="O1574" i="11"/>
  <c r="N1574" i="11"/>
  <c r="M1574" i="11"/>
  <c r="I1574" i="11"/>
  <c r="G1574" i="11"/>
  <c r="A1574" i="11"/>
  <c r="S1573" i="11"/>
  <c r="U1573" i="11" s="1"/>
  <c r="R1573" i="11"/>
  <c r="T1573" i="11" s="1"/>
  <c r="Q1573" i="11"/>
  <c r="P1573" i="11"/>
  <c r="O1573" i="11"/>
  <c r="N1573" i="11"/>
  <c r="M1573" i="11"/>
  <c r="I1573" i="11"/>
  <c r="G1573" i="11"/>
  <c r="A1573" i="11"/>
  <c r="S1572" i="11"/>
  <c r="U1572" i="11" s="1"/>
  <c r="R1572" i="11"/>
  <c r="T1572" i="11" s="1"/>
  <c r="Q1572" i="11"/>
  <c r="P1572" i="11"/>
  <c r="O1572" i="11"/>
  <c r="N1572" i="11"/>
  <c r="M1572" i="11"/>
  <c r="I1572" i="11"/>
  <c r="G1572" i="11"/>
  <c r="A1572" i="11"/>
  <c r="S1571" i="11"/>
  <c r="U1571" i="11" s="1"/>
  <c r="R1571" i="11"/>
  <c r="T1571" i="11" s="1"/>
  <c r="Q1571" i="11"/>
  <c r="P1571" i="11"/>
  <c r="O1571" i="11"/>
  <c r="N1571" i="11"/>
  <c r="M1571" i="11"/>
  <c r="I1571" i="11"/>
  <c r="G1571" i="11"/>
  <c r="A1571" i="11"/>
  <c r="S1570" i="11"/>
  <c r="U1570" i="11" s="1"/>
  <c r="R1570" i="11"/>
  <c r="T1570" i="11" s="1"/>
  <c r="Q1570" i="11"/>
  <c r="P1570" i="11"/>
  <c r="O1570" i="11"/>
  <c r="N1570" i="11"/>
  <c r="M1570" i="11"/>
  <c r="I1570" i="11"/>
  <c r="G1570" i="11"/>
  <c r="A1570" i="11"/>
  <c r="S1569" i="11"/>
  <c r="U1569" i="11" s="1"/>
  <c r="R1569" i="11"/>
  <c r="T1569" i="11" s="1"/>
  <c r="Q1569" i="11"/>
  <c r="P1569" i="11"/>
  <c r="O1569" i="11"/>
  <c r="N1569" i="11"/>
  <c r="M1569" i="11"/>
  <c r="I1569" i="11"/>
  <c r="G1569" i="11"/>
  <c r="A1569" i="11"/>
  <c r="S1568" i="11"/>
  <c r="U1568" i="11" s="1"/>
  <c r="R1568" i="11"/>
  <c r="T1568" i="11" s="1"/>
  <c r="Q1568" i="11"/>
  <c r="P1568" i="11"/>
  <c r="O1568" i="11"/>
  <c r="N1568" i="11"/>
  <c r="M1568" i="11"/>
  <c r="I1568" i="11"/>
  <c r="G1568" i="11"/>
  <c r="A1568" i="11"/>
  <c r="S1567" i="11"/>
  <c r="U1567" i="11" s="1"/>
  <c r="R1567" i="11"/>
  <c r="T1567" i="11" s="1"/>
  <c r="Q1567" i="11"/>
  <c r="P1567" i="11"/>
  <c r="O1567" i="11"/>
  <c r="N1567" i="11"/>
  <c r="M1567" i="11"/>
  <c r="I1567" i="11"/>
  <c r="G1567" i="11"/>
  <c r="A1567" i="11"/>
  <c r="S1566" i="11"/>
  <c r="U1566" i="11" s="1"/>
  <c r="R1566" i="11"/>
  <c r="T1566" i="11" s="1"/>
  <c r="Q1566" i="11"/>
  <c r="P1566" i="11"/>
  <c r="O1566" i="11"/>
  <c r="N1566" i="11"/>
  <c r="M1566" i="11"/>
  <c r="I1566" i="11"/>
  <c r="G1566" i="11"/>
  <c r="A1566" i="11"/>
  <c r="S1565" i="11"/>
  <c r="U1565" i="11" s="1"/>
  <c r="R1565" i="11"/>
  <c r="T1565" i="11" s="1"/>
  <c r="Q1565" i="11"/>
  <c r="P1565" i="11"/>
  <c r="O1565" i="11"/>
  <c r="N1565" i="11"/>
  <c r="M1565" i="11"/>
  <c r="I1565" i="11"/>
  <c r="G1565" i="11"/>
  <c r="A1565" i="11"/>
  <c r="S1564" i="11"/>
  <c r="U1564" i="11" s="1"/>
  <c r="R1564" i="11"/>
  <c r="T1564" i="11" s="1"/>
  <c r="Q1564" i="11"/>
  <c r="P1564" i="11"/>
  <c r="O1564" i="11"/>
  <c r="N1564" i="11"/>
  <c r="M1564" i="11"/>
  <c r="I1564" i="11"/>
  <c r="G1564" i="11"/>
  <c r="A1564" i="11"/>
  <c r="S1563" i="11"/>
  <c r="U1563" i="11" s="1"/>
  <c r="R1563" i="11"/>
  <c r="T1563" i="11" s="1"/>
  <c r="Q1563" i="11"/>
  <c r="P1563" i="11"/>
  <c r="O1563" i="11"/>
  <c r="N1563" i="11"/>
  <c r="M1563" i="11"/>
  <c r="I1563" i="11"/>
  <c r="G1563" i="11"/>
  <c r="A1563" i="11"/>
  <c r="S1562" i="11"/>
  <c r="U1562" i="11" s="1"/>
  <c r="R1562" i="11"/>
  <c r="T1562" i="11" s="1"/>
  <c r="Q1562" i="11"/>
  <c r="P1562" i="11"/>
  <c r="O1562" i="11"/>
  <c r="N1562" i="11"/>
  <c r="M1562" i="11"/>
  <c r="I1562" i="11"/>
  <c r="G1562" i="11"/>
  <c r="A1562" i="11"/>
  <c r="S1561" i="11"/>
  <c r="U1561" i="11" s="1"/>
  <c r="R1561" i="11"/>
  <c r="T1561" i="11" s="1"/>
  <c r="Q1561" i="11"/>
  <c r="P1561" i="11"/>
  <c r="O1561" i="11"/>
  <c r="N1561" i="11"/>
  <c r="M1561" i="11"/>
  <c r="I1561" i="11"/>
  <c r="G1561" i="11"/>
  <c r="A1561" i="11"/>
  <c r="S1560" i="11"/>
  <c r="U1560" i="11" s="1"/>
  <c r="R1560" i="11"/>
  <c r="T1560" i="11" s="1"/>
  <c r="Q1560" i="11"/>
  <c r="P1560" i="11"/>
  <c r="O1560" i="11"/>
  <c r="N1560" i="11"/>
  <c r="M1560" i="11"/>
  <c r="I1560" i="11"/>
  <c r="G1560" i="11"/>
  <c r="A1560" i="11"/>
  <c r="S1559" i="11"/>
  <c r="U1559" i="11" s="1"/>
  <c r="R1559" i="11"/>
  <c r="T1559" i="11" s="1"/>
  <c r="Q1559" i="11"/>
  <c r="P1559" i="11"/>
  <c r="O1559" i="11"/>
  <c r="N1559" i="11"/>
  <c r="M1559" i="11"/>
  <c r="I1559" i="11"/>
  <c r="G1559" i="11"/>
  <c r="A1559" i="11"/>
  <c r="S1558" i="11"/>
  <c r="U1558" i="11" s="1"/>
  <c r="R1558" i="11"/>
  <c r="T1558" i="11" s="1"/>
  <c r="Q1558" i="11"/>
  <c r="P1558" i="11"/>
  <c r="O1558" i="11"/>
  <c r="N1558" i="11"/>
  <c r="M1558" i="11"/>
  <c r="I1558" i="11"/>
  <c r="G1558" i="11"/>
  <c r="A1558" i="11"/>
  <c r="S1557" i="11"/>
  <c r="U1557" i="11" s="1"/>
  <c r="R1557" i="11"/>
  <c r="T1557" i="11" s="1"/>
  <c r="Q1557" i="11"/>
  <c r="P1557" i="11"/>
  <c r="O1557" i="11"/>
  <c r="N1557" i="11"/>
  <c r="M1557" i="11"/>
  <c r="I1557" i="11"/>
  <c r="G1557" i="11"/>
  <c r="A1557" i="11"/>
  <c r="S1556" i="11"/>
  <c r="U1556" i="11" s="1"/>
  <c r="R1556" i="11"/>
  <c r="T1556" i="11" s="1"/>
  <c r="Q1556" i="11"/>
  <c r="P1556" i="11"/>
  <c r="O1556" i="11"/>
  <c r="N1556" i="11"/>
  <c r="M1556" i="11"/>
  <c r="I1556" i="11"/>
  <c r="G1556" i="11"/>
  <c r="A1556" i="11"/>
  <c r="S1555" i="11"/>
  <c r="U1555" i="11" s="1"/>
  <c r="R1555" i="11"/>
  <c r="T1555" i="11" s="1"/>
  <c r="Q1555" i="11"/>
  <c r="P1555" i="11"/>
  <c r="O1555" i="11"/>
  <c r="N1555" i="11"/>
  <c r="M1555" i="11"/>
  <c r="I1555" i="11"/>
  <c r="G1555" i="11"/>
  <c r="A1555" i="11"/>
  <c r="S1554" i="11"/>
  <c r="U1554" i="11" s="1"/>
  <c r="R1554" i="11"/>
  <c r="T1554" i="11" s="1"/>
  <c r="Q1554" i="11"/>
  <c r="P1554" i="11"/>
  <c r="O1554" i="11"/>
  <c r="N1554" i="11"/>
  <c r="M1554" i="11"/>
  <c r="I1554" i="11"/>
  <c r="G1554" i="11"/>
  <c r="A1554" i="11"/>
  <c r="S1553" i="11"/>
  <c r="U1553" i="11" s="1"/>
  <c r="R1553" i="11"/>
  <c r="T1553" i="11" s="1"/>
  <c r="Q1553" i="11"/>
  <c r="P1553" i="11"/>
  <c r="O1553" i="11"/>
  <c r="N1553" i="11"/>
  <c r="M1553" i="11"/>
  <c r="I1553" i="11"/>
  <c r="G1553" i="11"/>
  <c r="A1553" i="11"/>
  <c r="S1552" i="11"/>
  <c r="U1552" i="11" s="1"/>
  <c r="R1552" i="11"/>
  <c r="T1552" i="11" s="1"/>
  <c r="Q1552" i="11"/>
  <c r="P1552" i="11"/>
  <c r="O1552" i="11"/>
  <c r="N1552" i="11"/>
  <c r="M1552" i="11"/>
  <c r="I1552" i="11"/>
  <c r="G1552" i="11"/>
  <c r="A1552" i="11"/>
  <c r="S1551" i="11"/>
  <c r="U1551" i="11" s="1"/>
  <c r="R1551" i="11"/>
  <c r="T1551" i="11" s="1"/>
  <c r="Q1551" i="11"/>
  <c r="P1551" i="11"/>
  <c r="O1551" i="11"/>
  <c r="N1551" i="11"/>
  <c r="M1551" i="11"/>
  <c r="I1551" i="11"/>
  <c r="G1551" i="11"/>
  <c r="A1551" i="11"/>
  <c r="S1550" i="11"/>
  <c r="U1550" i="11" s="1"/>
  <c r="R1550" i="11"/>
  <c r="T1550" i="11" s="1"/>
  <c r="Q1550" i="11"/>
  <c r="P1550" i="11"/>
  <c r="O1550" i="11"/>
  <c r="N1550" i="11"/>
  <c r="M1550" i="11"/>
  <c r="I1550" i="11"/>
  <c r="G1550" i="11"/>
  <c r="A1550" i="11"/>
  <c r="S1549" i="11"/>
  <c r="U1549" i="11" s="1"/>
  <c r="R1549" i="11"/>
  <c r="T1549" i="11" s="1"/>
  <c r="Q1549" i="11"/>
  <c r="P1549" i="11"/>
  <c r="O1549" i="11"/>
  <c r="N1549" i="11"/>
  <c r="M1549" i="11"/>
  <c r="I1549" i="11"/>
  <c r="G1549" i="11"/>
  <c r="A1549" i="11"/>
  <c r="S1548" i="11"/>
  <c r="U1548" i="11" s="1"/>
  <c r="R1548" i="11"/>
  <c r="T1548" i="11" s="1"/>
  <c r="Q1548" i="11"/>
  <c r="P1548" i="11"/>
  <c r="O1548" i="11"/>
  <c r="N1548" i="11"/>
  <c r="M1548" i="11"/>
  <c r="I1548" i="11"/>
  <c r="G1548" i="11"/>
  <c r="A1548" i="11"/>
  <c r="S1547" i="11"/>
  <c r="U1547" i="11" s="1"/>
  <c r="R1547" i="11"/>
  <c r="T1547" i="11" s="1"/>
  <c r="Q1547" i="11"/>
  <c r="P1547" i="11"/>
  <c r="O1547" i="11"/>
  <c r="N1547" i="11"/>
  <c r="M1547" i="11"/>
  <c r="I1547" i="11"/>
  <c r="G1547" i="11"/>
  <c r="A1547" i="11"/>
  <c r="S1546" i="11"/>
  <c r="U1546" i="11" s="1"/>
  <c r="R1546" i="11"/>
  <c r="T1546" i="11" s="1"/>
  <c r="Q1546" i="11"/>
  <c r="P1546" i="11"/>
  <c r="O1546" i="11"/>
  <c r="N1546" i="11"/>
  <c r="M1546" i="11"/>
  <c r="I1546" i="11"/>
  <c r="G1546" i="11"/>
  <c r="A1546" i="11"/>
  <c r="S1545" i="11"/>
  <c r="U1545" i="11" s="1"/>
  <c r="R1545" i="11"/>
  <c r="T1545" i="11" s="1"/>
  <c r="Q1545" i="11"/>
  <c r="P1545" i="11"/>
  <c r="O1545" i="11"/>
  <c r="N1545" i="11"/>
  <c r="M1545" i="11"/>
  <c r="I1545" i="11"/>
  <c r="G1545" i="11"/>
  <c r="A1545" i="11"/>
  <c r="S1544" i="11"/>
  <c r="U1544" i="11" s="1"/>
  <c r="R1544" i="11"/>
  <c r="T1544" i="11" s="1"/>
  <c r="Q1544" i="11"/>
  <c r="P1544" i="11"/>
  <c r="O1544" i="11"/>
  <c r="N1544" i="11"/>
  <c r="M1544" i="11"/>
  <c r="I1544" i="11"/>
  <c r="G1544" i="11"/>
  <c r="A1544" i="11"/>
  <c r="S1543" i="11"/>
  <c r="U1543" i="11" s="1"/>
  <c r="R1543" i="11"/>
  <c r="T1543" i="11" s="1"/>
  <c r="Q1543" i="11"/>
  <c r="P1543" i="11"/>
  <c r="O1543" i="11"/>
  <c r="N1543" i="11"/>
  <c r="M1543" i="11"/>
  <c r="I1543" i="11"/>
  <c r="G1543" i="11"/>
  <c r="A1543" i="11"/>
  <c r="S1542" i="11"/>
  <c r="U1542" i="11" s="1"/>
  <c r="R1542" i="11"/>
  <c r="T1542" i="11" s="1"/>
  <c r="Q1542" i="11"/>
  <c r="P1542" i="11"/>
  <c r="O1542" i="11"/>
  <c r="N1542" i="11"/>
  <c r="M1542" i="11"/>
  <c r="I1542" i="11"/>
  <c r="G1542" i="11"/>
  <c r="A1542" i="11"/>
  <c r="S1541" i="11"/>
  <c r="U1541" i="11" s="1"/>
  <c r="R1541" i="11"/>
  <c r="T1541" i="11" s="1"/>
  <c r="Q1541" i="11"/>
  <c r="P1541" i="11"/>
  <c r="O1541" i="11"/>
  <c r="N1541" i="11"/>
  <c r="M1541" i="11"/>
  <c r="I1541" i="11"/>
  <c r="G1541" i="11"/>
  <c r="A1541" i="11"/>
  <c r="S1540" i="11"/>
  <c r="U1540" i="11" s="1"/>
  <c r="R1540" i="11"/>
  <c r="T1540" i="11" s="1"/>
  <c r="Q1540" i="11"/>
  <c r="P1540" i="11"/>
  <c r="O1540" i="11"/>
  <c r="N1540" i="11"/>
  <c r="M1540" i="11"/>
  <c r="I1540" i="11"/>
  <c r="G1540" i="11"/>
  <c r="A1540" i="11"/>
  <c r="S1539" i="11"/>
  <c r="U1539" i="11" s="1"/>
  <c r="R1539" i="11"/>
  <c r="T1539" i="11" s="1"/>
  <c r="Q1539" i="11"/>
  <c r="P1539" i="11"/>
  <c r="O1539" i="11"/>
  <c r="N1539" i="11"/>
  <c r="M1539" i="11"/>
  <c r="I1539" i="11"/>
  <c r="G1539" i="11"/>
  <c r="A1539" i="11"/>
  <c r="S1538" i="11"/>
  <c r="U1538" i="11" s="1"/>
  <c r="R1538" i="11"/>
  <c r="T1538" i="11" s="1"/>
  <c r="Q1538" i="11"/>
  <c r="P1538" i="11"/>
  <c r="O1538" i="11"/>
  <c r="N1538" i="11"/>
  <c r="M1538" i="11"/>
  <c r="I1538" i="11"/>
  <c r="G1538" i="11"/>
  <c r="A1538" i="11"/>
  <c r="S1537" i="11"/>
  <c r="U1537" i="11" s="1"/>
  <c r="R1537" i="11"/>
  <c r="T1537" i="11" s="1"/>
  <c r="Q1537" i="11"/>
  <c r="P1537" i="11"/>
  <c r="O1537" i="11"/>
  <c r="N1537" i="11"/>
  <c r="M1537" i="11"/>
  <c r="I1537" i="11"/>
  <c r="G1537" i="11"/>
  <c r="A1537" i="11"/>
  <c r="S1536" i="11"/>
  <c r="U1536" i="11" s="1"/>
  <c r="R1536" i="11"/>
  <c r="T1536" i="11" s="1"/>
  <c r="Q1536" i="11"/>
  <c r="P1536" i="11"/>
  <c r="O1536" i="11"/>
  <c r="N1536" i="11"/>
  <c r="M1536" i="11"/>
  <c r="I1536" i="11"/>
  <c r="G1536" i="11"/>
  <c r="A1536" i="11"/>
  <c r="S1535" i="11"/>
  <c r="U1535" i="11" s="1"/>
  <c r="R1535" i="11"/>
  <c r="T1535" i="11" s="1"/>
  <c r="Q1535" i="11"/>
  <c r="P1535" i="11"/>
  <c r="O1535" i="11"/>
  <c r="N1535" i="11"/>
  <c r="M1535" i="11"/>
  <c r="I1535" i="11"/>
  <c r="G1535" i="11"/>
  <c r="A1535" i="11"/>
  <c r="S1534" i="11"/>
  <c r="U1534" i="11" s="1"/>
  <c r="R1534" i="11"/>
  <c r="T1534" i="11" s="1"/>
  <c r="Q1534" i="11"/>
  <c r="P1534" i="11"/>
  <c r="O1534" i="11"/>
  <c r="N1534" i="11"/>
  <c r="M1534" i="11"/>
  <c r="I1534" i="11"/>
  <c r="G1534" i="11"/>
  <c r="A1534" i="11"/>
  <c r="S1533" i="11"/>
  <c r="U1533" i="11" s="1"/>
  <c r="R1533" i="11"/>
  <c r="T1533" i="11" s="1"/>
  <c r="Q1533" i="11"/>
  <c r="P1533" i="11"/>
  <c r="O1533" i="11"/>
  <c r="N1533" i="11"/>
  <c r="M1533" i="11"/>
  <c r="I1533" i="11"/>
  <c r="G1533" i="11"/>
  <c r="A1533" i="11"/>
  <c r="S1532" i="11"/>
  <c r="U1532" i="11" s="1"/>
  <c r="R1532" i="11"/>
  <c r="T1532" i="11" s="1"/>
  <c r="Q1532" i="11"/>
  <c r="P1532" i="11"/>
  <c r="O1532" i="11"/>
  <c r="N1532" i="11"/>
  <c r="M1532" i="11"/>
  <c r="I1532" i="11"/>
  <c r="G1532" i="11"/>
  <c r="A1532" i="11"/>
  <c r="S1531" i="11"/>
  <c r="U1531" i="11" s="1"/>
  <c r="R1531" i="11"/>
  <c r="T1531" i="11" s="1"/>
  <c r="Q1531" i="11"/>
  <c r="P1531" i="11"/>
  <c r="O1531" i="11"/>
  <c r="N1531" i="11"/>
  <c r="M1531" i="11"/>
  <c r="I1531" i="11"/>
  <c r="G1531" i="11"/>
  <c r="A1531" i="11"/>
  <c r="S1530" i="11"/>
  <c r="U1530" i="11" s="1"/>
  <c r="R1530" i="11"/>
  <c r="T1530" i="11" s="1"/>
  <c r="Q1530" i="11"/>
  <c r="P1530" i="11"/>
  <c r="O1530" i="11"/>
  <c r="N1530" i="11"/>
  <c r="M1530" i="11"/>
  <c r="I1530" i="11"/>
  <c r="G1530" i="11"/>
  <c r="A1530" i="11"/>
  <c r="S1529" i="11"/>
  <c r="U1529" i="11" s="1"/>
  <c r="R1529" i="11"/>
  <c r="T1529" i="11" s="1"/>
  <c r="Q1529" i="11"/>
  <c r="P1529" i="11"/>
  <c r="O1529" i="11"/>
  <c r="N1529" i="11"/>
  <c r="M1529" i="11"/>
  <c r="I1529" i="11"/>
  <c r="G1529" i="11"/>
  <c r="A1529" i="11"/>
  <c r="S1528" i="11"/>
  <c r="U1528" i="11" s="1"/>
  <c r="R1528" i="11"/>
  <c r="T1528" i="11" s="1"/>
  <c r="Q1528" i="11"/>
  <c r="P1528" i="11"/>
  <c r="O1528" i="11"/>
  <c r="N1528" i="11"/>
  <c r="M1528" i="11"/>
  <c r="I1528" i="11"/>
  <c r="G1528" i="11"/>
  <c r="A1528" i="11"/>
  <c r="S1527" i="11"/>
  <c r="U1527" i="11" s="1"/>
  <c r="R1527" i="11"/>
  <c r="T1527" i="11" s="1"/>
  <c r="Q1527" i="11"/>
  <c r="P1527" i="11"/>
  <c r="O1527" i="11"/>
  <c r="N1527" i="11"/>
  <c r="M1527" i="11"/>
  <c r="I1527" i="11"/>
  <c r="G1527" i="11"/>
  <c r="A1527" i="11"/>
  <c r="S1526" i="11"/>
  <c r="U1526" i="11" s="1"/>
  <c r="R1526" i="11"/>
  <c r="T1526" i="11" s="1"/>
  <c r="Q1526" i="11"/>
  <c r="P1526" i="11"/>
  <c r="O1526" i="11"/>
  <c r="N1526" i="11"/>
  <c r="M1526" i="11"/>
  <c r="I1526" i="11"/>
  <c r="G1526" i="11"/>
  <c r="A1526" i="11"/>
  <c r="S1525" i="11"/>
  <c r="U1525" i="11" s="1"/>
  <c r="R1525" i="11"/>
  <c r="T1525" i="11" s="1"/>
  <c r="Q1525" i="11"/>
  <c r="P1525" i="11"/>
  <c r="O1525" i="11"/>
  <c r="N1525" i="11"/>
  <c r="M1525" i="11"/>
  <c r="I1525" i="11"/>
  <c r="G1525" i="11"/>
  <c r="A1525" i="11"/>
  <c r="S1524" i="11"/>
  <c r="U1524" i="11" s="1"/>
  <c r="R1524" i="11"/>
  <c r="T1524" i="11" s="1"/>
  <c r="Q1524" i="11"/>
  <c r="P1524" i="11"/>
  <c r="O1524" i="11"/>
  <c r="N1524" i="11"/>
  <c r="M1524" i="11"/>
  <c r="I1524" i="11"/>
  <c r="G1524" i="11"/>
  <c r="A1524" i="11"/>
  <c r="S1523" i="11"/>
  <c r="U1523" i="11" s="1"/>
  <c r="R1523" i="11"/>
  <c r="T1523" i="11" s="1"/>
  <c r="Q1523" i="11"/>
  <c r="P1523" i="11"/>
  <c r="O1523" i="11"/>
  <c r="N1523" i="11"/>
  <c r="M1523" i="11"/>
  <c r="I1523" i="11"/>
  <c r="G1523" i="11"/>
  <c r="A1523" i="11"/>
  <c r="S1522" i="11"/>
  <c r="U1522" i="11" s="1"/>
  <c r="R1522" i="11"/>
  <c r="T1522" i="11" s="1"/>
  <c r="Q1522" i="11"/>
  <c r="P1522" i="11"/>
  <c r="O1522" i="11"/>
  <c r="N1522" i="11"/>
  <c r="M1522" i="11"/>
  <c r="I1522" i="11"/>
  <c r="G1522" i="11"/>
  <c r="A1522" i="11"/>
  <c r="S1521" i="11"/>
  <c r="U1521" i="11" s="1"/>
  <c r="R1521" i="11"/>
  <c r="T1521" i="11" s="1"/>
  <c r="Q1521" i="11"/>
  <c r="P1521" i="11"/>
  <c r="O1521" i="11"/>
  <c r="N1521" i="11"/>
  <c r="M1521" i="11"/>
  <c r="I1521" i="11"/>
  <c r="G1521" i="11"/>
  <c r="A1521" i="11"/>
  <c r="S1520" i="11"/>
  <c r="U1520" i="11" s="1"/>
  <c r="R1520" i="11"/>
  <c r="T1520" i="11" s="1"/>
  <c r="Q1520" i="11"/>
  <c r="P1520" i="11"/>
  <c r="O1520" i="11"/>
  <c r="N1520" i="11"/>
  <c r="M1520" i="11"/>
  <c r="I1520" i="11"/>
  <c r="G1520" i="11"/>
  <c r="A1520" i="11"/>
  <c r="S1519" i="11"/>
  <c r="U1519" i="11" s="1"/>
  <c r="R1519" i="11"/>
  <c r="T1519" i="11" s="1"/>
  <c r="Q1519" i="11"/>
  <c r="P1519" i="11"/>
  <c r="O1519" i="11"/>
  <c r="N1519" i="11"/>
  <c r="M1519" i="11"/>
  <c r="I1519" i="11"/>
  <c r="G1519" i="11"/>
  <c r="A1519" i="11"/>
  <c r="S1518" i="11"/>
  <c r="U1518" i="11" s="1"/>
  <c r="R1518" i="11"/>
  <c r="T1518" i="11" s="1"/>
  <c r="Q1518" i="11"/>
  <c r="P1518" i="11"/>
  <c r="O1518" i="11"/>
  <c r="N1518" i="11"/>
  <c r="M1518" i="11"/>
  <c r="I1518" i="11"/>
  <c r="G1518" i="11"/>
  <c r="A1518" i="11"/>
  <c r="S1517" i="11"/>
  <c r="U1517" i="11" s="1"/>
  <c r="R1517" i="11"/>
  <c r="T1517" i="11" s="1"/>
  <c r="Q1517" i="11"/>
  <c r="P1517" i="11"/>
  <c r="O1517" i="11"/>
  <c r="N1517" i="11"/>
  <c r="M1517" i="11"/>
  <c r="I1517" i="11"/>
  <c r="G1517" i="11"/>
  <c r="A1517" i="11"/>
  <c r="S1516" i="11"/>
  <c r="U1516" i="11" s="1"/>
  <c r="R1516" i="11"/>
  <c r="T1516" i="11" s="1"/>
  <c r="Q1516" i="11"/>
  <c r="P1516" i="11"/>
  <c r="O1516" i="11"/>
  <c r="N1516" i="11"/>
  <c r="M1516" i="11"/>
  <c r="I1516" i="11"/>
  <c r="G1516" i="11"/>
  <c r="A1516" i="11"/>
  <c r="S1515" i="11"/>
  <c r="U1515" i="11" s="1"/>
  <c r="R1515" i="11"/>
  <c r="T1515" i="11" s="1"/>
  <c r="Q1515" i="11"/>
  <c r="P1515" i="11"/>
  <c r="O1515" i="11"/>
  <c r="N1515" i="11"/>
  <c r="M1515" i="11"/>
  <c r="I1515" i="11"/>
  <c r="G1515" i="11"/>
  <c r="A1515" i="11"/>
  <c r="S1514" i="11"/>
  <c r="U1514" i="11" s="1"/>
  <c r="R1514" i="11"/>
  <c r="T1514" i="11" s="1"/>
  <c r="Q1514" i="11"/>
  <c r="P1514" i="11"/>
  <c r="O1514" i="11"/>
  <c r="N1514" i="11"/>
  <c r="M1514" i="11"/>
  <c r="I1514" i="11"/>
  <c r="G1514" i="11"/>
  <c r="A1514" i="11"/>
  <c r="S1513" i="11"/>
  <c r="U1513" i="11" s="1"/>
  <c r="R1513" i="11"/>
  <c r="T1513" i="11" s="1"/>
  <c r="Q1513" i="11"/>
  <c r="P1513" i="11"/>
  <c r="O1513" i="11"/>
  <c r="N1513" i="11"/>
  <c r="M1513" i="11"/>
  <c r="I1513" i="11"/>
  <c r="G1513" i="11"/>
  <c r="A1513" i="11"/>
  <c r="S1512" i="11"/>
  <c r="U1512" i="11" s="1"/>
  <c r="R1512" i="11"/>
  <c r="T1512" i="11" s="1"/>
  <c r="Q1512" i="11"/>
  <c r="P1512" i="11"/>
  <c r="O1512" i="11"/>
  <c r="N1512" i="11"/>
  <c r="M1512" i="11"/>
  <c r="I1512" i="11"/>
  <c r="G1512" i="11"/>
  <c r="A1512" i="11"/>
  <c r="S1511" i="11"/>
  <c r="U1511" i="11" s="1"/>
  <c r="R1511" i="11"/>
  <c r="T1511" i="11" s="1"/>
  <c r="Q1511" i="11"/>
  <c r="P1511" i="11"/>
  <c r="O1511" i="11"/>
  <c r="N1511" i="11"/>
  <c r="M1511" i="11"/>
  <c r="I1511" i="11"/>
  <c r="G1511" i="11"/>
  <c r="A1511" i="11"/>
  <c r="S1510" i="11"/>
  <c r="U1510" i="11" s="1"/>
  <c r="R1510" i="11"/>
  <c r="T1510" i="11" s="1"/>
  <c r="Q1510" i="11"/>
  <c r="P1510" i="11"/>
  <c r="O1510" i="11"/>
  <c r="N1510" i="11"/>
  <c r="M1510" i="11"/>
  <c r="I1510" i="11"/>
  <c r="G1510" i="11"/>
  <c r="A1510" i="11"/>
  <c r="S1509" i="11"/>
  <c r="U1509" i="11" s="1"/>
  <c r="R1509" i="11"/>
  <c r="T1509" i="11" s="1"/>
  <c r="Q1509" i="11"/>
  <c r="P1509" i="11"/>
  <c r="O1509" i="11"/>
  <c r="N1509" i="11"/>
  <c r="M1509" i="11"/>
  <c r="I1509" i="11"/>
  <c r="G1509" i="11"/>
  <c r="A1509" i="11"/>
  <c r="S1508" i="11"/>
  <c r="U1508" i="11" s="1"/>
  <c r="R1508" i="11"/>
  <c r="T1508" i="11" s="1"/>
  <c r="Q1508" i="11"/>
  <c r="P1508" i="11"/>
  <c r="O1508" i="11"/>
  <c r="N1508" i="11"/>
  <c r="M1508" i="11"/>
  <c r="I1508" i="11"/>
  <c r="G1508" i="11"/>
  <c r="A1508" i="11"/>
  <c r="S1507" i="11"/>
  <c r="U1507" i="11" s="1"/>
  <c r="R1507" i="11"/>
  <c r="T1507" i="11" s="1"/>
  <c r="Q1507" i="11"/>
  <c r="P1507" i="11"/>
  <c r="O1507" i="11"/>
  <c r="N1507" i="11"/>
  <c r="M1507" i="11"/>
  <c r="I1507" i="11"/>
  <c r="G1507" i="11"/>
  <c r="A1507" i="11"/>
  <c r="S1506" i="11"/>
  <c r="U1506" i="11" s="1"/>
  <c r="R1506" i="11"/>
  <c r="T1506" i="11" s="1"/>
  <c r="Q1506" i="11"/>
  <c r="P1506" i="11"/>
  <c r="O1506" i="11"/>
  <c r="N1506" i="11"/>
  <c r="M1506" i="11"/>
  <c r="I1506" i="11"/>
  <c r="G1506" i="11"/>
  <c r="A1506" i="11"/>
  <c r="S1505" i="11"/>
  <c r="U1505" i="11" s="1"/>
  <c r="R1505" i="11"/>
  <c r="T1505" i="11" s="1"/>
  <c r="Q1505" i="11"/>
  <c r="P1505" i="11"/>
  <c r="O1505" i="11"/>
  <c r="N1505" i="11"/>
  <c r="M1505" i="11"/>
  <c r="I1505" i="11"/>
  <c r="G1505" i="11"/>
  <c r="A1505" i="11"/>
  <c r="S1504" i="11"/>
  <c r="U1504" i="11" s="1"/>
  <c r="R1504" i="11"/>
  <c r="T1504" i="11" s="1"/>
  <c r="Q1504" i="11"/>
  <c r="P1504" i="11"/>
  <c r="O1504" i="11"/>
  <c r="N1504" i="11"/>
  <c r="M1504" i="11"/>
  <c r="I1504" i="11"/>
  <c r="G1504" i="11"/>
  <c r="A1504" i="11"/>
  <c r="S1503" i="11"/>
  <c r="U1503" i="11" s="1"/>
  <c r="R1503" i="11"/>
  <c r="T1503" i="11" s="1"/>
  <c r="Q1503" i="11"/>
  <c r="P1503" i="11"/>
  <c r="O1503" i="11"/>
  <c r="N1503" i="11"/>
  <c r="M1503" i="11"/>
  <c r="I1503" i="11"/>
  <c r="G1503" i="11"/>
  <c r="A1503" i="11"/>
  <c r="S1502" i="11"/>
  <c r="U1502" i="11" s="1"/>
  <c r="R1502" i="11"/>
  <c r="T1502" i="11" s="1"/>
  <c r="Q1502" i="11"/>
  <c r="P1502" i="11"/>
  <c r="O1502" i="11"/>
  <c r="N1502" i="11"/>
  <c r="M1502" i="11"/>
  <c r="I1502" i="11"/>
  <c r="G1502" i="11"/>
  <c r="A1502" i="11"/>
  <c r="S1501" i="11"/>
  <c r="U1501" i="11" s="1"/>
  <c r="R1501" i="11"/>
  <c r="T1501" i="11" s="1"/>
  <c r="Q1501" i="11"/>
  <c r="P1501" i="11"/>
  <c r="O1501" i="11"/>
  <c r="N1501" i="11"/>
  <c r="M1501" i="11"/>
  <c r="I1501" i="11"/>
  <c r="G1501" i="11"/>
  <c r="A1501" i="11"/>
  <c r="S1500" i="11"/>
  <c r="U1500" i="11" s="1"/>
  <c r="R1500" i="11"/>
  <c r="T1500" i="11" s="1"/>
  <c r="Q1500" i="11"/>
  <c r="P1500" i="11"/>
  <c r="O1500" i="11"/>
  <c r="N1500" i="11"/>
  <c r="M1500" i="11"/>
  <c r="I1500" i="11"/>
  <c r="G1500" i="11"/>
  <c r="A1500" i="11"/>
  <c r="S1499" i="11"/>
  <c r="U1499" i="11" s="1"/>
  <c r="R1499" i="11"/>
  <c r="T1499" i="11" s="1"/>
  <c r="Q1499" i="11"/>
  <c r="P1499" i="11"/>
  <c r="O1499" i="11"/>
  <c r="N1499" i="11"/>
  <c r="M1499" i="11"/>
  <c r="I1499" i="11"/>
  <c r="G1499" i="11"/>
  <c r="A1499" i="11"/>
  <c r="S1498" i="11"/>
  <c r="U1498" i="11" s="1"/>
  <c r="R1498" i="11"/>
  <c r="T1498" i="11" s="1"/>
  <c r="Q1498" i="11"/>
  <c r="P1498" i="11"/>
  <c r="O1498" i="11"/>
  <c r="N1498" i="11"/>
  <c r="M1498" i="11"/>
  <c r="I1498" i="11"/>
  <c r="G1498" i="11"/>
  <c r="A1498" i="11"/>
  <c r="S1497" i="11"/>
  <c r="U1497" i="11" s="1"/>
  <c r="R1497" i="11"/>
  <c r="T1497" i="11" s="1"/>
  <c r="Q1497" i="11"/>
  <c r="P1497" i="11"/>
  <c r="O1497" i="11"/>
  <c r="N1497" i="11"/>
  <c r="M1497" i="11"/>
  <c r="I1497" i="11"/>
  <c r="G1497" i="11"/>
  <c r="A1497" i="11"/>
  <c r="S1496" i="11"/>
  <c r="U1496" i="11" s="1"/>
  <c r="R1496" i="11"/>
  <c r="T1496" i="11" s="1"/>
  <c r="Q1496" i="11"/>
  <c r="P1496" i="11"/>
  <c r="O1496" i="11"/>
  <c r="N1496" i="11"/>
  <c r="M1496" i="11"/>
  <c r="I1496" i="11"/>
  <c r="G1496" i="11"/>
  <c r="A1496" i="11"/>
  <c r="S1495" i="11"/>
  <c r="U1495" i="11" s="1"/>
  <c r="R1495" i="11"/>
  <c r="T1495" i="11" s="1"/>
  <c r="Q1495" i="11"/>
  <c r="P1495" i="11"/>
  <c r="O1495" i="11"/>
  <c r="N1495" i="11"/>
  <c r="M1495" i="11"/>
  <c r="I1495" i="11"/>
  <c r="G1495" i="11"/>
  <c r="A1495" i="11"/>
  <c r="S1494" i="11"/>
  <c r="U1494" i="11" s="1"/>
  <c r="R1494" i="11"/>
  <c r="T1494" i="11" s="1"/>
  <c r="Q1494" i="11"/>
  <c r="P1494" i="11"/>
  <c r="O1494" i="11"/>
  <c r="N1494" i="11"/>
  <c r="M1494" i="11"/>
  <c r="I1494" i="11"/>
  <c r="G1494" i="11"/>
  <c r="A1494" i="11"/>
  <c r="S1493" i="11"/>
  <c r="U1493" i="11" s="1"/>
  <c r="R1493" i="11"/>
  <c r="T1493" i="11" s="1"/>
  <c r="Q1493" i="11"/>
  <c r="P1493" i="11"/>
  <c r="O1493" i="11"/>
  <c r="N1493" i="11"/>
  <c r="M1493" i="11"/>
  <c r="I1493" i="11"/>
  <c r="G1493" i="11"/>
  <c r="A1493" i="11"/>
  <c r="S1492" i="11"/>
  <c r="U1492" i="11" s="1"/>
  <c r="R1492" i="11"/>
  <c r="T1492" i="11" s="1"/>
  <c r="Q1492" i="11"/>
  <c r="P1492" i="11"/>
  <c r="O1492" i="11"/>
  <c r="N1492" i="11"/>
  <c r="M1492" i="11"/>
  <c r="I1492" i="11"/>
  <c r="G1492" i="11"/>
  <c r="A1492" i="11"/>
  <c r="S1491" i="11"/>
  <c r="U1491" i="11" s="1"/>
  <c r="R1491" i="11"/>
  <c r="T1491" i="11" s="1"/>
  <c r="Q1491" i="11"/>
  <c r="P1491" i="11"/>
  <c r="O1491" i="11"/>
  <c r="N1491" i="11"/>
  <c r="M1491" i="11"/>
  <c r="I1491" i="11"/>
  <c r="G1491" i="11"/>
  <c r="A1491" i="11"/>
  <c r="S1490" i="11"/>
  <c r="U1490" i="11" s="1"/>
  <c r="R1490" i="11"/>
  <c r="T1490" i="11" s="1"/>
  <c r="Q1490" i="11"/>
  <c r="P1490" i="11"/>
  <c r="O1490" i="11"/>
  <c r="N1490" i="11"/>
  <c r="M1490" i="11"/>
  <c r="I1490" i="11"/>
  <c r="G1490" i="11"/>
  <c r="A1490" i="11"/>
  <c r="S1489" i="11"/>
  <c r="U1489" i="11" s="1"/>
  <c r="R1489" i="11"/>
  <c r="T1489" i="11" s="1"/>
  <c r="Q1489" i="11"/>
  <c r="P1489" i="11"/>
  <c r="O1489" i="11"/>
  <c r="N1489" i="11"/>
  <c r="M1489" i="11"/>
  <c r="I1489" i="11"/>
  <c r="G1489" i="11"/>
  <c r="A1489" i="11"/>
  <c r="S1488" i="11"/>
  <c r="U1488" i="11" s="1"/>
  <c r="R1488" i="11"/>
  <c r="T1488" i="11" s="1"/>
  <c r="Q1488" i="11"/>
  <c r="P1488" i="11"/>
  <c r="O1488" i="11"/>
  <c r="N1488" i="11"/>
  <c r="M1488" i="11"/>
  <c r="I1488" i="11"/>
  <c r="G1488" i="11"/>
  <c r="A1488" i="11"/>
  <c r="S1487" i="11"/>
  <c r="U1487" i="11" s="1"/>
  <c r="R1487" i="11"/>
  <c r="T1487" i="11" s="1"/>
  <c r="Q1487" i="11"/>
  <c r="P1487" i="11"/>
  <c r="O1487" i="11"/>
  <c r="N1487" i="11"/>
  <c r="M1487" i="11"/>
  <c r="I1487" i="11"/>
  <c r="G1487" i="11"/>
  <c r="A1487" i="11"/>
  <c r="S1486" i="11"/>
  <c r="U1486" i="11" s="1"/>
  <c r="R1486" i="11"/>
  <c r="T1486" i="11" s="1"/>
  <c r="Q1486" i="11"/>
  <c r="P1486" i="11"/>
  <c r="O1486" i="11"/>
  <c r="N1486" i="11"/>
  <c r="M1486" i="11"/>
  <c r="I1486" i="11"/>
  <c r="G1486" i="11"/>
  <c r="A1486" i="11"/>
  <c r="S1485" i="11"/>
  <c r="U1485" i="11" s="1"/>
  <c r="R1485" i="11"/>
  <c r="T1485" i="11" s="1"/>
  <c r="Q1485" i="11"/>
  <c r="P1485" i="11"/>
  <c r="O1485" i="11"/>
  <c r="N1485" i="11"/>
  <c r="M1485" i="11"/>
  <c r="I1485" i="11"/>
  <c r="G1485" i="11"/>
  <c r="A1485" i="11"/>
  <c r="S1484" i="11"/>
  <c r="U1484" i="11" s="1"/>
  <c r="R1484" i="11"/>
  <c r="T1484" i="11" s="1"/>
  <c r="Q1484" i="11"/>
  <c r="P1484" i="11"/>
  <c r="O1484" i="11"/>
  <c r="N1484" i="11"/>
  <c r="M1484" i="11"/>
  <c r="I1484" i="11"/>
  <c r="G1484" i="11"/>
  <c r="A1484" i="11"/>
  <c r="S1483" i="11"/>
  <c r="U1483" i="11" s="1"/>
  <c r="R1483" i="11"/>
  <c r="T1483" i="11" s="1"/>
  <c r="Q1483" i="11"/>
  <c r="P1483" i="11"/>
  <c r="O1483" i="11"/>
  <c r="N1483" i="11"/>
  <c r="M1483" i="11"/>
  <c r="I1483" i="11"/>
  <c r="G1483" i="11"/>
  <c r="A1483" i="11"/>
  <c r="S1482" i="11"/>
  <c r="U1482" i="11" s="1"/>
  <c r="R1482" i="11"/>
  <c r="T1482" i="11" s="1"/>
  <c r="Q1482" i="11"/>
  <c r="P1482" i="11"/>
  <c r="O1482" i="11"/>
  <c r="N1482" i="11"/>
  <c r="M1482" i="11"/>
  <c r="I1482" i="11"/>
  <c r="G1482" i="11"/>
  <c r="A1482" i="11"/>
  <c r="S1481" i="11"/>
  <c r="U1481" i="11" s="1"/>
  <c r="R1481" i="11"/>
  <c r="T1481" i="11" s="1"/>
  <c r="Q1481" i="11"/>
  <c r="P1481" i="11"/>
  <c r="O1481" i="11"/>
  <c r="N1481" i="11"/>
  <c r="M1481" i="11"/>
  <c r="I1481" i="11"/>
  <c r="G1481" i="11"/>
  <c r="A1481" i="11"/>
  <c r="S1480" i="11"/>
  <c r="U1480" i="11" s="1"/>
  <c r="R1480" i="11"/>
  <c r="T1480" i="11" s="1"/>
  <c r="Q1480" i="11"/>
  <c r="P1480" i="11"/>
  <c r="O1480" i="11"/>
  <c r="N1480" i="11"/>
  <c r="M1480" i="11"/>
  <c r="I1480" i="11"/>
  <c r="G1480" i="11"/>
  <c r="A1480" i="11"/>
  <c r="S1479" i="11"/>
  <c r="U1479" i="11" s="1"/>
  <c r="R1479" i="11"/>
  <c r="T1479" i="11" s="1"/>
  <c r="Q1479" i="11"/>
  <c r="P1479" i="11"/>
  <c r="O1479" i="11"/>
  <c r="N1479" i="11"/>
  <c r="M1479" i="11"/>
  <c r="I1479" i="11"/>
  <c r="G1479" i="11"/>
  <c r="A1479" i="11"/>
  <c r="S1478" i="11"/>
  <c r="U1478" i="11" s="1"/>
  <c r="R1478" i="11"/>
  <c r="T1478" i="11" s="1"/>
  <c r="Q1478" i="11"/>
  <c r="P1478" i="11"/>
  <c r="O1478" i="11"/>
  <c r="N1478" i="11"/>
  <c r="M1478" i="11"/>
  <c r="I1478" i="11"/>
  <c r="G1478" i="11"/>
  <c r="A1478" i="11"/>
  <c r="S1477" i="11"/>
  <c r="U1477" i="11" s="1"/>
  <c r="R1477" i="11"/>
  <c r="T1477" i="11" s="1"/>
  <c r="Q1477" i="11"/>
  <c r="P1477" i="11"/>
  <c r="O1477" i="11"/>
  <c r="N1477" i="11"/>
  <c r="M1477" i="11"/>
  <c r="I1477" i="11"/>
  <c r="G1477" i="11"/>
  <c r="A1477" i="11"/>
  <c r="S1476" i="11"/>
  <c r="U1476" i="11" s="1"/>
  <c r="R1476" i="11"/>
  <c r="T1476" i="11" s="1"/>
  <c r="Q1476" i="11"/>
  <c r="P1476" i="11"/>
  <c r="O1476" i="11"/>
  <c r="N1476" i="11"/>
  <c r="M1476" i="11"/>
  <c r="I1476" i="11"/>
  <c r="G1476" i="11"/>
  <c r="A1476" i="11"/>
  <c r="S1475" i="11"/>
  <c r="U1475" i="11" s="1"/>
  <c r="R1475" i="11"/>
  <c r="T1475" i="11" s="1"/>
  <c r="Q1475" i="11"/>
  <c r="P1475" i="11"/>
  <c r="O1475" i="11"/>
  <c r="N1475" i="11"/>
  <c r="M1475" i="11"/>
  <c r="I1475" i="11"/>
  <c r="G1475" i="11"/>
  <c r="A1475" i="11"/>
  <c r="S1474" i="11"/>
  <c r="U1474" i="11" s="1"/>
  <c r="R1474" i="11"/>
  <c r="T1474" i="11" s="1"/>
  <c r="Q1474" i="11"/>
  <c r="P1474" i="11"/>
  <c r="O1474" i="11"/>
  <c r="N1474" i="11"/>
  <c r="M1474" i="11"/>
  <c r="I1474" i="11"/>
  <c r="G1474" i="11"/>
  <c r="A1474" i="11"/>
  <c r="S1473" i="11"/>
  <c r="U1473" i="11" s="1"/>
  <c r="R1473" i="11"/>
  <c r="T1473" i="11" s="1"/>
  <c r="Q1473" i="11"/>
  <c r="P1473" i="11"/>
  <c r="O1473" i="11"/>
  <c r="N1473" i="11"/>
  <c r="M1473" i="11"/>
  <c r="I1473" i="11"/>
  <c r="G1473" i="11"/>
  <c r="A1473" i="11"/>
  <c r="S1472" i="11"/>
  <c r="U1472" i="11" s="1"/>
  <c r="R1472" i="11"/>
  <c r="T1472" i="11" s="1"/>
  <c r="Q1472" i="11"/>
  <c r="P1472" i="11"/>
  <c r="O1472" i="11"/>
  <c r="N1472" i="11"/>
  <c r="M1472" i="11"/>
  <c r="I1472" i="11"/>
  <c r="G1472" i="11"/>
  <c r="A1472" i="11"/>
  <c r="S1471" i="11"/>
  <c r="U1471" i="11" s="1"/>
  <c r="R1471" i="11"/>
  <c r="T1471" i="11" s="1"/>
  <c r="Q1471" i="11"/>
  <c r="P1471" i="11"/>
  <c r="O1471" i="11"/>
  <c r="N1471" i="11"/>
  <c r="M1471" i="11"/>
  <c r="I1471" i="11"/>
  <c r="G1471" i="11"/>
  <c r="A1471" i="11"/>
  <c r="S1470" i="11"/>
  <c r="U1470" i="11" s="1"/>
  <c r="R1470" i="11"/>
  <c r="T1470" i="11" s="1"/>
  <c r="Q1470" i="11"/>
  <c r="P1470" i="11"/>
  <c r="O1470" i="11"/>
  <c r="N1470" i="11"/>
  <c r="M1470" i="11"/>
  <c r="I1470" i="11"/>
  <c r="G1470" i="11"/>
  <c r="A1470" i="11"/>
  <c r="S1469" i="11"/>
  <c r="U1469" i="11" s="1"/>
  <c r="R1469" i="11"/>
  <c r="T1469" i="11" s="1"/>
  <c r="Q1469" i="11"/>
  <c r="P1469" i="11"/>
  <c r="O1469" i="11"/>
  <c r="N1469" i="11"/>
  <c r="M1469" i="11"/>
  <c r="I1469" i="11"/>
  <c r="G1469" i="11"/>
  <c r="A1469" i="11"/>
  <c r="S1468" i="11"/>
  <c r="U1468" i="11" s="1"/>
  <c r="R1468" i="11"/>
  <c r="T1468" i="11" s="1"/>
  <c r="Q1468" i="11"/>
  <c r="P1468" i="11"/>
  <c r="O1468" i="11"/>
  <c r="N1468" i="11"/>
  <c r="M1468" i="11"/>
  <c r="I1468" i="11"/>
  <c r="G1468" i="11"/>
  <c r="A1468" i="11"/>
  <c r="S1467" i="11"/>
  <c r="U1467" i="11" s="1"/>
  <c r="R1467" i="11"/>
  <c r="T1467" i="11" s="1"/>
  <c r="Q1467" i="11"/>
  <c r="P1467" i="11"/>
  <c r="O1467" i="11"/>
  <c r="N1467" i="11"/>
  <c r="M1467" i="11"/>
  <c r="I1467" i="11"/>
  <c r="G1467" i="11"/>
  <c r="A1467" i="11"/>
  <c r="S1466" i="11"/>
  <c r="U1466" i="11" s="1"/>
  <c r="R1466" i="11"/>
  <c r="T1466" i="11" s="1"/>
  <c r="Q1466" i="11"/>
  <c r="P1466" i="11"/>
  <c r="O1466" i="11"/>
  <c r="N1466" i="11"/>
  <c r="M1466" i="11"/>
  <c r="I1466" i="11"/>
  <c r="G1466" i="11"/>
  <c r="A1466" i="11"/>
  <c r="S1465" i="11"/>
  <c r="U1465" i="11" s="1"/>
  <c r="R1465" i="11"/>
  <c r="T1465" i="11" s="1"/>
  <c r="Q1465" i="11"/>
  <c r="P1465" i="11"/>
  <c r="O1465" i="11"/>
  <c r="N1465" i="11"/>
  <c r="M1465" i="11"/>
  <c r="I1465" i="11"/>
  <c r="G1465" i="11"/>
  <c r="A1465" i="11"/>
  <c r="S1464" i="11"/>
  <c r="U1464" i="11" s="1"/>
  <c r="R1464" i="11"/>
  <c r="T1464" i="11" s="1"/>
  <c r="Q1464" i="11"/>
  <c r="P1464" i="11"/>
  <c r="O1464" i="11"/>
  <c r="N1464" i="11"/>
  <c r="M1464" i="11"/>
  <c r="I1464" i="11"/>
  <c r="G1464" i="11"/>
  <c r="A1464" i="11"/>
  <c r="S1463" i="11"/>
  <c r="U1463" i="11" s="1"/>
  <c r="R1463" i="11"/>
  <c r="T1463" i="11" s="1"/>
  <c r="Q1463" i="11"/>
  <c r="P1463" i="11"/>
  <c r="O1463" i="11"/>
  <c r="N1463" i="11"/>
  <c r="M1463" i="11"/>
  <c r="I1463" i="11"/>
  <c r="G1463" i="11"/>
  <c r="A1463" i="11"/>
  <c r="S1462" i="11"/>
  <c r="U1462" i="11" s="1"/>
  <c r="R1462" i="11"/>
  <c r="T1462" i="11" s="1"/>
  <c r="Q1462" i="11"/>
  <c r="P1462" i="11"/>
  <c r="O1462" i="11"/>
  <c r="N1462" i="11"/>
  <c r="M1462" i="11"/>
  <c r="I1462" i="11"/>
  <c r="G1462" i="11"/>
  <c r="A1462" i="11"/>
  <c r="S1461" i="11"/>
  <c r="U1461" i="11" s="1"/>
  <c r="R1461" i="11"/>
  <c r="T1461" i="11" s="1"/>
  <c r="Q1461" i="11"/>
  <c r="P1461" i="11"/>
  <c r="O1461" i="11"/>
  <c r="N1461" i="11"/>
  <c r="M1461" i="11"/>
  <c r="I1461" i="11"/>
  <c r="G1461" i="11"/>
  <c r="A1461" i="11"/>
  <c r="S1460" i="11"/>
  <c r="U1460" i="11" s="1"/>
  <c r="R1460" i="11"/>
  <c r="T1460" i="11" s="1"/>
  <c r="Q1460" i="11"/>
  <c r="P1460" i="11"/>
  <c r="O1460" i="11"/>
  <c r="N1460" i="11"/>
  <c r="M1460" i="11"/>
  <c r="I1460" i="11"/>
  <c r="G1460" i="11"/>
  <c r="A1460" i="11"/>
  <c r="S1459" i="11"/>
  <c r="U1459" i="11" s="1"/>
  <c r="R1459" i="11"/>
  <c r="T1459" i="11" s="1"/>
  <c r="Q1459" i="11"/>
  <c r="P1459" i="11"/>
  <c r="O1459" i="11"/>
  <c r="N1459" i="11"/>
  <c r="M1459" i="11"/>
  <c r="I1459" i="11"/>
  <c r="G1459" i="11"/>
  <c r="A1459" i="11"/>
  <c r="S1458" i="11"/>
  <c r="U1458" i="11" s="1"/>
  <c r="R1458" i="11"/>
  <c r="T1458" i="11" s="1"/>
  <c r="Q1458" i="11"/>
  <c r="P1458" i="11"/>
  <c r="O1458" i="11"/>
  <c r="N1458" i="11"/>
  <c r="M1458" i="11"/>
  <c r="I1458" i="11"/>
  <c r="G1458" i="11"/>
  <c r="A1458" i="11"/>
  <c r="S1457" i="11"/>
  <c r="U1457" i="11" s="1"/>
  <c r="R1457" i="11"/>
  <c r="T1457" i="11" s="1"/>
  <c r="Q1457" i="11"/>
  <c r="P1457" i="11"/>
  <c r="O1457" i="11"/>
  <c r="N1457" i="11"/>
  <c r="M1457" i="11"/>
  <c r="I1457" i="11"/>
  <c r="G1457" i="11"/>
  <c r="A1457" i="11"/>
  <c r="S1456" i="11"/>
  <c r="U1456" i="11" s="1"/>
  <c r="R1456" i="11"/>
  <c r="T1456" i="11" s="1"/>
  <c r="Q1456" i="11"/>
  <c r="P1456" i="11"/>
  <c r="O1456" i="11"/>
  <c r="N1456" i="11"/>
  <c r="M1456" i="11"/>
  <c r="I1456" i="11"/>
  <c r="G1456" i="11"/>
  <c r="A1456" i="11"/>
  <c r="S1455" i="11"/>
  <c r="U1455" i="11" s="1"/>
  <c r="R1455" i="11"/>
  <c r="T1455" i="11" s="1"/>
  <c r="Q1455" i="11"/>
  <c r="P1455" i="11"/>
  <c r="O1455" i="11"/>
  <c r="N1455" i="11"/>
  <c r="M1455" i="11"/>
  <c r="I1455" i="11"/>
  <c r="G1455" i="11"/>
  <c r="A1455" i="11"/>
  <c r="S1454" i="11"/>
  <c r="U1454" i="11" s="1"/>
  <c r="R1454" i="11"/>
  <c r="T1454" i="11" s="1"/>
  <c r="Q1454" i="11"/>
  <c r="P1454" i="11"/>
  <c r="O1454" i="11"/>
  <c r="N1454" i="11"/>
  <c r="M1454" i="11"/>
  <c r="I1454" i="11"/>
  <c r="G1454" i="11"/>
  <c r="A1454" i="11"/>
  <c r="S1453" i="11"/>
  <c r="U1453" i="11" s="1"/>
  <c r="R1453" i="11"/>
  <c r="T1453" i="11" s="1"/>
  <c r="Q1453" i="11"/>
  <c r="P1453" i="11"/>
  <c r="O1453" i="11"/>
  <c r="N1453" i="11"/>
  <c r="M1453" i="11"/>
  <c r="I1453" i="11"/>
  <c r="G1453" i="11"/>
  <c r="A1453" i="11"/>
  <c r="S1452" i="11"/>
  <c r="U1452" i="11" s="1"/>
  <c r="R1452" i="11"/>
  <c r="T1452" i="11" s="1"/>
  <c r="Q1452" i="11"/>
  <c r="P1452" i="11"/>
  <c r="O1452" i="11"/>
  <c r="N1452" i="11"/>
  <c r="M1452" i="11"/>
  <c r="I1452" i="11"/>
  <c r="G1452" i="11"/>
  <c r="A1452" i="11"/>
  <c r="U1451" i="11"/>
  <c r="S1451" i="11"/>
  <c r="R1451" i="11"/>
  <c r="T1451" i="11" s="1"/>
  <c r="Q1451" i="11"/>
  <c r="P1451" i="11"/>
  <c r="O1451" i="11"/>
  <c r="N1451" i="11"/>
  <c r="M1451" i="11"/>
  <c r="I1451" i="11"/>
  <c r="G1451" i="11"/>
  <c r="A1451" i="11"/>
  <c r="U1450" i="11"/>
  <c r="S1450" i="11"/>
  <c r="R1450" i="11"/>
  <c r="T1450" i="11" s="1"/>
  <c r="Q1450" i="11"/>
  <c r="P1450" i="11"/>
  <c r="O1450" i="11"/>
  <c r="N1450" i="11"/>
  <c r="M1450" i="11"/>
  <c r="I1450" i="11"/>
  <c r="G1450" i="11"/>
  <c r="A1450" i="11"/>
  <c r="T1449" i="11"/>
  <c r="S1449" i="11"/>
  <c r="U1449" i="11" s="1"/>
  <c r="R1449" i="11"/>
  <c r="Q1449" i="11"/>
  <c r="P1449" i="11"/>
  <c r="O1449" i="11"/>
  <c r="N1449" i="11"/>
  <c r="M1449" i="11"/>
  <c r="I1449" i="11"/>
  <c r="G1449" i="11"/>
  <c r="A1449" i="11"/>
  <c r="S1448" i="11"/>
  <c r="U1448" i="11" s="1"/>
  <c r="R1448" i="11"/>
  <c r="T1448" i="11" s="1"/>
  <c r="Q1448" i="11"/>
  <c r="P1448" i="11"/>
  <c r="O1448" i="11"/>
  <c r="N1448" i="11"/>
  <c r="M1448" i="11"/>
  <c r="I1448" i="11"/>
  <c r="G1448" i="11"/>
  <c r="A1448" i="11"/>
  <c r="S1447" i="11"/>
  <c r="U1447" i="11" s="1"/>
  <c r="R1447" i="11"/>
  <c r="T1447" i="11" s="1"/>
  <c r="Q1447" i="11"/>
  <c r="P1447" i="11"/>
  <c r="O1447" i="11"/>
  <c r="N1447" i="11"/>
  <c r="M1447" i="11"/>
  <c r="I1447" i="11"/>
  <c r="G1447" i="11"/>
  <c r="A1447" i="11"/>
  <c r="T1446" i="11"/>
  <c r="S1446" i="11"/>
  <c r="U1446" i="11" s="1"/>
  <c r="R1446" i="11"/>
  <c r="Q1446" i="11"/>
  <c r="P1446" i="11"/>
  <c r="O1446" i="11"/>
  <c r="N1446" i="11"/>
  <c r="M1446" i="11"/>
  <c r="I1446" i="11"/>
  <c r="G1446" i="11"/>
  <c r="A1446" i="11"/>
  <c r="S1445" i="11"/>
  <c r="U1445" i="11" s="1"/>
  <c r="R1445" i="11"/>
  <c r="T1445" i="11" s="1"/>
  <c r="Q1445" i="11"/>
  <c r="P1445" i="11"/>
  <c r="O1445" i="11"/>
  <c r="N1445" i="11"/>
  <c r="M1445" i="11"/>
  <c r="I1445" i="11"/>
  <c r="G1445" i="11"/>
  <c r="A1445" i="11"/>
  <c r="T1444" i="11"/>
  <c r="S1444" i="11"/>
  <c r="U1444" i="11" s="1"/>
  <c r="R1444" i="11"/>
  <c r="Q1444" i="11"/>
  <c r="P1444" i="11"/>
  <c r="O1444" i="11"/>
  <c r="N1444" i="11"/>
  <c r="M1444" i="11"/>
  <c r="I1444" i="11"/>
  <c r="G1444" i="11"/>
  <c r="A1444" i="11"/>
  <c r="S1443" i="11"/>
  <c r="U1443" i="11" s="1"/>
  <c r="R1443" i="11"/>
  <c r="T1443" i="11" s="1"/>
  <c r="Q1443" i="11"/>
  <c r="P1443" i="11"/>
  <c r="O1443" i="11"/>
  <c r="N1443" i="11"/>
  <c r="M1443" i="11"/>
  <c r="I1443" i="11"/>
  <c r="G1443" i="11"/>
  <c r="A1443" i="11"/>
  <c r="T1442" i="11"/>
  <c r="S1442" i="11"/>
  <c r="U1442" i="11" s="1"/>
  <c r="R1442" i="11"/>
  <c r="Q1442" i="11"/>
  <c r="P1442" i="11"/>
  <c r="O1442" i="11"/>
  <c r="N1442" i="11"/>
  <c r="M1442" i="11"/>
  <c r="I1442" i="11"/>
  <c r="G1442" i="11"/>
  <c r="A1442" i="11"/>
  <c r="S1441" i="11"/>
  <c r="U1441" i="11" s="1"/>
  <c r="R1441" i="11"/>
  <c r="T1441" i="11" s="1"/>
  <c r="Q1441" i="11"/>
  <c r="P1441" i="11"/>
  <c r="O1441" i="11"/>
  <c r="N1441" i="11"/>
  <c r="M1441" i="11"/>
  <c r="I1441" i="11"/>
  <c r="G1441" i="11"/>
  <c r="A1441" i="11"/>
  <c r="T1440" i="11"/>
  <c r="S1440" i="11"/>
  <c r="U1440" i="11" s="1"/>
  <c r="R1440" i="11"/>
  <c r="Q1440" i="11"/>
  <c r="P1440" i="11"/>
  <c r="O1440" i="11"/>
  <c r="N1440" i="11"/>
  <c r="M1440" i="11"/>
  <c r="I1440" i="11"/>
  <c r="G1440" i="11"/>
  <c r="A1440" i="11"/>
  <c r="S1439" i="11"/>
  <c r="U1439" i="11" s="1"/>
  <c r="R1439" i="11"/>
  <c r="T1439" i="11" s="1"/>
  <c r="Q1439" i="11"/>
  <c r="P1439" i="11"/>
  <c r="O1439" i="11"/>
  <c r="N1439" i="11"/>
  <c r="M1439" i="11"/>
  <c r="I1439" i="11"/>
  <c r="G1439" i="11"/>
  <c r="A1439" i="11"/>
  <c r="T1438" i="11"/>
  <c r="S1438" i="11"/>
  <c r="U1438" i="11" s="1"/>
  <c r="R1438" i="11"/>
  <c r="Q1438" i="11"/>
  <c r="P1438" i="11"/>
  <c r="O1438" i="11"/>
  <c r="N1438" i="11"/>
  <c r="M1438" i="11"/>
  <c r="I1438" i="11"/>
  <c r="G1438" i="11"/>
  <c r="A1438" i="11"/>
  <c r="S1437" i="11"/>
  <c r="U1437" i="11" s="1"/>
  <c r="R1437" i="11"/>
  <c r="T1437" i="11" s="1"/>
  <c r="Q1437" i="11"/>
  <c r="P1437" i="11"/>
  <c r="O1437" i="11"/>
  <c r="N1437" i="11"/>
  <c r="M1437" i="11"/>
  <c r="I1437" i="11"/>
  <c r="G1437" i="11"/>
  <c r="A1437" i="11"/>
  <c r="T1436" i="11"/>
  <c r="S1436" i="11"/>
  <c r="U1436" i="11" s="1"/>
  <c r="R1436" i="11"/>
  <c r="Q1436" i="11"/>
  <c r="P1436" i="11"/>
  <c r="O1436" i="11"/>
  <c r="N1436" i="11"/>
  <c r="M1436" i="11"/>
  <c r="I1436" i="11"/>
  <c r="G1436" i="11"/>
  <c r="A1436" i="11"/>
  <c r="S1435" i="11"/>
  <c r="U1435" i="11" s="1"/>
  <c r="R1435" i="11"/>
  <c r="T1435" i="11" s="1"/>
  <c r="Q1435" i="11"/>
  <c r="P1435" i="11"/>
  <c r="O1435" i="11"/>
  <c r="N1435" i="11"/>
  <c r="M1435" i="11"/>
  <c r="I1435" i="11"/>
  <c r="G1435" i="11"/>
  <c r="A1435" i="11"/>
  <c r="T1434" i="11"/>
  <c r="S1434" i="11"/>
  <c r="U1434" i="11" s="1"/>
  <c r="R1434" i="11"/>
  <c r="Q1434" i="11"/>
  <c r="P1434" i="11"/>
  <c r="O1434" i="11"/>
  <c r="N1434" i="11"/>
  <c r="M1434" i="11"/>
  <c r="I1434" i="11"/>
  <c r="G1434" i="11"/>
  <c r="A1434" i="11"/>
  <c r="S1433" i="11"/>
  <c r="U1433" i="11" s="1"/>
  <c r="R1433" i="11"/>
  <c r="T1433" i="11" s="1"/>
  <c r="Q1433" i="11"/>
  <c r="P1433" i="11"/>
  <c r="O1433" i="11"/>
  <c r="N1433" i="11"/>
  <c r="M1433" i="11"/>
  <c r="I1433" i="11"/>
  <c r="G1433" i="11"/>
  <c r="A1433" i="11"/>
  <c r="T1432" i="11"/>
  <c r="S1432" i="11"/>
  <c r="U1432" i="11" s="1"/>
  <c r="R1432" i="11"/>
  <c r="Q1432" i="11"/>
  <c r="P1432" i="11"/>
  <c r="O1432" i="11"/>
  <c r="N1432" i="11"/>
  <c r="M1432" i="11"/>
  <c r="I1432" i="11"/>
  <c r="G1432" i="11"/>
  <c r="A1432" i="11"/>
  <c r="S1431" i="11"/>
  <c r="U1431" i="11" s="1"/>
  <c r="R1431" i="11"/>
  <c r="T1431" i="11" s="1"/>
  <c r="Q1431" i="11"/>
  <c r="P1431" i="11"/>
  <c r="O1431" i="11"/>
  <c r="N1431" i="11"/>
  <c r="M1431" i="11"/>
  <c r="I1431" i="11"/>
  <c r="G1431" i="11"/>
  <c r="A1431" i="11"/>
  <c r="T1430" i="11"/>
  <c r="S1430" i="11"/>
  <c r="U1430" i="11" s="1"/>
  <c r="R1430" i="11"/>
  <c r="Q1430" i="11"/>
  <c r="P1430" i="11"/>
  <c r="O1430" i="11"/>
  <c r="N1430" i="11"/>
  <c r="M1430" i="11"/>
  <c r="I1430" i="11"/>
  <c r="G1430" i="11"/>
  <c r="A1430" i="11"/>
  <c r="S1429" i="11"/>
  <c r="U1429" i="11" s="1"/>
  <c r="R1429" i="11"/>
  <c r="T1429" i="11" s="1"/>
  <c r="Q1429" i="11"/>
  <c r="P1429" i="11"/>
  <c r="O1429" i="11"/>
  <c r="N1429" i="11"/>
  <c r="M1429" i="11"/>
  <c r="I1429" i="11"/>
  <c r="G1429" i="11"/>
  <c r="A1429" i="11"/>
  <c r="T1428" i="11"/>
  <c r="S1428" i="11"/>
  <c r="U1428" i="11" s="1"/>
  <c r="R1428" i="11"/>
  <c r="Q1428" i="11"/>
  <c r="P1428" i="11"/>
  <c r="O1428" i="11"/>
  <c r="N1428" i="11"/>
  <c r="M1428" i="11"/>
  <c r="I1428" i="11"/>
  <c r="G1428" i="11"/>
  <c r="A1428" i="11"/>
  <c r="S1427" i="11"/>
  <c r="U1427" i="11" s="1"/>
  <c r="R1427" i="11"/>
  <c r="T1427" i="11" s="1"/>
  <c r="Q1427" i="11"/>
  <c r="P1427" i="11"/>
  <c r="O1427" i="11"/>
  <c r="N1427" i="11"/>
  <c r="M1427" i="11"/>
  <c r="I1427" i="11"/>
  <c r="G1427" i="11"/>
  <c r="A1427" i="11"/>
  <c r="S1426" i="11"/>
  <c r="U1426" i="11" s="1"/>
  <c r="R1426" i="11"/>
  <c r="T1426" i="11" s="1"/>
  <c r="Q1426" i="11"/>
  <c r="P1426" i="11"/>
  <c r="O1426" i="11"/>
  <c r="N1426" i="11"/>
  <c r="M1426" i="11"/>
  <c r="I1426" i="11"/>
  <c r="G1426" i="11"/>
  <c r="A1426" i="11"/>
  <c r="S1425" i="11"/>
  <c r="U1425" i="11" s="1"/>
  <c r="R1425" i="11"/>
  <c r="T1425" i="11" s="1"/>
  <c r="Q1425" i="11"/>
  <c r="P1425" i="11"/>
  <c r="O1425" i="11"/>
  <c r="N1425" i="11"/>
  <c r="M1425" i="11"/>
  <c r="I1425" i="11"/>
  <c r="G1425" i="11"/>
  <c r="A1425" i="11"/>
  <c r="S1424" i="11"/>
  <c r="U1424" i="11" s="1"/>
  <c r="R1424" i="11"/>
  <c r="T1424" i="11" s="1"/>
  <c r="Q1424" i="11"/>
  <c r="P1424" i="11"/>
  <c r="O1424" i="11"/>
  <c r="N1424" i="11"/>
  <c r="M1424" i="11"/>
  <c r="I1424" i="11"/>
  <c r="G1424" i="11"/>
  <c r="A1424" i="11"/>
  <c r="S1423" i="11"/>
  <c r="U1423" i="11" s="1"/>
  <c r="R1423" i="11"/>
  <c r="T1423" i="11" s="1"/>
  <c r="Q1423" i="11"/>
  <c r="P1423" i="11"/>
  <c r="O1423" i="11"/>
  <c r="N1423" i="11"/>
  <c r="M1423" i="11"/>
  <c r="I1423" i="11"/>
  <c r="G1423" i="11"/>
  <c r="A1423" i="11"/>
  <c r="S1422" i="11"/>
  <c r="U1422" i="11" s="1"/>
  <c r="R1422" i="11"/>
  <c r="T1422" i="11" s="1"/>
  <c r="Q1422" i="11"/>
  <c r="P1422" i="11"/>
  <c r="O1422" i="11"/>
  <c r="N1422" i="11"/>
  <c r="M1422" i="11"/>
  <c r="I1422" i="11"/>
  <c r="G1422" i="11"/>
  <c r="A1422" i="11"/>
  <c r="S1421" i="11"/>
  <c r="U1421" i="11" s="1"/>
  <c r="R1421" i="11"/>
  <c r="T1421" i="11" s="1"/>
  <c r="Q1421" i="11"/>
  <c r="P1421" i="11"/>
  <c r="O1421" i="11"/>
  <c r="N1421" i="11"/>
  <c r="M1421" i="11"/>
  <c r="I1421" i="11"/>
  <c r="G1421" i="11"/>
  <c r="A1421" i="11"/>
  <c r="S1420" i="11"/>
  <c r="U1420" i="11" s="1"/>
  <c r="R1420" i="11"/>
  <c r="T1420" i="11" s="1"/>
  <c r="Q1420" i="11"/>
  <c r="P1420" i="11"/>
  <c r="O1420" i="11"/>
  <c r="N1420" i="11"/>
  <c r="M1420" i="11"/>
  <c r="I1420" i="11"/>
  <c r="G1420" i="11"/>
  <c r="A1420" i="11"/>
  <c r="S1419" i="11"/>
  <c r="U1419" i="11" s="1"/>
  <c r="R1419" i="11"/>
  <c r="T1419" i="11" s="1"/>
  <c r="Q1419" i="11"/>
  <c r="P1419" i="11"/>
  <c r="O1419" i="11"/>
  <c r="N1419" i="11"/>
  <c r="M1419" i="11"/>
  <c r="I1419" i="11"/>
  <c r="G1419" i="11"/>
  <c r="A1419" i="11"/>
  <c r="S1418" i="11"/>
  <c r="U1418" i="11" s="1"/>
  <c r="R1418" i="11"/>
  <c r="T1418" i="11" s="1"/>
  <c r="Q1418" i="11"/>
  <c r="P1418" i="11"/>
  <c r="O1418" i="11"/>
  <c r="N1418" i="11"/>
  <c r="M1418" i="11"/>
  <c r="I1418" i="11"/>
  <c r="G1418" i="11"/>
  <c r="A1418" i="11"/>
  <c r="S1417" i="11"/>
  <c r="U1417" i="11" s="1"/>
  <c r="R1417" i="11"/>
  <c r="T1417" i="11" s="1"/>
  <c r="Q1417" i="11"/>
  <c r="P1417" i="11"/>
  <c r="O1417" i="11"/>
  <c r="N1417" i="11"/>
  <c r="M1417" i="11"/>
  <c r="I1417" i="11"/>
  <c r="G1417" i="11"/>
  <c r="A1417" i="11"/>
  <c r="S1416" i="11"/>
  <c r="U1416" i="11" s="1"/>
  <c r="R1416" i="11"/>
  <c r="T1416" i="11" s="1"/>
  <c r="Q1416" i="11"/>
  <c r="P1416" i="11"/>
  <c r="O1416" i="11"/>
  <c r="N1416" i="11"/>
  <c r="M1416" i="11"/>
  <c r="I1416" i="11"/>
  <c r="G1416" i="11"/>
  <c r="A1416" i="11"/>
  <c r="S1415" i="11"/>
  <c r="U1415" i="11" s="1"/>
  <c r="R1415" i="11"/>
  <c r="T1415" i="11" s="1"/>
  <c r="Q1415" i="11"/>
  <c r="P1415" i="11"/>
  <c r="O1415" i="11"/>
  <c r="N1415" i="11"/>
  <c r="M1415" i="11"/>
  <c r="I1415" i="11"/>
  <c r="G1415" i="11"/>
  <c r="A1415" i="11"/>
  <c r="S1414" i="11"/>
  <c r="U1414" i="11" s="1"/>
  <c r="R1414" i="11"/>
  <c r="T1414" i="11" s="1"/>
  <c r="Q1414" i="11"/>
  <c r="P1414" i="11"/>
  <c r="O1414" i="11"/>
  <c r="N1414" i="11"/>
  <c r="M1414" i="11"/>
  <c r="I1414" i="11"/>
  <c r="G1414" i="11"/>
  <c r="A1414" i="11"/>
  <c r="S1413" i="11"/>
  <c r="U1413" i="11" s="1"/>
  <c r="R1413" i="11"/>
  <c r="T1413" i="11" s="1"/>
  <c r="Q1413" i="11"/>
  <c r="P1413" i="11"/>
  <c r="O1413" i="11"/>
  <c r="N1413" i="11"/>
  <c r="M1413" i="11"/>
  <c r="I1413" i="11"/>
  <c r="G1413" i="11"/>
  <c r="A1413" i="11"/>
  <c r="S1412" i="11"/>
  <c r="U1412" i="11" s="1"/>
  <c r="R1412" i="11"/>
  <c r="T1412" i="11" s="1"/>
  <c r="Q1412" i="11"/>
  <c r="P1412" i="11"/>
  <c r="O1412" i="11"/>
  <c r="N1412" i="11"/>
  <c r="M1412" i="11"/>
  <c r="I1412" i="11"/>
  <c r="G1412" i="11"/>
  <c r="A1412" i="11"/>
  <c r="S1411" i="11"/>
  <c r="U1411" i="11" s="1"/>
  <c r="R1411" i="11"/>
  <c r="T1411" i="11" s="1"/>
  <c r="Q1411" i="11"/>
  <c r="P1411" i="11"/>
  <c r="O1411" i="11"/>
  <c r="N1411" i="11"/>
  <c r="M1411" i="11"/>
  <c r="I1411" i="11"/>
  <c r="G1411" i="11"/>
  <c r="A1411" i="11"/>
  <c r="S1410" i="11"/>
  <c r="U1410" i="11" s="1"/>
  <c r="R1410" i="11"/>
  <c r="T1410" i="11" s="1"/>
  <c r="Q1410" i="11"/>
  <c r="P1410" i="11"/>
  <c r="O1410" i="11"/>
  <c r="N1410" i="11"/>
  <c r="M1410" i="11"/>
  <c r="I1410" i="11"/>
  <c r="G1410" i="11"/>
  <c r="A1410" i="11"/>
  <c r="S1409" i="11"/>
  <c r="U1409" i="11" s="1"/>
  <c r="R1409" i="11"/>
  <c r="T1409" i="11" s="1"/>
  <c r="Q1409" i="11"/>
  <c r="P1409" i="11"/>
  <c r="O1409" i="11"/>
  <c r="N1409" i="11"/>
  <c r="M1409" i="11"/>
  <c r="I1409" i="11"/>
  <c r="G1409" i="11"/>
  <c r="A1409" i="11"/>
  <c r="S1408" i="11"/>
  <c r="U1408" i="11" s="1"/>
  <c r="R1408" i="11"/>
  <c r="T1408" i="11" s="1"/>
  <c r="Q1408" i="11"/>
  <c r="P1408" i="11"/>
  <c r="O1408" i="11"/>
  <c r="N1408" i="11"/>
  <c r="M1408" i="11"/>
  <c r="I1408" i="11"/>
  <c r="G1408" i="11"/>
  <c r="A1408" i="11"/>
  <c r="S1407" i="11"/>
  <c r="U1407" i="11" s="1"/>
  <c r="R1407" i="11"/>
  <c r="T1407" i="11" s="1"/>
  <c r="Q1407" i="11"/>
  <c r="P1407" i="11"/>
  <c r="O1407" i="11"/>
  <c r="N1407" i="11"/>
  <c r="M1407" i="11"/>
  <c r="I1407" i="11"/>
  <c r="G1407" i="11"/>
  <c r="A1407" i="11"/>
  <c r="S1406" i="11"/>
  <c r="U1406" i="11" s="1"/>
  <c r="R1406" i="11"/>
  <c r="T1406" i="11" s="1"/>
  <c r="Q1406" i="11"/>
  <c r="P1406" i="11"/>
  <c r="O1406" i="11"/>
  <c r="N1406" i="11"/>
  <c r="M1406" i="11"/>
  <c r="I1406" i="11"/>
  <c r="G1406" i="11"/>
  <c r="A1406" i="11"/>
  <c r="S1405" i="11"/>
  <c r="U1405" i="11" s="1"/>
  <c r="R1405" i="11"/>
  <c r="T1405" i="11" s="1"/>
  <c r="Q1405" i="11"/>
  <c r="P1405" i="11"/>
  <c r="O1405" i="11"/>
  <c r="N1405" i="11"/>
  <c r="M1405" i="11"/>
  <c r="I1405" i="11"/>
  <c r="G1405" i="11"/>
  <c r="A1405" i="11"/>
  <c r="S1404" i="11"/>
  <c r="U1404" i="11" s="1"/>
  <c r="R1404" i="11"/>
  <c r="T1404" i="11" s="1"/>
  <c r="Q1404" i="11"/>
  <c r="P1404" i="11"/>
  <c r="O1404" i="11"/>
  <c r="N1404" i="11"/>
  <c r="M1404" i="11"/>
  <c r="I1404" i="11"/>
  <c r="G1404" i="11"/>
  <c r="A1404" i="11"/>
  <c r="S1403" i="11"/>
  <c r="U1403" i="11" s="1"/>
  <c r="R1403" i="11"/>
  <c r="T1403" i="11" s="1"/>
  <c r="Q1403" i="11"/>
  <c r="P1403" i="11"/>
  <c r="O1403" i="11"/>
  <c r="N1403" i="11"/>
  <c r="M1403" i="11"/>
  <c r="I1403" i="11"/>
  <c r="G1403" i="11"/>
  <c r="A1403" i="11"/>
  <c r="S1402" i="11"/>
  <c r="U1402" i="11" s="1"/>
  <c r="R1402" i="11"/>
  <c r="T1402" i="11" s="1"/>
  <c r="Q1402" i="11"/>
  <c r="P1402" i="11"/>
  <c r="O1402" i="11"/>
  <c r="N1402" i="11"/>
  <c r="M1402" i="11"/>
  <c r="I1402" i="11"/>
  <c r="G1402" i="11"/>
  <c r="A1402" i="11"/>
  <c r="S1401" i="11"/>
  <c r="U1401" i="11" s="1"/>
  <c r="R1401" i="11"/>
  <c r="T1401" i="11" s="1"/>
  <c r="Q1401" i="11"/>
  <c r="P1401" i="11"/>
  <c r="O1401" i="11"/>
  <c r="N1401" i="11"/>
  <c r="M1401" i="11"/>
  <c r="I1401" i="11"/>
  <c r="G1401" i="11"/>
  <c r="A1401" i="11"/>
  <c r="S1400" i="11"/>
  <c r="U1400" i="11" s="1"/>
  <c r="R1400" i="11"/>
  <c r="T1400" i="11" s="1"/>
  <c r="Q1400" i="11"/>
  <c r="P1400" i="11"/>
  <c r="O1400" i="11"/>
  <c r="N1400" i="11"/>
  <c r="M1400" i="11"/>
  <c r="I1400" i="11"/>
  <c r="G1400" i="11"/>
  <c r="A1400" i="11"/>
  <c r="S1399" i="11"/>
  <c r="U1399" i="11" s="1"/>
  <c r="R1399" i="11"/>
  <c r="T1399" i="11" s="1"/>
  <c r="Q1399" i="11"/>
  <c r="P1399" i="11"/>
  <c r="O1399" i="11"/>
  <c r="N1399" i="11"/>
  <c r="M1399" i="11"/>
  <c r="I1399" i="11"/>
  <c r="G1399" i="11"/>
  <c r="A1399" i="11"/>
  <c r="S1398" i="11"/>
  <c r="U1398" i="11" s="1"/>
  <c r="R1398" i="11"/>
  <c r="T1398" i="11" s="1"/>
  <c r="Q1398" i="11"/>
  <c r="P1398" i="11"/>
  <c r="O1398" i="11"/>
  <c r="N1398" i="11"/>
  <c r="M1398" i="11"/>
  <c r="I1398" i="11"/>
  <c r="G1398" i="11"/>
  <c r="A1398" i="11"/>
  <c r="S1397" i="11"/>
  <c r="U1397" i="11" s="1"/>
  <c r="R1397" i="11"/>
  <c r="T1397" i="11" s="1"/>
  <c r="Q1397" i="11"/>
  <c r="P1397" i="11"/>
  <c r="O1397" i="11"/>
  <c r="N1397" i="11"/>
  <c r="M1397" i="11"/>
  <c r="I1397" i="11"/>
  <c r="G1397" i="11"/>
  <c r="A1397" i="11"/>
  <c r="S1396" i="11"/>
  <c r="U1396" i="11" s="1"/>
  <c r="R1396" i="11"/>
  <c r="T1396" i="11" s="1"/>
  <c r="Q1396" i="11"/>
  <c r="P1396" i="11"/>
  <c r="O1396" i="11"/>
  <c r="N1396" i="11"/>
  <c r="M1396" i="11"/>
  <c r="I1396" i="11"/>
  <c r="G1396" i="11"/>
  <c r="A1396" i="11"/>
  <c r="S1395" i="11"/>
  <c r="U1395" i="11" s="1"/>
  <c r="R1395" i="11"/>
  <c r="T1395" i="11" s="1"/>
  <c r="Q1395" i="11"/>
  <c r="P1395" i="11"/>
  <c r="O1395" i="11"/>
  <c r="N1395" i="11"/>
  <c r="M1395" i="11"/>
  <c r="I1395" i="11"/>
  <c r="G1395" i="11"/>
  <c r="A1395" i="11"/>
  <c r="S1394" i="11"/>
  <c r="U1394" i="11" s="1"/>
  <c r="R1394" i="11"/>
  <c r="T1394" i="11" s="1"/>
  <c r="Q1394" i="11"/>
  <c r="P1394" i="11"/>
  <c r="O1394" i="11"/>
  <c r="N1394" i="11"/>
  <c r="M1394" i="11"/>
  <c r="I1394" i="11"/>
  <c r="G1394" i="11"/>
  <c r="A1394" i="11"/>
  <c r="S1393" i="11"/>
  <c r="U1393" i="11" s="1"/>
  <c r="R1393" i="11"/>
  <c r="T1393" i="11" s="1"/>
  <c r="Q1393" i="11"/>
  <c r="P1393" i="11"/>
  <c r="O1393" i="11"/>
  <c r="N1393" i="11"/>
  <c r="M1393" i="11"/>
  <c r="I1393" i="11"/>
  <c r="G1393" i="11"/>
  <c r="A1393" i="11"/>
  <c r="S1392" i="11"/>
  <c r="U1392" i="11" s="1"/>
  <c r="R1392" i="11"/>
  <c r="T1392" i="11" s="1"/>
  <c r="Q1392" i="11"/>
  <c r="P1392" i="11"/>
  <c r="O1392" i="11"/>
  <c r="N1392" i="11"/>
  <c r="M1392" i="11"/>
  <c r="I1392" i="11"/>
  <c r="G1392" i="11"/>
  <c r="A1392" i="11"/>
  <c r="S1391" i="11"/>
  <c r="U1391" i="11" s="1"/>
  <c r="R1391" i="11"/>
  <c r="T1391" i="11" s="1"/>
  <c r="Q1391" i="11"/>
  <c r="P1391" i="11"/>
  <c r="O1391" i="11"/>
  <c r="N1391" i="11"/>
  <c r="M1391" i="11"/>
  <c r="I1391" i="11"/>
  <c r="G1391" i="11"/>
  <c r="A1391" i="11"/>
  <c r="S1390" i="11"/>
  <c r="U1390" i="11" s="1"/>
  <c r="R1390" i="11"/>
  <c r="T1390" i="11" s="1"/>
  <c r="Q1390" i="11"/>
  <c r="P1390" i="11"/>
  <c r="O1390" i="11"/>
  <c r="N1390" i="11"/>
  <c r="M1390" i="11"/>
  <c r="I1390" i="11"/>
  <c r="G1390" i="11"/>
  <c r="A1390" i="11"/>
  <c r="S1389" i="11"/>
  <c r="U1389" i="11" s="1"/>
  <c r="R1389" i="11"/>
  <c r="T1389" i="11" s="1"/>
  <c r="Q1389" i="11"/>
  <c r="P1389" i="11"/>
  <c r="O1389" i="11"/>
  <c r="N1389" i="11"/>
  <c r="M1389" i="11"/>
  <c r="I1389" i="11"/>
  <c r="G1389" i="11"/>
  <c r="A1389" i="11"/>
  <c r="S1388" i="11"/>
  <c r="U1388" i="11" s="1"/>
  <c r="R1388" i="11"/>
  <c r="T1388" i="11" s="1"/>
  <c r="Q1388" i="11"/>
  <c r="P1388" i="11"/>
  <c r="O1388" i="11"/>
  <c r="N1388" i="11"/>
  <c r="M1388" i="11"/>
  <c r="I1388" i="11"/>
  <c r="G1388" i="11"/>
  <c r="A1388" i="11"/>
  <c r="S1387" i="11"/>
  <c r="U1387" i="11" s="1"/>
  <c r="R1387" i="11"/>
  <c r="T1387" i="11" s="1"/>
  <c r="Q1387" i="11"/>
  <c r="P1387" i="11"/>
  <c r="O1387" i="11"/>
  <c r="N1387" i="11"/>
  <c r="M1387" i="11"/>
  <c r="I1387" i="11"/>
  <c r="G1387" i="11"/>
  <c r="A1387" i="11"/>
  <c r="S1386" i="11"/>
  <c r="U1386" i="11" s="1"/>
  <c r="R1386" i="11"/>
  <c r="T1386" i="11" s="1"/>
  <c r="Q1386" i="11"/>
  <c r="P1386" i="11"/>
  <c r="O1386" i="11"/>
  <c r="N1386" i="11"/>
  <c r="M1386" i="11"/>
  <c r="I1386" i="11"/>
  <c r="G1386" i="11"/>
  <c r="A1386" i="11"/>
  <c r="S1385" i="11"/>
  <c r="U1385" i="11" s="1"/>
  <c r="R1385" i="11"/>
  <c r="T1385" i="11" s="1"/>
  <c r="Q1385" i="11"/>
  <c r="P1385" i="11"/>
  <c r="O1385" i="11"/>
  <c r="N1385" i="11"/>
  <c r="M1385" i="11"/>
  <c r="I1385" i="11"/>
  <c r="G1385" i="11"/>
  <c r="A1385" i="11"/>
  <c r="S1384" i="11"/>
  <c r="U1384" i="11" s="1"/>
  <c r="R1384" i="11"/>
  <c r="T1384" i="11" s="1"/>
  <c r="Q1384" i="11"/>
  <c r="P1384" i="11"/>
  <c r="O1384" i="11"/>
  <c r="N1384" i="11"/>
  <c r="M1384" i="11"/>
  <c r="I1384" i="11"/>
  <c r="G1384" i="11"/>
  <c r="A1384" i="11"/>
  <c r="S1383" i="11"/>
  <c r="U1383" i="11" s="1"/>
  <c r="R1383" i="11"/>
  <c r="T1383" i="11" s="1"/>
  <c r="Q1383" i="11"/>
  <c r="P1383" i="11"/>
  <c r="O1383" i="11"/>
  <c r="N1383" i="11"/>
  <c r="M1383" i="11"/>
  <c r="I1383" i="11"/>
  <c r="G1383" i="11"/>
  <c r="A1383" i="11"/>
  <c r="S1382" i="11"/>
  <c r="U1382" i="11" s="1"/>
  <c r="R1382" i="11"/>
  <c r="T1382" i="11" s="1"/>
  <c r="Q1382" i="11"/>
  <c r="P1382" i="11"/>
  <c r="O1382" i="11"/>
  <c r="N1382" i="11"/>
  <c r="M1382" i="11"/>
  <c r="I1382" i="11"/>
  <c r="G1382" i="11"/>
  <c r="A1382" i="11"/>
  <c r="S1381" i="11"/>
  <c r="U1381" i="11" s="1"/>
  <c r="R1381" i="11"/>
  <c r="T1381" i="11" s="1"/>
  <c r="Q1381" i="11"/>
  <c r="P1381" i="11"/>
  <c r="O1381" i="11"/>
  <c r="N1381" i="11"/>
  <c r="M1381" i="11"/>
  <c r="I1381" i="11"/>
  <c r="G1381" i="11"/>
  <c r="A1381" i="11"/>
  <c r="S1380" i="11"/>
  <c r="U1380" i="11" s="1"/>
  <c r="R1380" i="11"/>
  <c r="T1380" i="11" s="1"/>
  <c r="Q1380" i="11"/>
  <c r="P1380" i="11"/>
  <c r="O1380" i="11"/>
  <c r="N1380" i="11"/>
  <c r="M1380" i="11"/>
  <c r="I1380" i="11"/>
  <c r="G1380" i="11"/>
  <c r="A1380" i="11"/>
  <c r="S1379" i="11"/>
  <c r="U1379" i="11" s="1"/>
  <c r="R1379" i="11"/>
  <c r="T1379" i="11" s="1"/>
  <c r="Q1379" i="11"/>
  <c r="P1379" i="11"/>
  <c r="O1379" i="11"/>
  <c r="N1379" i="11"/>
  <c r="M1379" i="11"/>
  <c r="I1379" i="11"/>
  <c r="G1379" i="11"/>
  <c r="A1379" i="11"/>
  <c r="S1378" i="11"/>
  <c r="U1378" i="11" s="1"/>
  <c r="R1378" i="11"/>
  <c r="T1378" i="11" s="1"/>
  <c r="Q1378" i="11"/>
  <c r="P1378" i="11"/>
  <c r="O1378" i="11"/>
  <c r="N1378" i="11"/>
  <c r="M1378" i="11"/>
  <c r="I1378" i="11"/>
  <c r="G1378" i="11"/>
  <c r="A1378" i="11"/>
  <c r="S1377" i="11"/>
  <c r="U1377" i="11" s="1"/>
  <c r="R1377" i="11"/>
  <c r="T1377" i="11" s="1"/>
  <c r="Q1377" i="11"/>
  <c r="P1377" i="11"/>
  <c r="O1377" i="11"/>
  <c r="N1377" i="11"/>
  <c r="M1377" i="11"/>
  <c r="I1377" i="11"/>
  <c r="G1377" i="11"/>
  <c r="A1377" i="11"/>
  <c r="S1376" i="11"/>
  <c r="U1376" i="11" s="1"/>
  <c r="R1376" i="11"/>
  <c r="T1376" i="11" s="1"/>
  <c r="Q1376" i="11"/>
  <c r="P1376" i="11"/>
  <c r="O1376" i="11"/>
  <c r="N1376" i="11"/>
  <c r="M1376" i="11"/>
  <c r="I1376" i="11"/>
  <c r="G1376" i="11"/>
  <c r="A1376" i="11"/>
  <c r="S1375" i="11"/>
  <c r="U1375" i="11" s="1"/>
  <c r="R1375" i="11"/>
  <c r="T1375" i="11" s="1"/>
  <c r="Q1375" i="11"/>
  <c r="P1375" i="11"/>
  <c r="O1375" i="11"/>
  <c r="N1375" i="11"/>
  <c r="M1375" i="11"/>
  <c r="I1375" i="11"/>
  <c r="G1375" i="11"/>
  <c r="A1375" i="11"/>
  <c r="S1374" i="11"/>
  <c r="U1374" i="11" s="1"/>
  <c r="R1374" i="11"/>
  <c r="T1374" i="11" s="1"/>
  <c r="Q1374" i="11"/>
  <c r="P1374" i="11"/>
  <c r="O1374" i="11"/>
  <c r="N1374" i="11"/>
  <c r="M1374" i="11"/>
  <c r="I1374" i="11"/>
  <c r="G1374" i="11"/>
  <c r="A1374" i="11"/>
  <c r="S1373" i="11"/>
  <c r="U1373" i="11" s="1"/>
  <c r="R1373" i="11"/>
  <c r="T1373" i="11" s="1"/>
  <c r="Q1373" i="11"/>
  <c r="P1373" i="11"/>
  <c r="O1373" i="11"/>
  <c r="N1373" i="11"/>
  <c r="M1373" i="11"/>
  <c r="I1373" i="11"/>
  <c r="G1373" i="11"/>
  <c r="A1373" i="11"/>
  <c r="S1372" i="11"/>
  <c r="U1372" i="11" s="1"/>
  <c r="R1372" i="11"/>
  <c r="T1372" i="11" s="1"/>
  <c r="Q1372" i="11"/>
  <c r="P1372" i="11"/>
  <c r="O1372" i="11"/>
  <c r="N1372" i="11"/>
  <c r="M1372" i="11"/>
  <c r="I1372" i="11"/>
  <c r="G1372" i="11"/>
  <c r="A1372" i="11"/>
  <c r="S1371" i="11"/>
  <c r="U1371" i="11" s="1"/>
  <c r="R1371" i="11"/>
  <c r="T1371" i="11" s="1"/>
  <c r="Q1371" i="11"/>
  <c r="P1371" i="11"/>
  <c r="O1371" i="11"/>
  <c r="N1371" i="11"/>
  <c r="M1371" i="11"/>
  <c r="I1371" i="11"/>
  <c r="G1371" i="11"/>
  <c r="A1371" i="11"/>
  <c r="S1370" i="11"/>
  <c r="U1370" i="11" s="1"/>
  <c r="R1370" i="11"/>
  <c r="T1370" i="11" s="1"/>
  <c r="Q1370" i="11"/>
  <c r="P1370" i="11"/>
  <c r="O1370" i="11"/>
  <c r="N1370" i="11"/>
  <c r="M1370" i="11"/>
  <c r="I1370" i="11"/>
  <c r="G1370" i="11"/>
  <c r="A1370" i="11"/>
  <c r="S1369" i="11"/>
  <c r="U1369" i="11" s="1"/>
  <c r="R1369" i="11"/>
  <c r="T1369" i="11" s="1"/>
  <c r="Q1369" i="11"/>
  <c r="P1369" i="11"/>
  <c r="O1369" i="11"/>
  <c r="N1369" i="11"/>
  <c r="M1369" i="11"/>
  <c r="I1369" i="11"/>
  <c r="G1369" i="11"/>
  <c r="A1369" i="11"/>
  <c r="S1368" i="11"/>
  <c r="U1368" i="11" s="1"/>
  <c r="R1368" i="11"/>
  <c r="T1368" i="11" s="1"/>
  <c r="Q1368" i="11"/>
  <c r="P1368" i="11"/>
  <c r="O1368" i="11"/>
  <c r="N1368" i="11"/>
  <c r="M1368" i="11"/>
  <c r="I1368" i="11"/>
  <c r="G1368" i="11"/>
  <c r="A1368" i="11"/>
  <c r="S1367" i="11"/>
  <c r="U1367" i="11" s="1"/>
  <c r="R1367" i="11"/>
  <c r="T1367" i="11" s="1"/>
  <c r="Q1367" i="11"/>
  <c r="P1367" i="11"/>
  <c r="O1367" i="11"/>
  <c r="N1367" i="11"/>
  <c r="M1367" i="11"/>
  <c r="I1367" i="11"/>
  <c r="G1367" i="11"/>
  <c r="A1367" i="11"/>
  <c r="S1366" i="11"/>
  <c r="U1366" i="11" s="1"/>
  <c r="R1366" i="11"/>
  <c r="T1366" i="11" s="1"/>
  <c r="Q1366" i="11"/>
  <c r="P1366" i="11"/>
  <c r="O1366" i="11"/>
  <c r="N1366" i="11"/>
  <c r="M1366" i="11"/>
  <c r="I1366" i="11"/>
  <c r="G1366" i="11"/>
  <c r="A1366" i="11"/>
  <c r="S1365" i="11"/>
  <c r="U1365" i="11" s="1"/>
  <c r="R1365" i="11"/>
  <c r="T1365" i="11" s="1"/>
  <c r="Q1365" i="11"/>
  <c r="P1365" i="11"/>
  <c r="O1365" i="11"/>
  <c r="N1365" i="11"/>
  <c r="M1365" i="11"/>
  <c r="I1365" i="11"/>
  <c r="G1365" i="11"/>
  <c r="A1365" i="11"/>
  <c r="S1364" i="11"/>
  <c r="U1364" i="11" s="1"/>
  <c r="R1364" i="11"/>
  <c r="T1364" i="11" s="1"/>
  <c r="Q1364" i="11"/>
  <c r="P1364" i="11"/>
  <c r="O1364" i="11"/>
  <c r="N1364" i="11"/>
  <c r="M1364" i="11"/>
  <c r="I1364" i="11"/>
  <c r="G1364" i="11"/>
  <c r="A1364" i="11"/>
  <c r="S1363" i="11"/>
  <c r="U1363" i="11" s="1"/>
  <c r="R1363" i="11"/>
  <c r="T1363" i="11" s="1"/>
  <c r="Q1363" i="11"/>
  <c r="P1363" i="11"/>
  <c r="O1363" i="11"/>
  <c r="N1363" i="11"/>
  <c r="M1363" i="11"/>
  <c r="I1363" i="11"/>
  <c r="G1363" i="11"/>
  <c r="A1363" i="11"/>
  <c r="S1362" i="11"/>
  <c r="U1362" i="11" s="1"/>
  <c r="R1362" i="11"/>
  <c r="T1362" i="11" s="1"/>
  <c r="Q1362" i="11"/>
  <c r="P1362" i="11"/>
  <c r="O1362" i="11"/>
  <c r="N1362" i="11"/>
  <c r="M1362" i="11"/>
  <c r="I1362" i="11"/>
  <c r="G1362" i="11"/>
  <c r="A1362" i="11"/>
  <c r="S1361" i="11"/>
  <c r="U1361" i="11" s="1"/>
  <c r="R1361" i="11"/>
  <c r="T1361" i="11" s="1"/>
  <c r="Q1361" i="11"/>
  <c r="P1361" i="11"/>
  <c r="O1361" i="11"/>
  <c r="N1361" i="11"/>
  <c r="M1361" i="11"/>
  <c r="I1361" i="11"/>
  <c r="G1361" i="11"/>
  <c r="A1361" i="11"/>
  <c r="S1360" i="11"/>
  <c r="U1360" i="11" s="1"/>
  <c r="R1360" i="11"/>
  <c r="T1360" i="11" s="1"/>
  <c r="Q1360" i="11"/>
  <c r="P1360" i="11"/>
  <c r="O1360" i="11"/>
  <c r="N1360" i="11"/>
  <c r="M1360" i="11"/>
  <c r="I1360" i="11"/>
  <c r="G1360" i="11"/>
  <c r="A1360" i="11"/>
  <c r="S1359" i="11"/>
  <c r="U1359" i="11" s="1"/>
  <c r="R1359" i="11"/>
  <c r="T1359" i="11" s="1"/>
  <c r="Q1359" i="11"/>
  <c r="P1359" i="11"/>
  <c r="O1359" i="11"/>
  <c r="N1359" i="11"/>
  <c r="M1359" i="11"/>
  <c r="I1359" i="11"/>
  <c r="G1359" i="11"/>
  <c r="A1359" i="11"/>
  <c r="S1358" i="11"/>
  <c r="U1358" i="11" s="1"/>
  <c r="R1358" i="11"/>
  <c r="T1358" i="11" s="1"/>
  <c r="Q1358" i="11"/>
  <c r="P1358" i="11"/>
  <c r="O1358" i="11"/>
  <c r="N1358" i="11"/>
  <c r="M1358" i="11"/>
  <c r="I1358" i="11"/>
  <c r="G1358" i="11"/>
  <c r="A1358" i="11"/>
  <c r="S1357" i="11"/>
  <c r="U1357" i="11" s="1"/>
  <c r="R1357" i="11"/>
  <c r="T1357" i="11" s="1"/>
  <c r="Q1357" i="11"/>
  <c r="P1357" i="11"/>
  <c r="O1357" i="11"/>
  <c r="N1357" i="11"/>
  <c r="M1357" i="11"/>
  <c r="I1357" i="11"/>
  <c r="G1357" i="11"/>
  <c r="A1357" i="11"/>
  <c r="S1356" i="11"/>
  <c r="U1356" i="11" s="1"/>
  <c r="R1356" i="11"/>
  <c r="T1356" i="11" s="1"/>
  <c r="Q1356" i="11"/>
  <c r="P1356" i="11"/>
  <c r="O1356" i="11"/>
  <c r="N1356" i="11"/>
  <c r="M1356" i="11"/>
  <c r="I1356" i="11"/>
  <c r="G1356" i="11"/>
  <c r="A1356" i="11"/>
  <c r="S1355" i="11"/>
  <c r="U1355" i="11" s="1"/>
  <c r="R1355" i="11"/>
  <c r="T1355" i="11" s="1"/>
  <c r="Q1355" i="11"/>
  <c r="P1355" i="11"/>
  <c r="O1355" i="11"/>
  <c r="N1355" i="11"/>
  <c r="M1355" i="11"/>
  <c r="I1355" i="11"/>
  <c r="G1355" i="11"/>
  <c r="A1355" i="11"/>
  <c r="S1354" i="11"/>
  <c r="U1354" i="11" s="1"/>
  <c r="R1354" i="11"/>
  <c r="T1354" i="11" s="1"/>
  <c r="Q1354" i="11"/>
  <c r="P1354" i="11"/>
  <c r="O1354" i="11"/>
  <c r="N1354" i="11"/>
  <c r="M1354" i="11"/>
  <c r="I1354" i="11"/>
  <c r="G1354" i="11"/>
  <c r="A1354" i="11"/>
  <c r="S1353" i="11"/>
  <c r="U1353" i="11" s="1"/>
  <c r="R1353" i="11"/>
  <c r="T1353" i="11" s="1"/>
  <c r="Q1353" i="11"/>
  <c r="P1353" i="11"/>
  <c r="O1353" i="11"/>
  <c r="N1353" i="11"/>
  <c r="M1353" i="11"/>
  <c r="I1353" i="11"/>
  <c r="G1353" i="11"/>
  <c r="A1353" i="11"/>
  <c r="S1352" i="11"/>
  <c r="U1352" i="11" s="1"/>
  <c r="R1352" i="11"/>
  <c r="T1352" i="11" s="1"/>
  <c r="Q1352" i="11"/>
  <c r="P1352" i="11"/>
  <c r="O1352" i="11"/>
  <c r="N1352" i="11"/>
  <c r="M1352" i="11"/>
  <c r="I1352" i="11"/>
  <c r="G1352" i="11"/>
  <c r="A1352" i="11"/>
  <c r="S1351" i="11"/>
  <c r="U1351" i="11" s="1"/>
  <c r="R1351" i="11"/>
  <c r="T1351" i="11" s="1"/>
  <c r="Q1351" i="11"/>
  <c r="P1351" i="11"/>
  <c r="O1351" i="11"/>
  <c r="N1351" i="11"/>
  <c r="M1351" i="11"/>
  <c r="I1351" i="11"/>
  <c r="G1351" i="11"/>
  <c r="A1351" i="11"/>
  <c r="S1350" i="11"/>
  <c r="U1350" i="11" s="1"/>
  <c r="R1350" i="11"/>
  <c r="T1350" i="11" s="1"/>
  <c r="Q1350" i="11"/>
  <c r="P1350" i="11"/>
  <c r="O1350" i="11"/>
  <c r="N1350" i="11"/>
  <c r="M1350" i="11"/>
  <c r="I1350" i="11"/>
  <c r="G1350" i="11"/>
  <c r="A1350" i="11"/>
  <c r="S1349" i="11"/>
  <c r="U1349" i="11" s="1"/>
  <c r="R1349" i="11"/>
  <c r="T1349" i="11" s="1"/>
  <c r="Q1349" i="11"/>
  <c r="P1349" i="11"/>
  <c r="O1349" i="11"/>
  <c r="N1349" i="11"/>
  <c r="M1349" i="11"/>
  <c r="I1349" i="11"/>
  <c r="G1349" i="11"/>
  <c r="A1349" i="11"/>
  <c r="S1348" i="11"/>
  <c r="U1348" i="11" s="1"/>
  <c r="R1348" i="11"/>
  <c r="T1348" i="11" s="1"/>
  <c r="Q1348" i="11"/>
  <c r="P1348" i="11"/>
  <c r="O1348" i="11"/>
  <c r="N1348" i="11"/>
  <c r="M1348" i="11"/>
  <c r="I1348" i="11"/>
  <c r="G1348" i="11"/>
  <c r="A1348" i="11"/>
  <c r="S1347" i="11"/>
  <c r="U1347" i="11" s="1"/>
  <c r="R1347" i="11"/>
  <c r="T1347" i="11" s="1"/>
  <c r="Q1347" i="11"/>
  <c r="P1347" i="11"/>
  <c r="O1347" i="11"/>
  <c r="N1347" i="11"/>
  <c r="M1347" i="11"/>
  <c r="I1347" i="11"/>
  <c r="G1347" i="11"/>
  <c r="A1347" i="11"/>
  <c r="S1346" i="11"/>
  <c r="U1346" i="11" s="1"/>
  <c r="R1346" i="11"/>
  <c r="T1346" i="11" s="1"/>
  <c r="Q1346" i="11"/>
  <c r="P1346" i="11"/>
  <c r="O1346" i="11"/>
  <c r="N1346" i="11"/>
  <c r="M1346" i="11"/>
  <c r="I1346" i="11"/>
  <c r="G1346" i="11"/>
  <c r="A1346" i="11"/>
  <c r="S1345" i="11"/>
  <c r="U1345" i="11" s="1"/>
  <c r="R1345" i="11"/>
  <c r="T1345" i="11" s="1"/>
  <c r="Q1345" i="11"/>
  <c r="P1345" i="11"/>
  <c r="O1345" i="11"/>
  <c r="N1345" i="11"/>
  <c r="M1345" i="11"/>
  <c r="I1345" i="11"/>
  <c r="G1345" i="11"/>
  <c r="A1345" i="11"/>
  <c r="S1344" i="11"/>
  <c r="U1344" i="11" s="1"/>
  <c r="R1344" i="11"/>
  <c r="T1344" i="11" s="1"/>
  <c r="Q1344" i="11"/>
  <c r="P1344" i="11"/>
  <c r="O1344" i="11"/>
  <c r="N1344" i="11"/>
  <c r="M1344" i="11"/>
  <c r="I1344" i="11"/>
  <c r="G1344" i="11"/>
  <c r="A1344" i="11"/>
  <c r="S1343" i="11"/>
  <c r="U1343" i="11" s="1"/>
  <c r="R1343" i="11"/>
  <c r="T1343" i="11" s="1"/>
  <c r="Q1343" i="11"/>
  <c r="P1343" i="11"/>
  <c r="O1343" i="11"/>
  <c r="N1343" i="11"/>
  <c r="M1343" i="11"/>
  <c r="I1343" i="11"/>
  <c r="G1343" i="11"/>
  <c r="A1343" i="11"/>
  <c r="S1342" i="11"/>
  <c r="U1342" i="11" s="1"/>
  <c r="R1342" i="11"/>
  <c r="T1342" i="11" s="1"/>
  <c r="Q1342" i="11"/>
  <c r="P1342" i="11"/>
  <c r="O1342" i="11"/>
  <c r="N1342" i="11"/>
  <c r="M1342" i="11"/>
  <c r="I1342" i="11"/>
  <c r="G1342" i="11"/>
  <c r="A1342" i="11"/>
  <c r="S1341" i="11"/>
  <c r="U1341" i="11" s="1"/>
  <c r="R1341" i="11"/>
  <c r="T1341" i="11" s="1"/>
  <c r="Q1341" i="11"/>
  <c r="P1341" i="11"/>
  <c r="O1341" i="11"/>
  <c r="N1341" i="11"/>
  <c r="M1341" i="11"/>
  <c r="I1341" i="11"/>
  <c r="G1341" i="11"/>
  <c r="A1341" i="11"/>
  <c r="S1340" i="11"/>
  <c r="U1340" i="11" s="1"/>
  <c r="R1340" i="11"/>
  <c r="T1340" i="11" s="1"/>
  <c r="Q1340" i="11"/>
  <c r="P1340" i="11"/>
  <c r="O1340" i="11"/>
  <c r="N1340" i="11"/>
  <c r="M1340" i="11"/>
  <c r="I1340" i="11"/>
  <c r="G1340" i="11"/>
  <c r="A1340" i="11"/>
  <c r="S1339" i="11"/>
  <c r="U1339" i="11" s="1"/>
  <c r="R1339" i="11"/>
  <c r="T1339" i="11" s="1"/>
  <c r="Q1339" i="11"/>
  <c r="P1339" i="11"/>
  <c r="O1339" i="11"/>
  <c r="N1339" i="11"/>
  <c r="M1339" i="11"/>
  <c r="I1339" i="11"/>
  <c r="G1339" i="11"/>
  <c r="A1339" i="11"/>
  <c r="S1338" i="11"/>
  <c r="U1338" i="11" s="1"/>
  <c r="R1338" i="11"/>
  <c r="T1338" i="11" s="1"/>
  <c r="Q1338" i="11"/>
  <c r="P1338" i="11"/>
  <c r="O1338" i="11"/>
  <c r="N1338" i="11"/>
  <c r="M1338" i="11"/>
  <c r="I1338" i="11"/>
  <c r="G1338" i="11"/>
  <c r="A1338" i="11"/>
  <c r="S1337" i="11"/>
  <c r="U1337" i="11" s="1"/>
  <c r="R1337" i="11"/>
  <c r="T1337" i="11" s="1"/>
  <c r="Q1337" i="11"/>
  <c r="P1337" i="11"/>
  <c r="O1337" i="11"/>
  <c r="N1337" i="11"/>
  <c r="M1337" i="11"/>
  <c r="I1337" i="11"/>
  <c r="G1337" i="11"/>
  <c r="A1337" i="11"/>
  <c r="S1336" i="11"/>
  <c r="U1336" i="11" s="1"/>
  <c r="R1336" i="11"/>
  <c r="T1336" i="11" s="1"/>
  <c r="Q1336" i="11"/>
  <c r="P1336" i="11"/>
  <c r="O1336" i="11"/>
  <c r="N1336" i="11"/>
  <c r="M1336" i="11"/>
  <c r="I1336" i="11"/>
  <c r="G1336" i="11"/>
  <c r="A1336" i="11"/>
  <c r="S1335" i="11"/>
  <c r="U1335" i="11" s="1"/>
  <c r="R1335" i="11"/>
  <c r="T1335" i="11" s="1"/>
  <c r="Q1335" i="11"/>
  <c r="P1335" i="11"/>
  <c r="O1335" i="11"/>
  <c r="N1335" i="11"/>
  <c r="M1335" i="11"/>
  <c r="I1335" i="11"/>
  <c r="G1335" i="11"/>
  <c r="A1335" i="11"/>
  <c r="S1334" i="11"/>
  <c r="U1334" i="11" s="1"/>
  <c r="R1334" i="11"/>
  <c r="T1334" i="11" s="1"/>
  <c r="Q1334" i="11"/>
  <c r="P1334" i="11"/>
  <c r="O1334" i="11"/>
  <c r="N1334" i="11"/>
  <c r="M1334" i="11"/>
  <c r="I1334" i="11"/>
  <c r="G1334" i="11"/>
  <c r="A1334" i="11"/>
  <c r="S1333" i="11"/>
  <c r="U1333" i="11" s="1"/>
  <c r="R1333" i="11"/>
  <c r="T1333" i="11" s="1"/>
  <c r="Q1333" i="11"/>
  <c r="P1333" i="11"/>
  <c r="O1333" i="11"/>
  <c r="N1333" i="11"/>
  <c r="M1333" i="11"/>
  <c r="I1333" i="11"/>
  <c r="G1333" i="11"/>
  <c r="A1333" i="11"/>
  <c r="S1332" i="11"/>
  <c r="U1332" i="11" s="1"/>
  <c r="R1332" i="11"/>
  <c r="T1332" i="11" s="1"/>
  <c r="Q1332" i="11"/>
  <c r="P1332" i="11"/>
  <c r="O1332" i="11"/>
  <c r="N1332" i="11"/>
  <c r="M1332" i="11"/>
  <c r="I1332" i="11"/>
  <c r="G1332" i="11"/>
  <c r="A1332" i="11"/>
  <c r="S1331" i="11"/>
  <c r="U1331" i="11" s="1"/>
  <c r="R1331" i="11"/>
  <c r="T1331" i="11" s="1"/>
  <c r="Q1331" i="11"/>
  <c r="P1331" i="11"/>
  <c r="O1331" i="11"/>
  <c r="N1331" i="11"/>
  <c r="M1331" i="11"/>
  <c r="I1331" i="11"/>
  <c r="G1331" i="11"/>
  <c r="A1331" i="11"/>
  <c r="S1330" i="11"/>
  <c r="U1330" i="11" s="1"/>
  <c r="R1330" i="11"/>
  <c r="T1330" i="11" s="1"/>
  <c r="Q1330" i="11"/>
  <c r="P1330" i="11"/>
  <c r="O1330" i="11"/>
  <c r="N1330" i="11"/>
  <c r="M1330" i="11"/>
  <c r="I1330" i="11"/>
  <c r="G1330" i="11"/>
  <c r="A1330" i="11"/>
  <c r="S1329" i="11"/>
  <c r="U1329" i="11" s="1"/>
  <c r="R1329" i="11"/>
  <c r="T1329" i="11" s="1"/>
  <c r="Q1329" i="11"/>
  <c r="P1329" i="11"/>
  <c r="O1329" i="11"/>
  <c r="N1329" i="11"/>
  <c r="M1329" i="11"/>
  <c r="I1329" i="11"/>
  <c r="G1329" i="11"/>
  <c r="A1329" i="11"/>
  <c r="S1328" i="11"/>
  <c r="U1328" i="11" s="1"/>
  <c r="R1328" i="11"/>
  <c r="T1328" i="11" s="1"/>
  <c r="Q1328" i="11"/>
  <c r="P1328" i="11"/>
  <c r="O1328" i="11"/>
  <c r="N1328" i="11"/>
  <c r="M1328" i="11"/>
  <c r="I1328" i="11"/>
  <c r="G1328" i="11"/>
  <c r="A1328" i="11"/>
  <c r="S1327" i="11"/>
  <c r="U1327" i="11" s="1"/>
  <c r="R1327" i="11"/>
  <c r="T1327" i="11" s="1"/>
  <c r="Q1327" i="11"/>
  <c r="P1327" i="11"/>
  <c r="O1327" i="11"/>
  <c r="N1327" i="11"/>
  <c r="M1327" i="11"/>
  <c r="I1327" i="11"/>
  <c r="G1327" i="11"/>
  <c r="A1327" i="11"/>
  <c r="S1326" i="11"/>
  <c r="U1326" i="11" s="1"/>
  <c r="R1326" i="11"/>
  <c r="T1326" i="11" s="1"/>
  <c r="Q1326" i="11"/>
  <c r="P1326" i="11"/>
  <c r="O1326" i="11"/>
  <c r="N1326" i="11"/>
  <c r="M1326" i="11"/>
  <c r="I1326" i="11"/>
  <c r="G1326" i="11"/>
  <c r="A1326" i="11"/>
  <c r="S1325" i="11"/>
  <c r="U1325" i="11" s="1"/>
  <c r="R1325" i="11"/>
  <c r="T1325" i="11" s="1"/>
  <c r="Q1325" i="11"/>
  <c r="P1325" i="11"/>
  <c r="O1325" i="11"/>
  <c r="N1325" i="11"/>
  <c r="M1325" i="11"/>
  <c r="I1325" i="11"/>
  <c r="G1325" i="11"/>
  <c r="A1325" i="11"/>
  <c r="S1324" i="11"/>
  <c r="U1324" i="11" s="1"/>
  <c r="R1324" i="11"/>
  <c r="T1324" i="11" s="1"/>
  <c r="Q1324" i="11"/>
  <c r="P1324" i="11"/>
  <c r="O1324" i="11"/>
  <c r="N1324" i="11"/>
  <c r="M1324" i="11"/>
  <c r="I1324" i="11"/>
  <c r="G1324" i="11"/>
  <c r="A1324" i="11"/>
  <c r="S1323" i="11"/>
  <c r="U1323" i="11" s="1"/>
  <c r="R1323" i="11"/>
  <c r="T1323" i="11" s="1"/>
  <c r="Q1323" i="11"/>
  <c r="P1323" i="11"/>
  <c r="O1323" i="11"/>
  <c r="N1323" i="11"/>
  <c r="M1323" i="11"/>
  <c r="I1323" i="11"/>
  <c r="G1323" i="11"/>
  <c r="A1323" i="11"/>
  <c r="S1322" i="11"/>
  <c r="U1322" i="11" s="1"/>
  <c r="R1322" i="11"/>
  <c r="T1322" i="11" s="1"/>
  <c r="Q1322" i="11"/>
  <c r="P1322" i="11"/>
  <c r="O1322" i="11"/>
  <c r="N1322" i="11"/>
  <c r="M1322" i="11"/>
  <c r="I1322" i="11"/>
  <c r="G1322" i="11"/>
  <c r="A1322" i="11"/>
  <c r="S1321" i="11"/>
  <c r="U1321" i="11" s="1"/>
  <c r="R1321" i="11"/>
  <c r="T1321" i="11" s="1"/>
  <c r="Q1321" i="11"/>
  <c r="P1321" i="11"/>
  <c r="O1321" i="11"/>
  <c r="N1321" i="11"/>
  <c r="M1321" i="11"/>
  <c r="I1321" i="11"/>
  <c r="G1321" i="11"/>
  <c r="A1321" i="11"/>
  <c r="S1320" i="11"/>
  <c r="U1320" i="11" s="1"/>
  <c r="R1320" i="11"/>
  <c r="T1320" i="11" s="1"/>
  <c r="Q1320" i="11"/>
  <c r="P1320" i="11"/>
  <c r="O1320" i="11"/>
  <c r="N1320" i="11"/>
  <c r="M1320" i="11"/>
  <c r="I1320" i="11"/>
  <c r="G1320" i="11"/>
  <c r="A1320" i="11"/>
  <c r="S1319" i="11"/>
  <c r="U1319" i="11" s="1"/>
  <c r="R1319" i="11"/>
  <c r="T1319" i="11" s="1"/>
  <c r="Q1319" i="11"/>
  <c r="P1319" i="11"/>
  <c r="O1319" i="11"/>
  <c r="N1319" i="11"/>
  <c r="M1319" i="11"/>
  <c r="I1319" i="11"/>
  <c r="G1319" i="11"/>
  <c r="A1319" i="11"/>
  <c r="S1318" i="11"/>
  <c r="U1318" i="11" s="1"/>
  <c r="R1318" i="11"/>
  <c r="T1318" i="11" s="1"/>
  <c r="Q1318" i="11"/>
  <c r="P1318" i="11"/>
  <c r="O1318" i="11"/>
  <c r="N1318" i="11"/>
  <c r="M1318" i="11"/>
  <c r="I1318" i="11"/>
  <c r="G1318" i="11"/>
  <c r="A1318" i="11"/>
  <c r="S1317" i="11"/>
  <c r="U1317" i="11" s="1"/>
  <c r="R1317" i="11"/>
  <c r="T1317" i="11" s="1"/>
  <c r="Q1317" i="11"/>
  <c r="P1317" i="11"/>
  <c r="O1317" i="11"/>
  <c r="N1317" i="11"/>
  <c r="M1317" i="11"/>
  <c r="I1317" i="11"/>
  <c r="G1317" i="11"/>
  <c r="A1317" i="11"/>
  <c r="S1316" i="11"/>
  <c r="U1316" i="11" s="1"/>
  <c r="R1316" i="11"/>
  <c r="T1316" i="11" s="1"/>
  <c r="Q1316" i="11"/>
  <c r="P1316" i="11"/>
  <c r="O1316" i="11"/>
  <c r="N1316" i="11"/>
  <c r="M1316" i="11"/>
  <c r="I1316" i="11"/>
  <c r="G1316" i="11"/>
  <c r="A1316" i="11"/>
  <c r="S1315" i="11"/>
  <c r="U1315" i="11" s="1"/>
  <c r="R1315" i="11"/>
  <c r="T1315" i="11" s="1"/>
  <c r="Q1315" i="11"/>
  <c r="P1315" i="11"/>
  <c r="O1315" i="11"/>
  <c r="N1315" i="11"/>
  <c r="M1315" i="11"/>
  <c r="I1315" i="11"/>
  <c r="G1315" i="11"/>
  <c r="A1315" i="11"/>
  <c r="S1314" i="11"/>
  <c r="U1314" i="11" s="1"/>
  <c r="R1314" i="11"/>
  <c r="T1314" i="11" s="1"/>
  <c r="Q1314" i="11"/>
  <c r="P1314" i="11"/>
  <c r="O1314" i="11"/>
  <c r="N1314" i="11"/>
  <c r="M1314" i="11"/>
  <c r="I1314" i="11"/>
  <c r="G1314" i="11"/>
  <c r="A1314" i="11"/>
  <c r="S1313" i="11"/>
  <c r="U1313" i="11" s="1"/>
  <c r="R1313" i="11"/>
  <c r="T1313" i="11" s="1"/>
  <c r="Q1313" i="11"/>
  <c r="P1313" i="11"/>
  <c r="O1313" i="11"/>
  <c r="N1313" i="11"/>
  <c r="M1313" i="11"/>
  <c r="I1313" i="11"/>
  <c r="G1313" i="11"/>
  <c r="A1313" i="11"/>
  <c r="S1312" i="11"/>
  <c r="U1312" i="11" s="1"/>
  <c r="R1312" i="11"/>
  <c r="T1312" i="11" s="1"/>
  <c r="Q1312" i="11"/>
  <c r="P1312" i="11"/>
  <c r="O1312" i="11"/>
  <c r="N1312" i="11"/>
  <c r="M1312" i="11"/>
  <c r="I1312" i="11"/>
  <c r="G1312" i="11"/>
  <c r="A1312" i="11"/>
  <c r="S1311" i="11"/>
  <c r="U1311" i="11" s="1"/>
  <c r="R1311" i="11"/>
  <c r="T1311" i="11" s="1"/>
  <c r="Q1311" i="11"/>
  <c r="P1311" i="11"/>
  <c r="O1311" i="11"/>
  <c r="N1311" i="11"/>
  <c r="M1311" i="11"/>
  <c r="I1311" i="11"/>
  <c r="G1311" i="11"/>
  <c r="A1311" i="11"/>
  <c r="S1310" i="11"/>
  <c r="U1310" i="11" s="1"/>
  <c r="R1310" i="11"/>
  <c r="T1310" i="11" s="1"/>
  <c r="Q1310" i="11"/>
  <c r="P1310" i="11"/>
  <c r="O1310" i="11"/>
  <c r="N1310" i="11"/>
  <c r="M1310" i="11"/>
  <c r="I1310" i="11"/>
  <c r="G1310" i="11"/>
  <c r="A1310" i="11"/>
  <c r="S1309" i="11"/>
  <c r="U1309" i="11" s="1"/>
  <c r="R1309" i="11"/>
  <c r="T1309" i="11" s="1"/>
  <c r="Q1309" i="11"/>
  <c r="P1309" i="11"/>
  <c r="O1309" i="11"/>
  <c r="N1309" i="11"/>
  <c r="M1309" i="11"/>
  <c r="I1309" i="11"/>
  <c r="G1309" i="11"/>
  <c r="A1309" i="11"/>
  <c r="S1308" i="11"/>
  <c r="U1308" i="11" s="1"/>
  <c r="R1308" i="11"/>
  <c r="T1308" i="11" s="1"/>
  <c r="Q1308" i="11"/>
  <c r="P1308" i="11"/>
  <c r="O1308" i="11"/>
  <c r="N1308" i="11"/>
  <c r="M1308" i="11"/>
  <c r="I1308" i="11"/>
  <c r="G1308" i="11"/>
  <c r="A1308" i="11"/>
  <c r="S1307" i="11"/>
  <c r="U1307" i="11" s="1"/>
  <c r="R1307" i="11"/>
  <c r="T1307" i="11" s="1"/>
  <c r="Q1307" i="11"/>
  <c r="P1307" i="11"/>
  <c r="O1307" i="11"/>
  <c r="N1307" i="11"/>
  <c r="M1307" i="11"/>
  <c r="I1307" i="11"/>
  <c r="G1307" i="11"/>
  <c r="A1307" i="11"/>
  <c r="S1306" i="11"/>
  <c r="U1306" i="11" s="1"/>
  <c r="R1306" i="11"/>
  <c r="T1306" i="11" s="1"/>
  <c r="Q1306" i="11"/>
  <c r="P1306" i="11"/>
  <c r="O1306" i="11"/>
  <c r="N1306" i="11"/>
  <c r="M1306" i="11"/>
  <c r="I1306" i="11"/>
  <c r="G1306" i="11"/>
  <c r="A1306" i="11"/>
  <c r="U1305" i="11"/>
  <c r="S1305" i="11"/>
  <c r="R1305" i="11"/>
  <c r="T1305" i="11" s="1"/>
  <c r="Q1305" i="11"/>
  <c r="P1305" i="11"/>
  <c r="O1305" i="11"/>
  <c r="N1305" i="11"/>
  <c r="M1305" i="11"/>
  <c r="I1305" i="11"/>
  <c r="G1305" i="11"/>
  <c r="A1305" i="11"/>
  <c r="S1304" i="11"/>
  <c r="U1304" i="11" s="1"/>
  <c r="R1304" i="11"/>
  <c r="T1304" i="11" s="1"/>
  <c r="Q1304" i="11"/>
  <c r="P1304" i="11"/>
  <c r="O1304" i="11"/>
  <c r="N1304" i="11"/>
  <c r="M1304" i="11"/>
  <c r="I1304" i="11"/>
  <c r="G1304" i="11"/>
  <c r="A1304" i="11"/>
  <c r="S1303" i="11"/>
  <c r="U1303" i="11" s="1"/>
  <c r="R1303" i="11"/>
  <c r="T1303" i="11" s="1"/>
  <c r="Q1303" i="11"/>
  <c r="P1303" i="11"/>
  <c r="O1303" i="11"/>
  <c r="N1303" i="11"/>
  <c r="M1303" i="11"/>
  <c r="I1303" i="11"/>
  <c r="G1303" i="11"/>
  <c r="A1303" i="11"/>
  <c r="S1302" i="11"/>
  <c r="U1302" i="11" s="1"/>
  <c r="R1302" i="11"/>
  <c r="T1302" i="11" s="1"/>
  <c r="Q1302" i="11"/>
  <c r="P1302" i="11"/>
  <c r="O1302" i="11"/>
  <c r="N1302" i="11"/>
  <c r="M1302" i="11"/>
  <c r="I1302" i="11"/>
  <c r="G1302" i="11"/>
  <c r="A1302" i="11"/>
  <c r="U1301" i="11"/>
  <c r="S1301" i="11"/>
  <c r="R1301" i="11"/>
  <c r="T1301" i="11" s="1"/>
  <c r="Q1301" i="11"/>
  <c r="P1301" i="11"/>
  <c r="O1301" i="11"/>
  <c r="N1301" i="11"/>
  <c r="M1301" i="11"/>
  <c r="I1301" i="11"/>
  <c r="G1301" i="11"/>
  <c r="A1301" i="11"/>
  <c r="S1300" i="11"/>
  <c r="U1300" i="11" s="1"/>
  <c r="R1300" i="11"/>
  <c r="T1300" i="11" s="1"/>
  <c r="Q1300" i="11"/>
  <c r="P1300" i="11"/>
  <c r="O1300" i="11"/>
  <c r="N1300" i="11"/>
  <c r="M1300" i="11"/>
  <c r="I1300" i="11"/>
  <c r="G1300" i="11"/>
  <c r="A1300" i="11"/>
  <c r="S1299" i="11"/>
  <c r="U1299" i="11" s="1"/>
  <c r="R1299" i="11"/>
  <c r="T1299" i="11" s="1"/>
  <c r="Q1299" i="11"/>
  <c r="P1299" i="11"/>
  <c r="O1299" i="11"/>
  <c r="N1299" i="11"/>
  <c r="M1299" i="11"/>
  <c r="I1299" i="11"/>
  <c r="G1299" i="11"/>
  <c r="A1299" i="11"/>
  <c r="S1298" i="11"/>
  <c r="U1298" i="11" s="1"/>
  <c r="R1298" i="11"/>
  <c r="T1298" i="11" s="1"/>
  <c r="Q1298" i="11"/>
  <c r="P1298" i="11"/>
  <c r="O1298" i="11"/>
  <c r="N1298" i="11"/>
  <c r="M1298" i="11"/>
  <c r="I1298" i="11"/>
  <c r="G1298" i="11"/>
  <c r="A1298" i="11"/>
  <c r="U1297" i="11"/>
  <c r="S1297" i="11"/>
  <c r="R1297" i="11"/>
  <c r="T1297" i="11" s="1"/>
  <c r="Q1297" i="11"/>
  <c r="P1297" i="11"/>
  <c r="O1297" i="11"/>
  <c r="N1297" i="11"/>
  <c r="M1297" i="11"/>
  <c r="I1297" i="11"/>
  <c r="G1297" i="11"/>
  <c r="A1297" i="11"/>
  <c r="S1296" i="11"/>
  <c r="U1296" i="11" s="1"/>
  <c r="R1296" i="11"/>
  <c r="T1296" i="11" s="1"/>
  <c r="Q1296" i="11"/>
  <c r="P1296" i="11"/>
  <c r="O1296" i="11"/>
  <c r="N1296" i="11"/>
  <c r="M1296" i="11"/>
  <c r="I1296" i="11"/>
  <c r="G1296" i="11"/>
  <c r="A1296" i="11"/>
  <c r="S1295" i="11"/>
  <c r="U1295" i="11" s="1"/>
  <c r="R1295" i="11"/>
  <c r="T1295" i="11" s="1"/>
  <c r="Q1295" i="11"/>
  <c r="P1295" i="11"/>
  <c r="O1295" i="11"/>
  <c r="N1295" i="11"/>
  <c r="M1295" i="11"/>
  <c r="I1295" i="11"/>
  <c r="G1295" i="11"/>
  <c r="A1295" i="11"/>
  <c r="S1294" i="11"/>
  <c r="U1294" i="11" s="1"/>
  <c r="R1294" i="11"/>
  <c r="T1294" i="11" s="1"/>
  <c r="Q1294" i="11"/>
  <c r="P1294" i="11"/>
  <c r="O1294" i="11"/>
  <c r="N1294" i="11"/>
  <c r="M1294" i="11"/>
  <c r="I1294" i="11"/>
  <c r="G1294" i="11"/>
  <c r="A1294" i="11"/>
  <c r="U1293" i="11"/>
  <c r="S1293" i="11"/>
  <c r="R1293" i="11"/>
  <c r="T1293" i="11" s="1"/>
  <c r="Q1293" i="11"/>
  <c r="P1293" i="11"/>
  <c r="O1293" i="11"/>
  <c r="N1293" i="11"/>
  <c r="M1293" i="11"/>
  <c r="I1293" i="11"/>
  <c r="G1293" i="11"/>
  <c r="A1293" i="11"/>
  <c r="S1292" i="11"/>
  <c r="U1292" i="11" s="1"/>
  <c r="R1292" i="11"/>
  <c r="T1292" i="11" s="1"/>
  <c r="Q1292" i="11"/>
  <c r="P1292" i="11"/>
  <c r="O1292" i="11"/>
  <c r="N1292" i="11"/>
  <c r="M1292" i="11"/>
  <c r="I1292" i="11"/>
  <c r="G1292" i="11"/>
  <c r="A1292" i="11"/>
  <c r="S1291" i="11"/>
  <c r="U1291" i="11" s="1"/>
  <c r="R1291" i="11"/>
  <c r="T1291" i="11" s="1"/>
  <c r="Q1291" i="11"/>
  <c r="P1291" i="11"/>
  <c r="O1291" i="11"/>
  <c r="N1291" i="11"/>
  <c r="M1291" i="11"/>
  <c r="I1291" i="11"/>
  <c r="G1291" i="11"/>
  <c r="A1291" i="11"/>
  <c r="S1290" i="11"/>
  <c r="U1290" i="11" s="1"/>
  <c r="R1290" i="11"/>
  <c r="T1290" i="11" s="1"/>
  <c r="Q1290" i="11"/>
  <c r="P1290" i="11"/>
  <c r="O1290" i="11"/>
  <c r="N1290" i="11"/>
  <c r="M1290" i="11"/>
  <c r="I1290" i="11"/>
  <c r="G1290" i="11"/>
  <c r="A1290" i="11"/>
  <c r="U1289" i="11"/>
  <c r="S1289" i="11"/>
  <c r="R1289" i="11"/>
  <c r="T1289" i="11" s="1"/>
  <c r="Q1289" i="11"/>
  <c r="P1289" i="11"/>
  <c r="O1289" i="11"/>
  <c r="N1289" i="11"/>
  <c r="M1289" i="11"/>
  <c r="I1289" i="11"/>
  <c r="G1289" i="11"/>
  <c r="A1289" i="11"/>
  <c r="S1288" i="11"/>
  <c r="U1288" i="11" s="1"/>
  <c r="R1288" i="11"/>
  <c r="T1288" i="11" s="1"/>
  <c r="Q1288" i="11"/>
  <c r="P1288" i="11"/>
  <c r="O1288" i="11"/>
  <c r="N1288" i="11"/>
  <c r="M1288" i="11"/>
  <c r="I1288" i="11"/>
  <c r="G1288" i="11"/>
  <c r="A1288" i="11"/>
  <c r="S1287" i="11"/>
  <c r="U1287" i="11" s="1"/>
  <c r="R1287" i="11"/>
  <c r="T1287" i="11" s="1"/>
  <c r="Q1287" i="11"/>
  <c r="P1287" i="11"/>
  <c r="O1287" i="11"/>
  <c r="N1287" i="11"/>
  <c r="M1287" i="11"/>
  <c r="I1287" i="11"/>
  <c r="G1287" i="11"/>
  <c r="A1287" i="11"/>
  <c r="S1286" i="11"/>
  <c r="U1286" i="11" s="1"/>
  <c r="R1286" i="11"/>
  <c r="T1286" i="11" s="1"/>
  <c r="Q1286" i="11"/>
  <c r="P1286" i="11"/>
  <c r="O1286" i="11"/>
  <c r="N1286" i="11"/>
  <c r="M1286" i="11"/>
  <c r="I1286" i="11"/>
  <c r="G1286" i="11"/>
  <c r="A1286" i="11"/>
  <c r="U1285" i="11"/>
  <c r="S1285" i="11"/>
  <c r="R1285" i="11"/>
  <c r="T1285" i="11" s="1"/>
  <c r="Q1285" i="11"/>
  <c r="P1285" i="11"/>
  <c r="O1285" i="11"/>
  <c r="N1285" i="11"/>
  <c r="M1285" i="11"/>
  <c r="I1285" i="11"/>
  <c r="G1285" i="11"/>
  <c r="A1285" i="11"/>
  <c r="S1284" i="11"/>
  <c r="U1284" i="11" s="1"/>
  <c r="R1284" i="11"/>
  <c r="T1284" i="11" s="1"/>
  <c r="Q1284" i="11"/>
  <c r="P1284" i="11"/>
  <c r="O1284" i="11"/>
  <c r="N1284" i="11"/>
  <c r="M1284" i="11"/>
  <c r="I1284" i="11"/>
  <c r="G1284" i="11"/>
  <c r="A1284" i="11"/>
  <c r="S1283" i="11"/>
  <c r="U1283" i="11" s="1"/>
  <c r="R1283" i="11"/>
  <c r="T1283" i="11" s="1"/>
  <c r="Q1283" i="11"/>
  <c r="P1283" i="11"/>
  <c r="O1283" i="11"/>
  <c r="N1283" i="11"/>
  <c r="M1283" i="11"/>
  <c r="I1283" i="11"/>
  <c r="G1283" i="11"/>
  <c r="A1283" i="11"/>
  <c r="S1282" i="11"/>
  <c r="U1282" i="11" s="1"/>
  <c r="R1282" i="11"/>
  <c r="T1282" i="11" s="1"/>
  <c r="Q1282" i="11"/>
  <c r="P1282" i="11"/>
  <c r="O1282" i="11"/>
  <c r="N1282" i="11"/>
  <c r="M1282" i="11"/>
  <c r="I1282" i="11"/>
  <c r="G1282" i="11"/>
  <c r="A1282" i="11"/>
  <c r="U1281" i="11"/>
  <c r="S1281" i="11"/>
  <c r="R1281" i="11"/>
  <c r="T1281" i="11" s="1"/>
  <c r="Q1281" i="11"/>
  <c r="P1281" i="11"/>
  <c r="O1281" i="11"/>
  <c r="N1281" i="11"/>
  <c r="M1281" i="11"/>
  <c r="I1281" i="11"/>
  <c r="G1281" i="11"/>
  <c r="A1281" i="11"/>
  <c r="S1280" i="11"/>
  <c r="U1280" i="11" s="1"/>
  <c r="R1280" i="11"/>
  <c r="T1280" i="11" s="1"/>
  <c r="Q1280" i="11"/>
  <c r="P1280" i="11"/>
  <c r="O1280" i="11"/>
  <c r="N1280" i="11"/>
  <c r="M1280" i="11"/>
  <c r="I1280" i="11"/>
  <c r="G1280" i="11"/>
  <c r="A1280" i="11"/>
  <c r="S1279" i="11"/>
  <c r="U1279" i="11" s="1"/>
  <c r="R1279" i="11"/>
  <c r="T1279" i="11" s="1"/>
  <c r="Q1279" i="11"/>
  <c r="P1279" i="11"/>
  <c r="O1279" i="11"/>
  <c r="N1279" i="11"/>
  <c r="M1279" i="11"/>
  <c r="I1279" i="11"/>
  <c r="G1279" i="11"/>
  <c r="A1279" i="11"/>
  <c r="U1278" i="11"/>
  <c r="S1278" i="11"/>
  <c r="R1278" i="11"/>
  <c r="T1278" i="11" s="1"/>
  <c r="Q1278" i="11"/>
  <c r="P1278" i="11"/>
  <c r="O1278" i="11"/>
  <c r="N1278" i="11"/>
  <c r="M1278" i="11"/>
  <c r="I1278" i="11"/>
  <c r="G1278" i="11"/>
  <c r="A1278" i="11"/>
  <c r="S1277" i="11"/>
  <c r="U1277" i="11" s="1"/>
  <c r="R1277" i="11"/>
  <c r="T1277" i="11" s="1"/>
  <c r="Q1277" i="11"/>
  <c r="P1277" i="11"/>
  <c r="O1277" i="11"/>
  <c r="N1277" i="11"/>
  <c r="M1277" i="11"/>
  <c r="I1277" i="11"/>
  <c r="G1277" i="11"/>
  <c r="A1277" i="11"/>
  <c r="U1276" i="11"/>
  <c r="S1276" i="11"/>
  <c r="R1276" i="11"/>
  <c r="T1276" i="11" s="1"/>
  <c r="Q1276" i="11"/>
  <c r="P1276" i="11"/>
  <c r="O1276" i="11"/>
  <c r="N1276" i="11"/>
  <c r="M1276" i="11"/>
  <c r="I1276" i="11"/>
  <c r="G1276" i="11"/>
  <c r="A1276" i="11"/>
  <c r="S1275" i="11"/>
  <c r="U1275" i="11" s="1"/>
  <c r="R1275" i="11"/>
  <c r="T1275" i="11" s="1"/>
  <c r="Q1275" i="11"/>
  <c r="P1275" i="11"/>
  <c r="O1275" i="11"/>
  <c r="N1275" i="11"/>
  <c r="M1275" i="11"/>
  <c r="I1275" i="11"/>
  <c r="G1275" i="11"/>
  <c r="A1275" i="11"/>
  <c r="U1274" i="11"/>
  <c r="S1274" i="11"/>
  <c r="R1274" i="11"/>
  <c r="T1274" i="11" s="1"/>
  <c r="Q1274" i="11"/>
  <c r="P1274" i="11"/>
  <c r="O1274" i="11"/>
  <c r="N1274" i="11"/>
  <c r="M1274" i="11"/>
  <c r="I1274" i="11"/>
  <c r="G1274" i="11"/>
  <c r="A1274" i="11"/>
  <c r="U1273" i="11"/>
  <c r="S1273" i="11"/>
  <c r="R1273" i="11"/>
  <c r="T1273" i="11" s="1"/>
  <c r="Q1273" i="11"/>
  <c r="P1273" i="11"/>
  <c r="O1273" i="11"/>
  <c r="N1273" i="11"/>
  <c r="M1273" i="11"/>
  <c r="I1273" i="11"/>
  <c r="G1273" i="11"/>
  <c r="A1273" i="11"/>
  <c r="S1272" i="11"/>
  <c r="U1272" i="11" s="1"/>
  <c r="R1272" i="11"/>
  <c r="T1272" i="11" s="1"/>
  <c r="Q1272" i="11"/>
  <c r="P1272" i="11"/>
  <c r="O1272" i="11"/>
  <c r="N1272" i="11"/>
  <c r="M1272" i="11"/>
  <c r="I1272" i="11"/>
  <c r="G1272" i="11"/>
  <c r="A1272" i="11"/>
  <c r="T1271" i="11"/>
  <c r="S1271" i="11"/>
  <c r="U1271" i="11" s="1"/>
  <c r="R1271" i="11"/>
  <c r="Q1271" i="11"/>
  <c r="P1271" i="11"/>
  <c r="O1271" i="11"/>
  <c r="N1271" i="11"/>
  <c r="M1271" i="11"/>
  <c r="I1271" i="11"/>
  <c r="G1271" i="11"/>
  <c r="A1271" i="11"/>
  <c r="U1270" i="11"/>
  <c r="S1270" i="11"/>
  <c r="R1270" i="11"/>
  <c r="T1270" i="11" s="1"/>
  <c r="Q1270" i="11"/>
  <c r="P1270" i="11"/>
  <c r="O1270" i="11"/>
  <c r="N1270" i="11"/>
  <c r="M1270" i="11"/>
  <c r="I1270" i="11"/>
  <c r="G1270" i="11"/>
  <c r="A1270" i="11"/>
  <c r="U1269" i="11"/>
  <c r="S1269" i="11"/>
  <c r="R1269" i="11"/>
  <c r="T1269" i="11" s="1"/>
  <c r="Q1269" i="11"/>
  <c r="P1269" i="11"/>
  <c r="O1269" i="11"/>
  <c r="N1269" i="11"/>
  <c r="M1269" i="11"/>
  <c r="I1269" i="11"/>
  <c r="G1269" i="11"/>
  <c r="A1269" i="11"/>
  <c r="S1268" i="11"/>
  <c r="U1268" i="11" s="1"/>
  <c r="R1268" i="11"/>
  <c r="T1268" i="11" s="1"/>
  <c r="Q1268" i="11"/>
  <c r="P1268" i="11"/>
  <c r="O1268" i="11"/>
  <c r="N1268" i="11"/>
  <c r="M1268" i="11"/>
  <c r="I1268" i="11"/>
  <c r="G1268" i="11"/>
  <c r="A1268" i="11"/>
  <c r="U1267" i="11"/>
  <c r="T1267" i="11"/>
  <c r="S1267" i="11"/>
  <c r="R1267" i="11"/>
  <c r="Q1267" i="11"/>
  <c r="P1267" i="11"/>
  <c r="O1267" i="11"/>
  <c r="N1267" i="11"/>
  <c r="M1267" i="11"/>
  <c r="I1267" i="11"/>
  <c r="G1267" i="11"/>
  <c r="A1267" i="11"/>
  <c r="U1266" i="11"/>
  <c r="S1266" i="11"/>
  <c r="R1266" i="11"/>
  <c r="T1266" i="11" s="1"/>
  <c r="Q1266" i="11"/>
  <c r="P1266" i="11"/>
  <c r="O1266" i="11"/>
  <c r="N1266" i="11"/>
  <c r="M1266" i="11"/>
  <c r="I1266" i="11"/>
  <c r="G1266" i="11"/>
  <c r="A1266" i="11"/>
  <c r="T1265" i="11"/>
  <c r="S1265" i="11"/>
  <c r="U1265" i="11" s="1"/>
  <c r="R1265" i="11"/>
  <c r="Q1265" i="11"/>
  <c r="P1265" i="11"/>
  <c r="O1265" i="11"/>
  <c r="N1265" i="11"/>
  <c r="M1265" i="11"/>
  <c r="I1265" i="11"/>
  <c r="G1265" i="11"/>
  <c r="A1265" i="11"/>
  <c r="S1264" i="11"/>
  <c r="U1264" i="11" s="1"/>
  <c r="R1264" i="11"/>
  <c r="T1264" i="11" s="1"/>
  <c r="Q1264" i="11"/>
  <c r="P1264" i="11"/>
  <c r="O1264" i="11"/>
  <c r="N1264" i="11"/>
  <c r="M1264" i="11"/>
  <c r="I1264" i="11"/>
  <c r="G1264" i="11"/>
  <c r="A1264" i="11"/>
  <c r="U1263" i="11"/>
  <c r="S1263" i="11"/>
  <c r="R1263" i="11"/>
  <c r="T1263" i="11" s="1"/>
  <c r="Q1263" i="11"/>
  <c r="P1263" i="11"/>
  <c r="O1263" i="11"/>
  <c r="N1263" i="11"/>
  <c r="M1263" i="11"/>
  <c r="I1263" i="11"/>
  <c r="G1263" i="11"/>
  <c r="A1263" i="11"/>
  <c r="U1262" i="11"/>
  <c r="S1262" i="11"/>
  <c r="R1262" i="11"/>
  <c r="T1262" i="11" s="1"/>
  <c r="Q1262" i="11"/>
  <c r="P1262" i="11"/>
  <c r="O1262" i="11"/>
  <c r="N1262" i="11"/>
  <c r="M1262" i="11"/>
  <c r="I1262" i="11"/>
  <c r="G1262" i="11"/>
  <c r="A1262" i="11"/>
  <c r="T1261" i="11"/>
  <c r="S1261" i="11"/>
  <c r="U1261" i="11" s="1"/>
  <c r="R1261" i="11"/>
  <c r="Q1261" i="11"/>
  <c r="P1261" i="11"/>
  <c r="O1261" i="11"/>
  <c r="N1261" i="11"/>
  <c r="M1261" i="11"/>
  <c r="I1261" i="11"/>
  <c r="G1261" i="11"/>
  <c r="A1261" i="11"/>
  <c r="S1260" i="11"/>
  <c r="U1260" i="11" s="1"/>
  <c r="R1260" i="11"/>
  <c r="T1260" i="11" s="1"/>
  <c r="Q1260" i="11"/>
  <c r="P1260" i="11"/>
  <c r="O1260" i="11"/>
  <c r="N1260" i="11"/>
  <c r="M1260" i="11"/>
  <c r="I1260" i="11"/>
  <c r="G1260" i="11"/>
  <c r="A1260" i="11"/>
  <c r="S1259" i="11"/>
  <c r="U1259" i="11" s="1"/>
  <c r="R1259" i="11"/>
  <c r="T1259" i="11" s="1"/>
  <c r="Q1259" i="11"/>
  <c r="P1259" i="11"/>
  <c r="O1259" i="11"/>
  <c r="N1259" i="11"/>
  <c r="M1259" i="11"/>
  <c r="I1259" i="11"/>
  <c r="G1259" i="11"/>
  <c r="A1259" i="11"/>
  <c r="U1258" i="11"/>
  <c r="S1258" i="11"/>
  <c r="R1258" i="11"/>
  <c r="T1258" i="11" s="1"/>
  <c r="Q1258" i="11"/>
  <c r="P1258" i="11"/>
  <c r="O1258" i="11"/>
  <c r="N1258" i="11"/>
  <c r="M1258" i="11"/>
  <c r="I1258" i="11"/>
  <c r="G1258" i="11"/>
  <c r="A1258" i="11"/>
  <c r="U1257" i="11"/>
  <c r="S1257" i="11"/>
  <c r="R1257" i="11"/>
  <c r="T1257" i="11" s="1"/>
  <c r="Q1257" i="11"/>
  <c r="P1257" i="11"/>
  <c r="O1257" i="11"/>
  <c r="N1257" i="11"/>
  <c r="M1257" i="11"/>
  <c r="I1257" i="11"/>
  <c r="G1257" i="11"/>
  <c r="A1257" i="11"/>
  <c r="S1256" i="11"/>
  <c r="U1256" i="11" s="1"/>
  <c r="R1256" i="11"/>
  <c r="T1256" i="11" s="1"/>
  <c r="Q1256" i="11"/>
  <c r="P1256" i="11"/>
  <c r="O1256" i="11"/>
  <c r="N1256" i="11"/>
  <c r="M1256" i="11"/>
  <c r="I1256" i="11"/>
  <c r="G1256" i="11"/>
  <c r="A1256" i="11"/>
  <c r="S1255" i="11"/>
  <c r="U1255" i="11" s="1"/>
  <c r="R1255" i="11"/>
  <c r="T1255" i="11" s="1"/>
  <c r="Q1255" i="11"/>
  <c r="P1255" i="11"/>
  <c r="O1255" i="11"/>
  <c r="N1255" i="11"/>
  <c r="M1255" i="11"/>
  <c r="I1255" i="11"/>
  <c r="G1255" i="11"/>
  <c r="A1255" i="11"/>
  <c r="U1254" i="11"/>
  <c r="S1254" i="11"/>
  <c r="R1254" i="11"/>
  <c r="T1254" i="11" s="1"/>
  <c r="Q1254" i="11"/>
  <c r="P1254" i="11"/>
  <c r="O1254" i="11"/>
  <c r="N1254" i="11"/>
  <c r="M1254" i="11"/>
  <c r="I1254" i="11"/>
  <c r="G1254" i="11"/>
  <c r="A1254" i="11"/>
  <c r="U1253" i="11"/>
  <c r="S1253" i="11"/>
  <c r="R1253" i="11"/>
  <c r="T1253" i="11" s="1"/>
  <c r="Q1253" i="11"/>
  <c r="P1253" i="11"/>
  <c r="O1253" i="11"/>
  <c r="N1253" i="11"/>
  <c r="M1253" i="11"/>
  <c r="I1253" i="11"/>
  <c r="G1253" i="11"/>
  <c r="A1253" i="11"/>
  <c r="S1252" i="11"/>
  <c r="U1252" i="11" s="1"/>
  <c r="R1252" i="11"/>
  <c r="T1252" i="11" s="1"/>
  <c r="Q1252" i="11"/>
  <c r="P1252" i="11"/>
  <c r="O1252" i="11"/>
  <c r="N1252" i="11"/>
  <c r="M1252" i="11"/>
  <c r="I1252" i="11"/>
  <c r="G1252" i="11"/>
  <c r="A1252" i="11"/>
  <c r="U1251" i="11"/>
  <c r="T1251" i="11"/>
  <c r="S1251" i="11"/>
  <c r="R1251" i="11"/>
  <c r="Q1251" i="11"/>
  <c r="P1251" i="11"/>
  <c r="O1251" i="11"/>
  <c r="N1251" i="11"/>
  <c r="M1251" i="11"/>
  <c r="I1251" i="11"/>
  <c r="G1251" i="11"/>
  <c r="A1251" i="11"/>
  <c r="U1250" i="11"/>
  <c r="S1250" i="11"/>
  <c r="R1250" i="11"/>
  <c r="T1250" i="11" s="1"/>
  <c r="Q1250" i="11"/>
  <c r="P1250" i="11"/>
  <c r="O1250" i="11"/>
  <c r="N1250" i="11"/>
  <c r="M1250" i="11"/>
  <c r="I1250" i="11"/>
  <c r="G1250" i="11"/>
  <c r="A1250" i="11"/>
  <c r="U1249" i="11"/>
  <c r="T1249" i="11"/>
  <c r="S1249" i="11"/>
  <c r="R1249" i="11"/>
  <c r="Q1249" i="11"/>
  <c r="P1249" i="11"/>
  <c r="O1249" i="11"/>
  <c r="N1249" i="11"/>
  <c r="M1249" i="11"/>
  <c r="I1249" i="11"/>
  <c r="G1249" i="11"/>
  <c r="A1249" i="11"/>
  <c r="S1248" i="11"/>
  <c r="U1248" i="11" s="1"/>
  <c r="R1248" i="11"/>
  <c r="T1248" i="11" s="1"/>
  <c r="Q1248" i="11"/>
  <c r="P1248" i="11"/>
  <c r="O1248" i="11"/>
  <c r="N1248" i="11"/>
  <c r="M1248" i="11"/>
  <c r="I1248" i="11"/>
  <c r="G1248" i="11"/>
  <c r="A1248" i="11"/>
  <c r="U1247" i="11"/>
  <c r="S1247" i="11"/>
  <c r="R1247" i="11"/>
  <c r="T1247" i="11" s="1"/>
  <c r="Q1247" i="11"/>
  <c r="P1247" i="11"/>
  <c r="O1247" i="11"/>
  <c r="N1247" i="11"/>
  <c r="M1247" i="11"/>
  <c r="I1247" i="11"/>
  <c r="G1247" i="11"/>
  <c r="A1247" i="11"/>
  <c r="U1246" i="11"/>
  <c r="S1246" i="11"/>
  <c r="R1246" i="11"/>
  <c r="T1246" i="11" s="1"/>
  <c r="Q1246" i="11"/>
  <c r="P1246" i="11"/>
  <c r="O1246" i="11"/>
  <c r="N1246" i="11"/>
  <c r="M1246" i="11"/>
  <c r="I1246" i="11"/>
  <c r="G1246" i="11"/>
  <c r="A1246" i="11"/>
  <c r="T1245" i="11"/>
  <c r="S1245" i="11"/>
  <c r="U1245" i="11" s="1"/>
  <c r="R1245" i="11"/>
  <c r="Q1245" i="11"/>
  <c r="P1245" i="11"/>
  <c r="O1245" i="11"/>
  <c r="N1245" i="11"/>
  <c r="M1245" i="11"/>
  <c r="I1245" i="11"/>
  <c r="G1245" i="11"/>
  <c r="A1245" i="11"/>
  <c r="S1244" i="11"/>
  <c r="U1244" i="11" s="1"/>
  <c r="R1244" i="11"/>
  <c r="T1244" i="11" s="1"/>
  <c r="Q1244" i="11"/>
  <c r="P1244" i="11"/>
  <c r="O1244" i="11"/>
  <c r="N1244" i="11"/>
  <c r="M1244" i="11"/>
  <c r="I1244" i="11"/>
  <c r="G1244" i="11"/>
  <c r="A1244" i="11"/>
  <c r="S1243" i="11"/>
  <c r="U1243" i="11" s="1"/>
  <c r="R1243" i="11"/>
  <c r="T1243" i="11" s="1"/>
  <c r="Q1243" i="11"/>
  <c r="P1243" i="11"/>
  <c r="O1243" i="11"/>
  <c r="N1243" i="11"/>
  <c r="M1243" i="11"/>
  <c r="I1243" i="11"/>
  <c r="G1243" i="11"/>
  <c r="A1243" i="11"/>
  <c r="U1242" i="11"/>
  <c r="T1242" i="11"/>
  <c r="S1242" i="11"/>
  <c r="R1242" i="11"/>
  <c r="Q1242" i="11"/>
  <c r="P1242" i="11"/>
  <c r="O1242" i="11"/>
  <c r="N1242" i="11"/>
  <c r="M1242" i="11"/>
  <c r="I1242" i="11"/>
  <c r="G1242" i="11"/>
  <c r="A1242" i="11"/>
  <c r="S1241" i="11"/>
  <c r="U1241" i="11" s="1"/>
  <c r="R1241" i="11"/>
  <c r="T1241" i="11" s="1"/>
  <c r="Q1241" i="11"/>
  <c r="P1241" i="11"/>
  <c r="O1241" i="11"/>
  <c r="N1241" i="11"/>
  <c r="M1241" i="11"/>
  <c r="I1241" i="11"/>
  <c r="G1241" i="11"/>
  <c r="A1241" i="11"/>
  <c r="U1240" i="11"/>
  <c r="T1240" i="11"/>
  <c r="S1240" i="11"/>
  <c r="R1240" i="11"/>
  <c r="Q1240" i="11"/>
  <c r="P1240" i="11"/>
  <c r="O1240" i="11"/>
  <c r="N1240" i="11"/>
  <c r="M1240" i="11"/>
  <c r="I1240" i="11"/>
  <c r="G1240" i="11"/>
  <c r="A1240" i="11"/>
  <c r="S1239" i="11"/>
  <c r="U1239" i="11" s="1"/>
  <c r="R1239" i="11"/>
  <c r="T1239" i="11" s="1"/>
  <c r="Q1239" i="11"/>
  <c r="P1239" i="11"/>
  <c r="O1239" i="11"/>
  <c r="N1239" i="11"/>
  <c r="M1239" i="11"/>
  <c r="I1239" i="11"/>
  <c r="G1239" i="11"/>
  <c r="A1239" i="11"/>
  <c r="U1238" i="11"/>
  <c r="T1238" i="11"/>
  <c r="S1238" i="11"/>
  <c r="R1238" i="11"/>
  <c r="Q1238" i="11"/>
  <c r="P1238" i="11"/>
  <c r="O1238" i="11"/>
  <c r="N1238" i="11"/>
  <c r="M1238" i="11"/>
  <c r="I1238" i="11"/>
  <c r="G1238" i="11"/>
  <c r="A1238" i="11"/>
  <c r="S1237" i="11"/>
  <c r="U1237" i="11" s="1"/>
  <c r="R1237" i="11"/>
  <c r="T1237" i="11" s="1"/>
  <c r="Q1237" i="11"/>
  <c r="P1237" i="11"/>
  <c r="O1237" i="11"/>
  <c r="N1237" i="11"/>
  <c r="M1237" i="11"/>
  <c r="I1237" i="11"/>
  <c r="G1237" i="11"/>
  <c r="A1237" i="11"/>
  <c r="U1236" i="11"/>
  <c r="S1236" i="11"/>
  <c r="R1236" i="11"/>
  <c r="T1236" i="11" s="1"/>
  <c r="Q1236" i="11"/>
  <c r="P1236" i="11"/>
  <c r="O1236" i="11"/>
  <c r="N1236" i="11"/>
  <c r="M1236" i="11"/>
  <c r="I1236" i="11"/>
  <c r="G1236" i="11"/>
  <c r="A1236" i="11"/>
  <c r="S1235" i="11"/>
  <c r="U1235" i="11" s="1"/>
  <c r="R1235" i="11"/>
  <c r="T1235" i="11" s="1"/>
  <c r="Q1235" i="11"/>
  <c r="P1235" i="11"/>
  <c r="O1235" i="11"/>
  <c r="N1235" i="11"/>
  <c r="M1235" i="11"/>
  <c r="I1235" i="11"/>
  <c r="G1235" i="11"/>
  <c r="A1235" i="11"/>
  <c r="U1234" i="11"/>
  <c r="S1234" i="11"/>
  <c r="R1234" i="11"/>
  <c r="T1234" i="11" s="1"/>
  <c r="Q1234" i="11"/>
  <c r="P1234" i="11"/>
  <c r="O1234" i="11"/>
  <c r="N1234" i="11"/>
  <c r="M1234" i="11"/>
  <c r="I1234" i="11"/>
  <c r="G1234" i="11"/>
  <c r="A1234" i="11"/>
  <c r="S1233" i="11"/>
  <c r="U1233" i="11" s="1"/>
  <c r="R1233" i="11"/>
  <c r="T1233" i="11" s="1"/>
  <c r="Q1233" i="11"/>
  <c r="P1233" i="11"/>
  <c r="O1233" i="11"/>
  <c r="N1233" i="11"/>
  <c r="M1233" i="11"/>
  <c r="I1233" i="11"/>
  <c r="G1233" i="11"/>
  <c r="A1233" i="11"/>
  <c r="U1232" i="11"/>
  <c r="S1232" i="11"/>
  <c r="R1232" i="11"/>
  <c r="T1232" i="11" s="1"/>
  <c r="Q1232" i="11"/>
  <c r="P1232" i="11"/>
  <c r="O1232" i="11"/>
  <c r="N1232" i="11"/>
  <c r="M1232" i="11"/>
  <c r="I1232" i="11"/>
  <c r="G1232" i="11"/>
  <c r="A1232" i="11"/>
  <c r="S1231" i="11"/>
  <c r="U1231" i="11" s="1"/>
  <c r="R1231" i="11"/>
  <c r="T1231" i="11" s="1"/>
  <c r="Q1231" i="11"/>
  <c r="P1231" i="11"/>
  <c r="O1231" i="11"/>
  <c r="N1231" i="11"/>
  <c r="M1231" i="11"/>
  <c r="I1231" i="11"/>
  <c r="G1231" i="11"/>
  <c r="A1231" i="11"/>
  <c r="U1230" i="11"/>
  <c r="S1230" i="11"/>
  <c r="R1230" i="11"/>
  <c r="T1230" i="11" s="1"/>
  <c r="Q1230" i="11"/>
  <c r="P1230" i="11"/>
  <c r="O1230" i="11"/>
  <c r="N1230" i="11"/>
  <c r="M1230" i="11"/>
  <c r="I1230" i="11"/>
  <c r="G1230" i="11"/>
  <c r="A1230" i="11"/>
  <c r="S1229" i="11"/>
  <c r="U1229" i="11" s="1"/>
  <c r="R1229" i="11"/>
  <c r="T1229" i="11" s="1"/>
  <c r="Q1229" i="11"/>
  <c r="P1229" i="11"/>
  <c r="O1229" i="11"/>
  <c r="N1229" i="11"/>
  <c r="M1229" i="11"/>
  <c r="I1229" i="11"/>
  <c r="G1229" i="11"/>
  <c r="A1229" i="11"/>
  <c r="U1228" i="11"/>
  <c r="S1228" i="11"/>
  <c r="R1228" i="11"/>
  <c r="T1228" i="11" s="1"/>
  <c r="Q1228" i="11"/>
  <c r="P1228" i="11"/>
  <c r="O1228" i="11"/>
  <c r="N1228" i="11"/>
  <c r="M1228" i="11"/>
  <c r="I1228" i="11"/>
  <c r="G1228" i="11"/>
  <c r="A1228" i="11"/>
  <c r="S1227" i="11"/>
  <c r="U1227" i="11" s="1"/>
  <c r="R1227" i="11"/>
  <c r="T1227" i="11" s="1"/>
  <c r="Q1227" i="11"/>
  <c r="P1227" i="11"/>
  <c r="O1227" i="11"/>
  <c r="N1227" i="11"/>
  <c r="M1227" i="11"/>
  <c r="I1227" i="11"/>
  <c r="G1227" i="11"/>
  <c r="A1227" i="11"/>
  <c r="U1226" i="11"/>
  <c r="S1226" i="11"/>
  <c r="R1226" i="11"/>
  <c r="T1226" i="11" s="1"/>
  <c r="Q1226" i="11"/>
  <c r="P1226" i="11"/>
  <c r="O1226" i="11"/>
  <c r="N1226" i="11"/>
  <c r="M1226" i="11"/>
  <c r="I1226" i="11"/>
  <c r="G1226" i="11"/>
  <c r="A1226" i="11"/>
  <c r="S1225" i="11"/>
  <c r="U1225" i="11" s="1"/>
  <c r="R1225" i="11"/>
  <c r="T1225" i="11" s="1"/>
  <c r="Q1225" i="11"/>
  <c r="P1225" i="11"/>
  <c r="O1225" i="11"/>
  <c r="N1225" i="11"/>
  <c r="M1225" i="11"/>
  <c r="I1225" i="11"/>
  <c r="G1225" i="11"/>
  <c r="A1225" i="11"/>
  <c r="U1224" i="11"/>
  <c r="S1224" i="11"/>
  <c r="R1224" i="11"/>
  <c r="T1224" i="11" s="1"/>
  <c r="Q1224" i="11"/>
  <c r="P1224" i="11"/>
  <c r="O1224" i="11"/>
  <c r="N1224" i="11"/>
  <c r="M1224" i="11"/>
  <c r="I1224" i="11"/>
  <c r="G1224" i="11"/>
  <c r="A1224" i="11"/>
  <c r="S1223" i="11"/>
  <c r="U1223" i="11" s="1"/>
  <c r="R1223" i="11"/>
  <c r="T1223" i="11" s="1"/>
  <c r="Q1223" i="11"/>
  <c r="P1223" i="11"/>
  <c r="O1223" i="11"/>
  <c r="N1223" i="11"/>
  <c r="M1223" i="11"/>
  <c r="I1223" i="11"/>
  <c r="G1223" i="11"/>
  <c r="A1223" i="11"/>
  <c r="U1222" i="11"/>
  <c r="S1222" i="11"/>
  <c r="R1222" i="11"/>
  <c r="T1222" i="11" s="1"/>
  <c r="Q1222" i="11"/>
  <c r="P1222" i="11"/>
  <c r="O1222" i="11"/>
  <c r="N1222" i="11"/>
  <c r="M1222" i="11"/>
  <c r="I1222" i="11"/>
  <c r="G1222" i="11"/>
  <c r="A1222" i="11"/>
  <c r="S1221" i="11"/>
  <c r="U1221" i="11" s="1"/>
  <c r="R1221" i="11"/>
  <c r="T1221" i="11" s="1"/>
  <c r="Q1221" i="11"/>
  <c r="P1221" i="11"/>
  <c r="O1221" i="11"/>
  <c r="N1221" i="11"/>
  <c r="M1221" i="11"/>
  <c r="I1221" i="11"/>
  <c r="G1221" i="11"/>
  <c r="A1221" i="11"/>
  <c r="U1220" i="11"/>
  <c r="S1220" i="11"/>
  <c r="R1220" i="11"/>
  <c r="T1220" i="11" s="1"/>
  <c r="Q1220" i="11"/>
  <c r="P1220" i="11"/>
  <c r="O1220" i="11"/>
  <c r="N1220" i="11"/>
  <c r="M1220" i="11"/>
  <c r="I1220" i="11"/>
  <c r="G1220" i="11"/>
  <c r="A1220" i="11"/>
  <c r="S1219" i="11"/>
  <c r="U1219" i="11" s="1"/>
  <c r="R1219" i="11"/>
  <c r="T1219" i="11" s="1"/>
  <c r="Q1219" i="11"/>
  <c r="P1219" i="11"/>
  <c r="O1219" i="11"/>
  <c r="N1219" i="11"/>
  <c r="M1219" i="11"/>
  <c r="I1219" i="11"/>
  <c r="G1219" i="11"/>
  <c r="A1219" i="11"/>
  <c r="U1218" i="11"/>
  <c r="S1218" i="11"/>
  <c r="R1218" i="11"/>
  <c r="T1218" i="11" s="1"/>
  <c r="Q1218" i="11"/>
  <c r="P1218" i="11"/>
  <c r="O1218" i="11"/>
  <c r="N1218" i="11"/>
  <c r="M1218" i="11"/>
  <c r="I1218" i="11"/>
  <c r="G1218" i="11"/>
  <c r="A1218" i="11"/>
  <c r="S1217" i="11"/>
  <c r="U1217" i="11" s="1"/>
  <c r="R1217" i="11"/>
  <c r="T1217" i="11" s="1"/>
  <c r="Q1217" i="11"/>
  <c r="P1217" i="11"/>
  <c r="O1217" i="11"/>
  <c r="N1217" i="11"/>
  <c r="M1217" i="11"/>
  <c r="I1217" i="11"/>
  <c r="G1217" i="11"/>
  <c r="A1217" i="11"/>
  <c r="U1216" i="11"/>
  <c r="S1216" i="11"/>
  <c r="R1216" i="11"/>
  <c r="T1216" i="11" s="1"/>
  <c r="Q1216" i="11"/>
  <c r="P1216" i="11"/>
  <c r="O1216" i="11"/>
  <c r="N1216" i="11"/>
  <c r="M1216" i="11"/>
  <c r="I1216" i="11"/>
  <c r="G1216" i="11"/>
  <c r="A1216" i="11"/>
  <c r="S1215" i="11"/>
  <c r="U1215" i="11" s="1"/>
  <c r="R1215" i="11"/>
  <c r="T1215" i="11" s="1"/>
  <c r="Q1215" i="11"/>
  <c r="P1215" i="11"/>
  <c r="O1215" i="11"/>
  <c r="N1215" i="11"/>
  <c r="M1215" i="11"/>
  <c r="I1215" i="11"/>
  <c r="G1215" i="11"/>
  <c r="A1215" i="11"/>
  <c r="U1214" i="11"/>
  <c r="S1214" i="11"/>
  <c r="R1214" i="11"/>
  <c r="T1214" i="11" s="1"/>
  <c r="Q1214" i="11"/>
  <c r="P1214" i="11"/>
  <c r="O1214" i="11"/>
  <c r="N1214" i="11"/>
  <c r="M1214" i="11"/>
  <c r="I1214" i="11"/>
  <c r="G1214" i="11"/>
  <c r="A1214" i="11"/>
  <c r="S1213" i="11"/>
  <c r="U1213" i="11" s="1"/>
  <c r="R1213" i="11"/>
  <c r="T1213" i="11" s="1"/>
  <c r="Q1213" i="11"/>
  <c r="P1213" i="11"/>
  <c r="O1213" i="11"/>
  <c r="N1213" i="11"/>
  <c r="M1213" i="11"/>
  <c r="I1213" i="11"/>
  <c r="G1213" i="11"/>
  <c r="A1213" i="11"/>
  <c r="U1212" i="11"/>
  <c r="S1212" i="11"/>
  <c r="R1212" i="11"/>
  <c r="T1212" i="11" s="1"/>
  <c r="Q1212" i="11"/>
  <c r="P1212" i="11"/>
  <c r="O1212" i="11"/>
  <c r="N1212" i="11"/>
  <c r="M1212" i="11"/>
  <c r="I1212" i="11"/>
  <c r="G1212" i="11"/>
  <c r="A1212" i="11"/>
  <c r="S1211" i="11"/>
  <c r="U1211" i="11" s="1"/>
  <c r="R1211" i="11"/>
  <c r="T1211" i="11" s="1"/>
  <c r="Q1211" i="11"/>
  <c r="P1211" i="11"/>
  <c r="O1211" i="11"/>
  <c r="N1211" i="11"/>
  <c r="M1211" i="11"/>
  <c r="I1211" i="11"/>
  <c r="G1211" i="11"/>
  <c r="A1211" i="11"/>
  <c r="U1210" i="11"/>
  <c r="S1210" i="11"/>
  <c r="R1210" i="11"/>
  <c r="T1210" i="11" s="1"/>
  <c r="Q1210" i="11"/>
  <c r="P1210" i="11"/>
  <c r="O1210" i="11"/>
  <c r="N1210" i="11"/>
  <c r="M1210" i="11"/>
  <c r="I1210" i="11"/>
  <c r="G1210" i="11"/>
  <c r="A1210" i="11"/>
  <c r="S1209" i="11"/>
  <c r="U1209" i="11" s="1"/>
  <c r="R1209" i="11"/>
  <c r="T1209" i="11" s="1"/>
  <c r="Q1209" i="11"/>
  <c r="P1209" i="11"/>
  <c r="O1209" i="11"/>
  <c r="N1209" i="11"/>
  <c r="M1209" i="11"/>
  <c r="I1209" i="11"/>
  <c r="G1209" i="11"/>
  <c r="A1209" i="11"/>
  <c r="S1208" i="11"/>
  <c r="U1208" i="11" s="1"/>
  <c r="R1208" i="11"/>
  <c r="T1208" i="11" s="1"/>
  <c r="Q1208" i="11"/>
  <c r="P1208" i="11"/>
  <c r="O1208" i="11"/>
  <c r="N1208" i="11"/>
  <c r="M1208" i="11"/>
  <c r="I1208" i="11"/>
  <c r="G1208" i="11"/>
  <c r="A1208" i="11"/>
  <c r="S1207" i="11"/>
  <c r="U1207" i="11" s="1"/>
  <c r="R1207" i="11"/>
  <c r="T1207" i="11" s="1"/>
  <c r="Q1207" i="11"/>
  <c r="P1207" i="11"/>
  <c r="O1207" i="11"/>
  <c r="N1207" i="11"/>
  <c r="M1207" i="11"/>
  <c r="I1207" i="11"/>
  <c r="G1207" i="11"/>
  <c r="A1207" i="11"/>
  <c r="S1206" i="11"/>
  <c r="U1206" i="11" s="1"/>
  <c r="R1206" i="11"/>
  <c r="T1206" i="11" s="1"/>
  <c r="Q1206" i="11"/>
  <c r="P1206" i="11"/>
  <c r="O1206" i="11"/>
  <c r="N1206" i="11"/>
  <c r="M1206" i="11"/>
  <c r="I1206" i="11"/>
  <c r="G1206" i="11"/>
  <c r="A1206" i="11"/>
  <c r="S1205" i="11"/>
  <c r="U1205" i="11" s="1"/>
  <c r="R1205" i="11"/>
  <c r="T1205" i="11" s="1"/>
  <c r="Q1205" i="11"/>
  <c r="P1205" i="11"/>
  <c r="O1205" i="11"/>
  <c r="N1205" i="11"/>
  <c r="M1205" i="11"/>
  <c r="I1205" i="11"/>
  <c r="G1205" i="11"/>
  <c r="A1205" i="11"/>
  <c r="S1204" i="11"/>
  <c r="U1204" i="11" s="1"/>
  <c r="R1204" i="11"/>
  <c r="T1204" i="11" s="1"/>
  <c r="Q1204" i="11"/>
  <c r="P1204" i="11"/>
  <c r="O1204" i="11"/>
  <c r="N1204" i="11"/>
  <c r="M1204" i="11"/>
  <c r="I1204" i="11"/>
  <c r="G1204" i="11"/>
  <c r="A1204" i="11"/>
  <c r="S1203" i="11"/>
  <c r="U1203" i="11" s="1"/>
  <c r="R1203" i="11"/>
  <c r="T1203" i="11" s="1"/>
  <c r="Q1203" i="11"/>
  <c r="P1203" i="11"/>
  <c r="O1203" i="11"/>
  <c r="N1203" i="11"/>
  <c r="M1203" i="11"/>
  <c r="I1203" i="11"/>
  <c r="G1203" i="11"/>
  <c r="A1203" i="11"/>
  <c r="S1202" i="11"/>
  <c r="U1202" i="11" s="1"/>
  <c r="R1202" i="11"/>
  <c r="T1202" i="11" s="1"/>
  <c r="Q1202" i="11"/>
  <c r="P1202" i="11"/>
  <c r="O1202" i="11"/>
  <c r="N1202" i="11"/>
  <c r="M1202" i="11"/>
  <c r="I1202" i="11"/>
  <c r="G1202" i="11"/>
  <c r="A1202" i="11"/>
  <c r="S1201" i="11"/>
  <c r="U1201" i="11" s="1"/>
  <c r="R1201" i="11"/>
  <c r="T1201" i="11" s="1"/>
  <c r="Q1201" i="11"/>
  <c r="P1201" i="11"/>
  <c r="O1201" i="11"/>
  <c r="N1201" i="11"/>
  <c r="M1201" i="11"/>
  <c r="I1201" i="11"/>
  <c r="G1201" i="11"/>
  <c r="A1201" i="11"/>
  <c r="S1200" i="11"/>
  <c r="U1200" i="11" s="1"/>
  <c r="R1200" i="11"/>
  <c r="T1200" i="11" s="1"/>
  <c r="Q1200" i="11"/>
  <c r="P1200" i="11"/>
  <c r="O1200" i="11"/>
  <c r="N1200" i="11"/>
  <c r="M1200" i="11"/>
  <c r="I1200" i="11"/>
  <c r="G1200" i="11"/>
  <c r="A1200" i="11"/>
  <c r="S1199" i="11"/>
  <c r="U1199" i="11" s="1"/>
  <c r="R1199" i="11"/>
  <c r="T1199" i="11" s="1"/>
  <c r="Q1199" i="11"/>
  <c r="P1199" i="11"/>
  <c r="O1199" i="11"/>
  <c r="N1199" i="11"/>
  <c r="M1199" i="11"/>
  <c r="I1199" i="11"/>
  <c r="G1199" i="11"/>
  <c r="A1199" i="11"/>
  <c r="S1198" i="11"/>
  <c r="U1198" i="11" s="1"/>
  <c r="R1198" i="11"/>
  <c r="T1198" i="11" s="1"/>
  <c r="Q1198" i="11"/>
  <c r="P1198" i="11"/>
  <c r="O1198" i="11"/>
  <c r="N1198" i="11"/>
  <c r="M1198" i="11"/>
  <c r="I1198" i="11"/>
  <c r="G1198" i="11"/>
  <c r="A1198" i="11"/>
  <c r="S1197" i="11"/>
  <c r="U1197" i="11" s="1"/>
  <c r="R1197" i="11"/>
  <c r="T1197" i="11" s="1"/>
  <c r="Q1197" i="11"/>
  <c r="P1197" i="11"/>
  <c r="O1197" i="11"/>
  <c r="N1197" i="11"/>
  <c r="M1197" i="11"/>
  <c r="I1197" i="11"/>
  <c r="G1197" i="11"/>
  <c r="A1197" i="11"/>
  <c r="S1196" i="11"/>
  <c r="U1196" i="11" s="1"/>
  <c r="R1196" i="11"/>
  <c r="T1196" i="11" s="1"/>
  <c r="Q1196" i="11"/>
  <c r="P1196" i="11"/>
  <c r="O1196" i="11"/>
  <c r="N1196" i="11"/>
  <c r="M1196" i="11"/>
  <c r="I1196" i="11"/>
  <c r="G1196" i="11"/>
  <c r="A1196" i="11"/>
  <c r="S1195" i="11"/>
  <c r="U1195" i="11" s="1"/>
  <c r="R1195" i="11"/>
  <c r="T1195" i="11" s="1"/>
  <c r="Q1195" i="11"/>
  <c r="P1195" i="11"/>
  <c r="O1195" i="11"/>
  <c r="N1195" i="11"/>
  <c r="M1195" i="11"/>
  <c r="I1195" i="11"/>
  <c r="G1195" i="11"/>
  <c r="A1195" i="11"/>
  <c r="S1194" i="11"/>
  <c r="U1194" i="11" s="1"/>
  <c r="R1194" i="11"/>
  <c r="T1194" i="11" s="1"/>
  <c r="Q1194" i="11"/>
  <c r="P1194" i="11"/>
  <c r="O1194" i="11"/>
  <c r="N1194" i="11"/>
  <c r="M1194" i="11"/>
  <c r="I1194" i="11"/>
  <c r="G1194" i="11"/>
  <c r="A1194" i="11"/>
  <c r="S1193" i="11"/>
  <c r="U1193" i="11" s="1"/>
  <c r="R1193" i="11"/>
  <c r="T1193" i="11" s="1"/>
  <c r="Q1193" i="11"/>
  <c r="P1193" i="11"/>
  <c r="O1193" i="11"/>
  <c r="N1193" i="11"/>
  <c r="M1193" i="11"/>
  <c r="I1193" i="11"/>
  <c r="G1193" i="11"/>
  <c r="A1193" i="11"/>
  <c r="S1192" i="11"/>
  <c r="U1192" i="11" s="1"/>
  <c r="R1192" i="11"/>
  <c r="T1192" i="11" s="1"/>
  <c r="Q1192" i="11"/>
  <c r="P1192" i="11"/>
  <c r="O1192" i="11"/>
  <c r="N1192" i="11"/>
  <c r="M1192" i="11"/>
  <c r="I1192" i="11"/>
  <c r="G1192" i="11"/>
  <c r="A1192" i="11"/>
  <c r="S1191" i="11"/>
  <c r="U1191" i="11" s="1"/>
  <c r="R1191" i="11"/>
  <c r="T1191" i="11" s="1"/>
  <c r="Q1191" i="11"/>
  <c r="P1191" i="11"/>
  <c r="O1191" i="11"/>
  <c r="N1191" i="11"/>
  <c r="M1191" i="11"/>
  <c r="I1191" i="11"/>
  <c r="G1191" i="11"/>
  <c r="A1191" i="11"/>
  <c r="S1190" i="11"/>
  <c r="U1190" i="11" s="1"/>
  <c r="R1190" i="11"/>
  <c r="T1190" i="11" s="1"/>
  <c r="Q1190" i="11"/>
  <c r="P1190" i="11"/>
  <c r="O1190" i="11"/>
  <c r="N1190" i="11"/>
  <c r="M1190" i="11"/>
  <c r="I1190" i="11"/>
  <c r="G1190" i="11"/>
  <c r="A1190" i="11"/>
  <c r="S1189" i="11"/>
  <c r="U1189" i="11" s="1"/>
  <c r="R1189" i="11"/>
  <c r="T1189" i="11" s="1"/>
  <c r="Q1189" i="11"/>
  <c r="P1189" i="11"/>
  <c r="O1189" i="11"/>
  <c r="N1189" i="11"/>
  <c r="M1189" i="11"/>
  <c r="I1189" i="11"/>
  <c r="G1189" i="11"/>
  <c r="A1189" i="11"/>
  <c r="S1188" i="11"/>
  <c r="U1188" i="11" s="1"/>
  <c r="R1188" i="11"/>
  <c r="T1188" i="11" s="1"/>
  <c r="Q1188" i="11"/>
  <c r="P1188" i="11"/>
  <c r="O1188" i="11"/>
  <c r="N1188" i="11"/>
  <c r="M1188" i="11"/>
  <c r="I1188" i="11"/>
  <c r="G1188" i="11"/>
  <c r="A1188" i="11"/>
  <c r="S1187" i="11"/>
  <c r="U1187" i="11" s="1"/>
  <c r="R1187" i="11"/>
  <c r="T1187" i="11" s="1"/>
  <c r="Q1187" i="11"/>
  <c r="P1187" i="11"/>
  <c r="O1187" i="11"/>
  <c r="N1187" i="11"/>
  <c r="M1187" i="11"/>
  <c r="I1187" i="11"/>
  <c r="G1187" i="11"/>
  <c r="A1187" i="11"/>
  <c r="S1186" i="11"/>
  <c r="U1186" i="11" s="1"/>
  <c r="R1186" i="11"/>
  <c r="T1186" i="11" s="1"/>
  <c r="Q1186" i="11"/>
  <c r="P1186" i="11"/>
  <c r="O1186" i="11"/>
  <c r="N1186" i="11"/>
  <c r="M1186" i="11"/>
  <c r="I1186" i="11"/>
  <c r="G1186" i="11"/>
  <c r="A1186" i="11"/>
  <c r="S1185" i="11"/>
  <c r="U1185" i="11" s="1"/>
  <c r="R1185" i="11"/>
  <c r="T1185" i="11" s="1"/>
  <c r="Q1185" i="11"/>
  <c r="P1185" i="11"/>
  <c r="O1185" i="11"/>
  <c r="N1185" i="11"/>
  <c r="M1185" i="11"/>
  <c r="I1185" i="11"/>
  <c r="G1185" i="11"/>
  <c r="A1185" i="11"/>
  <c r="U1184" i="11"/>
  <c r="S1184" i="11"/>
  <c r="R1184" i="11"/>
  <c r="T1184" i="11" s="1"/>
  <c r="Q1184" i="11"/>
  <c r="P1184" i="11"/>
  <c r="O1184" i="11"/>
  <c r="N1184" i="11"/>
  <c r="M1184" i="11"/>
  <c r="I1184" i="11"/>
  <c r="G1184" i="11"/>
  <c r="A1184" i="11"/>
  <c r="S1183" i="11"/>
  <c r="U1183" i="11" s="1"/>
  <c r="R1183" i="11"/>
  <c r="T1183" i="11" s="1"/>
  <c r="Q1183" i="11"/>
  <c r="P1183" i="11"/>
  <c r="O1183" i="11"/>
  <c r="N1183" i="11"/>
  <c r="M1183" i="11"/>
  <c r="I1183" i="11"/>
  <c r="G1183" i="11"/>
  <c r="A1183" i="11"/>
  <c r="S1182" i="11"/>
  <c r="U1182" i="11" s="1"/>
  <c r="R1182" i="11"/>
  <c r="T1182" i="11" s="1"/>
  <c r="Q1182" i="11"/>
  <c r="P1182" i="11"/>
  <c r="O1182" i="11"/>
  <c r="N1182" i="11"/>
  <c r="M1182" i="11"/>
  <c r="I1182" i="11"/>
  <c r="G1182" i="11"/>
  <c r="A1182" i="11"/>
  <c r="S1181" i="11"/>
  <c r="U1181" i="11" s="1"/>
  <c r="R1181" i="11"/>
  <c r="T1181" i="11" s="1"/>
  <c r="Q1181" i="11"/>
  <c r="P1181" i="11"/>
  <c r="O1181" i="11"/>
  <c r="N1181" i="11"/>
  <c r="M1181" i="11"/>
  <c r="I1181" i="11"/>
  <c r="G1181" i="11"/>
  <c r="A1181" i="11"/>
  <c r="S1180" i="11"/>
  <c r="U1180" i="11" s="1"/>
  <c r="R1180" i="11"/>
  <c r="T1180" i="11" s="1"/>
  <c r="Q1180" i="11"/>
  <c r="P1180" i="11"/>
  <c r="O1180" i="11"/>
  <c r="N1180" i="11"/>
  <c r="M1180" i="11"/>
  <c r="I1180" i="11"/>
  <c r="G1180" i="11"/>
  <c r="A1180" i="11"/>
  <c r="S1179" i="11"/>
  <c r="U1179" i="11" s="1"/>
  <c r="R1179" i="11"/>
  <c r="T1179" i="11" s="1"/>
  <c r="Q1179" i="11"/>
  <c r="P1179" i="11"/>
  <c r="O1179" i="11"/>
  <c r="N1179" i="11"/>
  <c r="M1179" i="11"/>
  <c r="I1179" i="11"/>
  <c r="G1179" i="11"/>
  <c r="A1179" i="11"/>
  <c r="S1178" i="11"/>
  <c r="U1178" i="11" s="1"/>
  <c r="R1178" i="11"/>
  <c r="T1178" i="11" s="1"/>
  <c r="Q1178" i="11"/>
  <c r="P1178" i="11"/>
  <c r="O1178" i="11"/>
  <c r="N1178" i="11"/>
  <c r="M1178" i="11"/>
  <c r="I1178" i="11"/>
  <c r="G1178" i="11"/>
  <c r="A1178" i="11"/>
  <c r="S1177" i="11"/>
  <c r="U1177" i="11" s="1"/>
  <c r="R1177" i="11"/>
  <c r="T1177" i="11" s="1"/>
  <c r="Q1177" i="11"/>
  <c r="P1177" i="11"/>
  <c r="O1177" i="11"/>
  <c r="N1177" i="11"/>
  <c r="M1177" i="11"/>
  <c r="I1177" i="11"/>
  <c r="G1177" i="11"/>
  <c r="A1177" i="11"/>
  <c r="S1176" i="11"/>
  <c r="U1176" i="11" s="1"/>
  <c r="R1176" i="11"/>
  <c r="T1176" i="11" s="1"/>
  <c r="Q1176" i="11"/>
  <c r="P1176" i="11"/>
  <c r="O1176" i="11"/>
  <c r="N1176" i="11"/>
  <c r="M1176" i="11"/>
  <c r="I1176" i="11"/>
  <c r="G1176" i="11"/>
  <c r="A1176" i="11"/>
  <c r="S1175" i="11"/>
  <c r="U1175" i="11" s="1"/>
  <c r="R1175" i="11"/>
  <c r="T1175" i="11" s="1"/>
  <c r="Q1175" i="11"/>
  <c r="P1175" i="11"/>
  <c r="O1175" i="11"/>
  <c r="N1175" i="11"/>
  <c r="M1175" i="11"/>
  <c r="I1175" i="11"/>
  <c r="G1175" i="11"/>
  <c r="A1175" i="11"/>
  <c r="S1174" i="11"/>
  <c r="U1174" i="11" s="1"/>
  <c r="R1174" i="11"/>
  <c r="T1174" i="11" s="1"/>
  <c r="Q1174" i="11"/>
  <c r="P1174" i="11"/>
  <c r="O1174" i="11"/>
  <c r="N1174" i="11"/>
  <c r="M1174" i="11"/>
  <c r="I1174" i="11"/>
  <c r="G1174" i="11"/>
  <c r="A1174" i="11"/>
  <c r="S1173" i="11"/>
  <c r="U1173" i="11" s="1"/>
  <c r="R1173" i="11"/>
  <c r="T1173" i="11" s="1"/>
  <c r="Q1173" i="11"/>
  <c r="P1173" i="11"/>
  <c r="O1173" i="11"/>
  <c r="N1173" i="11"/>
  <c r="M1173" i="11"/>
  <c r="I1173" i="11"/>
  <c r="G1173" i="11"/>
  <c r="A1173" i="11"/>
  <c r="S1172" i="11"/>
  <c r="U1172" i="11" s="1"/>
  <c r="R1172" i="11"/>
  <c r="T1172" i="11" s="1"/>
  <c r="Q1172" i="11"/>
  <c r="P1172" i="11"/>
  <c r="O1172" i="11"/>
  <c r="N1172" i="11"/>
  <c r="M1172" i="11"/>
  <c r="I1172" i="11"/>
  <c r="G1172" i="11"/>
  <c r="A1172" i="11"/>
  <c r="S1171" i="11"/>
  <c r="U1171" i="11" s="1"/>
  <c r="R1171" i="11"/>
  <c r="T1171" i="11" s="1"/>
  <c r="Q1171" i="11"/>
  <c r="P1171" i="11"/>
  <c r="O1171" i="11"/>
  <c r="N1171" i="11"/>
  <c r="M1171" i="11"/>
  <c r="I1171" i="11"/>
  <c r="G1171" i="11"/>
  <c r="A1171" i="11"/>
  <c r="S1170" i="11"/>
  <c r="U1170" i="11" s="1"/>
  <c r="R1170" i="11"/>
  <c r="T1170" i="11" s="1"/>
  <c r="Q1170" i="11"/>
  <c r="P1170" i="11"/>
  <c r="O1170" i="11"/>
  <c r="N1170" i="11"/>
  <c r="M1170" i="11"/>
  <c r="I1170" i="11"/>
  <c r="G1170" i="11"/>
  <c r="A1170" i="11"/>
  <c r="S1169" i="11"/>
  <c r="U1169" i="11" s="1"/>
  <c r="R1169" i="11"/>
  <c r="T1169" i="11" s="1"/>
  <c r="Q1169" i="11"/>
  <c r="P1169" i="11"/>
  <c r="O1169" i="11"/>
  <c r="N1169" i="11"/>
  <c r="M1169" i="11"/>
  <c r="I1169" i="11"/>
  <c r="G1169" i="11"/>
  <c r="A1169" i="11"/>
  <c r="S1168" i="11"/>
  <c r="U1168" i="11" s="1"/>
  <c r="R1168" i="11"/>
  <c r="T1168" i="11" s="1"/>
  <c r="Q1168" i="11"/>
  <c r="P1168" i="11"/>
  <c r="O1168" i="11"/>
  <c r="N1168" i="11"/>
  <c r="M1168" i="11"/>
  <c r="I1168" i="11"/>
  <c r="G1168" i="11"/>
  <c r="A1168" i="11"/>
  <c r="S1167" i="11"/>
  <c r="U1167" i="11" s="1"/>
  <c r="R1167" i="11"/>
  <c r="T1167" i="11" s="1"/>
  <c r="Q1167" i="11"/>
  <c r="P1167" i="11"/>
  <c r="O1167" i="11"/>
  <c r="N1167" i="11"/>
  <c r="M1167" i="11"/>
  <c r="I1167" i="11"/>
  <c r="G1167" i="11"/>
  <c r="A1167" i="11"/>
  <c r="S1166" i="11"/>
  <c r="U1166" i="11" s="1"/>
  <c r="R1166" i="11"/>
  <c r="T1166" i="11" s="1"/>
  <c r="Q1166" i="11"/>
  <c r="P1166" i="11"/>
  <c r="O1166" i="11"/>
  <c r="N1166" i="11"/>
  <c r="M1166" i="11"/>
  <c r="I1166" i="11"/>
  <c r="G1166" i="11"/>
  <c r="A1166" i="11"/>
  <c r="S1165" i="11"/>
  <c r="U1165" i="11" s="1"/>
  <c r="R1165" i="11"/>
  <c r="T1165" i="11" s="1"/>
  <c r="Q1165" i="11"/>
  <c r="P1165" i="11"/>
  <c r="O1165" i="11"/>
  <c r="N1165" i="11"/>
  <c r="M1165" i="11"/>
  <c r="I1165" i="11"/>
  <c r="G1165" i="11"/>
  <c r="A1165" i="11"/>
  <c r="S1164" i="11"/>
  <c r="U1164" i="11" s="1"/>
  <c r="R1164" i="11"/>
  <c r="T1164" i="11" s="1"/>
  <c r="Q1164" i="11"/>
  <c r="P1164" i="11"/>
  <c r="O1164" i="11"/>
  <c r="N1164" i="11"/>
  <c r="M1164" i="11"/>
  <c r="I1164" i="11"/>
  <c r="G1164" i="11"/>
  <c r="A1164" i="11"/>
  <c r="S1163" i="11"/>
  <c r="U1163" i="11" s="1"/>
  <c r="R1163" i="11"/>
  <c r="T1163" i="11" s="1"/>
  <c r="Q1163" i="11"/>
  <c r="P1163" i="11"/>
  <c r="O1163" i="11"/>
  <c r="N1163" i="11"/>
  <c r="M1163" i="11"/>
  <c r="I1163" i="11"/>
  <c r="G1163" i="11"/>
  <c r="A1163" i="11"/>
  <c r="S1162" i="11"/>
  <c r="U1162" i="11" s="1"/>
  <c r="R1162" i="11"/>
  <c r="T1162" i="11" s="1"/>
  <c r="Q1162" i="11"/>
  <c r="P1162" i="11"/>
  <c r="O1162" i="11"/>
  <c r="N1162" i="11"/>
  <c r="M1162" i="11"/>
  <c r="I1162" i="11"/>
  <c r="G1162" i="11"/>
  <c r="A1162" i="11"/>
  <c r="S1161" i="11"/>
  <c r="U1161" i="11" s="1"/>
  <c r="R1161" i="11"/>
  <c r="T1161" i="11" s="1"/>
  <c r="Q1161" i="11"/>
  <c r="P1161" i="11"/>
  <c r="O1161" i="11"/>
  <c r="N1161" i="11"/>
  <c r="M1161" i="11"/>
  <c r="I1161" i="11"/>
  <c r="G1161" i="11"/>
  <c r="A1161" i="11"/>
  <c r="S1160" i="11"/>
  <c r="U1160" i="11" s="1"/>
  <c r="R1160" i="11"/>
  <c r="T1160" i="11" s="1"/>
  <c r="Q1160" i="11"/>
  <c r="P1160" i="11"/>
  <c r="O1160" i="11"/>
  <c r="N1160" i="11"/>
  <c r="M1160" i="11"/>
  <c r="I1160" i="11"/>
  <c r="G1160" i="11"/>
  <c r="A1160" i="11"/>
  <c r="S1159" i="11"/>
  <c r="U1159" i="11" s="1"/>
  <c r="R1159" i="11"/>
  <c r="T1159" i="11" s="1"/>
  <c r="Q1159" i="11"/>
  <c r="P1159" i="11"/>
  <c r="O1159" i="11"/>
  <c r="N1159" i="11"/>
  <c r="M1159" i="11"/>
  <c r="I1159" i="11"/>
  <c r="G1159" i="11"/>
  <c r="A1159" i="11"/>
  <c r="S1158" i="11"/>
  <c r="U1158" i="11" s="1"/>
  <c r="R1158" i="11"/>
  <c r="T1158" i="11" s="1"/>
  <c r="Q1158" i="11"/>
  <c r="P1158" i="11"/>
  <c r="O1158" i="11"/>
  <c r="N1158" i="11"/>
  <c r="M1158" i="11"/>
  <c r="I1158" i="11"/>
  <c r="G1158" i="11"/>
  <c r="A1158" i="11"/>
  <c r="S1157" i="11"/>
  <c r="U1157" i="11" s="1"/>
  <c r="R1157" i="11"/>
  <c r="T1157" i="11" s="1"/>
  <c r="Q1157" i="11"/>
  <c r="P1157" i="11"/>
  <c r="O1157" i="11"/>
  <c r="N1157" i="11"/>
  <c r="M1157" i="11"/>
  <c r="I1157" i="11"/>
  <c r="G1157" i="11"/>
  <c r="A1157" i="11"/>
  <c r="S1156" i="11"/>
  <c r="U1156" i="11" s="1"/>
  <c r="R1156" i="11"/>
  <c r="T1156" i="11" s="1"/>
  <c r="Q1156" i="11"/>
  <c r="P1156" i="11"/>
  <c r="O1156" i="11"/>
  <c r="N1156" i="11"/>
  <c r="M1156" i="11"/>
  <c r="I1156" i="11"/>
  <c r="G1156" i="11"/>
  <c r="A1156" i="11"/>
  <c r="S1155" i="11"/>
  <c r="U1155" i="11" s="1"/>
  <c r="R1155" i="11"/>
  <c r="T1155" i="11" s="1"/>
  <c r="Q1155" i="11"/>
  <c r="P1155" i="11"/>
  <c r="O1155" i="11"/>
  <c r="N1155" i="11"/>
  <c r="M1155" i="11"/>
  <c r="I1155" i="11"/>
  <c r="G1155" i="11"/>
  <c r="A1155" i="11"/>
  <c r="U1154" i="11"/>
  <c r="S1154" i="11"/>
  <c r="R1154" i="11"/>
  <c r="T1154" i="11" s="1"/>
  <c r="Q1154" i="11"/>
  <c r="P1154" i="11"/>
  <c r="O1154" i="11"/>
  <c r="N1154" i="11"/>
  <c r="M1154" i="11"/>
  <c r="I1154" i="11"/>
  <c r="G1154" i="11"/>
  <c r="A1154" i="11"/>
  <c r="S1153" i="11"/>
  <c r="U1153" i="11" s="1"/>
  <c r="R1153" i="11"/>
  <c r="T1153" i="11" s="1"/>
  <c r="Q1153" i="11"/>
  <c r="P1153" i="11"/>
  <c r="O1153" i="11"/>
  <c r="N1153" i="11"/>
  <c r="M1153" i="11"/>
  <c r="I1153" i="11"/>
  <c r="G1153" i="11"/>
  <c r="A1153" i="11"/>
  <c r="U1152" i="11"/>
  <c r="S1152" i="11"/>
  <c r="R1152" i="11"/>
  <c r="T1152" i="11" s="1"/>
  <c r="Q1152" i="11"/>
  <c r="P1152" i="11"/>
  <c r="O1152" i="11"/>
  <c r="N1152" i="11"/>
  <c r="M1152" i="11"/>
  <c r="I1152" i="11"/>
  <c r="G1152" i="11"/>
  <c r="A1152" i="11"/>
  <c r="S1151" i="11"/>
  <c r="U1151" i="11" s="1"/>
  <c r="R1151" i="11"/>
  <c r="T1151" i="11" s="1"/>
  <c r="Q1151" i="11"/>
  <c r="P1151" i="11"/>
  <c r="O1151" i="11"/>
  <c r="N1151" i="11"/>
  <c r="M1151" i="11"/>
  <c r="I1151" i="11"/>
  <c r="G1151" i="11"/>
  <c r="A1151" i="11"/>
  <c r="U1150" i="11"/>
  <c r="S1150" i="11"/>
  <c r="R1150" i="11"/>
  <c r="T1150" i="11" s="1"/>
  <c r="Q1150" i="11"/>
  <c r="P1150" i="11"/>
  <c r="O1150" i="11"/>
  <c r="N1150" i="11"/>
  <c r="M1150" i="11"/>
  <c r="I1150" i="11"/>
  <c r="G1150" i="11"/>
  <c r="A1150" i="11"/>
  <c r="S1149" i="11"/>
  <c r="U1149" i="11" s="1"/>
  <c r="R1149" i="11"/>
  <c r="T1149" i="11" s="1"/>
  <c r="Q1149" i="11"/>
  <c r="P1149" i="11"/>
  <c r="O1149" i="11"/>
  <c r="N1149" i="11"/>
  <c r="M1149" i="11"/>
  <c r="I1149" i="11"/>
  <c r="G1149" i="11"/>
  <c r="A1149" i="11"/>
  <c r="U1148" i="11"/>
  <c r="S1148" i="11"/>
  <c r="R1148" i="11"/>
  <c r="T1148" i="11" s="1"/>
  <c r="Q1148" i="11"/>
  <c r="P1148" i="11"/>
  <c r="O1148" i="11"/>
  <c r="N1148" i="11"/>
  <c r="M1148" i="11"/>
  <c r="I1148" i="11"/>
  <c r="G1148" i="11"/>
  <c r="A1148" i="11"/>
  <c r="S1147" i="11"/>
  <c r="U1147" i="11" s="1"/>
  <c r="R1147" i="11"/>
  <c r="T1147" i="11" s="1"/>
  <c r="Q1147" i="11"/>
  <c r="P1147" i="11"/>
  <c r="O1147" i="11"/>
  <c r="N1147" i="11"/>
  <c r="M1147" i="11"/>
  <c r="I1147" i="11"/>
  <c r="G1147" i="11"/>
  <c r="A1147" i="11"/>
  <c r="U1146" i="11"/>
  <c r="S1146" i="11"/>
  <c r="R1146" i="11"/>
  <c r="T1146" i="11" s="1"/>
  <c r="Q1146" i="11"/>
  <c r="P1146" i="11"/>
  <c r="O1146" i="11"/>
  <c r="N1146" i="11"/>
  <c r="M1146" i="11"/>
  <c r="I1146" i="11"/>
  <c r="G1146" i="11"/>
  <c r="A1146" i="11"/>
  <c r="S1145" i="11"/>
  <c r="U1145" i="11" s="1"/>
  <c r="R1145" i="11"/>
  <c r="T1145" i="11" s="1"/>
  <c r="Q1145" i="11"/>
  <c r="P1145" i="11"/>
  <c r="O1145" i="11"/>
  <c r="N1145" i="11"/>
  <c r="M1145" i="11"/>
  <c r="I1145" i="11"/>
  <c r="G1145" i="11"/>
  <c r="A1145" i="11"/>
  <c r="U1144" i="11"/>
  <c r="S1144" i="11"/>
  <c r="R1144" i="11"/>
  <c r="T1144" i="11" s="1"/>
  <c r="Q1144" i="11"/>
  <c r="P1144" i="11"/>
  <c r="O1144" i="11"/>
  <c r="N1144" i="11"/>
  <c r="M1144" i="11"/>
  <c r="I1144" i="11"/>
  <c r="G1144" i="11"/>
  <c r="A1144" i="11"/>
  <c r="S1143" i="11"/>
  <c r="U1143" i="11" s="1"/>
  <c r="R1143" i="11"/>
  <c r="T1143" i="11" s="1"/>
  <c r="Q1143" i="11"/>
  <c r="P1143" i="11"/>
  <c r="O1143" i="11"/>
  <c r="N1143" i="11"/>
  <c r="M1143" i="11"/>
  <c r="I1143" i="11"/>
  <c r="G1143" i="11"/>
  <c r="A1143" i="11"/>
  <c r="U1142" i="11"/>
  <c r="S1142" i="11"/>
  <c r="R1142" i="11"/>
  <c r="T1142" i="11" s="1"/>
  <c r="Q1142" i="11"/>
  <c r="P1142" i="11"/>
  <c r="O1142" i="11"/>
  <c r="N1142" i="11"/>
  <c r="M1142" i="11"/>
  <c r="I1142" i="11"/>
  <c r="G1142" i="11"/>
  <c r="A1142" i="11"/>
  <c r="S1141" i="11"/>
  <c r="U1141" i="11" s="1"/>
  <c r="R1141" i="11"/>
  <c r="T1141" i="11" s="1"/>
  <c r="Q1141" i="11"/>
  <c r="P1141" i="11"/>
  <c r="O1141" i="11"/>
  <c r="N1141" i="11"/>
  <c r="M1141" i="11"/>
  <c r="I1141" i="11"/>
  <c r="G1141" i="11"/>
  <c r="A1141" i="11"/>
  <c r="U1140" i="11"/>
  <c r="S1140" i="11"/>
  <c r="R1140" i="11"/>
  <c r="T1140" i="11" s="1"/>
  <c r="Q1140" i="11"/>
  <c r="P1140" i="11"/>
  <c r="O1140" i="11"/>
  <c r="N1140" i="11"/>
  <c r="M1140" i="11"/>
  <c r="I1140" i="11"/>
  <c r="G1140" i="11"/>
  <c r="A1140" i="11"/>
  <c r="S1139" i="11"/>
  <c r="U1139" i="11" s="1"/>
  <c r="R1139" i="11"/>
  <c r="T1139" i="11" s="1"/>
  <c r="Q1139" i="11"/>
  <c r="P1139" i="11"/>
  <c r="O1139" i="11"/>
  <c r="N1139" i="11"/>
  <c r="M1139" i="11"/>
  <c r="I1139" i="11"/>
  <c r="G1139" i="11"/>
  <c r="A1139" i="11"/>
  <c r="U1138" i="11"/>
  <c r="S1138" i="11"/>
  <c r="R1138" i="11"/>
  <c r="T1138" i="11" s="1"/>
  <c r="Q1138" i="11"/>
  <c r="P1138" i="11"/>
  <c r="O1138" i="11"/>
  <c r="N1138" i="11"/>
  <c r="M1138" i="11"/>
  <c r="I1138" i="11"/>
  <c r="G1138" i="11"/>
  <c r="A1138" i="11"/>
  <c r="S1137" i="11"/>
  <c r="U1137" i="11" s="1"/>
  <c r="R1137" i="11"/>
  <c r="T1137" i="11" s="1"/>
  <c r="Q1137" i="11"/>
  <c r="P1137" i="11"/>
  <c r="O1137" i="11"/>
  <c r="N1137" i="11"/>
  <c r="M1137" i="11"/>
  <c r="I1137" i="11"/>
  <c r="G1137" i="11"/>
  <c r="A1137" i="11"/>
  <c r="U1136" i="11"/>
  <c r="S1136" i="11"/>
  <c r="R1136" i="11"/>
  <c r="T1136" i="11" s="1"/>
  <c r="Q1136" i="11"/>
  <c r="P1136" i="11"/>
  <c r="O1136" i="11"/>
  <c r="N1136" i="11"/>
  <c r="M1136" i="11"/>
  <c r="I1136" i="11"/>
  <c r="G1136" i="11"/>
  <c r="A1136" i="11"/>
  <c r="S1135" i="11"/>
  <c r="U1135" i="11" s="1"/>
  <c r="R1135" i="11"/>
  <c r="T1135" i="11" s="1"/>
  <c r="Q1135" i="11"/>
  <c r="P1135" i="11"/>
  <c r="O1135" i="11"/>
  <c r="N1135" i="11"/>
  <c r="M1135" i="11"/>
  <c r="I1135" i="11"/>
  <c r="G1135" i="11"/>
  <c r="A1135" i="11"/>
  <c r="U1134" i="11"/>
  <c r="S1134" i="11"/>
  <c r="R1134" i="11"/>
  <c r="T1134" i="11" s="1"/>
  <c r="Q1134" i="11"/>
  <c r="P1134" i="11"/>
  <c r="O1134" i="11"/>
  <c r="N1134" i="11"/>
  <c r="M1134" i="11"/>
  <c r="I1134" i="11"/>
  <c r="G1134" i="11"/>
  <c r="A1134" i="11"/>
  <c r="S1133" i="11"/>
  <c r="U1133" i="11" s="1"/>
  <c r="R1133" i="11"/>
  <c r="T1133" i="11" s="1"/>
  <c r="Q1133" i="11"/>
  <c r="P1133" i="11"/>
  <c r="O1133" i="11"/>
  <c r="N1133" i="11"/>
  <c r="M1133" i="11"/>
  <c r="I1133" i="11"/>
  <c r="G1133" i="11"/>
  <c r="A1133" i="11"/>
  <c r="U1132" i="11"/>
  <c r="S1132" i="11"/>
  <c r="R1132" i="11"/>
  <c r="T1132" i="11" s="1"/>
  <c r="Q1132" i="11"/>
  <c r="P1132" i="11"/>
  <c r="O1132" i="11"/>
  <c r="N1132" i="11"/>
  <c r="M1132" i="11"/>
  <c r="I1132" i="11"/>
  <c r="G1132" i="11"/>
  <c r="A1132" i="11"/>
  <c r="S1131" i="11"/>
  <c r="U1131" i="11" s="1"/>
  <c r="R1131" i="11"/>
  <c r="T1131" i="11" s="1"/>
  <c r="Q1131" i="11"/>
  <c r="P1131" i="11"/>
  <c r="O1131" i="11"/>
  <c r="N1131" i="11"/>
  <c r="M1131" i="11"/>
  <c r="I1131" i="11"/>
  <c r="G1131" i="11"/>
  <c r="A1131" i="11"/>
  <c r="U1130" i="11"/>
  <c r="S1130" i="11"/>
  <c r="R1130" i="11"/>
  <c r="T1130" i="11" s="1"/>
  <c r="Q1130" i="11"/>
  <c r="P1130" i="11"/>
  <c r="O1130" i="11"/>
  <c r="N1130" i="11"/>
  <c r="M1130" i="11"/>
  <c r="I1130" i="11"/>
  <c r="G1130" i="11"/>
  <c r="A1130" i="11"/>
  <c r="S1129" i="11"/>
  <c r="U1129" i="11" s="1"/>
  <c r="R1129" i="11"/>
  <c r="T1129" i="11" s="1"/>
  <c r="Q1129" i="11"/>
  <c r="P1129" i="11"/>
  <c r="O1129" i="11"/>
  <c r="N1129" i="11"/>
  <c r="M1129" i="11"/>
  <c r="I1129" i="11"/>
  <c r="G1129" i="11"/>
  <c r="A1129" i="11"/>
  <c r="U1128" i="11"/>
  <c r="S1128" i="11"/>
  <c r="R1128" i="11"/>
  <c r="T1128" i="11" s="1"/>
  <c r="Q1128" i="11"/>
  <c r="P1128" i="11"/>
  <c r="O1128" i="11"/>
  <c r="N1128" i="11"/>
  <c r="M1128" i="11"/>
  <c r="I1128" i="11"/>
  <c r="G1128" i="11"/>
  <c r="A1128" i="11"/>
  <c r="T1127" i="11"/>
  <c r="S1127" i="11"/>
  <c r="U1127" i="11" s="1"/>
  <c r="R1127" i="11"/>
  <c r="Q1127" i="11"/>
  <c r="P1127" i="11"/>
  <c r="O1127" i="11"/>
  <c r="N1127" i="11"/>
  <c r="M1127" i="11"/>
  <c r="I1127" i="11"/>
  <c r="G1127" i="11"/>
  <c r="A1127" i="11"/>
  <c r="U1126" i="11"/>
  <c r="S1126" i="11"/>
  <c r="R1126" i="11"/>
  <c r="T1126" i="11" s="1"/>
  <c r="Q1126" i="11"/>
  <c r="P1126" i="11"/>
  <c r="O1126" i="11"/>
  <c r="N1126" i="11"/>
  <c r="M1126" i="11"/>
  <c r="I1126" i="11"/>
  <c r="G1126" i="11"/>
  <c r="A1126" i="11"/>
  <c r="T1125" i="11"/>
  <c r="S1125" i="11"/>
  <c r="U1125" i="11" s="1"/>
  <c r="R1125" i="11"/>
  <c r="Q1125" i="11"/>
  <c r="P1125" i="11"/>
  <c r="O1125" i="11"/>
  <c r="N1125" i="11"/>
  <c r="M1125" i="11"/>
  <c r="I1125" i="11"/>
  <c r="G1125" i="11"/>
  <c r="A1125" i="11"/>
  <c r="U1124" i="11"/>
  <c r="S1124" i="11"/>
  <c r="R1124" i="11"/>
  <c r="T1124" i="11" s="1"/>
  <c r="Q1124" i="11"/>
  <c r="P1124" i="11"/>
  <c r="O1124" i="11"/>
  <c r="N1124" i="11"/>
  <c r="M1124" i="11"/>
  <c r="I1124" i="11"/>
  <c r="G1124" i="11"/>
  <c r="A1124" i="11"/>
  <c r="S1123" i="11"/>
  <c r="U1123" i="11" s="1"/>
  <c r="R1123" i="11"/>
  <c r="T1123" i="11" s="1"/>
  <c r="Q1123" i="11"/>
  <c r="P1123" i="11"/>
  <c r="O1123" i="11"/>
  <c r="N1123" i="11"/>
  <c r="M1123" i="11"/>
  <c r="I1123" i="11"/>
  <c r="G1123" i="11"/>
  <c r="A1123" i="11"/>
  <c r="U1122" i="11"/>
  <c r="S1122" i="11"/>
  <c r="R1122" i="11"/>
  <c r="T1122" i="11" s="1"/>
  <c r="Q1122" i="11"/>
  <c r="P1122" i="11"/>
  <c r="O1122" i="11"/>
  <c r="N1122" i="11"/>
  <c r="M1122" i="11"/>
  <c r="I1122" i="11"/>
  <c r="G1122" i="11"/>
  <c r="A1122" i="11"/>
  <c r="S1121" i="11"/>
  <c r="U1121" i="11" s="1"/>
  <c r="R1121" i="11"/>
  <c r="T1121" i="11" s="1"/>
  <c r="Q1121" i="11"/>
  <c r="P1121" i="11"/>
  <c r="O1121" i="11"/>
  <c r="N1121" i="11"/>
  <c r="M1121" i="11"/>
  <c r="I1121" i="11"/>
  <c r="G1121" i="11"/>
  <c r="A1121" i="11"/>
  <c r="U1120" i="11"/>
  <c r="S1120" i="11"/>
  <c r="R1120" i="11"/>
  <c r="T1120" i="11" s="1"/>
  <c r="Q1120" i="11"/>
  <c r="P1120" i="11"/>
  <c r="O1120" i="11"/>
  <c r="N1120" i="11"/>
  <c r="M1120" i="11"/>
  <c r="I1120" i="11"/>
  <c r="G1120" i="11"/>
  <c r="A1120" i="11"/>
  <c r="T1119" i="11"/>
  <c r="S1119" i="11"/>
  <c r="U1119" i="11" s="1"/>
  <c r="R1119" i="11"/>
  <c r="Q1119" i="11"/>
  <c r="P1119" i="11"/>
  <c r="O1119" i="11"/>
  <c r="N1119" i="11"/>
  <c r="M1119" i="11"/>
  <c r="I1119" i="11"/>
  <c r="G1119" i="11"/>
  <c r="A1119" i="11"/>
  <c r="U1118" i="11"/>
  <c r="S1118" i="11"/>
  <c r="R1118" i="11"/>
  <c r="T1118" i="11" s="1"/>
  <c r="Q1118" i="11"/>
  <c r="P1118" i="11"/>
  <c r="O1118" i="11"/>
  <c r="N1118" i="11"/>
  <c r="M1118" i="11"/>
  <c r="I1118" i="11"/>
  <c r="G1118" i="11"/>
  <c r="A1118" i="11"/>
  <c r="T1117" i="11"/>
  <c r="S1117" i="11"/>
  <c r="U1117" i="11" s="1"/>
  <c r="R1117" i="11"/>
  <c r="Q1117" i="11"/>
  <c r="P1117" i="11"/>
  <c r="O1117" i="11"/>
  <c r="N1117" i="11"/>
  <c r="M1117" i="11"/>
  <c r="I1117" i="11"/>
  <c r="G1117" i="11"/>
  <c r="A1117" i="11"/>
  <c r="U1116" i="11"/>
  <c r="S1116" i="11"/>
  <c r="R1116" i="11"/>
  <c r="T1116" i="11" s="1"/>
  <c r="Q1116" i="11"/>
  <c r="P1116" i="11"/>
  <c r="O1116" i="11"/>
  <c r="N1116" i="11"/>
  <c r="M1116" i="11"/>
  <c r="I1116" i="11"/>
  <c r="G1116" i="11"/>
  <c r="A1116" i="11"/>
  <c r="S1115" i="11"/>
  <c r="U1115" i="11" s="1"/>
  <c r="R1115" i="11"/>
  <c r="T1115" i="11" s="1"/>
  <c r="Q1115" i="11"/>
  <c r="P1115" i="11"/>
  <c r="O1115" i="11"/>
  <c r="N1115" i="11"/>
  <c r="M1115" i="11"/>
  <c r="I1115" i="11"/>
  <c r="G1115" i="11"/>
  <c r="A1115" i="11"/>
  <c r="U1114" i="11"/>
  <c r="S1114" i="11"/>
  <c r="R1114" i="11"/>
  <c r="T1114" i="11" s="1"/>
  <c r="Q1114" i="11"/>
  <c r="P1114" i="11"/>
  <c r="O1114" i="11"/>
  <c r="N1114" i="11"/>
  <c r="M1114" i="11"/>
  <c r="I1114" i="11"/>
  <c r="G1114" i="11"/>
  <c r="A1114" i="11"/>
  <c r="S1113" i="11"/>
  <c r="U1113" i="11" s="1"/>
  <c r="R1113" i="11"/>
  <c r="T1113" i="11" s="1"/>
  <c r="Q1113" i="11"/>
  <c r="P1113" i="11"/>
  <c r="O1113" i="11"/>
  <c r="N1113" i="11"/>
  <c r="M1113" i="11"/>
  <c r="I1113" i="11"/>
  <c r="G1113" i="11"/>
  <c r="A1113" i="11"/>
  <c r="U1112" i="11"/>
  <c r="S1112" i="11"/>
  <c r="R1112" i="11"/>
  <c r="T1112" i="11" s="1"/>
  <c r="Q1112" i="11"/>
  <c r="P1112" i="11"/>
  <c r="O1112" i="11"/>
  <c r="N1112" i="11"/>
  <c r="M1112" i="11"/>
  <c r="I1112" i="11"/>
  <c r="G1112" i="11"/>
  <c r="A1112" i="11"/>
  <c r="T1111" i="11"/>
  <c r="S1111" i="11"/>
  <c r="U1111" i="11" s="1"/>
  <c r="R1111" i="11"/>
  <c r="Q1111" i="11"/>
  <c r="P1111" i="11"/>
  <c r="O1111" i="11"/>
  <c r="N1111" i="11"/>
  <c r="M1111" i="11"/>
  <c r="I1111" i="11"/>
  <c r="G1111" i="11"/>
  <c r="A1111" i="11"/>
  <c r="U1110" i="11"/>
  <c r="S1110" i="11"/>
  <c r="R1110" i="11"/>
  <c r="T1110" i="11" s="1"/>
  <c r="Q1110" i="11"/>
  <c r="P1110" i="11"/>
  <c r="O1110" i="11"/>
  <c r="N1110" i="11"/>
  <c r="M1110" i="11"/>
  <c r="I1110" i="11"/>
  <c r="G1110" i="11"/>
  <c r="A1110" i="11"/>
  <c r="T1109" i="11"/>
  <c r="S1109" i="11"/>
  <c r="U1109" i="11" s="1"/>
  <c r="R1109" i="11"/>
  <c r="Q1109" i="11"/>
  <c r="P1109" i="11"/>
  <c r="O1109" i="11"/>
  <c r="N1109" i="11"/>
  <c r="M1109" i="11"/>
  <c r="I1109" i="11"/>
  <c r="G1109" i="11"/>
  <c r="A1109" i="11"/>
  <c r="U1108" i="11"/>
  <c r="S1108" i="11"/>
  <c r="R1108" i="11"/>
  <c r="T1108" i="11" s="1"/>
  <c r="Q1108" i="11"/>
  <c r="P1108" i="11"/>
  <c r="O1108" i="11"/>
  <c r="N1108" i="11"/>
  <c r="M1108" i="11"/>
  <c r="I1108" i="11"/>
  <c r="G1108" i="11"/>
  <c r="A1108" i="11"/>
  <c r="S1107" i="11"/>
  <c r="U1107" i="11" s="1"/>
  <c r="R1107" i="11"/>
  <c r="T1107" i="11" s="1"/>
  <c r="Q1107" i="11"/>
  <c r="P1107" i="11"/>
  <c r="O1107" i="11"/>
  <c r="N1107" i="11"/>
  <c r="M1107" i="11"/>
  <c r="I1107" i="11"/>
  <c r="G1107" i="11"/>
  <c r="A1107" i="11"/>
  <c r="U1106" i="11"/>
  <c r="S1106" i="11"/>
  <c r="R1106" i="11"/>
  <c r="T1106" i="11" s="1"/>
  <c r="Q1106" i="11"/>
  <c r="P1106" i="11"/>
  <c r="O1106" i="11"/>
  <c r="N1106" i="11"/>
  <c r="M1106" i="11"/>
  <c r="I1106" i="11"/>
  <c r="G1106" i="11"/>
  <c r="A1106" i="11"/>
  <c r="S1105" i="11"/>
  <c r="U1105" i="11" s="1"/>
  <c r="R1105" i="11"/>
  <c r="T1105" i="11" s="1"/>
  <c r="Q1105" i="11"/>
  <c r="P1105" i="11"/>
  <c r="O1105" i="11"/>
  <c r="N1105" i="11"/>
  <c r="M1105" i="11"/>
  <c r="I1105" i="11"/>
  <c r="G1105" i="11"/>
  <c r="A1105" i="11"/>
  <c r="U1104" i="11"/>
  <c r="S1104" i="11"/>
  <c r="R1104" i="11"/>
  <c r="T1104" i="11" s="1"/>
  <c r="Q1104" i="11"/>
  <c r="P1104" i="11"/>
  <c r="O1104" i="11"/>
  <c r="N1104" i="11"/>
  <c r="M1104" i="11"/>
  <c r="I1104" i="11"/>
  <c r="G1104" i="11"/>
  <c r="A1104" i="11"/>
  <c r="T1103" i="11"/>
  <c r="S1103" i="11"/>
  <c r="U1103" i="11" s="1"/>
  <c r="R1103" i="11"/>
  <c r="Q1103" i="11"/>
  <c r="P1103" i="11"/>
  <c r="O1103" i="11"/>
  <c r="N1103" i="11"/>
  <c r="M1103" i="11"/>
  <c r="I1103" i="11"/>
  <c r="G1103" i="11"/>
  <c r="A1103" i="11"/>
  <c r="U1102" i="11"/>
  <c r="S1102" i="11"/>
  <c r="R1102" i="11"/>
  <c r="T1102" i="11" s="1"/>
  <c r="Q1102" i="11"/>
  <c r="P1102" i="11"/>
  <c r="O1102" i="11"/>
  <c r="N1102" i="11"/>
  <c r="M1102" i="11"/>
  <c r="I1102" i="11"/>
  <c r="G1102" i="11"/>
  <c r="A1102" i="11"/>
  <c r="T1101" i="11"/>
  <c r="S1101" i="11"/>
  <c r="U1101" i="11" s="1"/>
  <c r="R1101" i="11"/>
  <c r="Q1101" i="11"/>
  <c r="P1101" i="11"/>
  <c r="O1101" i="11"/>
  <c r="N1101" i="11"/>
  <c r="M1101" i="11"/>
  <c r="I1101" i="11"/>
  <c r="G1101" i="11"/>
  <c r="A1101" i="11"/>
  <c r="U1100" i="11"/>
  <c r="S1100" i="11"/>
  <c r="R1100" i="11"/>
  <c r="T1100" i="11" s="1"/>
  <c r="Q1100" i="11"/>
  <c r="P1100" i="11"/>
  <c r="O1100" i="11"/>
  <c r="N1100" i="11"/>
  <c r="M1100" i="11"/>
  <c r="I1100" i="11"/>
  <c r="G1100" i="11"/>
  <c r="A1100" i="11"/>
  <c r="S1099" i="11"/>
  <c r="U1099" i="11" s="1"/>
  <c r="R1099" i="11"/>
  <c r="T1099" i="11" s="1"/>
  <c r="Q1099" i="11"/>
  <c r="P1099" i="11"/>
  <c r="O1099" i="11"/>
  <c r="N1099" i="11"/>
  <c r="M1099" i="11"/>
  <c r="I1099" i="11"/>
  <c r="G1099" i="11"/>
  <c r="A1099" i="11"/>
  <c r="U1098" i="11"/>
  <c r="S1098" i="11"/>
  <c r="R1098" i="11"/>
  <c r="T1098" i="11" s="1"/>
  <c r="Q1098" i="11"/>
  <c r="P1098" i="11"/>
  <c r="O1098" i="11"/>
  <c r="N1098" i="11"/>
  <c r="M1098" i="11"/>
  <c r="I1098" i="11"/>
  <c r="G1098" i="11"/>
  <c r="A1098" i="11"/>
  <c r="S1097" i="11"/>
  <c r="U1097" i="11" s="1"/>
  <c r="R1097" i="11"/>
  <c r="T1097" i="11" s="1"/>
  <c r="Q1097" i="11"/>
  <c r="P1097" i="11"/>
  <c r="O1097" i="11"/>
  <c r="N1097" i="11"/>
  <c r="M1097" i="11"/>
  <c r="I1097" i="11"/>
  <c r="G1097" i="11"/>
  <c r="A1097" i="11"/>
  <c r="U1096" i="11"/>
  <c r="S1096" i="11"/>
  <c r="R1096" i="11"/>
  <c r="T1096" i="11" s="1"/>
  <c r="Q1096" i="11"/>
  <c r="P1096" i="11"/>
  <c r="O1096" i="11"/>
  <c r="N1096" i="11"/>
  <c r="M1096" i="11"/>
  <c r="I1096" i="11"/>
  <c r="G1096" i="11"/>
  <c r="A1096" i="11"/>
  <c r="T1095" i="11"/>
  <c r="S1095" i="11"/>
  <c r="U1095" i="11" s="1"/>
  <c r="R1095" i="11"/>
  <c r="Q1095" i="11"/>
  <c r="P1095" i="11"/>
  <c r="O1095" i="11"/>
  <c r="N1095" i="11"/>
  <c r="M1095" i="11"/>
  <c r="I1095" i="11"/>
  <c r="G1095" i="11"/>
  <c r="A1095" i="11"/>
  <c r="U1094" i="11"/>
  <c r="S1094" i="11"/>
  <c r="R1094" i="11"/>
  <c r="T1094" i="11" s="1"/>
  <c r="Q1094" i="11"/>
  <c r="P1094" i="11"/>
  <c r="O1094" i="11"/>
  <c r="N1094" i="11"/>
  <c r="M1094" i="11"/>
  <c r="I1094" i="11"/>
  <c r="G1094" i="11"/>
  <c r="A1094" i="11"/>
  <c r="T1093" i="11"/>
  <c r="S1093" i="11"/>
  <c r="U1093" i="11" s="1"/>
  <c r="R1093" i="11"/>
  <c r="Q1093" i="11"/>
  <c r="P1093" i="11"/>
  <c r="O1093" i="11"/>
  <c r="N1093" i="11"/>
  <c r="M1093" i="11"/>
  <c r="I1093" i="11"/>
  <c r="G1093" i="11"/>
  <c r="A1093" i="11"/>
  <c r="U1092" i="11"/>
  <c r="S1092" i="11"/>
  <c r="R1092" i="11"/>
  <c r="T1092" i="11" s="1"/>
  <c r="Q1092" i="11"/>
  <c r="P1092" i="11"/>
  <c r="O1092" i="11"/>
  <c r="N1092" i="11"/>
  <c r="M1092" i="11"/>
  <c r="I1092" i="11"/>
  <c r="G1092" i="11"/>
  <c r="A1092" i="11"/>
  <c r="S1091" i="11"/>
  <c r="U1091" i="11" s="1"/>
  <c r="R1091" i="11"/>
  <c r="T1091" i="11" s="1"/>
  <c r="Q1091" i="11"/>
  <c r="P1091" i="11"/>
  <c r="O1091" i="11"/>
  <c r="N1091" i="11"/>
  <c r="M1091" i="11"/>
  <c r="I1091" i="11"/>
  <c r="G1091" i="11"/>
  <c r="A1091" i="11"/>
  <c r="U1090" i="11"/>
  <c r="S1090" i="11"/>
  <c r="R1090" i="11"/>
  <c r="T1090" i="11" s="1"/>
  <c r="Q1090" i="11"/>
  <c r="P1090" i="11"/>
  <c r="O1090" i="11"/>
  <c r="N1090" i="11"/>
  <c r="M1090" i="11"/>
  <c r="I1090" i="11"/>
  <c r="G1090" i="11"/>
  <c r="A1090" i="11"/>
  <c r="S1089" i="11"/>
  <c r="U1089" i="11" s="1"/>
  <c r="R1089" i="11"/>
  <c r="T1089" i="11" s="1"/>
  <c r="Q1089" i="11"/>
  <c r="P1089" i="11"/>
  <c r="O1089" i="11"/>
  <c r="N1089" i="11"/>
  <c r="M1089" i="11"/>
  <c r="I1089" i="11"/>
  <c r="G1089" i="11"/>
  <c r="A1089" i="11"/>
  <c r="U1088" i="11"/>
  <c r="S1088" i="11"/>
  <c r="R1088" i="11"/>
  <c r="T1088" i="11" s="1"/>
  <c r="Q1088" i="11"/>
  <c r="P1088" i="11"/>
  <c r="O1088" i="11"/>
  <c r="N1088" i="11"/>
  <c r="M1088" i="11"/>
  <c r="I1088" i="11"/>
  <c r="G1088" i="11"/>
  <c r="A1088" i="11"/>
  <c r="T1087" i="11"/>
  <c r="S1087" i="11"/>
  <c r="U1087" i="11" s="1"/>
  <c r="R1087" i="11"/>
  <c r="Q1087" i="11"/>
  <c r="P1087" i="11"/>
  <c r="O1087" i="11"/>
  <c r="N1087" i="11"/>
  <c r="M1087" i="11"/>
  <c r="I1087" i="11"/>
  <c r="G1087" i="11"/>
  <c r="A1087" i="11"/>
  <c r="U1086" i="11"/>
  <c r="S1086" i="11"/>
  <c r="R1086" i="11"/>
  <c r="T1086" i="11" s="1"/>
  <c r="Q1086" i="11"/>
  <c r="P1086" i="11"/>
  <c r="O1086" i="11"/>
  <c r="N1086" i="11"/>
  <c r="M1086" i="11"/>
  <c r="I1086" i="11"/>
  <c r="G1086" i="11"/>
  <c r="A1086" i="11"/>
  <c r="T1085" i="11"/>
  <c r="S1085" i="11"/>
  <c r="U1085" i="11" s="1"/>
  <c r="R1085" i="11"/>
  <c r="Q1085" i="11"/>
  <c r="P1085" i="11"/>
  <c r="O1085" i="11"/>
  <c r="N1085" i="11"/>
  <c r="M1085" i="11"/>
  <c r="I1085" i="11"/>
  <c r="G1085" i="11"/>
  <c r="A1085" i="11"/>
  <c r="U1084" i="11"/>
  <c r="S1084" i="11"/>
  <c r="R1084" i="11"/>
  <c r="T1084" i="11" s="1"/>
  <c r="Q1084" i="11"/>
  <c r="P1084" i="11"/>
  <c r="O1084" i="11"/>
  <c r="N1084" i="11"/>
  <c r="M1084" i="11"/>
  <c r="I1084" i="11"/>
  <c r="G1084" i="11"/>
  <c r="A1084" i="11"/>
  <c r="S1083" i="11"/>
  <c r="U1083" i="11" s="1"/>
  <c r="R1083" i="11"/>
  <c r="T1083" i="11" s="1"/>
  <c r="Q1083" i="11"/>
  <c r="P1083" i="11"/>
  <c r="O1083" i="11"/>
  <c r="N1083" i="11"/>
  <c r="M1083" i="11"/>
  <c r="I1083" i="11"/>
  <c r="G1083" i="11"/>
  <c r="A1083" i="11"/>
  <c r="U1082" i="11"/>
  <c r="S1082" i="11"/>
  <c r="R1082" i="11"/>
  <c r="T1082" i="11" s="1"/>
  <c r="Q1082" i="11"/>
  <c r="P1082" i="11"/>
  <c r="O1082" i="11"/>
  <c r="N1082" i="11"/>
  <c r="M1082" i="11"/>
  <c r="I1082" i="11"/>
  <c r="G1082" i="11"/>
  <c r="A1082" i="11"/>
  <c r="S1081" i="11"/>
  <c r="U1081" i="11" s="1"/>
  <c r="R1081" i="11"/>
  <c r="T1081" i="11" s="1"/>
  <c r="Q1081" i="11"/>
  <c r="P1081" i="11"/>
  <c r="O1081" i="11"/>
  <c r="N1081" i="11"/>
  <c r="M1081" i="11"/>
  <c r="I1081" i="11"/>
  <c r="G1081" i="11"/>
  <c r="A1081" i="11"/>
  <c r="U1080" i="11"/>
  <c r="S1080" i="11"/>
  <c r="R1080" i="11"/>
  <c r="T1080" i="11" s="1"/>
  <c r="Q1080" i="11"/>
  <c r="P1080" i="11"/>
  <c r="O1080" i="11"/>
  <c r="N1080" i="11"/>
  <c r="M1080" i="11"/>
  <c r="I1080" i="11"/>
  <c r="G1080" i="11"/>
  <c r="A1080" i="11"/>
  <c r="T1079" i="11"/>
  <c r="S1079" i="11"/>
  <c r="U1079" i="11" s="1"/>
  <c r="R1079" i="11"/>
  <c r="Q1079" i="11"/>
  <c r="P1079" i="11"/>
  <c r="O1079" i="11"/>
  <c r="N1079" i="11"/>
  <c r="M1079" i="11"/>
  <c r="I1079" i="11"/>
  <c r="G1079" i="11"/>
  <c r="A1079" i="11"/>
  <c r="U1078" i="11"/>
  <c r="S1078" i="11"/>
  <c r="R1078" i="11"/>
  <c r="T1078" i="11" s="1"/>
  <c r="Q1078" i="11"/>
  <c r="P1078" i="11"/>
  <c r="O1078" i="11"/>
  <c r="N1078" i="11"/>
  <c r="M1078" i="11"/>
  <c r="I1078" i="11"/>
  <c r="G1078" i="11"/>
  <c r="A1078" i="11"/>
  <c r="T1077" i="11"/>
  <c r="S1077" i="11"/>
  <c r="U1077" i="11" s="1"/>
  <c r="R1077" i="11"/>
  <c r="Q1077" i="11"/>
  <c r="P1077" i="11"/>
  <c r="O1077" i="11"/>
  <c r="N1077" i="11"/>
  <c r="M1077" i="11"/>
  <c r="I1077" i="11"/>
  <c r="G1077" i="11"/>
  <c r="A1077" i="11"/>
  <c r="U1076" i="11"/>
  <c r="S1076" i="11"/>
  <c r="R1076" i="11"/>
  <c r="T1076" i="11" s="1"/>
  <c r="Q1076" i="11"/>
  <c r="P1076" i="11"/>
  <c r="O1076" i="11"/>
  <c r="N1076" i="11"/>
  <c r="M1076" i="11"/>
  <c r="I1076" i="11"/>
  <c r="G1076" i="11"/>
  <c r="A1076" i="11"/>
  <c r="S1075" i="11"/>
  <c r="U1075" i="11" s="1"/>
  <c r="R1075" i="11"/>
  <c r="T1075" i="11" s="1"/>
  <c r="Q1075" i="11"/>
  <c r="P1075" i="11"/>
  <c r="O1075" i="11"/>
  <c r="N1075" i="11"/>
  <c r="M1075" i="11"/>
  <c r="I1075" i="11"/>
  <c r="G1075" i="11"/>
  <c r="A1075" i="11"/>
  <c r="U1074" i="11"/>
  <c r="S1074" i="11"/>
  <c r="R1074" i="11"/>
  <c r="T1074" i="11" s="1"/>
  <c r="Q1074" i="11"/>
  <c r="P1074" i="11"/>
  <c r="O1074" i="11"/>
  <c r="N1074" i="11"/>
  <c r="M1074" i="11"/>
  <c r="I1074" i="11"/>
  <c r="G1074" i="11"/>
  <c r="A1074" i="11"/>
  <c r="S1073" i="11"/>
  <c r="U1073" i="11" s="1"/>
  <c r="R1073" i="11"/>
  <c r="T1073" i="11" s="1"/>
  <c r="Q1073" i="11"/>
  <c r="P1073" i="11"/>
  <c r="O1073" i="11"/>
  <c r="N1073" i="11"/>
  <c r="M1073" i="11"/>
  <c r="I1073" i="11"/>
  <c r="G1073" i="11"/>
  <c r="A1073" i="11"/>
  <c r="U1072" i="11"/>
  <c r="S1072" i="11"/>
  <c r="R1072" i="11"/>
  <c r="T1072" i="11" s="1"/>
  <c r="Q1072" i="11"/>
  <c r="P1072" i="11"/>
  <c r="O1072" i="11"/>
  <c r="N1072" i="11"/>
  <c r="M1072" i="11"/>
  <c r="I1072" i="11"/>
  <c r="G1072" i="11"/>
  <c r="A1072" i="11"/>
  <c r="T1071" i="11"/>
  <c r="S1071" i="11"/>
  <c r="U1071" i="11" s="1"/>
  <c r="R1071" i="11"/>
  <c r="Q1071" i="11"/>
  <c r="P1071" i="11"/>
  <c r="O1071" i="11"/>
  <c r="N1071" i="11"/>
  <c r="M1071" i="11"/>
  <c r="I1071" i="11"/>
  <c r="G1071" i="11"/>
  <c r="A1071" i="11"/>
  <c r="U1070" i="11"/>
  <c r="S1070" i="11"/>
  <c r="R1070" i="11"/>
  <c r="T1070" i="11" s="1"/>
  <c r="Q1070" i="11"/>
  <c r="P1070" i="11"/>
  <c r="O1070" i="11"/>
  <c r="N1070" i="11"/>
  <c r="M1070" i="11"/>
  <c r="I1070" i="11"/>
  <c r="G1070" i="11"/>
  <c r="A1070" i="11"/>
  <c r="T1069" i="11"/>
  <c r="S1069" i="11"/>
  <c r="U1069" i="11" s="1"/>
  <c r="R1069" i="11"/>
  <c r="Q1069" i="11"/>
  <c r="P1069" i="11"/>
  <c r="O1069" i="11"/>
  <c r="N1069" i="11"/>
  <c r="M1069" i="11"/>
  <c r="I1069" i="11"/>
  <c r="G1069" i="11"/>
  <c r="A1069" i="11"/>
  <c r="U1068" i="11"/>
  <c r="S1068" i="11"/>
  <c r="R1068" i="11"/>
  <c r="T1068" i="11" s="1"/>
  <c r="Q1068" i="11"/>
  <c r="P1068" i="11"/>
  <c r="O1068" i="11"/>
  <c r="N1068" i="11"/>
  <c r="M1068" i="11"/>
  <c r="I1068" i="11"/>
  <c r="G1068" i="11"/>
  <c r="A1068" i="11"/>
  <c r="S1067" i="11"/>
  <c r="U1067" i="11" s="1"/>
  <c r="R1067" i="11"/>
  <c r="T1067" i="11" s="1"/>
  <c r="Q1067" i="11"/>
  <c r="P1067" i="11"/>
  <c r="O1067" i="11"/>
  <c r="N1067" i="11"/>
  <c r="M1067" i="11"/>
  <c r="I1067" i="11"/>
  <c r="G1067" i="11"/>
  <c r="A1067" i="11"/>
  <c r="S1066" i="11"/>
  <c r="U1066" i="11" s="1"/>
  <c r="R1066" i="11"/>
  <c r="T1066" i="11" s="1"/>
  <c r="Q1066" i="11"/>
  <c r="P1066" i="11"/>
  <c r="O1066" i="11"/>
  <c r="N1066" i="11"/>
  <c r="M1066" i="11"/>
  <c r="I1066" i="11"/>
  <c r="G1066" i="11"/>
  <c r="A1066" i="11"/>
  <c r="S1065" i="11"/>
  <c r="U1065" i="11" s="1"/>
  <c r="R1065" i="11"/>
  <c r="T1065" i="11" s="1"/>
  <c r="Q1065" i="11"/>
  <c r="P1065" i="11"/>
  <c r="O1065" i="11"/>
  <c r="N1065" i="11"/>
  <c r="M1065" i="11"/>
  <c r="I1065" i="11"/>
  <c r="G1065" i="11"/>
  <c r="A1065" i="11"/>
  <c r="S1064" i="11"/>
  <c r="U1064" i="11" s="1"/>
  <c r="R1064" i="11"/>
  <c r="T1064" i="11" s="1"/>
  <c r="Q1064" i="11"/>
  <c r="P1064" i="11"/>
  <c r="O1064" i="11"/>
  <c r="N1064" i="11"/>
  <c r="M1064" i="11"/>
  <c r="I1064" i="11"/>
  <c r="G1064" i="11"/>
  <c r="A1064" i="11"/>
  <c r="T1063" i="11"/>
  <c r="S1063" i="11"/>
  <c r="U1063" i="11" s="1"/>
  <c r="R1063" i="11"/>
  <c r="Q1063" i="11"/>
  <c r="P1063" i="11"/>
  <c r="O1063" i="11"/>
  <c r="N1063" i="11"/>
  <c r="M1063" i="11"/>
  <c r="I1063" i="11"/>
  <c r="G1063" i="11"/>
  <c r="A1063" i="11"/>
  <c r="S1062" i="11"/>
  <c r="U1062" i="11" s="1"/>
  <c r="R1062" i="11"/>
  <c r="T1062" i="11" s="1"/>
  <c r="Q1062" i="11"/>
  <c r="P1062" i="11"/>
  <c r="O1062" i="11"/>
  <c r="N1062" i="11"/>
  <c r="M1062" i="11"/>
  <c r="I1062" i="11"/>
  <c r="G1062" i="11"/>
  <c r="A1062" i="11"/>
  <c r="T1061" i="11"/>
  <c r="S1061" i="11"/>
  <c r="U1061" i="11" s="1"/>
  <c r="R1061" i="11"/>
  <c r="Q1061" i="11"/>
  <c r="P1061" i="11"/>
  <c r="O1061" i="11"/>
  <c r="N1061" i="11"/>
  <c r="M1061" i="11"/>
  <c r="I1061" i="11"/>
  <c r="G1061" i="11"/>
  <c r="A1061" i="11"/>
  <c r="S1060" i="11"/>
  <c r="U1060" i="11" s="1"/>
  <c r="R1060" i="11"/>
  <c r="T1060" i="11" s="1"/>
  <c r="Q1060" i="11"/>
  <c r="P1060" i="11"/>
  <c r="O1060" i="11"/>
  <c r="N1060" i="11"/>
  <c r="M1060" i="11"/>
  <c r="I1060" i="11"/>
  <c r="G1060" i="11"/>
  <c r="A1060" i="11"/>
  <c r="T1059" i="11"/>
  <c r="S1059" i="11"/>
  <c r="U1059" i="11" s="1"/>
  <c r="R1059" i="11"/>
  <c r="Q1059" i="11"/>
  <c r="P1059" i="11"/>
  <c r="O1059" i="11"/>
  <c r="N1059" i="11"/>
  <c r="M1059" i="11"/>
  <c r="I1059" i="11"/>
  <c r="G1059" i="11"/>
  <c r="A1059" i="11"/>
  <c r="S1058" i="11"/>
  <c r="U1058" i="11" s="1"/>
  <c r="R1058" i="11"/>
  <c r="T1058" i="11" s="1"/>
  <c r="Q1058" i="11"/>
  <c r="P1058" i="11"/>
  <c r="O1058" i="11"/>
  <c r="N1058" i="11"/>
  <c r="M1058" i="11"/>
  <c r="I1058" i="11"/>
  <c r="G1058" i="11"/>
  <c r="A1058" i="11"/>
  <c r="T1057" i="11"/>
  <c r="S1057" i="11"/>
  <c r="U1057" i="11" s="1"/>
  <c r="R1057" i="11"/>
  <c r="Q1057" i="11"/>
  <c r="P1057" i="11"/>
  <c r="O1057" i="11"/>
  <c r="N1057" i="11"/>
  <c r="M1057" i="11"/>
  <c r="I1057" i="11"/>
  <c r="G1057" i="11"/>
  <c r="A1057" i="11"/>
  <c r="S1056" i="11"/>
  <c r="U1056" i="11" s="1"/>
  <c r="R1056" i="11"/>
  <c r="T1056" i="11" s="1"/>
  <c r="Q1056" i="11"/>
  <c r="P1056" i="11"/>
  <c r="O1056" i="11"/>
  <c r="N1056" i="11"/>
  <c r="M1056" i="11"/>
  <c r="I1056" i="11"/>
  <c r="G1056" i="11"/>
  <c r="A1056" i="11"/>
  <c r="S1055" i="11"/>
  <c r="U1055" i="11" s="1"/>
  <c r="R1055" i="11"/>
  <c r="T1055" i="11" s="1"/>
  <c r="Q1055" i="11"/>
  <c r="P1055" i="11"/>
  <c r="O1055" i="11"/>
  <c r="N1055" i="11"/>
  <c r="M1055" i="11"/>
  <c r="I1055" i="11"/>
  <c r="G1055" i="11"/>
  <c r="A1055" i="11"/>
  <c r="S1054" i="11"/>
  <c r="U1054" i="11" s="1"/>
  <c r="R1054" i="11"/>
  <c r="T1054" i="11" s="1"/>
  <c r="Q1054" i="11"/>
  <c r="P1054" i="11"/>
  <c r="O1054" i="11"/>
  <c r="N1054" i="11"/>
  <c r="M1054" i="11"/>
  <c r="I1054" i="11"/>
  <c r="G1054" i="11"/>
  <c r="A1054" i="11"/>
  <c r="T1053" i="11"/>
  <c r="S1053" i="11"/>
  <c r="U1053" i="11" s="1"/>
  <c r="R1053" i="11"/>
  <c r="Q1053" i="11"/>
  <c r="P1053" i="11"/>
  <c r="O1053" i="11"/>
  <c r="N1053" i="11"/>
  <c r="M1053" i="11"/>
  <c r="I1053" i="11"/>
  <c r="G1053" i="11"/>
  <c r="A1053" i="11"/>
  <c r="S1052" i="11"/>
  <c r="U1052" i="11" s="1"/>
  <c r="R1052" i="11"/>
  <c r="T1052" i="11" s="1"/>
  <c r="Q1052" i="11"/>
  <c r="P1052" i="11"/>
  <c r="O1052" i="11"/>
  <c r="N1052" i="11"/>
  <c r="M1052" i="11"/>
  <c r="I1052" i="11"/>
  <c r="G1052" i="11"/>
  <c r="A1052" i="11"/>
  <c r="S1051" i="11"/>
  <c r="U1051" i="11" s="1"/>
  <c r="R1051" i="11"/>
  <c r="T1051" i="11" s="1"/>
  <c r="Q1051" i="11"/>
  <c r="P1051" i="11"/>
  <c r="O1051" i="11"/>
  <c r="N1051" i="11"/>
  <c r="M1051" i="11"/>
  <c r="I1051" i="11"/>
  <c r="G1051" i="11"/>
  <c r="A1051" i="11"/>
  <c r="S1050" i="11"/>
  <c r="U1050" i="11" s="1"/>
  <c r="R1050" i="11"/>
  <c r="T1050" i="11" s="1"/>
  <c r="Q1050" i="11"/>
  <c r="P1050" i="11"/>
  <c r="O1050" i="11"/>
  <c r="N1050" i="11"/>
  <c r="M1050" i="11"/>
  <c r="I1050" i="11"/>
  <c r="G1050" i="11"/>
  <c r="A1050" i="11"/>
  <c r="S1049" i="11"/>
  <c r="U1049" i="11" s="1"/>
  <c r="R1049" i="11"/>
  <c r="T1049" i="11" s="1"/>
  <c r="Q1049" i="11"/>
  <c r="P1049" i="11"/>
  <c r="O1049" i="11"/>
  <c r="N1049" i="11"/>
  <c r="M1049" i="11"/>
  <c r="I1049" i="11"/>
  <c r="G1049" i="11"/>
  <c r="A1049" i="11"/>
  <c r="S1048" i="11"/>
  <c r="U1048" i="11" s="1"/>
  <c r="R1048" i="11"/>
  <c r="T1048" i="11" s="1"/>
  <c r="Q1048" i="11"/>
  <c r="P1048" i="11"/>
  <c r="O1048" i="11"/>
  <c r="N1048" i="11"/>
  <c r="M1048" i="11"/>
  <c r="I1048" i="11"/>
  <c r="G1048" i="11"/>
  <c r="A1048" i="11"/>
  <c r="T1047" i="11"/>
  <c r="S1047" i="11"/>
  <c r="U1047" i="11" s="1"/>
  <c r="R1047" i="11"/>
  <c r="Q1047" i="11"/>
  <c r="P1047" i="11"/>
  <c r="O1047" i="11"/>
  <c r="N1047" i="11"/>
  <c r="M1047" i="11"/>
  <c r="I1047" i="11"/>
  <c r="G1047" i="11"/>
  <c r="A1047" i="11"/>
  <c r="S1046" i="11"/>
  <c r="U1046" i="11" s="1"/>
  <c r="R1046" i="11"/>
  <c r="T1046" i="11" s="1"/>
  <c r="Q1046" i="11"/>
  <c r="P1046" i="11"/>
  <c r="O1046" i="11"/>
  <c r="N1046" i="11"/>
  <c r="M1046" i="11"/>
  <c r="I1046" i="11"/>
  <c r="G1046" i="11"/>
  <c r="A1046" i="11"/>
  <c r="T1045" i="11"/>
  <c r="S1045" i="11"/>
  <c r="U1045" i="11" s="1"/>
  <c r="R1045" i="11"/>
  <c r="Q1045" i="11"/>
  <c r="P1045" i="11"/>
  <c r="O1045" i="11"/>
  <c r="N1045" i="11"/>
  <c r="M1045" i="11"/>
  <c r="I1045" i="11"/>
  <c r="G1045" i="11"/>
  <c r="A1045" i="11"/>
  <c r="S1044" i="11"/>
  <c r="U1044" i="11" s="1"/>
  <c r="R1044" i="11"/>
  <c r="T1044" i="11" s="1"/>
  <c r="Q1044" i="11"/>
  <c r="P1044" i="11"/>
  <c r="O1044" i="11"/>
  <c r="N1044" i="11"/>
  <c r="M1044" i="11"/>
  <c r="I1044" i="11"/>
  <c r="G1044" i="11"/>
  <c r="A1044" i="11"/>
  <c r="T1043" i="11"/>
  <c r="S1043" i="11"/>
  <c r="U1043" i="11" s="1"/>
  <c r="R1043" i="11"/>
  <c r="Q1043" i="11"/>
  <c r="P1043" i="11"/>
  <c r="O1043" i="11"/>
  <c r="N1043" i="11"/>
  <c r="M1043" i="11"/>
  <c r="I1043" i="11"/>
  <c r="G1043" i="11"/>
  <c r="A1043" i="11"/>
  <c r="S1042" i="11"/>
  <c r="U1042" i="11" s="1"/>
  <c r="R1042" i="11"/>
  <c r="T1042" i="11" s="1"/>
  <c r="Q1042" i="11"/>
  <c r="P1042" i="11"/>
  <c r="O1042" i="11"/>
  <c r="N1042" i="11"/>
  <c r="M1042" i="11"/>
  <c r="I1042" i="11"/>
  <c r="G1042" i="11"/>
  <c r="A1042" i="11"/>
  <c r="T1041" i="11"/>
  <c r="S1041" i="11"/>
  <c r="U1041" i="11" s="1"/>
  <c r="R1041" i="11"/>
  <c r="Q1041" i="11"/>
  <c r="P1041" i="11"/>
  <c r="O1041" i="11"/>
  <c r="N1041" i="11"/>
  <c r="M1041" i="11"/>
  <c r="I1041" i="11"/>
  <c r="G1041" i="11"/>
  <c r="A1041" i="11"/>
  <c r="S1040" i="11"/>
  <c r="U1040" i="11" s="1"/>
  <c r="R1040" i="11"/>
  <c r="T1040" i="11" s="1"/>
  <c r="Q1040" i="11"/>
  <c r="P1040" i="11"/>
  <c r="O1040" i="11"/>
  <c r="N1040" i="11"/>
  <c r="M1040" i="11"/>
  <c r="I1040" i="11"/>
  <c r="G1040" i="11"/>
  <c r="A1040" i="11"/>
  <c r="S1039" i="11"/>
  <c r="U1039" i="11" s="1"/>
  <c r="R1039" i="11"/>
  <c r="T1039" i="11" s="1"/>
  <c r="Q1039" i="11"/>
  <c r="P1039" i="11"/>
  <c r="O1039" i="11"/>
  <c r="N1039" i="11"/>
  <c r="M1039" i="11"/>
  <c r="I1039" i="11"/>
  <c r="G1039" i="11"/>
  <c r="A1039" i="11"/>
  <c r="S1038" i="11"/>
  <c r="U1038" i="11" s="1"/>
  <c r="R1038" i="11"/>
  <c r="T1038" i="11" s="1"/>
  <c r="Q1038" i="11"/>
  <c r="P1038" i="11"/>
  <c r="O1038" i="11"/>
  <c r="N1038" i="11"/>
  <c r="M1038" i="11"/>
  <c r="I1038" i="11"/>
  <c r="G1038" i="11"/>
  <c r="A1038" i="11"/>
  <c r="T1037" i="11"/>
  <c r="S1037" i="11"/>
  <c r="U1037" i="11" s="1"/>
  <c r="R1037" i="11"/>
  <c r="Q1037" i="11"/>
  <c r="P1037" i="11"/>
  <c r="O1037" i="11"/>
  <c r="N1037" i="11"/>
  <c r="M1037" i="11"/>
  <c r="I1037" i="11"/>
  <c r="G1037" i="11"/>
  <c r="A1037" i="11"/>
  <c r="S1036" i="11"/>
  <c r="U1036" i="11" s="1"/>
  <c r="R1036" i="11"/>
  <c r="T1036" i="11" s="1"/>
  <c r="Q1036" i="11"/>
  <c r="P1036" i="11"/>
  <c r="O1036" i="11"/>
  <c r="N1036" i="11"/>
  <c r="M1036" i="11"/>
  <c r="I1036" i="11"/>
  <c r="G1036" i="11"/>
  <c r="A1036" i="11"/>
  <c r="S1035" i="11"/>
  <c r="U1035" i="11" s="1"/>
  <c r="R1035" i="11"/>
  <c r="T1035" i="11" s="1"/>
  <c r="Q1035" i="11"/>
  <c r="P1035" i="11"/>
  <c r="O1035" i="11"/>
  <c r="N1035" i="11"/>
  <c r="M1035" i="11"/>
  <c r="I1035" i="11"/>
  <c r="G1035" i="11"/>
  <c r="A1035" i="11"/>
  <c r="S1034" i="11"/>
  <c r="U1034" i="11" s="1"/>
  <c r="R1034" i="11"/>
  <c r="T1034" i="11" s="1"/>
  <c r="Q1034" i="11"/>
  <c r="P1034" i="11"/>
  <c r="O1034" i="11"/>
  <c r="N1034" i="11"/>
  <c r="M1034" i="11"/>
  <c r="I1034" i="11"/>
  <c r="G1034" i="11"/>
  <c r="A1034" i="11"/>
  <c r="S1033" i="11"/>
  <c r="U1033" i="11" s="1"/>
  <c r="R1033" i="11"/>
  <c r="T1033" i="11" s="1"/>
  <c r="Q1033" i="11"/>
  <c r="P1033" i="11"/>
  <c r="O1033" i="11"/>
  <c r="N1033" i="11"/>
  <c r="M1033" i="11"/>
  <c r="I1033" i="11"/>
  <c r="G1033" i="11"/>
  <c r="A1033" i="11"/>
  <c r="S1032" i="11"/>
  <c r="U1032" i="11" s="1"/>
  <c r="R1032" i="11"/>
  <c r="T1032" i="11" s="1"/>
  <c r="Q1032" i="11"/>
  <c r="P1032" i="11"/>
  <c r="O1032" i="11"/>
  <c r="N1032" i="11"/>
  <c r="M1032" i="11"/>
  <c r="I1032" i="11"/>
  <c r="G1032" i="11"/>
  <c r="A1032" i="11"/>
  <c r="T1031" i="11"/>
  <c r="S1031" i="11"/>
  <c r="U1031" i="11" s="1"/>
  <c r="R1031" i="11"/>
  <c r="Q1031" i="11"/>
  <c r="P1031" i="11"/>
  <c r="O1031" i="11"/>
  <c r="N1031" i="11"/>
  <c r="M1031" i="11"/>
  <c r="I1031" i="11"/>
  <c r="G1031" i="11"/>
  <c r="A1031" i="11"/>
  <c r="S1030" i="11"/>
  <c r="U1030" i="11" s="1"/>
  <c r="R1030" i="11"/>
  <c r="T1030" i="11" s="1"/>
  <c r="Q1030" i="11"/>
  <c r="P1030" i="11"/>
  <c r="O1030" i="11"/>
  <c r="N1030" i="11"/>
  <c r="M1030" i="11"/>
  <c r="I1030" i="11"/>
  <c r="G1030" i="11"/>
  <c r="A1030" i="11"/>
  <c r="T1029" i="11"/>
  <c r="S1029" i="11"/>
  <c r="U1029" i="11" s="1"/>
  <c r="R1029" i="11"/>
  <c r="Q1029" i="11"/>
  <c r="P1029" i="11"/>
  <c r="O1029" i="11"/>
  <c r="N1029" i="11"/>
  <c r="M1029" i="11"/>
  <c r="I1029" i="11"/>
  <c r="G1029" i="11"/>
  <c r="A1029" i="11"/>
  <c r="S1028" i="11"/>
  <c r="U1028" i="11" s="1"/>
  <c r="R1028" i="11"/>
  <c r="T1028" i="11" s="1"/>
  <c r="Q1028" i="11"/>
  <c r="P1028" i="11"/>
  <c r="O1028" i="11"/>
  <c r="N1028" i="11"/>
  <c r="M1028" i="11"/>
  <c r="I1028" i="11"/>
  <c r="G1028" i="11"/>
  <c r="A1028" i="11"/>
  <c r="T1027" i="11"/>
  <c r="S1027" i="11"/>
  <c r="U1027" i="11" s="1"/>
  <c r="R1027" i="11"/>
  <c r="Q1027" i="11"/>
  <c r="P1027" i="11"/>
  <c r="O1027" i="11"/>
  <c r="N1027" i="11"/>
  <c r="M1027" i="11"/>
  <c r="I1027" i="11"/>
  <c r="G1027" i="11"/>
  <c r="A1027" i="11"/>
  <c r="S1026" i="11"/>
  <c r="U1026" i="11" s="1"/>
  <c r="R1026" i="11"/>
  <c r="T1026" i="11" s="1"/>
  <c r="Q1026" i="11"/>
  <c r="P1026" i="11"/>
  <c r="O1026" i="11"/>
  <c r="N1026" i="11"/>
  <c r="M1026" i="11"/>
  <c r="I1026" i="11"/>
  <c r="G1026" i="11"/>
  <c r="A1026" i="11"/>
  <c r="T1025" i="11"/>
  <c r="S1025" i="11"/>
  <c r="U1025" i="11" s="1"/>
  <c r="R1025" i="11"/>
  <c r="Q1025" i="11"/>
  <c r="P1025" i="11"/>
  <c r="O1025" i="11"/>
  <c r="N1025" i="11"/>
  <c r="M1025" i="11"/>
  <c r="I1025" i="11"/>
  <c r="G1025" i="11"/>
  <c r="A1025" i="11"/>
  <c r="S1024" i="11"/>
  <c r="U1024" i="11" s="1"/>
  <c r="R1024" i="11"/>
  <c r="T1024" i="11" s="1"/>
  <c r="Q1024" i="11"/>
  <c r="P1024" i="11"/>
  <c r="O1024" i="11"/>
  <c r="N1024" i="11"/>
  <c r="M1024" i="11"/>
  <c r="I1024" i="11"/>
  <c r="G1024" i="11"/>
  <c r="A1024" i="11"/>
  <c r="S1023" i="11"/>
  <c r="U1023" i="11" s="1"/>
  <c r="R1023" i="11"/>
  <c r="T1023" i="11" s="1"/>
  <c r="Q1023" i="11"/>
  <c r="P1023" i="11"/>
  <c r="O1023" i="11"/>
  <c r="N1023" i="11"/>
  <c r="M1023" i="11"/>
  <c r="I1023" i="11"/>
  <c r="G1023" i="11"/>
  <c r="A1023" i="11"/>
  <c r="S1022" i="11"/>
  <c r="U1022" i="11" s="1"/>
  <c r="R1022" i="11"/>
  <c r="T1022" i="11" s="1"/>
  <c r="Q1022" i="11"/>
  <c r="P1022" i="11"/>
  <c r="O1022" i="11"/>
  <c r="N1022" i="11"/>
  <c r="M1022" i="11"/>
  <c r="I1022" i="11"/>
  <c r="G1022" i="11"/>
  <c r="A1022" i="11"/>
  <c r="T1021" i="11"/>
  <c r="S1021" i="11"/>
  <c r="U1021" i="11" s="1"/>
  <c r="R1021" i="11"/>
  <c r="Q1021" i="11"/>
  <c r="P1021" i="11"/>
  <c r="O1021" i="11"/>
  <c r="N1021" i="11"/>
  <c r="M1021" i="11"/>
  <c r="I1021" i="11"/>
  <c r="G1021" i="11"/>
  <c r="A1021" i="11"/>
  <c r="S1020" i="11"/>
  <c r="U1020" i="11" s="1"/>
  <c r="R1020" i="11"/>
  <c r="T1020" i="11" s="1"/>
  <c r="Q1020" i="11"/>
  <c r="P1020" i="11"/>
  <c r="O1020" i="11"/>
  <c r="N1020" i="11"/>
  <c r="M1020" i="11"/>
  <c r="I1020" i="11"/>
  <c r="G1020" i="11"/>
  <c r="A1020" i="11"/>
  <c r="S1019" i="11"/>
  <c r="U1019" i="11" s="1"/>
  <c r="R1019" i="11"/>
  <c r="T1019" i="11" s="1"/>
  <c r="Q1019" i="11"/>
  <c r="P1019" i="11"/>
  <c r="O1019" i="11"/>
  <c r="N1019" i="11"/>
  <c r="M1019" i="11"/>
  <c r="I1019" i="11"/>
  <c r="G1019" i="11"/>
  <c r="A1019" i="11"/>
  <c r="S1018" i="11"/>
  <c r="U1018" i="11" s="1"/>
  <c r="R1018" i="11"/>
  <c r="T1018" i="11" s="1"/>
  <c r="Q1018" i="11"/>
  <c r="P1018" i="11"/>
  <c r="O1018" i="11"/>
  <c r="N1018" i="11"/>
  <c r="M1018" i="11"/>
  <c r="I1018" i="11"/>
  <c r="G1018" i="11"/>
  <c r="A1018" i="11"/>
  <c r="S1017" i="11"/>
  <c r="U1017" i="11" s="1"/>
  <c r="R1017" i="11"/>
  <c r="T1017" i="11" s="1"/>
  <c r="Q1017" i="11"/>
  <c r="P1017" i="11"/>
  <c r="O1017" i="11"/>
  <c r="N1017" i="11"/>
  <c r="M1017" i="11"/>
  <c r="I1017" i="11"/>
  <c r="G1017" i="11"/>
  <c r="A1017" i="11"/>
  <c r="S1016" i="11"/>
  <c r="U1016" i="11" s="1"/>
  <c r="R1016" i="11"/>
  <c r="T1016" i="11" s="1"/>
  <c r="Q1016" i="11"/>
  <c r="P1016" i="11"/>
  <c r="O1016" i="11"/>
  <c r="N1016" i="11"/>
  <c r="M1016" i="11"/>
  <c r="I1016" i="11"/>
  <c r="G1016" i="11"/>
  <c r="A1016" i="11"/>
  <c r="T1015" i="11"/>
  <c r="S1015" i="11"/>
  <c r="U1015" i="11" s="1"/>
  <c r="R1015" i="11"/>
  <c r="Q1015" i="11"/>
  <c r="P1015" i="11"/>
  <c r="O1015" i="11"/>
  <c r="N1015" i="11"/>
  <c r="M1015" i="11"/>
  <c r="I1015" i="11"/>
  <c r="G1015" i="11"/>
  <c r="A1015" i="11"/>
  <c r="S1014" i="11"/>
  <c r="U1014" i="11" s="1"/>
  <c r="R1014" i="11"/>
  <c r="T1014" i="11" s="1"/>
  <c r="Q1014" i="11"/>
  <c r="P1014" i="11"/>
  <c r="O1014" i="11"/>
  <c r="N1014" i="11"/>
  <c r="M1014" i="11"/>
  <c r="I1014" i="11"/>
  <c r="G1014" i="11"/>
  <c r="A1014" i="11"/>
  <c r="T1013" i="11"/>
  <c r="S1013" i="11"/>
  <c r="U1013" i="11" s="1"/>
  <c r="R1013" i="11"/>
  <c r="Q1013" i="11"/>
  <c r="P1013" i="11"/>
  <c r="O1013" i="11"/>
  <c r="N1013" i="11"/>
  <c r="M1013" i="11"/>
  <c r="I1013" i="11"/>
  <c r="G1013" i="11"/>
  <c r="A1013" i="11"/>
  <c r="S1012" i="11"/>
  <c r="U1012" i="11" s="1"/>
  <c r="R1012" i="11"/>
  <c r="T1012" i="11" s="1"/>
  <c r="Q1012" i="11"/>
  <c r="P1012" i="11"/>
  <c r="O1012" i="11"/>
  <c r="N1012" i="11"/>
  <c r="M1012" i="11"/>
  <c r="I1012" i="11"/>
  <c r="G1012" i="11"/>
  <c r="A1012" i="11"/>
  <c r="T1011" i="11"/>
  <c r="S1011" i="11"/>
  <c r="U1011" i="11" s="1"/>
  <c r="R1011" i="11"/>
  <c r="Q1011" i="11"/>
  <c r="P1011" i="11"/>
  <c r="O1011" i="11"/>
  <c r="N1011" i="11"/>
  <c r="M1011" i="11"/>
  <c r="I1011" i="11"/>
  <c r="G1011" i="11"/>
  <c r="A1011" i="11"/>
  <c r="S1010" i="11"/>
  <c r="U1010" i="11" s="1"/>
  <c r="R1010" i="11"/>
  <c r="T1010" i="11" s="1"/>
  <c r="Q1010" i="11"/>
  <c r="P1010" i="11"/>
  <c r="O1010" i="11"/>
  <c r="N1010" i="11"/>
  <c r="M1010" i="11"/>
  <c r="I1010" i="11"/>
  <c r="G1010" i="11"/>
  <c r="A1010" i="11"/>
  <c r="T1009" i="11"/>
  <c r="S1009" i="11"/>
  <c r="U1009" i="11" s="1"/>
  <c r="R1009" i="11"/>
  <c r="Q1009" i="11"/>
  <c r="P1009" i="11"/>
  <c r="O1009" i="11"/>
  <c r="N1009" i="11"/>
  <c r="M1009" i="11"/>
  <c r="I1009" i="11"/>
  <c r="G1009" i="11"/>
  <c r="A1009" i="11"/>
  <c r="S1008" i="11"/>
  <c r="U1008" i="11" s="1"/>
  <c r="R1008" i="11"/>
  <c r="T1008" i="11" s="1"/>
  <c r="Q1008" i="11"/>
  <c r="P1008" i="11"/>
  <c r="O1008" i="11"/>
  <c r="N1008" i="11"/>
  <c r="M1008" i="11"/>
  <c r="I1008" i="11"/>
  <c r="G1008" i="11"/>
  <c r="A1008" i="11"/>
  <c r="S1007" i="11"/>
  <c r="U1007" i="11" s="1"/>
  <c r="R1007" i="11"/>
  <c r="T1007" i="11" s="1"/>
  <c r="Q1007" i="11"/>
  <c r="P1007" i="11"/>
  <c r="O1007" i="11"/>
  <c r="N1007" i="11"/>
  <c r="M1007" i="11"/>
  <c r="I1007" i="11"/>
  <c r="G1007" i="11"/>
  <c r="A1007" i="11"/>
  <c r="S1006" i="11"/>
  <c r="U1006" i="11" s="1"/>
  <c r="R1006" i="11"/>
  <c r="T1006" i="11" s="1"/>
  <c r="Q1006" i="11"/>
  <c r="P1006" i="11"/>
  <c r="O1006" i="11"/>
  <c r="N1006" i="11"/>
  <c r="M1006" i="11"/>
  <c r="I1006" i="11"/>
  <c r="G1006" i="11"/>
  <c r="A1006" i="11"/>
  <c r="T1005" i="11"/>
  <c r="S1005" i="11"/>
  <c r="U1005" i="11" s="1"/>
  <c r="R1005" i="11"/>
  <c r="Q1005" i="11"/>
  <c r="P1005" i="11"/>
  <c r="O1005" i="11"/>
  <c r="N1005" i="11"/>
  <c r="M1005" i="11"/>
  <c r="I1005" i="11"/>
  <c r="G1005" i="11"/>
  <c r="A1005" i="11"/>
  <c r="S1004" i="11"/>
  <c r="U1004" i="11" s="1"/>
  <c r="R1004" i="11"/>
  <c r="T1004" i="11" s="1"/>
  <c r="Q1004" i="11"/>
  <c r="P1004" i="11"/>
  <c r="O1004" i="11"/>
  <c r="N1004" i="11"/>
  <c r="M1004" i="11"/>
  <c r="I1004" i="11"/>
  <c r="G1004" i="11"/>
  <c r="A1004" i="11"/>
  <c r="S1003" i="11"/>
  <c r="U1003" i="11" s="1"/>
  <c r="R1003" i="11"/>
  <c r="T1003" i="11" s="1"/>
  <c r="Q1003" i="11"/>
  <c r="P1003" i="11"/>
  <c r="O1003" i="11"/>
  <c r="N1003" i="11"/>
  <c r="M1003" i="11"/>
  <c r="I1003" i="11"/>
  <c r="G1003" i="11"/>
  <c r="A1003" i="11"/>
  <c r="S1002" i="11"/>
  <c r="U1002" i="11" s="1"/>
  <c r="R1002" i="11"/>
  <c r="T1002" i="11" s="1"/>
  <c r="Q1002" i="11"/>
  <c r="P1002" i="11"/>
  <c r="O1002" i="11"/>
  <c r="N1002" i="11"/>
  <c r="M1002" i="11"/>
  <c r="I1002" i="11"/>
  <c r="G1002" i="11"/>
  <c r="A1002" i="11"/>
  <c r="S1001" i="11"/>
  <c r="U1001" i="11" s="1"/>
  <c r="R1001" i="11"/>
  <c r="T1001" i="11" s="1"/>
  <c r="Q1001" i="11"/>
  <c r="P1001" i="11"/>
  <c r="O1001" i="11"/>
  <c r="N1001" i="11"/>
  <c r="M1001" i="11"/>
  <c r="I1001" i="11"/>
  <c r="G1001" i="11"/>
  <c r="A1001" i="11"/>
  <c r="S1000" i="11"/>
  <c r="U1000" i="11" s="1"/>
  <c r="R1000" i="11"/>
  <c r="T1000" i="11" s="1"/>
  <c r="Q1000" i="11"/>
  <c r="P1000" i="11"/>
  <c r="O1000" i="11"/>
  <c r="N1000" i="11"/>
  <c r="M1000" i="11"/>
  <c r="I1000" i="11"/>
  <c r="G1000" i="11"/>
  <c r="A1000" i="11"/>
  <c r="T999" i="11"/>
  <c r="S999" i="11"/>
  <c r="U999" i="11" s="1"/>
  <c r="R999" i="11"/>
  <c r="Q999" i="11"/>
  <c r="P999" i="11"/>
  <c r="O999" i="11"/>
  <c r="N999" i="11"/>
  <c r="M999" i="11"/>
  <c r="I999" i="11"/>
  <c r="G999" i="11"/>
  <c r="A999" i="11"/>
  <c r="S998" i="11"/>
  <c r="U998" i="11" s="1"/>
  <c r="R998" i="11"/>
  <c r="T998" i="11" s="1"/>
  <c r="Q998" i="11"/>
  <c r="P998" i="11"/>
  <c r="O998" i="11"/>
  <c r="N998" i="11"/>
  <c r="M998" i="11"/>
  <c r="I998" i="11"/>
  <c r="G998" i="11"/>
  <c r="A998" i="11"/>
  <c r="T997" i="11"/>
  <c r="S997" i="11"/>
  <c r="U997" i="11" s="1"/>
  <c r="R997" i="11"/>
  <c r="Q997" i="11"/>
  <c r="P997" i="11"/>
  <c r="O997" i="11"/>
  <c r="N997" i="11"/>
  <c r="M997" i="11"/>
  <c r="I997" i="11"/>
  <c r="G997" i="11"/>
  <c r="A997" i="11"/>
  <c r="S996" i="11"/>
  <c r="U996" i="11" s="1"/>
  <c r="R996" i="11"/>
  <c r="T996" i="11" s="1"/>
  <c r="Q996" i="11"/>
  <c r="P996" i="11"/>
  <c r="O996" i="11"/>
  <c r="N996" i="11"/>
  <c r="M996" i="11"/>
  <c r="I996" i="11"/>
  <c r="G996" i="11"/>
  <c r="A996" i="11"/>
  <c r="T995" i="11"/>
  <c r="S995" i="11"/>
  <c r="U995" i="11" s="1"/>
  <c r="R995" i="11"/>
  <c r="Q995" i="11"/>
  <c r="P995" i="11"/>
  <c r="O995" i="11"/>
  <c r="N995" i="11"/>
  <c r="M995" i="11"/>
  <c r="I995" i="11"/>
  <c r="G995" i="11"/>
  <c r="A995" i="11"/>
  <c r="S994" i="11"/>
  <c r="U994" i="11" s="1"/>
  <c r="R994" i="11"/>
  <c r="T994" i="11" s="1"/>
  <c r="Q994" i="11"/>
  <c r="P994" i="11"/>
  <c r="O994" i="11"/>
  <c r="N994" i="11"/>
  <c r="M994" i="11"/>
  <c r="I994" i="11"/>
  <c r="G994" i="11"/>
  <c r="A994" i="11"/>
  <c r="T993" i="11"/>
  <c r="S993" i="11"/>
  <c r="U993" i="11" s="1"/>
  <c r="R993" i="11"/>
  <c r="Q993" i="11"/>
  <c r="P993" i="11"/>
  <c r="O993" i="11"/>
  <c r="N993" i="11"/>
  <c r="M993" i="11"/>
  <c r="I993" i="11"/>
  <c r="G993" i="11"/>
  <c r="A993" i="11"/>
  <c r="S992" i="11"/>
  <c r="U992" i="11" s="1"/>
  <c r="R992" i="11"/>
  <c r="T992" i="11" s="1"/>
  <c r="Q992" i="11"/>
  <c r="P992" i="11"/>
  <c r="O992" i="11"/>
  <c r="N992" i="11"/>
  <c r="M992" i="11"/>
  <c r="I992" i="11"/>
  <c r="G992" i="11"/>
  <c r="A992" i="11"/>
  <c r="S991" i="11"/>
  <c r="U991" i="11" s="1"/>
  <c r="R991" i="11"/>
  <c r="T991" i="11" s="1"/>
  <c r="Q991" i="11"/>
  <c r="P991" i="11"/>
  <c r="O991" i="11"/>
  <c r="N991" i="11"/>
  <c r="M991" i="11"/>
  <c r="I991" i="11"/>
  <c r="G991" i="11"/>
  <c r="A991" i="11"/>
  <c r="S990" i="11"/>
  <c r="U990" i="11" s="1"/>
  <c r="R990" i="11"/>
  <c r="T990" i="11" s="1"/>
  <c r="Q990" i="11"/>
  <c r="P990" i="11"/>
  <c r="O990" i="11"/>
  <c r="N990" i="11"/>
  <c r="M990" i="11"/>
  <c r="I990" i="11"/>
  <c r="G990" i="11"/>
  <c r="A990" i="11"/>
  <c r="T989" i="11"/>
  <c r="S989" i="11"/>
  <c r="U989" i="11" s="1"/>
  <c r="R989" i="11"/>
  <c r="Q989" i="11"/>
  <c r="P989" i="11"/>
  <c r="O989" i="11"/>
  <c r="N989" i="11"/>
  <c r="M989" i="11"/>
  <c r="I989" i="11"/>
  <c r="G989" i="11"/>
  <c r="A989" i="11"/>
  <c r="S988" i="11"/>
  <c r="U988" i="11" s="1"/>
  <c r="R988" i="11"/>
  <c r="T988" i="11" s="1"/>
  <c r="Q988" i="11"/>
  <c r="P988" i="11"/>
  <c r="O988" i="11"/>
  <c r="N988" i="11"/>
  <c r="M988" i="11"/>
  <c r="I988" i="11"/>
  <c r="G988" i="11"/>
  <c r="A988" i="11"/>
  <c r="S987" i="11"/>
  <c r="U987" i="11" s="1"/>
  <c r="R987" i="11"/>
  <c r="T987" i="11" s="1"/>
  <c r="Q987" i="11"/>
  <c r="P987" i="11"/>
  <c r="O987" i="11"/>
  <c r="N987" i="11"/>
  <c r="M987" i="11"/>
  <c r="I987" i="11"/>
  <c r="G987" i="11"/>
  <c r="A987" i="11"/>
  <c r="S986" i="11"/>
  <c r="U986" i="11" s="1"/>
  <c r="R986" i="11"/>
  <c r="T986" i="11" s="1"/>
  <c r="Q986" i="11"/>
  <c r="P986" i="11"/>
  <c r="O986" i="11"/>
  <c r="N986" i="11"/>
  <c r="M986" i="11"/>
  <c r="I986" i="11"/>
  <c r="G986" i="11"/>
  <c r="A986" i="11"/>
  <c r="S985" i="11"/>
  <c r="U985" i="11" s="1"/>
  <c r="R985" i="11"/>
  <c r="T985" i="11" s="1"/>
  <c r="Q985" i="11"/>
  <c r="P985" i="11"/>
  <c r="O985" i="11"/>
  <c r="N985" i="11"/>
  <c r="M985" i="11"/>
  <c r="I985" i="11"/>
  <c r="G985" i="11"/>
  <c r="A985" i="11"/>
  <c r="S984" i="11"/>
  <c r="U984" i="11" s="1"/>
  <c r="R984" i="11"/>
  <c r="T984" i="11" s="1"/>
  <c r="Q984" i="11"/>
  <c r="P984" i="11"/>
  <c r="O984" i="11"/>
  <c r="N984" i="11"/>
  <c r="M984" i="11"/>
  <c r="I984" i="11"/>
  <c r="G984" i="11"/>
  <c r="A984" i="11"/>
  <c r="T983" i="11"/>
  <c r="S983" i="11"/>
  <c r="U983" i="11" s="1"/>
  <c r="R983" i="11"/>
  <c r="Q983" i="11"/>
  <c r="P983" i="11"/>
  <c r="O983" i="11"/>
  <c r="N983" i="11"/>
  <c r="M983" i="11"/>
  <c r="I983" i="11"/>
  <c r="G983" i="11"/>
  <c r="A983" i="11"/>
  <c r="S982" i="11"/>
  <c r="U982" i="11" s="1"/>
  <c r="R982" i="11"/>
  <c r="T982" i="11" s="1"/>
  <c r="Q982" i="11"/>
  <c r="P982" i="11"/>
  <c r="O982" i="11"/>
  <c r="N982" i="11"/>
  <c r="M982" i="11"/>
  <c r="I982" i="11"/>
  <c r="G982" i="11"/>
  <c r="A982" i="11"/>
  <c r="T981" i="11"/>
  <c r="S981" i="11"/>
  <c r="U981" i="11" s="1"/>
  <c r="R981" i="11"/>
  <c r="Q981" i="11"/>
  <c r="P981" i="11"/>
  <c r="O981" i="11"/>
  <c r="N981" i="11"/>
  <c r="M981" i="11"/>
  <c r="I981" i="11"/>
  <c r="G981" i="11"/>
  <c r="A981" i="11"/>
  <c r="S980" i="11"/>
  <c r="U980" i="11" s="1"/>
  <c r="R980" i="11"/>
  <c r="T980" i="11" s="1"/>
  <c r="Q980" i="11"/>
  <c r="P980" i="11"/>
  <c r="O980" i="11"/>
  <c r="N980" i="11"/>
  <c r="M980" i="11"/>
  <c r="I980" i="11"/>
  <c r="G980" i="11"/>
  <c r="A980" i="11"/>
  <c r="T979" i="11"/>
  <c r="S979" i="11"/>
  <c r="U979" i="11" s="1"/>
  <c r="R979" i="11"/>
  <c r="Q979" i="11"/>
  <c r="P979" i="11"/>
  <c r="O979" i="11"/>
  <c r="N979" i="11"/>
  <c r="M979" i="11"/>
  <c r="I979" i="11"/>
  <c r="G979" i="11"/>
  <c r="A979" i="11"/>
  <c r="S978" i="11"/>
  <c r="U978" i="11" s="1"/>
  <c r="R978" i="11"/>
  <c r="T978" i="11" s="1"/>
  <c r="Q978" i="11"/>
  <c r="P978" i="11"/>
  <c r="O978" i="11"/>
  <c r="N978" i="11"/>
  <c r="M978" i="11"/>
  <c r="I978" i="11"/>
  <c r="G978" i="11"/>
  <c r="A978" i="11"/>
  <c r="T977" i="11"/>
  <c r="S977" i="11"/>
  <c r="U977" i="11" s="1"/>
  <c r="R977" i="11"/>
  <c r="Q977" i="11"/>
  <c r="P977" i="11"/>
  <c r="O977" i="11"/>
  <c r="N977" i="11"/>
  <c r="M977" i="11"/>
  <c r="I977" i="11"/>
  <c r="G977" i="11"/>
  <c r="A977" i="11"/>
  <c r="S976" i="11"/>
  <c r="U976" i="11" s="1"/>
  <c r="R976" i="11"/>
  <c r="T976" i="11" s="1"/>
  <c r="Q976" i="11"/>
  <c r="P976" i="11"/>
  <c r="O976" i="11"/>
  <c r="N976" i="11"/>
  <c r="M976" i="11"/>
  <c r="I976" i="11"/>
  <c r="G976" i="11"/>
  <c r="A976" i="11"/>
  <c r="S975" i="11"/>
  <c r="U975" i="11" s="1"/>
  <c r="R975" i="11"/>
  <c r="T975" i="11" s="1"/>
  <c r="Q975" i="11"/>
  <c r="P975" i="11"/>
  <c r="O975" i="11"/>
  <c r="N975" i="11"/>
  <c r="M975" i="11"/>
  <c r="I975" i="11"/>
  <c r="G975" i="11"/>
  <c r="A975" i="11"/>
  <c r="S974" i="11"/>
  <c r="U974" i="11" s="1"/>
  <c r="R974" i="11"/>
  <c r="T974" i="11" s="1"/>
  <c r="Q974" i="11"/>
  <c r="P974" i="11"/>
  <c r="O974" i="11"/>
  <c r="N974" i="11"/>
  <c r="M974" i="11"/>
  <c r="I974" i="11"/>
  <c r="G974" i="11"/>
  <c r="A974" i="11"/>
  <c r="T973" i="11"/>
  <c r="S973" i="11"/>
  <c r="U973" i="11" s="1"/>
  <c r="R973" i="11"/>
  <c r="Q973" i="11"/>
  <c r="P973" i="11"/>
  <c r="O973" i="11"/>
  <c r="N973" i="11"/>
  <c r="M973" i="11"/>
  <c r="I973" i="11"/>
  <c r="G973" i="11"/>
  <c r="A973" i="11"/>
  <c r="S972" i="11"/>
  <c r="U972" i="11" s="1"/>
  <c r="R972" i="11"/>
  <c r="T972" i="11" s="1"/>
  <c r="Q972" i="11"/>
  <c r="P972" i="11"/>
  <c r="O972" i="11"/>
  <c r="N972" i="11"/>
  <c r="M972" i="11"/>
  <c r="I972" i="11"/>
  <c r="G972" i="11"/>
  <c r="A972" i="11"/>
  <c r="S971" i="11"/>
  <c r="U971" i="11" s="1"/>
  <c r="R971" i="11"/>
  <c r="T971" i="11" s="1"/>
  <c r="Q971" i="11"/>
  <c r="P971" i="11"/>
  <c r="O971" i="11"/>
  <c r="N971" i="11"/>
  <c r="M971" i="11"/>
  <c r="I971" i="11"/>
  <c r="G971" i="11"/>
  <c r="A971" i="11"/>
  <c r="S970" i="11"/>
  <c r="U970" i="11" s="1"/>
  <c r="R970" i="11"/>
  <c r="T970" i="11" s="1"/>
  <c r="Q970" i="11"/>
  <c r="P970" i="11"/>
  <c r="O970" i="11"/>
  <c r="N970" i="11"/>
  <c r="M970" i="11"/>
  <c r="I970" i="11"/>
  <c r="G970" i="11"/>
  <c r="A970" i="11"/>
  <c r="S969" i="11"/>
  <c r="U969" i="11" s="1"/>
  <c r="R969" i="11"/>
  <c r="T969" i="11" s="1"/>
  <c r="Q969" i="11"/>
  <c r="P969" i="11"/>
  <c r="O969" i="11"/>
  <c r="N969" i="11"/>
  <c r="M969" i="11"/>
  <c r="I969" i="11"/>
  <c r="G969" i="11"/>
  <c r="A969" i="11"/>
  <c r="S968" i="11"/>
  <c r="U968" i="11" s="1"/>
  <c r="R968" i="11"/>
  <c r="T968" i="11" s="1"/>
  <c r="Q968" i="11"/>
  <c r="P968" i="11"/>
  <c r="O968" i="11"/>
  <c r="N968" i="11"/>
  <c r="M968" i="11"/>
  <c r="I968" i="11"/>
  <c r="G968" i="11"/>
  <c r="A968" i="11"/>
  <c r="T967" i="11"/>
  <c r="S967" i="11"/>
  <c r="U967" i="11" s="1"/>
  <c r="R967" i="11"/>
  <c r="Q967" i="11"/>
  <c r="P967" i="11"/>
  <c r="O967" i="11"/>
  <c r="N967" i="11"/>
  <c r="M967" i="11"/>
  <c r="I967" i="11"/>
  <c r="G967" i="11"/>
  <c r="A967" i="11"/>
  <c r="S966" i="11"/>
  <c r="U966" i="11" s="1"/>
  <c r="R966" i="11"/>
  <c r="T966" i="11" s="1"/>
  <c r="Q966" i="11"/>
  <c r="P966" i="11"/>
  <c r="O966" i="11"/>
  <c r="N966" i="11"/>
  <c r="M966" i="11"/>
  <c r="I966" i="11"/>
  <c r="G966" i="11"/>
  <c r="A966" i="11"/>
  <c r="T965" i="11"/>
  <c r="S965" i="11"/>
  <c r="U965" i="11" s="1"/>
  <c r="R965" i="11"/>
  <c r="Q965" i="11"/>
  <c r="P965" i="11"/>
  <c r="O965" i="11"/>
  <c r="N965" i="11"/>
  <c r="M965" i="11"/>
  <c r="I965" i="11"/>
  <c r="G965" i="11"/>
  <c r="A965" i="11"/>
  <c r="U964" i="11"/>
  <c r="S964" i="11"/>
  <c r="R964" i="11"/>
  <c r="T964" i="11" s="1"/>
  <c r="Q964" i="11"/>
  <c r="P964" i="11"/>
  <c r="O964" i="11"/>
  <c r="N964" i="11"/>
  <c r="M964" i="11"/>
  <c r="I964" i="11"/>
  <c r="G964" i="11"/>
  <c r="A964" i="11"/>
  <c r="S963" i="11"/>
  <c r="U963" i="11" s="1"/>
  <c r="R963" i="11"/>
  <c r="T963" i="11" s="1"/>
  <c r="Q963" i="11"/>
  <c r="P963" i="11"/>
  <c r="O963" i="11"/>
  <c r="N963" i="11"/>
  <c r="M963" i="11"/>
  <c r="I963" i="11"/>
  <c r="G963" i="11"/>
  <c r="A963" i="11"/>
  <c r="U962" i="11"/>
  <c r="S962" i="11"/>
  <c r="R962" i="11"/>
  <c r="T962" i="11" s="1"/>
  <c r="Q962" i="11"/>
  <c r="P962" i="11"/>
  <c r="O962" i="11"/>
  <c r="N962" i="11"/>
  <c r="M962" i="11"/>
  <c r="I962" i="11"/>
  <c r="G962" i="11"/>
  <c r="A962" i="11"/>
  <c r="T961" i="11"/>
  <c r="S961" i="11"/>
  <c r="U961" i="11" s="1"/>
  <c r="R961" i="11"/>
  <c r="Q961" i="11"/>
  <c r="P961" i="11"/>
  <c r="O961" i="11"/>
  <c r="N961" i="11"/>
  <c r="M961" i="11"/>
  <c r="I961" i="11"/>
  <c r="G961" i="11"/>
  <c r="A961" i="11"/>
  <c r="S960" i="11"/>
  <c r="U960" i="11" s="1"/>
  <c r="R960" i="11"/>
  <c r="T960" i="11" s="1"/>
  <c r="Q960" i="11"/>
  <c r="P960" i="11"/>
  <c r="O960" i="11"/>
  <c r="N960" i="11"/>
  <c r="M960" i="11"/>
  <c r="I960" i="11"/>
  <c r="G960" i="11"/>
  <c r="A960" i="11"/>
  <c r="T959" i="11"/>
  <c r="S959" i="11"/>
  <c r="U959" i="11" s="1"/>
  <c r="R959" i="11"/>
  <c r="Q959" i="11"/>
  <c r="P959" i="11"/>
  <c r="O959" i="11"/>
  <c r="N959" i="11"/>
  <c r="M959" i="11"/>
  <c r="I959" i="11"/>
  <c r="G959" i="11"/>
  <c r="A959" i="11"/>
  <c r="U958" i="11"/>
  <c r="S958" i="11"/>
  <c r="R958" i="11"/>
  <c r="T958" i="11" s="1"/>
  <c r="Q958" i="11"/>
  <c r="P958" i="11"/>
  <c r="O958" i="11"/>
  <c r="N958" i="11"/>
  <c r="M958" i="11"/>
  <c r="I958" i="11"/>
  <c r="G958" i="11"/>
  <c r="A958" i="11"/>
  <c r="T957" i="11"/>
  <c r="S957" i="11"/>
  <c r="U957" i="11" s="1"/>
  <c r="R957" i="11"/>
  <c r="Q957" i="11"/>
  <c r="P957" i="11"/>
  <c r="O957" i="11"/>
  <c r="N957" i="11"/>
  <c r="M957" i="11"/>
  <c r="I957" i="11"/>
  <c r="G957" i="11"/>
  <c r="A957" i="11"/>
  <c r="U956" i="11"/>
  <c r="T956" i="11"/>
  <c r="S956" i="11"/>
  <c r="R956" i="11"/>
  <c r="Q956" i="11"/>
  <c r="P956" i="11"/>
  <c r="O956" i="11"/>
  <c r="N956" i="11"/>
  <c r="M956" i="11"/>
  <c r="I956" i="11"/>
  <c r="G956" i="11"/>
  <c r="A956" i="11"/>
  <c r="S955" i="11"/>
  <c r="U955" i="11" s="1"/>
  <c r="R955" i="11"/>
  <c r="T955" i="11" s="1"/>
  <c r="Q955" i="11"/>
  <c r="P955" i="11"/>
  <c r="O955" i="11"/>
  <c r="N955" i="11"/>
  <c r="M955" i="11"/>
  <c r="I955" i="11"/>
  <c r="G955" i="11"/>
  <c r="A955" i="11"/>
  <c r="U954" i="11"/>
  <c r="T954" i="11"/>
  <c r="S954" i="11"/>
  <c r="R954" i="11"/>
  <c r="Q954" i="11"/>
  <c r="P954" i="11"/>
  <c r="O954" i="11"/>
  <c r="N954" i="11"/>
  <c r="M954" i="11"/>
  <c r="I954" i="11"/>
  <c r="G954" i="11"/>
  <c r="A954" i="11"/>
  <c r="S953" i="11"/>
  <c r="U953" i="11" s="1"/>
  <c r="R953" i="11"/>
  <c r="T953" i="11" s="1"/>
  <c r="Q953" i="11"/>
  <c r="P953" i="11"/>
  <c r="O953" i="11"/>
  <c r="N953" i="11"/>
  <c r="M953" i="11"/>
  <c r="I953" i="11"/>
  <c r="G953" i="11"/>
  <c r="A953" i="11"/>
  <c r="T952" i="11"/>
  <c r="S952" i="11"/>
  <c r="U952" i="11" s="1"/>
  <c r="R952" i="11"/>
  <c r="Q952" i="11"/>
  <c r="P952" i="11"/>
  <c r="O952" i="11"/>
  <c r="N952" i="11"/>
  <c r="M952" i="11"/>
  <c r="I952" i="11"/>
  <c r="G952" i="11"/>
  <c r="A952" i="11"/>
  <c r="T951" i="11"/>
  <c r="S951" i="11"/>
  <c r="U951" i="11" s="1"/>
  <c r="R951" i="11"/>
  <c r="Q951" i="11"/>
  <c r="P951" i="11"/>
  <c r="O951" i="11"/>
  <c r="N951" i="11"/>
  <c r="M951" i="11"/>
  <c r="I951" i="11"/>
  <c r="G951" i="11"/>
  <c r="A951" i="11"/>
  <c r="U950" i="11"/>
  <c r="S950" i="11"/>
  <c r="R950" i="11"/>
  <c r="T950" i="11" s="1"/>
  <c r="Q950" i="11"/>
  <c r="P950" i="11"/>
  <c r="O950" i="11"/>
  <c r="N950" i="11"/>
  <c r="M950" i="11"/>
  <c r="I950" i="11"/>
  <c r="G950" i="11"/>
  <c r="A950" i="11"/>
  <c r="T949" i="11"/>
  <c r="S949" i="11"/>
  <c r="U949" i="11" s="1"/>
  <c r="R949" i="11"/>
  <c r="Q949" i="11"/>
  <c r="P949" i="11"/>
  <c r="O949" i="11"/>
  <c r="N949" i="11"/>
  <c r="M949" i="11"/>
  <c r="I949" i="11"/>
  <c r="G949" i="11"/>
  <c r="A949" i="11"/>
  <c r="T948" i="11"/>
  <c r="S948" i="11"/>
  <c r="U948" i="11" s="1"/>
  <c r="R948" i="11"/>
  <c r="Q948" i="11"/>
  <c r="P948" i="11"/>
  <c r="O948" i="11"/>
  <c r="N948" i="11"/>
  <c r="M948" i="11"/>
  <c r="I948" i="11"/>
  <c r="G948" i="11"/>
  <c r="A948" i="11"/>
  <c r="T947" i="11"/>
  <c r="S947" i="11"/>
  <c r="U947" i="11" s="1"/>
  <c r="R947" i="11"/>
  <c r="Q947" i="11"/>
  <c r="P947" i="11"/>
  <c r="O947" i="11"/>
  <c r="N947" i="11"/>
  <c r="M947" i="11"/>
  <c r="I947" i="11"/>
  <c r="G947" i="11"/>
  <c r="A947" i="11"/>
  <c r="S946" i="11"/>
  <c r="U946" i="11" s="1"/>
  <c r="R946" i="11"/>
  <c r="T946" i="11" s="1"/>
  <c r="Q946" i="11"/>
  <c r="P946" i="11"/>
  <c r="O946" i="11"/>
  <c r="N946" i="11"/>
  <c r="M946" i="11"/>
  <c r="I946" i="11"/>
  <c r="G946" i="11"/>
  <c r="A946" i="11"/>
  <c r="T945" i="11"/>
  <c r="S945" i="11"/>
  <c r="U945" i="11" s="1"/>
  <c r="R945" i="11"/>
  <c r="Q945" i="11"/>
  <c r="P945" i="11"/>
  <c r="O945" i="11"/>
  <c r="N945" i="11"/>
  <c r="M945" i="11"/>
  <c r="I945" i="11"/>
  <c r="G945" i="11"/>
  <c r="A945" i="11"/>
  <c r="U944" i="11"/>
  <c r="S944" i="11"/>
  <c r="R944" i="11"/>
  <c r="T944" i="11" s="1"/>
  <c r="Q944" i="11"/>
  <c r="P944" i="11"/>
  <c r="O944" i="11"/>
  <c r="N944" i="11"/>
  <c r="M944" i="11"/>
  <c r="I944" i="11"/>
  <c r="G944" i="11"/>
  <c r="A944" i="11"/>
  <c r="S943" i="11"/>
  <c r="U943" i="11" s="1"/>
  <c r="R943" i="11"/>
  <c r="T943" i="11" s="1"/>
  <c r="Q943" i="11"/>
  <c r="P943" i="11"/>
  <c r="O943" i="11"/>
  <c r="N943" i="11"/>
  <c r="M943" i="11"/>
  <c r="I943" i="11"/>
  <c r="G943" i="11"/>
  <c r="A943" i="11"/>
  <c r="U942" i="11"/>
  <c r="T942" i="11"/>
  <c r="S942" i="11"/>
  <c r="R942" i="11"/>
  <c r="Q942" i="11"/>
  <c r="P942" i="11"/>
  <c r="O942" i="11"/>
  <c r="N942" i="11"/>
  <c r="M942" i="11"/>
  <c r="I942" i="11"/>
  <c r="G942" i="11"/>
  <c r="A942" i="11"/>
  <c r="T941" i="11"/>
  <c r="S941" i="11"/>
  <c r="U941" i="11" s="1"/>
  <c r="R941" i="11"/>
  <c r="Q941" i="11"/>
  <c r="P941" i="11"/>
  <c r="O941" i="11"/>
  <c r="N941" i="11"/>
  <c r="M941" i="11"/>
  <c r="I941" i="11"/>
  <c r="G941" i="11"/>
  <c r="A941" i="11"/>
  <c r="U940" i="11"/>
  <c r="T940" i="11"/>
  <c r="S940" i="11"/>
  <c r="R940" i="11"/>
  <c r="Q940" i="11"/>
  <c r="P940" i="11"/>
  <c r="O940" i="11"/>
  <c r="N940" i="11"/>
  <c r="M940" i="11"/>
  <c r="I940" i="11"/>
  <c r="G940" i="11"/>
  <c r="A940" i="11"/>
  <c r="S939" i="11"/>
  <c r="U939" i="11" s="1"/>
  <c r="R939" i="11"/>
  <c r="T939" i="11" s="1"/>
  <c r="Q939" i="11"/>
  <c r="P939" i="11"/>
  <c r="O939" i="11"/>
  <c r="N939" i="11"/>
  <c r="M939" i="11"/>
  <c r="I939" i="11"/>
  <c r="G939" i="11"/>
  <c r="A939" i="11"/>
  <c r="U938" i="11"/>
  <c r="T938" i="11"/>
  <c r="S938" i="11"/>
  <c r="R938" i="11"/>
  <c r="Q938" i="11"/>
  <c r="P938" i="11"/>
  <c r="O938" i="11"/>
  <c r="N938" i="11"/>
  <c r="M938" i="11"/>
  <c r="I938" i="11"/>
  <c r="G938" i="11"/>
  <c r="A938" i="11"/>
  <c r="S937" i="11"/>
  <c r="U937" i="11" s="1"/>
  <c r="R937" i="11"/>
  <c r="T937" i="11" s="1"/>
  <c r="Q937" i="11"/>
  <c r="P937" i="11"/>
  <c r="O937" i="11"/>
  <c r="N937" i="11"/>
  <c r="M937" i="11"/>
  <c r="I937" i="11"/>
  <c r="G937" i="11"/>
  <c r="A937" i="11"/>
  <c r="T936" i="11"/>
  <c r="S936" i="11"/>
  <c r="U936" i="11" s="1"/>
  <c r="R936" i="11"/>
  <c r="Q936" i="11"/>
  <c r="P936" i="11"/>
  <c r="O936" i="11"/>
  <c r="N936" i="11"/>
  <c r="M936" i="11"/>
  <c r="I936" i="11"/>
  <c r="G936" i="11"/>
  <c r="A936" i="11"/>
  <c r="T935" i="11"/>
  <c r="S935" i="11"/>
  <c r="U935" i="11" s="1"/>
  <c r="R935" i="11"/>
  <c r="Q935" i="11"/>
  <c r="P935" i="11"/>
  <c r="O935" i="11"/>
  <c r="N935" i="11"/>
  <c r="M935" i="11"/>
  <c r="I935" i="11"/>
  <c r="G935" i="11"/>
  <c r="A935" i="11"/>
  <c r="U934" i="11"/>
  <c r="S934" i="11"/>
  <c r="R934" i="11"/>
  <c r="T934" i="11" s="1"/>
  <c r="Q934" i="11"/>
  <c r="P934" i="11"/>
  <c r="O934" i="11"/>
  <c r="N934" i="11"/>
  <c r="M934" i="11"/>
  <c r="I934" i="11"/>
  <c r="G934" i="11"/>
  <c r="A934" i="11"/>
  <c r="T933" i="11"/>
  <c r="S933" i="11"/>
  <c r="U933" i="11" s="1"/>
  <c r="R933" i="11"/>
  <c r="Q933" i="11"/>
  <c r="P933" i="11"/>
  <c r="O933" i="11"/>
  <c r="N933" i="11"/>
  <c r="M933" i="11"/>
  <c r="I933" i="11"/>
  <c r="G933" i="11"/>
  <c r="A933" i="11"/>
  <c r="T932" i="11"/>
  <c r="S932" i="11"/>
  <c r="U932" i="11" s="1"/>
  <c r="R932" i="11"/>
  <c r="Q932" i="11"/>
  <c r="P932" i="11"/>
  <c r="O932" i="11"/>
  <c r="N932" i="11"/>
  <c r="M932" i="11"/>
  <c r="I932" i="11"/>
  <c r="G932" i="11"/>
  <c r="A932" i="11"/>
  <c r="T931" i="11"/>
  <c r="S931" i="11"/>
  <c r="U931" i="11" s="1"/>
  <c r="R931" i="11"/>
  <c r="Q931" i="11"/>
  <c r="P931" i="11"/>
  <c r="O931" i="11"/>
  <c r="N931" i="11"/>
  <c r="M931" i="11"/>
  <c r="I931" i="11"/>
  <c r="G931" i="11"/>
  <c r="A931" i="11"/>
  <c r="S930" i="11"/>
  <c r="U930" i="11" s="1"/>
  <c r="R930" i="11"/>
  <c r="T930" i="11" s="1"/>
  <c r="Q930" i="11"/>
  <c r="P930" i="11"/>
  <c r="O930" i="11"/>
  <c r="N930" i="11"/>
  <c r="M930" i="11"/>
  <c r="I930" i="11"/>
  <c r="G930" i="11"/>
  <c r="A930" i="11"/>
  <c r="T929" i="11"/>
  <c r="S929" i="11"/>
  <c r="U929" i="11" s="1"/>
  <c r="R929" i="11"/>
  <c r="Q929" i="11"/>
  <c r="P929" i="11"/>
  <c r="O929" i="11"/>
  <c r="N929" i="11"/>
  <c r="M929" i="11"/>
  <c r="I929" i="11"/>
  <c r="G929" i="11"/>
  <c r="A929" i="11"/>
  <c r="U928" i="11"/>
  <c r="S928" i="11"/>
  <c r="R928" i="11"/>
  <c r="T928" i="11" s="1"/>
  <c r="Q928" i="11"/>
  <c r="P928" i="11"/>
  <c r="O928" i="11"/>
  <c r="N928" i="11"/>
  <c r="M928" i="11"/>
  <c r="I928" i="11"/>
  <c r="G928" i="11"/>
  <c r="A928" i="11"/>
  <c r="S927" i="11"/>
  <c r="U927" i="11" s="1"/>
  <c r="R927" i="11"/>
  <c r="T927" i="11" s="1"/>
  <c r="Q927" i="11"/>
  <c r="P927" i="11"/>
  <c r="O927" i="11"/>
  <c r="N927" i="11"/>
  <c r="M927" i="11"/>
  <c r="I927" i="11"/>
  <c r="G927" i="11"/>
  <c r="A927" i="11"/>
  <c r="U926" i="11"/>
  <c r="T926" i="11"/>
  <c r="S926" i="11"/>
  <c r="R926" i="11"/>
  <c r="Q926" i="11"/>
  <c r="P926" i="11"/>
  <c r="O926" i="11"/>
  <c r="N926" i="11"/>
  <c r="M926" i="11"/>
  <c r="I926" i="11"/>
  <c r="G926" i="11"/>
  <c r="A926" i="11"/>
  <c r="T925" i="11"/>
  <c r="S925" i="11"/>
  <c r="U925" i="11" s="1"/>
  <c r="R925" i="11"/>
  <c r="Q925" i="11"/>
  <c r="P925" i="11"/>
  <c r="O925" i="11"/>
  <c r="N925" i="11"/>
  <c r="M925" i="11"/>
  <c r="I925" i="11"/>
  <c r="G925" i="11"/>
  <c r="A925" i="11"/>
  <c r="U924" i="11"/>
  <c r="T924" i="11"/>
  <c r="S924" i="11"/>
  <c r="R924" i="11"/>
  <c r="Q924" i="11"/>
  <c r="P924" i="11"/>
  <c r="O924" i="11"/>
  <c r="N924" i="11"/>
  <c r="M924" i="11"/>
  <c r="I924" i="11"/>
  <c r="G924" i="11"/>
  <c r="A924" i="11"/>
  <c r="S923" i="11"/>
  <c r="U923" i="11" s="1"/>
  <c r="R923" i="11"/>
  <c r="T923" i="11" s="1"/>
  <c r="Q923" i="11"/>
  <c r="P923" i="11"/>
  <c r="O923" i="11"/>
  <c r="N923" i="11"/>
  <c r="M923" i="11"/>
  <c r="I923" i="11"/>
  <c r="G923" i="11"/>
  <c r="A923" i="11"/>
  <c r="U922" i="11"/>
  <c r="T922" i="11"/>
  <c r="S922" i="11"/>
  <c r="R922" i="11"/>
  <c r="Q922" i="11"/>
  <c r="P922" i="11"/>
  <c r="O922" i="11"/>
  <c r="N922" i="11"/>
  <c r="M922" i="11"/>
  <c r="I922" i="11"/>
  <c r="G922" i="11"/>
  <c r="A922" i="11"/>
  <c r="S921" i="11"/>
  <c r="U921" i="11" s="1"/>
  <c r="R921" i="11"/>
  <c r="T921" i="11" s="1"/>
  <c r="Q921" i="11"/>
  <c r="P921" i="11"/>
  <c r="O921" i="11"/>
  <c r="N921" i="11"/>
  <c r="M921" i="11"/>
  <c r="I921" i="11"/>
  <c r="G921" i="11"/>
  <c r="A921" i="11"/>
  <c r="T920" i="11"/>
  <c r="S920" i="11"/>
  <c r="U920" i="11" s="1"/>
  <c r="R920" i="11"/>
  <c r="Q920" i="11"/>
  <c r="P920" i="11"/>
  <c r="O920" i="11"/>
  <c r="N920" i="11"/>
  <c r="M920" i="11"/>
  <c r="I920" i="11"/>
  <c r="G920" i="11"/>
  <c r="A920" i="11"/>
  <c r="T919" i="11"/>
  <c r="S919" i="11"/>
  <c r="U919" i="11" s="1"/>
  <c r="R919" i="11"/>
  <c r="Q919" i="11"/>
  <c r="P919" i="11"/>
  <c r="O919" i="11"/>
  <c r="N919" i="11"/>
  <c r="M919" i="11"/>
  <c r="I919" i="11"/>
  <c r="G919" i="11"/>
  <c r="A919" i="11"/>
  <c r="U918" i="11"/>
  <c r="S918" i="11"/>
  <c r="R918" i="11"/>
  <c r="T918" i="11" s="1"/>
  <c r="Q918" i="11"/>
  <c r="P918" i="11"/>
  <c r="O918" i="11"/>
  <c r="N918" i="11"/>
  <c r="M918" i="11"/>
  <c r="I918" i="11"/>
  <c r="G918" i="11"/>
  <c r="A918" i="11"/>
  <c r="T917" i="11"/>
  <c r="S917" i="11"/>
  <c r="U917" i="11" s="1"/>
  <c r="R917" i="11"/>
  <c r="Q917" i="11"/>
  <c r="P917" i="11"/>
  <c r="O917" i="11"/>
  <c r="N917" i="11"/>
  <c r="M917" i="11"/>
  <c r="I917" i="11"/>
  <c r="G917" i="11"/>
  <c r="A917" i="11"/>
  <c r="T916" i="11"/>
  <c r="S916" i="11"/>
  <c r="U916" i="11" s="1"/>
  <c r="R916" i="11"/>
  <c r="Q916" i="11"/>
  <c r="P916" i="11"/>
  <c r="O916" i="11"/>
  <c r="N916" i="11"/>
  <c r="M916" i="11"/>
  <c r="I916" i="11"/>
  <c r="G916" i="11"/>
  <c r="A916" i="11"/>
  <c r="T915" i="11"/>
  <c r="S915" i="11"/>
  <c r="U915" i="11" s="1"/>
  <c r="R915" i="11"/>
  <c r="Q915" i="11"/>
  <c r="P915" i="11"/>
  <c r="O915" i="11"/>
  <c r="N915" i="11"/>
  <c r="M915" i="11"/>
  <c r="I915" i="11"/>
  <c r="G915" i="11"/>
  <c r="A915" i="11"/>
  <c r="S914" i="11"/>
  <c r="U914" i="11" s="1"/>
  <c r="R914" i="11"/>
  <c r="T914" i="11" s="1"/>
  <c r="Q914" i="11"/>
  <c r="P914" i="11"/>
  <c r="O914" i="11"/>
  <c r="N914" i="11"/>
  <c r="M914" i="11"/>
  <c r="I914" i="11"/>
  <c r="G914" i="11"/>
  <c r="A914" i="11"/>
  <c r="T913" i="11"/>
  <c r="S913" i="11"/>
  <c r="U913" i="11" s="1"/>
  <c r="R913" i="11"/>
  <c r="Q913" i="11"/>
  <c r="P913" i="11"/>
  <c r="O913" i="11"/>
  <c r="N913" i="11"/>
  <c r="M913" i="11"/>
  <c r="I913" i="11"/>
  <c r="G913" i="11"/>
  <c r="A913" i="11"/>
  <c r="U912" i="11"/>
  <c r="S912" i="11"/>
  <c r="R912" i="11"/>
  <c r="T912" i="11" s="1"/>
  <c r="Q912" i="11"/>
  <c r="P912" i="11"/>
  <c r="O912" i="11"/>
  <c r="N912" i="11"/>
  <c r="M912" i="11"/>
  <c r="I912" i="11"/>
  <c r="G912" i="11"/>
  <c r="A912" i="11"/>
  <c r="S911" i="11"/>
  <c r="U911" i="11" s="1"/>
  <c r="R911" i="11"/>
  <c r="T911" i="11" s="1"/>
  <c r="Q911" i="11"/>
  <c r="P911" i="11"/>
  <c r="O911" i="11"/>
  <c r="N911" i="11"/>
  <c r="M911" i="11"/>
  <c r="I911" i="11"/>
  <c r="G911" i="11"/>
  <c r="A911" i="11"/>
  <c r="U910" i="11"/>
  <c r="T910" i="11"/>
  <c r="S910" i="11"/>
  <c r="R910" i="11"/>
  <c r="Q910" i="11"/>
  <c r="P910" i="11"/>
  <c r="O910" i="11"/>
  <c r="N910" i="11"/>
  <c r="M910" i="11"/>
  <c r="I910" i="11"/>
  <c r="G910" i="11"/>
  <c r="A910" i="11"/>
  <c r="U909" i="11"/>
  <c r="S909" i="11"/>
  <c r="R909" i="11"/>
  <c r="T909" i="11" s="1"/>
  <c r="Q909" i="11"/>
  <c r="P909" i="11"/>
  <c r="O909" i="11"/>
  <c r="N909" i="11"/>
  <c r="M909" i="11"/>
  <c r="I909" i="11"/>
  <c r="G909" i="11"/>
  <c r="A909" i="11"/>
  <c r="U908" i="11"/>
  <c r="T908" i="11"/>
  <c r="S908" i="11"/>
  <c r="R908" i="11"/>
  <c r="Q908" i="11"/>
  <c r="P908" i="11"/>
  <c r="O908" i="11"/>
  <c r="N908" i="11"/>
  <c r="M908" i="11"/>
  <c r="I908" i="11"/>
  <c r="G908" i="11"/>
  <c r="A908" i="11"/>
  <c r="U907" i="11"/>
  <c r="S907" i="11"/>
  <c r="R907" i="11"/>
  <c r="T907" i="11" s="1"/>
  <c r="Q907" i="11"/>
  <c r="P907" i="11"/>
  <c r="O907" i="11"/>
  <c r="N907" i="11"/>
  <c r="M907" i="11"/>
  <c r="I907" i="11"/>
  <c r="G907" i="11"/>
  <c r="A907" i="11"/>
  <c r="U906" i="11"/>
  <c r="T906" i="11"/>
  <c r="S906" i="11"/>
  <c r="R906" i="11"/>
  <c r="Q906" i="11"/>
  <c r="P906" i="11"/>
  <c r="O906" i="11"/>
  <c r="N906" i="11"/>
  <c r="M906" i="11"/>
  <c r="I906" i="11"/>
  <c r="G906" i="11"/>
  <c r="A906" i="11"/>
  <c r="U905" i="11"/>
  <c r="S905" i="11"/>
  <c r="R905" i="11"/>
  <c r="T905" i="11" s="1"/>
  <c r="Q905" i="11"/>
  <c r="P905" i="11"/>
  <c r="O905" i="11"/>
  <c r="N905" i="11"/>
  <c r="M905" i="11"/>
  <c r="I905" i="11"/>
  <c r="G905" i="11"/>
  <c r="A905" i="11"/>
  <c r="U904" i="11"/>
  <c r="T904" i="11"/>
  <c r="S904" i="11"/>
  <c r="R904" i="11"/>
  <c r="Q904" i="11"/>
  <c r="P904" i="11"/>
  <c r="O904" i="11"/>
  <c r="N904" i="11"/>
  <c r="M904" i="11"/>
  <c r="I904" i="11"/>
  <c r="G904" i="11"/>
  <c r="A904" i="11"/>
  <c r="U903" i="11"/>
  <c r="S903" i="11"/>
  <c r="R903" i="11"/>
  <c r="T903" i="11" s="1"/>
  <c r="Q903" i="11"/>
  <c r="P903" i="11"/>
  <c r="O903" i="11"/>
  <c r="N903" i="11"/>
  <c r="M903" i="11"/>
  <c r="I903" i="11"/>
  <c r="G903" i="11"/>
  <c r="A903" i="11"/>
  <c r="U902" i="11"/>
  <c r="T902" i="11"/>
  <c r="S902" i="11"/>
  <c r="R902" i="11"/>
  <c r="Q902" i="11"/>
  <c r="P902" i="11"/>
  <c r="O902" i="11"/>
  <c r="N902" i="11"/>
  <c r="M902" i="11"/>
  <c r="I902" i="11"/>
  <c r="G902" i="11"/>
  <c r="A902" i="11"/>
  <c r="U901" i="11"/>
  <c r="S901" i="11"/>
  <c r="R901" i="11"/>
  <c r="T901" i="11" s="1"/>
  <c r="Q901" i="11"/>
  <c r="P901" i="11"/>
  <c r="O901" i="11"/>
  <c r="N901" i="11"/>
  <c r="M901" i="11"/>
  <c r="I901" i="11"/>
  <c r="G901" i="11"/>
  <c r="A901" i="11"/>
  <c r="U900" i="11"/>
  <c r="T900" i="11"/>
  <c r="S900" i="11"/>
  <c r="R900" i="11"/>
  <c r="Q900" i="11"/>
  <c r="P900" i="11"/>
  <c r="O900" i="11"/>
  <c r="N900" i="11"/>
  <c r="M900" i="11"/>
  <c r="I900" i="11"/>
  <c r="G900" i="11"/>
  <c r="A900" i="11"/>
  <c r="U899" i="11"/>
  <c r="S899" i="11"/>
  <c r="R899" i="11"/>
  <c r="T899" i="11" s="1"/>
  <c r="Q899" i="11"/>
  <c r="P899" i="11"/>
  <c r="O899" i="11"/>
  <c r="N899" i="11"/>
  <c r="M899" i="11"/>
  <c r="I899" i="11"/>
  <c r="G899" i="11"/>
  <c r="A899" i="11"/>
  <c r="U898" i="11"/>
  <c r="T898" i="11"/>
  <c r="S898" i="11"/>
  <c r="R898" i="11"/>
  <c r="Q898" i="11"/>
  <c r="P898" i="11"/>
  <c r="O898" i="11"/>
  <c r="N898" i="11"/>
  <c r="M898" i="11"/>
  <c r="I898" i="11"/>
  <c r="G898" i="11"/>
  <c r="A898" i="11"/>
  <c r="U897" i="11"/>
  <c r="S897" i="11"/>
  <c r="R897" i="11"/>
  <c r="T897" i="11" s="1"/>
  <c r="Q897" i="11"/>
  <c r="P897" i="11"/>
  <c r="O897" i="11"/>
  <c r="N897" i="11"/>
  <c r="M897" i="11"/>
  <c r="I897" i="11"/>
  <c r="G897" i="11"/>
  <c r="A897" i="11"/>
  <c r="U896" i="11"/>
  <c r="S896" i="11"/>
  <c r="R896" i="11"/>
  <c r="T896" i="11" s="1"/>
  <c r="Q896" i="11"/>
  <c r="P896" i="11"/>
  <c r="O896" i="11"/>
  <c r="N896" i="11"/>
  <c r="M896" i="11"/>
  <c r="I896" i="11"/>
  <c r="G896" i="11"/>
  <c r="A896" i="11"/>
  <c r="U895" i="11"/>
  <c r="S895" i="11"/>
  <c r="R895" i="11"/>
  <c r="T895" i="11" s="1"/>
  <c r="Q895" i="11"/>
  <c r="P895" i="11"/>
  <c r="O895" i="11"/>
  <c r="N895" i="11"/>
  <c r="M895" i="11"/>
  <c r="I895" i="11"/>
  <c r="G895" i="11"/>
  <c r="A895" i="11"/>
  <c r="U894" i="11"/>
  <c r="S894" i="11"/>
  <c r="R894" i="11"/>
  <c r="T894" i="11" s="1"/>
  <c r="Q894" i="11"/>
  <c r="P894" i="11"/>
  <c r="O894" i="11"/>
  <c r="N894" i="11"/>
  <c r="M894" i="11"/>
  <c r="I894" i="11"/>
  <c r="G894" i="11"/>
  <c r="A894" i="11"/>
  <c r="U893" i="11"/>
  <c r="S893" i="11"/>
  <c r="R893" i="11"/>
  <c r="T893" i="11" s="1"/>
  <c r="Q893" i="11"/>
  <c r="P893" i="11"/>
  <c r="O893" i="11"/>
  <c r="N893" i="11"/>
  <c r="M893" i="11"/>
  <c r="I893" i="11"/>
  <c r="G893" i="11"/>
  <c r="A893" i="11"/>
  <c r="U892" i="11"/>
  <c r="S892" i="11"/>
  <c r="R892" i="11"/>
  <c r="T892" i="11" s="1"/>
  <c r="Q892" i="11"/>
  <c r="P892" i="11"/>
  <c r="O892" i="11"/>
  <c r="N892" i="11"/>
  <c r="M892" i="11"/>
  <c r="I892" i="11"/>
  <c r="G892" i="11"/>
  <c r="A892" i="11"/>
  <c r="U891" i="11"/>
  <c r="S891" i="11"/>
  <c r="R891" i="11"/>
  <c r="T891" i="11" s="1"/>
  <c r="Q891" i="11"/>
  <c r="P891" i="11"/>
  <c r="O891" i="11"/>
  <c r="N891" i="11"/>
  <c r="M891" i="11"/>
  <c r="I891" i="11"/>
  <c r="G891" i="11"/>
  <c r="A891" i="11"/>
  <c r="U890" i="11"/>
  <c r="S890" i="11"/>
  <c r="R890" i="11"/>
  <c r="T890" i="11" s="1"/>
  <c r="Q890" i="11"/>
  <c r="P890" i="11"/>
  <c r="O890" i="11"/>
  <c r="N890" i="11"/>
  <c r="M890" i="11"/>
  <c r="I890" i="11"/>
  <c r="G890" i="11"/>
  <c r="A890" i="11"/>
  <c r="U889" i="11"/>
  <c r="S889" i="11"/>
  <c r="R889" i="11"/>
  <c r="T889" i="11" s="1"/>
  <c r="Q889" i="11"/>
  <c r="P889" i="11"/>
  <c r="O889" i="11"/>
  <c r="N889" i="11"/>
  <c r="M889" i="11"/>
  <c r="I889" i="11"/>
  <c r="G889" i="11"/>
  <c r="A889" i="11"/>
  <c r="U888" i="11"/>
  <c r="S888" i="11"/>
  <c r="R888" i="11"/>
  <c r="T888" i="11" s="1"/>
  <c r="Q888" i="11"/>
  <c r="P888" i="11"/>
  <c r="O888" i="11"/>
  <c r="N888" i="11"/>
  <c r="M888" i="11"/>
  <c r="I888" i="11"/>
  <c r="G888" i="11"/>
  <c r="A888" i="11"/>
  <c r="U887" i="11"/>
  <c r="S887" i="11"/>
  <c r="R887" i="11"/>
  <c r="T887" i="11" s="1"/>
  <c r="Q887" i="11"/>
  <c r="P887" i="11"/>
  <c r="O887" i="11"/>
  <c r="N887" i="11"/>
  <c r="M887" i="11"/>
  <c r="I887" i="11"/>
  <c r="G887" i="11"/>
  <c r="A887" i="11"/>
  <c r="U886" i="11"/>
  <c r="S886" i="11"/>
  <c r="R886" i="11"/>
  <c r="T886" i="11" s="1"/>
  <c r="Q886" i="11"/>
  <c r="P886" i="11"/>
  <c r="O886" i="11"/>
  <c r="N886" i="11"/>
  <c r="M886" i="11"/>
  <c r="I886" i="11"/>
  <c r="G886" i="11"/>
  <c r="A886" i="11"/>
  <c r="U885" i="11"/>
  <c r="S885" i="11"/>
  <c r="R885" i="11"/>
  <c r="T885" i="11" s="1"/>
  <c r="Q885" i="11"/>
  <c r="P885" i="11"/>
  <c r="O885" i="11"/>
  <c r="N885" i="11"/>
  <c r="M885" i="11"/>
  <c r="I885" i="11"/>
  <c r="G885" i="11"/>
  <c r="A885" i="11"/>
  <c r="U884" i="11"/>
  <c r="S884" i="11"/>
  <c r="R884" i="11"/>
  <c r="T884" i="11" s="1"/>
  <c r="Q884" i="11"/>
  <c r="P884" i="11"/>
  <c r="O884" i="11"/>
  <c r="N884" i="11"/>
  <c r="M884" i="11"/>
  <c r="I884" i="11"/>
  <c r="G884" i="11"/>
  <c r="A884" i="11"/>
  <c r="U883" i="11"/>
  <c r="S883" i="11"/>
  <c r="R883" i="11"/>
  <c r="T883" i="11" s="1"/>
  <c r="Q883" i="11"/>
  <c r="P883" i="11"/>
  <c r="O883" i="11"/>
  <c r="N883" i="11"/>
  <c r="M883" i="11"/>
  <c r="I883" i="11"/>
  <c r="G883" i="11"/>
  <c r="A883" i="11"/>
  <c r="U882" i="11"/>
  <c r="S882" i="11"/>
  <c r="R882" i="11"/>
  <c r="T882" i="11" s="1"/>
  <c r="Q882" i="11"/>
  <c r="P882" i="11"/>
  <c r="O882" i="11"/>
  <c r="N882" i="11"/>
  <c r="M882" i="11"/>
  <c r="I882" i="11"/>
  <c r="G882" i="11"/>
  <c r="A882" i="11"/>
  <c r="U881" i="11"/>
  <c r="S881" i="11"/>
  <c r="R881" i="11"/>
  <c r="T881" i="11" s="1"/>
  <c r="Q881" i="11"/>
  <c r="P881" i="11"/>
  <c r="O881" i="11"/>
  <c r="N881" i="11"/>
  <c r="M881" i="11"/>
  <c r="I881" i="11"/>
  <c r="G881" i="11"/>
  <c r="A881" i="11"/>
  <c r="U880" i="11"/>
  <c r="S880" i="11"/>
  <c r="R880" i="11"/>
  <c r="T880" i="11" s="1"/>
  <c r="Q880" i="11"/>
  <c r="P880" i="11"/>
  <c r="O880" i="11"/>
  <c r="N880" i="11"/>
  <c r="M880" i="11"/>
  <c r="I880" i="11"/>
  <c r="G880" i="11"/>
  <c r="A880" i="11"/>
  <c r="U879" i="11"/>
  <c r="S879" i="11"/>
  <c r="R879" i="11"/>
  <c r="T879" i="11" s="1"/>
  <c r="Q879" i="11"/>
  <c r="P879" i="11"/>
  <c r="O879" i="11"/>
  <c r="N879" i="11"/>
  <c r="M879" i="11"/>
  <c r="I879" i="11"/>
  <c r="G879" i="11"/>
  <c r="A879" i="11"/>
  <c r="U878" i="11"/>
  <c r="S878" i="11"/>
  <c r="R878" i="11"/>
  <c r="T878" i="11" s="1"/>
  <c r="Q878" i="11"/>
  <c r="P878" i="11"/>
  <c r="O878" i="11"/>
  <c r="N878" i="11"/>
  <c r="M878" i="11"/>
  <c r="I878" i="11"/>
  <c r="G878" i="11"/>
  <c r="A878" i="11"/>
  <c r="U877" i="11"/>
  <c r="S877" i="11"/>
  <c r="R877" i="11"/>
  <c r="T877" i="11" s="1"/>
  <c r="Q877" i="11"/>
  <c r="P877" i="11"/>
  <c r="O877" i="11"/>
  <c r="N877" i="11"/>
  <c r="M877" i="11"/>
  <c r="I877" i="11"/>
  <c r="G877" i="11"/>
  <c r="A877" i="11"/>
  <c r="U876" i="11"/>
  <c r="S876" i="11"/>
  <c r="R876" i="11"/>
  <c r="T876" i="11" s="1"/>
  <c r="Q876" i="11"/>
  <c r="P876" i="11"/>
  <c r="O876" i="11"/>
  <c r="N876" i="11"/>
  <c r="M876" i="11"/>
  <c r="I876" i="11"/>
  <c r="G876" i="11"/>
  <c r="A876" i="11"/>
  <c r="U875" i="11"/>
  <c r="S875" i="11"/>
  <c r="R875" i="11"/>
  <c r="T875" i="11" s="1"/>
  <c r="Q875" i="11"/>
  <c r="P875" i="11"/>
  <c r="O875" i="11"/>
  <c r="N875" i="11"/>
  <c r="M875" i="11"/>
  <c r="I875" i="11"/>
  <c r="G875" i="11"/>
  <c r="A875" i="11"/>
  <c r="U874" i="11"/>
  <c r="S874" i="11"/>
  <c r="R874" i="11"/>
  <c r="T874" i="11" s="1"/>
  <c r="Q874" i="11"/>
  <c r="P874" i="11"/>
  <c r="O874" i="11"/>
  <c r="N874" i="11"/>
  <c r="M874" i="11"/>
  <c r="I874" i="11"/>
  <c r="G874" i="11"/>
  <c r="A874" i="11"/>
  <c r="U873" i="11"/>
  <c r="S873" i="11"/>
  <c r="R873" i="11"/>
  <c r="T873" i="11" s="1"/>
  <c r="Q873" i="11"/>
  <c r="P873" i="11"/>
  <c r="O873" i="11"/>
  <c r="N873" i="11"/>
  <c r="M873" i="11"/>
  <c r="I873" i="11"/>
  <c r="G873" i="11"/>
  <c r="A873" i="11"/>
  <c r="U872" i="11"/>
  <c r="S872" i="11"/>
  <c r="R872" i="11"/>
  <c r="T872" i="11" s="1"/>
  <c r="Q872" i="11"/>
  <c r="P872" i="11"/>
  <c r="O872" i="11"/>
  <c r="N872" i="11"/>
  <c r="M872" i="11"/>
  <c r="I872" i="11"/>
  <c r="G872" i="11"/>
  <c r="A872" i="11"/>
  <c r="U871" i="11"/>
  <c r="S871" i="11"/>
  <c r="R871" i="11"/>
  <c r="T871" i="11" s="1"/>
  <c r="Q871" i="11"/>
  <c r="P871" i="11"/>
  <c r="O871" i="11"/>
  <c r="N871" i="11"/>
  <c r="M871" i="11"/>
  <c r="I871" i="11"/>
  <c r="G871" i="11"/>
  <c r="A871" i="11"/>
  <c r="U870" i="11"/>
  <c r="S870" i="11"/>
  <c r="R870" i="11"/>
  <c r="T870" i="11" s="1"/>
  <c r="Q870" i="11"/>
  <c r="P870" i="11"/>
  <c r="O870" i="11"/>
  <c r="N870" i="11"/>
  <c r="M870" i="11"/>
  <c r="I870" i="11"/>
  <c r="G870" i="11"/>
  <c r="A870" i="11"/>
  <c r="U869" i="11"/>
  <c r="S869" i="11"/>
  <c r="R869" i="11"/>
  <c r="T869" i="11" s="1"/>
  <c r="Q869" i="11"/>
  <c r="P869" i="11"/>
  <c r="O869" i="11"/>
  <c r="N869" i="11"/>
  <c r="M869" i="11"/>
  <c r="I869" i="11"/>
  <c r="G869" i="11"/>
  <c r="A869" i="11"/>
  <c r="U868" i="11"/>
  <c r="S868" i="11"/>
  <c r="R868" i="11"/>
  <c r="T868" i="11" s="1"/>
  <c r="Q868" i="11"/>
  <c r="P868" i="11"/>
  <c r="O868" i="11"/>
  <c r="N868" i="11"/>
  <c r="M868" i="11"/>
  <c r="I868" i="11"/>
  <c r="G868" i="11"/>
  <c r="A868" i="11"/>
  <c r="U867" i="11"/>
  <c r="S867" i="11"/>
  <c r="R867" i="11"/>
  <c r="T867" i="11" s="1"/>
  <c r="Q867" i="11"/>
  <c r="P867" i="11"/>
  <c r="O867" i="11"/>
  <c r="N867" i="11"/>
  <c r="M867" i="11"/>
  <c r="I867" i="11"/>
  <c r="G867" i="11"/>
  <c r="A867" i="11"/>
  <c r="U866" i="11"/>
  <c r="S866" i="11"/>
  <c r="R866" i="11"/>
  <c r="T866" i="11" s="1"/>
  <c r="Q866" i="11"/>
  <c r="P866" i="11"/>
  <c r="O866" i="11"/>
  <c r="N866" i="11"/>
  <c r="M866" i="11"/>
  <c r="I866" i="11"/>
  <c r="G866" i="11"/>
  <c r="A866" i="11"/>
  <c r="U865" i="11"/>
  <c r="S865" i="11"/>
  <c r="R865" i="11"/>
  <c r="T865" i="11" s="1"/>
  <c r="Q865" i="11"/>
  <c r="P865" i="11"/>
  <c r="O865" i="11"/>
  <c r="N865" i="11"/>
  <c r="M865" i="11"/>
  <c r="I865" i="11"/>
  <c r="G865" i="11"/>
  <c r="A865" i="11"/>
  <c r="U864" i="11"/>
  <c r="S864" i="11"/>
  <c r="R864" i="11"/>
  <c r="T864" i="11" s="1"/>
  <c r="Q864" i="11"/>
  <c r="P864" i="11"/>
  <c r="O864" i="11"/>
  <c r="N864" i="11"/>
  <c r="M864" i="11"/>
  <c r="I864" i="11"/>
  <c r="G864" i="11"/>
  <c r="A864" i="11"/>
  <c r="U863" i="11"/>
  <c r="S863" i="11"/>
  <c r="R863" i="11"/>
  <c r="T863" i="11" s="1"/>
  <c r="Q863" i="11"/>
  <c r="P863" i="11"/>
  <c r="O863" i="11"/>
  <c r="N863" i="11"/>
  <c r="M863" i="11"/>
  <c r="I863" i="11"/>
  <c r="G863" i="11"/>
  <c r="A863" i="11"/>
  <c r="U862" i="11"/>
  <c r="S862" i="11"/>
  <c r="R862" i="11"/>
  <c r="T862" i="11" s="1"/>
  <c r="Q862" i="11"/>
  <c r="P862" i="11"/>
  <c r="O862" i="11"/>
  <c r="N862" i="11"/>
  <c r="M862" i="11"/>
  <c r="I862" i="11"/>
  <c r="G862" i="11"/>
  <c r="A862" i="11"/>
  <c r="U861" i="11"/>
  <c r="S861" i="11"/>
  <c r="R861" i="11"/>
  <c r="T861" i="11" s="1"/>
  <c r="Q861" i="11"/>
  <c r="P861" i="11"/>
  <c r="O861" i="11"/>
  <c r="N861" i="11"/>
  <c r="M861" i="11"/>
  <c r="I861" i="11"/>
  <c r="G861" i="11"/>
  <c r="A861" i="11"/>
  <c r="U860" i="11"/>
  <c r="S860" i="11"/>
  <c r="R860" i="11"/>
  <c r="T860" i="11" s="1"/>
  <c r="Q860" i="11"/>
  <c r="P860" i="11"/>
  <c r="O860" i="11"/>
  <c r="N860" i="11"/>
  <c r="M860" i="11"/>
  <c r="I860" i="11"/>
  <c r="G860" i="11"/>
  <c r="A860" i="11"/>
  <c r="U859" i="11"/>
  <c r="S859" i="11"/>
  <c r="R859" i="11"/>
  <c r="T859" i="11" s="1"/>
  <c r="Q859" i="11"/>
  <c r="P859" i="11"/>
  <c r="O859" i="11"/>
  <c r="N859" i="11"/>
  <c r="M859" i="11"/>
  <c r="I859" i="11"/>
  <c r="G859" i="11"/>
  <c r="A859" i="11"/>
  <c r="U858" i="11"/>
  <c r="S858" i="11"/>
  <c r="R858" i="11"/>
  <c r="T858" i="11" s="1"/>
  <c r="Q858" i="11"/>
  <c r="P858" i="11"/>
  <c r="O858" i="11"/>
  <c r="N858" i="11"/>
  <c r="M858" i="11"/>
  <c r="I858" i="11"/>
  <c r="G858" i="11"/>
  <c r="A858" i="11"/>
  <c r="U857" i="11"/>
  <c r="S857" i="11"/>
  <c r="R857" i="11"/>
  <c r="T857" i="11" s="1"/>
  <c r="Q857" i="11"/>
  <c r="P857" i="11"/>
  <c r="O857" i="11"/>
  <c r="N857" i="11"/>
  <c r="M857" i="11"/>
  <c r="I857" i="11"/>
  <c r="G857" i="11"/>
  <c r="A857" i="11"/>
  <c r="U856" i="11"/>
  <c r="S856" i="11"/>
  <c r="R856" i="11"/>
  <c r="T856" i="11" s="1"/>
  <c r="Q856" i="11"/>
  <c r="P856" i="11"/>
  <c r="O856" i="11"/>
  <c r="N856" i="11"/>
  <c r="M856" i="11"/>
  <c r="I856" i="11"/>
  <c r="G856" i="11"/>
  <c r="A856" i="11"/>
  <c r="U855" i="11"/>
  <c r="S855" i="11"/>
  <c r="R855" i="11"/>
  <c r="T855" i="11" s="1"/>
  <c r="Q855" i="11"/>
  <c r="P855" i="11"/>
  <c r="O855" i="11"/>
  <c r="N855" i="11"/>
  <c r="M855" i="11"/>
  <c r="I855" i="11"/>
  <c r="G855" i="11"/>
  <c r="A855" i="11"/>
  <c r="U854" i="11"/>
  <c r="S854" i="11"/>
  <c r="R854" i="11"/>
  <c r="T854" i="11" s="1"/>
  <c r="Q854" i="11"/>
  <c r="P854" i="11"/>
  <c r="O854" i="11"/>
  <c r="N854" i="11"/>
  <c r="M854" i="11"/>
  <c r="I854" i="11"/>
  <c r="G854" i="11"/>
  <c r="A854" i="11"/>
  <c r="U853" i="11"/>
  <c r="S853" i="11"/>
  <c r="R853" i="11"/>
  <c r="T853" i="11" s="1"/>
  <c r="Q853" i="11"/>
  <c r="P853" i="11"/>
  <c r="O853" i="11"/>
  <c r="N853" i="11"/>
  <c r="M853" i="11"/>
  <c r="I853" i="11"/>
  <c r="G853" i="11"/>
  <c r="A853" i="11"/>
  <c r="U852" i="11"/>
  <c r="S852" i="11"/>
  <c r="R852" i="11"/>
  <c r="T852" i="11" s="1"/>
  <c r="Q852" i="11"/>
  <c r="P852" i="11"/>
  <c r="O852" i="11"/>
  <c r="N852" i="11"/>
  <c r="M852" i="11"/>
  <c r="I852" i="11"/>
  <c r="G852" i="11"/>
  <c r="A852" i="11"/>
  <c r="U851" i="11"/>
  <c r="S851" i="11"/>
  <c r="R851" i="11"/>
  <c r="T851" i="11" s="1"/>
  <c r="Q851" i="11"/>
  <c r="P851" i="11"/>
  <c r="O851" i="11"/>
  <c r="N851" i="11"/>
  <c r="M851" i="11"/>
  <c r="I851" i="11"/>
  <c r="G851" i="11"/>
  <c r="A851" i="11"/>
  <c r="U850" i="11"/>
  <c r="S850" i="11"/>
  <c r="R850" i="11"/>
  <c r="T850" i="11" s="1"/>
  <c r="Q850" i="11"/>
  <c r="P850" i="11"/>
  <c r="O850" i="11"/>
  <c r="N850" i="11"/>
  <c r="M850" i="11"/>
  <c r="I850" i="11"/>
  <c r="G850" i="11"/>
  <c r="A850" i="11"/>
  <c r="U849" i="11"/>
  <c r="S849" i="11"/>
  <c r="R849" i="11"/>
  <c r="T849" i="11" s="1"/>
  <c r="Q849" i="11"/>
  <c r="P849" i="11"/>
  <c r="O849" i="11"/>
  <c r="N849" i="11"/>
  <c r="M849" i="11"/>
  <c r="I849" i="11"/>
  <c r="G849" i="11"/>
  <c r="A849" i="11"/>
  <c r="U848" i="11"/>
  <c r="S848" i="11"/>
  <c r="R848" i="11"/>
  <c r="T848" i="11" s="1"/>
  <c r="Q848" i="11"/>
  <c r="P848" i="11"/>
  <c r="O848" i="11"/>
  <c r="N848" i="11"/>
  <c r="M848" i="11"/>
  <c r="I848" i="11"/>
  <c r="G848" i="11"/>
  <c r="A848" i="11"/>
  <c r="U847" i="11"/>
  <c r="S847" i="11"/>
  <c r="R847" i="11"/>
  <c r="T847" i="11" s="1"/>
  <c r="Q847" i="11"/>
  <c r="P847" i="11"/>
  <c r="O847" i="11"/>
  <c r="N847" i="11"/>
  <c r="M847" i="11"/>
  <c r="I847" i="11"/>
  <c r="G847" i="11"/>
  <c r="A847" i="11"/>
  <c r="U846" i="11"/>
  <c r="S846" i="11"/>
  <c r="R846" i="11"/>
  <c r="T846" i="11" s="1"/>
  <c r="Q846" i="11"/>
  <c r="P846" i="11"/>
  <c r="O846" i="11"/>
  <c r="N846" i="11"/>
  <c r="M846" i="11"/>
  <c r="I846" i="11"/>
  <c r="G846" i="11"/>
  <c r="A846" i="11"/>
  <c r="U845" i="11"/>
  <c r="S845" i="11"/>
  <c r="R845" i="11"/>
  <c r="T845" i="11" s="1"/>
  <c r="Q845" i="11"/>
  <c r="P845" i="11"/>
  <c r="O845" i="11"/>
  <c r="N845" i="11"/>
  <c r="M845" i="11"/>
  <c r="I845" i="11"/>
  <c r="G845" i="11"/>
  <c r="A845" i="11"/>
  <c r="U844" i="11"/>
  <c r="S844" i="11"/>
  <c r="R844" i="11"/>
  <c r="T844" i="11" s="1"/>
  <c r="Q844" i="11"/>
  <c r="P844" i="11"/>
  <c r="O844" i="11"/>
  <c r="N844" i="11"/>
  <c r="M844" i="11"/>
  <c r="I844" i="11"/>
  <c r="G844" i="11"/>
  <c r="A844" i="11"/>
  <c r="U843" i="11"/>
  <c r="S843" i="11"/>
  <c r="R843" i="11"/>
  <c r="T843" i="11" s="1"/>
  <c r="Q843" i="11"/>
  <c r="P843" i="11"/>
  <c r="O843" i="11"/>
  <c r="N843" i="11"/>
  <c r="M843" i="11"/>
  <c r="I843" i="11"/>
  <c r="G843" i="11"/>
  <c r="A843" i="11"/>
  <c r="U842" i="11"/>
  <c r="S842" i="11"/>
  <c r="R842" i="11"/>
  <c r="T842" i="11" s="1"/>
  <c r="Q842" i="11"/>
  <c r="P842" i="11"/>
  <c r="O842" i="11"/>
  <c r="N842" i="11"/>
  <c r="M842" i="11"/>
  <c r="I842" i="11"/>
  <c r="G842" i="11"/>
  <c r="A842" i="11"/>
  <c r="U841" i="11"/>
  <c r="S841" i="11"/>
  <c r="R841" i="11"/>
  <c r="T841" i="11" s="1"/>
  <c r="Q841" i="11"/>
  <c r="P841" i="11"/>
  <c r="O841" i="11"/>
  <c r="N841" i="11"/>
  <c r="M841" i="11"/>
  <c r="I841" i="11"/>
  <c r="G841" i="11"/>
  <c r="A841" i="11"/>
  <c r="U840" i="11"/>
  <c r="S840" i="11"/>
  <c r="R840" i="11"/>
  <c r="T840" i="11" s="1"/>
  <c r="Q840" i="11"/>
  <c r="P840" i="11"/>
  <c r="O840" i="11"/>
  <c r="N840" i="11"/>
  <c r="M840" i="11"/>
  <c r="I840" i="11"/>
  <c r="G840" i="11"/>
  <c r="A840" i="11"/>
  <c r="U839" i="11"/>
  <c r="S839" i="11"/>
  <c r="R839" i="11"/>
  <c r="T839" i="11" s="1"/>
  <c r="Q839" i="11"/>
  <c r="P839" i="11"/>
  <c r="O839" i="11"/>
  <c r="N839" i="11"/>
  <c r="M839" i="11"/>
  <c r="I839" i="11"/>
  <c r="G839" i="11"/>
  <c r="A839" i="11"/>
  <c r="U838" i="11"/>
  <c r="S838" i="11"/>
  <c r="R838" i="11"/>
  <c r="T838" i="11" s="1"/>
  <c r="Q838" i="11"/>
  <c r="P838" i="11"/>
  <c r="O838" i="11"/>
  <c r="N838" i="11"/>
  <c r="M838" i="11"/>
  <c r="I838" i="11"/>
  <c r="G838" i="11"/>
  <c r="A838" i="11"/>
  <c r="U837" i="11"/>
  <c r="S837" i="11"/>
  <c r="R837" i="11"/>
  <c r="T837" i="11" s="1"/>
  <c r="Q837" i="11"/>
  <c r="P837" i="11"/>
  <c r="O837" i="11"/>
  <c r="N837" i="11"/>
  <c r="M837" i="11"/>
  <c r="I837" i="11"/>
  <c r="G837" i="11"/>
  <c r="A837" i="11"/>
  <c r="U836" i="11"/>
  <c r="S836" i="11"/>
  <c r="R836" i="11"/>
  <c r="T836" i="11" s="1"/>
  <c r="Q836" i="11"/>
  <c r="P836" i="11"/>
  <c r="O836" i="11"/>
  <c r="N836" i="11"/>
  <c r="M836" i="11"/>
  <c r="I836" i="11"/>
  <c r="G836" i="11"/>
  <c r="A836" i="11"/>
  <c r="U835" i="11"/>
  <c r="S835" i="11"/>
  <c r="R835" i="11"/>
  <c r="T835" i="11" s="1"/>
  <c r="Q835" i="11"/>
  <c r="P835" i="11"/>
  <c r="O835" i="11"/>
  <c r="N835" i="11"/>
  <c r="M835" i="11"/>
  <c r="I835" i="11"/>
  <c r="G835" i="11"/>
  <c r="A835" i="11"/>
  <c r="U834" i="11"/>
  <c r="S834" i="11"/>
  <c r="R834" i="11"/>
  <c r="T834" i="11" s="1"/>
  <c r="Q834" i="11"/>
  <c r="P834" i="11"/>
  <c r="O834" i="11"/>
  <c r="N834" i="11"/>
  <c r="M834" i="11"/>
  <c r="I834" i="11"/>
  <c r="G834" i="11"/>
  <c r="A834" i="11"/>
  <c r="U833" i="11"/>
  <c r="S833" i="11"/>
  <c r="R833" i="11"/>
  <c r="T833" i="11" s="1"/>
  <c r="Q833" i="11"/>
  <c r="P833" i="11"/>
  <c r="O833" i="11"/>
  <c r="N833" i="11"/>
  <c r="M833" i="11"/>
  <c r="I833" i="11"/>
  <c r="G833" i="11"/>
  <c r="A833" i="11"/>
  <c r="U832" i="11"/>
  <c r="S832" i="11"/>
  <c r="R832" i="11"/>
  <c r="T832" i="11" s="1"/>
  <c r="Q832" i="11"/>
  <c r="P832" i="11"/>
  <c r="O832" i="11"/>
  <c r="N832" i="11"/>
  <c r="M832" i="11"/>
  <c r="I832" i="11"/>
  <c r="G832" i="11"/>
  <c r="A832" i="11"/>
  <c r="U831" i="11"/>
  <c r="S831" i="11"/>
  <c r="R831" i="11"/>
  <c r="T831" i="11" s="1"/>
  <c r="Q831" i="11"/>
  <c r="P831" i="11"/>
  <c r="O831" i="11"/>
  <c r="N831" i="11"/>
  <c r="M831" i="11"/>
  <c r="I831" i="11"/>
  <c r="G831" i="11"/>
  <c r="A831" i="11"/>
  <c r="U830" i="11"/>
  <c r="S830" i="11"/>
  <c r="R830" i="11"/>
  <c r="T830" i="11" s="1"/>
  <c r="Q830" i="11"/>
  <c r="P830" i="11"/>
  <c r="O830" i="11"/>
  <c r="N830" i="11"/>
  <c r="M830" i="11"/>
  <c r="I830" i="11"/>
  <c r="G830" i="11"/>
  <c r="A830" i="11"/>
  <c r="U829" i="11"/>
  <c r="S829" i="11"/>
  <c r="R829" i="11"/>
  <c r="T829" i="11" s="1"/>
  <c r="Q829" i="11"/>
  <c r="P829" i="11"/>
  <c r="O829" i="11"/>
  <c r="N829" i="11"/>
  <c r="M829" i="11"/>
  <c r="I829" i="11"/>
  <c r="G829" i="11"/>
  <c r="A829" i="11"/>
  <c r="U828" i="11"/>
  <c r="S828" i="11"/>
  <c r="R828" i="11"/>
  <c r="T828" i="11" s="1"/>
  <c r="Q828" i="11"/>
  <c r="P828" i="11"/>
  <c r="O828" i="11"/>
  <c r="N828" i="11"/>
  <c r="M828" i="11"/>
  <c r="I828" i="11"/>
  <c r="G828" i="11"/>
  <c r="A828" i="11"/>
  <c r="U827" i="11"/>
  <c r="S827" i="11"/>
  <c r="R827" i="11"/>
  <c r="T827" i="11" s="1"/>
  <c r="Q827" i="11"/>
  <c r="P827" i="11"/>
  <c r="O827" i="11"/>
  <c r="N827" i="11"/>
  <c r="M827" i="11"/>
  <c r="I827" i="11"/>
  <c r="G827" i="11"/>
  <c r="A827" i="11"/>
  <c r="U826" i="11"/>
  <c r="S826" i="11"/>
  <c r="R826" i="11"/>
  <c r="T826" i="11" s="1"/>
  <c r="Q826" i="11"/>
  <c r="P826" i="11"/>
  <c r="O826" i="11"/>
  <c r="N826" i="11"/>
  <c r="M826" i="11"/>
  <c r="I826" i="11"/>
  <c r="G826" i="11"/>
  <c r="A826" i="11"/>
  <c r="U825" i="11"/>
  <c r="S825" i="11"/>
  <c r="R825" i="11"/>
  <c r="T825" i="11" s="1"/>
  <c r="Q825" i="11"/>
  <c r="P825" i="11"/>
  <c r="O825" i="11"/>
  <c r="N825" i="11"/>
  <c r="M825" i="11"/>
  <c r="I825" i="11"/>
  <c r="G825" i="11"/>
  <c r="A825" i="11"/>
  <c r="U824" i="11"/>
  <c r="S824" i="11"/>
  <c r="R824" i="11"/>
  <c r="T824" i="11" s="1"/>
  <c r="Q824" i="11"/>
  <c r="P824" i="11"/>
  <c r="O824" i="11"/>
  <c r="N824" i="11"/>
  <c r="M824" i="11"/>
  <c r="I824" i="11"/>
  <c r="G824" i="11"/>
  <c r="A824" i="11"/>
  <c r="U823" i="11"/>
  <c r="S823" i="11"/>
  <c r="R823" i="11"/>
  <c r="T823" i="11" s="1"/>
  <c r="Q823" i="11"/>
  <c r="P823" i="11"/>
  <c r="O823" i="11"/>
  <c r="N823" i="11"/>
  <c r="M823" i="11"/>
  <c r="I823" i="11"/>
  <c r="G823" i="11"/>
  <c r="A823" i="11"/>
  <c r="U822" i="11"/>
  <c r="S822" i="11"/>
  <c r="R822" i="11"/>
  <c r="T822" i="11" s="1"/>
  <c r="Q822" i="11"/>
  <c r="P822" i="11"/>
  <c r="O822" i="11"/>
  <c r="N822" i="11"/>
  <c r="M822" i="11"/>
  <c r="I822" i="11"/>
  <c r="G822" i="11"/>
  <c r="A822" i="11"/>
  <c r="U821" i="11"/>
  <c r="S821" i="11"/>
  <c r="R821" i="11"/>
  <c r="T821" i="11" s="1"/>
  <c r="Q821" i="11"/>
  <c r="P821" i="11"/>
  <c r="O821" i="11"/>
  <c r="N821" i="11"/>
  <c r="M821" i="11"/>
  <c r="I821" i="11"/>
  <c r="G821" i="11"/>
  <c r="A821" i="11"/>
  <c r="U820" i="11"/>
  <c r="S820" i="11"/>
  <c r="R820" i="11"/>
  <c r="T820" i="11" s="1"/>
  <c r="Q820" i="11"/>
  <c r="P820" i="11"/>
  <c r="O820" i="11"/>
  <c r="N820" i="11"/>
  <c r="M820" i="11"/>
  <c r="I820" i="11"/>
  <c r="G820" i="11"/>
  <c r="A820" i="11"/>
  <c r="U819" i="11"/>
  <c r="S819" i="11"/>
  <c r="R819" i="11"/>
  <c r="T819" i="11" s="1"/>
  <c r="Q819" i="11"/>
  <c r="P819" i="11"/>
  <c r="O819" i="11"/>
  <c r="N819" i="11"/>
  <c r="M819" i="11"/>
  <c r="I819" i="11"/>
  <c r="G819" i="11"/>
  <c r="A819" i="11"/>
  <c r="U818" i="11"/>
  <c r="S818" i="11"/>
  <c r="R818" i="11"/>
  <c r="T818" i="11" s="1"/>
  <c r="Q818" i="11"/>
  <c r="P818" i="11"/>
  <c r="O818" i="11"/>
  <c r="N818" i="11"/>
  <c r="M818" i="11"/>
  <c r="I818" i="11"/>
  <c r="G818" i="11"/>
  <c r="A818" i="11"/>
  <c r="U817" i="11"/>
  <c r="S817" i="11"/>
  <c r="R817" i="11"/>
  <c r="T817" i="11" s="1"/>
  <c r="Q817" i="11"/>
  <c r="P817" i="11"/>
  <c r="O817" i="11"/>
  <c r="N817" i="11"/>
  <c r="M817" i="11"/>
  <c r="I817" i="11"/>
  <c r="G817" i="11"/>
  <c r="A817" i="11"/>
  <c r="U816" i="11"/>
  <c r="S816" i="11"/>
  <c r="R816" i="11"/>
  <c r="T816" i="11" s="1"/>
  <c r="Q816" i="11"/>
  <c r="P816" i="11"/>
  <c r="O816" i="11"/>
  <c r="N816" i="11"/>
  <c r="M816" i="11"/>
  <c r="I816" i="11"/>
  <c r="G816" i="11"/>
  <c r="A816" i="11"/>
  <c r="U815" i="11"/>
  <c r="S815" i="11"/>
  <c r="R815" i="11"/>
  <c r="T815" i="11" s="1"/>
  <c r="Q815" i="11"/>
  <c r="P815" i="11"/>
  <c r="O815" i="11"/>
  <c r="N815" i="11"/>
  <c r="M815" i="11"/>
  <c r="I815" i="11"/>
  <c r="G815" i="11"/>
  <c r="A815" i="11"/>
  <c r="U814" i="11"/>
  <c r="S814" i="11"/>
  <c r="R814" i="11"/>
  <c r="T814" i="11" s="1"/>
  <c r="Q814" i="11"/>
  <c r="P814" i="11"/>
  <c r="O814" i="11"/>
  <c r="N814" i="11"/>
  <c r="M814" i="11"/>
  <c r="I814" i="11"/>
  <c r="G814" i="11"/>
  <c r="A814" i="11"/>
  <c r="U813" i="11"/>
  <c r="S813" i="11"/>
  <c r="R813" i="11"/>
  <c r="T813" i="11" s="1"/>
  <c r="Q813" i="11"/>
  <c r="P813" i="11"/>
  <c r="O813" i="11"/>
  <c r="N813" i="11"/>
  <c r="M813" i="11"/>
  <c r="I813" i="11"/>
  <c r="G813" i="11"/>
  <c r="A813" i="11"/>
  <c r="U812" i="11"/>
  <c r="S812" i="11"/>
  <c r="R812" i="11"/>
  <c r="T812" i="11" s="1"/>
  <c r="Q812" i="11"/>
  <c r="P812" i="11"/>
  <c r="O812" i="11"/>
  <c r="N812" i="11"/>
  <c r="M812" i="11"/>
  <c r="I812" i="11"/>
  <c r="G812" i="11"/>
  <c r="A812" i="11"/>
  <c r="U811" i="11"/>
  <c r="S811" i="11"/>
  <c r="R811" i="11"/>
  <c r="T811" i="11" s="1"/>
  <c r="Q811" i="11"/>
  <c r="P811" i="11"/>
  <c r="O811" i="11"/>
  <c r="N811" i="11"/>
  <c r="M811" i="11"/>
  <c r="I811" i="11"/>
  <c r="G811" i="11"/>
  <c r="A811" i="11"/>
  <c r="U810" i="11"/>
  <c r="S810" i="11"/>
  <c r="R810" i="11"/>
  <c r="T810" i="11" s="1"/>
  <c r="Q810" i="11"/>
  <c r="P810" i="11"/>
  <c r="O810" i="11"/>
  <c r="N810" i="11"/>
  <c r="M810" i="11"/>
  <c r="I810" i="11"/>
  <c r="G810" i="11"/>
  <c r="A810" i="11"/>
  <c r="U809" i="11"/>
  <c r="S809" i="11"/>
  <c r="R809" i="11"/>
  <c r="T809" i="11" s="1"/>
  <c r="Q809" i="11"/>
  <c r="P809" i="11"/>
  <c r="O809" i="11"/>
  <c r="N809" i="11"/>
  <c r="M809" i="11"/>
  <c r="I809" i="11"/>
  <c r="G809" i="11"/>
  <c r="A809" i="11"/>
  <c r="U808" i="11"/>
  <c r="S808" i="11"/>
  <c r="R808" i="11"/>
  <c r="T808" i="11" s="1"/>
  <c r="Q808" i="11"/>
  <c r="P808" i="11"/>
  <c r="O808" i="11"/>
  <c r="N808" i="11"/>
  <c r="M808" i="11"/>
  <c r="I808" i="11"/>
  <c r="G808" i="11"/>
  <c r="A808" i="11"/>
  <c r="U807" i="11"/>
  <c r="S807" i="11"/>
  <c r="R807" i="11"/>
  <c r="T807" i="11" s="1"/>
  <c r="Q807" i="11"/>
  <c r="P807" i="11"/>
  <c r="O807" i="11"/>
  <c r="N807" i="11"/>
  <c r="M807" i="11"/>
  <c r="I807" i="11"/>
  <c r="G807" i="11"/>
  <c r="A807" i="11"/>
  <c r="U806" i="11"/>
  <c r="S806" i="11"/>
  <c r="R806" i="11"/>
  <c r="T806" i="11" s="1"/>
  <c r="Q806" i="11"/>
  <c r="P806" i="11"/>
  <c r="O806" i="11"/>
  <c r="N806" i="11"/>
  <c r="M806" i="11"/>
  <c r="I806" i="11"/>
  <c r="G806" i="11"/>
  <c r="A806" i="11"/>
  <c r="U805" i="11"/>
  <c r="S805" i="11"/>
  <c r="R805" i="11"/>
  <c r="T805" i="11" s="1"/>
  <c r="Q805" i="11"/>
  <c r="P805" i="11"/>
  <c r="O805" i="11"/>
  <c r="N805" i="11"/>
  <c r="M805" i="11"/>
  <c r="I805" i="11"/>
  <c r="G805" i="11"/>
  <c r="A805" i="11"/>
  <c r="U804" i="11"/>
  <c r="S804" i="11"/>
  <c r="R804" i="11"/>
  <c r="T804" i="11" s="1"/>
  <c r="Q804" i="11"/>
  <c r="P804" i="11"/>
  <c r="O804" i="11"/>
  <c r="N804" i="11"/>
  <c r="M804" i="11"/>
  <c r="I804" i="11"/>
  <c r="G804" i="11"/>
  <c r="A804" i="11"/>
  <c r="U803" i="11"/>
  <c r="S803" i="11"/>
  <c r="R803" i="11"/>
  <c r="T803" i="11" s="1"/>
  <c r="Q803" i="11"/>
  <c r="P803" i="11"/>
  <c r="O803" i="11"/>
  <c r="N803" i="11"/>
  <c r="M803" i="11"/>
  <c r="I803" i="11"/>
  <c r="G803" i="11"/>
  <c r="A803" i="11"/>
  <c r="U802" i="11"/>
  <c r="S802" i="11"/>
  <c r="R802" i="11"/>
  <c r="T802" i="11" s="1"/>
  <c r="Q802" i="11"/>
  <c r="P802" i="11"/>
  <c r="O802" i="11"/>
  <c r="N802" i="11"/>
  <c r="M802" i="11"/>
  <c r="I802" i="11"/>
  <c r="G802" i="11"/>
  <c r="A802" i="11"/>
  <c r="U801" i="11"/>
  <c r="S801" i="11"/>
  <c r="R801" i="11"/>
  <c r="T801" i="11" s="1"/>
  <c r="Q801" i="11"/>
  <c r="P801" i="11"/>
  <c r="O801" i="11"/>
  <c r="N801" i="11"/>
  <c r="M801" i="11"/>
  <c r="I801" i="11"/>
  <c r="G801" i="11"/>
  <c r="A801" i="11"/>
  <c r="U800" i="11"/>
  <c r="S800" i="11"/>
  <c r="R800" i="11"/>
  <c r="T800" i="11" s="1"/>
  <c r="Q800" i="11"/>
  <c r="P800" i="11"/>
  <c r="O800" i="11"/>
  <c r="N800" i="11"/>
  <c r="M800" i="11"/>
  <c r="I800" i="11"/>
  <c r="G800" i="11"/>
  <c r="A800" i="11"/>
  <c r="U799" i="11"/>
  <c r="S799" i="11"/>
  <c r="R799" i="11"/>
  <c r="T799" i="11" s="1"/>
  <c r="Q799" i="11"/>
  <c r="P799" i="11"/>
  <c r="O799" i="11"/>
  <c r="N799" i="11"/>
  <c r="M799" i="11"/>
  <c r="I799" i="11"/>
  <c r="G799" i="11"/>
  <c r="A799" i="11"/>
  <c r="U798" i="11"/>
  <c r="S798" i="11"/>
  <c r="R798" i="11"/>
  <c r="T798" i="11" s="1"/>
  <c r="Q798" i="11"/>
  <c r="P798" i="11"/>
  <c r="O798" i="11"/>
  <c r="N798" i="11"/>
  <c r="M798" i="11"/>
  <c r="I798" i="11"/>
  <c r="G798" i="11"/>
  <c r="A798" i="11"/>
  <c r="U797" i="11"/>
  <c r="S797" i="11"/>
  <c r="R797" i="11"/>
  <c r="T797" i="11" s="1"/>
  <c r="Q797" i="11"/>
  <c r="P797" i="11"/>
  <c r="O797" i="11"/>
  <c r="N797" i="11"/>
  <c r="M797" i="11"/>
  <c r="I797" i="11"/>
  <c r="G797" i="11"/>
  <c r="A797" i="11"/>
  <c r="U796" i="11"/>
  <c r="S796" i="11"/>
  <c r="R796" i="11"/>
  <c r="T796" i="11" s="1"/>
  <c r="Q796" i="11"/>
  <c r="P796" i="11"/>
  <c r="O796" i="11"/>
  <c r="N796" i="11"/>
  <c r="M796" i="11"/>
  <c r="I796" i="11"/>
  <c r="G796" i="11"/>
  <c r="A796" i="11"/>
  <c r="U795" i="11"/>
  <c r="S795" i="11"/>
  <c r="R795" i="11"/>
  <c r="T795" i="11" s="1"/>
  <c r="Q795" i="11"/>
  <c r="P795" i="11"/>
  <c r="O795" i="11"/>
  <c r="N795" i="11"/>
  <c r="M795" i="11"/>
  <c r="I795" i="11"/>
  <c r="G795" i="11"/>
  <c r="A795" i="11"/>
  <c r="U794" i="11"/>
  <c r="S794" i="11"/>
  <c r="R794" i="11"/>
  <c r="T794" i="11" s="1"/>
  <c r="Q794" i="11"/>
  <c r="P794" i="11"/>
  <c r="O794" i="11"/>
  <c r="N794" i="11"/>
  <c r="M794" i="11"/>
  <c r="I794" i="11"/>
  <c r="G794" i="11"/>
  <c r="A794" i="11"/>
  <c r="U793" i="11"/>
  <c r="S793" i="11"/>
  <c r="R793" i="11"/>
  <c r="T793" i="11" s="1"/>
  <c r="Q793" i="11"/>
  <c r="P793" i="11"/>
  <c r="O793" i="11"/>
  <c r="N793" i="11"/>
  <c r="M793" i="11"/>
  <c r="I793" i="11"/>
  <c r="G793" i="11"/>
  <c r="A793" i="11"/>
  <c r="U792" i="11"/>
  <c r="S792" i="11"/>
  <c r="R792" i="11"/>
  <c r="T792" i="11" s="1"/>
  <c r="Q792" i="11"/>
  <c r="P792" i="11"/>
  <c r="O792" i="11"/>
  <c r="N792" i="11"/>
  <c r="M792" i="11"/>
  <c r="I792" i="11"/>
  <c r="G792" i="11"/>
  <c r="A792" i="11"/>
  <c r="U791" i="11"/>
  <c r="S791" i="11"/>
  <c r="R791" i="11"/>
  <c r="T791" i="11" s="1"/>
  <c r="Q791" i="11"/>
  <c r="P791" i="11"/>
  <c r="O791" i="11"/>
  <c r="N791" i="11"/>
  <c r="M791" i="11"/>
  <c r="I791" i="11"/>
  <c r="G791" i="11"/>
  <c r="A791" i="11"/>
  <c r="U790" i="11"/>
  <c r="S790" i="11"/>
  <c r="R790" i="11"/>
  <c r="T790" i="11" s="1"/>
  <c r="Q790" i="11"/>
  <c r="P790" i="11"/>
  <c r="O790" i="11"/>
  <c r="N790" i="11"/>
  <c r="M790" i="11"/>
  <c r="I790" i="11"/>
  <c r="G790" i="11"/>
  <c r="A790" i="11"/>
  <c r="U789" i="11"/>
  <c r="S789" i="11"/>
  <c r="R789" i="11"/>
  <c r="T789" i="11" s="1"/>
  <c r="Q789" i="11"/>
  <c r="P789" i="11"/>
  <c r="O789" i="11"/>
  <c r="N789" i="11"/>
  <c r="M789" i="11"/>
  <c r="I789" i="11"/>
  <c r="G789" i="11"/>
  <c r="A789" i="11"/>
  <c r="U788" i="11"/>
  <c r="S788" i="11"/>
  <c r="R788" i="11"/>
  <c r="T788" i="11" s="1"/>
  <c r="Q788" i="11"/>
  <c r="P788" i="11"/>
  <c r="O788" i="11"/>
  <c r="N788" i="11"/>
  <c r="M788" i="11"/>
  <c r="I788" i="11"/>
  <c r="G788" i="11"/>
  <c r="A788" i="11"/>
  <c r="U787" i="11"/>
  <c r="S787" i="11"/>
  <c r="R787" i="11"/>
  <c r="T787" i="11" s="1"/>
  <c r="Q787" i="11"/>
  <c r="P787" i="11"/>
  <c r="O787" i="11"/>
  <c r="N787" i="11"/>
  <c r="M787" i="11"/>
  <c r="I787" i="11"/>
  <c r="G787" i="11"/>
  <c r="A787" i="11"/>
  <c r="U786" i="11"/>
  <c r="S786" i="11"/>
  <c r="R786" i="11"/>
  <c r="T786" i="11" s="1"/>
  <c r="Q786" i="11"/>
  <c r="P786" i="11"/>
  <c r="O786" i="11"/>
  <c r="N786" i="11"/>
  <c r="M786" i="11"/>
  <c r="I786" i="11"/>
  <c r="G786" i="11"/>
  <c r="A786" i="11"/>
  <c r="U785" i="11"/>
  <c r="S785" i="11"/>
  <c r="R785" i="11"/>
  <c r="T785" i="11" s="1"/>
  <c r="Q785" i="11"/>
  <c r="P785" i="11"/>
  <c r="O785" i="11"/>
  <c r="N785" i="11"/>
  <c r="M785" i="11"/>
  <c r="I785" i="11"/>
  <c r="G785" i="11"/>
  <c r="A785" i="11"/>
  <c r="U784" i="11"/>
  <c r="S784" i="11"/>
  <c r="R784" i="11"/>
  <c r="T784" i="11" s="1"/>
  <c r="Q784" i="11"/>
  <c r="P784" i="11"/>
  <c r="O784" i="11"/>
  <c r="N784" i="11"/>
  <c r="M784" i="11"/>
  <c r="I784" i="11"/>
  <c r="G784" i="11"/>
  <c r="A784" i="11"/>
  <c r="U783" i="11"/>
  <c r="S783" i="11"/>
  <c r="R783" i="11"/>
  <c r="T783" i="11" s="1"/>
  <c r="Q783" i="11"/>
  <c r="P783" i="11"/>
  <c r="O783" i="11"/>
  <c r="N783" i="11"/>
  <c r="M783" i="11"/>
  <c r="I783" i="11"/>
  <c r="G783" i="11"/>
  <c r="A783" i="11"/>
  <c r="U782" i="11"/>
  <c r="S782" i="11"/>
  <c r="R782" i="11"/>
  <c r="T782" i="11" s="1"/>
  <c r="Q782" i="11"/>
  <c r="P782" i="11"/>
  <c r="O782" i="11"/>
  <c r="N782" i="11"/>
  <c r="M782" i="11"/>
  <c r="I782" i="11"/>
  <c r="G782" i="11"/>
  <c r="A782" i="11"/>
  <c r="U781" i="11"/>
  <c r="S781" i="11"/>
  <c r="R781" i="11"/>
  <c r="T781" i="11" s="1"/>
  <c r="Q781" i="11"/>
  <c r="P781" i="11"/>
  <c r="O781" i="11"/>
  <c r="N781" i="11"/>
  <c r="M781" i="11"/>
  <c r="I781" i="11"/>
  <c r="G781" i="11"/>
  <c r="A781" i="11"/>
  <c r="U780" i="11"/>
  <c r="S780" i="11"/>
  <c r="R780" i="11"/>
  <c r="T780" i="11" s="1"/>
  <c r="Q780" i="11"/>
  <c r="P780" i="11"/>
  <c r="O780" i="11"/>
  <c r="N780" i="11"/>
  <c r="M780" i="11"/>
  <c r="I780" i="11"/>
  <c r="G780" i="11"/>
  <c r="A780" i="11"/>
  <c r="U779" i="11"/>
  <c r="S779" i="11"/>
  <c r="R779" i="11"/>
  <c r="T779" i="11" s="1"/>
  <c r="Q779" i="11"/>
  <c r="P779" i="11"/>
  <c r="O779" i="11"/>
  <c r="N779" i="11"/>
  <c r="M779" i="11"/>
  <c r="I779" i="11"/>
  <c r="G779" i="11"/>
  <c r="A779" i="11"/>
  <c r="U778" i="11"/>
  <c r="S778" i="11"/>
  <c r="R778" i="11"/>
  <c r="T778" i="11" s="1"/>
  <c r="Q778" i="11"/>
  <c r="P778" i="11"/>
  <c r="O778" i="11"/>
  <c r="N778" i="11"/>
  <c r="M778" i="11"/>
  <c r="I778" i="11"/>
  <c r="G778" i="11"/>
  <c r="A778" i="11"/>
  <c r="U777" i="11"/>
  <c r="S777" i="11"/>
  <c r="R777" i="11"/>
  <c r="T777" i="11" s="1"/>
  <c r="Q777" i="11"/>
  <c r="P777" i="11"/>
  <c r="O777" i="11"/>
  <c r="N777" i="11"/>
  <c r="M777" i="11"/>
  <c r="I777" i="11"/>
  <c r="G777" i="11"/>
  <c r="A777" i="11"/>
  <c r="U776" i="11"/>
  <c r="S776" i="11"/>
  <c r="R776" i="11"/>
  <c r="T776" i="11" s="1"/>
  <c r="Q776" i="11"/>
  <c r="P776" i="11"/>
  <c r="O776" i="11"/>
  <c r="N776" i="11"/>
  <c r="M776" i="11"/>
  <c r="I776" i="11"/>
  <c r="G776" i="11"/>
  <c r="A776" i="11"/>
  <c r="U775" i="11"/>
  <c r="S775" i="11"/>
  <c r="R775" i="11"/>
  <c r="T775" i="11" s="1"/>
  <c r="Q775" i="11"/>
  <c r="P775" i="11"/>
  <c r="O775" i="11"/>
  <c r="N775" i="11"/>
  <c r="M775" i="11"/>
  <c r="I775" i="11"/>
  <c r="G775" i="11"/>
  <c r="A775" i="11"/>
  <c r="U774" i="11"/>
  <c r="S774" i="11"/>
  <c r="R774" i="11"/>
  <c r="T774" i="11" s="1"/>
  <c r="Q774" i="11"/>
  <c r="P774" i="11"/>
  <c r="O774" i="11"/>
  <c r="N774" i="11"/>
  <c r="M774" i="11"/>
  <c r="I774" i="11"/>
  <c r="G774" i="11"/>
  <c r="A774" i="11"/>
  <c r="U773" i="11"/>
  <c r="S773" i="11"/>
  <c r="R773" i="11"/>
  <c r="T773" i="11" s="1"/>
  <c r="Q773" i="11"/>
  <c r="P773" i="11"/>
  <c r="O773" i="11"/>
  <c r="N773" i="11"/>
  <c r="M773" i="11"/>
  <c r="I773" i="11"/>
  <c r="G773" i="11"/>
  <c r="A773" i="11"/>
  <c r="U772" i="11"/>
  <c r="S772" i="11"/>
  <c r="R772" i="11"/>
  <c r="T772" i="11" s="1"/>
  <c r="Q772" i="11"/>
  <c r="P772" i="11"/>
  <c r="O772" i="11"/>
  <c r="N772" i="11"/>
  <c r="M772" i="11"/>
  <c r="I772" i="11"/>
  <c r="G772" i="11"/>
  <c r="A772" i="11"/>
  <c r="U771" i="11"/>
  <c r="S771" i="11"/>
  <c r="R771" i="11"/>
  <c r="T771" i="11" s="1"/>
  <c r="Q771" i="11"/>
  <c r="P771" i="11"/>
  <c r="O771" i="11"/>
  <c r="N771" i="11"/>
  <c r="M771" i="11"/>
  <c r="I771" i="11"/>
  <c r="G771" i="11"/>
  <c r="A771" i="11"/>
  <c r="U770" i="11"/>
  <c r="S770" i="11"/>
  <c r="R770" i="11"/>
  <c r="T770" i="11" s="1"/>
  <c r="Q770" i="11"/>
  <c r="P770" i="11"/>
  <c r="O770" i="11"/>
  <c r="N770" i="11"/>
  <c r="M770" i="11"/>
  <c r="I770" i="11"/>
  <c r="G770" i="11"/>
  <c r="A770" i="11"/>
  <c r="U769" i="11"/>
  <c r="S769" i="11"/>
  <c r="R769" i="11"/>
  <c r="T769" i="11" s="1"/>
  <c r="Q769" i="11"/>
  <c r="P769" i="11"/>
  <c r="O769" i="11"/>
  <c r="N769" i="11"/>
  <c r="M769" i="11"/>
  <c r="I769" i="11"/>
  <c r="G769" i="11"/>
  <c r="A769" i="11"/>
  <c r="U768" i="11"/>
  <c r="S768" i="11"/>
  <c r="R768" i="11"/>
  <c r="T768" i="11" s="1"/>
  <c r="Q768" i="11"/>
  <c r="P768" i="11"/>
  <c r="O768" i="11"/>
  <c r="N768" i="11"/>
  <c r="M768" i="11"/>
  <c r="I768" i="11"/>
  <c r="G768" i="11"/>
  <c r="A768" i="11"/>
  <c r="U767" i="11"/>
  <c r="S767" i="11"/>
  <c r="R767" i="11"/>
  <c r="T767" i="11" s="1"/>
  <c r="Q767" i="11"/>
  <c r="P767" i="11"/>
  <c r="O767" i="11"/>
  <c r="N767" i="11"/>
  <c r="M767" i="11"/>
  <c r="I767" i="11"/>
  <c r="G767" i="11"/>
  <c r="A767" i="11"/>
  <c r="U766" i="11"/>
  <c r="S766" i="11"/>
  <c r="R766" i="11"/>
  <c r="T766" i="11" s="1"/>
  <c r="Q766" i="11"/>
  <c r="P766" i="11"/>
  <c r="O766" i="11"/>
  <c r="N766" i="11"/>
  <c r="M766" i="11"/>
  <c r="I766" i="11"/>
  <c r="G766" i="11"/>
  <c r="A766" i="11"/>
  <c r="U765" i="11"/>
  <c r="S765" i="11"/>
  <c r="R765" i="11"/>
  <c r="T765" i="11" s="1"/>
  <c r="Q765" i="11"/>
  <c r="P765" i="11"/>
  <c r="O765" i="11"/>
  <c r="N765" i="11"/>
  <c r="M765" i="11"/>
  <c r="I765" i="11"/>
  <c r="G765" i="11"/>
  <c r="A765" i="11"/>
  <c r="U764" i="11"/>
  <c r="S764" i="11"/>
  <c r="R764" i="11"/>
  <c r="T764" i="11" s="1"/>
  <c r="Q764" i="11"/>
  <c r="P764" i="11"/>
  <c r="O764" i="11"/>
  <c r="N764" i="11"/>
  <c r="M764" i="11"/>
  <c r="I764" i="11"/>
  <c r="G764" i="11"/>
  <c r="A764" i="11"/>
  <c r="U763" i="11"/>
  <c r="S763" i="11"/>
  <c r="R763" i="11"/>
  <c r="T763" i="11" s="1"/>
  <c r="Q763" i="11"/>
  <c r="P763" i="11"/>
  <c r="O763" i="11"/>
  <c r="N763" i="11"/>
  <c r="M763" i="11"/>
  <c r="I763" i="11"/>
  <c r="G763" i="11"/>
  <c r="A763" i="11"/>
  <c r="U762" i="11"/>
  <c r="S762" i="11"/>
  <c r="R762" i="11"/>
  <c r="T762" i="11" s="1"/>
  <c r="Q762" i="11"/>
  <c r="P762" i="11"/>
  <c r="O762" i="11"/>
  <c r="N762" i="11"/>
  <c r="M762" i="11"/>
  <c r="I762" i="11"/>
  <c r="G762" i="11"/>
  <c r="A762" i="11"/>
  <c r="U761" i="11"/>
  <c r="S761" i="11"/>
  <c r="R761" i="11"/>
  <c r="T761" i="11" s="1"/>
  <c r="Q761" i="11"/>
  <c r="P761" i="11"/>
  <c r="O761" i="11"/>
  <c r="N761" i="11"/>
  <c r="M761" i="11"/>
  <c r="I761" i="11"/>
  <c r="G761" i="11"/>
  <c r="A761" i="11"/>
  <c r="U760" i="11"/>
  <c r="S760" i="11"/>
  <c r="R760" i="11"/>
  <c r="T760" i="11" s="1"/>
  <c r="Q760" i="11"/>
  <c r="P760" i="11"/>
  <c r="O760" i="11"/>
  <c r="N760" i="11"/>
  <c r="M760" i="11"/>
  <c r="I760" i="11"/>
  <c r="G760" i="11"/>
  <c r="A760" i="11"/>
  <c r="U759" i="11"/>
  <c r="S759" i="11"/>
  <c r="R759" i="11"/>
  <c r="T759" i="11" s="1"/>
  <c r="Q759" i="11"/>
  <c r="P759" i="11"/>
  <c r="O759" i="11"/>
  <c r="N759" i="11"/>
  <c r="M759" i="11"/>
  <c r="I759" i="11"/>
  <c r="G759" i="11"/>
  <c r="A759" i="11"/>
  <c r="U758" i="11"/>
  <c r="S758" i="11"/>
  <c r="R758" i="11"/>
  <c r="T758" i="11" s="1"/>
  <c r="Q758" i="11"/>
  <c r="P758" i="11"/>
  <c r="O758" i="11"/>
  <c r="N758" i="11"/>
  <c r="M758" i="11"/>
  <c r="I758" i="11"/>
  <c r="G758" i="11"/>
  <c r="A758" i="11"/>
  <c r="S757" i="11"/>
  <c r="U757" i="11" s="1"/>
  <c r="R757" i="11"/>
  <c r="T757" i="11" s="1"/>
  <c r="Q757" i="11"/>
  <c r="P757" i="11"/>
  <c r="O757" i="11"/>
  <c r="N757" i="11"/>
  <c r="M757" i="11"/>
  <c r="I757" i="11"/>
  <c r="G757" i="11"/>
  <c r="A757" i="11"/>
  <c r="U756" i="11"/>
  <c r="S756" i="11"/>
  <c r="R756" i="11"/>
  <c r="T756" i="11" s="1"/>
  <c r="Q756" i="11"/>
  <c r="P756" i="11"/>
  <c r="O756" i="11"/>
  <c r="N756" i="11"/>
  <c r="M756" i="11"/>
  <c r="I756" i="11"/>
  <c r="G756" i="11"/>
  <c r="A756" i="11"/>
  <c r="S755" i="11"/>
  <c r="U755" i="11" s="1"/>
  <c r="R755" i="11"/>
  <c r="T755" i="11" s="1"/>
  <c r="Q755" i="11"/>
  <c r="P755" i="11"/>
  <c r="O755" i="11"/>
  <c r="N755" i="11"/>
  <c r="M755" i="11"/>
  <c r="I755" i="11"/>
  <c r="G755" i="11"/>
  <c r="A755" i="11"/>
  <c r="U754" i="11"/>
  <c r="S754" i="11"/>
  <c r="R754" i="11"/>
  <c r="T754" i="11" s="1"/>
  <c r="Q754" i="11"/>
  <c r="P754" i="11"/>
  <c r="O754" i="11"/>
  <c r="N754" i="11"/>
  <c r="M754" i="11"/>
  <c r="I754" i="11"/>
  <c r="G754" i="11"/>
  <c r="A754" i="11"/>
  <c r="S753" i="11"/>
  <c r="U753" i="11" s="1"/>
  <c r="R753" i="11"/>
  <c r="T753" i="11" s="1"/>
  <c r="Q753" i="11"/>
  <c r="P753" i="11"/>
  <c r="O753" i="11"/>
  <c r="N753" i="11"/>
  <c r="M753" i="11"/>
  <c r="I753" i="11"/>
  <c r="G753" i="11"/>
  <c r="A753" i="11"/>
  <c r="U752" i="11"/>
  <c r="S752" i="11"/>
  <c r="R752" i="11"/>
  <c r="T752" i="11" s="1"/>
  <c r="Q752" i="11"/>
  <c r="P752" i="11"/>
  <c r="O752" i="11"/>
  <c r="N752" i="11"/>
  <c r="M752" i="11"/>
  <c r="I752" i="11"/>
  <c r="G752" i="11"/>
  <c r="A752" i="11"/>
  <c r="S751" i="11"/>
  <c r="U751" i="11" s="1"/>
  <c r="R751" i="11"/>
  <c r="T751" i="11" s="1"/>
  <c r="Q751" i="11"/>
  <c r="P751" i="11"/>
  <c r="O751" i="11"/>
  <c r="N751" i="11"/>
  <c r="M751" i="11"/>
  <c r="I751" i="11"/>
  <c r="G751" i="11"/>
  <c r="A751" i="11"/>
  <c r="U750" i="11"/>
  <c r="S750" i="11"/>
  <c r="R750" i="11"/>
  <c r="T750" i="11" s="1"/>
  <c r="Q750" i="11"/>
  <c r="P750" i="11"/>
  <c r="O750" i="11"/>
  <c r="N750" i="11"/>
  <c r="M750" i="11"/>
  <c r="I750" i="11"/>
  <c r="G750" i="11"/>
  <c r="A750" i="11"/>
  <c r="S749" i="11"/>
  <c r="U749" i="11" s="1"/>
  <c r="R749" i="11"/>
  <c r="T749" i="11" s="1"/>
  <c r="Q749" i="11"/>
  <c r="P749" i="11"/>
  <c r="O749" i="11"/>
  <c r="N749" i="11"/>
  <c r="M749" i="11"/>
  <c r="I749" i="11"/>
  <c r="G749" i="11"/>
  <c r="A749" i="11"/>
  <c r="U748" i="11"/>
  <c r="S748" i="11"/>
  <c r="R748" i="11"/>
  <c r="T748" i="11" s="1"/>
  <c r="Q748" i="11"/>
  <c r="P748" i="11"/>
  <c r="O748" i="11"/>
  <c r="N748" i="11"/>
  <c r="M748" i="11"/>
  <c r="I748" i="11"/>
  <c r="G748" i="11"/>
  <c r="A748" i="11"/>
  <c r="S747" i="11"/>
  <c r="U747" i="11" s="1"/>
  <c r="R747" i="11"/>
  <c r="T747" i="11" s="1"/>
  <c r="Q747" i="11"/>
  <c r="P747" i="11"/>
  <c r="O747" i="11"/>
  <c r="N747" i="11"/>
  <c r="M747" i="11"/>
  <c r="I747" i="11"/>
  <c r="G747" i="11"/>
  <c r="A747" i="11"/>
  <c r="U746" i="11"/>
  <c r="S746" i="11"/>
  <c r="R746" i="11"/>
  <c r="T746" i="11" s="1"/>
  <c r="Q746" i="11"/>
  <c r="P746" i="11"/>
  <c r="O746" i="11"/>
  <c r="N746" i="11"/>
  <c r="M746" i="11"/>
  <c r="I746" i="11"/>
  <c r="G746" i="11"/>
  <c r="A746" i="11"/>
  <c r="S745" i="11"/>
  <c r="U745" i="11" s="1"/>
  <c r="R745" i="11"/>
  <c r="T745" i="11" s="1"/>
  <c r="Q745" i="11"/>
  <c r="P745" i="11"/>
  <c r="O745" i="11"/>
  <c r="N745" i="11"/>
  <c r="M745" i="11"/>
  <c r="I745" i="11"/>
  <c r="G745" i="11"/>
  <c r="A745" i="11"/>
  <c r="U744" i="11"/>
  <c r="S744" i="11"/>
  <c r="R744" i="11"/>
  <c r="T744" i="11" s="1"/>
  <c r="Q744" i="11"/>
  <c r="P744" i="11"/>
  <c r="O744" i="11"/>
  <c r="N744" i="11"/>
  <c r="M744" i="11"/>
  <c r="I744" i="11"/>
  <c r="G744" i="11"/>
  <c r="A744" i="11"/>
  <c r="S743" i="11"/>
  <c r="U743" i="11" s="1"/>
  <c r="R743" i="11"/>
  <c r="T743" i="11" s="1"/>
  <c r="Q743" i="11"/>
  <c r="P743" i="11"/>
  <c r="O743" i="11"/>
  <c r="N743" i="11"/>
  <c r="M743" i="11"/>
  <c r="I743" i="11"/>
  <c r="G743" i="11"/>
  <c r="A743" i="11"/>
  <c r="U742" i="11"/>
  <c r="S742" i="11"/>
  <c r="R742" i="11"/>
  <c r="T742" i="11" s="1"/>
  <c r="Q742" i="11"/>
  <c r="P742" i="11"/>
  <c r="O742" i="11"/>
  <c r="N742" i="11"/>
  <c r="M742" i="11"/>
  <c r="I742" i="11"/>
  <c r="G742" i="11"/>
  <c r="A742" i="11"/>
  <c r="S741" i="11"/>
  <c r="U741" i="11" s="1"/>
  <c r="R741" i="11"/>
  <c r="T741" i="11" s="1"/>
  <c r="Q741" i="11"/>
  <c r="P741" i="11"/>
  <c r="O741" i="11"/>
  <c r="N741" i="11"/>
  <c r="M741" i="11"/>
  <c r="I741" i="11"/>
  <c r="G741" i="11"/>
  <c r="A741" i="11"/>
  <c r="U740" i="11"/>
  <c r="S740" i="11"/>
  <c r="R740" i="11"/>
  <c r="T740" i="11" s="1"/>
  <c r="Q740" i="11"/>
  <c r="P740" i="11"/>
  <c r="O740" i="11"/>
  <c r="N740" i="11"/>
  <c r="M740" i="11"/>
  <c r="I740" i="11"/>
  <c r="G740" i="11"/>
  <c r="A740" i="11"/>
  <c r="S739" i="11"/>
  <c r="U739" i="11" s="1"/>
  <c r="R739" i="11"/>
  <c r="T739" i="11" s="1"/>
  <c r="Q739" i="11"/>
  <c r="P739" i="11"/>
  <c r="O739" i="11"/>
  <c r="N739" i="11"/>
  <c r="M739" i="11"/>
  <c r="I739" i="11"/>
  <c r="G739" i="11"/>
  <c r="A739" i="11"/>
  <c r="U738" i="11"/>
  <c r="S738" i="11"/>
  <c r="R738" i="11"/>
  <c r="T738" i="11" s="1"/>
  <c r="Q738" i="11"/>
  <c r="P738" i="11"/>
  <c r="O738" i="11"/>
  <c r="N738" i="11"/>
  <c r="M738" i="11"/>
  <c r="I738" i="11"/>
  <c r="G738" i="11"/>
  <c r="A738" i="11"/>
  <c r="S737" i="11"/>
  <c r="U737" i="11" s="1"/>
  <c r="R737" i="11"/>
  <c r="T737" i="11" s="1"/>
  <c r="Q737" i="11"/>
  <c r="P737" i="11"/>
  <c r="O737" i="11"/>
  <c r="N737" i="11"/>
  <c r="M737" i="11"/>
  <c r="I737" i="11"/>
  <c r="G737" i="11"/>
  <c r="A737" i="11"/>
  <c r="U736" i="11"/>
  <c r="S736" i="11"/>
  <c r="R736" i="11"/>
  <c r="T736" i="11" s="1"/>
  <c r="Q736" i="11"/>
  <c r="P736" i="11"/>
  <c r="O736" i="11"/>
  <c r="N736" i="11"/>
  <c r="M736" i="11"/>
  <c r="I736" i="11"/>
  <c r="G736" i="11"/>
  <c r="A736" i="11"/>
  <c r="S735" i="11"/>
  <c r="U735" i="11" s="1"/>
  <c r="R735" i="11"/>
  <c r="T735" i="11" s="1"/>
  <c r="Q735" i="11"/>
  <c r="P735" i="11"/>
  <c r="O735" i="11"/>
  <c r="N735" i="11"/>
  <c r="M735" i="11"/>
  <c r="I735" i="11"/>
  <c r="G735" i="11"/>
  <c r="A735" i="11"/>
  <c r="U734" i="11"/>
  <c r="S734" i="11"/>
  <c r="R734" i="11"/>
  <c r="T734" i="11" s="1"/>
  <c r="Q734" i="11"/>
  <c r="P734" i="11"/>
  <c r="O734" i="11"/>
  <c r="N734" i="11"/>
  <c r="M734" i="11"/>
  <c r="I734" i="11"/>
  <c r="G734" i="11"/>
  <c r="A734" i="11"/>
  <c r="S733" i="11"/>
  <c r="U733" i="11" s="1"/>
  <c r="R733" i="11"/>
  <c r="T733" i="11" s="1"/>
  <c r="Q733" i="11"/>
  <c r="P733" i="11"/>
  <c r="O733" i="11"/>
  <c r="N733" i="11"/>
  <c r="M733" i="11"/>
  <c r="I733" i="11"/>
  <c r="G733" i="11"/>
  <c r="A733" i="11"/>
  <c r="U732" i="11"/>
  <c r="S732" i="11"/>
  <c r="R732" i="11"/>
  <c r="T732" i="11" s="1"/>
  <c r="Q732" i="11"/>
  <c r="P732" i="11"/>
  <c r="O732" i="11"/>
  <c r="N732" i="11"/>
  <c r="M732" i="11"/>
  <c r="I732" i="11"/>
  <c r="G732" i="11"/>
  <c r="A732" i="11"/>
  <c r="S731" i="11"/>
  <c r="U731" i="11" s="1"/>
  <c r="R731" i="11"/>
  <c r="T731" i="11" s="1"/>
  <c r="Q731" i="11"/>
  <c r="P731" i="11"/>
  <c r="O731" i="11"/>
  <c r="N731" i="11"/>
  <c r="M731" i="11"/>
  <c r="I731" i="11"/>
  <c r="G731" i="11"/>
  <c r="A731" i="11"/>
  <c r="S730" i="11"/>
  <c r="U730" i="11" s="1"/>
  <c r="R730" i="11"/>
  <c r="T730" i="11" s="1"/>
  <c r="Q730" i="11"/>
  <c r="P730" i="11"/>
  <c r="O730" i="11"/>
  <c r="N730" i="11"/>
  <c r="M730" i="11"/>
  <c r="I730" i="11"/>
  <c r="G730" i="11"/>
  <c r="A730" i="11"/>
  <c r="S729" i="11"/>
  <c r="U729" i="11" s="1"/>
  <c r="R729" i="11"/>
  <c r="T729" i="11" s="1"/>
  <c r="Q729" i="11"/>
  <c r="P729" i="11"/>
  <c r="O729" i="11"/>
  <c r="N729" i="11"/>
  <c r="M729" i="11"/>
  <c r="I729" i="11"/>
  <c r="G729" i="11"/>
  <c r="A729" i="11"/>
  <c r="S728" i="11"/>
  <c r="U728" i="11" s="1"/>
  <c r="R728" i="11"/>
  <c r="T728" i="11" s="1"/>
  <c r="Q728" i="11"/>
  <c r="P728" i="11"/>
  <c r="O728" i="11"/>
  <c r="N728" i="11"/>
  <c r="M728" i="11"/>
  <c r="I728" i="11"/>
  <c r="G728" i="11"/>
  <c r="A728" i="11"/>
  <c r="S727" i="11"/>
  <c r="U727" i="11" s="1"/>
  <c r="R727" i="11"/>
  <c r="T727" i="11" s="1"/>
  <c r="Q727" i="11"/>
  <c r="P727" i="11"/>
  <c r="O727" i="11"/>
  <c r="N727" i="11"/>
  <c r="M727" i="11"/>
  <c r="I727" i="11"/>
  <c r="G727" i="11"/>
  <c r="A727" i="11"/>
  <c r="S726" i="11"/>
  <c r="U726" i="11" s="1"/>
  <c r="R726" i="11"/>
  <c r="T726" i="11" s="1"/>
  <c r="Q726" i="11"/>
  <c r="P726" i="11"/>
  <c r="O726" i="11"/>
  <c r="N726" i="11"/>
  <c r="M726" i="11"/>
  <c r="I726" i="11"/>
  <c r="G726" i="11"/>
  <c r="A726" i="11"/>
  <c r="S725" i="11"/>
  <c r="U725" i="11" s="1"/>
  <c r="R725" i="11"/>
  <c r="T725" i="11" s="1"/>
  <c r="Q725" i="11"/>
  <c r="P725" i="11"/>
  <c r="O725" i="11"/>
  <c r="N725" i="11"/>
  <c r="M725" i="11"/>
  <c r="I725" i="11"/>
  <c r="G725" i="11"/>
  <c r="A725" i="11"/>
  <c r="S724" i="11"/>
  <c r="U724" i="11" s="1"/>
  <c r="R724" i="11"/>
  <c r="T724" i="11" s="1"/>
  <c r="Q724" i="11"/>
  <c r="P724" i="11"/>
  <c r="O724" i="11"/>
  <c r="N724" i="11"/>
  <c r="M724" i="11"/>
  <c r="I724" i="11"/>
  <c r="G724" i="11"/>
  <c r="A724" i="11"/>
  <c r="S723" i="11"/>
  <c r="U723" i="11" s="1"/>
  <c r="R723" i="11"/>
  <c r="T723" i="11" s="1"/>
  <c r="Q723" i="11"/>
  <c r="P723" i="11"/>
  <c r="O723" i="11"/>
  <c r="N723" i="11"/>
  <c r="M723" i="11"/>
  <c r="I723" i="11"/>
  <c r="G723" i="11"/>
  <c r="A723" i="11"/>
  <c r="S722" i="11"/>
  <c r="U722" i="11" s="1"/>
  <c r="R722" i="11"/>
  <c r="T722" i="11" s="1"/>
  <c r="Q722" i="11"/>
  <c r="P722" i="11"/>
  <c r="O722" i="11"/>
  <c r="N722" i="11"/>
  <c r="M722" i="11"/>
  <c r="I722" i="11"/>
  <c r="G722" i="11"/>
  <c r="A722" i="11"/>
  <c r="S721" i="11"/>
  <c r="U721" i="11" s="1"/>
  <c r="R721" i="11"/>
  <c r="T721" i="11" s="1"/>
  <c r="Q721" i="11"/>
  <c r="P721" i="11"/>
  <c r="O721" i="11"/>
  <c r="N721" i="11"/>
  <c r="M721" i="11"/>
  <c r="I721" i="11"/>
  <c r="G721" i="11"/>
  <c r="A721" i="11"/>
  <c r="S720" i="11"/>
  <c r="U720" i="11" s="1"/>
  <c r="R720" i="11"/>
  <c r="T720" i="11" s="1"/>
  <c r="Q720" i="11"/>
  <c r="P720" i="11"/>
  <c r="O720" i="11"/>
  <c r="N720" i="11"/>
  <c r="M720" i="11"/>
  <c r="I720" i="11"/>
  <c r="G720" i="11"/>
  <c r="A720" i="11"/>
  <c r="S719" i="11"/>
  <c r="U719" i="11" s="1"/>
  <c r="R719" i="11"/>
  <c r="T719" i="11" s="1"/>
  <c r="Q719" i="11"/>
  <c r="P719" i="11"/>
  <c r="O719" i="11"/>
  <c r="N719" i="11"/>
  <c r="M719" i="11"/>
  <c r="I719" i="11"/>
  <c r="G719" i="11"/>
  <c r="A719" i="11"/>
  <c r="S718" i="11"/>
  <c r="U718" i="11" s="1"/>
  <c r="R718" i="11"/>
  <c r="T718" i="11" s="1"/>
  <c r="Q718" i="11"/>
  <c r="P718" i="11"/>
  <c r="O718" i="11"/>
  <c r="N718" i="11"/>
  <c r="M718" i="11"/>
  <c r="I718" i="11"/>
  <c r="G718" i="11"/>
  <c r="A718" i="11"/>
  <c r="S717" i="11"/>
  <c r="U717" i="11" s="1"/>
  <c r="R717" i="11"/>
  <c r="T717" i="11" s="1"/>
  <c r="Q717" i="11"/>
  <c r="P717" i="11"/>
  <c r="O717" i="11"/>
  <c r="N717" i="11"/>
  <c r="M717" i="11"/>
  <c r="I717" i="11"/>
  <c r="G717" i="11"/>
  <c r="A717" i="11"/>
  <c r="S716" i="11"/>
  <c r="U716" i="11" s="1"/>
  <c r="R716" i="11"/>
  <c r="T716" i="11" s="1"/>
  <c r="Q716" i="11"/>
  <c r="P716" i="11"/>
  <c r="O716" i="11"/>
  <c r="N716" i="11"/>
  <c r="M716" i="11"/>
  <c r="I716" i="11"/>
  <c r="G716" i="11"/>
  <c r="A716" i="11"/>
  <c r="S715" i="11"/>
  <c r="U715" i="11" s="1"/>
  <c r="R715" i="11"/>
  <c r="T715" i="11" s="1"/>
  <c r="Q715" i="11"/>
  <c r="P715" i="11"/>
  <c r="O715" i="11"/>
  <c r="N715" i="11"/>
  <c r="M715" i="11"/>
  <c r="I715" i="11"/>
  <c r="G715" i="11"/>
  <c r="A715" i="11"/>
  <c r="S714" i="11"/>
  <c r="U714" i="11" s="1"/>
  <c r="R714" i="11"/>
  <c r="T714" i="11" s="1"/>
  <c r="Q714" i="11"/>
  <c r="P714" i="11"/>
  <c r="O714" i="11"/>
  <c r="N714" i="11"/>
  <c r="M714" i="11"/>
  <c r="I714" i="11"/>
  <c r="G714" i="11"/>
  <c r="A714" i="11"/>
  <c r="S713" i="11"/>
  <c r="U713" i="11" s="1"/>
  <c r="R713" i="11"/>
  <c r="T713" i="11" s="1"/>
  <c r="Q713" i="11"/>
  <c r="P713" i="11"/>
  <c r="O713" i="11"/>
  <c r="N713" i="11"/>
  <c r="M713" i="11"/>
  <c r="I713" i="11"/>
  <c r="G713" i="11"/>
  <c r="A713" i="11"/>
  <c r="S712" i="11"/>
  <c r="U712" i="11" s="1"/>
  <c r="R712" i="11"/>
  <c r="T712" i="11" s="1"/>
  <c r="Q712" i="11"/>
  <c r="P712" i="11"/>
  <c r="O712" i="11"/>
  <c r="N712" i="11"/>
  <c r="M712" i="11"/>
  <c r="I712" i="11"/>
  <c r="G712" i="11"/>
  <c r="A712" i="11"/>
  <c r="S711" i="11"/>
  <c r="U711" i="11" s="1"/>
  <c r="R711" i="11"/>
  <c r="T711" i="11" s="1"/>
  <c r="Q711" i="11"/>
  <c r="P711" i="11"/>
  <c r="O711" i="11"/>
  <c r="N711" i="11"/>
  <c r="M711" i="11"/>
  <c r="I711" i="11"/>
  <c r="G711" i="11"/>
  <c r="A711" i="11"/>
  <c r="S710" i="11"/>
  <c r="U710" i="11" s="1"/>
  <c r="R710" i="11"/>
  <c r="T710" i="11" s="1"/>
  <c r="Q710" i="11"/>
  <c r="P710" i="11"/>
  <c r="O710" i="11"/>
  <c r="N710" i="11"/>
  <c r="M710" i="11"/>
  <c r="I710" i="11"/>
  <c r="G710" i="11"/>
  <c r="A710" i="11"/>
  <c r="S709" i="11"/>
  <c r="U709" i="11" s="1"/>
  <c r="R709" i="11"/>
  <c r="T709" i="11" s="1"/>
  <c r="Q709" i="11"/>
  <c r="P709" i="11"/>
  <c r="O709" i="11"/>
  <c r="N709" i="11"/>
  <c r="M709" i="11"/>
  <c r="I709" i="11"/>
  <c r="G709" i="11"/>
  <c r="A709" i="11"/>
  <c r="S708" i="11"/>
  <c r="U708" i="11" s="1"/>
  <c r="R708" i="11"/>
  <c r="T708" i="11" s="1"/>
  <c r="Q708" i="11"/>
  <c r="P708" i="11"/>
  <c r="O708" i="11"/>
  <c r="N708" i="11"/>
  <c r="M708" i="11"/>
  <c r="I708" i="11"/>
  <c r="G708" i="11"/>
  <c r="A708" i="11"/>
  <c r="S707" i="11"/>
  <c r="U707" i="11" s="1"/>
  <c r="R707" i="11"/>
  <c r="T707" i="11" s="1"/>
  <c r="Q707" i="11"/>
  <c r="P707" i="11"/>
  <c r="O707" i="11"/>
  <c r="N707" i="11"/>
  <c r="M707" i="11"/>
  <c r="I707" i="11"/>
  <c r="G707" i="11"/>
  <c r="A707" i="11"/>
  <c r="S706" i="11"/>
  <c r="U706" i="11" s="1"/>
  <c r="R706" i="11"/>
  <c r="T706" i="11" s="1"/>
  <c r="Q706" i="11"/>
  <c r="P706" i="11"/>
  <c r="O706" i="11"/>
  <c r="N706" i="11"/>
  <c r="M706" i="11"/>
  <c r="I706" i="11"/>
  <c r="G706" i="11"/>
  <c r="A706" i="11"/>
  <c r="S705" i="11"/>
  <c r="U705" i="11" s="1"/>
  <c r="R705" i="11"/>
  <c r="T705" i="11" s="1"/>
  <c r="Q705" i="11"/>
  <c r="P705" i="11"/>
  <c r="O705" i="11"/>
  <c r="N705" i="11"/>
  <c r="M705" i="11"/>
  <c r="I705" i="11"/>
  <c r="G705" i="11"/>
  <c r="A705" i="11"/>
  <c r="S704" i="11"/>
  <c r="U704" i="11" s="1"/>
  <c r="R704" i="11"/>
  <c r="T704" i="11" s="1"/>
  <c r="Q704" i="11"/>
  <c r="P704" i="11"/>
  <c r="O704" i="11"/>
  <c r="N704" i="11"/>
  <c r="M704" i="11"/>
  <c r="I704" i="11"/>
  <c r="G704" i="11"/>
  <c r="A704" i="11"/>
  <c r="S703" i="11"/>
  <c r="U703" i="11" s="1"/>
  <c r="R703" i="11"/>
  <c r="T703" i="11" s="1"/>
  <c r="Q703" i="11"/>
  <c r="P703" i="11"/>
  <c r="O703" i="11"/>
  <c r="N703" i="11"/>
  <c r="M703" i="11"/>
  <c r="I703" i="11"/>
  <c r="G703" i="11"/>
  <c r="A703" i="11"/>
  <c r="S702" i="11"/>
  <c r="U702" i="11" s="1"/>
  <c r="R702" i="11"/>
  <c r="T702" i="11" s="1"/>
  <c r="Q702" i="11"/>
  <c r="P702" i="11"/>
  <c r="O702" i="11"/>
  <c r="N702" i="11"/>
  <c r="M702" i="11"/>
  <c r="I702" i="11"/>
  <c r="G702" i="11"/>
  <c r="A702" i="11"/>
  <c r="S701" i="11"/>
  <c r="U701" i="11" s="1"/>
  <c r="R701" i="11"/>
  <c r="T701" i="11" s="1"/>
  <c r="Q701" i="11"/>
  <c r="P701" i="11"/>
  <c r="O701" i="11"/>
  <c r="N701" i="11"/>
  <c r="M701" i="11"/>
  <c r="I701" i="11"/>
  <c r="G701" i="11"/>
  <c r="A701" i="11"/>
  <c r="S700" i="11"/>
  <c r="U700" i="11" s="1"/>
  <c r="R700" i="11"/>
  <c r="T700" i="11" s="1"/>
  <c r="Q700" i="11"/>
  <c r="P700" i="11"/>
  <c r="O700" i="11"/>
  <c r="N700" i="11"/>
  <c r="M700" i="11"/>
  <c r="I700" i="11"/>
  <c r="G700" i="11"/>
  <c r="A700" i="11"/>
  <c r="S699" i="11"/>
  <c r="U699" i="11" s="1"/>
  <c r="R699" i="11"/>
  <c r="T699" i="11" s="1"/>
  <c r="Q699" i="11"/>
  <c r="P699" i="11"/>
  <c r="O699" i="11"/>
  <c r="N699" i="11"/>
  <c r="M699" i="11"/>
  <c r="I699" i="11"/>
  <c r="G699" i="11"/>
  <c r="A699" i="11"/>
  <c r="S698" i="11"/>
  <c r="U698" i="11" s="1"/>
  <c r="R698" i="11"/>
  <c r="T698" i="11" s="1"/>
  <c r="Q698" i="11"/>
  <c r="P698" i="11"/>
  <c r="O698" i="11"/>
  <c r="N698" i="11"/>
  <c r="M698" i="11"/>
  <c r="I698" i="11"/>
  <c r="G698" i="11"/>
  <c r="A698" i="11"/>
  <c r="S697" i="11"/>
  <c r="U697" i="11" s="1"/>
  <c r="R697" i="11"/>
  <c r="T697" i="11" s="1"/>
  <c r="Q697" i="11"/>
  <c r="P697" i="11"/>
  <c r="O697" i="11"/>
  <c r="N697" i="11"/>
  <c r="M697" i="11"/>
  <c r="I697" i="11"/>
  <c r="G697" i="11"/>
  <c r="A697" i="11"/>
  <c r="S696" i="11"/>
  <c r="U696" i="11" s="1"/>
  <c r="R696" i="11"/>
  <c r="T696" i="11" s="1"/>
  <c r="Q696" i="11"/>
  <c r="P696" i="11"/>
  <c r="O696" i="11"/>
  <c r="N696" i="11"/>
  <c r="M696" i="11"/>
  <c r="I696" i="11"/>
  <c r="G696" i="11"/>
  <c r="A696" i="11"/>
  <c r="S695" i="11"/>
  <c r="U695" i="11" s="1"/>
  <c r="R695" i="11"/>
  <c r="T695" i="11" s="1"/>
  <c r="Q695" i="11"/>
  <c r="P695" i="11"/>
  <c r="O695" i="11"/>
  <c r="N695" i="11"/>
  <c r="M695" i="11"/>
  <c r="I695" i="11"/>
  <c r="G695" i="11"/>
  <c r="A695" i="11"/>
  <c r="S694" i="11"/>
  <c r="U694" i="11" s="1"/>
  <c r="R694" i="11"/>
  <c r="T694" i="11" s="1"/>
  <c r="Q694" i="11"/>
  <c r="P694" i="11"/>
  <c r="O694" i="11"/>
  <c r="N694" i="11"/>
  <c r="M694" i="11"/>
  <c r="I694" i="11"/>
  <c r="G694" i="11"/>
  <c r="A694" i="11"/>
  <c r="S693" i="11"/>
  <c r="U693" i="11" s="1"/>
  <c r="R693" i="11"/>
  <c r="T693" i="11" s="1"/>
  <c r="Q693" i="11"/>
  <c r="P693" i="11"/>
  <c r="O693" i="11"/>
  <c r="N693" i="11"/>
  <c r="M693" i="11"/>
  <c r="I693" i="11"/>
  <c r="G693" i="11"/>
  <c r="A693" i="11"/>
  <c r="S692" i="11"/>
  <c r="U692" i="11" s="1"/>
  <c r="R692" i="11"/>
  <c r="T692" i="11" s="1"/>
  <c r="Q692" i="11"/>
  <c r="P692" i="11"/>
  <c r="O692" i="11"/>
  <c r="N692" i="11"/>
  <c r="M692" i="11"/>
  <c r="I692" i="11"/>
  <c r="G692" i="11"/>
  <c r="A692" i="11"/>
  <c r="S691" i="11"/>
  <c r="U691" i="11" s="1"/>
  <c r="R691" i="11"/>
  <c r="T691" i="11" s="1"/>
  <c r="Q691" i="11"/>
  <c r="P691" i="11"/>
  <c r="O691" i="11"/>
  <c r="N691" i="11"/>
  <c r="M691" i="11"/>
  <c r="I691" i="11"/>
  <c r="G691" i="11"/>
  <c r="A691" i="11"/>
  <c r="S690" i="11"/>
  <c r="U690" i="11" s="1"/>
  <c r="R690" i="11"/>
  <c r="T690" i="11" s="1"/>
  <c r="Q690" i="11"/>
  <c r="P690" i="11"/>
  <c r="O690" i="11"/>
  <c r="N690" i="11"/>
  <c r="M690" i="11"/>
  <c r="I690" i="11"/>
  <c r="G690" i="11"/>
  <c r="A690" i="11"/>
  <c r="S689" i="11"/>
  <c r="U689" i="11" s="1"/>
  <c r="R689" i="11"/>
  <c r="T689" i="11" s="1"/>
  <c r="Q689" i="11"/>
  <c r="P689" i="11"/>
  <c r="O689" i="11"/>
  <c r="N689" i="11"/>
  <c r="M689" i="11"/>
  <c r="I689" i="11"/>
  <c r="G689" i="11"/>
  <c r="A689" i="11"/>
  <c r="S688" i="11"/>
  <c r="U688" i="11" s="1"/>
  <c r="R688" i="11"/>
  <c r="T688" i="11" s="1"/>
  <c r="Q688" i="11"/>
  <c r="P688" i="11"/>
  <c r="O688" i="11"/>
  <c r="N688" i="11"/>
  <c r="M688" i="11"/>
  <c r="I688" i="11"/>
  <c r="G688" i="11"/>
  <c r="A688" i="11"/>
  <c r="S687" i="11"/>
  <c r="U687" i="11" s="1"/>
  <c r="R687" i="11"/>
  <c r="T687" i="11" s="1"/>
  <c r="Q687" i="11"/>
  <c r="P687" i="11"/>
  <c r="O687" i="11"/>
  <c r="N687" i="11"/>
  <c r="M687" i="11"/>
  <c r="I687" i="11"/>
  <c r="G687" i="11"/>
  <c r="A687" i="11"/>
  <c r="S686" i="11"/>
  <c r="U686" i="11" s="1"/>
  <c r="R686" i="11"/>
  <c r="T686" i="11" s="1"/>
  <c r="Q686" i="11"/>
  <c r="P686" i="11"/>
  <c r="O686" i="11"/>
  <c r="N686" i="11"/>
  <c r="M686" i="11"/>
  <c r="I686" i="11"/>
  <c r="G686" i="11"/>
  <c r="A686" i="11"/>
  <c r="S685" i="11"/>
  <c r="U685" i="11" s="1"/>
  <c r="R685" i="11"/>
  <c r="T685" i="11" s="1"/>
  <c r="Q685" i="11"/>
  <c r="P685" i="11"/>
  <c r="O685" i="11"/>
  <c r="N685" i="11"/>
  <c r="M685" i="11"/>
  <c r="I685" i="11"/>
  <c r="G685" i="11"/>
  <c r="A685" i="11"/>
  <c r="S684" i="11"/>
  <c r="U684" i="11" s="1"/>
  <c r="R684" i="11"/>
  <c r="T684" i="11" s="1"/>
  <c r="Q684" i="11"/>
  <c r="P684" i="11"/>
  <c r="O684" i="11"/>
  <c r="N684" i="11"/>
  <c r="M684" i="11"/>
  <c r="I684" i="11"/>
  <c r="G684" i="11"/>
  <c r="A684" i="11"/>
  <c r="S683" i="11"/>
  <c r="U683" i="11" s="1"/>
  <c r="R683" i="11"/>
  <c r="T683" i="11" s="1"/>
  <c r="Q683" i="11"/>
  <c r="P683" i="11"/>
  <c r="O683" i="11"/>
  <c r="N683" i="11"/>
  <c r="M683" i="11"/>
  <c r="I683" i="11"/>
  <c r="G683" i="11"/>
  <c r="A683" i="11"/>
  <c r="S682" i="11"/>
  <c r="U682" i="11" s="1"/>
  <c r="R682" i="11"/>
  <c r="T682" i="11" s="1"/>
  <c r="Q682" i="11"/>
  <c r="P682" i="11"/>
  <c r="O682" i="11"/>
  <c r="N682" i="11"/>
  <c r="M682" i="11"/>
  <c r="I682" i="11"/>
  <c r="G682" i="11"/>
  <c r="A682" i="11"/>
  <c r="S681" i="11"/>
  <c r="U681" i="11" s="1"/>
  <c r="R681" i="11"/>
  <c r="T681" i="11" s="1"/>
  <c r="Q681" i="11"/>
  <c r="P681" i="11"/>
  <c r="O681" i="11"/>
  <c r="N681" i="11"/>
  <c r="M681" i="11"/>
  <c r="I681" i="11"/>
  <c r="G681" i="11"/>
  <c r="A681" i="11"/>
  <c r="S680" i="11"/>
  <c r="U680" i="11" s="1"/>
  <c r="R680" i="11"/>
  <c r="T680" i="11" s="1"/>
  <c r="Q680" i="11"/>
  <c r="P680" i="11"/>
  <c r="O680" i="11"/>
  <c r="N680" i="11"/>
  <c r="M680" i="11"/>
  <c r="I680" i="11"/>
  <c r="G680" i="11"/>
  <c r="A680" i="11"/>
  <c r="S679" i="11"/>
  <c r="U679" i="11" s="1"/>
  <c r="R679" i="11"/>
  <c r="T679" i="11" s="1"/>
  <c r="Q679" i="11"/>
  <c r="P679" i="11"/>
  <c r="O679" i="11"/>
  <c r="N679" i="11"/>
  <c r="M679" i="11"/>
  <c r="I679" i="11"/>
  <c r="G679" i="11"/>
  <c r="A679" i="11"/>
  <c r="S678" i="11"/>
  <c r="U678" i="11" s="1"/>
  <c r="R678" i="11"/>
  <c r="T678" i="11" s="1"/>
  <c r="Q678" i="11"/>
  <c r="P678" i="11"/>
  <c r="O678" i="11"/>
  <c r="N678" i="11"/>
  <c r="M678" i="11"/>
  <c r="I678" i="11"/>
  <c r="G678" i="11"/>
  <c r="A678" i="11"/>
  <c r="S677" i="11"/>
  <c r="U677" i="11" s="1"/>
  <c r="R677" i="11"/>
  <c r="T677" i="11" s="1"/>
  <c r="Q677" i="11"/>
  <c r="P677" i="11"/>
  <c r="O677" i="11"/>
  <c r="N677" i="11"/>
  <c r="M677" i="11"/>
  <c r="I677" i="11"/>
  <c r="G677" i="11"/>
  <c r="A677" i="11"/>
  <c r="S676" i="11"/>
  <c r="U676" i="11" s="1"/>
  <c r="R676" i="11"/>
  <c r="T676" i="11" s="1"/>
  <c r="Q676" i="11"/>
  <c r="P676" i="11"/>
  <c r="O676" i="11"/>
  <c r="N676" i="11"/>
  <c r="M676" i="11"/>
  <c r="I676" i="11"/>
  <c r="G676" i="11"/>
  <c r="A676" i="11"/>
  <c r="S675" i="11"/>
  <c r="U675" i="11" s="1"/>
  <c r="R675" i="11"/>
  <c r="T675" i="11" s="1"/>
  <c r="Q675" i="11"/>
  <c r="P675" i="11"/>
  <c r="O675" i="11"/>
  <c r="N675" i="11"/>
  <c r="M675" i="11"/>
  <c r="I675" i="11"/>
  <c r="G675" i="11"/>
  <c r="A675" i="11"/>
  <c r="S674" i="11"/>
  <c r="U674" i="11" s="1"/>
  <c r="R674" i="11"/>
  <c r="T674" i="11" s="1"/>
  <c r="Q674" i="11"/>
  <c r="P674" i="11"/>
  <c r="O674" i="11"/>
  <c r="N674" i="11"/>
  <c r="M674" i="11"/>
  <c r="I674" i="11"/>
  <c r="G674" i="11"/>
  <c r="A674" i="11"/>
  <c r="S673" i="11"/>
  <c r="U673" i="11" s="1"/>
  <c r="R673" i="11"/>
  <c r="T673" i="11" s="1"/>
  <c r="Q673" i="11"/>
  <c r="P673" i="11"/>
  <c r="O673" i="11"/>
  <c r="N673" i="11"/>
  <c r="M673" i="11"/>
  <c r="I673" i="11"/>
  <c r="G673" i="11"/>
  <c r="A673" i="11"/>
  <c r="S672" i="11"/>
  <c r="U672" i="11" s="1"/>
  <c r="R672" i="11"/>
  <c r="T672" i="11" s="1"/>
  <c r="Q672" i="11"/>
  <c r="P672" i="11"/>
  <c r="O672" i="11"/>
  <c r="N672" i="11"/>
  <c r="M672" i="11"/>
  <c r="I672" i="11"/>
  <c r="G672" i="11"/>
  <c r="A672" i="11"/>
  <c r="S671" i="11"/>
  <c r="U671" i="11" s="1"/>
  <c r="R671" i="11"/>
  <c r="T671" i="11" s="1"/>
  <c r="Q671" i="11"/>
  <c r="P671" i="11"/>
  <c r="O671" i="11"/>
  <c r="N671" i="11"/>
  <c r="M671" i="11"/>
  <c r="I671" i="11"/>
  <c r="G671" i="11"/>
  <c r="A671" i="11"/>
  <c r="S670" i="11"/>
  <c r="U670" i="11" s="1"/>
  <c r="R670" i="11"/>
  <c r="T670" i="11" s="1"/>
  <c r="Q670" i="11"/>
  <c r="P670" i="11"/>
  <c r="O670" i="11"/>
  <c r="N670" i="11"/>
  <c r="M670" i="11"/>
  <c r="I670" i="11"/>
  <c r="G670" i="11"/>
  <c r="A670" i="11"/>
  <c r="S669" i="11"/>
  <c r="U669" i="11" s="1"/>
  <c r="R669" i="11"/>
  <c r="T669" i="11" s="1"/>
  <c r="Q669" i="11"/>
  <c r="P669" i="11"/>
  <c r="O669" i="11"/>
  <c r="N669" i="11"/>
  <c r="M669" i="11"/>
  <c r="I669" i="11"/>
  <c r="G669" i="11"/>
  <c r="A669" i="11"/>
  <c r="S668" i="11"/>
  <c r="U668" i="11" s="1"/>
  <c r="R668" i="11"/>
  <c r="T668" i="11" s="1"/>
  <c r="Q668" i="11"/>
  <c r="P668" i="11"/>
  <c r="O668" i="11"/>
  <c r="N668" i="11"/>
  <c r="M668" i="11"/>
  <c r="I668" i="11"/>
  <c r="G668" i="11"/>
  <c r="A668" i="11"/>
  <c r="S667" i="11"/>
  <c r="U667" i="11" s="1"/>
  <c r="R667" i="11"/>
  <c r="T667" i="11" s="1"/>
  <c r="Q667" i="11"/>
  <c r="P667" i="11"/>
  <c r="O667" i="11"/>
  <c r="N667" i="11"/>
  <c r="M667" i="11"/>
  <c r="I667" i="11"/>
  <c r="G667" i="11"/>
  <c r="A667" i="11"/>
  <c r="S666" i="11"/>
  <c r="U666" i="11" s="1"/>
  <c r="R666" i="11"/>
  <c r="T666" i="11" s="1"/>
  <c r="Q666" i="11"/>
  <c r="P666" i="11"/>
  <c r="O666" i="11"/>
  <c r="N666" i="11"/>
  <c r="M666" i="11"/>
  <c r="I666" i="11"/>
  <c r="G666" i="11"/>
  <c r="A666" i="11"/>
  <c r="S665" i="11"/>
  <c r="U665" i="11" s="1"/>
  <c r="R665" i="11"/>
  <c r="T665" i="11" s="1"/>
  <c r="Q665" i="11"/>
  <c r="P665" i="11"/>
  <c r="O665" i="11"/>
  <c r="N665" i="11"/>
  <c r="M665" i="11"/>
  <c r="I665" i="11"/>
  <c r="G665" i="11"/>
  <c r="A665" i="11"/>
  <c r="S664" i="11"/>
  <c r="U664" i="11" s="1"/>
  <c r="R664" i="11"/>
  <c r="T664" i="11" s="1"/>
  <c r="Q664" i="11"/>
  <c r="P664" i="11"/>
  <c r="O664" i="11"/>
  <c r="N664" i="11"/>
  <c r="M664" i="11"/>
  <c r="I664" i="11"/>
  <c r="G664" i="11"/>
  <c r="A664" i="11"/>
  <c r="S663" i="11"/>
  <c r="U663" i="11" s="1"/>
  <c r="R663" i="11"/>
  <c r="T663" i="11" s="1"/>
  <c r="Q663" i="11"/>
  <c r="P663" i="11"/>
  <c r="O663" i="11"/>
  <c r="N663" i="11"/>
  <c r="M663" i="11"/>
  <c r="I663" i="11"/>
  <c r="G663" i="11"/>
  <c r="A663" i="11"/>
  <c r="S662" i="11"/>
  <c r="U662" i="11" s="1"/>
  <c r="R662" i="11"/>
  <c r="T662" i="11" s="1"/>
  <c r="Q662" i="11"/>
  <c r="P662" i="11"/>
  <c r="O662" i="11"/>
  <c r="N662" i="11"/>
  <c r="M662" i="11"/>
  <c r="I662" i="11"/>
  <c r="G662" i="11"/>
  <c r="A662" i="11"/>
  <c r="S661" i="11"/>
  <c r="U661" i="11" s="1"/>
  <c r="R661" i="11"/>
  <c r="T661" i="11" s="1"/>
  <c r="Q661" i="11"/>
  <c r="P661" i="11"/>
  <c r="O661" i="11"/>
  <c r="N661" i="11"/>
  <c r="M661" i="11"/>
  <c r="I661" i="11"/>
  <c r="G661" i="11"/>
  <c r="A661" i="11"/>
  <c r="S660" i="11"/>
  <c r="U660" i="11" s="1"/>
  <c r="R660" i="11"/>
  <c r="T660" i="11" s="1"/>
  <c r="Q660" i="11"/>
  <c r="P660" i="11"/>
  <c r="O660" i="11"/>
  <c r="N660" i="11"/>
  <c r="M660" i="11"/>
  <c r="I660" i="11"/>
  <c r="G660" i="11"/>
  <c r="A660" i="11"/>
  <c r="S659" i="11"/>
  <c r="U659" i="11" s="1"/>
  <c r="R659" i="11"/>
  <c r="T659" i="11" s="1"/>
  <c r="Q659" i="11"/>
  <c r="P659" i="11"/>
  <c r="O659" i="11"/>
  <c r="N659" i="11"/>
  <c r="M659" i="11"/>
  <c r="I659" i="11"/>
  <c r="G659" i="11"/>
  <c r="A659" i="11"/>
  <c r="S658" i="11"/>
  <c r="U658" i="11" s="1"/>
  <c r="R658" i="11"/>
  <c r="T658" i="11" s="1"/>
  <c r="Q658" i="11"/>
  <c r="P658" i="11"/>
  <c r="O658" i="11"/>
  <c r="N658" i="11"/>
  <c r="M658" i="11"/>
  <c r="I658" i="11"/>
  <c r="G658" i="11"/>
  <c r="A658" i="11"/>
  <c r="S657" i="11"/>
  <c r="U657" i="11" s="1"/>
  <c r="R657" i="11"/>
  <c r="T657" i="11" s="1"/>
  <c r="Q657" i="11"/>
  <c r="P657" i="11"/>
  <c r="O657" i="11"/>
  <c r="N657" i="11"/>
  <c r="M657" i="11"/>
  <c r="I657" i="11"/>
  <c r="G657" i="11"/>
  <c r="A657" i="11"/>
  <c r="S656" i="11"/>
  <c r="U656" i="11" s="1"/>
  <c r="R656" i="11"/>
  <c r="T656" i="11" s="1"/>
  <c r="Q656" i="11"/>
  <c r="P656" i="11"/>
  <c r="O656" i="11"/>
  <c r="N656" i="11"/>
  <c r="M656" i="11"/>
  <c r="I656" i="11"/>
  <c r="G656" i="11"/>
  <c r="A656" i="11"/>
  <c r="S655" i="11"/>
  <c r="U655" i="11" s="1"/>
  <c r="R655" i="11"/>
  <c r="T655" i="11" s="1"/>
  <c r="Q655" i="11"/>
  <c r="P655" i="11"/>
  <c r="O655" i="11"/>
  <c r="N655" i="11"/>
  <c r="M655" i="11"/>
  <c r="I655" i="11"/>
  <c r="G655" i="11"/>
  <c r="A655" i="11"/>
  <c r="S654" i="11"/>
  <c r="U654" i="11" s="1"/>
  <c r="R654" i="11"/>
  <c r="T654" i="11" s="1"/>
  <c r="Q654" i="11"/>
  <c r="P654" i="11"/>
  <c r="O654" i="11"/>
  <c r="N654" i="11"/>
  <c r="M654" i="11"/>
  <c r="I654" i="11"/>
  <c r="G654" i="11"/>
  <c r="A654" i="11"/>
  <c r="S653" i="11"/>
  <c r="U653" i="11" s="1"/>
  <c r="R653" i="11"/>
  <c r="T653" i="11" s="1"/>
  <c r="Q653" i="11"/>
  <c r="P653" i="11"/>
  <c r="O653" i="11"/>
  <c r="N653" i="11"/>
  <c r="M653" i="11"/>
  <c r="I653" i="11"/>
  <c r="G653" i="11"/>
  <c r="A653" i="11"/>
  <c r="S652" i="11"/>
  <c r="U652" i="11" s="1"/>
  <c r="R652" i="11"/>
  <c r="T652" i="11" s="1"/>
  <c r="Q652" i="11"/>
  <c r="P652" i="11"/>
  <c r="O652" i="11"/>
  <c r="N652" i="11"/>
  <c r="M652" i="11"/>
  <c r="I652" i="11"/>
  <c r="G652" i="11"/>
  <c r="A652" i="11"/>
  <c r="S651" i="11"/>
  <c r="U651" i="11" s="1"/>
  <c r="R651" i="11"/>
  <c r="T651" i="11" s="1"/>
  <c r="Q651" i="11"/>
  <c r="P651" i="11"/>
  <c r="O651" i="11"/>
  <c r="N651" i="11"/>
  <c r="M651" i="11"/>
  <c r="I651" i="11"/>
  <c r="G651" i="11"/>
  <c r="A651" i="11"/>
  <c r="S650" i="11"/>
  <c r="U650" i="11" s="1"/>
  <c r="R650" i="11"/>
  <c r="T650" i="11" s="1"/>
  <c r="Q650" i="11"/>
  <c r="P650" i="11"/>
  <c r="O650" i="11"/>
  <c r="N650" i="11"/>
  <c r="M650" i="11"/>
  <c r="I650" i="11"/>
  <c r="G650" i="11"/>
  <c r="A650" i="11"/>
  <c r="S649" i="11"/>
  <c r="U649" i="11" s="1"/>
  <c r="R649" i="11"/>
  <c r="T649" i="11" s="1"/>
  <c r="Q649" i="11"/>
  <c r="P649" i="11"/>
  <c r="O649" i="11"/>
  <c r="N649" i="11"/>
  <c r="M649" i="11"/>
  <c r="I649" i="11"/>
  <c r="G649" i="11"/>
  <c r="A649" i="11"/>
  <c r="S648" i="11"/>
  <c r="U648" i="11" s="1"/>
  <c r="R648" i="11"/>
  <c r="T648" i="11" s="1"/>
  <c r="Q648" i="11"/>
  <c r="P648" i="11"/>
  <c r="O648" i="11"/>
  <c r="N648" i="11"/>
  <c r="M648" i="11"/>
  <c r="I648" i="11"/>
  <c r="G648" i="11"/>
  <c r="A648" i="11"/>
  <c r="S647" i="11"/>
  <c r="U647" i="11" s="1"/>
  <c r="R647" i="11"/>
  <c r="T647" i="11" s="1"/>
  <c r="Q647" i="11"/>
  <c r="P647" i="11"/>
  <c r="O647" i="11"/>
  <c r="N647" i="11"/>
  <c r="M647" i="11"/>
  <c r="I647" i="11"/>
  <c r="G647" i="11"/>
  <c r="A647" i="11"/>
  <c r="S646" i="11"/>
  <c r="U646" i="11" s="1"/>
  <c r="R646" i="11"/>
  <c r="T646" i="11" s="1"/>
  <c r="Q646" i="11"/>
  <c r="P646" i="11"/>
  <c r="O646" i="11"/>
  <c r="N646" i="11"/>
  <c r="M646" i="11"/>
  <c r="I646" i="11"/>
  <c r="G646" i="11"/>
  <c r="A646" i="11"/>
  <c r="S645" i="11"/>
  <c r="U645" i="11" s="1"/>
  <c r="R645" i="11"/>
  <c r="T645" i="11" s="1"/>
  <c r="Q645" i="11"/>
  <c r="P645" i="11"/>
  <c r="O645" i="11"/>
  <c r="N645" i="11"/>
  <c r="M645" i="11"/>
  <c r="I645" i="11"/>
  <c r="G645" i="11"/>
  <c r="A645" i="11"/>
  <c r="S644" i="11"/>
  <c r="U644" i="11" s="1"/>
  <c r="R644" i="11"/>
  <c r="T644" i="11" s="1"/>
  <c r="Q644" i="11"/>
  <c r="P644" i="11"/>
  <c r="O644" i="11"/>
  <c r="N644" i="11"/>
  <c r="M644" i="11"/>
  <c r="I644" i="11"/>
  <c r="G644" i="11"/>
  <c r="A644" i="11"/>
  <c r="S643" i="11"/>
  <c r="U643" i="11" s="1"/>
  <c r="R643" i="11"/>
  <c r="T643" i="11" s="1"/>
  <c r="Q643" i="11"/>
  <c r="P643" i="11"/>
  <c r="O643" i="11"/>
  <c r="N643" i="11"/>
  <c r="M643" i="11"/>
  <c r="I643" i="11"/>
  <c r="G643" i="11"/>
  <c r="A643" i="11"/>
  <c r="S642" i="11"/>
  <c r="U642" i="11" s="1"/>
  <c r="R642" i="11"/>
  <c r="T642" i="11" s="1"/>
  <c r="Q642" i="11"/>
  <c r="P642" i="11"/>
  <c r="O642" i="11"/>
  <c r="N642" i="11"/>
  <c r="M642" i="11"/>
  <c r="I642" i="11"/>
  <c r="G642" i="11"/>
  <c r="A642" i="11"/>
  <c r="S641" i="11"/>
  <c r="U641" i="11" s="1"/>
  <c r="R641" i="11"/>
  <c r="T641" i="11" s="1"/>
  <c r="Q641" i="11"/>
  <c r="P641" i="11"/>
  <c r="O641" i="11"/>
  <c r="N641" i="11"/>
  <c r="M641" i="11"/>
  <c r="I641" i="11"/>
  <c r="G641" i="11"/>
  <c r="A641" i="11"/>
  <c r="S640" i="11"/>
  <c r="U640" i="11" s="1"/>
  <c r="R640" i="11"/>
  <c r="T640" i="11" s="1"/>
  <c r="Q640" i="11"/>
  <c r="P640" i="11"/>
  <c r="O640" i="11"/>
  <c r="N640" i="11"/>
  <c r="M640" i="11"/>
  <c r="I640" i="11"/>
  <c r="G640" i="11"/>
  <c r="A640" i="11"/>
  <c r="S639" i="11"/>
  <c r="U639" i="11" s="1"/>
  <c r="R639" i="11"/>
  <c r="T639" i="11" s="1"/>
  <c r="Q639" i="11"/>
  <c r="P639" i="11"/>
  <c r="O639" i="11"/>
  <c r="N639" i="11"/>
  <c r="M639" i="11"/>
  <c r="I639" i="11"/>
  <c r="G639" i="11"/>
  <c r="A639" i="11"/>
  <c r="S638" i="11"/>
  <c r="U638" i="11" s="1"/>
  <c r="R638" i="11"/>
  <c r="T638" i="11" s="1"/>
  <c r="Q638" i="11"/>
  <c r="P638" i="11"/>
  <c r="O638" i="11"/>
  <c r="N638" i="11"/>
  <c r="M638" i="11"/>
  <c r="I638" i="11"/>
  <c r="G638" i="11"/>
  <c r="A638" i="11"/>
  <c r="S637" i="11"/>
  <c r="U637" i="11" s="1"/>
  <c r="R637" i="11"/>
  <c r="T637" i="11" s="1"/>
  <c r="Q637" i="11"/>
  <c r="P637" i="11"/>
  <c r="O637" i="11"/>
  <c r="N637" i="11"/>
  <c r="M637" i="11"/>
  <c r="I637" i="11"/>
  <c r="G637" i="11"/>
  <c r="A637" i="11"/>
  <c r="S636" i="11"/>
  <c r="U636" i="11" s="1"/>
  <c r="R636" i="11"/>
  <c r="T636" i="11" s="1"/>
  <c r="Q636" i="11"/>
  <c r="P636" i="11"/>
  <c r="O636" i="11"/>
  <c r="N636" i="11"/>
  <c r="M636" i="11"/>
  <c r="I636" i="11"/>
  <c r="G636" i="11"/>
  <c r="A636" i="11"/>
  <c r="S635" i="11"/>
  <c r="U635" i="11" s="1"/>
  <c r="R635" i="11"/>
  <c r="T635" i="11" s="1"/>
  <c r="Q635" i="11"/>
  <c r="P635" i="11"/>
  <c r="O635" i="11"/>
  <c r="N635" i="11"/>
  <c r="M635" i="11"/>
  <c r="I635" i="11"/>
  <c r="G635" i="11"/>
  <c r="A635" i="11"/>
  <c r="S634" i="11"/>
  <c r="U634" i="11" s="1"/>
  <c r="R634" i="11"/>
  <c r="T634" i="11" s="1"/>
  <c r="Q634" i="11"/>
  <c r="P634" i="11"/>
  <c r="O634" i="11"/>
  <c r="N634" i="11"/>
  <c r="M634" i="11"/>
  <c r="I634" i="11"/>
  <c r="G634" i="11"/>
  <c r="A634" i="11"/>
  <c r="S633" i="11"/>
  <c r="U633" i="11" s="1"/>
  <c r="R633" i="11"/>
  <c r="T633" i="11" s="1"/>
  <c r="Q633" i="11"/>
  <c r="P633" i="11"/>
  <c r="O633" i="11"/>
  <c r="N633" i="11"/>
  <c r="M633" i="11"/>
  <c r="I633" i="11"/>
  <c r="G633" i="11"/>
  <c r="A633" i="11"/>
  <c r="S632" i="11"/>
  <c r="U632" i="11" s="1"/>
  <c r="R632" i="11"/>
  <c r="T632" i="11" s="1"/>
  <c r="Q632" i="11"/>
  <c r="P632" i="11"/>
  <c r="O632" i="11"/>
  <c r="N632" i="11"/>
  <c r="M632" i="11"/>
  <c r="I632" i="11"/>
  <c r="G632" i="11"/>
  <c r="A632" i="11"/>
  <c r="S631" i="11"/>
  <c r="U631" i="11" s="1"/>
  <c r="R631" i="11"/>
  <c r="T631" i="11" s="1"/>
  <c r="Q631" i="11"/>
  <c r="P631" i="11"/>
  <c r="O631" i="11"/>
  <c r="N631" i="11"/>
  <c r="M631" i="11"/>
  <c r="I631" i="11"/>
  <c r="G631" i="11"/>
  <c r="A631" i="11"/>
  <c r="S630" i="11"/>
  <c r="U630" i="11" s="1"/>
  <c r="R630" i="11"/>
  <c r="T630" i="11" s="1"/>
  <c r="Q630" i="11"/>
  <c r="P630" i="11"/>
  <c r="O630" i="11"/>
  <c r="N630" i="11"/>
  <c r="M630" i="11"/>
  <c r="I630" i="11"/>
  <c r="G630" i="11"/>
  <c r="A630" i="11"/>
  <c r="S629" i="11"/>
  <c r="U629" i="11" s="1"/>
  <c r="R629" i="11"/>
  <c r="T629" i="11" s="1"/>
  <c r="Q629" i="11"/>
  <c r="P629" i="11"/>
  <c r="O629" i="11"/>
  <c r="N629" i="11"/>
  <c r="M629" i="11"/>
  <c r="I629" i="11"/>
  <c r="G629" i="11"/>
  <c r="A629" i="11"/>
  <c r="S628" i="11"/>
  <c r="U628" i="11" s="1"/>
  <c r="R628" i="11"/>
  <c r="T628" i="11" s="1"/>
  <c r="Q628" i="11"/>
  <c r="P628" i="11"/>
  <c r="O628" i="11"/>
  <c r="N628" i="11"/>
  <c r="M628" i="11"/>
  <c r="I628" i="11"/>
  <c r="G628" i="11"/>
  <c r="A628" i="11"/>
  <c r="S627" i="11"/>
  <c r="U627" i="11" s="1"/>
  <c r="R627" i="11"/>
  <c r="T627" i="11" s="1"/>
  <c r="Q627" i="11"/>
  <c r="P627" i="11"/>
  <c r="O627" i="11"/>
  <c r="N627" i="11"/>
  <c r="M627" i="11"/>
  <c r="I627" i="11"/>
  <c r="G627" i="11"/>
  <c r="A627" i="11"/>
  <c r="S626" i="11"/>
  <c r="U626" i="11" s="1"/>
  <c r="R626" i="11"/>
  <c r="T626" i="11" s="1"/>
  <c r="Q626" i="11"/>
  <c r="P626" i="11"/>
  <c r="O626" i="11"/>
  <c r="N626" i="11"/>
  <c r="M626" i="11"/>
  <c r="I626" i="11"/>
  <c r="G626" i="11"/>
  <c r="A626" i="11"/>
  <c r="S625" i="11"/>
  <c r="U625" i="11" s="1"/>
  <c r="R625" i="11"/>
  <c r="T625" i="11" s="1"/>
  <c r="Q625" i="11"/>
  <c r="P625" i="11"/>
  <c r="O625" i="11"/>
  <c r="N625" i="11"/>
  <c r="M625" i="11"/>
  <c r="I625" i="11"/>
  <c r="G625" i="11"/>
  <c r="A625" i="11"/>
  <c r="S624" i="11"/>
  <c r="U624" i="11" s="1"/>
  <c r="R624" i="11"/>
  <c r="T624" i="11" s="1"/>
  <c r="Q624" i="11"/>
  <c r="P624" i="11"/>
  <c r="O624" i="11"/>
  <c r="N624" i="11"/>
  <c r="M624" i="11"/>
  <c r="I624" i="11"/>
  <c r="G624" i="11"/>
  <c r="A624" i="11"/>
  <c r="S623" i="11"/>
  <c r="U623" i="11" s="1"/>
  <c r="R623" i="11"/>
  <c r="T623" i="11" s="1"/>
  <c r="Q623" i="11"/>
  <c r="P623" i="11"/>
  <c r="O623" i="11"/>
  <c r="N623" i="11"/>
  <c r="M623" i="11"/>
  <c r="I623" i="11"/>
  <c r="G623" i="11"/>
  <c r="A623" i="11"/>
  <c r="S622" i="11"/>
  <c r="U622" i="11" s="1"/>
  <c r="R622" i="11"/>
  <c r="T622" i="11" s="1"/>
  <c r="Q622" i="11"/>
  <c r="P622" i="11"/>
  <c r="O622" i="11"/>
  <c r="N622" i="11"/>
  <c r="M622" i="11"/>
  <c r="I622" i="11"/>
  <c r="G622" i="11"/>
  <c r="A622" i="11"/>
  <c r="S621" i="11"/>
  <c r="U621" i="11" s="1"/>
  <c r="R621" i="11"/>
  <c r="T621" i="11" s="1"/>
  <c r="Q621" i="11"/>
  <c r="P621" i="11"/>
  <c r="O621" i="11"/>
  <c r="N621" i="11"/>
  <c r="M621" i="11"/>
  <c r="I621" i="11"/>
  <c r="G621" i="11"/>
  <c r="A621" i="11"/>
  <c r="S620" i="11"/>
  <c r="U620" i="11" s="1"/>
  <c r="R620" i="11"/>
  <c r="T620" i="11" s="1"/>
  <c r="Q620" i="11"/>
  <c r="P620" i="11"/>
  <c r="O620" i="11"/>
  <c r="N620" i="11"/>
  <c r="M620" i="11"/>
  <c r="I620" i="11"/>
  <c r="G620" i="11"/>
  <c r="A620" i="11"/>
  <c r="S619" i="11"/>
  <c r="U619" i="11" s="1"/>
  <c r="R619" i="11"/>
  <c r="T619" i="11" s="1"/>
  <c r="Q619" i="11"/>
  <c r="P619" i="11"/>
  <c r="O619" i="11"/>
  <c r="N619" i="11"/>
  <c r="M619" i="11"/>
  <c r="I619" i="11"/>
  <c r="G619" i="11"/>
  <c r="A619" i="11"/>
  <c r="S618" i="11"/>
  <c r="U618" i="11" s="1"/>
  <c r="R618" i="11"/>
  <c r="T618" i="11" s="1"/>
  <c r="Q618" i="11"/>
  <c r="P618" i="11"/>
  <c r="O618" i="11"/>
  <c r="N618" i="11"/>
  <c r="M618" i="11"/>
  <c r="I618" i="11"/>
  <c r="G618" i="11"/>
  <c r="A618" i="11"/>
  <c r="S617" i="11"/>
  <c r="U617" i="11" s="1"/>
  <c r="R617" i="11"/>
  <c r="T617" i="11" s="1"/>
  <c r="Q617" i="11"/>
  <c r="P617" i="11"/>
  <c r="O617" i="11"/>
  <c r="N617" i="11"/>
  <c r="M617" i="11"/>
  <c r="I617" i="11"/>
  <c r="G617" i="11"/>
  <c r="A617" i="11"/>
  <c r="S616" i="11"/>
  <c r="U616" i="11" s="1"/>
  <c r="R616" i="11"/>
  <c r="T616" i="11" s="1"/>
  <c r="Q616" i="11"/>
  <c r="P616" i="11"/>
  <c r="O616" i="11"/>
  <c r="N616" i="11"/>
  <c r="M616" i="11"/>
  <c r="I616" i="11"/>
  <c r="G616" i="11"/>
  <c r="A616" i="11"/>
  <c r="S615" i="11"/>
  <c r="U615" i="11" s="1"/>
  <c r="R615" i="11"/>
  <c r="T615" i="11" s="1"/>
  <c r="Q615" i="11"/>
  <c r="P615" i="11"/>
  <c r="O615" i="11"/>
  <c r="N615" i="11"/>
  <c r="M615" i="11"/>
  <c r="I615" i="11"/>
  <c r="G615" i="11"/>
  <c r="A615" i="11"/>
  <c r="S614" i="11"/>
  <c r="U614" i="11" s="1"/>
  <c r="R614" i="11"/>
  <c r="T614" i="11" s="1"/>
  <c r="Q614" i="11"/>
  <c r="P614" i="11"/>
  <c r="O614" i="11"/>
  <c r="N614" i="11"/>
  <c r="M614" i="11"/>
  <c r="I614" i="11"/>
  <c r="G614" i="11"/>
  <c r="A614" i="11"/>
  <c r="S613" i="11"/>
  <c r="U613" i="11" s="1"/>
  <c r="R613" i="11"/>
  <c r="T613" i="11" s="1"/>
  <c r="Q613" i="11"/>
  <c r="P613" i="11"/>
  <c r="O613" i="11"/>
  <c r="N613" i="11"/>
  <c r="M613" i="11"/>
  <c r="I613" i="11"/>
  <c r="G613" i="11"/>
  <c r="A613" i="11"/>
  <c r="S612" i="11"/>
  <c r="U612" i="11" s="1"/>
  <c r="R612" i="11"/>
  <c r="T612" i="11" s="1"/>
  <c r="Q612" i="11"/>
  <c r="P612" i="11"/>
  <c r="O612" i="11"/>
  <c r="N612" i="11"/>
  <c r="M612" i="11"/>
  <c r="I612" i="11"/>
  <c r="G612" i="11"/>
  <c r="A612" i="11"/>
  <c r="S611" i="11"/>
  <c r="U611" i="11" s="1"/>
  <c r="R611" i="11"/>
  <c r="T611" i="11" s="1"/>
  <c r="Q611" i="11"/>
  <c r="P611" i="11"/>
  <c r="O611" i="11"/>
  <c r="N611" i="11"/>
  <c r="M611" i="11"/>
  <c r="I611" i="11"/>
  <c r="G611" i="11"/>
  <c r="A611" i="11"/>
  <c r="S610" i="11"/>
  <c r="U610" i="11" s="1"/>
  <c r="R610" i="11"/>
  <c r="T610" i="11" s="1"/>
  <c r="Q610" i="11"/>
  <c r="P610" i="11"/>
  <c r="O610" i="11"/>
  <c r="N610" i="11"/>
  <c r="M610" i="11"/>
  <c r="I610" i="11"/>
  <c r="G610" i="11"/>
  <c r="A610" i="11"/>
  <c r="S609" i="11"/>
  <c r="U609" i="11" s="1"/>
  <c r="R609" i="11"/>
  <c r="T609" i="11" s="1"/>
  <c r="Q609" i="11"/>
  <c r="P609" i="11"/>
  <c r="O609" i="11"/>
  <c r="N609" i="11"/>
  <c r="M609" i="11"/>
  <c r="I609" i="11"/>
  <c r="G609" i="11"/>
  <c r="A609" i="11"/>
  <c r="S608" i="11"/>
  <c r="U608" i="11" s="1"/>
  <c r="R608" i="11"/>
  <c r="T608" i="11" s="1"/>
  <c r="Q608" i="11"/>
  <c r="P608" i="11"/>
  <c r="O608" i="11"/>
  <c r="N608" i="11"/>
  <c r="M608" i="11"/>
  <c r="I608" i="11"/>
  <c r="G608" i="11"/>
  <c r="A608" i="11"/>
  <c r="S607" i="11"/>
  <c r="U607" i="11" s="1"/>
  <c r="R607" i="11"/>
  <c r="T607" i="11" s="1"/>
  <c r="Q607" i="11"/>
  <c r="P607" i="11"/>
  <c r="O607" i="11"/>
  <c r="N607" i="11"/>
  <c r="M607" i="11"/>
  <c r="I607" i="11"/>
  <c r="G607" i="11"/>
  <c r="A607" i="11"/>
  <c r="S606" i="11"/>
  <c r="U606" i="11" s="1"/>
  <c r="R606" i="11"/>
  <c r="T606" i="11" s="1"/>
  <c r="Q606" i="11"/>
  <c r="P606" i="11"/>
  <c r="O606" i="11"/>
  <c r="N606" i="11"/>
  <c r="M606" i="11"/>
  <c r="I606" i="11"/>
  <c r="G606" i="11"/>
  <c r="A606" i="11"/>
  <c r="S605" i="11"/>
  <c r="U605" i="11" s="1"/>
  <c r="R605" i="11"/>
  <c r="T605" i="11" s="1"/>
  <c r="Q605" i="11"/>
  <c r="P605" i="11"/>
  <c r="O605" i="11"/>
  <c r="N605" i="11"/>
  <c r="M605" i="11"/>
  <c r="I605" i="11"/>
  <c r="G605" i="11"/>
  <c r="A605" i="11"/>
  <c r="S604" i="11"/>
  <c r="U604" i="11" s="1"/>
  <c r="R604" i="11"/>
  <c r="T604" i="11" s="1"/>
  <c r="Q604" i="11"/>
  <c r="P604" i="11"/>
  <c r="O604" i="11"/>
  <c r="N604" i="11"/>
  <c r="M604" i="11"/>
  <c r="I604" i="11"/>
  <c r="G604" i="11"/>
  <c r="A604" i="11"/>
  <c r="S603" i="11"/>
  <c r="U603" i="11" s="1"/>
  <c r="R603" i="11"/>
  <c r="T603" i="11" s="1"/>
  <c r="Q603" i="11"/>
  <c r="P603" i="11"/>
  <c r="O603" i="11"/>
  <c r="N603" i="11"/>
  <c r="M603" i="11"/>
  <c r="I603" i="11"/>
  <c r="G603" i="11"/>
  <c r="A603" i="11"/>
  <c r="S602" i="11"/>
  <c r="U602" i="11" s="1"/>
  <c r="R602" i="11"/>
  <c r="T602" i="11" s="1"/>
  <c r="Q602" i="11"/>
  <c r="P602" i="11"/>
  <c r="O602" i="11"/>
  <c r="N602" i="11"/>
  <c r="M602" i="11"/>
  <c r="I602" i="11"/>
  <c r="G602" i="11"/>
  <c r="A602" i="11"/>
  <c r="S601" i="11"/>
  <c r="U601" i="11" s="1"/>
  <c r="R601" i="11"/>
  <c r="T601" i="11" s="1"/>
  <c r="Q601" i="11"/>
  <c r="P601" i="11"/>
  <c r="O601" i="11"/>
  <c r="N601" i="11"/>
  <c r="M601" i="11"/>
  <c r="I601" i="11"/>
  <c r="G601" i="11"/>
  <c r="A601" i="11"/>
  <c r="S600" i="11"/>
  <c r="U600" i="11" s="1"/>
  <c r="R600" i="11"/>
  <c r="T600" i="11" s="1"/>
  <c r="Q600" i="11"/>
  <c r="P600" i="11"/>
  <c r="O600" i="11"/>
  <c r="N600" i="11"/>
  <c r="M600" i="11"/>
  <c r="I600" i="11"/>
  <c r="G600" i="11"/>
  <c r="A600" i="11"/>
  <c r="S599" i="11"/>
  <c r="U599" i="11" s="1"/>
  <c r="R599" i="11"/>
  <c r="T599" i="11" s="1"/>
  <c r="Q599" i="11"/>
  <c r="P599" i="11"/>
  <c r="O599" i="11"/>
  <c r="N599" i="11"/>
  <c r="M599" i="11"/>
  <c r="I599" i="11"/>
  <c r="G599" i="11"/>
  <c r="A599" i="11"/>
  <c r="S598" i="11"/>
  <c r="U598" i="11" s="1"/>
  <c r="R598" i="11"/>
  <c r="T598" i="11" s="1"/>
  <c r="Q598" i="11"/>
  <c r="P598" i="11"/>
  <c r="O598" i="11"/>
  <c r="N598" i="11"/>
  <c r="M598" i="11"/>
  <c r="I598" i="11"/>
  <c r="G598" i="11"/>
  <c r="A598" i="11"/>
  <c r="S597" i="11"/>
  <c r="U597" i="11" s="1"/>
  <c r="R597" i="11"/>
  <c r="T597" i="11" s="1"/>
  <c r="Q597" i="11"/>
  <c r="P597" i="11"/>
  <c r="O597" i="11"/>
  <c r="N597" i="11"/>
  <c r="M597" i="11"/>
  <c r="I597" i="11"/>
  <c r="G597" i="11"/>
  <c r="A597" i="11"/>
  <c r="S596" i="11"/>
  <c r="U596" i="11" s="1"/>
  <c r="R596" i="11"/>
  <c r="T596" i="11" s="1"/>
  <c r="Q596" i="11"/>
  <c r="P596" i="11"/>
  <c r="O596" i="11"/>
  <c r="N596" i="11"/>
  <c r="M596" i="11"/>
  <c r="I596" i="11"/>
  <c r="G596" i="11"/>
  <c r="A596" i="11"/>
  <c r="S595" i="11"/>
  <c r="U595" i="11" s="1"/>
  <c r="R595" i="11"/>
  <c r="T595" i="11" s="1"/>
  <c r="Q595" i="11"/>
  <c r="P595" i="11"/>
  <c r="O595" i="11"/>
  <c r="N595" i="11"/>
  <c r="M595" i="11"/>
  <c r="I595" i="11"/>
  <c r="G595" i="11"/>
  <c r="A595" i="11"/>
  <c r="S594" i="11"/>
  <c r="U594" i="11" s="1"/>
  <c r="R594" i="11"/>
  <c r="T594" i="11" s="1"/>
  <c r="Q594" i="11"/>
  <c r="P594" i="11"/>
  <c r="O594" i="11"/>
  <c r="N594" i="11"/>
  <c r="M594" i="11"/>
  <c r="I594" i="11"/>
  <c r="G594" i="11"/>
  <c r="A594" i="11"/>
  <c r="S593" i="11"/>
  <c r="U593" i="11" s="1"/>
  <c r="R593" i="11"/>
  <c r="T593" i="11" s="1"/>
  <c r="Q593" i="11"/>
  <c r="P593" i="11"/>
  <c r="O593" i="11"/>
  <c r="N593" i="11"/>
  <c r="M593" i="11"/>
  <c r="I593" i="11"/>
  <c r="G593" i="11"/>
  <c r="A593" i="11"/>
  <c r="S592" i="11"/>
  <c r="U592" i="11" s="1"/>
  <c r="R592" i="11"/>
  <c r="T592" i="11" s="1"/>
  <c r="Q592" i="11"/>
  <c r="P592" i="11"/>
  <c r="O592" i="11"/>
  <c r="N592" i="11"/>
  <c r="M592" i="11"/>
  <c r="I592" i="11"/>
  <c r="G592" i="11"/>
  <c r="A592" i="11"/>
  <c r="S591" i="11"/>
  <c r="U591" i="11" s="1"/>
  <c r="R591" i="11"/>
  <c r="T591" i="11" s="1"/>
  <c r="Q591" i="11"/>
  <c r="P591" i="11"/>
  <c r="O591" i="11"/>
  <c r="N591" i="11"/>
  <c r="M591" i="11"/>
  <c r="I591" i="11"/>
  <c r="G591" i="11"/>
  <c r="A591" i="11"/>
  <c r="S590" i="11"/>
  <c r="U590" i="11" s="1"/>
  <c r="R590" i="11"/>
  <c r="T590" i="11" s="1"/>
  <c r="Q590" i="11"/>
  <c r="P590" i="11"/>
  <c r="O590" i="11"/>
  <c r="N590" i="11"/>
  <c r="M590" i="11"/>
  <c r="I590" i="11"/>
  <c r="G590" i="11"/>
  <c r="A590" i="11"/>
  <c r="S589" i="11"/>
  <c r="U589" i="11" s="1"/>
  <c r="R589" i="11"/>
  <c r="T589" i="11" s="1"/>
  <c r="Q589" i="11"/>
  <c r="P589" i="11"/>
  <c r="O589" i="11"/>
  <c r="N589" i="11"/>
  <c r="M589" i="11"/>
  <c r="I589" i="11"/>
  <c r="G589" i="11"/>
  <c r="A589" i="11"/>
  <c r="S588" i="11"/>
  <c r="U588" i="11" s="1"/>
  <c r="R588" i="11"/>
  <c r="T588" i="11" s="1"/>
  <c r="Q588" i="11"/>
  <c r="P588" i="11"/>
  <c r="O588" i="11"/>
  <c r="N588" i="11"/>
  <c r="M588" i="11"/>
  <c r="I588" i="11"/>
  <c r="G588" i="11"/>
  <c r="A588" i="11"/>
  <c r="S587" i="11"/>
  <c r="U587" i="11" s="1"/>
  <c r="R587" i="11"/>
  <c r="T587" i="11" s="1"/>
  <c r="Q587" i="11"/>
  <c r="P587" i="11"/>
  <c r="O587" i="11"/>
  <c r="N587" i="11"/>
  <c r="M587" i="11"/>
  <c r="I587" i="11"/>
  <c r="G587" i="11"/>
  <c r="A587" i="11"/>
  <c r="S586" i="11"/>
  <c r="U586" i="11" s="1"/>
  <c r="R586" i="11"/>
  <c r="T586" i="11" s="1"/>
  <c r="Q586" i="11"/>
  <c r="P586" i="11"/>
  <c r="O586" i="11"/>
  <c r="N586" i="11"/>
  <c r="M586" i="11"/>
  <c r="I586" i="11"/>
  <c r="G586" i="11"/>
  <c r="A586" i="11"/>
  <c r="S585" i="11"/>
  <c r="U585" i="11" s="1"/>
  <c r="R585" i="11"/>
  <c r="T585" i="11" s="1"/>
  <c r="Q585" i="11"/>
  <c r="P585" i="11"/>
  <c r="O585" i="11"/>
  <c r="N585" i="11"/>
  <c r="M585" i="11"/>
  <c r="I585" i="11"/>
  <c r="G585" i="11"/>
  <c r="A585" i="11"/>
  <c r="S584" i="11"/>
  <c r="U584" i="11" s="1"/>
  <c r="R584" i="11"/>
  <c r="T584" i="11" s="1"/>
  <c r="Q584" i="11"/>
  <c r="P584" i="11"/>
  <c r="O584" i="11"/>
  <c r="N584" i="11"/>
  <c r="M584" i="11"/>
  <c r="I584" i="11"/>
  <c r="G584" i="11"/>
  <c r="A584" i="11"/>
  <c r="S583" i="11"/>
  <c r="U583" i="11" s="1"/>
  <c r="R583" i="11"/>
  <c r="T583" i="11" s="1"/>
  <c r="Q583" i="11"/>
  <c r="P583" i="11"/>
  <c r="O583" i="11"/>
  <c r="N583" i="11"/>
  <c r="M583" i="11"/>
  <c r="I583" i="11"/>
  <c r="G583" i="11"/>
  <c r="A583" i="11"/>
  <c r="S582" i="11"/>
  <c r="U582" i="11" s="1"/>
  <c r="R582" i="11"/>
  <c r="T582" i="11" s="1"/>
  <c r="Q582" i="11"/>
  <c r="P582" i="11"/>
  <c r="O582" i="11"/>
  <c r="N582" i="11"/>
  <c r="M582" i="11"/>
  <c r="I582" i="11"/>
  <c r="G582" i="11"/>
  <c r="A582" i="11"/>
  <c r="S581" i="11"/>
  <c r="U581" i="11" s="1"/>
  <c r="R581" i="11"/>
  <c r="T581" i="11" s="1"/>
  <c r="Q581" i="11"/>
  <c r="P581" i="11"/>
  <c r="O581" i="11"/>
  <c r="N581" i="11"/>
  <c r="M581" i="11"/>
  <c r="I581" i="11"/>
  <c r="G581" i="11"/>
  <c r="A581" i="11"/>
  <c r="S580" i="11"/>
  <c r="U580" i="11" s="1"/>
  <c r="R580" i="11"/>
  <c r="T580" i="11" s="1"/>
  <c r="Q580" i="11"/>
  <c r="P580" i="11"/>
  <c r="O580" i="11"/>
  <c r="N580" i="11"/>
  <c r="M580" i="11"/>
  <c r="I580" i="11"/>
  <c r="G580" i="11"/>
  <c r="A580" i="11"/>
  <c r="S579" i="11"/>
  <c r="U579" i="11" s="1"/>
  <c r="R579" i="11"/>
  <c r="T579" i="11" s="1"/>
  <c r="Q579" i="11"/>
  <c r="P579" i="11"/>
  <c r="O579" i="11"/>
  <c r="N579" i="11"/>
  <c r="M579" i="11"/>
  <c r="I579" i="11"/>
  <c r="G579" i="11"/>
  <c r="A579" i="11"/>
  <c r="S578" i="11"/>
  <c r="U578" i="11" s="1"/>
  <c r="R578" i="11"/>
  <c r="T578" i="11" s="1"/>
  <c r="Q578" i="11"/>
  <c r="P578" i="11"/>
  <c r="O578" i="11"/>
  <c r="N578" i="11"/>
  <c r="M578" i="11"/>
  <c r="I578" i="11"/>
  <c r="G578" i="11"/>
  <c r="A578" i="11"/>
  <c r="S577" i="11"/>
  <c r="U577" i="11" s="1"/>
  <c r="R577" i="11"/>
  <c r="T577" i="11" s="1"/>
  <c r="Q577" i="11"/>
  <c r="P577" i="11"/>
  <c r="O577" i="11"/>
  <c r="N577" i="11"/>
  <c r="M577" i="11"/>
  <c r="I577" i="11"/>
  <c r="G577" i="11"/>
  <c r="A577" i="11"/>
  <c r="S576" i="11"/>
  <c r="U576" i="11" s="1"/>
  <c r="R576" i="11"/>
  <c r="T576" i="11" s="1"/>
  <c r="Q576" i="11"/>
  <c r="P576" i="11"/>
  <c r="O576" i="11"/>
  <c r="N576" i="11"/>
  <c r="M576" i="11"/>
  <c r="I576" i="11"/>
  <c r="G576" i="11"/>
  <c r="A576" i="11"/>
  <c r="S575" i="11"/>
  <c r="U575" i="11" s="1"/>
  <c r="R575" i="11"/>
  <c r="T575" i="11" s="1"/>
  <c r="Q575" i="11"/>
  <c r="P575" i="11"/>
  <c r="O575" i="11"/>
  <c r="N575" i="11"/>
  <c r="M575" i="11"/>
  <c r="I575" i="11"/>
  <c r="G575" i="11"/>
  <c r="A575" i="11"/>
  <c r="S574" i="11"/>
  <c r="U574" i="11" s="1"/>
  <c r="R574" i="11"/>
  <c r="T574" i="11" s="1"/>
  <c r="Q574" i="11"/>
  <c r="P574" i="11"/>
  <c r="O574" i="11"/>
  <c r="N574" i="11"/>
  <c r="M574" i="11"/>
  <c r="I574" i="11"/>
  <c r="G574" i="11"/>
  <c r="A574" i="11"/>
  <c r="S573" i="11"/>
  <c r="U573" i="11" s="1"/>
  <c r="R573" i="11"/>
  <c r="T573" i="11" s="1"/>
  <c r="Q573" i="11"/>
  <c r="P573" i="11"/>
  <c r="O573" i="11"/>
  <c r="N573" i="11"/>
  <c r="M573" i="11"/>
  <c r="I573" i="11"/>
  <c r="G573" i="11"/>
  <c r="A573" i="11"/>
  <c r="S572" i="11"/>
  <c r="U572" i="11" s="1"/>
  <c r="R572" i="11"/>
  <c r="T572" i="11" s="1"/>
  <c r="Q572" i="11"/>
  <c r="P572" i="11"/>
  <c r="O572" i="11"/>
  <c r="N572" i="11"/>
  <c r="M572" i="11"/>
  <c r="I572" i="11"/>
  <c r="G572" i="11"/>
  <c r="A572" i="11"/>
  <c r="S571" i="11"/>
  <c r="U571" i="11" s="1"/>
  <c r="R571" i="11"/>
  <c r="T571" i="11" s="1"/>
  <c r="Q571" i="11"/>
  <c r="P571" i="11"/>
  <c r="O571" i="11"/>
  <c r="N571" i="11"/>
  <c r="M571" i="11"/>
  <c r="I571" i="11"/>
  <c r="G571" i="11"/>
  <c r="A571" i="11"/>
  <c r="S570" i="11"/>
  <c r="U570" i="11" s="1"/>
  <c r="R570" i="11"/>
  <c r="T570" i="11" s="1"/>
  <c r="Q570" i="11"/>
  <c r="P570" i="11"/>
  <c r="O570" i="11"/>
  <c r="N570" i="11"/>
  <c r="M570" i="11"/>
  <c r="I570" i="11"/>
  <c r="G570" i="11"/>
  <c r="A570" i="11"/>
  <c r="T569" i="11"/>
  <c r="S569" i="11"/>
  <c r="U569" i="11" s="1"/>
  <c r="R569" i="11"/>
  <c r="Q569" i="11"/>
  <c r="P569" i="11"/>
  <c r="O569" i="11"/>
  <c r="N569" i="11"/>
  <c r="M569" i="11"/>
  <c r="I569" i="11"/>
  <c r="G569" i="11"/>
  <c r="A569" i="11"/>
  <c r="S568" i="11"/>
  <c r="U568" i="11" s="1"/>
  <c r="R568" i="11"/>
  <c r="T568" i="11" s="1"/>
  <c r="Q568" i="11"/>
  <c r="P568" i="11"/>
  <c r="O568" i="11"/>
  <c r="N568" i="11"/>
  <c r="M568" i="11"/>
  <c r="I568" i="11"/>
  <c r="G568" i="11"/>
  <c r="A568" i="11"/>
  <c r="S567" i="11"/>
  <c r="U567" i="11" s="1"/>
  <c r="R567" i="11"/>
  <c r="T567" i="11" s="1"/>
  <c r="Q567" i="11"/>
  <c r="P567" i="11"/>
  <c r="O567" i="11"/>
  <c r="N567" i="11"/>
  <c r="M567" i="11"/>
  <c r="I567" i="11"/>
  <c r="G567" i="11"/>
  <c r="A567" i="11"/>
  <c r="S566" i="11"/>
  <c r="U566" i="11" s="1"/>
  <c r="R566" i="11"/>
  <c r="T566" i="11" s="1"/>
  <c r="Q566" i="11"/>
  <c r="P566" i="11"/>
  <c r="O566" i="11"/>
  <c r="N566" i="11"/>
  <c r="M566" i="11"/>
  <c r="I566" i="11"/>
  <c r="G566" i="11"/>
  <c r="A566" i="11"/>
  <c r="S565" i="11"/>
  <c r="U565" i="11" s="1"/>
  <c r="R565" i="11"/>
  <c r="T565" i="11" s="1"/>
  <c r="Q565" i="11"/>
  <c r="P565" i="11"/>
  <c r="O565" i="11"/>
  <c r="N565" i="11"/>
  <c r="M565" i="11"/>
  <c r="I565" i="11"/>
  <c r="G565" i="11"/>
  <c r="A565" i="11"/>
  <c r="S564" i="11"/>
  <c r="U564" i="11" s="1"/>
  <c r="R564" i="11"/>
  <c r="T564" i="11" s="1"/>
  <c r="Q564" i="11"/>
  <c r="P564" i="11"/>
  <c r="O564" i="11"/>
  <c r="N564" i="11"/>
  <c r="M564" i="11"/>
  <c r="I564" i="11"/>
  <c r="G564" i="11"/>
  <c r="A564" i="11"/>
  <c r="T563" i="11"/>
  <c r="S563" i="11"/>
  <c r="U563" i="11" s="1"/>
  <c r="R563" i="11"/>
  <c r="Q563" i="11"/>
  <c r="P563" i="11"/>
  <c r="O563" i="11"/>
  <c r="N563" i="11"/>
  <c r="M563" i="11"/>
  <c r="I563" i="11"/>
  <c r="G563" i="11"/>
  <c r="A563" i="11"/>
  <c r="S562" i="11"/>
  <c r="U562" i="11" s="1"/>
  <c r="R562" i="11"/>
  <c r="T562" i="11" s="1"/>
  <c r="Q562" i="11"/>
  <c r="P562" i="11"/>
  <c r="O562" i="11"/>
  <c r="N562" i="11"/>
  <c r="M562" i="11"/>
  <c r="I562" i="11"/>
  <c r="G562" i="11"/>
  <c r="A562" i="11"/>
  <c r="T561" i="11"/>
  <c r="S561" i="11"/>
  <c r="U561" i="11" s="1"/>
  <c r="R561" i="11"/>
  <c r="Q561" i="11"/>
  <c r="P561" i="11"/>
  <c r="O561" i="11"/>
  <c r="N561" i="11"/>
  <c r="M561" i="11"/>
  <c r="I561" i="11"/>
  <c r="G561" i="11"/>
  <c r="A561" i="11"/>
  <c r="S560" i="11"/>
  <c r="U560" i="11" s="1"/>
  <c r="R560" i="11"/>
  <c r="T560" i="11" s="1"/>
  <c r="Q560" i="11"/>
  <c r="P560" i="11"/>
  <c r="O560" i="11"/>
  <c r="N560" i="11"/>
  <c r="M560" i="11"/>
  <c r="I560" i="11"/>
  <c r="G560" i="11"/>
  <c r="A560" i="11"/>
  <c r="T559" i="11"/>
  <c r="S559" i="11"/>
  <c r="U559" i="11" s="1"/>
  <c r="R559" i="11"/>
  <c r="Q559" i="11"/>
  <c r="P559" i="11"/>
  <c r="O559" i="11"/>
  <c r="N559" i="11"/>
  <c r="M559" i="11"/>
  <c r="I559" i="11"/>
  <c r="G559" i="11"/>
  <c r="A559" i="11"/>
  <c r="S558" i="11"/>
  <c r="U558" i="11" s="1"/>
  <c r="R558" i="11"/>
  <c r="T558" i="11" s="1"/>
  <c r="Q558" i="11"/>
  <c r="P558" i="11"/>
  <c r="O558" i="11"/>
  <c r="N558" i="11"/>
  <c r="M558" i="11"/>
  <c r="I558" i="11"/>
  <c r="G558" i="11"/>
  <c r="A558" i="11"/>
  <c r="S557" i="11"/>
  <c r="U557" i="11" s="1"/>
  <c r="R557" i="11"/>
  <c r="T557" i="11" s="1"/>
  <c r="Q557" i="11"/>
  <c r="P557" i="11"/>
  <c r="O557" i="11"/>
  <c r="N557" i="11"/>
  <c r="M557" i="11"/>
  <c r="I557" i="11"/>
  <c r="G557" i="11"/>
  <c r="A557" i="11"/>
  <c r="T556" i="11"/>
  <c r="S556" i="11"/>
  <c r="U556" i="11" s="1"/>
  <c r="R556" i="11"/>
  <c r="Q556" i="11"/>
  <c r="P556" i="11"/>
  <c r="O556" i="11"/>
  <c r="N556" i="11"/>
  <c r="M556" i="11"/>
  <c r="I556" i="11"/>
  <c r="G556" i="11"/>
  <c r="A556" i="11"/>
  <c r="T555" i="11"/>
  <c r="S555" i="11"/>
  <c r="U555" i="11" s="1"/>
  <c r="R555" i="11"/>
  <c r="Q555" i="11"/>
  <c r="P555" i="11"/>
  <c r="O555" i="11"/>
  <c r="N555" i="11"/>
  <c r="M555" i="11"/>
  <c r="I555" i="11"/>
  <c r="G555" i="11"/>
  <c r="A555" i="11"/>
  <c r="T554" i="11"/>
  <c r="S554" i="11"/>
  <c r="U554" i="11" s="1"/>
  <c r="R554" i="11"/>
  <c r="Q554" i="11"/>
  <c r="P554" i="11"/>
  <c r="O554" i="11"/>
  <c r="N554" i="11"/>
  <c r="M554" i="11"/>
  <c r="I554" i="11"/>
  <c r="G554" i="11"/>
  <c r="A554" i="11"/>
  <c r="S553" i="11"/>
  <c r="U553" i="11" s="1"/>
  <c r="R553" i="11"/>
  <c r="T553" i="11" s="1"/>
  <c r="Q553" i="11"/>
  <c r="P553" i="11"/>
  <c r="O553" i="11"/>
  <c r="N553" i="11"/>
  <c r="M553" i="11"/>
  <c r="I553" i="11"/>
  <c r="G553" i="11"/>
  <c r="A553" i="11"/>
  <c r="S552" i="11"/>
  <c r="U552" i="11" s="1"/>
  <c r="R552" i="11"/>
  <c r="T552" i="11" s="1"/>
  <c r="Q552" i="11"/>
  <c r="P552" i="11"/>
  <c r="O552" i="11"/>
  <c r="N552" i="11"/>
  <c r="M552" i="11"/>
  <c r="I552" i="11"/>
  <c r="G552" i="11"/>
  <c r="A552" i="11"/>
  <c r="T551" i="11"/>
  <c r="S551" i="11"/>
  <c r="U551" i="11" s="1"/>
  <c r="R551" i="11"/>
  <c r="Q551" i="11"/>
  <c r="P551" i="11"/>
  <c r="O551" i="11"/>
  <c r="N551" i="11"/>
  <c r="M551" i="11"/>
  <c r="I551" i="11"/>
  <c r="G551" i="11"/>
  <c r="A551" i="11"/>
  <c r="S550" i="11"/>
  <c r="U550" i="11" s="1"/>
  <c r="R550" i="11"/>
  <c r="T550" i="11" s="1"/>
  <c r="Q550" i="11"/>
  <c r="P550" i="11"/>
  <c r="O550" i="11"/>
  <c r="N550" i="11"/>
  <c r="M550" i="11"/>
  <c r="I550" i="11"/>
  <c r="G550" i="11"/>
  <c r="A550" i="11"/>
  <c r="S549" i="11"/>
  <c r="U549" i="11" s="1"/>
  <c r="R549" i="11"/>
  <c r="T549" i="11" s="1"/>
  <c r="Q549" i="11"/>
  <c r="P549" i="11"/>
  <c r="O549" i="11"/>
  <c r="N549" i="11"/>
  <c r="M549" i="11"/>
  <c r="I549" i="11"/>
  <c r="G549" i="11"/>
  <c r="A549" i="11"/>
  <c r="T548" i="11"/>
  <c r="S548" i="11"/>
  <c r="U548" i="11" s="1"/>
  <c r="R548" i="11"/>
  <c r="Q548" i="11"/>
  <c r="P548" i="11"/>
  <c r="O548" i="11"/>
  <c r="N548" i="11"/>
  <c r="M548" i="11"/>
  <c r="I548" i="11"/>
  <c r="G548" i="11"/>
  <c r="A548" i="11"/>
  <c r="T547" i="11"/>
  <c r="S547" i="11"/>
  <c r="U547" i="11" s="1"/>
  <c r="R547" i="11"/>
  <c r="Q547" i="11"/>
  <c r="P547" i="11"/>
  <c r="O547" i="11"/>
  <c r="N547" i="11"/>
  <c r="M547" i="11"/>
  <c r="I547" i="11"/>
  <c r="G547" i="11"/>
  <c r="A547" i="11"/>
  <c r="T546" i="11"/>
  <c r="S546" i="11"/>
  <c r="U546" i="11" s="1"/>
  <c r="R546" i="11"/>
  <c r="Q546" i="11"/>
  <c r="P546" i="11"/>
  <c r="O546" i="11"/>
  <c r="N546" i="11"/>
  <c r="M546" i="11"/>
  <c r="I546" i="11"/>
  <c r="G546" i="11"/>
  <c r="A546" i="11"/>
  <c r="S545" i="11"/>
  <c r="U545" i="11" s="1"/>
  <c r="R545" i="11"/>
  <c r="T545" i="11" s="1"/>
  <c r="Q545" i="11"/>
  <c r="P545" i="11"/>
  <c r="O545" i="11"/>
  <c r="N545" i="11"/>
  <c r="M545" i="11"/>
  <c r="I545" i="11"/>
  <c r="G545" i="11"/>
  <c r="A545" i="11"/>
  <c r="S544" i="11"/>
  <c r="U544" i="11" s="1"/>
  <c r="R544" i="11"/>
  <c r="T544" i="11" s="1"/>
  <c r="Q544" i="11"/>
  <c r="P544" i="11"/>
  <c r="O544" i="11"/>
  <c r="N544" i="11"/>
  <c r="M544" i="11"/>
  <c r="I544" i="11"/>
  <c r="G544" i="11"/>
  <c r="A544" i="11"/>
  <c r="T543" i="11"/>
  <c r="S543" i="11"/>
  <c r="U543" i="11" s="1"/>
  <c r="R543" i="11"/>
  <c r="Q543" i="11"/>
  <c r="P543" i="11"/>
  <c r="O543" i="11"/>
  <c r="N543" i="11"/>
  <c r="M543" i="11"/>
  <c r="I543" i="11"/>
  <c r="G543" i="11"/>
  <c r="A543" i="11"/>
  <c r="S542" i="11"/>
  <c r="U542" i="11" s="1"/>
  <c r="R542" i="11"/>
  <c r="T542" i="11" s="1"/>
  <c r="Q542" i="11"/>
  <c r="P542" i="11"/>
  <c r="O542" i="11"/>
  <c r="N542" i="11"/>
  <c r="M542" i="11"/>
  <c r="I542" i="11"/>
  <c r="G542" i="11"/>
  <c r="A542" i="11"/>
  <c r="S541" i="11"/>
  <c r="U541" i="11" s="1"/>
  <c r="R541" i="11"/>
  <c r="T541" i="11" s="1"/>
  <c r="Q541" i="11"/>
  <c r="P541" i="11"/>
  <c r="O541" i="11"/>
  <c r="N541" i="11"/>
  <c r="M541" i="11"/>
  <c r="I541" i="11"/>
  <c r="G541" i="11"/>
  <c r="A541" i="11"/>
  <c r="T540" i="11"/>
  <c r="S540" i="11"/>
  <c r="U540" i="11" s="1"/>
  <c r="R540" i="11"/>
  <c r="Q540" i="11"/>
  <c r="P540" i="11"/>
  <c r="O540" i="11"/>
  <c r="N540" i="11"/>
  <c r="M540" i="11"/>
  <c r="I540" i="11"/>
  <c r="G540" i="11"/>
  <c r="A540" i="11"/>
  <c r="T539" i="11"/>
  <c r="S539" i="11"/>
  <c r="U539" i="11" s="1"/>
  <c r="R539" i="11"/>
  <c r="Q539" i="11"/>
  <c r="P539" i="11"/>
  <c r="O539" i="11"/>
  <c r="N539" i="11"/>
  <c r="M539" i="11"/>
  <c r="I539" i="11"/>
  <c r="G539" i="11"/>
  <c r="A539" i="11"/>
  <c r="T538" i="11"/>
  <c r="S538" i="11"/>
  <c r="U538" i="11" s="1"/>
  <c r="R538" i="11"/>
  <c r="Q538" i="11"/>
  <c r="P538" i="11"/>
  <c r="O538" i="11"/>
  <c r="N538" i="11"/>
  <c r="M538" i="11"/>
  <c r="I538" i="11"/>
  <c r="G538" i="11"/>
  <c r="A538" i="11"/>
  <c r="S537" i="11"/>
  <c r="U537" i="11" s="1"/>
  <c r="R537" i="11"/>
  <c r="T537" i="11" s="1"/>
  <c r="Q537" i="11"/>
  <c r="P537" i="11"/>
  <c r="O537" i="11"/>
  <c r="N537" i="11"/>
  <c r="M537" i="11"/>
  <c r="I537" i="11"/>
  <c r="G537" i="11"/>
  <c r="A537" i="11"/>
  <c r="S536" i="11"/>
  <c r="U536" i="11" s="1"/>
  <c r="R536" i="11"/>
  <c r="T536" i="11" s="1"/>
  <c r="Q536" i="11"/>
  <c r="P536" i="11"/>
  <c r="O536" i="11"/>
  <c r="N536" i="11"/>
  <c r="M536" i="11"/>
  <c r="I536" i="11"/>
  <c r="G536" i="11"/>
  <c r="A536" i="11"/>
  <c r="T535" i="11"/>
  <c r="S535" i="11"/>
  <c r="U535" i="11" s="1"/>
  <c r="R535" i="11"/>
  <c r="Q535" i="11"/>
  <c r="P535" i="11"/>
  <c r="O535" i="11"/>
  <c r="N535" i="11"/>
  <c r="M535" i="11"/>
  <c r="I535" i="11"/>
  <c r="G535" i="11"/>
  <c r="A535" i="11"/>
  <c r="S534" i="11"/>
  <c r="U534" i="11" s="1"/>
  <c r="R534" i="11"/>
  <c r="T534" i="11" s="1"/>
  <c r="Q534" i="11"/>
  <c r="P534" i="11"/>
  <c r="O534" i="11"/>
  <c r="N534" i="11"/>
  <c r="M534" i="11"/>
  <c r="I534" i="11"/>
  <c r="G534" i="11"/>
  <c r="A534" i="11"/>
  <c r="S533" i="11"/>
  <c r="U533" i="11" s="1"/>
  <c r="R533" i="11"/>
  <c r="T533" i="11" s="1"/>
  <c r="Q533" i="11"/>
  <c r="P533" i="11"/>
  <c r="O533" i="11"/>
  <c r="N533" i="11"/>
  <c r="M533" i="11"/>
  <c r="I533" i="11"/>
  <c r="G533" i="11"/>
  <c r="A533" i="11"/>
  <c r="T532" i="11"/>
  <c r="S532" i="11"/>
  <c r="U532" i="11" s="1"/>
  <c r="R532" i="11"/>
  <c r="Q532" i="11"/>
  <c r="P532" i="11"/>
  <c r="O532" i="11"/>
  <c r="N532" i="11"/>
  <c r="M532" i="11"/>
  <c r="I532" i="11"/>
  <c r="G532" i="11"/>
  <c r="A532" i="11"/>
  <c r="T531" i="11"/>
  <c r="S531" i="11"/>
  <c r="U531" i="11" s="1"/>
  <c r="R531" i="11"/>
  <c r="Q531" i="11"/>
  <c r="P531" i="11"/>
  <c r="O531" i="11"/>
  <c r="N531" i="11"/>
  <c r="M531" i="11"/>
  <c r="I531" i="11"/>
  <c r="G531" i="11"/>
  <c r="A531" i="11"/>
  <c r="T530" i="11"/>
  <c r="S530" i="11"/>
  <c r="U530" i="11" s="1"/>
  <c r="R530" i="11"/>
  <c r="Q530" i="11"/>
  <c r="P530" i="11"/>
  <c r="O530" i="11"/>
  <c r="N530" i="11"/>
  <c r="M530" i="11"/>
  <c r="I530" i="11"/>
  <c r="G530" i="11"/>
  <c r="A530" i="11"/>
  <c r="S529" i="11"/>
  <c r="U529" i="11" s="1"/>
  <c r="R529" i="11"/>
  <c r="T529" i="11" s="1"/>
  <c r="Q529" i="11"/>
  <c r="P529" i="11"/>
  <c r="O529" i="11"/>
  <c r="N529" i="11"/>
  <c r="M529" i="11"/>
  <c r="I529" i="11"/>
  <c r="G529" i="11"/>
  <c r="A529" i="11"/>
  <c r="S528" i="11"/>
  <c r="U528" i="11" s="1"/>
  <c r="R528" i="11"/>
  <c r="T528" i="11" s="1"/>
  <c r="Q528" i="11"/>
  <c r="P528" i="11"/>
  <c r="O528" i="11"/>
  <c r="N528" i="11"/>
  <c r="M528" i="11"/>
  <c r="I528" i="11"/>
  <c r="G528" i="11"/>
  <c r="A528" i="11"/>
  <c r="T527" i="11"/>
  <c r="S527" i="11"/>
  <c r="U527" i="11" s="1"/>
  <c r="R527" i="11"/>
  <c r="Q527" i="11"/>
  <c r="P527" i="11"/>
  <c r="O527" i="11"/>
  <c r="N527" i="11"/>
  <c r="M527" i="11"/>
  <c r="I527" i="11"/>
  <c r="G527" i="11"/>
  <c r="A527" i="11"/>
  <c r="S526" i="11"/>
  <c r="U526" i="11" s="1"/>
  <c r="R526" i="11"/>
  <c r="T526" i="11" s="1"/>
  <c r="Q526" i="11"/>
  <c r="P526" i="11"/>
  <c r="O526" i="11"/>
  <c r="N526" i="11"/>
  <c r="M526" i="11"/>
  <c r="I526" i="11"/>
  <c r="G526" i="11"/>
  <c r="A526" i="11"/>
  <c r="S525" i="11"/>
  <c r="U525" i="11" s="1"/>
  <c r="R525" i="11"/>
  <c r="T525" i="11" s="1"/>
  <c r="Q525" i="11"/>
  <c r="P525" i="11"/>
  <c r="O525" i="11"/>
  <c r="N525" i="11"/>
  <c r="M525" i="11"/>
  <c r="I525" i="11"/>
  <c r="G525" i="11"/>
  <c r="A525" i="11"/>
  <c r="T524" i="11"/>
  <c r="S524" i="11"/>
  <c r="U524" i="11" s="1"/>
  <c r="R524" i="11"/>
  <c r="Q524" i="11"/>
  <c r="P524" i="11"/>
  <c r="O524" i="11"/>
  <c r="N524" i="11"/>
  <c r="M524" i="11"/>
  <c r="I524" i="11"/>
  <c r="G524" i="11"/>
  <c r="A524" i="11"/>
  <c r="T523" i="11"/>
  <c r="S523" i="11"/>
  <c r="U523" i="11" s="1"/>
  <c r="R523" i="11"/>
  <c r="Q523" i="11"/>
  <c r="P523" i="11"/>
  <c r="O523" i="11"/>
  <c r="N523" i="11"/>
  <c r="M523" i="11"/>
  <c r="I523" i="11"/>
  <c r="G523" i="11"/>
  <c r="A523" i="11"/>
  <c r="T522" i="11"/>
  <c r="S522" i="11"/>
  <c r="U522" i="11" s="1"/>
  <c r="R522" i="11"/>
  <c r="Q522" i="11"/>
  <c r="P522" i="11"/>
  <c r="O522" i="11"/>
  <c r="N522" i="11"/>
  <c r="M522" i="11"/>
  <c r="I522" i="11"/>
  <c r="G522" i="11"/>
  <c r="A522" i="11"/>
  <c r="S521" i="11"/>
  <c r="U521" i="11" s="1"/>
  <c r="R521" i="11"/>
  <c r="T521" i="11" s="1"/>
  <c r="Q521" i="11"/>
  <c r="P521" i="11"/>
  <c r="O521" i="11"/>
  <c r="N521" i="11"/>
  <c r="M521" i="11"/>
  <c r="I521" i="11"/>
  <c r="G521" i="11"/>
  <c r="A521" i="11"/>
  <c r="S520" i="11"/>
  <c r="U520" i="11" s="1"/>
  <c r="R520" i="11"/>
  <c r="T520" i="11" s="1"/>
  <c r="Q520" i="11"/>
  <c r="P520" i="11"/>
  <c r="O520" i="11"/>
  <c r="N520" i="11"/>
  <c r="M520" i="11"/>
  <c r="I520" i="11"/>
  <c r="G520" i="11"/>
  <c r="A520" i="11"/>
  <c r="T519" i="11"/>
  <c r="S519" i="11"/>
  <c r="U519" i="11" s="1"/>
  <c r="R519" i="11"/>
  <c r="Q519" i="11"/>
  <c r="P519" i="11"/>
  <c r="O519" i="11"/>
  <c r="N519" i="11"/>
  <c r="M519" i="11"/>
  <c r="I519" i="11"/>
  <c r="G519" i="11"/>
  <c r="A519" i="11"/>
  <c r="S518" i="11"/>
  <c r="U518" i="11" s="1"/>
  <c r="R518" i="11"/>
  <c r="T518" i="11" s="1"/>
  <c r="Q518" i="11"/>
  <c r="P518" i="11"/>
  <c r="O518" i="11"/>
  <c r="N518" i="11"/>
  <c r="M518" i="11"/>
  <c r="I518" i="11"/>
  <c r="G518" i="11"/>
  <c r="A518" i="11"/>
  <c r="S517" i="11"/>
  <c r="U517" i="11" s="1"/>
  <c r="R517" i="11"/>
  <c r="T517" i="11" s="1"/>
  <c r="Q517" i="11"/>
  <c r="P517" i="11"/>
  <c r="O517" i="11"/>
  <c r="N517" i="11"/>
  <c r="M517" i="11"/>
  <c r="I517" i="11"/>
  <c r="G517" i="11"/>
  <c r="A517" i="11"/>
  <c r="T516" i="11"/>
  <c r="S516" i="11"/>
  <c r="U516" i="11" s="1"/>
  <c r="R516" i="11"/>
  <c r="Q516" i="11"/>
  <c r="P516" i="11"/>
  <c r="O516" i="11"/>
  <c r="N516" i="11"/>
  <c r="M516" i="11"/>
  <c r="I516" i="11"/>
  <c r="G516" i="11"/>
  <c r="A516" i="11"/>
  <c r="T515" i="11"/>
  <c r="S515" i="11"/>
  <c r="U515" i="11" s="1"/>
  <c r="R515" i="11"/>
  <c r="Q515" i="11"/>
  <c r="P515" i="11"/>
  <c r="O515" i="11"/>
  <c r="N515" i="11"/>
  <c r="M515" i="11"/>
  <c r="I515" i="11"/>
  <c r="G515" i="11"/>
  <c r="A515" i="11"/>
  <c r="T514" i="11"/>
  <c r="S514" i="11"/>
  <c r="U514" i="11" s="1"/>
  <c r="R514" i="11"/>
  <c r="Q514" i="11"/>
  <c r="P514" i="11"/>
  <c r="O514" i="11"/>
  <c r="N514" i="11"/>
  <c r="M514" i="11"/>
  <c r="I514" i="11"/>
  <c r="G514" i="11"/>
  <c r="A514" i="11"/>
  <c r="S513" i="11"/>
  <c r="U513" i="11" s="1"/>
  <c r="R513" i="11"/>
  <c r="T513" i="11" s="1"/>
  <c r="Q513" i="11"/>
  <c r="P513" i="11"/>
  <c r="O513" i="11"/>
  <c r="N513" i="11"/>
  <c r="M513" i="11"/>
  <c r="I513" i="11"/>
  <c r="G513" i="11"/>
  <c r="A513" i="11"/>
  <c r="S512" i="11"/>
  <c r="U512" i="11" s="1"/>
  <c r="R512" i="11"/>
  <c r="T512" i="11" s="1"/>
  <c r="Q512" i="11"/>
  <c r="P512" i="11"/>
  <c r="O512" i="11"/>
  <c r="N512" i="11"/>
  <c r="M512" i="11"/>
  <c r="I512" i="11"/>
  <c r="G512" i="11"/>
  <c r="A512" i="11"/>
  <c r="T511" i="11"/>
  <c r="S511" i="11"/>
  <c r="U511" i="11" s="1"/>
  <c r="R511" i="11"/>
  <c r="Q511" i="11"/>
  <c r="P511" i="11"/>
  <c r="O511" i="11"/>
  <c r="N511" i="11"/>
  <c r="M511" i="11"/>
  <c r="I511" i="11"/>
  <c r="G511" i="11"/>
  <c r="A511" i="11"/>
  <c r="S510" i="11"/>
  <c r="U510" i="11" s="1"/>
  <c r="R510" i="11"/>
  <c r="T510" i="11" s="1"/>
  <c r="Q510" i="11"/>
  <c r="P510" i="11"/>
  <c r="O510" i="11"/>
  <c r="N510" i="11"/>
  <c r="M510" i="11"/>
  <c r="I510" i="11"/>
  <c r="G510" i="11"/>
  <c r="A510" i="11"/>
  <c r="S509" i="11"/>
  <c r="U509" i="11" s="1"/>
  <c r="R509" i="11"/>
  <c r="T509" i="11" s="1"/>
  <c r="Q509" i="11"/>
  <c r="P509" i="11"/>
  <c r="O509" i="11"/>
  <c r="N509" i="11"/>
  <c r="M509" i="11"/>
  <c r="I509" i="11"/>
  <c r="G509" i="11"/>
  <c r="A509" i="11"/>
  <c r="T508" i="11"/>
  <c r="S508" i="11"/>
  <c r="U508" i="11" s="1"/>
  <c r="R508" i="11"/>
  <c r="Q508" i="11"/>
  <c r="P508" i="11"/>
  <c r="O508" i="11"/>
  <c r="N508" i="11"/>
  <c r="M508" i="11"/>
  <c r="I508" i="11"/>
  <c r="G508" i="11"/>
  <c r="A508" i="11"/>
  <c r="T507" i="11"/>
  <c r="S507" i="11"/>
  <c r="U507" i="11" s="1"/>
  <c r="R507" i="11"/>
  <c r="Q507" i="11"/>
  <c r="P507" i="11"/>
  <c r="O507" i="11"/>
  <c r="N507" i="11"/>
  <c r="M507" i="11"/>
  <c r="I507" i="11"/>
  <c r="G507" i="11"/>
  <c r="A507" i="11"/>
  <c r="T506" i="11"/>
  <c r="S506" i="11"/>
  <c r="U506" i="11" s="1"/>
  <c r="R506" i="11"/>
  <c r="Q506" i="11"/>
  <c r="P506" i="11"/>
  <c r="O506" i="11"/>
  <c r="N506" i="11"/>
  <c r="M506" i="11"/>
  <c r="I506" i="11"/>
  <c r="G506" i="11"/>
  <c r="A506" i="11"/>
  <c r="S505" i="11"/>
  <c r="U505" i="11" s="1"/>
  <c r="R505" i="11"/>
  <c r="T505" i="11" s="1"/>
  <c r="Q505" i="11"/>
  <c r="P505" i="11"/>
  <c r="O505" i="11"/>
  <c r="N505" i="11"/>
  <c r="M505" i="11"/>
  <c r="I505" i="11"/>
  <c r="G505" i="11"/>
  <c r="A505" i="11"/>
  <c r="S504" i="11"/>
  <c r="U504" i="11" s="1"/>
  <c r="R504" i="11"/>
  <c r="T504" i="11" s="1"/>
  <c r="Q504" i="11"/>
  <c r="P504" i="11"/>
  <c r="O504" i="11"/>
  <c r="N504" i="11"/>
  <c r="M504" i="11"/>
  <c r="I504" i="11"/>
  <c r="G504" i="11"/>
  <c r="A504" i="11"/>
  <c r="T503" i="11"/>
  <c r="S503" i="11"/>
  <c r="U503" i="11" s="1"/>
  <c r="R503" i="11"/>
  <c r="Q503" i="11"/>
  <c r="P503" i="11"/>
  <c r="O503" i="11"/>
  <c r="N503" i="11"/>
  <c r="M503" i="11"/>
  <c r="I503" i="11"/>
  <c r="G503" i="11"/>
  <c r="A503" i="11"/>
  <c r="S502" i="11"/>
  <c r="U502" i="11" s="1"/>
  <c r="R502" i="11"/>
  <c r="T502" i="11" s="1"/>
  <c r="Q502" i="11"/>
  <c r="P502" i="11"/>
  <c r="O502" i="11"/>
  <c r="N502" i="11"/>
  <c r="M502" i="11"/>
  <c r="I502" i="11"/>
  <c r="G502" i="11"/>
  <c r="A502" i="11"/>
  <c r="S501" i="11"/>
  <c r="U501" i="11" s="1"/>
  <c r="R501" i="11"/>
  <c r="T501" i="11" s="1"/>
  <c r="Q501" i="11"/>
  <c r="P501" i="11"/>
  <c r="O501" i="11"/>
  <c r="N501" i="11"/>
  <c r="M501" i="11"/>
  <c r="I501" i="11"/>
  <c r="G501" i="11"/>
  <c r="A501" i="11"/>
  <c r="T500" i="11"/>
  <c r="S500" i="11"/>
  <c r="U500" i="11" s="1"/>
  <c r="R500" i="11"/>
  <c r="Q500" i="11"/>
  <c r="P500" i="11"/>
  <c r="O500" i="11"/>
  <c r="N500" i="11"/>
  <c r="M500" i="11"/>
  <c r="I500" i="11"/>
  <c r="G500" i="11"/>
  <c r="A500" i="11"/>
  <c r="T499" i="11"/>
  <c r="S499" i="11"/>
  <c r="U499" i="11" s="1"/>
  <c r="R499" i="11"/>
  <c r="Q499" i="11"/>
  <c r="P499" i="11"/>
  <c r="O499" i="11"/>
  <c r="N499" i="11"/>
  <c r="M499" i="11"/>
  <c r="I499" i="11"/>
  <c r="G499" i="11"/>
  <c r="A499" i="11"/>
  <c r="T498" i="11"/>
  <c r="S498" i="11"/>
  <c r="U498" i="11" s="1"/>
  <c r="R498" i="11"/>
  <c r="Q498" i="11"/>
  <c r="P498" i="11"/>
  <c r="O498" i="11"/>
  <c r="N498" i="11"/>
  <c r="M498" i="11"/>
  <c r="I498" i="11"/>
  <c r="G498" i="11"/>
  <c r="A498" i="11"/>
  <c r="S497" i="11"/>
  <c r="U497" i="11" s="1"/>
  <c r="R497" i="11"/>
  <c r="T497" i="11" s="1"/>
  <c r="Q497" i="11"/>
  <c r="P497" i="11"/>
  <c r="O497" i="11"/>
  <c r="N497" i="11"/>
  <c r="M497" i="11"/>
  <c r="I497" i="11"/>
  <c r="G497" i="11"/>
  <c r="A497" i="11"/>
  <c r="S496" i="11"/>
  <c r="U496" i="11" s="1"/>
  <c r="R496" i="11"/>
  <c r="T496" i="11" s="1"/>
  <c r="Q496" i="11"/>
  <c r="P496" i="11"/>
  <c r="O496" i="11"/>
  <c r="N496" i="11"/>
  <c r="M496" i="11"/>
  <c r="I496" i="11"/>
  <c r="G496" i="11"/>
  <c r="A496" i="11"/>
  <c r="T495" i="11"/>
  <c r="S495" i="11"/>
  <c r="U495" i="11" s="1"/>
  <c r="R495" i="11"/>
  <c r="Q495" i="11"/>
  <c r="P495" i="11"/>
  <c r="O495" i="11"/>
  <c r="N495" i="11"/>
  <c r="M495" i="11"/>
  <c r="I495" i="11"/>
  <c r="G495" i="11"/>
  <c r="A495" i="11"/>
  <c r="S494" i="11"/>
  <c r="U494" i="11" s="1"/>
  <c r="R494" i="11"/>
  <c r="T494" i="11" s="1"/>
  <c r="Q494" i="11"/>
  <c r="P494" i="11"/>
  <c r="O494" i="11"/>
  <c r="N494" i="11"/>
  <c r="M494" i="11"/>
  <c r="I494" i="11"/>
  <c r="G494" i="11"/>
  <c r="A494" i="11"/>
  <c r="S493" i="11"/>
  <c r="U493" i="11" s="1"/>
  <c r="R493" i="11"/>
  <c r="T493" i="11" s="1"/>
  <c r="Q493" i="11"/>
  <c r="P493" i="11"/>
  <c r="O493" i="11"/>
  <c r="N493" i="11"/>
  <c r="M493" i="11"/>
  <c r="I493" i="11"/>
  <c r="G493" i="11"/>
  <c r="A493" i="11"/>
  <c r="T492" i="11"/>
  <c r="S492" i="11"/>
  <c r="U492" i="11" s="1"/>
  <c r="R492" i="11"/>
  <c r="Q492" i="11"/>
  <c r="P492" i="11"/>
  <c r="O492" i="11"/>
  <c r="N492" i="11"/>
  <c r="M492" i="11"/>
  <c r="I492" i="11"/>
  <c r="G492" i="11"/>
  <c r="A492" i="11"/>
  <c r="T491" i="11"/>
  <c r="S491" i="11"/>
  <c r="U491" i="11" s="1"/>
  <c r="R491" i="11"/>
  <c r="Q491" i="11"/>
  <c r="P491" i="11"/>
  <c r="O491" i="11"/>
  <c r="N491" i="11"/>
  <c r="M491" i="11"/>
  <c r="I491" i="11"/>
  <c r="G491" i="11"/>
  <c r="A491" i="11"/>
  <c r="T490" i="11"/>
  <c r="S490" i="11"/>
  <c r="U490" i="11" s="1"/>
  <c r="R490" i="11"/>
  <c r="Q490" i="11"/>
  <c r="P490" i="11"/>
  <c r="O490" i="11"/>
  <c r="N490" i="11"/>
  <c r="M490" i="11"/>
  <c r="I490" i="11"/>
  <c r="G490" i="11"/>
  <c r="A490" i="11"/>
  <c r="S489" i="11"/>
  <c r="U489" i="11" s="1"/>
  <c r="R489" i="11"/>
  <c r="T489" i="11" s="1"/>
  <c r="Q489" i="11"/>
  <c r="P489" i="11"/>
  <c r="O489" i="11"/>
  <c r="N489" i="11"/>
  <c r="M489" i="11"/>
  <c r="I489" i="11"/>
  <c r="G489" i="11"/>
  <c r="A489" i="11"/>
  <c r="S488" i="11"/>
  <c r="U488" i="11" s="1"/>
  <c r="R488" i="11"/>
  <c r="T488" i="11" s="1"/>
  <c r="Q488" i="11"/>
  <c r="P488" i="11"/>
  <c r="O488" i="11"/>
  <c r="N488" i="11"/>
  <c r="M488" i="11"/>
  <c r="I488" i="11"/>
  <c r="G488" i="11"/>
  <c r="A488" i="11"/>
  <c r="T487" i="11"/>
  <c r="S487" i="11"/>
  <c r="U487" i="11" s="1"/>
  <c r="R487" i="11"/>
  <c r="Q487" i="11"/>
  <c r="P487" i="11"/>
  <c r="O487" i="11"/>
  <c r="N487" i="11"/>
  <c r="M487" i="11"/>
  <c r="I487" i="11"/>
  <c r="G487" i="11"/>
  <c r="A487" i="11"/>
  <c r="S486" i="11"/>
  <c r="U486" i="11" s="1"/>
  <c r="R486" i="11"/>
  <c r="T486" i="11" s="1"/>
  <c r="Q486" i="11"/>
  <c r="P486" i="11"/>
  <c r="O486" i="11"/>
  <c r="N486" i="11"/>
  <c r="M486" i="11"/>
  <c r="I486" i="11"/>
  <c r="G486" i="11"/>
  <c r="A486" i="11"/>
  <c r="S485" i="11"/>
  <c r="U485" i="11" s="1"/>
  <c r="R485" i="11"/>
  <c r="T485" i="11" s="1"/>
  <c r="Q485" i="11"/>
  <c r="P485" i="11"/>
  <c r="O485" i="11"/>
  <c r="N485" i="11"/>
  <c r="M485" i="11"/>
  <c r="I485" i="11"/>
  <c r="G485" i="11"/>
  <c r="A485" i="11"/>
  <c r="T484" i="11"/>
  <c r="S484" i="11"/>
  <c r="U484" i="11" s="1"/>
  <c r="R484" i="11"/>
  <c r="Q484" i="11"/>
  <c r="P484" i="11"/>
  <c r="O484" i="11"/>
  <c r="N484" i="11"/>
  <c r="M484" i="11"/>
  <c r="I484" i="11"/>
  <c r="G484" i="11"/>
  <c r="A484" i="11"/>
  <c r="U483" i="11"/>
  <c r="S483" i="11"/>
  <c r="R483" i="11"/>
  <c r="T483" i="11" s="1"/>
  <c r="Q483" i="11"/>
  <c r="P483" i="11"/>
  <c r="O483" i="11"/>
  <c r="N483" i="11"/>
  <c r="M483" i="11"/>
  <c r="I483" i="11"/>
  <c r="G483" i="11"/>
  <c r="A483" i="11"/>
  <c r="T482" i="11"/>
  <c r="S482" i="11"/>
  <c r="U482" i="11" s="1"/>
  <c r="R482" i="11"/>
  <c r="Q482" i="11"/>
  <c r="P482" i="11"/>
  <c r="O482" i="11"/>
  <c r="N482" i="11"/>
  <c r="M482" i="11"/>
  <c r="I482" i="11"/>
  <c r="G482" i="11"/>
  <c r="A482" i="11"/>
  <c r="U481" i="11"/>
  <c r="T481" i="11"/>
  <c r="S481" i="11"/>
  <c r="R481" i="11"/>
  <c r="Q481" i="11"/>
  <c r="P481" i="11"/>
  <c r="O481" i="11"/>
  <c r="N481" i="11"/>
  <c r="M481" i="11"/>
  <c r="I481" i="11"/>
  <c r="G481" i="11"/>
  <c r="A481" i="11"/>
  <c r="T480" i="11"/>
  <c r="S480" i="11"/>
  <c r="U480" i="11" s="1"/>
  <c r="R480" i="11"/>
  <c r="Q480" i="11"/>
  <c r="P480" i="11"/>
  <c r="O480" i="11"/>
  <c r="N480" i="11"/>
  <c r="M480" i="11"/>
  <c r="I480" i="11"/>
  <c r="G480" i="11"/>
  <c r="A480" i="11"/>
  <c r="S479" i="11"/>
  <c r="U479" i="11" s="1"/>
  <c r="R479" i="11"/>
  <c r="T479" i="11" s="1"/>
  <c r="Q479" i="11"/>
  <c r="P479" i="11"/>
  <c r="O479" i="11"/>
  <c r="N479" i="11"/>
  <c r="M479" i="11"/>
  <c r="I479" i="11"/>
  <c r="G479" i="11"/>
  <c r="A479" i="11"/>
  <c r="S478" i="11"/>
  <c r="U478" i="11" s="1"/>
  <c r="R478" i="11"/>
  <c r="T478" i="11" s="1"/>
  <c r="Q478" i="11"/>
  <c r="P478" i="11"/>
  <c r="O478" i="11"/>
  <c r="N478" i="11"/>
  <c r="M478" i="11"/>
  <c r="I478" i="11"/>
  <c r="G478" i="11"/>
  <c r="A478" i="11"/>
  <c r="U477" i="11"/>
  <c r="S477" i="11"/>
  <c r="R477" i="11"/>
  <c r="T477" i="11" s="1"/>
  <c r="Q477" i="11"/>
  <c r="P477" i="11"/>
  <c r="O477" i="11"/>
  <c r="N477" i="11"/>
  <c r="M477" i="11"/>
  <c r="I477" i="11"/>
  <c r="G477" i="11"/>
  <c r="A477" i="11"/>
  <c r="S476" i="11"/>
  <c r="U476" i="11" s="1"/>
  <c r="R476" i="11"/>
  <c r="T476" i="11" s="1"/>
  <c r="Q476" i="11"/>
  <c r="P476" i="11"/>
  <c r="O476" i="11"/>
  <c r="N476" i="11"/>
  <c r="M476" i="11"/>
  <c r="I476" i="11"/>
  <c r="G476" i="11"/>
  <c r="A476" i="11"/>
  <c r="U475" i="11"/>
  <c r="T475" i="11"/>
  <c r="S475" i="11"/>
  <c r="R475" i="11"/>
  <c r="Q475" i="11"/>
  <c r="P475" i="11"/>
  <c r="O475" i="11"/>
  <c r="N475" i="11"/>
  <c r="M475" i="11"/>
  <c r="I475" i="11"/>
  <c r="G475" i="11"/>
  <c r="A475" i="11"/>
  <c r="T474" i="11"/>
  <c r="S474" i="11"/>
  <c r="U474" i="11" s="1"/>
  <c r="R474" i="11"/>
  <c r="Q474" i="11"/>
  <c r="P474" i="11"/>
  <c r="O474" i="11"/>
  <c r="N474" i="11"/>
  <c r="M474" i="11"/>
  <c r="I474" i="11"/>
  <c r="G474" i="11"/>
  <c r="A474" i="11"/>
  <c r="U473" i="11"/>
  <c r="T473" i="11"/>
  <c r="S473" i="11"/>
  <c r="R473" i="11"/>
  <c r="Q473" i="11"/>
  <c r="P473" i="11"/>
  <c r="O473" i="11"/>
  <c r="N473" i="11"/>
  <c r="M473" i="11"/>
  <c r="I473" i="11"/>
  <c r="G473" i="11"/>
  <c r="A473" i="11"/>
  <c r="T472" i="11"/>
  <c r="S472" i="11"/>
  <c r="U472" i="11" s="1"/>
  <c r="R472" i="11"/>
  <c r="Q472" i="11"/>
  <c r="P472" i="11"/>
  <c r="O472" i="11"/>
  <c r="N472" i="11"/>
  <c r="M472" i="11"/>
  <c r="I472" i="11"/>
  <c r="G472" i="11"/>
  <c r="A472" i="11"/>
  <c r="T471" i="11"/>
  <c r="S471" i="11"/>
  <c r="U471" i="11" s="1"/>
  <c r="R471" i="11"/>
  <c r="Q471" i="11"/>
  <c r="P471" i="11"/>
  <c r="O471" i="11"/>
  <c r="N471" i="11"/>
  <c r="M471" i="11"/>
  <c r="I471" i="11"/>
  <c r="G471" i="11"/>
  <c r="A471" i="11"/>
  <c r="S470" i="11"/>
  <c r="U470" i="11" s="1"/>
  <c r="R470" i="11"/>
  <c r="T470" i="11" s="1"/>
  <c r="Q470" i="11"/>
  <c r="P470" i="11"/>
  <c r="O470" i="11"/>
  <c r="N470" i="11"/>
  <c r="M470" i="11"/>
  <c r="I470" i="11"/>
  <c r="G470" i="11"/>
  <c r="A470" i="11"/>
  <c r="S469" i="11"/>
  <c r="U469" i="11" s="1"/>
  <c r="R469" i="11"/>
  <c r="T469" i="11" s="1"/>
  <c r="Q469" i="11"/>
  <c r="P469" i="11"/>
  <c r="O469" i="11"/>
  <c r="N469" i="11"/>
  <c r="M469" i="11"/>
  <c r="I469" i="11"/>
  <c r="G469" i="11"/>
  <c r="A469" i="11"/>
  <c r="T468" i="11"/>
  <c r="S468" i="11"/>
  <c r="U468" i="11" s="1"/>
  <c r="R468" i="11"/>
  <c r="Q468" i="11"/>
  <c r="P468" i="11"/>
  <c r="O468" i="11"/>
  <c r="N468" i="11"/>
  <c r="M468" i="11"/>
  <c r="I468" i="11"/>
  <c r="G468" i="11"/>
  <c r="A468" i="11"/>
  <c r="U467" i="11"/>
  <c r="S467" i="11"/>
  <c r="R467" i="11"/>
  <c r="T467" i="11" s="1"/>
  <c r="Q467" i="11"/>
  <c r="P467" i="11"/>
  <c r="O467" i="11"/>
  <c r="N467" i="11"/>
  <c r="M467" i="11"/>
  <c r="I467" i="11"/>
  <c r="G467" i="11"/>
  <c r="A467" i="11"/>
  <c r="T466" i="11"/>
  <c r="S466" i="11"/>
  <c r="U466" i="11" s="1"/>
  <c r="R466" i="11"/>
  <c r="Q466" i="11"/>
  <c r="P466" i="11"/>
  <c r="O466" i="11"/>
  <c r="N466" i="11"/>
  <c r="M466" i="11"/>
  <c r="I466" i="11"/>
  <c r="G466" i="11"/>
  <c r="A466" i="11"/>
  <c r="U465" i="11"/>
  <c r="T465" i="11"/>
  <c r="S465" i="11"/>
  <c r="R465" i="11"/>
  <c r="Q465" i="11"/>
  <c r="P465" i="11"/>
  <c r="O465" i="11"/>
  <c r="N465" i="11"/>
  <c r="M465" i="11"/>
  <c r="I465" i="11"/>
  <c r="G465" i="11"/>
  <c r="A465" i="11"/>
  <c r="T464" i="11"/>
  <c r="S464" i="11"/>
  <c r="U464" i="11" s="1"/>
  <c r="R464" i="11"/>
  <c r="Q464" i="11"/>
  <c r="P464" i="11"/>
  <c r="O464" i="11"/>
  <c r="N464" i="11"/>
  <c r="M464" i="11"/>
  <c r="I464" i="11"/>
  <c r="G464" i="11"/>
  <c r="A464" i="11"/>
  <c r="S463" i="11"/>
  <c r="U463" i="11" s="1"/>
  <c r="R463" i="11"/>
  <c r="T463" i="11" s="1"/>
  <c r="Q463" i="11"/>
  <c r="P463" i="11"/>
  <c r="O463" i="11"/>
  <c r="N463" i="11"/>
  <c r="M463" i="11"/>
  <c r="I463" i="11"/>
  <c r="G463" i="11"/>
  <c r="A463" i="11"/>
  <c r="S462" i="11"/>
  <c r="U462" i="11" s="1"/>
  <c r="R462" i="11"/>
  <c r="T462" i="11" s="1"/>
  <c r="Q462" i="11"/>
  <c r="P462" i="11"/>
  <c r="O462" i="11"/>
  <c r="N462" i="11"/>
  <c r="M462" i="11"/>
  <c r="I462" i="11"/>
  <c r="G462" i="11"/>
  <c r="A462" i="11"/>
  <c r="U461" i="11"/>
  <c r="S461" i="11"/>
  <c r="R461" i="11"/>
  <c r="T461" i="11" s="1"/>
  <c r="Q461" i="11"/>
  <c r="P461" i="11"/>
  <c r="O461" i="11"/>
  <c r="N461" i="11"/>
  <c r="M461" i="11"/>
  <c r="I461" i="11"/>
  <c r="G461" i="11"/>
  <c r="A461" i="11"/>
  <c r="S460" i="11"/>
  <c r="U460" i="11" s="1"/>
  <c r="R460" i="11"/>
  <c r="T460" i="11" s="1"/>
  <c r="Q460" i="11"/>
  <c r="P460" i="11"/>
  <c r="O460" i="11"/>
  <c r="N460" i="11"/>
  <c r="M460" i="11"/>
  <c r="I460" i="11"/>
  <c r="G460" i="11"/>
  <c r="A460" i="11"/>
  <c r="U459" i="11"/>
  <c r="T459" i="11"/>
  <c r="S459" i="11"/>
  <c r="R459" i="11"/>
  <c r="Q459" i="11"/>
  <c r="P459" i="11"/>
  <c r="O459" i="11"/>
  <c r="N459" i="11"/>
  <c r="M459" i="11"/>
  <c r="I459" i="11"/>
  <c r="G459" i="11"/>
  <c r="A459" i="11"/>
  <c r="T458" i="11"/>
  <c r="S458" i="11"/>
  <c r="U458" i="11" s="1"/>
  <c r="R458" i="11"/>
  <c r="Q458" i="11"/>
  <c r="P458" i="11"/>
  <c r="O458" i="11"/>
  <c r="N458" i="11"/>
  <c r="M458" i="11"/>
  <c r="I458" i="11"/>
  <c r="G458" i="11"/>
  <c r="A458" i="11"/>
  <c r="U457" i="11"/>
  <c r="T457" i="11"/>
  <c r="S457" i="11"/>
  <c r="R457" i="11"/>
  <c r="Q457" i="11"/>
  <c r="P457" i="11"/>
  <c r="O457" i="11"/>
  <c r="N457" i="11"/>
  <c r="M457" i="11"/>
  <c r="I457" i="11"/>
  <c r="G457" i="11"/>
  <c r="A457" i="11"/>
  <c r="S456" i="11"/>
  <c r="U456" i="11" s="1"/>
  <c r="R456" i="11"/>
  <c r="T456" i="11" s="1"/>
  <c r="Q456" i="11"/>
  <c r="P456" i="11"/>
  <c r="O456" i="11"/>
  <c r="N456" i="11"/>
  <c r="M456" i="11"/>
  <c r="I456" i="11"/>
  <c r="G456" i="11"/>
  <c r="A456" i="11"/>
  <c r="T455" i="11"/>
  <c r="S455" i="11"/>
  <c r="U455" i="11" s="1"/>
  <c r="R455" i="11"/>
  <c r="Q455" i="11"/>
  <c r="P455" i="11"/>
  <c r="O455" i="11"/>
  <c r="N455" i="11"/>
  <c r="M455" i="11"/>
  <c r="I455" i="11"/>
  <c r="G455" i="11"/>
  <c r="A455" i="11"/>
  <c r="S454" i="11"/>
  <c r="U454" i="11" s="1"/>
  <c r="R454" i="11"/>
  <c r="T454" i="11" s="1"/>
  <c r="Q454" i="11"/>
  <c r="P454" i="11"/>
  <c r="O454" i="11"/>
  <c r="N454" i="11"/>
  <c r="M454" i="11"/>
  <c r="I454" i="11"/>
  <c r="G454" i="11"/>
  <c r="A454" i="11"/>
  <c r="S453" i="11"/>
  <c r="U453" i="11" s="1"/>
  <c r="R453" i="11"/>
  <c r="T453" i="11" s="1"/>
  <c r="Q453" i="11"/>
  <c r="P453" i="11"/>
  <c r="O453" i="11"/>
  <c r="N453" i="11"/>
  <c r="M453" i="11"/>
  <c r="I453" i="11"/>
  <c r="G453" i="11"/>
  <c r="A453" i="11"/>
  <c r="T452" i="11"/>
  <c r="S452" i="11"/>
  <c r="U452" i="11" s="1"/>
  <c r="R452" i="11"/>
  <c r="Q452" i="11"/>
  <c r="P452" i="11"/>
  <c r="O452" i="11"/>
  <c r="N452" i="11"/>
  <c r="M452" i="11"/>
  <c r="I452" i="11"/>
  <c r="G452" i="11"/>
  <c r="A452" i="11"/>
  <c r="U451" i="11"/>
  <c r="S451" i="11"/>
  <c r="R451" i="11"/>
  <c r="T451" i="11" s="1"/>
  <c r="Q451" i="11"/>
  <c r="P451" i="11"/>
  <c r="O451" i="11"/>
  <c r="N451" i="11"/>
  <c r="M451" i="11"/>
  <c r="I451" i="11"/>
  <c r="G451" i="11"/>
  <c r="A451" i="11"/>
  <c r="T450" i="11"/>
  <c r="S450" i="11"/>
  <c r="U450" i="11" s="1"/>
  <c r="R450" i="11"/>
  <c r="Q450" i="11"/>
  <c r="P450" i="11"/>
  <c r="O450" i="11"/>
  <c r="N450" i="11"/>
  <c r="M450" i="11"/>
  <c r="I450" i="11"/>
  <c r="G450" i="11"/>
  <c r="A450" i="11"/>
  <c r="T449" i="11"/>
  <c r="S449" i="11"/>
  <c r="U449" i="11" s="1"/>
  <c r="R449" i="11"/>
  <c r="Q449" i="11"/>
  <c r="P449" i="11"/>
  <c r="O449" i="11"/>
  <c r="N449" i="11"/>
  <c r="M449" i="11"/>
  <c r="I449" i="11"/>
  <c r="G449" i="11"/>
  <c r="A449" i="11"/>
  <c r="T448" i="11"/>
  <c r="S448" i="11"/>
  <c r="U448" i="11" s="1"/>
  <c r="R448" i="11"/>
  <c r="Q448" i="11"/>
  <c r="P448" i="11"/>
  <c r="O448" i="11"/>
  <c r="N448" i="11"/>
  <c r="M448" i="11"/>
  <c r="I448" i="11"/>
  <c r="G448" i="11"/>
  <c r="A448" i="11"/>
  <c r="S447" i="11"/>
  <c r="U447" i="11" s="1"/>
  <c r="R447" i="11"/>
  <c r="T447" i="11" s="1"/>
  <c r="Q447" i="11"/>
  <c r="P447" i="11"/>
  <c r="O447" i="11"/>
  <c r="N447" i="11"/>
  <c r="M447" i="11"/>
  <c r="I447" i="11"/>
  <c r="G447" i="11"/>
  <c r="A447" i="11"/>
  <c r="S446" i="11"/>
  <c r="U446" i="11" s="1"/>
  <c r="R446" i="11"/>
  <c r="T446" i="11" s="1"/>
  <c r="Q446" i="11"/>
  <c r="P446" i="11"/>
  <c r="O446" i="11"/>
  <c r="N446" i="11"/>
  <c r="M446" i="11"/>
  <c r="I446" i="11"/>
  <c r="G446" i="11"/>
  <c r="A446" i="11"/>
  <c r="U445" i="11"/>
  <c r="S445" i="11"/>
  <c r="R445" i="11"/>
  <c r="T445" i="11" s="1"/>
  <c r="Q445" i="11"/>
  <c r="P445" i="11"/>
  <c r="O445" i="11"/>
  <c r="N445" i="11"/>
  <c r="M445" i="11"/>
  <c r="I445" i="11"/>
  <c r="G445" i="11"/>
  <c r="A445" i="11"/>
  <c r="S444" i="11"/>
  <c r="U444" i="11" s="1"/>
  <c r="R444" i="11"/>
  <c r="T444" i="11" s="1"/>
  <c r="Q444" i="11"/>
  <c r="P444" i="11"/>
  <c r="O444" i="11"/>
  <c r="N444" i="11"/>
  <c r="M444" i="11"/>
  <c r="I444" i="11"/>
  <c r="G444" i="11"/>
  <c r="A444" i="11"/>
  <c r="U443" i="11"/>
  <c r="T443" i="11"/>
  <c r="S443" i="11"/>
  <c r="R443" i="11"/>
  <c r="Q443" i="11"/>
  <c r="P443" i="11"/>
  <c r="O443" i="11"/>
  <c r="N443" i="11"/>
  <c r="M443" i="11"/>
  <c r="I443" i="11"/>
  <c r="G443" i="11"/>
  <c r="A443" i="11"/>
  <c r="T442" i="11"/>
  <c r="S442" i="11"/>
  <c r="U442" i="11" s="1"/>
  <c r="R442" i="11"/>
  <c r="Q442" i="11"/>
  <c r="P442" i="11"/>
  <c r="O442" i="11"/>
  <c r="N442" i="11"/>
  <c r="M442" i="11"/>
  <c r="I442" i="11"/>
  <c r="G442" i="11"/>
  <c r="A442" i="11"/>
  <c r="U441" i="11"/>
  <c r="T441" i="11"/>
  <c r="S441" i="11"/>
  <c r="R441" i="11"/>
  <c r="Q441" i="11"/>
  <c r="P441" i="11"/>
  <c r="O441" i="11"/>
  <c r="N441" i="11"/>
  <c r="M441" i="11"/>
  <c r="I441" i="11"/>
  <c r="G441" i="11"/>
  <c r="A441" i="11"/>
  <c r="S440" i="11"/>
  <c r="U440" i="11" s="1"/>
  <c r="R440" i="11"/>
  <c r="T440" i="11" s="1"/>
  <c r="Q440" i="11"/>
  <c r="P440" i="11"/>
  <c r="O440" i="11"/>
  <c r="N440" i="11"/>
  <c r="M440" i="11"/>
  <c r="I440" i="11"/>
  <c r="G440" i="11"/>
  <c r="A440" i="11"/>
  <c r="T439" i="11"/>
  <c r="S439" i="11"/>
  <c r="U439" i="11" s="1"/>
  <c r="R439" i="11"/>
  <c r="Q439" i="11"/>
  <c r="P439" i="11"/>
  <c r="O439" i="11"/>
  <c r="N439" i="11"/>
  <c r="M439" i="11"/>
  <c r="I439" i="11"/>
  <c r="G439" i="11"/>
  <c r="A439" i="11"/>
  <c r="S438" i="11"/>
  <c r="U438" i="11" s="1"/>
  <c r="R438" i="11"/>
  <c r="T438" i="11" s="1"/>
  <c r="Q438" i="11"/>
  <c r="P438" i="11"/>
  <c r="O438" i="11"/>
  <c r="N438" i="11"/>
  <c r="M438" i="11"/>
  <c r="I438" i="11"/>
  <c r="G438" i="11"/>
  <c r="A438" i="11"/>
  <c r="S437" i="11"/>
  <c r="U437" i="11" s="1"/>
  <c r="R437" i="11"/>
  <c r="T437" i="11" s="1"/>
  <c r="Q437" i="11"/>
  <c r="P437" i="11"/>
  <c r="O437" i="11"/>
  <c r="N437" i="11"/>
  <c r="M437" i="11"/>
  <c r="I437" i="11"/>
  <c r="G437" i="11"/>
  <c r="A437" i="11"/>
  <c r="T436" i="11"/>
  <c r="S436" i="11"/>
  <c r="U436" i="11" s="1"/>
  <c r="R436" i="11"/>
  <c r="Q436" i="11"/>
  <c r="P436" i="11"/>
  <c r="O436" i="11"/>
  <c r="N436" i="11"/>
  <c r="M436" i="11"/>
  <c r="I436" i="11"/>
  <c r="G436" i="11"/>
  <c r="A436" i="11"/>
  <c r="U435" i="11"/>
  <c r="S435" i="11"/>
  <c r="R435" i="11"/>
  <c r="T435" i="11" s="1"/>
  <c r="Q435" i="11"/>
  <c r="P435" i="11"/>
  <c r="O435" i="11"/>
  <c r="N435" i="11"/>
  <c r="M435" i="11"/>
  <c r="I435" i="11"/>
  <c r="G435" i="11"/>
  <c r="A435" i="11"/>
  <c r="T434" i="11"/>
  <c r="S434" i="11"/>
  <c r="U434" i="11" s="1"/>
  <c r="R434" i="11"/>
  <c r="Q434" i="11"/>
  <c r="P434" i="11"/>
  <c r="O434" i="11"/>
  <c r="N434" i="11"/>
  <c r="M434" i="11"/>
  <c r="I434" i="11"/>
  <c r="G434" i="11"/>
  <c r="A434" i="11"/>
  <c r="T433" i="11"/>
  <c r="S433" i="11"/>
  <c r="U433" i="11" s="1"/>
  <c r="R433" i="11"/>
  <c r="Q433" i="11"/>
  <c r="P433" i="11"/>
  <c r="O433" i="11"/>
  <c r="N433" i="11"/>
  <c r="M433" i="11"/>
  <c r="I433" i="11"/>
  <c r="G433" i="11"/>
  <c r="A433" i="11"/>
  <c r="T432" i="11"/>
  <c r="S432" i="11"/>
  <c r="U432" i="11" s="1"/>
  <c r="R432" i="11"/>
  <c r="Q432" i="11"/>
  <c r="P432" i="11"/>
  <c r="O432" i="11"/>
  <c r="N432" i="11"/>
  <c r="M432" i="11"/>
  <c r="I432" i="11"/>
  <c r="G432" i="11"/>
  <c r="A432" i="11"/>
  <c r="S431" i="11"/>
  <c r="U431" i="11" s="1"/>
  <c r="R431" i="11"/>
  <c r="T431" i="11" s="1"/>
  <c r="Q431" i="11"/>
  <c r="P431" i="11"/>
  <c r="O431" i="11"/>
  <c r="N431" i="11"/>
  <c r="M431" i="11"/>
  <c r="I431" i="11"/>
  <c r="G431" i="11"/>
  <c r="A431" i="11"/>
  <c r="S430" i="11"/>
  <c r="U430" i="11" s="1"/>
  <c r="R430" i="11"/>
  <c r="T430" i="11" s="1"/>
  <c r="Q430" i="11"/>
  <c r="P430" i="11"/>
  <c r="O430" i="11"/>
  <c r="N430" i="11"/>
  <c r="M430" i="11"/>
  <c r="I430" i="11"/>
  <c r="G430" i="11"/>
  <c r="A430" i="11"/>
  <c r="U429" i="11"/>
  <c r="S429" i="11"/>
  <c r="R429" i="11"/>
  <c r="T429" i="11" s="1"/>
  <c r="Q429" i="11"/>
  <c r="P429" i="11"/>
  <c r="O429" i="11"/>
  <c r="N429" i="11"/>
  <c r="M429" i="11"/>
  <c r="I429" i="11"/>
  <c r="G429" i="11"/>
  <c r="A429" i="11"/>
  <c r="S428" i="11"/>
  <c r="U428" i="11" s="1"/>
  <c r="R428" i="11"/>
  <c r="T428" i="11" s="1"/>
  <c r="Q428" i="11"/>
  <c r="P428" i="11"/>
  <c r="O428" i="11"/>
  <c r="N428" i="11"/>
  <c r="M428" i="11"/>
  <c r="I428" i="11"/>
  <c r="G428" i="11"/>
  <c r="A428" i="11"/>
  <c r="U427" i="11"/>
  <c r="T427" i="11"/>
  <c r="S427" i="11"/>
  <c r="R427" i="11"/>
  <c r="Q427" i="11"/>
  <c r="P427" i="11"/>
  <c r="O427" i="11"/>
  <c r="N427" i="11"/>
  <c r="M427" i="11"/>
  <c r="I427" i="11"/>
  <c r="G427" i="11"/>
  <c r="A427" i="11"/>
  <c r="T426" i="11"/>
  <c r="S426" i="11"/>
  <c r="U426" i="11" s="1"/>
  <c r="R426" i="11"/>
  <c r="Q426" i="11"/>
  <c r="P426" i="11"/>
  <c r="O426" i="11"/>
  <c r="N426" i="11"/>
  <c r="M426" i="11"/>
  <c r="I426" i="11"/>
  <c r="G426" i="11"/>
  <c r="A426" i="11"/>
  <c r="U425" i="11"/>
  <c r="T425" i="11"/>
  <c r="S425" i="11"/>
  <c r="R425" i="11"/>
  <c r="Q425" i="11"/>
  <c r="P425" i="11"/>
  <c r="O425" i="11"/>
  <c r="N425" i="11"/>
  <c r="M425" i="11"/>
  <c r="I425" i="11"/>
  <c r="G425" i="11"/>
  <c r="A425" i="11"/>
  <c r="S424" i="11"/>
  <c r="U424" i="11" s="1"/>
  <c r="R424" i="11"/>
  <c r="T424" i="11" s="1"/>
  <c r="Q424" i="11"/>
  <c r="P424" i="11"/>
  <c r="O424" i="11"/>
  <c r="N424" i="11"/>
  <c r="M424" i="11"/>
  <c r="I424" i="11"/>
  <c r="G424" i="11"/>
  <c r="A424" i="11"/>
  <c r="T423" i="11"/>
  <c r="S423" i="11"/>
  <c r="U423" i="11" s="1"/>
  <c r="R423" i="11"/>
  <c r="Q423" i="11"/>
  <c r="P423" i="11"/>
  <c r="O423" i="11"/>
  <c r="N423" i="11"/>
  <c r="M423" i="11"/>
  <c r="I423" i="11"/>
  <c r="G423" i="11"/>
  <c r="A423" i="11"/>
  <c r="S422" i="11"/>
  <c r="U422" i="11" s="1"/>
  <c r="R422" i="11"/>
  <c r="T422" i="11" s="1"/>
  <c r="Q422" i="11"/>
  <c r="P422" i="11"/>
  <c r="O422" i="11"/>
  <c r="N422" i="11"/>
  <c r="M422" i="11"/>
  <c r="I422" i="11"/>
  <c r="G422" i="11"/>
  <c r="A422" i="11"/>
  <c r="S421" i="11"/>
  <c r="U421" i="11" s="1"/>
  <c r="R421" i="11"/>
  <c r="T421" i="11" s="1"/>
  <c r="Q421" i="11"/>
  <c r="P421" i="11"/>
  <c r="O421" i="11"/>
  <c r="N421" i="11"/>
  <c r="M421" i="11"/>
  <c r="I421" i="11"/>
  <c r="G421" i="11"/>
  <c r="A421" i="11"/>
  <c r="T420" i="11"/>
  <c r="S420" i="11"/>
  <c r="U420" i="11" s="1"/>
  <c r="R420" i="11"/>
  <c r="Q420" i="11"/>
  <c r="P420" i="11"/>
  <c r="O420" i="11"/>
  <c r="N420" i="11"/>
  <c r="M420" i="11"/>
  <c r="I420" i="11"/>
  <c r="G420" i="11"/>
  <c r="A420" i="11"/>
  <c r="U419" i="11"/>
  <c r="S419" i="11"/>
  <c r="R419" i="11"/>
  <c r="T419" i="11" s="1"/>
  <c r="Q419" i="11"/>
  <c r="P419" i="11"/>
  <c r="O419" i="11"/>
  <c r="N419" i="11"/>
  <c r="M419" i="11"/>
  <c r="I419" i="11"/>
  <c r="G419" i="11"/>
  <c r="A419" i="11"/>
  <c r="T418" i="11"/>
  <c r="S418" i="11"/>
  <c r="U418" i="11" s="1"/>
  <c r="R418" i="11"/>
  <c r="Q418" i="11"/>
  <c r="P418" i="11"/>
  <c r="O418" i="11"/>
  <c r="N418" i="11"/>
  <c r="M418" i="11"/>
  <c r="I418" i="11"/>
  <c r="G418" i="11"/>
  <c r="A418" i="11"/>
  <c r="T417" i="11"/>
  <c r="S417" i="11"/>
  <c r="U417" i="11" s="1"/>
  <c r="R417" i="11"/>
  <c r="Q417" i="11"/>
  <c r="P417" i="11"/>
  <c r="O417" i="11"/>
  <c r="N417" i="11"/>
  <c r="M417" i="11"/>
  <c r="I417" i="11"/>
  <c r="G417" i="11"/>
  <c r="A417" i="11"/>
  <c r="U416" i="11"/>
  <c r="T416" i="11"/>
  <c r="S416" i="11"/>
  <c r="R416" i="11"/>
  <c r="Q416" i="11"/>
  <c r="P416" i="11"/>
  <c r="O416" i="11"/>
  <c r="N416" i="11"/>
  <c r="M416" i="11"/>
  <c r="I416" i="11"/>
  <c r="G416" i="11"/>
  <c r="A416" i="11"/>
  <c r="T415" i="11"/>
  <c r="S415" i="11"/>
  <c r="U415" i="11" s="1"/>
  <c r="R415" i="11"/>
  <c r="Q415" i="11"/>
  <c r="P415" i="11"/>
  <c r="O415" i="11"/>
  <c r="N415" i="11"/>
  <c r="M415" i="11"/>
  <c r="I415" i="11"/>
  <c r="G415" i="11"/>
  <c r="A415" i="11"/>
  <c r="U414" i="11"/>
  <c r="T414" i="11"/>
  <c r="S414" i="11"/>
  <c r="R414" i="11"/>
  <c r="Q414" i="11"/>
  <c r="P414" i="11"/>
  <c r="O414" i="11"/>
  <c r="N414" i="11"/>
  <c r="M414" i="11"/>
  <c r="I414" i="11"/>
  <c r="G414" i="11"/>
  <c r="A414" i="11"/>
  <c r="T413" i="11"/>
  <c r="S413" i="11"/>
  <c r="U413" i="11" s="1"/>
  <c r="R413" i="11"/>
  <c r="Q413" i="11"/>
  <c r="P413" i="11"/>
  <c r="O413" i="11"/>
  <c r="N413" i="11"/>
  <c r="M413" i="11"/>
  <c r="I413" i="11"/>
  <c r="G413" i="11"/>
  <c r="A413" i="11"/>
  <c r="U412" i="11"/>
  <c r="T412" i="11"/>
  <c r="S412" i="11"/>
  <c r="R412" i="11"/>
  <c r="Q412" i="11"/>
  <c r="P412" i="11"/>
  <c r="O412" i="11"/>
  <c r="N412" i="11"/>
  <c r="M412" i="11"/>
  <c r="I412" i="11"/>
  <c r="G412" i="11"/>
  <c r="A412" i="11"/>
  <c r="T411" i="11"/>
  <c r="S411" i="11"/>
  <c r="U411" i="11" s="1"/>
  <c r="R411" i="11"/>
  <c r="Q411" i="11"/>
  <c r="P411" i="11"/>
  <c r="O411" i="11"/>
  <c r="N411" i="11"/>
  <c r="M411" i="11"/>
  <c r="I411" i="11"/>
  <c r="G411" i="11"/>
  <c r="A411" i="11"/>
  <c r="U410" i="11"/>
  <c r="T410" i="11"/>
  <c r="S410" i="11"/>
  <c r="R410" i="11"/>
  <c r="Q410" i="11"/>
  <c r="P410" i="11"/>
  <c r="O410" i="11"/>
  <c r="N410" i="11"/>
  <c r="M410" i="11"/>
  <c r="I410" i="11"/>
  <c r="G410" i="11"/>
  <c r="A410" i="11"/>
  <c r="T409" i="11"/>
  <c r="S409" i="11"/>
  <c r="U409" i="11" s="1"/>
  <c r="R409" i="11"/>
  <c r="Q409" i="11"/>
  <c r="P409" i="11"/>
  <c r="O409" i="11"/>
  <c r="N409" i="11"/>
  <c r="M409" i="11"/>
  <c r="I409" i="11"/>
  <c r="G409" i="11"/>
  <c r="A409" i="11"/>
  <c r="U408" i="11"/>
  <c r="T408" i="11"/>
  <c r="S408" i="11"/>
  <c r="R408" i="11"/>
  <c r="Q408" i="11"/>
  <c r="P408" i="11"/>
  <c r="O408" i="11"/>
  <c r="N408" i="11"/>
  <c r="M408" i="11"/>
  <c r="I408" i="11"/>
  <c r="G408" i="11"/>
  <c r="A408" i="11"/>
  <c r="T407" i="11"/>
  <c r="S407" i="11"/>
  <c r="U407" i="11" s="1"/>
  <c r="R407" i="11"/>
  <c r="Q407" i="11"/>
  <c r="P407" i="11"/>
  <c r="O407" i="11"/>
  <c r="N407" i="11"/>
  <c r="M407" i="11"/>
  <c r="I407" i="11"/>
  <c r="G407" i="11"/>
  <c r="A407" i="11"/>
  <c r="U406" i="11"/>
  <c r="T406" i="11"/>
  <c r="S406" i="11"/>
  <c r="R406" i="11"/>
  <c r="Q406" i="11"/>
  <c r="P406" i="11"/>
  <c r="O406" i="11"/>
  <c r="N406" i="11"/>
  <c r="M406" i="11"/>
  <c r="I406" i="11"/>
  <c r="G406" i="11"/>
  <c r="A406" i="11"/>
  <c r="T405" i="11"/>
  <c r="S405" i="11"/>
  <c r="U405" i="11" s="1"/>
  <c r="R405" i="11"/>
  <c r="Q405" i="11"/>
  <c r="P405" i="11"/>
  <c r="O405" i="11"/>
  <c r="N405" i="11"/>
  <c r="M405" i="11"/>
  <c r="I405" i="11"/>
  <c r="G405" i="11"/>
  <c r="A405" i="11"/>
  <c r="U404" i="11"/>
  <c r="T404" i="11"/>
  <c r="S404" i="11"/>
  <c r="R404" i="11"/>
  <c r="Q404" i="11"/>
  <c r="P404" i="11"/>
  <c r="O404" i="11"/>
  <c r="N404" i="11"/>
  <c r="M404" i="11"/>
  <c r="I404" i="11"/>
  <c r="G404" i="11"/>
  <c r="A404" i="11"/>
  <c r="S403" i="11"/>
  <c r="U403" i="11" s="1"/>
  <c r="R403" i="11"/>
  <c r="T403" i="11" s="1"/>
  <c r="Q403" i="11"/>
  <c r="P403" i="11"/>
  <c r="O403" i="11"/>
  <c r="N403" i="11"/>
  <c r="M403" i="11"/>
  <c r="I403" i="11"/>
  <c r="G403" i="11"/>
  <c r="A403" i="11"/>
  <c r="U402" i="11"/>
  <c r="T402" i="11"/>
  <c r="S402" i="11"/>
  <c r="R402" i="11"/>
  <c r="Q402" i="11"/>
  <c r="P402" i="11"/>
  <c r="O402" i="11"/>
  <c r="N402" i="11"/>
  <c r="M402" i="11"/>
  <c r="I402" i="11"/>
  <c r="G402" i="11"/>
  <c r="A402" i="11"/>
  <c r="S401" i="11"/>
  <c r="U401" i="11" s="1"/>
  <c r="R401" i="11"/>
  <c r="T401" i="11" s="1"/>
  <c r="Q401" i="11"/>
  <c r="P401" i="11"/>
  <c r="O401" i="11"/>
  <c r="N401" i="11"/>
  <c r="M401" i="11"/>
  <c r="I401" i="11"/>
  <c r="G401" i="11"/>
  <c r="A401" i="11"/>
  <c r="U400" i="11"/>
  <c r="T400" i="11"/>
  <c r="S400" i="11"/>
  <c r="R400" i="11"/>
  <c r="Q400" i="11"/>
  <c r="P400" i="11"/>
  <c r="O400" i="11"/>
  <c r="N400" i="11"/>
  <c r="M400" i="11"/>
  <c r="I400" i="11"/>
  <c r="G400" i="11"/>
  <c r="A400" i="11"/>
  <c r="S399" i="11"/>
  <c r="U399" i="11" s="1"/>
  <c r="R399" i="11"/>
  <c r="T399" i="11" s="1"/>
  <c r="Q399" i="11"/>
  <c r="P399" i="11"/>
  <c r="O399" i="11"/>
  <c r="N399" i="11"/>
  <c r="M399" i="11"/>
  <c r="I399" i="11"/>
  <c r="G399" i="11"/>
  <c r="A399" i="11"/>
  <c r="U398" i="11"/>
  <c r="T398" i="11"/>
  <c r="S398" i="11"/>
  <c r="R398" i="11"/>
  <c r="Q398" i="11"/>
  <c r="P398" i="11"/>
  <c r="O398" i="11"/>
  <c r="N398" i="11"/>
  <c r="M398" i="11"/>
  <c r="I398" i="11"/>
  <c r="G398" i="11"/>
  <c r="A398" i="11"/>
  <c r="S397" i="11"/>
  <c r="U397" i="11" s="1"/>
  <c r="R397" i="11"/>
  <c r="T397" i="11" s="1"/>
  <c r="Q397" i="11"/>
  <c r="P397" i="11"/>
  <c r="O397" i="11"/>
  <c r="N397" i="11"/>
  <c r="M397" i="11"/>
  <c r="I397" i="11"/>
  <c r="G397" i="11"/>
  <c r="A397" i="11"/>
  <c r="U396" i="11"/>
  <c r="T396" i="11"/>
  <c r="S396" i="11"/>
  <c r="R396" i="11"/>
  <c r="Q396" i="11"/>
  <c r="P396" i="11"/>
  <c r="O396" i="11"/>
  <c r="N396" i="11"/>
  <c r="M396" i="11"/>
  <c r="I396" i="11"/>
  <c r="G396" i="11"/>
  <c r="A396" i="11"/>
  <c r="S395" i="11"/>
  <c r="U395" i="11" s="1"/>
  <c r="R395" i="11"/>
  <c r="T395" i="11" s="1"/>
  <c r="Q395" i="11"/>
  <c r="P395" i="11"/>
  <c r="O395" i="11"/>
  <c r="N395" i="11"/>
  <c r="M395" i="11"/>
  <c r="I395" i="11"/>
  <c r="G395" i="11"/>
  <c r="A395" i="11"/>
  <c r="U394" i="11"/>
  <c r="T394" i="11"/>
  <c r="S394" i="11"/>
  <c r="R394" i="11"/>
  <c r="Q394" i="11"/>
  <c r="P394" i="11"/>
  <c r="O394" i="11"/>
  <c r="N394" i="11"/>
  <c r="M394" i="11"/>
  <c r="I394" i="11"/>
  <c r="G394" i="11"/>
  <c r="A394" i="11"/>
  <c r="S393" i="11"/>
  <c r="U393" i="11" s="1"/>
  <c r="R393" i="11"/>
  <c r="T393" i="11" s="1"/>
  <c r="Q393" i="11"/>
  <c r="P393" i="11"/>
  <c r="O393" i="11"/>
  <c r="N393" i="11"/>
  <c r="M393" i="11"/>
  <c r="I393" i="11"/>
  <c r="G393" i="11"/>
  <c r="A393" i="11"/>
  <c r="U392" i="11"/>
  <c r="T392" i="11"/>
  <c r="S392" i="11"/>
  <c r="R392" i="11"/>
  <c r="Q392" i="11"/>
  <c r="P392" i="11"/>
  <c r="O392" i="11"/>
  <c r="N392" i="11"/>
  <c r="M392" i="11"/>
  <c r="I392" i="11"/>
  <c r="G392" i="11"/>
  <c r="A392" i="11"/>
  <c r="S391" i="11"/>
  <c r="U391" i="11" s="1"/>
  <c r="R391" i="11"/>
  <c r="T391" i="11" s="1"/>
  <c r="Q391" i="11"/>
  <c r="P391" i="11"/>
  <c r="O391" i="11"/>
  <c r="N391" i="11"/>
  <c r="M391" i="11"/>
  <c r="I391" i="11"/>
  <c r="G391" i="11"/>
  <c r="A391" i="11"/>
  <c r="U390" i="11"/>
  <c r="T390" i="11"/>
  <c r="S390" i="11"/>
  <c r="R390" i="11"/>
  <c r="Q390" i="11"/>
  <c r="P390" i="11"/>
  <c r="O390" i="11"/>
  <c r="N390" i="11"/>
  <c r="M390" i="11"/>
  <c r="I390" i="11"/>
  <c r="G390" i="11"/>
  <c r="A390" i="11"/>
  <c r="S389" i="11"/>
  <c r="U389" i="11" s="1"/>
  <c r="R389" i="11"/>
  <c r="T389" i="11" s="1"/>
  <c r="Q389" i="11"/>
  <c r="P389" i="11"/>
  <c r="O389" i="11"/>
  <c r="N389" i="11"/>
  <c r="M389" i="11"/>
  <c r="I389" i="11"/>
  <c r="G389" i="11"/>
  <c r="A389" i="11"/>
  <c r="U388" i="11"/>
  <c r="T388" i="11"/>
  <c r="S388" i="11"/>
  <c r="R388" i="11"/>
  <c r="Q388" i="11"/>
  <c r="P388" i="11"/>
  <c r="O388" i="11"/>
  <c r="N388" i="11"/>
  <c r="M388" i="11"/>
  <c r="I388" i="11"/>
  <c r="G388" i="11"/>
  <c r="A388" i="11"/>
  <c r="S387" i="11"/>
  <c r="U387" i="11" s="1"/>
  <c r="R387" i="11"/>
  <c r="T387" i="11" s="1"/>
  <c r="Q387" i="11"/>
  <c r="P387" i="11"/>
  <c r="O387" i="11"/>
  <c r="N387" i="11"/>
  <c r="M387" i="11"/>
  <c r="I387" i="11"/>
  <c r="G387" i="11"/>
  <c r="A387" i="11"/>
  <c r="U386" i="11"/>
  <c r="T386" i="11"/>
  <c r="S386" i="11"/>
  <c r="R386" i="11"/>
  <c r="Q386" i="11"/>
  <c r="P386" i="11"/>
  <c r="O386" i="11"/>
  <c r="N386" i="11"/>
  <c r="M386" i="11"/>
  <c r="I386" i="11"/>
  <c r="G386" i="11"/>
  <c r="A386" i="11"/>
  <c r="S385" i="11"/>
  <c r="U385" i="11" s="1"/>
  <c r="R385" i="11"/>
  <c r="T385" i="11" s="1"/>
  <c r="Q385" i="11"/>
  <c r="P385" i="11"/>
  <c r="O385" i="11"/>
  <c r="N385" i="11"/>
  <c r="M385" i="11"/>
  <c r="I385" i="11"/>
  <c r="G385" i="11"/>
  <c r="A385" i="11"/>
  <c r="U384" i="11"/>
  <c r="T384" i="11"/>
  <c r="S384" i="11"/>
  <c r="R384" i="11"/>
  <c r="Q384" i="11"/>
  <c r="P384" i="11"/>
  <c r="O384" i="11"/>
  <c r="N384" i="11"/>
  <c r="M384" i="11"/>
  <c r="I384" i="11"/>
  <c r="G384" i="11"/>
  <c r="A384" i="11"/>
  <c r="S383" i="11"/>
  <c r="U383" i="11" s="1"/>
  <c r="R383" i="11"/>
  <c r="T383" i="11" s="1"/>
  <c r="Q383" i="11"/>
  <c r="P383" i="11"/>
  <c r="O383" i="11"/>
  <c r="N383" i="11"/>
  <c r="M383" i="11"/>
  <c r="I383" i="11"/>
  <c r="G383" i="11"/>
  <c r="A383" i="11"/>
  <c r="U382" i="11"/>
  <c r="T382" i="11"/>
  <c r="S382" i="11"/>
  <c r="R382" i="11"/>
  <c r="Q382" i="11"/>
  <c r="P382" i="11"/>
  <c r="O382" i="11"/>
  <c r="N382" i="11"/>
  <c r="M382" i="11"/>
  <c r="I382" i="11"/>
  <c r="G382" i="11"/>
  <c r="A382" i="11"/>
  <c r="S381" i="11"/>
  <c r="U381" i="11" s="1"/>
  <c r="R381" i="11"/>
  <c r="T381" i="11" s="1"/>
  <c r="Q381" i="11"/>
  <c r="P381" i="11"/>
  <c r="O381" i="11"/>
  <c r="N381" i="11"/>
  <c r="M381" i="11"/>
  <c r="I381" i="11"/>
  <c r="G381" i="11"/>
  <c r="A381" i="11"/>
  <c r="U380" i="11"/>
  <c r="T380" i="11"/>
  <c r="S380" i="11"/>
  <c r="R380" i="11"/>
  <c r="Q380" i="11"/>
  <c r="P380" i="11"/>
  <c r="O380" i="11"/>
  <c r="N380" i="11"/>
  <c r="M380" i="11"/>
  <c r="I380" i="11"/>
  <c r="G380" i="11"/>
  <c r="A380" i="11"/>
  <c r="S379" i="11"/>
  <c r="U379" i="11" s="1"/>
  <c r="R379" i="11"/>
  <c r="T379" i="11" s="1"/>
  <c r="Q379" i="11"/>
  <c r="P379" i="11"/>
  <c r="O379" i="11"/>
  <c r="N379" i="11"/>
  <c r="M379" i="11"/>
  <c r="I379" i="11"/>
  <c r="G379" i="11"/>
  <c r="A379" i="11"/>
  <c r="U378" i="11"/>
  <c r="T378" i="11"/>
  <c r="S378" i="11"/>
  <c r="R378" i="11"/>
  <c r="Q378" i="11"/>
  <c r="P378" i="11"/>
  <c r="O378" i="11"/>
  <c r="N378" i="11"/>
  <c r="M378" i="11"/>
  <c r="I378" i="11"/>
  <c r="G378" i="11"/>
  <c r="A378" i="11"/>
  <c r="S377" i="11"/>
  <c r="U377" i="11" s="1"/>
  <c r="R377" i="11"/>
  <c r="T377" i="11" s="1"/>
  <c r="Q377" i="11"/>
  <c r="P377" i="11"/>
  <c r="O377" i="11"/>
  <c r="N377" i="11"/>
  <c r="M377" i="11"/>
  <c r="I377" i="11"/>
  <c r="G377" i="11"/>
  <c r="A377" i="11"/>
  <c r="U376" i="11"/>
  <c r="T376" i="11"/>
  <c r="S376" i="11"/>
  <c r="R376" i="11"/>
  <c r="Q376" i="11"/>
  <c r="P376" i="11"/>
  <c r="O376" i="11"/>
  <c r="N376" i="11"/>
  <c r="M376" i="11"/>
  <c r="I376" i="11"/>
  <c r="G376" i="11"/>
  <c r="A376" i="11"/>
  <c r="S375" i="11"/>
  <c r="U375" i="11" s="1"/>
  <c r="R375" i="11"/>
  <c r="T375" i="11" s="1"/>
  <c r="Q375" i="11"/>
  <c r="P375" i="11"/>
  <c r="O375" i="11"/>
  <c r="N375" i="11"/>
  <c r="M375" i="11"/>
  <c r="I375" i="11"/>
  <c r="G375" i="11"/>
  <c r="A375" i="11"/>
  <c r="U374" i="11"/>
  <c r="T374" i="11"/>
  <c r="S374" i="11"/>
  <c r="R374" i="11"/>
  <c r="Q374" i="11"/>
  <c r="P374" i="11"/>
  <c r="O374" i="11"/>
  <c r="N374" i="11"/>
  <c r="M374" i="11"/>
  <c r="I374" i="11"/>
  <c r="G374" i="11"/>
  <c r="A374" i="11"/>
  <c r="S373" i="11"/>
  <c r="U373" i="11" s="1"/>
  <c r="R373" i="11"/>
  <c r="T373" i="11" s="1"/>
  <c r="Q373" i="11"/>
  <c r="P373" i="11"/>
  <c r="O373" i="11"/>
  <c r="N373" i="11"/>
  <c r="M373" i="11"/>
  <c r="I373" i="11"/>
  <c r="G373" i="11"/>
  <c r="A373" i="11"/>
  <c r="U372" i="11"/>
  <c r="T372" i="11"/>
  <c r="S372" i="11"/>
  <c r="R372" i="11"/>
  <c r="Q372" i="11"/>
  <c r="P372" i="11"/>
  <c r="O372" i="11"/>
  <c r="N372" i="11"/>
  <c r="M372" i="11"/>
  <c r="I372" i="11"/>
  <c r="G372" i="11"/>
  <c r="A372" i="11"/>
  <c r="S371" i="11"/>
  <c r="U371" i="11" s="1"/>
  <c r="R371" i="11"/>
  <c r="T371" i="11" s="1"/>
  <c r="Q371" i="11"/>
  <c r="P371" i="11"/>
  <c r="O371" i="11"/>
  <c r="N371" i="11"/>
  <c r="M371" i="11"/>
  <c r="I371" i="11"/>
  <c r="G371" i="11"/>
  <c r="A371" i="11"/>
  <c r="U370" i="11"/>
  <c r="T370" i="11"/>
  <c r="S370" i="11"/>
  <c r="R370" i="11"/>
  <c r="Q370" i="11"/>
  <c r="P370" i="11"/>
  <c r="O370" i="11"/>
  <c r="N370" i="11"/>
  <c r="M370" i="11"/>
  <c r="I370" i="11"/>
  <c r="G370" i="11"/>
  <c r="A370" i="11"/>
  <c r="S369" i="11"/>
  <c r="U369" i="11" s="1"/>
  <c r="R369" i="11"/>
  <c r="T369" i="11" s="1"/>
  <c r="Q369" i="11"/>
  <c r="P369" i="11"/>
  <c r="O369" i="11"/>
  <c r="N369" i="11"/>
  <c r="M369" i="11"/>
  <c r="I369" i="11"/>
  <c r="G369" i="11"/>
  <c r="A369" i="11"/>
  <c r="U368" i="11"/>
  <c r="T368" i="11"/>
  <c r="S368" i="11"/>
  <c r="R368" i="11"/>
  <c r="Q368" i="11"/>
  <c r="P368" i="11"/>
  <c r="O368" i="11"/>
  <c r="N368" i="11"/>
  <c r="M368" i="11"/>
  <c r="I368" i="11"/>
  <c r="G368" i="11"/>
  <c r="A368" i="11"/>
  <c r="S367" i="11"/>
  <c r="U367" i="11" s="1"/>
  <c r="R367" i="11"/>
  <c r="T367" i="11" s="1"/>
  <c r="Q367" i="11"/>
  <c r="P367" i="11"/>
  <c r="O367" i="11"/>
  <c r="N367" i="11"/>
  <c r="M367" i="11"/>
  <c r="I367" i="11"/>
  <c r="G367" i="11"/>
  <c r="A367" i="11"/>
  <c r="U366" i="11"/>
  <c r="T366" i="11"/>
  <c r="S366" i="11"/>
  <c r="R366" i="11"/>
  <c r="Q366" i="11"/>
  <c r="P366" i="11"/>
  <c r="O366" i="11"/>
  <c r="N366" i="11"/>
  <c r="M366" i="11"/>
  <c r="I366" i="11"/>
  <c r="G366" i="11"/>
  <c r="A366" i="11"/>
  <c r="S365" i="11"/>
  <c r="U365" i="11" s="1"/>
  <c r="R365" i="11"/>
  <c r="T365" i="11" s="1"/>
  <c r="Q365" i="11"/>
  <c r="P365" i="11"/>
  <c r="O365" i="11"/>
  <c r="N365" i="11"/>
  <c r="M365" i="11"/>
  <c r="I365" i="11"/>
  <c r="G365" i="11"/>
  <c r="A365" i="11"/>
  <c r="U364" i="11"/>
  <c r="T364" i="11"/>
  <c r="S364" i="11"/>
  <c r="R364" i="11"/>
  <c r="Q364" i="11"/>
  <c r="P364" i="11"/>
  <c r="O364" i="11"/>
  <c r="N364" i="11"/>
  <c r="M364" i="11"/>
  <c r="I364" i="11"/>
  <c r="G364" i="11"/>
  <c r="A364" i="11"/>
  <c r="S363" i="11"/>
  <c r="U363" i="11" s="1"/>
  <c r="R363" i="11"/>
  <c r="T363" i="11" s="1"/>
  <c r="Q363" i="11"/>
  <c r="P363" i="11"/>
  <c r="O363" i="11"/>
  <c r="N363" i="11"/>
  <c r="M363" i="11"/>
  <c r="I363" i="11"/>
  <c r="G363" i="11"/>
  <c r="A363" i="11"/>
  <c r="U362" i="11"/>
  <c r="T362" i="11"/>
  <c r="S362" i="11"/>
  <c r="R362" i="11"/>
  <c r="Q362" i="11"/>
  <c r="P362" i="11"/>
  <c r="O362" i="11"/>
  <c r="N362" i="11"/>
  <c r="M362" i="11"/>
  <c r="I362" i="11"/>
  <c r="G362" i="11"/>
  <c r="A362" i="11"/>
  <c r="S361" i="11"/>
  <c r="U361" i="11" s="1"/>
  <c r="R361" i="11"/>
  <c r="T361" i="11" s="1"/>
  <c r="Q361" i="11"/>
  <c r="P361" i="11"/>
  <c r="O361" i="11"/>
  <c r="N361" i="11"/>
  <c r="M361" i="11"/>
  <c r="I361" i="11"/>
  <c r="G361" i="11"/>
  <c r="A361" i="11"/>
  <c r="U360" i="11"/>
  <c r="S360" i="11"/>
  <c r="R360" i="11"/>
  <c r="T360" i="11" s="1"/>
  <c r="Q360" i="11"/>
  <c r="P360" i="11"/>
  <c r="O360" i="11"/>
  <c r="N360" i="11"/>
  <c r="M360" i="11"/>
  <c r="I360" i="11"/>
  <c r="G360" i="11"/>
  <c r="A360" i="11"/>
  <c r="S359" i="11"/>
  <c r="U359" i="11" s="1"/>
  <c r="R359" i="11"/>
  <c r="T359" i="11" s="1"/>
  <c r="Q359" i="11"/>
  <c r="P359" i="11"/>
  <c r="O359" i="11"/>
  <c r="N359" i="11"/>
  <c r="M359" i="11"/>
  <c r="I359" i="11"/>
  <c r="G359" i="11"/>
  <c r="A359" i="11"/>
  <c r="U358" i="11"/>
  <c r="S358" i="11"/>
  <c r="R358" i="11"/>
  <c r="T358" i="11" s="1"/>
  <c r="Q358" i="11"/>
  <c r="P358" i="11"/>
  <c r="O358" i="11"/>
  <c r="N358" i="11"/>
  <c r="M358" i="11"/>
  <c r="I358" i="11"/>
  <c r="G358" i="11"/>
  <c r="A358" i="11"/>
  <c r="S357" i="11"/>
  <c r="U357" i="11" s="1"/>
  <c r="R357" i="11"/>
  <c r="T357" i="11" s="1"/>
  <c r="Q357" i="11"/>
  <c r="P357" i="11"/>
  <c r="O357" i="11"/>
  <c r="N357" i="11"/>
  <c r="M357" i="11"/>
  <c r="I357" i="11"/>
  <c r="G357" i="11"/>
  <c r="A357" i="11"/>
  <c r="U356" i="11"/>
  <c r="S356" i="11"/>
  <c r="R356" i="11"/>
  <c r="T356" i="11" s="1"/>
  <c r="Q356" i="11"/>
  <c r="P356" i="11"/>
  <c r="O356" i="11"/>
  <c r="N356" i="11"/>
  <c r="M356" i="11"/>
  <c r="I356" i="11"/>
  <c r="G356" i="11"/>
  <c r="A356" i="11"/>
  <c r="S355" i="11"/>
  <c r="U355" i="11" s="1"/>
  <c r="R355" i="11"/>
  <c r="T355" i="11" s="1"/>
  <c r="Q355" i="11"/>
  <c r="P355" i="11"/>
  <c r="O355" i="11"/>
  <c r="N355" i="11"/>
  <c r="M355" i="11"/>
  <c r="I355" i="11"/>
  <c r="G355" i="11"/>
  <c r="A355" i="11"/>
  <c r="U354" i="11"/>
  <c r="S354" i="11"/>
  <c r="R354" i="11"/>
  <c r="T354" i="11" s="1"/>
  <c r="Q354" i="11"/>
  <c r="P354" i="11"/>
  <c r="O354" i="11"/>
  <c r="N354" i="11"/>
  <c r="M354" i="11"/>
  <c r="I354" i="11"/>
  <c r="G354" i="11"/>
  <c r="A354" i="11"/>
  <c r="S353" i="11"/>
  <c r="U353" i="11" s="1"/>
  <c r="R353" i="11"/>
  <c r="T353" i="11" s="1"/>
  <c r="Q353" i="11"/>
  <c r="P353" i="11"/>
  <c r="O353" i="11"/>
  <c r="N353" i="11"/>
  <c r="M353" i="11"/>
  <c r="I353" i="11"/>
  <c r="G353" i="11"/>
  <c r="A353" i="11"/>
  <c r="U352" i="11"/>
  <c r="S352" i="11"/>
  <c r="R352" i="11"/>
  <c r="T352" i="11" s="1"/>
  <c r="Q352" i="11"/>
  <c r="P352" i="11"/>
  <c r="O352" i="11"/>
  <c r="N352" i="11"/>
  <c r="M352" i="11"/>
  <c r="I352" i="11"/>
  <c r="G352" i="11"/>
  <c r="A352" i="11"/>
  <c r="S351" i="11"/>
  <c r="U351" i="11" s="1"/>
  <c r="R351" i="11"/>
  <c r="T351" i="11" s="1"/>
  <c r="Q351" i="11"/>
  <c r="P351" i="11"/>
  <c r="O351" i="11"/>
  <c r="N351" i="11"/>
  <c r="M351" i="11"/>
  <c r="I351" i="11"/>
  <c r="G351" i="11"/>
  <c r="A351" i="11"/>
  <c r="U350" i="11"/>
  <c r="S350" i="11"/>
  <c r="R350" i="11"/>
  <c r="T350" i="11" s="1"/>
  <c r="Q350" i="11"/>
  <c r="P350" i="11"/>
  <c r="O350" i="11"/>
  <c r="N350" i="11"/>
  <c r="M350" i="11"/>
  <c r="I350" i="11"/>
  <c r="G350" i="11"/>
  <c r="A350" i="11"/>
  <c r="S349" i="11"/>
  <c r="U349" i="11" s="1"/>
  <c r="R349" i="11"/>
  <c r="T349" i="11" s="1"/>
  <c r="Q349" i="11"/>
  <c r="P349" i="11"/>
  <c r="O349" i="11"/>
  <c r="N349" i="11"/>
  <c r="M349" i="11"/>
  <c r="I349" i="11"/>
  <c r="G349" i="11"/>
  <c r="A349" i="11"/>
  <c r="U348" i="11"/>
  <c r="S348" i="11"/>
  <c r="R348" i="11"/>
  <c r="T348" i="11" s="1"/>
  <c r="Q348" i="11"/>
  <c r="P348" i="11"/>
  <c r="O348" i="11"/>
  <c r="N348" i="11"/>
  <c r="M348" i="11"/>
  <c r="I348" i="11"/>
  <c r="G348" i="11"/>
  <c r="A348" i="11"/>
  <c r="S347" i="11"/>
  <c r="U347" i="11" s="1"/>
  <c r="R347" i="11"/>
  <c r="T347" i="11" s="1"/>
  <c r="Q347" i="11"/>
  <c r="P347" i="11"/>
  <c r="O347" i="11"/>
  <c r="N347" i="11"/>
  <c r="M347" i="11"/>
  <c r="I347" i="11"/>
  <c r="G347" i="11"/>
  <c r="A347" i="11"/>
  <c r="U346" i="11"/>
  <c r="S346" i="11"/>
  <c r="R346" i="11"/>
  <c r="T346" i="11" s="1"/>
  <c r="Q346" i="11"/>
  <c r="P346" i="11"/>
  <c r="O346" i="11"/>
  <c r="N346" i="11"/>
  <c r="M346" i="11"/>
  <c r="I346" i="11"/>
  <c r="G346" i="11"/>
  <c r="A346" i="11"/>
  <c r="S345" i="11"/>
  <c r="U345" i="11" s="1"/>
  <c r="R345" i="11"/>
  <c r="T345" i="11" s="1"/>
  <c r="Q345" i="11"/>
  <c r="P345" i="11"/>
  <c r="O345" i="11"/>
  <c r="N345" i="11"/>
  <c r="M345" i="11"/>
  <c r="I345" i="11"/>
  <c r="G345" i="11"/>
  <c r="A345" i="11"/>
  <c r="U344" i="11"/>
  <c r="S344" i="11"/>
  <c r="R344" i="11"/>
  <c r="T344" i="11" s="1"/>
  <c r="Q344" i="11"/>
  <c r="P344" i="11"/>
  <c r="O344" i="11"/>
  <c r="N344" i="11"/>
  <c r="M344" i="11"/>
  <c r="I344" i="11"/>
  <c r="G344" i="11"/>
  <c r="A344" i="11"/>
  <c r="S343" i="11"/>
  <c r="U343" i="11" s="1"/>
  <c r="R343" i="11"/>
  <c r="T343" i="11" s="1"/>
  <c r="Q343" i="11"/>
  <c r="P343" i="11"/>
  <c r="O343" i="11"/>
  <c r="N343" i="11"/>
  <c r="M343" i="11"/>
  <c r="I343" i="11"/>
  <c r="G343" i="11"/>
  <c r="A343" i="11"/>
  <c r="U342" i="11"/>
  <c r="S342" i="11"/>
  <c r="R342" i="11"/>
  <c r="T342" i="11" s="1"/>
  <c r="Q342" i="11"/>
  <c r="P342" i="11"/>
  <c r="O342" i="11"/>
  <c r="N342" i="11"/>
  <c r="M342" i="11"/>
  <c r="I342" i="11"/>
  <c r="G342" i="11"/>
  <c r="A342" i="11"/>
  <c r="S341" i="11"/>
  <c r="U341" i="11" s="1"/>
  <c r="R341" i="11"/>
  <c r="T341" i="11" s="1"/>
  <c r="Q341" i="11"/>
  <c r="P341" i="11"/>
  <c r="O341" i="11"/>
  <c r="N341" i="11"/>
  <c r="M341" i="11"/>
  <c r="I341" i="11"/>
  <c r="G341" i="11"/>
  <c r="A341" i="11"/>
  <c r="U340" i="11"/>
  <c r="S340" i="11"/>
  <c r="R340" i="11"/>
  <c r="T340" i="11" s="1"/>
  <c r="Q340" i="11"/>
  <c r="P340" i="11"/>
  <c r="O340" i="11"/>
  <c r="N340" i="11"/>
  <c r="M340" i="11"/>
  <c r="I340" i="11"/>
  <c r="G340" i="11"/>
  <c r="A340" i="11"/>
  <c r="S339" i="11"/>
  <c r="U339" i="11" s="1"/>
  <c r="R339" i="11"/>
  <c r="T339" i="11" s="1"/>
  <c r="Q339" i="11"/>
  <c r="P339" i="11"/>
  <c r="O339" i="11"/>
  <c r="N339" i="11"/>
  <c r="M339" i="11"/>
  <c r="I339" i="11"/>
  <c r="G339" i="11"/>
  <c r="A339" i="11"/>
  <c r="U338" i="11"/>
  <c r="S338" i="11"/>
  <c r="R338" i="11"/>
  <c r="T338" i="11" s="1"/>
  <c r="Q338" i="11"/>
  <c r="P338" i="11"/>
  <c r="O338" i="11"/>
  <c r="N338" i="11"/>
  <c r="M338" i="11"/>
  <c r="I338" i="11"/>
  <c r="G338" i="11"/>
  <c r="A338" i="11"/>
  <c r="S337" i="11"/>
  <c r="U337" i="11" s="1"/>
  <c r="R337" i="11"/>
  <c r="T337" i="11" s="1"/>
  <c r="Q337" i="11"/>
  <c r="P337" i="11"/>
  <c r="O337" i="11"/>
  <c r="N337" i="11"/>
  <c r="M337" i="11"/>
  <c r="I337" i="11"/>
  <c r="G337" i="11"/>
  <c r="A337" i="11"/>
  <c r="U336" i="11"/>
  <c r="S336" i="11"/>
  <c r="R336" i="11"/>
  <c r="T336" i="11" s="1"/>
  <c r="Q336" i="11"/>
  <c r="P336" i="11"/>
  <c r="O336" i="11"/>
  <c r="N336" i="11"/>
  <c r="M336" i="11"/>
  <c r="I336" i="11"/>
  <c r="G336" i="11"/>
  <c r="A336" i="11"/>
  <c r="S335" i="11"/>
  <c r="U335" i="11" s="1"/>
  <c r="R335" i="11"/>
  <c r="T335" i="11" s="1"/>
  <c r="Q335" i="11"/>
  <c r="P335" i="11"/>
  <c r="O335" i="11"/>
  <c r="N335" i="11"/>
  <c r="M335" i="11"/>
  <c r="I335" i="11"/>
  <c r="G335" i="11"/>
  <c r="A335" i="11"/>
  <c r="U334" i="11"/>
  <c r="S334" i="11"/>
  <c r="R334" i="11"/>
  <c r="T334" i="11" s="1"/>
  <c r="Q334" i="11"/>
  <c r="P334" i="11"/>
  <c r="O334" i="11"/>
  <c r="N334" i="11"/>
  <c r="M334" i="11"/>
  <c r="I334" i="11"/>
  <c r="G334" i="11"/>
  <c r="A334" i="11"/>
  <c r="S333" i="11"/>
  <c r="U333" i="11" s="1"/>
  <c r="R333" i="11"/>
  <c r="T333" i="11" s="1"/>
  <c r="Q333" i="11"/>
  <c r="P333" i="11"/>
  <c r="O333" i="11"/>
  <c r="N333" i="11"/>
  <c r="M333" i="11"/>
  <c r="I333" i="11"/>
  <c r="G333" i="11"/>
  <c r="A333" i="11"/>
  <c r="U332" i="11"/>
  <c r="S332" i="11"/>
  <c r="R332" i="11"/>
  <c r="T332" i="11" s="1"/>
  <c r="Q332" i="11"/>
  <c r="P332" i="11"/>
  <c r="O332" i="11"/>
  <c r="N332" i="11"/>
  <c r="M332" i="11"/>
  <c r="I332" i="11"/>
  <c r="G332" i="11"/>
  <c r="A332" i="11"/>
  <c r="S331" i="11"/>
  <c r="U331" i="11" s="1"/>
  <c r="R331" i="11"/>
  <c r="T331" i="11" s="1"/>
  <c r="Q331" i="11"/>
  <c r="P331" i="11"/>
  <c r="O331" i="11"/>
  <c r="N331" i="11"/>
  <c r="M331" i="11"/>
  <c r="I331" i="11"/>
  <c r="G331" i="11"/>
  <c r="A331" i="11"/>
  <c r="U330" i="11"/>
  <c r="S330" i="11"/>
  <c r="R330" i="11"/>
  <c r="T330" i="11" s="1"/>
  <c r="Q330" i="11"/>
  <c r="P330" i="11"/>
  <c r="O330" i="11"/>
  <c r="N330" i="11"/>
  <c r="M330" i="11"/>
  <c r="I330" i="11"/>
  <c r="G330" i="11"/>
  <c r="A330" i="11"/>
  <c r="S329" i="11"/>
  <c r="U329" i="11" s="1"/>
  <c r="R329" i="11"/>
  <c r="T329" i="11" s="1"/>
  <c r="Q329" i="11"/>
  <c r="P329" i="11"/>
  <c r="O329" i="11"/>
  <c r="N329" i="11"/>
  <c r="M329" i="11"/>
  <c r="I329" i="11"/>
  <c r="G329" i="11"/>
  <c r="A329" i="11"/>
  <c r="U328" i="11"/>
  <c r="S328" i="11"/>
  <c r="R328" i="11"/>
  <c r="T328" i="11" s="1"/>
  <c r="Q328" i="11"/>
  <c r="P328" i="11"/>
  <c r="O328" i="11"/>
  <c r="N328" i="11"/>
  <c r="M328" i="11"/>
  <c r="I328" i="11"/>
  <c r="G328" i="11"/>
  <c r="A328" i="11"/>
  <c r="S327" i="11"/>
  <c r="U327" i="11" s="1"/>
  <c r="R327" i="11"/>
  <c r="T327" i="11" s="1"/>
  <c r="Q327" i="11"/>
  <c r="P327" i="11"/>
  <c r="O327" i="11"/>
  <c r="N327" i="11"/>
  <c r="M327" i="11"/>
  <c r="I327" i="11"/>
  <c r="G327" i="11"/>
  <c r="A327" i="11"/>
  <c r="U326" i="11"/>
  <c r="S326" i="11"/>
  <c r="R326" i="11"/>
  <c r="T326" i="11" s="1"/>
  <c r="Q326" i="11"/>
  <c r="P326" i="11"/>
  <c r="O326" i="11"/>
  <c r="N326" i="11"/>
  <c r="M326" i="11"/>
  <c r="I326" i="11"/>
  <c r="G326" i="11"/>
  <c r="A326" i="11"/>
  <c r="S325" i="11"/>
  <c r="U325" i="11" s="1"/>
  <c r="R325" i="11"/>
  <c r="T325" i="11" s="1"/>
  <c r="Q325" i="11"/>
  <c r="P325" i="11"/>
  <c r="O325" i="11"/>
  <c r="N325" i="11"/>
  <c r="M325" i="11"/>
  <c r="I325" i="11"/>
  <c r="G325" i="11"/>
  <c r="A325" i="11"/>
  <c r="U324" i="11"/>
  <c r="S324" i="11"/>
  <c r="R324" i="11"/>
  <c r="T324" i="11" s="1"/>
  <c r="Q324" i="11"/>
  <c r="P324" i="11"/>
  <c r="O324" i="11"/>
  <c r="N324" i="11"/>
  <c r="M324" i="11"/>
  <c r="I324" i="11"/>
  <c r="G324" i="11"/>
  <c r="A324" i="11"/>
  <c r="S323" i="11"/>
  <c r="U323" i="11" s="1"/>
  <c r="R323" i="11"/>
  <c r="T323" i="11" s="1"/>
  <c r="Q323" i="11"/>
  <c r="P323" i="11"/>
  <c r="O323" i="11"/>
  <c r="N323" i="11"/>
  <c r="M323" i="11"/>
  <c r="I323" i="11"/>
  <c r="G323" i="11"/>
  <c r="A323" i="11"/>
  <c r="U322" i="11"/>
  <c r="S322" i="11"/>
  <c r="R322" i="11"/>
  <c r="T322" i="11" s="1"/>
  <c r="Q322" i="11"/>
  <c r="P322" i="11"/>
  <c r="O322" i="11"/>
  <c r="N322" i="11"/>
  <c r="M322" i="11"/>
  <c r="I322" i="11"/>
  <c r="G322" i="11"/>
  <c r="A322" i="11"/>
  <c r="S321" i="11"/>
  <c r="U321" i="11" s="1"/>
  <c r="R321" i="11"/>
  <c r="T321" i="11" s="1"/>
  <c r="Q321" i="11"/>
  <c r="P321" i="11"/>
  <c r="O321" i="11"/>
  <c r="N321" i="11"/>
  <c r="M321" i="11"/>
  <c r="I321" i="11"/>
  <c r="G321" i="11"/>
  <c r="A321" i="11"/>
  <c r="U320" i="11"/>
  <c r="S320" i="11"/>
  <c r="R320" i="11"/>
  <c r="T320" i="11" s="1"/>
  <c r="Q320" i="11"/>
  <c r="P320" i="11"/>
  <c r="O320" i="11"/>
  <c r="N320" i="11"/>
  <c r="M320" i="11"/>
  <c r="I320" i="11"/>
  <c r="G320" i="11"/>
  <c r="A320" i="11"/>
  <c r="S319" i="11"/>
  <c r="U319" i="11" s="1"/>
  <c r="R319" i="11"/>
  <c r="T319" i="11" s="1"/>
  <c r="Q319" i="11"/>
  <c r="P319" i="11"/>
  <c r="O319" i="11"/>
  <c r="N319" i="11"/>
  <c r="M319" i="11"/>
  <c r="I319" i="11"/>
  <c r="G319" i="11"/>
  <c r="A319" i="11"/>
  <c r="U318" i="11"/>
  <c r="S318" i="11"/>
  <c r="R318" i="11"/>
  <c r="T318" i="11" s="1"/>
  <c r="Q318" i="11"/>
  <c r="P318" i="11"/>
  <c r="O318" i="11"/>
  <c r="N318" i="11"/>
  <c r="M318" i="11"/>
  <c r="I318" i="11"/>
  <c r="G318" i="11"/>
  <c r="A318" i="11"/>
  <c r="S317" i="11"/>
  <c r="U317" i="11" s="1"/>
  <c r="R317" i="11"/>
  <c r="T317" i="11" s="1"/>
  <c r="Q317" i="11"/>
  <c r="P317" i="11"/>
  <c r="O317" i="11"/>
  <c r="N317" i="11"/>
  <c r="M317" i="11"/>
  <c r="I317" i="11"/>
  <c r="G317" i="11"/>
  <c r="A317" i="11"/>
  <c r="U316" i="11"/>
  <c r="S316" i="11"/>
  <c r="R316" i="11"/>
  <c r="T316" i="11" s="1"/>
  <c r="Q316" i="11"/>
  <c r="P316" i="11"/>
  <c r="O316" i="11"/>
  <c r="N316" i="11"/>
  <c r="M316" i="11"/>
  <c r="I316" i="11"/>
  <c r="G316" i="11"/>
  <c r="A316" i="11"/>
  <c r="S315" i="11"/>
  <c r="U315" i="11" s="1"/>
  <c r="R315" i="11"/>
  <c r="T315" i="11" s="1"/>
  <c r="Q315" i="11"/>
  <c r="P315" i="11"/>
  <c r="O315" i="11"/>
  <c r="N315" i="11"/>
  <c r="M315" i="11"/>
  <c r="I315" i="11"/>
  <c r="G315" i="11"/>
  <c r="A315" i="11"/>
  <c r="U314" i="11"/>
  <c r="S314" i="11"/>
  <c r="R314" i="11"/>
  <c r="T314" i="11" s="1"/>
  <c r="Q314" i="11"/>
  <c r="P314" i="11"/>
  <c r="O314" i="11"/>
  <c r="N314" i="11"/>
  <c r="M314" i="11"/>
  <c r="I314" i="11"/>
  <c r="G314" i="11"/>
  <c r="A314" i="11"/>
  <c r="S313" i="11"/>
  <c r="U313" i="11" s="1"/>
  <c r="R313" i="11"/>
  <c r="T313" i="11" s="1"/>
  <c r="Q313" i="11"/>
  <c r="P313" i="11"/>
  <c r="O313" i="11"/>
  <c r="N313" i="11"/>
  <c r="M313" i="11"/>
  <c r="I313" i="11"/>
  <c r="G313" i="11"/>
  <c r="A313" i="11"/>
  <c r="U312" i="11"/>
  <c r="S312" i="11"/>
  <c r="R312" i="11"/>
  <c r="T312" i="11" s="1"/>
  <c r="Q312" i="11"/>
  <c r="P312" i="11"/>
  <c r="O312" i="11"/>
  <c r="N312" i="11"/>
  <c r="M312" i="11"/>
  <c r="I312" i="11"/>
  <c r="G312" i="11"/>
  <c r="A312" i="11"/>
  <c r="S311" i="11"/>
  <c r="U311" i="11" s="1"/>
  <c r="R311" i="11"/>
  <c r="T311" i="11" s="1"/>
  <c r="Q311" i="11"/>
  <c r="P311" i="11"/>
  <c r="O311" i="11"/>
  <c r="N311" i="11"/>
  <c r="M311" i="11"/>
  <c r="I311" i="11"/>
  <c r="G311" i="11"/>
  <c r="A311" i="11"/>
  <c r="U310" i="11"/>
  <c r="T310" i="11"/>
  <c r="S310" i="11"/>
  <c r="R310" i="11"/>
  <c r="Q310" i="11"/>
  <c r="P310" i="11"/>
  <c r="O310" i="11"/>
  <c r="N310" i="11"/>
  <c r="M310" i="11"/>
  <c r="I310" i="11"/>
  <c r="G310" i="11"/>
  <c r="A310" i="11"/>
  <c r="S309" i="11"/>
  <c r="U309" i="11" s="1"/>
  <c r="R309" i="11"/>
  <c r="T309" i="11" s="1"/>
  <c r="Q309" i="11"/>
  <c r="P309" i="11"/>
  <c r="O309" i="11"/>
  <c r="N309" i="11"/>
  <c r="M309" i="11"/>
  <c r="I309" i="11"/>
  <c r="G309" i="11"/>
  <c r="A309" i="11"/>
  <c r="U308" i="11"/>
  <c r="T308" i="11"/>
  <c r="S308" i="11"/>
  <c r="R308" i="11"/>
  <c r="Q308" i="11"/>
  <c r="P308" i="11"/>
  <c r="O308" i="11"/>
  <c r="N308" i="11"/>
  <c r="M308" i="11"/>
  <c r="I308" i="11"/>
  <c r="G308" i="11"/>
  <c r="A308" i="11"/>
  <c r="S307" i="11"/>
  <c r="U307" i="11" s="1"/>
  <c r="R307" i="11"/>
  <c r="T307" i="11" s="1"/>
  <c r="Q307" i="11"/>
  <c r="P307" i="11"/>
  <c r="O307" i="11"/>
  <c r="N307" i="11"/>
  <c r="M307" i="11"/>
  <c r="I307" i="11"/>
  <c r="G307" i="11"/>
  <c r="A307" i="11"/>
  <c r="U306" i="11"/>
  <c r="T306" i="11"/>
  <c r="S306" i="11"/>
  <c r="R306" i="11"/>
  <c r="Q306" i="11"/>
  <c r="P306" i="11"/>
  <c r="O306" i="11"/>
  <c r="N306" i="11"/>
  <c r="M306" i="11"/>
  <c r="I306" i="11"/>
  <c r="G306" i="11"/>
  <c r="A306" i="11"/>
  <c r="S305" i="11"/>
  <c r="U305" i="11" s="1"/>
  <c r="R305" i="11"/>
  <c r="T305" i="11" s="1"/>
  <c r="Q305" i="11"/>
  <c r="P305" i="11"/>
  <c r="O305" i="11"/>
  <c r="N305" i="11"/>
  <c r="M305" i="11"/>
  <c r="I305" i="11"/>
  <c r="G305" i="11"/>
  <c r="A305" i="11"/>
  <c r="U304" i="11"/>
  <c r="T304" i="11"/>
  <c r="S304" i="11"/>
  <c r="R304" i="11"/>
  <c r="Q304" i="11"/>
  <c r="P304" i="11"/>
  <c r="O304" i="11"/>
  <c r="N304" i="11"/>
  <c r="M304" i="11"/>
  <c r="I304" i="11"/>
  <c r="G304" i="11"/>
  <c r="A304" i="11"/>
  <c r="S303" i="11"/>
  <c r="U303" i="11" s="1"/>
  <c r="R303" i="11"/>
  <c r="T303" i="11" s="1"/>
  <c r="Q303" i="11"/>
  <c r="P303" i="11"/>
  <c r="O303" i="11"/>
  <c r="N303" i="11"/>
  <c r="M303" i="11"/>
  <c r="I303" i="11"/>
  <c r="G303" i="11"/>
  <c r="A303" i="11"/>
  <c r="U302" i="11"/>
  <c r="T302" i="11"/>
  <c r="S302" i="11"/>
  <c r="R302" i="11"/>
  <c r="Q302" i="11"/>
  <c r="P302" i="11"/>
  <c r="O302" i="11"/>
  <c r="N302" i="11"/>
  <c r="M302" i="11"/>
  <c r="I302" i="11"/>
  <c r="G302" i="11"/>
  <c r="A302" i="11"/>
  <c r="S301" i="11"/>
  <c r="U301" i="11" s="1"/>
  <c r="R301" i="11"/>
  <c r="T301" i="11" s="1"/>
  <c r="Q301" i="11"/>
  <c r="P301" i="11"/>
  <c r="O301" i="11"/>
  <c r="N301" i="11"/>
  <c r="M301" i="11"/>
  <c r="I301" i="11"/>
  <c r="G301" i="11"/>
  <c r="A301" i="11"/>
  <c r="U300" i="11"/>
  <c r="T300" i="11"/>
  <c r="S300" i="11"/>
  <c r="R300" i="11"/>
  <c r="Q300" i="11"/>
  <c r="P300" i="11"/>
  <c r="O300" i="11"/>
  <c r="N300" i="11"/>
  <c r="M300" i="11"/>
  <c r="I300" i="11"/>
  <c r="G300" i="11"/>
  <c r="A300" i="11"/>
  <c r="S299" i="11"/>
  <c r="U299" i="11" s="1"/>
  <c r="R299" i="11"/>
  <c r="T299" i="11" s="1"/>
  <c r="Q299" i="11"/>
  <c r="P299" i="11"/>
  <c r="O299" i="11"/>
  <c r="N299" i="11"/>
  <c r="M299" i="11"/>
  <c r="I299" i="11"/>
  <c r="G299" i="11"/>
  <c r="A299" i="11"/>
  <c r="U298" i="11"/>
  <c r="T298" i="11"/>
  <c r="S298" i="11"/>
  <c r="R298" i="11"/>
  <c r="Q298" i="11"/>
  <c r="P298" i="11"/>
  <c r="O298" i="11"/>
  <c r="N298" i="11"/>
  <c r="M298" i="11"/>
  <c r="I298" i="11"/>
  <c r="G298" i="11"/>
  <c r="A298" i="11"/>
  <c r="S297" i="11"/>
  <c r="U297" i="11" s="1"/>
  <c r="R297" i="11"/>
  <c r="T297" i="11" s="1"/>
  <c r="Q297" i="11"/>
  <c r="P297" i="11"/>
  <c r="O297" i="11"/>
  <c r="N297" i="11"/>
  <c r="M297" i="11"/>
  <c r="I297" i="11"/>
  <c r="G297" i="11"/>
  <c r="A297" i="11"/>
  <c r="U296" i="11"/>
  <c r="T296" i="11"/>
  <c r="S296" i="11"/>
  <c r="R296" i="11"/>
  <c r="Q296" i="11"/>
  <c r="P296" i="11"/>
  <c r="O296" i="11"/>
  <c r="N296" i="11"/>
  <c r="M296" i="11"/>
  <c r="I296" i="11"/>
  <c r="G296" i="11"/>
  <c r="A296" i="11"/>
  <c r="S295" i="11"/>
  <c r="U295" i="11" s="1"/>
  <c r="R295" i="11"/>
  <c r="T295" i="11" s="1"/>
  <c r="Q295" i="11"/>
  <c r="P295" i="11"/>
  <c r="O295" i="11"/>
  <c r="N295" i="11"/>
  <c r="M295" i="11"/>
  <c r="I295" i="11"/>
  <c r="G295" i="11"/>
  <c r="A295" i="11"/>
  <c r="U294" i="11"/>
  <c r="T294" i="11"/>
  <c r="S294" i="11"/>
  <c r="R294" i="11"/>
  <c r="Q294" i="11"/>
  <c r="P294" i="11"/>
  <c r="O294" i="11"/>
  <c r="N294" i="11"/>
  <c r="M294" i="11"/>
  <c r="I294" i="11"/>
  <c r="G294" i="11"/>
  <c r="A294" i="11"/>
  <c r="S293" i="11"/>
  <c r="U293" i="11" s="1"/>
  <c r="R293" i="11"/>
  <c r="T293" i="11" s="1"/>
  <c r="Q293" i="11"/>
  <c r="P293" i="11"/>
  <c r="O293" i="11"/>
  <c r="N293" i="11"/>
  <c r="M293" i="11"/>
  <c r="I293" i="11"/>
  <c r="G293" i="11"/>
  <c r="A293" i="11"/>
  <c r="U292" i="11"/>
  <c r="T292" i="11"/>
  <c r="S292" i="11"/>
  <c r="R292" i="11"/>
  <c r="Q292" i="11"/>
  <c r="P292" i="11"/>
  <c r="O292" i="11"/>
  <c r="N292" i="11"/>
  <c r="M292" i="11"/>
  <c r="I292" i="11"/>
  <c r="G292" i="11"/>
  <c r="A292" i="11"/>
  <c r="S291" i="11"/>
  <c r="U291" i="11" s="1"/>
  <c r="R291" i="11"/>
  <c r="T291" i="11" s="1"/>
  <c r="Q291" i="11"/>
  <c r="P291" i="11"/>
  <c r="O291" i="11"/>
  <c r="N291" i="11"/>
  <c r="M291" i="11"/>
  <c r="I291" i="11"/>
  <c r="G291" i="11"/>
  <c r="A291" i="11"/>
  <c r="U290" i="11"/>
  <c r="T290" i="11"/>
  <c r="S290" i="11"/>
  <c r="R290" i="11"/>
  <c r="Q290" i="11"/>
  <c r="P290" i="11"/>
  <c r="O290" i="11"/>
  <c r="N290" i="11"/>
  <c r="M290" i="11"/>
  <c r="I290" i="11"/>
  <c r="G290" i="11"/>
  <c r="A290" i="11"/>
  <c r="S289" i="11"/>
  <c r="U289" i="11" s="1"/>
  <c r="R289" i="11"/>
  <c r="T289" i="11" s="1"/>
  <c r="Q289" i="11"/>
  <c r="P289" i="11"/>
  <c r="O289" i="11"/>
  <c r="N289" i="11"/>
  <c r="M289" i="11"/>
  <c r="I289" i="11"/>
  <c r="G289" i="11"/>
  <c r="A289" i="11"/>
  <c r="U288" i="11"/>
  <c r="T288" i="11"/>
  <c r="S288" i="11"/>
  <c r="R288" i="11"/>
  <c r="Q288" i="11"/>
  <c r="P288" i="11"/>
  <c r="O288" i="11"/>
  <c r="N288" i="11"/>
  <c r="M288" i="11"/>
  <c r="I288" i="11"/>
  <c r="G288" i="11"/>
  <c r="A288" i="11"/>
  <c r="S287" i="11"/>
  <c r="U287" i="11" s="1"/>
  <c r="R287" i="11"/>
  <c r="T287" i="11" s="1"/>
  <c r="Q287" i="11"/>
  <c r="P287" i="11"/>
  <c r="O287" i="11"/>
  <c r="N287" i="11"/>
  <c r="M287" i="11"/>
  <c r="I287" i="11"/>
  <c r="G287" i="11"/>
  <c r="A287" i="11"/>
  <c r="U286" i="11"/>
  <c r="T286" i="11"/>
  <c r="S286" i="11"/>
  <c r="R286" i="11"/>
  <c r="Q286" i="11"/>
  <c r="P286" i="11"/>
  <c r="O286" i="11"/>
  <c r="N286" i="11"/>
  <c r="M286" i="11"/>
  <c r="I286" i="11"/>
  <c r="G286" i="11"/>
  <c r="A286" i="11"/>
  <c r="S285" i="11"/>
  <c r="U285" i="11" s="1"/>
  <c r="R285" i="11"/>
  <c r="T285" i="11" s="1"/>
  <c r="Q285" i="11"/>
  <c r="P285" i="11"/>
  <c r="O285" i="11"/>
  <c r="N285" i="11"/>
  <c r="M285" i="11"/>
  <c r="I285" i="11"/>
  <c r="G285" i="11"/>
  <c r="A285" i="11"/>
  <c r="U284" i="11"/>
  <c r="T284" i="11"/>
  <c r="S284" i="11"/>
  <c r="R284" i="11"/>
  <c r="Q284" i="11"/>
  <c r="P284" i="11"/>
  <c r="O284" i="11"/>
  <c r="N284" i="11"/>
  <c r="M284" i="11"/>
  <c r="I284" i="11"/>
  <c r="G284" i="11"/>
  <c r="A284" i="11"/>
  <c r="S283" i="11"/>
  <c r="U283" i="11" s="1"/>
  <c r="R283" i="11"/>
  <c r="T283" i="11" s="1"/>
  <c r="Q283" i="11"/>
  <c r="P283" i="11"/>
  <c r="O283" i="11"/>
  <c r="N283" i="11"/>
  <c r="M283" i="11"/>
  <c r="I283" i="11"/>
  <c r="G283" i="11"/>
  <c r="A283" i="11"/>
  <c r="U282" i="11"/>
  <c r="T282" i="11"/>
  <c r="S282" i="11"/>
  <c r="R282" i="11"/>
  <c r="Q282" i="11"/>
  <c r="P282" i="11"/>
  <c r="O282" i="11"/>
  <c r="N282" i="11"/>
  <c r="M282" i="11"/>
  <c r="I282" i="11"/>
  <c r="G282" i="11"/>
  <c r="A282" i="11"/>
  <c r="S281" i="11"/>
  <c r="U281" i="11" s="1"/>
  <c r="R281" i="11"/>
  <c r="T281" i="11" s="1"/>
  <c r="Q281" i="11"/>
  <c r="P281" i="11"/>
  <c r="O281" i="11"/>
  <c r="N281" i="11"/>
  <c r="M281" i="11"/>
  <c r="I281" i="11"/>
  <c r="G281" i="11"/>
  <c r="A281" i="11"/>
  <c r="U280" i="11"/>
  <c r="T280" i="11"/>
  <c r="S280" i="11"/>
  <c r="R280" i="11"/>
  <c r="Q280" i="11"/>
  <c r="P280" i="11"/>
  <c r="O280" i="11"/>
  <c r="N280" i="11"/>
  <c r="M280" i="11"/>
  <c r="I280" i="11"/>
  <c r="G280" i="11"/>
  <c r="A280" i="11"/>
  <c r="S279" i="11"/>
  <c r="U279" i="11" s="1"/>
  <c r="R279" i="11"/>
  <c r="T279" i="11" s="1"/>
  <c r="Q279" i="11"/>
  <c r="P279" i="11"/>
  <c r="O279" i="11"/>
  <c r="N279" i="11"/>
  <c r="M279" i="11"/>
  <c r="I279" i="11"/>
  <c r="G279" i="11"/>
  <c r="A279" i="11"/>
  <c r="U278" i="11"/>
  <c r="T278" i="11"/>
  <c r="S278" i="11"/>
  <c r="R278" i="11"/>
  <c r="Q278" i="11"/>
  <c r="P278" i="11"/>
  <c r="O278" i="11"/>
  <c r="N278" i="11"/>
  <c r="M278" i="11"/>
  <c r="I278" i="11"/>
  <c r="G278" i="11"/>
  <c r="A278" i="11"/>
  <c r="S277" i="11"/>
  <c r="U277" i="11" s="1"/>
  <c r="R277" i="11"/>
  <c r="T277" i="11" s="1"/>
  <c r="Q277" i="11"/>
  <c r="P277" i="11"/>
  <c r="O277" i="11"/>
  <c r="N277" i="11"/>
  <c r="M277" i="11"/>
  <c r="I277" i="11"/>
  <c r="G277" i="11"/>
  <c r="A277" i="11"/>
  <c r="U276" i="11"/>
  <c r="T276" i="11"/>
  <c r="S276" i="11"/>
  <c r="R276" i="11"/>
  <c r="Q276" i="11"/>
  <c r="P276" i="11"/>
  <c r="O276" i="11"/>
  <c r="N276" i="11"/>
  <c r="M276" i="11"/>
  <c r="I276" i="11"/>
  <c r="G276" i="11"/>
  <c r="A276" i="11"/>
  <c r="S275" i="11"/>
  <c r="U275" i="11" s="1"/>
  <c r="R275" i="11"/>
  <c r="T275" i="11" s="1"/>
  <c r="Q275" i="11"/>
  <c r="P275" i="11"/>
  <c r="O275" i="11"/>
  <c r="N275" i="11"/>
  <c r="M275" i="11"/>
  <c r="I275" i="11"/>
  <c r="G275" i="11"/>
  <c r="A275" i="11"/>
  <c r="U274" i="11"/>
  <c r="T274" i="11"/>
  <c r="S274" i="11"/>
  <c r="R274" i="11"/>
  <c r="Q274" i="11"/>
  <c r="P274" i="11"/>
  <c r="O274" i="11"/>
  <c r="N274" i="11"/>
  <c r="M274" i="11"/>
  <c r="I274" i="11"/>
  <c r="G274" i="11"/>
  <c r="A274" i="11"/>
  <c r="S273" i="11"/>
  <c r="U273" i="11" s="1"/>
  <c r="R273" i="11"/>
  <c r="T273" i="11" s="1"/>
  <c r="Q273" i="11"/>
  <c r="P273" i="11"/>
  <c r="O273" i="11"/>
  <c r="N273" i="11"/>
  <c r="M273" i="11"/>
  <c r="I273" i="11"/>
  <c r="G273" i="11"/>
  <c r="A273" i="11"/>
  <c r="U272" i="11"/>
  <c r="T272" i="11"/>
  <c r="S272" i="11"/>
  <c r="R272" i="11"/>
  <c r="Q272" i="11"/>
  <c r="P272" i="11"/>
  <c r="O272" i="11"/>
  <c r="N272" i="11"/>
  <c r="M272" i="11"/>
  <c r="I272" i="11"/>
  <c r="G272" i="11"/>
  <c r="A272" i="11"/>
  <c r="S271" i="11"/>
  <c r="U271" i="11" s="1"/>
  <c r="R271" i="11"/>
  <c r="T271" i="11" s="1"/>
  <c r="Q271" i="11"/>
  <c r="P271" i="11"/>
  <c r="O271" i="11"/>
  <c r="N271" i="11"/>
  <c r="M271" i="11"/>
  <c r="I271" i="11"/>
  <c r="G271" i="11"/>
  <c r="A271" i="11"/>
  <c r="U270" i="11"/>
  <c r="T270" i="11"/>
  <c r="S270" i="11"/>
  <c r="R270" i="11"/>
  <c r="Q270" i="11"/>
  <c r="P270" i="11"/>
  <c r="O270" i="11"/>
  <c r="N270" i="11"/>
  <c r="M270" i="11"/>
  <c r="I270" i="11"/>
  <c r="G270" i="11"/>
  <c r="A270" i="11"/>
  <c r="S269" i="11"/>
  <c r="U269" i="11" s="1"/>
  <c r="R269" i="11"/>
  <c r="T269" i="11" s="1"/>
  <c r="Q269" i="11"/>
  <c r="P269" i="11"/>
  <c r="O269" i="11"/>
  <c r="N269" i="11"/>
  <c r="M269" i="11"/>
  <c r="I269" i="11"/>
  <c r="G269" i="11"/>
  <c r="A269" i="11"/>
  <c r="T268" i="11"/>
  <c r="S268" i="11"/>
  <c r="U268" i="11" s="1"/>
  <c r="R268" i="11"/>
  <c r="Q268" i="11"/>
  <c r="P268" i="11"/>
  <c r="O268" i="11"/>
  <c r="N268" i="11"/>
  <c r="M268" i="11"/>
  <c r="I268" i="11"/>
  <c r="G268" i="11"/>
  <c r="A268" i="11"/>
  <c r="S267" i="11"/>
  <c r="U267" i="11" s="1"/>
  <c r="R267" i="11"/>
  <c r="T267" i="11" s="1"/>
  <c r="Q267" i="11"/>
  <c r="P267" i="11"/>
  <c r="O267" i="11"/>
  <c r="N267" i="11"/>
  <c r="M267" i="11"/>
  <c r="I267" i="11"/>
  <c r="G267" i="11"/>
  <c r="A267" i="11"/>
  <c r="T266" i="11"/>
  <c r="S266" i="11"/>
  <c r="U266" i="11" s="1"/>
  <c r="R266" i="11"/>
  <c r="Q266" i="11"/>
  <c r="P266" i="11"/>
  <c r="O266" i="11"/>
  <c r="N266" i="11"/>
  <c r="M266" i="11"/>
  <c r="I266" i="11"/>
  <c r="G266" i="11"/>
  <c r="A266" i="11"/>
  <c r="S265" i="11"/>
  <c r="U265" i="11" s="1"/>
  <c r="R265" i="11"/>
  <c r="T265" i="11" s="1"/>
  <c r="Q265" i="11"/>
  <c r="P265" i="11"/>
  <c r="O265" i="11"/>
  <c r="N265" i="11"/>
  <c r="M265" i="11"/>
  <c r="I265" i="11"/>
  <c r="G265" i="11"/>
  <c r="A265" i="11"/>
  <c r="T264" i="11"/>
  <c r="S264" i="11"/>
  <c r="U264" i="11" s="1"/>
  <c r="R264" i="11"/>
  <c r="Q264" i="11"/>
  <c r="P264" i="11"/>
  <c r="O264" i="11"/>
  <c r="N264" i="11"/>
  <c r="M264" i="11"/>
  <c r="I264" i="11"/>
  <c r="G264" i="11"/>
  <c r="A264" i="11"/>
  <c r="S263" i="11"/>
  <c r="U263" i="11" s="1"/>
  <c r="R263" i="11"/>
  <c r="T263" i="11" s="1"/>
  <c r="Q263" i="11"/>
  <c r="P263" i="11"/>
  <c r="O263" i="11"/>
  <c r="N263" i="11"/>
  <c r="M263" i="11"/>
  <c r="I263" i="11"/>
  <c r="G263" i="11"/>
  <c r="A263" i="11"/>
  <c r="U262" i="11"/>
  <c r="S262" i="11"/>
  <c r="R262" i="11"/>
  <c r="T262" i="11" s="1"/>
  <c r="Q262" i="11"/>
  <c r="P262" i="11"/>
  <c r="O262" i="11"/>
  <c r="N262" i="11"/>
  <c r="M262" i="11"/>
  <c r="I262" i="11"/>
  <c r="G262" i="11"/>
  <c r="A262" i="11"/>
  <c r="S261" i="11"/>
  <c r="U261" i="11" s="1"/>
  <c r="R261" i="11"/>
  <c r="T261" i="11" s="1"/>
  <c r="Q261" i="11"/>
  <c r="P261" i="11"/>
  <c r="O261" i="11"/>
  <c r="N261" i="11"/>
  <c r="M261" i="11"/>
  <c r="I261" i="11"/>
  <c r="G261" i="11"/>
  <c r="A261" i="11"/>
  <c r="S260" i="11"/>
  <c r="U260" i="11" s="1"/>
  <c r="R260" i="11"/>
  <c r="T260" i="11" s="1"/>
  <c r="Q260" i="11"/>
  <c r="P260" i="11"/>
  <c r="O260" i="11"/>
  <c r="N260" i="11"/>
  <c r="M260" i="11"/>
  <c r="I260" i="11"/>
  <c r="G260" i="11"/>
  <c r="A260" i="11"/>
  <c r="S259" i="11"/>
  <c r="U259" i="11" s="1"/>
  <c r="R259" i="11"/>
  <c r="T259" i="11" s="1"/>
  <c r="Q259" i="11"/>
  <c r="P259" i="11"/>
  <c r="O259" i="11"/>
  <c r="N259" i="11"/>
  <c r="M259" i="11"/>
  <c r="I259" i="11"/>
  <c r="G259" i="11"/>
  <c r="A259" i="11"/>
  <c r="S258" i="11"/>
  <c r="U258" i="11" s="1"/>
  <c r="R258" i="11"/>
  <c r="T258" i="11" s="1"/>
  <c r="Q258" i="11"/>
  <c r="P258" i="11"/>
  <c r="O258" i="11"/>
  <c r="N258" i="11"/>
  <c r="M258" i="11"/>
  <c r="I258" i="11"/>
  <c r="G258" i="11"/>
  <c r="A258" i="11"/>
  <c r="S257" i="11"/>
  <c r="U257" i="11" s="1"/>
  <c r="R257" i="11"/>
  <c r="T257" i="11" s="1"/>
  <c r="Q257" i="11"/>
  <c r="P257" i="11"/>
  <c r="O257" i="11"/>
  <c r="N257" i="11"/>
  <c r="M257" i="11"/>
  <c r="I257" i="11"/>
  <c r="G257" i="11"/>
  <c r="A257" i="11"/>
  <c r="T256" i="11"/>
  <c r="S256" i="11"/>
  <c r="U256" i="11" s="1"/>
  <c r="R256" i="11"/>
  <c r="Q256" i="11"/>
  <c r="P256" i="11"/>
  <c r="O256" i="11"/>
  <c r="N256" i="11"/>
  <c r="M256" i="11"/>
  <c r="I256" i="11"/>
  <c r="G256" i="11"/>
  <c r="A256" i="11"/>
  <c r="S255" i="11"/>
  <c r="U255" i="11" s="1"/>
  <c r="R255" i="11"/>
  <c r="T255" i="11" s="1"/>
  <c r="Q255" i="11"/>
  <c r="P255" i="11"/>
  <c r="O255" i="11"/>
  <c r="N255" i="11"/>
  <c r="M255" i="11"/>
  <c r="I255" i="11"/>
  <c r="G255" i="11"/>
  <c r="A255" i="11"/>
  <c r="U254" i="11"/>
  <c r="S254" i="11"/>
  <c r="R254" i="11"/>
  <c r="T254" i="11" s="1"/>
  <c r="Q254" i="11"/>
  <c r="P254" i="11"/>
  <c r="O254" i="11"/>
  <c r="N254" i="11"/>
  <c r="M254" i="11"/>
  <c r="I254" i="11"/>
  <c r="G254" i="11"/>
  <c r="A254" i="11"/>
  <c r="S253" i="11"/>
  <c r="U253" i="11" s="1"/>
  <c r="R253" i="11"/>
  <c r="T253" i="11" s="1"/>
  <c r="Q253" i="11"/>
  <c r="P253" i="11"/>
  <c r="O253" i="11"/>
  <c r="N253" i="11"/>
  <c r="M253" i="11"/>
  <c r="I253" i="11"/>
  <c r="G253" i="11"/>
  <c r="A253" i="11"/>
  <c r="S252" i="11"/>
  <c r="U252" i="11" s="1"/>
  <c r="R252" i="11"/>
  <c r="T252" i="11" s="1"/>
  <c r="Q252" i="11"/>
  <c r="P252" i="11"/>
  <c r="O252" i="11"/>
  <c r="N252" i="11"/>
  <c r="M252" i="11"/>
  <c r="I252" i="11"/>
  <c r="G252" i="11"/>
  <c r="A252" i="11"/>
  <c r="S251" i="11"/>
  <c r="U251" i="11" s="1"/>
  <c r="R251" i="11"/>
  <c r="T251" i="11" s="1"/>
  <c r="Q251" i="11"/>
  <c r="P251" i="11"/>
  <c r="O251" i="11"/>
  <c r="N251" i="11"/>
  <c r="M251" i="11"/>
  <c r="I251" i="11"/>
  <c r="G251" i="11"/>
  <c r="A251" i="11"/>
  <c r="T250" i="11"/>
  <c r="S250" i="11"/>
  <c r="U250" i="11" s="1"/>
  <c r="R250" i="11"/>
  <c r="Q250" i="11"/>
  <c r="P250" i="11"/>
  <c r="O250" i="11"/>
  <c r="N250" i="11"/>
  <c r="M250" i="11"/>
  <c r="I250" i="11"/>
  <c r="G250" i="11"/>
  <c r="A250" i="11"/>
  <c r="S249" i="11"/>
  <c r="U249" i="11" s="1"/>
  <c r="R249" i="11"/>
  <c r="T249" i="11" s="1"/>
  <c r="Q249" i="11"/>
  <c r="P249" i="11"/>
  <c r="O249" i="11"/>
  <c r="N249" i="11"/>
  <c r="M249" i="11"/>
  <c r="I249" i="11"/>
  <c r="G249" i="11"/>
  <c r="A249" i="11"/>
  <c r="U248" i="11"/>
  <c r="T248" i="11"/>
  <c r="S248" i="11"/>
  <c r="R248" i="11"/>
  <c r="Q248" i="11"/>
  <c r="P248" i="11"/>
  <c r="O248" i="11"/>
  <c r="N248" i="11"/>
  <c r="M248" i="11"/>
  <c r="I248" i="11"/>
  <c r="G248" i="11"/>
  <c r="A248" i="11"/>
  <c r="S247" i="11"/>
  <c r="U247" i="11" s="1"/>
  <c r="R247" i="11"/>
  <c r="T247" i="11" s="1"/>
  <c r="Q247" i="11"/>
  <c r="P247" i="11"/>
  <c r="O247" i="11"/>
  <c r="N247" i="11"/>
  <c r="M247" i="11"/>
  <c r="I247" i="11"/>
  <c r="G247" i="11"/>
  <c r="A247" i="11"/>
  <c r="U246" i="11"/>
  <c r="S246" i="11"/>
  <c r="R246" i="11"/>
  <c r="T246" i="11" s="1"/>
  <c r="Q246" i="11"/>
  <c r="P246" i="11"/>
  <c r="O246" i="11"/>
  <c r="N246" i="11"/>
  <c r="M246" i="11"/>
  <c r="I246" i="11"/>
  <c r="G246" i="11"/>
  <c r="A246" i="11"/>
  <c r="S245" i="11"/>
  <c r="U245" i="11" s="1"/>
  <c r="R245" i="11"/>
  <c r="T245" i="11" s="1"/>
  <c r="Q245" i="11"/>
  <c r="P245" i="11"/>
  <c r="O245" i="11"/>
  <c r="N245" i="11"/>
  <c r="M245" i="11"/>
  <c r="I245" i="11"/>
  <c r="G245" i="11"/>
  <c r="A245" i="11"/>
  <c r="S244" i="11"/>
  <c r="U244" i="11" s="1"/>
  <c r="R244" i="11"/>
  <c r="T244" i="11" s="1"/>
  <c r="Q244" i="11"/>
  <c r="P244" i="11"/>
  <c r="O244" i="11"/>
  <c r="N244" i="11"/>
  <c r="M244" i="11"/>
  <c r="I244" i="11"/>
  <c r="G244" i="11"/>
  <c r="A244" i="11"/>
  <c r="S243" i="11"/>
  <c r="U243" i="11" s="1"/>
  <c r="R243" i="11"/>
  <c r="T243" i="11" s="1"/>
  <c r="Q243" i="11"/>
  <c r="P243" i="11"/>
  <c r="O243" i="11"/>
  <c r="N243" i="11"/>
  <c r="M243" i="11"/>
  <c r="I243" i="11"/>
  <c r="G243" i="11"/>
  <c r="A243" i="11"/>
  <c r="T242" i="11"/>
  <c r="S242" i="11"/>
  <c r="U242" i="11" s="1"/>
  <c r="R242" i="11"/>
  <c r="Q242" i="11"/>
  <c r="P242" i="11"/>
  <c r="O242" i="11"/>
  <c r="N242" i="11"/>
  <c r="M242" i="11"/>
  <c r="I242" i="11"/>
  <c r="G242" i="11"/>
  <c r="A242" i="11"/>
  <c r="S241" i="11"/>
  <c r="U241" i="11" s="1"/>
  <c r="R241" i="11"/>
  <c r="T241" i="11" s="1"/>
  <c r="Q241" i="11"/>
  <c r="P241" i="11"/>
  <c r="O241" i="11"/>
  <c r="N241" i="11"/>
  <c r="M241" i="11"/>
  <c r="I241" i="11"/>
  <c r="G241" i="11"/>
  <c r="A241" i="11"/>
  <c r="U240" i="11"/>
  <c r="T240" i="11"/>
  <c r="S240" i="11"/>
  <c r="R240" i="11"/>
  <c r="Q240" i="11"/>
  <c r="P240" i="11"/>
  <c r="O240" i="11"/>
  <c r="N240" i="11"/>
  <c r="M240" i="11"/>
  <c r="I240" i="11"/>
  <c r="G240" i="11"/>
  <c r="A240" i="11"/>
  <c r="S239" i="11"/>
  <c r="U239" i="11" s="1"/>
  <c r="R239" i="11"/>
  <c r="T239" i="11" s="1"/>
  <c r="Q239" i="11"/>
  <c r="P239" i="11"/>
  <c r="O239" i="11"/>
  <c r="N239" i="11"/>
  <c r="M239" i="11"/>
  <c r="I239" i="11"/>
  <c r="G239" i="11"/>
  <c r="A239" i="11"/>
  <c r="U238" i="11"/>
  <c r="S238" i="11"/>
  <c r="R238" i="11"/>
  <c r="T238" i="11" s="1"/>
  <c r="Q238" i="11"/>
  <c r="P238" i="11"/>
  <c r="O238" i="11"/>
  <c r="N238" i="11"/>
  <c r="M238" i="11"/>
  <c r="I238" i="11"/>
  <c r="G238" i="11"/>
  <c r="A238" i="11"/>
  <c r="S237" i="11"/>
  <c r="U237" i="11" s="1"/>
  <c r="R237" i="11"/>
  <c r="T237" i="11" s="1"/>
  <c r="Q237" i="11"/>
  <c r="P237" i="11"/>
  <c r="O237" i="11"/>
  <c r="N237" i="11"/>
  <c r="M237" i="11"/>
  <c r="I237" i="11"/>
  <c r="G237" i="11"/>
  <c r="A237" i="11"/>
  <c r="S236" i="11"/>
  <c r="U236" i="11" s="1"/>
  <c r="R236" i="11"/>
  <c r="T236" i="11" s="1"/>
  <c r="Q236" i="11"/>
  <c r="P236" i="11"/>
  <c r="O236" i="11"/>
  <c r="N236" i="11"/>
  <c r="M236" i="11"/>
  <c r="I236" i="11"/>
  <c r="G236" i="11"/>
  <c r="A236" i="11"/>
  <c r="S235" i="11"/>
  <c r="U235" i="11" s="1"/>
  <c r="R235" i="11"/>
  <c r="T235" i="11" s="1"/>
  <c r="Q235" i="11"/>
  <c r="P235" i="11"/>
  <c r="O235" i="11"/>
  <c r="N235" i="11"/>
  <c r="M235" i="11"/>
  <c r="I235" i="11"/>
  <c r="G235" i="11"/>
  <c r="A235" i="11"/>
  <c r="T234" i="11"/>
  <c r="S234" i="11"/>
  <c r="U234" i="11" s="1"/>
  <c r="R234" i="11"/>
  <c r="Q234" i="11"/>
  <c r="P234" i="11"/>
  <c r="O234" i="11"/>
  <c r="N234" i="11"/>
  <c r="M234" i="11"/>
  <c r="I234" i="11"/>
  <c r="G234" i="11"/>
  <c r="A234" i="11"/>
  <c r="S233" i="11"/>
  <c r="U233" i="11" s="1"/>
  <c r="R233" i="11"/>
  <c r="T233" i="11" s="1"/>
  <c r="Q233" i="11"/>
  <c r="P233" i="11"/>
  <c r="O233" i="11"/>
  <c r="N233" i="11"/>
  <c r="M233" i="11"/>
  <c r="I233" i="11"/>
  <c r="G233" i="11"/>
  <c r="A233" i="11"/>
  <c r="U232" i="11"/>
  <c r="T232" i="11"/>
  <c r="S232" i="11"/>
  <c r="R232" i="11"/>
  <c r="Q232" i="11"/>
  <c r="P232" i="11"/>
  <c r="O232" i="11"/>
  <c r="N232" i="11"/>
  <c r="M232" i="11"/>
  <c r="I232" i="11"/>
  <c r="G232" i="11"/>
  <c r="A232" i="11"/>
  <c r="S231" i="11"/>
  <c r="U231" i="11" s="1"/>
  <c r="R231" i="11"/>
  <c r="T231" i="11" s="1"/>
  <c r="Q231" i="11"/>
  <c r="P231" i="11"/>
  <c r="O231" i="11"/>
  <c r="N231" i="11"/>
  <c r="M231" i="11"/>
  <c r="I231" i="11"/>
  <c r="G231" i="11"/>
  <c r="A231" i="11"/>
  <c r="U230" i="11"/>
  <c r="S230" i="11"/>
  <c r="R230" i="11"/>
  <c r="T230" i="11" s="1"/>
  <c r="Q230" i="11"/>
  <c r="P230" i="11"/>
  <c r="O230" i="11"/>
  <c r="N230" i="11"/>
  <c r="M230" i="11"/>
  <c r="I230" i="11"/>
  <c r="G230" i="11"/>
  <c r="A230" i="11"/>
  <c r="S229" i="11"/>
  <c r="U229" i="11" s="1"/>
  <c r="R229" i="11"/>
  <c r="T229" i="11" s="1"/>
  <c r="Q229" i="11"/>
  <c r="P229" i="11"/>
  <c r="O229" i="11"/>
  <c r="N229" i="11"/>
  <c r="M229" i="11"/>
  <c r="I229" i="11"/>
  <c r="G229" i="11"/>
  <c r="A229" i="11"/>
  <c r="S228" i="11"/>
  <c r="U228" i="11" s="1"/>
  <c r="R228" i="11"/>
  <c r="T228" i="11" s="1"/>
  <c r="Q228" i="11"/>
  <c r="P228" i="11"/>
  <c r="O228" i="11"/>
  <c r="N228" i="11"/>
  <c r="M228" i="11"/>
  <c r="I228" i="11"/>
  <c r="G228" i="11"/>
  <c r="A228" i="11"/>
  <c r="S227" i="11"/>
  <c r="U227" i="11" s="1"/>
  <c r="R227" i="11"/>
  <c r="T227" i="11" s="1"/>
  <c r="Q227" i="11"/>
  <c r="P227" i="11"/>
  <c r="O227" i="11"/>
  <c r="N227" i="11"/>
  <c r="M227" i="11"/>
  <c r="I227" i="11"/>
  <c r="G227" i="11"/>
  <c r="A227" i="11"/>
  <c r="T226" i="11"/>
  <c r="S226" i="11"/>
  <c r="U226" i="11" s="1"/>
  <c r="R226" i="11"/>
  <c r="Q226" i="11"/>
  <c r="P226" i="11"/>
  <c r="O226" i="11"/>
  <c r="N226" i="11"/>
  <c r="M226" i="11"/>
  <c r="I226" i="11"/>
  <c r="G226" i="11"/>
  <c r="A226" i="11"/>
  <c r="S225" i="11"/>
  <c r="U225" i="11" s="1"/>
  <c r="R225" i="11"/>
  <c r="T225" i="11" s="1"/>
  <c r="Q225" i="11"/>
  <c r="P225" i="11"/>
  <c r="O225" i="11"/>
  <c r="N225" i="11"/>
  <c r="M225" i="11"/>
  <c r="I225" i="11"/>
  <c r="G225" i="11"/>
  <c r="A225" i="11"/>
  <c r="U224" i="11"/>
  <c r="T224" i="11"/>
  <c r="S224" i="11"/>
  <c r="R224" i="11"/>
  <c r="Q224" i="11"/>
  <c r="P224" i="11"/>
  <c r="O224" i="11"/>
  <c r="N224" i="11"/>
  <c r="M224" i="11"/>
  <c r="I224" i="11"/>
  <c r="G224" i="11"/>
  <c r="A224" i="11"/>
  <c r="S223" i="11"/>
  <c r="U223" i="11" s="1"/>
  <c r="R223" i="11"/>
  <c r="T223" i="11" s="1"/>
  <c r="Q223" i="11"/>
  <c r="P223" i="11"/>
  <c r="O223" i="11"/>
  <c r="N223" i="11"/>
  <c r="M223" i="11"/>
  <c r="I223" i="11"/>
  <c r="G223" i="11"/>
  <c r="A223" i="11"/>
  <c r="U222" i="11"/>
  <c r="S222" i="11"/>
  <c r="R222" i="11"/>
  <c r="T222" i="11" s="1"/>
  <c r="Q222" i="11"/>
  <c r="P222" i="11"/>
  <c r="O222" i="11"/>
  <c r="N222" i="11"/>
  <c r="M222" i="11"/>
  <c r="I222" i="11"/>
  <c r="G222" i="11"/>
  <c r="A222" i="11"/>
  <c r="S221" i="11"/>
  <c r="U221" i="11" s="1"/>
  <c r="R221" i="11"/>
  <c r="T221" i="11" s="1"/>
  <c r="Q221" i="11"/>
  <c r="P221" i="11"/>
  <c r="O221" i="11"/>
  <c r="N221" i="11"/>
  <c r="M221" i="11"/>
  <c r="I221" i="11"/>
  <c r="G221" i="11"/>
  <c r="A221" i="11"/>
  <c r="S220" i="11"/>
  <c r="U220" i="11" s="1"/>
  <c r="R220" i="11"/>
  <c r="T220" i="11" s="1"/>
  <c r="Q220" i="11"/>
  <c r="P220" i="11"/>
  <c r="O220" i="11"/>
  <c r="N220" i="11"/>
  <c r="M220" i="11"/>
  <c r="I220" i="11"/>
  <c r="G220" i="11"/>
  <c r="A220" i="11"/>
  <c r="S219" i="11"/>
  <c r="U219" i="11" s="1"/>
  <c r="R219" i="11"/>
  <c r="T219" i="11" s="1"/>
  <c r="Q219" i="11"/>
  <c r="P219" i="11"/>
  <c r="O219" i="11"/>
  <c r="N219" i="11"/>
  <c r="M219" i="11"/>
  <c r="I219" i="11"/>
  <c r="G219" i="11"/>
  <c r="A219" i="11"/>
  <c r="T218" i="11"/>
  <c r="S218" i="11"/>
  <c r="U218" i="11" s="1"/>
  <c r="R218" i="11"/>
  <c r="Q218" i="11"/>
  <c r="P218" i="11"/>
  <c r="O218" i="11"/>
  <c r="N218" i="11"/>
  <c r="M218" i="11"/>
  <c r="I218" i="11"/>
  <c r="G218" i="11"/>
  <c r="A218" i="11"/>
  <c r="S217" i="11"/>
  <c r="U217" i="11" s="1"/>
  <c r="R217" i="11"/>
  <c r="T217" i="11" s="1"/>
  <c r="Q217" i="11"/>
  <c r="P217" i="11"/>
  <c r="O217" i="11"/>
  <c r="N217" i="11"/>
  <c r="M217" i="11"/>
  <c r="I217" i="11"/>
  <c r="G217" i="11"/>
  <c r="A217" i="11"/>
  <c r="U216" i="11"/>
  <c r="T216" i="11"/>
  <c r="S216" i="11"/>
  <c r="R216" i="11"/>
  <c r="Q216" i="11"/>
  <c r="P216" i="11"/>
  <c r="O216" i="11"/>
  <c r="N216" i="11"/>
  <c r="M216" i="11"/>
  <c r="I216" i="11"/>
  <c r="G216" i="11"/>
  <c r="A216" i="11"/>
  <c r="S215" i="11"/>
  <c r="U215" i="11" s="1"/>
  <c r="R215" i="11"/>
  <c r="T215" i="11" s="1"/>
  <c r="Q215" i="11"/>
  <c r="P215" i="11"/>
  <c r="O215" i="11"/>
  <c r="N215" i="11"/>
  <c r="M215" i="11"/>
  <c r="I215" i="11"/>
  <c r="G215" i="11"/>
  <c r="A215" i="11"/>
  <c r="U214" i="11"/>
  <c r="S214" i="11"/>
  <c r="R214" i="11"/>
  <c r="T214" i="11" s="1"/>
  <c r="Q214" i="11"/>
  <c r="P214" i="11"/>
  <c r="O214" i="11"/>
  <c r="N214" i="11"/>
  <c r="M214" i="11"/>
  <c r="I214" i="11"/>
  <c r="G214" i="11"/>
  <c r="A214" i="11"/>
  <c r="S213" i="11"/>
  <c r="U213" i="11" s="1"/>
  <c r="R213" i="11"/>
  <c r="T213" i="11" s="1"/>
  <c r="Q213" i="11"/>
  <c r="P213" i="11"/>
  <c r="O213" i="11"/>
  <c r="N213" i="11"/>
  <c r="M213" i="11"/>
  <c r="I213" i="11"/>
  <c r="G213" i="11"/>
  <c r="A213" i="11"/>
  <c r="S212" i="11"/>
  <c r="U212" i="11" s="1"/>
  <c r="R212" i="11"/>
  <c r="T212" i="11" s="1"/>
  <c r="Q212" i="11"/>
  <c r="P212" i="11"/>
  <c r="O212" i="11"/>
  <c r="N212" i="11"/>
  <c r="M212" i="11"/>
  <c r="I212" i="11"/>
  <c r="G212" i="11"/>
  <c r="A212" i="11"/>
  <c r="S211" i="11"/>
  <c r="U211" i="11" s="1"/>
  <c r="R211" i="11"/>
  <c r="T211" i="11" s="1"/>
  <c r="Q211" i="11"/>
  <c r="P211" i="11"/>
  <c r="O211" i="11"/>
  <c r="N211" i="11"/>
  <c r="M211" i="11"/>
  <c r="I211" i="11"/>
  <c r="G211" i="11"/>
  <c r="A211" i="11"/>
  <c r="T210" i="11"/>
  <c r="S210" i="11"/>
  <c r="U210" i="11" s="1"/>
  <c r="R210" i="11"/>
  <c r="Q210" i="11"/>
  <c r="P210" i="11"/>
  <c r="O210" i="11"/>
  <c r="N210" i="11"/>
  <c r="M210" i="11"/>
  <c r="I210" i="11"/>
  <c r="G210" i="11"/>
  <c r="A210" i="11"/>
  <c r="S209" i="11"/>
  <c r="U209" i="11" s="1"/>
  <c r="R209" i="11"/>
  <c r="T209" i="11" s="1"/>
  <c r="Q209" i="11"/>
  <c r="P209" i="11"/>
  <c r="O209" i="11"/>
  <c r="N209" i="11"/>
  <c r="M209" i="11"/>
  <c r="I209" i="11"/>
  <c r="G209" i="11"/>
  <c r="A209" i="11"/>
  <c r="U208" i="11"/>
  <c r="T208" i="11"/>
  <c r="S208" i="11"/>
  <c r="R208" i="11"/>
  <c r="Q208" i="11"/>
  <c r="P208" i="11"/>
  <c r="O208" i="11"/>
  <c r="N208" i="11"/>
  <c r="M208" i="11"/>
  <c r="I208" i="11"/>
  <c r="G208" i="11"/>
  <c r="A208" i="11"/>
  <c r="S207" i="11"/>
  <c r="U207" i="11" s="1"/>
  <c r="R207" i="11"/>
  <c r="T207" i="11" s="1"/>
  <c r="Q207" i="11"/>
  <c r="P207" i="11"/>
  <c r="O207" i="11"/>
  <c r="N207" i="11"/>
  <c r="M207" i="11"/>
  <c r="I207" i="11"/>
  <c r="G207" i="11"/>
  <c r="A207" i="11"/>
  <c r="U206" i="11"/>
  <c r="S206" i="11"/>
  <c r="R206" i="11"/>
  <c r="T206" i="11" s="1"/>
  <c r="Q206" i="11"/>
  <c r="P206" i="11"/>
  <c r="O206" i="11"/>
  <c r="N206" i="11"/>
  <c r="M206" i="11"/>
  <c r="I206" i="11"/>
  <c r="G206" i="11"/>
  <c r="A206" i="11"/>
  <c r="S205" i="11"/>
  <c r="U205" i="11" s="1"/>
  <c r="R205" i="11"/>
  <c r="T205" i="11" s="1"/>
  <c r="Q205" i="11"/>
  <c r="P205" i="11"/>
  <c r="O205" i="11"/>
  <c r="N205" i="11"/>
  <c r="M205" i="11"/>
  <c r="I205" i="11"/>
  <c r="G205" i="11"/>
  <c r="A205" i="11"/>
  <c r="S204" i="11"/>
  <c r="U204" i="11" s="1"/>
  <c r="R204" i="11"/>
  <c r="T204" i="11" s="1"/>
  <c r="Q204" i="11"/>
  <c r="P204" i="11"/>
  <c r="O204" i="11"/>
  <c r="N204" i="11"/>
  <c r="M204" i="11"/>
  <c r="I204" i="11"/>
  <c r="G204" i="11"/>
  <c r="A204" i="11"/>
  <c r="S203" i="11"/>
  <c r="U203" i="11" s="1"/>
  <c r="R203" i="11"/>
  <c r="T203" i="11" s="1"/>
  <c r="Q203" i="11"/>
  <c r="P203" i="11"/>
  <c r="O203" i="11"/>
  <c r="N203" i="11"/>
  <c r="M203" i="11"/>
  <c r="I203" i="11"/>
  <c r="G203" i="11"/>
  <c r="A203" i="11"/>
  <c r="T202" i="11"/>
  <c r="S202" i="11"/>
  <c r="U202" i="11" s="1"/>
  <c r="R202" i="11"/>
  <c r="Q202" i="11"/>
  <c r="P202" i="11"/>
  <c r="O202" i="11"/>
  <c r="N202" i="11"/>
  <c r="M202" i="11"/>
  <c r="I202" i="11"/>
  <c r="G202" i="11"/>
  <c r="A202" i="11"/>
  <c r="S201" i="11"/>
  <c r="U201" i="11" s="1"/>
  <c r="R201" i="11"/>
  <c r="T201" i="11" s="1"/>
  <c r="Q201" i="11"/>
  <c r="P201" i="11"/>
  <c r="O201" i="11"/>
  <c r="N201" i="11"/>
  <c r="M201" i="11"/>
  <c r="I201" i="11"/>
  <c r="G201" i="11"/>
  <c r="A201" i="11"/>
  <c r="U200" i="11"/>
  <c r="T200" i="11"/>
  <c r="S200" i="11"/>
  <c r="R200" i="11"/>
  <c r="Q200" i="11"/>
  <c r="P200" i="11"/>
  <c r="O200" i="11"/>
  <c r="N200" i="11"/>
  <c r="M200" i="11"/>
  <c r="I200" i="11"/>
  <c r="G200" i="11"/>
  <c r="A200" i="11"/>
  <c r="S199" i="11"/>
  <c r="U199" i="11" s="1"/>
  <c r="R199" i="11"/>
  <c r="T199" i="11" s="1"/>
  <c r="Q199" i="11"/>
  <c r="P199" i="11"/>
  <c r="O199" i="11"/>
  <c r="N199" i="11"/>
  <c r="M199" i="11"/>
  <c r="I199" i="11"/>
  <c r="G199" i="11"/>
  <c r="A199" i="11"/>
  <c r="U198" i="11"/>
  <c r="S198" i="11"/>
  <c r="R198" i="11"/>
  <c r="T198" i="11" s="1"/>
  <c r="Q198" i="11"/>
  <c r="P198" i="11"/>
  <c r="O198" i="11"/>
  <c r="N198" i="11"/>
  <c r="M198" i="11"/>
  <c r="I198" i="11"/>
  <c r="G198" i="11"/>
  <c r="A198" i="11"/>
  <c r="S197" i="11"/>
  <c r="U197" i="11" s="1"/>
  <c r="R197" i="11"/>
  <c r="T197" i="11" s="1"/>
  <c r="Q197" i="11"/>
  <c r="P197" i="11"/>
  <c r="O197" i="11"/>
  <c r="N197" i="11"/>
  <c r="M197" i="11"/>
  <c r="I197" i="11"/>
  <c r="G197" i="11"/>
  <c r="A197" i="11"/>
  <c r="S196" i="11"/>
  <c r="U196" i="11" s="1"/>
  <c r="R196" i="11"/>
  <c r="T196" i="11" s="1"/>
  <c r="Q196" i="11"/>
  <c r="P196" i="11"/>
  <c r="O196" i="11"/>
  <c r="N196" i="11"/>
  <c r="M196" i="11"/>
  <c r="I196" i="11"/>
  <c r="G196" i="11"/>
  <c r="A196" i="11"/>
  <c r="S195" i="11"/>
  <c r="U195" i="11" s="1"/>
  <c r="R195" i="11"/>
  <c r="T195" i="11" s="1"/>
  <c r="Q195" i="11"/>
  <c r="P195" i="11"/>
  <c r="O195" i="11"/>
  <c r="N195" i="11"/>
  <c r="M195" i="11"/>
  <c r="I195" i="11"/>
  <c r="G195" i="11"/>
  <c r="A195" i="11"/>
  <c r="T194" i="11"/>
  <c r="S194" i="11"/>
  <c r="U194" i="11" s="1"/>
  <c r="R194" i="11"/>
  <c r="Q194" i="11"/>
  <c r="P194" i="11"/>
  <c r="O194" i="11"/>
  <c r="N194" i="11"/>
  <c r="M194" i="11"/>
  <c r="I194" i="11"/>
  <c r="G194" i="11"/>
  <c r="A194" i="11"/>
  <c r="S193" i="11"/>
  <c r="U193" i="11" s="1"/>
  <c r="R193" i="11"/>
  <c r="T193" i="11" s="1"/>
  <c r="Q193" i="11"/>
  <c r="P193" i="11"/>
  <c r="O193" i="11"/>
  <c r="N193" i="11"/>
  <c r="M193" i="11"/>
  <c r="I193" i="11"/>
  <c r="G193" i="11"/>
  <c r="A193" i="11"/>
  <c r="U192" i="11"/>
  <c r="T192" i="11"/>
  <c r="S192" i="11"/>
  <c r="R192" i="11"/>
  <c r="Q192" i="11"/>
  <c r="P192" i="11"/>
  <c r="O192" i="11"/>
  <c r="N192" i="11"/>
  <c r="M192" i="11"/>
  <c r="I192" i="11"/>
  <c r="G192" i="11"/>
  <c r="A192" i="11"/>
  <c r="S191" i="11"/>
  <c r="U191" i="11" s="1"/>
  <c r="R191" i="11"/>
  <c r="T191" i="11" s="1"/>
  <c r="Q191" i="11"/>
  <c r="P191" i="11"/>
  <c r="O191" i="11"/>
  <c r="N191" i="11"/>
  <c r="M191" i="11"/>
  <c r="I191" i="11"/>
  <c r="G191" i="11"/>
  <c r="A191" i="11"/>
  <c r="S190" i="11"/>
  <c r="U190" i="11" s="1"/>
  <c r="R190" i="11"/>
  <c r="T190" i="11" s="1"/>
  <c r="Q190" i="11"/>
  <c r="P190" i="11"/>
  <c r="O190" i="11"/>
  <c r="N190" i="11"/>
  <c r="M190" i="11"/>
  <c r="I190" i="11"/>
  <c r="G190" i="11"/>
  <c r="A190" i="11"/>
  <c r="S189" i="11"/>
  <c r="U189" i="11" s="1"/>
  <c r="R189" i="11"/>
  <c r="T189" i="11" s="1"/>
  <c r="Q189" i="11"/>
  <c r="P189" i="11"/>
  <c r="O189" i="11"/>
  <c r="N189" i="11"/>
  <c r="M189" i="11"/>
  <c r="I189" i="11"/>
  <c r="G189" i="11"/>
  <c r="A189" i="11"/>
  <c r="S188" i="11"/>
  <c r="U188" i="11" s="1"/>
  <c r="R188" i="11"/>
  <c r="T188" i="11" s="1"/>
  <c r="Q188" i="11"/>
  <c r="P188" i="11"/>
  <c r="O188" i="11"/>
  <c r="N188" i="11"/>
  <c r="M188" i="11"/>
  <c r="I188" i="11"/>
  <c r="G188" i="11"/>
  <c r="A188" i="11"/>
  <c r="S187" i="11"/>
  <c r="U187" i="11" s="1"/>
  <c r="R187" i="11"/>
  <c r="T187" i="11" s="1"/>
  <c r="Q187" i="11"/>
  <c r="P187" i="11"/>
  <c r="O187" i="11"/>
  <c r="N187" i="11"/>
  <c r="M187" i="11"/>
  <c r="I187" i="11"/>
  <c r="G187" i="11"/>
  <c r="A187" i="11"/>
  <c r="T186" i="11"/>
  <c r="S186" i="11"/>
  <c r="U186" i="11" s="1"/>
  <c r="R186" i="11"/>
  <c r="Q186" i="11"/>
  <c r="P186" i="11"/>
  <c r="O186" i="11"/>
  <c r="N186" i="11"/>
  <c r="M186" i="11"/>
  <c r="I186" i="11"/>
  <c r="G186" i="11"/>
  <c r="A186" i="11"/>
  <c r="S185" i="11"/>
  <c r="U185" i="11" s="1"/>
  <c r="R185" i="11"/>
  <c r="T185" i="11" s="1"/>
  <c r="Q185" i="11"/>
  <c r="P185" i="11"/>
  <c r="O185" i="11"/>
  <c r="N185" i="11"/>
  <c r="M185" i="11"/>
  <c r="I185" i="11"/>
  <c r="G185" i="11"/>
  <c r="A185" i="11"/>
  <c r="U184" i="11"/>
  <c r="T184" i="11"/>
  <c r="S184" i="11"/>
  <c r="R184" i="11"/>
  <c r="Q184" i="11"/>
  <c r="P184" i="11"/>
  <c r="O184" i="11"/>
  <c r="N184" i="11"/>
  <c r="M184" i="11"/>
  <c r="I184" i="11"/>
  <c r="G184" i="11"/>
  <c r="A184" i="11"/>
  <c r="S183" i="11"/>
  <c r="U183" i="11" s="1"/>
  <c r="R183" i="11"/>
  <c r="T183" i="11" s="1"/>
  <c r="Q183" i="11"/>
  <c r="P183" i="11"/>
  <c r="O183" i="11"/>
  <c r="N183" i="11"/>
  <c r="M183" i="11"/>
  <c r="I183" i="11"/>
  <c r="G183" i="11"/>
  <c r="A183" i="11"/>
  <c r="U182" i="11"/>
  <c r="T182" i="11"/>
  <c r="S182" i="11"/>
  <c r="R182" i="11"/>
  <c r="Q182" i="11"/>
  <c r="P182" i="11"/>
  <c r="O182" i="11"/>
  <c r="N182" i="11"/>
  <c r="M182" i="11"/>
  <c r="I182" i="11"/>
  <c r="G182" i="11"/>
  <c r="A182" i="11"/>
  <c r="S181" i="11"/>
  <c r="U181" i="11" s="1"/>
  <c r="R181" i="11"/>
  <c r="T181" i="11" s="1"/>
  <c r="Q181" i="11"/>
  <c r="P181" i="11"/>
  <c r="O181" i="11"/>
  <c r="N181" i="11"/>
  <c r="M181" i="11"/>
  <c r="I181" i="11"/>
  <c r="G181" i="11"/>
  <c r="A181" i="11"/>
  <c r="S180" i="11"/>
  <c r="U180" i="11" s="1"/>
  <c r="R180" i="11"/>
  <c r="T180" i="11" s="1"/>
  <c r="Q180" i="11"/>
  <c r="P180" i="11"/>
  <c r="O180" i="11"/>
  <c r="N180" i="11"/>
  <c r="M180" i="11"/>
  <c r="I180" i="11"/>
  <c r="G180" i="11"/>
  <c r="A180" i="11"/>
  <c r="S179" i="11"/>
  <c r="U179" i="11" s="1"/>
  <c r="R179" i="11"/>
  <c r="T179" i="11" s="1"/>
  <c r="Q179" i="11"/>
  <c r="P179" i="11"/>
  <c r="O179" i="11"/>
  <c r="N179" i="11"/>
  <c r="M179" i="11"/>
  <c r="I179" i="11"/>
  <c r="G179" i="11"/>
  <c r="A179" i="11"/>
  <c r="T178" i="11"/>
  <c r="S178" i="11"/>
  <c r="U178" i="11" s="1"/>
  <c r="R178" i="11"/>
  <c r="Q178" i="11"/>
  <c r="P178" i="11"/>
  <c r="O178" i="11"/>
  <c r="N178" i="11"/>
  <c r="M178" i="11"/>
  <c r="I178" i="11"/>
  <c r="G178" i="11"/>
  <c r="A178" i="11"/>
  <c r="S177" i="11"/>
  <c r="U177" i="11" s="1"/>
  <c r="R177" i="11"/>
  <c r="T177" i="11" s="1"/>
  <c r="Q177" i="11"/>
  <c r="P177" i="11"/>
  <c r="O177" i="11"/>
  <c r="N177" i="11"/>
  <c r="M177" i="11"/>
  <c r="I177" i="11"/>
  <c r="G177" i="11"/>
  <c r="A177" i="11"/>
  <c r="U176" i="11"/>
  <c r="T176" i="11"/>
  <c r="S176" i="11"/>
  <c r="R176" i="11"/>
  <c r="Q176" i="11"/>
  <c r="P176" i="11"/>
  <c r="O176" i="11"/>
  <c r="N176" i="11"/>
  <c r="M176" i="11"/>
  <c r="I176" i="11"/>
  <c r="G176" i="11"/>
  <c r="A176" i="11"/>
  <c r="S175" i="11"/>
  <c r="U175" i="11" s="1"/>
  <c r="R175" i="11"/>
  <c r="T175" i="11" s="1"/>
  <c r="Q175" i="11"/>
  <c r="P175" i="11"/>
  <c r="O175" i="11"/>
  <c r="N175" i="11"/>
  <c r="M175" i="11"/>
  <c r="I175" i="11"/>
  <c r="G175" i="11"/>
  <c r="A175" i="11"/>
  <c r="U174" i="11"/>
  <c r="T174" i="11"/>
  <c r="S174" i="11"/>
  <c r="R174" i="11"/>
  <c r="Q174" i="11"/>
  <c r="P174" i="11"/>
  <c r="O174" i="11"/>
  <c r="N174" i="11"/>
  <c r="M174" i="11"/>
  <c r="I174" i="11"/>
  <c r="G174" i="11"/>
  <c r="A174" i="11"/>
  <c r="S173" i="11"/>
  <c r="U173" i="11" s="1"/>
  <c r="R173" i="11"/>
  <c r="T173" i="11" s="1"/>
  <c r="Q173" i="11"/>
  <c r="P173" i="11"/>
  <c r="O173" i="11"/>
  <c r="N173" i="11"/>
  <c r="M173" i="11"/>
  <c r="I173" i="11"/>
  <c r="G173" i="11"/>
  <c r="A173" i="11"/>
  <c r="S172" i="11"/>
  <c r="U172" i="11" s="1"/>
  <c r="R172" i="11"/>
  <c r="T172" i="11" s="1"/>
  <c r="Q172" i="11"/>
  <c r="P172" i="11"/>
  <c r="O172" i="11"/>
  <c r="N172" i="11"/>
  <c r="M172" i="11"/>
  <c r="I172" i="11"/>
  <c r="G172" i="11"/>
  <c r="A172" i="11"/>
  <c r="S171" i="11"/>
  <c r="U171" i="11" s="1"/>
  <c r="R171" i="11"/>
  <c r="T171" i="11" s="1"/>
  <c r="Q171" i="11"/>
  <c r="P171" i="11"/>
  <c r="O171" i="11"/>
  <c r="N171" i="11"/>
  <c r="M171" i="11"/>
  <c r="I171" i="11"/>
  <c r="G171" i="11"/>
  <c r="A171" i="11"/>
  <c r="S170" i="11"/>
  <c r="U170" i="11" s="1"/>
  <c r="R170" i="11"/>
  <c r="T170" i="11" s="1"/>
  <c r="Q170" i="11"/>
  <c r="P170" i="11"/>
  <c r="O170" i="11"/>
  <c r="N170" i="11"/>
  <c r="M170" i="11"/>
  <c r="I170" i="11"/>
  <c r="G170" i="11"/>
  <c r="A170" i="11"/>
  <c r="S169" i="11"/>
  <c r="U169" i="11" s="1"/>
  <c r="R169" i="11"/>
  <c r="T169" i="11" s="1"/>
  <c r="Q169" i="11"/>
  <c r="P169" i="11"/>
  <c r="O169" i="11"/>
  <c r="N169" i="11"/>
  <c r="M169" i="11"/>
  <c r="I169" i="11"/>
  <c r="G169" i="11"/>
  <c r="A169" i="11"/>
  <c r="U168" i="11"/>
  <c r="T168" i="11"/>
  <c r="S168" i="11"/>
  <c r="R168" i="11"/>
  <c r="Q168" i="11"/>
  <c r="P168" i="11"/>
  <c r="O168" i="11"/>
  <c r="N168" i="11"/>
  <c r="M168" i="11"/>
  <c r="I168" i="11"/>
  <c r="G168" i="11"/>
  <c r="A168" i="11"/>
  <c r="S167" i="11"/>
  <c r="U167" i="11" s="1"/>
  <c r="R167" i="11"/>
  <c r="T167" i="11" s="1"/>
  <c r="Q167" i="11"/>
  <c r="P167" i="11"/>
  <c r="O167" i="11"/>
  <c r="N167" i="11"/>
  <c r="M167" i="11"/>
  <c r="I167" i="11"/>
  <c r="G167" i="11"/>
  <c r="A167" i="11"/>
  <c r="U166" i="11"/>
  <c r="T166" i="11"/>
  <c r="S166" i="11"/>
  <c r="R166" i="11"/>
  <c r="Q166" i="11"/>
  <c r="P166" i="11"/>
  <c r="O166" i="11"/>
  <c r="N166" i="11"/>
  <c r="M166" i="11"/>
  <c r="I166" i="11"/>
  <c r="G166" i="11"/>
  <c r="A166" i="11"/>
  <c r="S165" i="11"/>
  <c r="U165" i="11" s="1"/>
  <c r="R165" i="11"/>
  <c r="T165" i="11" s="1"/>
  <c r="Q165" i="11"/>
  <c r="P165" i="11"/>
  <c r="O165" i="11"/>
  <c r="N165" i="11"/>
  <c r="M165" i="11"/>
  <c r="I165" i="11"/>
  <c r="G165" i="11"/>
  <c r="A165" i="11"/>
  <c r="S164" i="11"/>
  <c r="U164" i="11" s="1"/>
  <c r="R164" i="11"/>
  <c r="T164" i="11" s="1"/>
  <c r="Q164" i="11"/>
  <c r="P164" i="11"/>
  <c r="O164" i="11"/>
  <c r="N164" i="11"/>
  <c r="M164" i="11"/>
  <c r="I164" i="11"/>
  <c r="G164" i="11"/>
  <c r="A164" i="11"/>
  <c r="S163" i="11"/>
  <c r="U163" i="11" s="1"/>
  <c r="R163" i="11"/>
  <c r="T163" i="11" s="1"/>
  <c r="Q163" i="11"/>
  <c r="P163" i="11"/>
  <c r="O163" i="11"/>
  <c r="N163" i="11"/>
  <c r="M163" i="11"/>
  <c r="I163" i="11"/>
  <c r="G163" i="11"/>
  <c r="A163" i="11"/>
  <c r="S162" i="11"/>
  <c r="U162" i="11" s="1"/>
  <c r="R162" i="11"/>
  <c r="T162" i="11" s="1"/>
  <c r="Q162" i="11"/>
  <c r="P162" i="11"/>
  <c r="O162" i="11"/>
  <c r="N162" i="11"/>
  <c r="M162" i="11"/>
  <c r="I162" i="11"/>
  <c r="G162" i="11"/>
  <c r="A162" i="11"/>
  <c r="S161" i="11"/>
  <c r="U161" i="11" s="1"/>
  <c r="R161" i="11"/>
  <c r="T161" i="11" s="1"/>
  <c r="Q161" i="11"/>
  <c r="P161" i="11"/>
  <c r="O161" i="11"/>
  <c r="N161" i="11"/>
  <c r="M161" i="11"/>
  <c r="I161" i="11"/>
  <c r="G161" i="11"/>
  <c r="A161" i="11"/>
  <c r="U160" i="11"/>
  <c r="T160" i="11"/>
  <c r="S160" i="11"/>
  <c r="R160" i="11"/>
  <c r="Q160" i="11"/>
  <c r="P160" i="11"/>
  <c r="O160" i="11"/>
  <c r="N160" i="11"/>
  <c r="M160" i="11"/>
  <c r="I160" i="11"/>
  <c r="G160" i="11"/>
  <c r="A160" i="11"/>
  <c r="S159" i="11"/>
  <c r="U159" i="11" s="1"/>
  <c r="R159" i="11"/>
  <c r="T159" i="11" s="1"/>
  <c r="Q159" i="11"/>
  <c r="P159" i="11"/>
  <c r="O159" i="11"/>
  <c r="N159" i="11"/>
  <c r="M159" i="11"/>
  <c r="I159" i="11"/>
  <c r="G159" i="11"/>
  <c r="A159" i="11"/>
  <c r="T158" i="11"/>
  <c r="S158" i="11"/>
  <c r="U158" i="11" s="1"/>
  <c r="R158" i="11"/>
  <c r="Q158" i="11"/>
  <c r="P158" i="11"/>
  <c r="O158" i="11"/>
  <c r="N158" i="11"/>
  <c r="M158" i="11"/>
  <c r="I158" i="11"/>
  <c r="G158" i="11"/>
  <c r="A158" i="11"/>
  <c r="S157" i="11"/>
  <c r="U157" i="11" s="1"/>
  <c r="R157" i="11"/>
  <c r="T157" i="11" s="1"/>
  <c r="Q157" i="11"/>
  <c r="P157" i="11"/>
  <c r="O157" i="11"/>
  <c r="N157" i="11"/>
  <c r="M157" i="11"/>
  <c r="I157" i="11"/>
  <c r="G157" i="11"/>
  <c r="A157" i="11"/>
  <c r="U156" i="11"/>
  <c r="S156" i="11"/>
  <c r="R156" i="11"/>
  <c r="T156" i="11" s="1"/>
  <c r="Q156" i="11"/>
  <c r="P156" i="11"/>
  <c r="O156" i="11"/>
  <c r="N156" i="11"/>
  <c r="M156" i="11"/>
  <c r="I156" i="11"/>
  <c r="G156" i="11"/>
  <c r="A156" i="11"/>
  <c r="S155" i="11"/>
  <c r="U155" i="11" s="1"/>
  <c r="R155" i="11"/>
  <c r="T155" i="11" s="1"/>
  <c r="Q155" i="11"/>
  <c r="P155" i="11"/>
  <c r="O155" i="11"/>
  <c r="N155" i="11"/>
  <c r="M155" i="11"/>
  <c r="I155" i="11"/>
  <c r="G155" i="11"/>
  <c r="A155" i="11"/>
  <c r="S154" i="11"/>
  <c r="U154" i="11" s="1"/>
  <c r="R154" i="11"/>
  <c r="T154" i="11" s="1"/>
  <c r="Q154" i="11"/>
  <c r="P154" i="11"/>
  <c r="O154" i="11"/>
  <c r="N154" i="11"/>
  <c r="M154" i="11"/>
  <c r="I154" i="11"/>
  <c r="G154" i="11"/>
  <c r="A154" i="11"/>
  <c r="U153" i="11"/>
  <c r="S153" i="11"/>
  <c r="R153" i="11"/>
  <c r="T153" i="11" s="1"/>
  <c r="Q153" i="11"/>
  <c r="P153" i="11"/>
  <c r="O153" i="11"/>
  <c r="N153" i="11"/>
  <c r="M153" i="11"/>
  <c r="I153" i="11"/>
  <c r="G153" i="11"/>
  <c r="A153" i="11"/>
  <c r="U152" i="11"/>
  <c r="S152" i="11"/>
  <c r="R152" i="11"/>
  <c r="T152" i="11" s="1"/>
  <c r="Q152" i="11"/>
  <c r="P152" i="11"/>
  <c r="O152" i="11"/>
  <c r="N152" i="11"/>
  <c r="M152" i="11"/>
  <c r="I152" i="11"/>
  <c r="G152" i="11"/>
  <c r="A152" i="11"/>
  <c r="S151" i="11"/>
  <c r="U151" i="11" s="1"/>
  <c r="R151" i="11"/>
  <c r="T151" i="11" s="1"/>
  <c r="Q151" i="11"/>
  <c r="P151" i="11"/>
  <c r="O151" i="11"/>
  <c r="N151" i="11"/>
  <c r="M151" i="11"/>
  <c r="I151" i="11"/>
  <c r="G151" i="11"/>
  <c r="A151" i="11"/>
  <c r="U150" i="11"/>
  <c r="S150" i="11"/>
  <c r="R150" i="11"/>
  <c r="T150" i="11" s="1"/>
  <c r="Q150" i="11"/>
  <c r="P150" i="11"/>
  <c r="O150" i="11"/>
  <c r="N150" i="11"/>
  <c r="M150" i="11"/>
  <c r="I150" i="11"/>
  <c r="G150" i="11"/>
  <c r="A150" i="11"/>
  <c r="U149" i="11"/>
  <c r="S149" i="11"/>
  <c r="R149" i="11"/>
  <c r="T149" i="11" s="1"/>
  <c r="Q149" i="11"/>
  <c r="P149" i="11"/>
  <c r="O149" i="11"/>
  <c r="N149" i="11"/>
  <c r="M149" i="11"/>
  <c r="I149" i="11"/>
  <c r="G149" i="11"/>
  <c r="A149" i="11"/>
  <c r="U148" i="11"/>
  <c r="T148" i="11"/>
  <c r="S148" i="11"/>
  <c r="R148" i="11"/>
  <c r="Q148" i="11"/>
  <c r="P148" i="11"/>
  <c r="O148" i="11"/>
  <c r="N148" i="11"/>
  <c r="M148" i="11"/>
  <c r="I148" i="11"/>
  <c r="G148" i="11"/>
  <c r="A148" i="11"/>
  <c r="S147" i="11"/>
  <c r="U147" i="11" s="1"/>
  <c r="R147" i="11"/>
  <c r="T147" i="11" s="1"/>
  <c r="Q147" i="11"/>
  <c r="P147" i="11"/>
  <c r="O147" i="11"/>
  <c r="N147" i="11"/>
  <c r="M147" i="11"/>
  <c r="I147" i="11"/>
  <c r="G147" i="11"/>
  <c r="A147" i="11"/>
  <c r="U146" i="11"/>
  <c r="S146" i="11"/>
  <c r="R146" i="11"/>
  <c r="T146" i="11" s="1"/>
  <c r="Q146" i="11"/>
  <c r="P146" i="11"/>
  <c r="O146" i="11"/>
  <c r="N146" i="11"/>
  <c r="M146" i="11"/>
  <c r="I146" i="11"/>
  <c r="G146" i="11"/>
  <c r="A146" i="11"/>
  <c r="U145" i="11"/>
  <c r="S145" i="11"/>
  <c r="R145" i="11"/>
  <c r="T145" i="11" s="1"/>
  <c r="Q145" i="11"/>
  <c r="P145" i="11"/>
  <c r="O145" i="11"/>
  <c r="N145" i="11"/>
  <c r="M145" i="11"/>
  <c r="I145" i="11"/>
  <c r="G145" i="11"/>
  <c r="A145" i="11"/>
  <c r="T144" i="11"/>
  <c r="S144" i="11"/>
  <c r="U144" i="11" s="1"/>
  <c r="R144" i="11"/>
  <c r="Q144" i="11"/>
  <c r="P144" i="11"/>
  <c r="O144" i="11"/>
  <c r="N144" i="11"/>
  <c r="M144" i="11"/>
  <c r="I144" i="11"/>
  <c r="G144" i="11"/>
  <c r="A144" i="11"/>
  <c r="S143" i="11"/>
  <c r="U143" i="11" s="1"/>
  <c r="R143" i="11"/>
  <c r="T143" i="11" s="1"/>
  <c r="Q143" i="11"/>
  <c r="P143" i="11"/>
  <c r="O143" i="11"/>
  <c r="N143" i="11"/>
  <c r="M143" i="11"/>
  <c r="I143" i="11"/>
  <c r="G143" i="11"/>
  <c r="A143" i="11"/>
  <c r="S142" i="11"/>
  <c r="U142" i="11" s="1"/>
  <c r="R142" i="11"/>
  <c r="T142" i="11" s="1"/>
  <c r="Q142" i="11"/>
  <c r="P142" i="11"/>
  <c r="O142" i="11"/>
  <c r="N142" i="11"/>
  <c r="M142" i="11"/>
  <c r="I142" i="11"/>
  <c r="G142" i="11"/>
  <c r="A142" i="11"/>
  <c r="U141" i="11"/>
  <c r="S141" i="11"/>
  <c r="R141" i="11"/>
  <c r="T141" i="11" s="1"/>
  <c r="Q141" i="11"/>
  <c r="P141" i="11"/>
  <c r="O141" i="11"/>
  <c r="N141" i="11"/>
  <c r="M141" i="11"/>
  <c r="I141" i="11"/>
  <c r="G141" i="11"/>
  <c r="A141" i="11"/>
  <c r="S140" i="11"/>
  <c r="U140" i="11" s="1"/>
  <c r="R140" i="11"/>
  <c r="T140" i="11" s="1"/>
  <c r="Q140" i="11"/>
  <c r="P140" i="11"/>
  <c r="O140" i="11"/>
  <c r="N140" i="11"/>
  <c r="M140" i="11"/>
  <c r="I140" i="11"/>
  <c r="G140" i="11"/>
  <c r="A140" i="11"/>
  <c r="S139" i="11"/>
  <c r="U139" i="11" s="1"/>
  <c r="R139" i="11"/>
  <c r="T139" i="11" s="1"/>
  <c r="Q139" i="11"/>
  <c r="P139" i="11"/>
  <c r="O139" i="11"/>
  <c r="N139" i="11"/>
  <c r="M139" i="11"/>
  <c r="I139" i="11"/>
  <c r="G139" i="11"/>
  <c r="A139" i="11"/>
  <c r="S138" i="11"/>
  <c r="U138" i="11" s="1"/>
  <c r="R138" i="11"/>
  <c r="T138" i="11" s="1"/>
  <c r="Q138" i="11"/>
  <c r="P138" i="11"/>
  <c r="O138" i="11"/>
  <c r="N138" i="11"/>
  <c r="M138" i="11"/>
  <c r="I138" i="11"/>
  <c r="G138" i="11"/>
  <c r="A138" i="11"/>
  <c r="U137" i="11"/>
  <c r="S137" i="11"/>
  <c r="R137" i="11"/>
  <c r="T137" i="11" s="1"/>
  <c r="Q137" i="11"/>
  <c r="P137" i="11"/>
  <c r="O137" i="11"/>
  <c r="N137" i="11"/>
  <c r="M137" i="11"/>
  <c r="I137" i="11"/>
  <c r="G137" i="11"/>
  <c r="A137" i="11"/>
  <c r="U136" i="11"/>
  <c r="S136" i="11"/>
  <c r="R136" i="11"/>
  <c r="T136" i="11" s="1"/>
  <c r="Q136" i="11"/>
  <c r="P136" i="11"/>
  <c r="O136" i="11"/>
  <c r="N136" i="11"/>
  <c r="M136" i="11"/>
  <c r="I136" i="11"/>
  <c r="G136" i="11"/>
  <c r="A136" i="11"/>
  <c r="S135" i="11"/>
  <c r="U135" i="11" s="1"/>
  <c r="R135" i="11"/>
  <c r="T135" i="11" s="1"/>
  <c r="Q135" i="11"/>
  <c r="P135" i="11"/>
  <c r="O135" i="11"/>
  <c r="N135" i="11"/>
  <c r="M135" i="11"/>
  <c r="I135" i="11"/>
  <c r="G135" i="11"/>
  <c r="A135" i="11"/>
  <c r="U134" i="11"/>
  <c r="T134" i="11"/>
  <c r="S134" i="11"/>
  <c r="R134" i="11"/>
  <c r="Q134" i="11"/>
  <c r="P134" i="11"/>
  <c r="O134" i="11"/>
  <c r="N134" i="11"/>
  <c r="M134" i="11"/>
  <c r="I134" i="11"/>
  <c r="G134" i="11"/>
  <c r="A134" i="11"/>
  <c r="U133" i="11"/>
  <c r="S133" i="11"/>
  <c r="R133" i="11"/>
  <c r="T133" i="11" s="1"/>
  <c r="Q133" i="11"/>
  <c r="P133" i="11"/>
  <c r="O133" i="11"/>
  <c r="N133" i="11"/>
  <c r="M133" i="11"/>
  <c r="I133" i="11"/>
  <c r="G133" i="11"/>
  <c r="A133" i="11"/>
  <c r="T132" i="11"/>
  <c r="S132" i="11"/>
  <c r="U132" i="11" s="1"/>
  <c r="R132" i="11"/>
  <c r="Q132" i="11"/>
  <c r="P132" i="11"/>
  <c r="O132" i="11"/>
  <c r="N132" i="11"/>
  <c r="M132" i="11"/>
  <c r="I132" i="11"/>
  <c r="G132" i="11"/>
  <c r="A132" i="11"/>
  <c r="S131" i="11"/>
  <c r="U131" i="11" s="1"/>
  <c r="R131" i="11"/>
  <c r="T131" i="11" s="1"/>
  <c r="Q131" i="11"/>
  <c r="P131" i="11"/>
  <c r="O131" i="11"/>
  <c r="N131" i="11"/>
  <c r="M131" i="11"/>
  <c r="I131" i="11"/>
  <c r="G131" i="11"/>
  <c r="A131" i="11"/>
  <c r="U130" i="11"/>
  <c r="S130" i="11"/>
  <c r="R130" i="11"/>
  <c r="T130" i="11" s="1"/>
  <c r="Q130" i="11"/>
  <c r="P130" i="11"/>
  <c r="O130" i="11"/>
  <c r="N130" i="11"/>
  <c r="M130" i="11"/>
  <c r="I130" i="11"/>
  <c r="G130" i="11"/>
  <c r="A130" i="11"/>
  <c r="U129" i="11"/>
  <c r="S129" i="11"/>
  <c r="R129" i="11"/>
  <c r="T129" i="11" s="1"/>
  <c r="Q129" i="11"/>
  <c r="P129" i="11"/>
  <c r="O129" i="11"/>
  <c r="N129" i="11"/>
  <c r="M129" i="11"/>
  <c r="I129" i="11"/>
  <c r="G129" i="11"/>
  <c r="A129" i="11"/>
  <c r="U128" i="11"/>
  <c r="T128" i="11"/>
  <c r="S128" i="11"/>
  <c r="R128" i="11"/>
  <c r="Q128" i="11"/>
  <c r="P128" i="11"/>
  <c r="O128" i="11"/>
  <c r="N128" i="11"/>
  <c r="M128" i="11"/>
  <c r="I128" i="11"/>
  <c r="G128" i="11"/>
  <c r="A128" i="11"/>
  <c r="S127" i="11"/>
  <c r="U127" i="11" s="1"/>
  <c r="R127" i="11"/>
  <c r="T127" i="11" s="1"/>
  <c r="Q127" i="11"/>
  <c r="P127" i="11"/>
  <c r="O127" i="11"/>
  <c r="N127" i="11"/>
  <c r="M127" i="11"/>
  <c r="I127" i="11"/>
  <c r="G127" i="11"/>
  <c r="A127" i="11"/>
  <c r="T126" i="11"/>
  <c r="S126" i="11"/>
  <c r="U126" i="11" s="1"/>
  <c r="R126" i="11"/>
  <c r="Q126" i="11"/>
  <c r="P126" i="11"/>
  <c r="O126" i="11"/>
  <c r="N126" i="11"/>
  <c r="M126" i="11"/>
  <c r="I126" i="11"/>
  <c r="G126" i="11"/>
  <c r="A126" i="11"/>
  <c r="U125" i="11"/>
  <c r="S125" i="11"/>
  <c r="R125" i="11"/>
  <c r="T125" i="11" s="1"/>
  <c r="Q125" i="11"/>
  <c r="P125" i="11"/>
  <c r="O125" i="11"/>
  <c r="N125" i="11"/>
  <c r="M125" i="11"/>
  <c r="I125" i="11"/>
  <c r="G125" i="11"/>
  <c r="A125" i="11"/>
  <c r="S124" i="11"/>
  <c r="U124" i="11" s="1"/>
  <c r="R124" i="11"/>
  <c r="T124" i="11" s="1"/>
  <c r="Q124" i="11"/>
  <c r="P124" i="11"/>
  <c r="O124" i="11"/>
  <c r="N124" i="11"/>
  <c r="M124" i="11"/>
  <c r="I124" i="11"/>
  <c r="G124" i="11"/>
  <c r="A124" i="11"/>
  <c r="S123" i="11"/>
  <c r="U123" i="11" s="1"/>
  <c r="R123" i="11"/>
  <c r="T123" i="11" s="1"/>
  <c r="Q123" i="11"/>
  <c r="P123" i="11"/>
  <c r="O123" i="11"/>
  <c r="N123" i="11"/>
  <c r="M123" i="11"/>
  <c r="I123" i="11"/>
  <c r="G123" i="11"/>
  <c r="A123" i="11"/>
  <c r="S122" i="11"/>
  <c r="U122" i="11" s="1"/>
  <c r="R122" i="11"/>
  <c r="T122" i="11" s="1"/>
  <c r="Q122" i="11"/>
  <c r="P122" i="11"/>
  <c r="O122" i="11"/>
  <c r="N122" i="11"/>
  <c r="M122" i="11"/>
  <c r="I122" i="11"/>
  <c r="G122" i="11"/>
  <c r="A122" i="11"/>
  <c r="U121" i="11"/>
  <c r="S121" i="11"/>
  <c r="R121" i="11"/>
  <c r="T121" i="11" s="1"/>
  <c r="Q121" i="11"/>
  <c r="P121" i="11"/>
  <c r="O121" i="11"/>
  <c r="N121" i="11"/>
  <c r="M121" i="11"/>
  <c r="I121" i="11"/>
  <c r="G121" i="11"/>
  <c r="A121" i="11"/>
  <c r="U120" i="11"/>
  <c r="S120" i="11"/>
  <c r="R120" i="11"/>
  <c r="T120" i="11" s="1"/>
  <c r="Q120" i="11"/>
  <c r="P120" i="11"/>
  <c r="O120" i="11"/>
  <c r="N120" i="11"/>
  <c r="M120" i="11"/>
  <c r="I120" i="11"/>
  <c r="G120" i="11"/>
  <c r="A120" i="11"/>
  <c r="S119" i="11"/>
  <c r="U119" i="11" s="1"/>
  <c r="R119" i="11"/>
  <c r="T119" i="11" s="1"/>
  <c r="Q119" i="11"/>
  <c r="P119" i="11"/>
  <c r="O119" i="11"/>
  <c r="N119" i="11"/>
  <c r="M119" i="11"/>
  <c r="I119" i="11"/>
  <c r="G119" i="11"/>
  <c r="A119" i="11"/>
  <c r="U118" i="11"/>
  <c r="T118" i="11"/>
  <c r="S118" i="11"/>
  <c r="R118" i="11"/>
  <c r="Q118" i="11"/>
  <c r="P118" i="11"/>
  <c r="O118" i="11"/>
  <c r="N118" i="11"/>
  <c r="M118" i="11"/>
  <c r="I118" i="11"/>
  <c r="G118" i="11"/>
  <c r="A118" i="11"/>
  <c r="U117" i="11"/>
  <c r="S117" i="11"/>
  <c r="R117" i="11"/>
  <c r="T117" i="11" s="1"/>
  <c r="Q117" i="11"/>
  <c r="P117" i="11"/>
  <c r="O117" i="11"/>
  <c r="N117" i="11"/>
  <c r="M117" i="11"/>
  <c r="I117" i="11"/>
  <c r="G117" i="11"/>
  <c r="A117" i="11"/>
  <c r="U116" i="11"/>
  <c r="T116" i="11"/>
  <c r="S116" i="11"/>
  <c r="R116" i="11"/>
  <c r="Q116" i="11"/>
  <c r="P116" i="11"/>
  <c r="O116" i="11"/>
  <c r="N116" i="11"/>
  <c r="M116" i="11"/>
  <c r="I116" i="11"/>
  <c r="G116" i="11"/>
  <c r="A116" i="11"/>
  <c r="S115" i="11"/>
  <c r="U115" i="11" s="1"/>
  <c r="R115" i="11"/>
  <c r="T115" i="11" s="1"/>
  <c r="Q115" i="11"/>
  <c r="P115" i="11"/>
  <c r="O115" i="11"/>
  <c r="N115" i="11"/>
  <c r="M115" i="11"/>
  <c r="I115" i="11"/>
  <c r="G115" i="11"/>
  <c r="A115" i="11"/>
  <c r="U114" i="11"/>
  <c r="S114" i="11"/>
  <c r="R114" i="11"/>
  <c r="T114" i="11" s="1"/>
  <c r="Q114" i="11"/>
  <c r="P114" i="11"/>
  <c r="O114" i="11"/>
  <c r="N114" i="11"/>
  <c r="M114" i="11"/>
  <c r="I114" i="11"/>
  <c r="G114" i="11"/>
  <c r="A114" i="11"/>
  <c r="U113" i="11"/>
  <c r="S113" i="11"/>
  <c r="R113" i="11"/>
  <c r="T113" i="11" s="1"/>
  <c r="Q113" i="11"/>
  <c r="P113" i="11"/>
  <c r="O113" i="11"/>
  <c r="N113" i="11"/>
  <c r="M113" i="11"/>
  <c r="I113" i="11"/>
  <c r="G113" i="11"/>
  <c r="A113" i="11"/>
  <c r="U112" i="11"/>
  <c r="T112" i="11"/>
  <c r="S112" i="11"/>
  <c r="R112" i="11"/>
  <c r="Q112" i="11"/>
  <c r="P112" i="11"/>
  <c r="O112" i="11"/>
  <c r="N112" i="11"/>
  <c r="M112" i="11"/>
  <c r="I112" i="11"/>
  <c r="G112" i="11"/>
  <c r="A112" i="11"/>
  <c r="S111" i="11"/>
  <c r="U111" i="11" s="1"/>
  <c r="R111" i="11"/>
  <c r="T111" i="11" s="1"/>
  <c r="Q111" i="11"/>
  <c r="P111" i="11"/>
  <c r="O111" i="11"/>
  <c r="N111" i="11"/>
  <c r="M111" i="11"/>
  <c r="I111" i="11"/>
  <c r="G111" i="11"/>
  <c r="A111" i="11"/>
  <c r="S110" i="11"/>
  <c r="U110" i="11" s="1"/>
  <c r="R110" i="11"/>
  <c r="T110" i="11" s="1"/>
  <c r="Q110" i="11"/>
  <c r="P110" i="11"/>
  <c r="O110" i="11"/>
  <c r="N110" i="11"/>
  <c r="M110" i="11"/>
  <c r="I110" i="11"/>
  <c r="G110" i="11"/>
  <c r="A110" i="11"/>
  <c r="U109" i="11"/>
  <c r="S109" i="11"/>
  <c r="R109" i="11"/>
  <c r="T109" i="11" s="1"/>
  <c r="Q109" i="11"/>
  <c r="P109" i="11"/>
  <c r="O109" i="11"/>
  <c r="N109" i="11"/>
  <c r="M109" i="11"/>
  <c r="I109" i="11"/>
  <c r="G109" i="11"/>
  <c r="A109" i="11"/>
  <c r="U108" i="11"/>
  <c r="S108" i="11"/>
  <c r="R108" i="11"/>
  <c r="T108" i="11" s="1"/>
  <c r="Q108" i="11"/>
  <c r="P108" i="11"/>
  <c r="O108" i="11"/>
  <c r="N108" i="11"/>
  <c r="M108" i="11"/>
  <c r="I108" i="11"/>
  <c r="G108" i="11"/>
  <c r="A108" i="11"/>
  <c r="S107" i="11"/>
  <c r="U107" i="11" s="1"/>
  <c r="R107" i="11"/>
  <c r="T107" i="11" s="1"/>
  <c r="Q107" i="11"/>
  <c r="P107" i="11"/>
  <c r="O107" i="11"/>
  <c r="N107" i="11"/>
  <c r="M107" i="11"/>
  <c r="I107" i="11"/>
  <c r="G107" i="11"/>
  <c r="A107" i="11"/>
  <c r="S106" i="11"/>
  <c r="U106" i="11" s="1"/>
  <c r="R106" i="11"/>
  <c r="T106" i="11" s="1"/>
  <c r="Q106" i="11"/>
  <c r="P106" i="11"/>
  <c r="O106" i="11"/>
  <c r="N106" i="11"/>
  <c r="M106" i="11"/>
  <c r="I106" i="11"/>
  <c r="G106" i="11"/>
  <c r="A106" i="11"/>
  <c r="U105" i="11"/>
  <c r="S105" i="11"/>
  <c r="R105" i="11"/>
  <c r="T105" i="11" s="1"/>
  <c r="Q105" i="11"/>
  <c r="P105" i="11"/>
  <c r="O105" i="11"/>
  <c r="N105" i="11"/>
  <c r="M105" i="11"/>
  <c r="I105" i="11"/>
  <c r="G105" i="11"/>
  <c r="A105" i="11"/>
  <c r="U104" i="11"/>
  <c r="S104" i="11"/>
  <c r="R104" i="11"/>
  <c r="T104" i="11" s="1"/>
  <c r="Q104" i="11"/>
  <c r="P104" i="11"/>
  <c r="O104" i="11"/>
  <c r="N104" i="11"/>
  <c r="M104" i="11"/>
  <c r="I104" i="11"/>
  <c r="G104" i="11"/>
  <c r="A104" i="11"/>
  <c r="S103" i="11"/>
  <c r="U103" i="11" s="1"/>
  <c r="R103" i="11"/>
  <c r="T103" i="11" s="1"/>
  <c r="Q103" i="11"/>
  <c r="P103" i="11"/>
  <c r="O103" i="11"/>
  <c r="N103" i="11"/>
  <c r="M103" i="11"/>
  <c r="I103" i="11"/>
  <c r="G103" i="11"/>
  <c r="A103" i="11"/>
  <c r="U102" i="11"/>
  <c r="T102" i="11"/>
  <c r="S102" i="11"/>
  <c r="R102" i="11"/>
  <c r="Q102" i="11"/>
  <c r="P102" i="11"/>
  <c r="O102" i="11"/>
  <c r="N102" i="11"/>
  <c r="M102" i="11"/>
  <c r="I102" i="11"/>
  <c r="G102" i="11"/>
  <c r="A102" i="11"/>
  <c r="U101" i="11"/>
  <c r="S101" i="11"/>
  <c r="R101" i="11"/>
  <c r="T101" i="11" s="1"/>
  <c r="Q101" i="11"/>
  <c r="P101" i="11"/>
  <c r="O101" i="11"/>
  <c r="N101" i="11"/>
  <c r="M101" i="11"/>
  <c r="I101" i="11"/>
  <c r="G101" i="11"/>
  <c r="A101" i="11"/>
  <c r="U100" i="11"/>
  <c r="T100" i="11"/>
  <c r="S100" i="11"/>
  <c r="R100" i="11"/>
  <c r="Q100" i="11"/>
  <c r="P100" i="11"/>
  <c r="O100" i="11"/>
  <c r="N100" i="11"/>
  <c r="M100" i="11"/>
  <c r="I100" i="11"/>
  <c r="G100" i="11"/>
  <c r="A100" i="11"/>
  <c r="S99" i="11"/>
  <c r="U99" i="11" s="1"/>
  <c r="R99" i="11"/>
  <c r="T99" i="11" s="1"/>
  <c r="Q99" i="11"/>
  <c r="P99" i="11"/>
  <c r="O99" i="11"/>
  <c r="N99" i="11"/>
  <c r="M99" i="11"/>
  <c r="I99" i="11"/>
  <c r="G99" i="11"/>
  <c r="A99" i="11"/>
  <c r="U98" i="11"/>
  <c r="S98" i="11"/>
  <c r="R98" i="11"/>
  <c r="T98" i="11" s="1"/>
  <c r="Q98" i="11"/>
  <c r="P98" i="11"/>
  <c r="O98" i="11"/>
  <c r="N98" i="11"/>
  <c r="M98" i="11"/>
  <c r="I98" i="11"/>
  <c r="G98" i="11"/>
  <c r="A98" i="11"/>
  <c r="U97" i="11"/>
  <c r="S97" i="11"/>
  <c r="R97" i="11"/>
  <c r="T97" i="11" s="1"/>
  <c r="Q97" i="11"/>
  <c r="P97" i="11"/>
  <c r="O97" i="11"/>
  <c r="N97" i="11"/>
  <c r="M97" i="11"/>
  <c r="I97" i="11"/>
  <c r="G97" i="11"/>
  <c r="A97" i="11"/>
  <c r="U96" i="11"/>
  <c r="T96" i="11"/>
  <c r="S96" i="11"/>
  <c r="R96" i="11"/>
  <c r="Q96" i="11"/>
  <c r="P96" i="11"/>
  <c r="O96" i="11"/>
  <c r="N96" i="11"/>
  <c r="M96" i="11"/>
  <c r="I96" i="11"/>
  <c r="G96" i="11"/>
  <c r="A96" i="11"/>
  <c r="S95" i="11"/>
  <c r="U95" i="11" s="1"/>
  <c r="R95" i="11"/>
  <c r="T95" i="11" s="1"/>
  <c r="Q95" i="11"/>
  <c r="P95" i="11"/>
  <c r="O95" i="11"/>
  <c r="N95" i="11"/>
  <c r="M95" i="11"/>
  <c r="I95" i="11"/>
  <c r="G95" i="11"/>
  <c r="A95" i="11"/>
  <c r="S94" i="11"/>
  <c r="U94" i="11" s="1"/>
  <c r="R94" i="11"/>
  <c r="T94" i="11" s="1"/>
  <c r="Q94" i="11"/>
  <c r="P94" i="11"/>
  <c r="O94" i="11"/>
  <c r="N94" i="11"/>
  <c r="M94" i="11"/>
  <c r="I94" i="11"/>
  <c r="G94" i="11"/>
  <c r="A94" i="11"/>
  <c r="U93" i="11"/>
  <c r="S93" i="11"/>
  <c r="R93" i="11"/>
  <c r="T93" i="11" s="1"/>
  <c r="Q93" i="11"/>
  <c r="P93" i="11"/>
  <c r="O93" i="11"/>
  <c r="N93" i="11"/>
  <c r="M93" i="11"/>
  <c r="I93" i="11"/>
  <c r="G93" i="11"/>
  <c r="A93" i="11"/>
  <c r="U92" i="11"/>
  <c r="S92" i="11"/>
  <c r="R92" i="11"/>
  <c r="T92" i="11" s="1"/>
  <c r="Q92" i="11"/>
  <c r="P92" i="11"/>
  <c r="O92" i="11"/>
  <c r="N92" i="11"/>
  <c r="M92" i="11"/>
  <c r="I92" i="11"/>
  <c r="G92" i="11"/>
  <c r="A92" i="11"/>
  <c r="S91" i="11"/>
  <c r="U91" i="11" s="1"/>
  <c r="R91" i="11"/>
  <c r="T91" i="11" s="1"/>
  <c r="Q91" i="11"/>
  <c r="P91" i="11"/>
  <c r="O91" i="11"/>
  <c r="N91" i="11"/>
  <c r="M91" i="11"/>
  <c r="I91" i="11"/>
  <c r="G91" i="11"/>
  <c r="A91" i="11"/>
  <c r="S90" i="11"/>
  <c r="U90" i="11" s="1"/>
  <c r="R90" i="11"/>
  <c r="T90" i="11" s="1"/>
  <c r="Q90" i="11"/>
  <c r="P90" i="11"/>
  <c r="O90" i="11"/>
  <c r="N90" i="11"/>
  <c r="M90" i="11"/>
  <c r="I90" i="11"/>
  <c r="G90" i="11"/>
  <c r="A90" i="11"/>
  <c r="U89" i="11"/>
  <c r="S89" i="11"/>
  <c r="R89" i="11"/>
  <c r="T89" i="11" s="1"/>
  <c r="Q89" i="11"/>
  <c r="P89" i="11"/>
  <c r="O89" i="11"/>
  <c r="N89" i="11"/>
  <c r="M89" i="11"/>
  <c r="I89" i="11"/>
  <c r="G89" i="11"/>
  <c r="A89" i="11"/>
  <c r="S88" i="11"/>
  <c r="U88" i="11" s="1"/>
  <c r="R88" i="11"/>
  <c r="T88" i="11" s="1"/>
  <c r="Q88" i="11"/>
  <c r="P88" i="11"/>
  <c r="O88" i="11"/>
  <c r="N88" i="11"/>
  <c r="M88" i="11"/>
  <c r="I88" i="11"/>
  <c r="G88" i="11"/>
  <c r="A88" i="11"/>
  <c r="S87" i="11"/>
  <c r="U87" i="11" s="1"/>
  <c r="R87" i="11"/>
  <c r="T87" i="11" s="1"/>
  <c r="Q87" i="11"/>
  <c r="P87" i="11"/>
  <c r="O87" i="11"/>
  <c r="N87" i="11"/>
  <c r="M87" i="11"/>
  <c r="I87" i="11"/>
  <c r="G87" i="11"/>
  <c r="A87" i="11"/>
  <c r="U86" i="11"/>
  <c r="S86" i="11"/>
  <c r="R86" i="11"/>
  <c r="T86" i="11" s="1"/>
  <c r="Q86" i="11"/>
  <c r="P86" i="11"/>
  <c r="O86" i="11"/>
  <c r="N86" i="11"/>
  <c r="M86" i="11"/>
  <c r="I86" i="11"/>
  <c r="G86" i="11"/>
  <c r="A86" i="11"/>
  <c r="U85" i="11"/>
  <c r="S85" i="11"/>
  <c r="R85" i="11"/>
  <c r="T85" i="11" s="1"/>
  <c r="Q85" i="11"/>
  <c r="P85" i="11"/>
  <c r="O85" i="11"/>
  <c r="N85" i="11"/>
  <c r="M85" i="11"/>
  <c r="I85" i="11"/>
  <c r="G85" i="11"/>
  <c r="A85" i="11"/>
  <c r="U84" i="11"/>
  <c r="T84" i="11"/>
  <c r="S84" i="11"/>
  <c r="R84" i="11"/>
  <c r="Q84" i="11"/>
  <c r="P84" i="11"/>
  <c r="O84" i="11"/>
  <c r="N84" i="11"/>
  <c r="M84" i="11"/>
  <c r="I84" i="11"/>
  <c r="G84" i="11"/>
  <c r="A84" i="11"/>
  <c r="S83" i="11"/>
  <c r="U83" i="11" s="1"/>
  <c r="R83" i="11"/>
  <c r="T83" i="11" s="1"/>
  <c r="Q83" i="11"/>
  <c r="P83" i="11"/>
  <c r="O83" i="11"/>
  <c r="N83" i="11"/>
  <c r="M83" i="11"/>
  <c r="I83" i="11"/>
  <c r="G83" i="11"/>
  <c r="A83" i="11"/>
  <c r="U82" i="11"/>
  <c r="T82" i="11"/>
  <c r="S82" i="11"/>
  <c r="R82" i="11"/>
  <c r="Q82" i="11"/>
  <c r="P82" i="11"/>
  <c r="O82" i="11"/>
  <c r="N82" i="11"/>
  <c r="M82" i="11"/>
  <c r="I82" i="11"/>
  <c r="G82" i="11"/>
  <c r="A82" i="11"/>
  <c r="U81" i="11"/>
  <c r="S81" i="11"/>
  <c r="R81" i="11"/>
  <c r="T81" i="11" s="1"/>
  <c r="Q81" i="11"/>
  <c r="P81" i="11"/>
  <c r="O81" i="11"/>
  <c r="N81" i="11"/>
  <c r="M81" i="11"/>
  <c r="I81" i="11"/>
  <c r="G81" i="11"/>
  <c r="A81" i="11"/>
  <c r="T80" i="11"/>
  <c r="S80" i="11"/>
  <c r="U80" i="11" s="1"/>
  <c r="R80" i="11"/>
  <c r="Q80" i="11"/>
  <c r="P80" i="11"/>
  <c r="O80" i="11"/>
  <c r="N80" i="11"/>
  <c r="M80" i="11"/>
  <c r="I80" i="11"/>
  <c r="G80" i="11"/>
  <c r="A80" i="11"/>
  <c r="S79" i="11"/>
  <c r="U79" i="11" s="1"/>
  <c r="R79" i="11"/>
  <c r="T79" i="11" s="1"/>
  <c r="Q79" i="11"/>
  <c r="P79" i="11"/>
  <c r="O79" i="11"/>
  <c r="N79" i="11"/>
  <c r="M79" i="11"/>
  <c r="I79" i="11"/>
  <c r="G79" i="11"/>
  <c r="A79" i="11"/>
  <c r="S78" i="11"/>
  <c r="U78" i="11" s="1"/>
  <c r="R78" i="11"/>
  <c r="T78" i="11" s="1"/>
  <c r="Q78" i="11"/>
  <c r="P78" i="11"/>
  <c r="O78" i="11"/>
  <c r="N78" i="11"/>
  <c r="M78" i="11"/>
  <c r="I78" i="11"/>
  <c r="G78" i="11"/>
  <c r="A78" i="11"/>
  <c r="U77" i="11"/>
  <c r="S77" i="11"/>
  <c r="R77" i="11"/>
  <c r="T77" i="11" s="1"/>
  <c r="Q77" i="11"/>
  <c r="P77" i="11"/>
  <c r="O77" i="11"/>
  <c r="N77" i="11"/>
  <c r="M77" i="11"/>
  <c r="I77" i="11"/>
  <c r="G77" i="11"/>
  <c r="A77" i="11"/>
  <c r="U76" i="11"/>
  <c r="S76" i="11"/>
  <c r="R76" i="11"/>
  <c r="T76" i="11" s="1"/>
  <c r="Q76" i="11"/>
  <c r="P76" i="11"/>
  <c r="O76" i="11"/>
  <c r="N76" i="11"/>
  <c r="M76" i="11"/>
  <c r="I76" i="11"/>
  <c r="G76" i="11"/>
  <c r="A76" i="11"/>
  <c r="S75" i="11"/>
  <c r="U75" i="11" s="1"/>
  <c r="R75" i="11"/>
  <c r="T75" i="11" s="1"/>
  <c r="Q75" i="11"/>
  <c r="P75" i="11"/>
  <c r="O75" i="11"/>
  <c r="N75" i="11"/>
  <c r="M75" i="11"/>
  <c r="I75" i="11"/>
  <c r="G75" i="11"/>
  <c r="A75" i="11"/>
  <c r="S74" i="11"/>
  <c r="U74" i="11" s="1"/>
  <c r="R74" i="11"/>
  <c r="T74" i="11" s="1"/>
  <c r="Q74" i="11"/>
  <c r="P74" i="11"/>
  <c r="O74" i="11"/>
  <c r="N74" i="11"/>
  <c r="M74" i="11"/>
  <c r="I74" i="11"/>
  <c r="G74" i="11"/>
  <c r="A74" i="11"/>
  <c r="U73" i="11"/>
  <c r="S73" i="11"/>
  <c r="R73" i="11"/>
  <c r="T73" i="11" s="1"/>
  <c r="Q73" i="11"/>
  <c r="P73" i="11"/>
  <c r="O73" i="11"/>
  <c r="N73" i="11"/>
  <c r="M73" i="11"/>
  <c r="I73" i="11"/>
  <c r="G73" i="11"/>
  <c r="A73" i="11"/>
  <c r="S72" i="11"/>
  <c r="U72" i="11" s="1"/>
  <c r="R72" i="11"/>
  <c r="T72" i="11" s="1"/>
  <c r="Q72" i="11"/>
  <c r="P72" i="11"/>
  <c r="O72" i="11"/>
  <c r="N72" i="11"/>
  <c r="M72" i="11"/>
  <c r="I72" i="11"/>
  <c r="G72" i="11"/>
  <c r="A72" i="11"/>
  <c r="S71" i="11"/>
  <c r="U71" i="11" s="1"/>
  <c r="R71" i="11"/>
  <c r="T71" i="11" s="1"/>
  <c r="Q71" i="11"/>
  <c r="P71" i="11"/>
  <c r="O71" i="11"/>
  <c r="N71" i="11"/>
  <c r="M71" i="11"/>
  <c r="I71" i="11"/>
  <c r="G71" i="11"/>
  <c r="A71" i="11"/>
  <c r="U70" i="11"/>
  <c r="S70" i="11"/>
  <c r="R70" i="11"/>
  <c r="T70" i="11" s="1"/>
  <c r="Q70" i="11"/>
  <c r="P70" i="11"/>
  <c r="O70" i="11"/>
  <c r="N70" i="11"/>
  <c r="M70" i="11"/>
  <c r="I70" i="11"/>
  <c r="G70" i="11"/>
  <c r="A70" i="11"/>
  <c r="U69" i="11"/>
  <c r="S69" i="11"/>
  <c r="R69" i="11"/>
  <c r="T69" i="11" s="1"/>
  <c r="Q69" i="11"/>
  <c r="P69" i="11"/>
  <c r="O69" i="11"/>
  <c r="N69" i="11"/>
  <c r="M69" i="11"/>
  <c r="I69" i="11"/>
  <c r="G69" i="11"/>
  <c r="A69" i="11"/>
  <c r="U68" i="11"/>
  <c r="T68" i="11"/>
  <c r="S68" i="11"/>
  <c r="R68" i="11"/>
  <c r="Q68" i="11"/>
  <c r="P68" i="11"/>
  <c r="O68" i="11"/>
  <c r="N68" i="11"/>
  <c r="M68" i="11"/>
  <c r="I68" i="11"/>
  <c r="G68" i="11"/>
  <c r="A68" i="11"/>
  <c r="S67" i="11"/>
  <c r="U67" i="11" s="1"/>
  <c r="R67" i="11"/>
  <c r="T67" i="11" s="1"/>
  <c r="Q67" i="11"/>
  <c r="P67" i="11"/>
  <c r="O67" i="11"/>
  <c r="N67" i="11"/>
  <c r="M67" i="11"/>
  <c r="I67" i="11"/>
  <c r="G67" i="11"/>
  <c r="A67" i="11"/>
  <c r="U66" i="11"/>
  <c r="T66" i="11"/>
  <c r="S66" i="11"/>
  <c r="R66" i="11"/>
  <c r="Q66" i="11"/>
  <c r="P66" i="11"/>
  <c r="O66" i="11"/>
  <c r="N66" i="11"/>
  <c r="M66" i="11"/>
  <c r="I66" i="11"/>
  <c r="G66" i="11"/>
  <c r="A66" i="11"/>
  <c r="U65" i="11"/>
  <c r="S65" i="11"/>
  <c r="R65" i="11"/>
  <c r="T65" i="11" s="1"/>
  <c r="Q65" i="11"/>
  <c r="P65" i="11"/>
  <c r="O65" i="11"/>
  <c r="N65" i="11"/>
  <c r="M65" i="11"/>
  <c r="I65" i="11"/>
  <c r="G65" i="11"/>
  <c r="A65" i="11"/>
  <c r="T64" i="11"/>
  <c r="S64" i="11"/>
  <c r="U64" i="11" s="1"/>
  <c r="R64" i="11"/>
  <c r="Q64" i="11"/>
  <c r="P64" i="11"/>
  <c r="O64" i="11"/>
  <c r="N64" i="11"/>
  <c r="M64" i="11"/>
  <c r="I64" i="11"/>
  <c r="G64" i="11"/>
  <c r="A64" i="11"/>
  <c r="S63" i="11"/>
  <c r="U63" i="11" s="1"/>
  <c r="R63" i="11"/>
  <c r="T63" i="11" s="1"/>
  <c r="Q63" i="11"/>
  <c r="P63" i="11"/>
  <c r="O63" i="11"/>
  <c r="N63" i="11"/>
  <c r="M63" i="11"/>
  <c r="I63" i="11"/>
  <c r="G63" i="11"/>
  <c r="A63" i="11"/>
  <c r="T62" i="11"/>
  <c r="S62" i="11"/>
  <c r="U62" i="11" s="1"/>
  <c r="R62" i="11"/>
  <c r="Q62" i="11"/>
  <c r="P62" i="11"/>
  <c r="O62" i="11"/>
  <c r="N62" i="11"/>
  <c r="M62" i="11"/>
  <c r="I62" i="11"/>
  <c r="G62" i="11"/>
  <c r="A62" i="11"/>
  <c r="S61" i="11"/>
  <c r="U61" i="11" s="1"/>
  <c r="R61" i="11"/>
  <c r="T61" i="11" s="1"/>
  <c r="Q61" i="11"/>
  <c r="P61" i="11"/>
  <c r="O61" i="11"/>
  <c r="N61" i="11"/>
  <c r="M61" i="11"/>
  <c r="I61" i="11"/>
  <c r="G61" i="11"/>
  <c r="A61" i="11"/>
  <c r="T60" i="11"/>
  <c r="S60" i="11"/>
  <c r="U60" i="11" s="1"/>
  <c r="R60" i="11"/>
  <c r="Q60" i="11"/>
  <c r="P60" i="11"/>
  <c r="O60" i="11"/>
  <c r="N60" i="11"/>
  <c r="M60" i="11"/>
  <c r="I60" i="11"/>
  <c r="G60" i="11"/>
  <c r="A60" i="11"/>
  <c r="S59" i="11"/>
  <c r="U59" i="11" s="1"/>
  <c r="R59" i="11"/>
  <c r="T59" i="11" s="1"/>
  <c r="Q59" i="11"/>
  <c r="P59" i="11"/>
  <c r="O59" i="11"/>
  <c r="N59" i="11"/>
  <c r="M59" i="11"/>
  <c r="I59" i="11"/>
  <c r="G59" i="11"/>
  <c r="A59" i="11"/>
  <c r="T58" i="11"/>
  <c r="S58" i="11"/>
  <c r="U58" i="11" s="1"/>
  <c r="R58" i="11"/>
  <c r="Q58" i="11"/>
  <c r="P58" i="11"/>
  <c r="O58" i="11"/>
  <c r="N58" i="11"/>
  <c r="M58" i="11"/>
  <c r="I58" i="11"/>
  <c r="G58" i="11"/>
  <c r="A58" i="11"/>
  <c r="S57" i="11"/>
  <c r="U57" i="11" s="1"/>
  <c r="R57" i="11"/>
  <c r="T57" i="11" s="1"/>
  <c r="Q57" i="11"/>
  <c r="P57" i="11"/>
  <c r="O57" i="11"/>
  <c r="N57" i="11"/>
  <c r="M57" i="11"/>
  <c r="I57" i="11"/>
  <c r="G57" i="11"/>
  <c r="A57" i="11"/>
  <c r="T56" i="11"/>
  <c r="S56" i="11"/>
  <c r="U56" i="11" s="1"/>
  <c r="R56" i="11"/>
  <c r="Q56" i="11"/>
  <c r="P56" i="11"/>
  <c r="O56" i="11"/>
  <c r="N56" i="11"/>
  <c r="M56" i="11"/>
  <c r="I56" i="11"/>
  <c r="G56" i="11"/>
  <c r="A56" i="11"/>
  <c r="S55" i="11"/>
  <c r="U55" i="11" s="1"/>
  <c r="R55" i="11"/>
  <c r="T55" i="11" s="1"/>
  <c r="Q55" i="11"/>
  <c r="P55" i="11"/>
  <c r="O55" i="11"/>
  <c r="N55" i="11"/>
  <c r="M55" i="11"/>
  <c r="I55" i="11"/>
  <c r="G55" i="11"/>
  <c r="A55" i="11"/>
  <c r="S54" i="11"/>
  <c r="U54" i="11" s="1"/>
  <c r="R54" i="11"/>
  <c r="T54" i="11" s="1"/>
  <c r="Q54" i="11"/>
  <c r="P54" i="11"/>
  <c r="O54" i="11"/>
  <c r="N54" i="11"/>
  <c r="M54" i="11"/>
  <c r="I54" i="11"/>
  <c r="G54" i="11"/>
  <c r="A54" i="11"/>
  <c r="S53" i="11"/>
  <c r="U53" i="11" s="1"/>
  <c r="R53" i="11"/>
  <c r="T53" i="11" s="1"/>
  <c r="Q53" i="11"/>
  <c r="P53" i="11"/>
  <c r="O53" i="11"/>
  <c r="N53" i="11"/>
  <c r="M53" i="11"/>
  <c r="I53" i="11"/>
  <c r="G53" i="11"/>
  <c r="A53" i="11"/>
  <c r="S52" i="11"/>
  <c r="U52" i="11" s="1"/>
  <c r="R52" i="11"/>
  <c r="T52" i="11" s="1"/>
  <c r="Q52" i="11"/>
  <c r="P52" i="11"/>
  <c r="O52" i="11"/>
  <c r="N52" i="11"/>
  <c r="M52" i="11"/>
  <c r="I52" i="11"/>
  <c r="G52" i="11"/>
  <c r="A52" i="11"/>
  <c r="S51" i="11"/>
  <c r="U51" i="11" s="1"/>
  <c r="R51" i="11"/>
  <c r="T51" i="11" s="1"/>
  <c r="Q51" i="11"/>
  <c r="P51" i="11"/>
  <c r="O51" i="11"/>
  <c r="N51" i="11"/>
  <c r="M51" i="11"/>
  <c r="I51" i="11"/>
  <c r="G51" i="11"/>
  <c r="A51" i="11"/>
  <c r="S50" i="11"/>
  <c r="U50" i="11" s="1"/>
  <c r="R50" i="11"/>
  <c r="T50" i="11" s="1"/>
  <c r="Q50" i="11"/>
  <c r="P50" i="11"/>
  <c r="O50" i="11"/>
  <c r="N50" i="11"/>
  <c r="M50" i="11"/>
  <c r="I50" i="11"/>
  <c r="G50" i="11"/>
  <c r="A50" i="11"/>
  <c r="S49" i="11"/>
  <c r="U49" i="11" s="1"/>
  <c r="R49" i="11"/>
  <c r="T49" i="11" s="1"/>
  <c r="Q49" i="11"/>
  <c r="P49" i="11"/>
  <c r="O49" i="11"/>
  <c r="N49" i="11"/>
  <c r="M49" i="11"/>
  <c r="I49" i="11"/>
  <c r="G49" i="11"/>
  <c r="A49" i="11"/>
  <c r="S48" i="11"/>
  <c r="U48" i="11" s="1"/>
  <c r="R48" i="11"/>
  <c r="T48" i="11" s="1"/>
  <c r="Q48" i="11"/>
  <c r="P48" i="11"/>
  <c r="O48" i="11"/>
  <c r="N48" i="11"/>
  <c r="M48" i="11"/>
  <c r="I48" i="11"/>
  <c r="G48" i="11"/>
  <c r="A48" i="11"/>
  <c r="S47" i="11"/>
  <c r="U47" i="11" s="1"/>
  <c r="R47" i="11"/>
  <c r="T47" i="11" s="1"/>
  <c r="Q47" i="11"/>
  <c r="P47" i="11"/>
  <c r="O47" i="11"/>
  <c r="N47" i="11"/>
  <c r="M47" i="11"/>
  <c r="I47" i="11"/>
  <c r="G47" i="11"/>
  <c r="A47" i="11"/>
  <c r="S46" i="11"/>
  <c r="U46" i="11" s="1"/>
  <c r="R46" i="11"/>
  <c r="T46" i="11" s="1"/>
  <c r="Q46" i="11"/>
  <c r="P46" i="11"/>
  <c r="O46" i="11"/>
  <c r="N46" i="11"/>
  <c r="M46" i="11"/>
  <c r="I46" i="11"/>
  <c r="G46" i="11"/>
  <c r="A46" i="11"/>
  <c r="S45" i="11"/>
  <c r="U45" i="11" s="1"/>
  <c r="R45" i="11"/>
  <c r="T45" i="11" s="1"/>
  <c r="Q45" i="11"/>
  <c r="P45" i="11"/>
  <c r="O45" i="11"/>
  <c r="N45" i="11"/>
  <c r="M45" i="11"/>
  <c r="I45" i="11"/>
  <c r="G45" i="11"/>
  <c r="A45" i="11"/>
  <c r="S44" i="11"/>
  <c r="U44" i="11" s="1"/>
  <c r="R44" i="11"/>
  <c r="T44" i="11" s="1"/>
  <c r="Q44" i="11"/>
  <c r="P44" i="11"/>
  <c r="O44" i="11"/>
  <c r="N44" i="11"/>
  <c r="M44" i="11"/>
  <c r="I44" i="11"/>
  <c r="G44" i="11"/>
  <c r="A44" i="11"/>
  <c r="S43" i="11"/>
  <c r="U43" i="11" s="1"/>
  <c r="R43" i="11"/>
  <c r="T43" i="11" s="1"/>
  <c r="Q43" i="11"/>
  <c r="P43" i="11"/>
  <c r="O43" i="11"/>
  <c r="N43" i="11"/>
  <c r="M43" i="11"/>
  <c r="I43" i="11"/>
  <c r="G43" i="11"/>
  <c r="A43" i="11"/>
  <c r="S42" i="11"/>
  <c r="U42" i="11" s="1"/>
  <c r="R42" i="11"/>
  <c r="T42" i="11" s="1"/>
  <c r="Q42" i="11"/>
  <c r="P42" i="11"/>
  <c r="O42" i="11"/>
  <c r="N42" i="11"/>
  <c r="M42" i="11"/>
  <c r="I42" i="11"/>
  <c r="G42" i="11"/>
  <c r="A42" i="11"/>
  <c r="S41" i="11"/>
  <c r="U41" i="11" s="1"/>
  <c r="R41" i="11"/>
  <c r="T41" i="11" s="1"/>
  <c r="Q41" i="11"/>
  <c r="P41" i="11"/>
  <c r="O41" i="11"/>
  <c r="N41" i="11"/>
  <c r="M41" i="11"/>
  <c r="I41" i="11"/>
  <c r="G41" i="11"/>
  <c r="A41" i="11"/>
  <c r="S40" i="11"/>
  <c r="U40" i="11" s="1"/>
  <c r="R40" i="11"/>
  <c r="T40" i="11" s="1"/>
  <c r="Q40" i="11"/>
  <c r="P40" i="11"/>
  <c r="O40" i="11"/>
  <c r="N40" i="11"/>
  <c r="M40" i="11"/>
  <c r="I40" i="11"/>
  <c r="G40" i="11"/>
  <c r="A40" i="11"/>
  <c r="S39" i="11"/>
  <c r="U39" i="11" s="1"/>
  <c r="R39" i="11"/>
  <c r="T39" i="11" s="1"/>
  <c r="Q39" i="11"/>
  <c r="P39" i="11"/>
  <c r="O39" i="11"/>
  <c r="N39" i="11"/>
  <c r="M39" i="11"/>
  <c r="I39" i="11"/>
  <c r="G39" i="11"/>
  <c r="A39" i="11"/>
  <c r="S38" i="11"/>
  <c r="U38" i="11" s="1"/>
  <c r="R38" i="11"/>
  <c r="T38" i="11" s="1"/>
  <c r="Q38" i="11"/>
  <c r="P38" i="11"/>
  <c r="O38" i="11"/>
  <c r="N38" i="11"/>
  <c r="M38" i="11"/>
  <c r="I38" i="11"/>
  <c r="G38" i="11"/>
  <c r="A38" i="11"/>
  <c r="S37" i="11"/>
  <c r="U37" i="11" s="1"/>
  <c r="R37" i="11"/>
  <c r="T37" i="11" s="1"/>
  <c r="Q37" i="11"/>
  <c r="P37" i="11"/>
  <c r="O37" i="11"/>
  <c r="N37" i="11"/>
  <c r="M37" i="11"/>
  <c r="I37" i="11"/>
  <c r="G37" i="11"/>
  <c r="A37" i="11"/>
  <c r="S36" i="11"/>
  <c r="U36" i="11" s="1"/>
  <c r="R36" i="11"/>
  <c r="T36" i="11" s="1"/>
  <c r="Q36" i="11"/>
  <c r="P36" i="11"/>
  <c r="O36" i="11"/>
  <c r="N36" i="11"/>
  <c r="M36" i="11"/>
  <c r="I36" i="11"/>
  <c r="G36" i="11"/>
  <c r="A36" i="11"/>
  <c r="S35" i="11"/>
  <c r="U35" i="11" s="1"/>
  <c r="R35" i="11"/>
  <c r="T35" i="11" s="1"/>
  <c r="Q35" i="11"/>
  <c r="P35" i="11"/>
  <c r="O35" i="11"/>
  <c r="N35" i="11"/>
  <c r="M35" i="11"/>
  <c r="I35" i="11"/>
  <c r="G35" i="11"/>
  <c r="A35" i="11"/>
  <c r="S34" i="11"/>
  <c r="U34" i="11" s="1"/>
  <c r="R34" i="11"/>
  <c r="T34" i="11" s="1"/>
  <c r="Q34" i="11"/>
  <c r="P34" i="11"/>
  <c r="O34" i="11"/>
  <c r="N34" i="11"/>
  <c r="M34" i="11"/>
  <c r="I34" i="11"/>
  <c r="G34" i="11"/>
  <c r="A34" i="11"/>
  <c r="S33" i="11"/>
  <c r="U33" i="11" s="1"/>
  <c r="R33" i="11"/>
  <c r="T33" i="11" s="1"/>
  <c r="Q33" i="11"/>
  <c r="P33" i="11"/>
  <c r="O33" i="11"/>
  <c r="N33" i="11"/>
  <c r="M33" i="11"/>
  <c r="I33" i="11"/>
  <c r="G33" i="11"/>
  <c r="A33" i="11"/>
  <c r="S32" i="11"/>
  <c r="U32" i="11" s="1"/>
  <c r="R32" i="11"/>
  <c r="T32" i="11" s="1"/>
  <c r="Q32" i="11"/>
  <c r="P32" i="11"/>
  <c r="O32" i="11"/>
  <c r="N32" i="11"/>
  <c r="M32" i="11"/>
  <c r="I32" i="11"/>
  <c r="G32" i="11"/>
  <c r="A32" i="11"/>
  <c r="S31" i="11"/>
  <c r="U31" i="11" s="1"/>
  <c r="R31" i="11"/>
  <c r="T31" i="11" s="1"/>
  <c r="Q31" i="11"/>
  <c r="P31" i="11"/>
  <c r="O31" i="11"/>
  <c r="N31" i="11"/>
  <c r="M31" i="11"/>
  <c r="I31" i="11"/>
  <c r="G31" i="11"/>
  <c r="A31" i="11"/>
  <c r="S30" i="11"/>
  <c r="U30" i="11" s="1"/>
  <c r="R30" i="11"/>
  <c r="T30" i="11" s="1"/>
  <c r="Q30" i="11"/>
  <c r="P30" i="11"/>
  <c r="O30" i="11"/>
  <c r="N30" i="11"/>
  <c r="M30" i="11"/>
  <c r="I30" i="11"/>
  <c r="G30" i="11"/>
  <c r="A30" i="11"/>
  <c r="S29" i="11"/>
  <c r="U29" i="11" s="1"/>
  <c r="R29" i="11"/>
  <c r="T29" i="11" s="1"/>
  <c r="Q29" i="11"/>
  <c r="P29" i="11"/>
  <c r="O29" i="11"/>
  <c r="N29" i="11"/>
  <c r="M29" i="11"/>
  <c r="I29" i="11"/>
  <c r="G29" i="11"/>
  <c r="A29" i="11"/>
  <c r="S28" i="11"/>
  <c r="U28" i="11" s="1"/>
  <c r="R28" i="11"/>
  <c r="T28" i="11" s="1"/>
  <c r="Q28" i="11"/>
  <c r="P28" i="11"/>
  <c r="O28" i="11"/>
  <c r="N28" i="11"/>
  <c r="M28" i="11"/>
  <c r="I28" i="11"/>
  <c r="G28" i="11"/>
  <c r="A28" i="11"/>
  <c r="S27" i="11"/>
  <c r="U27" i="11" s="1"/>
  <c r="R27" i="11"/>
  <c r="T27" i="11" s="1"/>
  <c r="Q27" i="11"/>
  <c r="P27" i="11"/>
  <c r="O27" i="11"/>
  <c r="N27" i="11"/>
  <c r="M27" i="11"/>
  <c r="I27" i="11"/>
  <c r="G27" i="11"/>
  <c r="A27" i="11"/>
  <c r="S26" i="11"/>
  <c r="U26" i="11" s="1"/>
  <c r="R26" i="11"/>
  <c r="T26" i="11" s="1"/>
  <c r="Q26" i="11"/>
  <c r="P26" i="11"/>
  <c r="O26" i="11"/>
  <c r="N26" i="11"/>
  <c r="M26" i="11"/>
  <c r="I26" i="11"/>
  <c r="G26" i="11"/>
  <c r="A26" i="11"/>
  <c r="S25" i="11"/>
  <c r="U25" i="11" s="1"/>
  <c r="R25" i="11"/>
  <c r="T25" i="11" s="1"/>
  <c r="Q25" i="11"/>
  <c r="P25" i="11"/>
  <c r="O25" i="11"/>
  <c r="N25" i="11"/>
  <c r="M25" i="11"/>
  <c r="I25" i="11"/>
  <c r="G25" i="11"/>
  <c r="A25" i="11"/>
  <c r="S24" i="11"/>
  <c r="U24" i="11" s="1"/>
  <c r="R24" i="11"/>
  <c r="T24" i="11" s="1"/>
  <c r="Q24" i="11"/>
  <c r="P24" i="11"/>
  <c r="O24" i="11"/>
  <c r="N24" i="11"/>
  <c r="M24" i="11"/>
  <c r="I24" i="11"/>
  <c r="G24" i="11"/>
  <c r="A24" i="11"/>
  <c r="S23" i="11"/>
  <c r="U23" i="11" s="1"/>
  <c r="R23" i="11"/>
  <c r="T23" i="11" s="1"/>
  <c r="Q23" i="11"/>
  <c r="P23" i="11"/>
  <c r="O23" i="11"/>
  <c r="N23" i="11"/>
  <c r="M23" i="11"/>
  <c r="I23" i="11"/>
  <c r="G23" i="11"/>
  <c r="A23" i="11"/>
  <c r="S22" i="11"/>
  <c r="U22" i="11" s="1"/>
  <c r="R22" i="11"/>
  <c r="T22" i="11" s="1"/>
  <c r="Q22" i="11"/>
  <c r="P22" i="11"/>
  <c r="O22" i="11"/>
  <c r="N22" i="11"/>
  <c r="M22" i="11"/>
  <c r="I22" i="11"/>
  <c r="G22" i="11"/>
  <c r="A22" i="11"/>
  <c r="S21" i="11"/>
  <c r="U21" i="11" s="1"/>
  <c r="R21" i="11"/>
  <c r="T21" i="11" s="1"/>
  <c r="Q21" i="11"/>
  <c r="P21" i="11"/>
  <c r="O21" i="11"/>
  <c r="N21" i="11"/>
  <c r="M21" i="11"/>
  <c r="I21" i="11"/>
  <c r="G21" i="11"/>
  <c r="A21" i="11"/>
  <c r="S20" i="11"/>
  <c r="U20" i="11" s="1"/>
  <c r="R20" i="11"/>
  <c r="T20" i="11" s="1"/>
  <c r="Q20" i="11"/>
  <c r="P20" i="11"/>
  <c r="O20" i="11"/>
  <c r="N20" i="11"/>
  <c r="M20" i="11"/>
  <c r="I20" i="11"/>
  <c r="G20" i="11"/>
  <c r="A20" i="11"/>
  <c r="S19" i="11"/>
  <c r="U19" i="11" s="1"/>
  <c r="R19" i="11"/>
  <c r="T19" i="11" s="1"/>
  <c r="Q19" i="11"/>
  <c r="P19" i="11"/>
  <c r="O19" i="11"/>
  <c r="N19" i="11"/>
  <c r="M19" i="11"/>
  <c r="I19" i="11"/>
  <c r="G19" i="11"/>
  <c r="A19" i="11"/>
  <c r="S18" i="11"/>
  <c r="U18" i="11" s="1"/>
  <c r="R18" i="11"/>
  <c r="T18" i="11" s="1"/>
  <c r="Q18" i="11"/>
  <c r="P18" i="11"/>
  <c r="O18" i="11"/>
  <c r="N18" i="11"/>
  <c r="M18" i="11"/>
  <c r="I18" i="11"/>
  <c r="G18" i="11"/>
  <c r="A18" i="11"/>
  <c r="S17" i="11"/>
  <c r="U17" i="11" s="1"/>
  <c r="R17" i="11"/>
  <c r="T17" i="11" s="1"/>
  <c r="Q17" i="11"/>
  <c r="P17" i="11"/>
  <c r="O17" i="11"/>
  <c r="N17" i="11"/>
  <c r="M17" i="11"/>
  <c r="I17" i="11"/>
  <c r="G17" i="11"/>
  <c r="A17" i="11"/>
  <c r="S16" i="11"/>
  <c r="U16" i="11" s="1"/>
  <c r="R16" i="11"/>
  <c r="T16" i="11" s="1"/>
  <c r="Q16" i="11"/>
  <c r="P16" i="11"/>
  <c r="O16" i="11"/>
  <c r="N16" i="11"/>
  <c r="M16" i="11"/>
  <c r="I16" i="11"/>
  <c r="G16" i="11"/>
  <c r="A16" i="11"/>
  <c r="S15" i="11"/>
  <c r="U15" i="11" s="1"/>
  <c r="R15" i="11"/>
  <c r="T15" i="11" s="1"/>
  <c r="Q15" i="11"/>
  <c r="P15" i="11"/>
  <c r="O15" i="11"/>
  <c r="N15" i="11"/>
  <c r="M15" i="11"/>
  <c r="I15" i="11"/>
  <c r="G15" i="11"/>
  <c r="A15" i="11"/>
  <c r="S14" i="11"/>
  <c r="U14" i="11" s="1"/>
  <c r="R14" i="11"/>
  <c r="T14" i="11" s="1"/>
  <c r="Q14" i="11"/>
  <c r="P14" i="11"/>
  <c r="O14" i="11"/>
  <c r="N14" i="11"/>
  <c r="M14" i="11"/>
  <c r="I14" i="11"/>
  <c r="G14" i="11"/>
  <c r="A14" i="11"/>
  <c r="S13" i="11"/>
  <c r="U13" i="11" s="1"/>
  <c r="R13" i="11"/>
  <c r="T13" i="11" s="1"/>
  <c r="Q13" i="11"/>
  <c r="P13" i="11"/>
  <c r="O13" i="11"/>
  <c r="N13" i="11"/>
  <c r="M13" i="11"/>
  <c r="I13" i="11"/>
  <c r="G13" i="11"/>
  <c r="A13" i="11"/>
  <c r="S12" i="11"/>
  <c r="U12" i="11" s="1"/>
  <c r="R12" i="11"/>
  <c r="T12" i="11" s="1"/>
  <c r="Q12" i="11"/>
  <c r="P12" i="11"/>
  <c r="O12" i="11"/>
  <c r="N12" i="11"/>
  <c r="M12" i="11"/>
  <c r="I12" i="11"/>
  <c r="G12" i="11"/>
  <c r="A12" i="11"/>
  <c r="S11" i="11"/>
  <c r="U11" i="11" s="1"/>
  <c r="R11" i="11"/>
  <c r="T11" i="11" s="1"/>
  <c r="Q11" i="11"/>
  <c r="P11" i="11"/>
  <c r="O11" i="11"/>
  <c r="N11" i="11"/>
  <c r="M11" i="11"/>
  <c r="I11" i="11"/>
  <c r="G11" i="11"/>
  <c r="A11" i="11"/>
  <c r="S10" i="11"/>
  <c r="U10" i="11" s="1"/>
  <c r="R10" i="11"/>
  <c r="T10" i="11" s="1"/>
  <c r="Q10" i="11"/>
  <c r="P10" i="11"/>
  <c r="O10" i="11"/>
  <c r="N10" i="11"/>
  <c r="M10" i="11"/>
  <c r="I10" i="11"/>
  <c r="G10" i="11"/>
  <c r="A10" i="11"/>
  <c r="S9" i="11"/>
  <c r="U9" i="11" s="1"/>
  <c r="R9" i="11"/>
  <c r="T9" i="11" s="1"/>
  <c r="Q9" i="11"/>
  <c r="P9" i="11"/>
  <c r="O9" i="11"/>
  <c r="N9" i="11"/>
  <c r="M9" i="11"/>
  <c r="I9" i="11"/>
  <c r="G9" i="11"/>
  <c r="A9" i="11"/>
  <c r="S8" i="11"/>
  <c r="U8" i="11" s="1"/>
  <c r="R8" i="11"/>
  <c r="T8" i="11" s="1"/>
  <c r="Q8" i="11"/>
  <c r="P8" i="11"/>
  <c r="O8" i="11"/>
  <c r="N8" i="11"/>
  <c r="M8" i="11"/>
  <c r="I8" i="11"/>
  <c r="G8" i="11"/>
  <c r="A8" i="11"/>
  <c r="S7" i="11"/>
  <c r="U7" i="11" s="1"/>
  <c r="R7" i="11"/>
  <c r="T7" i="11" s="1"/>
  <c r="Q7" i="11"/>
  <c r="P7" i="11"/>
  <c r="O7" i="11"/>
  <c r="N7" i="11"/>
  <c r="M7" i="11"/>
  <c r="I7" i="11"/>
  <c r="G7" i="11"/>
  <c r="A7" i="11"/>
  <c r="S6" i="11"/>
  <c r="U6" i="11" s="1"/>
  <c r="R6" i="11"/>
  <c r="T6" i="11" s="1"/>
  <c r="Q6" i="11"/>
  <c r="P6" i="11"/>
  <c r="O6" i="11"/>
  <c r="N6" i="11"/>
  <c r="M6" i="11"/>
  <c r="I6" i="11"/>
  <c r="G6" i="11"/>
  <c r="A6" i="11"/>
  <c r="S5" i="11"/>
  <c r="U5" i="11" s="1"/>
  <c r="R5" i="11"/>
  <c r="T5" i="11" s="1"/>
  <c r="Q5" i="11"/>
  <c r="P5" i="11"/>
  <c r="O5" i="11"/>
  <c r="N5" i="11"/>
  <c r="M5" i="11"/>
  <c r="I5" i="11"/>
  <c r="G5" i="11"/>
  <c r="A5" i="11"/>
  <c r="S4" i="11"/>
  <c r="U4" i="11" s="1"/>
  <c r="R4" i="11"/>
  <c r="T4" i="11" s="1"/>
  <c r="Q4" i="11"/>
  <c r="P4" i="11"/>
  <c r="O4" i="11"/>
  <c r="N4" i="11"/>
  <c r="M4" i="11"/>
  <c r="I4" i="11"/>
  <c r="G4" i="11"/>
  <c r="A4" i="11"/>
  <c r="S3" i="11"/>
  <c r="U3" i="11" s="1"/>
  <c r="R3" i="11"/>
  <c r="T3" i="11" s="1"/>
  <c r="Q3" i="11"/>
  <c r="P3" i="11"/>
  <c r="O3" i="11"/>
  <c r="N3" i="11"/>
  <c r="M3" i="11"/>
  <c r="I3" i="11"/>
  <c r="G3" i="11"/>
  <c r="A3" i="11"/>
  <c r="S2" i="11"/>
  <c r="U2" i="11" s="1"/>
  <c r="R2" i="11"/>
  <c r="T2" i="11" s="1"/>
  <c r="Q2" i="11"/>
  <c r="P2" i="11"/>
  <c r="O2" i="11"/>
  <c r="N2" i="11"/>
  <c r="M2" i="11"/>
  <c r="I2" i="11"/>
  <c r="G2" i="11"/>
  <c r="A2" i="11"/>
  <c r="AH1647" i="8" l="1"/>
  <c r="AG1647" i="8"/>
  <c r="AE1647" i="8"/>
  <c r="Y1647" i="8"/>
  <c r="AC1647" i="8" s="1"/>
  <c r="AF1647" i="8" s="1"/>
  <c r="V1647" i="8"/>
  <c r="U1647" i="8"/>
  <c r="T1647" i="8"/>
  <c r="P1647" i="8"/>
  <c r="AJ1647" i="8" s="1"/>
  <c r="AK1647" i="8" s="1"/>
  <c r="M1647" i="8"/>
  <c r="L1647" i="8"/>
  <c r="H1647" i="8"/>
  <c r="O1647" i="8" s="1"/>
  <c r="G1647" i="8"/>
  <c r="AH1646" i="8"/>
  <c r="AG1646" i="8"/>
  <c r="AE1646" i="8"/>
  <c r="Y1646" i="8"/>
  <c r="V1646" i="8"/>
  <c r="U1646" i="8"/>
  <c r="T1646" i="8"/>
  <c r="P1646" i="8"/>
  <c r="M1646" i="8"/>
  <c r="L1646" i="8"/>
  <c r="H1646" i="8"/>
  <c r="O1646" i="8" s="1"/>
  <c r="G1646" i="8"/>
  <c r="AK1645" i="8"/>
  <c r="AJ1645" i="8"/>
  <c r="AH1645" i="8"/>
  <c r="AG1645" i="8"/>
  <c r="AE1645" i="8"/>
  <c r="AD1645" i="8"/>
  <c r="Y1645" i="8"/>
  <c r="V1645" i="8"/>
  <c r="Z1645" i="8" s="1"/>
  <c r="U1645" i="8"/>
  <c r="T1645" i="8"/>
  <c r="P1645" i="8"/>
  <c r="M1645" i="8"/>
  <c r="L1645" i="8"/>
  <c r="H1645" i="8"/>
  <c r="R1645" i="8" s="1"/>
  <c r="G1645" i="8"/>
  <c r="AH1644" i="8"/>
  <c r="AG1644" i="8"/>
  <c r="AE1644" i="8"/>
  <c r="Y1644" i="8"/>
  <c r="V1644" i="8"/>
  <c r="U1644" i="8"/>
  <c r="T1644" i="8"/>
  <c r="M1644" i="8"/>
  <c r="L1644" i="8"/>
  <c r="H1644" i="8"/>
  <c r="R1644" i="8" s="1"/>
  <c r="G1644" i="8"/>
  <c r="AH1643" i="8"/>
  <c r="AG1643" i="8"/>
  <c r="AE1643" i="8"/>
  <c r="Y1643" i="8"/>
  <c r="AC1643" i="8" s="1"/>
  <c r="AF1643" i="8" s="1"/>
  <c r="V1643" i="8"/>
  <c r="U1643" i="8"/>
  <c r="T1643" i="8"/>
  <c r="R1643" i="8"/>
  <c r="M1643" i="8"/>
  <c r="P1643" i="8" s="1"/>
  <c r="AJ1643" i="8" s="1"/>
  <c r="AK1643" i="8" s="1"/>
  <c r="L1643" i="8"/>
  <c r="H1643" i="8"/>
  <c r="N1643" i="8" s="1"/>
  <c r="G1643" i="8"/>
  <c r="AH1642" i="8"/>
  <c r="AG1642" i="8"/>
  <c r="AE1642" i="8"/>
  <c r="Y1642" i="8"/>
  <c r="V1642" i="8"/>
  <c r="Z1642" i="8" s="1"/>
  <c r="U1642" i="8"/>
  <c r="W1642" i="8" s="1"/>
  <c r="T1642" i="8"/>
  <c r="P1642" i="8"/>
  <c r="M1642" i="8"/>
  <c r="L1642" i="8"/>
  <c r="H1642" i="8"/>
  <c r="R1642" i="8" s="1"/>
  <c r="G1642" i="8"/>
  <c r="AK1641" i="8"/>
  <c r="AJ1641" i="8"/>
  <c r="AH1641" i="8"/>
  <c r="AG1641" i="8"/>
  <c r="AE1641" i="8"/>
  <c r="Y1641" i="8"/>
  <c r="V1641" i="8"/>
  <c r="Z1641" i="8" s="1"/>
  <c r="U1641" i="8"/>
  <c r="T1641" i="8"/>
  <c r="P1641" i="8"/>
  <c r="M1641" i="8"/>
  <c r="L1641" i="8"/>
  <c r="H1641" i="8"/>
  <c r="R1641" i="8" s="1"/>
  <c r="G1641" i="8"/>
  <c r="AK1640" i="8"/>
  <c r="AH1640" i="8"/>
  <c r="AG1640" i="8"/>
  <c r="AE1640" i="8"/>
  <c r="AD1640" i="8"/>
  <c r="Y1640" i="8"/>
  <c r="V1640" i="8"/>
  <c r="U1640" i="8"/>
  <c r="T1640" i="8"/>
  <c r="M1640" i="8"/>
  <c r="L1640" i="8"/>
  <c r="H1640" i="8"/>
  <c r="R1640" i="8" s="1"/>
  <c r="G1640" i="8"/>
  <c r="AH1639" i="8"/>
  <c r="AG1639" i="8"/>
  <c r="AE1639" i="8"/>
  <c r="Y1639" i="8"/>
  <c r="V1639" i="8"/>
  <c r="U1639" i="8"/>
  <c r="T1639" i="8"/>
  <c r="M1639" i="8"/>
  <c r="L1639" i="8"/>
  <c r="H1639" i="8"/>
  <c r="R1639" i="8" s="1"/>
  <c r="G1639" i="8"/>
  <c r="AH1638" i="8"/>
  <c r="AG1638" i="8"/>
  <c r="AE1638" i="8"/>
  <c r="Y1638" i="8"/>
  <c r="V1638" i="8"/>
  <c r="Z1638" i="8" s="1"/>
  <c r="U1638" i="8"/>
  <c r="W1638" i="8" s="1"/>
  <c r="AA1638" i="8" s="1"/>
  <c r="T1638" i="8"/>
  <c r="P1638" i="8"/>
  <c r="AJ1638" i="8" s="1"/>
  <c r="AK1638" i="8" s="1"/>
  <c r="M1638" i="8"/>
  <c r="L1638" i="8"/>
  <c r="H1638" i="8"/>
  <c r="G1638" i="8"/>
  <c r="AH1637" i="8"/>
  <c r="AG1637" i="8"/>
  <c r="AE1637" i="8"/>
  <c r="Y1637" i="8"/>
  <c r="V1637" i="8"/>
  <c r="Z1637" i="8" s="1"/>
  <c r="U1637" i="8"/>
  <c r="T1637" i="8"/>
  <c r="P1637" i="8"/>
  <c r="AJ1637" i="8" s="1"/>
  <c r="AK1637" i="8" s="1"/>
  <c r="M1637" i="8"/>
  <c r="L1637" i="8"/>
  <c r="H1637" i="8"/>
  <c r="R1637" i="8" s="1"/>
  <c r="G1637" i="8"/>
  <c r="AH1636" i="8"/>
  <c r="AG1636" i="8"/>
  <c r="AE1636" i="8"/>
  <c r="Y1636" i="8"/>
  <c r="V1636" i="8"/>
  <c r="U1636" i="8"/>
  <c r="T1636" i="8"/>
  <c r="M1636" i="8"/>
  <c r="L1636" i="8"/>
  <c r="H1636" i="8"/>
  <c r="G1636" i="8"/>
  <c r="AH1635" i="8"/>
  <c r="AG1635" i="8"/>
  <c r="AE1635" i="8"/>
  <c r="Y1635" i="8"/>
  <c r="V1635" i="8"/>
  <c r="U1635" i="8"/>
  <c r="T1635" i="8"/>
  <c r="N1635" i="8"/>
  <c r="M1635" i="8"/>
  <c r="P1635" i="8" s="1"/>
  <c r="AJ1635" i="8" s="1"/>
  <c r="AK1635" i="8" s="1"/>
  <c r="L1635" i="8"/>
  <c r="H1635" i="8"/>
  <c r="R1635" i="8" s="1"/>
  <c r="G1635" i="8"/>
  <c r="AK1634" i="8"/>
  <c r="AH1634" i="8"/>
  <c r="AG1634" i="8"/>
  <c r="AE1634" i="8"/>
  <c r="AD1634" i="8"/>
  <c r="Y1634" i="8"/>
  <c r="V1634" i="8"/>
  <c r="Z1634" i="8" s="1"/>
  <c r="U1634" i="8"/>
  <c r="T1634" i="8"/>
  <c r="P1634" i="8"/>
  <c r="AJ1634" i="8" s="1"/>
  <c r="M1634" i="8"/>
  <c r="L1634" i="8"/>
  <c r="H1634" i="8"/>
  <c r="R1634" i="8" s="1"/>
  <c r="G1634" i="8"/>
  <c r="AK1633" i="8"/>
  <c r="AH1633" i="8"/>
  <c r="AG1633" i="8"/>
  <c r="AE1633" i="8"/>
  <c r="AD1633" i="8"/>
  <c r="Y1633" i="8"/>
  <c r="V1633" i="8"/>
  <c r="U1633" i="8"/>
  <c r="T1633" i="8"/>
  <c r="P1633" i="8"/>
  <c r="AJ1633" i="8" s="1"/>
  <c r="M1633" i="8"/>
  <c r="L1633" i="8"/>
  <c r="H1633" i="8"/>
  <c r="R1633" i="8" s="1"/>
  <c r="G1633" i="8"/>
  <c r="AK1632" i="8"/>
  <c r="AH1632" i="8"/>
  <c r="AG1632" i="8"/>
  <c r="AE1632" i="8"/>
  <c r="AD1632" i="8"/>
  <c r="Y1632" i="8"/>
  <c r="V1632" i="8"/>
  <c r="U1632" i="8"/>
  <c r="T1632" i="8"/>
  <c r="M1632" i="8"/>
  <c r="L1632" i="8"/>
  <c r="H1632" i="8"/>
  <c r="G1632" i="8"/>
  <c r="AH1631" i="8"/>
  <c r="AG1631" i="8"/>
  <c r="AE1631" i="8"/>
  <c r="Y1631" i="8"/>
  <c r="V1631" i="8"/>
  <c r="U1631" i="8"/>
  <c r="T1631" i="8"/>
  <c r="M1631" i="8"/>
  <c r="P1631" i="8" s="1"/>
  <c r="AJ1631" i="8" s="1"/>
  <c r="AK1631" i="8" s="1"/>
  <c r="L1631" i="8"/>
  <c r="H1631" i="8"/>
  <c r="R1631" i="8" s="1"/>
  <c r="G1631" i="8"/>
  <c r="AH1630" i="8"/>
  <c r="AG1630" i="8"/>
  <c r="AE1630" i="8"/>
  <c r="Z1630" i="8"/>
  <c r="Y1630" i="8"/>
  <c r="V1630" i="8"/>
  <c r="U1630" i="8"/>
  <c r="W1630" i="8" s="1"/>
  <c r="AA1630" i="8" s="1"/>
  <c r="T1630" i="8"/>
  <c r="P1630" i="8"/>
  <c r="AJ1630" i="8" s="1"/>
  <c r="AK1630" i="8" s="1"/>
  <c r="M1630" i="8"/>
  <c r="L1630" i="8"/>
  <c r="H1630" i="8"/>
  <c r="R1630" i="8" s="1"/>
  <c r="G1630" i="8"/>
  <c r="AK1629" i="8"/>
  <c r="AH1629" i="8"/>
  <c r="AG1629" i="8"/>
  <c r="AE1629" i="8"/>
  <c r="AD1629" i="8"/>
  <c r="Y1629" i="8"/>
  <c r="AC1629" i="8" s="1"/>
  <c r="AF1629" i="8" s="1"/>
  <c r="V1629" i="8"/>
  <c r="U1629" i="8"/>
  <c r="T1629" i="8"/>
  <c r="P1629" i="8"/>
  <c r="M1629" i="8"/>
  <c r="L1629" i="8"/>
  <c r="H1629" i="8"/>
  <c r="R1629" i="8" s="1"/>
  <c r="G1629" i="8"/>
  <c r="AH1628" i="8"/>
  <c r="AG1628" i="8"/>
  <c r="AE1628" i="8"/>
  <c r="Y1628" i="8"/>
  <c r="V1628" i="8"/>
  <c r="U1628" i="8"/>
  <c r="W1628" i="8" s="1"/>
  <c r="T1628" i="8"/>
  <c r="M1628" i="8"/>
  <c r="L1628" i="8"/>
  <c r="H1628" i="8"/>
  <c r="R1628" i="8" s="1"/>
  <c r="G1628" i="8"/>
  <c r="AH1627" i="8"/>
  <c r="AG1627" i="8"/>
  <c r="AE1627" i="8"/>
  <c r="Y1627" i="8"/>
  <c r="V1627" i="8"/>
  <c r="U1627" i="8"/>
  <c r="T1627" i="8"/>
  <c r="P1627" i="8"/>
  <c r="AJ1627" i="8" s="1"/>
  <c r="AK1627" i="8" s="1"/>
  <c r="M1627" i="8"/>
  <c r="L1627" i="8"/>
  <c r="H1627" i="8"/>
  <c r="G1627" i="8"/>
  <c r="AH1626" i="8"/>
  <c r="AG1626" i="8"/>
  <c r="AE1626" i="8"/>
  <c r="Y1626" i="8"/>
  <c r="V1626" i="8"/>
  <c r="Z1626" i="8" s="1"/>
  <c r="U1626" i="8"/>
  <c r="W1626" i="8" s="1"/>
  <c r="AA1626" i="8" s="1"/>
  <c r="T1626" i="8"/>
  <c r="P1626" i="8"/>
  <c r="AJ1626" i="8" s="1"/>
  <c r="AK1626" i="8" s="1"/>
  <c r="M1626" i="8"/>
  <c r="L1626" i="8"/>
  <c r="H1626" i="8"/>
  <c r="O1626" i="8" s="1"/>
  <c r="G1626" i="8"/>
  <c r="AH1625" i="8"/>
  <c r="AG1625" i="8"/>
  <c r="AE1625" i="8"/>
  <c r="Y1625" i="8"/>
  <c r="V1625" i="8"/>
  <c r="U1625" i="8"/>
  <c r="T1625" i="8"/>
  <c r="P1625" i="8"/>
  <c r="AJ1625" i="8" s="1"/>
  <c r="AK1625" i="8" s="1"/>
  <c r="M1625" i="8"/>
  <c r="L1625" i="8"/>
  <c r="H1625" i="8"/>
  <c r="O1625" i="8" s="1"/>
  <c r="G1625" i="8"/>
  <c r="AK1624" i="8"/>
  <c r="AH1624" i="8"/>
  <c r="AG1624" i="8"/>
  <c r="AE1624" i="8"/>
  <c r="AD1624" i="8"/>
  <c r="Y1624" i="8"/>
  <c r="V1624" i="8"/>
  <c r="U1624" i="8"/>
  <c r="T1624" i="8"/>
  <c r="M1624" i="8"/>
  <c r="L1624" i="8"/>
  <c r="H1624" i="8"/>
  <c r="R1624" i="8" s="1"/>
  <c r="G1624" i="8"/>
  <c r="AK1623" i="8"/>
  <c r="AH1623" i="8"/>
  <c r="AG1623" i="8"/>
  <c r="AE1623" i="8"/>
  <c r="AD1623" i="8"/>
  <c r="Y1623" i="8"/>
  <c r="V1623" i="8"/>
  <c r="Z1623" i="8" s="1"/>
  <c r="U1623" i="8"/>
  <c r="T1623" i="8"/>
  <c r="P1623" i="8"/>
  <c r="AJ1623" i="8" s="1"/>
  <c r="M1623" i="8"/>
  <c r="L1623" i="8"/>
  <c r="H1623" i="8"/>
  <c r="R1623" i="8" s="1"/>
  <c r="G1623" i="8"/>
  <c r="AH1622" i="8"/>
  <c r="AG1622" i="8"/>
  <c r="AE1622" i="8"/>
  <c r="Y1622" i="8"/>
  <c r="V1622" i="8"/>
  <c r="U1622" i="8"/>
  <c r="T1622" i="8"/>
  <c r="P1622" i="8"/>
  <c r="AJ1622" i="8" s="1"/>
  <c r="AK1622" i="8" s="1"/>
  <c r="M1622" i="8"/>
  <c r="L1622" i="8"/>
  <c r="H1622" i="8"/>
  <c r="O1622" i="8" s="1"/>
  <c r="G1622" i="8"/>
  <c r="AH1621" i="8"/>
  <c r="AG1621" i="8"/>
  <c r="AE1621" i="8"/>
  <c r="Y1621" i="8"/>
  <c r="V1621" i="8"/>
  <c r="U1621" i="8"/>
  <c r="T1621" i="8"/>
  <c r="P1621" i="8"/>
  <c r="AJ1621" i="8" s="1"/>
  <c r="AK1621" i="8" s="1"/>
  <c r="M1621" i="8"/>
  <c r="L1621" i="8"/>
  <c r="H1621" i="8"/>
  <c r="O1621" i="8" s="1"/>
  <c r="G1621" i="8"/>
  <c r="AK1620" i="8"/>
  <c r="AJ1620" i="8"/>
  <c r="AH1620" i="8"/>
  <c r="AG1620" i="8"/>
  <c r="AE1620" i="8"/>
  <c r="AD1620" i="8"/>
  <c r="Y1620" i="8"/>
  <c r="AC1620" i="8" s="1"/>
  <c r="AF1620" i="8" s="1"/>
  <c r="V1620" i="8"/>
  <c r="Z1620" i="8" s="1"/>
  <c r="U1620" i="8"/>
  <c r="T1620" i="8"/>
  <c r="M1620" i="8"/>
  <c r="P1620" i="8" s="1"/>
  <c r="L1620" i="8"/>
  <c r="H1620" i="8"/>
  <c r="R1620" i="8" s="1"/>
  <c r="G1620" i="8"/>
  <c r="AH1619" i="8"/>
  <c r="AG1619" i="8"/>
  <c r="AE1619" i="8"/>
  <c r="Y1619" i="8"/>
  <c r="V1619" i="8"/>
  <c r="U1619" i="8"/>
  <c r="T1619" i="8"/>
  <c r="P1619" i="8"/>
  <c r="AJ1619" i="8" s="1"/>
  <c r="AK1619" i="8" s="1"/>
  <c r="M1619" i="8"/>
  <c r="L1619" i="8"/>
  <c r="H1619" i="8"/>
  <c r="G1619" i="8"/>
  <c r="AK1618" i="8"/>
  <c r="AH1618" i="8"/>
  <c r="AG1618" i="8"/>
  <c r="AE1618" i="8"/>
  <c r="Y1618" i="8"/>
  <c r="V1618" i="8"/>
  <c r="U1618" i="8"/>
  <c r="T1618" i="8"/>
  <c r="P1618" i="8"/>
  <c r="AJ1618" i="8" s="1"/>
  <c r="M1618" i="8"/>
  <c r="L1618" i="8"/>
  <c r="H1618" i="8"/>
  <c r="N1618" i="8" s="1"/>
  <c r="G1618" i="8"/>
  <c r="AH1617" i="8"/>
  <c r="AG1617" i="8"/>
  <c r="AE1617" i="8"/>
  <c r="Y1617" i="8"/>
  <c r="AC1617" i="8" s="1"/>
  <c r="AF1617" i="8" s="1"/>
  <c r="V1617" i="8"/>
  <c r="U1617" i="8"/>
  <c r="T1617" i="8"/>
  <c r="P1617" i="8"/>
  <c r="M1617" i="8"/>
  <c r="L1617" i="8"/>
  <c r="H1617" i="8"/>
  <c r="R1617" i="8" s="1"/>
  <c r="G1617" i="8"/>
  <c r="AK1616" i="8"/>
  <c r="AJ1616" i="8"/>
  <c r="AH1616" i="8"/>
  <c r="AG1616" i="8"/>
  <c r="AE1616" i="8"/>
  <c r="AD1616" i="8"/>
  <c r="Y1616" i="8"/>
  <c r="AC1616" i="8" s="1"/>
  <c r="AF1616" i="8" s="1"/>
  <c r="V1616" i="8"/>
  <c r="Z1616" i="8" s="1"/>
  <c r="U1616" i="8"/>
  <c r="T1616" i="8"/>
  <c r="M1616" i="8"/>
  <c r="P1616" i="8" s="1"/>
  <c r="L1616" i="8"/>
  <c r="H1616" i="8"/>
  <c r="R1616" i="8" s="1"/>
  <c r="G1616" i="8"/>
  <c r="AH1615" i="8"/>
  <c r="AG1615" i="8"/>
  <c r="AE1615" i="8"/>
  <c r="Y1615" i="8"/>
  <c r="AC1615" i="8" s="1"/>
  <c r="AF1615" i="8" s="1"/>
  <c r="V1615" i="8"/>
  <c r="U1615" i="8"/>
  <c r="T1615" i="8"/>
  <c r="P1615" i="8"/>
  <c r="AJ1615" i="8" s="1"/>
  <c r="AK1615" i="8" s="1"/>
  <c r="M1615" i="8"/>
  <c r="L1615" i="8"/>
  <c r="N1615" i="8" s="1"/>
  <c r="H1615" i="8"/>
  <c r="R1615" i="8" s="1"/>
  <c r="G1615" i="8"/>
  <c r="AK1614" i="8"/>
  <c r="AH1614" i="8"/>
  <c r="AG1614" i="8"/>
  <c r="AE1614" i="8"/>
  <c r="AD1614" i="8"/>
  <c r="Y1614" i="8"/>
  <c r="V1614" i="8"/>
  <c r="U1614" i="8"/>
  <c r="W1614" i="8" s="1"/>
  <c r="T1614" i="8"/>
  <c r="P1614" i="8"/>
  <c r="M1614" i="8"/>
  <c r="L1614" i="8"/>
  <c r="H1614" i="8"/>
  <c r="G1614" i="8"/>
  <c r="AJ1613" i="8"/>
  <c r="AK1613" i="8" s="1"/>
  <c r="AH1613" i="8"/>
  <c r="AG1613" i="8"/>
  <c r="AE1613" i="8"/>
  <c r="Y1613" i="8"/>
  <c r="V1613" i="8"/>
  <c r="Z1613" i="8" s="1"/>
  <c r="U1613" i="8"/>
  <c r="T1613" i="8"/>
  <c r="M1613" i="8"/>
  <c r="P1613" i="8" s="1"/>
  <c r="L1613" i="8"/>
  <c r="H1613" i="8"/>
  <c r="O1613" i="8" s="1"/>
  <c r="G1613" i="8"/>
  <c r="AH1612" i="8"/>
  <c r="AG1612" i="8"/>
  <c r="AE1612" i="8"/>
  <c r="Y1612" i="8"/>
  <c r="V1612" i="8"/>
  <c r="U1612" i="8"/>
  <c r="T1612" i="8"/>
  <c r="M1612" i="8"/>
  <c r="L1612" i="8"/>
  <c r="H1612" i="8"/>
  <c r="R1612" i="8" s="1"/>
  <c r="G1612" i="8"/>
  <c r="AK1611" i="8"/>
  <c r="AH1611" i="8"/>
  <c r="AG1611" i="8"/>
  <c r="AE1611" i="8"/>
  <c r="AD1611" i="8"/>
  <c r="Y1611" i="8"/>
  <c r="V1611" i="8"/>
  <c r="Z1611" i="8" s="1"/>
  <c r="U1611" i="8"/>
  <c r="T1611" i="8"/>
  <c r="P1611" i="8"/>
  <c r="AJ1611" i="8" s="1"/>
  <c r="M1611" i="8"/>
  <c r="L1611" i="8"/>
  <c r="H1611" i="8"/>
  <c r="R1611" i="8" s="1"/>
  <c r="G1611" i="8"/>
  <c r="AK1610" i="8"/>
  <c r="AH1610" i="8"/>
  <c r="AG1610" i="8"/>
  <c r="AE1610" i="8"/>
  <c r="AD1610" i="8"/>
  <c r="Y1610" i="8"/>
  <c r="V1610" i="8"/>
  <c r="U1610" i="8"/>
  <c r="T1610" i="8"/>
  <c r="M1610" i="8"/>
  <c r="L1610" i="8"/>
  <c r="H1610" i="8"/>
  <c r="N1610" i="8" s="1"/>
  <c r="G1610" i="8"/>
  <c r="AH1609" i="8"/>
  <c r="AG1609" i="8"/>
  <c r="AE1609" i="8"/>
  <c r="Y1609" i="8"/>
  <c r="V1609" i="8"/>
  <c r="U1609" i="8"/>
  <c r="T1609" i="8"/>
  <c r="M1609" i="8"/>
  <c r="L1609" i="8"/>
  <c r="H1609" i="8"/>
  <c r="R1609" i="8" s="1"/>
  <c r="G1609" i="8"/>
  <c r="AH1608" i="8"/>
  <c r="AG1608" i="8"/>
  <c r="AE1608" i="8"/>
  <c r="Y1608" i="8"/>
  <c r="V1608" i="8"/>
  <c r="U1608" i="8"/>
  <c r="T1608" i="8"/>
  <c r="M1608" i="8"/>
  <c r="L1608" i="8"/>
  <c r="H1608" i="8"/>
  <c r="R1608" i="8" s="1"/>
  <c r="G1608" i="8"/>
  <c r="AH1607" i="8"/>
  <c r="AG1607" i="8"/>
  <c r="AE1607" i="8"/>
  <c r="Y1607" i="8"/>
  <c r="V1607" i="8"/>
  <c r="U1607" i="8"/>
  <c r="T1607" i="8"/>
  <c r="M1607" i="8"/>
  <c r="L1607" i="8"/>
  <c r="H1607" i="8"/>
  <c r="R1607" i="8" s="1"/>
  <c r="G1607" i="8"/>
  <c r="AH1606" i="8"/>
  <c r="AG1606" i="8"/>
  <c r="AE1606" i="8"/>
  <c r="Y1606" i="8"/>
  <c r="V1606" i="8"/>
  <c r="U1606" i="8"/>
  <c r="T1606" i="8"/>
  <c r="M1606" i="8"/>
  <c r="L1606" i="8"/>
  <c r="H1606" i="8"/>
  <c r="G1606" i="8"/>
  <c r="AH1605" i="8"/>
  <c r="AG1605" i="8"/>
  <c r="AE1605" i="8"/>
  <c r="Y1605" i="8"/>
  <c r="V1605" i="8"/>
  <c r="U1605" i="8"/>
  <c r="T1605" i="8"/>
  <c r="M1605" i="8"/>
  <c r="P1605" i="8" s="1"/>
  <c r="L1605" i="8"/>
  <c r="H1605" i="8"/>
  <c r="R1605" i="8" s="1"/>
  <c r="G1605" i="8"/>
  <c r="AH1604" i="8"/>
  <c r="AG1604" i="8"/>
  <c r="AE1604" i="8"/>
  <c r="Y1604" i="8"/>
  <c r="AC1604" i="8" s="1"/>
  <c r="AF1604" i="8" s="1"/>
  <c r="V1604" i="8"/>
  <c r="Z1604" i="8" s="1"/>
  <c r="U1604" i="8"/>
  <c r="T1604" i="8"/>
  <c r="M1604" i="8"/>
  <c r="P1604" i="8" s="1"/>
  <c r="AJ1604" i="8" s="1"/>
  <c r="AK1604" i="8" s="1"/>
  <c r="L1604" i="8"/>
  <c r="H1604" i="8"/>
  <c r="N1604" i="8" s="1"/>
  <c r="G1604" i="8"/>
  <c r="AH1603" i="8"/>
  <c r="AG1603" i="8"/>
  <c r="AE1603" i="8"/>
  <c r="Y1603" i="8"/>
  <c r="V1603" i="8"/>
  <c r="U1603" i="8"/>
  <c r="T1603" i="8"/>
  <c r="M1603" i="8"/>
  <c r="L1603" i="8"/>
  <c r="H1603" i="8"/>
  <c r="R1603" i="8" s="1"/>
  <c r="G1603" i="8"/>
  <c r="AH1602" i="8"/>
  <c r="AG1602" i="8"/>
  <c r="AE1602" i="8"/>
  <c r="Y1602" i="8"/>
  <c r="V1602" i="8"/>
  <c r="Z1602" i="8" s="1"/>
  <c r="U1602" i="8"/>
  <c r="T1602" i="8"/>
  <c r="M1602" i="8"/>
  <c r="P1602" i="8" s="1"/>
  <c r="AJ1602" i="8" s="1"/>
  <c r="AK1602" i="8" s="1"/>
  <c r="L1602" i="8"/>
  <c r="H1602" i="8"/>
  <c r="G1602" i="8"/>
  <c r="AK1601" i="8"/>
  <c r="AH1601" i="8"/>
  <c r="AG1601" i="8"/>
  <c r="AE1601" i="8"/>
  <c r="AD1601" i="8"/>
  <c r="Y1601" i="8"/>
  <c r="V1601" i="8"/>
  <c r="U1601" i="8"/>
  <c r="T1601" i="8"/>
  <c r="M1601" i="8"/>
  <c r="L1601" i="8"/>
  <c r="H1601" i="8"/>
  <c r="R1601" i="8" s="1"/>
  <c r="G1601" i="8"/>
  <c r="AH1600" i="8"/>
  <c r="AG1600" i="8"/>
  <c r="AE1600" i="8"/>
  <c r="Y1600" i="8"/>
  <c r="V1600" i="8"/>
  <c r="U1600" i="8"/>
  <c r="T1600" i="8"/>
  <c r="M1600" i="8"/>
  <c r="P1600" i="8" s="1"/>
  <c r="L1600" i="8"/>
  <c r="H1600" i="8"/>
  <c r="N1600" i="8" s="1"/>
  <c r="G1600" i="8"/>
  <c r="AK1599" i="8"/>
  <c r="AH1599" i="8"/>
  <c r="AG1599" i="8"/>
  <c r="AE1599" i="8"/>
  <c r="AD1599" i="8"/>
  <c r="Y1599" i="8"/>
  <c r="V1599" i="8"/>
  <c r="U1599" i="8"/>
  <c r="T1599" i="8"/>
  <c r="M1599" i="8"/>
  <c r="L1599" i="8"/>
  <c r="H1599" i="8"/>
  <c r="G1599" i="8"/>
  <c r="AJ1598" i="8"/>
  <c r="AK1598" i="8" s="1"/>
  <c r="AH1598" i="8"/>
  <c r="AG1598" i="8"/>
  <c r="AE1598" i="8"/>
  <c r="Y1598" i="8"/>
  <c r="AC1598" i="8" s="1"/>
  <c r="AF1598" i="8" s="1"/>
  <c r="V1598" i="8"/>
  <c r="U1598" i="8"/>
  <c r="T1598" i="8"/>
  <c r="P1598" i="8"/>
  <c r="M1598" i="8"/>
  <c r="L1598" i="8"/>
  <c r="H1598" i="8"/>
  <c r="G1598" i="8"/>
  <c r="AK1597" i="8"/>
  <c r="AH1597" i="8"/>
  <c r="AG1597" i="8"/>
  <c r="AE1597" i="8"/>
  <c r="AD1597" i="8"/>
  <c r="Y1597" i="8"/>
  <c r="V1597" i="8"/>
  <c r="U1597" i="8"/>
  <c r="T1597" i="8"/>
  <c r="M1597" i="8"/>
  <c r="L1597" i="8"/>
  <c r="H1597" i="8"/>
  <c r="R1597" i="8" s="1"/>
  <c r="G1597" i="8"/>
  <c r="AH1596" i="8"/>
  <c r="AG1596" i="8"/>
  <c r="AE1596" i="8"/>
  <c r="Y1596" i="8"/>
  <c r="V1596" i="8"/>
  <c r="U1596" i="8"/>
  <c r="T1596" i="8"/>
  <c r="M1596" i="8"/>
  <c r="P1596" i="8" s="1"/>
  <c r="L1596" i="8"/>
  <c r="H1596" i="8"/>
  <c r="R1596" i="8" s="1"/>
  <c r="G1596" i="8"/>
  <c r="AH1595" i="8"/>
  <c r="AG1595" i="8"/>
  <c r="AE1595" i="8"/>
  <c r="Y1595" i="8"/>
  <c r="V1595" i="8"/>
  <c r="U1595" i="8"/>
  <c r="T1595" i="8"/>
  <c r="M1595" i="8"/>
  <c r="P1595" i="8" s="1"/>
  <c r="L1595" i="8"/>
  <c r="H1595" i="8"/>
  <c r="N1595" i="8" s="1"/>
  <c r="G1595" i="8"/>
  <c r="AH1594" i="8"/>
  <c r="AG1594" i="8"/>
  <c r="AE1594" i="8"/>
  <c r="Y1594" i="8"/>
  <c r="AC1594" i="8" s="1"/>
  <c r="AF1594" i="8" s="1"/>
  <c r="V1594" i="8"/>
  <c r="U1594" i="8"/>
  <c r="T1594" i="8"/>
  <c r="P1594" i="8"/>
  <c r="AJ1594" i="8" s="1"/>
  <c r="AK1594" i="8" s="1"/>
  <c r="M1594" i="8"/>
  <c r="L1594" i="8"/>
  <c r="H1594" i="8"/>
  <c r="R1594" i="8" s="1"/>
  <c r="G1594" i="8"/>
  <c r="AH1593" i="8"/>
  <c r="AG1593" i="8"/>
  <c r="AE1593" i="8"/>
  <c r="Y1593" i="8"/>
  <c r="V1593" i="8"/>
  <c r="U1593" i="8"/>
  <c r="T1593" i="8"/>
  <c r="M1593" i="8"/>
  <c r="L1593" i="8"/>
  <c r="H1593" i="8"/>
  <c r="N1593" i="8" s="1"/>
  <c r="G1593" i="8"/>
  <c r="AH1592" i="8"/>
  <c r="AG1592" i="8"/>
  <c r="AE1592" i="8"/>
  <c r="Y1592" i="8"/>
  <c r="V1592" i="8"/>
  <c r="U1592" i="8"/>
  <c r="T1592" i="8"/>
  <c r="M1592" i="8"/>
  <c r="L1592" i="8"/>
  <c r="H1592" i="8"/>
  <c r="R1592" i="8" s="1"/>
  <c r="G1592" i="8"/>
  <c r="AK1591" i="8"/>
  <c r="AH1591" i="8"/>
  <c r="AG1591" i="8"/>
  <c r="AE1591" i="8"/>
  <c r="AD1591" i="8"/>
  <c r="Y1591" i="8"/>
  <c r="V1591" i="8"/>
  <c r="U1591" i="8"/>
  <c r="T1591" i="8"/>
  <c r="M1591" i="8"/>
  <c r="L1591" i="8"/>
  <c r="H1591" i="8"/>
  <c r="N1591" i="8" s="1"/>
  <c r="G1591" i="8"/>
  <c r="AH1590" i="8"/>
  <c r="AG1590" i="8"/>
  <c r="AE1590" i="8"/>
  <c r="Y1590" i="8"/>
  <c r="V1590" i="8"/>
  <c r="U1590" i="8"/>
  <c r="T1590" i="8"/>
  <c r="P1590" i="8"/>
  <c r="M1590" i="8"/>
  <c r="L1590" i="8"/>
  <c r="H1590" i="8"/>
  <c r="G1590" i="8"/>
  <c r="AH1589" i="8"/>
  <c r="AG1589" i="8"/>
  <c r="AE1589" i="8"/>
  <c r="Y1589" i="8"/>
  <c r="V1589" i="8"/>
  <c r="U1589" i="8"/>
  <c r="T1589" i="8"/>
  <c r="M1589" i="8"/>
  <c r="L1589" i="8"/>
  <c r="H1589" i="8"/>
  <c r="R1589" i="8" s="1"/>
  <c r="G1589" i="8"/>
  <c r="AK1588" i="8"/>
  <c r="AH1588" i="8"/>
  <c r="AG1588" i="8"/>
  <c r="AE1588" i="8"/>
  <c r="Y1588" i="8"/>
  <c r="V1588" i="8"/>
  <c r="U1588" i="8"/>
  <c r="T1588" i="8"/>
  <c r="P1588" i="8"/>
  <c r="AJ1588" i="8" s="1"/>
  <c r="O1588" i="8"/>
  <c r="M1588" i="8"/>
  <c r="L1588" i="8"/>
  <c r="H1588" i="8"/>
  <c r="G1588" i="8"/>
  <c r="AH1587" i="8"/>
  <c r="AG1587" i="8"/>
  <c r="AE1587" i="8"/>
  <c r="Y1587" i="8"/>
  <c r="V1587" i="8"/>
  <c r="U1587" i="8"/>
  <c r="T1587" i="8"/>
  <c r="P1587" i="8"/>
  <c r="M1587" i="8"/>
  <c r="L1587" i="8"/>
  <c r="H1587" i="8"/>
  <c r="N1587" i="8" s="1"/>
  <c r="G1587" i="8"/>
  <c r="AH1586" i="8"/>
  <c r="AG1586" i="8"/>
  <c r="AE1586" i="8"/>
  <c r="Y1586" i="8"/>
  <c r="V1586" i="8"/>
  <c r="Z1586" i="8" s="1"/>
  <c r="U1586" i="8"/>
  <c r="T1586" i="8"/>
  <c r="P1586" i="8"/>
  <c r="AJ1586" i="8" s="1"/>
  <c r="AK1586" i="8" s="1"/>
  <c r="M1586" i="8"/>
  <c r="L1586" i="8"/>
  <c r="H1586" i="8"/>
  <c r="O1586" i="8" s="1"/>
  <c r="G1586" i="8"/>
  <c r="AJ1585" i="8"/>
  <c r="AK1585" i="8" s="1"/>
  <c r="AH1585" i="8"/>
  <c r="AG1585" i="8"/>
  <c r="AE1585" i="8"/>
  <c r="Y1585" i="8"/>
  <c r="V1585" i="8"/>
  <c r="U1585" i="8"/>
  <c r="T1585" i="8"/>
  <c r="M1585" i="8"/>
  <c r="P1585" i="8" s="1"/>
  <c r="L1585" i="8"/>
  <c r="N1585" i="8" s="1"/>
  <c r="H1585" i="8"/>
  <c r="O1585" i="8" s="1"/>
  <c r="G1585" i="8"/>
  <c r="AH1584" i="8"/>
  <c r="AG1584" i="8"/>
  <c r="AE1584" i="8"/>
  <c r="Y1584" i="8"/>
  <c r="V1584" i="8"/>
  <c r="U1584" i="8"/>
  <c r="T1584" i="8"/>
  <c r="P1584" i="8"/>
  <c r="M1584" i="8"/>
  <c r="L1584" i="8"/>
  <c r="H1584" i="8"/>
  <c r="N1584" i="8" s="1"/>
  <c r="G1584" i="8"/>
  <c r="AJ1583" i="8"/>
  <c r="AK1583" i="8" s="1"/>
  <c r="AH1583" i="8"/>
  <c r="AG1583" i="8"/>
  <c r="AE1583" i="8"/>
  <c r="Y1583" i="8"/>
  <c r="V1583" i="8"/>
  <c r="U1583" i="8"/>
  <c r="T1583" i="8"/>
  <c r="P1583" i="8"/>
  <c r="M1583" i="8"/>
  <c r="L1583" i="8"/>
  <c r="H1583" i="8"/>
  <c r="G1583" i="8"/>
  <c r="AJ1582" i="8"/>
  <c r="AK1582" i="8" s="1"/>
  <c r="AH1582" i="8"/>
  <c r="AG1582" i="8"/>
  <c r="AE1582" i="8"/>
  <c r="Y1582" i="8"/>
  <c r="AC1582" i="8" s="1"/>
  <c r="AF1582" i="8" s="1"/>
  <c r="V1582" i="8"/>
  <c r="U1582" i="8"/>
  <c r="T1582" i="8"/>
  <c r="P1582" i="8"/>
  <c r="M1582" i="8"/>
  <c r="L1582" i="8"/>
  <c r="H1582" i="8"/>
  <c r="R1582" i="8" s="1"/>
  <c r="G1582" i="8"/>
  <c r="AK1581" i="8"/>
  <c r="AJ1581" i="8"/>
  <c r="AH1581" i="8"/>
  <c r="AG1581" i="8"/>
  <c r="AE1581" i="8"/>
  <c r="Y1581" i="8"/>
  <c r="AC1581" i="8" s="1"/>
  <c r="AF1581" i="8" s="1"/>
  <c r="V1581" i="8"/>
  <c r="Z1581" i="8" s="1"/>
  <c r="U1581" i="8"/>
  <c r="W1581" i="8" s="1"/>
  <c r="AA1581" i="8" s="1"/>
  <c r="T1581" i="8"/>
  <c r="M1581" i="8"/>
  <c r="P1581" i="8" s="1"/>
  <c r="L1581" i="8"/>
  <c r="H1581" i="8"/>
  <c r="G1581" i="8"/>
  <c r="AK1580" i="8"/>
  <c r="AH1580" i="8"/>
  <c r="AG1580" i="8"/>
  <c r="AE1580" i="8"/>
  <c r="Y1580" i="8"/>
  <c r="AC1580" i="8" s="1"/>
  <c r="AF1580" i="8" s="1"/>
  <c r="V1580" i="8"/>
  <c r="U1580" i="8"/>
  <c r="T1580" i="8"/>
  <c r="P1580" i="8"/>
  <c r="AJ1580" i="8" s="1"/>
  <c r="M1580" i="8"/>
  <c r="L1580" i="8"/>
  <c r="H1580" i="8"/>
  <c r="G1580" i="8"/>
  <c r="AJ1579" i="8"/>
  <c r="AK1579" i="8" s="1"/>
  <c r="AH1579" i="8"/>
  <c r="AG1579" i="8"/>
  <c r="AE1579" i="8"/>
  <c r="Y1579" i="8"/>
  <c r="V1579" i="8"/>
  <c r="U1579" i="8"/>
  <c r="T1579" i="8"/>
  <c r="P1579" i="8"/>
  <c r="M1579" i="8"/>
  <c r="L1579" i="8"/>
  <c r="H1579" i="8"/>
  <c r="N1579" i="8" s="1"/>
  <c r="G1579" i="8"/>
  <c r="AK1578" i="8"/>
  <c r="AJ1578" i="8"/>
  <c r="AH1578" i="8"/>
  <c r="AG1578" i="8"/>
  <c r="AE1578" i="8"/>
  <c r="Y1578" i="8"/>
  <c r="AC1578" i="8" s="1"/>
  <c r="AF1578" i="8" s="1"/>
  <c r="V1578" i="8"/>
  <c r="U1578" i="8"/>
  <c r="T1578" i="8"/>
  <c r="M1578" i="8"/>
  <c r="P1578" i="8" s="1"/>
  <c r="L1578" i="8"/>
  <c r="H1578" i="8"/>
  <c r="R1578" i="8" s="1"/>
  <c r="G1578" i="8"/>
  <c r="AH1577" i="8"/>
  <c r="AG1577" i="8"/>
  <c r="AE1577" i="8"/>
  <c r="Y1577" i="8"/>
  <c r="V1577" i="8"/>
  <c r="U1577" i="8"/>
  <c r="T1577" i="8"/>
  <c r="M1577" i="8"/>
  <c r="L1577" i="8"/>
  <c r="H1577" i="8"/>
  <c r="R1577" i="8" s="1"/>
  <c r="G1577" i="8"/>
  <c r="AH1576" i="8"/>
  <c r="AG1576" i="8"/>
  <c r="AE1576" i="8"/>
  <c r="Y1576" i="8"/>
  <c r="AC1576" i="8" s="1"/>
  <c r="AF1576" i="8" s="1"/>
  <c r="V1576" i="8"/>
  <c r="U1576" i="8"/>
  <c r="T1576" i="8"/>
  <c r="M1576" i="8"/>
  <c r="P1576" i="8" s="1"/>
  <c r="AJ1576" i="8" s="1"/>
  <c r="AK1576" i="8" s="1"/>
  <c r="L1576" i="8"/>
  <c r="H1576" i="8"/>
  <c r="R1576" i="8" s="1"/>
  <c r="G1576" i="8"/>
  <c r="AK1575" i="8"/>
  <c r="AH1575" i="8"/>
  <c r="AG1575" i="8"/>
  <c r="AE1575" i="8"/>
  <c r="AD1575" i="8"/>
  <c r="Y1575" i="8"/>
  <c r="V1575" i="8"/>
  <c r="U1575" i="8"/>
  <c r="T1575" i="8"/>
  <c r="P1575" i="8"/>
  <c r="AJ1575" i="8" s="1"/>
  <c r="M1575" i="8"/>
  <c r="L1575" i="8"/>
  <c r="H1575" i="8"/>
  <c r="N1575" i="8" s="1"/>
  <c r="G1575" i="8"/>
  <c r="AJ1574" i="8"/>
  <c r="AK1574" i="8" s="1"/>
  <c r="AH1574" i="8"/>
  <c r="AG1574" i="8"/>
  <c r="AE1574" i="8"/>
  <c r="Y1574" i="8"/>
  <c r="V1574" i="8"/>
  <c r="U1574" i="8"/>
  <c r="T1574" i="8"/>
  <c r="P1574" i="8"/>
  <c r="M1574" i="8"/>
  <c r="L1574" i="8"/>
  <c r="H1574" i="8"/>
  <c r="G1574" i="8"/>
  <c r="AH1573" i="8"/>
  <c r="AG1573" i="8"/>
  <c r="AE1573" i="8"/>
  <c r="Y1573" i="8"/>
  <c r="AC1573" i="8" s="1"/>
  <c r="AF1573" i="8" s="1"/>
  <c r="V1573" i="8"/>
  <c r="U1573" i="8"/>
  <c r="T1573" i="8"/>
  <c r="M1573" i="8"/>
  <c r="P1573" i="8" s="1"/>
  <c r="AJ1573" i="8" s="1"/>
  <c r="AK1573" i="8" s="1"/>
  <c r="L1573" i="8"/>
  <c r="H1573" i="8"/>
  <c r="R1573" i="8" s="1"/>
  <c r="G1573" i="8"/>
  <c r="AH1572" i="8"/>
  <c r="AG1572" i="8"/>
  <c r="AE1572" i="8"/>
  <c r="Y1572" i="8"/>
  <c r="V1572" i="8"/>
  <c r="U1572" i="8"/>
  <c r="T1572" i="8"/>
  <c r="M1572" i="8"/>
  <c r="L1572" i="8"/>
  <c r="H1572" i="8"/>
  <c r="R1572" i="8" s="1"/>
  <c r="G1572" i="8"/>
  <c r="AK1571" i="8"/>
  <c r="AH1571" i="8"/>
  <c r="AG1571" i="8"/>
  <c r="AE1571" i="8"/>
  <c r="AD1571" i="8"/>
  <c r="Y1571" i="8"/>
  <c r="V1571" i="8"/>
  <c r="U1571" i="8"/>
  <c r="T1571" i="8"/>
  <c r="P1571" i="8"/>
  <c r="AJ1571" i="8" s="1"/>
  <c r="M1571" i="8"/>
  <c r="L1571" i="8"/>
  <c r="H1571" i="8"/>
  <c r="G1571" i="8"/>
  <c r="AH1570" i="8"/>
  <c r="AG1570" i="8"/>
  <c r="AE1570" i="8"/>
  <c r="Y1570" i="8"/>
  <c r="V1570" i="8"/>
  <c r="U1570" i="8"/>
  <c r="T1570" i="8"/>
  <c r="P1570" i="8"/>
  <c r="M1570" i="8"/>
  <c r="L1570" i="8"/>
  <c r="H1570" i="8"/>
  <c r="N1570" i="8" s="1"/>
  <c r="G1570" i="8"/>
  <c r="AH1569" i="8"/>
  <c r="AG1569" i="8"/>
  <c r="AE1569" i="8"/>
  <c r="Y1569" i="8"/>
  <c r="V1569" i="8"/>
  <c r="Z1569" i="8" s="1"/>
  <c r="U1569" i="8"/>
  <c r="T1569" i="8"/>
  <c r="M1569" i="8"/>
  <c r="P1569" i="8" s="1"/>
  <c r="AJ1569" i="8" s="1"/>
  <c r="AK1569" i="8" s="1"/>
  <c r="L1569" i="8"/>
  <c r="H1569" i="8"/>
  <c r="G1569" i="8"/>
  <c r="AH1568" i="8"/>
  <c r="AG1568" i="8"/>
  <c r="AE1568" i="8"/>
  <c r="Y1568" i="8"/>
  <c r="AC1568" i="8" s="1"/>
  <c r="AF1568" i="8" s="1"/>
  <c r="V1568" i="8"/>
  <c r="Z1568" i="8" s="1"/>
  <c r="U1568" i="8"/>
  <c r="T1568" i="8"/>
  <c r="M1568" i="8"/>
  <c r="P1568" i="8" s="1"/>
  <c r="AJ1568" i="8" s="1"/>
  <c r="AK1568" i="8" s="1"/>
  <c r="L1568" i="8"/>
  <c r="H1568" i="8"/>
  <c r="G1568" i="8"/>
  <c r="AH1567" i="8"/>
  <c r="AG1567" i="8"/>
  <c r="AE1567" i="8"/>
  <c r="Y1567" i="8"/>
  <c r="V1567" i="8"/>
  <c r="U1567" i="8"/>
  <c r="T1567" i="8"/>
  <c r="P1567" i="8"/>
  <c r="AJ1567" i="8" s="1"/>
  <c r="AK1567" i="8" s="1"/>
  <c r="M1567" i="8"/>
  <c r="L1567" i="8"/>
  <c r="H1567" i="8"/>
  <c r="G1567" i="8"/>
  <c r="AJ1566" i="8"/>
  <c r="AK1566" i="8" s="1"/>
  <c r="AH1566" i="8"/>
  <c r="AG1566" i="8"/>
  <c r="AE1566" i="8"/>
  <c r="Y1566" i="8"/>
  <c r="V1566" i="8"/>
  <c r="U1566" i="8"/>
  <c r="T1566" i="8"/>
  <c r="P1566" i="8"/>
  <c r="M1566" i="8"/>
  <c r="L1566" i="8"/>
  <c r="H1566" i="8"/>
  <c r="N1566" i="8" s="1"/>
  <c r="G1566" i="8"/>
  <c r="AH1565" i="8"/>
  <c r="AG1565" i="8"/>
  <c r="AE1565" i="8"/>
  <c r="Y1565" i="8"/>
  <c r="V1565" i="8"/>
  <c r="Z1565" i="8" s="1"/>
  <c r="U1565" i="8"/>
  <c r="T1565" i="8"/>
  <c r="P1565" i="8"/>
  <c r="AJ1565" i="8" s="1"/>
  <c r="AK1565" i="8" s="1"/>
  <c r="M1565" i="8"/>
  <c r="L1565" i="8"/>
  <c r="H1565" i="8"/>
  <c r="O1565" i="8" s="1"/>
  <c r="G1565" i="8"/>
  <c r="AH1564" i="8"/>
  <c r="AG1564" i="8"/>
  <c r="AE1564" i="8"/>
  <c r="Y1564" i="8"/>
  <c r="V1564" i="8"/>
  <c r="U1564" i="8"/>
  <c r="T1564" i="8"/>
  <c r="M1564" i="8"/>
  <c r="L1564" i="8"/>
  <c r="H1564" i="8"/>
  <c r="R1564" i="8" s="1"/>
  <c r="G1564" i="8"/>
  <c r="AH1563" i="8"/>
  <c r="AG1563" i="8"/>
  <c r="AE1563" i="8"/>
  <c r="Y1563" i="8"/>
  <c r="V1563" i="8"/>
  <c r="U1563" i="8"/>
  <c r="T1563" i="8"/>
  <c r="P1563" i="8"/>
  <c r="M1563" i="8"/>
  <c r="L1563" i="8"/>
  <c r="H1563" i="8"/>
  <c r="G1563" i="8"/>
  <c r="AH1562" i="8"/>
  <c r="AG1562" i="8"/>
  <c r="AE1562" i="8"/>
  <c r="Y1562" i="8"/>
  <c r="V1562" i="8"/>
  <c r="U1562" i="8"/>
  <c r="T1562" i="8"/>
  <c r="P1562" i="8"/>
  <c r="M1562" i="8"/>
  <c r="L1562" i="8"/>
  <c r="H1562" i="8"/>
  <c r="N1562" i="8" s="1"/>
  <c r="G1562" i="8"/>
  <c r="AH1561" i="8"/>
  <c r="AG1561" i="8"/>
  <c r="AE1561" i="8"/>
  <c r="Y1561" i="8"/>
  <c r="V1561" i="8"/>
  <c r="U1561" i="8"/>
  <c r="T1561" i="8"/>
  <c r="M1561" i="8"/>
  <c r="L1561" i="8"/>
  <c r="H1561" i="8"/>
  <c r="R1561" i="8" s="1"/>
  <c r="G1561" i="8"/>
  <c r="AH1560" i="8"/>
  <c r="AG1560" i="8"/>
  <c r="AE1560" i="8"/>
  <c r="Y1560" i="8"/>
  <c r="V1560" i="8"/>
  <c r="U1560" i="8"/>
  <c r="T1560" i="8"/>
  <c r="M1560" i="8"/>
  <c r="L1560" i="8"/>
  <c r="H1560" i="8"/>
  <c r="G1560" i="8"/>
  <c r="AK1559" i="8"/>
  <c r="AH1559" i="8"/>
  <c r="AG1559" i="8"/>
  <c r="AE1559" i="8"/>
  <c r="AD1559" i="8"/>
  <c r="Y1559" i="8"/>
  <c r="AC1559" i="8" s="1"/>
  <c r="AF1559" i="8" s="1"/>
  <c r="V1559" i="8"/>
  <c r="Z1559" i="8" s="1"/>
  <c r="U1559" i="8"/>
  <c r="T1559" i="8"/>
  <c r="P1559" i="8"/>
  <c r="AJ1559" i="8" s="1"/>
  <c r="M1559" i="8"/>
  <c r="L1559" i="8"/>
  <c r="H1559" i="8"/>
  <c r="O1559" i="8" s="1"/>
  <c r="G1559" i="8"/>
  <c r="AH1558" i="8"/>
  <c r="AG1558" i="8"/>
  <c r="AE1558" i="8"/>
  <c r="Y1558" i="8"/>
  <c r="V1558" i="8"/>
  <c r="U1558" i="8"/>
  <c r="T1558" i="8"/>
  <c r="P1558" i="8"/>
  <c r="AC1558" i="8" s="1"/>
  <c r="AF1558" i="8" s="1"/>
  <c r="M1558" i="8"/>
  <c r="L1558" i="8"/>
  <c r="H1558" i="8"/>
  <c r="R1558" i="8" s="1"/>
  <c r="G1558" i="8"/>
  <c r="AK1557" i="8"/>
  <c r="AJ1557" i="8"/>
  <c r="AH1557" i="8"/>
  <c r="AG1557" i="8"/>
  <c r="AE1557" i="8"/>
  <c r="AD1557" i="8"/>
  <c r="Y1557" i="8"/>
  <c r="V1557" i="8"/>
  <c r="U1557" i="8"/>
  <c r="T1557" i="8"/>
  <c r="M1557" i="8"/>
  <c r="P1557" i="8" s="1"/>
  <c r="L1557" i="8"/>
  <c r="H1557" i="8"/>
  <c r="R1557" i="8" s="1"/>
  <c r="G1557" i="8"/>
  <c r="AH1556" i="8"/>
  <c r="AG1556" i="8"/>
  <c r="AE1556" i="8"/>
  <c r="Y1556" i="8"/>
  <c r="V1556" i="8"/>
  <c r="U1556" i="8"/>
  <c r="T1556" i="8"/>
  <c r="R1556" i="8"/>
  <c r="M1556" i="8"/>
  <c r="L1556" i="8"/>
  <c r="N1556" i="8" s="1"/>
  <c r="H1556" i="8"/>
  <c r="G1556" i="8"/>
  <c r="AK1555" i="8"/>
  <c r="AJ1555" i="8"/>
  <c r="AH1555" i="8"/>
  <c r="AG1555" i="8"/>
  <c r="AE1555" i="8"/>
  <c r="AD1555" i="8"/>
  <c r="Y1555" i="8"/>
  <c r="V1555" i="8"/>
  <c r="Z1555" i="8" s="1"/>
  <c r="U1555" i="8"/>
  <c r="T1555" i="8"/>
  <c r="P1555" i="8"/>
  <c r="M1555" i="8"/>
  <c r="L1555" i="8"/>
  <c r="H1555" i="8"/>
  <c r="G1555" i="8"/>
  <c r="AK1554" i="8"/>
  <c r="AH1554" i="8"/>
  <c r="AG1554" i="8"/>
  <c r="AE1554" i="8"/>
  <c r="AD1554" i="8"/>
  <c r="Y1554" i="8"/>
  <c r="V1554" i="8"/>
  <c r="U1554" i="8"/>
  <c r="T1554" i="8"/>
  <c r="M1554" i="8"/>
  <c r="L1554" i="8"/>
  <c r="H1554" i="8"/>
  <c r="G1554" i="8"/>
  <c r="AK1553" i="8"/>
  <c r="AJ1553" i="8"/>
  <c r="AH1553" i="8"/>
  <c r="AG1553" i="8"/>
  <c r="AE1553" i="8"/>
  <c r="AD1553" i="8"/>
  <c r="Y1553" i="8"/>
  <c r="V1553" i="8"/>
  <c r="Z1553" i="8" s="1"/>
  <c r="U1553" i="8"/>
  <c r="T1553" i="8"/>
  <c r="P1553" i="8"/>
  <c r="M1553" i="8"/>
  <c r="L1553" i="8"/>
  <c r="H1553" i="8"/>
  <c r="O1553" i="8" s="1"/>
  <c r="G1553" i="8"/>
  <c r="AK1552" i="8"/>
  <c r="AH1552" i="8"/>
  <c r="AG1552" i="8"/>
  <c r="AE1552" i="8"/>
  <c r="AD1552" i="8"/>
  <c r="Y1552" i="8"/>
  <c r="V1552" i="8"/>
  <c r="U1552" i="8"/>
  <c r="T1552" i="8"/>
  <c r="M1552" i="8"/>
  <c r="P1552" i="8" s="1"/>
  <c r="L1552" i="8"/>
  <c r="H1552" i="8"/>
  <c r="O1552" i="8" s="1"/>
  <c r="G1552" i="8"/>
  <c r="AK1551" i="8"/>
  <c r="AJ1551" i="8"/>
  <c r="AH1551" i="8"/>
  <c r="AG1551" i="8"/>
  <c r="AE1551" i="8"/>
  <c r="AD1551" i="8"/>
  <c r="Y1551" i="8"/>
  <c r="AC1551" i="8" s="1"/>
  <c r="AF1551" i="8" s="1"/>
  <c r="V1551" i="8"/>
  <c r="Z1551" i="8" s="1"/>
  <c r="U1551" i="8"/>
  <c r="T1551" i="8"/>
  <c r="P1551" i="8"/>
  <c r="M1551" i="8"/>
  <c r="L1551" i="8"/>
  <c r="H1551" i="8"/>
  <c r="G1551" i="8"/>
  <c r="AH1550" i="8"/>
  <c r="AG1550" i="8"/>
  <c r="AE1550" i="8"/>
  <c r="Y1550" i="8"/>
  <c r="V1550" i="8"/>
  <c r="U1550" i="8"/>
  <c r="T1550" i="8"/>
  <c r="P1550" i="8"/>
  <c r="M1550" i="8"/>
  <c r="L1550" i="8"/>
  <c r="H1550" i="8"/>
  <c r="G1550" i="8"/>
  <c r="AH1549" i="8"/>
  <c r="AG1549" i="8"/>
  <c r="AE1549" i="8"/>
  <c r="Y1549" i="8"/>
  <c r="V1549" i="8"/>
  <c r="U1549" i="8"/>
  <c r="T1549" i="8"/>
  <c r="M1549" i="8"/>
  <c r="L1549" i="8"/>
  <c r="H1549" i="8"/>
  <c r="R1549" i="8" s="1"/>
  <c r="G1549" i="8"/>
  <c r="AH1548" i="8"/>
  <c r="AG1548" i="8"/>
  <c r="AE1548" i="8"/>
  <c r="Y1548" i="8"/>
  <c r="V1548" i="8"/>
  <c r="U1548" i="8"/>
  <c r="T1548" i="8"/>
  <c r="M1548" i="8"/>
  <c r="L1548" i="8"/>
  <c r="H1548" i="8"/>
  <c r="R1548" i="8" s="1"/>
  <c r="G1548" i="8"/>
  <c r="AJ1547" i="8"/>
  <c r="AK1547" i="8" s="1"/>
  <c r="AH1547" i="8"/>
  <c r="AG1547" i="8"/>
  <c r="AE1547" i="8"/>
  <c r="Y1547" i="8"/>
  <c r="V1547" i="8"/>
  <c r="Z1547" i="8" s="1"/>
  <c r="U1547" i="8"/>
  <c r="T1547" i="8"/>
  <c r="P1547" i="8"/>
  <c r="M1547" i="8"/>
  <c r="L1547" i="8"/>
  <c r="H1547" i="8"/>
  <c r="G1547" i="8"/>
  <c r="AH1546" i="8"/>
  <c r="AG1546" i="8"/>
  <c r="AE1546" i="8"/>
  <c r="Y1546" i="8"/>
  <c r="V1546" i="8"/>
  <c r="U1546" i="8"/>
  <c r="W1546" i="8" s="1"/>
  <c r="T1546" i="8"/>
  <c r="M1546" i="8"/>
  <c r="L1546" i="8"/>
  <c r="H1546" i="8"/>
  <c r="R1546" i="8" s="1"/>
  <c r="G1546" i="8"/>
  <c r="AH1545" i="8"/>
  <c r="AG1545" i="8"/>
  <c r="AE1545" i="8"/>
  <c r="Y1545" i="8"/>
  <c r="V1545" i="8"/>
  <c r="U1545" i="8"/>
  <c r="T1545" i="8"/>
  <c r="M1545" i="8"/>
  <c r="L1545" i="8"/>
  <c r="H1545" i="8"/>
  <c r="R1545" i="8" s="1"/>
  <c r="G1545" i="8"/>
  <c r="AK1544" i="8"/>
  <c r="AH1544" i="8"/>
  <c r="AG1544" i="8"/>
  <c r="AE1544" i="8"/>
  <c r="AD1544" i="8"/>
  <c r="Y1544" i="8"/>
  <c r="V1544" i="8"/>
  <c r="U1544" i="8"/>
  <c r="T1544" i="8"/>
  <c r="M1544" i="8"/>
  <c r="P1544" i="8" s="1"/>
  <c r="L1544" i="8"/>
  <c r="H1544" i="8"/>
  <c r="O1544" i="8" s="1"/>
  <c r="G1544" i="8"/>
  <c r="AK1543" i="8"/>
  <c r="AH1543" i="8"/>
  <c r="AG1543" i="8"/>
  <c r="AE1543" i="8"/>
  <c r="AD1543" i="8"/>
  <c r="Y1543" i="8"/>
  <c r="V1543" i="8"/>
  <c r="Z1543" i="8" s="1"/>
  <c r="U1543" i="8"/>
  <c r="T1543" i="8"/>
  <c r="P1543" i="8"/>
  <c r="AJ1543" i="8" s="1"/>
  <c r="M1543" i="8"/>
  <c r="L1543" i="8"/>
  <c r="H1543" i="8"/>
  <c r="G1543" i="8"/>
  <c r="AK1542" i="8"/>
  <c r="AJ1542" i="8"/>
  <c r="AH1542" i="8"/>
  <c r="AG1542" i="8"/>
  <c r="AE1542" i="8"/>
  <c r="AD1542" i="8"/>
  <c r="Y1542" i="8"/>
  <c r="V1542" i="8"/>
  <c r="U1542" i="8"/>
  <c r="T1542" i="8"/>
  <c r="P1542" i="8"/>
  <c r="M1542" i="8"/>
  <c r="L1542" i="8"/>
  <c r="N1542" i="8" s="1"/>
  <c r="H1542" i="8"/>
  <c r="R1542" i="8" s="1"/>
  <c r="G1542" i="8"/>
  <c r="AJ1541" i="8"/>
  <c r="AK1541" i="8" s="1"/>
  <c r="AH1541" i="8"/>
  <c r="AG1541" i="8"/>
  <c r="AE1541" i="8"/>
  <c r="Y1541" i="8"/>
  <c r="W1541" i="8"/>
  <c r="V1541" i="8"/>
  <c r="U1541" i="8"/>
  <c r="T1541" i="8"/>
  <c r="P1541" i="8"/>
  <c r="M1541" i="8"/>
  <c r="L1541" i="8"/>
  <c r="H1541" i="8"/>
  <c r="G1541" i="8"/>
  <c r="AH1540" i="8"/>
  <c r="AG1540" i="8"/>
  <c r="AE1540" i="8"/>
  <c r="Y1540" i="8"/>
  <c r="V1540" i="8"/>
  <c r="U1540" i="8"/>
  <c r="T1540" i="8"/>
  <c r="R1540" i="8"/>
  <c r="P1540" i="8"/>
  <c r="AJ1540" i="8" s="1"/>
  <c r="AK1540" i="8" s="1"/>
  <c r="M1540" i="8"/>
  <c r="L1540" i="8"/>
  <c r="H1540" i="8"/>
  <c r="O1540" i="8" s="1"/>
  <c r="G1540" i="8"/>
  <c r="AJ1539" i="8"/>
  <c r="AK1539" i="8" s="1"/>
  <c r="AH1539" i="8"/>
  <c r="AG1539" i="8"/>
  <c r="AE1539" i="8"/>
  <c r="Y1539" i="8"/>
  <c r="V1539" i="8"/>
  <c r="U1539" i="8"/>
  <c r="T1539" i="8"/>
  <c r="P1539" i="8"/>
  <c r="M1539" i="8"/>
  <c r="L1539" i="8"/>
  <c r="H1539" i="8"/>
  <c r="N1539" i="8" s="1"/>
  <c r="G1539" i="8"/>
  <c r="AH1538" i="8"/>
  <c r="AG1538" i="8"/>
  <c r="AE1538" i="8"/>
  <c r="Y1538" i="8"/>
  <c r="V1538" i="8"/>
  <c r="U1538" i="8"/>
  <c r="W1538" i="8" s="1"/>
  <c r="T1538" i="8"/>
  <c r="P1538" i="8"/>
  <c r="M1538" i="8"/>
  <c r="L1538" i="8"/>
  <c r="H1538" i="8"/>
  <c r="R1538" i="8" s="1"/>
  <c r="G1538" i="8"/>
  <c r="AH1537" i="8"/>
  <c r="AG1537" i="8"/>
  <c r="AE1537" i="8"/>
  <c r="Y1537" i="8"/>
  <c r="V1537" i="8"/>
  <c r="U1537" i="8"/>
  <c r="T1537" i="8"/>
  <c r="P1537" i="8"/>
  <c r="AJ1537" i="8" s="1"/>
  <c r="AK1537" i="8" s="1"/>
  <c r="M1537" i="8"/>
  <c r="L1537" i="8"/>
  <c r="H1537" i="8"/>
  <c r="R1537" i="8" s="1"/>
  <c r="G1537" i="8"/>
  <c r="AH1536" i="8"/>
  <c r="AG1536" i="8"/>
  <c r="AE1536" i="8"/>
  <c r="Y1536" i="8"/>
  <c r="V1536" i="8"/>
  <c r="U1536" i="8"/>
  <c r="T1536" i="8"/>
  <c r="P1536" i="8"/>
  <c r="AJ1536" i="8" s="1"/>
  <c r="AK1536" i="8" s="1"/>
  <c r="M1536" i="8"/>
  <c r="L1536" i="8"/>
  <c r="H1536" i="8"/>
  <c r="G1536" i="8"/>
  <c r="AH1535" i="8"/>
  <c r="AG1535" i="8"/>
  <c r="AE1535" i="8"/>
  <c r="Y1535" i="8"/>
  <c r="V1535" i="8"/>
  <c r="U1535" i="8"/>
  <c r="T1535" i="8"/>
  <c r="P1535" i="8"/>
  <c r="M1535" i="8"/>
  <c r="L1535" i="8"/>
  <c r="H1535" i="8"/>
  <c r="G1535" i="8"/>
  <c r="AH1534" i="8"/>
  <c r="AG1534" i="8"/>
  <c r="AE1534" i="8"/>
  <c r="Y1534" i="8"/>
  <c r="V1534" i="8"/>
  <c r="U1534" i="8"/>
  <c r="T1534" i="8"/>
  <c r="P1534" i="8"/>
  <c r="AJ1534" i="8" s="1"/>
  <c r="AK1534" i="8" s="1"/>
  <c r="M1534" i="8"/>
  <c r="L1534" i="8"/>
  <c r="H1534" i="8"/>
  <c r="G1534" i="8"/>
  <c r="AH1533" i="8"/>
  <c r="AG1533" i="8"/>
  <c r="AE1533" i="8"/>
  <c r="Y1533" i="8"/>
  <c r="V1533" i="8"/>
  <c r="U1533" i="8"/>
  <c r="T1533" i="8"/>
  <c r="M1533" i="8"/>
  <c r="P1533" i="8" s="1"/>
  <c r="AJ1533" i="8" s="1"/>
  <c r="AK1533" i="8" s="1"/>
  <c r="L1533" i="8"/>
  <c r="H1533" i="8"/>
  <c r="R1533" i="8" s="1"/>
  <c r="G1533" i="8"/>
  <c r="AK1532" i="8"/>
  <c r="AH1532" i="8"/>
  <c r="AG1532" i="8"/>
  <c r="AE1532" i="8"/>
  <c r="AD1532" i="8"/>
  <c r="Y1532" i="8"/>
  <c r="V1532" i="8"/>
  <c r="U1532" i="8"/>
  <c r="T1532" i="8"/>
  <c r="P1532" i="8"/>
  <c r="AJ1532" i="8" s="1"/>
  <c r="M1532" i="8"/>
  <c r="L1532" i="8"/>
  <c r="H1532" i="8"/>
  <c r="G1532" i="8"/>
  <c r="AH1531" i="8"/>
  <c r="AG1531" i="8"/>
  <c r="AE1531" i="8"/>
  <c r="Y1531" i="8"/>
  <c r="V1531" i="8"/>
  <c r="U1531" i="8"/>
  <c r="T1531" i="8"/>
  <c r="M1531" i="8"/>
  <c r="L1531" i="8"/>
  <c r="H1531" i="8"/>
  <c r="R1531" i="8" s="1"/>
  <c r="G1531" i="8"/>
  <c r="AH1530" i="8"/>
  <c r="AG1530" i="8"/>
  <c r="AE1530" i="8"/>
  <c r="Y1530" i="8"/>
  <c r="AC1530" i="8" s="1"/>
  <c r="AF1530" i="8" s="1"/>
  <c r="V1530" i="8"/>
  <c r="Z1530" i="8" s="1"/>
  <c r="U1530" i="8"/>
  <c r="T1530" i="8"/>
  <c r="M1530" i="8"/>
  <c r="P1530" i="8" s="1"/>
  <c r="AJ1530" i="8" s="1"/>
  <c r="AK1530" i="8" s="1"/>
  <c r="L1530" i="8"/>
  <c r="H1530" i="8"/>
  <c r="R1530" i="8" s="1"/>
  <c r="G1530" i="8"/>
  <c r="AH1529" i="8"/>
  <c r="AG1529" i="8"/>
  <c r="AE1529" i="8"/>
  <c r="Y1529" i="8"/>
  <c r="V1529" i="8"/>
  <c r="U1529" i="8"/>
  <c r="T1529" i="8"/>
  <c r="M1529" i="8"/>
  <c r="L1529" i="8"/>
  <c r="H1529" i="8"/>
  <c r="G1529" i="8"/>
  <c r="AH1528" i="8"/>
  <c r="AG1528" i="8"/>
  <c r="AE1528" i="8"/>
  <c r="Y1528" i="8"/>
  <c r="V1528" i="8"/>
  <c r="U1528" i="8"/>
  <c r="T1528" i="8"/>
  <c r="M1528" i="8"/>
  <c r="L1528" i="8"/>
  <c r="H1528" i="8"/>
  <c r="R1528" i="8" s="1"/>
  <c r="G1528" i="8"/>
  <c r="AJ1527" i="8"/>
  <c r="AK1527" i="8" s="1"/>
  <c r="AH1527" i="8"/>
  <c r="AG1527" i="8"/>
  <c r="AE1527" i="8"/>
  <c r="Y1527" i="8"/>
  <c r="AC1527" i="8" s="1"/>
  <c r="AF1527" i="8" s="1"/>
  <c r="V1527" i="8"/>
  <c r="Z1527" i="8" s="1"/>
  <c r="U1527" i="8"/>
  <c r="T1527" i="8"/>
  <c r="M1527" i="8"/>
  <c r="P1527" i="8" s="1"/>
  <c r="L1527" i="8"/>
  <c r="H1527" i="8"/>
  <c r="G1527" i="8"/>
  <c r="AK1526" i="8"/>
  <c r="AH1526" i="8"/>
  <c r="AG1526" i="8"/>
  <c r="AE1526" i="8"/>
  <c r="Z1526" i="8"/>
  <c r="Y1526" i="8"/>
  <c r="AC1526" i="8" s="1"/>
  <c r="AF1526" i="8" s="1"/>
  <c r="V1526" i="8"/>
  <c r="U1526" i="8"/>
  <c r="T1526" i="8"/>
  <c r="M1526" i="8"/>
  <c r="P1526" i="8" s="1"/>
  <c r="AJ1526" i="8" s="1"/>
  <c r="L1526" i="8"/>
  <c r="N1526" i="8" s="1"/>
  <c r="H1526" i="8"/>
  <c r="G1526" i="8"/>
  <c r="AH1525" i="8"/>
  <c r="AG1525" i="8"/>
  <c r="AE1525" i="8"/>
  <c r="Y1525" i="8"/>
  <c r="V1525" i="8"/>
  <c r="U1525" i="8"/>
  <c r="T1525" i="8"/>
  <c r="P1525" i="8"/>
  <c r="M1525" i="8"/>
  <c r="L1525" i="8"/>
  <c r="H1525" i="8"/>
  <c r="G1525" i="8"/>
  <c r="AJ1524" i="8"/>
  <c r="AK1524" i="8" s="1"/>
  <c r="AH1524" i="8"/>
  <c r="AG1524" i="8"/>
  <c r="AE1524" i="8"/>
  <c r="Y1524" i="8"/>
  <c r="AC1524" i="8" s="1"/>
  <c r="AF1524" i="8" s="1"/>
  <c r="V1524" i="8"/>
  <c r="U1524" i="8"/>
  <c r="T1524" i="8"/>
  <c r="P1524" i="8"/>
  <c r="Z1524" i="8" s="1"/>
  <c r="M1524" i="8"/>
  <c r="L1524" i="8"/>
  <c r="H1524" i="8"/>
  <c r="G1524" i="8"/>
  <c r="AH1523" i="8"/>
  <c r="AG1523" i="8"/>
  <c r="AE1523" i="8"/>
  <c r="Y1523" i="8"/>
  <c r="V1523" i="8"/>
  <c r="U1523" i="8"/>
  <c r="T1523" i="8"/>
  <c r="M1523" i="8"/>
  <c r="P1523" i="8" s="1"/>
  <c r="L1523" i="8"/>
  <c r="H1523" i="8"/>
  <c r="G1523" i="8"/>
  <c r="AK1522" i="8"/>
  <c r="AH1522" i="8"/>
  <c r="AG1522" i="8"/>
  <c r="AE1522" i="8"/>
  <c r="Y1522" i="8"/>
  <c r="AC1522" i="8" s="1"/>
  <c r="AF1522" i="8" s="1"/>
  <c r="V1522" i="8"/>
  <c r="Z1522" i="8" s="1"/>
  <c r="U1522" i="8"/>
  <c r="W1522" i="8" s="1"/>
  <c r="AA1522" i="8" s="1"/>
  <c r="T1522" i="8"/>
  <c r="M1522" i="8"/>
  <c r="P1522" i="8" s="1"/>
  <c r="AJ1522" i="8" s="1"/>
  <c r="L1522" i="8"/>
  <c r="H1522" i="8"/>
  <c r="G1522" i="8"/>
  <c r="AH1521" i="8"/>
  <c r="AG1521" i="8"/>
  <c r="AE1521" i="8"/>
  <c r="Y1521" i="8"/>
  <c r="V1521" i="8"/>
  <c r="U1521" i="8"/>
  <c r="T1521" i="8"/>
  <c r="P1521" i="8"/>
  <c r="AJ1521" i="8" s="1"/>
  <c r="AK1521" i="8" s="1"/>
  <c r="M1521" i="8"/>
  <c r="L1521" i="8"/>
  <c r="H1521" i="8"/>
  <c r="N1521" i="8" s="1"/>
  <c r="G1521" i="8"/>
  <c r="AK1520" i="8"/>
  <c r="AH1520" i="8"/>
  <c r="AG1520" i="8"/>
  <c r="AE1520" i="8"/>
  <c r="AD1520" i="8"/>
  <c r="Y1520" i="8"/>
  <c r="V1520" i="8"/>
  <c r="U1520" i="8"/>
  <c r="W1520" i="8" s="1"/>
  <c r="T1520" i="8"/>
  <c r="P1520" i="8"/>
  <c r="AJ1520" i="8" s="1"/>
  <c r="M1520" i="8"/>
  <c r="L1520" i="8"/>
  <c r="H1520" i="8"/>
  <c r="G1520" i="8"/>
  <c r="AK1519" i="8"/>
  <c r="AJ1519" i="8"/>
  <c r="AH1519" i="8"/>
  <c r="AG1519" i="8"/>
  <c r="AE1519" i="8"/>
  <c r="Z1519" i="8"/>
  <c r="Y1519" i="8"/>
  <c r="V1519" i="8"/>
  <c r="U1519" i="8"/>
  <c r="W1519" i="8" s="1"/>
  <c r="AA1519" i="8" s="1"/>
  <c r="T1519" i="8"/>
  <c r="M1519" i="8"/>
  <c r="P1519" i="8" s="1"/>
  <c r="L1519" i="8"/>
  <c r="H1519" i="8"/>
  <c r="R1519" i="8" s="1"/>
  <c r="G1519" i="8"/>
  <c r="AH1518" i="8"/>
  <c r="AG1518" i="8"/>
  <c r="AE1518" i="8"/>
  <c r="Y1518" i="8"/>
  <c r="V1518" i="8"/>
  <c r="U1518" i="8"/>
  <c r="T1518" i="8"/>
  <c r="M1518" i="8"/>
  <c r="L1518" i="8"/>
  <c r="H1518" i="8"/>
  <c r="R1518" i="8" s="1"/>
  <c r="G1518" i="8"/>
  <c r="AH1517" i="8"/>
  <c r="AG1517" i="8"/>
  <c r="AE1517" i="8"/>
  <c r="Y1517" i="8"/>
  <c r="V1517" i="8"/>
  <c r="U1517" i="8"/>
  <c r="T1517" i="8"/>
  <c r="M1517" i="8"/>
  <c r="L1517" i="8"/>
  <c r="H1517" i="8"/>
  <c r="G1517" i="8"/>
  <c r="AH1516" i="8"/>
  <c r="AG1516" i="8"/>
  <c r="AE1516" i="8"/>
  <c r="Y1516" i="8"/>
  <c r="V1516" i="8"/>
  <c r="U1516" i="8"/>
  <c r="T1516" i="8"/>
  <c r="M1516" i="8"/>
  <c r="L1516" i="8"/>
  <c r="H1516" i="8"/>
  <c r="R1516" i="8" s="1"/>
  <c r="G1516" i="8"/>
  <c r="AK1515" i="8"/>
  <c r="AH1515" i="8"/>
  <c r="AG1515" i="8"/>
  <c r="AE1515" i="8"/>
  <c r="AD1515" i="8"/>
  <c r="Y1515" i="8"/>
  <c r="V1515" i="8"/>
  <c r="U1515" i="8"/>
  <c r="W1515" i="8" s="1"/>
  <c r="AA1515" i="8" s="1"/>
  <c r="T1515" i="8"/>
  <c r="M1515" i="8"/>
  <c r="P1515" i="8" s="1"/>
  <c r="L1515" i="8"/>
  <c r="H1515" i="8"/>
  <c r="N1515" i="8" s="1"/>
  <c r="G1515" i="8"/>
  <c r="AK1514" i="8"/>
  <c r="AH1514" i="8"/>
  <c r="AG1514" i="8"/>
  <c r="AE1514" i="8"/>
  <c r="AD1514" i="8"/>
  <c r="Y1514" i="8"/>
  <c r="AC1514" i="8" s="1"/>
  <c r="AF1514" i="8" s="1"/>
  <c r="V1514" i="8"/>
  <c r="U1514" i="8"/>
  <c r="T1514" i="8"/>
  <c r="P1514" i="8"/>
  <c r="AJ1514" i="8" s="1"/>
  <c r="M1514" i="8"/>
  <c r="L1514" i="8"/>
  <c r="H1514" i="8"/>
  <c r="N1514" i="8" s="1"/>
  <c r="G1514" i="8"/>
  <c r="AH1513" i="8"/>
  <c r="AG1513" i="8"/>
  <c r="AE1513" i="8"/>
  <c r="Y1513" i="8"/>
  <c r="V1513" i="8"/>
  <c r="U1513" i="8"/>
  <c r="T1513" i="8"/>
  <c r="R1513" i="8"/>
  <c r="M1513" i="8"/>
  <c r="P1513" i="8" s="1"/>
  <c r="AJ1513" i="8" s="1"/>
  <c r="AK1513" i="8" s="1"/>
  <c r="L1513" i="8"/>
  <c r="H1513" i="8"/>
  <c r="N1513" i="8" s="1"/>
  <c r="G1513" i="8"/>
  <c r="AH1512" i="8"/>
  <c r="AG1512" i="8"/>
  <c r="AE1512" i="8"/>
  <c r="Y1512" i="8"/>
  <c r="V1512" i="8"/>
  <c r="U1512" i="8"/>
  <c r="T1512" i="8"/>
  <c r="M1512" i="8"/>
  <c r="L1512" i="8"/>
  <c r="H1512" i="8"/>
  <c r="R1512" i="8" s="1"/>
  <c r="G1512" i="8"/>
  <c r="AK1511" i="8"/>
  <c r="AH1511" i="8"/>
  <c r="AG1511" i="8"/>
  <c r="AE1511" i="8"/>
  <c r="AD1511" i="8"/>
  <c r="Y1511" i="8"/>
  <c r="V1511" i="8"/>
  <c r="U1511" i="8"/>
  <c r="T1511" i="8"/>
  <c r="O1511" i="8"/>
  <c r="M1511" i="8"/>
  <c r="P1511" i="8" s="1"/>
  <c r="L1511" i="8"/>
  <c r="H1511" i="8"/>
  <c r="N1511" i="8" s="1"/>
  <c r="G1511" i="8"/>
  <c r="AH1510" i="8"/>
  <c r="AG1510" i="8"/>
  <c r="AE1510" i="8"/>
  <c r="Y1510" i="8"/>
  <c r="V1510" i="8"/>
  <c r="U1510" i="8"/>
  <c r="T1510" i="8"/>
  <c r="P1510" i="8"/>
  <c r="AJ1510" i="8" s="1"/>
  <c r="AK1510" i="8" s="1"/>
  <c r="M1510" i="8"/>
  <c r="L1510" i="8"/>
  <c r="H1510" i="8"/>
  <c r="O1510" i="8" s="1"/>
  <c r="G1510" i="8"/>
  <c r="AK1509" i="8"/>
  <c r="AJ1509" i="8"/>
  <c r="AH1509" i="8"/>
  <c r="AG1509" i="8"/>
  <c r="AE1509" i="8"/>
  <c r="AD1509" i="8"/>
  <c r="Y1509" i="8"/>
  <c r="V1509" i="8"/>
  <c r="Z1509" i="8" s="1"/>
  <c r="U1509" i="8"/>
  <c r="T1509" i="8"/>
  <c r="M1509" i="8"/>
  <c r="P1509" i="8" s="1"/>
  <c r="L1509" i="8"/>
  <c r="H1509" i="8"/>
  <c r="G1509" i="8"/>
  <c r="AK1508" i="8"/>
  <c r="AH1508" i="8"/>
  <c r="AG1508" i="8"/>
  <c r="AE1508" i="8"/>
  <c r="AD1508" i="8"/>
  <c r="Y1508" i="8"/>
  <c r="V1508" i="8"/>
  <c r="U1508" i="8"/>
  <c r="T1508" i="8"/>
  <c r="M1508" i="8"/>
  <c r="L1508" i="8"/>
  <c r="H1508" i="8"/>
  <c r="R1508" i="8" s="1"/>
  <c r="G1508" i="8"/>
  <c r="AH1507" i="8"/>
  <c r="AG1507" i="8"/>
  <c r="AE1507" i="8"/>
  <c r="Y1507" i="8"/>
  <c r="V1507" i="8"/>
  <c r="U1507" i="8"/>
  <c r="T1507" i="8"/>
  <c r="M1507" i="8"/>
  <c r="L1507" i="8"/>
  <c r="H1507" i="8"/>
  <c r="R1507" i="8" s="1"/>
  <c r="G1507" i="8"/>
  <c r="AH1506" i="8"/>
  <c r="AG1506" i="8"/>
  <c r="AE1506" i="8"/>
  <c r="Y1506" i="8"/>
  <c r="V1506" i="8"/>
  <c r="Z1506" i="8" s="1"/>
  <c r="U1506" i="8"/>
  <c r="W1506" i="8" s="1"/>
  <c r="T1506" i="8"/>
  <c r="P1506" i="8"/>
  <c r="AJ1506" i="8" s="1"/>
  <c r="AK1506" i="8" s="1"/>
  <c r="O1506" i="8"/>
  <c r="M1506" i="8"/>
  <c r="L1506" i="8"/>
  <c r="H1506" i="8"/>
  <c r="N1506" i="8" s="1"/>
  <c r="G1506" i="8"/>
  <c r="AJ1505" i="8"/>
  <c r="AK1505" i="8" s="1"/>
  <c r="AH1505" i="8"/>
  <c r="AG1505" i="8"/>
  <c r="AE1505" i="8"/>
  <c r="Y1505" i="8"/>
  <c r="V1505" i="8"/>
  <c r="Z1505" i="8" s="1"/>
  <c r="U1505" i="8"/>
  <c r="T1505" i="8"/>
  <c r="P1505" i="8"/>
  <c r="M1505" i="8"/>
  <c r="L1505" i="8"/>
  <c r="H1505" i="8"/>
  <c r="G1505" i="8"/>
  <c r="AH1504" i="8"/>
  <c r="AG1504" i="8"/>
  <c r="AE1504" i="8"/>
  <c r="Y1504" i="8"/>
  <c r="V1504" i="8"/>
  <c r="U1504" i="8"/>
  <c r="T1504" i="8"/>
  <c r="M1504" i="8"/>
  <c r="L1504" i="8"/>
  <c r="H1504" i="8"/>
  <c r="R1504" i="8" s="1"/>
  <c r="G1504" i="8"/>
  <c r="AH1503" i="8"/>
  <c r="AG1503" i="8"/>
  <c r="AE1503" i="8"/>
  <c r="Y1503" i="8"/>
  <c r="V1503" i="8"/>
  <c r="Z1503" i="8" s="1"/>
  <c r="U1503" i="8"/>
  <c r="T1503" i="8"/>
  <c r="M1503" i="8"/>
  <c r="P1503" i="8" s="1"/>
  <c r="L1503" i="8"/>
  <c r="H1503" i="8"/>
  <c r="G1503" i="8"/>
  <c r="AK1502" i="8"/>
  <c r="AH1502" i="8"/>
  <c r="AG1502" i="8"/>
  <c r="AE1502" i="8"/>
  <c r="AD1502" i="8"/>
  <c r="Y1502" i="8"/>
  <c r="V1502" i="8"/>
  <c r="Z1502" i="8" s="1"/>
  <c r="U1502" i="8"/>
  <c r="W1502" i="8" s="1"/>
  <c r="T1502" i="8"/>
  <c r="P1502" i="8"/>
  <c r="AJ1502" i="8" s="1"/>
  <c r="M1502" i="8"/>
  <c r="L1502" i="8"/>
  <c r="H1502" i="8"/>
  <c r="N1502" i="8" s="1"/>
  <c r="G1502" i="8"/>
  <c r="AJ1501" i="8"/>
  <c r="AK1501" i="8" s="1"/>
  <c r="AH1501" i="8"/>
  <c r="AG1501" i="8"/>
  <c r="AE1501" i="8"/>
  <c r="Y1501" i="8"/>
  <c r="V1501" i="8"/>
  <c r="U1501" i="8"/>
  <c r="T1501" i="8"/>
  <c r="P1501" i="8"/>
  <c r="M1501" i="8"/>
  <c r="L1501" i="8"/>
  <c r="H1501" i="8"/>
  <c r="G1501" i="8"/>
  <c r="AH1500" i="8"/>
  <c r="AG1500" i="8"/>
  <c r="AE1500" i="8"/>
  <c r="Y1500" i="8"/>
  <c r="V1500" i="8"/>
  <c r="U1500" i="8"/>
  <c r="T1500" i="8"/>
  <c r="M1500" i="8"/>
  <c r="L1500" i="8"/>
  <c r="H1500" i="8"/>
  <c r="R1500" i="8" s="1"/>
  <c r="G1500" i="8"/>
  <c r="AK1499" i="8"/>
  <c r="AH1499" i="8"/>
  <c r="AG1499" i="8"/>
  <c r="AE1499" i="8"/>
  <c r="AD1499" i="8"/>
  <c r="Y1499" i="8"/>
  <c r="V1499" i="8"/>
  <c r="U1499" i="8"/>
  <c r="T1499" i="8"/>
  <c r="M1499" i="8"/>
  <c r="L1499" i="8"/>
  <c r="H1499" i="8"/>
  <c r="G1499" i="8"/>
  <c r="AH1498" i="8"/>
  <c r="AG1498" i="8"/>
  <c r="AE1498" i="8"/>
  <c r="Y1498" i="8"/>
  <c r="V1498" i="8"/>
  <c r="U1498" i="8"/>
  <c r="T1498" i="8"/>
  <c r="P1498" i="8"/>
  <c r="AJ1498" i="8" s="1"/>
  <c r="AK1498" i="8" s="1"/>
  <c r="M1498" i="8"/>
  <c r="L1498" i="8"/>
  <c r="H1498" i="8"/>
  <c r="N1498" i="8" s="1"/>
  <c r="G1498" i="8"/>
  <c r="AJ1497" i="8"/>
  <c r="AK1497" i="8" s="1"/>
  <c r="AH1497" i="8"/>
  <c r="AG1497" i="8"/>
  <c r="AE1497" i="8"/>
  <c r="Y1497" i="8"/>
  <c r="V1497" i="8"/>
  <c r="U1497" i="8"/>
  <c r="T1497" i="8"/>
  <c r="P1497" i="8"/>
  <c r="M1497" i="8"/>
  <c r="L1497" i="8"/>
  <c r="H1497" i="8"/>
  <c r="G1497" i="8"/>
  <c r="AH1496" i="8"/>
  <c r="AG1496" i="8"/>
  <c r="AE1496" i="8"/>
  <c r="Y1496" i="8"/>
  <c r="V1496" i="8"/>
  <c r="U1496" i="8"/>
  <c r="T1496" i="8"/>
  <c r="M1496" i="8"/>
  <c r="L1496" i="8"/>
  <c r="H1496" i="8"/>
  <c r="R1496" i="8" s="1"/>
  <c r="G1496" i="8"/>
  <c r="AH1495" i="8"/>
  <c r="AG1495" i="8"/>
  <c r="AE1495" i="8"/>
  <c r="Z1495" i="8"/>
  <c r="Y1495" i="8"/>
  <c r="AC1495" i="8" s="1"/>
  <c r="AF1495" i="8" s="1"/>
  <c r="V1495" i="8"/>
  <c r="U1495" i="8"/>
  <c r="T1495" i="8"/>
  <c r="M1495" i="8"/>
  <c r="P1495" i="8" s="1"/>
  <c r="AJ1495" i="8" s="1"/>
  <c r="AK1495" i="8" s="1"/>
  <c r="L1495" i="8"/>
  <c r="H1495" i="8"/>
  <c r="G1495" i="8"/>
  <c r="AK1494" i="8"/>
  <c r="AH1494" i="8"/>
  <c r="AG1494" i="8"/>
  <c r="AE1494" i="8"/>
  <c r="AD1494" i="8"/>
  <c r="Y1494" i="8"/>
  <c r="AC1494" i="8" s="1"/>
  <c r="AF1494" i="8" s="1"/>
  <c r="V1494" i="8"/>
  <c r="U1494" i="8"/>
  <c r="T1494" i="8"/>
  <c r="P1494" i="8"/>
  <c r="AJ1494" i="8" s="1"/>
  <c r="M1494" i="8"/>
  <c r="L1494" i="8"/>
  <c r="H1494" i="8"/>
  <c r="G1494" i="8"/>
  <c r="AK1493" i="8"/>
  <c r="AH1493" i="8"/>
  <c r="AG1493" i="8"/>
  <c r="AE1493" i="8"/>
  <c r="AD1493" i="8"/>
  <c r="Y1493" i="8"/>
  <c r="V1493" i="8"/>
  <c r="U1493" i="8"/>
  <c r="T1493" i="8"/>
  <c r="M1493" i="8"/>
  <c r="L1493" i="8"/>
  <c r="H1493" i="8"/>
  <c r="G1493" i="8"/>
  <c r="AH1492" i="8"/>
  <c r="AG1492" i="8"/>
  <c r="AE1492" i="8"/>
  <c r="Y1492" i="8"/>
  <c r="AC1492" i="8" s="1"/>
  <c r="AF1492" i="8" s="1"/>
  <c r="V1492" i="8"/>
  <c r="U1492" i="8"/>
  <c r="T1492" i="8"/>
  <c r="M1492" i="8"/>
  <c r="P1492" i="8" s="1"/>
  <c r="AJ1492" i="8" s="1"/>
  <c r="AK1492" i="8" s="1"/>
  <c r="L1492" i="8"/>
  <c r="H1492" i="8"/>
  <c r="R1492" i="8" s="1"/>
  <c r="G1492" i="8"/>
  <c r="AH1491" i="8"/>
  <c r="AG1491" i="8"/>
  <c r="AE1491" i="8"/>
  <c r="Y1491" i="8"/>
  <c r="AC1491" i="8" s="1"/>
  <c r="AF1491" i="8" s="1"/>
  <c r="V1491" i="8"/>
  <c r="Z1491" i="8" s="1"/>
  <c r="U1491" i="8"/>
  <c r="T1491" i="8"/>
  <c r="M1491" i="8"/>
  <c r="P1491" i="8" s="1"/>
  <c r="AJ1491" i="8" s="1"/>
  <c r="AK1491" i="8" s="1"/>
  <c r="L1491" i="8"/>
  <c r="H1491" i="8"/>
  <c r="G1491" i="8"/>
  <c r="AH1490" i="8"/>
  <c r="AG1490" i="8"/>
  <c r="AE1490" i="8"/>
  <c r="Y1490" i="8"/>
  <c r="V1490" i="8"/>
  <c r="U1490" i="8"/>
  <c r="T1490" i="8"/>
  <c r="P1490" i="8"/>
  <c r="AJ1490" i="8" s="1"/>
  <c r="AK1490" i="8" s="1"/>
  <c r="M1490" i="8"/>
  <c r="L1490" i="8"/>
  <c r="H1490" i="8"/>
  <c r="G1490" i="8"/>
  <c r="AH1489" i="8"/>
  <c r="AG1489" i="8"/>
  <c r="AE1489" i="8"/>
  <c r="Y1489" i="8"/>
  <c r="V1489" i="8"/>
  <c r="U1489" i="8"/>
  <c r="T1489" i="8"/>
  <c r="M1489" i="8"/>
  <c r="L1489" i="8"/>
  <c r="H1489" i="8"/>
  <c r="G1489" i="8"/>
  <c r="AH1488" i="8"/>
  <c r="AG1488" i="8"/>
  <c r="AE1488" i="8"/>
  <c r="Y1488" i="8"/>
  <c r="AC1488" i="8" s="1"/>
  <c r="AF1488" i="8" s="1"/>
  <c r="V1488" i="8"/>
  <c r="Z1488" i="8" s="1"/>
  <c r="U1488" i="8"/>
  <c r="T1488" i="8"/>
  <c r="M1488" i="8"/>
  <c r="P1488" i="8" s="1"/>
  <c r="AJ1488" i="8" s="1"/>
  <c r="AK1488" i="8" s="1"/>
  <c r="L1488" i="8"/>
  <c r="H1488" i="8"/>
  <c r="G1488" i="8"/>
  <c r="AH1487" i="8"/>
  <c r="AG1487" i="8"/>
  <c r="AE1487" i="8"/>
  <c r="Y1487" i="8"/>
  <c r="V1487" i="8"/>
  <c r="W1487" i="8" s="1"/>
  <c r="U1487" i="8"/>
  <c r="T1487" i="8"/>
  <c r="M1487" i="8"/>
  <c r="L1487" i="8"/>
  <c r="H1487" i="8"/>
  <c r="R1487" i="8" s="1"/>
  <c r="G1487" i="8"/>
  <c r="AH1486" i="8"/>
  <c r="AG1486" i="8"/>
  <c r="AE1486" i="8"/>
  <c r="Y1486" i="8"/>
  <c r="V1486" i="8"/>
  <c r="U1486" i="8"/>
  <c r="T1486" i="8"/>
  <c r="P1486" i="8"/>
  <c r="AJ1486" i="8" s="1"/>
  <c r="AK1486" i="8" s="1"/>
  <c r="M1486" i="8"/>
  <c r="L1486" i="8"/>
  <c r="H1486" i="8"/>
  <c r="R1486" i="8" s="1"/>
  <c r="G1486" i="8"/>
  <c r="AH1485" i="8"/>
  <c r="AG1485" i="8"/>
  <c r="AE1485" i="8"/>
  <c r="Y1485" i="8"/>
  <c r="V1485" i="8"/>
  <c r="U1485" i="8"/>
  <c r="T1485" i="8"/>
  <c r="P1485" i="8"/>
  <c r="AJ1485" i="8" s="1"/>
  <c r="AK1485" i="8" s="1"/>
  <c r="M1485" i="8"/>
  <c r="L1485" i="8"/>
  <c r="H1485" i="8"/>
  <c r="G1485" i="8"/>
  <c r="AH1484" i="8"/>
  <c r="AG1484" i="8"/>
  <c r="AE1484" i="8"/>
  <c r="Y1484" i="8"/>
  <c r="AC1484" i="8" s="1"/>
  <c r="AF1484" i="8" s="1"/>
  <c r="V1484" i="8"/>
  <c r="Z1484" i="8" s="1"/>
  <c r="U1484" i="8"/>
  <c r="T1484" i="8"/>
  <c r="M1484" i="8"/>
  <c r="P1484" i="8" s="1"/>
  <c r="AJ1484" i="8" s="1"/>
  <c r="AK1484" i="8" s="1"/>
  <c r="L1484" i="8"/>
  <c r="H1484" i="8"/>
  <c r="G1484" i="8"/>
  <c r="AK1483" i="8"/>
  <c r="AH1483" i="8"/>
  <c r="AG1483" i="8"/>
  <c r="AE1483" i="8"/>
  <c r="AD1483" i="8"/>
  <c r="Y1483" i="8"/>
  <c r="AC1483" i="8" s="1"/>
  <c r="AF1483" i="8" s="1"/>
  <c r="V1483" i="8"/>
  <c r="U1483" i="8"/>
  <c r="T1483" i="8"/>
  <c r="M1483" i="8"/>
  <c r="P1483" i="8" s="1"/>
  <c r="AJ1483" i="8" s="1"/>
  <c r="L1483" i="8"/>
  <c r="H1483" i="8"/>
  <c r="G1483" i="8"/>
  <c r="AK1482" i="8"/>
  <c r="AH1482" i="8"/>
  <c r="AG1482" i="8"/>
  <c r="AE1482" i="8"/>
  <c r="Y1482" i="8"/>
  <c r="V1482" i="8"/>
  <c r="U1482" i="8"/>
  <c r="T1482" i="8"/>
  <c r="P1482" i="8"/>
  <c r="AJ1482" i="8" s="1"/>
  <c r="M1482" i="8"/>
  <c r="L1482" i="8"/>
  <c r="H1482" i="8"/>
  <c r="R1482" i="8" s="1"/>
  <c r="G1482" i="8"/>
  <c r="AH1481" i="8"/>
  <c r="AG1481" i="8"/>
  <c r="AE1481" i="8"/>
  <c r="Y1481" i="8"/>
  <c r="V1481" i="8"/>
  <c r="U1481" i="8"/>
  <c r="T1481" i="8"/>
  <c r="P1481" i="8"/>
  <c r="M1481" i="8"/>
  <c r="L1481" i="8"/>
  <c r="H1481" i="8"/>
  <c r="N1481" i="8" s="1"/>
  <c r="G1481" i="8"/>
  <c r="AJ1480" i="8"/>
  <c r="AK1480" i="8" s="1"/>
  <c r="AH1480" i="8"/>
  <c r="AG1480" i="8"/>
  <c r="AE1480" i="8"/>
  <c r="Y1480" i="8"/>
  <c r="V1480" i="8"/>
  <c r="U1480" i="8"/>
  <c r="T1480" i="8"/>
  <c r="M1480" i="8"/>
  <c r="P1480" i="8" s="1"/>
  <c r="AC1480" i="8" s="1"/>
  <c r="AF1480" i="8" s="1"/>
  <c r="L1480" i="8"/>
  <c r="H1480" i="8"/>
  <c r="R1480" i="8" s="1"/>
  <c r="G1480" i="8"/>
  <c r="AH1479" i="8"/>
  <c r="AG1479" i="8"/>
  <c r="AE1479" i="8"/>
  <c r="Y1479" i="8"/>
  <c r="AC1479" i="8" s="1"/>
  <c r="AF1479" i="8" s="1"/>
  <c r="V1479" i="8"/>
  <c r="Z1479" i="8" s="1"/>
  <c r="U1479" i="8"/>
  <c r="T1479" i="8"/>
  <c r="M1479" i="8"/>
  <c r="P1479" i="8" s="1"/>
  <c r="AJ1479" i="8" s="1"/>
  <c r="AK1479" i="8" s="1"/>
  <c r="L1479" i="8"/>
  <c r="H1479" i="8"/>
  <c r="G1479" i="8"/>
  <c r="AK1478" i="8"/>
  <c r="AH1478" i="8"/>
  <c r="AG1478" i="8"/>
  <c r="AE1478" i="8"/>
  <c r="Y1478" i="8"/>
  <c r="V1478" i="8"/>
  <c r="Z1478" i="8" s="1"/>
  <c r="U1478" i="8"/>
  <c r="W1478" i="8" s="1"/>
  <c r="AA1478" i="8" s="1"/>
  <c r="T1478" i="8"/>
  <c r="P1478" i="8"/>
  <c r="AJ1478" i="8" s="1"/>
  <c r="M1478" i="8"/>
  <c r="L1478" i="8"/>
  <c r="H1478" i="8"/>
  <c r="R1478" i="8" s="1"/>
  <c r="G1478" i="8"/>
  <c r="AK1477" i="8"/>
  <c r="AJ1477" i="8"/>
  <c r="AH1477" i="8"/>
  <c r="AG1477" i="8"/>
  <c r="AE1477" i="8"/>
  <c r="AD1477" i="8"/>
  <c r="Y1477" i="8"/>
  <c r="V1477" i="8"/>
  <c r="U1477" i="8"/>
  <c r="T1477" i="8"/>
  <c r="P1477" i="8"/>
  <c r="M1477" i="8"/>
  <c r="L1477" i="8"/>
  <c r="H1477" i="8"/>
  <c r="G1477" i="8"/>
  <c r="AK1476" i="8"/>
  <c r="AH1476" i="8"/>
  <c r="AG1476" i="8"/>
  <c r="AE1476" i="8"/>
  <c r="Y1476" i="8"/>
  <c r="AC1476" i="8" s="1"/>
  <c r="AF1476" i="8" s="1"/>
  <c r="V1476" i="8"/>
  <c r="U1476" i="8"/>
  <c r="T1476" i="8"/>
  <c r="P1476" i="8"/>
  <c r="AJ1476" i="8" s="1"/>
  <c r="M1476" i="8"/>
  <c r="L1476" i="8"/>
  <c r="H1476" i="8"/>
  <c r="G1476" i="8"/>
  <c r="AJ1475" i="8"/>
  <c r="AK1475" i="8" s="1"/>
  <c r="AH1475" i="8"/>
  <c r="AG1475" i="8"/>
  <c r="AE1475" i="8"/>
  <c r="Y1475" i="8"/>
  <c r="V1475" i="8"/>
  <c r="Z1475" i="8" s="1"/>
  <c r="U1475" i="8"/>
  <c r="T1475" i="8"/>
  <c r="R1475" i="8"/>
  <c r="M1475" i="8"/>
  <c r="P1475" i="8" s="1"/>
  <c r="L1475" i="8"/>
  <c r="H1475" i="8"/>
  <c r="O1475" i="8" s="1"/>
  <c r="G1475" i="8"/>
  <c r="AK1474" i="8"/>
  <c r="AH1474" i="8"/>
  <c r="AG1474" i="8"/>
  <c r="AE1474" i="8"/>
  <c r="Y1474" i="8"/>
  <c r="AC1474" i="8" s="1"/>
  <c r="AF1474" i="8" s="1"/>
  <c r="V1474" i="8"/>
  <c r="U1474" i="8"/>
  <c r="T1474" i="8"/>
  <c r="P1474" i="8"/>
  <c r="AJ1474" i="8" s="1"/>
  <c r="M1474" i="8"/>
  <c r="L1474" i="8"/>
  <c r="H1474" i="8"/>
  <c r="R1474" i="8" s="1"/>
  <c r="G1474" i="8"/>
  <c r="AK1473" i="8"/>
  <c r="AH1473" i="8"/>
  <c r="AG1473" i="8"/>
  <c r="AE1473" i="8"/>
  <c r="AD1473" i="8"/>
  <c r="Y1473" i="8"/>
  <c r="V1473" i="8"/>
  <c r="U1473" i="8"/>
  <c r="T1473" i="8"/>
  <c r="M1473" i="8"/>
  <c r="L1473" i="8"/>
  <c r="H1473" i="8"/>
  <c r="G1473" i="8"/>
  <c r="AK1472" i="8"/>
  <c r="AH1472" i="8"/>
  <c r="AG1472" i="8"/>
  <c r="AE1472" i="8"/>
  <c r="AD1472" i="8"/>
  <c r="Y1472" i="8"/>
  <c r="AC1472" i="8" s="1"/>
  <c r="AF1472" i="8" s="1"/>
  <c r="V1472" i="8"/>
  <c r="Z1472" i="8" s="1"/>
  <c r="U1472" i="8"/>
  <c r="T1472" i="8"/>
  <c r="P1472" i="8"/>
  <c r="AJ1472" i="8" s="1"/>
  <c r="M1472" i="8"/>
  <c r="L1472" i="8"/>
  <c r="H1472" i="8"/>
  <c r="R1472" i="8" s="1"/>
  <c r="G1472" i="8"/>
  <c r="AJ1471" i="8"/>
  <c r="AK1471" i="8" s="1"/>
  <c r="AH1471" i="8"/>
  <c r="AG1471" i="8"/>
  <c r="AE1471" i="8"/>
  <c r="Y1471" i="8"/>
  <c r="AC1471" i="8" s="1"/>
  <c r="AF1471" i="8" s="1"/>
  <c r="V1471" i="8"/>
  <c r="U1471" i="8"/>
  <c r="T1471" i="8"/>
  <c r="M1471" i="8"/>
  <c r="P1471" i="8" s="1"/>
  <c r="L1471" i="8"/>
  <c r="H1471" i="8"/>
  <c r="R1471" i="8" s="1"/>
  <c r="G1471" i="8"/>
  <c r="AH1470" i="8"/>
  <c r="AG1470" i="8"/>
  <c r="AE1470" i="8"/>
  <c r="Y1470" i="8"/>
  <c r="AC1470" i="8" s="1"/>
  <c r="AF1470" i="8" s="1"/>
  <c r="V1470" i="8"/>
  <c r="Z1470" i="8" s="1"/>
  <c r="U1470" i="8"/>
  <c r="T1470" i="8"/>
  <c r="P1470" i="8"/>
  <c r="AJ1470" i="8" s="1"/>
  <c r="AK1470" i="8" s="1"/>
  <c r="M1470" i="8"/>
  <c r="L1470" i="8"/>
  <c r="H1470" i="8"/>
  <c r="G1470" i="8"/>
  <c r="AH1469" i="8"/>
  <c r="AG1469" i="8"/>
  <c r="AE1469" i="8"/>
  <c r="Y1469" i="8"/>
  <c r="V1469" i="8"/>
  <c r="U1469" i="8"/>
  <c r="W1469" i="8" s="1"/>
  <c r="T1469" i="8"/>
  <c r="M1469" i="8"/>
  <c r="L1469" i="8"/>
  <c r="H1469" i="8"/>
  <c r="G1469" i="8"/>
  <c r="AJ1468" i="8"/>
  <c r="AK1468" i="8" s="1"/>
  <c r="AH1468" i="8"/>
  <c r="AG1468" i="8"/>
  <c r="AE1468" i="8"/>
  <c r="Y1468" i="8"/>
  <c r="AC1468" i="8" s="1"/>
  <c r="AF1468" i="8" s="1"/>
  <c r="V1468" i="8"/>
  <c r="Z1468" i="8" s="1"/>
  <c r="U1468" i="8"/>
  <c r="T1468" i="8"/>
  <c r="P1468" i="8"/>
  <c r="M1468" i="8"/>
  <c r="L1468" i="8"/>
  <c r="H1468" i="8"/>
  <c r="G1468" i="8"/>
  <c r="AJ1467" i="8"/>
  <c r="AK1467" i="8" s="1"/>
  <c r="AH1467" i="8"/>
  <c r="AG1467" i="8"/>
  <c r="AE1467" i="8"/>
  <c r="Y1467" i="8"/>
  <c r="AC1467" i="8" s="1"/>
  <c r="AF1467" i="8" s="1"/>
  <c r="V1467" i="8"/>
  <c r="Z1467" i="8" s="1"/>
  <c r="U1467" i="8"/>
  <c r="T1467" i="8"/>
  <c r="M1467" i="8"/>
  <c r="P1467" i="8" s="1"/>
  <c r="L1467" i="8"/>
  <c r="H1467" i="8"/>
  <c r="N1467" i="8" s="1"/>
  <c r="G1467" i="8"/>
  <c r="AK1466" i="8"/>
  <c r="AH1466" i="8"/>
  <c r="AG1466" i="8"/>
  <c r="AE1466" i="8"/>
  <c r="Y1466" i="8"/>
  <c r="AC1466" i="8" s="1"/>
  <c r="AF1466" i="8" s="1"/>
  <c r="V1466" i="8"/>
  <c r="U1466" i="8"/>
  <c r="W1466" i="8" s="1"/>
  <c r="T1466" i="8"/>
  <c r="P1466" i="8"/>
  <c r="AJ1466" i="8" s="1"/>
  <c r="M1466" i="8"/>
  <c r="L1466" i="8"/>
  <c r="H1466" i="8"/>
  <c r="N1466" i="8" s="1"/>
  <c r="G1466" i="8"/>
  <c r="AK1465" i="8"/>
  <c r="AH1465" i="8"/>
  <c r="AG1465" i="8"/>
  <c r="AE1465" i="8"/>
  <c r="AD1465" i="8"/>
  <c r="Y1465" i="8"/>
  <c r="V1465" i="8"/>
  <c r="U1465" i="8"/>
  <c r="T1465" i="8"/>
  <c r="P1465" i="8"/>
  <c r="M1465" i="8"/>
  <c r="L1465" i="8"/>
  <c r="H1465" i="8"/>
  <c r="R1465" i="8" s="1"/>
  <c r="G1465" i="8"/>
  <c r="AH1464" i="8"/>
  <c r="AG1464" i="8"/>
  <c r="AE1464" i="8"/>
  <c r="Y1464" i="8"/>
  <c r="V1464" i="8"/>
  <c r="U1464" i="8"/>
  <c r="T1464" i="8"/>
  <c r="M1464" i="8"/>
  <c r="L1464" i="8"/>
  <c r="N1464" i="8" s="1"/>
  <c r="H1464" i="8"/>
  <c r="R1464" i="8" s="1"/>
  <c r="G1464" i="8"/>
  <c r="AH1463" i="8"/>
  <c r="AG1463" i="8"/>
  <c r="AE1463" i="8"/>
  <c r="Y1463" i="8"/>
  <c r="V1463" i="8"/>
  <c r="U1463" i="8"/>
  <c r="T1463" i="8"/>
  <c r="M1463" i="8"/>
  <c r="L1463" i="8"/>
  <c r="H1463" i="8"/>
  <c r="R1463" i="8" s="1"/>
  <c r="G1463" i="8"/>
  <c r="AK1462" i="8"/>
  <c r="AJ1462" i="8"/>
  <c r="AH1462" i="8"/>
  <c r="AG1462" i="8"/>
  <c r="AE1462" i="8"/>
  <c r="AD1462" i="8"/>
  <c r="Y1462" i="8"/>
  <c r="AC1462" i="8" s="1"/>
  <c r="AF1462" i="8" s="1"/>
  <c r="V1462" i="8"/>
  <c r="Z1462" i="8" s="1"/>
  <c r="U1462" i="8"/>
  <c r="T1462" i="8"/>
  <c r="P1462" i="8"/>
  <c r="M1462" i="8"/>
  <c r="L1462" i="8"/>
  <c r="H1462" i="8"/>
  <c r="G1462" i="8"/>
  <c r="AK1461" i="8"/>
  <c r="AH1461" i="8"/>
  <c r="AG1461" i="8"/>
  <c r="AE1461" i="8"/>
  <c r="AD1461" i="8"/>
  <c r="Y1461" i="8"/>
  <c r="V1461" i="8"/>
  <c r="U1461" i="8"/>
  <c r="T1461" i="8"/>
  <c r="M1461" i="8"/>
  <c r="L1461" i="8"/>
  <c r="H1461" i="8"/>
  <c r="R1461" i="8" s="1"/>
  <c r="G1461" i="8"/>
  <c r="AH1460" i="8"/>
  <c r="AG1460" i="8"/>
  <c r="AE1460" i="8"/>
  <c r="Y1460" i="8"/>
  <c r="V1460" i="8"/>
  <c r="U1460" i="8"/>
  <c r="T1460" i="8"/>
  <c r="M1460" i="8"/>
  <c r="L1460" i="8"/>
  <c r="H1460" i="8"/>
  <c r="R1460" i="8" s="1"/>
  <c r="G1460" i="8"/>
  <c r="AK1459" i="8"/>
  <c r="AH1459" i="8"/>
  <c r="AG1459" i="8"/>
  <c r="AE1459" i="8"/>
  <c r="AD1459" i="8"/>
  <c r="Y1459" i="8"/>
  <c r="V1459" i="8"/>
  <c r="Z1459" i="8" s="1"/>
  <c r="U1459" i="8"/>
  <c r="T1459" i="8"/>
  <c r="M1459" i="8"/>
  <c r="P1459" i="8" s="1"/>
  <c r="L1459" i="8"/>
  <c r="H1459" i="8"/>
  <c r="R1459" i="8" s="1"/>
  <c r="G1459" i="8"/>
  <c r="AK1458" i="8"/>
  <c r="AH1458" i="8"/>
  <c r="AG1458" i="8"/>
  <c r="AE1458" i="8"/>
  <c r="AD1458" i="8"/>
  <c r="Y1458" i="8"/>
  <c r="V1458" i="8"/>
  <c r="U1458" i="8"/>
  <c r="T1458" i="8"/>
  <c r="P1458" i="8"/>
  <c r="AJ1458" i="8" s="1"/>
  <c r="M1458" i="8"/>
  <c r="L1458" i="8"/>
  <c r="H1458" i="8"/>
  <c r="G1458" i="8"/>
  <c r="AK1457" i="8"/>
  <c r="AH1457" i="8"/>
  <c r="AG1457" i="8"/>
  <c r="AE1457" i="8"/>
  <c r="AD1457" i="8"/>
  <c r="Y1457" i="8"/>
  <c r="V1457" i="8"/>
  <c r="U1457" i="8"/>
  <c r="T1457" i="8"/>
  <c r="M1457" i="8"/>
  <c r="L1457" i="8"/>
  <c r="H1457" i="8"/>
  <c r="N1457" i="8" s="1"/>
  <c r="G1457" i="8"/>
  <c r="AH1456" i="8"/>
  <c r="AG1456" i="8"/>
  <c r="AE1456" i="8"/>
  <c r="Y1456" i="8"/>
  <c r="V1456" i="8"/>
  <c r="U1456" i="8"/>
  <c r="T1456" i="8"/>
  <c r="P1456" i="8"/>
  <c r="AJ1456" i="8" s="1"/>
  <c r="AK1456" i="8" s="1"/>
  <c r="M1456" i="8"/>
  <c r="L1456" i="8"/>
  <c r="H1456" i="8"/>
  <c r="R1456" i="8" s="1"/>
  <c r="G1456" i="8"/>
  <c r="AK1455" i="8"/>
  <c r="AH1455" i="8"/>
  <c r="AG1455" i="8"/>
  <c r="AE1455" i="8"/>
  <c r="AD1455" i="8"/>
  <c r="Y1455" i="8"/>
  <c r="W1455" i="8"/>
  <c r="V1455" i="8"/>
  <c r="U1455" i="8"/>
  <c r="T1455" i="8"/>
  <c r="M1455" i="8"/>
  <c r="L1455" i="8"/>
  <c r="H1455" i="8"/>
  <c r="N1455" i="8" s="1"/>
  <c r="G1455" i="8"/>
  <c r="AJ1454" i="8"/>
  <c r="AK1454" i="8" s="1"/>
  <c r="AH1454" i="8"/>
  <c r="AG1454" i="8"/>
  <c r="AE1454" i="8"/>
  <c r="Y1454" i="8"/>
  <c r="V1454" i="8"/>
  <c r="Z1454" i="8" s="1"/>
  <c r="X1454" i="8" s="1"/>
  <c r="AB1454" i="8" s="1"/>
  <c r="U1454" i="8"/>
  <c r="T1454" i="8"/>
  <c r="P1454" i="8"/>
  <c r="O1454" i="8"/>
  <c r="M1454" i="8"/>
  <c r="L1454" i="8"/>
  <c r="H1454" i="8"/>
  <c r="G1454" i="8"/>
  <c r="AH1453" i="8"/>
  <c r="AG1453" i="8"/>
  <c r="AE1453" i="8"/>
  <c r="Y1453" i="8"/>
  <c r="V1453" i="8"/>
  <c r="U1453" i="8"/>
  <c r="T1453" i="8"/>
  <c r="M1453" i="8"/>
  <c r="L1453" i="8"/>
  <c r="H1453" i="8"/>
  <c r="N1453" i="8" s="1"/>
  <c r="G1453" i="8"/>
  <c r="AH1452" i="8"/>
  <c r="AG1452" i="8"/>
  <c r="AE1452" i="8"/>
  <c r="Y1452" i="8"/>
  <c r="V1452" i="8"/>
  <c r="U1452" i="8"/>
  <c r="T1452" i="8"/>
  <c r="P1452" i="8"/>
  <c r="AJ1452" i="8" s="1"/>
  <c r="AK1452" i="8" s="1"/>
  <c r="N1452" i="8"/>
  <c r="M1452" i="8"/>
  <c r="L1452" i="8"/>
  <c r="H1452" i="8"/>
  <c r="R1452" i="8" s="1"/>
  <c r="G1452" i="8"/>
  <c r="AH1451" i="8"/>
  <c r="AG1451" i="8"/>
  <c r="AE1451" i="8"/>
  <c r="Y1451" i="8"/>
  <c r="V1451" i="8"/>
  <c r="U1451" i="8"/>
  <c r="T1451" i="8"/>
  <c r="M1451" i="8"/>
  <c r="P1451" i="8" s="1"/>
  <c r="AJ1451" i="8" s="1"/>
  <c r="AK1451" i="8" s="1"/>
  <c r="L1451" i="8"/>
  <c r="H1451" i="8"/>
  <c r="G1451" i="8"/>
  <c r="AK1450" i="8"/>
  <c r="AJ1450" i="8"/>
  <c r="AH1450" i="8"/>
  <c r="AG1450" i="8"/>
  <c r="AE1450" i="8"/>
  <c r="AD1450" i="8"/>
  <c r="Y1450" i="8"/>
  <c r="V1450" i="8"/>
  <c r="Z1450" i="8" s="1"/>
  <c r="U1450" i="8"/>
  <c r="T1450" i="8"/>
  <c r="P1450" i="8"/>
  <c r="M1450" i="8"/>
  <c r="L1450" i="8"/>
  <c r="H1450" i="8"/>
  <c r="G1450" i="8"/>
  <c r="AH1449" i="8"/>
  <c r="AG1449" i="8"/>
  <c r="AE1449" i="8"/>
  <c r="Y1449" i="8"/>
  <c r="AC1449" i="8" s="1"/>
  <c r="AF1449" i="8" s="1"/>
  <c r="V1449" i="8"/>
  <c r="U1449" i="8"/>
  <c r="T1449" i="8"/>
  <c r="P1449" i="8"/>
  <c r="N1449" i="8"/>
  <c r="M1449" i="8"/>
  <c r="L1449" i="8"/>
  <c r="H1449" i="8"/>
  <c r="R1449" i="8" s="1"/>
  <c r="G1449" i="8"/>
  <c r="AK1448" i="8"/>
  <c r="AJ1448" i="8"/>
  <c r="AH1448" i="8"/>
  <c r="AG1448" i="8"/>
  <c r="AE1448" i="8"/>
  <c r="Y1448" i="8"/>
  <c r="V1448" i="8"/>
  <c r="Z1448" i="8" s="1"/>
  <c r="U1448" i="8"/>
  <c r="T1448" i="8"/>
  <c r="P1448" i="8"/>
  <c r="M1448" i="8"/>
  <c r="L1448" i="8"/>
  <c r="N1448" i="8" s="1"/>
  <c r="H1448" i="8"/>
  <c r="O1448" i="8" s="1"/>
  <c r="G1448" i="8"/>
  <c r="AK1447" i="8"/>
  <c r="AH1447" i="8"/>
  <c r="AG1447" i="8"/>
  <c r="AE1447" i="8"/>
  <c r="AD1447" i="8"/>
  <c r="Y1447" i="8"/>
  <c r="V1447" i="8"/>
  <c r="U1447" i="8"/>
  <c r="T1447" i="8"/>
  <c r="M1447" i="8"/>
  <c r="L1447" i="8"/>
  <c r="H1447" i="8"/>
  <c r="R1447" i="8" s="1"/>
  <c r="G1447" i="8"/>
  <c r="AH1446" i="8"/>
  <c r="AG1446" i="8"/>
  <c r="AE1446" i="8"/>
  <c r="Y1446" i="8"/>
  <c r="AC1446" i="8" s="1"/>
  <c r="AF1446" i="8" s="1"/>
  <c r="V1446" i="8"/>
  <c r="U1446" i="8"/>
  <c r="T1446" i="8"/>
  <c r="M1446" i="8"/>
  <c r="P1446" i="8" s="1"/>
  <c r="AJ1446" i="8" s="1"/>
  <c r="AK1446" i="8" s="1"/>
  <c r="L1446" i="8"/>
  <c r="H1446" i="8"/>
  <c r="R1446" i="8" s="1"/>
  <c r="G1446" i="8"/>
  <c r="AH1445" i="8"/>
  <c r="AG1445" i="8"/>
  <c r="AE1445" i="8"/>
  <c r="Y1445" i="8"/>
  <c r="V1445" i="8"/>
  <c r="Z1445" i="8" s="1"/>
  <c r="U1445" i="8"/>
  <c r="T1445" i="8"/>
  <c r="P1445" i="8"/>
  <c r="AJ1445" i="8" s="1"/>
  <c r="AK1445" i="8" s="1"/>
  <c r="O1445" i="8"/>
  <c r="M1445" i="8"/>
  <c r="L1445" i="8"/>
  <c r="H1445" i="8"/>
  <c r="R1445" i="8" s="1"/>
  <c r="G1445" i="8"/>
  <c r="AK1444" i="8"/>
  <c r="AH1444" i="8"/>
  <c r="AG1444" i="8"/>
  <c r="AE1444" i="8"/>
  <c r="Z1444" i="8"/>
  <c r="Y1444" i="8"/>
  <c r="AC1444" i="8" s="1"/>
  <c r="AF1444" i="8" s="1"/>
  <c r="V1444" i="8"/>
  <c r="U1444" i="8"/>
  <c r="T1444" i="8"/>
  <c r="P1444" i="8"/>
  <c r="AJ1444" i="8" s="1"/>
  <c r="M1444" i="8"/>
  <c r="L1444" i="8"/>
  <c r="H1444" i="8"/>
  <c r="R1444" i="8" s="1"/>
  <c r="G1444" i="8"/>
  <c r="AK1443" i="8"/>
  <c r="AH1443" i="8"/>
  <c r="AG1443" i="8"/>
  <c r="AE1443" i="8"/>
  <c r="AD1443" i="8"/>
  <c r="Y1443" i="8"/>
  <c r="V1443" i="8"/>
  <c r="W1443" i="8" s="1"/>
  <c r="U1443" i="8"/>
  <c r="T1443" i="8"/>
  <c r="M1443" i="8"/>
  <c r="L1443" i="8"/>
  <c r="H1443" i="8"/>
  <c r="R1443" i="8" s="1"/>
  <c r="G1443" i="8"/>
  <c r="AH1442" i="8"/>
  <c r="AG1442" i="8"/>
  <c r="AE1442" i="8"/>
  <c r="Y1442" i="8"/>
  <c r="V1442" i="8"/>
  <c r="U1442" i="8"/>
  <c r="T1442" i="8"/>
  <c r="M1442" i="8"/>
  <c r="P1442" i="8" s="1"/>
  <c r="L1442" i="8"/>
  <c r="H1442" i="8"/>
  <c r="R1442" i="8" s="1"/>
  <c r="G1442" i="8"/>
  <c r="AH1441" i="8"/>
  <c r="AG1441" i="8"/>
  <c r="AE1441" i="8"/>
  <c r="Y1441" i="8"/>
  <c r="V1441" i="8"/>
  <c r="Z1441" i="8" s="1"/>
  <c r="U1441" i="8"/>
  <c r="T1441" i="8"/>
  <c r="P1441" i="8"/>
  <c r="AJ1441" i="8" s="1"/>
  <c r="AK1441" i="8" s="1"/>
  <c r="M1441" i="8"/>
  <c r="L1441" i="8"/>
  <c r="H1441" i="8"/>
  <c r="O1441" i="8" s="1"/>
  <c r="G1441" i="8"/>
  <c r="AK1440" i="8"/>
  <c r="AH1440" i="8"/>
  <c r="AG1440" i="8"/>
  <c r="AE1440" i="8"/>
  <c r="Y1440" i="8"/>
  <c r="AC1440" i="8" s="1"/>
  <c r="AF1440" i="8" s="1"/>
  <c r="V1440" i="8"/>
  <c r="Z1440" i="8" s="1"/>
  <c r="U1440" i="8"/>
  <c r="T1440" i="8"/>
  <c r="P1440" i="8"/>
  <c r="AJ1440" i="8" s="1"/>
  <c r="M1440" i="8"/>
  <c r="L1440" i="8"/>
  <c r="H1440" i="8"/>
  <c r="G1440" i="8"/>
  <c r="AH1439" i="8"/>
  <c r="AG1439" i="8"/>
  <c r="AE1439" i="8"/>
  <c r="Y1439" i="8"/>
  <c r="V1439" i="8"/>
  <c r="U1439" i="8"/>
  <c r="T1439" i="8"/>
  <c r="M1439" i="8"/>
  <c r="L1439" i="8"/>
  <c r="H1439" i="8"/>
  <c r="R1439" i="8" s="1"/>
  <c r="G1439" i="8"/>
  <c r="AH1438" i="8"/>
  <c r="AG1438" i="8"/>
  <c r="AE1438" i="8"/>
  <c r="Y1438" i="8"/>
  <c r="V1438" i="8"/>
  <c r="U1438" i="8"/>
  <c r="T1438" i="8"/>
  <c r="M1438" i="8"/>
  <c r="P1438" i="8" s="1"/>
  <c r="L1438" i="8"/>
  <c r="H1438" i="8"/>
  <c r="G1438" i="8"/>
  <c r="AH1437" i="8"/>
  <c r="AG1437" i="8"/>
  <c r="AE1437" i="8"/>
  <c r="Y1437" i="8"/>
  <c r="V1437" i="8"/>
  <c r="Z1437" i="8" s="1"/>
  <c r="U1437" i="8"/>
  <c r="T1437" i="8"/>
  <c r="P1437" i="8"/>
  <c r="AJ1437" i="8" s="1"/>
  <c r="AK1437" i="8" s="1"/>
  <c r="M1437" i="8"/>
  <c r="L1437" i="8"/>
  <c r="H1437" i="8"/>
  <c r="R1437" i="8" s="1"/>
  <c r="G1437" i="8"/>
  <c r="AK1436" i="8"/>
  <c r="AH1436" i="8"/>
  <c r="AG1436" i="8"/>
  <c r="AE1436" i="8"/>
  <c r="AD1436" i="8"/>
  <c r="Y1436" i="8"/>
  <c r="V1436" i="8"/>
  <c r="U1436" i="8"/>
  <c r="T1436" i="8"/>
  <c r="P1436" i="8"/>
  <c r="AJ1436" i="8" s="1"/>
  <c r="M1436" i="8"/>
  <c r="L1436" i="8"/>
  <c r="H1436" i="8"/>
  <c r="G1436" i="8"/>
  <c r="AH1435" i="8"/>
  <c r="AG1435" i="8"/>
  <c r="AE1435" i="8"/>
  <c r="Y1435" i="8"/>
  <c r="V1435" i="8"/>
  <c r="U1435" i="8"/>
  <c r="T1435" i="8"/>
  <c r="M1435" i="8"/>
  <c r="L1435" i="8"/>
  <c r="H1435" i="8"/>
  <c r="G1435" i="8"/>
  <c r="AK1434" i="8"/>
  <c r="AH1434" i="8"/>
  <c r="AG1434" i="8"/>
  <c r="AE1434" i="8"/>
  <c r="AD1434" i="8"/>
  <c r="Y1434" i="8"/>
  <c r="V1434" i="8"/>
  <c r="U1434" i="8"/>
  <c r="T1434" i="8"/>
  <c r="M1434" i="8"/>
  <c r="L1434" i="8"/>
  <c r="H1434" i="8"/>
  <c r="R1434" i="8" s="1"/>
  <c r="G1434" i="8"/>
  <c r="AH1433" i="8"/>
  <c r="AG1433" i="8"/>
  <c r="AE1433" i="8"/>
  <c r="Y1433" i="8"/>
  <c r="V1433" i="8"/>
  <c r="U1433" i="8"/>
  <c r="T1433" i="8"/>
  <c r="P1433" i="8"/>
  <c r="M1433" i="8"/>
  <c r="L1433" i="8"/>
  <c r="H1433" i="8"/>
  <c r="R1433" i="8" s="1"/>
  <c r="G1433" i="8"/>
  <c r="AK1432" i="8"/>
  <c r="AH1432" i="8"/>
  <c r="AG1432" i="8"/>
  <c r="AE1432" i="8"/>
  <c r="AD1432" i="8"/>
  <c r="Y1432" i="8"/>
  <c r="AC1432" i="8" s="1"/>
  <c r="AF1432" i="8" s="1"/>
  <c r="V1432" i="8"/>
  <c r="U1432" i="8"/>
  <c r="T1432" i="8"/>
  <c r="P1432" i="8"/>
  <c r="AJ1432" i="8" s="1"/>
  <c r="M1432" i="8"/>
  <c r="L1432" i="8"/>
  <c r="H1432" i="8"/>
  <c r="G1432" i="8"/>
  <c r="AH1431" i="8"/>
  <c r="AG1431" i="8"/>
  <c r="AE1431" i="8"/>
  <c r="Y1431" i="8"/>
  <c r="V1431" i="8"/>
  <c r="U1431" i="8"/>
  <c r="T1431" i="8"/>
  <c r="P1431" i="8"/>
  <c r="M1431" i="8"/>
  <c r="L1431" i="8"/>
  <c r="H1431" i="8"/>
  <c r="R1431" i="8" s="1"/>
  <c r="G1431" i="8"/>
  <c r="AK1430" i="8"/>
  <c r="AJ1430" i="8"/>
  <c r="AH1430" i="8"/>
  <c r="AG1430" i="8"/>
  <c r="AE1430" i="8"/>
  <c r="AD1430" i="8"/>
  <c r="Y1430" i="8"/>
  <c r="V1430" i="8"/>
  <c r="U1430" i="8"/>
  <c r="T1430" i="8"/>
  <c r="M1430" i="8"/>
  <c r="P1430" i="8" s="1"/>
  <c r="L1430" i="8"/>
  <c r="H1430" i="8"/>
  <c r="R1430" i="8" s="1"/>
  <c r="G1430" i="8"/>
  <c r="AK1429" i="8"/>
  <c r="AH1429" i="8"/>
  <c r="AG1429" i="8"/>
  <c r="AE1429" i="8"/>
  <c r="AD1429" i="8"/>
  <c r="Y1429" i="8"/>
  <c r="V1429" i="8"/>
  <c r="U1429" i="8"/>
  <c r="T1429" i="8"/>
  <c r="P1429" i="8"/>
  <c r="M1429" i="8"/>
  <c r="L1429" i="8"/>
  <c r="H1429" i="8"/>
  <c r="G1429" i="8"/>
  <c r="AJ1428" i="8"/>
  <c r="AK1428" i="8" s="1"/>
  <c r="AH1428" i="8"/>
  <c r="AG1428" i="8"/>
  <c r="AE1428" i="8"/>
  <c r="Y1428" i="8"/>
  <c r="V1428" i="8"/>
  <c r="U1428" i="8"/>
  <c r="T1428" i="8"/>
  <c r="P1428" i="8"/>
  <c r="M1428" i="8"/>
  <c r="L1428" i="8"/>
  <c r="H1428" i="8"/>
  <c r="G1428" i="8"/>
  <c r="AK1427" i="8"/>
  <c r="AH1427" i="8"/>
  <c r="AG1427" i="8"/>
  <c r="AE1427" i="8"/>
  <c r="AD1427" i="8"/>
  <c r="Y1427" i="8"/>
  <c r="V1427" i="8"/>
  <c r="Z1427" i="8" s="1"/>
  <c r="U1427" i="8"/>
  <c r="T1427" i="8"/>
  <c r="P1427" i="8"/>
  <c r="AJ1427" i="8" s="1"/>
  <c r="M1427" i="8"/>
  <c r="L1427" i="8"/>
  <c r="H1427" i="8"/>
  <c r="R1427" i="8" s="1"/>
  <c r="G1427" i="8"/>
  <c r="AK1426" i="8"/>
  <c r="AH1426" i="8"/>
  <c r="AG1426" i="8"/>
  <c r="AE1426" i="8"/>
  <c r="AD1426" i="8"/>
  <c r="Y1426" i="8"/>
  <c r="AC1426" i="8" s="1"/>
  <c r="AF1426" i="8" s="1"/>
  <c r="V1426" i="8"/>
  <c r="U1426" i="8"/>
  <c r="T1426" i="8"/>
  <c r="P1426" i="8"/>
  <c r="AJ1426" i="8" s="1"/>
  <c r="M1426" i="8"/>
  <c r="L1426" i="8"/>
  <c r="H1426" i="8"/>
  <c r="G1426" i="8"/>
  <c r="AK1425" i="8"/>
  <c r="AJ1425" i="8"/>
  <c r="AH1425" i="8"/>
  <c r="AG1425" i="8"/>
  <c r="AE1425" i="8"/>
  <c r="AD1425" i="8"/>
  <c r="Y1425" i="8"/>
  <c r="AC1425" i="8" s="1"/>
  <c r="AF1425" i="8" s="1"/>
  <c r="V1425" i="8"/>
  <c r="Z1425" i="8" s="1"/>
  <c r="U1425" i="8"/>
  <c r="T1425" i="8"/>
  <c r="R1425" i="8"/>
  <c r="P1425" i="8"/>
  <c r="M1425" i="8"/>
  <c r="L1425" i="8"/>
  <c r="H1425" i="8"/>
  <c r="O1425" i="8" s="1"/>
  <c r="G1425" i="8"/>
  <c r="AK1424" i="8"/>
  <c r="AH1424" i="8"/>
  <c r="AG1424" i="8"/>
  <c r="AE1424" i="8"/>
  <c r="AD1424" i="8"/>
  <c r="Y1424" i="8"/>
  <c r="AC1424" i="8" s="1"/>
  <c r="AF1424" i="8" s="1"/>
  <c r="V1424" i="8"/>
  <c r="U1424" i="8"/>
  <c r="T1424" i="8"/>
  <c r="P1424" i="8"/>
  <c r="AJ1424" i="8" s="1"/>
  <c r="M1424" i="8"/>
  <c r="L1424" i="8"/>
  <c r="H1424" i="8"/>
  <c r="O1424" i="8" s="1"/>
  <c r="G1424" i="8"/>
  <c r="AK1423" i="8"/>
  <c r="AH1423" i="8"/>
  <c r="AG1423" i="8"/>
  <c r="AE1423" i="8"/>
  <c r="Y1423" i="8"/>
  <c r="V1423" i="8"/>
  <c r="U1423" i="8"/>
  <c r="T1423" i="8"/>
  <c r="P1423" i="8"/>
  <c r="AJ1423" i="8" s="1"/>
  <c r="M1423" i="8"/>
  <c r="L1423" i="8"/>
  <c r="H1423" i="8"/>
  <c r="G1423" i="8"/>
  <c r="AK1422" i="8"/>
  <c r="AH1422" i="8"/>
  <c r="AG1422" i="8"/>
  <c r="AE1422" i="8"/>
  <c r="AD1422" i="8"/>
  <c r="Y1422" i="8"/>
  <c r="V1422" i="8"/>
  <c r="U1422" i="8"/>
  <c r="T1422" i="8"/>
  <c r="M1422" i="8"/>
  <c r="L1422" i="8"/>
  <c r="H1422" i="8"/>
  <c r="R1422" i="8" s="1"/>
  <c r="G1422" i="8"/>
  <c r="AH1421" i="8"/>
  <c r="AG1421" i="8"/>
  <c r="AE1421" i="8"/>
  <c r="Y1421" i="8"/>
  <c r="AC1421" i="8" s="1"/>
  <c r="AF1421" i="8" s="1"/>
  <c r="V1421" i="8"/>
  <c r="Z1421" i="8" s="1"/>
  <c r="U1421" i="8"/>
  <c r="T1421" i="8"/>
  <c r="P1421" i="8"/>
  <c r="AJ1421" i="8" s="1"/>
  <c r="AK1421" i="8" s="1"/>
  <c r="M1421" i="8"/>
  <c r="L1421" i="8"/>
  <c r="H1421" i="8"/>
  <c r="G1421" i="8"/>
  <c r="AK1420" i="8"/>
  <c r="AH1420" i="8"/>
  <c r="AG1420" i="8"/>
  <c r="AE1420" i="8"/>
  <c r="AD1420" i="8"/>
  <c r="Y1420" i="8"/>
  <c r="AC1420" i="8" s="1"/>
  <c r="AF1420" i="8" s="1"/>
  <c r="V1420" i="8"/>
  <c r="U1420" i="8"/>
  <c r="T1420" i="8"/>
  <c r="P1420" i="8"/>
  <c r="AJ1420" i="8" s="1"/>
  <c r="M1420" i="8"/>
  <c r="L1420" i="8"/>
  <c r="H1420" i="8"/>
  <c r="G1420" i="8"/>
  <c r="AK1419" i="8"/>
  <c r="AH1419" i="8"/>
  <c r="AG1419" i="8"/>
  <c r="AE1419" i="8"/>
  <c r="AD1419" i="8"/>
  <c r="Y1419" i="8"/>
  <c r="AC1419" i="8" s="1"/>
  <c r="AF1419" i="8" s="1"/>
  <c r="V1419" i="8"/>
  <c r="U1419" i="8"/>
  <c r="T1419" i="8"/>
  <c r="P1419" i="8"/>
  <c r="AJ1419" i="8" s="1"/>
  <c r="M1419" i="8"/>
  <c r="L1419" i="8"/>
  <c r="H1419" i="8"/>
  <c r="R1419" i="8" s="1"/>
  <c r="G1419" i="8"/>
  <c r="AH1418" i="8"/>
  <c r="AG1418" i="8"/>
  <c r="AE1418" i="8"/>
  <c r="Y1418" i="8"/>
  <c r="V1418" i="8"/>
  <c r="U1418" i="8"/>
  <c r="T1418" i="8"/>
  <c r="M1418" i="8"/>
  <c r="P1418" i="8" s="1"/>
  <c r="AJ1418" i="8" s="1"/>
  <c r="AK1418" i="8" s="1"/>
  <c r="L1418" i="8"/>
  <c r="H1418" i="8"/>
  <c r="G1418" i="8"/>
  <c r="AH1417" i="8"/>
  <c r="AG1417" i="8"/>
  <c r="AE1417" i="8"/>
  <c r="Y1417" i="8"/>
  <c r="AC1417" i="8" s="1"/>
  <c r="AF1417" i="8" s="1"/>
  <c r="V1417" i="8"/>
  <c r="U1417" i="8"/>
  <c r="T1417" i="8"/>
  <c r="M1417" i="8"/>
  <c r="P1417" i="8" s="1"/>
  <c r="L1417" i="8"/>
  <c r="H1417" i="8"/>
  <c r="O1417" i="8" s="1"/>
  <c r="G1417" i="8"/>
  <c r="AH1416" i="8"/>
  <c r="AG1416" i="8"/>
  <c r="AE1416" i="8"/>
  <c r="Y1416" i="8"/>
  <c r="AC1416" i="8" s="1"/>
  <c r="AF1416" i="8" s="1"/>
  <c r="V1416" i="8"/>
  <c r="U1416" i="8"/>
  <c r="T1416" i="8"/>
  <c r="P1416" i="8"/>
  <c r="AJ1416" i="8" s="1"/>
  <c r="AK1416" i="8" s="1"/>
  <c r="M1416" i="8"/>
  <c r="L1416" i="8"/>
  <c r="H1416" i="8"/>
  <c r="G1416" i="8"/>
  <c r="AK1415" i="8"/>
  <c r="AH1415" i="8"/>
  <c r="AG1415" i="8"/>
  <c r="AE1415" i="8"/>
  <c r="AD1415" i="8"/>
  <c r="Y1415" i="8"/>
  <c r="AC1415" i="8" s="1"/>
  <c r="AF1415" i="8" s="1"/>
  <c r="V1415" i="8"/>
  <c r="U1415" i="8"/>
  <c r="T1415" i="8"/>
  <c r="P1415" i="8"/>
  <c r="AJ1415" i="8" s="1"/>
  <c r="M1415" i="8"/>
  <c r="L1415" i="8"/>
  <c r="H1415" i="8"/>
  <c r="R1415" i="8" s="1"/>
  <c r="G1415" i="8"/>
  <c r="AK1414" i="8"/>
  <c r="AH1414" i="8"/>
  <c r="AG1414" i="8"/>
  <c r="AE1414" i="8"/>
  <c r="AD1414" i="8"/>
  <c r="Y1414" i="8"/>
  <c r="V1414" i="8"/>
  <c r="U1414" i="8"/>
  <c r="T1414" i="8"/>
  <c r="M1414" i="8"/>
  <c r="L1414" i="8"/>
  <c r="H1414" i="8"/>
  <c r="R1414" i="8" s="1"/>
  <c r="G1414" i="8"/>
  <c r="AK1413" i="8"/>
  <c r="AH1413" i="8"/>
  <c r="AG1413" i="8"/>
  <c r="AE1413" i="8"/>
  <c r="Y1413" i="8"/>
  <c r="V1413" i="8"/>
  <c r="Z1413" i="8" s="1"/>
  <c r="U1413" i="8"/>
  <c r="T1413" i="8"/>
  <c r="M1413" i="8"/>
  <c r="P1413" i="8" s="1"/>
  <c r="AJ1413" i="8" s="1"/>
  <c r="L1413" i="8"/>
  <c r="H1413" i="8"/>
  <c r="R1413" i="8" s="1"/>
  <c r="G1413" i="8"/>
  <c r="AK1412" i="8"/>
  <c r="AH1412" i="8"/>
  <c r="AG1412" i="8"/>
  <c r="AE1412" i="8"/>
  <c r="AD1412" i="8"/>
  <c r="Y1412" i="8"/>
  <c r="V1412" i="8"/>
  <c r="Z1412" i="8" s="1"/>
  <c r="U1412" i="8"/>
  <c r="T1412" i="8"/>
  <c r="P1412" i="8"/>
  <c r="AJ1412" i="8" s="1"/>
  <c r="M1412" i="8"/>
  <c r="L1412" i="8"/>
  <c r="H1412" i="8"/>
  <c r="R1412" i="8" s="1"/>
  <c r="G1412" i="8"/>
  <c r="AH1411" i="8"/>
  <c r="AG1411" i="8"/>
  <c r="AE1411" i="8"/>
  <c r="Y1411" i="8"/>
  <c r="V1411" i="8"/>
  <c r="U1411" i="8"/>
  <c r="T1411" i="8"/>
  <c r="M1411" i="8"/>
  <c r="P1411" i="8" s="1"/>
  <c r="AJ1411" i="8" s="1"/>
  <c r="AK1411" i="8" s="1"/>
  <c r="L1411" i="8"/>
  <c r="H1411" i="8"/>
  <c r="G1411" i="8"/>
  <c r="AK1410" i="8"/>
  <c r="AH1410" i="8"/>
  <c r="AG1410" i="8"/>
  <c r="AE1410" i="8"/>
  <c r="AD1410" i="8"/>
  <c r="Y1410" i="8"/>
  <c r="V1410" i="8"/>
  <c r="U1410" i="8"/>
  <c r="T1410" i="8"/>
  <c r="M1410" i="8"/>
  <c r="L1410" i="8"/>
  <c r="H1410" i="8"/>
  <c r="R1410" i="8" s="1"/>
  <c r="G1410" i="8"/>
  <c r="AK1409" i="8"/>
  <c r="AH1409" i="8"/>
  <c r="AG1409" i="8"/>
  <c r="AE1409" i="8"/>
  <c r="Y1409" i="8"/>
  <c r="V1409" i="8"/>
  <c r="W1409" i="8" s="1"/>
  <c r="AA1409" i="8" s="1"/>
  <c r="U1409" i="8"/>
  <c r="T1409" i="8"/>
  <c r="M1409" i="8"/>
  <c r="P1409" i="8" s="1"/>
  <c r="AJ1409" i="8" s="1"/>
  <c r="L1409" i="8"/>
  <c r="H1409" i="8"/>
  <c r="G1409" i="8"/>
  <c r="AK1408" i="8"/>
  <c r="AH1408" i="8"/>
  <c r="AG1408" i="8"/>
  <c r="AE1408" i="8"/>
  <c r="AD1408" i="8"/>
  <c r="Y1408" i="8"/>
  <c r="V1408" i="8"/>
  <c r="U1408" i="8"/>
  <c r="T1408" i="8"/>
  <c r="M1408" i="8"/>
  <c r="L1408" i="8"/>
  <c r="H1408" i="8"/>
  <c r="R1408" i="8" s="1"/>
  <c r="G1408" i="8"/>
  <c r="AH1407" i="8"/>
  <c r="AG1407" i="8"/>
  <c r="AE1407" i="8"/>
  <c r="Z1407" i="8"/>
  <c r="Y1407" i="8"/>
  <c r="V1407" i="8"/>
  <c r="U1407" i="8"/>
  <c r="T1407" i="8"/>
  <c r="M1407" i="8"/>
  <c r="P1407" i="8" s="1"/>
  <c r="L1407" i="8"/>
  <c r="H1407" i="8"/>
  <c r="R1407" i="8" s="1"/>
  <c r="G1407" i="8"/>
  <c r="AH1406" i="8"/>
  <c r="AG1406" i="8"/>
  <c r="AE1406" i="8"/>
  <c r="Y1406" i="8"/>
  <c r="V1406" i="8"/>
  <c r="U1406" i="8"/>
  <c r="T1406" i="8"/>
  <c r="M1406" i="8"/>
  <c r="L1406" i="8"/>
  <c r="H1406" i="8"/>
  <c r="R1406" i="8" s="1"/>
  <c r="G1406" i="8"/>
  <c r="AK1405" i="8"/>
  <c r="AH1405" i="8"/>
  <c r="AG1405" i="8"/>
  <c r="AE1405" i="8"/>
  <c r="Y1405" i="8"/>
  <c r="V1405" i="8"/>
  <c r="U1405" i="8"/>
  <c r="T1405" i="8"/>
  <c r="M1405" i="8"/>
  <c r="P1405" i="8" s="1"/>
  <c r="AJ1405" i="8" s="1"/>
  <c r="L1405" i="8"/>
  <c r="H1405" i="8"/>
  <c r="R1405" i="8" s="1"/>
  <c r="G1405" i="8"/>
  <c r="AK1404" i="8"/>
  <c r="AH1404" i="8"/>
  <c r="AG1404" i="8"/>
  <c r="AE1404" i="8"/>
  <c r="AD1404" i="8"/>
  <c r="Y1404" i="8"/>
  <c r="V1404" i="8"/>
  <c r="Z1404" i="8" s="1"/>
  <c r="U1404" i="8"/>
  <c r="T1404" i="8"/>
  <c r="P1404" i="8"/>
  <c r="AJ1404" i="8" s="1"/>
  <c r="M1404" i="8"/>
  <c r="O1404" i="8" s="1"/>
  <c r="L1404" i="8"/>
  <c r="H1404" i="8"/>
  <c r="R1404" i="8" s="1"/>
  <c r="G1404" i="8"/>
  <c r="AH1403" i="8"/>
  <c r="AG1403" i="8"/>
  <c r="AE1403" i="8"/>
  <c r="Y1403" i="8"/>
  <c r="V1403" i="8"/>
  <c r="U1403" i="8"/>
  <c r="T1403" i="8"/>
  <c r="M1403" i="8"/>
  <c r="P1403" i="8" s="1"/>
  <c r="L1403" i="8"/>
  <c r="H1403" i="8"/>
  <c r="R1403" i="8" s="1"/>
  <c r="G1403" i="8"/>
  <c r="AK1402" i="8"/>
  <c r="AH1402" i="8"/>
  <c r="AG1402" i="8"/>
  <c r="AE1402" i="8"/>
  <c r="AD1402" i="8"/>
  <c r="Z1402" i="8"/>
  <c r="X1402" i="8" s="1"/>
  <c r="AB1402" i="8" s="1"/>
  <c r="Y1402" i="8"/>
  <c r="V1402" i="8"/>
  <c r="U1402" i="8"/>
  <c r="W1402" i="8" s="1"/>
  <c r="AA1402" i="8" s="1"/>
  <c r="T1402" i="8"/>
  <c r="M1402" i="8"/>
  <c r="P1402" i="8" s="1"/>
  <c r="AJ1402" i="8" s="1"/>
  <c r="L1402" i="8"/>
  <c r="H1402" i="8"/>
  <c r="O1402" i="8" s="1"/>
  <c r="G1402" i="8"/>
  <c r="AH1401" i="8"/>
  <c r="AG1401" i="8"/>
  <c r="AE1401" i="8"/>
  <c r="Y1401" i="8"/>
  <c r="V1401" i="8"/>
  <c r="U1401" i="8"/>
  <c r="T1401" i="8"/>
  <c r="P1401" i="8"/>
  <c r="AJ1401" i="8" s="1"/>
  <c r="AK1401" i="8" s="1"/>
  <c r="M1401" i="8"/>
  <c r="L1401" i="8"/>
  <c r="H1401" i="8"/>
  <c r="G1401" i="8"/>
  <c r="AH1400" i="8"/>
  <c r="AG1400" i="8"/>
  <c r="AE1400" i="8"/>
  <c r="Y1400" i="8"/>
  <c r="V1400" i="8"/>
  <c r="U1400" i="8"/>
  <c r="T1400" i="8"/>
  <c r="P1400" i="8"/>
  <c r="M1400" i="8"/>
  <c r="L1400" i="8"/>
  <c r="H1400" i="8"/>
  <c r="R1400" i="8" s="1"/>
  <c r="G1400" i="8"/>
  <c r="AJ1399" i="8"/>
  <c r="AK1399" i="8" s="1"/>
  <c r="AH1399" i="8"/>
  <c r="AG1399" i="8"/>
  <c r="AE1399" i="8"/>
  <c r="Y1399" i="8"/>
  <c r="AC1399" i="8" s="1"/>
  <c r="AF1399" i="8" s="1"/>
  <c r="V1399" i="8"/>
  <c r="Z1399" i="8" s="1"/>
  <c r="U1399" i="8"/>
  <c r="T1399" i="8"/>
  <c r="O1399" i="8"/>
  <c r="M1399" i="8"/>
  <c r="P1399" i="8" s="1"/>
  <c r="L1399" i="8"/>
  <c r="N1399" i="8" s="1"/>
  <c r="H1399" i="8"/>
  <c r="R1399" i="8" s="1"/>
  <c r="G1399" i="8"/>
  <c r="AK1398" i="8"/>
  <c r="AH1398" i="8"/>
  <c r="AG1398" i="8"/>
  <c r="AE1398" i="8"/>
  <c r="AD1398" i="8"/>
  <c r="Y1398" i="8"/>
  <c r="AC1398" i="8" s="1"/>
  <c r="AF1398" i="8" s="1"/>
  <c r="V1398" i="8"/>
  <c r="U1398" i="8"/>
  <c r="T1398" i="8"/>
  <c r="M1398" i="8"/>
  <c r="P1398" i="8" s="1"/>
  <c r="AJ1398" i="8" s="1"/>
  <c r="L1398" i="8"/>
  <c r="N1398" i="8" s="1"/>
  <c r="H1398" i="8"/>
  <c r="R1398" i="8" s="1"/>
  <c r="G1398" i="8"/>
  <c r="AK1397" i="8"/>
  <c r="AH1397" i="8"/>
  <c r="AG1397" i="8"/>
  <c r="AE1397" i="8"/>
  <c r="AD1397" i="8"/>
  <c r="Y1397" i="8"/>
  <c r="V1397" i="8"/>
  <c r="Z1397" i="8" s="1"/>
  <c r="U1397" i="8"/>
  <c r="T1397" i="8"/>
  <c r="P1397" i="8"/>
  <c r="AJ1397" i="8" s="1"/>
  <c r="M1397" i="8"/>
  <c r="L1397" i="8"/>
  <c r="H1397" i="8"/>
  <c r="G1397" i="8"/>
  <c r="AH1396" i="8"/>
  <c r="AG1396" i="8"/>
  <c r="AE1396" i="8"/>
  <c r="Y1396" i="8"/>
  <c r="V1396" i="8"/>
  <c r="U1396" i="8"/>
  <c r="T1396" i="8"/>
  <c r="P1396" i="8"/>
  <c r="AJ1396" i="8" s="1"/>
  <c r="AK1396" i="8" s="1"/>
  <c r="M1396" i="8"/>
  <c r="L1396" i="8"/>
  <c r="H1396" i="8"/>
  <c r="R1396" i="8" s="1"/>
  <c r="G1396" i="8"/>
  <c r="AH1395" i="8"/>
  <c r="AG1395" i="8"/>
  <c r="AE1395" i="8"/>
  <c r="Z1395" i="8"/>
  <c r="Y1395" i="8"/>
  <c r="V1395" i="8"/>
  <c r="U1395" i="8"/>
  <c r="T1395" i="8"/>
  <c r="M1395" i="8"/>
  <c r="P1395" i="8" s="1"/>
  <c r="AC1395" i="8" s="1"/>
  <c r="AF1395" i="8" s="1"/>
  <c r="L1395" i="8"/>
  <c r="N1395" i="8" s="1"/>
  <c r="H1395" i="8"/>
  <c r="G1395" i="8"/>
  <c r="AK1394" i="8"/>
  <c r="AH1394" i="8"/>
  <c r="AG1394" i="8"/>
  <c r="AE1394" i="8"/>
  <c r="Y1394" i="8"/>
  <c r="AC1394" i="8" s="1"/>
  <c r="AF1394" i="8" s="1"/>
  <c r="V1394" i="8"/>
  <c r="Z1394" i="8" s="1"/>
  <c r="U1394" i="8"/>
  <c r="T1394" i="8"/>
  <c r="M1394" i="8"/>
  <c r="P1394" i="8" s="1"/>
  <c r="AJ1394" i="8" s="1"/>
  <c r="L1394" i="8"/>
  <c r="H1394" i="8"/>
  <c r="G1394" i="8"/>
  <c r="AH1393" i="8"/>
  <c r="AG1393" i="8"/>
  <c r="AE1393" i="8"/>
  <c r="Y1393" i="8"/>
  <c r="V1393" i="8"/>
  <c r="U1393" i="8"/>
  <c r="T1393" i="8"/>
  <c r="P1393" i="8"/>
  <c r="AJ1393" i="8" s="1"/>
  <c r="AK1393" i="8" s="1"/>
  <c r="M1393" i="8"/>
  <c r="L1393" i="8"/>
  <c r="H1393" i="8"/>
  <c r="N1393" i="8" s="1"/>
  <c r="G1393" i="8"/>
  <c r="AH1392" i="8"/>
  <c r="AG1392" i="8"/>
  <c r="AE1392" i="8"/>
  <c r="Y1392" i="8"/>
  <c r="V1392" i="8"/>
  <c r="U1392" i="8"/>
  <c r="T1392" i="8"/>
  <c r="P1392" i="8"/>
  <c r="AJ1392" i="8" s="1"/>
  <c r="AK1392" i="8" s="1"/>
  <c r="M1392" i="8"/>
  <c r="L1392" i="8"/>
  <c r="H1392" i="8"/>
  <c r="R1392" i="8" s="1"/>
  <c r="G1392" i="8"/>
  <c r="AK1391" i="8"/>
  <c r="AJ1391" i="8"/>
  <c r="AH1391" i="8"/>
  <c r="AG1391" i="8"/>
  <c r="AE1391" i="8"/>
  <c r="Y1391" i="8"/>
  <c r="V1391" i="8"/>
  <c r="Z1391" i="8" s="1"/>
  <c r="U1391" i="8"/>
  <c r="T1391" i="8"/>
  <c r="M1391" i="8"/>
  <c r="P1391" i="8" s="1"/>
  <c r="L1391" i="8"/>
  <c r="H1391" i="8"/>
  <c r="G1391" i="8"/>
  <c r="AH1390" i="8"/>
  <c r="AG1390" i="8"/>
  <c r="AE1390" i="8"/>
  <c r="Y1390" i="8"/>
  <c r="V1390" i="8"/>
  <c r="Z1390" i="8" s="1"/>
  <c r="U1390" i="8"/>
  <c r="T1390" i="8"/>
  <c r="M1390" i="8"/>
  <c r="P1390" i="8" s="1"/>
  <c r="AJ1390" i="8" s="1"/>
  <c r="AK1390" i="8" s="1"/>
  <c r="L1390" i="8"/>
  <c r="H1390" i="8"/>
  <c r="R1390" i="8" s="1"/>
  <c r="G1390" i="8"/>
  <c r="AK1389" i="8"/>
  <c r="AH1389" i="8"/>
  <c r="AG1389" i="8"/>
  <c r="AF1389" i="8"/>
  <c r="AE1389" i="8"/>
  <c r="Y1389" i="8"/>
  <c r="AC1389" i="8" s="1"/>
  <c r="V1389" i="8"/>
  <c r="U1389" i="8"/>
  <c r="T1389" i="8"/>
  <c r="P1389" i="8"/>
  <c r="AJ1389" i="8" s="1"/>
  <c r="M1389" i="8"/>
  <c r="L1389" i="8"/>
  <c r="H1389" i="8"/>
  <c r="R1389" i="8" s="1"/>
  <c r="G1389" i="8"/>
  <c r="AH1388" i="8"/>
  <c r="AG1388" i="8"/>
  <c r="AE1388" i="8"/>
  <c r="Y1388" i="8"/>
  <c r="V1388" i="8"/>
  <c r="U1388" i="8"/>
  <c r="T1388" i="8"/>
  <c r="M1388" i="8"/>
  <c r="L1388" i="8"/>
  <c r="H1388" i="8"/>
  <c r="R1388" i="8" s="1"/>
  <c r="G1388" i="8"/>
  <c r="AK1387" i="8"/>
  <c r="AH1387" i="8"/>
  <c r="AG1387" i="8"/>
  <c r="AE1387" i="8"/>
  <c r="AD1387" i="8"/>
  <c r="Y1387" i="8"/>
  <c r="AC1387" i="8" s="1"/>
  <c r="AF1387" i="8" s="1"/>
  <c r="V1387" i="8"/>
  <c r="U1387" i="8"/>
  <c r="W1387" i="8" s="1"/>
  <c r="AA1387" i="8" s="1"/>
  <c r="T1387" i="8"/>
  <c r="M1387" i="8"/>
  <c r="P1387" i="8" s="1"/>
  <c r="AJ1387" i="8" s="1"/>
  <c r="L1387" i="8"/>
  <c r="H1387" i="8"/>
  <c r="R1387" i="8" s="1"/>
  <c r="G1387" i="8"/>
  <c r="AK1386" i="8"/>
  <c r="AH1386" i="8"/>
  <c r="AG1386" i="8"/>
  <c r="AE1386" i="8"/>
  <c r="Y1386" i="8"/>
  <c r="V1386" i="8"/>
  <c r="Z1386" i="8" s="1"/>
  <c r="U1386" i="8"/>
  <c r="T1386" i="8"/>
  <c r="M1386" i="8"/>
  <c r="P1386" i="8" s="1"/>
  <c r="AJ1386" i="8" s="1"/>
  <c r="L1386" i="8"/>
  <c r="H1386" i="8"/>
  <c r="N1386" i="8" s="1"/>
  <c r="G1386" i="8"/>
  <c r="AH1385" i="8"/>
  <c r="AG1385" i="8"/>
  <c r="AE1385" i="8"/>
  <c r="Y1385" i="8"/>
  <c r="V1385" i="8"/>
  <c r="U1385" i="8"/>
  <c r="T1385" i="8"/>
  <c r="M1385" i="8"/>
  <c r="L1385" i="8"/>
  <c r="H1385" i="8"/>
  <c r="R1385" i="8" s="1"/>
  <c r="G1385" i="8"/>
  <c r="AH1384" i="8"/>
  <c r="AG1384" i="8"/>
  <c r="AE1384" i="8"/>
  <c r="Y1384" i="8"/>
  <c r="V1384" i="8"/>
  <c r="U1384" i="8"/>
  <c r="T1384" i="8"/>
  <c r="M1384" i="8"/>
  <c r="L1384" i="8"/>
  <c r="H1384" i="8"/>
  <c r="R1384" i="8" s="1"/>
  <c r="G1384" i="8"/>
  <c r="AJ1383" i="8"/>
  <c r="AK1383" i="8" s="1"/>
  <c r="AH1383" i="8"/>
  <c r="AG1383" i="8"/>
  <c r="AE1383" i="8"/>
  <c r="Y1383" i="8"/>
  <c r="AC1383" i="8" s="1"/>
  <c r="AF1383" i="8" s="1"/>
  <c r="V1383" i="8"/>
  <c r="Z1383" i="8" s="1"/>
  <c r="X1383" i="8" s="1"/>
  <c r="AB1383" i="8" s="1"/>
  <c r="U1383" i="8"/>
  <c r="T1383" i="8"/>
  <c r="M1383" i="8"/>
  <c r="P1383" i="8" s="1"/>
  <c r="L1383" i="8"/>
  <c r="H1383" i="8"/>
  <c r="R1383" i="8" s="1"/>
  <c r="G1383" i="8"/>
  <c r="AH1382" i="8"/>
  <c r="AG1382" i="8"/>
  <c r="AE1382" i="8"/>
  <c r="Y1382" i="8"/>
  <c r="V1382" i="8"/>
  <c r="U1382" i="8"/>
  <c r="T1382" i="8"/>
  <c r="M1382" i="8"/>
  <c r="L1382" i="8"/>
  <c r="H1382" i="8"/>
  <c r="N1382" i="8" s="1"/>
  <c r="G1382" i="8"/>
  <c r="AH1381" i="8"/>
  <c r="AG1381" i="8"/>
  <c r="AE1381" i="8"/>
  <c r="Y1381" i="8"/>
  <c r="V1381" i="8"/>
  <c r="U1381" i="8"/>
  <c r="T1381" i="8"/>
  <c r="P1381" i="8"/>
  <c r="AJ1381" i="8" s="1"/>
  <c r="AK1381" i="8" s="1"/>
  <c r="M1381" i="8"/>
  <c r="L1381" i="8"/>
  <c r="H1381" i="8"/>
  <c r="G1381" i="8"/>
  <c r="AH1380" i="8"/>
  <c r="AG1380" i="8"/>
  <c r="AE1380" i="8"/>
  <c r="Y1380" i="8"/>
  <c r="V1380" i="8"/>
  <c r="Z1380" i="8" s="1"/>
  <c r="U1380" i="8"/>
  <c r="T1380" i="8"/>
  <c r="P1380" i="8"/>
  <c r="AJ1380" i="8" s="1"/>
  <c r="AK1380" i="8" s="1"/>
  <c r="M1380" i="8"/>
  <c r="L1380" i="8"/>
  <c r="H1380" i="8"/>
  <c r="G1380" i="8"/>
  <c r="AK1379" i="8"/>
  <c r="AH1379" i="8"/>
  <c r="AG1379" i="8"/>
  <c r="AE1379" i="8"/>
  <c r="AD1379" i="8"/>
  <c r="Y1379" i="8"/>
  <c r="V1379" i="8"/>
  <c r="U1379" i="8"/>
  <c r="T1379" i="8"/>
  <c r="M1379" i="8"/>
  <c r="L1379" i="8"/>
  <c r="H1379" i="8"/>
  <c r="R1379" i="8" s="1"/>
  <c r="G1379" i="8"/>
  <c r="AK1378" i="8"/>
  <c r="AH1378" i="8"/>
  <c r="AG1378" i="8"/>
  <c r="AE1378" i="8"/>
  <c r="AD1378" i="8"/>
  <c r="Y1378" i="8"/>
  <c r="AC1378" i="8" s="1"/>
  <c r="AF1378" i="8" s="1"/>
  <c r="V1378" i="8"/>
  <c r="Z1378" i="8" s="1"/>
  <c r="U1378" i="8"/>
  <c r="T1378" i="8"/>
  <c r="P1378" i="8"/>
  <c r="AJ1378" i="8" s="1"/>
  <c r="M1378" i="8"/>
  <c r="L1378" i="8"/>
  <c r="H1378" i="8"/>
  <c r="G1378" i="8"/>
  <c r="AH1377" i="8"/>
  <c r="AG1377" i="8"/>
  <c r="AE1377" i="8"/>
  <c r="Y1377" i="8"/>
  <c r="V1377" i="8"/>
  <c r="U1377" i="8"/>
  <c r="T1377" i="8"/>
  <c r="P1377" i="8"/>
  <c r="AJ1377" i="8" s="1"/>
  <c r="AK1377" i="8" s="1"/>
  <c r="M1377" i="8"/>
  <c r="L1377" i="8"/>
  <c r="H1377" i="8"/>
  <c r="O1377" i="8" s="1"/>
  <c r="G1377" i="8"/>
  <c r="AH1376" i="8"/>
  <c r="AG1376" i="8"/>
  <c r="AE1376" i="8"/>
  <c r="Y1376" i="8"/>
  <c r="V1376" i="8"/>
  <c r="U1376" i="8"/>
  <c r="T1376" i="8"/>
  <c r="M1376" i="8"/>
  <c r="L1376" i="8"/>
  <c r="H1376" i="8"/>
  <c r="R1376" i="8" s="1"/>
  <c r="G1376" i="8"/>
  <c r="AH1375" i="8"/>
  <c r="AG1375" i="8"/>
  <c r="AE1375" i="8"/>
  <c r="Y1375" i="8"/>
  <c r="V1375" i="8"/>
  <c r="U1375" i="8"/>
  <c r="T1375" i="8"/>
  <c r="M1375" i="8"/>
  <c r="P1375" i="8" s="1"/>
  <c r="L1375" i="8"/>
  <c r="H1375" i="8"/>
  <c r="G1375" i="8"/>
  <c r="AK1374" i="8"/>
  <c r="AH1374" i="8"/>
  <c r="AG1374" i="8"/>
  <c r="AE1374" i="8"/>
  <c r="AD1374" i="8"/>
  <c r="Y1374" i="8"/>
  <c r="V1374" i="8"/>
  <c r="U1374" i="8"/>
  <c r="T1374" i="8"/>
  <c r="P1374" i="8"/>
  <c r="M1374" i="8"/>
  <c r="L1374" i="8"/>
  <c r="H1374" i="8"/>
  <c r="R1374" i="8" s="1"/>
  <c r="G1374" i="8"/>
  <c r="AH1373" i="8"/>
  <c r="AG1373" i="8"/>
  <c r="AE1373" i="8"/>
  <c r="Y1373" i="8"/>
  <c r="V1373" i="8"/>
  <c r="U1373" i="8"/>
  <c r="W1373" i="8" s="1"/>
  <c r="AA1373" i="8" s="1"/>
  <c r="T1373" i="8"/>
  <c r="M1373" i="8"/>
  <c r="P1373" i="8" s="1"/>
  <c r="L1373" i="8"/>
  <c r="H1373" i="8"/>
  <c r="R1373" i="8" s="1"/>
  <c r="G1373" i="8"/>
  <c r="AH1372" i="8"/>
  <c r="AG1372" i="8"/>
  <c r="AE1372" i="8"/>
  <c r="Y1372" i="8"/>
  <c r="V1372" i="8"/>
  <c r="U1372" i="8"/>
  <c r="T1372" i="8"/>
  <c r="M1372" i="8"/>
  <c r="P1372" i="8" s="1"/>
  <c r="AJ1372" i="8" s="1"/>
  <c r="AK1372" i="8" s="1"/>
  <c r="L1372" i="8"/>
  <c r="H1372" i="8"/>
  <c r="R1372" i="8" s="1"/>
  <c r="G1372" i="8"/>
  <c r="AK1371" i="8"/>
  <c r="AH1371" i="8"/>
  <c r="AG1371" i="8"/>
  <c r="AE1371" i="8"/>
  <c r="AD1371" i="8"/>
  <c r="Y1371" i="8"/>
  <c r="V1371" i="8"/>
  <c r="U1371" i="8"/>
  <c r="T1371" i="8"/>
  <c r="M1371" i="8"/>
  <c r="P1371" i="8" s="1"/>
  <c r="AJ1371" i="8" s="1"/>
  <c r="L1371" i="8"/>
  <c r="H1371" i="8"/>
  <c r="R1371" i="8" s="1"/>
  <c r="G1371" i="8"/>
  <c r="AH1370" i="8"/>
  <c r="AG1370" i="8"/>
  <c r="AE1370" i="8"/>
  <c r="Y1370" i="8"/>
  <c r="V1370" i="8"/>
  <c r="U1370" i="8"/>
  <c r="T1370" i="8"/>
  <c r="P1370" i="8"/>
  <c r="M1370" i="8"/>
  <c r="L1370" i="8"/>
  <c r="N1370" i="8" s="1"/>
  <c r="H1370" i="8"/>
  <c r="R1370" i="8" s="1"/>
  <c r="G1370" i="8"/>
  <c r="AK1369" i="8"/>
  <c r="AJ1369" i="8"/>
  <c r="AH1369" i="8"/>
  <c r="AG1369" i="8"/>
  <c r="AE1369" i="8"/>
  <c r="Y1369" i="8"/>
  <c r="AC1369" i="8" s="1"/>
  <c r="AF1369" i="8" s="1"/>
  <c r="V1369" i="8"/>
  <c r="U1369" i="8"/>
  <c r="T1369" i="8"/>
  <c r="M1369" i="8"/>
  <c r="P1369" i="8" s="1"/>
  <c r="L1369" i="8"/>
  <c r="H1369" i="8"/>
  <c r="O1369" i="8" s="1"/>
  <c r="G1369" i="8"/>
  <c r="AK1368" i="8"/>
  <c r="AH1368" i="8"/>
  <c r="AG1368" i="8"/>
  <c r="AE1368" i="8"/>
  <c r="Y1368" i="8"/>
  <c r="AC1368" i="8" s="1"/>
  <c r="AF1368" i="8" s="1"/>
  <c r="V1368" i="8"/>
  <c r="Z1368" i="8" s="1"/>
  <c r="U1368" i="8"/>
  <c r="T1368" i="8"/>
  <c r="P1368" i="8"/>
  <c r="AJ1368" i="8" s="1"/>
  <c r="M1368" i="8"/>
  <c r="L1368" i="8"/>
  <c r="H1368" i="8"/>
  <c r="G1368" i="8"/>
  <c r="AH1367" i="8"/>
  <c r="AG1367" i="8"/>
  <c r="AE1367" i="8"/>
  <c r="Y1367" i="8"/>
  <c r="AC1367" i="8" s="1"/>
  <c r="AF1367" i="8" s="1"/>
  <c r="V1367" i="8"/>
  <c r="U1367" i="8"/>
  <c r="T1367" i="8"/>
  <c r="M1367" i="8"/>
  <c r="P1367" i="8" s="1"/>
  <c r="AJ1367" i="8" s="1"/>
  <c r="AK1367" i="8" s="1"/>
  <c r="L1367" i="8"/>
  <c r="H1367" i="8"/>
  <c r="G1367" i="8"/>
  <c r="AH1366" i="8"/>
  <c r="AG1366" i="8"/>
  <c r="AE1366" i="8"/>
  <c r="Y1366" i="8"/>
  <c r="V1366" i="8"/>
  <c r="U1366" i="8"/>
  <c r="T1366" i="8"/>
  <c r="M1366" i="8"/>
  <c r="P1366" i="8" s="1"/>
  <c r="AJ1366" i="8" s="1"/>
  <c r="AK1366" i="8" s="1"/>
  <c r="L1366" i="8"/>
  <c r="H1366" i="8"/>
  <c r="G1366" i="8"/>
  <c r="AJ1365" i="8"/>
  <c r="AK1365" i="8" s="1"/>
  <c r="AH1365" i="8"/>
  <c r="AG1365" i="8"/>
  <c r="AE1365" i="8"/>
  <c r="Y1365" i="8"/>
  <c r="AC1365" i="8" s="1"/>
  <c r="AF1365" i="8" s="1"/>
  <c r="V1365" i="8"/>
  <c r="Z1365" i="8" s="1"/>
  <c r="U1365" i="8"/>
  <c r="T1365" i="8"/>
  <c r="P1365" i="8"/>
  <c r="M1365" i="8"/>
  <c r="L1365" i="8"/>
  <c r="H1365" i="8"/>
  <c r="G1365" i="8"/>
  <c r="AK1364" i="8"/>
  <c r="AJ1364" i="8"/>
  <c r="AH1364" i="8"/>
  <c r="AG1364" i="8"/>
  <c r="AE1364" i="8"/>
  <c r="AD1364" i="8"/>
  <c r="Y1364" i="8"/>
  <c r="AC1364" i="8" s="1"/>
  <c r="AF1364" i="8" s="1"/>
  <c r="V1364" i="8"/>
  <c r="Z1364" i="8" s="1"/>
  <c r="U1364" i="8"/>
  <c r="T1364" i="8"/>
  <c r="P1364" i="8"/>
  <c r="M1364" i="8"/>
  <c r="L1364" i="8"/>
  <c r="H1364" i="8"/>
  <c r="R1364" i="8" s="1"/>
  <c r="G1364" i="8"/>
  <c r="AH1363" i="8"/>
  <c r="AG1363" i="8"/>
  <c r="AE1363" i="8"/>
  <c r="Y1363" i="8"/>
  <c r="V1363" i="8"/>
  <c r="U1363" i="8"/>
  <c r="T1363" i="8"/>
  <c r="M1363" i="8"/>
  <c r="L1363" i="8"/>
  <c r="H1363" i="8"/>
  <c r="G1363" i="8"/>
  <c r="AH1362" i="8"/>
  <c r="AG1362" i="8"/>
  <c r="AE1362" i="8"/>
  <c r="Y1362" i="8"/>
  <c r="V1362" i="8"/>
  <c r="U1362" i="8"/>
  <c r="T1362" i="8"/>
  <c r="M1362" i="8"/>
  <c r="P1362" i="8" s="1"/>
  <c r="AJ1362" i="8" s="1"/>
  <c r="AK1362" i="8" s="1"/>
  <c r="L1362" i="8"/>
  <c r="H1362" i="8"/>
  <c r="N1362" i="8" s="1"/>
  <c r="G1362" i="8"/>
  <c r="AJ1361" i="8"/>
  <c r="AK1361" i="8" s="1"/>
  <c r="AH1361" i="8"/>
  <c r="AG1361" i="8"/>
  <c r="AE1361" i="8"/>
  <c r="Y1361" i="8"/>
  <c r="AC1361" i="8" s="1"/>
  <c r="AF1361" i="8" s="1"/>
  <c r="V1361" i="8"/>
  <c r="Z1361" i="8" s="1"/>
  <c r="U1361" i="8"/>
  <c r="T1361" i="8"/>
  <c r="P1361" i="8"/>
  <c r="M1361" i="8"/>
  <c r="L1361" i="8"/>
  <c r="H1361" i="8"/>
  <c r="G1361" i="8"/>
  <c r="AK1360" i="8"/>
  <c r="AJ1360" i="8"/>
  <c r="AH1360" i="8"/>
  <c r="AG1360" i="8"/>
  <c r="AE1360" i="8"/>
  <c r="Y1360" i="8"/>
  <c r="V1360" i="8"/>
  <c r="Z1360" i="8" s="1"/>
  <c r="U1360" i="8"/>
  <c r="T1360" i="8"/>
  <c r="P1360" i="8"/>
  <c r="M1360" i="8"/>
  <c r="L1360" i="8"/>
  <c r="H1360" i="8"/>
  <c r="R1360" i="8" s="1"/>
  <c r="G1360" i="8"/>
  <c r="AH1359" i="8"/>
  <c r="AG1359" i="8"/>
  <c r="AE1359" i="8"/>
  <c r="Y1359" i="8"/>
  <c r="V1359" i="8"/>
  <c r="U1359" i="8"/>
  <c r="T1359" i="8"/>
  <c r="M1359" i="8"/>
  <c r="L1359" i="8"/>
  <c r="H1359" i="8"/>
  <c r="G1359" i="8"/>
  <c r="AH1358" i="8"/>
  <c r="AG1358" i="8"/>
  <c r="AE1358" i="8"/>
  <c r="Y1358" i="8"/>
  <c r="V1358" i="8"/>
  <c r="U1358" i="8"/>
  <c r="T1358" i="8"/>
  <c r="M1358" i="8"/>
  <c r="P1358" i="8" s="1"/>
  <c r="AJ1358" i="8" s="1"/>
  <c r="AK1358" i="8" s="1"/>
  <c r="L1358" i="8"/>
  <c r="H1358" i="8"/>
  <c r="G1358" i="8"/>
  <c r="AJ1357" i="8"/>
  <c r="AK1357" i="8" s="1"/>
  <c r="AH1357" i="8"/>
  <c r="AG1357" i="8"/>
  <c r="AE1357" i="8"/>
  <c r="Y1357" i="8"/>
  <c r="AC1357" i="8" s="1"/>
  <c r="AF1357" i="8" s="1"/>
  <c r="V1357" i="8"/>
  <c r="Z1357" i="8" s="1"/>
  <c r="U1357" i="8"/>
  <c r="T1357" i="8"/>
  <c r="P1357" i="8"/>
  <c r="M1357" i="8"/>
  <c r="L1357" i="8"/>
  <c r="H1357" i="8"/>
  <c r="O1357" i="8" s="1"/>
  <c r="G1357" i="8"/>
  <c r="AK1356" i="8"/>
  <c r="AJ1356" i="8"/>
  <c r="AH1356" i="8"/>
  <c r="AG1356" i="8"/>
  <c r="AE1356" i="8"/>
  <c r="Y1356" i="8"/>
  <c r="AC1356" i="8" s="1"/>
  <c r="AF1356" i="8" s="1"/>
  <c r="V1356" i="8"/>
  <c r="Z1356" i="8" s="1"/>
  <c r="U1356" i="8"/>
  <c r="T1356" i="8"/>
  <c r="P1356" i="8"/>
  <c r="M1356" i="8"/>
  <c r="L1356" i="8"/>
  <c r="H1356" i="8"/>
  <c r="R1356" i="8" s="1"/>
  <c r="G1356" i="8"/>
  <c r="AH1355" i="8"/>
  <c r="AG1355" i="8"/>
  <c r="AE1355" i="8"/>
  <c r="Y1355" i="8"/>
  <c r="V1355" i="8"/>
  <c r="U1355" i="8"/>
  <c r="T1355" i="8"/>
  <c r="M1355" i="8"/>
  <c r="L1355" i="8"/>
  <c r="H1355" i="8"/>
  <c r="G1355" i="8"/>
  <c r="AH1354" i="8"/>
  <c r="AG1354" i="8"/>
  <c r="AE1354" i="8"/>
  <c r="Y1354" i="8"/>
  <c r="V1354" i="8"/>
  <c r="U1354" i="8"/>
  <c r="T1354" i="8"/>
  <c r="M1354" i="8"/>
  <c r="L1354" i="8"/>
  <c r="H1354" i="8"/>
  <c r="G1354" i="8"/>
  <c r="AJ1353" i="8"/>
  <c r="AK1353" i="8" s="1"/>
  <c r="AH1353" i="8"/>
  <c r="AG1353" i="8"/>
  <c r="AE1353" i="8"/>
  <c r="Y1353" i="8"/>
  <c r="AC1353" i="8" s="1"/>
  <c r="AF1353" i="8" s="1"/>
  <c r="V1353" i="8"/>
  <c r="Z1353" i="8" s="1"/>
  <c r="U1353" i="8"/>
  <c r="T1353" i="8"/>
  <c r="P1353" i="8"/>
  <c r="M1353" i="8"/>
  <c r="L1353" i="8"/>
  <c r="H1353" i="8"/>
  <c r="R1353" i="8" s="1"/>
  <c r="G1353" i="8"/>
  <c r="AK1352" i="8"/>
  <c r="AJ1352" i="8"/>
  <c r="AH1352" i="8"/>
  <c r="AG1352" i="8"/>
  <c r="AE1352" i="8"/>
  <c r="Y1352" i="8"/>
  <c r="AC1352" i="8" s="1"/>
  <c r="AF1352" i="8" s="1"/>
  <c r="V1352" i="8"/>
  <c r="Z1352" i="8" s="1"/>
  <c r="U1352" i="8"/>
  <c r="T1352" i="8"/>
  <c r="P1352" i="8"/>
  <c r="M1352" i="8"/>
  <c r="L1352" i="8"/>
  <c r="H1352" i="8"/>
  <c r="R1352" i="8" s="1"/>
  <c r="G1352" i="8"/>
  <c r="AH1351" i="8"/>
  <c r="AG1351" i="8"/>
  <c r="AE1351" i="8"/>
  <c r="Y1351" i="8"/>
  <c r="V1351" i="8"/>
  <c r="U1351" i="8"/>
  <c r="T1351" i="8"/>
  <c r="M1351" i="8"/>
  <c r="L1351" i="8"/>
  <c r="H1351" i="8"/>
  <c r="G1351" i="8"/>
  <c r="AH1350" i="8"/>
  <c r="AG1350" i="8"/>
  <c r="AE1350" i="8"/>
  <c r="Y1350" i="8"/>
  <c r="V1350" i="8"/>
  <c r="U1350" i="8"/>
  <c r="T1350" i="8"/>
  <c r="M1350" i="8"/>
  <c r="P1350" i="8" s="1"/>
  <c r="AJ1350" i="8" s="1"/>
  <c r="AK1350" i="8" s="1"/>
  <c r="L1350" i="8"/>
  <c r="H1350" i="8"/>
  <c r="R1350" i="8" s="1"/>
  <c r="G1350" i="8"/>
  <c r="AK1349" i="8"/>
  <c r="AJ1349" i="8"/>
  <c r="AH1349" i="8"/>
  <c r="AG1349" i="8"/>
  <c r="AE1349" i="8"/>
  <c r="AD1349" i="8"/>
  <c r="Y1349" i="8"/>
  <c r="AC1349" i="8" s="1"/>
  <c r="AF1349" i="8" s="1"/>
  <c r="V1349" i="8"/>
  <c r="Z1349" i="8" s="1"/>
  <c r="U1349" i="8"/>
  <c r="T1349" i="8"/>
  <c r="P1349" i="8"/>
  <c r="M1349" i="8"/>
  <c r="L1349" i="8"/>
  <c r="H1349" i="8"/>
  <c r="R1349" i="8" s="1"/>
  <c r="G1349" i="8"/>
  <c r="AK1348" i="8"/>
  <c r="AJ1348" i="8"/>
  <c r="AH1348" i="8"/>
  <c r="AG1348" i="8"/>
  <c r="AE1348" i="8"/>
  <c r="AD1348" i="8"/>
  <c r="Y1348" i="8"/>
  <c r="V1348" i="8"/>
  <c r="Z1348" i="8" s="1"/>
  <c r="U1348" i="8"/>
  <c r="T1348" i="8"/>
  <c r="P1348" i="8"/>
  <c r="M1348" i="8"/>
  <c r="L1348" i="8"/>
  <c r="H1348" i="8"/>
  <c r="R1348" i="8" s="1"/>
  <c r="G1348" i="8"/>
  <c r="AK1347" i="8"/>
  <c r="AH1347" i="8"/>
  <c r="AG1347" i="8"/>
  <c r="AE1347" i="8"/>
  <c r="AD1347" i="8"/>
  <c r="Y1347" i="8"/>
  <c r="V1347" i="8"/>
  <c r="U1347" i="8"/>
  <c r="T1347" i="8"/>
  <c r="M1347" i="8"/>
  <c r="L1347" i="8"/>
  <c r="H1347" i="8"/>
  <c r="G1347" i="8"/>
  <c r="AH1346" i="8"/>
  <c r="AG1346" i="8"/>
  <c r="AE1346" i="8"/>
  <c r="Y1346" i="8"/>
  <c r="V1346" i="8"/>
  <c r="U1346" i="8"/>
  <c r="T1346" i="8"/>
  <c r="M1346" i="8"/>
  <c r="L1346" i="8"/>
  <c r="H1346" i="8"/>
  <c r="G1346" i="8"/>
  <c r="AJ1345" i="8"/>
  <c r="AK1345" i="8" s="1"/>
  <c r="AH1345" i="8"/>
  <c r="AG1345" i="8"/>
  <c r="AE1345" i="8"/>
  <c r="Y1345" i="8"/>
  <c r="AC1345" i="8" s="1"/>
  <c r="AF1345" i="8" s="1"/>
  <c r="V1345" i="8"/>
  <c r="Z1345" i="8" s="1"/>
  <c r="U1345" i="8"/>
  <c r="T1345" i="8"/>
  <c r="P1345" i="8"/>
  <c r="M1345" i="8"/>
  <c r="L1345" i="8"/>
  <c r="H1345" i="8"/>
  <c r="G1345" i="8"/>
  <c r="AK1344" i="8"/>
  <c r="AJ1344" i="8"/>
  <c r="AH1344" i="8"/>
  <c r="AG1344" i="8"/>
  <c r="AE1344" i="8"/>
  <c r="Y1344" i="8"/>
  <c r="AC1344" i="8" s="1"/>
  <c r="AF1344" i="8" s="1"/>
  <c r="V1344" i="8"/>
  <c r="Z1344" i="8" s="1"/>
  <c r="U1344" i="8"/>
  <c r="T1344" i="8"/>
  <c r="P1344" i="8"/>
  <c r="M1344" i="8"/>
  <c r="L1344" i="8"/>
  <c r="H1344" i="8"/>
  <c r="R1344" i="8" s="1"/>
  <c r="G1344" i="8"/>
  <c r="AK1343" i="8"/>
  <c r="AH1343" i="8"/>
  <c r="AG1343" i="8"/>
  <c r="AE1343" i="8"/>
  <c r="AD1343" i="8"/>
  <c r="Y1343" i="8"/>
  <c r="V1343" i="8"/>
  <c r="U1343" i="8"/>
  <c r="T1343" i="8"/>
  <c r="M1343" i="8"/>
  <c r="L1343" i="8"/>
  <c r="H1343" i="8"/>
  <c r="G1343" i="8"/>
  <c r="AH1342" i="8"/>
  <c r="AG1342" i="8"/>
  <c r="AE1342" i="8"/>
  <c r="Y1342" i="8"/>
  <c r="V1342" i="8"/>
  <c r="U1342" i="8"/>
  <c r="T1342" i="8"/>
  <c r="M1342" i="8"/>
  <c r="P1342" i="8" s="1"/>
  <c r="AJ1342" i="8" s="1"/>
  <c r="AK1342" i="8" s="1"/>
  <c r="L1342" i="8"/>
  <c r="H1342" i="8"/>
  <c r="O1342" i="8" s="1"/>
  <c r="G1342" i="8"/>
  <c r="AK1341" i="8"/>
  <c r="AJ1341" i="8"/>
  <c r="AH1341" i="8"/>
  <c r="AG1341" i="8"/>
  <c r="AE1341" i="8"/>
  <c r="AD1341" i="8"/>
  <c r="Z1341" i="8"/>
  <c r="Y1341" i="8"/>
  <c r="V1341" i="8"/>
  <c r="U1341" i="8"/>
  <c r="W1341" i="8" s="1"/>
  <c r="AA1341" i="8" s="1"/>
  <c r="T1341" i="8"/>
  <c r="P1341" i="8"/>
  <c r="M1341" i="8"/>
  <c r="L1341" i="8"/>
  <c r="N1341" i="8" s="1"/>
  <c r="H1341" i="8"/>
  <c r="O1341" i="8" s="1"/>
  <c r="G1341" i="8"/>
  <c r="AK1340" i="8"/>
  <c r="AJ1340" i="8"/>
  <c r="AH1340" i="8"/>
  <c r="AG1340" i="8"/>
  <c r="AE1340" i="8"/>
  <c r="AD1340" i="8"/>
  <c r="Y1340" i="8"/>
  <c r="AC1340" i="8" s="1"/>
  <c r="AF1340" i="8" s="1"/>
  <c r="V1340" i="8"/>
  <c r="Z1340" i="8" s="1"/>
  <c r="U1340" i="8"/>
  <c r="T1340" i="8"/>
  <c r="P1340" i="8"/>
  <c r="M1340" i="8"/>
  <c r="L1340" i="8"/>
  <c r="H1340" i="8"/>
  <c r="R1340" i="8" s="1"/>
  <c r="G1340" i="8"/>
  <c r="AH1339" i="8"/>
  <c r="AG1339" i="8"/>
  <c r="AE1339" i="8"/>
  <c r="Y1339" i="8"/>
  <c r="V1339" i="8"/>
  <c r="U1339" i="8"/>
  <c r="T1339" i="8"/>
  <c r="M1339" i="8"/>
  <c r="L1339" i="8"/>
  <c r="H1339" i="8"/>
  <c r="G1339" i="8"/>
  <c r="AH1338" i="8"/>
  <c r="AG1338" i="8"/>
  <c r="AE1338" i="8"/>
  <c r="Y1338" i="8"/>
  <c r="V1338" i="8"/>
  <c r="U1338" i="8"/>
  <c r="T1338" i="8"/>
  <c r="M1338" i="8"/>
  <c r="P1338" i="8" s="1"/>
  <c r="AJ1338" i="8" s="1"/>
  <c r="AK1338" i="8" s="1"/>
  <c r="L1338" i="8"/>
  <c r="H1338" i="8"/>
  <c r="N1338" i="8" s="1"/>
  <c r="G1338" i="8"/>
  <c r="AJ1337" i="8"/>
  <c r="AK1337" i="8" s="1"/>
  <c r="AH1337" i="8"/>
  <c r="AG1337" i="8"/>
  <c r="AE1337" i="8"/>
  <c r="Y1337" i="8"/>
  <c r="V1337" i="8"/>
  <c r="Z1337" i="8" s="1"/>
  <c r="U1337" i="8"/>
  <c r="T1337" i="8"/>
  <c r="P1337" i="8"/>
  <c r="M1337" i="8"/>
  <c r="L1337" i="8"/>
  <c r="H1337" i="8"/>
  <c r="G1337" i="8"/>
  <c r="AK1336" i="8"/>
  <c r="AJ1336" i="8"/>
  <c r="AH1336" i="8"/>
  <c r="AG1336" i="8"/>
  <c r="AE1336" i="8"/>
  <c r="Y1336" i="8"/>
  <c r="V1336" i="8"/>
  <c r="Z1336" i="8" s="1"/>
  <c r="U1336" i="8"/>
  <c r="T1336" i="8"/>
  <c r="P1336" i="8"/>
  <c r="M1336" i="8"/>
  <c r="L1336" i="8"/>
  <c r="H1336" i="8"/>
  <c r="R1336" i="8" s="1"/>
  <c r="G1336" i="8"/>
  <c r="AH1335" i="8"/>
  <c r="AG1335" i="8"/>
  <c r="AE1335" i="8"/>
  <c r="Y1335" i="8"/>
  <c r="V1335" i="8"/>
  <c r="U1335" i="8"/>
  <c r="T1335" i="8"/>
  <c r="M1335" i="8"/>
  <c r="L1335" i="8"/>
  <c r="H1335" i="8"/>
  <c r="G1335" i="8"/>
  <c r="AH1334" i="8"/>
  <c r="AG1334" i="8"/>
  <c r="AE1334" i="8"/>
  <c r="Y1334" i="8"/>
  <c r="V1334" i="8"/>
  <c r="U1334" i="8"/>
  <c r="T1334" i="8"/>
  <c r="M1334" i="8"/>
  <c r="P1334" i="8" s="1"/>
  <c r="AJ1334" i="8" s="1"/>
  <c r="AK1334" i="8" s="1"/>
  <c r="L1334" i="8"/>
  <c r="H1334" i="8"/>
  <c r="G1334" i="8"/>
  <c r="AJ1333" i="8"/>
  <c r="AK1333" i="8" s="1"/>
  <c r="AH1333" i="8"/>
  <c r="AG1333" i="8"/>
  <c r="AE1333" i="8"/>
  <c r="Y1333" i="8"/>
  <c r="AC1333" i="8" s="1"/>
  <c r="AF1333" i="8" s="1"/>
  <c r="V1333" i="8"/>
  <c r="Z1333" i="8" s="1"/>
  <c r="U1333" i="8"/>
  <c r="T1333" i="8"/>
  <c r="P1333" i="8"/>
  <c r="M1333" i="8"/>
  <c r="L1333" i="8"/>
  <c r="H1333" i="8"/>
  <c r="O1333" i="8" s="1"/>
  <c r="G1333" i="8"/>
  <c r="AK1332" i="8"/>
  <c r="AJ1332" i="8"/>
  <c r="AH1332" i="8"/>
  <c r="AG1332" i="8"/>
  <c r="AE1332" i="8"/>
  <c r="Y1332" i="8"/>
  <c r="AC1332" i="8" s="1"/>
  <c r="AF1332" i="8" s="1"/>
  <c r="V1332" i="8"/>
  <c r="Z1332" i="8" s="1"/>
  <c r="U1332" i="8"/>
  <c r="T1332" i="8"/>
  <c r="P1332" i="8"/>
  <c r="M1332" i="8"/>
  <c r="L1332" i="8"/>
  <c r="H1332" i="8"/>
  <c r="R1332" i="8" s="1"/>
  <c r="G1332" i="8"/>
  <c r="AK1331" i="8"/>
  <c r="AH1331" i="8"/>
  <c r="AG1331" i="8"/>
  <c r="AE1331" i="8"/>
  <c r="AD1331" i="8"/>
  <c r="Y1331" i="8"/>
  <c r="V1331" i="8"/>
  <c r="U1331" i="8"/>
  <c r="T1331" i="8"/>
  <c r="M1331" i="8"/>
  <c r="L1331" i="8"/>
  <c r="H1331" i="8"/>
  <c r="G1331" i="8"/>
  <c r="AK1330" i="8"/>
  <c r="AH1330" i="8"/>
  <c r="AG1330" i="8"/>
  <c r="AE1330" i="8"/>
  <c r="AD1330" i="8"/>
  <c r="Y1330" i="8"/>
  <c r="V1330" i="8"/>
  <c r="U1330" i="8"/>
  <c r="T1330" i="8"/>
  <c r="M1330" i="8"/>
  <c r="L1330" i="8"/>
  <c r="H1330" i="8"/>
  <c r="N1330" i="8" s="1"/>
  <c r="G1330" i="8"/>
  <c r="AK1329" i="8"/>
  <c r="AJ1329" i="8"/>
  <c r="AH1329" i="8"/>
  <c r="AG1329" i="8"/>
  <c r="AE1329" i="8"/>
  <c r="AD1329" i="8"/>
  <c r="Y1329" i="8"/>
  <c r="AC1329" i="8" s="1"/>
  <c r="AF1329" i="8" s="1"/>
  <c r="V1329" i="8"/>
  <c r="Z1329" i="8" s="1"/>
  <c r="U1329" i="8"/>
  <c r="T1329" i="8"/>
  <c r="P1329" i="8"/>
  <c r="M1329" i="8"/>
  <c r="L1329" i="8"/>
  <c r="H1329" i="8"/>
  <c r="G1329" i="8"/>
  <c r="AK1328" i="8"/>
  <c r="AJ1328" i="8"/>
  <c r="AH1328" i="8"/>
  <c r="AG1328" i="8"/>
  <c r="AE1328" i="8"/>
  <c r="Y1328" i="8"/>
  <c r="AC1328" i="8" s="1"/>
  <c r="AF1328" i="8" s="1"/>
  <c r="V1328" i="8"/>
  <c r="Z1328" i="8" s="1"/>
  <c r="U1328" i="8"/>
  <c r="T1328" i="8"/>
  <c r="P1328" i="8"/>
  <c r="M1328" i="8"/>
  <c r="L1328" i="8"/>
  <c r="H1328" i="8"/>
  <c r="R1328" i="8" s="1"/>
  <c r="G1328" i="8"/>
  <c r="AH1327" i="8"/>
  <c r="AG1327" i="8"/>
  <c r="AE1327" i="8"/>
  <c r="Y1327" i="8"/>
  <c r="V1327" i="8"/>
  <c r="U1327" i="8"/>
  <c r="T1327" i="8"/>
  <c r="M1327" i="8"/>
  <c r="L1327" i="8"/>
  <c r="H1327" i="8"/>
  <c r="G1327" i="8"/>
  <c r="AH1326" i="8"/>
  <c r="AG1326" i="8"/>
  <c r="AE1326" i="8"/>
  <c r="Y1326" i="8"/>
  <c r="V1326" i="8"/>
  <c r="U1326" i="8"/>
  <c r="T1326" i="8"/>
  <c r="M1326" i="8"/>
  <c r="L1326" i="8"/>
  <c r="H1326" i="8"/>
  <c r="R1326" i="8" s="1"/>
  <c r="G1326" i="8"/>
  <c r="AK1325" i="8"/>
  <c r="AJ1325" i="8"/>
  <c r="AH1325" i="8"/>
  <c r="AG1325" i="8"/>
  <c r="AE1325" i="8"/>
  <c r="AD1325" i="8"/>
  <c r="Y1325" i="8"/>
  <c r="AC1325" i="8" s="1"/>
  <c r="AF1325" i="8" s="1"/>
  <c r="V1325" i="8"/>
  <c r="Z1325" i="8" s="1"/>
  <c r="U1325" i="8"/>
  <c r="W1325" i="8" s="1"/>
  <c r="AA1325" i="8" s="1"/>
  <c r="T1325" i="8"/>
  <c r="P1325" i="8"/>
  <c r="M1325" i="8"/>
  <c r="L1325" i="8"/>
  <c r="H1325" i="8"/>
  <c r="G1325" i="8"/>
  <c r="AK1324" i="8"/>
  <c r="AJ1324" i="8"/>
  <c r="AH1324" i="8"/>
  <c r="AG1324" i="8"/>
  <c r="AE1324" i="8"/>
  <c r="Y1324" i="8"/>
  <c r="AC1324" i="8" s="1"/>
  <c r="AF1324" i="8" s="1"/>
  <c r="V1324" i="8"/>
  <c r="Z1324" i="8" s="1"/>
  <c r="U1324" i="8"/>
  <c r="T1324" i="8"/>
  <c r="P1324" i="8"/>
  <c r="M1324" i="8"/>
  <c r="L1324" i="8"/>
  <c r="H1324" i="8"/>
  <c r="R1324" i="8" s="1"/>
  <c r="G1324" i="8"/>
  <c r="AH1323" i="8"/>
  <c r="AG1323" i="8"/>
  <c r="AE1323" i="8"/>
  <c r="Y1323" i="8"/>
  <c r="V1323" i="8"/>
  <c r="U1323" i="8"/>
  <c r="T1323" i="8"/>
  <c r="M1323" i="8"/>
  <c r="L1323" i="8"/>
  <c r="H1323" i="8"/>
  <c r="G1323" i="8"/>
  <c r="AH1322" i="8"/>
  <c r="AG1322" i="8"/>
  <c r="AE1322" i="8"/>
  <c r="Y1322" i="8"/>
  <c r="V1322" i="8"/>
  <c r="U1322" i="8"/>
  <c r="T1322" i="8"/>
  <c r="M1322" i="8"/>
  <c r="L1322" i="8"/>
  <c r="H1322" i="8"/>
  <c r="G1322" i="8"/>
  <c r="AJ1321" i="8"/>
  <c r="AK1321" i="8" s="1"/>
  <c r="AH1321" i="8"/>
  <c r="AG1321" i="8"/>
  <c r="AE1321" i="8"/>
  <c r="Y1321" i="8"/>
  <c r="AC1321" i="8" s="1"/>
  <c r="AF1321" i="8" s="1"/>
  <c r="V1321" i="8"/>
  <c r="Z1321" i="8" s="1"/>
  <c r="U1321" i="8"/>
  <c r="T1321" i="8"/>
  <c r="P1321" i="8"/>
  <c r="M1321" i="8"/>
  <c r="L1321" i="8"/>
  <c r="H1321" i="8"/>
  <c r="G1321" i="8"/>
  <c r="AK1320" i="8"/>
  <c r="AJ1320" i="8"/>
  <c r="AH1320" i="8"/>
  <c r="AG1320" i="8"/>
  <c r="AE1320" i="8"/>
  <c r="Y1320" i="8"/>
  <c r="AC1320" i="8" s="1"/>
  <c r="AF1320" i="8" s="1"/>
  <c r="V1320" i="8"/>
  <c r="Z1320" i="8" s="1"/>
  <c r="U1320" i="8"/>
  <c r="T1320" i="8"/>
  <c r="P1320" i="8"/>
  <c r="M1320" i="8"/>
  <c r="L1320" i="8"/>
  <c r="H1320" i="8"/>
  <c r="R1320" i="8" s="1"/>
  <c r="G1320" i="8"/>
  <c r="AH1319" i="8"/>
  <c r="AG1319" i="8"/>
  <c r="AE1319" i="8"/>
  <c r="Y1319" i="8"/>
  <c r="V1319" i="8"/>
  <c r="U1319" i="8"/>
  <c r="T1319" i="8"/>
  <c r="M1319" i="8"/>
  <c r="L1319" i="8"/>
  <c r="H1319" i="8"/>
  <c r="G1319" i="8"/>
  <c r="AH1318" i="8"/>
  <c r="AG1318" i="8"/>
  <c r="AE1318" i="8"/>
  <c r="Y1318" i="8"/>
  <c r="V1318" i="8"/>
  <c r="U1318" i="8"/>
  <c r="T1318" i="8"/>
  <c r="M1318" i="8"/>
  <c r="P1318" i="8" s="1"/>
  <c r="AJ1318" i="8" s="1"/>
  <c r="AK1318" i="8" s="1"/>
  <c r="L1318" i="8"/>
  <c r="H1318" i="8"/>
  <c r="G1318" i="8"/>
  <c r="AK1317" i="8"/>
  <c r="AJ1317" i="8"/>
  <c r="AH1317" i="8"/>
  <c r="AG1317" i="8"/>
  <c r="AE1317" i="8"/>
  <c r="AD1317" i="8"/>
  <c r="Y1317" i="8"/>
  <c r="AC1317" i="8" s="1"/>
  <c r="AF1317" i="8" s="1"/>
  <c r="V1317" i="8"/>
  <c r="Z1317" i="8" s="1"/>
  <c r="U1317" i="8"/>
  <c r="T1317" i="8"/>
  <c r="P1317" i="8"/>
  <c r="M1317" i="8"/>
  <c r="L1317" i="8"/>
  <c r="H1317" i="8"/>
  <c r="O1317" i="8" s="1"/>
  <c r="G1317" i="8"/>
  <c r="AK1316" i="8"/>
  <c r="AJ1316" i="8"/>
  <c r="AH1316" i="8"/>
  <c r="AG1316" i="8"/>
  <c r="AE1316" i="8"/>
  <c r="AD1316" i="8"/>
  <c r="Y1316" i="8"/>
  <c r="AC1316" i="8" s="1"/>
  <c r="AF1316" i="8" s="1"/>
  <c r="V1316" i="8"/>
  <c r="Z1316" i="8" s="1"/>
  <c r="U1316" i="8"/>
  <c r="T1316" i="8"/>
  <c r="P1316" i="8"/>
  <c r="M1316" i="8"/>
  <c r="L1316" i="8"/>
  <c r="H1316" i="8"/>
  <c r="R1316" i="8" s="1"/>
  <c r="G1316" i="8"/>
  <c r="AH1315" i="8"/>
  <c r="AG1315" i="8"/>
  <c r="AE1315" i="8"/>
  <c r="Y1315" i="8"/>
  <c r="V1315" i="8"/>
  <c r="U1315" i="8"/>
  <c r="T1315" i="8"/>
  <c r="M1315" i="8"/>
  <c r="L1315" i="8"/>
  <c r="H1315" i="8"/>
  <c r="G1315" i="8"/>
  <c r="AK1314" i="8"/>
  <c r="AH1314" i="8"/>
  <c r="AG1314" i="8"/>
  <c r="AE1314" i="8"/>
  <c r="AD1314" i="8"/>
  <c r="Y1314" i="8"/>
  <c r="V1314" i="8"/>
  <c r="U1314" i="8"/>
  <c r="T1314" i="8"/>
  <c r="M1314" i="8"/>
  <c r="L1314" i="8"/>
  <c r="H1314" i="8"/>
  <c r="G1314" i="8"/>
  <c r="AJ1313" i="8"/>
  <c r="AK1313" i="8" s="1"/>
  <c r="AH1313" i="8"/>
  <c r="AG1313" i="8"/>
  <c r="AE1313" i="8"/>
  <c r="Y1313" i="8"/>
  <c r="AC1313" i="8" s="1"/>
  <c r="AF1313" i="8" s="1"/>
  <c r="V1313" i="8"/>
  <c r="Z1313" i="8" s="1"/>
  <c r="U1313" i="8"/>
  <c r="W1313" i="8" s="1"/>
  <c r="AA1313" i="8" s="1"/>
  <c r="T1313" i="8"/>
  <c r="P1313" i="8"/>
  <c r="M1313" i="8"/>
  <c r="L1313" i="8"/>
  <c r="H1313" i="8"/>
  <c r="G1313" i="8"/>
  <c r="AK1312" i="8"/>
  <c r="AJ1312" i="8"/>
  <c r="AH1312" i="8"/>
  <c r="AG1312" i="8"/>
  <c r="AE1312" i="8"/>
  <c r="Y1312" i="8"/>
  <c r="AC1312" i="8" s="1"/>
  <c r="AF1312" i="8" s="1"/>
  <c r="V1312" i="8"/>
  <c r="Z1312" i="8" s="1"/>
  <c r="U1312" i="8"/>
  <c r="T1312" i="8"/>
  <c r="P1312" i="8"/>
  <c r="M1312" i="8"/>
  <c r="L1312" i="8"/>
  <c r="H1312" i="8"/>
  <c r="R1312" i="8" s="1"/>
  <c r="G1312" i="8"/>
  <c r="AK1311" i="8"/>
  <c r="AH1311" i="8"/>
  <c r="AG1311" i="8"/>
  <c r="AE1311" i="8"/>
  <c r="AD1311" i="8"/>
  <c r="Y1311" i="8"/>
  <c r="V1311" i="8"/>
  <c r="U1311" i="8"/>
  <c r="T1311" i="8"/>
  <c r="M1311" i="8"/>
  <c r="L1311" i="8"/>
  <c r="H1311" i="8"/>
  <c r="G1311" i="8"/>
  <c r="AH1310" i="8"/>
  <c r="AG1310" i="8"/>
  <c r="AE1310" i="8"/>
  <c r="Y1310" i="8"/>
  <c r="V1310" i="8"/>
  <c r="U1310" i="8"/>
  <c r="T1310" i="8"/>
  <c r="M1310" i="8"/>
  <c r="P1310" i="8" s="1"/>
  <c r="AJ1310" i="8" s="1"/>
  <c r="AK1310" i="8" s="1"/>
  <c r="L1310" i="8"/>
  <c r="H1310" i="8"/>
  <c r="R1310" i="8" s="1"/>
  <c r="G1310" i="8"/>
  <c r="AK1309" i="8"/>
  <c r="AJ1309" i="8"/>
  <c r="AH1309" i="8"/>
  <c r="AG1309" i="8"/>
  <c r="AE1309" i="8"/>
  <c r="AD1309" i="8"/>
  <c r="Y1309" i="8"/>
  <c r="V1309" i="8"/>
  <c r="Z1309" i="8" s="1"/>
  <c r="U1309" i="8"/>
  <c r="T1309" i="8"/>
  <c r="P1309" i="8"/>
  <c r="M1309" i="8"/>
  <c r="L1309" i="8"/>
  <c r="H1309" i="8"/>
  <c r="R1309" i="8" s="1"/>
  <c r="G1309" i="8"/>
  <c r="AK1308" i="8"/>
  <c r="AJ1308" i="8"/>
  <c r="AH1308" i="8"/>
  <c r="AG1308" i="8"/>
  <c r="AE1308" i="8"/>
  <c r="Z1308" i="8"/>
  <c r="Y1308" i="8"/>
  <c r="AC1308" i="8" s="1"/>
  <c r="AF1308" i="8" s="1"/>
  <c r="V1308" i="8"/>
  <c r="U1308" i="8"/>
  <c r="W1308" i="8" s="1"/>
  <c r="AA1308" i="8" s="1"/>
  <c r="T1308" i="8"/>
  <c r="P1308" i="8"/>
  <c r="M1308" i="8"/>
  <c r="L1308" i="8"/>
  <c r="H1308" i="8"/>
  <c r="R1308" i="8" s="1"/>
  <c r="G1308" i="8"/>
  <c r="AH1307" i="8"/>
  <c r="AG1307" i="8"/>
  <c r="AE1307" i="8"/>
  <c r="Y1307" i="8"/>
  <c r="V1307" i="8"/>
  <c r="U1307" i="8"/>
  <c r="T1307" i="8"/>
  <c r="M1307" i="8"/>
  <c r="L1307" i="8"/>
  <c r="H1307" i="8"/>
  <c r="G1307" i="8"/>
  <c r="AH1306" i="8"/>
  <c r="AG1306" i="8"/>
  <c r="AE1306" i="8"/>
  <c r="Y1306" i="8"/>
  <c r="V1306" i="8"/>
  <c r="U1306" i="8"/>
  <c r="T1306" i="8"/>
  <c r="M1306" i="8"/>
  <c r="P1306" i="8" s="1"/>
  <c r="AJ1306" i="8" s="1"/>
  <c r="AK1306" i="8" s="1"/>
  <c r="L1306" i="8"/>
  <c r="H1306" i="8"/>
  <c r="N1306" i="8" s="1"/>
  <c r="G1306" i="8"/>
  <c r="AJ1305" i="8"/>
  <c r="AK1305" i="8" s="1"/>
  <c r="AH1305" i="8"/>
  <c r="AG1305" i="8"/>
  <c r="AE1305" i="8"/>
  <c r="Y1305" i="8"/>
  <c r="AC1305" i="8" s="1"/>
  <c r="AF1305" i="8" s="1"/>
  <c r="V1305" i="8"/>
  <c r="Z1305" i="8" s="1"/>
  <c r="U1305" i="8"/>
  <c r="T1305" i="8"/>
  <c r="P1305" i="8"/>
  <c r="M1305" i="8"/>
  <c r="L1305" i="8"/>
  <c r="H1305" i="8"/>
  <c r="G1305" i="8"/>
  <c r="AK1304" i="8"/>
  <c r="AJ1304" i="8"/>
  <c r="AH1304" i="8"/>
  <c r="AG1304" i="8"/>
  <c r="AE1304" i="8"/>
  <c r="Z1304" i="8"/>
  <c r="Y1304" i="8"/>
  <c r="AC1304" i="8" s="1"/>
  <c r="AF1304" i="8" s="1"/>
  <c r="V1304" i="8"/>
  <c r="U1304" i="8"/>
  <c r="T1304" i="8"/>
  <c r="P1304" i="8"/>
  <c r="M1304" i="8"/>
  <c r="L1304" i="8"/>
  <c r="H1304" i="8"/>
  <c r="R1304" i="8" s="1"/>
  <c r="G1304" i="8"/>
  <c r="AH1303" i="8"/>
  <c r="AG1303" i="8"/>
  <c r="AE1303" i="8"/>
  <c r="Y1303" i="8"/>
  <c r="V1303" i="8"/>
  <c r="U1303" i="8"/>
  <c r="T1303" i="8"/>
  <c r="M1303" i="8"/>
  <c r="L1303" i="8"/>
  <c r="H1303" i="8"/>
  <c r="G1303" i="8"/>
  <c r="AH1302" i="8"/>
  <c r="AG1302" i="8"/>
  <c r="AE1302" i="8"/>
  <c r="Y1302" i="8"/>
  <c r="V1302" i="8"/>
  <c r="U1302" i="8"/>
  <c r="T1302" i="8"/>
  <c r="M1302" i="8"/>
  <c r="P1302" i="8" s="1"/>
  <c r="AJ1302" i="8" s="1"/>
  <c r="AK1302" i="8" s="1"/>
  <c r="L1302" i="8"/>
  <c r="H1302" i="8"/>
  <c r="G1302" i="8"/>
  <c r="AJ1301" i="8"/>
  <c r="AK1301" i="8" s="1"/>
  <c r="AH1301" i="8"/>
  <c r="AG1301" i="8"/>
  <c r="AE1301" i="8"/>
  <c r="Y1301" i="8"/>
  <c r="AC1301" i="8" s="1"/>
  <c r="AF1301" i="8" s="1"/>
  <c r="V1301" i="8"/>
  <c r="Z1301" i="8" s="1"/>
  <c r="U1301" i="8"/>
  <c r="T1301" i="8"/>
  <c r="P1301" i="8"/>
  <c r="N1301" i="8"/>
  <c r="M1301" i="8"/>
  <c r="L1301" i="8"/>
  <c r="H1301" i="8"/>
  <c r="R1301" i="8" s="1"/>
  <c r="G1301" i="8"/>
  <c r="AK1300" i="8"/>
  <c r="AJ1300" i="8"/>
  <c r="AH1300" i="8"/>
  <c r="AG1300" i="8"/>
  <c r="AE1300" i="8"/>
  <c r="Y1300" i="8"/>
  <c r="AC1300" i="8" s="1"/>
  <c r="AF1300" i="8" s="1"/>
  <c r="V1300" i="8"/>
  <c r="Z1300" i="8" s="1"/>
  <c r="U1300" i="8"/>
  <c r="T1300" i="8"/>
  <c r="P1300" i="8"/>
  <c r="M1300" i="8"/>
  <c r="L1300" i="8"/>
  <c r="H1300" i="8"/>
  <c r="R1300" i="8" s="1"/>
  <c r="G1300" i="8"/>
  <c r="AH1299" i="8"/>
  <c r="AG1299" i="8"/>
  <c r="AE1299" i="8"/>
  <c r="Y1299" i="8"/>
  <c r="V1299" i="8"/>
  <c r="U1299" i="8"/>
  <c r="T1299" i="8"/>
  <c r="M1299" i="8"/>
  <c r="L1299" i="8"/>
  <c r="H1299" i="8"/>
  <c r="G1299" i="8"/>
  <c r="AH1298" i="8"/>
  <c r="AG1298" i="8"/>
  <c r="AE1298" i="8"/>
  <c r="Y1298" i="8"/>
  <c r="V1298" i="8"/>
  <c r="U1298" i="8"/>
  <c r="T1298" i="8"/>
  <c r="M1298" i="8"/>
  <c r="L1298" i="8"/>
  <c r="H1298" i="8"/>
  <c r="G1298" i="8"/>
  <c r="AJ1297" i="8"/>
  <c r="AK1297" i="8" s="1"/>
  <c r="AH1297" i="8"/>
  <c r="AG1297" i="8"/>
  <c r="AE1297" i="8"/>
  <c r="Y1297" i="8"/>
  <c r="V1297" i="8"/>
  <c r="U1297" i="8"/>
  <c r="W1297" i="8" s="1"/>
  <c r="AA1297" i="8" s="1"/>
  <c r="T1297" i="8"/>
  <c r="P1297" i="8"/>
  <c r="Z1297" i="8" s="1"/>
  <c r="M1297" i="8"/>
  <c r="L1297" i="8"/>
  <c r="H1297" i="8"/>
  <c r="G1297" i="8"/>
  <c r="AH1296" i="8"/>
  <c r="AG1296" i="8"/>
  <c r="AE1296" i="8"/>
  <c r="Y1296" i="8"/>
  <c r="AC1296" i="8" s="1"/>
  <c r="AF1296" i="8" s="1"/>
  <c r="V1296" i="8"/>
  <c r="U1296" i="8"/>
  <c r="W1296" i="8" s="1"/>
  <c r="AA1296" i="8" s="1"/>
  <c r="T1296" i="8"/>
  <c r="P1296" i="8"/>
  <c r="M1296" i="8"/>
  <c r="L1296" i="8"/>
  <c r="H1296" i="8"/>
  <c r="R1296" i="8" s="1"/>
  <c r="G1296" i="8"/>
  <c r="AK1295" i="8"/>
  <c r="AH1295" i="8"/>
  <c r="AG1295" i="8"/>
  <c r="AE1295" i="8"/>
  <c r="AD1295" i="8"/>
  <c r="Y1295" i="8"/>
  <c r="V1295" i="8"/>
  <c r="U1295" i="8"/>
  <c r="T1295" i="8"/>
  <c r="M1295" i="8"/>
  <c r="L1295" i="8"/>
  <c r="H1295" i="8"/>
  <c r="R1295" i="8" s="1"/>
  <c r="G1295" i="8"/>
  <c r="AH1294" i="8"/>
  <c r="AG1294" i="8"/>
  <c r="AE1294" i="8"/>
  <c r="Y1294" i="8"/>
  <c r="AC1294" i="8" s="1"/>
  <c r="AF1294" i="8" s="1"/>
  <c r="V1294" i="8"/>
  <c r="U1294" i="8"/>
  <c r="T1294" i="8"/>
  <c r="P1294" i="8"/>
  <c r="AJ1294" i="8" s="1"/>
  <c r="AK1294" i="8" s="1"/>
  <c r="M1294" i="8"/>
  <c r="L1294" i="8"/>
  <c r="H1294" i="8"/>
  <c r="G1294" i="8"/>
  <c r="AH1293" i="8"/>
  <c r="AG1293" i="8"/>
  <c r="AE1293" i="8"/>
  <c r="Y1293" i="8"/>
  <c r="V1293" i="8"/>
  <c r="U1293" i="8"/>
  <c r="T1293" i="8"/>
  <c r="P1293" i="8"/>
  <c r="AJ1293" i="8" s="1"/>
  <c r="AK1293" i="8" s="1"/>
  <c r="M1293" i="8"/>
  <c r="L1293" i="8"/>
  <c r="H1293" i="8"/>
  <c r="R1293" i="8" s="1"/>
  <c r="G1293" i="8"/>
  <c r="AK1292" i="8"/>
  <c r="AH1292" i="8"/>
  <c r="AG1292" i="8"/>
  <c r="AE1292" i="8"/>
  <c r="AD1292" i="8"/>
  <c r="Y1292" i="8"/>
  <c r="V1292" i="8"/>
  <c r="U1292" i="8"/>
  <c r="T1292" i="8"/>
  <c r="P1292" i="8"/>
  <c r="AJ1292" i="8" s="1"/>
  <c r="M1292" i="8"/>
  <c r="L1292" i="8"/>
  <c r="H1292" i="8"/>
  <c r="R1292" i="8" s="1"/>
  <c r="G1292" i="8"/>
  <c r="AK1291" i="8"/>
  <c r="AH1291" i="8"/>
  <c r="AG1291" i="8"/>
  <c r="AE1291" i="8"/>
  <c r="AD1291" i="8"/>
  <c r="Y1291" i="8"/>
  <c r="V1291" i="8"/>
  <c r="U1291" i="8"/>
  <c r="T1291" i="8"/>
  <c r="M1291" i="8"/>
  <c r="L1291" i="8"/>
  <c r="H1291" i="8"/>
  <c r="G1291" i="8"/>
  <c r="AH1290" i="8"/>
  <c r="AG1290" i="8"/>
  <c r="AE1290" i="8"/>
  <c r="Y1290" i="8"/>
  <c r="AC1290" i="8" s="1"/>
  <c r="AF1290" i="8" s="1"/>
  <c r="V1290" i="8"/>
  <c r="U1290" i="8"/>
  <c r="T1290" i="8"/>
  <c r="M1290" i="8"/>
  <c r="P1290" i="8" s="1"/>
  <c r="AJ1290" i="8" s="1"/>
  <c r="AK1290" i="8" s="1"/>
  <c r="L1290" i="8"/>
  <c r="H1290" i="8"/>
  <c r="G1290" i="8"/>
  <c r="AH1289" i="8"/>
  <c r="AG1289" i="8"/>
  <c r="AE1289" i="8"/>
  <c r="Y1289" i="8"/>
  <c r="V1289" i="8"/>
  <c r="Z1289" i="8" s="1"/>
  <c r="U1289" i="8"/>
  <c r="W1289" i="8" s="1"/>
  <c r="T1289" i="8"/>
  <c r="P1289" i="8"/>
  <c r="O1289" i="8"/>
  <c r="M1289" i="8"/>
  <c r="L1289" i="8"/>
  <c r="H1289" i="8"/>
  <c r="N1289" i="8" s="1"/>
  <c r="G1289" i="8"/>
  <c r="AJ1288" i="8"/>
  <c r="AK1288" i="8" s="1"/>
  <c r="AH1288" i="8"/>
  <c r="AG1288" i="8"/>
  <c r="AE1288" i="8"/>
  <c r="Y1288" i="8"/>
  <c r="V1288" i="8"/>
  <c r="Z1288" i="8" s="1"/>
  <c r="U1288" i="8"/>
  <c r="T1288" i="8"/>
  <c r="R1288" i="8"/>
  <c r="P1288" i="8"/>
  <c r="M1288" i="8"/>
  <c r="O1288" i="8" s="1"/>
  <c r="L1288" i="8"/>
  <c r="H1288" i="8"/>
  <c r="G1288" i="8"/>
  <c r="AH1287" i="8"/>
  <c r="AG1287" i="8"/>
  <c r="AE1287" i="8"/>
  <c r="Y1287" i="8"/>
  <c r="V1287" i="8"/>
  <c r="U1287" i="8"/>
  <c r="T1287" i="8"/>
  <c r="M1287" i="8"/>
  <c r="L1287" i="8"/>
  <c r="H1287" i="8"/>
  <c r="R1287" i="8" s="1"/>
  <c r="G1287" i="8"/>
  <c r="AH1286" i="8"/>
  <c r="AG1286" i="8"/>
  <c r="AE1286" i="8"/>
  <c r="Y1286" i="8"/>
  <c r="V1286" i="8"/>
  <c r="U1286" i="8"/>
  <c r="T1286" i="8"/>
  <c r="M1286" i="8"/>
  <c r="L1286" i="8"/>
  <c r="H1286" i="8"/>
  <c r="N1286" i="8" s="1"/>
  <c r="G1286" i="8"/>
  <c r="AH1285" i="8"/>
  <c r="AG1285" i="8"/>
  <c r="AE1285" i="8"/>
  <c r="Y1285" i="8"/>
  <c r="AC1285" i="8" s="1"/>
  <c r="AF1285" i="8" s="1"/>
  <c r="V1285" i="8"/>
  <c r="U1285" i="8"/>
  <c r="T1285" i="8"/>
  <c r="P1285" i="8"/>
  <c r="M1285" i="8"/>
  <c r="L1285" i="8"/>
  <c r="H1285" i="8"/>
  <c r="G1285" i="8"/>
  <c r="AJ1284" i="8"/>
  <c r="AK1284" i="8" s="1"/>
  <c r="AH1284" i="8"/>
  <c r="AG1284" i="8"/>
  <c r="AE1284" i="8"/>
  <c r="Y1284" i="8"/>
  <c r="AC1284" i="8" s="1"/>
  <c r="AF1284" i="8" s="1"/>
  <c r="V1284" i="8"/>
  <c r="U1284" i="8"/>
  <c r="T1284" i="8"/>
  <c r="P1284" i="8"/>
  <c r="M1284" i="8"/>
  <c r="L1284" i="8"/>
  <c r="H1284" i="8"/>
  <c r="R1284" i="8" s="1"/>
  <c r="G1284" i="8"/>
  <c r="AH1283" i="8"/>
  <c r="AG1283" i="8"/>
  <c r="AE1283" i="8"/>
  <c r="Y1283" i="8"/>
  <c r="AC1283" i="8" s="1"/>
  <c r="AF1283" i="8" s="1"/>
  <c r="V1283" i="8"/>
  <c r="U1283" i="8"/>
  <c r="T1283" i="8"/>
  <c r="P1283" i="8"/>
  <c r="AJ1283" i="8" s="1"/>
  <c r="AK1283" i="8" s="1"/>
  <c r="M1283" i="8"/>
  <c r="L1283" i="8"/>
  <c r="H1283" i="8"/>
  <c r="R1283" i="8" s="1"/>
  <c r="G1283" i="8"/>
  <c r="AH1282" i="8"/>
  <c r="AG1282" i="8"/>
  <c r="AE1282" i="8"/>
  <c r="Y1282" i="8"/>
  <c r="AC1282" i="8" s="1"/>
  <c r="AF1282" i="8" s="1"/>
  <c r="V1282" i="8"/>
  <c r="U1282" i="8"/>
  <c r="T1282" i="8"/>
  <c r="P1282" i="8"/>
  <c r="AJ1282" i="8" s="1"/>
  <c r="AK1282" i="8" s="1"/>
  <c r="M1282" i="8"/>
  <c r="L1282" i="8"/>
  <c r="H1282" i="8"/>
  <c r="R1282" i="8" s="1"/>
  <c r="G1282" i="8"/>
  <c r="AK1281" i="8"/>
  <c r="AH1281" i="8"/>
  <c r="AG1281" i="8"/>
  <c r="AE1281" i="8"/>
  <c r="AD1281" i="8"/>
  <c r="Y1281" i="8"/>
  <c r="AC1281" i="8" s="1"/>
  <c r="AF1281" i="8" s="1"/>
  <c r="V1281" i="8"/>
  <c r="U1281" i="8"/>
  <c r="T1281" i="8"/>
  <c r="P1281" i="8"/>
  <c r="M1281" i="8"/>
  <c r="L1281" i="8"/>
  <c r="H1281" i="8"/>
  <c r="G1281" i="8"/>
  <c r="AK1280" i="8"/>
  <c r="AH1280" i="8"/>
  <c r="AG1280" i="8"/>
  <c r="AE1280" i="8"/>
  <c r="AD1280" i="8"/>
  <c r="Y1280" i="8"/>
  <c r="V1280" i="8"/>
  <c r="U1280" i="8"/>
  <c r="T1280" i="8"/>
  <c r="P1280" i="8"/>
  <c r="M1280" i="8"/>
  <c r="L1280" i="8"/>
  <c r="H1280" i="8"/>
  <c r="R1280" i="8" s="1"/>
  <c r="G1280" i="8"/>
  <c r="AK1279" i="8"/>
  <c r="AH1279" i="8"/>
  <c r="AG1279" i="8"/>
  <c r="AE1279" i="8"/>
  <c r="AD1279" i="8"/>
  <c r="Y1279" i="8"/>
  <c r="V1279" i="8"/>
  <c r="U1279" i="8"/>
  <c r="T1279" i="8"/>
  <c r="M1279" i="8"/>
  <c r="L1279" i="8"/>
  <c r="H1279" i="8"/>
  <c r="R1279" i="8" s="1"/>
  <c r="G1279" i="8"/>
  <c r="AH1278" i="8"/>
  <c r="AG1278" i="8"/>
  <c r="AE1278" i="8"/>
  <c r="Y1278" i="8"/>
  <c r="AC1278" i="8" s="1"/>
  <c r="AF1278" i="8" s="1"/>
  <c r="V1278" i="8"/>
  <c r="U1278" i="8"/>
  <c r="T1278" i="8"/>
  <c r="M1278" i="8"/>
  <c r="P1278" i="8" s="1"/>
  <c r="AJ1278" i="8" s="1"/>
  <c r="AK1278" i="8" s="1"/>
  <c r="L1278" i="8"/>
  <c r="H1278" i="8"/>
  <c r="G1278" i="8"/>
  <c r="AH1277" i="8"/>
  <c r="AG1277" i="8"/>
  <c r="AE1277" i="8"/>
  <c r="Y1277" i="8"/>
  <c r="AC1277" i="8" s="1"/>
  <c r="AF1277" i="8" s="1"/>
  <c r="V1277" i="8"/>
  <c r="Z1277" i="8" s="1"/>
  <c r="U1277" i="8"/>
  <c r="T1277" i="8"/>
  <c r="P1277" i="8"/>
  <c r="AJ1277" i="8" s="1"/>
  <c r="AK1277" i="8" s="1"/>
  <c r="M1277" i="8"/>
  <c r="L1277" i="8"/>
  <c r="H1277" i="8"/>
  <c r="G1277" i="8"/>
  <c r="AK1276" i="8"/>
  <c r="AH1276" i="8"/>
  <c r="AG1276" i="8"/>
  <c r="AE1276" i="8"/>
  <c r="AD1276" i="8"/>
  <c r="Y1276" i="8"/>
  <c r="AC1276" i="8" s="1"/>
  <c r="AF1276" i="8" s="1"/>
  <c r="V1276" i="8"/>
  <c r="U1276" i="8"/>
  <c r="T1276" i="8"/>
  <c r="P1276" i="8"/>
  <c r="AJ1276" i="8" s="1"/>
  <c r="M1276" i="8"/>
  <c r="L1276" i="8"/>
  <c r="H1276" i="8"/>
  <c r="R1276" i="8" s="1"/>
  <c r="G1276" i="8"/>
  <c r="AK1275" i="8"/>
  <c r="AH1275" i="8"/>
  <c r="AG1275" i="8"/>
  <c r="AE1275" i="8"/>
  <c r="AD1275" i="8"/>
  <c r="Y1275" i="8"/>
  <c r="V1275" i="8"/>
  <c r="U1275" i="8"/>
  <c r="T1275" i="8"/>
  <c r="M1275" i="8"/>
  <c r="L1275" i="8"/>
  <c r="H1275" i="8"/>
  <c r="G1275" i="8"/>
  <c r="AH1274" i="8"/>
  <c r="AG1274" i="8"/>
  <c r="AE1274" i="8"/>
  <c r="Y1274" i="8"/>
  <c r="V1274" i="8"/>
  <c r="U1274" i="8"/>
  <c r="T1274" i="8"/>
  <c r="M1274" i="8"/>
  <c r="L1274" i="8"/>
  <c r="H1274" i="8"/>
  <c r="R1274" i="8" s="1"/>
  <c r="G1274" i="8"/>
  <c r="AK1273" i="8"/>
  <c r="AJ1273" i="8"/>
  <c r="AH1273" i="8"/>
  <c r="AG1273" i="8"/>
  <c r="AE1273" i="8"/>
  <c r="AD1273" i="8"/>
  <c r="Y1273" i="8"/>
  <c r="AC1273" i="8" s="1"/>
  <c r="AF1273" i="8" s="1"/>
  <c r="V1273" i="8"/>
  <c r="U1273" i="8"/>
  <c r="T1273" i="8"/>
  <c r="P1273" i="8"/>
  <c r="M1273" i="8"/>
  <c r="L1273" i="8"/>
  <c r="H1273" i="8"/>
  <c r="R1273" i="8" s="1"/>
  <c r="G1273" i="8"/>
  <c r="AH1272" i="8"/>
  <c r="AG1272" i="8"/>
  <c r="AE1272" i="8"/>
  <c r="Y1272" i="8"/>
  <c r="V1272" i="8"/>
  <c r="U1272" i="8"/>
  <c r="T1272" i="8"/>
  <c r="P1272" i="8"/>
  <c r="M1272" i="8"/>
  <c r="L1272" i="8"/>
  <c r="H1272" i="8"/>
  <c r="R1272" i="8" s="1"/>
  <c r="G1272" i="8"/>
  <c r="AH1271" i="8"/>
  <c r="AG1271" i="8"/>
  <c r="AE1271" i="8"/>
  <c r="Y1271" i="8"/>
  <c r="AC1271" i="8" s="1"/>
  <c r="AF1271" i="8" s="1"/>
  <c r="V1271" i="8"/>
  <c r="Z1271" i="8" s="1"/>
  <c r="U1271" i="8"/>
  <c r="T1271" i="8"/>
  <c r="P1271" i="8"/>
  <c r="AJ1271" i="8" s="1"/>
  <c r="AK1271" i="8" s="1"/>
  <c r="M1271" i="8"/>
  <c r="L1271" i="8"/>
  <c r="H1271" i="8"/>
  <c r="R1271" i="8" s="1"/>
  <c r="G1271" i="8"/>
  <c r="AH1270" i="8"/>
  <c r="AG1270" i="8"/>
  <c r="AE1270" i="8"/>
  <c r="Y1270" i="8"/>
  <c r="V1270" i="8"/>
  <c r="U1270" i="8"/>
  <c r="T1270" i="8"/>
  <c r="P1270" i="8"/>
  <c r="M1270" i="8"/>
  <c r="L1270" i="8"/>
  <c r="H1270" i="8"/>
  <c r="R1270" i="8" s="1"/>
  <c r="G1270" i="8"/>
  <c r="AH1269" i="8"/>
  <c r="AG1269" i="8"/>
  <c r="AE1269" i="8"/>
  <c r="Y1269" i="8"/>
  <c r="AC1269" i="8" s="1"/>
  <c r="AF1269" i="8" s="1"/>
  <c r="V1269" i="8"/>
  <c r="U1269" i="8"/>
  <c r="T1269" i="8"/>
  <c r="P1269" i="8"/>
  <c r="Z1269" i="8" s="1"/>
  <c r="M1269" i="8"/>
  <c r="L1269" i="8"/>
  <c r="H1269" i="8"/>
  <c r="R1269" i="8" s="1"/>
  <c r="G1269" i="8"/>
  <c r="AJ1268" i="8"/>
  <c r="AK1268" i="8" s="1"/>
  <c r="AH1268" i="8"/>
  <c r="AG1268" i="8"/>
  <c r="AE1268" i="8"/>
  <c r="Y1268" i="8"/>
  <c r="V1268" i="8"/>
  <c r="U1268" i="8"/>
  <c r="T1268" i="8"/>
  <c r="P1268" i="8"/>
  <c r="M1268" i="8"/>
  <c r="L1268" i="8"/>
  <c r="H1268" i="8"/>
  <c r="R1268" i="8" s="1"/>
  <c r="G1268" i="8"/>
  <c r="AH1267" i="8"/>
  <c r="AG1267" i="8"/>
  <c r="AE1267" i="8"/>
  <c r="Y1267" i="8"/>
  <c r="V1267" i="8"/>
  <c r="U1267" i="8"/>
  <c r="T1267" i="8"/>
  <c r="M1267" i="8"/>
  <c r="L1267" i="8"/>
  <c r="H1267" i="8"/>
  <c r="R1267" i="8" s="1"/>
  <c r="G1267" i="8"/>
  <c r="AJ1266" i="8"/>
  <c r="AK1266" i="8" s="1"/>
  <c r="AH1266" i="8"/>
  <c r="AG1266" i="8"/>
  <c r="AE1266" i="8"/>
  <c r="Y1266" i="8"/>
  <c r="V1266" i="8"/>
  <c r="U1266" i="8"/>
  <c r="T1266" i="8"/>
  <c r="P1266" i="8"/>
  <c r="M1266" i="8"/>
  <c r="L1266" i="8"/>
  <c r="H1266" i="8"/>
  <c r="O1266" i="8" s="1"/>
  <c r="G1266" i="8"/>
  <c r="AK1265" i="8"/>
  <c r="AJ1265" i="8"/>
  <c r="AH1265" i="8"/>
  <c r="AG1265" i="8"/>
  <c r="AE1265" i="8"/>
  <c r="AD1265" i="8"/>
  <c r="Y1265" i="8"/>
  <c r="V1265" i="8"/>
  <c r="Z1265" i="8" s="1"/>
  <c r="U1265" i="8"/>
  <c r="T1265" i="8"/>
  <c r="P1265" i="8"/>
  <c r="M1265" i="8"/>
  <c r="L1265" i="8"/>
  <c r="H1265" i="8"/>
  <c r="R1265" i="8" s="1"/>
  <c r="G1265" i="8"/>
  <c r="AH1264" i="8"/>
  <c r="AG1264" i="8"/>
  <c r="AE1264" i="8"/>
  <c r="Y1264" i="8"/>
  <c r="V1264" i="8"/>
  <c r="Z1264" i="8" s="1"/>
  <c r="U1264" i="8"/>
  <c r="T1264" i="8"/>
  <c r="P1264" i="8"/>
  <c r="M1264" i="8"/>
  <c r="L1264" i="8"/>
  <c r="H1264" i="8"/>
  <c r="G1264" i="8"/>
  <c r="AH1263" i="8"/>
  <c r="AG1263" i="8"/>
  <c r="AE1263" i="8"/>
  <c r="Y1263" i="8"/>
  <c r="V1263" i="8"/>
  <c r="U1263" i="8"/>
  <c r="T1263" i="8"/>
  <c r="M1263" i="8"/>
  <c r="L1263" i="8"/>
  <c r="H1263" i="8"/>
  <c r="R1263" i="8" s="1"/>
  <c r="G1263" i="8"/>
  <c r="AH1262" i="8"/>
  <c r="AG1262" i="8"/>
  <c r="AE1262" i="8"/>
  <c r="Y1262" i="8"/>
  <c r="V1262" i="8"/>
  <c r="U1262" i="8"/>
  <c r="T1262" i="8"/>
  <c r="M1262" i="8"/>
  <c r="P1262" i="8" s="1"/>
  <c r="L1262" i="8"/>
  <c r="H1262" i="8"/>
  <c r="R1262" i="8" s="1"/>
  <c r="G1262" i="8"/>
  <c r="AH1261" i="8"/>
  <c r="AG1261" i="8"/>
  <c r="AE1261" i="8"/>
  <c r="Y1261" i="8"/>
  <c r="AC1261" i="8" s="1"/>
  <c r="AF1261" i="8" s="1"/>
  <c r="V1261" i="8"/>
  <c r="Z1261" i="8" s="1"/>
  <c r="U1261" i="8"/>
  <c r="T1261" i="8"/>
  <c r="P1261" i="8"/>
  <c r="AJ1261" i="8" s="1"/>
  <c r="AK1261" i="8" s="1"/>
  <c r="M1261" i="8"/>
  <c r="L1261" i="8"/>
  <c r="N1261" i="8" s="1"/>
  <c r="H1261" i="8"/>
  <c r="G1261" i="8"/>
  <c r="AH1260" i="8"/>
  <c r="AG1260" i="8"/>
  <c r="AE1260" i="8"/>
  <c r="Y1260" i="8"/>
  <c r="AC1260" i="8" s="1"/>
  <c r="AF1260" i="8" s="1"/>
  <c r="V1260" i="8"/>
  <c r="U1260" i="8"/>
  <c r="T1260" i="8"/>
  <c r="P1260" i="8"/>
  <c r="M1260" i="8"/>
  <c r="L1260" i="8"/>
  <c r="H1260" i="8"/>
  <c r="R1260" i="8" s="1"/>
  <c r="G1260" i="8"/>
  <c r="AH1259" i="8"/>
  <c r="AG1259" i="8"/>
  <c r="AE1259" i="8"/>
  <c r="Y1259" i="8"/>
  <c r="V1259" i="8"/>
  <c r="U1259" i="8"/>
  <c r="W1259" i="8" s="1"/>
  <c r="T1259" i="8"/>
  <c r="M1259" i="8"/>
  <c r="L1259" i="8"/>
  <c r="H1259" i="8"/>
  <c r="R1259" i="8" s="1"/>
  <c r="G1259" i="8"/>
  <c r="AH1258" i="8"/>
  <c r="AG1258" i="8"/>
  <c r="AE1258" i="8"/>
  <c r="Y1258" i="8"/>
  <c r="V1258" i="8"/>
  <c r="U1258" i="8"/>
  <c r="T1258" i="8"/>
  <c r="M1258" i="8"/>
  <c r="L1258" i="8"/>
  <c r="H1258" i="8"/>
  <c r="R1258" i="8" s="1"/>
  <c r="G1258" i="8"/>
  <c r="AH1257" i="8"/>
  <c r="AG1257" i="8"/>
  <c r="AE1257" i="8"/>
  <c r="AC1257" i="8"/>
  <c r="AF1257" i="8" s="1"/>
  <c r="Y1257" i="8"/>
  <c r="V1257" i="8"/>
  <c r="U1257" i="8"/>
  <c r="T1257" i="8"/>
  <c r="P1257" i="8"/>
  <c r="M1257" i="8"/>
  <c r="L1257" i="8"/>
  <c r="H1257" i="8"/>
  <c r="G1257" i="8"/>
  <c r="AK1256" i="8"/>
  <c r="AH1256" i="8"/>
  <c r="AG1256" i="8"/>
  <c r="AE1256" i="8"/>
  <c r="AD1256" i="8"/>
  <c r="Y1256" i="8"/>
  <c r="AC1256" i="8" s="1"/>
  <c r="AF1256" i="8" s="1"/>
  <c r="V1256" i="8"/>
  <c r="U1256" i="8"/>
  <c r="T1256" i="8"/>
  <c r="P1256" i="8"/>
  <c r="AJ1256" i="8" s="1"/>
  <c r="M1256" i="8"/>
  <c r="L1256" i="8"/>
  <c r="H1256" i="8"/>
  <c r="R1256" i="8" s="1"/>
  <c r="G1256" i="8"/>
  <c r="AH1255" i="8"/>
  <c r="AG1255" i="8"/>
  <c r="AE1255" i="8"/>
  <c r="Y1255" i="8"/>
  <c r="V1255" i="8"/>
  <c r="U1255" i="8"/>
  <c r="T1255" i="8"/>
  <c r="P1255" i="8"/>
  <c r="AJ1255" i="8" s="1"/>
  <c r="AK1255" i="8" s="1"/>
  <c r="M1255" i="8"/>
  <c r="L1255" i="8"/>
  <c r="H1255" i="8"/>
  <c r="R1255" i="8" s="1"/>
  <c r="G1255" i="8"/>
  <c r="AH1254" i="8"/>
  <c r="AG1254" i="8"/>
  <c r="AE1254" i="8"/>
  <c r="Y1254" i="8"/>
  <c r="V1254" i="8"/>
  <c r="U1254" i="8"/>
  <c r="W1254" i="8" s="1"/>
  <c r="AA1254" i="8" s="1"/>
  <c r="T1254" i="8"/>
  <c r="P1254" i="8"/>
  <c r="M1254" i="8"/>
  <c r="L1254" i="8"/>
  <c r="H1254" i="8"/>
  <c r="R1254" i="8" s="1"/>
  <c r="G1254" i="8"/>
  <c r="AK1253" i="8"/>
  <c r="AH1253" i="8"/>
  <c r="AG1253" i="8"/>
  <c r="AE1253" i="8"/>
  <c r="AD1253" i="8"/>
  <c r="Y1253" i="8"/>
  <c r="AC1253" i="8" s="1"/>
  <c r="AF1253" i="8" s="1"/>
  <c r="V1253" i="8"/>
  <c r="W1253" i="8" s="1"/>
  <c r="U1253" i="8"/>
  <c r="T1253" i="8"/>
  <c r="P1253" i="8"/>
  <c r="M1253" i="8"/>
  <c r="L1253" i="8"/>
  <c r="H1253" i="8"/>
  <c r="G1253" i="8"/>
  <c r="AJ1252" i="8"/>
  <c r="AK1252" i="8" s="1"/>
  <c r="AH1252" i="8"/>
  <c r="AG1252" i="8"/>
  <c r="AE1252" i="8"/>
  <c r="Y1252" i="8"/>
  <c r="V1252" i="8"/>
  <c r="U1252" i="8"/>
  <c r="T1252" i="8"/>
  <c r="P1252" i="8"/>
  <c r="M1252" i="8"/>
  <c r="L1252" i="8"/>
  <c r="H1252" i="8"/>
  <c r="N1252" i="8" s="1"/>
  <c r="G1252" i="8"/>
  <c r="AH1251" i="8"/>
  <c r="AG1251" i="8"/>
  <c r="AE1251" i="8"/>
  <c r="Y1251" i="8"/>
  <c r="V1251" i="8"/>
  <c r="U1251" i="8"/>
  <c r="T1251" i="8"/>
  <c r="M1251" i="8"/>
  <c r="L1251" i="8"/>
  <c r="H1251" i="8"/>
  <c r="G1251" i="8"/>
  <c r="AH1250" i="8"/>
  <c r="AG1250" i="8"/>
  <c r="AE1250" i="8"/>
  <c r="Y1250" i="8"/>
  <c r="V1250" i="8"/>
  <c r="U1250" i="8"/>
  <c r="T1250" i="8"/>
  <c r="M1250" i="8"/>
  <c r="P1250" i="8" s="1"/>
  <c r="L1250" i="8"/>
  <c r="H1250" i="8"/>
  <c r="R1250" i="8" s="1"/>
  <c r="G1250" i="8"/>
  <c r="AK1249" i="8"/>
  <c r="AJ1249" i="8"/>
  <c r="AH1249" i="8"/>
  <c r="AG1249" i="8"/>
  <c r="AE1249" i="8"/>
  <c r="AD1249" i="8"/>
  <c r="Y1249" i="8"/>
  <c r="AC1249" i="8" s="1"/>
  <c r="AF1249" i="8" s="1"/>
  <c r="V1249" i="8"/>
  <c r="Z1249" i="8" s="1"/>
  <c r="X1249" i="8" s="1"/>
  <c r="AB1249" i="8" s="1"/>
  <c r="U1249" i="8"/>
  <c r="T1249" i="8"/>
  <c r="P1249" i="8"/>
  <c r="M1249" i="8"/>
  <c r="L1249" i="8"/>
  <c r="H1249" i="8"/>
  <c r="G1249" i="8"/>
  <c r="AH1248" i="8"/>
  <c r="AG1248" i="8"/>
  <c r="AE1248" i="8"/>
  <c r="Y1248" i="8"/>
  <c r="AC1248" i="8" s="1"/>
  <c r="AF1248" i="8" s="1"/>
  <c r="V1248" i="8"/>
  <c r="U1248" i="8"/>
  <c r="T1248" i="8"/>
  <c r="P1248" i="8"/>
  <c r="M1248" i="8"/>
  <c r="L1248" i="8"/>
  <c r="H1248" i="8"/>
  <c r="R1248" i="8" s="1"/>
  <c r="G1248" i="8"/>
  <c r="AK1247" i="8"/>
  <c r="AH1247" i="8"/>
  <c r="AG1247" i="8"/>
  <c r="AE1247" i="8"/>
  <c r="AD1247" i="8"/>
  <c r="Y1247" i="8"/>
  <c r="V1247" i="8"/>
  <c r="U1247" i="8"/>
  <c r="T1247" i="8"/>
  <c r="M1247" i="8"/>
  <c r="L1247" i="8"/>
  <c r="H1247" i="8"/>
  <c r="G1247" i="8"/>
  <c r="AH1246" i="8"/>
  <c r="AG1246" i="8"/>
  <c r="AE1246" i="8"/>
  <c r="Y1246" i="8"/>
  <c r="V1246" i="8"/>
  <c r="U1246" i="8"/>
  <c r="T1246" i="8"/>
  <c r="M1246" i="8"/>
  <c r="L1246" i="8"/>
  <c r="H1246" i="8"/>
  <c r="N1246" i="8" s="1"/>
  <c r="G1246" i="8"/>
  <c r="AK1245" i="8"/>
  <c r="AH1245" i="8"/>
  <c r="AG1245" i="8"/>
  <c r="AE1245" i="8"/>
  <c r="AD1245" i="8"/>
  <c r="Y1245" i="8"/>
  <c r="V1245" i="8"/>
  <c r="U1245" i="8"/>
  <c r="T1245" i="8"/>
  <c r="R1245" i="8"/>
  <c r="P1245" i="8"/>
  <c r="M1245" i="8"/>
  <c r="L1245" i="8"/>
  <c r="H1245" i="8"/>
  <c r="N1245" i="8" s="1"/>
  <c r="G1245" i="8"/>
  <c r="AJ1244" i="8"/>
  <c r="AK1244" i="8" s="1"/>
  <c r="AH1244" i="8"/>
  <c r="AG1244" i="8"/>
  <c r="AE1244" i="8"/>
  <c r="Y1244" i="8"/>
  <c r="V1244" i="8"/>
  <c r="Z1244" i="8" s="1"/>
  <c r="U1244" i="8"/>
  <c r="T1244" i="8"/>
  <c r="P1244" i="8"/>
  <c r="M1244" i="8"/>
  <c r="L1244" i="8"/>
  <c r="H1244" i="8"/>
  <c r="G1244" i="8"/>
  <c r="AK1243" i="8"/>
  <c r="AH1243" i="8"/>
  <c r="AG1243" i="8"/>
  <c r="AE1243" i="8"/>
  <c r="AD1243" i="8"/>
  <c r="Y1243" i="8"/>
  <c r="AC1243" i="8" s="1"/>
  <c r="AF1243" i="8" s="1"/>
  <c r="V1243" i="8"/>
  <c r="W1243" i="8" s="1"/>
  <c r="U1243" i="8"/>
  <c r="T1243" i="8"/>
  <c r="P1243" i="8"/>
  <c r="AJ1243" i="8" s="1"/>
  <c r="M1243" i="8"/>
  <c r="L1243" i="8"/>
  <c r="H1243" i="8"/>
  <c r="G1243" i="8"/>
  <c r="AK1242" i="8"/>
  <c r="AH1242" i="8"/>
  <c r="AG1242" i="8"/>
  <c r="AE1242" i="8"/>
  <c r="AD1242" i="8"/>
  <c r="Y1242" i="8"/>
  <c r="V1242" i="8"/>
  <c r="U1242" i="8"/>
  <c r="W1242" i="8" s="1"/>
  <c r="T1242" i="8"/>
  <c r="P1242" i="8"/>
  <c r="M1242" i="8"/>
  <c r="L1242" i="8"/>
  <c r="H1242" i="8"/>
  <c r="G1242" i="8"/>
  <c r="AK1241" i="8"/>
  <c r="AJ1241" i="8"/>
  <c r="AH1241" i="8"/>
  <c r="AG1241" i="8"/>
  <c r="AE1241" i="8"/>
  <c r="AD1241" i="8"/>
  <c r="Y1241" i="8"/>
  <c r="AC1241" i="8" s="1"/>
  <c r="AF1241" i="8" s="1"/>
  <c r="V1241" i="8"/>
  <c r="Z1241" i="8" s="1"/>
  <c r="U1241" i="8"/>
  <c r="T1241" i="8"/>
  <c r="P1241" i="8"/>
  <c r="M1241" i="8"/>
  <c r="L1241" i="8"/>
  <c r="N1241" i="8" s="1"/>
  <c r="H1241" i="8"/>
  <c r="O1241" i="8" s="1"/>
  <c r="G1241" i="8"/>
  <c r="AH1240" i="8"/>
  <c r="AG1240" i="8"/>
  <c r="AE1240" i="8"/>
  <c r="Y1240" i="8"/>
  <c r="AC1240" i="8" s="1"/>
  <c r="AF1240" i="8" s="1"/>
  <c r="V1240" i="8"/>
  <c r="Z1240" i="8" s="1"/>
  <c r="U1240" i="8"/>
  <c r="T1240" i="8"/>
  <c r="P1240" i="8"/>
  <c r="AJ1240" i="8" s="1"/>
  <c r="AK1240" i="8" s="1"/>
  <c r="M1240" i="8"/>
  <c r="L1240" i="8"/>
  <c r="H1240" i="8"/>
  <c r="R1240" i="8" s="1"/>
  <c r="G1240" i="8"/>
  <c r="AH1239" i="8"/>
  <c r="AG1239" i="8"/>
  <c r="AE1239" i="8"/>
  <c r="Y1239" i="8"/>
  <c r="V1239" i="8"/>
  <c r="U1239" i="8"/>
  <c r="T1239" i="8"/>
  <c r="P1239" i="8"/>
  <c r="M1239" i="8"/>
  <c r="L1239" i="8"/>
  <c r="H1239" i="8"/>
  <c r="R1239" i="8" s="1"/>
  <c r="G1239" i="8"/>
  <c r="AH1238" i="8"/>
  <c r="AG1238" i="8"/>
  <c r="AE1238" i="8"/>
  <c r="Y1238" i="8"/>
  <c r="V1238" i="8"/>
  <c r="Z1238" i="8" s="1"/>
  <c r="U1238" i="8"/>
  <c r="W1238" i="8" s="1"/>
  <c r="T1238" i="8"/>
  <c r="P1238" i="8"/>
  <c r="AJ1238" i="8" s="1"/>
  <c r="AK1238" i="8" s="1"/>
  <c r="M1238" i="8"/>
  <c r="L1238" i="8"/>
  <c r="H1238" i="8"/>
  <c r="G1238" i="8"/>
  <c r="AK1237" i="8"/>
  <c r="AJ1237" i="8"/>
  <c r="AH1237" i="8"/>
  <c r="AG1237" i="8"/>
  <c r="AE1237" i="8"/>
  <c r="AD1237" i="8"/>
  <c r="Y1237" i="8"/>
  <c r="AC1237" i="8" s="1"/>
  <c r="AF1237" i="8" s="1"/>
  <c r="V1237" i="8"/>
  <c r="Z1237" i="8" s="1"/>
  <c r="U1237" i="8"/>
  <c r="T1237" i="8"/>
  <c r="P1237" i="8"/>
  <c r="M1237" i="8"/>
  <c r="L1237" i="8"/>
  <c r="H1237" i="8"/>
  <c r="G1237" i="8"/>
  <c r="AK1236" i="8"/>
  <c r="AH1236" i="8"/>
  <c r="AG1236" i="8"/>
  <c r="AE1236" i="8"/>
  <c r="AD1236" i="8"/>
  <c r="Y1236" i="8"/>
  <c r="V1236" i="8"/>
  <c r="U1236" i="8"/>
  <c r="W1236" i="8" s="1"/>
  <c r="T1236" i="8"/>
  <c r="M1236" i="8"/>
  <c r="L1236" i="8"/>
  <c r="H1236" i="8"/>
  <c r="R1236" i="8" s="1"/>
  <c r="G1236" i="8"/>
  <c r="AK1235" i="8"/>
  <c r="AH1235" i="8"/>
  <c r="AG1235" i="8"/>
  <c r="AE1235" i="8"/>
  <c r="Y1235" i="8"/>
  <c r="V1235" i="8"/>
  <c r="U1235" i="8"/>
  <c r="T1235" i="8"/>
  <c r="M1235" i="8"/>
  <c r="P1235" i="8" s="1"/>
  <c r="AJ1235" i="8" s="1"/>
  <c r="L1235" i="8"/>
  <c r="H1235" i="8"/>
  <c r="R1235" i="8" s="1"/>
  <c r="G1235" i="8"/>
  <c r="AJ1234" i="8"/>
  <c r="AK1234" i="8" s="1"/>
  <c r="AH1234" i="8"/>
  <c r="AG1234" i="8"/>
  <c r="AE1234" i="8"/>
  <c r="Y1234" i="8"/>
  <c r="V1234" i="8"/>
  <c r="Z1234" i="8" s="1"/>
  <c r="U1234" i="8"/>
  <c r="T1234" i="8"/>
  <c r="M1234" i="8"/>
  <c r="P1234" i="8" s="1"/>
  <c r="L1234" i="8"/>
  <c r="N1234" i="8" s="1"/>
  <c r="H1234" i="8"/>
  <c r="R1234" i="8" s="1"/>
  <c r="G1234" i="8"/>
  <c r="AK1233" i="8"/>
  <c r="AJ1233" i="8"/>
  <c r="AH1233" i="8"/>
  <c r="AG1233" i="8"/>
  <c r="AE1233" i="8"/>
  <c r="AC1233" i="8"/>
  <c r="AF1233" i="8" s="1"/>
  <c r="Y1233" i="8"/>
  <c r="V1233" i="8"/>
  <c r="Z1233" i="8" s="1"/>
  <c r="U1233" i="8"/>
  <c r="T1233" i="8"/>
  <c r="P1233" i="8"/>
  <c r="M1233" i="8"/>
  <c r="L1233" i="8"/>
  <c r="H1233" i="8"/>
  <c r="G1233" i="8"/>
  <c r="AK1232" i="8"/>
  <c r="AH1232" i="8"/>
  <c r="AG1232" i="8"/>
  <c r="AE1232" i="8"/>
  <c r="AD1232" i="8"/>
  <c r="Y1232" i="8"/>
  <c r="V1232" i="8"/>
  <c r="U1232" i="8"/>
  <c r="T1232" i="8"/>
  <c r="M1232" i="8"/>
  <c r="L1232" i="8"/>
  <c r="H1232" i="8"/>
  <c r="R1232" i="8" s="1"/>
  <c r="G1232" i="8"/>
  <c r="AK1231" i="8"/>
  <c r="AH1231" i="8"/>
  <c r="AG1231" i="8"/>
  <c r="AE1231" i="8"/>
  <c r="Y1231" i="8"/>
  <c r="V1231" i="8"/>
  <c r="U1231" i="8"/>
  <c r="T1231" i="8"/>
  <c r="M1231" i="8"/>
  <c r="P1231" i="8" s="1"/>
  <c r="AJ1231" i="8" s="1"/>
  <c r="L1231" i="8"/>
  <c r="N1231" i="8" s="1"/>
  <c r="H1231" i="8"/>
  <c r="R1231" i="8" s="1"/>
  <c r="G1231" i="8"/>
  <c r="AK1230" i="8"/>
  <c r="AH1230" i="8"/>
  <c r="AG1230" i="8"/>
  <c r="AE1230" i="8"/>
  <c r="AD1230" i="8"/>
  <c r="Y1230" i="8"/>
  <c r="V1230" i="8"/>
  <c r="U1230" i="8"/>
  <c r="T1230" i="8"/>
  <c r="M1230" i="8"/>
  <c r="P1230" i="8" s="1"/>
  <c r="L1230" i="8"/>
  <c r="H1230" i="8"/>
  <c r="G1230" i="8"/>
  <c r="AH1229" i="8"/>
  <c r="AG1229" i="8"/>
  <c r="AE1229" i="8"/>
  <c r="Y1229" i="8"/>
  <c r="AC1229" i="8" s="1"/>
  <c r="AF1229" i="8" s="1"/>
  <c r="V1229" i="8"/>
  <c r="U1229" i="8"/>
  <c r="T1229" i="8"/>
  <c r="P1229" i="8"/>
  <c r="AJ1229" i="8" s="1"/>
  <c r="AK1229" i="8" s="1"/>
  <c r="M1229" i="8"/>
  <c r="L1229" i="8"/>
  <c r="H1229" i="8"/>
  <c r="G1229" i="8"/>
  <c r="AH1228" i="8"/>
  <c r="AG1228" i="8"/>
  <c r="AE1228" i="8"/>
  <c r="Y1228" i="8"/>
  <c r="V1228" i="8"/>
  <c r="U1228" i="8"/>
  <c r="T1228" i="8"/>
  <c r="M1228" i="8"/>
  <c r="L1228" i="8"/>
  <c r="H1228" i="8"/>
  <c r="G1228" i="8"/>
  <c r="AK1227" i="8"/>
  <c r="AH1227" i="8"/>
  <c r="AG1227" i="8"/>
  <c r="AE1227" i="8"/>
  <c r="AD1227" i="8"/>
  <c r="Y1227" i="8"/>
  <c r="V1227" i="8"/>
  <c r="U1227" i="8"/>
  <c r="T1227" i="8"/>
  <c r="M1227" i="8"/>
  <c r="P1227" i="8" s="1"/>
  <c r="AJ1227" i="8" s="1"/>
  <c r="L1227" i="8"/>
  <c r="H1227" i="8"/>
  <c r="R1227" i="8" s="1"/>
  <c r="G1227" i="8"/>
  <c r="AK1226" i="8"/>
  <c r="AH1226" i="8"/>
  <c r="AG1226" i="8"/>
  <c r="AE1226" i="8"/>
  <c r="AD1226" i="8"/>
  <c r="Y1226" i="8"/>
  <c r="V1226" i="8"/>
  <c r="Z1226" i="8" s="1"/>
  <c r="U1226" i="8"/>
  <c r="T1226" i="8"/>
  <c r="M1226" i="8"/>
  <c r="P1226" i="8" s="1"/>
  <c r="AJ1226" i="8" s="1"/>
  <c r="L1226" i="8"/>
  <c r="H1226" i="8"/>
  <c r="O1226" i="8" s="1"/>
  <c r="G1226" i="8"/>
  <c r="AH1225" i="8"/>
  <c r="AG1225" i="8"/>
  <c r="AE1225" i="8"/>
  <c r="Y1225" i="8"/>
  <c r="V1225" i="8"/>
  <c r="U1225" i="8"/>
  <c r="T1225" i="8"/>
  <c r="P1225" i="8"/>
  <c r="M1225" i="8"/>
  <c r="L1225" i="8"/>
  <c r="H1225" i="8"/>
  <c r="R1225" i="8" s="1"/>
  <c r="G1225" i="8"/>
  <c r="AK1224" i="8"/>
  <c r="AH1224" i="8"/>
  <c r="AG1224" i="8"/>
  <c r="AE1224" i="8"/>
  <c r="AD1224" i="8"/>
  <c r="Y1224" i="8"/>
  <c r="V1224" i="8"/>
  <c r="Z1224" i="8" s="1"/>
  <c r="U1224" i="8"/>
  <c r="T1224" i="8"/>
  <c r="P1224" i="8"/>
  <c r="AJ1224" i="8" s="1"/>
  <c r="M1224" i="8"/>
  <c r="L1224" i="8"/>
  <c r="H1224" i="8"/>
  <c r="R1224" i="8" s="1"/>
  <c r="G1224" i="8"/>
  <c r="AH1223" i="8"/>
  <c r="AG1223" i="8"/>
  <c r="AE1223" i="8"/>
  <c r="Y1223" i="8"/>
  <c r="V1223" i="8"/>
  <c r="Z1223" i="8" s="1"/>
  <c r="U1223" i="8"/>
  <c r="T1223" i="8"/>
  <c r="M1223" i="8"/>
  <c r="P1223" i="8" s="1"/>
  <c r="AJ1223" i="8" s="1"/>
  <c r="AK1223" i="8" s="1"/>
  <c r="L1223" i="8"/>
  <c r="H1223" i="8"/>
  <c r="R1223" i="8" s="1"/>
  <c r="G1223" i="8"/>
  <c r="AH1222" i="8"/>
  <c r="AG1222" i="8"/>
  <c r="AE1222" i="8"/>
  <c r="Y1222" i="8"/>
  <c r="V1222" i="8"/>
  <c r="Z1222" i="8" s="1"/>
  <c r="U1222" i="8"/>
  <c r="T1222" i="8"/>
  <c r="M1222" i="8"/>
  <c r="P1222" i="8" s="1"/>
  <c r="AJ1222" i="8" s="1"/>
  <c r="AK1222" i="8" s="1"/>
  <c r="L1222" i="8"/>
  <c r="H1222" i="8"/>
  <c r="R1222" i="8" s="1"/>
  <c r="G1222" i="8"/>
  <c r="AH1221" i="8"/>
  <c r="AG1221" i="8"/>
  <c r="AE1221" i="8"/>
  <c r="Y1221" i="8"/>
  <c r="V1221" i="8"/>
  <c r="U1221" i="8"/>
  <c r="T1221" i="8"/>
  <c r="P1221" i="8"/>
  <c r="O1221" i="8"/>
  <c r="M1221" i="8"/>
  <c r="L1221" i="8"/>
  <c r="H1221" i="8"/>
  <c r="R1221" i="8" s="1"/>
  <c r="G1221" i="8"/>
  <c r="AH1220" i="8"/>
  <c r="AG1220" i="8"/>
  <c r="AE1220" i="8"/>
  <c r="Y1220" i="8"/>
  <c r="V1220" i="8"/>
  <c r="Z1220" i="8" s="1"/>
  <c r="U1220" i="8"/>
  <c r="T1220" i="8"/>
  <c r="P1220" i="8"/>
  <c r="AJ1220" i="8" s="1"/>
  <c r="AK1220" i="8" s="1"/>
  <c r="M1220" i="8"/>
  <c r="L1220" i="8"/>
  <c r="H1220" i="8"/>
  <c r="R1220" i="8" s="1"/>
  <c r="G1220" i="8"/>
  <c r="AH1219" i="8"/>
  <c r="AG1219" i="8"/>
  <c r="AE1219" i="8"/>
  <c r="Y1219" i="8"/>
  <c r="V1219" i="8"/>
  <c r="U1219" i="8"/>
  <c r="T1219" i="8"/>
  <c r="M1219" i="8"/>
  <c r="P1219" i="8" s="1"/>
  <c r="AJ1219" i="8" s="1"/>
  <c r="AK1219" i="8" s="1"/>
  <c r="L1219" i="8"/>
  <c r="H1219" i="8"/>
  <c r="G1219" i="8"/>
  <c r="AH1218" i="8"/>
  <c r="AG1218" i="8"/>
  <c r="AE1218" i="8"/>
  <c r="Y1218" i="8"/>
  <c r="AC1218" i="8" s="1"/>
  <c r="AF1218" i="8" s="1"/>
  <c r="V1218" i="8"/>
  <c r="Z1218" i="8" s="1"/>
  <c r="X1218" i="8" s="1"/>
  <c r="AB1218" i="8" s="1"/>
  <c r="U1218" i="8"/>
  <c r="T1218" i="8"/>
  <c r="M1218" i="8"/>
  <c r="P1218" i="8" s="1"/>
  <c r="AJ1218" i="8" s="1"/>
  <c r="AK1218" i="8" s="1"/>
  <c r="L1218" i="8"/>
  <c r="H1218" i="8"/>
  <c r="G1218" i="8"/>
  <c r="AH1217" i="8"/>
  <c r="AG1217" i="8"/>
  <c r="AE1217" i="8"/>
  <c r="Y1217" i="8"/>
  <c r="AC1217" i="8" s="1"/>
  <c r="AF1217" i="8" s="1"/>
  <c r="V1217" i="8"/>
  <c r="U1217" i="8"/>
  <c r="T1217" i="8"/>
  <c r="P1217" i="8"/>
  <c r="M1217" i="8"/>
  <c r="L1217" i="8"/>
  <c r="H1217" i="8"/>
  <c r="R1217" i="8" s="1"/>
  <c r="G1217" i="8"/>
  <c r="AJ1216" i="8"/>
  <c r="AK1216" i="8" s="1"/>
  <c r="AH1216" i="8"/>
  <c r="AG1216" i="8"/>
  <c r="AE1216" i="8"/>
  <c r="Y1216" i="8"/>
  <c r="V1216" i="8"/>
  <c r="Z1216" i="8" s="1"/>
  <c r="U1216" i="8"/>
  <c r="T1216" i="8"/>
  <c r="P1216" i="8"/>
  <c r="M1216" i="8"/>
  <c r="L1216" i="8"/>
  <c r="H1216" i="8"/>
  <c r="R1216" i="8" s="1"/>
  <c r="G1216" i="8"/>
  <c r="AH1215" i="8"/>
  <c r="AG1215" i="8"/>
  <c r="AE1215" i="8"/>
  <c r="Y1215" i="8"/>
  <c r="V1215" i="8"/>
  <c r="Z1215" i="8" s="1"/>
  <c r="U1215" i="8"/>
  <c r="T1215" i="8"/>
  <c r="M1215" i="8"/>
  <c r="P1215" i="8" s="1"/>
  <c r="AJ1215" i="8" s="1"/>
  <c r="AK1215" i="8" s="1"/>
  <c r="L1215" i="8"/>
  <c r="H1215" i="8"/>
  <c r="R1215" i="8" s="1"/>
  <c r="G1215" i="8"/>
  <c r="AH1214" i="8"/>
  <c r="AG1214" i="8"/>
  <c r="AE1214" i="8"/>
  <c r="Y1214" i="8"/>
  <c r="AC1214" i="8" s="1"/>
  <c r="AF1214" i="8" s="1"/>
  <c r="V1214" i="8"/>
  <c r="U1214" i="8"/>
  <c r="W1214" i="8" s="1"/>
  <c r="T1214" i="8"/>
  <c r="M1214" i="8"/>
  <c r="P1214" i="8" s="1"/>
  <c r="AJ1214" i="8" s="1"/>
  <c r="AK1214" i="8" s="1"/>
  <c r="L1214" i="8"/>
  <c r="H1214" i="8"/>
  <c r="R1214" i="8" s="1"/>
  <c r="G1214" i="8"/>
  <c r="AH1213" i="8"/>
  <c r="AG1213" i="8"/>
  <c r="AE1213" i="8"/>
  <c r="Y1213" i="8"/>
  <c r="AC1213" i="8" s="1"/>
  <c r="AF1213" i="8" s="1"/>
  <c r="V1213" i="8"/>
  <c r="U1213" i="8"/>
  <c r="T1213" i="8"/>
  <c r="P1213" i="8"/>
  <c r="M1213" i="8"/>
  <c r="L1213" i="8"/>
  <c r="H1213" i="8"/>
  <c r="R1213" i="8" s="1"/>
  <c r="G1213" i="8"/>
  <c r="AJ1212" i="8"/>
  <c r="AK1212" i="8" s="1"/>
  <c r="AH1212" i="8"/>
  <c r="AG1212" i="8"/>
  <c r="AE1212" i="8"/>
  <c r="Y1212" i="8"/>
  <c r="V1212" i="8"/>
  <c r="Z1212" i="8" s="1"/>
  <c r="U1212" i="8"/>
  <c r="T1212" i="8"/>
  <c r="P1212" i="8"/>
  <c r="M1212" i="8"/>
  <c r="L1212" i="8"/>
  <c r="H1212" i="8"/>
  <c r="R1212" i="8" s="1"/>
  <c r="G1212" i="8"/>
  <c r="AH1211" i="8"/>
  <c r="AG1211" i="8"/>
  <c r="AE1211" i="8"/>
  <c r="Y1211" i="8"/>
  <c r="V1211" i="8"/>
  <c r="U1211" i="8"/>
  <c r="T1211" i="8"/>
  <c r="M1211" i="8"/>
  <c r="P1211" i="8" s="1"/>
  <c r="AJ1211" i="8" s="1"/>
  <c r="AK1211" i="8" s="1"/>
  <c r="L1211" i="8"/>
  <c r="H1211" i="8"/>
  <c r="G1211" i="8"/>
  <c r="AH1210" i="8"/>
  <c r="AG1210" i="8"/>
  <c r="AE1210" i="8"/>
  <c r="Y1210" i="8"/>
  <c r="V1210" i="8"/>
  <c r="Z1210" i="8" s="1"/>
  <c r="U1210" i="8"/>
  <c r="T1210" i="8"/>
  <c r="R1210" i="8"/>
  <c r="N1210" i="8"/>
  <c r="M1210" i="8"/>
  <c r="P1210" i="8" s="1"/>
  <c r="AJ1210" i="8" s="1"/>
  <c r="AK1210" i="8" s="1"/>
  <c r="L1210" i="8"/>
  <c r="H1210" i="8"/>
  <c r="G1210" i="8"/>
  <c r="AK1209" i="8"/>
  <c r="AH1209" i="8"/>
  <c r="AG1209" i="8"/>
  <c r="AE1209" i="8"/>
  <c r="AD1209" i="8"/>
  <c r="Y1209" i="8"/>
  <c r="V1209" i="8"/>
  <c r="U1209" i="8"/>
  <c r="T1209" i="8"/>
  <c r="P1209" i="8"/>
  <c r="AJ1209" i="8" s="1"/>
  <c r="M1209" i="8"/>
  <c r="L1209" i="8"/>
  <c r="H1209" i="8"/>
  <c r="N1209" i="8" s="1"/>
  <c r="G1209" i="8"/>
  <c r="AH1208" i="8"/>
  <c r="AG1208" i="8"/>
  <c r="AE1208" i="8"/>
  <c r="Y1208" i="8"/>
  <c r="V1208" i="8"/>
  <c r="U1208" i="8"/>
  <c r="T1208" i="8"/>
  <c r="M1208" i="8"/>
  <c r="L1208" i="8"/>
  <c r="H1208" i="8"/>
  <c r="R1208" i="8" s="1"/>
  <c r="G1208" i="8"/>
  <c r="AH1207" i="8"/>
  <c r="AG1207" i="8"/>
  <c r="AE1207" i="8"/>
  <c r="Y1207" i="8"/>
  <c r="V1207" i="8"/>
  <c r="Z1207" i="8" s="1"/>
  <c r="U1207" i="8"/>
  <c r="T1207" i="8"/>
  <c r="P1207" i="8"/>
  <c r="AJ1207" i="8" s="1"/>
  <c r="AK1207" i="8" s="1"/>
  <c r="M1207" i="8"/>
  <c r="L1207" i="8"/>
  <c r="H1207" i="8"/>
  <c r="G1207" i="8"/>
  <c r="AK1206" i="8"/>
  <c r="AH1206" i="8"/>
  <c r="AG1206" i="8"/>
  <c r="AE1206" i="8"/>
  <c r="AD1206" i="8"/>
  <c r="Y1206" i="8"/>
  <c r="V1206" i="8"/>
  <c r="U1206" i="8"/>
  <c r="T1206" i="8"/>
  <c r="P1206" i="8"/>
  <c r="M1206" i="8"/>
  <c r="L1206" i="8"/>
  <c r="H1206" i="8"/>
  <c r="O1206" i="8" s="1"/>
  <c r="G1206" i="8"/>
  <c r="AK1205" i="8"/>
  <c r="AH1205" i="8"/>
  <c r="AG1205" i="8"/>
  <c r="AE1205" i="8"/>
  <c r="AD1205" i="8"/>
  <c r="Y1205" i="8"/>
  <c r="V1205" i="8"/>
  <c r="U1205" i="8"/>
  <c r="T1205" i="8"/>
  <c r="M1205" i="8"/>
  <c r="L1205" i="8"/>
  <c r="H1205" i="8"/>
  <c r="R1205" i="8" s="1"/>
  <c r="G1205" i="8"/>
  <c r="AK1204" i="8"/>
  <c r="AH1204" i="8"/>
  <c r="AG1204" i="8"/>
  <c r="AE1204" i="8"/>
  <c r="AD1204" i="8"/>
  <c r="Y1204" i="8"/>
  <c r="V1204" i="8"/>
  <c r="U1204" i="8"/>
  <c r="T1204" i="8"/>
  <c r="M1204" i="8"/>
  <c r="P1204" i="8" s="1"/>
  <c r="AJ1204" i="8" s="1"/>
  <c r="L1204" i="8"/>
  <c r="H1204" i="8"/>
  <c r="G1204" i="8"/>
  <c r="AK1203" i="8"/>
  <c r="AH1203" i="8"/>
  <c r="AG1203" i="8"/>
  <c r="AE1203" i="8"/>
  <c r="AD1203" i="8"/>
  <c r="Y1203" i="8"/>
  <c r="V1203" i="8"/>
  <c r="Z1203" i="8" s="1"/>
  <c r="U1203" i="8"/>
  <c r="T1203" i="8"/>
  <c r="R1203" i="8"/>
  <c r="P1203" i="8"/>
  <c r="AJ1203" i="8" s="1"/>
  <c r="M1203" i="8"/>
  <c r="L1203" i="8"/>
  <c r="H1203" i="8"/>
  <c r="O1203" i="8" s="1"/>
  <c r="G1203" i="8"/>
  <c r="AK1202" i="8"/>
  <c r="AH1202" i="8"/>
  <c r="AG1202" i="8"/>
  <c r="AE1202" i="8"/>
  <c r="AD1202" i="8"/>
  <c r="Y1202" i="8"/>
  <c r="V1202" i="8"/>
  <c r="U1202" i="8"/>
  <c r="T1202" i="8"/>
  <c r="P1202" i="8"/>
  <c r="M1202" i="8"/>
  <c r="L1202" i="8"/>
  <c r="H1202" i="8"/>
  <c r="G1202" i="8"/>
  <c r="AK1201" i="8"/>
  <c r="AH1201" i="8"/>
  <c r="AG1201" i="8"/>
  <c r="AE1201" i="8"/>
  <c r="AD1201" i="8"/>
  <c r="Y1201" i="8"/>
  <c r="V1201" i="8"/>
  <c r="U1201" i="8"/>
  <c r="T1201" i="8"/>
  <c r="M1201" i="8"/>
  <c r="L1201" i="8"/>
  <c r="H1201" i="8"/>
  <c r="G1201" i="8"/>
  <c r="AH1200" i="8"/>
  <c r="AG1200" i="8"/>
  <c r="AE1200" i="8"/>
  <c r="Y1200" i="8"/>
  <c r="V1200" i="8"/>
  <c r="U1200" i="8"/>
  <c r="T1200" i="8"/>
  <c r="M1200" i="8"/>
  <c r="L1200" i="8"/>
  <c r="H1200" i="8"/>
  <c r="R1200" i="8" s="1"/>
  <c r="G1200" i="8"/>
  <c r="AH1199" i="8"/>
  <c r="AG1199" i="8"/>
  <c r="AE1199" i="8"/>
  <c r="Y1199" i="8"/>
  <c r="V1199" i="8"/>
  <c r="U1199" i="8"/>
  <c r="W1199" i="8" s="1"/>
  <c r="T1199" i="8"/>
  <c r="P1199" i="8"/>
  <c r="M1199" i="8"/>
  <c r="L1199" i="8"/>
  <c r="H1199" i="8"/>
  <c r="G1199" i="8"/>
  <c r="AK1198" i="8"/>
  <c r="AJ1198" i="8"/>
  <c r="AH1198" i="8"/>
  <c r="AG1198" i="8"/>
  <c r="AE1198" i="8"/>
  <c r="AD1198" i="8"/>
  <c r="Y1198" i="8"/>
  <c r="V1198" i="8"/>
  <c r="Z1198" i="8" s="1"/>
  <c r="U1198" i="8"/>
  <c r="T1198" i="8"/>
  <c r="R1198" i="8"/>
  <c r="S1198" i="8" s="1"/>
  <c r="P1198" i="8"/>
  <c r="AC1198" i="8" s="1"/>
  <c r="AF1198" i="8" s="1"/>
  <c r="M1198" i="8"/>
  <c r="L1198" i="8"/>
  <c r="N1198" i="8" s="1"/>
  <c r="H1198" i="8"/>
  <c r="O1198" i="8" s="1"/>
  <c r="G1198" i="8"/>
  <c r="AK1197" i="8"/>
  <c r="AH1197" i="8"/>
  <c r="AG1197" i="8"/>
  <c r="AE1197" i="8"/>
  <c r="AD1197" i="8"/>
  <c r="Y1197" i="8"/>
  <c r="V1197" i="8"/>
  <c r="U1197" i="8"/>
  <c r="T1197" i="8"/>
  <c r="M1197" i="8"/>
  <c r="L1197" i="8"/>
  <c r="H1197" i="8"/>
  <c r="R1197" i="8" s="1"/>
  <c r="G1197" i="8"/>
  <c r="AH1196" i="8"/>
  <c r="AG1196" i="8"/>
  <c r="AE1196" i="8"/>
  <c r="Y1196" i="8"/>
  <c r="V1196" i="8"/>
  <c r="U1196" i="8"/>
  <c r="W1196" i="8" s="1"/>
  <c r="T1196" i="8"/>
  <c r="M1196" i="8"/>
  <c r="L1196" i="8"/>
  <c r="H1196" i="8"/>
  <c r="R1196" i="8" s="1"/>
  <c r="G1196" i="8"/>
  <c r="AK1195" i="8"/>
  <c r="AH1195" i="8"/>
  <c r="AG1195" i="8"/>
  <c r="AE1195" i="8"/>
  <c r="AD1195" i="8"/>
  <c r="Y1195" i="8"/>
  <c r="V1195" i="8"/>
  <c r="U1195" i="8"/>
  <c r="T1195" i="8"/>
  <c r="M1195" i="8"/>
  <c r="P1195" i="8" s="1"/>
  <c r="AJ1195" i="8" s="1"/>
  <c r="L1195" i="8"/>
  <c r="H1195" i="8"/>
  <c r="N1195" i="8" s="1"/>
  <c r="G1195" i="8"/>
  <c r="AH1194" i="8"/>
  <c r="AG1194" i="8"/>
  <c r="AE1194" i="8"/>
  <c r="Y1194" i="8"/>
  <c r="V1194" i="8"/>
  <c r="U1194" i="8"/>
  <c r="T1194" i="8"/>
  <c r="P1194" i="8"/>
  <c r="AJ1194" i="8" s="1"/>
  <c r="AK1194" i="8" s="1"/>
  <c r="M1194" i="8"/>
  <c r="L1194" i="8"/>
  <c r="H1194" i="8"/>
  <c r="G1194" i="8"/>
  <c r="AK1193" i="8"/>
  <c r="AH1193" i="8"/>
  <c r="AG1193" i="8"/>
  <c r="AE1193" i="8"/>
  <c r="AD1193" i="8"/>
  <c r="Y1193" i="8"/>
  <c r="V1193" i="8"/>
  <c r="U1193" i="8"/>
  <c r="W1193" i="8" s="1"/>
  <c r="T1193" i="8"/>
  <c r="M1193" i="8"/>
  <c r="L1193" i="8"/>
  <c r="H1193" i="8"/>
  <c r="R1193" i="8" s="1"/>
  <c r="G1193" i="8"/>
  <c r="AH1192" i="8"/>
  <c r="AG1192" i="8"/>
  <c r="AE1192" i="8"/>
  <c r="Y1192" i="8"/>
  <c r="V1192" i="8"/>
  <c r="U1192" i="8"/>
  <c r="T1192" i="8"/>
  <c r="P1192" i="8"/>
  <c r="AJ1192" i="8" s="1"/>
  <c r="AK1192" i="8" s="1"/>
  <c r="M1192" i="8"/>
  <c r="L1192" i="8"/>
  <c r="H1192" i="8"/>
  <c r="G1192" i="8"/>
  <c r="AH1191" i="8"/>
  <c r="AG1191" i="8"/>
  <c r="AE1191" i="8"/>
  <c r="Y1191" i="8"/>
  <c r="V1191" i="8"/>
  <c r="U1191" i="8"/>
  <c r="T1191" i="8"/>
  <c r="P1191" i="8"/>
  <c r="M1191" i="8"/>
  <c r="L1191" i="8"/>
  <c r="H1191" i="8"/>
  <c r="R1191" i="8" s="1"/>
  <c r="G1191" i="8"/>
  <c r="AK1190" i="8"/>
  <c r="AJ1190" i="8"/>
  <c r="AH1190" i="8"/>
  <c r="AG1190" i="8"/>
  <c r="AE1190" i="8"/>
  <c r="AD1190" i="8"/>
  <c r="Y1190" i="8"/>
  <c r="V1190" i="8"/>
  <c r="U1190" i="8"/>
  <c r="T1190" i="8"/>
  <c r="P1190" i="8"/>
  <c r="M1190" i="8"/>
  <c r="L1190" i="8"/>
  <c r="H1190" i="8"/>
  <c r="R1190" i="8" s="1"/>
  <c r="G1190" i="8"/>
  <c r="AK1189" i="8"/>
  <c r="AJ1189" i="8"/>
  <c r="AH1189" i="8"/>
  <c r="AG1189" i="8"/>
  <c r="AE1189" i="8"/>
  <c r="Y1189" i="8"/>
  <c r="AC1189" i="8" s="1"/>
  <c r="AF1189" i="8" s="1"/>
  <c r="V1189" i="8"/>
  <c r="Z1189" i="8" s="1"/>
  <c r="U1189" i="8"/>
  <c r="T1189" i="8"/>
  <c r="M1189" i="8"/>
  <c r="P1189" i="8" s="1"/>
  <c r="L1189" i="8"/>
  <c r="H1189" i="8"/>
  <c r="R1189" i="8" s="1"/>
  <c r="G1189" i="8"/>
  <c r="AK1188" i="8"/>
  <c r="AH1188" i="8"/>
  <c r="AG1188" i="8"/>
  <c r="AE1188" i="8"/>
  <c r="Y1188" i="8"/>
  <c r="V1188" i="8"/>
  <c r="U1188" i="8"/>
  <c r="T1188" i="8"/>
  <c r="P1188" i="8"/>
  <c r="AJ1188" i="8" s="1"/>
  <c r="M1188" i="8"/>
  <c r="L1188" i="8"/>
  <c r="H1188" i="8"/>
  <c r="R1188" i="8" s="1"/>
  <c r="G1188" i="8"/>
  <c r="AK1187" i="8"/>
  <c r="AJ1187" i="8"/>
  <c r="AH1187" i="8"/>
  <c r="AG1187" i="8"/>
  <c r="AE1187" i="8"/>
  <c r="Y1187" i="8"/>
  <c r="V1187" i="8"/>
  <c r="Z1187" i="8" s="1"/>
  <c r="U1187" i="8"/>
  <c r="T1187" i="8"/>
  <c r="P1187" i="8"/>
  <c r="M1187" i="8"/>
  <c r="L1187" i="8"/>
  <c r="H1187" i="8"/>
  <c r="G1187" i="8"/>
  <c r="AK1186" i="8"/>
  <c r="AJ1186" i="8"/>
  <c r="AH1186" i="8"/>
  <c r="AG1186" i="8"/>
  <c r="AE1186" i="8"/>
  <c r="AD1186" i="8"/>
  <c r="Y1186" i="8"/>
  <c r="X1186" i="8" s="1"/>
  <c r="AB1186" i="8" s="1"/>
  <c r="V1186" i="8"/>
  <c r="Z1186" i="8" s="1"/>
  <c r="U1186" i="8"/>
  <c r="T1186" i="8"/>
  <c r="P1186" i="8"/>
  <c r="M1186" i="8"/>
  <c r="L1186" i="8"/>
  <c r="H1186" i="8"/>
  <c r="O1186" i="8" s="1"/>
  <c r="G1186" i="8"/>
  <c r="AH1185" i="8"/>
  <c r="AG1185" i="8"/>
  <c r="AE1185" i="8"/>
  <c r="Y1185" i="8"/>
  <c r="V1185" i="8"/>
  <c r="U1185" i="8"/>
  <c r="T1185" i="8"/>
  <c r="M1185" i="8"/>
  <c r="L1185" i="8"/>
  <c r="H1185" i="8"/>
  <c r="R1185" i="8" s="1"/>
  <c r="G1185" i="8"/>
  <c r="AH1184" i="8"/>
  <c r="AG1184" i="8"/>
  <c r="AE1184" i="8"/>
  <c r="Y1184" i="8"/>
  <c r="AC1184" i="8" s="1"/>
  <c r="AF1184" i="8" s="1"/>
  <c r="V1184" i="8"/>
  <c r="Z1184" i="8" s="1"/>
  <c r="X1184" i="8" s="1"/>
  <c r="AB1184" i="8" s="1"/>
  <c r="U1184" i="8"/>
  <c r="T1184" i="8"/>
  <c r="P1184" i="8"/>
  <c r="AJ1184" i="8" s="1"/>
  <c r="AK1184" i="8" s="1"/>
  <c r="M1184" i="8"/>
  <c r="L1184" i="8"/>
  <c r="H1184" i="8"/>
  <c r="G1184" i="8"/>
  <c r="AH1183" i="8"/>
  <c r="AG1183" i="8"/>
  <c r="AE1183" i="8"/>
  <c r="Y1183" i="8"/>
  <c r="V1183" i="8"/>
  <c r="U1183" i="8"/>
  <c r="T1183" i="8"/>
  <c r="M1183" i="8"/>
  <c r="L1183" i="8"/>
  <c r="H1183" i="8"/>
  <c r="G1183" i="8"/>
  <c r="AH1182" i="8"/>
  <c r="AG1182" i="8"/>
  <c r="AE1182" i="8"/>
  <c r="Y1182" i="8"/>
  <c r="V1182" i="8"/>
  <c r="U1182" i="8"/>
  <c r="T1182" i="8"/>
  <c r="M1182" i="8"/>
  <c r="L1182" i="8"/>
  <c r="H1182" i="8"/>
  <c r="R1182" i="8" s="1"/>
  <c r="G1182" i="8"/>
  <c r="AH1181" i="8"/>
  <c r="AG1181" i="8"/>
  <c r="AE1181" i="8"/>
  <c r="Y1181" i="8"/>
  <c r="AC1181" i="8" s="1"/>
  <c r="AF1181" i="8" s="1"/>
  <c r="V1181" i="8"/>
  <c r="Z1181" i="8" s="1"/>
  <c r="U1181" i="8"/>
  <c r="T1181" i="8"/>
  <c r="M1181" i="8"/>
  <c r="P1181" i="8" s="1"/>
  <c r="AJ1181" i="8" s="1"/>
  <c r="AK1181" i="8" s="1"/>
  <c r="L1181" i="8"/>
  <c r="H1181" i="8"/>
  <c r="R1181" i="8" s="1"/>
  <c r="G1181" i="8"/>
  <c r="AH1180" i="8"/>
  <c r="AG1180" i="8"/>
  <c r="AE1180" i="8"/>
  <c r="Y1180" i="8"/>
  <c r="V1180" i="8"/>
  <c r="U1180" i="8"/>
  <c r="T1180" i="8"/>
  <c r="M1180" i="8"/>
  <c r="L1180" i="8"/>
  <c r="H1180" i="8"/>
  <c r="R1180" i="8" s="1"/>
  <c r="G1180" i="8"/>
  <c r="AH1179" i="8"/>
  <c r="AG1179" i="8"/>
  <c r="AE1179" i="8"/>
  <c r="Y1179" i="8"/>
  <c r="V1179" i="8"/>
  <c r="Z1179" i="8" s="1"/>
  <c r="U1179" i="8"/>
  <c r="T1179" i="8"/>
  <c r="P1179" i="8"/>
  <c r="AJ1179" i="8" s="1"/>
  <c r="AK1179" i="8" s="1"/>
  <c r="M1179" i="8"/>
  <c r="L1179" i="8"/>
  <c r="H1179" i="8"/>
  <c r="R1179" i="8" s="1"/>
  <c r="G1179" i="8"/>
  <c r="AK1178" i="8"/>
  <c r="AH1178" i="8"/>
  <c r="AG1178" i="8"/>
  <c r="AE1178" i="8"/>
  <c r="AD1178" i="8"/>
  <c r="Y1178" i="8"/>
  <c r="V1178" i="8"/>
  <c r="U1178" i="8"/>
  <c r="T1178" i="8"/>
  <c r="M1178" i="8"/>
  <c r="L1178" i="8"/>
  <c r="H1178" i="8"/>
  <c r="G1178" i="8"/>
  <c r="AH1177" i="8"/>
  <c r="AG1177" i="8"/>
  <c r="AE1177" i="8"/>
  <c r="Y1177" i="8"/>
  <c r="V1177" i="8"/>
  <c r="U1177" i="8"/>
  <c r="T1177" i="8"/>
  <c r="P1177" i="8"/>
  <c r="N1177" i="8"/>
  <c r="M1177" i="8"/>
  <c r="L1177" i="8"/>
  <c r="H1177" i="8"/>
  <c r="R1177" i="8" s="1"/>
  <c r="G1177" i="8"/>
  <c r="AJ1176" i="8"/>
  <c r="AK1176" i="8" s="1"/>
  <c r="AH1176" i="8"/>
  <c r="AG1176" i="8"/>
  <c r="AE1176" i="8"/>
  <c r="Z1176" i="8"/>
  <c r="Y1176" i="8"/>
  <c r="AC1176" i="8" s="1"/>
  <c r="AF1176" i="8" s="1"/>
  <c r="V1176" i="8"/>
  <c r="U1176" i="8"/>
  <c r="T1176" i="8"/>
  <c r="P1176" i="8"/>
  <c r="M1176" i="8"/>
  <c r="L1176" i="8"/>
  <c r="H1176" i="8"/>
  <c r="R1176" i="8" s="1"/>
  <c r="G1176" i="8"/>
  <c r="AK1175" i="8"/>
  <c r="AJ1175" i="8"/>
  <c r="AH1175" i="8"/>
  <c r="AG1175" i="8"/>
  <c r="AE1175" i="8"/>
  <c r="Y1175" i="8"/>
  <c r="AC1175" i="8" s="1"/>
  <c r="AF1175" i="8" s="1"/>
  <c r="V1175" i="8"/>
  <c r="Z1175" i="8" s="1"/>
  <c r="U1175" i="8"/>
  <c r="T1175" i="8"/>
  <c r="P1175" i="8"/>
  <c r="M1175" i="8"/>
  <c r="L1175" i="8"/>
  <c r="H1175" i="8"/>
  <c r="R1175" i="8" s="1"/>
  <c r="G1175" i="8"/>
  <c r="AH1174" i="8"/>
  <c r="AG1174" i="8"/>
  <c r="AE1174" i="8"/>
  <c r="Y1174" i="8"/>
  <c r="V1174" i="8"/>
  <c r="U1174" i="8"/>
  <c r="T1174" i="8"/>
  <c r="P1174" i="8"/>
  <c r="AJ1174" i="8" s="1"/>
  <c r="AK1174" i="8" s="1"/>
  <c r="M1174" i="8"/>
  <c r="L1174" i="8"/>
  <c r="H1174" i="8"/>
  <c r="G1174" i="8"/>
  <c r="AJ1173" i="8"/>
  <c r="AK1173" i="8" s="1"/>
  <c r="AH1173" i="8"/>
  <c r="AG1173" i="8"/>
  <c r="AE1173" i="8"/>
  <c r="Y1173" i="8"/>
  <c r="V1173" i="8"/>
  <c r="U1173" i="8"/>
  <c r="T1173" i="8"/>
  <c r="P1173" i="8"/>
  <c r="M1173" i="8"/>
  <c r="L1173" i="8"/>
  <c r="H1173" i="8"/>
  <c r="G1173" i="8"/>
  <c r="AJ1172" i="8"/>
  <c r="AK1172" i="8" s="1"/>
  <c r="AH1172" i="8"/>
  <c r="AG1172" i="8"/>
  <c r="AE1172" i="8"/>
  <c r="Y1172" i="8"/>
  <c r="AC1172" i="8" s="1"/>
  <c r="AF1172" i="8" s="1"/>
  <c r="V1172" i="8"/>
  <c r="Z1172" i="8" s="1"/>
  <c r="U1172" i="8"/>
  <c r="T1172" i="8"/>
  <c r="P1172" i="8"/>
  <c r="M1172" i="8"/>
  <c r="L1172" i="8"/>
  <c r="H1172" i="8"/>
  <c r="R1172" i="8" s="1"/>
  <c r="G1172" i="8"/>
  <c r="AK1171" i="8"/>
  <c r="AJ1171" i="8"/>
  <c r="AH1171" i="8"/>
  <c r="AG1171" i="8"/>
  <c r="AE1171" i="8"/>
  <c r="Y1171" i="8"/>
  <c r="V1171" i="8"/>
  <c r="Z1171" i="8" s="1"/>
  <c r="U1171" i="8"/>
  <c r="T1171" i="8"/>
  <c r="P1171" i="8"/>
  <c r="M1171" i="8"/>
  <c r="L1171" i="8"/>
  <c r="H1171" i="8"/>
  <c r="G1171" i="8"/>
  <c r="AH1170" i="8"/>
  <c r="AG1170" i="8"/>
  <c r="AE1170" i="8"/>
  <c r="Y1170" i="8"/>
  <c r="V1170" i="8"/>
  <c r="U1170" i="8"/>
  <c r="T1170" i="8"/>
  <c r="M1170" i="8"/>
  <c r="L1170" i="8"/>
  <c r="H1170" i="8"/>
  <c r="R1170" i="8" s="1"/>
  <c r="G1170" i="8"/>
  <c r="AH1169" i="8"/>
  <c r="AG1169" i="8"/>
  <c r="AE1169" i="8"/>
  <c r="Y1169" i="8"/>
  <c r="V1169" i="8"/>
  <c r="U1169" i="8"/>
  <c r="T1169" i="8"/>
  <c r="P1169" i="8"/>
  <c r="M1169" i="8"/>
  <c r="L1169" i="8"/>
  <c r="H1169" i="8"/>
  <c r="G1169" i="8"/>
  <c r="AJ1168" i="8"/>
  <c r="AK1168" i="8" s="1"/>
  <c r="AH1168" i="8"/>
  <c r="AG1168" i="8"/>
  <c r="AE1168" i="8"/>
  <c r="Y1168" i="8"/>
  <c r="V1168" i="8"/>
  <c r="Z1168" i="8" s="1"/>
  <c r="U1168" i="8"/>
  <c r="T1168" i="8"/>
  <c r="P1168" i="8"/>
  <c r="M1168" i="8"/>
  <c r="L1168" i="8"/>
  <c r="H1168" i="8"/>
  <c r="R1168" i="8" s="1"/>
  <c r="G1168" i="8"/>
  <c r="AH1167" i="8"/>
  <c r="AG1167" i="8"/>
  <c r="AE1167" i="8"/>
  <c r="Y1167" i="8"/>
  <c r="AC1167" i="8" s="1"/>
  <c r="AF1167" i="8" s="1"/>
  <c r="V1167" i="8"/>
  <c r="Z1167" i="8" s="1"/>
  <c r="U1167" i="8"/>
  <c r="T1167" i="8"/>
  <c r="P1167" i="8"/>
  <c r="AJ1167" i="8" s="1"/>
  <c r="AK1167" i="8" s="1"/>
  <c r="M1167" i="8"/>
  <c r="L1167" i="8"/>
  <c r="H1167" i="8"/>
  <c r="G1167" i="8"/>
  <c r="AK1166" i="8"/>
  <c r="AH1166" i="8"/>
  <c r="AG1166" i="8"/>
  <c r="AE1166" i="8"/>
  <c r="AD1166" i="8"/>
  <c r="Y1166" i="8"/>
  <c r="V1166" i="8"/>
  <c r="U1166" i="8"/>
  <c r="W1166" i="8" s="1"/>
  <c r="AA1166" i="8" s="1"/>
  <c r="T1166" i="8"/>
  <c r="P1166" i="8"/>
  <c r="AJ1166" i="8" s="1"/>
  <c r="M1166" i="8"/>
  <c r="L1166" i="8"/>
  <c r="H1166" i="8"/>
  <c r="N1166" i="8" s="1"/>
  <c r="G1166" i="8"/>
  <c r="AH1165" i="8"/>
  <c r="AG1165" i="8"/>
  <c r="AE1165" i="8"/>
  <c r="Y1165" i="8"/>
  <c r="V1165" i="8"/>
  <c r="U1165" i="8"/>
  <c r="T1165" i="8"/>
  <c r="P1165" i="8"/>
  <c r="M1165" i="8"/>
  <c r="L1165" i="8"/>
  <c r="H1165" i="8"/>
  <c r="G1165" i="8"/>
  <c r="AJ1164" i="8"/>
  <c r="AK1164" i="8" s="1"/>
  <c r="AH1164" i="8"/>
  <c r="AG1164" i="8"/>
  <c r="AE1164" i="8"/>
  <c r="Y1164" i="8"/>
  <c r="V1164" i="8"/>
  <c r="Z1164" i="8" s="1"/>
  <c r="U1164" i="8"/>
  <c r="T1164" i="8"/>
  <c r="P1164" i="8"/>
  <c r="M1164" i="8"/>
  <c r="L1164" i="8"/>
  <c r="H1164" i="8"/>
  <c r="R1164" i="8" s="1"/>
  <c r="G1164" i="8"/>
  <c r="AK1163" i="8"/>
  <c r="AJ1163" i="8"/>
  <c r="AH1163" i="8"/>
  <c r="AG1163" i="8"/>
  <c r="AE1163" i="8"/>
  <c r="AD1163" i="8"/>
  <c r="Y1163" i="8"/>
  <c r="AC1163" i="8" s="1"/>
  <c r="AF1163" i="8" s="1"/>
  <c r="V1163" i="8"/>
  <c r="Z1163" i="8" s="1"/>
  <c r="U1163" i="8"/>
  <c r="T1163" i="8"/>
  <c r="P1163" i="8"/>
  <c r="M1163" i="8"/>
  <c r="L1163" i="8"/>
  <c r="H1163" i="8"/>
  <c r="G1163" i="8"/>
  <c r="AH1162" i="8"/>
  <c r="AG1162" i="8"/>
  <c r="AE1162" i="8"/>
  <c r="Y1162" i="8"/>
  <c r="V1162" i="8"/>
  <c r="U1162" i="8"/>
  <c r="T1162" i="8"/>
  <c r="P1162" i="8"/>
  <c r="AJ1162" i="8" s="1"/>
  <c r="AK1162" i="8" s="1"/>
  <c r="M1162" i="8"/>
  <c r="O1162" i="8" s="1"/>
  <c r="L1162" i="8"/>
  <c r="H1162" i="8"/>
  <c r="R1162" i="8" s="1"/>
  <c r="G1162" i="8"/>
  <c r="AJ1161" i="8"/>
  <c r="AK1161" i="8" s="1"/>
  <c r="AH1161" i="8"/>
  <c r="AG1161" i="8"/>
  <c r="AE1161" i="8"/>
  <c r="Y1161" i="8"/>
  <c r="V1161" i="8"/>
  <c r="U1161" i="8"/>
  <c r="T1161" i="8"/>
  <c r="P1161" i="8"/>
  <c r="M1161" i="8"/>
  <c r="L1161" i="8"/>
  <c r="H1161" i="8"/>
  <c r="R1161" i="8" s="1"/>
  <c r="G1161" i="8"/>
  <c r="AK1160" i="8"/>
  <c r="AJ1160" i="8"/>
  <c r="AH1160" i="8"/>
  <c r="AG1160" i="8"/>
  <c r="AE1160" i="8"/>
  <c r="AD1160" i="8"/>
  <c r="Y1160" i="8"/>
  <c r="V1160" i="8"/>
  <c r="Z1160" i="8" s="1"/>
  <c r="U1160" i="8"/>
  <c r="T1160" i="8"/>
  <c r="P1160" i="8"/>
  <c r="M1160" i="8"/>
  <c r="L1160" i="8"/>
  <c r="N1160" i="8" s="1"/>
  <c r="H1160" i="8"/>
  <c r="R1160" i="8" s="1"/>
  <c r="G1160" i="8"/>
  <c r="AJ1159" i="8"/>
  <c r="AK1159" i="8" s="1"/>
  <c r="AH1159" i="8"/>
  <c r="AG1159" i="8"/>
  <c r="AE1159" i="8"/>
  <c r="Y1159" i="8"/>
  <c r="V1159" i="8"/>
  <c r="Z1159" i="8" s="1"/>
  <c r="U1159" i="8"/>
  <c r="T1159" i="8"/>
  <c r="P1159" i="8"/>
  <c r="M1159" i="8"/>
  <c r="L1159" i="8"/>
  <c r="H1159" i="8"/>
  <c r="R1159" i="8" s="1"/>
  <c r="G1159" i="8"/>
  <c r="AH1158" i="8"/>
  <c r="AG1158" i="8"/>
  <c r="AE1158" i="8"/>
  <c r="Y1158" i="8"/>
  <c r="V1158" i="8"/>
  <c r="U1158" i="8"/>
  <c r="T1158" i="8"/>
  <c r="P1158" i="8"/>
  <c r="AJ1158" i="8" s="1"/>
  <c r="AK1158" i="8" s="1"/>
  <c r="M1158" i="8"/>
  <c r="L1158" i="8"/>
  <c r="H1158" i="8"/>
  <c r="N1158" i="8" s="1"/>
  <c r="G1158" i="8"/>
  <c r="AK1157" i="8"/>
  <c r="AH1157" i="8"/>
  <c r="AG1157" i="8"/>
  <c r="AE1157" i="8"/>
  <c r="AD1157" i="8"/>
  <c r="Y1157" i="8"/>
  <c r="V1157" i="8"/>
  <c r="U1157" i="8"/>
  <c r="W1157" i="8" s="1"/>
  <c r="AA1157" i="8" s="1"/>
  <c r="T1157" i="8"/>
  <c r="P1157" i="8"/>
  <c r="M1157" i="8"/>
  <c r="L1157" i="8"/>
  <c r="H1157" i="8"/>
  <c r="G1157" i="8"/>
  <c r="AK1156" i="8"/>
  <c r="AJ1156" i="8"/>
  <c r="AH1156" i="8"/>
  <c r="AG1156" i="8"/>
  <c r="AE1156" i="8"/>
  <c r="AD1156" i="8"/>
  <c r="Y1156" i="8"/>
  <c r="V1156" i="8"/>
  <c r="Z1156" i="8" s="1"/>
  <c r="U1156" i="8"/>
  <c r="T1156" i="8"/>
  <c r="P1156" i="8"/>
  <c r="M1156" i="8"/>
  <c r="L1156" i="8"/>
  <c r="H1156" i="8"/>
  <c r="R1156" i="8" s="1"/>
  <c r="G1156" i="8"/>
  <c r="AJ1155" i="8"/>
  <c r="AK1155" i="8" s="1"/>
  <c r="AH1155" i="8"/>
  <c r="AG1155" i="8"/>
  <c r="AE1155" i="8"/>
  <c r="Y1155" i="8"/>
  <c r="AC1155" i="8" s="1"/>
  <c r="AF1155" i="8" s="1"/>
  <c r="V1155" i="8"/>
  <c r="U1155" i="8"/>
  <c r="T1155" i="8"/>
  <c r="P1155" i="8"/>
  <c r="M1155" i="8"/>
  <c r="L1155" i="8"/>
  <c r="H1155" i="8"/>
  <c r="R1155" i="8" s="1"/>
  <c r="G1155" i="8"/>
  <c r="AH1154" i="8"/>
  <c r="AG1154" i="8"/>
  <c r="AE1154" i="8"/>
  <c r="Y1154" i="8"/>
  <c r="V1154" i="8"/>
  <c r="U1154" i="8"/>
  <c r="T1154" i="8"/>
  <c r="M1154" i="8"/>
  <c r="L1154" i="8"/>
  <c r="H1154" i="8"/>
  <c r="R1154" i="8" s="1"/>
  <c r="G1154" i="8"/>
  <c r="AH1153" i="8"/>
  <c r="AG1153" i="8"/>
  <c r="AE1153" i="8"/>
  <c r="Y1153" i="8"/>
  <c r="V1153" i="8"/>
  <c r="U1153" i="8"/>
  <c r="T1153" i="8"/>
  <c r="P1153" i="8"/>
  <c r="M1153" i="8"/>
  <c r="L1153" i="8"/>
  <c r="H1153" i="8"/>
  <c r="N1153" i="8" s="1"/>
  <c r="G1153" i="8"/>
  <c r="AJ1152" i="8"/>
  <c r="AK1152" i="8" s="1"/>
  <c r="AH1152" i="8"/>
  <c r="AG1152" i="8"/>
  <c r="AE1152" i="8"/>
  <c r="Y1152" i="8"/>
  <c r="V1152" i="8"/>
  <c r="U1152" i="8"/>
  <c r="T1152" i="8"/>
  <c r="P1152" i="8"/>
  <c r="M1152" i="8"/>
  <c r="L1152" i="8"/>
  <c r="H1152" i="8"/>
  <c r="R1152" i="8" s="1"/>
  <c r="G1152" i="8"/>
  <c r="AH1151" i="8"/>
  <c r="AG1151" i="8"/>
  <c r="AE1151" i="8"/>
  <c r="Y1151" i="8"/>
  <c r="AC1151" i="8" s="1"/>
  <c r="AF1151" i="8" s="1"/>
  <c r="V1151" i="8"/>
  <c r="U1151" i="8"/>
  <c r="T1151" i="8"/>
  <c r="P1151" i="8"/>
  <c r="AJ1151" i="8" s="1"/>
  <c r="AK1151" i="8" s="1"/>
  <c r="M1151" i="8"/>
  <c r="L1151" i="8"/>
  <c r="H1151" i="8"/>
  <c r="G1151" i="8"/>
  <c r="AK1150" i="8"/>
  <c r="AH1150" i="8"/>
  <c r="AG1150" i="8"/>
  <c r="AE1150" i="8"/>
  <c r="AD1150" i="8"/>
  <c r="Y1150" i="8"/>
  <c r="V1150" i="8"/>
  <c r="U1150" i="8"/>
  <c r="T1150" i="8"/>
  <c r="M1150" i="8"/>
  <c r="L1150" i="8"/>
  <c r="H1150" i="8"/>
  <c r="G1150" i="8"/>
  <c r="AK1149" i="8"/>
  <c r="AH1149" i="8"/>
  <c r="AG1149" i="8"/>
  <c r="AE1149" i="8"/>
  <c r="AD1149" i="8"/>
  <c r="Y1149" i="8"/>
  <c r="AC1149" i="8" s="1"/>
  <c r="AF1149" i="8" s="1"/>
  <c r="V1149" i="8"/>
  <c r="U1149" i="8"/>
  <c r="T1149" i="8"/>
  <c r="P1149" i="8"/>
  <c r="M1149" i="8"/>
  <c r="L1149" i="8"/>
  <c r="H1149" i="8"/>
  <c r="G1149" i="8"/>
  <c r="AH1148" i="8"/>
  <c r="AG1148" i="8"/>
  <c r="AE1148" i="8"/>
  <c r="Y1148" i="8"/>
  <c r="V1148" i="8"/>
  <c r="U1148" i="8"/>
  <c r="T1148" i="8"/>
  <c r="P1148" i="8"/>
  <c r="AJ1148" i="8" s="1"/>
  <c r="AK1148" i="8" s="1"/>
  <c r="M1148" i="8"/>
  <c r="L1148" i="8"/>
  <c r="H1148" i="8"/>
  <c r="R1148" i="8" s="1"/>
  <c r="G1148" i="8"/>
  <c r="AH1147" i="8"/>
  <c r="AG1147" i="8"/>
  <c r="AE1147" i="8"/>
  <c r="Y1147" i="8"/>
  <c r="V1147" i="8"/>
  <c r="Z1147" i="8" s="1"/>
  <c r="U1147" i="8"/>
  <c r="W1147" i="8" s="1"/>
  <c r="T1147" i="8"/>
  <c r="P1147" i="8"/>
  <c r="M1147" i="8"/>
  <c r="L1147" i="8"/>
  <c r="H1147" i="8"/>
  <c r="G1147" i="8"/>
  <c r="AH1146" i="8"/>
  <c r="AG1146" i="8"/>
  <c r="AE1146" i="8"/>
  <c r="Y1146" i="8"/>
  <c r="V1146" i="8"/>
  <c r="U1146" i="8"/>
  <c r="T1146" i="8"/>
  <c r="P1146" i="8"/>
  <c r="M1146" i="8"/>
  <c r="L1146" i="8"/>
  <c r="H1146" i="8"/>
  <c r="R1146" i="8" s="1"/>
  <c r="G1146" i="8"/>
  <c r="AJ1145" i="8"/>
  <c r="AK1145" i="8" s="1"/>
  <c r="AH1145" i="8"/>
  <c r="AG1145" i="8"/>
  <c r="AE1145" i="8"/>
  <c r="Y1145" i="8"/>
  <c r="AC1145" i="8" s="1"/>
  <c r="AF1145" i="8" s="1"/>
  <c r="V1145" i="8"/>
  <c r="U1145" i="8"/>
  <c r="T1145" i="8"/>
  <c r="P1145" i="8"/>
  <c r="M1145" i="8"/>
  <c r="L1145" i="8"/>
  <c r="H1145" i="8"/>
  <c r="N1145" i="8" s="1"/>
  <c r="G1145" i="8"/>
  <c r="AJ1144" i="8"/>
  <c r="AK1144" i="8" s="1"/>
  <c r="AH1144" i="8"/>
  <c r="AG1144" i="8"/>
  <c r="AE1144" i="8"/>
  <c r="Y1144" i="8"/>
  <c r="AC1144" i="8" s="1"/>
  <c r="AF1144" i="8" s="1"/>
  <c r="V1144" i="8"/>
  <c r="U1144" i="8"/>
  <c r="T1144" i="8"/>
  <c r="R1144" i="8"/>
  <c r="P1144" i="8"/>
  <c r="M1144" i="8"/>
  <c r="L1144" i="8"/>
  <c r="H1144" i="8"/>
  <c r="G1144" i="8"/>
  <c r="AK1143" i="8"/>
  <c r="AH1143" i="8"/>
  <c r="AG1143" i="8"/>
  <c r="AE1143" i="8"/>
  <c r="Y1143" i="8"/>
  <c r="V1143" i="8"/>
  <c r="U1143" i="8"/>
  <c r="T1143" i="8"/>
  <c r="P1143" i="8"/>
  <c r="AJ1143" i="8" s="1"/>
  <c r="M1143" i="8"/>
  <c r="L1143" i="8"/>
  <c r="H1143" i="8"/>
  <c r="G1143" i="8"/>
  <c r="AK1142" i="8"/>
  <c r="AH1142" i="8"/>
  <c r="AG1142" i="8"/>
  <c r="AE1142" i="8"/>
  <c r="AD1142" i="8"/>
  <c r="Y1142" i="8"/>
  <c r="V1142" i="8"/>
  <c r="U1142" i="8"/>
  <c r="T1142" i="8"/>
  <c r="M1142" i="8"/>
  <c r="L1142" i="8"/>
  <c r="H1142" i="8"/>
  <c r="R1142" i="8" s="1"/>
  <c r="G1142" i="8"/>
  <c r="AK1141" i="8"/>
  <c r="AH1141" i="8"/>
  <c r="AG1141" i="8"/>
  <c r="AE1141" i="8"/>
  <c r="AD1141" i="8"/>
  <c r="Y1141" i="8"/>
  <c r="V1141" i="8"/>
  <c r="U1141" i="8"/>
  <c r="T1141" i="8"/>
  <c r="P1141" i="8"/>
  <c r="M1141" i="8"/>
  <c r="L1141" i="8"/>
  <c r="H1141" i="8"/>
  <c r="G1141" i="8"/>
  <c r="AH1140" i="8"/>
  <c r="AG1140" i="8"/>
  <c r="AE1140" i="8"/>
  <c r="Y1140" i="8"/>
  <c r="V1140" i="8"/>
  <c r="U1140" i="8"/>
  <c r="T1140" i="8"/>
  <c r="P1140" i="8"/>
  <c r="AJ1140" i="8" s="1"/>
  <c r="AK1140" i="8" s="1"/>
  <c r="M1140" i="8"/>
  <c r="L1140" i="8"/>
  <c r="H1140" i="8"/>
  <c r="R1140" i="8" s="1"/>
  <c r="G1140" i="8"/>
  <c r="AJ1139" i="8"/>
  <c r="AK1139" i="8" s="1"/>
  <c r="AH1139" i="8"/>
  <c r="AG1139" i="8"/>
  <c r="AE1139" i="8"/>
  <c r="Y1139" i="8"/>
  <c r="V1139" i="8"/>
  <c r="U1139" i="8"/>
  <c r="T1139" i="8"/>
  <c r="P1139" i="8"/>
  <c r="M1139" i="8"/>
  <c r="L1139" i="8"/>
  <c r="H1139" i="8"/>
  <c r="R1139" i="8" s="1"/>
  <c r="G1139" i="8"/>
  <c r="AH1138" i="8"/>
  <c r="AG1138" i="8"/>
  <c r="AE1138" i="8"/>
  <c r="Y1138" i="8"/>
  <c r="AC1138" i="8" s="1"/>
  <c r="AF1138" i="8" s="1"/>
  <c r="V1138" i="8"/>
  <c r="U1138" i="8"/>
  <c r="T1138" i="8"/>
  <c r="P1138" i="8"/>
  <c r="AJ1138" i="8" s="1"/>
  <c r="AK1138" i="8" s="1"/>
  <c r="M1138" i="8"/>
  <c r="L1138" i="8"/>
  <c r="H1138" i="8"/>
  <c r="G1138" i="8"/>
  <c r="AH1137" i="8"/>
  <c r="AG1137" i="8"/>
  <c r="AE1137" i="8"/>
  <c r="Y1137" i="8"/>
  <c r="AC1137" i="8" s="1"/>
  <c r="AF1137" i="8" s="1"/>
  <c r="V1137" i="8"/>
  <c r="U1137" i="8"/>
  <c r="T1137" i="8"/>
  <c r="P1137" i="8"/>
  <c r="M1137" i="8"/>
  <c r="L1137" i="8"/>
  <c r="H1137" i="8"/>
  <c r="O1137" i="8" s="1"/>
  <c r="G1137" i="8"/>
  <c r="AJ1136" i="8"/>
  <c r="AK1136" i="8" s="1"/>
  <c r="AH1136" i="8"/>
  <c r="AG1136" i="8"/>
  <c r="AE1136" i="8"/>
  <c r="AC1136" i="8"/>
  <c r="AF1136" i="8" s="1"/>
  <c r="Y1136" i="8"/>
  <c r="V1136" i="8"/>
  <c r="U1136" i="8"/>
  <c r="T1136" i="8"/>
  <c r="P1136" i="8"/>
  <c r="M1136" i="8"/>
  <c r="L1136" i="8"/>
  <c r="H1136" i="8"/>
  <c r="R1136" i="8" s="1"/>
  <c r="G1136" i="8"/>
  <c r="AJ1135" i="8"/>
  <c r="AK1135" i="8" s="1"/>
  <c r="AH1135" i="8"/>
  <c r="AG1135" i="8"/>
  <c r="AE1135" i="8"/>
  <c r="Y1135" i="8"/>
  <c r="AC1135" i="8" s="1"/>
  <c r="AF1135" i="8" s="1"/>
  <c r="V1135" i="8"/>
  <c r="U1135" i="8"/>
  <c r="T1135" i="8"/>
  <c r="P1135" i="8"/>
  <c r="M1135" i="8"/>
  <c r="L1135" i="8"/>
  <c r="H1135" i="8"/>
  <c r="R1135" i="8" s="1"/>
  <c r="G1135" i="8"/>
  <c r="AH1134" i="8"/>
  <c r="AG1134" i="8"/>
  <c r="AE1134" i="8"/>
  <c r="Y1134" i="8"/>
  <c r="V1134" i="8"/>
  <c r="U1134" i="8"/>
  <c r="T1134" i="8"/>
  <c r="M1134" i="8"/>
  <c r="L1134" i="8"/>
  <c r="H1134" i="8"/>
  <c r="R1134" i="8" s="1"/>
  <c r="G1134" i="8"/>
  <c r="AH1133" i="8"/>
  <c r="AG1133" i="8"/>
  <c r="AE1133" i="8"/>
  <c r="Y1133" i="8"/>
  <c r="AC1133" i="8" s="1"/>
  <c r="AF1133" i="8" s="1"/>
  <c r="V1133" i="8"/>
  <c r="Z1133" i="8" s="1"/>
  <c r="U1133" i="8"/>
  <c r="T1133" i="8"/>
  <c r="P1133" i="8"/>
  <c r="AJ1133" i="8" s="1"/>
  <c r="AK1133" i="8" s="1"/>
  <c r="M1133" i="8"/>
  <c r="L1133" i="8"/>
  <c r="H1133" i="8"/>
  <c r="O1133" i="8" s="1"/>
  <c r="G1133" i="8"/>
  <c r="AH1132" i="8"/>
  <c r="AG1132" i="8"/>
  <c r="AE1132" i="8"/>
  <c r="Y1132" i="8"/>
  <c r="V1132" i="8"/>
  <c r="U1132" i="8"/>
  <c r="T1132" i="8"/>
  <c r="P1132" i="8"/>
  <c r="M1132" i="8"/>
  <c r="L1132" i="8"/>
  <c r="H1132" i="8"/>
  <c r="N1132" i="8" s="1"/>
  <c r="G1132" i="8"/>
  <c r="AK1131" i="8"/>
  <c r="AH1131" i="8"/>
  <c r="AG1131" i="8"/>
  <c r="AE1131" i="8"/>
  <c r="AD1131" i="8"/>
  <c r="Y1131" i="8"/>
  <c r="V1131" i="8"/>
  <c r="W1131" i="8" s="1"/>
  <c r="U1131" i="8"/>
  <c r="T1131" i="8"/>
  <c r="M1131" i="8"/>
  <c r="L1131" i="8"/>
  <c r="H1131" i="8"/>
  <c r="R1131" i="8" s="1"/>
  <c r="G1131" i="8"/>
  <c r="AH1130" i="8"/>
  <c r="AG1130" i="8"/>
  <c r="AE1130" i="8"/>
  <c r="Y1130" i="8"/>
  <c r="V1130" i="8"/>
  <c r="U1130" i="8"/>
  <c r="T1130" i="8"/>
  <c r="M1130" i="8"/>
  <c r="P1130" i="8" s="1"/>
  <c r="L1130" i="8"/>
  <c r="H1130" i="8"/>
  <c r="R1130" i="8" s="1"/>
  <c r="G1130" i="8"/>
  <c r="AH1129" i="8"/>
  <c r="AG1129" i="8"/>
  <c r="AE1129" i="8"/>
  <c r="Y1129" i="8"/>
  <c r="AC1129" i="8" s="1"/>
  <c r="AF1129" i="8" s="1"/>
  <c r="V1129" i="8"/>
  <c r="U1129" i="8"/>
  <c r="T1129" i="8"/>
  <c r="P1129" i="8"/>
  <c r="AJ1129" i="8" s="1"/>
  <c r="AK1129" i="8" s="1"/>
  <c r="M1129" i="8"/>
  <c r="L1129" i="8"/>
  <c r="H1129" i="8"/>
  <c r="G1129" i="8"/>
  <c r="AH1128" i="8"/>
  <c r="AG1128" i="8"/>
  <c r="AE1128" i="8"/>
  <c r="Y1128" i="8"/>
  <c r="V1128" i="8"/>
  <c r="U1128" i="8"/>
  <c r="T1128" i="8"/>
  <c r="M1128" i="8"/>
  <c r="L1128" i="8"/>
  <c r="H1128" i="8"/>
  <c r="R1128" i="8" s="1"/>
  <c r="G1128" i="8"/>
  <c r="AH1127" i="8"/>
  <c r="AG1127" i="8"/>
  <c r="AE1127" i="8"/>
  <c r="Y1127" i="8"/>
  <c r="V1127" i="8"/>
  <c r="U1127" i="8"/>
  <c r="T1127" i="8"/>
  <c r="M1127" i="8"/>
  <c r="P1127" i="8" s="1"/>
  <c r="L1127" i="8"/>
  <c r="H1127" i="8"/>
  <c r="R1127" i="8" s="1"/>
  <c r="G1127" i="8"/>
  <c r="AH1126" i="8"/>
  <c r="AG1126" i="8"/>
  <c r="AE1126" i="8"/>
  <c r="Y1126" i="8"/>
  <c r="V1126" i="8"/>
  <c r="Z1126" i="8" s="1"/>
  <c r="X1126" i="8" s="1"/>
  <c r="AB1126" i="8" s="1"/>
  <c r="U1126" i="8"/>
  <c r="T1126" i="8"/>
  <c r="M1126" i="8"/>
  <c r="P1126" i="8" s="1"/>
  <c r="L1126" i="8"/>
  <c r="H1126" i="8"/>
  <c r="R1126" i="8" s="1"/>
  <c r="G1126" i="8"/>
  <c r="AH1125" i="8"/>
  <c r="AG1125" i="8"/>
  <c r="AE1125" i="8"/>
  <c r="Y1125" i="8"/>
  <c r="AC1125" i="8" s="1"/>
  <c r="AF1125" i="8" s="1"/>
  <c r="V1125" i="8"/>
  <c r="U1125" i="8"/>
  <c r="T1125" i="8"/>
  <c r="P1125" i="8"/>
  <c r="AJ1125" i="8" s="1"/>
  <c r="AK1125" i="8" s="1"/>
  <c r="M1125" i="8"/>
  <c r="L1125" i="8"/>
  <c r="H1125" i="8"/>
  <c r="G1125" i="8"/>
  <c r="AK1124" i="8"/>
  <c r="AH1124" i="8"/>
  <c r="AG1124" i="8"/>
  <c r="AE1124" i="8"/>
  <c r="AD1124" i="8"/>
  <c r="Y1124" i="8"/>
  <c r="V1124" i="8"/>
  <c r="U1124" i="8"/>
  <c r="T1124" i="8"/>
  <c r="M1124" i="8"/>
  <c r="L1124" i="8"/>
  <c r="H1124" i="8"/>
  <c r="R1124" i="8" s="1"/>
  <c r="G1124" i="8"/>
  <c r="AH1123" i="8"/>
  <c r="AG1123" i="8"/>
  <c r="AE1123" i="8"/>
  <c r="Y1123" i="8"/>
  <c r="AC1123" i="8" s="1"/>
  <c r="AF1123" i="8" s="1"/>
  <c r="V1123" i="8"/>
  <c r="U1123" i="8"/>
  <c r="T1123" i="8"/>
  <c r="M1123" i="8"/>
  <c r="P1123" i="8" s="1"/>
  <c r="AJ1123" i="8" s="1"/>
  <c r="AK1123" i="8" s="1"/>
  <c r="L1123" i="8"/>
  <c r="H1123" i="8"/>
  <c r="R1123" i="8" s="1"/>
  <c r="G1123" i="8"/>
  <c r="AH1122" i="8"/>
  <c r="AG1122" i="8"/>
  <c r="AE1122" i="8"/>
  <c r="Y1122" i="8"/>
  <c r="V1122" i="8"/>
  <c r="U1122" i="8"/>
  <c r="T1122" i="8"/>
  <c r="M1122" i="8"/>
  <c r="P1122" i="8" s="1"/>
  <c r="L1122" i="8"/>
  <c r="H1122" i="8"/>
  <c r="R1122" i="8" s="1"/>
  <c r="G1122" i="8"/>
  <c r="AH1121" i="8"/>
  <c r="AG1121" i="8"/>
  <c r="AE1121" i="8"/>
  <c r="Y1121" i="8"/>
  <c r="AC1121" i="8" s="1"/>
  <c r="AF1121" i="8" s="1"/>
  <c r="V1121" i="8"/>
  <c r="U1121" i="8"/>
  <c r="T1121" i="8"/>
  <c r="P1121" i="8"/>
  <c r="AJ1121" i="8" s="1"/>
  <c r="AK1121" i="8" s="1"/>
  <c r="M1121" i="8"/>
  <c r="L1121" i="8"/>
  <c r="H1121" i="8"/>
  <c r="G1121" i="8"/>
  <c r="AK1120" i="8"/>
  <c r="AH1120" i="8"/>
  <c r="AG1120" i="8"/>
  <c r="AE1120" i="8"/>
  <c r="AD1120" i="8"/>
  <c r="Y1120" i="8"/>
  <c r="V1120" i="8"/>
  <c r="U1120" i="8"/>
  <c r="T1120" i="8"/>
  <c r="M1120" i="8"/>
  <c r="L1120" i="8"/>
  <c r="H1120" i="8"/>
  <c r="R1120" i="8" s="1"/>
  <c r="G1120" i="8"/>
  <c r="AH1119" i="8"/>
  <c r="AG1119" i="8"/>
  <c r="AE1119" i="8"/>
  <c r="Y1119" i="8"/>
  <c r="V1119" i="8"/>
  <c r="U1119" i="8"/>
  <c r="T1119" i="8"/>
  <c r="R1119" i="8"/>
  <c r="S1119" i="8" s="1"/>
  <c r="AD1119" i="8" s="1"/>
  <c r="P1119" i="8"/>
  <c r="M1119" i="8"/>
  <c r="L1119" i="8"/>
  <c r="H1119" i="8"/>
  <c r="O1119" i="8" s="1"/>
  <c r="G1119" i="8"/>
  <c r="AJ1118" i="8"/>
  <c r="AK1118" i="8" s="1"/>
  <c r="AH1118" i="8"/>
  <c r="AG1118" i="8"/>
  <c r="AE1118" i="8"/>
  <c r="Y1118" i="8"/>
  <c r="V1118" i="8"/>
  <c r="U1118" i="8"/>
  <c r="W1118" i="8" s="1"/>
  <c r="T1118" i="8"/>
  <c r="P1118" i="8"/>
  <c r="M1118" i="8"/>
  <c r="L1118" i="8"/>
  <c r="H1118" i="8"/>
  <c r="O1118" i="8" s="1"/>
  <c r="G1118" i="8"/>
  <c r="AK1117" i="8"/>
  <c r="AJ1117" i="8"/>
  <c r="AH1117" i="8"/>
  <c r="AG1117" i="8"/>
  <c r="AE1117" i="8"/>
  <c r="AD1117" i="8"/>
  <c r="Y1117" i="8"/>
  <c r="AC1117" i="8" s="1"/>
  <c r="AF1117" i="8" s="1"/>
  <c r="V1117" i="8"/>
  <c r="Z1117" i="8" s="1"/>
  <c r="U1117" i="8"/>
  <c r="T1117" i="8"/>
  <c r="P1117" i="8"/>
  <c r="M1117" i="8"/>
  <c r="L1117" i="8"/>
  <c r="H1117" i="8"/>
  <c r="R1117" i="8" s="1"/>
  <c r="G1117" i="8"/>
  <c r="AK1116" i="8"/>
  <c r="AH1116" i="8"/>
  <c r="AG1116" i="8"/>
  <c r="AE1116" i="8"/>
  <c r="AD1116" i="8"/>
  <c r="Y1116" i="8"/>
  <c r="V1116" i="8"/>
  <c r="U1116" i="8"/>
  <c r="T1116" i="8"/>
  <c r="M1116" i="8"/>
  <c r="P1116" i="8" s="1"/>
  <c r="L1116" i="8"/>
  <c r="H1116" i="8"/>
  <c r="R1116" i="8" s="1"/>
  <c r="G1116" i="8"/>
  <c r="AH1115" i="8"/>
  <c r="AG1115" i="8"/>
  <c r="AE1115" i="8"/>
  <c r="Y1115" i="8"/>
  <c r="V1115" i="8"/>
  <c r="U1115" i="8"/>
  <c r="T1115" i="8"/>
  <c r="P1115" i="8"/>
  <c r="M1115" i="8"/>
  <c r="L1115" i="8"/>
  <c r="H1115" i="8"/>
  <c r="G1115" i="8"/>
  <c r="AJ1114" i="8"/>
  <c r="AK1114" i="8" s="1"/>
  <c r="AH1114" i="8"/>
  <c r="AG1114" i="8"/>
  <c r="AE1114" i="8"/>
  <c r="Y1114" i="8"/>
  <c r="V1114" i="8"/>
  <c r="W1114" i="8" s="1"/>
  <c r="U1114" i="8"/>
  <c r="T1114" i="8"/>
  <c r="P1114" i="8"/>
  <c r="M1114" i="8"/>
  <c r="L1114" i="8"/>
  <c r="H1114" i="8"/>
  <c r="G1114" i="8"/>
  <c r="AH1113" i="8"/>
  <c r="AG1113" i="8"/>
  <c r="AE1113" i="8"/>
  <c r="Y1113" i="8"/>
  <c r="V1113" i="8"/>
  <c r="Z1113" i="8" s="1"/>
  <c r="U1113" i="8"/>
  <c r="T1113" i="8"/>
  <c r="P1113" i="8"/>
  <c r="AJ1113" i="8" s="1"/>
  <c r="AK1113" i="8" s="1"/>
  <c r="M1113" i="8"/>
  <c r="L1113" i="8"/>
  <c r="H1113" i="8"/>
  <c r="R1113" i="8" s="1"/>
  <c r="G1113" i="8"/>
  <c r="AH1112" i="8"/>
  <c r="AG1112" i="8"/>
  <c r="AE1112" i="8"/>
  <c r="Y1112" i="8"/>
  <c r="V1112" i="8"/>
  <c r="U1112" i="8"/>
  <c r="T1112" i="8"/>
  <c r="M1112" i="8"/>
  <c r="P1112" i="8" s="1"/>
  <c r="L1112" i="8"/>
  <c r="H1112" i="8"/>
  <c r="R1112" i="8" s="1"/>
  <c r="G1112" i="8"/>
  <c r="AH1111" i="8"/>
  <c r="AG1111" i="8"/>
  <c r="AE1111" i="8"/>
  <c r="Y1111" i="8"/>
  <c r="V1111" i="8"/>
  <c r="U1111" i="8"/>
  <c r="T1111" i="8"/>
  <c r="P1111" i="8"/>
  <c r="M1111" i="8"/>
  <c r="L1111" i="8"/>
  <c r="H1111" i="8"/>
  <c r="R1111" i="8" s="1"/>
  <c r="G1111" i="8"/>
  <c r="AH1110" i="8"/>
  <c r="AG1110" i="8"/>
  <c r="AE1110" i="8"/>
  <c r="Y1110" i="8"/>
  <c r="V1110" i="8"/>
  <c r="U1110" i="8"/>
  <c r="T1110" i="8"/>
  <c r="P1110" i="8"/>
  <c r="M1110" i="8"/>
  <c r="L1110" i="8"/>
  <c r="H1110" i="8"/>
  <c r="G1110" i="8"/>
  <c r="AK1109" i="8"/>
  <c r="AH1109" i="8"/>
  <c r="AG1109" i="8"/>
  <c r="AE1109" i="8"/>
  <c r="AD1109" i="8"/>
  <c r="Y1109" i="8"/>
  <c r="V1109" i="8"/>
  <c r="U1109" i="8"/>
  <c r="T1109" i="8"/>
  <c r="P1109" i="8"/>
  <c r="M1109" i="8"/>
  <c r="L1109" i="8"/>
  <c r="H1109" i="8"/>
  <c r="R1109" i="8" s="1"/>
  <c r="G1109" i="8"/>
  <c r="AJ1108" i="8"/>
  <c r="AK1108" i="8" s="1"/>
  <c r="AH1108" i="8"/>
  <c r="AG1108" i="8"/>
  <c r="AE1108" i="8"/>
  <c r="Y1108" i="8"/>
  <c r="AC1108" i="8" s="1"/>
  <c r="AF1108" i="8" s="1"/>
  <c r="V1108" i="8"/>
  <c r="Z1108" i="8" s="1"/>
  <c r="X1108" i="8" s="1"/>
  <c r="AB1108" i="8" s="1"/>
  <c r="U1108" i="8"/>
  <c r="T1108" i="8"/>
  <c r="M1108" i="8"/>
  <c r="P1108" i="8" s="1"/>
  <c r="L1108" i="8"/>
  <c r="H1108" i="8"/>
  <c r="G1108" i="8"/>
  <c r="AH1107" i="8"/>
  <c r="AG1107" i="8"/>
  <c r="AE1107" i="8"/>
  <c r="Y1107" i="8"/>
  <c r="V1107" i="8"/>
  <c r="U1107" i="8"/>
  <c r="T1107" i="8"/>
  <c r="P1107" i="8"/>
  <c r="M1107" i="8"/>
  <c r="L1107" i="8"/>
  <c r="H1107" i="8"/>
  <c r="R1107" i="8" s="1"/>
  <c r="G1107" i="8"/>
  <c r="AJ1106" i="8"/>
  <c r="AK1106" i="8" s="1"/>
  <c r="AH1106" i="8"/>
  <c r="AG1106" i="8"/>
  <c r="AE1106" i="8"/>
  <c r="Y1106" i="8"/>
  <c r="V1106" i="8"/>
  <c r="U1106" i="8"/>
  <c r="W1106" i="8" s="1"/>
  <c r="AA1106" i="8" s="1"/>
  <c r="T1106" i="8"/>
  <c r="P1106" i="8"/>
  <c r="M1106" i="8"/>
  <c r="L1106" i="8"/>
  <c r="H1106" i="8"/>
  <c r="O1106" i="8" s="1"/>
  <c r="G1106" i="8"/>
  <c r="AJ1105" i="8"/>
  <c r="AK1105" i="8" s="1"/>
  <c r="AH1105" i="8"/>
  <c r="AG1105" i="8"/>
  <c r="AE1105" i="8"/>
  <c r="AC1105" i="8"/>
  <c r="AF1105" i="8" s="1"/>
  <c r="Y1105" i="8"/>
  <c r="V1105" i="8"/>
  <c r="Z1105" i="8" s="1"/>
  <c r="U1105" i="8"/>
  <c r="T1105" i="8"/>
  <c r="P1105" i="8"/>
  <c r="M1105" i="8"/>
  <c r="L1105" i="8"/>
  <c r="H1105" i="8"/>
  <c r="R1105" i="8" s="1"/>
  <c r="G1105" i="8"/>
  <c r="AK1104" i="8"/>
  <c r="AH1104" i="8"/>
  <c r="AG1104" i="8"/>
  <c r="AE1104" i="8"/>
  <c r="AD1104" i="8"/>
  <c r="Y1104" i="8"/>
  <c r="V1104" i="8"/>
  <c r="U1104" i="8"/>
  <c r="T1104" i="8"/>
  <c r="M1104" i="8"/>
  <c r="P1104" i="8" s="1"/>
  <c r="L1104" i="8"/>
  <c r="H1104" i="8"/>
  <c r="R1104" i="8" s="1"/>
  <c r="G1104" i="8"/>
  <c r="AH1103" i="8"/>
  <c r="AG1103" i="8"/>
  <c r="AE1103" i="8"/>
  <c r="Y1103" i="8"/>
  <c r="V1103" i="8"/>
  <c r="U1103" i="8"/>
  <c r="T1103" i="8"/>
  <c r="P1103" i="8"/>
  <c r="M1103" i="8"/>
  <c r="L1103" i="8"/>
  <c r="H1103" i="8"/>
  <c r="O1103" i="8" s="1"/>
  <c r="G1103" i="8"/>
  <c r="AJ1102" i="8"/>
  <c r="AK1102" i="8" s="1"/>
  <c r="AH1102" i="8"/>
  <c r="AG1102" i="8"/>
  <c r="AE1102" i="8"/>
  <c r="Y1102" i="8"/>
  <c r="W1102" i="8"/>
  <c r="V1102" i="8"/>
  <c r="U1102" i="8"/>
  <c r="T1102" i="8"/>
  <c r="P1102" i="8"/>
  <c r="M1102" i="8"/>
  <c r="L1102" i="8"/>
  <c r="H1102" i="8"/>
  <c r="O1102" i="8" s="1"/>
  <c r="G1102" i="8"/>
  <c r="AK1101" i="8"/>
  <c r="AJ1101" i="8"/>
  <c r="AH1101" i="8"/>
  <c r="AG1101" i="8"/>
  <c r="AE1101" i="8"/>
  <c r="AD1101" i="8"/>
  <c r="Y1101" i="8"/>
  <c r="AC1101" i="8" s="1"/>
  <c r="AF1101" i="8" s="1"/>
  <c r="V1101" i="8"/>
  <c r="Z1101" i="8" s="1"/>
  <c r="U1101" i="8"/>
  <c r="T1101" i="8"/>
  <c r="P1101" i="8"/>
  <c r="M1101" i="8"/>
  <c r="L1101" i="8"/>
  <c r="H1101" i="8"/>
  <c r="R1101" i="8" s="1"/>
  <c r="G1101" i="8"/>
  <c r="AK1100" i="8"/>
  <c r="AH1100" i="8"/>
  <c r="AG1100" i="8"/>
  <c r="AE1100" i="8"/>
  <c r="AD1100" i="8"/>
  <c r="Y1100" i="8"/>
  <c r="V1100" i="8"/>
  <c r="U1100" i="8"/>
  <c r="T1100" i="8"/>
  <c r="M1100" i="8"/>
  <c r="P1100" i="8" s="1"/>
  <c r="L1100" i="8"/>
  <c r="H1100" i="8"/>
  <c r="R1100" i="8" s="1"/>
  <c r="G1100" i="8"/>
  <c r="AH1099" i="8"/>
  <c r="AG1099" i="8"/>
  <c r="AE1099" i="8"/>
  <c r="Y1099" i="8"/>
  <c r="V1099" i="8"/>
  <c r="U1099" i="8"/>
  <c r="T1099" i="8"/>
  <c r="P1099" i="8"/>
  <c r="M1099" i="8"/>
  <c r="L1099" i="8"/>
  <c r="H1099" i="8"/>
  <c r="G1099" i="8"/>
  <c r="AJ1098" i="8"/>
  <c r="AK1098" i="8" s="1"/>
  <c r="AH1098" i="8"/>
  <c r="AG1098" i="8"/>
  <c r="AE1098" i="8"/>
  <c r="Y1098" i="8"/>
  <c r="V1098" i="8"/>
  <c r="U1098" i="8"/>
  <c r="T1098" i="8"/>
  <c r="P1098" i="8"/>
  <c r="M1098" i="8"/>
  <c r="L1098" i="8"/>
  <c r="H1098" i="8"/>
  <c r="G1098" i="8"/>
  <c r="AJ1097" i="8"/>
  <c r="AK1097" i="8" s="1"/>
  <c r="AH1097" i="8"/>
  <c r="AG1097" i="8"/>
  <c r="AE1097" i="8"/>
  <c r="Y1097" i="8"/>
  <c r="V1097" i="8"/>
  <c r="Z1097" i="8" s="1"/>
  <c r="U1097" i="8"/>
  <c r="T1097" i="8"/>
  <c r="P1097" i="8"/>
  <c r="M1097" i="8"/>
  <c r="O1097" i="8" s="1"/>
  <c r="L1097" i="8"/>
  <c r="H1097" i="8"/>
  <c r="R1097" i="8" s="1"/>
  <c r="G1097" i="8"/>
  <c r="AJ1096" i="8"/>
  <c r="AK1096" i="8" s="1"/>
  <c r="AH1096" i="8"/>
  <c r="AG1096" i="8"/>
  <c r="AE1096" i="8"/>
  <c r="Y1096" i="8"/>
  <c r="V1096" i="8"/>
  <c r="Z1096" i="8" s="1"/>
  <c r="U1096" i="8"/>
  <c r="T1096" i="8"/>
  <c r="M1096" i="8"/>
  <c r="P1096" i="8" s="1"/>
  <c r="L1096" i="8"/>
  <c r="H1096" i="8"/>
  <c r="R1096" i="8" s="1"/>
  <c r="G1096" i="8"/>
  <c r="AH1095" i="8"/>
  <c r="AG1095" i="8"/>
  <c r="AE1095" i="8"/>
  <c r="Y1095" i="8"/>
  <c r="V1095" i="8"/>
  <c r="U1095" i="8"/>
  <c r="T1095" i="8"/>
  <c r="P1095" i="8"/>
  <c r="M1095" i="8"/>
  <c r="L1095" i="8"/>
  <c r="H1095" i="8"/>
  <c r="G1095" i="8"/>
  <c r="AJ1094" i="8"/>
  <c r="AK1094" i="8" s="1"/>
  <c r="AH1094" i="8"/>
  <c r="AG1094" i="8"/>
  <c r="AE1094" i="8"/>
  <c r="Y1094" i="8"/>
  <c r="V1094" i="8"/>
  <c r="U1094" i="8"/>
  <c r="T1094" i="8"/>
  <c r="P1094" i="8"/>
  <c r="M1094" i="8"/>
  <c r="L1094" i="8"/>
  <c r="H1094" i="8"/>
  <c r="R1094" i="8" s="1"/>
  <c r="G1094" i="8"/>
  <c r="AH1093" i="8"/>
  <c r="AG1093" i="8"/>
  <c r="AE1093" i="8"/>
  <c r="Y1093" i="8"/>
  <c r="V1093" i="8"/>
  <c r="U1093" i="8"/>
  <c r="T1093" i="8"/>
  <c r="P1093" i="8"/>
  <c r="AJ1093" i="8" s="1"/>
  <c r="AK1093" i="8" s="1"/>
  <c r="M1093" i="8"/>
  <c r="L1093" i="8"/>
  <c r="H1093" i="8"/>
  <c r="R1093" i="8" s="1"/>
  <c r="G1093" i="8"/>
  <c r="AK1092" i="8"/>
  <c r="AH1092" i="8"/>
  <c r="AG1092" i="8"/>
  <c r="AE1092" i="8"/>
  <c r="AD1092" i="8"/>
  <c r="Y1092" i="8"/>
  <c r="AC1092" i="8" s="1"/>
  <c r="AF1092" i="8" s="1"/>
  <c r="V1092" i="8"/>
  <c r="Z1092" i="8" s="1"/>
  <c r="U1092" i="8"/>
  <c r="T1092" i="8"/>
  <c r="M1092" i="8"/>
  <c r="P1092" i="8" s="1"/>
  <c r="AJ1092" i="8" s="1"/>
  <c r="L1092" i="8"/>
  <c r="H1092" i="8"/>
  <c r="G1092" i="8"/>
  <c r="AH1091" i="8"/>
  <c r="AG1091" i="8"/>
  <c r="AE1091" i="8"/>
  <c r="Y1091" i="8"/>
  <c r="V1091" i="8"/>
  <c r="U1091" i="8"/>
  <c r="T1091" i="8"/>
  <c r="P1091" i="8"/>
  <c r="O1091" i="8"/>
  <c r="M1091" i="8"/>
  <c r="L1091" i="8"/>
  <c r="H1091" i="8"/>
  <c r="R1091" i="8" s="1"/>
  <c r="G1091" i="8"/>
  <c r="AJ1090" i="8"/>
  <c r="AK1090" i="8" s="1"/>
  <c r="AH1090" i="8"/>
  <c r="AG1090" i="8"/>
  <c r="AE1090" i="8"/>
  <c r="Y1090" i="8"/>
  <c r="V1090" i="8"/>
  <c r="W1090" i="8" s="1"/>
  <c r="AA1090" i="8" s="1"/>
  <c r="U1090" i="8"/>
  <c r="T1090" i="8"/>
  <c r="P1090" i="8"/>
  <c r="N1090" i="8"/>
  <c r="M1090" i="8"/>
  <c r="L1090" i="8"/>
  <c r="H1090" i="8"/>
  <c r="O1090" i="8" s="1"/>
  <c r="G1090" i="8"/>
  <c r="AJ1089" i="8"/>
  <c r="AK1089" i="8" s="1"/>
  <c r="AH1089" i="8"/>
  <c r="AG1089" i="8"/>
  <c r="AE1089" i="8"/>
  <c r="AC1089" i="8"/>
  <c r="AF1089" i="8" s="1"/>
  <c r="Y1089" i="8"/>
  <c r="V1089" i="8"/>
  <c r="Z1089" i="8" s="1"/>
  <c r="U1089" i="8"/>
  <c r="T1089" i="8"/>
  <c r="P1089" i="8"/>
  <c r="M1089" i="8"/>
  <c r="L1089" i="8"/>
  <c r="H1089" i="8"/>
  <c r="R1089" i="8" s="1"/>
  <c r="G1089" i="8"/>
  <c r="AH1088" i="8"/>
  <c r="AG1088" i="8"/>
  <c r="AE1088" i="8"/>
  <c r="Y1088" i="8"/>
  <c r="V1088" i="8"/>
  <c r="U1088" i="8"/>
  <c r="T1088" i="8"/>
  <c r="M1088" i="8"/>
  <c r="P1088" i="8" s="1"/>
  <c r="L1088" i="8"/>
  <c r="H1088" i="8"/>
  <c r="R1088" i="8" s="1"/>
  <c r="G1088" i="8"/>
  <c r="AH1087" i="8"/>
  <c r="AG1087" i="8"/>
  <c r="AE1087" i="8"/>
  <c r="Y1087" i="8"/>
  <c r="V1087" i="8"/>
  <c r="U1087" i="8"/>
  <c r="T1087" i="8"/>
  <c r="P1087" i="8"/>
  <c r="M1087" i="8"/>
  <c r="L1087" i="8"/>
  <c r="H1087" i="8"/>
  <c r="G1087" i="8"/>
  <c r="AK1086" i="8"/>
  <c r="AH1086" i="8"/>
  <c r="AG1086" i="8"/>
  <c r="AE1086" i="8"/>
  <c r="AD1086" i="8"/>
  <c r="Y1086" i="8"/>
  <c r="V1086" i="8"/>
  <c r="U1086" i="8"/>
  <c r="T1086" i="8"/>
  <c r="P1086" i="8"/>
  <c r="M1086" i="8"/>
  <c r="L1086" i="8"/>
  <c r="H1086" i="8"/>
  <c r="R1086" i="8" s="1"/>
  <c r="G1086" i="8"/>
  <c r="AJ1085" i="8"/>
  <c r="AK1085" i="8" s="1"/>
  <c r="AH1085" i="8"/>
  <c r="AG1085" i="8"/>
  <c r="AE1085" i="8"/>
  <c r="Y1085" i="8"/>
  <c r="V1085" i="8"/>
  <c r="Z1085" i="8" s="1"/>
  <c r="U1085" i="8"/>
  <c r="T1085" i="8"/>
  <c r="P1085" i="8"/>
  <c r="M1085" i="8"/>
  <c r="L1085" i="8"/>
  <c r="H1085" i="8"/>
  <c r="R1085" i="8" s="1"/>
  <c r="G1085" i="8"/>
  <c r="AK1084" i="8"/>
  <c r="AH1084" i="8"/>
  <c r="AG1084" i="8"/>
  <c r="AE1084" i="8"/>
  <c r="AD1084" i="8"/>
  <c r="Y1084" i="8"/>
  <c r="V1084" i="8"/>
  <c r="U1084" i="8"/>
  <c r="T1084" i="8"/>
  <c r="M1084" i="8"/>
  <c r="L1084" i="8"/>
  <c r="H1084" i="8"/>
  <c r="R1084" i="8" s="1"/>
  <c r="G1084" i="8"/>
  <c r="AK1083" i="8"/>
  <c r="AH1083" i="8"/>
  <c r="AG1083" i="8"/>
  <c r="AE1083" i="8"/>
  <c r="AD1083" i="8"/>
  <c r="Y1083" i="8"/>
  <c r="AC1083" i="8" s="1"/>
  <c r="AF1083" i="8" s="1"/>
  <c r="V1083" i="8"/>
  <c r="U1083" i="8"/>
  <c r="T1083" i="8"/>
  <c r="P1083" i="8"/>
  <c r="M1083" i="8"/>
  <c r="L1083" i="8"/>
  <c r="H1083" i="8"/>
  <c r="G1083" i="8"/>
  <c r="AK1082" i="8"/>
  <c r="AH1082" i="8"/>
  <c r="AG1082" i="8"/>
  <c r="AE1082" i="8"/>
  <c r="AD1082" i="8"/>
  <c r="Y1082" i="8"/>
  <c r="V1082" i="8"/>
  <c r="Z1082" i="8" s="1"/>
  <c r="U1082" i="8"/>
  <c r="T1082" i="8"/>
  <c r="P1082" i="8"/>
  <c r="AJ1082" i="8" s="1"/>
  <c r="M1082" i="8"/>
  <c r="L1082" i="8"/>
  <c r="H1082" i="8"/>
  <c r="O1082" i="8" s="1"/>
  <c r="G1082" i="8"/>
  <c r="AH1081" i="8"/>
  <c r="AG1081" i="8"/>
  <c r="AE1081" i="8"/>
  <c r="Y1081" i="8"/>
  <c r="V1081" i="8"/>
  <c r="U1081" i="8"/>
  <c r="T1081" i="8"/>
  <c r="P1081" i="8"/>
  <c r="M1081" i="8"/>
  <c r="L1081" i="8"/>
  <c r="H1081" i="8"/>
  <c r="R1081" i="8" s="1"/>
  <c r="G1081" i="8"/>
  <c r="AK1080" i="8"/>
  <c r="AH1080" i="8"/>
  <c r="AG1080" i="8"/>
  <c r="AE1080" i="8"/>
  <c r="AD1080" i="8"/>
  <c r="Y1080" i="8"/>
  <c r="V1080" i="8"/>
  <c r="U1080" i="8"/>
  <c r="T1080" i="8"/>
  <c r="M1080" i="8"/>
  <c r="L1080" i="8"/>
  <c r="H1080" i="8"/>
  <c r="R1080" i="8" s="1"/>
  <c r="G1080" i="8"/>
  <c r="AH1079" i="8"/>
  <c r="AG1079" i="8"/>
  <c r="AE1079" i="8"/>
  <c r="Y1079" i="8"/>
  <c r="V1079" i="8"/>
  <c r="U1079" i="8"/>
  <c r="T1079" i="8"/>
  <c r="P1079" i="8"/>
  <c r="M1079" i="8"/>
  <c r="L1079" i="8"/>
  <c r="H1079" i="8"/>
  <c r="O1079" i="8" s="1"/>
  <c r="G1079" i="8"/>
  <c r="AH1078" i="8"/>
  <c r="AG1078" i="8"/>
  <c r="AE1078" i="8"/>
  <c r="Y1078" i="8"/>
  <c r="V1078" i="8"/>
  <c r="U1078" i="8"/>
  <c r="T1078" i="8"/>
  <c r="P1078" i="8"/>
  <c r="M1078" i="8"/>
  <c r="L1078" i="8"/>
  <c r="H1078" i="8"/>
  <c r="R1078" i="8" s="1"/>
  <c r="G1078" i="8"/>
  <c r="AK1077" i="8"/>
  <c r="AJ1077" i="8"/>
  <c r="AH1077" i="8"/>
  <c r="AG1077" i="8"/>
  <c r="AE1077" i="8"/>
  <c r="AD1077" i="8"/>
  <c r="Y1077" i="8"/>
  <c r="V1077" i="8"/>
  <c r="Z1077" i="8" s="1"/>
  <c r="U1077" i="8"/>
  <c r="W1077" i="8" s="1"/>
  <c r="AA1077" i="8" s="1"/>
  <c r="T1077" i="8"/>
  <c r="P1077" i="8"/>
  <c r="M1077" i="8"/>
  <c r="L1077" i="8"/>
  <c r="H1077" i="8"/>
  <c r="R1077" i="8" s="1"/>
  <c r="G1077" i="8"/>
  <c r="AK1076" i="8"/>
  <c r="AH1076" i="8"/>
  <c r="AG1076" i="8"/>
  <c r="AE1076" i="8"/>
  <c r="AD1076" i="8"/>
  <c r="Y1076" i="8"/>
  <c r="V1076" i="8"/>
  <c r="U1076" i="8"/>
  <c r="T1076" i="8"/>
  <c r="M1076" i="8"/>
  <c r="L1076" i="8"/>
  <c r="H1076" i="8"/>
  <c r="R1076" i="8" s="1"/>
  <c r="G1076" i="8"/>
  <c r="AH1075" i="8"/>
  <c r="AG1075" i="8"/>
  <c r="AE1075" i="8"/>
  <c r="Y1075" i="8"/>
  <c r="V1075" i="8"/>
  <c r="U1075" i="8"/>
  <c r="T1075" i="8"/>
  <c r="P1075" i="8"/>
  <c r="M1075" i="8"/>
  <c r="L1075" i="8"/>
  <c r="H1075" i="8"/>
  <c r="G1075" i="8"/>
  <c r="AK1074" i="8"/>
  <c r="AJ1074" i="8"/>
  <c r="AH1074" i="8"/>
  <c r="AG1074" i="8"/>
  <c r="AE1074" i="8"/>
  <c r="AD1074" i="8"/>
  <c r="Y1074" i="8"/>
  <c r="V1074" i="8"/>
  <c r="U1074" i="8"/>
  <c r="W1074" i="8" s="1"/>
  <c r="AA1074" i="8" s="1"/>
  <c r="T1074" i="8"/>
  <c r="P1074" i="8"/>
  <c r="N1074" i="8"/>
  <c r="M1074" i="8"/>
  <c r="L1074" i="8"/>
  <c r="H1074" i="8"/>
  <c r="O1074" i="8" s="1"/>
  <c r="G1074" i="8"/>
  <c r="AJ1073" i="8"/>
  <c r="AK1073" i="8" s="1"/>
  <c r="AH1073" i="8"/>
  <c r="AG1073" i="8"/>
  <c r="AE1073" i="8"/>
  <c r="Y1073" i="8"/>
  <c r="V1073" i="8"/>
  <c r="Z1073" i="8" s="1"/>
  <c r="U1073" i="8"/>
  <c r="T1073" i="8"/>
  <c r="P1073" i="8"/>
  <c r="M1073" i="8"/>
  <c r="L1073" i="8"/>
  <c r="H1073" i="8"/>
  <c r="R1073" i="8" s="1"/>
  <c r="G1073" i="8"/>
  <c r="AK1072" i="8"/>
  <c r="AH1072" i="8"/>
  <c r="AG1072" i="8"/>
  <c r="AE1072" i="8"/>
  <c r="AD1072" i="8"/>
  <c r="Y1072" i="8"/>
  <c r="V1072" i="8"/>
  <c r="U1072" i="8"/>
  <c r="T1072" i="8"/>
  <c r="M1072" i="8"/>
  <c r="L1072" i="8"/>
  <c r="H1072" i="8"/>
  <c r="R1072" i="8" s="1"/>
  <c r="G1072" i="8"/>
  <c r="AH1071" i="8"/>
  <c r="AG1071" i="8"/>
  <c r="AE1071" i="8"/>
  <c r="Y1071" i="8"/>
  <c r="V1071" i="8"/>
  <c r="U1071" i="8"/>
  <c r="W1071" i="8" s="1"/>
  <c r="T1071" i="8"/>
  <c r="P1071" i="8"/>
  <c r="M1071" i="8"/>
  <c r="L1071" i="8"/>
  <c r="H1071" i="8"/>
  <c r="R1071" i="8" s="1"/>
  <c r="G1071" i="8"/>
  <c r="AJ1070" i="8"/>
  <c r="AK1070" i="8" s="1"/>
  <c r="AH1070" i="8"/>
  <c r="AG1070" i="8"/>
  <c r="AE1070" i="8"/>
  <c r="Y1070" i="8"/>
  <c r="V1070" i="8"/>
  <c r="U1070" i="8"/>
  <c r="T1070" i="8"/>
  <c r="P1070" i="8"/>
  <c r="M1070" i="8"/>
  <c r="L1070" i="8"/>
  <c r="H1070" i="8"/>
  <c r="G1070" i="8"/>
  <c r="AK1069" i="8"/>
  <c r="AJ1069" i="8"/>
  <c r="AH1069" i="8"/>
  <c r="AG1069" i="8"/>
  <c r="AE1069" i="8"/>
  <c r="Y1069" i="8"/>
  <c r="V1069" i="8"/>
  <c r="Z1069" i="8" s="1"/>
  <c r="U1069" i="8"/>
  <c r="T1069" i="8"/>
  <c r="P1069" i="8"/>
  <c r="M1069" i="8"/>
  <c r="L1069" i="8"/>
  <c r="H1069" i="8"/>
  <c r="R1069" i="8" s="1"/>
  <c r="G1069" i="8"/>
  <c r="AK1068" i="8"/>
  <c r="AH1068" i="8"/>
  <c r="AG1068" i="8"/>
  <c r="AE1068" i="8"/>
  <c r="AD1068" i="8"/>
  <c r="Y1068" i="8"/>
  <c r="V1068" i="8"/>
  <c r="U1068" i="8"/>
  <c r="T1068" i="8"/>
  <c r="M1068" i="8"/>
  <c r="L1068" i="8"/>
  <c r="H1068" i="8"/>
  <c r="G1068" i="8"/>
  <c r="AH1067" i="8"/>
  <c r="AG1067" i="8"/>
  <c r="AE1067" i="8"/>
  <c r="Y1067" i="8"/>
  <c r="AC1067" i="8" s="1"/>
  <c r="AF1067" i="8" s="1"/>
  <c r="V1067" i="8"/>
  <c r="W1067" i="8" s="1"/>
  <c r="AA1067" i="8" s="1"/>
  <c r="U1067" i="8"/>
  <c r="T1067" i="8"/>
  <c r="P1067" i="8"/>
  <c r="AJ1067" i="8" s="1"/>
  <c r="AK1067" i="8" s="1"/>
  <c r="M1067" i="8"/>
  <c r="L1067" i="8"/>
  <c r="H1067" i="8"/>
  <c r="O1067" i="8" s="1"/>
  <c r="G1067" i="8"/>
  <c r="AH1066" i="8"/>
  <c r="AG1066" i="8"/>
  <c r="AE1066" i="8"/>
  <c r="Y1066" i="8"/>
  <c r="V1066" i="8"/>
  <c r="U1066" i="8"/>
  <c r="T1066" i="8"/>
  <c r="P1066" i="8"/>
  <c r="AJ1066" i="8" s="1"/>
  <c r="AK1066" i="8" s="1"/>
  <c r="M1066" i="8"/>
  <c r="L1066" i="8"/>
  <c r="H1066" i="8"/>
  <c r="R1066" i="8" s="1"/>
  <c r="G1066" i="8"/>
  <c r="AH1065" i="8"/>
  <c r="AG1065" i="8"/>
  <c r="AE1065" i="8"/>
  <c r="Y1065" i="8"/>
  <c r="V1065" i="8"/>
  <c r="U1065" i="8"/>
  <c r="T1065" i="8"/>
  <c r="M1065" i="8"/>
  <c r="L1065" i="8"/>
  <c r="H1065" i="8"/>
  <c r="R1065" i="8" s="1"/>
  <c r="G1065" i="8"/>
  <c r="AK1064" i="8"/>
  <c r="AH1064" i="8"/>
  <c r="AG1064" i="8"/>
  <c r="AE1064" i="8"/>
  <c r="AD1064" i="8"/>
  <c r="Y1064" i="8"/>
  <c r="AC1064" i="8" s="1"/>
  <c r="AF1064" i="8" s="1"/>
  <c r="V1064" i="8"/>
  <c r="U1064" i="8"/>
  <c r="T1064" i="8"/>
  <c r="P1064" i="8"/>
  <c r="AJ1064" i="8" s="1"/>
  <c r="M1064" i="8"/>
  <c r="L1064" i="8"/>
  <c r="H1064" i="8"/>
  <c r="G1064" i="8"/>
  <c r="AH1063" i="8"/>
  <c r="AG1063" i="8"/>
  <c r="AE1063" i="8"/>
  <c r="Y1063" i="8"/>
  <c r="V1063" i="8"/>
  <c r="U1063" i="8"/>
  <c r="T1063" i="8"/>
  <c r="P1063" i="8"/>
  <c r="M1063" i="8"/>
  <c r="L1063" i="8"/>
  <c r="H1063" i="8"/>
  <c r="G1063" i="8"/>
  <c r="AJ1062" i="8"/>
  <c r="AK1062" i="8" s="1"/>
  <c r="AH1062" i="8"/>
  <c r="AG1062" i="8"/>
  <c r="AE1062" i="8"/>
  <c r="Y1062" i="8"/>
  <c r="V1062" i="8"/>
  <c r="U1062" i="8"/>
  <c r="T1062" i="8"/>
  <c r="P1062" i="8"/>
  <c r="M1062" i="8"/>
  <c r="L1062" i="8"/>
  <c r="H1062" i="8"/>
  <c r="N1062" i="8" s="1"/>
  <c r="G1062" i="8"/>
  <c r="AH1061" i="8"/>
  <c r="AG1061" i="8"/>
  <c r="AE1061" i="8"/>
  <c r="Y1061" i="8"/>
  <c r="V1061" i="8"/>
  <c r="U1061" i="8"/>
  <c r="T1061" i="8"/>
  <c r="M1061" i="8"/>
  <c r="L1061" i="8"/>
  <c r="H1061" i="8"/>
  <c r="R1061" i="8" s="1"/>
  <c r="G1061" i="8"/>
  <c r="AH1060" i="8"/>
  <c r="AG1060" i="8"/>
  <c r="AE1060" i="8"/>
  <c r="Y1060" i="8"/>
  <c r="AC1060" i="8" s="1"/>
  <c r="AF1060" i="8" s="1"/>
  <c r="V1060" i="8"/>
  <c r="W1060" i="8" s="1"/>
  <c r="AA1060" i="8" s="1"/>
  <c r="U1060" i="8"/>
  <c r="T1060" i="8"/>
  <c r="P1060" i="8"/>
  <c r="AJ1060" i="8" s="1"/>
  <c r="AK1060" i="8" s="1"/>
  <c r="M1060" i="8"/>
  <c r="L1060" i="8"/>
  <c r="H1060" i="8"/>
  <c r="G1060" i="8"/>
  <c r="AH1059" i="8"/>
  <c r="AG1059" i="8"/>
  <c r="AE1059" i="8"/>
  <c r="Y1059" i="8"/>
  <c r="V1059" i="8"/>
  <c r="U1059" i="8"/>
  <c r="T1059" i="8"/>
  <c r="P1059" i="8"/>
  <c r="AJ1059" i="8" s="1"/>
  <c r="AK1059" i="8" s="1"/>
  <c r="M1059" i="8"/>
  <c r="L1059" i="8"/>
  <c r="H1059" i="8"/>
  <c r="R1059" i="8" s="1"/>
  <c r="G1059" i="8"/>
  <c r="AJ1058" i="8"/>
  <c r="AK1058" i="8" s="1"/>
  <c r="AH1058" i="8"/>
  <c r="AG1058" i="8"/>
  <c r="AE1058" i="8"/>
  <c r="Y1058" i="8"/>
  <c r="AC1058" i="8" s="1"/>
  <c r="AF1058" i="8" s="1"/>
  <c r="V1058" i="8"/>
  <c r="Z1058" i="8" s="1"/>
  <c r="X1058" i="8" s="1"/>
  <c r="AB1058" i="8" s="1"/>
  <c r="U1058" i="8"/>
  <c r="T1058" i="8"/>
  <c r="P1058" i="8"/>
  <c r="M1058" i="8"/>
  <c r="L1058" i="8"/>
  <c r="H1058" i="8"/>
  <c r="O1058" i="8" s="1"/>
  <c r="G1058" i="8"/>
  <c r="AH1057" i="8"/>
  <c r="AG1057" i="8"/>
  <c r="AE1057" i="8"/>
  <c r="Y1057" i="8"/>
  <c r="V1057" i="8"/>
  <c r="W1057" i="8" s="1"/>
  <c r="U1057" i="8"/>
  <c r="T1057" i="8"/>
  <c r="M1057" i="8"/>
  <c r="L1057" i="8"/>
  <c r="H1057" i="8"/>
  <c r="N1057" i="8" s="1"/>
  <c r="G1057" i="8"/>
  <c r="AH1056" i="8"/>
  <c r="AG1056" i="8"/>
  <c r="AE1056" i="8"/>
  <c r="Y1056" i="8"/>
  <c r="V1056" i="8"/>
  <c r="U1056" i="8"/>
  <c r="T1056" i="8"/>
  <c r="P1056" i="8"/>
  <c r="M1056" i="8"/>
  <c r="L1056" i="8"/>
  <c r="H1056" i="8"/>
  <c r="R1056" i="8" s="1"/>
  <c r="G1056" i="8"/>
  <c r="AH1055" i="8"/>
  <c r="AG1055" i="8"/>
  <c r="AE1055" i="8"/>
  <c r="Y1055" i="8"/>
  <c r="V1055" i="8"/>
  <c r="U1055" i="8"/>
  <c r="W1055" i="8" s="1"/>
  <c r="T1055" i="8"/>
  <c r="P1055" i="8"/>
  <c r="AJ1055" i="8" s="1"/>
  <c r="AK1055" i="8" s="1"/>
  <c r="M1055" i="8"/>
  <c r="L1055" i="8"/>
  <c r="H1055" i="8"/>
  <c r="R1055" i="8" s="1"/>
  <c r="G1055" i="8"/>
  <c r="AK1054" i="8"/>
  <c r="AH1054" i="8"/>
  <c r="AG1054" i="8"/>
  <c r="AE1054" i="8"/>
  <c r="AD1054" i="8"/>
  <c r="Y1054" i="8"/>
  <c r="V1054" i="8"/>
  <c r="U1054" i="8"/>
  <c r="T1054" i="8"/>
  <c r="P1054" i="8"/>
  <c r="M1054" i="8"/>
  <c r="L1054" i="8"/>
  <c r="H1054" i="8"/>
  <c r="R1054" i="8" s="1"/>
  <c r="G1054" i="8"/>
  <c r="AH1053" i="8"/>
  <c r="AG1053" i="8"/>
  <c r="AE1053" i="8"/>
  <c r="Y1053" i="8"/>
  <c r="V1053" i="8"/>
  <c r="U1053" i="8"/>
  <c r="T1053" i="8"/>
  <c r="P1053" i="8"/>
  <c r="AJ1053" i="8" s="1"/>
  <c r="AK1053" i="8" s="1"/>
  <c r="M1053" i="8"/>
  <c r="O1053" i="8" s="1"/>
  <c r="L1053" i="8"/>
  <c r="H1053" i="8"/>
  <c r="R1053" i="8" s="1"/>
  <c r="G1053" i="8"/>
  <c r="AK1052" i="8"/>
  <c r="AH1052" i="8"/>
  <c r="AG1052" i="8"/>
  <c r="AE1052" i="8"/>
  <c r="AD1052" i="8"/>
  <c r="Y1052" i="8"/>
  <c r="V1052" i="8"/>
  <c r="U1052" i="8"/>
  <c r="T1052" i="8"/>
  <c r="M1052" i="8"/>
  <c r="P1052" i="8" s="1"/>
  <c r="AJ1052" i="8" s="1"/>
  <c r="L1052" i="8"/>
  <c r="H1052" i="8"/>
  <c r="R1052" i="8" s="1"/>
  <c r="G1052" i="8"/>
  <c r="AJ1051" i="8"/>
  <c r="AK1051" i="8" s="1"/>
  <c r="AH1051" i="8"/>
  <c r="AG1051" i="8"/>
  <c r="AE1051" i="8"/>
  <c r="Y1051" i="8"/>
  <c r="V1051" i="8"/>
  <c r="U1051" i="8"/>
  <c r="W1051" i="8" s="1"/>
  <c r="T1051" i="8"/>
  <c r="M1051" i="8"/>
  <c r="P1051" i="8" s="1"/>
  <c r="L1051" i="8"/>
  <c r="H1051" i="8"/>
  <c r="R1051" i="8" s="1"/>
  <c r="G1051" i="8"/>
  <c r="AH1050" i="8"/>
  <c r="AG1050" i="8"/>
  <c r="AE1050" i="8"/>
  <c r="Y1050" i="8"/>
  <c r="V1050" i="8"/>
  <c r="U1050" i="8"/>
  <c r="T1050" i="8"/>
  <c r="P1050" i="8"/>
  <c r="M1050" i="8"/>
  <c r="L1050" i="8"/>
  <c r="H1050" i="8"/>
  <c r="G1050" i="8"/>
  <c r="AK1049" i="8"/>
  <c r="AJ1049" i="8"/>
  <c r="AH1049" i="8"/>
  <c r="AG1049" i="8"/>
  <c r="AE1049" i="8"/>
  <c r="AD1049" i="8"/>
  <c r="Y1049" i="8"/>
  <c r="AC1049" i="8" s="1"/>
  <c r="AF1049" i="8" s="1"/>
  <c r="V1049" i="8"/>
  <c r="U1049" i="8"/>
  <c r="T1049" i="8"/>
  <c r="P1049" i="8"/>
  <c r="M1049" i="8"/>
  <c r="L1049" i="8"/>
  <c r="H1049" i="8"/>
  <c r="N1049" i="8" s="1"/>
  <c r="G1049" i="8"/>
  <c r="AK1048" i="8"/>
  <c r="AH1048" i="8"/>
  <c r="AG1048" i="8"/>
  <c r="AE1048" i="8"/>
  <c r="AD1048" i="8"/>
  <c r="Y1048" i="8"/>
  <c r="V1048" i="8"/>
  <c r="U1048" i="8"/>
  <c r="T1048" i="8"/>
  <c r="M1048" i="8"/>
  <c r="P1048" i="8" s="1"/>
  <c r="AJ1048" i="8" s="1"/>
  <c r="L1048" i="8"/>
  <c r="H1048" i="8"/>
  <c r="G1048" i="8"/>
  <c r="AK1047" i="8"/>
  <c r="AH1047" i="8"/>
  <c r="AG1047" i="8"/>
  <c r="AE1047" i="8"/>
  <c r="AD1047" i="8"/>
  <c r="Y1047" i="8"/>
  <c r="V1047" i="8"/>
  <c r="U1047" i="8"/>
  <c r="T1047" i="8"/>
  <c r="P1047" i="8"/>
  <c r="M1047" i="8"/>
  <c r="L1047" i="8"/>
  <c r="H1047" i="8"/>
  <c r="R1047" i="8" s="1"/>
  <c r="G1047" i="8"/>
  <c r="AJ1046" i="8"/>
  <c r="AK1046" i="8" s="1"/>
  <c r="AH1046" i="8"/>
  <c r="AG1046" i="8"/>
  <c r="AE1046" i="8"/>
  <c r="Y1046" i="8"/>
  <c r="AC1046" i="8" s="1"/>
  <c r="AF1046" i="8" s="1"/>
  <c r="V1046" i="8"/>
  <c r="Z1046" i="8" s="1"/>
  <c r="U1046" i="8"/>
  <c r="T1046" i="8"/>
  <c r="P1046" i="8"/>
  <c r="M1046" i="8"/>
  <c r="O1046" i="8" s="1"/>
  <c r="L1046" i="8"/>
  <c r="H1046" i="8"/>
  <c r="R1046" i="8" s="1"/>
  <c r="G1046" i="8"/>
  <c r="AH1045" i="8"/>
  <c r="AG1045" i="8"/>
  <c r="AE1045" i="8"/>
  <c r="Y1045" i="8"/>
  <c r="AC1045" i="8" s="1"/>
  <c r="AF1045" i="8" s="1"/>
  <c r="V1045" i="8"/>
  <c r="U1045" i="8"/>
  <c r="T1045" i="8"/>
  <c r="M1045" i="8"/>
  <c r="P1045" i="8" s="1"/>
  <c r="AJ1045" i="8" s="1"/>
  <c r="AK1045" i="8" s="1"/>
  <c r="L1045" i="8"/>
  <c r="H1045" i="8"/>
  <c r="R1045" i="8" s="1"/>
  <c r="G1045" i="8"/>
  <c r="AH1044" i="8"/>
  <c r="AG1044" i="8"/>
  <c r="AE1044" i="8"/>
  <c r="Y1044" i="8"/>
  <c r="V1044" i="8"/>
  <c r="U1044" i="8"/>
  <c r="T1044" i="8"/>
  <c r="R1044" i="8"/>
  <c r="P1044" i="8"/>
  <c r="AJ1044" i="8" s="1"/>
  <c r="AK1044" i="8" s="1"/>
  <c r="M1044" i="8"/>
  <c r="L1044" i="8"/>
  <c r="H1044" i="8"/>
  <c r="N1044" i="8" s="1"/>
  <c r="G1044" i="8"/>
  <c r="AJ1043" i="8"/>
  <c r="AK1043" i="8" s="1"/>
  <c r="AH1043" i="8"/>
  <c r="AG1043" i="8"/>
  <c r="AE1043" i="8"/>
  <c r="Y1043" i="8"/>
  <c r="V1043" i="8"/>
  <c r="U1043" i="8"/>
  <c r="T1043" i="8"/>
  <c r="P1043" i="8"/>
  <c r="N1043" i="8"/>
  <c r="M1043" i="8"/>
  <c r="L1043" i="8"/>
  <c r="H1043" i="8"/>
  <c r="R1043" i="8" s="1"/>
  <c r="G1043" i="8"/>
  <c r="AJ1042" i="8"/>
  <c r="AK1042" i="8" s="1"/>
  <c r="AH1042" i="8"/>
  <c r="AG1042" i="8"/>
  <c r="AE1042" i="8"/>
  <c r="Y1042" i="8"/>
  <c r="V1042" i="8"/>
  <c r="Z1042" i="8" s="1"/>
  <c r="U1042" i="8"/>
  <c r="T1042" i="8"/>
  <c r="R1042" i="8"/>
  <c r="P1042" i="8"/>
  <c r="M1042" i="8"/>
  <c r="L1042" i="8"/>
  <c r="H1042" i="8"/>
  <c r="G1042" i="8"/>
  <c r="AH1041" i="8"/>
  <c r="AG1041" i="8"/>
  <c r="AE1041" i="8"/>
  <c r="Y1041" i="8"/>
  <c r="AC1041" i="8" s="1"/>
  <c r="AF1041" i="8" s="1"/>
  <c r="V1041" i="8"/>
  <c r="Z1041" i="8" s="1"/>
  <c r="U1041" i="8"/>
  <c r="T1041" i="8"/>
  <c r="M1041" i="8"/>
  <c r="P1041" i="8" s="1"/>
  <c r="AJ1041" i="8" s="1"/>
  <c r="AK1041" i="8" s="1"/>
  <c r="L1041" i="8"/>
  <c r="H1041" i="8"/>
  <c r="R1041" i="8" s="1"/>
  <c r="G1041" i="8"/>
  <c r="AK1040" i="8"/>
  <c r="AH1040" i="8"/>
  <c r="AG1040" i="8"/>
  <c r="AE1040" i="8"/>
  <c r="AD1040" i="8"/>
  <c r="Y1040" i="8"/>
  <c r="V1040" i="8"/>
  <c r="U1040" i="8"/>
  <c r="T1040" i="8"/>
  <c r="P1040" i="8"/>
  <c r="AJ1040" i="8" s="1"/>
  <c r="M1040" i="8"/>
  <c r="L1040" i="8"/>
  <c r="H1040" i="8"/>
  <c r="G1040" i="8"/>
  <c r="AK1039" i="8"/>
  <c r="AH1039" i="8"/>
  <c r="AG1039" i="8"/>
  <c r="AE1039" i="8"/>
  <c r="AD1039" i="8"/>
  <c r="Y1039" i="8"/>
  <c r="V1039" i="8"/>
  <c r="W1039" i="8" s="1"/>
  <c r="U1039" i="8"/>
  <c r="T1039" i="8"/>
  <c r="P1039" i="8"/>
  <c r="M1039" i="8"/>
  <c r="L1039" i="8"/>
  <c r="H1039" i="8"/>
  <c r="G1039" i="8"/>
  <c r="AJ1038" i="8"/>
  <c r="AK1038" i="8" s="1"/>
  <c r="AH1038" i="8"/>
  <c r="AG1038" i="8"/>
  <c r="AE1038" i="8"/>
  <c r="Y1038" i="8"/>
  <c r="AC1038" i="8" s="1"/>
  <c r="AF1038" i="8" s="1"/>
  <c r="V1038" i="8"/>
  <c r="Z1038" i="8" s="1"/>
  <c r="U1038" i="8"/>
  <c r="T1038" i="8"/>
  <c r="P1038" i="8"/>
  <c r="M1038" i="8"/>
  <c r="L1038" i="8"/>
  <c r="H1038" i="8"/>
  <c r="R1038" i="8" s="1"/>
  <c r="G1038" i="8"/>
  <c r="AH1037" i="8"/>
  <c r="AG1037" i="8"/>
  <c r="AE1037" i="8"/>
  <c r="Y1037" i="8"/>
  <c r="AC1037" i="8" s="1"/>
  <c r="AF1037" i="8" s="1"/>
  <c r="V1037" i="8"/>
  <c r="Z1037" i="8" s="1"/>
  <c r="U1037" i="8"/>
  <c r="W1037" i="8" s="1"/>
  <c r="AA1037" i="8" s="1"/>
  <c r="T1037" i="8"/>
  <c r="M1037" i="8"/>
  <c r="P1037" i="8" s="1"/>
  <c r="AJ1037" i="8" s="1"/>
  <c r="AK1037" i="8" s="1"/>
  <c r="L1037" i="8"/>
  <c r="H1037" i="8"/>
  <c r="R1037" i="8" s="1"/>
  <c r="G1037" i="8"/>
  <c r="AH1036" i="8"/>
  <c r="AG1036" i="8"/>
  <c r="AE1036" i="8"/>
  <c r="Y1036" i="8"/>
  <c r="V1036" i="8"/>
  <c r="U1036" i="8"/>
  <c r="T1036" i="8"/>
  <c r="P1036" i="8"/>
  <c r="AJ1036" i="8" s="1"/>
  <c r="AK1036" i="8" s="1"/>
  <c r="M1036" i="8"/>
  <c r="L1036" i="8"/>
  <c r="H1036" i="8"/>
  <c r="G1036" i="8"/>
  <c r="AJ1035" i="8"/>
  <c r="AK1035" i="8" s="1"/>
  <c r="AH1035" i="8"/>
  <c r="AG1035" i="8"/>
  <c r="AE1035" i="8"/>
  <c r="Y1035" i="8"/>
  <c r="V1035" i="8"/>
  <c r="U1035" i="8"/>
  <c r="T1035" i="8"/>
  <c r="P1035" i="8"/>
  <c r="M1035" i="8"/>
  <c r="L1035" i="8"/>
  <c r="H1035" i="8"/>
  <c r="G1035" i="8"/>
  <c r="AK1034" i="8"/>
  <c r="AJ1034" i="8"/>
  <c r="AH1034" i="8"/>
  <c r="AG1034" i="8"/>
  <c r="AE1034" i="8"/>
  <c r="AD1034" i="8"/>
  <c r="Y1034" i="8"/>
  <c r="V1034" i="8"/>
  <c r="Z1034" i="8" s="1"/>
  <c r="U1034" i="8"/>
  <c r="T1034" i="8"/>
  <c r="P1034" i="8"/>
  <c r="M1034" i="8"/>
  <c r="L1034" i="8"/>
  <c r="H1034" i="8"/>
  <c r="R1034" i="8" s="1"/>
  <c r="G1034" i="8"/>
  <c r="AH1033" i="8"/>
  <c r="AG1033" i="8"/>
  <c r="AE1033" i="8"/>
  <c r="Y1033" i="8"/>
  <c r="V1033" i="8"/>
  <c r="Z1033" i="8" s="1"/>
  <c r="U1033" i="8"/>
  <c r="T1033" i="8"/>
  <c r="M1033" i="8"/>
  <c r="P1033" i="8" s="1"/>
  <c r="AJ1033" i="8" s="1"/>
  <c r="AK1033" i="8" s="1"/>
  <c r="L1033" i="8"/>
  <c r="H1033" i="8"/>
  <c r="R1033" i="8" s="1"/>
  <c r="G1033" i="8"/>
  <c r="AK1032" i="8"/>
  <c r="AH1032" i="8"/>
  <c r="AG1032" i="8"/>
  <c r="AE1032" i="8"/>
  <c r="AD1032" i="8"/>
  <c r="Y1032" i="8"/>
  <c r="V1032" i="8"/>
  <c r="U1032" i="8"/>
  <c r="T1032" i="8"/>
  <c r="P1032" i="8"/>
  <c r="AJ1032" i="8" s="1"/>
  <c r="M1032" i="8"/>
  <c r="L1032" i="8"/>
  <c r="H1032" i="8"/>
  <c r="N1032" i="8" s="1"/>
  <c r="G1032" i="8"/>
  <c r="AK1031" i="8"/>
  <c r="AH1031" i="8"/>
  <c r="AG1031" i="8"/>
  <c r="AE1031" i="8"/>
  <c r="AD1031" i="8"/>
  <c r="Y1031" i="8"/>
  <c r="V1031" i="8"/>
  <c r="W1031" i="8" s="1"/>
  <c r="U1031" i="8"/>
  <c r="T1031" i="8"/>
  <c r="P1031" i="8"/>
  <c r="M1031" i="8"/>
  <c r="L1031" i="8"/>
  <c r="H1031" i="8"/>
  <c r="R1031" i="8" s="1"/>
  <c r="G1031" i="8"/>
  <c r="AJ1030" i="8"/>
  <c r="AK1030" i="8" s="1"/>
  <c r="AH1030" i="8"/>
  <c r="AG1030" i="8"/>
  <c r="AE1030" i="8"/>
  <c r="Y1030" i="8"/>
  <c r="AC1030" i="8" s="1"/>
  <c r="AF1030" i="8" s="1"/>
  <c r="V1030" i="8"/>
  <c r="Z1030" i="8" s="1"/>
  <c r="U1030" i="8"/>
  <c r="T1030" i="8"/>
  <c r="R1030" i="8"/>
  <c r="P1030" i="8"/>
  <c r="M1030" i="8"/>
  <c r="L1030" i="8"/>
  <c r="H1030" i="8"/>
  <c r="G1030" i="8"/>
  <c r="AK1029" i="8"/>
  <c r="AJ1029" i="8"/>
  <c r="AH1029" i="8"/>
  <c r="AG1029" i="8"/>
  <c r="AE1029" i="8"/>
  <c r="AD1029" i="8"/>
  <c r="Y1029" i="8"/>
  <c r="AC1029" i="8" s="1"/>
  <c r="AF1029" i="8" s="1"/>
  <c r="V1029" i="8"/>
  <c r="Z1029" i="8" s="1"/>
  <c r="U1029" i="8"/>
  <c r="T1029" i="8"/>
  <c r="P1029" i="8"/>
  <c r="M1029" i="8"/>
  <c r="L1029" i="8"/>
  <c r="H1029" i="8"/>
  <c r="R1029" i="8" s="1"/>
  <c r="G1029" i="8"/>
  <c r="AK1028" i="8"/>
  <c r="AH1028" i="8"/>
  <c r="AG1028" i="8"/>
  <c r="AE1028" i="8"/>
  <c r="AD1028" i="8"/>
  <c r="Y1028" i="8"/>
  <c r="V1028" i="8"/>
  <c r="U1028" i="8"/>
  <c r="T1028" i="8"/>
  <c r="R1028" i="8"/>
  <c r="P1028" i="8"/>
  <c r="AJ1028" i="8" s="1"/>
  <c r="M1028" i="8"/>
  <c r="L1028" i="8"/>
  <c r="H1028" i="8"/>
  <c r="N1028" i="8" s="1"/>
  <c r="G1028" i="8"/>
  <c r="AK1027" i="8"/>
  <c r="AJ1027" i="8"/>
  <c r="AH1027" i="8"/>
  <c r="AG1027" i="8"/>
  <c r="AE1027" i="8"/>
  <c r="AD1027" i="8"/>
  <c r="Y1027" i="8"/>
  <c r="V1027" i="8"/>
  <c r="U1027" i="8"/>
  <c r="T1027" i="8"/>
  <c r="P1027" i="8"/>
  <c r="N1027" i="8"/>
  <c r="M1027" i="8"/>
  <c r="L1027" i="8"/>
  <c r="H1027" i="8"/>
  <c r="R1027" i="8" s="1"/>
  <c r="G1027" i="8"/>
  <c r="AJ1026" i="8"/>
  <c r="AK1026" i="8" s="1"/>
  <c r="AH1026" i="8"/>
  <c r="AG1026" i="8"/>
  <c r="AE1026" i="8"/>
  <c r="Y1026" i="8"/>
  <c r="AC1026" i="8" s="1"/>
  <c r="AF1026" i="8" s="1"/>
  <c r="V1026" i="8"/>
  <c r="Z1026" i="8" s="1"/>
  <c r="U1026" i="8"/>
  <c r="W1026" i="8" s="1"/>
  <c r="AA1026" i="8" s="1"/>
  <c r="T1026" i="8"/>
  <c r="P1026" i="8"/>
  <c r="M1026" i="8"/>
  <c r="L1026" i="8"/>
  <c r="H1026" i="8"/>
  <c r="R1026" i="8" s="1"/>
  <c r="G1026" i="8"/>
  <c r="AK1025" i="8"/>
  <c r="AJ1025" i="8"/>
  <c r="AH1025" i="8"/>
  <c r="AG1025" i="8"/>
  <c r="AE1025" i="8"/>
  <c r="Y1025" i="8"/>
  <c r="AC1025" i="8" s="1"/>
  <c r="AF1025" i="8" s="1"/>
  <c r="V1025" i="8"/>
  <c r="Z1025" i="8" s="1"/>
  <c r="U1025" i="8"/>
  <c r="T1025" i="8"/>
  <c r="P1025" i="8"/>
  <c r="M1025" i="8"/>
  <c r="L1025" i="8"/>
  <c r="H1025" i="8"/>
  <c r="R1025" i="8" s="1"/>
  <c r="G1025" i="8"/>
  <c r="AK1024" i="8"/>
  <c r="AH1024" i="8"/>
  <c r="AG1024" i="8"/>
  <c r="AE1024" i="8"/>
  <c r="AD1024" i="8"/>
  <c r="Y1024" i="8"/>
  <c r="V1024" i="8"/>
  <c r="Z1024" i="8" s="1"/>
  <c r="U1024" i="8"/>
  <c r="T1024" i="8"/>
  <c r="P1024" i="8"/>
  <c r="AJ1024" i="8" s="1"/>
  <c r="M1024" i="8"/>
  <c r="O1024" i="8" s="1"/>
  <c r="L1024" i="8"/>
  <c r="H1024" i="8"/>
  <c r="R1024" i="8" s="1"/>
  <c r="G1024" i="8"/>
  <c r="AH1023" i="8"/>
  <c r="AG1023" i="8"/>
  <c r="AE1023" i="8"/>
  <c r="Y1023" i="8"/>
  <c r="V1023" i="8"/>
  <c r="W1023" i="8" s="1"/>
  <c r="AA1023" i="8" s="1"/>
  <c r="U1023" i="8"/>
  <c r="T1023" i="8"/>
  <c r="P1023" i="8"/>
  <c r="M1023" i="8"/>
  <c r="L1023" i="8"/>
  <c r="H1023" i="8"/>
  <c r="R1023" i="8" s="1"/>
  <c r="G1023" i="8"/>
  <c r="AJ1022" i="8"/>
  <c r="AK1022" i="8" s="1"/>
  <c r="AH1022" i="8"/>
  <c r="AG1022" i="8"/>
  <c r="AE1022" i="8"/>
  <c r="Y1022" i="8"/>
  <c r="AC1022" i="8" s="1"/>
  <c r="AF1022" i="8" s="1"/>
  <c r="V1022" i="8"/>
  <c r="Z1022" i="8" s="1"/>
  <c r="U1022" i="8"/>
  <c r="T1022" i="8"/>
  <c r="P1022" i="8"/>
  <c r="M1022" i="8"/>
  <c r="L1022" i="8"/>
  <c r="H1022" i="8"/>
  <c r="R1022" i="8" s="1"/>
  <c r="G1022" i="8"/>
  <c r="AK1021" i="8"/>
  <c r="AJ1021" i="8"/>
  <c r="AH1021" i="8"/>
  <c r="AG1021" i="8"/>
  <c r="AE1021" i="8"/>
  <c r="AD1021" i="8"/>
  <c r="Y1021" i="8"/>
  <c r="V1021" i="8"/>
  <c r="Z1021" i="8" s="1"/>
  <c r="U1021" i="8"/>
  <c r="T1021" i="8"/>
  <c r="P1021" i="8"/>
  <c r="M1021" i="8"/>
  <c r="L1021" i="8"/>
  <c r="H1021" i="8"/>
  <c r="R1021" i="8" s="1"/>
  <c r="G1021" i="8"/>
  <c r="AH1020" i="8"/>
  <c r="AG1020" i="8"/>
  <c r="AE1020" i="8"/>
  <c r="Y1020" i="8"/>
  <c r="V1020" i="8"/>
  <c r="Z1020" i="8" s="1"/>
  <c r="U1020" i="8"/>
  <c r="T1020" i="8"/>
  <c r="P1020" i="8"/>
  <c r="AJ1020" i="8" s="1"/>
  <c r="AK1020" i="8" s="1"/>
  <c r="M1020" i="8"/>
  <c r="L1020" i="8"/>
  <c r="H1020" i="8"/>
  <c r="R1020" i="8" s="1"/>
  <c r="G1020" i="8"/>
  <c r="AK1019" i="8"/>
  <c r="AJ1019" i="8"/>
  <c r="AH1019" i="8"/>
  <c r="AG1019" i="8"/>
  <c r="AE1019" i="8"/>
  <c r="AD1019" i="8"/>
  <c r="Y1019" i="8"/>
  <c r="V1019" i="8"/>
  <c r="U1019" i="8"/>
  <c r="T1019" i="8"/>
  <c r="P1019" i="8"/>
  <c r="M1019" i="8"/>
  <c r="L1019" i="8"/>
  <c r="H1019" i="8"/>
  <c r="G1019" i="8"/>
  <c r="AJ1018" i="8"/>
  <c r="AK1018" i="8" s="1"/>
  <c r="AH1018" i="8"/>
  <c r="AG1018" i="8"/>
  <c r="AE1018" i="8"/>
  <c r="Y1018" i="8"/>
  <c r="V1018" i="8"/>
  <c r="Z1018" i="8" s="1"/>
  <c r="U1018" i="8"/>
  <c r="T1018" i="8"/>
  <c r="P1018" i="8"/>
  <c r="M1018" i="8"/>
  <c r="L1018" i="8"/>
  <c r="H1018" i="8"/>
  <c r="R1018" i="8" s="1"/>
  <c r="G1018" i="8"/>
  <c r="AK1017" i="8"/>
  <c r="AJ1017" i="8"/>
  <c r="AH1017" i="8"/>
  <c r="AG1017" i="8"/>
  <c r="AE1017" i="8"/>
  <c r="Y1017" i="8"/>
  <c r="AC1017" i="8" s="1"/>
  <c r="AF1017" i="8" s="1"/>
  <c r="V1017" i="8"/>
  <c r="Z1017" i="8" s="1"/>
  <c r="U1017" i="8"/>
  <c r="T1017" i="8"/>
  <c r="P1017" i="8"/>
  <c r="M1017" i="8"/>
  <c r="L1017" i="8"/>
  <c r="H1017" i="8"/>
  <c r="R1017" i="8" s="1"/>
  <c r="G1017" i="8"/>
  <c r="AK1016" i="8"/>
  <c r="AH1016" i="8"/>
  <c r="AG1016" i="8"/>
  <c r="AE1016" i="8"/>
  <c r="AD1016" i="8"/>
  <c r="Y1016" i="8"/>
  <c r="V1016" i="8"/>
  <c r="Z1016" i="8" s="1"/>
  <c r="U1016" i="8"/>
  <c r="T1016" i="8"/>
  <c r="P1016" i="8"/>
  <c r="AJ1016" i="8" s="1"/>
  <c r="M1016" i="8"/>
  <c r="L1016" i="8"/>
  <c r="H1016" i="8"/>
  <c r="R1016" i="8" s="1"/>
  <c r="G1016" i="8"/>
  <c r="AH1015" i="8"/>
  <c r="AG1015" i="8"/>
  <c r="AE1015" i="8"/>
  <c r="Y1015" i="8"/>
  <c r="V1015" i="8"/>
  <c r="U1015" i="8"/>
  <c r="T1015" i="8"/>
  <c r="P1015" i="8"/>
  <c r="M1015" i="8"/>
  <c r="L1015" i="8"/>
  <c r="H1015" i="8"/>
  <c r="R1015" i="8" s="1"/>
  <c r="G1015" i="8"/>
  <c r="AJ1014" i="8"/>
  <c r="AK1014" i="8" s="1"/>
  <c r="AH1014" i="8"/>
  <c r="AG1014" i="8"/>
  <c r="AE1014" i="8"/>
  <c r="Y1014" i="8"/>
  <c r="AC1014" i="8" s="1"/>
  <c r="AF1014" i="8" s="1"/>
  <c r="V1014" i="8"/>
  <c r="Z1014" i="8" s="1"/>
  <c r="U1014" i="8"/>
  <c r="T1014" i="8"/>
  <c r="R1014" i="8"/>
  <c r="P1014" i="8"/>
  <c r="M1014" i="8"/>
  <c r="L1014" i="8"/>
  <c r="H1014" i="8"/>
  <c r="G1014" i="8"/>
  <c r="AK1013" i="8"/>
  <c r="AJ1013" i="8"/>
  <c r="AH1013" i="8"/>
  <c r="AG1013" i="8"/>
  <c r="AE1013" i="8"/>
  <c r="Y1013" i="8"/>
  <c r="AC1013" i="8" s="1"/>
  <c r="AF1013" i="8" s="1"/>
  <c r="V1013" i="8"/>
  <c r="Z1013" i="8" s="1"/>
  <c r="U1013" i="8"/>
  <c r="T1013" i="8"/>
  <c r="P1013" i="8"/>
  <c r="M1013" i="8"/>
  <c r="L1013" i="8"/>
  <c r="H1013" i="8"/>
  <c r="R1013" i="8" s="1"/>
  <c r="G1013" i="8"/>
  <c r="AH1012" i="8"/>
  <c r="AG1012" i="8"/>
  <c r="AE1012" i="8"/>
  <c r="Y1012" i="8"/>
  <c r="V1012" i="8"/>
  <c r="U1012" i="8"/>
  <c r="T1012" i="8"/>
  <c r="P1012" i="8"/>
  <c r="AJ1012" i="8" s="1"/>
  <c r="AK1012" i="8" s="1"/>
  <c r="M1012" i="8"/>
  <c r="L1012" i="8"/>
  <c r="H1012" i="8"/>
  <c r="R1012" i="8" s="1"/>
  <c r="G1012" i="8"/>
  <c r="AK1011" i="8"/>
  <c r="AH1011" i="8"/>
  <c r="AG1011" i="8"/>
  <c r="AE1011" i="8"/>
  <c r="AD1011" i="8"/>
  <c r="Y1011" i="8"/>
  <c r="V1011" i="8"/>
  <c r="U1011" i="8"/>
  <c r="T1011" i="8"/>
  <c r="P1011" i="8"/>
  <c r="M1011" i="8"/>
  <c r="L1011" i="8"/>
  <c r="H1011" i="8"/>
  <c r="G1011" i="8"/>
  <c r="AJ1010" i="8"/>
  <c r="AK1010" i="8" s="1"/>
  <c r="AH1010" i="8"/>
  <c r="AG1010" i="8"/>
  <c r="AE1010" i="8"/>
  <c r="Y1010" i="8"/>
  <c r="V1010" i="8"/>
  <c r="Z1010" i="8" s="1"/>
  <c r="U1010" i="8"/>
  <c r="T1010" i="8"/>
  <c r="P1010" i="8"/>
  <c r="M1010" i="8"/>
  <c r="L1010" i="8"/>
  <c r="H1010" i="8"/>
  <c r="R1010" i="8" s="1"/>
  <c r="G1010" i="8"/>
  <c r="AK1009" i="8"/>
  <c r="AJ1009" i="8"/>
  <c r="AH1009" i="8"/>
  <c r="AG1009" i="8"/>
  <c r="AE1009" i="8"/>
  <c r="AD1009" i="8"/>
  <c r="Y1009" i="8"/>
  <c r="AC1009" i="8" s="1"/>
  <c r="AF1009" i="8" s="1"/>
  <c r="V1009" i="8"/>
  <c r="Z1009" i="8" s="1"/>
  <c r="U1009" i="8"/>
  <c r="T1009" i="8"/>
  <c r="P1009" i="8"/>
  <c r="M1009" i="8"/>
  <c r="L1009" i="8"/>
  <c r="H1009" i="8"/>
  <c r="R1009" i="8" s="1"/>
  <c r="G1009" i="8"/>
  <c r="AK1008" i="8"/>
  <c r="AH1008" i="8"/>
  <c r="AG1008" i="8"/>
  <c r="AE1008" i="8"/>
  <c r="AD1008" i="8"/>
  <c r="Y1008" i="8"/>
  <c r="V1008" i="8"/>
  <c r="U1008" i="8"/>
  <c r="T1008" i="8"/>
  <c r="P1008" i="8"/>
  <c r="AJ1008" i="8" s="1"/>
  <c r="M1008" i="8"/>
  <c r="L1008" i="8"/>
  <c r="H1008" i="8"/>
  <c r="N1008" i="8" s="1"/>
  <c r="G1008" i="8"/>
  <c r="AJ1007" i="8"/>
  <c r="AK1007" i="8" s="1"/>
  <c r="AH1007" i="8"/>
  <c r="AG1007" i="8"/>
  <c r="AE1007" i="8"/>
  <c r="Y1007" i="8"/>
  <c r="V1007" i="8"/>
  <c r="U1007" i="8"/>
  <c r="W1007" i="8" s="1"/>
  <c r="AA1007" i="8" s="1"/>
  <c r="T1007" i="8"/>
  <c r="P1007" i="8"/>
  <c r="O1007" i="8"/>
  <c r="M1007" i="8"/>
  <c r="L1007" i="8"/>
  <c r="H1007" i="8"/>
  <c r="R1007" i="8" s="1"/>
  <c r="G1007" i="8"/>
  <c r="AJ1006" i="8"/>
  <c r="AK1006" i="8" s="1"/>
  <c r="AH1006" i="8"/>
  <c r="AG1006" i="8"/>
  <c r="AE1006" i="8"/>
  <c r="Y1006" i="8"/>
  <c r="V1006" i="8"/>
  <c r="Z1006" i="8" s="1"/>
  <c r="U1006" i="8"/>
  <c r="T1006" i="8"/>
  <c r="P1006" i="8"/>
  <c r="M1006" i="8"/>
  <c r="L1006" i="8"/>
  <c r="H1006" i="8"/>
  <c r="R1006" i="8" s="1"/>
  <c r="G1006" i="8"/>
  <c r="AK1005" i="8"/>
  <c r="AJ1005" i="8"/>
  <c r="AH1005" i="8"/>
  <c r="AG1005" i="8"/>
  <c r="AE1005" i="8"/>
  <c r="AD1005" i="8"/>
  <c r="Y1005" i="8"/>
  <c r="AC1005" i="8" s="1"/>
  <c r="AF1005" i="8" s="1"/>
  <c r="V1005" i="8"/>
  <c r="U1005" i="8"/>
  <c r="T1005" i="8"/>
  <c r="P1005" i="8"/>
  <c r="M1005" i="8"/>
  <c r="L1005" i="8"/>
  <c r="H1005" i="8"/>
  <c r="R1005" i="8" s="1"/>
  <c r="G1005" i="8"/>
  <c r="AH1004" i="8"/>
  <c r="AG1004" i="8"/>
  <c r="AE1004" i="8"/>
  <c r="Y1004" i="8"/>
  <c r="V1004" i="8"/>
  <c r="U1004" i="8"/>
  <c r="T1004" i="8"/>
  <c r="P1004" i="8"/>
  <c r="AJ1004" i="8" s="1"/>
  <c r="AK1004" i="8" s="1"/>
  <c r="M1004" i="8"/>
  <c r="L1004" i="8"/>
  <c r="H1004" i="8"/>
  <c r="R1004" i="8" s="1"/>
  <c r="G1004" i="8"/>
  <c r="AH1003" i="8"/>
  <c r="AG1003" i="8"/>
  <c r="AE1003" i="8"/>
  <c r="Y1003" i="8"/>
  <c r="V1003" i="8"/>
  <c r="U1003" i="8"/>
  <c r="W1003" i="8" s="1"/>
  <c r="AA1003" i="8" s="1"/>
  <c r="T1003" i="8"/>
  <c r="P1003" i="8"/>
  <c r="M1003" i="8"/>
  <c r="L1003" i="8"/>
  <c r="H1003" i="8"/>
  <c r="R1003" i="8" s="1"/>
  <c r="G1003" i="8"/>
  <c r="AK1002" i="8"/>
  <c r="AJ1002" i="8"/>
  <c r="AH1002" i="8"/>
  <c r="AG1002" i="8"/>
  <c r="AE1002" i="8"/>
  <c r="AD1002" i="8"/>
  <c r="Y1002" i="8"/>
  <c r="AC1002" i="8" s="1"/>
  <c r="AF1002" i="8" s="1"/>
  <c r="V1002" i="8"/>
  <c r="Z1002" i="8" s="1"/>
  <c r="U1002" i="8"/>
  <c r="T1002" i="8"/>
  <c r="P1002" i="8"/>
  <c r="M1002" i="8"/>
  <c r="L1002" i="8"/>
  <c r="H1002" i="8"/>
  <c r="R1002" i="8" s="1"/>
  <c r="G1002" i="8"/>
  <c r="AK1001" i="8"/>
  <c r="AJ1001" i="8"/>
  <c r="AH1001" i="8"/>
  <c r="AG1001" i="8"/>
  <c r="AE1001" i="8"/>
  <c r="Y1001" i="8"/>
  <c r="V1001" i="8"/>
  <c r="Z1001" i="8" s="1"/>
  <c r="U1001" i="8"/>
  <c r="T1001" i="8"/>
  <c r="P1001" i="8"/>
  <c r="M1001" i="8"/>
  <c r="L1001" i="8"/>
  <c r="H1001" i="8"/>
  <c r="R1001" i="8" s="1"/>
  <c r="G1001" i="8"/>
  <c r="AK1000" i="8"/>
  <c r="AH1000" i="8"/>
  <c r="AG1000" i="8"/>
  <c r="AE1000" i="8"/>
  <c r="AD1000" i="8"/>
  <c r="Y1000" i="8"/>
  <c r="V1000" i="8"/>
  <c r="U1000" i="8"/>
  <c r="T1000" i="8"/>
  <c r="P1000" i="8"/>
  <c r="AJ1000" i="8" s="1"/>
  <c r="M1000" i="8"/>
  <c r="L1000" i="8"/>
  <c r="H1000" i="8"/>
  <c r="G1000" i="8"/>
  <c r="AH999" i="8"/>
  <c r="AG999" i="8"/>
  <c r="AE999" i="8"/>
  <c r="Y999" i="8"/>
  <c r="V999" i="8"/>
  <c r="U999" i="8"/>
  <c r="T999" i="8"/>
  <c r="P999" i="8"/>
  <c r="M999" i="8"/>
  <c r="L999" i="8"/>
  <c r="H999" i="8"/>
  <c r="G999" i="8"/>
  <c r="AJ998" i="8"/>
  <c r="AK998" i="8" s="1"/>
  <c r="AH998" i="8"/>
  <c r="AG998" i="8"/>
  <c r="AE998" i="8"/>
  <c r="Y998" i="8"/>
  <c r="V998" i="8"/>
  <c r="Z998" i="8" s="1"/>
  <c r="U998" i="8"/>
  <c r="T998" i="8"/>
  <c r="P998" i="8"/>
  <c r="M998" i="8"/>
  <c r="L998" i="8"/>
  <c r="H998" i="8"/>
  <c r="R998" i="8" s="1"/>
  <c r="G998" i="8"/>
  <c r="AK997" i="8"/>
  <c r="AJ997" i="8"/>
  <c r="AH997" i="8"/>
  <c r="AG997" i="8"/>
  <c r="AE997" i="8"/>
  <c r="Y997" i="8"/>
  <c r="AC997" i="8" s="1"/>
  <c r="AF997" i="8" s="1"/>
  <c r="V997" i="8"/>
  <c r="Z997" i="8" s="1"/>
  <c r="U997" i="8"/>
  <c r="T997" i="8"/>
  <c r="P997" i="8"/>
  <c r="M997" i="8"/>
  <c r="L997" i="8"/>
  <c r="H997" i="8"/>
  <c r="R997" i="8" s="1"/>
  <c r="G997" i="8"/>
  <c r="AH996" i="8"/>
  <c r="AG996" i="8"/>
  <c r="AE996" i="8"/>
  <c r="Y996" i="8"/>
  <c r="V996" i="8"/>
  <c r="Z996" i="8" s="1"/>
  <c r="U996" i="8"/>
  <c r="T996" i="8"/>
  <c r="P996" i="8"/>
  <c r="AJ996" i="8" s="1"/>
  <c r="AK996" i="8" s="1"/>
  <c r="M996" i="8"/>
  <c r="L996" i="8"/>
  <c r="H996" i="8"/>
  <c r="R996" i="8" s="1"/>
  <c r="G996" i="8"/>
  <c r="AK995" i="8"/>
  <c r="AJ995" i="8"/>
  <c r="AH995" i="8"/>
  <c r="AG995" i="8"/>
  <c r="AE995" i="8"/>
  <c r="AD995" i="8"/>
  <c r="Y995" i="8"/>
  <c r="V995" i="8"/>
  <c r="U995" i="8"/>
  <c r="W995" i="8" s="1"/>
  <c r="AA995" i="8" s="1"/>
  <c r="T995" i="8"/>
  <c r="P995" i="8"/>
  <c r="M995" i="8"/>
  <c r="L995" i="8"/>
  <c r="H995" i="8"/>
  <c r="R995" i="8" s="1"/>
  <c r="G995" i="8"/>
  <c r="AJ994" i="8"/>
  <c r="AK994" i="8" s="1"/>
  <c r="AH994" i="8"/>
  <c r="AG994" i="8"/>
  <c r="AE994" i="8"/>
  <c r="Y994" i="8"/>
  <c r="V994" i="8"/>
  <c r="Z994" i="8" s="1"/>
  <c r="U994" i="8"/>
  <c r="T994" i="8"/>
  <c r="P994" i="8"/>
  <c r="M994" i="8"/>
  <c r="L994" i="8"/>
  <c r="H994" i="8"/>
  <c r="R994" i="8" s="1"/>
  <c r="G994" i="8"/>
  <c r="AK993" i="8"/>
  <c r="AJ993" i="8"/>
  <c r="AH993" i="8"/>
  <c r="AG993" i="8"/>
  <c r="AE993" i="8"/>
  <c r="AD993" i="8"/>
  <c r="Y993" i="8"/>
  <c r="AC993" i="8" s="1"/>
  <c r="AF993" i="8" s="1"/>
  <c r="V993" i="8"/>
  <c r="Z993" i="8" s="1"/>
  <c r="U993" i="8"/>
  <c r="T993" i="8"/>
  <c r="P993" i="8"/>
  <c r="M993" i="8"/>
  <c r="L993" i="8"/>
  <c r="H993" i="8"/>
  <c r="G993" i="8"/>
  <c r="AH992" i="8"/>
  <c r="AG992" i="8"/>
  <c r="AE992" i="8"/>
  <c r="Y992" i="8"/>
  <c r="V992" i="8"/>
  <c r="U992" i="8"/>
  <c r="T992" i="8"/>
  <c r="P992" i="8"/>
  <c r="AJ992" i="8" s="1"/>
  <c r="AK992" i="8" s="1"/>
  <c r="M992" i="8"/>
  <c r="L992" i="8"/>
  <c r="H992" i="8"/>
  <c r="R992" i="8" s="1"/>
  <c r="G992" i="8"/>
  <c r="AJ991" i="8"/>
  <c r="AK991" i="8" s="1"/>
  <c r="AH991" i="8"/>
  <c r="AG991" i="8"/>
  <c r="AE991" i="8"/>
  <c r="Y991" i="8"/>
  <c r="V991" i="8"/>
  <c r="U991" i="8"/>
  <c r="T991" i="8"/>
  <c r="P991" i="8"/>
  <c r="M991" i="8"/>
  <c r="L991" i="8"/>
  <c r="H991" i="8"/>
  <c r="R991" i="8" s="1"/>
  <c r="G991" i="8"/>
  <c r="AK990" i="8"/>
  <c r="AJ990" i="8"/>
  <c r="AH990" i="8"/>
  <c r="AG990" i="8"/>
  <c r="AE990" i="8"/>
  <c r="AD990" i="8"/>
  <c r="Z990" i="8"/>
  <c r="Y990" i="8"/>
  <c r="V990" i="8"/>
  <c r="U990" i="8"/>
  <c r="T990" i="8"/>
  <c r="P990" i="8"/>
  <c r="M990" i="8"/>
  <c r="L990" i="8"/>
  <c r="H990" i="8"/>
  <c r="R990" i="8" s="1"/>
  <c r="G990" i="8"/>
  <c r="AK989" i="8"/>
  <c r="AJ989" i="8"/>
  <c r="AH989" i="8"/>
  <c r="AG989" i="8"/>
  <c r="AE989" i="8"/>
  <c r="Y989" i="8"/>
  <c r="AC989" i="8" s="1"/>
  <c r="AF989" i="8" s="1"/>
  <c r="V989" i="8"/>
  <c r="Z989" i="8" s="1"/>
  <c r="U989" i="8"/>
  <c r="T989" i="8"/>
  <c r="P989" i="8"/>
  <c r="M989" i="8"/>
  <c r="L989" i="8"/>
  <c r="H989" i="8"/>
  <c r="R989" i="8" s="1"/>
  <c r="G989" i="8"/>
  <c r="AH988" i="8"/>
  <c r="AG988" i="8"/>
  <c r="AE988" i="8"/>
  <c r="Y988" i="8"/>
  <c r="V988" i="8"/>
  <c r="Z988" i="8" s="1"/>
  <c r="U988" i="8"/>
  <c r="T988" i="8"/>
  <c r="P988" i="8"/>
  <c r="AJ988" i="8" s="1"/>
  <c r="AK988" i="8" s="1"/>
  <c r="M988" i="8"/>
  <c r="L988" i="8"/>
  <c r="H988" i="8"/>
  <c r="G988" i="8"/>
  <c r="AH987" i="8"/>
  <c r="AG987" i="8"/>
  <c r="AE987" i="8"/>
  <c r="Y987" i="8"/>
  <c r="V987" i="8"/>
  <c r="U987" i="8"/>
  <c r="T987" i="8"/>
  <c r="P987" i="8"/>
  <c r="M987" i="8"/>
  <c r="L987" i="8"/>
  <c r="H987" i="8"/>
  <c r="G987" i="8"/>
  <c r="AK986" i="8"/>
  <c r="AJ986" i="8"/>
  <c r="AH986" i="8"/>
  <c r="AG986" i="8"/>
  <c r="AE986" i="8"/>
  <c r="AD986" i="8"/>
  <c r="Y986" i="8"/>
  <c r="AC986" i="8" s="1"/>
  <c r="AF986" i="8" s="1"/>
  <c r="V986" i="8"/>
  <c r="U986" i="8"/>
  <c r="T986" i="8"/>
  <c r="P986" i="8"/>
  <c r="M986" i="8"/>
  <c r="L986" i="8"/>
  <c r="H986" i="8"/>
  <c r="R986" i="8" s="1"/>
  <c r="G986" i="8"/>
  <c r="AJ985" i="8"/>
  <c r="AK985" i="8" s="1"/>
  <c r="AH985" i="8"/>
  <c r="AG985" i="8"/>
  <c r="AE985" i="8"/>
  <c r="Y985" i="8"/>
  <c r="AC985" i="8" s="1"/>
  <c r="AF985" i="8" s="1"/>
  <c r="V985" i="8"/>
  <c r="Z985" i="8" s="1"/>
  <c r="U985" i="8"/>
  <c r="T985" i="8"/>
  <c r="P985" i="8"/>
  <c r="M985" i="8"/>
  <c r="L985" i="8"/>
  <c r="H985" i="8"/>
  <c r="R985" i="8" s="1"/>
  <c r="G985" i="8"/>
  <c r="AK984" i="8"/>
  <c r="AH984" i="8"/>
  <c r="AG984" i="8"/>
  <c r="AE984" i="8"/>
  <c r="AD984" i="8"/>
  <c r="Y984" i="8"/>
  <c r="V984" i="8"/>
  <c r="Z984" i="8" s="1"/>
  <c r="U984" i="8"/>
  <c r="T984" i="8"/>
  <c r="P984" i="8"/>
  <c r="AJ984" i="8" s="1"/>
  <c r="M984" i="8"/>
  <c r="L984" i="8"/>
  <c r="H984" i="8"/>
  <c r="G984" i="8"/>
  <c r="AJ983" i="8"/>
  <c r="AK983" i="8" s="1"/>
  <c r="AH983" i="8"/>
  <c r="AG983" i="8"/>
  <c r="AE983" i="8"/>
  <c r="Y983" i="8"/>
  <c r="V983" i="8"/>
  <c r="U983" i="8"/>
  <c r="W983" i="8" s="1"/>
  <c r="AA983" i="8" s="1"/>
  <c r="T983" i="8"/>
  <c r="P983" i="8"/>
  <c r="M983" i="8"/>
  <c r="L983" i="8"/>
  <c r="H983" i="8"/>
  <c r="R983" i="8" s="1"/>
  <c r="G983" i="8"/>
  <c r="AJ982" i="8"/>
  <c r="AK982" i="8" s="1"/>
  <c r="AH982" i="8"/>
  <c r="AG982" i="8"/>
  <c r="AE982" i="8"/>
  <c r="Y982" i="8"/>
  <c r="V982" i="8"/>
  <c r="U982" i="8"/>
  <c r="T982" i="8"/>
  <c r="P982" i="8"/>
  <c r="M982" i="8"/>
  <c r="L982" i="8"/>
  <c r="H982" i="8"/>
  <c r="R982" i="8" s="1"/>
  <c r="G982" i="8"/>
  <c r="AK981" i="8"/>
  <c r="AJ981" i="8"/>
  <c r="AH981" i="8"/>
  <c r="AG981" i="8"/>
  <c r="AE981" i="8"/>
  <c r="AD981" i="8"/>
  <c r="Y981" i="8"/>
  <c r="AC981" i="8" s="1"/>
  <c r="AF981" i="8" s="1"/>
  <c r="V981" i="8"/>
  <c r="Z981" i="8" s="1"/>
  <c r="U981" i="8"/>
  <c r="T981" i="8"/>
  <c r="P981" i="8"/>
  <c r="M981" i="8"/>
  <c r="L981" i="8"/>
  <c r="H981" i="8"/>
  <c r="G981" i="8"/>
  <c r="AH980" i="8"/>
  <c r="AG980" i="8"/>
  <c r="AE980" i="8"/>
  <c r="Y980" i="8"/>
  <c r="V980" i="8"/>
  <c r="U980" i="8"/>
  <c r="T980" i="8"/>
  <c r="P980" i="8"/>
  <c r="AJ980" i="8" s="1"/>
  <c r="AK980" i="8" s="1"/>
  <c r="M980" i="8"/>
  <c r="O980" i="8" s="1"/>
  <c r="S980" i="8" s="1"/>
  <c r="AD980" i="8" s="1"/>
  <c r="L980" i="8"/>
  <c r="H980" i="8"/>
  <c r="R980" i="8" s="1"/>
  <c r="G980" i="8"/>
  <c r="AJ979" i="8"/>
  <c r="AK979" i="8" s="1"/>
  <c r="AH979" i="8"/>
  <c r="AG979" i="8"/>
  <c r="AE979" i="8"/>
  <c r="Y979" i="8"/>
  <c r="V979" i="8"/>
  <c r="U979" i="8"/>
  <c r="W979" i="8" s="1"/>
  <c r="AA979" i="8" s="1"/>
  <c r="T979" i="8"/>
  <c r="P979" i="8"/>
  <c r="M979" i="8"/>
  <c r="L979" i="8"/>
  <c r="H979" i="8"/>
  <c r="R979" i="8" s="1"/>
  <c r="G979" i="8"/>
  <c r="AJ978" i="8"/>
  <c r="AK978" i="8" s="1"/>
  <c r="AH978" i="8"/>
  <c r="AG978" i="8"/>
  <c r="AE978" i="8"/>
  <c r="Y978" i="8"/>
  <c r="V978" i="8"/>
  <c r="U978" i="8"/>
  <c r="W978" i="8" s="1"/>
  <c r="AA978" i="8" s="1"/>
  <c r="T978" i="8"/>
  <c r="P978" i="8"/>
  <c r="Z978" i="8" s="1"/>
  <c r="M978" i="8"/>
  <c r="L978" i="8"/>
  <c r="H978" i="8"/>
  <c r="R978" i="8" s="1"/>
  <c r="G978" i="8"/>
  <c r="AJ977" i="8"/>
  <c r="AK977" i="8" s="1"/>
  <c r="AH977" i="8"/>
  <c r="AG977" i="8"/>
  <c r="AE977" i="8"/>
  <c r="Y977" i="8"/>
  <c r="V977" i="8"/>
  <c r="Z977" i="8" s="1"/>
  <c r="U977" i="8"/>
  <c r="T977" i="8"/>
  <c r="P977" i="8"/>
  <c r="M977" i="8"/>
  <c r="L977" i="8"/>
  <c r="H977" i="8"/>
  <c r="R977" i="8" s="1"/>
  <c r="G977" i="8"/>
  <c r="AH976" i="8"/>
  <c r="AG976" i="8"/>
  <c r="AE976" i="8"/>
  <c r="Y976" i="8"/>
  <c r="AC976" i="8" s="1"/>
  <c r="AF976" i="8" s="1"/>
  <c r="V976" i="8"/>
  <c r="U976" i="8"/>
  <c r="T976" i="8"/>
  <c r="P976" i="8"/>
  <c r="AJ976" i="8" s="1"/>
  <c r="AK976" i="8" s="1"/>
  <c r="M976" i="8"/>
  <c r="L976" i="8"/>
  <c r="H976" i="8"/>
  <c r="R976" i="8" s="1"/>
  <c r="G976" i="8"/>
  <c r="AH975" i="8"/>
  <c r="AG975" i="8"/>
  <c r="AE975" i="8"/>
  <c r="Y975" i="8"/>
  <c r="V975" i="8"/>
  <c r="U975" i="8"/>
  <c r="T975" i="8"/>
  <c r="P975" i="8"/>
  <c r="M975" i="8"/>
  <c r="L975" i="8"/>
  <c r="H975" i="8"/>
  <c r="G975" i="8"/>
  <c r="AJ974" i="8"/>
  <c r="AK974" i="8" s="1"/>
  <c r="AH974" i="8"/>
  <c r="AG974" i="8"/>
  <c r="AE974" i="8"/>
  <c r="Y974" i="8"/>
  <c r="V974" i="8"/>
  <c r="U974" i="8"/>
  <c r="T974" i="8"/>
  <c r="P974" i="8"/>
  <c r="M974" i="8"/>
  <c r="L974" i="8"/>
  <c r="H974" i="8"/>
  <c r="R974" i="8" s="1"/>
  <c r="G974" i="8"/>
  <c r="AJ973" i="8"/>
  <c r="AK973" i="8" s="1"/>
  <c r="AH973" i="8"/>
  <c r="AG973" i="8"/>
  <c r="AE973" i="8"/>
  <c r="Y973" i="8"/>
  <c r="AC973" i="8" s="1"/>
  <c r="AF973" i="8" s="1"/>
  <c r="V973" i="8"/>
  <c r="Z973" i="8" s="1"/>
  <c r="U973" i="8"/>
  <c r="T973" i="8"/>
  <c r="P973" i="8"/>
  <c r="M973" i="8"/>
  <c r="L973" i="8"/>
  <c r="H973" i="8"/>
  <c r="G973" i="8"/>
  <c r="AH972" i="8"/>
  <c r="AG972" i="8"/>
  <c r="AE972" i="8"/>
  <c r="Y972" i="8"/>
  <c r="V972" i="8"/>
  <c r="U972" i="8"/>
  <c r="T972" i="8"/>
  <c r="M972" i="8"/>
  <c r="L972" i="8"/>
  <c r="H972" i="8"/>
  <c r="R972" i="8" s="1"/>
  <c r="G972" i="8"/>
  <c r="AH971" i="8"/>
  <c r="AG971" i="8"/>
  <c r="AE971" i="8"/>
  <c r="Y971" i="8"/>
  <c r="V971" i="8"/>
  <c r="U971" i="8"/>
  <c r="T971" i="8"/>
  <c r="P971" i="8"/>
  <c r="M971" i="8"/>
  <c r="L971" i="8"/>
  <c r="H971" i="8"/>
  <c r="G971" i="8"/>
  <c r="AK970" i="8"/>
  <c r="AJ970" i="8"/>
  <c r="AH970" i="8"/>
  <c r="AG970" i="8"/>
  <c r="AE970" i="8"/>
  <c r="AD970" i="8"/>
  <c r="Y970" i="8"/>
  <c r="V970" i="8"/>
  <c r="U970" i="8"/>
  <c r="T970" i="8"/>
  <c r="P970" i="8"/>
  <c r="M970" i="8"/>
  <c r="L970" i="8"/>
  <c r="H970" i="8"/>
  <c r="R970" i="8" s="1"/>
  <c r="G970" i="8"/>
  <c r="AJ969" i="8"/>
  <c r="AK969" i="8" s="1"/>
  <c r="AH969" i="8"/>
  <c r="AG969" i="8"/>
  <c r="AE969" i="8"/>
  <c r="Y969" i="8"/>
  <c r="AC969" i="8" s="1"/>
  <c r="AF969" i="8" s="1"/>
  <c r="V969" i="8"/>
  <c r="Z969" i="8" s="1"/>
  <c r="U969" i="8"/>
  <c r="T969" i="8"/>
  <c r="P969" i="8"/>
  <c r="M969" i="8"/>
  <c r="L969" i="8"/>
  <c r="H969" i="8"/>
  <c r="G969" i="8"/>
  <c r="AH968" i="8"/>
  <c r="AG968" i="8"/>
  <c r="AE968" i="8"/>
  <c r="Y968" i="8"/>
  <c r="V968" i="8"/>
  <c r="U968" i="8"/>
  <c r="T968" i="8"/>
  <c r="M968" i="8"/>
  <c r="L968" i="8"/>
  <c r="H968" i="8"/>
  <c r="R968" i="8" s="1"/>
  <c r="G968" i="8"/>
  <c r="AJ967" i="8"/>
  <c r="AK967" i="8" s="1"/>
  <c r="AH967" i="8"/>
  <c r="AG967" i="8"/>
  <c r="AE967" i="8"/>
  <c r="Y967" i="8"/>
  <c r="AC967" i="8" s="1"/>
  <c r="AF967" i="8" s="1"/>
  <c r="V967" i="8"/>
  <c r="U967" i="8"/>
  <c r="T967" i="8"/>
  <c r="P967" i="8"/>
  <c r="M967" i="8"/>
  <c r="L967" i="8"/>
  <c r="H967" i="8"/>
  <c r="R967" i="8" s="1"/>
  <c r="G967" i="8"/>
  <c r="AJ966" i="8"/>
  <c r="AK966" i="8" s="1"/>
  <c r="AH966" i="8"/>
  <c r="AG966" i="8"/>
  <c r="AE966" i="8"/>
  <c r="Y966" i="8"/>
  <c r="AC966" i="8" s="1"/>
  <c r="AF966" i="8" s="1"/>
  <c r="V966" i="8"/>
  <c r="Z966" i="8" s="1"/>
  <c r="U966" i="8"/>
  <c r="T966" i="8"/>
  <c r="P966" i="8"/>
  <c r="M966" i="8"/>
  <c r="L966" i="8"/>
  <c r="H966" i="8"/>
  <c r="R966" i="8" s="1"/>
  <c r="G966" i="8"/>
  <c r="AK965" i="8"/>
  <c r="AJ965" i="8"/>
  <c r="AH965" i="8"/>
  <c r="AG965" i="8"/>
  <c r="AE965" i="8"/>
  <c r="Y965" i="8"/>
  <c r="AC965" i="8" s="1"/>
  <c r="AF965" i="8" s="1"/>
  <c r="V965" i="8"/>
  <c r="Z965" i="8" s="1"/>
  <c r="U965" i="8"/>
  <c r="T965" i="8"/>
  <c r="P965" i="8"/>
  <c r="M965" i="8"/>
  <c r="L965" i="8"/>
  <c r="H965" i="8"/>
  <c r="G965" i="8"/>
  <c r="AH964" i="8"/>
  <c r="AG964" i="8"/>
  <c r="AE964" i="8"/>
  <c r="Y964" i="8"/>
  <c r="AC964" i="8" s="1"/>
  <c r="AF964" i="8" s="1"/>
  <c r="V964" i="8"/>
  <c r="Z964" i="8" s="1"/>
  <c r="U964" i="8"/>
  <c r="T964" i="8"/>
  <c r="R964" i="8"/>
  <c r="P964" i="8"/>
  <c r="AJ964" i="8" s="1"/>
  <c r="AK964" i="8" s="1"/>
  <c r="M964" i="8"/>
  <c r="O964" i="8" s="1"/>
  <c r="L964" i="8"/>
  <c r="H964" i="8"/>
  <c r="G964" i="8"/>
  <c r="AH963" i="8"/>
  <c r="AG963" i="8"/>
  <c r="AE963" i="8"/>
  <c r="Y963" i="8"/>
  <c r="W963" i="8"/>
  <c r="V963" i="8"/>
  <c r="U963" i="8"/>
  <c r="T963" i="8"/>
  <c r="P963" i="8"/>
  <c r="M963" i="8"/>
  <c r="L963" i="8"/>
  <c r="H963" i="8"/>
  <c r="R963" i="8" s="1"/>
  <c r="G963" i="8"/>
  <c r="AH962" i="8"/>
  <c r="AG962" i="8"/>
  <c r="AE962" i="8"/>
  <c r="Y962" i="8"/>
  <c r="V962" i="8"/>
  <c r="U962" i="8"/>
  <c r="T962" i="8"/>
  <c r="P962" i="8"/>
  <c r="M962" i="8"/>
  <c r="L962" i="8"/>
  <c r="H962" i="8"/>
  <c r="R962" i="8" s="1"/>
  <c r="G962" i="8"/>
  <c r="AJ961" i="8"/>
  <c r="AK961" i="8" s="1"/>
  <c r="AH961" i="8"/>
  <c r="AG961" i="8"/>
  <c r="AE961" i="8"/>
  <c r="Y961" i="8"/>
  <c r="V961" i="8"/>
  <c r="U961" i="8"/>
  <c r="T961" i="8"/>
  <c r="P961" i="8"/>
  <c r="M961" i="8"/>
  <c r="L961" i="8"/>
  <c r="H961" i="8"/>
  <c r="G961" i="8"/>
  <c r="AK960" i="8"/>
  <c r="AH960" i="8"/>
  <c r="AG960" i="8"/>
  <c r="AE960" i="8"/>
  <c r="AD960" i="8"/>
  <c r="Y960" i="8"/>
  <c r="AC960" i="8" s="1"/>
  <c r="AF960" i="8" s="1"/>
  <c r="V960" i="8"/>
  <c r="U960" i="8"/>
  <c r="T960" i="8"/>
  <c r="P960" i="8"/>
  <c r="AJ960" i="8" s="1"/>
  <c r="M960" i="8"/>
  <c r="L960" i="8"/>
  <c r="H960" i="8"/>
  <c r="R960" i="8" s="1"/>
  <c r="G960" i="8"/>
  <c r="AJ959" i="8"/>
  <c r="AK959" i="8" s="1"/>
  <c r="AH959" i="8"/>
  <c r="AG959" i="8"/>
  <c r="AE959" i="8"/>
  <c r="Y959" i="8"/>
  <c r="AC959" i="8" s="1"/>
  <c r="AF959" i="8" s="1"/>
  <c r="V959" i="8"/>
  <c r="U959" i="8"/>
  <c r="T959" i="8"/>
  <c r="P959" i="8"/>
  <c r="M959" i="8"/>
  <c r="L959" i="8"/>
  <c r="H959" i="8"/>
  <c r="G959" i="8"/>
  <c r="AH958" i="8"/>
  <c r="AG958" i="8"/>
  <c r="AE958" i="8"/>
  <c r="Y958" i="8"/>
  <c r="AC958" i="8" s="1"/>
  <c r="AF958" i="8" s="1"/>
  <c r="V958" i="8"/>
  <c r="U958" i="8"/>
  <c r="T958" i="8"/>
  <c r="P958" i="8"/>
  <c r="M958" i="8"/>
  <c r="L958" i="8"/>
  <c r="H958" i="8"/>
  <c r="R958" i="8" s="1"/>
  <c r="G958" i="8"/>
  <c r="AJ957" i="8"/>
  <c r="AK957" i="8" s="1"/>
  <c r="AH957" i="8"/>
  <c r="AG957" i="8"/>
  <c r="AE957" i="8"/>
  <c r="Y957" i="8"/>
  <c r="AC957" i="8" s="1"/>
  <c r="AF957" i="8" s="1"/>
  <c r="V957" i="8"/>
  <c r="U957" i="8"/>
  <c r="T957" i="8"/>
  <c r="P957" i="8"/>
  <c r="M957" i="8"/>
  <c r="L957" i="8"/>
  <c r="H957" i="8"/>
  <c r="G957" i="8"/>
  <c r="AH956" i="8"/>
  <c r="AG956" i="8"/>
  <c r="AE956" i="8"/>
  <c r="Y956" i="8"/>
  <c r="AC956" i="8" s="1"/>
  <c r="AF956" i="8" s="1"/>
  <c r="V956" i="8"/>
  <c r="Z956" i="8" s="1"/>
  <c r="U956" i="8"/>
  <c r="T956" i="8"/>
  <c r="P956" i="8"/>
  <c r="AJ956" i="8" s="1"/>
  <c r="AK956" i="8" s="1"/>
  <c r="M956" i="8"/>
  <c r="L956" i="8"/>
  <c r="H956" i="8"/>
  <c r="R956" i="8" s="1"/>
  <c r="G956" i="8"/>
  <c r="AH955" i="8"/>
  <c r="AG955" i="8"/>
  <c r="AE955" i="8"/>
  <c r="Y955" i="8"/>
  <c r="AC955" i="8" s="1"/>
  <c r="AF955" i="8" s="1"/>
  <c r="V955" i="8"/>
  <c r="U955" i="8"/>
  <c r="T955" i="8"/>
  <c r="P955" i="8"/>
  <c r="M955" i="8"/>
  <c r="L955" i="8"/>
  <c r="H955" i="8"/>
  <c r="G955" i="8"/>
  <c r="AJ954" i="8"/>
  <c r="AK954" i="8" s="1"/>
  <c r="AH954" i="8"/>
  <c r="AG954" i="8"/>
  <c r="AE954" i="8"/>
  <c r="Y954" i="8"/>
  <c r="AC954" i="8" s="1"/>
  <c r="AF954" i="8" s="1"/>
  <c r="V954" i="8"/>
  <c r="U954" i="8"/>
  <c r="T954" i="8"/>
  <c r="P954" i="8"/>
  <c r="M954" i="8"/>
  <c r="L954" i="8"/>
  <c r="H954" i="8"/>
  <c r="R954" i="8" s="1"/>
  <c r="G954" i="8"/>
  <c r="AK953" i="8"/>
  <c r="AJ953" i="8"/>
  <c r="AH953" i="8"/>
  <c r="AG953" i="8"/>
  <c r="AE953" i="8"/>
  <c r="AD953" i="8"/>
  <c r="AC953" i="8"/>
  <c r="AF953" i="8" s="1"/>
  <c r="Y953" i="8"/>
  <c r="V953" i="8"/>
  <c r="Z953" i="8" s="1"/>
  <c r="U953" i="8"/>
  <c r="T953" i="8"/>
  <c r="P953" i="8"/>
  <c r="M953" i="8"/>
  <c r="L953" i="8"/>
  <c r="H953" i="8"/>
  <c r="N953" i="8" s="1"/>
  <c r="G953" i="8"/>
  <c r="AH952" i="8"/>
  <c r="AG952" i="8"/>
  <c r="AE952" i="8"/>
  <c r="Y952" i="8"/>
  <c r="V952" i="8"/>
  <c r="U952" i="8"/>
  <c r="T952" i="8"/>
  <c r="M952" i="8"/>
  <c r="L952" i="8"/>
  <c r="H952" i="8"/>
  <c r="R952" i="8" s="1"/>
  <c r="G952" i="8"/>
  <c r="AK951" i="8"/>
  <c r="AH951" i="8"/>
  <c r="AG951" i="8"/>
  <c r="AE951" i="8"/>
  <c r="AD951" i="8"/>
  <c r="Y951" i="8"/>
  <c r="AC951" i="8" s="1"/>
  <c r="AF951" i="8" s="1"/>
  <c r="V951" i="8"/>
  <c r="U951" i="8"/>
  <c r="T951" i="8"/>
  <c r="P951" i="8"/>
  <c r="M951" i="8"/>
  <c r="L951" i="8"/>
  <c r="H951" i="8"/>
  <c r="G951" i="8"/>
  <c r="AJ950" i="8"/>
  <c r="AK950" i="8" s="1"/>
  <c r="AH950" i="8"/>
  <c r="AG950" i="8"/>
  <c r="AE950" i="8"/>
  <c r="Y950" i="8"/>
  <c r="V950" i="8"/>
  <c r="U950" i="8"/>
  <c r="T950" i="8"/>
  <c r="P950" i="8"/>
  <c r="M950" i="8"/>
  <c r="L950" i="8"/>
  <c r="H950" i="8"/>
  <c r="R950" i="8" s="1"/>
  <c r="G950" i="8"/>
  <c r="AK949" i="8"/>
  <c r="AJ949" i="8"/>
  <c r="AH949" i="8"/>
  <c r="AG949" i="8"/>
  <c r="AE949" i="8"/>
  <c r="Y949" i="8"/>
  <c r="V949" i="8"/>
  <c r="Z949" i="8" s="1"/>
  <c r="U949" i="8"/>
  <c r="T949" i="8"/>
  <c r="P949" i="8"/>
  <c r="M949" i="8"/>
  <c r="L949" i="8"/>
  <c r="H949" i="8"/>
  <c r="G949" i="8"/>
  <c r="AH948" i="8"/>
  <c r="AG948" i="8"/>
  <c r="AE948" i="8"/>
  <c r="Y948" i="8"/>
  <c r="V948" i="8"/>
  <c r="U948" i="8"/>
  <c r="T948" i="8"/>
  <c r="M948" i="8"/>
  <c r="L948" i="8"/>
  <c r="N948" i="8" s="1"/>
  <c r="H948" i="8"/>
  <c r="R948" i="8" s="1"/>
  <c r="G948" i="8"/>
  <c r="AK947" i="8"/>
  <c r="AH947" i="8"/>
  <c r="AG947" i="8"/>
  <c r="AE947" i="8"/>
  <c r="AD947" i="8"/>
  <c r="Y947" i="8"/>
  <c r="AC947" i="8" s="1"/>
  <c r="AF947" i="8" s="1"/>
  <c r="V947" i="8"/>
  <c r="U947" i="8"/>
  <c r="T947" i="8"/>
  <c r="P947" i="8"/>
  <c r="M947" i="8"/>
  <c r="L947" i="8"/>
  <c r="H947" i="8"/>
  <c r="R947" i="8" s="1"/>
  <c r="G947" i="8"/>
  <c r="AH946" i="8"/>
  <c r="AG946" i="8"/>
  <c r="AE946" i="8"/>
  <c r="Y946" i="8"/>
  <c r="AC946" i="8" s="1"/>
  <c r="AF946" i="8" s="1"/>
  <c r="V946" i="8"/>
  <c r="U946" i="8"/>
  <c r="T946" i="8"/>
  <c r="P946" i="8"/>
  <c r="M946" i="8"/>
  <c r="L946" i="8"/>
  <c r="H946" i="8"/>
  <c r="R946" i="8" s="1"/>
  <c r="G946" i="8"/>
  <c r="AK945" i="8"/>
  <c r="AJ945" i="8"/>
  <c r="AH945" i="8"/>
  <c r="AG945" i="8"/>
  <c r="AE945" i="8"/>
  <c r="AD945" i="8"/>
  <c r="Y945" i="8"/>
  <c r="V945" i="8"/>
  <c r="U945" i="8"/>
  <c r="T945" i="8"/>
  <c r="P945" i="8"/>
  <c r="M945" i="8"/>
  <c r="L945" i="8"/>
  <c r="H945" i="8"/>
  <c r="G945" i="8"/>
  <c r="AK944" i="8"/>
  <c r="AH944" i="8"/>
  <c r="AG944" i="8"/>
  <c r="AE944" i="8"/>
  <c r="AD944" i="8"/>
  <c r="Y944" i="8"/>
  <c r="V944" i="8"/>
  <c r="U944" i="8"/>
  <c r="T944" i="8"/>
  <c r="M944" i="8"/>
  <c r="L944" i="8"/>
  <c r="H944" i="8"/>
  <c r="R944" i="8" s="1"/>
  <c r="G944" i="8"/>
  <c r="AJ943" i="8"/>
  <c r="AK943" i="8" s="1"/>
  <c r="AH943" i="8"/>
  <c r="AG943" i="8"/>
  <c r="AE943" i="8"/>
  <c r="Y943" i="8"/>
  <c r="V943" i="8"/>
  <c r="U943" i="8"/>
  <c r="T943" i="8"/>
  <c r="P943" i="8"/>
  <c r="M943" i="8"/>
  <c r="L943" i="8"/>
  <c r="H943" i="8"/>
  <c r="R943" i="8" s="1"/>
  <c r="G943" i="8"/>
  <c r="AJ942" i="8"/>
  <c r="AK942" i="8" s="1"/>
  <c r="AH942" i="8"/>
  <c r="AG942" i="8"/>
  <c r="AE942" i="8"/>
  <c r="Y942" i="8"/>
  <c r="V942" i="8"/>
  <c r="U942" i="8"/>
  <c r="T942" i="8"/>
  <c r="P942" i="8"/>
  <c r="M942" i="8"/>
  <c r="L942" i="8"/>
  <c r="H942" i="8"/>
  <c r="G942" i="8"/>
  <c r="AH941" i="8"/>
  <c r="AG941" i="8"/>
  <c r="AE941" i="8"/>
  <c r="Y941" i="8"/>
  <c r="V941" i="8"/>
  <c r="U941" i="8"/>
  <c r="T941" i="8"/>
  <c r="P941" i="8"/>
  <c r="AJ941" i="8" s="1"/>
  <c r="AK941" i="8" s="1"/>
  <c r="M941" i="8"/>
  <c r="L941" i="8"/>
  <c r="H941" i="8"/>
  <c r="G941" i="8"/>
  <c r="AH940" i="8"/>
  <c r="AG940" i="8"/>
  <c r="AE940" i="8"/>
  <c r="Y940" i="8"/>
  <c r="V940" i="8"/>
  <c r="U940" i="8"/>
  <c r="T940" i="8"/>
  <c r="M940" i="8"/>
  <c r="L940" i="8"/>
  <c r="H940" i="8"/>
  <c r="N940" i="8" s="1"/>
  <c r="G940" i="8"/>
  <c r="AH939" i="8"/>
  <c r="AG939" i="8"/>
  <c r="AE939" i="8"/>
  <c r="Y939" i="8"/>
  <c r="AC939" i="8" s="1"/>
  <c r="AF939" i="8" s="1"/>
  <c r="V939" i="8"/>
  <c r="U939" i="8"/>
  <c r="T939" i="8"/>
  <c r="P939" i="8"/>
  <c r="M939" i="8"/>
  <c r="L939" i="8"/>
  <c r="H939" i="8"/>
  <c r="R939" i="8" s="1"/>
  <c r="G939" i="8"/>
  <c r="AK938" i="8"/>
  <c r="AJ938" i="8"/>
  <c r="AH938" i="8"/>
  <c r="AG938" i="8"/>
  <c r="AE938" i="8"/>
  <c r="AD938" i="8"/>
  <c r="Y938" i="8"/>
  <c r="V938" i="8"/>
  <c r="W938" i="8" s="1"/>
  <c r="AA938" i="8" s="1"/>
  <c r="U938" i="8"/>
  <c r="T938" i="8"/>
  <c r="P938" i="8"/>
  <c r="M938" i="8"/>
  <c r="L938" i="8"/>
  <c r="H938" i="8"/>
  <c r="G938" i="8"/>
  <c r="AJ937" i="8"/>
  <c r="AK937" i="8" s="1"/>
  <c r="AH937" i="8"/>
  <c r="AG937" i="8"/>
  <c r="AE937" i="8"/>
  <c r="Y937" i="8"/>
  <c r="V937" i="8"/>
  <c r="Z937" i="8" s="1"/>
  <c r="U937" i="8"/>
  <c r="T937" i="8"/>
  <c r="P937" i="8"/>
  <c r="M937" i="8"/>
  <c r="L937" i="8"/>
  <c r="H937" i="8"/>
  <c r="G937" i="8"/>
  <c r="AH936" i="8"/>
  <c r="AG936" i="8"/>
  <c r="AE936" i="8"/>
  <c r="Y936" i="8"/>
  <c r="V936" i="8"/>
  <c r="U936" i="8"/>
  <c r="T936" i="8"/>
  <c r="M936" i="8"/>
  <c r="L936" i="8"/>
  <c r="H936" i="8"/>
  <c r="N936" i="8" s="1"/>
  <c r="G936" i="8"/>
  <c r="AK935" i="8"/>
  <c r="AJ935" i="8"/>
  <c r="AH935" i="8"/>
  <c r="AG935" i="8"/>
  <c r="AE935" i="8"/>
  <c r="AD935" i="8"/>
  <c r="Y935" i="8"/>
  <c r="AC935" i="8" s="1"/>
  <c r="AF935" i="8" s="1"/>
  <c r="V935" i="8"/>
  <c r="U935" i="8"/>
  <c r="W935" i="8" s="1"/>
  <c r="AA935" i="8" s="1"/>
  <c r="T935" i="8"/>
  <c r="P935" i="8"/>
  <c r="M935" i="8"/>
  <c r="L935" i="8"/>
  <c r="H935" i="8"/>
  <c r="G935" i="8"/>
  <c r="AJ934" i="8"/>
  <c r="AK934" i="8" s="1"/>
  <c r="AH934" i="8"/>
  <c r="AG934" i="8"/>
  <c r="AE934" i="8"/>
  <c r="Y934" i="8"/>
  <c r="AC934" i="8" s="1"/>
  <c r="AF934" i="8" s="1"/>
  <c r="V934" i="8"/>
  <c r="U934" i="8"/>
  <c r="T934" i="8"/>
  <c r="P934" i="8"/>
  <c r="M934" i="8"/>
  <c r="L934" i="8"/>
  <c r="H934" i="8"/>
  <c r="R934" i="8" s="1"/>
  <c r="G934" i="8"/>
  <c r="AK933" i="8"/>
  <c r="AH933" i="8"/>
  <c r="AG933" i="8"/>
  <c r="AE933" i="8"/>
  <c r="Y933" i="8"/>
  <c r="V933" i="8"/>
  <c r="U933" i="8"/>
  <c r="T933" i="8"/>
  <c r="P933" i="8"/>
  <c r="AJ933" i="8" s="1"/>
  <c r="M933" i="8"/>
  <c r="L933" i="8"/>
  <c r="H933" i="8"/>
  <c r="G933" i="8"/>
  <c r="AH932" i="8"/>
  <c r="AG932" i="8"/>
  <c r="AE932" i="8"/>
  <c r="Y932" i="8"/>
  <c r="V932" i="8"/>
  <c r="U932" i="8"/>
  <c r="T932" i="8"/>
  <c r="M932" i="8"/>
  <c r="O932" i="8" s="1"/>
  <c r="L932" i="8"/>
  <c r="H932" i="8"/>
  <c r="R932" i="8" s="1"/>
  <c r="G932" i="8"/>
  <c r="AJ931" i="8"/>
  <c r="AK931" i="8" s="1"/>
  <c r="AH931" i="8"/>
  <c r="AG931" i="8"/>
  <c r="AE931" i="8"/>
  <c r="Y931" i="8"/>
  <c r="V931" i="8"/>
  <c r="U931" i="8"/>
  <c r="T931" i="8"/>
  <c r="P931" i="8"/>
  <c r="M931" i="8"/>
  <c r="L931" i="8"/>
  <c r="H931" i="8"/>
  <c r="R931" i="8" s="1"/>
  <c r="G931" i="8"/>
  <c r="AJ930" i="8"/>
  <c r="AK930" i="8" s="1"/>
  <c r="AH930" i="8"/>
  <c r="AG930" i="8"/>
  <c r="AE930" i="8"/>
  <c r="Y930" i="8"/>
  <c r="V930" i="8"/>
  <c r="U930" i="8"/>
  <c r="T930" i="8"/>
  <c r="P930" i="8"/>
  <c r="M930" i="8"/>
  <c r="L930" i="8"/>
  <c r="H930" i="8"/>
  <c r="R930" i="8" s="1"/>
  <c r="G930" i="8"/>
  <c r="AJ929" i="8"/>
  <c r="AK929" i="8" s="1"/>
  <c r="AH929" i="8"/>
  <c r="AG929" i="8"/>
  <c r="AE929" i="8"/>
  <c r="Y929" i="8"/>
  <c r="AC929" i="8" s="1"/>
  <c r="AF929" i="8" s="1"/>
  <c r="V929" i="8"/>
  <c r="U929" i="8"/>
  <c r="T929" i="8"/>
  <c r="P929" i="8"/>
  <c r="M929" i="8"/>
  <c r="L929" i="8"/>
  <c r="H929" i="8"/>
  <c r="N929" i="8" s="1"/>
  <c r="G929" i="8"/>
  <c r="AH928" i="8"/>
  <c r="AG928" i="8"/>
  <c r="AE928" i="8"/>
  <c r="Y928" i="8"/>
  <c r="V928" i="8"/>
  <c r="U928" i="8"/>
  <c r="T928" i="8"/>
  <c r="M928" i="8"/>
  <c r="L928" i="8"/>
  <c r="H928" i="8"/>
  <c r="N928" i="8" s="1"/>
  <c r="G928" i="8"/>
  <c r="AH927" i="8"/>
  <c r="AG927" i="8"/>
  <c r="AE927" i="8"/>
  <c r="AC927" i="8"/>
  <c r="AF927" i="8" s="1"/>
  <c r="Y927" i="8"/>
  <c r="V927" i="8"/>
  <c r="U927" i="8"/>
  <c r="T927" i="8"/>
  <c r="P927" i="8"/>
  <c r="M927" i="8"/>
  <c r="L927" i="8"/>
  <c r="H927" i="8"/>
  <c r="R927" i="8" s="1"/>
  <c r="G927" i="8"/>
  <c r="AH926" i="8"/>
  <c r="AG926" i="8"/>
  <c r="AE926" i="8"/>
  <c r="Y926" i="8"/>
  <c r="V926" i="8"/>
  <c r="U926" i="8"/>
  <c r="T926" i="8"/>
  <c r="P926" i="8"/>
  <c r="M926" i="8"/>
  <c r="L926" i="8"/>
  <c r="H926" i="8"/>
  <c r="R926" i="8" s="1"/>
  <c r="G926" i="8"/>
  <c r="AH925" i="8"/>
  <c r="AG925" i="8"/>
  <c r="AE925" i="8"/>
  <c r="Y925" i="8"/>
  <c r="V925" i="8"/>
  <c r="U925" i="8"/>
  <c r="W925" i="8" s="1"/>
  <c r="T925" i="8"/>
  <c r="P925" i="8"/>
  <c r="AC925" i="8" s="1"/>
  <c r="AF925" i="8" s="1"/>
  <c r="M925" i="8"/>
  <c r="L925" i="8"/>
  <c r="H925" i="8"/>
  <c r="R925" i="8" s="1"/>
  <c r="G925" i="8"/>
  <c r="AH924" i="8"/>
  <c r="AG924" i="8"/>
  <c r="AE924" i="8"/>
  <c r="Y924" i="8"/>
  <c r="V924" i="8"/>
  <c r="U924" i="8"/>
  <c r="T924" i="8"/>
  <c r="M924" i="8"/>
  <c r="L924" i="8"/>
  <c r="H924" i="8"/>
  <c r="R924" i="8" s="1"/>
  <c r="G924" i="8"/>
  <c r="AH923" i="8"/>
  <c r="AG923" i="8"/>
  <c r="AE923" i="8"/>
  <c r="Y923" i="8"/>
  <c r="V923" i="8"/>
  <c r="U923" i="8"/>
  <c r="T923" i="8"/>
  <c r="P923" i="8"/>
  <c r="M923" i="8"/>
  <c r="L923" i="8"/>
  <c r="N923" i="8" s="1"/>
  <c r="H923" i="8"/>
  <c r="R923" i="8" s="1"/>
  <c r="G923" i="8"/>
  <c r="AH922" i="8"/>
  <c r="AG922" i="8"/>
  <c r="AE922" i="8"/>
  <c r="Y922" i="8"/>
  <c r="V922" i="8"/>
  <c r="U922" i="8"/>
  <c r="W922" i="8" s="1"/>
  <c r="T922" i="8"/>
  <c r="P922" i="8"/>
  <c r="M922" i="8"/>
  <c r="L922" i="8"/>
  <c r="H922" i="8"/>
  <c r="N922" i="8" s="1"/>
  <c r="G922" i="8"/>
  <c r="AH921" i="8"/>
  <c r="AG921" i="8"/>
  <c r="AE921" i="8"/>
  <c r="Y921" i="8"/>
  <c r="V921" i="8"/>
  <c r="U921" i="8"/>
  <c r="T921" i="8"/>
  <c r="P921" i="8"/>
  <c r="M921" i="8"/>
  <c r="L921" i="8"/>
  <c r="H921" i="8"/>
  <c r="G921" i="8"/>
  <c r="AH920" i="8"/>
  <c r="AG920" i="8"/>
  <c r="AE920" i="8"/>
  <c r="Y920" i="8"/>
  <c r="V920" i="8"/>
  <c r="U920" i="8"/>
  <c r="W920" i="8" s="1"/>
  <c r="T920" i="8"/>
  <c r="M920" i="8"/>
  <c r="L920" i="8"/>
  <c r="H920" i="8"/>
  <c r="G920" i="8"/>
  <c r="AK919" i="8"/>
  <c r="AH919" i="8"/>
  <c r="AG919" i="8"/>
  <c r="AE919" i="8"/>
  <c r="AD919" i="8"/>
  <c r="Y919" i="8"/>
  <c r="AC919" i="8" s="1"/>
  <c r="AF919" i="8" s="1"/>
  <c r="V919" i="8"/>
  <c r="U919" i="8"/>
  <c r="T919" i="8"/>
  <c r="P919" i="8"/>
  <c r="M919" i="8"/>
  <c r="L919" i="8"/>
  <c r="H919" i="8"/>
  <c r="G919" i="8"/>
  <c r="AJ918" i="8"/>
  <c r="AK918" i="8" s="1"/>
  <c r="AH918" i="8"/>
  <c r="AG918" i="8"/>
  <c r="AE918" i="8"/>
  <c r="Y918" i="8"/>
  <c r="AC918" i="8" s="1"/>
  <c r="AF918" i="8" s="1"/>
  <c r="V918" i="8"/>
  <c r="Z918" i="8" s="1"/>
  <c r="U918" i="8"/>
  <c r="T918" i="8"/>
  <c r="P918" i="8"/>
  <c r="M918" i="8"/>
  <c r="L918" i="8"/>
  <c r="H918" i="8"/>
  <c r="R918" i="8" s="1"/>
  <c r="G918" i="8"/>
  <c r="AJ917" i="8"/>
  <c r="AK917" i="8" s="1"/>
  <c r="AH917" i="8"/>
  <c r="AG917" i="8"/>
  <c r="AE917" i="8"/>
  <c r="Y917" i="8"/>
  <c r="V917" i="8"/>
  <c r="U917" i="8"/>
  <c r="T917" i="8"/>
  <c r="P917" i="8"/>
  <c r="M917" i="8"/>
  <c r="L917" i="8"/>
  <c r="H917" i="8"/>
  <c r="R917" i="8" s="1"/>
  <c r="G917" i="8"/>
  <c r="AH916" i="8"/>
  <c r="AG916" i="8"/>
  <c r="AE916" i="8"/>
  <c r="Y916" i="8"/>
  <c r="V916" i="8"/>
  <c r="Z916" i="8" s="1"/>
  <c r="U916" i="8"/>
  <c r="T916" i="8"/>
  <c r="P916" i="8"/>
  <c r="AJ916" i="8" s="1"/>
  <c r="AK916" i="8" s="1"/>
  <c r="M916" i="8"/>
  <c r="L916" i="8"/>
  <c r="H916" i="8"/>
  <c r="R916" i="8" s="1"/>
  <c r="G916" i="8"/>
  <c r="AJ915" i="8"/>
  <c r="AK915" i="8" s="1"/>
  <c r="AH915" i="8"/>
  <c r="AG915" i="8"/>
  <c r="AE915" i="8"/>
  <c r="Y915" i="8"/>
  <c r="AC915" i="8" s="1"/>
  <c r="AF915" i="8" s="1"/>
  <c r="V915" i="8"/>
  <c r="U915" i="8"/>
  <c r="T915" i="8"/>
  <c r="P915" i="8"/>
  <c r="M915" i="8"/>
  <c r="L915" i="8"/>
  <c r="H915" i="8"/>
  <c r="G915" i="8"/>
  <c r="AJ914" i="8"/>
  <c r="AK914" i="8" s="1"/>
  <c r="AH914" i="8"/>
  <c r="AG914" i="8"/>
  <c r="AE914" i="8"/>
  <c r="Y914" i="8"/>
  <c r="AC914" i="8" s="1"/>
  <c r="AF914" i="8" s="1"/>
  <c r="V914" i="8"/>
  <c r="Z914" i="8" s="1"/>
  <c r="U914" i="8"/>
  <c r="T914" i="8"/>
  <c r="P914" i="8"/>
  <c r="M914" i="8"/>
  <c r="L914" i="8"/>
  <c r="H914" i="8"/>
  <c r="R914" i="8" s="1"/>
  <c r="G914" i="8"/>
  <c r="AK913" i="8"/>
  <c r="AJ913" i="8"/>
  <c r="AH913" i="8"/>
  <c r="AG913" i="8"/>
  <c r="AE913" i="8"/>
  <c r="AD913" i="8"/>
  <c r="Y913" i="8"/>
  <c r="V913" i="8"/>
  <c r="U913" i="8"/>
  <c r="T913" i="8"/>
  <c r="P913" i="8"/>
  <c r="M913" i="8"/>
  <c r="L913" i="8"/>
  <c r="H913" i="8"/>
  <c r="R913" i="8" s="1"/>
  <c r="G913" i="8"/>
  <c r="AK912" i="8"/>
  <c r="AH912" i="8"/>
  <c r="AG912" i="8"/>
  <c r="AE912" i="8"/>
  <c r="AD912" i="8"/>
  <c r="Y912" i="8"/>
  <c r="V912" i="8"/>
  <c r="U912" i="8"/>
  <c r="T912" i="8"/>
  <c r="M912" i="8"/>
  <c r="L912" i="8"/>
  <c r="H912" i="8"/>
  <c r="R912" i="8" s="1"/>
  <c r="G912" i="8"/>
  <c r="AK911" i="8"/>
  <c r="AH911" i="8"/>
  <c r="AG911" i="8"/>
  <c r="AE911" i="8"/>
  <c r="AD911" i="8"/>
  <c r="Y911" i="8"/>
  <c r="V911" i="8"/>
  <c r="U911" i="8"/>
  <c r="T911" i="8"/>
  <c r="P911" i="8"/>
  <c r="M911" i="8"/>
  <c r="L911" i="8"/>
  <c r="H911" i="8"/>
  <c r="O911" i="8" s="1"/>
  <c r="G911" i="8"/>
  <c r="AK910" i="8"/>
  <c r="AJ910" i="8"/>
  <c r="AH910" i="8"/>
  <c r="AG910" i="8"/>
  <c r="AE910" i="8"/>
  <c r="AD910" i="8"/>
  <c r="Y910" i="8"/>
  <c r="V910" i="8"/>
  <c r="Z910" i="8" s="1"/>
  <c r="U910" i="8"/>
  <c r="T910" i="8"/>
  <c r="P910" i="8"/>
  <c r="M910" i="8"/>
  <c r="L910" i="8"/>
  <c r="H910" i="8"/>
  <c r="N910" i="8" s="1"/>
  <c r="G910" i="8"/>
  <c r="AK909" i="8"/>
  <c r="AH909" i="8"/>
  <c r="AG909" i="8"/>
  <c r="AE909" i="8"/>
  <c r="AD909" i="8"/>
  <c r="Y909" i="8"/>
  <c r="V909" i="8"/>
  <c r="U909" i="8"/>
  <c r="T909" i="8"/>
  <c r="M909" i="8"/>
  <c r="P909" i="8" s="1"/>
  <c r="AJ909" i="8" s="1"/>
  <c r="L909" i="8"/>
  <c r="H909" i="8"/>
  <c r="R909" i="8" s="1"/>
  <c r="G909" i="8"/>
  <c r="AK908" i="8"/>
  <c r="AH908" i="8"/>
  <c r="AG908" i="8"/>
  <c r="AE908" i="8"/>
  <c r="AD908" i="8"/>
  <c r="Y908" i="8"/>
  <c r="V908" i="8"/>
  <c r="U908" i="8"/>
  <c r="T908" i="8"/>
  <c r="P908" i="8"/>
  <c r="AJ908" i="8" s="1"/>
  <c r="M908" i="8"/>
  <c r="L908" i="8"/>
  <c r="H908" i="8"/>
  <c r="G908" i="8"/>
  <c r="AJ907" i="8"/>
  <c r="AK907" i="8" s="1"/>
  <c r="AH907" i="8"/>
  <c r="AG907" i="8"/>
  <c r="AE907" i="8"/>
  <c r="Y907" i="8"/>
  <c r="AC907" i="8" s="1"/>
  <c r="AF907" i="8" s="1"/>
  <c r="V907" i="8"/>
  <c r="Z907" i="8" s="1"/>
  <c r="U907" i="8"/>
  <c r="T907" i="8"/>
  <c r="P907" i="8"/>
  <c r="M907" i="8"/>
  <c r="L907" i="8"/>
  <c r="H907" i="8"/>
  <c r="O907" i="8" s="1"/>
  <c r="G907" i="8"/>
  <c r="AK906" i="8"/>
  <c r="AH906" i="8"/>
  <c r="AG906" i="8"/>
  <c r="AE906" i="8"/>
  <c r="Y906" i="8"/>
  <c r="AC906" i="8" s="1"/>
  <c r="AF906" i="8" s="1"/>
  <c r="V906" i="8"/>
  <c r="Z906" i="8" s="1"/>
  <c r="U906" i="8"/>
  <c r="T906" i="8"/>
  <c r="P906" i="8"/>
  <c r="AJ906" i="8" s="1"/>
  <c r="M906" i="8"/>
  <c r="L906" i="8"/>
  <c r="H906" i="8"/>
  <c r="R906" i="8" s="1"/>
  <c r="G906" i="8"/>
  <c r="AJ905" i="8"/>
  <c r="AK905" i="8" s="1"/>
  <c r="AH905" i="8"/>
  <c r="AG905" i="8"/>
  <c r="AE905" i="8"/>
  <c r="Y905" i="8"/>
  <c r="AC905" i="8" s="1"/>
  <c r="AF905" i="8" s="1"/>
  <c r="V905" i="8"/>
  <c r="Z905" i="8" s="1"/>
  <c r="U905" i="8"/>
  <c r="T905" i="8"/>
  <c r="P905" i="8"/>
  <c r="M905" i="8"/>
  <c r="L905" i="8"/>
  <c r="H905" i="8"/>
  <c r="R905" i="8" s="1"/>
  <c r="G905" i="8"/>
  <c r="AH904" i="8"/>
  <c r="AG904" i="8"/>
  <c r="AE904" i="8"/>
  <c r="Y904" i="8"/>
  <c r="AC904" i="8" s="1"/>
  <c r="AF904" i="8" s="1"/>
  <c r="V904" i="8"/>
  <c r="U904" i="8"/>
  <c r="W904" i="8" s="1"/>
  <c r="AA904" i="8" s="1"/>
  <c r="T904" i="8"/>
  <c r="P904" i="8"/>
  <c r="AJ904" i="8" s="1"/>
  <c r="AK904" i="8" s="1"/>
  <c r="M904" i="8"/>
  <c r="L904" i="8"/>
  <c r="H904" i="8"/>
  <c r="R904" i="8" s="1"/>
  <c r="G904" i="8"/>
  <c r="AH903" i="8"/>
  <c r="AG903" i="8"/>
  <c r="AE903" i="8"/>
  <c r="Y903" i="8"/>
  <c r="AC903" i="8" s="1"/>
  <c r="AF903" i="8" s="1"/>
  <c r="V903" i="8"/>
  <c r="U903" i="8"/>
  <c r="T903" i="8"/>
  <c r="P903" i="8"/>
  <c r="AJ903" i="8" s="1"/>
  <c r="AK903" i="8" s="1"/>
  <c r="M903" i="8"/>
  <c r="L903" i="8"/>
  <c r="H903" i="8"/>
  <c r="G903" i="8"/>
  <c r="AK902" i="8"/>
  <c r="AH902" i="8"/>
  <c r="AG902" i="8"/>
  <c r="AE902" i="8"/>
  <c r="AD902" i="8"/>
  <c r="Y902" i="8"/>
  <c r="V902" i="8"/>
  <c r="U902" i="8"/>
  <c r="T902" i="8"/>
  <c r="P902" i="8"/>
  <c r="AJ902" i="8" s="1"/>
  <c r="M902" i="8"/>
  <c r="L902" i="8"/>
  <c r="N902" i="8" s="1"/>
  <c r="H902" i="8"/>
  <c r="O902" i="8" s="1"/>
  <c r="G902" i="8"/>
  <c r="AJ901" i="8"/>
  <c r="AK901" i="8" s="1"/>
  <c r="AH901" i="8"/>
  <c r="AG901" i="8"/>
  <c r="AE901" i="8"/>
  <c r="Y901" i="8"/>
  <c r="AC901" i="8" s="1"/>
  <c r="AF901" i="8" s="1"/>
  <c r="V901" i="8"/>
  <c r="Z901" i="8" s="1"/>
  <c r="U901" i="8"/>
  <c r="W901" i="8" s="1"/>
  <c r="AA901" i="8" s="1"/>
  <c r="T901" i="8"/>
  <c r="P901" i="8"/>
  <c r="M901" i="8"/>
  <c r="L901" i="8"/>
  <c r="H901" i="8"/>
  <c r="R901" i="8" s="1"/>
  <c r="G901" i="8"/>
  <c r="AH900" i="8"/>
  <c r="AG900" i="8"/>
  <c r="AE900" i="8"/>
  <c r="Y900" i="8"/>
  <c r="AC900" i="8" s="1"/>
  <c r="AF900" i="8" s="1"/>
  <c r="V900" i="8"/>
  <c r="U900" i="8"/>
  <c r="T900" i="8"/>
  <c r="P900" i="8"/>
  <c r="AJ900" i="8" s="1"/>
  <c r="AK900" i="8" s="1"/>
  <c r="M900" i="8"/>
  <c r="L900" i="8"/>
  <c r="H900" i="8"/>
  <c r="R900" i="8" s="1"/>
  <c r="G900" i="8"/>
  <c r="AH899" i="8"/>
  <c r="AG899" i="8"/>
  <c r="AE899" i="8"/>
  <c r="Y899" i="8"/>
  <c r="AC899" i="8" s="1"/>
  <c r="AF899" i="8" s="1"/>
  <c r="V899" i="8"/>
  <c r="U899" i="8"/>
  <c r="W899" i="8" s="1"/>
  <c r="AA899" i="8" s="1"/>
  <c r="T899" i="8"/>
  <c r="P899" i="8"/>
  <c r="AJ899" i="8" s="1"/>
  <c r="AK899" i="8" s="1"/>
  <c r="M899" i="8"/>
  <c r="O899" i="8" s="1"/>
  <c r="L899" i="8"/>
  <c r="H899" i="8"/>
  <c r="R899" i="8" s="1"/>
  <c r="G899" i="8"/>
  <c r="AH898" i="8"/>
  <c r="AG898" i="8"/>
  <c r="AE898" i="8"/>
  <c r="Y898" i="8"/>
  <c r="V898" i="8"/>
  <c r="U898" i="8"/>
  <c r="T898" i="8"/>
  <c r="P898" i="8"/>
  <c r="AJ898" i="8" s="1"/>
  <c r="AK898" i="8" s="1"/>
  <c r="M898" i="8"/>
  <c r="L898" i="8"/>
  <c r="H898" i="8"/>
  <c r="O898" i="8" s="1"/>
  <c r="G898" i="8"/>
  <c r="AJ897" i="8"/>
  <c r="AK897" i="8" s="1"/>
  <c r="AH897" i="8"/>
  <c r="AG897" i="8"/>
  <c r="AE897" i="8"/>
  <c r="Y897" i="8"/>
  <c r="AC897" i="8" s="1"/>
  <c r="AF897" i="8" s="1"/>
  <c r="V897" i="8"/>
  <c r="Z897" i="8" s="1"/>
  <c r="U897" i="8"/>
  <c r="T897" i="8"/>
  <c r="P897" i="8"/>
  <c r="M897" i="8"/>
  <c r="L897" i="8"/>
  <c r="H897" i="8"/>
  <c r="R897" i="8" s="1"/>
  <c r="G897" i="8"/>
  <c r="AH896" i="8"/>
  <c r="AG896" i="8"/>
  <c r="AE896" i="8"/>
  <c r="AC896" i="8"/>
  <c r="AF896" i="8" s="1"/>
  <c r="Y896" i="8"/>
  <c r="V896" i="8"/>
  <c r="U896" i="8"/>
  <c r="T896" i="8"/>
  <c r="P896" i="8"/>
  <c r="AJ896" i="8" s="1"/>
  <c r="AK896" i="8" s="1"/>
  <c r="M896" i="8"/>
  <c r="L896" i="8"/>
  <c r="N896" i="8" s="1"/>
  <c r="H896" i="8"/>
  <c r="R896" i="8" s="1"/>
  <c r="G896" i="8"/>
  <c r="AH895" i="8"/>
  <c r="AG895" i="8"/>
  <c r="AE895" i="8"/>
  <c r="Y895" i="8"/>
  <c r="AC895" i="8" s="1"/>
  <c r="AF895" i="8" s="1"/>
  <c r="V895" i="8"/>
  <c r="U895" i="8"/>
  <c r="T895" i="8"/>
  <c r="P895" i="8"/>
  <c r="AJ895" i="8" s="1"/>
  <c r="AK895" i="8" s="1"/>
  <c r="M895" i="8"/>
  <c r="L895" i="8"/>
  <c r="H895" i="8"/>
  <c r="N895" i="8" s="1"/>
  <c r="G895" i="8"/>
  <c r="AK894" i="8"/>
  <c r="AH894" i="8"/>
  <c r="AG894" i="8"/>
  <c r="AE894" i="8"/>
  <c r="AD894" i="8"/>
  <c r="Y894" i="8"/>
  <c r="V894" i="8"/>
  <c r="U894" i="8"/>
  <c r="T894" i="8"/>
  <c r="P894" i="8"/>
  <c r="AJ894" i="8" s="1"/>
  <c r="M894" i="8"/>
  <c r="L894" i="8"/>
  <c r="H894" i="8"/>
  <c r="O894" i="8" s="1"/>
  <c r="G894" i="8"/>
  <c r="AJ893" i="8"/>
  <c r="AK893" i="8" s="1"/>
  <c r="AH893" i="8"/>
  <c r="AG893" i="8"/>
  <c r="AE893" i="8"/>
  <c r="AC893" i="8"/>
  <c r="AF893" i="8" s="1"/>
  <c r="Y893" i="8"/>
  <c r="V893" i="8"/>
  <c r="Z893" i="8" s="1"/>
  <c r="U893" i="8"/>
  <c r="T893" i="8"/>
  <c r="P893" i="8"/>
  <c r="M893" i="8"/>
  <c r="O893" i="8" s="1"/>
  <c r="L893" i="8"/>
  <c r="N893" i="8" s="1"/>
  <c r="H893" i="8"/>
  <c r="R893" i="8" s="1"/>
  <c r="G893" i="8"/>
  <c r="AH892" i="8"/>
  <c r="AG892" i="8"/>
  <c r="AE892" i="8"/>
  <c r="Y892" i="8"/>
  <c r="AC892" i="8" s="1"/>
  <c r="AF892" i="8" s="1"/>
  <c r="V892" i="8"/>
  <c r="U892" i="8"/>
  <c r="T892" i="8"/>
  <c r="P892" i="8"/>
  <c r="AJ892" i="8" s="1"/>
  <c r="AK892" i="8" s="1"/>
  <c r="M892" i="8"/>
  <c r="L892" i="8"/>
  <c r="H892" i="8"/>
  <c r="R892" i="8" s="1"/>
  <c r="G892" i="8"/>
  <c r="AH891" i="8"/>
  <c r="AG891" i="8"/>
  <c r="AE891" i="8"/>
  <c r="Y891" i="8"/>
  <c r="AC891" i="8" s="1"/>
  <c r="AF891" i="8" s="1"/>
  <c r="V891" i="8"/>
  <c r="W891" i="8" s="1"/>
  <c r="AA891" i="8" s="1"/>
  <c r="U891" i="8"/>
  <c r="T891" i="8"/>
  <c r="P891" i="8"/>
  <c r="AJ891" i="8" s="1"/>
  <c r="AK891" i="8" s="1"/>
  <c r="M891" i="8"/>
  <c r="L891" i="8"/>
  <c r="H891" i="8"/>
  <c r="R891" i="8" s="1"/>
  <c r="G891" i="8"/>
  <c r="AK890" i="8"/>
  <c r="AH890" i="8"/>
  <c r="AG890" i="8"/>
  <c r="AE890" i="8"/>
  <c r="AD890" i="8"/>
  <c r="Y890" i="8"/>
  <c r="V890" i="8"/>
  <c r="U890" i="8"/>
  <c r="T890" i="8"/>
  <c r="P890" i="8"/>
  <c r="AJ890" i="8" s="1"/>
  <c r="M890" i="8"/>
  <c r="L890" i="8"/>
  <c r="H890" i="8"/>
  <c r="O890" i="8" s="1"/>
  <c r="G890" i="8"/>
  <c r="AJ889" i="8"/>
  <c r="AK889" i="8" s="1"/>
  <c r="AH889" i="8"/>
  <c r="AG889" i="8"/>
  <c r="AE889" i="8"/>
  <c r="Y889" i="8"/>
  <c r="AC889" i="8" s="1"/>
  <c r="AF889" i="8" s="1"/>
  <c r="V889" i="8"/>
  <c r="Z889" i="8" s="1"/>
  <c r="U889" i="8"/>
  <c r="T889" i="8"/>
  <c r="P889" i="8"/>
  <c r="M889" i="8"/>
  <c r="L889" i="8"/>
  <c r="H889" i="8"/>
  <c r="R889" i="8" s="1"/>
  <c r="G889" i="8"/>
  <c r="AH888" i="8"/>
  <c r="AG888" i="8"/>
  <c r="AE888" i="8"/>
  <c r="Y888" i="8"/>
  <c r="AC888" i="8" s="1"/>
  <c r="AF888" i="8" s="1"/>
  <c r="V888" i="8"/>
  <c r="U888" i="8"/>
  <c r="T888" i="8"/>
  <c r="P888" i="8"/>
  <c r="AJ888" i="8" s="1"/>
  <c r="AK888" i="8" s="1"/>
  <c r="M888" i="8"/>
  <c r="L888" i="8"/>
  <c r="H888" i="8"/>
  <c r="G888" i="8"/>
  <c r="AH887" i="8"/>
  <c r="AG887" i="8"/>
  <c r="AE887" i="8"/>
  <c r="Y887" i="8"/>
  <c r="AC887" i="8" s="1"/>
  <c r="AF887" i="8" s="1"/>
  <c r="V887" i="8"/>
  <c r="U887" i="8"/>
  <c r="T887" i="8"/>
  <c r="P887" i="8"/>
  <c r="AJ887" i="8" s="1"/>
  <c r="AK887" i="8" s="1"/>
  <c r="M887" i="8"/>
  <c r="L887" i="8"/>
  <c r="H887" i="8"/>
  <c r="G887" i="8"/>
  <c r="AH886" i="8"/>
  <c r="AG886" i="8"/>
  <c r="AE886" i="8"/>
  <c r="Y886" i="8"/>
  <c r="V886" i="8"/>
  <c r="U886" i="8"/>
  <c r="T886" i="8"/>
  <c r="P886" i="8"/>
  <c r="M886" i="8"/>
  <c r="L886" i="8"/>
  <c r="H886" i="8"/>
  <c r="O886" i="8" s="1"/>
  <c r="G886" i="8"/>
  <c r="AJ885" i="8"/>
  <c r="AK885" i="8" s="1"/>
  <c r="AH885" i="8"/>
  <c r="AG885" i="8"/>
  <c r="AE885" i="8"/>
  <c r="Y885" i="8"/>
  <c r="AC885" i="8" s="1"/>
  <c r="AF885" i="8" s="1"/>
  <c r="V885" i="8"/>
  <c r="Z885" i="8" s="1"/>
  <c r="U885" i="8"/>
  <c r="T885" i="8"/>
  <c r="P885" i="8"/>
  <c r="M885" i="8"/>
  <c r="O885" i="8" s="1"/>
  <c r="L885" i="8"/>
  <c r="H885" i="8"/>
  <c r="R885" i="8" s="1"/>
  <c r="G885" i="8"/>
  <c r="AH884" i="8"/>
  <c r="AG884" i="8"/>
  <c r="AE884" i="8"/>
  <c r="Y884" i="8"/>
  <c r="AC884" i="8" s="1"/>
  <c r="AF884" i="8" s="1"/>
  <c r="V884" i="8"/>
  <c r="U884" i="8"/>
  <c r="T884" i="8"/>
  <c r="P884" i="8"/>
  <c r="AJ884" i="8" s="1"/>
  <c r="AK884" i="8" s="1"/>
  <c r="M884" i="8"/>
  <c r="L884" i="8"/>
  <c r="H884" i="8"/>
  <c r="G884" i="8"/>
  <c r="AK883" i="8"/>
  <c r="AH883" i="8"/>
  <c r="AG883" i="8"/>
  <c r="AE883" i="8"/>
  <c r="AD883" i="8"/>
  <c r="Y883" i="8"/>
  <c r="AC883" i="8" s="1"/>
  <c r="AF883" i="8" s="1"/>
  <c r="V883" i="8"/>
  <c r="U883" i="8"/>
  <c r="T883" i="8"/>
  <c r="P883" i="8"/>
  <c r="AJ883" i="8" s="1"/>
  <c r="M883" i="8"/>
  <c r="L883" i="8"/>
  <c r="H883" i="8"/>
  <c r="R883" i="8" s="1"/>
  <c r="G883" i="8"/>
  <c r="AH882" i="8"/>
  <c r="AG882" i="8"/>
  <c r="AE882" i="8"/>
  <c r="Y882" i="8"/>
  <c r="V882" i="8"/>
  <c r="U882" i="8"/>
  <c r="T882" i="8"/>
  <c r="P882" i="8"/>
  <c r="M882" i="8"/>
  <c r="L882" i="8"/>
  <c r="H882" i="8"/>
  <c r="O882" i="8" s="1"/>
  <c r="G882" i="8"/>
  <c r="AJ881" i="8"/>
  <c r="AK881" i="8" s="1"/>
  <c r="AH881" i="8"/>
  <c r="AG881" i="8"/>
  <c r="AE881" i="8"/>
  <c r="Y881" i="8"/>
  <c r="AC881" i="8" s="1"/>
  <c r="AF881" i="8" s="1"/>
  <c r="V881" i="8"/>
  <c r="Z881" i="8" s="1"/>
  <c r="U881" i="8"/>
  <c r="T881" i="8"/>
  <c r="P881" i="8"/>
  <c r="M881" i="8"/>
  <c r="L881" i="8"/>
  <c r="H881" i="8"/>
  <c r="G881" i="8"/>
  <c r="AK880" i="8"/>
  <c r="AH880" i="8"/>
  <c r="AG880" i="8"/>
  <c r="AE880" i="8"/>
  <c r="AD880" i="8"/>
  <c r="Y880" i="8"/>
  <c r="V880" i="8"/>
  <c r="Z880" i="8" s="1"/>
  <c r="U880" i="8"/>
  <c r="T880" i="8"/>
  <c r="P880" i="8"/>
  <c r="AJ880" i="8" s="1"/>
  <c r="M880" i="8"/>
  <c r="L880" i="8"/>
  <c r="H880" i="8"/>
  <c r="G880" i="8"/>
  <c r="AK879" i="8"/>
  <c r="AJ879" i="8"/>
  <c r="AH879" i="8"/>
  <c r="AG879" i="8"/>
  <c r="AE879" i="8"/>
  <c r="AD879" i="8"/>
  <c r="Y879" i="8"/>
  <c r="AC879" i="8" s="1"/>
  <c r="AF879" i="8" s="1"/>
  <c r="V879" i="8"/>
  <c r="U879" i="8"/>
  <c r="W879" i="8" s="1"/>
  <c r="AA879" i="8" s="1"/>
  <c r="T879" i="8"/>
  <c r="P879" i="8"/>
  <c r="M879" i="8"/>
  <c r="L879" i="8"/>
  <c r="H879" i="8"/>
  <c r="R879" i="8" s="1"/>
  <c r="G879" i="8"/>
  <c r="AK878" i="8"/>
  <c r="AH878" i="8"/>
  <c r="AG878" i="8"/>
  <c r="AE878" i="8"/>
  <c r="AD878" i="8"/>
  <c r="Y878" i="8"/>
  <c r="V878" i="8"/>
  <c r="U878" i="8"/>
  <c r="W878" i="8" s="1"/>
  <c r="AA878" i="8" s="1"/>
  <c r="T878" i="8"/>
  <c r="P878" i="8"/>
  <c r="M878" i="8"/>
  <c r="L878" i="8"/>
  <c r="H878" i="8"/>
  <c r="O878" i="8" s="1"/>
  <c r="G878" i="8"/>
  <c r="AJ877" i="8"/>
  <c r="AK877" i="8" s="1"/>
  <c r="AH877" i="8"/>
  <c r="AG877" i="8"/>
  <c r="AE877" i="8"/>
  <c r="Y877" i="8"/>
  <c r="AC877" i="8" s="1"/>
  <c r="AF877" i="8" s="1"/>
  <c r="V877" i="8"/>
  <c r="Z877" i="8" s="1"/>
  <c r="U877" i="8"/>
  <c r="T877" i="8"/>
  <c r="P877" i="8"/>
  <c r="M877" i="8"/>
  <c r="L877" i="8"/>
  <c r="H877" i="8"/>
  <c r="R877" i="8" s="1"/>
  <c r="G877" i="8"/>
  <c r="AH876" i="8"/>
  <c r="AG876" i="8"/>
  <c r="AE876" i="8"/>
  <c r="Y876" i="8"/>
  <c r="AC876" i="8" s="1"/>
  <c r="AF876" i="8" s="1"/>
  <c r="V876" i="8"/>
  <c r="Z876" i="8" s="1"/>
  <c r="U876" i="8"/>
  <c r="T876" i="8"/>
  <c r="P876" i="8"/>
  <c r="AJ876" i="8" s="1"/>
  <c r="AK876" i="8" s="1"/>
  <c r="M876" i="8"/>
  <c r="L876" i="8"/>
  <c r="H876" i="8"/>
  <c r="R876" i="8" s="1"/>
  <c r="G876" i="8"/>
  <c r="AJ875" i="8"/>
  <c r="AK875" i="8" s="1"/>
  <c r="AH875" i="8"/>
  <c r="AG875" i="8"/>
  <c r="AE875" i="8"/>
  <c r="Y875" i="8"/>
  <c r="AC875" i="8" s="1"/>
  <c r="AF875" i="8" s="1"/>
  <c r="V875" i="8"/>
  <c r="U875" i="8"/>
  <c r="T875" i="8"/>
  <c r="R875" i="8"/>
  <c r="P875" i="8"/>
  <c r="M875" i="8"/>
  <c r="L875" i="8"/>
  <c r="H875" i="8"/>
  <c r="N875" i="8" s="1"/>
  <c r="G875" i="8"/>
  <c r="AK874" i="8"/>
  <c r="AH874" i="8"/>
  <c r="AG874" i="8"/>
  <c r="AE874" i="8"/>
  <c r="AD874" i="8"/>
  <c r="Y874" i="8"/>
  <c r="V874" i="8"/>
  <c r="U874" i="8"/>
  <c r="T874" i="8"/>
  <c r="P874" i="8"/>
  <c r="M874" i="8"/>
  <c r="L874" i="8"/>
  <c r="H874" i="8"/>
  <c r="O874" i="8" s="1"/>
  <c r="G874" i="8"/>
  <c r="AJ873" i="8"/>
  <c r="AK873" i="8" s="1"/>
  <c r="AH873" i="8"/>
  <c r="AG873" i="8"/>
  <c r="AE873" i="8"/>
  <c r="Y873" i="8"/>
  <c r="AC873" i="8" s="1"/>
  <c r="AF873" i="8" s="1"/>
  <c r="V873" i="8"/>
  <c r="Z873" i="8" s="1"/>
  <c r="U873" i="8"/>
  <c r="W873" i="8" s="1"/>
  <c r="AA873" i="8" s="1"/>
  <c r="T873" i="8"/>
  <c r="P873" i="8"/>
  <c r="M873" i="8"/>
  <c r="L873" i="8"/>
  <c r="H873" i="8"/>
  <c r="R873" i="8" s="1"/>
  <c r="G873" i="8"/>
  <c r="AH872" i="8"/>
  <c r="AG872" i="8"/>
  <c r="AE872" i="8"/>
  <c r="Y872" i="8"/>
  <c r="V872" i="8"/>
  <c r="Z872" i="8" s="1"/>
  <c r="U872" i="8"/>
  <c r="T872" i="8"/>
  <c r="P872" i="8"/>
  <c r="AJ872" i="8" s="1"/>
  <c r="AK872" i="8" s="1"/>
  <c r="M872" i="8"/>
  <c r="L872" i="8"/>
  <c r="H872" i="8"/>
  <c r="G872" i="8"/>
  <c r="AJ871" i="8"/>
  <c r="AK871" i="8" s="1"/>
  <c r="AH871" i="8"/>
  <c r="AG871" i="8"/>
  <c r="AE871" i="8"/>
  <c r="Y871" i="8"/>
  <c r="AC871" i="8" s="1"/>
  <c r="AF871" i="8" s="1"/>
  <c r="V871" i="8"/>
  <c r="U871" i="8"/>
  <c r="T871" i="8"/>
  <c r="P871" i="8"/>
  <c r="M871" i="8"/>
  <c r="L871" i="8"/>
  <c r="H871" i="8"/>
  <c r="N871" i="8" s="1"/>
  <c r="G871" i="8"/>
  <c r="AK870" i="8"/>
  <c r="AH870" i="8"/>
  <c r="AG870" i="8"/>
  <c r="AE870" i="8"/>
  <c r="AD870" i="8"/>
  <c r="Y870" i="8"/>
  <c r="V870" i="8"/>
  <c r="U870" i="8"/>
  <c r="T870" i="8"/>
  <c r="P870" i="8"/>
  <c r="M870" i="8"/>
  <c r="L870" i="8"/>
  <c r="H870" i="8"/>
  <c r="O870" i="8" s="1"/>
  <c r="G870" i="8"/>
  <c r="AK869" i="8"/>
  <c r="AJ869" i="8"/>
  <c r="AH869" i="8"/>
  <c r="AG869" i="8"/>
  <c r="AE869" i="8"/>
  <c r="AD869" i="8"/>
  <c r="Y869" i="8"/>
  <c r="AC869" i="8" s="1"/>
  <c r="AF869" i="8" s="1"/>
  <c r="V869" i="8"/>
  <c r="Z869" i="8" s="1"/>
  <c r="U869" i="8"/>
  <c r="T869" i="8"/>
  <c r="P869" i="8"/>
  <c r="M869" i="8"/>
  <c r="L869" i="8"/>
  <c r="H869" i="8"/>
  <c r="R869" i="8" s="1"/>
  <c r="G869" i="8"/>
  <c r="AH868" i="8"/>
  <c r="AG868" i="8"/>
  <c r="AE868" i="8"/>
  <c r="Y868" i="8"/>
  <c r="AC868" i="8" s="1"/>
  <c r="AF868" i="8" s="1"/>
  <c r="V868" i="8"/>
  <c r="Z868" i="8" s="1"/>
  <c r="U868" i="8"/>
  <c r="T868" i="8"/>
  <c r="P868" i="8"/>
  <c r="AJ868" i="8" s="1"/>
  <c r="AK868" i="8" s="1"/>
  <c r="M868" i="8"/>
  <c r="L868" i="8"/>
  <c r="H868" i="8"/>
  <c r="R868" i="8" s="1"/>
  <c r="G868" i="8"/>
  <c r="AJ867" i="8"/>
  <c r="AK867" i="8" s="1"/>
  <c r="AH867" i="8"/>
  <c r="AG867" i="8"/>
  <c r="AE867" i="8"/>
  <c r="Y867" i="8"/>
  <c r="AC867" i="8" s="1"/>
  <c r="AF867" i="8" s="1"/>
  <c r="V867" i="8"/>
  <c r="U867" i="8"/>
  <c r="T867" i="8"/>
  <c r="P867" i="8"/>
  <c r="M867" i="8"/>
  <c r="L867" i="8"/>
  <c r="H867" i="8"/>
  <c r="N867" i="8" s="1"/>
  <c r="G867" i="8"/>
  <c r="AH866" i="8"/>
  <c r="AG866" i="8"/>
  <c r="AE866" i="8"/>
  <c r="Y866" i="8"/>
  <c r="V866" i="8"/>
  <c r="U866" i="8"/>
  <c r="T866" i="8"/>
  <c r="P866" i="8"/>
  <c r="M866" i="8"/>
  <c r="L866" i="8"/>
  <c r="H866" i="8"/>
  <c r="O866" i="8" s="1"/>
  <c r="G866" i="8"/>
  <c r="AJ865" i="8"/>
  <c r="AK865" i="8" s="1"/>
  <c r="AH865" i="8"/>
  <c r="AG865" i="8"/>
  <c r="AE865" i="8"/>
  <c r="Y865" i="8"/>
  <c r="V865" i="8"/>
  <c r="Z865" i="8" s="1"/>
  <c r="U865" i="8"/>
  <c r="T865" i="8"/>
  <c r="P865" i="8"/>
  <c r="M865" i="8"/>
  <c r="L865" i="8"/>
  <c r="H865" i="8"/>
  <c r="G865" i="8"/>
  <c r="AH864" i="8"/>
  <c r="AG864" i="8"/>
  <c r="AE864" i="8"/>
  <c r="Y864" i="8"/>
  <c r="AC864" i="8" s="1"/>
  <c r="AF864" i="8" s="1"/>
  <c r="V864" i="8"/>
  <c r="Z864" i="8" s="1"/>
  <c r="U864" i="8"/>
  <c r="T864" i="8"/>
  <c r="P864" i="8"/>
  <c r="AJ864" i="8" s="1"/>
  <c r="AK864" i="8" s="1"/>
  <c r="M864" i="8"/>
  <c r="L864" i="8"/>
  <c r="H864" i="8"/>
  <c r="R864" i="8" s="1"/>
  <c r="G864" i="8"/>
  <c r="AK863" i="8"/>
  <c r="AJ863" i="8"/>
  <c r="AH863" i="8"/>
  <c r="AG863" i="8"/>
  <c r="AE863" i="8"/>
  <c r="AD863" i="8"/>
  <c r="Y863" i="8"/>
  <c r="AC863" i="8" s="1"/>
  <c r="AF863" i="8" s="1"/>
  <c r="V863" i="8"/>
  <c r="U863" i="8"/>
  <c r="T863" i="8"/>
  <c r="P863" i="8"/>
  <c r="M863" i="8"/>
  <c r="L863" i="8"/>
  <c r="H863" i="8"/>
  <c r="N863" i="8" s="1"/>
  <c r="G863" i="8"/>
  <c r="AH862" i="8"/>
  <c r="AG862" i="8"/>
  <c r="AE862" i="8"/>
  <c r="Y862" i="8"/>
  <c r="V862" i="8"/>
  <c r="U862" i="8"/>
  <c r="T862" i="8"/>
  <c r="P862" i="8"/>
  <c r="M862" i="8"/>
  <c r="L862" i="8"/>
  <c r="H862" i="8"/>
  <c r="O862" i="8" s="1"/>
  <c r="G862" i="8"/>
  <c r="AK861" i="8"/>
  <c r="AJ861" i="8"/>
  <c r="AH861" i="8"/>
  <c r="AG861" i="8"/>
  <c r="AE861" i="8"/>
  <c r="AD861" i="8"/>
  <c r="Y861" i="8"/>
  <c r="AC861" i="8" s="1"/>
  <c r="AF861" i="8" s="1"/>
  <c r="V861" i="8"/>
  <c r="U861" i="8"/>
  <c r="T861" i="8"/>
  <c r="R861" i="8"/>
  <c r="P861" i="8"/>
  <c r="M861" i="8"/>
  <c r="L861" i="8"/>
  <c r="H861" i="8"/>
  <c r="N861" i="8" s="1"/>
  <c r="G861" i="8"/>
  <c r="AH860" i="8"/>
  <c r="AG860" i="8"/>
  <c r="AE860" i="8"/>
  <c r="Y860" i="8"/>
  <c r="AC860" i="8" s="1"/>
  <c r="AF860" i="8" s="1"/>
  <c r="V860" i="8"/>
  <c r="Z860" i="8" s="1"/>
  <c r="U860" i="8"/>
  <c r="T860" i="8"/>
  <c r="P860" i="8"/>
  <c r="AJ860" i="8" s="1"/>
  <c r="AK860" i="8" s="1"/>
  <c r="M860" i="8"/>
  <c r="L860" i="8"/>
  <c r="H860" i="8"/>
  <c r="R860" i="8" s="1"/>
  <c r="G860" i="8"/>
  <c r="AK859" i="8"/>
  <c r="AJ859" i="8"/>
  <c r="AH859" i="8"/>
  <c r="AG859" i="8"/>
  <c r="AE859" i="8"/>
  <c r="AD859" i="8"/>
  <c r="Y859" i="8"/>
  <c r="AC859" i="8" s="1"/>
  <c r="AF859" i="8" s="1"/>
  <c r="V859" i="8"/>
  <c r="U859" i="8"/>
  <c r="T859" i="8"/>
  <c r="P859" i="8"/>
  <c r="M859" i="8"/>
  <c r="L859" i="8"/>
  <c r="H859" i="8"/>
  <c r="G859" i="8"/>
  <c r="AK858" i="8"/>
  <c r="AH858" i="8"/>
  <c r="AG858" i="8"/>
  <c r="AE858" i="8"/>
  <c r="AD858" i="8"/>
  <c r="Y858" i="8"/>
  <c r="V858" i="8"/>
  <c r="U858" i="8"/>
  <c r="T858" i="8"/>
  <c r="P858" i="8"/>
  <c r="M858" i="8"/>
  <c r="L858" i="8"/>
  <c r="H858" i="8"/>
  <c r="O858" i="8" s="1"/>
  <c r="G858" i="8"/>
  <c r="AJ857" i="8"/>
  <c r="AK857" i="8" s="1"/>
  <c r="AH857" i="8"/>
  <c r="AG857" i="8"/>
  <c r="AE857" i="8"/>
  <c r="Y857" i="8"/>
  <c r="AC857" i="8" s="1"/>
  <c r="AF857" i="8" s="1"/>
  <c r="V857" i="8"/>
  <c r="Z857" i="8" s="1"/>
  <c r="U857" i="8"/>
  <c r="W857" i="8" s="1"/>
  <c r="AA857" i="8" s="1"/>
  <c r="T857" i="8"/>
  <c r="P857" i="8"/>
  <c r="M857" i="8"/>
  <c r="L857" i="8"/>
  <c r="H857" i="8"/>
  <c r="G857" i="8"/>
  <c r="AK856" i="8"/>
  <c r="AH856" i="8"/>
  <c r="AG856" i="8"/>
  <c r="AE856" i="8"/>
  <c r="AD856" i="8"/>
  <c r="Y856" i="8"/>
  <c r="V856" i="8"/>
  <c r="Z856" i="8" s="1"/>
  <c r="U856" i="8"/>
  <c r="T856" i="8"/>
  <c r="P856" i="8"/>
  <c r="AJ856" i="8" s="1"/>
  <c r="M856" i="8"/>
  <c r="L856" i="8"/>
  <c r="H856" i="8"/>
  <c r="R856" i="8" s="1"/>
  <c r="G856" i="8"/>
  <c r="AK855" i="8"/>
  <c r="AJ855" i="8"/>
  <c r="AH855" i="8"/>
  <c r="AG855" i="8"/>
  <c r="AE855" i="8"/>
  <c r="AD855" i="8"/>
  <c r="Y855" i="8"/>
  <c r="AC855" i="8" s="1"/>
  <c r="AF855" i="8" s="1"/>
  <c r="V855" i="8"/>
  <c r="U855" i="8"/>
  <c r="T855" i="8"/>
  <c r="P855" i="8"/>
  <c r="M855" i="8"/>
  <c r="L855" i="8"/>
  <c r="H855" i="8"/>
  <c r="R855" i="8" s="1"/>
  <c r="G855" i="8"/>
  <c r="AK854" i="8"/>
  <c r="AH854" i="8"/>
  <c r="AG854" i="8"/>
  <c r="AE854" i="8"/>
  <c r="AD854" i="8"/>
  <c r="Y854" i="8"/>
  <c r="V854" i="8"/>
  <c r="U854" i="8"/>
  <c r="T854" i="8"/>
  <c r="P854" i="8"/>
  <c r="M854" i="8"/>
  <c r="L854" i="8"/>
  <c r="H854" i="8"/>
  <c r="O854" i="8" s="1"/>
  <c r="G854" i="8"/>
  <c r="AJ853" i="8"/>
  <c r="AK853" i="8" s="1"/>
  <c r="AH853" i="8"/>
  <c r="AG853" i="8"/>
  <c r="AE853" i="8"/>
  <c r="Y853" i="8"/>
  <c r="AC853" i="8" s="1"/>
  <c r="AF853" i="8" s="1"/>
  <c r="V853" i="8"/>
  <c r="Z853" i="8" s="1"/>
  <c r="U853" i="8"/>
  <c r="T853" i="8"/>
  <c r="P853" i="8"/>
  <c r="M853" i="8"/>
  <c r="L853" i="8"/>
  <c r="H853" i="8"/>
  <c r="R853" i="8" s="1"/>
  <c r="G853" i="8"/>
  <c r="AH852" i="8"/>
  <c r="AG852" i="8"/>
  <c r="AE852" i="8"/>
  <c r="Y852" i="8"/>
  <c r="V852" i="8"/>
  <c r="U852" i="8"/>
  <c r="T852" i="8"/>
  <c r="P852" i="8"/>
  <c r="AJ852" i="8" s="1"/>
  <c r="AK852" i="8" s="1"/>
  <c r="M852" i="8"/>
  <c r="L852" i="8"/>
  <c r="H852" i="8"/>
  <c r="R852" i="8" s="1"/>
  <c r="G852" i="8"/>
  <c r="AH851" i="8"/>
  <c r="AG851" i="8"/>
  <c r="AE851" i="8"/>
  <c r="Y851" i="8"/>
  <c r="V851" i="8"/>
  <c r="U851" i="8"/>
  <c r="T851" i="8"/>
  <c r="P851" i="8"/>
  <c r="M851" i="8"/>
  <c r="L851" i="8"/>
  <c r="H851" i="8"/>
  <c r="G851" i="8"/>
  <c r="AJ850" i="8"/>
  <c r="AK850" i="8" s="1"/>
  <c r="AH850" i="8"/>
  <c r="AG850" i="8"/>
  <c r="AE850" i="8"/>
  <c r="Y850" i="8"/>
  <c r="V850" i="8"/>
  <c r="U850" i="8"/>
  <c r="T850" i="8"/>
  <c r="P850" i="8"/>
  <c r="M850" i="8"/>
  <c r="L850" i="8"/>
  <c r="N850" i="8" s="1"/>
  <c r="H850" i="8"/>
  <c r="O850" i="8" s="1"/>
  <c r="G850" i="8"/>
  <c r="AJ849" i="8"/>
  <c r="AK849" i="8" s="1"/>
  <c r="AH849" i="8"/>
  <c r="AG849" i="8"/>
  <c r="AE849" i="8"/>
  <c r="Y849" i="8"/>
  <c r="AC849" i="8" s="1"/>
  <c r="AF849" i="8" s="1"/>
  <c r="V849" i="8"/>
  <c r="Z849" i="8" s="1"/>
  <c r="U849" i="8"/>
  <c r="T849" i="8"/>
  <c r="P849" i="8"/>
  <c r="M849" i="8"/>
  <c r="L849" i="8"/>
  <c r="H849" i="8"/>
  <c r="R849" i="8" s="1"/>
  <c r="G849" i="8"/>
  <c r="AH848" i="8"/>
  <c r="AG848" i="8"/>
  <c r="AE848" i="8"/>
  <c r="Y848" i="8"/>
  <c r="V848" i="8"/>
  <c r="Z848" i="8" s="1"/>
  <c r="U848" i="8"/>
  <c r="T848" i="8"/>
  <c r="P848" i="8"/>
  <c r="AJ848" i="8" s="1"/>
  <c r="AK848" i="8" s="1"/>
  <c r="M848" i="8"/>
  <c r="L848" i="8"/>
  <c r="H848" i="8"/>
  <c r="R848" i="8" s="1"/>
  <c r="G848" i="8"/>
  <c r="AJ847" i="8"/>
  <c r="AK847" i="8" s="1"/>
  <c r="AH847" i="8"/>
  <c r="AG847" i="8"/>
  <c r="AE847" i="8"/>
  <c r="Y847" i="8"/>
  <c r="V847" i="8"/>
  <c r="U847" i="8"/>
  <c r="T847" i="8"/>
  <c r="P847" i="8"/>
  <c r="M847" i="8"/>
  <c r="L847" i="8"/>
  <c r="H847" i="8"/>
  <c r="R847" i="8" s="1"/>
  <c r="G847" i="8"/>
  <c r="AH846" i="8"/>
  <c r="AG846" i="8"/>
  <c r="AE846" i="8"/>
  <c r="Y846" i="8"/>
  <c r="AC846" i="8" s="1"/>
  <c r="AF846" i="8" s="1"/>
  <c r="V846" i="8"/>
  <c r="U846" i="8"/>
  <c r="T846" i="8"/>
  <c r="P846" i="8"/>
  <c r="M846" i="8"/>
  <c r="L846" i="8"/>
  <c r="H846" i="8"/>
  <c r="O846" i="8" s="1"/>
  <c r="G846" i="8"/>
  <c r="AH845" i="8"/>
  <c r="AG845" i="8"/>
  <c r="AE845" i="8"/>
  <c r="Y845" i="8"/>
  <c r="V845" i="8"/>
  <c r="U845" i="8"/>
  <c r="T845" i="8"/>
  <c r="P845" i="8"/>
  <c r="M845" i="8"/>
  <c r="L845" i="8"/>
  <c r="H845" i="8"/>
  <c r="G845" i="8"/>
  <c r="AJ844" i="8"/>
  <c r="AK844" i="8" s="1"/>
  <c r="AH844" i="8"/>
  <c r="AG844" i="8"/>
  <c r="AE844" i="8"/>
  <c r="Y844" i="8"/>
  <c r="V844" i="8"/>
  <c r="Z844" i="8" s="1"/>
  <c r="U844" i="8"/>
  <c r="T844" i="8"/>
  <c r="P844" i="8"/>
  <c r="M844" i="8"/>
  <c r="L844" i="8"/>
  <c r="H844" i="8"/>
  <c r="R844" i="8" s="1"/>
  <c r="G844" i="8"/>
  <c r="AH843" i="8"/>
  <c r="AG843" i="8"/>
  <c r="AE843" i="8"/>
  <c r="Y843" i="8"/>
  <c r="V843" i="8"/>
  <c r="W843" i="8" s="1"/>
  <c r="AA843" i="8" s="1"/>
  <c r="U843" i="8"/>
  <c r="T843" i="8"/>
  <c r="P843" i="8"/>
  <c r="M843" i="8"/>
  <c r="L843" i="8"/>
  <c r="H843" i="8"/>
  <c r="R843" i="8" s="1"/>
  <c r="G843" i="8"/>
  <c r="AK842" i="8"/>
  <c r="AH842" i="8"/>
  <c r="AG842" i="8"/>
  <c r="AE842" i="8"/>
  <c r="AD842" i="8"/>
  <c r="Y842" i="8"/>
  <c r="V842" i="8"/>
  <c r="U842" i="8"/>
  <c r="T842" i="8"/>
  <c r="P842" i="8"/>
  <c r="M842" i="8"/>
  <c r="L842" i="8"/>
  <c r="H842" i="8"/>
  <c r="O842" i="8" s="1"/>
  <c r="G842" i="8"/>
  <c r="AJ841" i="8"/>
  <c r="AK841" i="8" s="1"/>
  <c r="AH841" i="8"/>
  <c r="AG841" i="8"/>
  <c r="AE841" i="8"/>
  <c r="Y841" i="8"/>
  <c r="V841" i="8"/>
  <c r="Z841" i="8" s="1"/>
  <c r="U841" i="8"/>
  <c r="T841" i="8"/>
  <c r="P841" i="8"/>
  <c r="M841" i="8"/>
  <c r="L841" i="8"/>
  <c r="H841" i="8"/>
  <c r="R841" i="8" s="1"/>
  <c r="G841" i="8"/>
  <c r="AK840" i="8"/>
  <c r="AH840" i="8"/>
  <c r="AG840" i="8"/>
  <c r="AE840" i="8"/>
  <c r="AD840" i="8"/>
  <c r="Y840" i="8"/>
  <c r="V840" i="8"/>
  <c r="U840" i="8"/>
  <c r="T840" i="8"/>
  <c r="P840" i="8"/>
  <c r="M840" i="8"/>
  <c r="L840" i="8"/>
  <c r="H840" i="8"/>
  <c r="N840" i="8" s="1"/>
  <c r="G840" i="8"/>
  <c r="AJ839" i="8"/>
  <c r="AK839" i="8" s="1"/>
  <c r="AH839" i="8"/>
  <c r="AG839" i="8"/>
  <c r="AE839" i="8"/>
  <c r="Y839" i="8"/>
  <c r="V839" i="8"/>
  <c r="U839" i="8"/>
  <c r="T839" i="8"/>
  <c r="P839" i="8"/>
  <c r="M839" i="8"/>
  <c r="L839" i="8"/>
  <c r="H839" i="8"/>
  <c r="R839" i="8" s="1"/>
  <c r="G839" i="8"/>
  <c r="AH838" i="8"/>
  <c r="AG838" i="8"/>
  <c r="AE838" i="8"/>
  <c r="Y838" i="8"/>
  <c r="V838" i="8"/>
  <c r="U838" i="8"/>
  <c r="W838" i="8" s="1"/>
  <c r="AA838" i="8" s="1"/>
  <c r="T838" i="8"/>
  <c r="P838" i="8"/>
  <c r="M838" i="8"/>
  <c r="L838" i="8"/>
  <c r="H838" i="8"/>
  <c r="G838" i="8"/>
  <c r="AK837" i="8"/>
  <c r="AJ837" i="8"/>
  <c r="AH837" i="8"/>
  <c r="AG837" i="8"/>
  <c r="AE837" i="8"/>
  <c r="AD837" i="8"/>
  <c r="Y837" i="8"/>
  <c r="V837" i="8"/>
  <c r="Z837" i="8" s="1"/>
  <c r="U837" i="8"/>
  <c r="T837" i="8"/>
  <c r="P837" i="8"/>
  <c r="M837" i="8"/>
  <c r="L837" i="8"/>
  <c r="H837" i="8"/>
  <c r="R837" i="8" s="1"/>
  <c r="G837" i="8"/>
  <c r="AH836" i="8"/>
  <c r="AG836" i="8"/>
  <c r="AE836" i="8"/>
  <c r="Y836" i="8"/>
  <c r="V836" i="8"/>
  <c r="W836" i="8" s="1"/>
  <c r="AA836" i="8" s="1"/>
  <c r="U836" i="8"/>
  <c r="T836" i="8"/>
  <c r="P836" i="8"/>
  <c r="AJ836" i="8" s="1"/>
  <c r="AK836" i="8" s="1"/>
  <c r="M836" i="8"/>
  <c r="L836" i="8"/>
  <c r="H836" i="8"/>
  <c r="G836" i="8"/>
  <c r="AH835" i="8"/>
  <c r="AG835" i="8"/>
  <c r="AE835" i="8"/>
  <c r="Y835" i="8"/>
  <c r="V835" i="8"/>
  <c r="U835" i="8"/>
  <c r="T835" i="8"/>
  <c r="P835" i="8"/>
  <c r="M835" i="8"/>
  <c r="L835" i="8"/>
  <c r="H835" i="8"/>
  <c r="R835" i="8" s="1"/>
  <c r="G835" i="8"/>
  <c r="AJ834" i="8"/>
  <c r="AK834" i="8" s="1"/>
  <c r="AH834" i="8"/>
  <c r="AG834" i="8"/>
  <c r="AE834" i="8"/>
  <c r="Y834" i="8"/>
  <c r="V834" i="8"/>
  <c r="U834" i="8"/>
  <c r="T834" i="8"/>
  <c r="P834" i="8"/>
  <c r="M834" i="8"/>
  <c r="L834" i="8"/>
  <c r="H834" i="8"/>
  <c r="O834" i="8" s="1"/>
  <c r="G834" i="8"/>
  <c r="AH833" i="8"/>
  <c r="AG833" i="8"/>
  <c r="AE833" i="8"/>
  <c r="Y833" i="8"/>
  <c r="V833" i="8"/>
  <c r="U833" i="8"/>
  <c r="T833" i="8"/>
  <c r="P833" i="8"/>
  <c r="AJ833" i="8" s="1"/>
  <c r="AK833" i="8" s="1"/>
  <c r="M833" i="8"/>
  <c r="L833" i="8"/>
  <c r="H833" i="8"/>
  <c r="R833" i="8" s="1"/>
  <c r="G833" i="8"/>
  <c r="AH832" i="8"/>
  <c r="AG832" i="8"/>
  <c r="AE832" i="8"/>
  <c r="Y832" i="8"/>
  <c r="V832" i="8"/>
  <c r="U832" i="8"/>
  <c r="T832" i="8"/>
  <c r="P832" i="8"/>
  <c r="M832" i="8"/>
  <c r="L832" i="8"/>
  <c r="H832" i="8"/>
  <c r="G832" i="8"/>
  <c r="AJ831" i="8"/>
  <c r="AK831" i="8" s="1"/>
  <c r="AH831" i="8"/>
  <c r="AG831" i="8"/>
  <c r="AE831" i="8"/>
  <c r="Y831" i="8"/>
  <c r="V831" i="8"/>
  <c r="U831" i="8"/>
  <c r="W831" i="8" s="1"/>
  <c r="AA831" i="8" s="1"/>
  <c r="T831" i="8"/>
  <c r="P831" i="8"/>
  <c r="M831" i="8"/>
  <c r="L831" i="8"/>
  <c r="H831" i="8"/>
  <c r="R831" i="8" s="1"/>
  <c r="G831" i="8"/>
  <c r="AH830" i="8"/>
  <c r="AG830" i="8"/>
  <c r="AE830" i="8"/>
  <c r="Y830" i="8"/>
  <c r="V830" i="8"/>
  <c r="U830" i="8"/>
  <c r="T830" i="8"/>
  <c r="P830" i="8"/>
  <c r="M830" i="8"/>
  <c r="L830" i="8"/>
  <c r="H830" i="8"/>
  <c r="O830" i="8" s="1"/>
  <c r="G830" i="8"/>
  <c r="AK829" i="8"/>
  <c r="AJ829" i="8"/>
  <c r="AH829" i="8"/>
  <c r="AG829" i="8"/>
  <c r="AE829" i="8"/>
  <c r="AD829" i="8"/>
  <c r="Y829" i="8"/>
  <c r="V829" i="8"/>
  <c r="Z829" i="8" s="1"/>
  <c r="U829" i="8"/>
  <c r="T829" i="8"/>
  <c r="P829" i="8"/>
  <c r="M829" i="8"/>
  <c r="L829" i="8"/>
  <c r="H829" i="8"/>
  <c r="R829" i="8" s="1"/>
  <c r="G829" i="8"/>
  <c r="AH828" i="8"/>
  <c r="AG828" i="8"/>
  <c r="AE828" i="8"/>
  <c r="Y828" i="8"/>
  <c r="V828" i="8"/>
  <c r="U828" i="8"/>
  <c r="T828" i="8"/>
  <c r="P828" i="8"/>
  <c r="AJ828" i="8" s="1"/>
  <c r="AK828" i="8" s="1"/>
  <c r="M828" i="8"/>
  <c r="L828" i="8"/>
  <c r="H828" i="8"/>
  <c r="R828" i="8" s="1"/>
  <c r="G828" i="8"/>
  <c r="AJ827" i="8"/>
  <c r="AK827" i="8" s="1"/>
  <c r="AH827" i="8"/>
  <c r="AG827" i="8"/>
  <c r="AE827" i="8"/>
  <c r="Y827" i="8"/>
  <c r="AC827" i="8" s="1"/>
  <c r="AF827" i="8" s="1"/>
  <c r="V827" i="8"/>
  <c r="U827" i="8"/>
  <c r="T827" i="8"/>
  <c r="P827" i="8"/>
  <c r="M827" i="8"/>
  <c r="L827" i="8"/>
  <c r="H827" i="8"/>
  <c r="N827" i="8" s="1"/>
  <c r="G827" i="8"/>
  <c r="AJ826" i="8"/>
  <c r="AK826" i="8" s="1"/>
  <c r="AH826" i="8"/>
  <c r="AG826" i="8"/>
  <c r="AE826" i="8"/>
  <c r="Y826" i="8"/>
  <c r="V826" i="8"/>
  <c r="U826" i="8"/>
  <c r="T826" i="8"/>
  <c r="P826" i="8"/>
  <c r="M826" i="8"/>
  <c r="L826" i="8"/>
  <c r="H826" i="8"/>
  <c r="O826" i="8" s="1"/>
  <c r="G826" i="8"/>
  <c r="AH825" i="8"/>
  <c r="AG825" i="8"/>
  <c r="AE825" i="8"/>
  <c r="Y825" i="8"/>
  <c r="V825" i="8"/>
  <c r="U825" i="8"/>
  <c r="T825" i="8"/>
  <c r="P825" i="8"/>
  <c r="AJ825" i="8" s="1"/>
  <c r="AK825" i="8" s="1"/>
  <c r="M825" i="8"/>
  <c r="L825" i="8"/>
  <c r="H825" i="8"/>
  <c r="G825" i="8"/>
  <c r="AH824" i="8"/>
  <c r="AG824" i="8"/>
  <c r="AE824" i="8"/>
  <c r="Y824" i="8"/>
  <c r="V824" i="8"/>
  <c r="U824" i="8"/>
  <c r="T824" i="8"/>
  <c r="P824" i="8"/>
  <c r="AJ824" i="8" s="1"/>
  <c r="AK824" i="8" s="1"/>
  <c r="M824" i="8"/>
  <c r="L824" i="8"/>
  <c r="H824" i="8"/>
  <c r="G824" i="8"/>
  <c r="AJ823" i="8"/>
  <c r="AK823" i="8" s="1"/>
  <c r="AH823" i="8"/>
  <c r="AG823" i="8"/>
  <c r="AE823" i="8"/>
  <c r="Y823" i="8"/>
  <c r="V823" i="8"/>
  <c r="U823" i="8"/>
  <c r="T823" i="8"/>
  <c r="P823" i="8"/>
  <c r="M823" i="8"/>
  <c r="L823" i="8"/>
  <c r="N823" i="8" s="1"/>
  <c r="H823" i="8"/>
  <c r="R823" i="8" s="1"/>
  <c r="G823" i="8"/>
  <c r="AH822" i="8"/>
  <c r="AG822" i="8"/>
  <c r="AE822" i="8"/>
  <c r="Y822" i="8"/>
  <c r="V822" i="8"/>
  <c r="U822" i="8"/>
  <c r="W822" i="8" s="1"/>
  <c r="AA822" i="8" s="1"/>
  <c r="T822" i="8"/>
  <c r="P822" i="8"/>
  <c r="M822" i="8"/>
  <c r="L822" i="8"/>
  <c r="H822" i="8"/>
  <c r="O822" i="8" s="1"/>
  <c r="G822" i="8"/>
  <c r="AH821" i="8"/>
  <c r="AG821" i="8"/>
  <c r="AE821" i="8"/>
  <c r="Y821" i="8"/>
  <c r="AC821" i="8" s="1"/>
  <c r="AF821" i="8" s="1"/>
  <c r="V821" i="8"/>
  <c r="U821" i="8"/>
  <c r="T821" i="8"/>
  <c r="P821" i="8"/>
  <c r="AJ821" i="8" s="1"/>
  <c r="AK821" i="8" s="1"/>
  <c r="M821" i="8"/>
  <c r="L821" i="8"/>
  <c r="H821" i="8"/>
  <c r="R821" i="8" s="1"/>
  <c r="G821" i="8"/>
  <c r="AK820" i="8"/>
  <c r="AJ820" i="8"/>
  <c r="AH820" i="8"/>
  <c r="AG820" i="8"/>
  <c r="AE820" i="8"/>
  <c r="AD820" i="8"/>
  <c r="Y820" i="8"/>
  <c r="V820" i="8"/>
  <c r="Z820" i="8" s="1"/>
  <c r="U820" i="8"/>
  <c r="W820" i="8" s="1"/>
  <c r="AA820" i="8" s="1"/>
  <c r="T820" i="8"/>
  <c r="P820" i="8"/>
  <c r="M820" i="8"/>
  <c r="L820" i="8"/>
  <c r="H820" i="8"/>
  <c r="R820" i="8" s="1"/>
  <c r="G820" i="8"/>
  <c r="AH819" i="8"/>
  <c r="AG819" i="8"/>
  <c r="AE819" i="8"/>
  <c r="Y819" i="8"/>
  <c r="AC819" i="8" s="1"/>
  <c r="AF819" i="8" s="1"/>
  <c r="V819" i="8"/>
  <c r="U819" i="8"/>
  <c r="T819" i="8"/>
  <c r="P819" i="8"/>
  <c r="M819" i="8"/>
  <c r="L819" i="8"/>
  <c r="H819" i="8"/>
  <c r="R819" i="8" s="1"/>
  <c r="G819" i="8"/>
  <c r="AK818" i="8"/>
  <c r="AH818" i="8"/>
  <c r="AG818" i="8"/>
  <c r="AE818" i="8"/>
  <c r="AD818" i="8"/>
  <c r="Y818" i="8"/>
  <c r="AC818" i="8" s="1"/>
  <c r="AF818" i="8" s="1"/>
  <c r="V818" i="8"/>
  <c r="U818" i="8"/>
  <c r="T818" i="8"/>
  <c r="P818" i="8"/>
  <c r="M818" i="8"/>
  <c r="L818" i="8"/>
  <c r="H818" i="8"/>
  <c r="N818" i="8" s="1"/>
  <c r="G818" i="8"/>
  <c r="AH817" i="8"/>
  <c r="AG817" i="8"/>
  <c r="AE817" i="8"/>
  <c r="Y817" i="8"/>
  <c r="V817" i="8"/>
  <c r="U817" i="8"/>
  <c r="T817" i="8"/>
  <c r="M817" i="8"/>
  <c r="L817" i="8"/>
  <c r="H817" i="8"/>
  <c r="R817" i="8" s="1"/>
  <c r="G817" i="8"/>
  <c r="AK816" i="8"/>
  <c r="AH816" i="8"/>
  <c r="AG816" i="8"/>
  <c r="AE816" i="8"/>
  <c r="AD816" i="8"/>
  <c r="Y816" i="8"/>
  <c r="AC816" i="8" s="1"/>
  <c r="AF816" i="8" s="1"/>
  <c r="V816" i="8"/>
  <c r="Z816" i="8" s="1"/>
  <c r="U816" i="8"/>
  <c r="T816" i="8"/>
  <c r="P816" i="8"/>
  <c r="AJ816" i="8" s="1"/>
  <c r="M816" i="8"/>
  <c r="L816" i="8"/>
  <c r="H816" i="8"/>
  <c r="G816" i="8"/>
  <c r="AJ815" i="8"/>
  <c r="AK815" i="8" s="1"/>
  <c r="AH815" i="8"/>
  <c r="AG815" i="8"/>
  <c r="AE815" i="8"/>
  <c r="Y815" i="8"/>
  <c r="AC815" i="8" s="1"/>
  <c r="AF815" i="8" s="1"/>
  <c r="V815" i="8"/>
  <c r="Z815" i="8" s="1"/>
  <c r="U815" i="8"/>
  <c r="T815" i="8"/>
  <c r="P815" i="8"/>
  <c r="M815" i="8"/>
  <c r="L815" i="8"/>
  <c r="H815" i="8"/>
  <c r="R815" i="8" s="1"/>
  <c r="G815" i="8"/>
  <c r="AJ814" i="8"/>
  <c r="AK814" i="8" s="1"/>
  <c r="AH814" i="8"/>
  <c r="AG814" i="8"/>
  <c r="AE814" i="8"/>
  <c r="Y814" i="8"/>
  <c r="V814" i="8"/>
  <c r="U814" i="8"/>
  <c r="W814" i="8" s="1"/>
  <c r="T814" i="8"/>
  <c r="P814" i="8"/>
  <c r="M814" i="8"/>
  <c r="L814" i="8"/>
  <c r="H814" i="8"/>
  <c r="G814" i="8"/>
  <c r="AH813" i="8"/>
  <c r="AG813" i="8"/>
  <c r="AE813" i="8"/>
  <c r="Y813" i="8"/>
  <c r="V813" i="8"/>
  <c r="U813" i="8"/>
  <c r="T813" i="8"/>
  <c r="M813" i="8"/>
  <c r="L813" i="8"/>
  <c r="H813" i="8"/>
  <c r="R813" i="8" s="1"/>
  <c r="G813" i="8"/>
  <c r="AJ812" i="8"/>
  <c r="AK812" i="8" s="1"/>
  <c r="AH812" i="8"/>
  <c r="AG812" i="8"/>
  <c r="AE812" i="8"/>
  <c r="Y812" i="8"/>
  <c r="AC812" i="8" s="1"/>
  <c r="AF812" i="8" s="1"/>
  <c r="V812" i="8"/>
  <c r="Z812" i="8" s="1"/>
  <c r="U812" i="8"/>
  <c r="T812" i="8"/>
  <c r="P812" i="8"/>
  <c r="M812" i="8"/>
  <c r="L812" i="8"/>
  <c r="H812" i="8"/>
  <c r="G812" i="8"/>
  <c r="AJ811" i="8"/>
  <c r="AK811" i="8" s="1"/>
  <c r="AH811" i="8"/>
  <c r="AG811" i="8"/>
  <c r="AE811" i="8"/>
  <c r="Y811" i="8"/>
  <c r="AC811" i="8" s="1"/>
  <c r="AF811" i="8" s="1"/>
  <c r="V811" i="8"/>
  <c r="Z811" i="8" s="1"/>
  <c r="U811" i="8"/>
  <c r="T811" i="8"/>
  <c r="P811" i="8"/>
  <c r="M811" i="8"/>
  <c r="L811" i="8"/>
  <c r="H811" i="8"/>
  <c r="R811" i="8" s="1"/>
  <c r="G811" i="8"/>
  <c r="AJ810" i="8"/>
  <c r="AK810" i="8" s="1"/>
  <c r="AH810" i="8"/>
  <c r="AG810" i="8"/>
  <c r="AE810" i="8"/>
  <c r="Y810" i="8"/>
  <c r="V810" i="8"/>
  <c r="U810" i="8"/>
  <c r="T810" i="8"/>
  <c r="P810" i="8"/>
  <c r="M810" i="8"/>
  <c r="L810" i="8"/>
  <c r="H810" i="8"/>
  <c r="R810" i="8" s="1"/>
  <c r="G810" i="8"/>
  <c r="AH809" i="8"/>
  <c r="AG809" i="8"/>
  <c r="AE809" i="8"/>
  <c r="Y809" i="8"/>
  <c r="V809" i="8"/>
  <c r="U809" i="8"/>
  <c r="T809" i="8"/>
  <c r="R809" i="8"/>
  <c r="M809" i="8"/>
  <c r="L809" i="8"/>
  <c r="H809" i="8"/>
  <c r="G809" i="8"/>
  <c r="AJ808" i="8"/>
  <c r="AK808" i="8" s="1"/>
  <c r="AH808" i="8"/>
  <c r="AG808" i="8"/>
  <c r="AE808" i="8"/>
  <c r="Y808" i="8"/>
  <c r="AC808" i="8" s="1"/>
  <c r="AF808" i="8" s="1"/>
  <c r="V808" i="8"/>
  <c r="Z808" i="8" s="1"/>
  <c r="U808" i="8"/>
  <c r="T808" i="8"/>
  <c r="P808" i="8"/>
  <c r="M808" i="8"/>
  <c r="L808" i="8"/>
  <c r="H808" i="8"/>
  <c r="G808" i="8"/>
  <c r="AH807" i="8"/>
  <c r="AG807" i="8"/>
  <c r="AE807" i="8"/>
  <c r="Y807" i="8"/>
  <c r="V807" i="8"/>
  <c r="U807" i="8"/>
  <c r="T807" i="8"/>
  <c r="M807" i="8"/>
  <c r="L807" i="8"/>
  <c r="H807" i="8"/>
  <c r="R807" i="8" s="1"/>
  <c r="G807" i="8"/>
  <c r="AK806" i="8"/>
  <c r="AJ806" i="8"/>
  <c r="AH806" i="8"/>
  <c r="AG806" i="8"/>
  <c r="AE806" i="8"/>
  <c r="AD806" i="8"/>
  <c r="Y806" i="8"/>
  <c r="V806" i="8"/>
  <c r="U806" i="8"/>
  <c r="T806" i="8"/>
  <c r="P806" i="8"/>
  <c r="M806" i="8"/>
  <c r="L806" i="8"/>
  <c r="H806" i="8"/>
  <c r="R806" i="8" s="1"/>
  <c r="G806" i="8"/>
  <c r="AH805" i="8"/>
  <c r="AG805" i="8"/>
  <c r="AE805" i="8"/>
  <c r="Y805" i="8"/>
  <c r="V805" i="8"/>
  <c r="U805" i="8"/>
  <c r="T805" i="8"/>
  <c r="M805" i="8"/>
  <c r="L805" i="8"/>
  <c r="H805" i="8"/>
  <c r="G805" i="8"/>
  <c r="AH804" i="8"/>
  <c r="AG804" i="8"/>
  <c r="AE804" i="8"/>
  <c r="Y804" i="8"/>
  <c r="V804" i="8"/>
  <c r="Z804" i="8" s="1"/>
  <c r="U804" i="8"/>
  <c r="T804" i="8"/>
  <c r="P804" i="8"/>
  <c r="M804" i="8"/>
  <c r="L804" i="8"/>
  <c r="N804" i="8" s="1"/>
  <c r="H804" i="8"/>
  <c r="R804" i="8" s="1"/>
  <c r="G804" i="8"/>
  <c r="AK803" i="8"/>
  <c r="AJ803" i="8"/>
  <c r="AH803" i="8"/>
  <c r="AG803" i="8"/>
  <c r="AE803" i="8"/>
  <c r="AD803" i="8"/>
  <c r="Y803" i="8"/>
  <c r="V803" i="8"/>
  <c r="Z803" i="8" s="1"/>
  <c r="U803" i="8"/>
  <c r="T803" i="8"/>
  <c r="R803" i="8"/>
  <c r="P803" i="8"/>
  <c r="M803" i="8"/>
  <c r="L803" i="8"/>
  <c r="N803" i="8" s="1"/>
  <c r="H803" i="8"/>
  <c r="G803" i="8"/>
  <c r="AJ802" i="8"/>
  <c r="AK802" i="8" s="1"/>
  <c r="AH802" i="8"/>
  <c r="AG802" i="8"/>
  <c r="AE802" i="8"/>
  <c r="Y802" i="8"/>
  <c r="V802" i="8"/>
  <c r="Z802" i="8" s="1"/>
  <c r="U802" i="8"/>
  <c r="T802" i="8"/>
  <c r="P802" i="8"/>
  <c r="M802" i="8"/>
  <c r="L802" i="8"/>
  <c r="H802" i="8"/>
  <c r="G802" i="8"/>
  <c r="AH801" i="8"/>
  <c r="AG801" i="8"/>
  <c r="AE801" i="8"/>
  <c r="Y801" i="8"/>
  <c r="V801" i="8"/>
  <c r="U801" i="8"/>
  <c r="T801" i="8"/>
  <c r="M801" i="8"/>
  <c r="L801" i="8"/>
  <c r="H801" i="8"/>
  <c r="R801" i="8" s="1"/>
  <c r="G801" i="8"/>
  <c r="AH800" i="8"/>
  <c r="AG800" i="8"/>
  <c r="AE800" i="8"/>
  <c r="Y800" i="8"/>
  <c r="AC800" i="8" s="1"/>
  <c r="AF800" i="8" s="1"/>
  <c r="V800" i="8"/>
  <c r="Z800" i="8" s="1"/>
  <c r="U800" i="8"/>
  <c r="W800" i="8" s="1"/>
  <c r="AA800" i="8" s="1"/>
  <c r="T800" i="8"/>
  <c r="P800" i="8"/>
  <c r="AJ800" i="8" s="1"/>
  <c r="AK800" i="8" s="1"/>
  <c r="M800" i="8"/>
  <c r="L800" i="8"/>
  <c r="H800" i="8"/>
  <c r="R800" i="8" s="1"/>
  <c r="G800" i="8"/>
  <c r="AH799" i="8"/>
  <c r="AG799" i="8"/>
  <c r="AE799" i="8"/>
  <c r="Y799" i="8"/>
  <c r="AC799" i="8" s="1"/>
  <c r="AF799" i="8" s="1"/>
  <c r="V799" i="8"/>
  <c r="U799" i="8"/>
  <c r="T799" i="8"/>
  <c r="P799" i="8"/>
  <c r="AJ799" i="8" s="1"/>
  <c r="AK799" i="8" s="1"/>
  <c r="M799" i="8"/>
  <c r="L799" i="8"/>
  <c r="H799" i="8"/>
  <c r="R799" i="8" s="1"/>
  <c r="G799" i="8"/>
  <c r="AK798" i="8"/>
  <c r="AH798" i="8"/>
  <c r="AG798" i="8"/>
  <c r="AE798" i="8"/>
  <c r="AD798" i="8"/>
  <c r="Y798" i="8"/>
  <c r="AC798" i="8" s="1"/>
  <c r="AF798" i="8" s="1"/>
  <c r="V798" i="8"/>
  <c r="U798" i="8"/>
  <c r="T798" i="8"/>
  <c r="P798" i="8"/>
  <c r="AJ798" i="8" s="1"/>
  <c r="M798" i="8"/>
  <c r="L798" i="8"/>
  <c r="H798" i="8"/>
  <c r="O798" i="8" s="1"/>
  <c r="G798" i="8"/>
  <c r="AH797" i="8"/>
  <c r="AG797" i="8"/>
  <c r="AE797" i="8"/>
  <c r="Y797" i="8"/>
  <c r="V797" i="8"/>
  <c r="U797" i="8"/>
  <c r="T797" i="8"/>
  <c r="M797" i="8"/>
  <c r="L797" i="8"/>
  <c r="H797" i="8"/>
  <c r="R797" i="8" s="1"/>
  <c r="G797" i="8"/>
  <c r="AH796" i="8"/>
  <c r="AG796" i="8"/>
  <c r="AE796" i="8"/>
  <c r="Y796" i="8"/>
  <c r="AC796" i="8" s="1"/>
  <c r="AF796" i="8" s="1"/>
  <c r="V796" i="8"/>
  <c r="U796" i="8"/>
  <c r="T796" i="8"/>
  <c r="M796" i="8"/>
  <c r="P796" i="8" s="1"/>
  <c r="AJ796" i="8" s="1"/>
  <c r="AK796" i="8" s="1"/>
  <c r="L796" i="8"/>
  <c r="H796" i="8"/>
  <c r="R796" i="8" s="1"/>
  <c r="G796" i="8"/>
  <c r="AK795" i="8"/>
  <c r="AH795" i="8"/>
  <c r="AG795" i="8"/>
  <c r="AE795" i="8"/>
  <c r="AD795" i="8"/>
  <c r="Y795" i="8"/>
  <c r="AC795" i="8" s="1"/>
  <c r="AF795" i="8" s="1"/>
  <c r="V795" i="8"/>
  <c r="Z795" i="8" s="1"/>
  <c r="U795" i="8"/>
  <c r="T795" i="8"/>
  <c r="M795" i="8"/>
  <c r="P795" i="8" s="1"/>
  <c r="AJ795" i="8" s="1"/>
  <c r="L795" i="8"/>
  <c r="H795" i="8"/>
  <c r="R795" i="8" s="1"/>
  <c r="G795" i="8"/>
  <c r="AK794" i="8"/>
  <c r="AH794" i="8"/>
  <c r="AG794" i="8"/>
  <c r="AE794" i="8"/>
  <c r="AD794" i="8"/>
  <c r="Y794" i="8"/>
  <c r="AC794" i="8" s="1"/>
  <c r="AF794" i="8" s="1"/>
  <c r="V794" i="8"/>
  <c r="U794" i="8"/>
  <c r="T794" i="8"/>
  <c r="P794" i="8"/>
  <c r="AJ794" i="8" s="1"/>
  <c r="M794" i="8"/>
  <c r="L794" i="8"/>
  <c r="H794" i="8"/>
  <c r="G794" i="8"/>
  <c r="AK793" i="8"/>
  <c r="AH793" i="8"/>
  <c r="AG793" i="8"/>
  <c r="AE793" i="8"/>
  <c r="AD793" i="8"/>
  <c r="Y793" i="8"/>
  <c r="V793" i="8"/>
  <c r="U793" i="8"/>
  <c r="T793" i="8"/>
  <c r="M793" i="8"/>
  <c r="L793" i="8"/>
  <c r="H793" i="8"/>
  <c r="G793" i="8"/>
  <c r="AK792" i="8"/>
  <c r="AH792" i="8"/>
  <c r="AG792" i="8"/>
  <c r="AE792" i="8"/>
  <c r="AD792" i="8"/>
  <c r="Y792" i="8"/>
  <c r="V792" i="8"/>
  <c r="W792" i="8" s="1"/>
  <c r="U792" i="8"/>
  <c r="T792" i="8"/>
  <c r="M792" i="8"/>
  <c r="L792" i="8"/>
  <c r="H792" i="8"/>
  <c r="G792" i="8"/>
  <c r="AH791" i="8"/>
  <c r="AG791" i="8"/>
  <c r="AE791" i="8"/>
  <c r="Y791" i="8"/>
  <c r="V791" i="8"/>
  <c r="U791" i="8"/>
  <c r="T791" i="8"/>
  <c r="N791" i="8"/>
  <c r="M791" i="8"/>
  <c r="L791" i="8"/>
  <c r="H791" i="8"/>
  <c r="R791" i="8" s="1"/>
  <c r="G791" i="8"/>
  <c r="AK790" i="8"/>
  <c r="AH790" i="8"/>
  <c r="AG790" i="8"/>
  <c r="AE790" i="8"/>
  <c r="AD790" i="8"/>
  <c r="Y790" i="8"/>
  <c r="AC790" i="8" s="1"/>
  <c r="AF790" i="8" s="1"/>
  <c r="V790" i="8"/>
  <c r="Z790" i="8" s="1"/>
  <c r="U790" i="8"/>
  <c r="T790" i="8"/>
  <c r="P790" i="8"/>
  <c r="AJ790" i="8" s="1"/>
  <c r="M790" i="8"/>
  <c r="L790" i="8"/>
  <c r="H790" i="8"/>
  <c r="G790" i="8"/>
  <c r="AH789" i="8"/>
  <c r="AG789" i="8"/>
  <c r="AE789" i="8"/>
  <c r="Y789" i="8"/>
  <c r="V789" i="8"/>
  <c r="U789" i="8"/>
  <c r="T789" i="8"/>
  <c r="P789" i="8"/>
  <c r="AJ789" i="8" s="1"/>
  <c r="AK789" i="8" s="1"/>
  <c r="M789" i="8"/>
  <c r="L789" i="8"/>
  <c r="H789" i="8"/>
  <c r="N789" i="8" s="1"/>
  <c r="G789" i="8"/>
  <c r="AH788" i="8"/>
  <c r="AG788" i="8"/>
  <c r="AE788" i="8"/>
  <c r="Y788" i="8"/>
  <c r="AC788" i="8" s="1"/>
  <c r="AF788" i="8" s="1"/>
  <c r="V788" i="8"/>
  <c r="U788" i="8"/>
  <c r="T788" i="8"/>
  <c r="P788" i="8"/>
  <c r="AJ788" i="8" s="1"/>
  <c r="AK788" i="8" s="1"/>
  <c r="M788" i="8"/>
  <c r="L788" i="8"/>
  <c r="H788" i="8"/>
  <c r="G788" i="8"/>
  <c r="AK787" i="8"/>
  <c r="AJ787" i="8"/>
  <c r="AH787" i="8"/>
  <c r="AG787" i="8"/>
  <c r="AE787" i="8"/>
  <c r="AD787" i="8"/>
  <c r="Y787" i="8"/>
  <c r="AC787" i="8" s="1"/>
  <c r="AF787" i="8" s="1"/>
  <c r="V787" i="8"/>
  <c r="Z787" i="8" s="1"/>
  <c r="U787" i="8"/>
  <c r="T787" i="8"/>
  <c r="P787" i="8"/>
  <c r="M787" i="8"/>
  <c r="L787" i="8"/>
  <c r="H787" i="8"/>
  <c r="O787" i="8" s="1"/>
  <c r="G787" i="8"/>
  <c r="AK786" i="8"/>
  <c r="AJ786" i="8"/>
  <c r="AH786" i="8"/>
  <c r="AG786" i="8"/>
  <c r="AE786" i="8"/>
  <c r="AD786" i="8"/>
  <c r="Y786" i="8"/>
  <c r="AC786" i="8" s="1"/>
  <c r="AF786" i="8" s="1"/>
  <c r="V786" i="8"/>
  <c r="Z786" i="8" s="1"/>
  <c r="U786" i="8"/>
  <c r="T786" i="8"/>
  <c r="P786" i="8"/>
  <c r="M786" i="8"/>
  <c r="L786" i="8"/>
  <c r="H786" i="8"/>
  <c r="G786" i="8"/>
  <c r="AK785" i="8"/>
  <c r="AH785" i="8"/>
  <c r="AG785" i="8"/>
  <c r="AE785" i="8"/>
  <c r="AD785" i="8"/>
  <c r="Y785" i="8"/>
  <c r="V785" i="8"/>
  <c r="U785" i="8"/>
  <c r="T785" i="8"/>
  <c r="M785" i="8"/>
  <c r="L785" i="8"/>
  <c r="H785" i="8"/>
  <c r="R785" i="8" s="1"/>
  <c r="G785" i="8"/>
  <c r="AJ784" i="8"/>
  <c r="AK784" i="8" s="1"/>
  <c r="AH784" i="8"/>
  <c r="AG784" i="8"/>
  <c r="AE784" i="8"/>
  <c r="Y784" i="8"/>
  <c r="V784" i="8"/>
  <c r="U784" i="8"/>
  <c r="W784" i="8" s="1"/>
  <c r="AA784" i="8" s="1"/>
  <c r="T784" i="8"/>
  <c r="P784" i="8"/>
  <c r="M784" i="8"/>
  <c r="L784" i="8"/>
  <c r="H784" i="8"/>
  <c r="R784" i="8" s="1"/>
  <c r="G784" i="8"/>
  <c r="AK783" i="8"/>
  <c r="AJ783" i="8"/>
  <c r="AH783" i="8"/>
  <c r="AG783" i="8"/>
  <c r="AE783" i="8"/>
  <c r="AD783" i="8"/>
  <c r="Y783" i="8"/>
  <c r="V783" i="8"/>
  <c r="Z783" i="8" s="1"/>
  <c r="U783" i="8"/>
  <c r="T783" i="8"/>
  <c r="M783" i="8"/>
  <c r="P783" i="8" s="1"/>
  <c r="L783" i="8"/>
  <c r="H783" i="8"/>
  <c r="R783" i="8" s="1"/>
  <c r="G783" i="8"/>
  <c r="AK782" i="8"/>
  <c r="AH782" i="8"/>
  <c r="AG782" i="8"/>
  <c r="AE782" i="8"/>
  <c r="Y782" i="8"/>
  <c r="AC782" i="8" s="1"/>
  <c r="AF782" i="8" s="1"/>
  <c r="V782" i="8"/>
  <c r="U782" i="8"/>
  <c r="T782" i="8"/>
  <c r="P782" i="8"/>
  <c r="AJ782" i="8" s="1"/>
  <c r="M782" i="8"/>
  <c r="L782" i="8"/>
  <c r="H782" i="8"/>
  <c r="R782" i="8" s="1"/>
  <c r="G782" i="8"/>
  <c r="AH781" i="8"/>
  <c r="AG781" i="8"/>
  <c r="AE781" i="8"/>
  <c r="Y781" i="8"/>
  <c r="V781" i="8"/>
  <c r="U781" i="8"/>
  <c r="T781" i="8"/>
  <c r="M781" i="8"/>
  <c r="L781" i="8"/>
  <c r="H781" i="8"/>
  <c r="R781" i="8" s="1"/>
  <c r="G781" i="8"/>
  <c r="AK780" i="8"/>
  <c r="AH780" i="8"/>
  <c r="AG780" i="8"/>
  <c r="AE780" i="8"/>
  <c r="AD780" i="8"/>
  <c r="Y780" i="8"/>
  <c r="V780" i="8"/>
  <c r="U780" i="8"/>
  <c r="T780" i="8"/>
  <c r="M780" i="8"/>
  <c r="P780" i="8" s="1"/>
  <c r="L780" i="8"/>
  <c r="H780" i="8"/>
  <c r="R780" i="8" s="1"/>
  <c r="G780" i="8"/>
  <c r="AH779" i="8"/>
  <c r="AG779" i="8"/>
  <c r="AE779" i="8"/>
  <c r="Z779" i="8"/>
  <c r="Y779" i="8"/>
  <c r="V779" i="8"/>
  <c r="U779" i="8"/>
  <c r="T779" i="8"/>
  <c r="M779" i="8"/>
  <c r="P779" i="8" s="1"/>
  <c r="L779" i="8"/>
  <c r="H779" i="8"/>
  <c r="G779" i="8"/>
  <c r="AK778" i="8"/>
  <c r="AH778" i="8"/>
  <c r="AG778" i="8"/>
  <c r="AE778" i="8"/>
  <c r="AD778" i="8"/>
  <c r="Y778" i="8"/>
  <c r="AC778" i="8" s="1"/>
  <c r="AF778" i="8" s="1"/>
  <c r="V778" i="8"/>
  <c r="U778" i="8"/>
  <c r="W778" i="8" s="1"/>
  <c r="AA778" i="8" s="1"/>
  <c r="T778" i="8"/>
  <c r="P778" i="8"/>
  <c r="AJ778" i="8" s="1"/>
  <c r="M778" i="8"/>
  <c r="L778" i="8"/>
  <c r="H778" i="8"/>
  <c r="G778" i="8"/>
  <c r="AH777" i="8"/>
  <c r="AG777" i="8"/>
  <c r="AE777" i="8"/>
  <c r="Y777" i="8"/>
  <c r="AC777" i="8" s="1"/>
  <c r="AF777" i="8" s="1"/>
  <c r="V777" i="8"/>
  <c r="Z777" i="8" s="1"/>
  <c r="U777" i="8"/>
  <c r="T777" i="8"/>
  <c r="M777" i="8"/>
  <c r="P777" i="8" s="1"/>
  <c r="AJ777" i="8" s="1"/>
  <c r="AK777" i="8" s="1"/>
  <c r="L777" i="8"/>
  <c r="H777" i="8"/>
  <c r="R777" i="8" s="1"/>
  <c r="G777" i="8"/>
  <c r="AH776" i="8"/>
  <c r="AG776" i="8"/>
  <c r="AE776" i="8"/>
  <c r="Y776" i="8"/>
  <c r="AC776" i="8" s="1"/>
  <c r="AF776" i="8" s="1"/>
  <c r="V776" i="8"/>
  <c r="U776" i="8"/>
  <c r="T776" i="8"/>
  <c r="P776" i="8"/>
  <c r="AJ776" i="8" s="1"/>
  <c r="AK776" i="8" s="1"/>
  <c r="M776" i="8"/>
  <c r="L776" i="8"/>
  <c r="H776" i="8"/>
  <c r="G776" i="8"/>
  <c r="AH775" i="8"/>
  <c r="AG775" i="8"/>
  <c r="AE775" i="8"/>
  <c r="Y775" i="8"/>
  <c r="V775" i="8"/>
  <c r="U775" i="8"/>
  <c r="W775" i="8" s="1"/>
  <c r="T775" i="8"/>
  <c r="P775" i="8"/>
  <c r="M775" i="8"/>
  <c r="L775" i="8"/>
  <c r="H775" i="8"/>
  <c r="R775" i="8" s="1"/>
  <c r="G775" i="8"/>
  <c r="AJ774" i="8"/>
  <c r="AK774" i="8" s="1"/>
  <c r="AH774" i="8"/>
  <c r="AG774" i="8"/>
  <c r="AE774" i="8"/>
  <c r="Y774" i="8"/>
  <c r="V774" i="8"/>
  <c r="Z774" i="8" s="1"/>
  <c r="U774" i="8"/>
  <c r="T774" i="8"/>
  <c r="P774" i="8"/>
  <c r="M774" i="8"/>
  <c r="L774" i="8"/>
  <c r="H774" i="8"/>
  <c r="R774" i="8" s="1"/>
  <c r="G774" i="8"/>
  <c r="AK773" i="8"/>
  <c r="AH773" i="8"/>
  <c r="AG773" i="8"/>
  <c r="AE773" i="8"/>
  <c r="AD773" i="8"/>
  <c r="Y773" i="8"/>
  <c r="V773" i="8"/>
  <c r="Z773" i="8" s="1"/>
  <c r="U773" i="8"/>
  <c r="T773" i="8"/>
  <c r="M773" i="8"/>
  <c r="P773" i="8" s="1"/>
  <c r="AJ773" i="8" s="1"/>
  <c r="L773" i="8"/>
  <c r="H773" i="8"/>
  <c r="R773" i="8" s="1"/>
  <c r="G773" i="8"/>
  <c r="AK772" i="8"/>
  <c r="AH772" i="8"/>
  <c r="AG772" i="8"/>
  <c r="AE772" i="8"/>
  <c r="AD772" i="8"/>
  <c r="Y772" i="8"/>
  <c r="AC772" i="8" s="1"/>
  <c r="AF772" i="8" s="1"/>
  <c r="V772" i="8"/>
  <c r="U772" i="8"/>
  <c r="W772" i="8" s="1"/>
  <c r="AA772" i="8" s="1"/>
  <c r="T772" i="8"/>
  <c r="P772" i="8"/>
  <c r="AJ772" i="8" s="1"/>
  <c r="M772" i="8"/>
  <c r="L772" i="8"/>
  <c r="H772" i="8"/>
  <c r="G772" i="8"/>
  <c r="AK771" i="8"/>
  <c r="AH771" i="8"/>
  <c r="AG771" i="8"/>
  <c r="AE771" i="8"/>
  <c r="AD771" i="8"/>
  <c r="Y771" i="8"/>
  <c r="V771" i="8"/>
  <c r="U771" i="8"/>
  <c r="T771" i="8"/>
  <c r="P771" i="8"/>
  <c r="M771" i="8"/>
  <c r="L771" i="8"/>
  <c r="H771" i="8"/>
  <c r="R771" i="8" s="1"/>
  <c r="G771" i="8"/>
  <c r="AJ770" i="8"/>
  <c r="AK770" i="8" s="1"/>
  <c r="AH770" i="8"/>
  <c r="AG770" i="8"/>
  <c r="AE770" i="8"/>
  <c r="Y770" i="8"/>
  <c r="V770" i="8"/>
  <c r="Z770" i="8" s="1"/>
  <c r="U770" i="8"/>
  <c r="T770" i="8"/>
  <c r="P770" i="8"/>
  <c r="M770" i="8"/>
  <c r="L770" i="8"/>
  <c r="H770" i="8"/>
  <c r="R770" i="8" s="1"/>
  <c r="G770" i="8"/>
  <c r="AH769" i="8"/>
  <c r="AG769" i="8"/>
  <c r="AE769" i="8"/>
  <c r="Y769" i="8"/>
  <c r="AC769" i="8" s="1"/>
  <c r="AF769" i="8" s="1"/>
  <c r="V769" i="8"/>
  <c r="Z769" i="8" s="1"/>
  <c r="U769" i="8"/>
  <c r="T769" i="8"/>
  <c r="M769" i="8"/>
  <c r="P769" i="8" s="1"/>
  <c r="AJ769" i="8" s="1"/>
  <c r="AK769" i="8" s="1"/>
  <c r="L769" i="8"/>
  <c r="H769" i="8"/>
  <c r="R769" i="8" s="1"/>
  <c r="G769" i="8"/>
  <c r="AH768" i="8"/>
  <c r="AG768" i="8"/>
  <c r="AE768" i="8"/>
  <c r="Y768" i="8"/>
  <c r="AC768" i="8" s="1"/>
  <c r="AF768" i="8" s="1"/>
  <c r="V768" i="8"/>
  <c r="U768" i="8"/>
  <c r="W768" i="8" s="1"/>
  <c r="AA768" i="8" s="1"/>
  <c r="T768" i="8"/>
  <c r="P768" i="8"/>
  <c r="AJ768" i="8" s="1"/>
  <c r="AK768" i="8" s="1"/>
  <c r="M768" i="8"/>
  <c r="L768" i="8"/>
  <c r="H768" i="8"/>
  <c r="R768" i="8" s="1"/>
  <c r="G768" i="8"/>
  <c r="AH767" i="8"/>
  <c r="AG767" i="8"/>
  <c r="AE767" i="8"/>
  <c r="Y767" i="8"/>
  <c r="V767" i="8"/>
  <c r="U767" i="8"/>
  <c r="T767" i="8"/>
  <c r="P767" i="8"/>
  <c r="M767" i="8"/>
  <c r="L767" i="8"/>
  <c r="H767" i="8"/>
  <c r="R767" i="8" s="1"/>
  <c r="G767" i="8"/>
  <c r="AJ766" i="8"/>
  <c r="AK766" i="8" s="1"/>
  <c r="AH766" i="8"/>
  <c r="AG766" i="8"/>
  <c r="AE766" i="8"/>
  <c r="Y766" i="8"/>
  <c r="V766" i="8"/>
  <c r="Z766" i="8" s="1"/>
  <c r="U766" i="8"/>
  <c r="T766" i="8"/>
  <c r="P766" i="8"/>
  <c r="M766" i="8"/>
  <c r="L766" i="8"/>
  <c r="H766" i="8"/>
  <c r="R766" i="8" s="1"/>
  <c r="G766" i="8"/>
  <c r="AH765" i="8"/>
  <c r="AG765" i="8"/>
  <c r="AE765" i="8"/>
  <c r="Y765" i="8"/>
  <c r="V765" i="8"/>
  <c r="Z765" i="8" s="1"/>
  <c r="U765" i="8"/>
  <c r="T765" i="8"/>
  <c r="M765" i="8"/>
  <c r="P765" i="8" s="1"/>
  <c r="AJ765" i="8" s="1"/>
  <c r="AK765" i="8" s="1"/>
  <c r="L765" i="8"/>
  <c r="H765" i="8"/>
  <c r="R765" i="8" s="1"/>
  <c r="G765" i="8"/>
  <c r="AH764" i="8"/>
  <c r="AG764" i="8"/>
  <c r="AE764" i="8"/>
  <c r="Y764" i="8"/>
  <c r="AC764" i="8" s="1"/>
  <c r="AF764" i="8" s="1"/>
  <c r="V764" i="8"/>
  <c r="U764" i="8"/>
  <c r="T764" i="8"/>
  <c r="P764" i="8"/>
  <c r="AJ764" i="8" s="1"/>
  <c r="AK764" i="8" s="1"/>
  <c r="M764" i="8"/>
  <c r="L764" i="8"/>
  <c r="H764" i="8"/>
  <c r="G764" i="8"/>
  <c r="AH763" i="8"/>
  <c r="AG763" i="8"/>
  <c r="AE763" i="8"/>
  <c r="Y763" i="8"/>
  <c r="V763" i="8"/>
  <c r="U763" i="8"/>
  <c r="T763" i="8"/>
  <c r="P763" i="8"/>
  <c r="M763" i="8"/>
  <c r="L763" i="8"/>
  <c r="H763" i="8"/>
  <c r="R763" i="8" s="1"/>
  <c r="G763" i="8"/>
  <c r="AJ762" i="8"/>
  <c r="AK762" i="8" s="1"/>
  <c r="AH762" i="8"/>
  <c r="AG762" i="8"/>
  <c r="AE762" i="8"/>
  <c r="Y762" i="8"/>
  <c r="V762" i="8"/>
  <c r="Z762" i="8" s="1"/>
  <c r="U762" i="8"/>
  <c r="T762" i="8"/>
  <c r="P762" i="8"/>
  <c r="M762" i="8"/>
  <c r="L762" i="8"/>
  <c r="H762" i="8"/>
  <c r="R762" i="8" s="1"/>
  <c r="G762" i="8"/>
  <c r="AK761" i="8"/>
  <c r="AH761" i="8"/>
  <c r="AG761" i="8"/>
  <c r="AE761" i="8"/>
  <c r="AD761" i="8"/>
  <c r="Y761" i="8"/>
  <c r="V761" i="8"/>
  <c r="U761" i="8"/>
  <c r="T761" i="8"/>
  <c r="M761" i="8"/>
  <c r="P761" i="8" s="1"/>
  <c r="AJ761" i="8" s="1"/>
  <c r="L761" i="8"/>
  <c r="H761" i="8"/>
  <c r="R761" i="8" s="1"/>
  <c r="G761" i="8"/>
  <c r="AK760" i="8"/>
  <c r="AH760" i="8"/>
  <c r="AG760" i="8"/>
  <c r="AE760" i="8"/>
  <c r="AD760" i="8"/>
  <c r="Y760" i="8"/>
  <c r="AC760" i="8" s="1"/>
  <c r="AF760" i="8" s="1"/>
  <c r="V760" i="8"/>
  <c r="U760" i="8"/>
  <c r="T760" i="8"/>
  <c r="P760" i="8"/>
  <c r="AJ760" i="8" s="1"/>
  <c r="M760" i="8"/>
  <c r="L760" i="8"/>
  <c r="H760" i="8"/>
  <c r="R760" i="8" s="1"/>
  <c r="G760" i="8"/>
  <c r="AK759" i="8"/>
  <c r="AH759" i="8"/>
  <c r="AG759" i="8"/>
  <c r="AE759" i="8"/>
  <c r="AD759" i="8"/>
  <c r="Y759" i="8"/>
  <c r="V759" i="8"/>
  <c r="U759" i="8"/>
  <c r="T759" i="8"/>
  <c r="P759" i="8"/>
  <c r="M759" i="8"/>
  <c r="L759" i="8"/>
  <c r="H759" i="8"/>
  <c r="R759" i="8" s="1"/>
  <c r="G759" i="8"/>
  <c r="AK758" i="8"/>
  <c r="AJ758" i="8"/>
  <c r="AH758" i="8"/>
  <c r="AG758" i="8"/>
  <c r="AE758" i="8"/>
  <c r="AD758" i="8"/>
  <c r="Y758" i="8"/>
  <c r="AC758" i="8" s="1"/>
  <c r="AF758" i="8" s="1"/>
  <c r="V758" i="8"/>
  <c r="Z758" i="8" s="1"/>
  <c r="U758" i="8"/>
  <c r="T758" i="8"/>
  <c r="P758" i="8"/>
  <c r="M758" i="8"/>
  <c r="L758" i="8"/>
  <c r="H758" i="8"/>
  <c r="R758" i="8" s="1"/>
  <c r="G758" i="8"/>
  <c r="AH757" i="8"/>
  <c r="AG757" i="8"/>
  <c r="AE757" i="8"/>
  <c r="Y757" i="8"/>
  <c r="X757" i="8" s="1"/>
  <c r="AB757" i="8" s="1"/>
  <c r="V757" i="8"/>
  <c r="Z757" i="8" s="1"/>
  <c r="U757" i="8"/>
  <c r="T757" i="8"/>
  <c r="M757" i="8"/>
  <c r="P757" i="8" s="1"/>
  <c r="AJ757" i="8" s="1"/>
  <c r="AK757" i="8" s="1"/>
  <c r="L757" i="8"/>
  <c r="H757" i="8"/>
  <c r="R757" i="8" s="1"/>
  <c r="G757" i="8"/>
  <c r="AH756" i="8"/>
  <c r="AG756" i="8"/>
  <c r="AE756" i="8"/>
  <c r="Y756" i="8"/>
  <c r="AC756" i="8" s="1"/>
  <c r="AF756" i="8" s="1"/>
  <c r="V756" i="8"/>
  <c r="U756" i="8"/>
  <c r="T756" i="8"/>
  <c r="P756" i="8"/>
  <c r="AJ756" i="8" s="1"/>
  <c r="AK756" i="8" s="1"/>
  <c r="M756" i="8"/>
  <c r="L756" i="8"/>
  <c r="H756" i="8"/>
  <c r="R756" i="8" s="1"/>
  <c r="G756" i="8"/>
  <c r="AH755" i="8"/>
  <c r="AG755" i="8"/>
  <c r="AE755" i="8"/>
  <c r="Y755" i="8"/>
  <c r="V755" i="8"/>
  <c r="U755" i="8"/>
  <c r="T755" i="8"/>
  <c r="R755" i="8"/>
  <c r="P755" i="8"/>
  <c r="M755" i="8"/>
  <c r="L755" i="8"/>
  <c r="H755" i="8"/>
  <c r="G755" i="8"/>
  <c r="AJ754" i="8"/>
  <c r="AK754" i="8" s="1"/>
  <c r="AH754" i="8"/>
  <c r="AG754" i="8"/>
  <c r="AE754" i="8"/>
  <c r="Y754" i="8"/>
  <c r="AC754" i="8" s="1"/>
  <c r="AF754" i="8" s="1"/>
  <c r="V754" i="8"/>
  <c r="Z754" i="8" s="1"/>
  <c r="U754" i="8"/>
  <c r="T754" i="8"/>
  <c r="P754" i="8"/>
  <c r="M754" i="8"/>
  <c r="L754" i="8"/>
  <c r="H754" i="8"/>
  <c r="R754" i="8" s="1"/>
  <c r="G754" i="8"/>
  <c r="AK753" i="8"/>
  <c r="AH753" i="8"/>
  <c r="AG753" i="8"/>
  <c r="AE753" i="8"/>
  <c r="AD753" i="8"/>
  <c r="Y753" i="8"/>
  <c r="V753" i="8"/>
  <c r="Z753" i="8" s="1"/>
  <c r="U753" i="8"/>
  <c r="T753" i="8"/>
  <c r="M753" i="8"/>
  <c r="P753" i="8" s="1"/>
  <c r="AJ753" i="8" s="1"/>
  <c r="L753" i="8"/>
  <c r="H753" i="8"/>
  <c r="R753" i="8" s="1"/>
  <c r="G753" i="8"/>
  <c r="AH752" i="8"/>
  <c r="AG752" i="8"/>
  <c r="AE752" i="8"/>
  <c r="Y752" i="8"/>
  <c r="AC752" i="8" s="1"/>
  <c r="AF752" i="8" s="1"/>
  <c r="V752" i="8"/>
  <c r="U752" i="8"/>
  <c r="T752" i="8"/>
  <c r="P752" i="8"/>
  <c r="AJ752" i="8" s="1"/>
  <c r="AK752" i="8" s="1"/>
  <c r="O752" i="8"/>
  <c r="M752" i="8"/>
  <c r="L752" i="8"/>
  <c r="H752" i="8"/>
  <c r="R752" i="8" s="1"/>
  <c r="G752" i="8"/>
  <c r="AH751" i="8"/>
  <c r="AG751" i="8"/>
  <c r="AE751" i="8"/>
  <c r="Y751" i="8"/>
  <c r="V751" i="8"/>
  <c r="U751" i="8"/>
  <c r="W751" i="8" s="1"/>
  <c r="AA751" i="8" s="1"/>
  <c r="T751" i="8"/>
  <c r="P751" i="8"/>
  <c r="M751" i="8"/>
  <c r="L751" i="8"/>
  <c r="H751" i="8"/>
  <c r="R751" i="8" s="1"/>
  <c r="G751" i="8"/>
  <c r="AJ750" i="8"/>
  <c r="AK750" i="8" s="1"/>
  <c r="AH750" i="8"/>
  <c r="AG750" i="8"/>
  <c r="AE750" i="8"/>
  <c r="Y750" i="8"/>
  <c r="AC750" i="8" s="1"/>
  <c r="AF750" i="8" s="1"/>
  <c r="V750" i="8"/>
  <c r="Z750" i="8" s="1"/>
  <c r="U750" i="8"/>
  <c r="T750" i="8"/>
  <c r="P750" i="8"/>
  <c r="M750" i="8"/>
  <c r="L750" i="8"/>
  <c r="H750" i="8"/>
  <c r="R750" i="8" s="1"/>
  <c r="G750" i="8"/>
  <c r="AH749" i="8"/>
  <c r="AG749" i="8"/>
  <c r="AE749" i="8"/>
  <c r="Y749" i="8"/>
  <c r="V749" i="8"/>
  <c r="U749" i="8"/>
  <c r="T749" i="8"/>
  <c r="M749" i="8"/>
  <c r="P749" i="8" s="1"/>
  <c r="AJ749" i="8" s="1"/>
  <c r="AK749" i="8" s="1"/>
  <c r="L749" i="8"/>
  <c r="H749" i="8"/>
  <c r="R749" i="8" s="1"/>
  <c r="G749" i="8"/>
  <c r="AH748" i="8"/>
  <c r="AG748" i="8"/>
  <c r="AE748" i="8"/>
  <c r="Y748" i="8"/>
  <c r="AC748" i="8" s="1"/>
  <c r="AF748" i="8" s="1"/>
  <c r="V748" i="8"/>
  <c r="U748" i="8"/>
  <c r="T748" i="8"/>
  <c r="P748" i="8"/>
  <c r="AJ748" i="8" s="1"/>
  <c r="AK748" i="8" s="1"/>
  <c r="M748" i="8"/>
  <c r="L748" i="8"/>
  <c r="H748" i="8"/>
  <c r="R748" i="8" s="1"/>
  <c r="G748" i="8"/>
  <c r="AH747" i="8"/>
  <c r="AG747" i="8"/>
  <c r="AE747" i="8"/>
  <c r="Y747" i="8"/>
  <c r="V747" i="8"/>
  <c r="U747" i="8"/>
  <c r="T747" i="8"/>
  <c r="P747" i="8"/>
  <c r="M747" i="8"/>
  <c r="L747" i="8"/>
  <c r="H747" i="8"/>
  <c r="R747" i="8" s="1"/>
  <c r="G747" i="8"/>
  <c r="AJ746" i="8"/>
  <c r="AK746" i="8" s="1"/>
  <c r="AH746" i="8"/>
  <c r="AG746" i="8"/>
  <c r="AE746" i="8"/>
  <c r="Y746" i="8"/>
  <c r="AC746" i="8" s="1"/>
  <c r="AF746" i="8" s="1"/>
  <c r="V746" i="8"/>
  <c r="Z746" i="8" s="1"/>
  <c r="U746" i="8"/>
  <c r="T746" i="8"/>
  <c r="P746" i="8"/>
  <c r="M746" i="8"/>
  <c r="L746" i="8"/>
  <c r="H746" i="8"/>
  <c r="R746" i="8" s="1"/>
  <c r="G746" i="8"/>
  <c r="AH745" i="8"/>
  <c r="AG745" i="8"/>
  <c r="AE745" i="8"/>
  <c r="Y745" i="8"/>
  <c r="AC745" i="8" s="1"/>
  <c r="AF745" i="8" s="1"/>
  <c r="V745" i="8"/>
  <c r="Z745" i="8" s="1"/>
  <c r="U745" i="8"/>
  <c r="T745" i="8"/>
  <c r="M745" i="8"/>
  <c r="P745" i="8" s="1"/>
  <c r="AJ745" i="8" s="1"/>
  <c r="AK745" i="8" s="1"/>
  <c r="L745" i="8"/>
  <c r="H745" i="8"/>
  <c r="R745" i="8" s="1"/>
  <c r="G745" i="8"/>
  <c r="AH744" i="8"/>
  <c r="AG744" i="8"/>
  <c r="AE744" i="8"/>
  <c r="Y744" i="8"/>
  <c r="AC744" i="8" s="1"/>
  <c r="AF744" i="8" s="1"/>
  <c r="V744" i="8"/>
  <c r="U744" i="8"/>
  <c r="T744" i="8"/>
  <c r="P744" i="8"/>
  <c r="AJ744" i="8" s="1"/>
  <c r="AK744" i="8" s="1"/>
  <c r="M744" i="8"/>
  <c r="L744" i="8"/>
  <c r="H744" i="8"/>
  <c r="R744" i="8" s="1"/>
  <c r="G744" i="8"/>
  <c r="AH743" i="8"/>
  <c r="AG743" i="8"/>
  <c r="AE743" i="8"/>
  <c r="Y743" i="8"/>
  <c r="V743" i="8"/>
  <c r="U743" i="8"/>
  <c r="T743" i="8"/>
  <c r="P743" i="8"/>
  <c r="M743" i="8"/>
  <c r="L743" i="8"/>
  <c r="H743" i="8"/>
  <c r="R743" i="8" s="1"/>
  <c r="G743" i="8"/>
  <c r="AJ742" i="8"/>
  <c r="AK742" i="8" s="1"/>
  <c r="AH742" i="8"/>
  <c r="AG742" i="8"/>
  <c r="AE742" i="8"/>
  <c r="Y742" i="8"/>
  <c r="AC742" i="8" s="1"/>
  <c r="AF742" i="8" s="1"/>
  <c r="V742" i="8"/>
  <c r="Z742" i="8" s="1"/>
  <c r="U742" i="8"/>
  <c r="T742" i="8"/>
  <c r="P742" i="8"/>
  <c r="M742" i="8"/>
  <c r="L742" i="8"/>
  <c r="H742" i="8"/>
  <c r="R742" i="8" s="1"/>
  <c r="G742" i="8"/>
  <c r="AH741" i="8"/>
  <c r="AG741" i="8"/>
  <c r="AE741" i="8"/>
  <c r="Y741" i="8"/>
  <c r="AC741" i="8" s="1"/>
  <c r="AF741" i="8" s="1"/>
  <c r="V741" i="8"/>
  <c r="Z741" i="8" s="1"/>
  <c r="U741" i="8"/>
  <c r="T741" i="8"/>
  <c r="M741" i="8"/>
  <c r="P741" i="8" s="1"/>
  <c r="AJ741" i="8" s="1"/>
  <c r="AK741" i="8" s="1"/>
  <c r="L741" i="8"/>
  <c r="H741" i="8"/>
  <c r="R741" i="8" s="1"/>
  <c r="G741" i="8"/>
  <c r="AK740" i="8"/>
  <c r="AH740" i="8"/>
  <c r="AG740" i="8"/>
  <c r="AE740" i="8"/>
  <c r="AD740" i="8"/>
  <c r="Y740" i="8"/>
  <c r="AC740" i="8" s="1"/>
  <c r="AF740" i="8" s="1"/>
  <c r="V740" i="8"/>
  <c r="U740" i="8"/>
  <c r="T740" i="8"/>
  <c r="P740" i="8"/>
  <c r="AJ740" i="8" s="1"/>
  <c r="M740" i="8"/>
  <c r="L740" i="8"/>
  <c r="H740" i="8"/>
  <c r="G740" i="8"/>
  <c r="AH739" i="8"/>
  <c r="AG739" i="8"/>
  <c r="AE739" i="8"/>
  <c r="Y739" i="8"/>
  <c r="V739" i="8"/>
  <c r="U739" i="8"/>
  <c r="T739" i="8"/>
  <c r="P739" i="8"/>
  <c r="M739" i="8"/>
  <c r="L739" i="8"/>
  <c r="H739" i="8"/>
  <c r="R739" i="8" s="1"/>
  <c r="G739" i="8"/>
  <c r="AJ738" i="8"/>
  <c r="AK738" i="8" s="1"/>
  <c r="AH738" i="8"/>
  <c r="AG738" i="8"/>
  <c r="AE738" i="8"/>
  <c r="Y738" i="8"/>
  <c r="AC738" i="8" s="1"/>
  <c r="AF738" i="8" s="1"/>
  <c r="V738" i="8"/>
  <c r="Z738" i="8" s="1"/>
  <c r="U738" i="8"/>
  <c r="T738" i="8"/>
  <c r="P738" i="8"/>
  <c r="M738" i="8"/>
  <c r="L738" i="8"/>
  <c r="H738" i="8"/>
  <c r="R738" i="8" s="1"/>
  <c r="G738" i="8"/>
  <c r="AK737" i="8"/>
  <c r="AH737" i="8"/>
  <c r="AG737" i="8"/>
  <c r="AE737" i="8"/>
  <c r="AD737" i="8"/>
  <c r="Y737" i="8"/>
  <c r="V737" i="8"/>
  <c r="Z737" i="8" s="1"/>
  <c r="U737" i="8"/>
  <c r="T737" i="8"/>
  <c r="M737" i="8"/>
  <c r="P737" i="8" s="1"/>
  <c r="AJ737" i="8" s="1"/>
  <c r="L737" i="8"/>
  <c r="H737" i="8"/>
  <c r="G737" i="8"/>
  <c r="AK736" i="8"/>
  <c r="AH736" i="8"/>
  <c r="AG736" i="8"/>
  <c r="AE736" i="8"/>
  <c r="AD736" i="8"/>
  <c r="Y736" i="8"/>
  <c r="V736" i="8"/>
  <c r="U736" i="8"/>
  <c r="T736" i="8"/>
  <c r="P736" i="8"/>
  <c r="M736" i="8"/>
  <c r="L736" i="8"/>
  <c r="H736" i="8"/>
  <c r="G736" i="8"/>
  <c r="AJ735" i="8"/>
  <c r="AK735" i="8" s="1"/>
  <c r="AH735" i="8"/>
  <c r="AG735" i="8"/>
  <c r="AE735" i="8"/>
  <c r="Y735" i="8"/>
  <c r="V735" i="8"/>
  <c r="U735" i="8"/>
  <c r="W735" i="8" s="1"/>
  <c r="AA735" i="8" s="1"/>
  <c r="T735" i="8"/>
  <c r="P735" i="8"/>
  <c r="M735" i="8"/>
  <c r="L735" i="8"/>
  <c r="H735" i="8"/>
  <c r="R735" i="8" s="1"/>
  <c r="G735" i="8"/>
  <c r="AK734" i="8"/>
  <c r="AJ734" i="8"/>
  <c r="AH734" i="8"/>
  <c r="AG734" i="8"/>
  <c r="AE734" i="8"/>
  <c r="AD734" i="8"/>
  <c r="Y734" i="8"/>
  <c r="V734" i="8"/>
  <c r="Z734" i="8" s="1"/>
  <c r="U734" i="8"/>
  <c r="T734" i="8"/>
  <c r="P734" i="8"/>
  <c r="M734" i="8"/>
  <c r="L734" i="8"/>
  <c r="H734" i="8"/>
  <c r="R734" i="8" s="1"/>
  <c r="G734" i="8"/>
  <c r="AH733" i="8"/>
  <c r="AG733" i="8"/>
  <c r="AE733" i="8"/>
  <c r="Y733" i="8"/>
  <c r="V733" i="8"/>
  <c r="U733" i="8"/>
  <c r="T733" i="8"/>
  <c r="M733" i="8"/>
  <c r="P733" i="8" s="1"/>
  <c r="AJ733" i="8" s="1"/>
  <c r="AK733" i="8" s="1"/>
  <c r="L733" i="8"/>
  <c r="H733" i="8"/>
  <c r="R733" i="8" s="1"/>
  <c r="G733" i="8"/>
  <c r="AK732" i="8"/>
  <c r="AH732" i="8"/>
  <c r="AG732" i="8"/>
  <c r="AE732" i="8"/>
  <c r="AD732" i="8"/>
  <c r="Y732" i="8"/>
  <c r="V732" i="8"/>
  <c r="U732" i="8"/>
  <c r="T732" i="8"/>
  <c r="P732" i="8"/>
  <c r="M732" i="8"/>
  <c r="L732" i="8"/>
  <c r="H732" i="8"/>
  <c r="G732" i="8"/>
  <c r="AH731" i="8"/>
  <c r="AG731" i="8"/>
  <c r="AE731" i="8"/>
  <c r="Y731" i="8"/>
  <c r="V731" i="8"/>
  <c r="U731" i="8"/>
  <c r="T731" i="8"/>
  <c r="P731" i="8"/>
  <c r="M731" i="8"/>
  <c r="L731" i="8"/>
  <c r="N731" i="8" s="1"/>
  <c r="H731" i="8"/>
  <c r="R731" i="8" s="1"/>
  <c r="G731" i="8"/>
  <c r="AJ730" i="8"/>
  <c r="AK730" i="8" s="1"/>
  <c r="AH730" i="8"/>
  <c r="AG730" i="8"/>
  <c r="AE730" i="8"/>
  <c r="Y730" i="8"/>
  <c r="V730" i="8"/>
  <c r="Z730" i="8" s="1"/>
  <c r="U730" i="8"/>
  <c r="T730" i="8"/>
  <c r="P730" i="8"/>
  <c r="M730" i="8"/>
  <c r="L730" i="8"/>
  <c r="H730" i="8"/>
  <c r="R730" i="8" s="1"/>
  <c r="G730" i="8"/>
  <c r="AH729" i="8"/>
  <c r="AG729" i="8"/>
  <c r="AE729" i="8"/>
  <c r="Y729" i="8"/>
  <c r="V729" i="8"/>
  <c r="U729" i="8"/>
  <c r="W729" i="8" s="1"/>
  <c r="T729" i="8"/>
  <c r="M729" i="8"/>
  <c r="P729" i="8" s="1"/>
  <c r="AJ729" i="8" s="1"/>
  <c r="AK729" i="8" s="1"/>
  <c r="L729" i="8"/>
  <c r="H729" i="8"/>
  <c r="R729" i="8" s="1"/>
  <c r="G729" i="8"/>
  <c r="AH728" i="8"/>
  <c r="AG728" i="8"/>
  <c r="AE728" i="8"/>
  <c r="Y728" i="8"/>
  <c r="V728" i="8"/>
  <c r="U728" i="8"/>
  <c r="T728" i="8"/>
  <c r="P728" i="8"/>
  <c r="M728" i="8"/>
  <c r="L728" i="8"/>
  <c r="H728" i="8"/>
  <c r="R728" i="8" s="1"/>
  <c r="G728" i="8"/>
  <c r="AK727" i="8"/>
  <c r="AH727" i="8"/>
  <c r="AG727" i="8"/>
  <c r="AE727" i="8"/>
  <c r="AD727" i="8"/>
  <c r="Y727" i="8"/>
  <c r="V727" i="8"/>
  <c r="U727" i="8"/>
  <c r="T727" i="8"/>
  <c r="P727" i="8"/>
  <c r="M727" i="8"/>
  <c r="L727" i="8"/>
  <c r="H727" i="8"/>
  <c r="R727" i="8" s="1"/>
  <c r="G727" i="8"/>
  <c r="AJ726" i="8"/>
  <c r="AK726" i="8" s="1"/>
  <c r="AH726" i="8"/>
  <c r="AG726" i="8"/>
  <c r="AE726" i="8"/>
  <c r="Y726" i="8"/>
  <c r="AC726" i="8" s="1"/>
  <c r="AF726" i="8" s="1"/>
  <c r="V726" i="8"/>
  <c r="Z726" i="8" s="1"/>
  <c r="U726" i="8"/>
  <c r="T726" i="8"/>
  <c r="P726" i="8"/>
  <c r="M726" i="8"/>
  <c r="L726" i="8"/>
  <c r="H726" i="8"/>
  <c r="R726" i="8" s="1"/>
  <c r="G726" i="8"/>
  <c r="AH725" i="8"/>
  <c r="AG725" i="8"/>
  <c r="AE725" i="8"/>
  <c r="Y725" i="8"/>
  <c r="V725" i="8"/>
  <c r="U725" i="8"/>
  <c r="W725" i="8" s="1"/>
  <c r="T725" i="8"/>
  <c r="M725" i="8"/>
  <c r="P725" i="8" s="1"/>
  <c r="AJ725" i="8" s="1"/>
  <c r="AK725" i="8" s="1"/>
  <c r="L725" i="8"/>
  <c r="H725" i="8"/>
  <c r="R725" i="8" s="1"/>
  <c r="G725" i="8"/>
  <c r="AH724" i="8"/>
  <c r="AG724" i="8"/>
  <c r="AE724" i="8"/>
  <c r="Y724" i="8"/>
  <c r="V724" i="8"/>
  <c r="U724" i="8"/>
  <c r="T724" i="8"/>
  <c r="P724" i="8"/>
  <c r="M724" i="8"/>
  <c r="L724" i="8"/>
  <c r="H724" i="8"/>
  <c r="G724" i="8"/>
  <c r="AK723" i="8"/>
  <c r="AH723" i="8"/>
  <c r="AG723" i="8"/>
  <c r="AE723" i="8"/>
  <c r="AD723" i="8"/>
  <c r="Y723" i="8"/>
  <c r="V723" i="8"/>
  <c r="U723" i="8"/>
  <c r="T723" i="8"/>
  <c r="P723" i="8"/>
  <c r="M723" i="8"/>
  <c r="L723" i="8"/>
  <c r="H723" i="8"/>
  <c r="R723" i="8" s="1"/>
  <c r="G723" i="8"/>
  <c r="AJ722" i="8"/>
  <c r="AK722" i="8" s="1"/>
  <c r="AH722" i="8"/>
  <c r="AG722" i="8"/>
  <c r="AE722" i="8"/>
  <c r="Y722" i="8"/>
  <c r="AC722" i="8" s="1"/>
  <c r="AF722" i="8" s="1"/>
  <c r="V722" i="8"/>
  <c r="Z722" i="8" s="1"/>
  <c r="U722" i="8"/>
  <c r="T722" i="8"/>
  <c r="P722" i="8"/>
  <c r="M722" i="8"/>
  <c r="L722" i="8"/>
  <c r="H722" i="8"/>
  <c r="R722" i="8" s="1"/>
  <c r="G722" i="8"/>
  <c r="AH721" i="8"/>
  <c r="AG721" i="8"/>
  <c r="AE721" i="8"/>
  <c r="Y721" i="8"/>
  <c r="V721" i="8"/>
  <c r="U721" i="8"/>
  <c r="T721" i="8"/>
  <c r="M721" i="8"/>
  <c r="P721" i="8" s="1"/>
  <c r="AJ721" i="8" s="1"/>
  <c r="AK721" i="8" s="1"/>
  <c r="L721" i="8"/>
  <c r="H721" i="8"/>
  <c r="R721" i="8" s="1"/>
  <c r="G721" i="8"/>
  <c r="AH720" i="8"/>
  <c r="AG720" i="8"/>
  <c r="AE720" i="8"/>
  <c r="Y720" i="8"/>
  <c r="V720" i="8"/>
  <c r="U720" i="8"/>
  <c r="T720" i="8"/>
  <c r="P720" i="8"/>
  <c r="M720" i="8"/>
  <c r="L720" i="8"/>
  <c r="H720" i="8"/>
  <c r="R720" i="8" s="1"/>
  <c r="G720" i="8"/>
  <c r="AK719" i="8"/>
  <c r="AH719" i="8"/>
  <c r="AG719" i="8"/>
  <c r="AE719" i="8"/>
  <c r="AD719" i="8"/>
  <c r="Y719" i="8"/>
  <c r="V719" i="8"/>
  <c r="U719" i="8"/>
  <c r="T719" i="8"/>
  <c r="P719" i="8"/>
  <c r="M719" i="8"/>
  <c r="L719" i="8"/>
  <c r="H719" i="8"/>
  <c r="R719" i="8" s="1"/>
  <c r="G719" i="8"/>
  <c r="AJ718" i="8"/>
  <c r="AK718" i="8" s="1"/>
  <c r="AH718" i="8"/>
  <c r="AG718" i="8"/>
  <c r="AE718" i="8"/>
  <c r="Y718" i="8"/>
  <c r="AC718" i="8" s="1"/>
  <c r="AF718" i="8" s="1"/>
  <c r="V718" i="8"/>
  <c r="Z718" i="8" s="1"/>
  <c r="U718" i="8"/>
  <c r="T718" i="8"/>
  <c r="P718" i="8"/>
  <c r="M718" i="8"/>
  <c r="L718" i="8"/>
  <c r="H718" i="8"/>
  <c r="R718" i="8" s="1"/>
  <c r="G718" i="8"/>
  <c r="AK717" i="8"/>
  <c r="AH717" i="8"/>
  <c r="AG717" i="8"/>
  <c r="AE717" i="8"/>
  <c r="AD717" i="8"/>
  <c r="Y717" i="8"/>
  <c r="V717" i="8"/>
  <c r="Z717" i="8" s="1"/>
  <c r="U717" i="8"/>
  <c r="T717" i="8"/>
  <c r="M717" i="8"/>
  <c r="P717" i="8" s="1"/>
  <c r="AJ717" i="8" s="1"/>
  <c r="L717" i="8"/>
  <c r="H717" i="8"/>
  <c r="R717" i="8" s="1"/>
  <c r="G717" i="8"/>
  <c r="AH716" i="8"/>
  <c r="AG716" i="8"/>
  <c r="AE716" i="8"/>
  <c r="Y716" i="8"/>
  <c r="V716" i="8"/>
  <c r="U716" i="8"/>
  <c r="T716" i="8"/>
  <c r="P716" i="8"/>
  <c r="M716" i="8"/>
  <c r="L716" i="8"/>
  <c r="H716" i="8"/>
  <c r="R716" i="8" s="1"/>
  <c r="G716" i="8"/>
  <c r="AK715" i="8"/>
  <c r="AH715" i="8"/>
  <c r="AG715" i="8"/>
  <c r="AE715" i="8"/>
  <c r="AD715" i="8"/>
  <c r="Y715" i="8"/>
  <c r="V715" i="8"/>
  <c r="U715" i="8"/>
  <c r="W715" i="8" s="1"/>
  <c r="AA715" i="8" s="1"/>
  <c r="T715" i="8"/>
  <c r="P715" i="8"/>
  <c r="M715" i="8"/>
  <c r="L715" i="8"/>
  <c r="H715" i="8"/>
  <c r="R715" i="8" s="1"/>
  <c r="G715" i="8"/>
  <c r="AJ714" i="8"/>
  <c r="AK714" i="8" s="1"/>
  <c r="AH714" i="8"/>
  <c r="AG714" i="8"/>
  <c r="AE714" i="8"/>
  <c r="Y714" i="8"/>
  <c r="V714" i="8"/>
  <c r="Z714" i="8" s="1"/>
  <c r="U714" i="8"/>
  <c r="T714" i="8"/>
  <c r="P714" i="8"/>
  <c r="M714" i="8"/>
  <c r="L714" i="8"/>
  <c r="H714" i="8"/>
  <c r="R714" i="8" s="1"/>
  <c r="G714" i="8"/>
  <c r="AK713" i="8"/>
  <c r="AH713" i="8"/>
  <c r="AG713" i="8"/>
  <c r="AE713" i="8"/>
  <c r="AD713" i="8"/>
  <c r="Y713" i="8"/>
  <c r="V713" i="8"/>
  <c r="U713" i="8"/>
  <c r="T713" i="8"/>
  <c r="M713" i="8"/>
  <c r="P713" i="8" s="1"/>
  <c r="AJ713" i="8" s="1"/>
  <c r="L713" i="8"/>
  <c r="H713" i="8"/>
  <c r="R713" i="8" s="1"/>
  <c r="G713" i="8"/>
  <c r="AH712" i="8"/>
  <c r="AG712" i="8"/>
  <c r="AE712" i="8"/>
  <c r="Y712" i="8"/>
  <c r="V712" i="8"/>
  <c r="U712" i="8"/>
  <c r="T712" i="8"/>
  <c r="P712" i="8"/>
  <c r="M712" i="8"/>
  <c r="L712" i="8"/>
  <c r="H712" i="8"/>
  <c r="R712" i="8" s="1"/>
  <c r="G712" i="8"/>
  <c r="AH711" i="8"/>
  <c r="AG711" i="8"/>
  <c r="AE711" i="8"/>
  <c r="Y711" i="8"/>
  <c r="V711" i="8"/>
  <c r="U711" i="8"/>
  <c r="T711" i="8"/>
  <c r="P711" i="8"/>
  <c r="M711" i="8"/>
  <c r="L711" i="8"/>
  <c r="H711" i="8"/>
  <c r="R711" i="8" s="1"/>
  <c r="G711" i="8"/>
  <c r="AJ710" i="8"/>
  <c r="AK710" i="8" s="1"/>
  <c r="AH710" i="8"/>
  <c r="AG710" i="8"/>
  <c r="AE710" i="8"/>
  <c r="Y710" i="8"/>
  <c r="AC710" i="8" s="1"/>
  <c r="AF710" i="8" s="1"/>
  <c r="V710" i="8"/>
  <c r="Z710" i="8" s="1"/>
  <c r="U710" i="8"/>
  <c r="T710" i="8"/>
  <c r="P710" i="8"/>
  <c r="M710" i="8"/>
  <c r="L710" i="8"/>
  <c r="H710" i="8"/>
  <c r="R710" i="8" s="1"/>
  <c r="G710" i="8"/>
  <c r="AH709" i="8"/>
  <c r="AG709" i="8"/>
  <c r="AE709" i="8"/>
  <c r="Y709" i="8"/>
  <c r="V709" i="8"/>
  <c r="Z709" i="8" s="1"/>
  <c r="U709" i="8"/>
  <c r="T709" i="8"/>
  <c r="R709" i="8"/>
  <c r="M709" i="8"/>
  <c r="P709" i="8" s="1"/>
  <c r="AJ709" i="8" s="1"/>
  <c r="AK709" i="8" s="1"/>
  <c r="L709" i="8"/>
  <c r="H709" i="8"/>
  <c r="G709" i="8"/>
  <c r="AH708" i="8"/>
  <c r="AG708" i="8"/>
  <c r="AE708" i="8"/>
  <c r="Y708" i="8"/>
  <c r="V708" i="8"/>
  <c r="U708" i="8"/>
  <c r="T708" i="8"/>
  <c r="P708" i="8"/>
  <c r="M708" i="8"/>
  <c r="L708" i="8"/>
  <c r="H708" i="8"/>
  <c r="R708" i="8" s="1"/>
  <c r="G708" i="8"/>
  <c r="AK707" i="8"/>
  <c r="AH707" i="8"/>
  <c r="AG707" i="8"/>
  <c r="AE707" i="8"/>
  <c r="AD707" i="8"/>
  <c r="Y707" i="8"/>
  <c r="V707" i="8"/>
  <c r="U707" i="8"/>
  <c r="T707" i="8"/>
  <c r="P707" i="8"/>
  <c r="M707" i="8"/>
  <c r="L707" i="8"/>
  <c r="H707" i="8"/>
  <c r="R707" i="8" s="1"/>
  <c r="G707" i="8"/>
  <c r="AK706" i="8"/>
  <c r="AJ706" i="8"/>
  <c r="AH706" i="8"/>
  <c r="AG706" i="8"/>
  <c r="AE706" i="8"/>
  <c r="AD706" i="8"/>
  <c r="Y706" i="8"/>
  <c r="AC706" i="8" s="1"/>
  <c r="AF706" i="8" s="1"/>
  <c r="V706" i="8"/>
  <c r="Z706" i="8" s="1"/>
  <c r="U706" i="8"/>
  <c r="T706" i="8"/>
  <c r="P706" i="8"/>
  <c r="M706" i="8"/>
  <c r="L706" i="8"/>
  <c r="H706" i="8"/>
  <c r="G706" i="8"/>
  <c r="AH705" i="8"/>
  <c r="AG705" i="8"/>
  <c r="AE705" i="8"/>
  <c r="Y705" i="8"/>
  <c r="V705" i="8"/>
  <c r="U705" i="8"/>
  <c r="T705" i="8"/>
  <c r="M705" i="8"/>
  <c r="L705" i="8"/>
  <c r="H705" i="8"/>
  <c r="R705" i="8" s="1"/>
  <c r="G705" i="8"/>
  <c r="AH704" i="8"/>
  <c r="AG704" i="8"/>
  <c r="AE704" i="8"/>
  <c r="Y704" i="8"/>
  <c r="V704" i="8"/>
  <c r="U704" i="8"/>
  <c r="W704" i="8" s="1"/>
  <c r="T704" i="8"/>
  <c r="P704" i="8"/>
  <c r="M704" i="8"/>
  <c r="L704" i="8"/>
  <c r="H704" i="8"/>
  <c r="O704" i="8" s="1"/>
  <c r="G704" i="8"/>
  <c r="AK703" i="8"/>
  <c r="AJ703" i="8"/>
  <c r="AH703" i="8"/>
  <c r="AG703" i="8"/>
  <c r="AE703" i="8"/>
  <c r="AD703" i="8"/>
  <c r="Y703" i="8"/>
  <c r="V703" i="8"/>
  <c r="Z703" i="8" s="1"/>
  <c r="U703" i="8"/>
  <c r="T703" i="8"/>
  <c r="P703" i="8"/>
  <c r="M703" i="8"/>
  <c r="L703" i="8"/>
  <c r="H703" i="8"/>
  <c r="R703" i="8" s="1"/>
  <c r="G703" i="8"/>
  <c r="AJ702" i="8"/>
  <c r="AK702" i="8" s="1"/>
  <c r="AH702" i="8"/>
  <c r="AG702" i="8"/>
  <c r="AE702" i="8"/>
  <c r="AC702" i="8"/>
  <c r="AF702" i="8" s="1"/>
  <c r="Y702" i="8"/>
  <c r="V702" i="8"/>
  <c r="Z702" i="8" s="1"/>
  <c r="U702" i="8"/>
  <c r="T702" i="8"/>
  <c r="P702" i="8"/>
  <c r="M702" i="8"/>
  <c r="L702" i="8"/>
  <c r="H702" i="8"/>
  <c r="R702" i="8" s="1"/>
  <c r="G702" i="8"/>
  <c r="AK701" i="8"/>
  <c r="AH701" i="8"/>
  <c r="AG701" i="8"/>
  <c r="AE701" i="8"/>
  <c r="AD701" i="8"/>
  <c r="Y701" i="8"/>
  <c r="V701" i="8"/>
  <c r="U701" i="8"/>
  <c r="T701" i="8"/>
  <c r="M701" i="8"/>
  <c r="L701" i="8"/>
  <c r="H701" i="8"/>
  <c r="R701" i="8" s="1"/>
  <c r="G701" i="8"/>
  <c r="AH700" i="8"/>
  <c r="AG700" i="8"/>
  <c r="AE700" i="8"/>
  <c r="Y700" i="8"/>
  <c r="V700" i="8"/>
  <c r="U700" i="8"/>
  <c r="T700" i="8"/>
  <c r="P700" i="8"/>
  <c r="M700" i="8"/>
  <c r="L700" i="8"/>
  <c r="H700" i="8"/>
  <c r="G700" i="8"/>
  <c r="AJ699" i="8"/>
  <c r="AK699" i="8" s="1"/>
  <c r="AH699" i="8"/>
  <c r="AG699" i="8"/>
  <c r="AE699" i="8"/>
  <c r="Y699" i="8"/>
  <c r="V699" i="8"/>
  <c r="Z699" i="8" s="1"/>
  <c r="U699" i="8"/>
  <c r="T699" i="8"/>
  <c r="P699" i="8"/>
  <c r="M699" i="8"/>
  <c r="L699" i="8"/>
  <c r="H699" i="8"/>
  <c r="R699" i="8" s="1"/>
  <c r="G699" i="8"/>
  <c r="AJ698" i="8"/>
  <c r="AK698" i="8" s="1"/>
  <c r="AH698" i="8"/>
  <c r="AG698" i="8"/>
  <c r="AE698" i="8"/>
  <c r="Y698" i="8"/>
  <c r="AC698" i="8" s="1"/>
  <c r="AF698" i="8" s="1"/>
  <c r="V698" i="8"/>
  <c r="Z698" i="8" s="1"/>
  <c r="U698" i="8"/>
  <c r="T698" i="8"/>
  <c r="P698" i="8"/>
  <c r="M698" i="8"/>
  <c r="L698" i="8"/>
  <c r="H698" i="8"/>
  <c r="R698" i="8" s="1"/>
  <c r="G698" i="8"/>
  <c r="AH697" i="8"/>
  <c r="AG697" i="8"/>
  <c r="AE697" i="8"/>
  <c r="Y697" i="8"/>
  <c r="V697" i="8"/>
  <c r="U697" i="8"/>
  <c r="T697" i="8"/>
  <c r="M697" i="8"/>
  <c r="L697" i="8"/>
  <c r="H697" i="8"/>
  <c r="R697" i="8" s="1"/>
  <c r="G697" i="8"/>
  <c r="AH696" i="8"/>
  <c r="AG696" i="8"/>
  <c r="AE696" i="8"/>
  <c r="Y696" i="8"/>
  <c r="AC696" i="8" s="1"/>
  <c r="AF696" i="8" s="1"/>
  <c r="V696" i="8"/>
  <c r="U696" i="8"/>
  <c r="T696" i="8"/>
  <c r="P696" i="8"/>
  <c r="M696" i="8"/>
  <c r="L696" i="8"/>
  <c r="H696" i="8"/>
  <c r="G696" i="8"/>
  <c r="AH695" i="8"/>
  <c r="AG695" i="8"/>
  <c r="AE695" i="8"/>
  <c r="Y695" i="8"/>
  <c r="V695" i="8"/>
  <c r="U695" i="8"/>
  <c r="T695" i="8"/>
  <c r="P695" i="8"/>
  <c r="M695" i="8"/>
  <c r="L695" i="8"/>
  <c r="H695" i="8"/>
  <c r="R695" i="8" s="1"/>
  <c r="G695" i="8"/>
  <c r="AK694" i="8"/>
  <c r="AJ694" i="8"/>
  <c r="AH694" i="8"/>
  <c r="AG694" i="8"/>
  <c r="AE694" i="8"/>
  <c r="Y694" i="8"/>
  <c r="V694" i="8"/>
  <c r="Z694" i="8" s="1"/>
  <c r="U694" i="8"/>
  <c r="T694" i="8"/>
  <c r="P694" i="8"/>
  <c r="M694" i="8"/>
  <c r="L694" i="8"/>
  <c r="H694" i="8"/>
  <c r="N694" i="8" s="1"/>
  <c r="G694" i="8"/>
  <c r="AK693" i="8"/>
  <c r="AH693" i="8"/>
  <c r="AG693" i="8"/>
  <c r="AE693" i="8"/>
  <c r="AD693" i="8"/>
  <c r="Y693" i="8"/>
  <c r="V693" i="8"/>
  <c r="U693" i="8"/>
  <c r="T693" i="8"/>
  <c r="P693" i="8"/>
  <c r="AJ693" i="8" s="1"/>
  <c r="M693" i="8"/>
  <c r="L693" i="8"/>
  <c r="H693" i="8"/>
  <c r="R693" i="8" s="1"/>
  <c r="G693" i="8"/>
  <c r="AH692" i="8"/>
  <c r="AG692" i="8"/>
  <c r="AE692" i="8"/>
  <c r="Y692" i="8"/>
  <c r="V692" i="8"/>
  <c r="U692" i="8"/>
  <c r="T692" i="8"/>
  <c r="P692" i="8"/>
  <c r="M692" i="8"/>
  <c r="L692" i="8"/>
  <c r="H692" i="8"/>
  <c r="G692" i="8"/>
  <c r="AH691" i="8"/>
  <c r="AG691" i="8"/>
  <c r="AE691" i="8"/>
  <c r="Y691" i="8"/>
  <c r="AC691" i="8" s="1"/>
  <c r="AF691" i="8" s="1"/>
  <c r="V691" i="8"/>
  <c r="Z691" i="8" s="1"/>
  <c r="U691" i="8"/>
  <c r="T691" i="8"/>
  <c r="P691" i="8"/>
  <c r="AJ691" i="8" s="1"/>
  <c r="AK691" i="8" s="1"/>
  <c r="M691" i="8"/>
  <c r="L691" i="8"/>
  <c r="H691" i="8"/>
  <c r="R691" i="8" s="1"/>
  <c r="G691" i="8"/>
  <c r="AK690" i="8"/>
  <c r="AJ690" i="8"/>
  <c r="AH690" i="8"/>
  <c r="AG690" i="8"/>
  <c r="AE690" i="8"/>
  <c r="Y690" i="8"/>
  <c r="AC690" i="8" s="1"/>
  <c r="AF690" i="8" s="1"/>
  <c r="V690" i="8"/>
  <c r="Z690" i="8" s="1"/>
  <c r="U690" i="8"/>
  <c r="T690" i="8"/>
  <c r="P690" i="8"/>
  <c r="M690" i="8"/>
  <c r="L690" i="8"/>
  <c r="H690" i="8"/>
  <c r="N690" i="8" s="1"/>
  <c r="G690" i="8"/>
  <c r="AH689" i="8"/>
  <c r="AG689" i="8"/>
  <c r="AE689" i="8"/>
  <c r="Y689" i="8"/>
  <c r="V689" i="8"/>
  <c r="U689" i="8"/>
  <c r="T689" i="8"/>
  <c r="P689" i="8"/>
  <c r="M689" i="8"/>
  <c r="L689" i="8"/>
  <c r="H689" i="8"/>
  <c r="R689" i="8" s="1"/>
  <c r="G689" i="8"/>
  <c r="AK688" i="8"/>
  <c r="AH688" i="8"/>
  <c r="AG688" i="8"/>
  <c r="AE688" i="8"/>
  <c r="AD688" i="8"/>
  <c r="Y688" i="8"/>
  <c r="V688" i="8"/>
  <c r="U688" i="8"/>
  <c r="T688" i="8"/>
  <c r="P688" i="8"/>
  <c r="M688" i="8"/>
  <c r="L688" i="8"/>
  <c r="H688" i="8"/>
  <c r="G688" i="8"/>
  <c r="AH687" i="8"/>
  <c r="AG687" i="8"/>
  <c r="AE687" i="8"/>
  <c r="Y687" i="8"/>
  <c r="AC687" i="8" s="1"/>
  <c r="AF687" i="8" s="1"/>
  <c r="V687" i="8"/>
  <c r="U687" i="8"/>
  <c r="T687" i="8"/>
  <c r="P687" i="8"/>
  <c r="M687" i="8"/>
  <c r="L687" i="8"/>
  <c r="H687" i="8"/>
  <c r="R687" i="8" s="1"/>
  <c r="G687" i="8"/>
  <c r="AH686" i="8"/>
  <c r="AG686" i="8"/>
  <c r="AE686" i="8"/>
  <c r="Y686" i="8"/>
  <c r="AC686" i="8" s="1"/>
  <c r="AF686" i="8" s="1"/>
  <c r="V686" i="8"/>
  <c r="Z686" i="8" s="1"/>
  <c r="U686" i="8"/>
  <c r="T686" i="8"/>
  <c r="P686" i="8"/>
  <c r="AJ686" i="8" s="1"/>
  <c r="AK686" i="8" s="1"/>
  <c r="M686" i="8"/>
  <c r="L686" i="8"/>
  <c r="H686" i="8"/>
  <c r="N686" i="8" s="1"/>
  <c r="G686" i="8"/>
  <c r="AK685" i="8"/>
  <c r="AH685" i="8"/>
  <c r="AG685" i="8"/>
  <c r="AE685" i="8"/>
  <c r="AD685" i="8"/>
  <c r="Y685" i="8"/>
  <c r="V685" i="8"/>
  <c r="U685" i="8"/>
  <c r="W685" i="8" s="1"/>
  <c r="T685" i="8"/>
  <c r="M685" i="8"/>
  <c r="L685" i="8"/>
  <c r="H685" i="8"/>
  <c r="R685" i="8" s="1"/>
  <c r="G685" i="8"/>
  <c r="AH684" i="8"/>
  <c r="AG684" i="8"/>
  <c r="AE684" i="8"/>
  <c r="Y684" i="8"/>
  <c r="AC684" i="8" s="1"/>
  <c r="AF684" i="8" s="1"/>
  <c r="V684" i="8"/>
  <c r="U684" i="8"/>
  <c r="T684" i="8"/>
  <c r="P684" i="8"/>
  <c r="M684" i="8"/>
  <c r="L684" i="8"/>
  <c r="H684" i="8"/>
  <c r="R684" i="8" s="1"/>
  <c r="G684" i="8"/>
  <c r="AK683" i="8"/>
  <c r="AJ683" i="8"/>
  <c r="AH683" i="8"/>
  <c r="AG683" i="8"/>
  <c r="AE683" i="8"/>
  <c r="AD683" i="8"/>
  <c r="Y683" i="8"/>
  <c r="V683" i="8"/>
  <c r="U683" i="8"/>
  <c r="T683" i="8"/>
  <c r="P683" i="8"/>
  <c r="M683" i="8"/>
  <c r="L683" i="8"/>
  <c r="H683" i="8"/>
  <c r="R683" i="8" s="1"/>
  <c r="G683" i="8"/>
  <c r="AH682" i="8"/>
  <c r="AG682" i="8"/>
  <c r="AE682" i="8"/>
  <c r="Y682" i="8"/>
  <c r="V682" i="8"/>
  <c r="U682" i="8"/>
  <c r="T682" i="8"/>
  <c r="P682" i="8"/>
  <c r="M682" i="8"/>
  <c r="L682" i="8"/>
  <c r="H682" i="8"/>
  <c r="G682" i="8"/>
  <c r="AH681" i="8"/>
  <c r="AG681" i="8"/>
  <c r="AE681" i="8"/>
  <c r="Y681" i="8"/>
  <c r="V681" i="8"/>
  <c r="U681" i="8"/>
  <c r="T681" i="8"/>
  <c r="M681" i="8"/>
  <c r="L681" i="8"/>
  <c r="H681" i="8"/>
  <c r="N681" i="8" s="1"/>
  <c r="G681" i="8"/>
  <c r="AK680" i="8"/>
  <c r="AJ680" i="8"/>
  <c r="AH680" i="8"/>
  <c r="AG680" i="8"/>
  <c r="AE680" i="8"/>
  <c r="AD680" i="8"/>
  <c r="Y680" i="8"/>
  <c r="V680" i="8"/>
  <c r="U680" i="8"/>
  <c r="T680" i="8"/>
  <c r="P680" i="8"/>
  <c r="M680" i="8"/>
  <c r="L680" i="8"/>
  <c r="H680" i="8"/>
  <c r="R680" i="8" s="1"/>
  <c r="G680" i="8"/>
  <c r="AJ679" i="8"/>
  <c r="AK679" i="8" s="1"/>
  <c r="AH679" i="8"/>
  <c r="AG679" i="8"/>
  <c r="AE679" i="8"/>
  <c r="AC679" i="8"/>
  <c r="AF679" i="8" s="1"/>
  <c r="Y679" i="8"/>
  <c r="V679" i="8"/>
  <c r="U679" i="8"/>
  <c r="T679" i="8"/>
  <c r="P679" i="8"/>
  <c r="N679" i="8"/>
  <c r="M679" i="8"/>
  <c r="L679" i="8"/>
  <c r="H679" i="8"/>
  <c r="R679" i="8" s="1"/>
  <c r="G679" i="8"/>
  <c r="AH678" i="8"/>
  <c r="AG678" i="8"/>
  <c r="AE678" i="8"/>
  <c r="Y678" i="8"/>
  <c r="V678" i="8"/>
  <c r="U678" i="8"/>
  <c r="T678" i="8"/>
  <c r="P678" i="8"/>
  <c r="AJ678" i="8" s="1"/>
  <c r="AK678" i="8" s="1"/>
  <c r="M678" i="8"/>
  <c r="L678" i="8"/>
  <c r="H678" i="8"/>
  <c r="G678" i="8"/>
  <c r="AH677" i="8"/>
  <c r="AG677" i="8"/>
  <c r="AE677" i="8"/>
  <c r="Y677" i="8"/>
  <c r="V677" i="8"/>
  <c r="U677" i="8"/>
  <c r="T677" i="8"/>
  <c r="M677" i="8"/>
  <c r="L677" i="8"/>
  <c r="H677" i="8"/>
  <c r="G677" i="8"/>
  <c r="AJ676" i="8"/>
  <c r="AK676" i="8" s="1"/>
  <c r="AH676" i="8"/>
  <c r="AG676" i="8"/>
  <c r="AE676" i="8"/>
  <c r="Y676" i="8"/>
  <c r="V676" i="8"/>
  <c r="U676" i="8"/>
  <c r="T676" i="8"/>
  <c r="P676" i="8"/>
  <c r="M676" i="8"/>
  <c r="L676" i="8"/>
  <c r="H676" i="8"/>
  <c r="G676" i="8"/>
  <c r="AJ675" i="8"/>
  <c r="AK675" i="8" s="1"/>
  <c r="AH675" i="8"/>
  <c r="AG675" i="8"/>
  <c r="AE675" i="8"/>
  <c r="Y675" i="8"/>
  <c r="V675" i="8"/>
  <c r="U675" i="8"/>
  <c r="T675" i="8"/>
  <c r="P675" i="8"/>
  <c r="M675" i="8"/>
  <c r="L675" i="8"/>
  <c r="H675" i="8"/>
  <c r="R675" i="8" s="1"/>
  <c r="G675" i="8"/>
  <c r="AH674" i="8"/>
  <c r="AG674" i="8"/>
  <c r="AE674" i="8"/>
  <c r="Y674" i="8"/>
  <c r="V674" i="8"/>
  <c r="U674" i="8"/>
  <c r="T674" i="8"/>
  <c r="P674" i="8"/>
  <c r="AJ674" i="8" s="1"/>
  <c r="AK674" i="8" s="1"/>
  <c r="M674" i="8"/>
  <c r="L674" i="8"/>
  <c r="H674" i="8"/>
  <c r="R674" i="8" s="1"/>
  <c r="G674" i="8"/>
  <c r="AH673" i="8"/>
  <c r="AG673" i="8"/>
  <c r="AE673" i="8"/>
  <c r="Y673" i="8"/>
  <c r="V673" i="8"/>
  <c r="U673" i="8"/>
  <c r="T673" i="8"/>
  <c r="M673" i="8"/>
  <c r="L673" i="8"/>
  <c r="H673" i="8"/>
  <c r="N673" i="8" s="1"/>
  <c r="G673" i="8"/>
  <c r="AK672" i="8"/>
  <c r="AJ672" i="8"/>
  <c r="AH672" i="8"/>
  <c r="AG672" i="8"/>
  <c r="AE672" i="8"/>
  <c r="AD672" i="8"/>
  <c r="Y672" i="8"/>
  <c r="AC672" i="8" s="1"/>
  <c r="AF672" i="8" s="1"/>
  <c r="V672" i="8"/>
  <c r="Z672" i="8" s="1"/>
  <c r="U672" i="8"/>
  <c r="T672" i="8"/>
  <c r="P672" i="8"/>
  <c r="M672" i="8"/>
  <c r="L672" i="8"/>
  <c r="H672" i="8"/>
  <c r="G672" i="8"/>
  <c r="AK671" i="8"/>
  <c r="AH671" i="8"/>
  <c r="AG671" i="8"/>
  <c r="AE671" i="8"/>
  <c r="AD671" i="8"/>
  <c r="Y671" i="8"/>
  <c r="V671" i="8"/>
  <c r="U671" i="8"/>
  <c r="T671" i="8"/>
  <c r="M671" i="8"/>
  <c r="L671" i="8"/>
  <c r="H671" i="8"/>
  <c r="N671" i="8" s="1"/>
  <c r="G671" i="8"/>
  <c r="AH670" i="8"/>
  <c r="AG670" i="8"/>
  <c r="AE670" i="8"/>
  <c r="Y670" i="8"/>
  <c r="V670" i="8"/>
  <c r="U670" i="8"/>
  <c r="T670" i="8"/>
  <c r="M670" i="8"/>
  <c r="L670" i="8"/>
  <c r="H670" i="8"/>
  <c r="G670" i="8"/>
  <c r="AH669" i="8"/>
  <c r="AG669" i="8"/>
  <c r="AE669" i="8"/>
  <c r="Y669" i="8"/>
  <c r="V669" i="8"/>
  <c r="U669" i="8"/>
  <c r="T669" i="8"/>
  <c r="M669" i="8"/>
  <c r="L669" i="8"/>
  <c r="H669" i="8"/>
  <c r="N669" i="8" s="1"/>
  <c r="G669" i="8"/>
  <c r="AK668" i="8"/>
  <c r="AJ668" i="8"/>
  <c r="AH668" i="8"/>
  <c r="AG668" i="8"/>
  <c r="AE668" i="8"/>
  <c r="AD668" i="8"/>
  <c r="Y668" i="8"/>
  <c r="V668" i="8"/>
  <c r="U668" i="8"/>
  <c r="T668" i="8"/>
  <c r="P668" i="8"/>
  <c r="M668" i="8"/>
  <c r="L668" i="8"/>
  <c r="H668" i="8"/>
  <c r="R668" i="8" s="1"/>
  <c r="G668" i="8"/>
  <c r="AH667" i="8"/>
  <c r="AG667" i="8"/>
  <c r="AE667" i="8"/>
  <c r="Y667" i="8"/>
  <c r="V667" i="8"/>
  <c r="U667" i="8"/>
  <c r="T667" i="8"/>
  <c r="P667" i="8"/>
  <c r="AJ667" i="8" s="1"/>
  <c r="AK667" i="8" s="1"/>
  <c r="M667" i="8"/>
  <c r="O667" i="8" s="1"/>
  <c r="L667" i="8"/>
  <c r="H667" i="8"/>
  <c r="R667" i="8" s="1"/>
  <c r="G667" i="8"/>
  <c r="AH666" i="8"/>
  <c r="AG666" i="8"/>
  <c r="AE666" i="8"/>
  <c r="Y666" i="8"/>
  <c r="AC666" i="8" s="1"/>
  <c r="AF666" i="8" s="1"/>
  <c r="V666" i="8"/>
  <c r="U666" i="8"/>
  <c r="T666" i="8"/>
  <c r="P666" i="8"/>
  <c r="AJ666" i="8" s="1"/>
  <c r="AK666" i="8" s="1"/>
  <c r="M666" i="8"/>
  <c r="L666" i="8"/>
  <c r="H666" i="8"/>
  <c r="R666" i="8" s="1"/>
  <c r="G666" i="8"/>
  <c r="AJ665" i="8"/>
  <c r="AK665" i="8" s="1"/>
  <c r="AH665" i="8"/>
  <c r="AG665" i="8"/>
  <c r="AE665" i="8"/>
  <c r="Y665" i="8"/>
  <c r="AC665" i="8" s="1"/>
  <c r="AF665" i="8" s="1"/>
  <c r="V665" i="8"/>
  <c r="Z665" i="8" s="1"/>
  <c r="X665" i="8" s="1"/>
  <c r="AB665" i="8" s="1"/>
  <c r="U665" i="8"/>
  <c r="T665" i="8"/>
  <c r="P665" i="8"/>
  <c r="M665" i="8"/>
  <c r="L665" i="8"/>
  <c r="H665" i="8"/>
  <c r="R665" i="8" s="1"/>
  <c r="G665" i="8"/>
  <c r="AH664" i="8"/>
  <c r="AG664" i="8"/>
  <c r="AE664" i="8"/>
  <c r="Y664" i="8"/>
  <c r="V664" i="8"/>
  <c r="U664" i="8"/>
  <c r="T664" i="8"/>
  <c r="P664" i="8"/>
  <c r="M664" i="8"/>
  <c r="L664" i="8"/>
  <c r="H664" i="8"/>
  <c r="G664" i="8"/>
  <c r="AH663" i="8"/>
  <c r="AG663" i="8"/>
  <c r="AE663" i="8"/>
  <c r="Y663" i="8"/>
  <c r="V663" i="8"/>
  <c r="U663" i="8"/>
  <c r="T663" i="8"/>
  <c r="P663" i="8"/>
  <c r="AJ663" i="8" s="1"/>
  <c r="AK663" i="8" s="1"/>
  <c r="M663" i="8"/>
  <c r="L663" i="8"/>
  <c r="H663" i="8"/>
  <c r="R663" i="8" s="1"/>
  <c r="G663" i="8"/>
  <c r="AK662" i="8"/>
  <c r="AH662" i="8"/>
  <c r="AG662" i="8"/>
  <c r="AE662" i="8"/>
  <c r="Y662" i="8"/>
  <c r="AC662" i="8" s="1"/>
  <c r="AF662" i="8" s="1"/>
  <c r="V662" i="8"/>
  <c r="U662" i="8"/>
  <c r="T662" i="8"/>
  <c r="P662" i="8"/>
  <c r="AJ662" i="8" s="1"/>
  <c r="M662" i="8"/>
  <c r="L662" i="8"/>
  <c r="H662" i="8"/>
  <c r="R662" i="8" s="1"/>
  <c r="G662" i="8"/>
  <c r="AJ661" i="8"/>
  <c r="AK661" i="8" s="1"/>
  <c r="AH661" i="8"/>
  <c r="AG661" i="8"/>
  <c r="AE661" i="8"/>
  <c r="Y661" i="8"/>
  <c r="AC661" i="8" s="1"/>
  <c r="AF661" i="8" s="1"/>
  <c r="V661" i="8"/>
  <c r="Z661" i="8" s="1"/>
  <c r="U661" i="8"/>
  <c r="T661" i="8"/>
  <c r="P661" i="8"/>
  <c r="M661" i="8"/>
  <c r="L661" i="8"/>
  <c r="H661" i="8"/>
  <c r="N661" i="8" s="1"/>
  <c r="G661" i="8"/>
  <c r="AH660" i="8"/>
  <c r="AG660" i="8"/>
  <c r="AE660" i="8"/>
  <c r="Y660" i="8"/>
  <c r="V660" i="8"/>
  <c r="U660" i="8"/>
  <c r="T660" i="8"/>
  <c r="P660" i="8"/>
  <c r="AJ660" i="8" s="1"/>
  <c r="AK660" i="8" s="1"/>
  <c r="M660" i="8"/>
  <c r="L660" i="8"/>
  <c r="H660" i="8"/>
  <c r="N660" i="8" s="1"/>
  <c r="G660" i="8"/>
  <c r="AH659" i="8"/>
  <c r="AG659" i="8"/>
  <c r="AE659" i="8"/>
  <c r="Y659" i="8"/>
  <c r="V659" i="8"/>
  <c r="U659" i="8"/>
  <c r="T659" i="8"/>
  <c r="M659" i="8"/>
  <c r="L659" i="8"/>
  <c r="H659" i="8"/>
  <c r="R659" i="8" s="1"/>
  <c r="G659" i="8"/>
  <c r="AJ658" i="8"/>
  <c r="AK658" i="8" s="1"/>
  <c r="AH658" i="8"/>
  <c r="AG658" i="8"/>
  <c r="AE658" i="8"/>
  <c r="Y658" i="8"/>
  <c r="AC658" i="8" s="1"/>
  <c r="AF658" i="8" s="1"/>
  <c r="V658" i="8"/>
  <c r="Z658" i="8" s="1"/>
  <c r="U658" i="8"/>
  <c r="T658" i="8"/>
  <c r="P658" i="8"/>
  <c r="M658" i="8"/>
  <c r="L658" i="8"/>
  <c r="H658" i="8"/>
  <c r="R658" i="8" s="1"/>
  <c r="G658" i="8"/>
  <c r="AH657" i="8"/>
  <c r="AG657" i="8"/>
  <c r="AE657" i="8"/>
  <c r="Y657" i="8"/>
  <c r="V657" i="8"/>
  <c r="U657" i="8"/>
  <c r="T657" i="8"/>
  <c r="R657" i="8"/>
  <c r="P657" i="8"/>
  <c r="AJ657" i="8" s="1"/>
  <c r="AK657" i="8" s="1"/>
  <c r="M657" i="8"/>
  <c r="O657" i="8" s="1"/>
  <c r="L657" i="8"/>
  <c r="H657" i="8"/>
  <c r="G657" i="8"/>
  <c r="AH656" i="8"/>
  <c r="AG656" i="8"/>
  <c r="AE656" i="8"/>
  <c r="Y656" i="8"/>
  <c r="V656" i="8"/>
  <c r="U656" i="8"/>
  <c r="T656" i="8"/>
  <c r="P656" i="8"/>
  <c r="M656" i="8"/>
  <c r="L656" i="8"/>
  <c r="H656" i="8"/>
  <c r="G656" i="8"/>
  <c r="AH655" i="8"/>
  <c r="AG655" i="8"/>
  <c r="AE655" i="8"/>
  <c r="Y655" i="8"/>
  <c r="V655" i="8"/>
  <c r="U655" i="8"/>
  <c r="T655" i="8"/>
  <c r="M655" i="8"/>
  <c r="L655" i="8"/>
  <c r="H655" i="8"/>
  <c r="R655" i="8" s="1"/>
  <c r="G655" i="8"/>
  <c r="AH654" i="8"/>
  <c r="AG654" i="8"/>
  <c r="AE654" i="8"/>
  <c r="Y654" i="8"/>
  <c r="V654" i="8"/>
  <c r="U654" i="8"/>
  <c r="T654" i="8"/>
  <c r="M654" i="8"/>
  <c r="P654" i="8" s="1"/>
  <c r="AJ654" i="8" s="1"/>
  <c r="AK654" i="8" s="1"/>
  <c r="L654" i="8"/>
  <c r="H654" i="8"/>
  <c r="R654" i="8" s="1"/>
  <c r="G654" i="8"/>
  <c r="AH653" i="8"/>
  <c r="AG653" i="8"/>
  <c r="AE653" i="8"/>
  <c r="Y653" i="8"/>
  <c r="AC653" i="8" s="1"/>
  <c r="AF653" i="8" s="1"/>
  <c r="V653" i="8"/>
  <c r="U653" i="8"/>
  <c r="T653" i="8"/>
  <c r="P653" i="8"/>
  <c r="M653" i="8"/>
  <c r="L653" i="8"/>
  <c r="H653" i="8"/>
  <c r="O653" i="8" s="1"/>
  <c r="G653" i="8"/>
  <c r="AK652" i="8"/>
  <c r="AH652" i="8"/>
  <c r="AG652" i="8"/>
  <c r="AE652" i="8"/>
  <c r="AD652" i="8"/>
  <c r="Y652" i="8"/>
  <c r="V652" i="8"/>
  <c r="U652" i="8"/>
  <c r="T652" i="8"/>
  <c r="P652" i="8"/>
  <c r="AJ652" i="8" s="1"/>
  <c r="O652" i="8"/>
  <c r="M652" i="8"/>
  <c r="L652" i="8"/>
  <c r="H652" i="8"/>
  <c r="N652" i="8" s="1"/>
  <c r="G652" i="8"/>
  <c r="AH651" i="8"/>
  <c r="AG651" i="8"/>
  <c r="AE651" i="8"/>
  <c r="Y651" i="8"/>
  <c r="V651" i="8"/>
  <c r="U651" i="8"/>
  <c r="T651" i="8"/>
  <c r="M651" i="8"/>
  <c r="L651" i="8"/>
  <c r="H651" i="8"/>
  <c r="G651" i="8"/>
  <c r="AH650" i="8"/>
  <c r="AG650" i="8"/>
  <c r="AE650" i="8"/>
  <c r="Y650" i="8"/>
  <c r="V650" i="8"/>
  <c r="U650" i="8"/>
  <c r="T650" i="8"/>
  <c r="M650" i="8"/>
  <c r="P650" i="8" s="1"/>
  <c r="L650" i="8"/>
  <c r="H650" i="8"/>
  <c r="R650" i="8" s="1"/>
  <c r="G650" i="8"/>
  <c r="AH649" i="8"/>
  <c r="AG649" i="8"/>
  <c r="AE649" i="8"/>
  <c r="Z649" i="8"/>
  <c r="Y649" i="8"/>
  <c r="V649" i="8"/>
  <c r="U649" i="8"/>
  <c r="T649" i="8"/>
  <c r="P649" i="8"/>
  <c r="AJ649" i="8" s="1"/>
  <c r="AK649" i="8" s="1"/>
  <c r="M649" i="8"/>
  <c r="L649" i="8"/>
  <c r="H649" i="8"/>
  <c r="N649" i="8" s="1"/>
  <c r="G649" i="8"/>
  <c r="AH648" i="8"/>
  <c r="AG648" i="8"/>
  <c r="AE648" i="8"/>
  <c r="Y648" i="8"/>
  <c r="V648" i="8"/>
  <c r="Z648" i="8" s="1"/>
  <c r="U648" i="8"/>
  <c r="W648" i="8" s="1"/>
  <c r="AA648" i="8" s="1"/>
  <c r="T648" i="8"/>
  <c r="P648" i="8"/>
  <c r="AJ648" i="8" s="1"/>
  <c r="AK648" i="8" s="1"/>
  <c r="M648" i="8"/>
  <c r="L648" i="8"/>
  <c r="H648" i="8"/>
  <c r="R648" i="8" s="1"/>
  <c r="G648" i="8"/>
  <c r="AH647" i="8"/>
  <c r="AG647" i="8"/>
  <c r="AE647" i="8"/>
  <c r="Y647" i="8"/>
  <c r="V647" i="8"/>
  <c r="U647" i="8"/>
  <c r="T647" i="8"/>
  <c r="M647" i="8"/>
  <c r="L647" i="8"/>
  <c r="H647" i="8"/>
  <c r="N647" i="8" s="1"/>
  <c r="G647" i="8"/>
  <c r="AH646" i="8"/>
  <c r="AG646" i="8"/>
  <c r="AE646" i="8"/>
  <c r="Y646" i="8"/>
  <c r="V646" i="8"/>
  <c r="U646" i="8"/>
  <c r="T646" i="8"/>
  <c r="P646" i="8"/>
  <c r="M646" i="8"/>
  <c r="L646" i="8"/>
  <c r="H646" i="8"/>
  <c r="R646" i="8" s="1"/>
  <c r="G646" i="8"/>
  <c r="AH645" i="8"/>
  <c r="AG645" i="8"/>
  <c r="AE645" i="8"/>
  <c r="Y645" i="8"/>
  <c r="V645" i="8"/>
  <c r="U645" i="8"/>
  <c r="T645" i="8"/>
  <c r="M645" i="8"/>
  <c r="P645" i="8" s="1"/>
  <c r="AJ645" i="8" s="1"/>
  <c r="AK645" i="8" s="1"/>
  <c r="L645" i="8"/>
  <c r="H645" i="8"/>
  <c r="R645" i="8" s="1"/>
  <c r="G645" i="8"/>
  <c r="AK644" i="8"/>
  <c r="AH644" i="8"/>
  <c r="AG644" i="8"/>
  <c r="AE644" i="8"/>
  <c r="AD644" i="8"/>
  <c r="Y644" i="8"/>
  <c r="AC644" i="8" s="1"/>
  <c r="AF644" i="8" s="1"/>
  <c r="V644" i="8"/>
  <c r="U644" i="8"/>
  <c r="T644" i="8"/>
  <c r="P644" i="8"/>
  <c r="AJ644" i="8" s="1"/>
  <c r="M644" i="8"/>
  <c r="L644" i="8"/>
  <c r="H644" i="8"/>
  <c r="G644" i="8"/>
  <c r="AK643" i="8"/>
  <c r="AH643" i="8"/>
  <c r="AG643" i="8"/>
  <c r="AE643" i="8"/>
  <c r="AD643" i="8"/>
  <c r="Y643" i="8"/>
  <c r="V643" i="8"/>
  <c r="U643" i="8"/>
  <c r="T643" i="8"/>
  <c r="M643" i="8"/>
  <c r="L643" i="8"/>
  <c r="H643" i="8"/>
  <c r="R643" i="8" s="1"/>
  <c r="G643" i="8"/>
  <c r="AH642" i="8"/>
  <c r="AG642" i="8"/>
  <c r="AE642" i="8"/>
  <c r="Y642" i="8"/>
  <c r="V642" i="8"/>
  <c r="U642" i="8"/>
  <c r="T642" i="8"/>
  <c r="M642" i="8"/>
  <c r="P642" i="8" s="1"/>
  <c r="L642" i="8"/>
  <c r="H642" i="8"/>
  <c r="G642" i="8"/>
  <c r="AH641" i="8"/>
  <c r="AG641" i="8"/>
  <c r="AE641" i="8"/>
  <c r="Y641" i="8"/>
  <c r="V641" i="8"/>
  <c r="U641" i="8"/>
  <c r="T641" i="8"/>
  <c r="M641" i="8"/>
  <c r="P641" i="8" s="1"/>
  <c r="AJ641" i="8" s="1"/>
  <c r="AK641" i="8" s="1"/>
  <c r="L641" i="8"/>
  <c r="H641" i="8"/>
  <c r="R641" i="8" s="1"/>
  <c r="G641" i="8"/>
  <c r="AK640" i="8"/>
  <c r="AH640" i="8"/>
  <c r="AG640" i="8"/>
  <c r="AE640" i="8"/>
  <c r="AD640" i="8"/>
  <c r="Y640" i="8"/>
  <c r="AC640" i="8" s="1"/>
  <c r="AF640" i="8" s="1"/>
  <c r="V640" i="8"/>
  <c r="U640" i="8"/>
  <c r="T640" i="8"/>
  <c r="P640" i="8"/>
  <c r="AJ640" i="8" s="1"/>
  <c r="N640" i="8"/>
  <c r="M640" i="8"/>
  <c r="L640" i="8"/>
  <c r="H640" i="8"/>
  <c r="R640" i="8" s="1"/>
  <c r="G640" i="8"/>
  <c r="AH639" i="8"/>
  <c r="AG639" i="8"/>
  <c r="AE639" i="8"/>
  <c r="Y639" i="8"/>
  <c r="AC639" i="8" s="1"/>
  <c r="AF639" i="8" s="1"/>
  <c r="V639" i="8"/>
  <c r="U639" i="8"/>
  <c r="T639" i="8"/>
  <c r="P639" i="8"/>
  <c r="AJ639" i="8" s="1"/>
  <c r="AK639" i="8" s="1"/>
  <c r="M639" i="8"/>
  <c r="L639" i="8"/>
  <c r="H639" i="8"/>
  <c r="R639" i="8" s="1"/>
  <c r="G639" i="8"/>
  <c r="AK638" i="8"/>
  <c r="AH638" i="8"/>
  <c r="AG638" i="8"/>
  <c r="AE638" i="8"/>
  <c r="AD638" i="8"/>
  <c r="Y638" i="8"/>
  <c r="V638" i="8"/>
  <c r="U638" i="8"/>
  <c r="T638" i="8"/>
  <c r="M638" i="8"/>
  <c r="P638" i="8" s="1"/>
  <c r="L638" i="8"/>
  <c r="H638" i="8"/>
  <c r="N638" i="8" s="1"/>
  <c r="G638" i="8"/>
  <c r="AK637" i="8"/>
  <c r="AH637" i="8"/>
  <c r="AG637" i="8"/>
  <c r="AE637" i="8"/>
  <c r="AD637" i="8"/>
  <c r="Y637" i="8"/>
  <c r="V637" i="8"/>
  <c r="Z637" i="8" s="1"/>
  <c r="U637" i="8"/>
  <c r="T637" i="8"/>
  <c r="M637" i="8"/>
  <c r="P637" i="8" s="1"/>
  <c r="L637" i="8"/>
  <c r="H637" i="8"/>
  <c r="R637" i="8" s="1"/>
  <c r="G637" i="8"/>
  <c r="AH636" i="8"/>
  <c r="AG636" i="8"/>
  <c r="AE636" i="8"/>
  <c r="Y636" i="8"/>
  <c r="V636" i="8"/>
  <c r="U636" i="8"/>
  <c r="T636" i="8"/>
  <c r="M636" i="8"/>
  <c r="P636" i="8" s="1"/>
  <c r="L636" i="8"/>
  <c r="H636" i="8"/>
  <c r="R636" i="8" s="1"/>
  <c r="G636" i="8"/>
  <c r="AH635" i="8"/>
  <c r="AG635" i="8"/>
  <c r="AE635" i="8"/>
  <c r="Y635" i="8"/>
  <c r="AC635" i="8" s="1"/>
  <c r="AF635" i="8" s="1"/>
  <c r="V635" i="8"/>
  <c r="U635" i="8"/>
  <c r="T635" i="8"/>
  <c r="P635" i="8"/>
  <c r="AJ635" i="8" s="1"/>
  <c r="AK635" i="8" s="1"/>
  <c r="M635" i="8"/>
  <c r="L635" i="8"/>
  <c r="H635" i="8"/>
  <c r="G635" i="8"/>
  <c r="AH634" i="8"/>
  <c r="AG634" i="8"/>
  <c r="AE634" i="8"/>
  <c r="Y634" i="8"/>
  <c r="V634" i="8"/>
  <c r="U634" i="8"/>
  <c r="T634" i="8"/>
  <c r="M634" i="8"/>
  <c r="P634" i="8" s="1"/>
  <c r="L634" i="8"/>
  <c r="H634" i="8"/>
  <c r="N634" i="8" s="1"/>
  <c r="G634" i="8"/>
  <c r="AH633" i="8"/>
  <c r="AG633" i="8"/>
  <c r="AE633" i="8"/>
  <c r="Y633" i="8"/>
  <c r="V633" i="8"/>
  <c r="U633" i="8"/>
  <c r="T633" i="8"/>
  <c r="M633" i="8"/>
  <c r="P633" i="8" s="1"/>
  <c r="L633" i="8"/>
  <c r="H633" i="8"/>
  <c r="R633" i="8" s="1"/>
  <c r="G633" i="8"/>
  <c r="AH632" i="8"/>
  <c r="AG632" i="8"/>
  <c r="AE632" i="8"/>
  <c r="Y632" i="8"/>
  <c r="V632" i="8"/>
  <c r="Z632" i="8" s="1"/>
  <c r="U632" i="8"/>
  <c r="T632" i="8"/>
  <c r="M632" i="8"/>
  <c r="P632" i="8" s="1"/>
  <c r="L632" i="8"/>
  <c r="H632" i="8"/>
  <c r="G632" i="8"/>
  <c r="AK631" i="8"/>
  <c r="AH631" i="8"/>
  <c r="AG631" i="8"/>
  <c r="AE631" i="8"/>
  <c r="AD631" i="8"/>
  <c r="Y631" i="8"/>
  <c r="AC631" i="8" s="1"/>
  <c r="AF631" i="8" s="1"/>
  <c r="V631" i="8"/>
  <c r="U631" i="8"/>
  <c r="T631" i="8"/>
  <c r="P631" i="8"/>
  <c r="AJ631" i="8" s="1"/>
  <c r="M631" i="8"/>
  <c r="L631" i="8"/>
  <c r="H631" i="8"/>
  <c r="O631" i="8" s="1"/>
  <c r="G631" i="8"/>
  <c r="AK630" i="8"/>
  <c r="AJ630" i="8"/>
  <c r="AH630" i="8"/>
  <c r="AG630" i="8"/>
  <c r="AE630" i="8"/>
  <c r="AD630" i="8"/>
  <c r="Y630" i="8"/>
  <c r="V630" i="8"/>
  <c r="Z630" i="8" s="1"/>
  <c r="U630" i="8"/>
  <c r="T630" i="8"/>
  <c r="P630" i="8"/>
  <c r="M630" i="8"/>
  <c r="L630" i="8"/>
  <c r="H630" i="8"/>
  <c r="G630" i="8"/>
  <c r="AK629" i="8"/>
  <c r="AH629" i="8"/>
  <c r="AG629" i="8"/>
  <c r="AE629" i="8"/>
  <c r="AD629" i="8"/>
  <c r="Y629" i="8"/>
  <c r="V629" i="8"/>
  <c r="Z629" i="8" s="1"/>
  <c r="U629" i="8"/>
  <c r="T629" i="8"/>
  <c r="M629" i="8"/>
  <c r="P629" i="8" s="1"/>
  <c r="L629" i="8"/>
  <c r="H629" i="8"/>
  <c r="R629" i="8" s="1"/>
  <c r="G629" i="8"/>
  <c r="AH628" i="8"/>
  <c r="AG628" i="8"/>
  <c r="AE628" i="8"/>
  <c r="Y628" i="8"/>
  <c r="V628" i="8"/>
  <c r="Z628" i="8" s="1"/>
  <c r="U628" i="8"/>
  <c r="T628" i="8"/>
  <c r="M628" i="8"/>
  <c r="P628" i="8" s="1"/>
  <c r="L628" i="8"/>
  <c r="H628" i="8"/>
  <c r="R628" i="8" s="1"/>
  <c r="G628" i="8"/>
  <c r="AH627" i="8"/>
  <c r="AG627" i="8"/>
  <c r="AE627" i="8"/>
  <c r="Y627" i="8"/>
  <c r="AC627" i="8" s="1"/>
  <c r="AF627" i="8" s="1"/>
  <c r="V627" i="8"/>
  <c r="U627" i="8"/>
  <c r="T627" i="8"/>
  <c r="P627" i="8"/>
  <c r="AJ627" i="8" s="1"/>
  <c r="AK627" i="8" s="1"/>
  <c r="M627" i="8"/>
  <c r="L627" i="8"/>
  <c r="H627" i="8"/>
  <c r="R627" i="8" s="1"/>
  <c r="G627" i="8"/>
  <c r="AJ626" i="8"/>
  <c r="AK626" i="8" s="1"/>
  <c r="AH626" i="8"/>
  <c r="AG626" i="8"/>
  <c r="AE626" i="8"/>
  <c r="Y626" i="8"/>
  <c r="V626" i="8"/>
  <c r="U626" i="8"/>
  <c r="T626" i="8"/>
  <c r="P626" i="8"/>
  <c r="M626" i="8"/>
  <c r="L626" i="8"/>
  <c r="H626" i="8"/>
  <c r="N626" i="8" s="1"/>
  <c r="G626" i="8"/>
  <c r="AH625" i="8"/>
  <c r="AG625" i="8"/>
  <c r="AE625" i="8"/>
  <c r="Y625" i="8"/>
  <c r="V625" i="8"/>
  <c r="Z625" i="8" s="1"/>
  <c r="U625" i="8"/>
  <c r="T625" i="8"/>
  <c r="P625" i="8"/>
  <c r="AJ625" i="8" s="1"/>
  <c r="AK625" i="8" s="1"/>
  <c r="M625" i="8"/>
  <c r="L625" i="8"/>
  <c r="H625" i="8"/>
  <c r="R625" i="8" s="1"/>
  <c r="G625" i="8"/>
  <c r="AH624" i="8"/>
  <c r="AG624" i="8"/>
  <c r="AE624" i="8"/>
  <c r="Y624" i="8"/>
  <c r="V624" i="8"/>
  <c r="Z624" i="8" s="1"/>
  <c r="U624" i="8"/>
  <c r="W624" i="8" s="1"/>
  <c r="AA624" i="8" s="1"/>
  <c r="T624" i="8"/>
  <c r="M624" i="8"/>
  <c r="P624" i="8" s="1"/>
  <c r="L624" i="8"/>
  <c r="H624" i="8"/>
  <c r="G624" i="8"/>
  <c r="AK623" i="8"/>
  <c r="AH623" i="8"/>
  <c r="AG623" i="8"/>
  <c r="AE623" i="8"/>
  <c r="AD623" i="8"/>
  <c r="Y623" i="8"/>
  <c r="AC623" i="8" s="1"/>
  <c r="AF623" i="8" s="1"/>
  <c r="V623" i="8"/>
  <c r="U623" i="8"/>
  <c r="T623" i="8"/>
  <c r="P623" i="8"/>
  <c r="AJ623" i="8" s="1"/>
  <c r="M623" i="8"/>
  <c r="L623" i="8"/>
  <c r="H623" i="8"/>
  <c r="G623" i="8"/>
  <c r="AJ622" i="8"/>
  <c r="AK622" i="8" s="1"/>
  <c r="AH622" i="8"/>
  <c r="AG622" i="8"/>
  <c r="AE622" i="8"/>
  <c r="Y622" i="8"/>
  <c r="V622" i="8"/>
  <c r="Z622" i="8" s="1"/>
  <c r="U622" i="8"/>
  <c r="T622" i="8"/>
  <c r="P622" i="8"/>
  <c r="M622" i="8"/>
  <c r="L622" i="8"/>
  <c r="H622" i="8"/>
  <c r="G622" i="8"/>
  <c r="AK621" i="8"/>
  <c r="AH621" i="8"/>
  <c r="AG621" i="8"/>
  <c r="AE621" i="8"/>
  <c r="AD621" i="8"/>
  <c r="AC621" i="8"/>
  <c r="AF621" i="8" s="1"/>
  <c r="Y621" i="8"/>
  <c r="V621" i="8"/>
  <c r="Z621" i="8" s="1"/>
  <c r="U621" i="8"/>
  <c r="T621" i="8"/>
  <c r="P621" i="8"/>
  <c r="AJ621" i="8" s="1"/>
  <c r="M621" i="8"/>
  <c r="L621" i="8"/>
  <c r="H621" i="8"/>
  <c r="R621" i="8" s="1"/>
  <c r="G621" i="8"/>
  <c r="AK620" i="8"/>
  <c r="AH620" i="8"/>
  <c r="AG620" i="8"/>
  <c r="AE620" i="8"/>
  <c r="AD620" i="8"/>
  <c r="Y620" i="8"/>
  <c r="V620" i="8"/>
  <c r="Z620" i="8" s="1"/>
  <c r="U620" i="8"/>
  <c r="T620" i="8"/>
  <c r="M620" i="8"/>
  <c r="P620" i="8" s="1"/>
  <c r="L620" i="8"/>
  <c r="H620" i="8"/>
  <c r="G620" i="8"/>
  <c r="AH619" i="8"/>
  <c r="AG619" i="8"/>
  <c r="AE619" i="8"/>
  <c r="Y619" i="8"/>
  <c r="AC619" i="8" s="1"/>
  <c r="AF619" i="8" s="1"/>
  <c r="V619" i="8"/>
  <c r="U619" i="8"/>
  <c r="T619" i="8"/>
  <c r="P619" i="8"/>
  <c r="AJ619" i="8" s="1"/>
  <c r="AK619" i="8" s="1"/>
  <c r="M619" i="8"/>
  <c r="L619" i="8"/>
  <c r="H619" i="8"/>
  <c r="R619" i="8" s="1"/>
  <c r="G619" i="8"/>
  <c r="AK618" i="8"/>
  <c r="AJ618" i="8"/>
  <c r="AH618" i="8"/>
  <c r="AG618" i="8"/>
  <c r="AE618" i="8"/>
  <c r="AD618" i="8"/>
  <c r="Y618" i="8"/>
  <c r="V618" i="8"/>
  <c r="U618" i="8"/>
  <c r="T618" i="8"/>
  <c r="P618" i="8"/>
  <c r="M618" i="8"/>
  <c r="L618" i="8"/>
  <c r="H618" i="8"/>
  <c r="G618" i="8"/>
  <c r="AH617" i="8"/>
  <c r="AG617" i="8"/>
  <c r="AE617" i="8"/>
  <c r="Y617" i="8"/>
  <c r="AC617" i="8" s="1"/>
  <c r="AF617" i="8" s="1"/>
  <c r="V617" i="8"/>
  <c r="Z617" i="8" s="1"/>
  <c r="U617" i="8"/>
  <c r="T617" i="8"/>
  <c r="P617" i="8"/>
  <c r="AJ617" i="8" s="1"/>
  <c r="AK617" i="8" s="1"/>
  <c r="M617" i="8"/>
  <c r="L617" i="8"/>
  <c r="H617" i="8"/>
  <c r="R617" i="8" s="1"/>
  <c r="G617" i="8"/>
  <c r="AH616" i="8"/>
  <c r="AG616" i="8"/>
  <c r="AE616" i="8"/>
  <c r="Y616" i="8"/>
  <c r="V616" i="8"/>
  <c r="U616" i="8"/>
  <c r="T616" i="8"/>
  <c r="N616" i="8"/>
  <c r="M616" i="8"/>
  <c r="P616" i="8" s="1"/>
  <c r="L616" i="8"/>
  <c r="H616" i="8"/>
  <c r="R616" i="8" s="1"/>
  <c r="G616" i="8"/>
  <c r="AH615" i="8"/>
  <c r="AG615" i="8"/>
  <c r="AE615" i="8"/>
  <c r="Y615" i="8"/>
  <c r="AC615" i="8" s="1"/>
  <c r="AF615" i="8" s="1"/>
  <c r="V615" i="8"/>
  <c r="U615" i="8"/>
  <c r="T615" i="8"/>
  <c r="P615" i="8"/>
  <c r="AJ615" i="8" s="1"/>
  <c r="AK615" i="8" s="1"/>
  <c r="M615" i="8"/>
  <c r="L615" i="8"/>
  <c r="H615" i="8"/>
  <c r="R615" i="8" s="1"/>
  <c r="G615" i="8"/>
  <c r="AK614" i="8"/>
  <c r="AJ614" i="8"/>
  <c r="AH614" i="8"/>
  <c r="AG614" i="8"/>
  <c r="AE614" i="8"/>
  <c r="AD614" i="8"/>
  <c r="Y614" i="8"/>
  <c r="V614" i="8"/>
  <c r="U614" i="8"/>
  <c r="T614" i="8"/>
  <c r="P614" i="8"/>
  <c r="M614" i="8"/>
  <c r="L614" i="8"/>
  <c r="H614" i="8"/>
  <c r="R614" i="8" s="1"/>
  <c r="G614" i="8"/>
  <c r="AH613" i="8"/>
  <c r="AG613" i="8"/>
  <c r="AE613" i="8"/>
  <c r="Y613" i="8"/>
  <c r="AC613" i="8" s="1"/>
  <c r="AF613" i="8" s="1"/>
  <c r="V613" i="8"/>
  <c r="Z613" i="8" s="1"/>
  <c r="U613" i="8"/>
  <c r="T613" i="8"/>
  <c r="P613" i="8"/>
  <c r="AJ613" i="8" s="1"/>
  <c r="AK613" i="8" s="1"/>
  <c r="M613" i="8"/>
  <c r="L613" i="8"/>
  <c r="H613" i="8"/>
  <c r="R613" i="8" s="1"/>
  <c r="G613" i="8"/>
  <c r="AH612" i="8"/>
  <c r="AG612" i="8"/>
  <c r="AE612" i="8"/>
  <c r="Y612" i="8"/>
  <c r="V612" i="8"/>
  <c r="Z612" i="8" s="1"/>
  <c r="U612" i="8"/>
  <c r="T612" i="8"/>
  <c r="M612" i="8"/>
  <c r="P612" i="8" s="1"/>
  <c r="L612" i="8"/>
  <c r="H612" i="8"/>
  <c r="N612" i="8" s="1"/>
  <c r="G612" i="8"/>
  <c r="AH611" i="8"/>
  <c r="AG611" i="8"/>
  <c r="AE611" i="8"/>
  <c r="Y611" i="8"/>
  <c r="AC611" i="8" s="1"/>
  <c r="AF611" i="8" s="1"/>
  <c r="V611" i="8"/>
  <c r="U611" i="8"/>
  <c r="T611" i="8"/>
  <c r="P611" i="8"/>
  <c r="AJ611" i="8" s="1"/>
  <c r="AK611" i="8" s="1"/>
  <c r="M611" i="8"/>
  <c r="L611" i="8"/>
  <c r="H611" i="8"/>
  <c r="G611" i="8"/>
  <c r="AK610" i="8"/>
  <c r="AJ610" i="8"/>
  <c r="AH610" i="8"/>
  <c r="AG610" i="8"/>
  <c r="AE610" i="8"/>
  <c r="AD610" i="8"/>
  <c r="Y610" i="8"/>
  <c r="V610" i="8"/>
  <c r="U610" i="8"/>
  <c r="T610" i="8"/>
  <c r="P610" i="8"/>
  <c r="M610" i="8"/>
  <c r="L610" i="8"/>
  <c r="H610" i="8"/>
  <c r="N610" i="8" s="1"/>
  <c r="G610" i="8"/>
  <c r="AH609" i="8"/>
  <c r="AG609" i="8"/>
  <c r="AE609" i="8"/>
  <c r="Y609" i="8"/>
  <c r="AC609" i="8" s="1"/>
  <c r="AF609" i="8" s="1"/>
  <c r="V609" i="8"/>
  <c r="Z609" i="8" s="1"/>
  <c r="U609" i="8"/>
  <c r="T609" i="8"/>
  <c r="P609" i="8"/>
  <c r="AJ609" i="8" s="1"/>
  <c r="AK609" i="8" s="1"/>
  <c r="M609" i="8"/>
  <c r="L609" i="8"/>
  <c r="H609" i="8"/>
  <c r="R609" i="8" s="1"/>
  <c r="G609" i="8"/>
  <c r="AK608" i="8"/>
  <c r="AH608" i="8"/>
  <c r="AG608" i="8"/>
  <c r="AE608" i="8"/>
  <c r="AD608" i="8"/>
  <c r="Y608" i="8"/>
  <c r="V608" i="8"/>
  <c r="U608" i="8"/>
  <c r="T608" i="8"/>
  <c r="M608" i="8"/>
  <c r="P608" i="8" s="1"/>
  <c r="L608" i="8"/>
  <c r="H608" i="8"/>
  <c r="R608" i="8" s="1"/>
  <c r="G608" i="8"/>
  <c r="AH607" i="8"/>
  <c r="AG607" i="8"/>
  <c r="AE607" i="8"/>
  <c r="Y607" i="8"/>
  <c r="AC607" i="8" s="1"/>
  <c r="AF607" i="8" s="1"/>
  <c r="V607" i="8"/>
  <c r="U607" i="8"/>
  <c r="W607" i="8" s="1"/>
  <c r="AA607" i="8" s="1"/>
  <c r="T607" i="8"/>
  <c r="P607" i="8"/>
  <c r="AJ607" i="8" s="1"/>
  <c r="AK607" i="8" s="1"/>
  <c r="M607" i="8"/>
  <c r="L607" i="8"/>
  <c r="H607" i="8"/>
  <c r="R607" i="8" s="1"/>
  <c r="G607" i="8"/>
  <c r="AJ606" i="8"/>
  <c r="AK606" i="8" s="1"/>
  <c r="AH606" i="8"/>
  <c r="AG606" i="8"/>
  <c r="AE606" i="8"/>
  <c r="Y606" i="8"/>
  <c r="V606" i="8"/>
  <c r="U606" i="8"/>
  <c r="T606" i="8"/>
  <c r="P606" i="8"/>
  <c r="N606" i="8"/>
  <c r="M606" i="8"/>
  <c r="L606" i="8"/>
  <c r="H606" i="8"/>
  <c r="R606" i="8" s="1"/>
  <c r="G606" i="8"/>
  <c r="AH605" i="8"/>
  <c r="AG605" i="8"/>
  <c r="AE605" i="8"/>
  <c r="Y605" i="8"/>
  <c r="AC605" i="8" s="1"/>
  <c r="AF605" i="8" s="1"/>
  <c r="V605" i="8"/>
  <c r="Z605" i="8" s="1"/>
  <c r="U605" i="8"/>
  <c r="T605" i="8"/>
  <c r="P605" i="8"/>
  <c r="AJ605" i="8" s="1"/>
  <c r="AK605" i="8" s="1"/>
  <c r="M605" i="8"/>
  <c r="L605" i="8"/>
  <c r="H605" i="8"/>
  <c r="R605" i="8" s="1"/>
  <c r="G605" i="8"/>
  <c r="AK604" i="8"/>
  <c r="AH604" i="8"/>
  <c r="AG604" i="8"/>
  <c r="AE604" i="8"/>
  <c r="AD604" i="8"/>
  <c r="Y604" i="8"/>
  <c r="V604" i="8"/>
  <c r="Z604" i="8" s="1"/>
  <c r="U604" i="8"/>
  <c r="T604" i="8"/>
  <c r="M604" i="8"/>
  <c r="P604" i="8" s="1"/>
  <c r="L604" i="8"/>
  <c r="H604" i="8"/>
  <c r="R604" i="8" s="1"/>
  <c r="G604" i="8"/>
  <c r="AH603" i="8"/>
  <c r="AG603" i="8"/>
  <c r="AE603" i="8"/>
  <c r="Y603" i="8"/>
  <c r="AC603" i="8" s="1"/>
  <c r="AF603" i="8" s="1"/>
  <c r="V603" i="8"/>
  <c r="U603" i="8"/>
  <c r="T603" i="8"/>
  <c r="R603" i="8"/>
  <c r="P603" i="8"/>
  <c r="AJ603" i="8" s="1"/>
  <c r="AK603" i="8" s="1"/>
  <c r="M603" i="8"/>
  <c r="L603" i="8"/>
  <c r="N603" i="8" s="1"/>
  <c r="H603" i="8"/>
  <c r="O603" i="8" s="1"/>
  <c r="G603" i="8"/>
  <c r="AK602" i="8"/>
  <c r="AJ602" i="8"/>
  <c r="AH602" i="8"/>
  <c r="AG602" i="8"/>
  <c r="AE602" i="8"/>
  <c r="AD602" i="8"/>
  <c r="Y602" i="8"/>
  <c r="V602" i="8"/>
  <c r="U602" i="8"/>
  <c r="T602" i="8"/>
  <c r="R602" i="8"/>
  <c r="P602" i="8"/>
  <c r="M602" i="8"/>
  <c r="L602" i="8"/>
  <c r="H602" i="8"/>
  <c r="G602" i="8"/>
  <c r="AH601" i="8"/>
  <c r="AG601" i="8"/>
  <c r="AE601" i="8"/>
  <c r="Y601" i="8"/>
  <c r="AC601" i="8" s="1"/>
  <c r="AF601" i="8" s="1"/>
  <c r="V601" i="8"/>
  <c r="Z601" i="8" s="1"/>
  <c r="U601" i="8"/>
  <c r="W601" i="8" s="1"/>
  <c r="AA601" i="8" s="1"/>
  <c r="T601" i="8"/>
  <c r="P601" i="8"/>
  <c r="AJ601" i="8" s="1"/>
  <c r="AK601" i="8" s="1"/>
  <c r="M601" i="8"/>
  <c r="L601" i="8"/>
  <c r="H601" i="8"/>
  <c r="R601" i="8" s="1"/>
  <c r="G601" i="8"/>
  <c r="AK600" i="8"/>
  <c r="AH600" i="8"/>
  <c r="AG600" i="8"/>
  <c r="AE600" i="8"/>
  <c r="AD600" i="8"/>
  <c r="Y600" i="8"/>
  <c r="V600" i="8"/>
  <c r="W600" i="8" s="1"/>
  <c r="U600" i="8"/>
  <c r="T600" i="8"/>
  <c r="M600" i="8"/>
  <c r="P600" i="8" s="1"/>
  <c r="L600" i="8"/>
  <c r="H600" i="8"/>
  <c r="R600" i="8" s="1"/>
  <c r="G600" i="8"/>
  <c r="AH599" i="8"/>
  <c r="AG599" i="8"/>
  <c r="AE599" i="8"/>
  <c r="Y599" i="8"/>
  <c r="AC599" i="8" s="1"/>
  <c r="AF599" i="8" s="1"/>
  <c r="V599" i="8"/>
  <c r="U599" i="8"/>
  <c r="T599" i="8"/>
  <c r="P599" i="8"/>
  <c r="AJ599" i="8" s="1"/>
  <c r="AK599" i="8" s="1"/>
  <c r="M599" i="8"/>
  <c r="L599" i="8"/>
  <c r="H599" i="8"/>
  <c r="R599" i="8" s="1"/>
  <c r="G599" i="8"/>
  <c r="AJ598" i="8"/>
  <c r="AK598" i="8" s="1"/>
  <c r="AH598" i="8"/>
  <c r="AG598" i="8"/>
  <c r="AE598" i="8"/>
  <c r="Y598" i="8"/>
  <c r="V598" i="8"/>
  <c r="U598" i="8"/>
  <c r="T598" i="8"/>
  <c r="P598" i="8"/>
  <c r="M598" i="8"/>
  <c r="L598" i="8"/>
  <c r="H598" i="8"/>
  <c r="G598" i="8"/>
  <c r="AK597" i="8"/>
  <c r="AH597" i="8"/>
  <c r="AG597" i="8"/>
  <c r="AE597" i="8"/>
  <c r="AD597" i="8"/>
  <c r="Y597" i="8"/>
  <c r="V597" i="8"/>
  <c r="Z597" i="8" s="1"/>
  <c r="U597" i="8"/>
  <c r="T597" i="8"/>
  <c r="P597" i="8"/>
  <c r="AJ597" i="8" s="1"/>
  <c r="M597" i="8"/>
  <c r="L597" i="8"/>
  <c r="H597" i="8"/>
  <c r="R597" i="8" s="1"/>
  <c r="G597" i="8"/>
  <c r="AH596" i="8"/>
  <c r="AG596" i="8"/>
  <c r="AE596" i="8"/>
  <c r="Y596" i="8"/>
  <c r="V596" i="8"/>
  <c r="Z596" i="8" s="1"/>
  <c r="U596" i="8"/>
  <c r="W596" i="8" s="1"/>
  <c r="AA596" i="8" s="1"/>
  <c r="T596" i="8"/>
  <c r="M596" i="8"/>
  <c r="P596" i="8" s="1"/>
  <c r="L596" i="8"/>
  <c r="H596" i="8"/>
  <c r="R596" i="8" s="1"/>
  <c r="G596" i="8"/>
  <c r="AK595" i="8"/>
  <c r="AH595" i="8"/>
  <c r="AG595" i="8"/>
  <c r="AE595" i="8"/>
  <c r="AD595" i="8"/>
  <c r="Y595" i="8"/>
  <c r="AC595" i="8" s="1"/>
  <c r="AF595" i="8" s="1"/>
  <c r="V595" i="8"/>
  <c r="U595" i="8"/>
  <c r="T595" i="8"/>
  <c r="P595" i="8"/>
  <c r="AJ595" i="8" s="1"/>
  <c r="M595" i="8"/>
  <c r="L595" i="8"/>
  <c r="H595" i="8"/>
  <c r="R595" i="8" s="1"/>
  <c r="G595" i="8"/>
  <c r="AK594" i="8"/>
  <c r="AJ594" i="8"/>
  <c r="AH594" i="8"/>
  <c r="AG594" i="8"/>
  <c r="AE594" i="8"/>
  <c r="AD594" i="8"/>
  <c r="Y594" i="8"/>
  <c r="V594" i="8"/>
  <c r="U594" i="8"/>
  <c r="T594" i="8"/>
  <c r="P594" i="8"/>
  <c r="M594" i="8"/>
  <c r="L594" i="8"/>
  <c r="H594" i="8"/>
  <c r="O594" i="8" s="1"/>
  <c r="G594" i="8"/>
  <c r="AK593" i="8"/>
  <c r="AH593" i="8"/>
  <c r="AG593" i="8"/>
  <c r="AE593" i="8"/>
  <c r="AD593" i="8"/>
  <c r="Y593" i="8"/>
  <c r="AC593" i="8" s="1"/>
  <c r="AF593" i="8" s="1"/>
  <c r="V593" i="8"/>
  <c r="Z593" i="8" s="1"/>
  <c r="U593" i="8"/>
  <c r="T593" i="8"/>
  <c r="P593" i="8"/>
  <c r="AJ593" i="8" s="1"/>
  <c r="M593" i="8"/>
  <c r="L593" i="8"/>
  <c r="H593" i="8"/>
  <c r="R593" i="8" s="1"/>
  <c r="G593" i="8"/>
  <c r="AK592" i="8"/>
  <c r="AH592" i="8"/>
  <c r="AG592" i="8"/>
  <c r="AE592" i="8"/>
  <c r="AD592" i="8"/>
  <c r="Y592" i="8"/>
  <c r="V592" i="8"/>
  <c r="Z592" i="8" s="1"/>
  <c r="U592" i="8"/>
  <c r="T592" i="8"/>
  <c r="M592" i="8"/>
  <c r="P592" i="8" s="1"/>
  <c r="L592" i="8"/>
  <c r="H592" i="8"/>
  <c r="G592" i="8"/>
  <c r="AH591" i="8"/>
  <c r="AG591" i="8"/>
  <c r="AE591" i="8"/>
  <c r="Y591" i="8"/>
  <c r="AC591" i="8" s="1"/>
  <c r="AF591" i="8" s="1"/>
  <c r="V591" i="8"/>
  <c r="U591" i="8"/>
  <c r="T591" i="8"/>
  <c r="P591" i="8"/>
  <c r="AJ591" i="8" s="1"/>
  <c r="AK591" i="8" s="1"/>
  <c r="M591" i="8"/>
  <c r="L591" i="8"/>
  <c r="H591" i="8"/>
  <c r="G591" i="8"/>
  <c r="AJ590" i="8"/>
  <c r="AK590" i="8" s="1"/>
  <c r="AH590" i="8"/>
  <c r="AG590" i="8"/>
  <c r="AE590" i="8"/>
  <c r="Y590" i="8"/>
  <c r="V590" i="8"/>
  <c r="U590" i="8"/>
  <c r="T590" i="8"/>
  <c r="P590" i="8"/>
  <c r="M590" i="8"/>
  <c r="L590" i="8"/>
  <c r="H590" i="8"/>
  <c r="G590" i="8"/>
  <c r="AK589" i="8"/>
  <c r="AH589" i="8"/>
  <c r="AG589" i="8"/>
  <c r="AE589" i="8"/>
  <c r="AD589" i="8"/>
  <c r="Y589" i="8"/>
  <c r="AC589" i="8" s="1"/>
  <c r="AF589" i="8" s="1"/>
  <c r="V589" i="8"/>
  <c r="Z589" i="8" s="1"/>
  <c r="U589" i="8"/>
  <c r="T589" i="8"/>
  <c r="P589" i="8"/>
  <c r="AJ589" i="8" s="1"/>
  <c r="M589" i="8"/>
  <c r="L589" i="8"/>
  <c r="H589" i="8"/>
  <c r="R589" i="8" s="1"/>
  <c r="G589" i="8"/>
  <c r="AJ588" i="8"/>
  <c r="AK588" i="8" s="1"/>
  <c r="AH588" i="8"/>
  <c r="AG588" i="8"/>
  <c r="AE588" i="8"/>
  <c r="Y588" i="8"/>
  <c r="AC588" i="8" s="1"/>
  <c r="AF588" i="8" s="1"/>
  <c r="V588" i="8"/>
  <c r="Z588" i="8" s="1"/>
  <c r="U588" i="8"/>
  <c r="T588" i="8"/>
  <c r="P588" i="8"/>
  <c r="M588" i="8"/>
  <c r="L588" i="8"/>
  <c r="H588" i="8"/>
  <c r="R588" i="8" s="1"/>
  <c r="G588" i="8"/>
  <c r="AK587" i="8"/>
  <c r="AH587" i="8"/>
  <c r="AG587" i="8"/>
  <c r="AE587" i="8"/>
  <c r="AD587" i="8"/>
  <c r="Y587" i="8"/>
  <c r="AC587" i="8" s="1"/>
  <c r="AF587" i="8" s="1"/>
  <c r="V587" i="8"/>
  <c r="U587" i="8"/>
  <c r="T587" i="8"/>
  <c r="P587" i="8"/>
  <c r="AJ587" i="8" s="1"/>
  <c r="M587" i="8"/>
  <c r="L587" i="8"/>
  <c r="H587" i="8"/>
  <c r="O587" i="8" s="1"/>
  <c r="G587" i="8"/>
  <c r="AJ586" i="8"/>
  <c r="AK586" i="8" s="1"/>
  <c r="AH586" i="8"/>
  <c r="AG586" i="8"/>
  <c r="AE586" i="8"/>
  <c r="Y586" i="8"/>
  <c r="V586" i="8"/>
  <c r="U586" i="8"/>
  <c r="T586" i="8"/>
  <c r="P586" i="8"/>
  <c r="M586" i="8"/>
  <c r="L586" i="8"/>
  <c r="H586" i="8"/>
  <c r="G586" i="8"/>
  <c r="AK585" i="8"/>
  <c r="AH585" i="8"/>
  <c r="AG585" i="8"/>
  <c r="AE585" i="8"/>
  <c r="AD585" i="8"/>
  <c r="Y585" i="8"/>
  <c r="V585" i="8"/>
  <c r="Z585" i="8" s="1"/>
  <c r="U585" i="8"/>
  <c r="T585" i="8"/>
  <c r="P585" i="8"/>
  <c r="AJ585" i="8" s="1"/>
  <c r="M585" i="8"/>
  <c r="L585" i="8"/>
  <c r="H585" i="8"/>
  <c r="R585" i="8" s="1"/>
  <c r="G585" i="8"/>
  <c r="AK584" i="8"/>
  <c r="AJ584" i="8"/>
  <c r="AH584" i="8"/>
  <c r="AG584" i="8"/>
  <c r="AE584" i="8"/>
  <c r="AD584" i="8"/>
  <c r="Y584" i="8"/>
  <c r="AC584" i="8" s="1"/>
  <c r="AF584" i="8" s="1"/>
  <c r="V584" i="8"/>
  <c r="Z584" i="8" s="1"/>
  <c r="U584" i="8"/>
  <c r="T584" i="8"/>
  <c r="P584" i="8"/>
  <c r="M584" i="8"/>
  <c r="L584" i="8"/>
  <c r="H584" i="8"/>
  <c r="G584" i="8"/>
  <c r="AH583" i="8"/>
  <c r="AG583" i="8"/>
  <c r="AE583" i="8"/>
  <c r="Y583" i="8"/>
  <c r="V583" i="8"/>
  <c r="U583" i="8"/>
  <c r="T583" i="8"/>
  <c r="P583" i="8"/>
  <c r="M583" i="8"/>
  <c r="L583" i="8"/>
  <c r="H583" i="8"/>
  <c r="G583" i="8"/>
  <c r="AK582" i="8"/>
  <c r="AJ582" i="8"/>
  <c r="AH582" i="8"/>
  <c r="AG582" i="8"/>
  <c r="AE582" i="8"/>
  <c r="AD582" i="8"/>
  <c r="Y582" i="8"/>
  <c r="V582" i="8"/>
  <c r="U582" i="8"/>
  <c r="T582" i="8"/>
  <c r="P582" i="8"/>
  <c r="M582" i="8"/>
  <c r="L582" i="8"/>
  <c r="H582" i="8"/>
  <c r="O582" i="8" s="1"/>
  <c r="G582" i="8"/>
  <c r="AH581" i="8"/>
  <c r="AG581" i="8"/>
  <c r="AE581" i="8"/>
  <c r="Y581" i="8"/>
  <c r="V581" i="8"/>
  <c r="Z581" i="8" s="1"/>
  <c r="U581" i="8"/>
  <c r="T581" i="8"/>
  <c r="P581" i="8"/>
  <c r="AJ581" i="8" s="1"/>
  <c r="AK581" i="8" s="1"/>
  <c r="M581" i="8"/>
  <c r="L581" i="8"/>
  <c r="H581" i="8"/>
  <c r="R581" i="8" s="1"/>
  <c r="G581" i="8"/>
  <c r="AJ580" i="8"/>
  <c r="AK580" i="8" s="1"/>
  <c r="AH580" i="8"/>
  <c r="AG580" i="8"/>
  <c r="AE580" i="8"/>
  <c r="Y580" i="8"/>
  <c r="AC580" i="8" s="1"/>
  <c r="AF580" i="8" s="1"/>
  <c r="V580" i="8"/>
  <c r="Z580" i="8" s="1"/>
  <c r="U580" i="8"/>
  <c r="T580" i="8"/>
  <c r="P580" i="8"/>
  <c r="M580" i="8"/>
  <c r="L580" i="8"/>
  <c r="H580" i="8"/>
  <c r="R580" i="8" s="1"/>
  <c r="G580" i="8"/>
  <c r="AH579" i="8"/>
  <c r="AG579" i="8"/>
  <c r="AE579" i="8"/>
  <c r="Y579" i="8"/>
  <c r="V579" i="8"/>
  <c r="U579" i="8"/>
  <c r="T579" i="8"/>
  <c r="P579" i="8"/>
  <c r="M579" i="8"/>
  <c r="L579" i="8"/>
  <c r="H579" i="8"/>
  <c r="G579" i="8"/>
  <c r="AJ578" i="8"/>
  <c r="AK578" i="8" s="1"/>
  <c r="AH578" i="8"/>
  <c r="AG578" i="8"/>
  <c r="AE578" i="8"/>
  <c r="Y578" i="8"/>
  <c r="V578" i="8"/>
  <c r="U578" i="8"/>
  <c r="T578" i="8"/>
  <c r="P578" i="8"/>
  <c r="M578" i="8"/>
  <c r="L578" i="8"/>
  <c r="H578" i="8"/>
  <c r="O578" i="8" s="1"/>
  <c r="G578" i="8"/>
  <c r="AH577" i="8"/>
  <c r="AG577" i="8"/>
  <c r="AE577" i="8"/>
  <c r="Y577" i="8"/>
  <c r="V577" i="8"/>
  <c r="U577" i="8"/>
  <c r="T577" i="8"/>
  <c r="P577" i="8"/>
  <c r="AJ577" i="8" s="1"/>
  <c r="AK577" i="8" s="1"/>
  <c r="M577" i="8"/>
  <c r="L577" i="8"/>
  <c r="N577" i="8" s="1"/>
  <c r="H577" i="8"/>
  <c r="R577" i="8" s="1"/>
  <c r="G577" i="8"/>
  <c r="AJ576" i="8"/>
  <c r="AK576" i="8" s="1"/>
  <c r="AH576" i="8"/>
  <c r="AG576" i="8"/>
  <c r="AE576" i="8"/>
  <c r="Y576" i="8"/>
  <c r="AC576" i="8" s="1"/>
  <c r="AF576" i="8" s="1"/>
  <c r="V576" i="8"/>
  <c r="Z576" i="8" s="1"/>
  <c r="U576" i="8"/>
  <c r="T576" i="8"/>
  <c r="P576" i="8"/>
  <c r="M576" i="8"/>
  <c r="L576" i="8"/>
  <c r="H576" i="8"/>
  <c r="R576" i="8" s="1"/>
  <c r="G576" i="8"/>
  <c r="AH575" i="8"/>
  <c r="AG575" i="8"/>
  <c r="AE575" i="8"/>
  <c r="Y575" i="8"/>
  <c r="V575" i="8"/>
  <c r="U575" i="8"/>
  <c r="T575" i="8"/>
  <c r="P575" i="8"/>
  <c r="M575" i="8"/>
  <c r="L575" i="8"/>
  <c r="H575" i="8"/>
  <c r="G575" i="8"/>
  <c r="AK574" i="8"/>
  <c r="AJ574" i="8"/>
  <c r="AH574" i="8"/>
  <c r="AG574" i="8"/>
  <c r="AE574" i="8"/>
  <c r="AD574" i="8"/>
  <c r="Y574" i="8"/>
  <c r="V574" i="8"/>
  <c r="U574" i="8"/>
  <c r="T574" i="8"/>
  <c r="P574" i="8"/>
  <c r="M574" i="8"/>
  <c r="L574" i="8"/>
  <c r="H574" i="8"/>
  <c r="G574" i="8"/>
  <c r="AH573" i="8"/>
  <c r="AG573" i="8"/>
  <c r="AE573" i="8"/>
  <c r="Y573" i="8"/>
  <c r="V573" i="8"/>
  <c r="U573" i="8"/>
  <c r="T573" i="8"/>
  <c r="P573" i="8"/>
  <c r="M573" i="8"/>
  <c r="L573" i="8"/>
  <c r="H573" i="8"/>
  <c r="R573" i="8" s="1"/>
  <c r="G573" i="8"/>
  <c r="AJ572" i="8"/>
  <c r="AK572" i="8" s="1"/>
  <c r="AH572" i="8"/>
  <c r="AG572" i="8"/>
  <c r="AE572" i="8"/>
  <c r="Y572" i="8"/>
  <c r="AC572" i="8" s="1"/>
  <c r="AF572" i="8" s="1"/>
  <c r="V572" i="8"/>
  <c r="Z572" i="8" s="1"/>
  <c r="U572" i="8"/>
  <c r="T572" i="8"/>
  <c r="P572" i="8"/>
  <c r="M572" i="8"/>
  <c r="L572" i="8"/>
  <c r="H572" i="8"/>
  <c r="R572" i="8" s="1"/>
  <c r="G572" i="8"/>
  <c r="AH571" i="8"/>
  <c r="AG571" i="8"/>
  <c r="AE571" i="8"/>
  <c r="Y571" i="8"/>
  <c r="V571" i="8"/>
  <c r="U571" i="8"/>
  <c r="T571" i="8"/>
  <c r="R571" i="8"/>
  <c r="P571" i="8"/>
  <c r="O571" i="8"/>
  <c r="M571" i="8"/>
  <c r="L571" i="8"/>
  <c r="H571" i="8"/>
  <c r="G571" i="8"/>
  <c r="AJ570" i="8"/>
  <c r="AK570" i="8" s="1"/>
  <c r="AH570" i="8"/>
  <c r="AG570" i="8"/>
  <c r="AE570" i="8"/>
  <c r="Y570" i="8"/>
  <c r="V570" i="8"/>
  <c r="U570" i="8"/>
  <c r="T570" i="8"/>
  <c r="R570" i="8"/>
  <c r="P570" i="8"/>
  <c r="M570" i="8"/>
  <c r="L570" i="8"/>
  <c r="H570" i="8"/>
  <c r="O570" i="8" s="1"/>
  <c r="G570" i="8"/>
  <c r="AH569" i="8"/>
  <c r="AG569" i="8"/>
  <c r="AE569" i="8"/>
  <c r="Y569" i="8"/>
  <c r="AC569" i="8" s="1"/>
  <c r="AF569" i="8" s="1"/>
  <c r="V569" i="8"/>
  <c r="Z569" i="8" s="1"/>
  <c r="U569" i="8"/>
  <c r="T569" i="8"/>
  <c r="P569" i="8"/>
  <c r="AJ569" i="8" s="1"/>
  <c r="AK569" i="8" s="1"/>
  <c r="M569" i="8"/>
  <c r="L569" i="8"/>
  <c r="H569" i="8"/>
  <c r="R569" i="8" s="1"/>
  <c r="G569" i="8"/>
  <c r="AJ568" i="8"/>
  <c r="AK568" i="8" s="1"/>
  <c r="AH568" i="8"/>
  <c r="AG568" i="8"/>
  <c r="AE568" i="8"/>
  <c r="Y568" i="8"/>
  <c r="V568" i="8"/>
  <c r="Z568" i="8" s="1"/>
  <c r="U568" i="8"/>
  <c r="W568" i="8" s="1"/>
  <c r="AA568" i="8" s="1"/>
  <c r="T568" i="8"/>
  <c r="P568" i="8"/>
  <c r="M568" i="8"/>
  <c r="L568" i="8"/>
  <c r="H568" i="8"/>
  <c r="R568" i="8" s="1"/>
  <c r="G568" i="8"/>
  <c r="AK567" i="8"/>
  <c r="AJ567" i="8"/>
  <c r="AH567" i="8"/>
  <c r="AG567" i="8"/>
  <c r="AE567" i="8"/>
  <c r="AD567" i="8"/>
  <c r="Y567" i="8"/>
  <c r="V567" i="8"/>
  <c r="U567" i="8"/>
  <c r="T567" i="8"/>
  <c r="P567" i="8"/>
  <c r="M567" i="8"/>
  <c r="L567" i="8"/>
  <c r="N567" i="8" s="1"/>
  <c r="H567" i="8"/>
  <c r="R567" i="8" s="1"/>
  <c r="G567" i="8"/>
  <c r="AH566" i="8"/>
  <c r="AG566" i="8"/>
  <c r="AE566" i="8"/>
  <c r="Y566" i="8"/>
  <c r="AC566" i="8" s="1"/>
  <c r="AF566" i="8" s="1"/>
  <c r="V566" i="8"/>
  <c r="U566" i="8"/>
  <c r="W566" i="8" s="1"/>
  <c r="T566" i="8"/>
  <c r="R566" i="8"/>
  <c r="S566" i="8" s="1"/>
  <c r="AD566" i="8" s="1"/>
  <c r="P566" i="8"/>
  <c r="M566" i="8"/>
  <c r="L566" i="8"/>
  <c r="H566" i="8"/>
  <c r="O566" i="8" s="1"/>
  <c r="G566" i="8"/>
  <c r="AH565" i="8"/>
  <c r="AG565" i="8"/>
  <c r="AE565" i="8"/>
  <c r="Y565" i="8"/>
  <c r="V565" i="8"/>
  <c r="U565" i="8"/>
  <c r="W565" i="8" s="1"/>
  <c r="AA565" i="8" s="1"/>
  <c r="T565" i="8"/>
  <c r="P565" i="8"/>
  <c r="AC565" i="8" s="1"/>
  <c r="AF565" i="8" s="1"/>
  <c r="M565" i="8"/>
  <c r="L565" i="8"/>
  <c r="H565" i="8"/>
  <c r="R565" i="8" s="1"/>
  <c r="G565" i="8"/>
  <c r="AK564" i="8"/>
  <c r="AJ564" i="8"/>
  <c r="AH564" i="8"/>
  <c r="AG564" i="8"/>
  <c r="AE564" i="8"/>
  <c r="AD564" i="8"/>
  <c r="Y564" i="8"/>
  <c r="V564" i="8"/>
  <c r="Z564" i="8" s="1"/>
  <c r="U564" i="8"/>
  <c r="T564" i="8"/>
  <c r="P564" i="8"/>
  <c r="M564" i="8"/>
  <c r="O564" i="8" s="1"/>
  <c r="S564" i="8" s="1"/>
  <c r="L564" i="8"/>
  <c r="N564" i="8" s="1"/>
  <c r="H564" i="8"/>
  <c r="R564" i="8" s="1"/>
  <c r="G564" i="8"/>
  <c r="AH563" i="8"/>
  <c r="AG563" i="8"/>
  <c r="AE563" i="8"/>
  <c r="Y563" i="8"/>
  <c r="V563" i="8"/>
  <c r="U563" i="8"/>
  <c r="T563" i="8"/>
  <c r="P563" i="8"/>
  <c r="M563" i="8"/>
  <c r="L563" i="8"/>
  <c r="H563" i="8"/>
  <c r="R563" i="8" s="1"/>
  <c r="G563" i="8"/>
  <c r="AJ562" i="8"/>
  <c r="AK562" i="8" s="1"/>
  <c r="AH562" i="8"/>
  <c r="AG562" i="8"/>
  <c r="AE562" i="8"/>
  <c r="Y562" i="8"/>
  <c r="V562" i="8"/>
  <c r="U562" i="8"/>
  <c r="T562" i="8"/>
  <c r="P562" i="8"/>
  <c r="Z562" i="8" s="1"/>
  <c r="M562" i="8"/>
  <c r="L562" i="8"/>
  <c r="H562" i="8"/>
  <c r="R562" i="8" s="1"/>
  <c r="G562" i="8"/>
  <c r="AJ561" i="8"/>
  <c r="AK561" i="8" s="1"/>
  <c r="AH561" i="8"/>
  <c r="AG561" i="8"/>
  <c r="AE561" i="8"/>
  <c r="Y561" i="8"/>
  <c r="AC561" i="8" s="1"/>
  <c r="AF561" i="8" s="1"/>
  <c r="V561" i="8"/>
  <c r="Z561" i="8" s="1"/>
  <c r="U561" i="8"/>
  <c r="T561" i="8"/>
  <c r="P561" i="8"/>
  <c r="M561" i="8"/>
  <c r="L561" i="8"/>
  <c r="H561" i="8"/>
  <c r="G561" i="8"/>
  <c r="AH560" i="8"/>
  <c r="AG560" i="8"/>
  <c r="AE560" i="8"/>
  <c r="Y560" i="8"/>
  <c r="V560" i="8"/>
  <c r="U560" i="8"/>
  <c r="T560" i="8"/>
  <c r="R560" i="8"/>
  <c r="M560" i="8"/>
  <c r="L560" i="8"/>
  <c r="H560" i="8"/>
  <c r="G560" i="8"/>
  <c r="AH559" i="8"/>
  <c r="AG559" i="8"/>
  <c r="AE559" i="8"/>
  <c r="Y559" i="8"/>
  <c r="V559" i="8"/>
  <c r="U559" i="8"/>
  <c r="W559" i="8" s="1"/>
  <c r="AA559" i="8" s="1"/>
  <c r="T559" i="8"/>
  <c r="P559" i="8"/>
  <c r="M559" i="8"/>
  <c r="L559" i="8"/>
  <c r="H559" i="8"/>
  <c r="N559" i="8" s="1"/>
  <c r="G559" i="8"/>
  <c r="AH558" i="8"/>
  <c r="AG558" i="8"/>
  <c r="AE558" i="8"/>
  <c r="Y558" i="8"/>
  <c r="V558" i="8"/>
  <c r="U558" i="8"/>
  <c r="T558" i="8"/>
  <c r="R558" i="8"/>
  <c r="P558" i="8"/>
  <c r="M558" i="8"/>
  <c r="L558" i="8"/>
  <c r="N558" i="8" s="1"/>
  <c r="H558" i="8"/>
  <c r="G558" i="8"/>
  <c r="AK557" i="8"/>
  <c r="AH557" i="8"/>
  <c r="AG557" i="8"/>
  <c r="AE557" i="8"/>
  <c r="AD557" i="8"/>
  <c r="AC557" i="8"/>
  <c r="AF557" i="8" s="1"/>
  <c r="Y557" i="8"/>
  <c r="V557" i="8"/>
  <c r="Z557" i="8" s="1"/>
  <c r="U557" i="8"/>
  <c r="T557" i="8"/>
  <c r="P557" i="8"/>
  <c r="AJ557" i="8" s="1"/>
  <c r="M557" i="8"/>
  <c r="L557" i="8"/>
  <c r="H557" i="8"/>
  <c r="R557" i="8" s="1"/>
  <c r="G557" i="8"/>
  <c r="AJ556" i="8"/>
  <c r="AK556" i="8" s="1"/>
  <c r="AH556" i="8"/>
  <c r="AG556" i="8"/>
  <c r="AE556" i="8"/>
  <c r="Y556" i="8"/>
  <c r="V556" i="8"/>
  <c r="U556" i="8"/>
  <c r="T556" i="8"/>
  <c r="P556" i="8"/>
  <c r="M556" i="8"/>
  <c r="L556" i="8"/>
  <c r="H556" i="8"/>
  <c r="R556" i="8" s="1"/>
  <c r="G556" i="8"/>
  <c r="AH555" i="8"/>
  <c r="AG555" i="8"/>
  <c r="AE555" i="8"/>
  <c r="Y555" i="8"/>
  <c r="AC555" i="8" s="1"/>
  <c r="AF555" i="8" s="1"/>
  <c r="V555" i="8"/>
  <c r="U555" i="8"/>
  <c r="T555" i="8"/>
  <c r="P555" i="8"/>
  <c r="M555" i="8"/>
  <c r="L555" i="8"/>
  <c r="H555" i="8"/>
  <c r="R555" i="8" s="1"/>
  <c r="G555" i="8"/>
  <c r="AJ554" i="8"/>
  <c r="AK554" i="8" s="1"/>
  <c r="AH554" i="8"/>
  <c r="AG554" i="8"/>
  <c r="AE554" i="8"/>
  <c r="Y554" i="8"/>
  <c r="AC554" i="8" s="1"/>
  <c r="AF554" i="8" s="1"/>
  <c r="V554" i="8"/>
  <c r="U554" i="8"/>
  <c r="T554" i="8"/>
  <c r="P554" i="8"/>
  <c r="M554" i="8"/>
  <c r="L554" i="8"/>
  <c r="H554" i="8"/>
  <c r="O554" i="8" s="1"/>
  <c r="G554" i="8"/>
  <c r="AH553" i="8"/>
  <c r="AG553" i="8"/>
  <c r="AE553" i="8"/>
  <c r="Y553" i="8"/>
  <c r="V553" i="8"/>
  <c r="U553" i="8"/>
  <c r="T553" i="8"/>
  <c r="M553" i="8"/>
  <c r="L553" i="8"/>
  <c r="H553" i="8"/>
  <c r="R553" i="8" s="1"/>
  <c r="G553" i="8"/>
  <c r="AJ552" i="8"/>
  <c r="AK552" i="8" s="1"/>
  <c r="AH552" i="8"/>
  <c r="AG552" i="8"/>
  <c r="AE552" i="8"/>
  <c r="Y552" i="8"/>
  <c r="V552" i="8"/>
  <c r="Z552" i="8" s="1"/>
  <c r="U552" i="8"/>
  <c r="T552" i="8"/>
  <c r="P552" i="8"/>
  <c r="M552" i="8"/>
  <c r="L552" i="8"/>
  <c r="H552" i="8"/>
  <c r="R552" i="8" s="1"/>
  <c r="G552" i="8"/>
  <c r="AH551" i="8"/>
  <c r="AG551" i="8"/>
  <c r="AE551" i="8"/>
  <c r="Y551" i="8"/>
  <c r="V551" i="8"/>
  <c r="U551" i="8"/>
  <c r="T551" i="8"/>
  <c r="P551" i="8"/>
  <c r="AJ551" i="8" s="1"/>
  <c r="AK551" i="8" s="1"/>
  <c r="M551" i="8"/>
  <c r="L551" i="8"/>
  <c r="H551" i="8"/>
  <c r="G551" i="8"/>
  <c r="AK550" i="8"/>
  <c r="AH550" i="8"/>
  <c r="AG550" i="8"/>
  <c r="AE550" i="8"/>
  <c r="AD550" i="8"/>
  <c r="Y550" i="8"/>
  <c r="V550" i="8"/>
  <c r="W550" i="8" s="1"/>
  <c r="AA550" i="8" s="1"/>
  <c r="U550" i="8"/>
  <c r="T550" i="8"/>
  <c r="R550" i="8"/>
  <c r="S550" i="8" s="1"/>
  <c r="P550" i="8"/>
  <c r="AJ550" i="8" s="1"/>
  <c r="M550" i="8"/>
  <c r="L550" i="8"/>
  <c r="H550" i="8"/>
  <c r="O550" i="8" s="1"/>
  <c r="G550" i="8"/>
  <c r="AH549" i="8"/>
  <c r="AG549" i="8"/>
  <c r="AE549" i="8"/>
  <c r="Y549" i="8"/>
  <c r="V549" i="8"/>
  <c r="Z549" i="8" s="1"/>
  <c r="U549" i="8"/>
  <c r="T549" i="8"/>
  <c r="P549" i="8"/>
  <c r="AJ549" i="8" s="1"/>
  <c r="AK549" i="8" s="1"/>
  <c r="M549" i="8"/>
  <c r="L549" i="8"/>
  <c r="H549" i="8"/>
  <c r="R549" i="8" s="1"/>
  <c r="G549" i="8"/>
  <c r="AH548" i="8"/>
  <c r="AG548" i="8"/>
  <c r="AE548" i="8"/>
  <c r="Y548" i="8"/>
  <c r="V548" i="8"/>
  <c r="U548" i="8"/>
  <c r="T548" i="8"/>
  <c r="M548" i="8"/>
  <c r="P548" i="8" s="1"/>
  <c r="L548" i="8"/>
  <c r="H548" i="8"/>
  <c r="R548" i="8" s="1"/>
  <c r="G548" i="8"/>
  <c r="AK547" i="8"/>
  <c r="AJ547" i="8"/>
  <c r="AH547" i="8"/>
  <c r="AG547" i="8"/>
  <c r="AE547" i="8"/>
  <c r="AD547" i="8"/>
  <c r="Y547" i="8"/>
  <c r="AC547" i="8" s="1"/>
  <c r="AF547" i="8" s="1"/>
  <c r="V547" i="8"/>
  <c r="Z547" i="8" s="1"/>
  <c r="U547" i="8"/>
  <c r="T547" i="8"/>
  <c r="P547" i="8"/>
  <c r="O547" i="8"/>
  <c r="M547" i="8"/>
  <c r="L547" i="8"/>
  <c r="H547" i="8"/>
  <c r="R547" i="8" s="1"/>
  <c r="G547" i="8"/>
  <c r="AH546" i="8"/>
  <c r="AG546" i="8"/>
  <c r="AE546" i="8"/>
  <c r="Y546" i="8"/>
  <c r="AC546" i="8" s="1"/>
  <c r="AF546" i="8" s="1"/>
  <c r="V546" i="8"/>
  <c r="U546" i="8"/>
  <c r="T546" i="8"/>
  <c r="P546" i="8"/>
  <c r="M546" i="8"/>
  <c r="L546" i="8"/>
  <c r="H546" i="8"/>
  <c r="G546" i="8"/>
  <c r="AH545" i="8"/>
  <c r="AG545" i="8"/>
  <c r="AE545" i="8"/>
  <c r="Y545" i="8"/>
  <c r="AC545" i="8" s="1"/>
  <c r="AF545" i="8" s="1"/>
  <c r="V545" i="8"/>
  <c r="U545" i="8"/>
  <c r="T545" i="8"/>
  <c r="M545" i="8"/>
  <c r="P545" i="8" s="1"/>
  <c r="L545" i="8"/>
  <c r="H545" i="8"/>
  <c r="G545" i="8"/>
  <c r="AH544" i="8"/>
  <c r="AG544" i="8"/>
  <c r="AE544" i="8"/>
  <c r="Y544" i="8"/>
  <c r="V544" i="8"/>
  <c r="U544" i="8"/>
  <c r="T544" i="8"/>
  <c r="M544" i="8"/>
  <c r="P544" i="8" s="1"/>
  <c r="AJ544" i="8" s="1"/>
  <c r="AK544" i="8" s="1"/>
  <c r="L544" i="8"/>
  <c r="H544" i="8"/>
  <c r="R544" i="8" s="1"/>
  <c r="G544" i="8"/>
  <c r="AH543" i="8"/>
  <c r="AG543" i="8"/>
  <c r="AE543" i="8"/>
  <c r="Y543" i="8"/>
  <c r="V543" i="8"/>
  <c r="U543" i="8"/>
  <c r="T543" i="8"/>
  <c r="M543" i="8"/>
  <c r="P543" i="8" s="1"/>
  <c r="L543" i="8"/>
  <c r="N543" i="8" s="1"/>
  <c r="H543" i="8"/>
  <c r="R543" i="8" s="1"/>
  <c r="G543" i="8"/>
  <c r="AH542" i="8"/>
  <c r="AG542" i="8"/>
  <c r="AE542" i="8"/>
  <c r="Y542" i="8"/>
  <c r="AC542" i="8" s="1"/>
  <c r="AF542" i="8" s="1"/>
  <c r="V542" i="8"/>
  <c r="U542" i="8"/>
  <c r="T542" i="8"/>
  <c r="P542" i="8"/>
  <c r="AJ542" i="8" s="1"/>
  <c r="AK542" i="8" s="1"/>
  <c r="M542" i="8"/>
  <c r="L542" i="8"/>
  <c r="H542" i="8"/>
  <c r="R542" i="8" s="1"/>
  <c r="G542" i="8"/>
  <c r="AH541" i="8"/>
  <c r="AG541" i="8"/>
  <c r="AE541" i="8"/>
  <c r="Y541" i="8"/>
  <c r="V541" i="8"/>
  <c r="U541" i="8"/>
  <c r="T541" i="8"/>
  <c r="P541" i="8"/>
  <c r="M541" i="8"/>
  <c r="L541" i="8"/>
  <c r="N541" i="8" s="1"/>
  <c r="H541" i="8"/>
  <c r="R541" i="8" s="1"/>
  <c r="G541" i="8"/>
  <c r="AH540" i="8"/>
  <c r="AG540" i="8"/>
  <c r="AE540" i="8"/>
  <c r="Y540" i="8"/>
  <c r="AC540" i="8" s="1"/>
  <c r="AF540" i="8" s="1"/>
  <c r="V540" i="8"/>
  <c r="U540" i="8"/>
  <c r="T540" i="8"/>
  <c r="P540" i="8"/>
  <c r="AJ540" i="8" s="1"/>
  <c r="AK540" i="8" s="1"/>
  <c r="M540" i="8"/>
  <c r="L540" i="8"/>
  <c r="H540" i="8"/>
  <c r="R540" i="8" s="1"/>
  <c r="G540" i="8"/>
  <c r="AH539" i="8"/>
  <c r="AG539" i="8"/>
  <c r="AE539" i="8"/>
  <c r="Y539" i="8"/>
  <c r="V539" i="8"/>
  <c r="Z539" i="8" s="1"/>
  <c r="U539" i="8"/>
  <c r="T539" i="8"/>
  <c r="P539" i="8"/>
  <c r="AJ539" i="8" s="1"/>
  <c r="AK539" i="8" s="1"/>
  <c r="M539" i="8"/>
  <c r="L539" i="8"/>
  <c r="H539" i="8"/>
  <c r="O539" i="8" s="1"/>
  <c r="G539" i="8"/>
  <c r="AH538" i="8"/>
  <c r="AG538" i="8"/>
  <c r="AE538" i="8"/>
  <c r="Y538" i="8"/>
  <c r="V538" i="8"/>
  <c r="U538" i="8"/>
  <c r="T538" i="8"/>
  <c r="M538" i="8"/>
  <c r="P538" i="8" s="1"/>
  <c r="L538" i="8"/>
  <c r="H538" i="8"/>
  <c r="R538" i="8" s="1"/>
  <c r="G538" i="8"/>
  <c r="AH537" i="8"/>
  <c r="AG537" i="8"/>
  <c r="AE537" i="8"/>
  <c r="Y537" i="8"/>
  <c r="V537" i="8"/>
  <c r="U537" i="8"/>
  <c r="T537" i="8"/>
  <c r="O537" i="8"/>
  <c r="M537" i="8"/>
  <c r="P537" i="8" s="1"/>
  <c r="L537" i="8"/>
  <c r="H537" i="8"/>
  <c r="R537" i="8" s="1"/>
  <c r="G537" i="8"/>
  <c r="AK536" i="8"/>
  <c r="AH536" i="8"/>
  <c r="AG536" i="8"/>
  <c r="AE536" i="8"/>
  <c r="AD536" i="8"/>
  <c r="Y536" i="8"/>
  <c r="AC536" i="8" s="1"/>
  <c r="AF536" i="8" s="1"/>
  <c r="V536" i="8"/>
  <c r="Z536" i="8" s="1"/>
  <c r="U536" i="8"/>
  <c r="T536" i="8"/>
  <c r="P536" i="8"/>
  <c r="AJ536" i="8" s="1"/>
  <c r="M536" i="8"/>
  <c r="L536" i="8"/>
  <c r="H536" i="8"/>
  <c r="N536" i="8" s="1"/>
  <c r="G536" i="8"/>
  <c r="AH535" i="8"/>
  <c r="AG535" i="8"/>
  <c r="AE535" i="8"/>
  <c r="Y535" i="8"/>
  <c r="V535" i="8"/>
  <c r="Z535" i="8" s="1"/>
  <c r="U535" i="8"/>
  <c r="T535" i="8"/>
  <c r="P535" i="8"/>
  <c r="AJ535" i="8" s="1"/>
  <c r="AK535" i="8" s="1"/>
  <c r="M535" i="8"/>
  <c r="L535" i="8"/>
  <c r="H535" i="8"/>
  <c r="O535" i="8" s="1"/>
  <c r="G535" i="8"/>
  <c r="AK534" i="8"/>
  <c r="AH534" i="8"/>
  <c r="AG534" i="8"/>
  <c r="AE534" i="8"/>
  <c r="AD534" i="8"/>
  <c r="Y534" i="8"/>
  <c r="V534" i="8"/>
  <c r="Z534" i="8" s="1"/>
  <c r="U534" i="8"/>
  <c r="T534" i="8"/>
  <c r="M534" i="8"/>
  <c r="P534" i="8" s="1"/>
  <c r="L534" i="8"/>
  <c r="H534" i="8"/>
  <c r="R534" i="8" s="1"/>
  <c r="G534" i="8"/>
  <c r="AH533" i="8"/>
  <c r="AG533" i="8"/>
  <c r="AE533" i="8"/>
  <c r="Y533" i="8"/>
  <c r="V533" i="8"/>
  <c r="U533" i="8"/>
  <c r="T533" i="8"/>
  <c r="M533" i="8"/>
  <c r="P533" i="8" s="1"/>
  <c r="L533" i="8"/>
  <c r="H533" i="8"/>
  <c r="R533" i="8" s="1"/>
  <c r="G533" i="8"/>
  <c r="AK532" i="8"/>
  <c r="AH532" i="8"/>
  <c r="AG532" i="8"/>
  <c r="AE532" i="8"/>
  <c r="AD532" i="8"/>
  <c r="Y532" i="8"/>
  <c r="AC532" i="8" s="1"/>
  <c r="AF532" i="8" s="1"/>
  <c r="V532" i="8"/>
  <c r="Z532" i="8" s="1"/>
  <c r="U532" i="8"/>
  <c r="T532" i="8"/>
  <c r="P532" i="8"/>
  <c r="AJ532" i="8" s="1"/>
  <c r="M532" i="8"/>
  <c r="L532" i="8"/>
  <c r="H532" i="8"/>
  <c r="N532" i="8" s="1"/>
  <c r="G532" i="8"/>
  <c r="AH531" i="8"/>
  <c r="AG531" i="8"/>
  <c r="AE531" i="8"/>
  <c r="Y531" i="8"/>
  <c r="V531" i="8"/>
  <c r="Z531" i="8" s="1"/>
  <c r="U531" i="8"/>
  <c r="T531" i="8"/>
  <c r="P531" i="8"/>
  <c r="AJ531" i="8" s="1"/>
  <c r="AK531" i="8" s="1"/>
  <c r="M531" i="8"/>
  <c r="L531" i="8"/>
  <c r="H531" i="8"/>
  <c r="O531" i="8" s="1"/>
  <c r="G531" i="8"/>
  <c r="AH530" i="8"/>
  <c r="AG530" i="8"/>
  <c r="AE530" i="8"/>
  <c r="Y530" i="8"/>
  <c r="V530" i="8"/>
  <c r="U530" i="8"/>
  <c r="T530" i="8"/>
  <c r="M530" i="8"/>
  <c r="P530" i="8" s="1"/>
  <c r="L530" i="8"/>
  <c r="H530" i="8"/>
  <c r="R530" i="8" s="1"/>
  <c r="G530" i="8"/>
  <c r="AJ529" i="8"/>
  <c r="AK529" i="8" s="1"/>
  <c r="AH529" i="8"/>
  <c r="AG529" i="8"/>
  <c r="AE529" i="8"/>
  <c r="Y529" i="8"/>
  <c r="V529" i="8"/>
  <c r="Z529" i="8" s="1"/>
  <c r="U529" i="8"/>
  <c r="W529" i="8" s="1"/>
  <c r="AA529" i="8" s="1"/>
  <c r="T529" i="8"/>
  <c r="P529" i="8"/>
  <c r="M529" i="8"/>
  <c r="L529" i="8"/>
  <c r="H529" i="8"/>
  <c r="R529" i="8" s="1"/>
  <c r="G529" i="8"/>
  <c r="AK528" i="8"/>
  <c r="AH528" i="8"/>
  <c r="AG528" i="8"/>
  <c r="AE528" i="8"/>
  <c r="AD528" i="8"/>
  <c r="Y528" i="8"/>
  <c r="AC528" i="8" s="1"/>
  <c r="AF528" i="8" s="1"/>
  <c r="V528" i="8"/>
  <c r="Z528" i="8" s="1"/>
  <c r="U528" i="8"/>
  <c r="T528" i="8"/>
  <c r="P528" i="8"/>
  <c r="AJ528" i="8" s="1"/>
  <c r="M528" i="8"/>
  <c r="L528" i="8"/>
  <c r="H528" i="8"/>
  <c r="G528" i="8"/>
  <c r="AK527" i="8"/>
  <c r="AH527" i="8"/>
  <c r="AG527" i="8"/>
  <c r="AE527" i="8"/>
  <c r="AD527" i="8"/>
  <c r="Y527" i="8"/>
  <c r="V527" i="8"/>
  <c r="Z527" i="8" s="1"/>
  <c r="U527" i="8"/>
  <c r="T527" i="8"/>
  <c r="P527" i="8"/>
  <c r="AJ527" i="8" s="1"/>
  <c r="M527" i="8"/>
  <c r="L527" i="8"/>
  <c r="H527" i="8"/>
  <c r="O527" i="8" s="1"/>
  <c r="G527" i="8"/>
  <c r="AH526" i="8"/>
  <c r="AG526" i="8"/>
  <c r="AE526" i="8"/>
  <c r="Y526" i="8"/>
  <c r="V526" i="8"/>
  <c r="U526" i="8"/>
  <c r="T526" i="8"/>
  <c r="M526" i="8"/>
  <c r="P526" i="8" s="1"/>
  <c r="L526" i="8"/>
  <c r="H526" i="8"/>
  <c r="R526" i="8" s="1"/>
  <c r="G526" i="8"/>
  <c r="AK525" i="8"/>
  <c r="AJ525" i="8"/>
  <c r="AH525" i="8"/>
  <c r="AG525" i="8"/>
  <c r="AE525" i="8"/>
  <c r="AD525" i="8"/>
  <c r="Y525" i="8"/>
  <c r="V525" i="8"/>
  <c r="Z525" i="8" s="1"/>
  <c r="U525" i="8"/>
  <c r="T525" i="8"/>
  <c r="P525" i="8"/>
  <c r="M525" i="8"/>
  <c r="L525" i="8"/>
  <c r="H525" i="8"/>
  <c r="R525" i="8" s="1"/>
  <c r="G525" i="8"/>
  <c r="AH524" i="8"/>
  <c r="AG524" i="8"/>
  <c r="AE524" i="8"/>
  <c r="Y524" i="8"/>
  <c r="AC524" i="8" s="1"/>
  <c r="AF524" i="8" s="1"/>
  <c r="V524" i="8"/>
  <c r="Z524" i="8" s="1"/>
  <c r="U524" i="8"/>
  <c r="T524" i="8"/>
  <c r="P524" i="8"/>
  <c r="AJ524" i="8" s="1"/>
  <c r="AK524" i="8" s="1"/>
  <c r="M524" i="8"/>
  <c r="L524" i="8"/>
  <c r="H524" i="8"/>
  <c r="R524" i="8" s="1"/>
  <c r="G524" i="8"/>
  <c r="AH523" i="8"/>
  <c r="AG523" i="8"/>
  <c r="AE523" i="8"/>
  <c r="Y523" i="8"/>
  <c r="V523" i="8"/>
  <c r="Z523" i="8" s="1"/>
  <c r="U523" i="8"/>
  <c r="T523" i="8"/>
  <c r="P523" i="8"/>
  <c r="AJ523" i="8" s="1"/>
  <c r="AK523" i="8" s="1"/>
  <c r="M523" i="8"/>
  <c r="L523" i="8"/>
  <c r="H523" i="8"/>
  <c r="O523" i="8" s="1"/>
  <c r="G523" i="8"/>
  <c r="AK522" i="8"/>
  <c r="AH522" i="8"/>
  <c r="AG522" i="8"/>
  <c r="AE522" i="8"/>
  <c r="AD522" i="8"/>
  <c r="Y522" i="8"/>
  <c r="V522" i="8"/>
  <c r="U522" i="8"/>
  <c r="T522" i="8"/>
  <c r="M522" i="8"/>
  <c r="P522" i="8" s="1"/>
  <c r="L522" i="8"/>
  <c r="H522" i="8"/>
  <c r="R522" i="8" s="1"/>
  <c r="G522" i="8"/>
  <c r="AJ521" i="8"/>
  <c r="AK521" i="8" s="1"/>
  <c r="AH521" i="8"/>
  <c r="AG521" i="8"/>
  <c r="AE521" i="8"/>
  <c r="Y521" i="8"/>
  <c r="AC521" i="8" s="1"/>
  <c r="AF521" i="8" s="1"/>
  <c r="V521" i="8"/>
  <c r="Z521" i="8" s="1"/>
  <c r="U521" i="8"/>
  <c r="T521" i="8"/>
  <c r="P521" i="8"/>
  <c r="M521" i="8"/>
  <c r="L521" i="8"/>
  <c r="H521" i="8"/>
  <c r="G521" i="8"/>
  <c r="AH520" i="8"/>
  <c r="AG520" i="8"/>
  <c r="AE520" i="8"/>
  <c r="Y520" i="8"/>
  <c r="AC520" i="8" s="1"/>
  <c r="AF520" i="8" s="1"/>
  <c r="V520" i="8"/>
  <c r="U520" i="8"/>
  <c r="T520" i="8"/>
  <c r="P520" i="8"/>
  <c r="AJ520" i="8" s="1"/>
  <c r="AK520" i="8" s="1"/>
  <c r="M520" i="8"/>
  <c r="L520" i="8"/>
  <c r="H520" i="8"/>
  <c r="G520" i="8"/>
  <c r="AH519" i="8"/>
  <c r="AG519" i="8"/>
  <c r="AE519" i="8"/>
  <c r="Y519" i="8"/>
  <c r="V519" i="8"/>
  <c r="Z519" i="8" s="1"/>
  <c r="U519" i="8"/>
  <c r="T519" i="8"/>
  <c r="P519" i="8"/>
  <c r="AJ519" i="8" s="1"/>
  <c r="AK519" i="8" s="1"/>
  <c r="M519" i="8"/>
  <c r="L519" i="8"/>
  <c r="H519" i="8"/>
  <c r="O519" i="8" s="1"/>
  <c r="G519" i="8"/>
  <c r="AH518" i="8"/>
  <c r="AG518" i="8"/>
  <c r="AE518" i="8"/>
  <c r="Y518" i="8"/>
  <c r="V518" i="8"/>
  <c r="Z518" i="8" s="1"/>
  <c r="U518" i="8"/>
  <c r="T518" i="8"/>
  <c r="M518" i="8"/>
  <c r="P518" i="8" s="1"/>
  <c r="L518" i="8"/>
  <c r="H518" i="8"/>
  <c r="R518" i="8" s="1"/>
  <c r="G518" i="8"/>
  <c r="AK517" i="8"/>
  <c r="AJ517" i="8"/>
  <c r="AH517" i="8"/>
  <c r="AG517" i="8"/>
  <c r="AE517" i="8"/>
  <c r="AD517" i="8"/>
  <c r="Y517" i="8"/>
  <c r="AC517" i="8" s="1"/>
  <c r="AF517" i="8" s="1"/>
  <c r="V517" i="8"/>
  <c r="Z517" i="8" s="1"/>
  <c r="X517" i="8" s="1"/>
  <c r="AB517" i="8" s="1"/>
  <c r="U517" i="8"/>
  <c r="T517" i="8"/>
  <c r="P517" i="8"/>
  <c r="M517" i="8"/>
  <c r="L517" i="8"/>
  <c r="H517" i="8"/>
  <c r="G517" i="8"/>
  <c r="AH516" i="8"/>
  <c r="AG516" i="8"/>
  <c r="AE516" i="8"/>
  <c r="Y516" i="8"/>
  <c r="AC516" i="8" s="1"/>
  <c r="AF516" i="8" s="1"/>
  <c r="V516" i="8"/>
  <c r="U516" i="8"/>
  <c r="T516" i="8"/>
  <c r="P516" i="8"/>
  <c r="AJ516" i="8" s="1"/>
  <c r="AK516" i="8" s="1"/>
  <c r="M516" i="8"/>
  <c r="L516" i="8"/>
  <c r="H516" i="8"/>
  <c r="R516" i="8" s="1"/>
  <c r="G516" i="8"/>
  <c r="AH515" i="8"/>
  <c r="AG515" i="8"/>
  <c r="AE515" i="8"/>
  <c r="Y515" i="8"/>
  <c r="V515" i="8"/>
  <c r="Z515" i="8" s="1"/>
  <c r="U515" i="8"/>
  <c r="T515" i="8"/>
  <c r="P515" i="8"/>
  <c r="AJ515" i="8" s="1"/>
  <c r="AK515" i="8" s="1"/>
  <c r="M515" i="8"/>
  <c r="L515" i="8"/>
  <c r="H515" i="8"/>
  <c r="O515" i="8" s="1"/>
  <c r="G515" i="8"/>
  <c r="AH514" i="8"/>
  <c r="AG514" i="8"/>
  <c r="AE514" i="8"/>
  <c r="Y514" i="8"/>
  <c r="V514" i="8"/>
  <c r="U514" i="8"/>
  <c r="T514" i="8"/>
  <c r="M514" i="8"/>
  <c r="P514" i="8" s="1"/>
  <c r="L514" i="8"/>
  <c r="H514" i="8"/>
  <c r="R514" i="8" s="1"/>
  <c r="G514" i="8"/>
  <c r="AJ513" i="8"/>
  <c r="AK513" i="8" s="1"/>
  <c r="AH513" i="8"/>
  <c r="AG513" i="8"/>
  <c r="AE513" i="8"/>
  <c r="Y513" i="8"/>
  <c r="AC513" i="8" s="1"/>
  <c r="AF513" i="8" s="1"/>
  <c r="V513" i="8"/>
  <c r="U513" i="8"/>
  <c r="T513" i="8"/>
  <c r="P513" i="8"/>
  <c r="M513" i="8"/>
  <c r="L513" i="8"/>
  <c r="H513" i="8"/>
  <c r="R513" i="8" s="1"/>
  <c r="G513" i="8"/>
  <c r="AK512" i="8"/>
  <c r="AH512" i="8"/>
  <c r="AG512" i="8"/>
  <c r="AE512" i="8"/>
  <c r="AD512" i="8"/>
  <c r="Y512" i="8"/>
  <c r="AC512" i="8" s="1"/>
  <c r="AF512" i="8" s="1"/>
  <c r="V512" i="8"/>
  <c r="U512" i="8"/>
  <c r="T512" i="8"/>
  <c r="P512" i="8"/>
  <c r="AJ512" i="8" s="1"/>
  <c r="M512" i="8"/>
  <c r="L512" i="8"/>
  <c r="H512" i="8"/>
  <c r="G512" i="8"/>
  <c r="AK511" i="8"/>
  <c r="AH511" i="8"/>
  <c r="AG511" i="8"/>
  <c r="AE511" i="8"/>
  <c r="AD511" i="8"/>
  <c r="Y511" i="8"/>
  <c r="V511" i="8"/>
  <c r="U511" i="8"/>
  <c r="W511" i="8" s="1"/>
  <c r="T511" i="8"/>
  <c r="P511" i="8"/>
  <c r="M511" i="8"/>
  <c r="L511" i="8"/>
  <c r="H511" i="8"/>
  <c r="O511" i="8" s="1"/>
  <c r="G511" i="8"/>
  <c r="AH510" i="8"/>
  <c r="AG510" i="8"/>
  <c r="AE510" i="8"/>
  <c r="Y510" i="8"/>
  <c r="V510" i="8"/>
  <c r="Z510" i="8" s="1"/>
  <c r="U510" i="8"/>
  <c r="T510" i="8"/>
  <c r="M510" i="8"/>
  <c r="P510" i="8" s="1"/>
  <c r="L510" i="8"/>
  <c r="H510" i="8"/>
  <c r="R510" i="8" s="1"/>
  <c r="G510" i="8"/>
  <c r="AJ509" i="8"/>
  <c r="AK509" i="8" s="1"/>
  <c r="AH509" i="8"/>
  <c r="AG509" i="8"/>
  <c r="AE509" i="8"/>
  <c r="Y509" i="8"/>
  <c r="AC509" i="8" s="1"/>
  <c r="AF509" i="8" s="1"/>
  <c r="V509" i="8"/>
  <c r="U509" i="8"/>
  <c r="T509" i="8"/>
  <c r="P509" i="8"/>
  <c r="M509" i="8"/>
  <c r="L509" i="8"/>
  <c r="H509" i="8"/>
  <c r="G509" i="8"/>
  <c r="AK508" i="8"/>
  <c r="AH508" i="8"/>
  <c r="AG508" i="8"/>
  <c r="AE508" i="8"/>
  <c r="AD508" i="8"/>
  <c r="Y508" i="8"/>
  <c r="V508" i="8"/>
  <c r="U508" i="8"/>
  <c r="T508" i="8"/>
  <c r="P508" i="8"/>
  <c r="M508" i="8"/>
  <c r="L508" i="8"/>
  <c r="H508" i="8"/>
  <c r="G508" i="8"/>
  <c r="AH507" i="8"/>
  <c r="AG507" i="8"/>
  <c r="AE507" i="8"/>
  <c r="Y507" i="8"/>
  <c r="V507" i="8"/>
  <c r="Z507" i="8" s="1"/>
  <c r="U507" i="8"/>
  <c r="T507" i="8"/>
  <c r="P507" i="8"/>
  <c r="AJ507" i="8" s="1"/>
  <c r="AK507" i="8" s="1"/>
  <c r="M507" i="8"/>
  <c r="L507" i="8"/>
  <c r="H507" i="8"/>
  <c r="O507" i="8" s="1"/>
  <c r="G507" i="8"/>
  <c r="AJ506" i="8"/>
  <c r="AK506" i="8" s="1"/>
  <c r="AH506" i="8"/>
  <c r="AG506" i="8"/>
  <c r="AE506" i="8"/>
  <c r="Y506" i="8"/>
  <c r="AC506" i="8" s="1"/>
  <c r="AF506" i="8" s="1"/>
  <c r="V506" i="8"/>
  <c r="Z506" i="8" s="1"/>
  <c r="U506" i="8"/>
  <c r="T506" i="8"/>
  <c r="P506" i="8"/>
  <c r="M506" i="8"/>
  <c r="L506" i="8"/>
  <c r="H506" i="8"/>
  <c r="R506" i="8" s="1"/>
  <c r="G506" i="8"/>
  <c r="AJ505" i="8"/>
  <c r="AK505" i="8" s="1"/>
  <c r="AH505" i="8"/>
  <c r="AG505" i="8"/>
  <c r="AE505" i="8"/>
  <c r="Y505" i="8"/>
  <c r="AC505" i="8" s="1"/>
  <c r="AF505" i="8" s="1"/>
  <c r="V505" i="8"/>
  <c r="U505" i="8"/>
  <c r="T505" i="8"/>
  <c r="P505" i="8"/>
  <c r="M505" i="8"/>
  <c r="L505" i="8"/>
  <c r="H505" i="8"/>
  <c r="R505" i="8" s="1"/>
  <c r="G505" i="8"/>
  <c r="AH504" i="8"/>
  <c r="AG504" i="8"/>
  <c r="AE504" i="8"/>
  <c r="Y504" i="8"/>
  <c r="V504" i="8"/>
  <c r="U504" i="8"/>
  <c r="T504" i="8"/>
  <c r="P504" i="8"/>
  <c r="M504" i="8"/>
  <c r="L504" i="8"/>
  <c r="H504" i="8"/>
  <c r="R504" i="8" s="1"/>
  <c r="G504" i="8"/>
  <c r="AH503" i="8"/>
  <c r="AG503" i="8"/>
  <c r="AE503" i="8"/>
  <c r="Y503" i="8"/>
  <c r="V503" i="8"/>
  <c r="U503" i="8"/>
  <c r="T503" i="8"/>
  <c r="P503" i="8"/>
  <c r="AJ503" i="8" s="1"/>
  <c r="AK503" i="8" s="1"/>
  <c r="M503" i="8"/>
  <c r="L503" i="8"/>
  <c r="H503" i="8"/>
  <c r="O503" i="8" s="1"/>
  <c r="G503" i="8"/>
  <c r="AH502" i="8"/>
  <c r="AG502" i="8"/>
  <c r="AE502" i="8"/>
  <c r="Y502" i="8"/>
  <c r="V502" i="8"/>
  <c r="U502" i="8"/>
  <c r="T502" i="8"/>
  <c r="P502" i="8"/>
  <c r="AJ502" i="8" s="1"/>
  <c r="AK502" i="8" s="1"/>
  <c r="M502" i="8"/>
  <c r="L502" i="8"/>
  <c r="H502" i="8"/>
  <c r="R502" i="8" s="1"/>
  <c r="G502" i="8"/>
  <c r="AJ501" i="8"/>
  <c r="AK501" i="8" s="1"/>
  <c r="AH501" i="8"/>
  <c r="AG501" i="8"/>
  <c r="AE501" i="8"/>
  <c r="Y501" i="8"/>
  <c r="AC501" i="8" s="1"/>
  <c r="AF501" i="8" s="1"/>
  <c r="V501" i="8"/>
  <c r="U501" i="8"/>
  <c r="T501" i="8"/>
  <c r="P501" i="8"/>
  <c r="M501" i="8"/>
  <c r="L501" i="8"/>
  <c r="H501" i="8"/>
  <c r="G501" i="8"/>
  <c r="AK500" i="8"/>
  <c r="AH500" i="8"/>
  <c r="AG500" i="8"/>
  <c r="AE500" i="8"/>
  <c r="AD500" i="8"/>
  <c r="Y500" i="8"/>
  <c r="V500" i="8"/>
  <c r="U500" i="8"/>
  <c r="T500" i="8"/>
  <c r="P500" i="8"/>
  <c r="M500" i="8"/>
  <c r="L500" i="8"/>
  <c r="H500" i="8"/>
  <c r="G500" i="8"/>
  <c r="AK499" i="8"/>
  <c r="AH499" i="8"/>
  <c r="AG499" i="8"/>
  <c r="AE499" i="8"/>
  <c r="AD499" i="8"/>
  <c r="Y499" i="8"/>
  <c r="V499" i="8"/>
  <c r="U499" i="8"/>
  <c r="T499" i="8"/>
  <c r="P499" i="8"/>
  <c r="AJ499" i="8" s="1"/>
  <c r="M499" i="8"/>
  <c r="L499" i="8"/>
  <c r="H499" i="8"/>
  <c r="N499" i="8" s="1"/>
  <c r="G499" i="8"/>
  <c r="AJ498" i="8"/>
  <c r="AK498" i="8" s="1"/>
  <c r="AH498" i="8"/>
  <c r="AG498" i="8"/>
  <c r="AE498" i="8"/>
  <c r="Y498" i="8"/>
  <c r="V498" i="8"/>
  <c r="Z498" i="8" s="1"/>
  <c r="U498" i="8"/>
  <c r="T498" i="8"/>
  <c r="P498" i="8"/>
  <c r="M498" i="8"/>
  <c r="O498" i="8" s="1"/>
  <c r="L498" i="8"/>
  <c r="H498" i="8"/>
  <c r="R498" i="8" s="1"/>
  <c r="G498" i="8"/>
  <c r="AJ497" i="8"/>
  <c r="AK497" i="8" s="1"/>
  <c r="AH497" i="8"/>
  <c r="AG497" i="8"/>
  <c r="AE497" i="8"/>
  <c r="Y497" i="8"/>
  <c r="AC497" i="8" s="1"/>
  <c r="AF497" i="8" s="1"/>
  <c r="V497" i="8"/>
  <c r="U497" i="8"/>
  <c r="T497" i="8"/>
  <c r="P497" i="8"/>
  <c r="M497" i="8"/>
  <c r="L497" i="8"/>
  <c r="H497" i="8"/>
  <c r="G497" i="8"/>
  <c r="AK496" i="8"/>
  <c r="AH496" i="8"/>
  <c r="AG496" i="8"/>
  <c r="AE496" i="8"/>
  <c r="AD496" i="8"/>
  <c r="Y496" i="8"/>
  <c r="V496" i="8"/>
  <c r="U496" i="8"/>
  <c r="T496" i="8"/>
  <c r="P496" i="8"/>
  <c r="AJ496" i="8" s="1"/>
  <c r="M496" i="8"/>
  <c r="L496" i="8"/>
  <c r="H496" i="8"/>
  <c r="R496" i="8" s="1"/>
  <c r="G496" i="8"/>
  <c r="AK495" i="8"/>
  <c r="AH495" i="8"/>
  <c r="AG495" i="8"/>
  <c r="AE495" i="8"/>
  <c r="AD495" i="8"/>
  <c r="Y495" i="8"/>
  <c r="V495" i="8"/>
  <c r="W495" i="8" s="1"/>
  <c r="U495" i="8"/>
  <c r="T495" i="8"/>
  <c r="P495" i="8"/>
  <c r="M495" i="8"/>
  <c r="L495" i="8"/>
  <c r="H495" i="8"/>
  <c r="N495" i="8" s="1"/>
  <c r="G495" i="8"/>
  <c r="AH494" i="8"/>
  <c r="AG494" i="8"/>
  <c r="AE494" i="8"/>
  <c r="Y494" i="8"/>
  <c r="V494" i="8"/>
  <c r="U494" i="8"/>
  <c r="T494" i="8"/>
  <c r="M494" i="8"/>
  <c r="L494" i="8"/>
  <c r="H494" i="8"/>
  <c r="R494" i="8" s="1"/>
  <c r="G494" i="8"/>
  <c r="AK493" i="8"/>
  <c r="AJ493" i="8"/>
  <c r="AH493" i="8"/>
  <c r="AG493" i="8"/>
  <c r="AE493" i="8"/>
  <c r="AD493" i="8"/>
  <c r="Y493" i="8"/>
  <c r="AC493" i="8" s="1"/>
  <c r="AF493" i="8" s="1"/>
  <c r="V493" i="8"/>
  <c r="U493" i="8"/>
  <c r="T493" i="8"/>
  <c r="P493" i="8"/>
  <c r="Z493" i="8" s="1"/>
  <c r="M493" i="8"/>
  <c r="L493" i="8"/>
  <c r="H493" i="8"/>
  <c r="R493" i="8" s="1"/>
  <c r="G493" i="8"/>
  <c r="AH492" i="8"/>
  <c r="AG492" i="8"/>
  <c r="AE492" i="8"/>
  <c r="Y492" i="8"/>
  <c r="AC492" i="8" s="1"/>
  <c r="AF492" i="8" s="1"/>
  <c r="V492" i="8"/>
  <c r="U492" i="8"/>
  <c r="T492" i="8"/>
  <c r="P492" i="8"/>
  <c r="AJ492" i="8" s="1"/>
  <c r="AK492" i="8" s="1"/>
  <c r="M492" i="8"/>
  <c r="L492" i="8"/>
  <c r="H492" i="8"/>
  <c r="R492" i="8" s="1"/>
  <c r="G492" i="8"/>
  <c r="AK491" i="8"/>
  <c r="AH491" i="8"/>
  <c r="AG491" i="8"/>
  <c r="AE491" i="8"/>
  <c r="AD491" i="8"/>
  <c r="Y491" i="8"/>
  <c r="V491" i="8"/>
  <c r="U491" i="8"/>
  <c r="T491" i="8"/>
  <c r="P491" i="8"/>
  <c r="AJ491" i="8" s="1"/>
  <c r="M491" i="8"/>
  <c r="L491" i="8"/>
  <c r="H491" i="8"/>
  <c r="N491" i="8" s="1"/>
  <c r="G491" i="8"/>
  <c r="AH490" i="8"/>
  <c r="AG490" i="8"/>
  <c r="AE490" i="8"/>
  <c r="Y490" i="8"/>
  <c r="V490" i="8"/>
  <c r="U490" i="8"/>
  <c r="T490" i="8"/>
  <c r="N490" i="8"/>
  <c r="M490" i="8"/>
  <c r="L490" i="8"/>
  <c r="H490" i="8"/>
  <c r="R490" i="8" s="1"/>
  <c r="G490" i="8"/>
  <c r="AK489" i="8"/>
  <c r="AJ489" i="8"/>
  <c r="AH489" i="8"/>
  <c r="AG489" i="8"/>
  <c r="AE489" i="8"/>
  <c r="AD489" i="8"/>
  <c r="Y489" i="8"/>
  <c r="V489" i="8"/>
  <c r="U489" i="8"/>
  <c r="T489" i="8"/>
  <c r="P489" i="8"/>
  <c r="M489" i="8"/>
  <c r="L489" i="8"/>
  <c r="H489" i="8"/>
  <c r="R489" i="8" s="1"/>
  <c r="G489" i="8"/>
  <c r="AJ488" i="8"/>
  <c r="AK488" i="8" s="1"/>
  <c r="AH488" i="8"/>
  <c r="AG488" i="8"/>
  <c r="AE488" i="8"/>
  <c r="Y488" i="8"/>
  <c r="V488" i="8"/>
  <c r="U488" i="8"/>
  <c r="T488" i="8"/>
  <c r="P488" i="8"/>
  <c r="M488" i="8"/>
  <c r="L488" i="8"/>
  <c r="H488" i="8"/>
  <c r="R488" i="8" s="1"/>
  <c r="G488" i="8"/>
  <c r="AH487" i="8"/>
  <c r="AG487" i="8"/>
  <c r="AE487" i="8"/>
  <c r="Y487" i="8"/>
  <c r="AC487" i="8" s="1"/>
  <c r="AF487" i="8" s="1"/>
  <c r="V487" i="8"/>
  <c r="U487" i="8"/>
  <c r="T487" i="8"/>
  <c r="P487" i="8"/>
  <c r="AJ487" i="8" s="1"/>
  <c r="AK487" i="8" s="1"/>
  <c r="M487" i="8"/>
  <c r="L487" i="8"/>
  <c r="H487" i="8"/>
  <c r="G487" i="8"/>
  <c r="AK486" i="8"/>
  <c r="AH486" i="8"/>
  <c r="AG486" i="8"/>
  <c r="AE486" i="8"/>
  <c r="AD486" i="8"/>
  <c r="Y486" i="8"/>
  <c r="V486" i="8"/>
  <c r="U486" i="8"/>
  <c r="T486" i="8"/>
  <c r="P486" i="8"/>
  <c r="M486" i="8"/>
  <c r="L486" i="8"/>
  <c r="H486" i="8"/>
  <c r="R486" i="8" s="1"/>
  <c r="G486" i="8"/>
  <c r="AJ485" i="8"/>
  <c r="AK485" i="8" s="1"/>
  <c r="AH485" i="8"/>
  <c r="AG485" i="8"/>
  <c r="AE485" i="8"/>
  <c r="Y485" i="8"/>
  <c r="AC485" i="8" s="1"/>
  <c r="AF485" i="8" s="1"/>
  <c r="V485" i="8"/>
  <c r="U485" i="8"/>
  <c r="T485" i="8"/>
  <c r="P485" i="8"/>
  <c r="M485" i="8"/>
  <c r="L485" i="8"/>
  <c r="H485" i="8"/>
  <c r="R485" i="8" s="1"/>
  <c r="G485" i="8"/>
  <c r="AK484" i="8"/>
  <c r="AH484" i="8"/>
  <c r="AG484" i="8"/>
  <c r="AE484" i="8"/>
  <c r="AD484" i="8"/>
  <c r="Y484" i="8"/>
  <c r="V484" i="8"/>
  <c r="U484" i="8"/>
  <c r="T484" i="8"/>
  <c r="M484" i="8"/>
  <c r="L484" i="8"/>
  <c r="H484" i="8"/>
  <c r="R484" i="8" s="1"/>
  <c r="G484" i="8"/>
  <c r="AK483" i="8"/>
  <c r="AH483" i="8"/>
  <c r="AG483" i="8"/>
  <c r="AE483" i="8"/>
  <c r="AD483" i="8"/>
  <c r="Y483" i="8"/>
  <c r="V483" i="8"/>
  <c r="Z483" i="8" s="1"/>
  <c r="U483" i="8"/>
  <c r="T483" i="8"/>
  <c r="P483" i="8"/>
  <c r="AJ483" i="8" s="1"/>
  <c r="M483" i="8"/>
  <c r="L483" i="8"/>
  <c r="N483" i="8" s="1"/>
  <c r="H483" i="8"/>
  <c r="R483" i="8" s="1"/>
  <c r="G483" i="8"/>
  <c r="AH482" i="8"/>
  <c r="AG482" i="8"/>
  <c r="AE482" i="8"/>
  <c r="Y482" i="8"/>
  <c r="V482" i="8"/>
  <c r="U482" i="8"/>
  <c r="T482" i="8"/>
  <c r="M482" i="8"/>
  <c r="L482" i="8"/>
  <c r="H482" i="8"/>
  <c r="R482" i="8" s="1"/>
  <c r="G482" i="8"/>
  <c r="AK481" i="8"/>
  <c r="AH481" i="8"/>
  <c r="AG481" i="8"/>
  <c r="AE481" i="8"/>
  <c r="AD481" i="8"/>
  <c r="Y481" i="8"/>
  <c r="V481" i="8"/>
  <c r="U481" i="8"/>
  <c r="W481" i="8" s="1"/>
  <c r="AA481" i="8" s="1"/>
  <c r="T481" i="8"/>
  <c r="P481" i="8"/>
  <c r="M481" i="8"/>
  <c r="L481" i="8"/>
  <c r="H481" i="8"/>
  <c r="N481" i="8" s="1"/>
  <c r="G481" i="8"/>
  <c r="AK480" i="8"/>
  <c r="AH480" i="8"/>
  <c r="AG480" i="8"/>
  <c r="AE480" i="8"/>
  <c r="AD480" i="8"/>
  <c r="Y480" i="8"/>
  <c r="V480" i="8"/>
  <c r="U480" i="8"/>
  <c r="T480" i="8"/>
  <c r="P480" i="8"/>
  <c r="M480" i="8"/>
  <c r="L480" i="8"/>
  <c r="H480" i="8"/>
  <c r="R480" i="8" s="1"/>
  <c r="G480" i="8"/>
  <c r="AJ479" i="8"/>
  <c r="AK479" i="8" s="1"/>
  <c r="AH479" i="8"/>
  <c r="AG479" i="8"/>
  <c r="AE479" i="8"/>
  <c r="Y479" i="8"/>
  <c r="V479" i="8"/>
  <c r="Z479" i="8" s="1"/>
  <c r="U479" i="8"/>
  <c r="T479" i="8"/>
  <c r="P479" i="8"/>
  <c r="M479" i="8"/>
  <c r="L479" i="8"/>
  <c r="H479" i="8"/>
  <c r="G479" i="8"/>
  <c r="AH478" i="8"/>
  <c r="AG478" i="8"/>
  <c r="AE478" i="8"/>
  <c r="Y478" i="8"/>
  <c r="V478" i="8"/>
  <c r="Z478" i="8" s="1"/>
  <c r="U478" i="8"/>
  <c r="T478" i="8"/>
  <c r="P478" i="8"/>
  <c r="AJ478" i="8" s="1"/>
  <c r="AK478" i="8" s="1"/>
  <c r="M478" i="8"/>
  <c r="L478" i="8"/>
  <c r="H478" i="8"/>
  <c r="R478" i="8" s="1"/>
  <c r="G478" i="8"/>
  <c r="AH477" i="8"/>
  <c r="AG477" i="8"/>
  <c r="AE477" i="8"/>
  <c r="Y477" i="8"/>
  <c r="AC477" i="8" s="1"/>
  <c r="AF477" i="8" s="1"/>
  <c r="V477" i="8"/>
  <c r="U477" i="8"/>
  <c r="T477" i="8"/>
  <c r="P477" i="8"/>
  <c r="AJ477" i="8" s="1"/>
  <c r="AK477" i="8" s="1"/>
  <c r="M477" i="8"/>
  <c r="L477" i="8"/>
  <c r="H477" i="8"/>
  <c r="O477" i="8" s="1"/>
  <c r="G477" i="8"/>
  <c r="AH476" i="8"/>
  <c r="AG476" i="8"/>
  <c r="AE476" i="8"/>
  <c r="Y476" i="8"/>
  <c r="AC476" i="8" s="1"/>
  <c r="AF476" i="8" s="1"/>
  <c r="V476" i="8"/>
  <c r="Z476" i="8" s="1"/>
  <c r="U476" i="8"/>
  <c r="W476" i="8" s="1"/>
  <c r="AA476" i="8" s="1"/>
  <c r="T476" i="8"/>
  <c r="P476" i="8"/>
  <c r="AJ476" i="8" s="1"/>
  <c r="AK476" i="8" s="1"/>
  <c r="M476" i="8"/>
  <c r="L476" i="8"/>
  <c r="H476" i="8"/>
  <c r="R476" i="8" s="1"/>
  <c r="G476" i="8"/>
  <c r="AH475" i="8"/>
  <c r="AG475" i="8"/>
  <c r="AE475" i="8"/>
  <c r="Y475" i="8"/>
  <c r="V475" i="8"/>
  <c r="Z475" i="8" s="1"/>
  <c r="U475" i="8"/>
  <c r="T475" i="8"/>
  <c r="P475" i="8"/>
  <c r="AJ475" i="8" s="1"/>
  <c r="AK475" i="8" s="1"/>
  <c r="M475" i="8"/>
  <c r="L475" i="8"/>
  <c r="H475" i="8"/>
  <c r="R475" i="8" s="1"/>
  <c r="G475" i="8"/>
  <c r="AH474" i="8"/>
  <c r="AG474" i="8"/>
  <c r="AE474" i="8"/>
  <c r="Y474" i="8"/>
  <c r="AC474" i="8" s="1"/>
  <c r="AF474" i="8" s="1"/>
  <c r="V474" i="8"/>
  <c r="U474" i="8"/>
  <c r="W474" i="8" s="1"/>
  <c r="AA474" i="8" s="1"/>
  <c r="T474" i="8"/>
  <c r="P474" i="8"/>
  <c r="AJ474" i="8" s="1"/>
  <c r="AK474" i="8" s="1"/>
  <c r="M474" i="8"/>
  <c r="L474" i="8"/>
  <c r="H474" i="8"/>
  <c r="O474" i="8" s="1"/>
  <c r="G474" i="8"/>
  <c r="AK473" i="8"/>
  <c r="AH473" i="8"/>
  <c r="AG473" i="8"/>
  <c r="AE473" i="8"/>
  <c r="AD473" i="8"/>
  <c r="Y473" i="8"/>
  <c r="V473" i="8"/>
  <c r="Z473" i="8" s="1"/>
  <c r="U473" i="8"/>
  <c r="T473" i="8"/>
  <c r="M473" i="8"/>
  <c r="P473" i="8" s="1"/>
  <c r="AJ473" i="8" s="1"/>
  <c r="L473" i="8"/>
  <c r="H473" i="8"/>
  <c r="G473" i="8"/>
  <c r="AH472" i="8"/>
  <c r="AG472" i="8"/>
  <c r="AE472" i="8"/>
  <c r="Y472" i="8"/>
  <c r="AC472" i="8" s="1"/>
  <c r="AF472" i="8" s="1"/>
  <c r="V472" i="8"/>
  <c r="Z472" i="8" s="1"/>
  <c r="U472" i="8"/>
  <c r="T472" i="8"/>
  <c r="P472" i="8"/>
  <c r="AJ472" i="8" s="1"/>
  <c r="AK472" i="8" s="1"/>
  <c r="M472" i="8"/>
  <c r="L472" i="8"/>
  <c r="H472" i="8"/>
  <c r="G472" i="8"/>
  <c r="AJ471" i="8"/>
  <c r="AK471" i="8" s="1"/>
  <c r="AH471" i="8"/>
  <c r="AG471" i="8"/>
  <c r="AE471" i="8"/>
  <c r="Y471" i="8"/>
  <c r="AC471" i="8" s="1"/>
  <c r="AF471" i="8" s="1"/>
  <c r="V471" i="8"/>
  <c r="Z471" i="8" s="1"/>
  <c r="U471" i="8"/>
  <c r="T471" i="8"/>
  <c r="P471" i="8"/>
  <c r="M471" i="8"/>
  <c r="L471" i="8"/>
  <c r="H471" i="8"/>
  <c r="R471" i="8" s="1"/>
  <c r="G471" i="8"/>
  <c r="AK470" i="8"/>
  <c r="AJ470" i="8"/>
  <c r="AH470" i="8"/>
  <c r="AG470" i="8"/>
  <c r="AE470" i="8"/>
  <c r="Y470" i="8"/>
  <c r="AC470" i="8" s="1"/>
  <c r="AF470" i="8" s="1"/>
  <c r="V470" i="8"/>
  <c r="U470" i="8"/>
  <c r="T470" i="8"/>
  <c r="P470" i="8"/>
  <c r="M470" i="8"/>
  <c r="L470" i="8"/>
  <c r="H470" i="8"/>
  <c r="O470" i="8" s="1"/>
  <c r="G470" i="8"/>
  <c r="AH469" i="8"/>
  <c r="AG469" i="8"/>
  <c r="AE469" i="8"/>
  <c r="Y469" i="8"/>
  <c r="V469" i="8"/>
  <c r="Z469" i="8" s="1"/>
  <c r="U469" i="8"/>
  <c r="T469" i="8"/>
  <c r="M469" i="8"/>
  <c r="P469" i="8" s="1"/>
  <c r="L469" i="8"/>
  <c r="H469" i="8"/>
  <c r="R469" i="8" s="1"/>
  <c r="G469" i="8"/>
  <c r="AK468" i="8"/>
  <c r="AH468" i="8"/>
  <c r="AG468" i="8"/>
  <c r="AE468" i="8"/>
  <c r="AD468" i="8"/>
  <c r="Y468" i="8"/>
  <c r="AC468" i="8" s="1"/>
  <c r="AF468" i="8" s="1"/>
  <c r="V468" i="8"/>
  <c r="Z468" i="8" s="1"/>
  <c r="U468" i="8"/>
  <c r="T468" i="8"/>
  <c r="P468" i="8"/>
  <c r="AJ468" i="8" s="1"/>
  <c r="M468" i="8"/>
  <c r="L468" i="8"/>
  <c r="H468" i="8"/>
  <c r="R468" i="8" s="1"/>
  <c r="G468" i="8"/>
  <c r="AK467" i="8"/>
  <c r="AJ467" i="8"/>
  <c r="AH467" i="8"/>
  <c r="AG467" i="8"/>
  <c r="AE467" i="8"/>
  <c r="AD467" i="8"/>
  <c r="Y467" i="8"/>
  <c r="AC467" i="8" s="1"/>
  <c r="AF467" i="8" s="1"/>
  <c r="V467" i="8"/>
  <c r="Z467" i="8" s="1"/>
  <c r="U467" i="8"/>
  <c r="T467" i="8"/>
  <c r="P467" i="8"/>
  <c r="M467" i="8"/>
  <c r="L467" i="8"/>
  <c r="H467" i="8"/>
  <c r="R467" i="8" s="1"/>
  <c r="G467" i="8"/>
  <c r="AK466" i="8"/>
  <c r="AJ466" i="8"/>
  <c r="AH466" i="8"/>
  <c r="AG466" i="8"/>
  <c r="AE466" i="8"/>
  <c r="Y466" i="8"/>
  <c r="AC466" i="8" s="1"/>
  <c r="AF466" i="8" s="1"/>
  <c r="V466" i="8"/>
  <c r="U466" i="8"/>
  <c r="T466" i="8"/>
  <c r="P466" i="8"/>
  <c r="M466" i="8"/>
  <c r="L466" i="8"/>
  <c r="H466" i="8"/>
  <c r="O466" i="8" s="1"/>
  <c r="G466" i="8"/>
  <c r="AK465" i="8"/>
  <c r="AH465" i="8"/>
  <c r="AG465" i="8"/>
  <c r="AE465" i="8"/>
  <c r="AD465" i="8"/>
  <c r="Y465" i="8"/>
  <c r="V465" i="8"/>
  <c r="Z465" i="8" s="1"/>
  <c r="U465" i="8"/>
  <c r="T465" i="8"/>
  <c r="M465" i="8"/>
  <c r="P465" i="8" s="1"/>
  <c r="L465" i="8"/>
  <c r="H465" i="8"/>
  <c r="R465" i="8" s="1"/>
  <c r="G465" i="8"/>
  <c r="AH464" i="8"/>
  <c r="AG464" i="8"/>
  <c r="AE464" i="8"/>
  <c r="Y464" i="8"/>
  <c r="V464" i="8"/>
  <c r="Z464" i="8" s="1"/>
  <c r="U464" i="8"/>
  <c r="T464" i="8"/>
  <c r="P464" i="8"/>
  <c r="AJ464" i="8" s="1"/>
  <c r="AK464" i="8" s="1"/>
  <c r="M464" i="8"/>
  <c r="L464" i="8"/>
  <c r="H464" i="8"/>
  <c r="R464" i="8" s="1"/>
  <c r="G464" i="8"/>
  <c r="AJ463" i="8"/>
  <c r="AK463" i="8" s="1"/>
  <c r="AH463" i="8"/>
  <c r="AG463" i="8"/>
  <c r="AE463" i="8"/>
  <c r="Y463" i="8"/>
  <c r="AC463" i="8" s="1"/>
  <c r="AF463" i="8" s="1"/>
  <c r="V463" i="8"/>
  <c r="Z463" i="8" s="1"/>
  <c r="U463" i="8"/>
  <c r="T463" i="8"/>
  <c r="P463" i="8"/>
  <c r="M463" i="8"/>
  <c r="L463" i="8"/>
  <c r="H463" i="8"/>
  <c r="R463" i="8" s="1"/>
  <c r="G463" i="8"/>
  <c r="AK462" i="8"/>
  <c r="AJ462" i="8"/>
  <c r="AH462" i="8"/>
  <c r="AG462" i="8"/>
  <c r="AE462" i="8"/>
  <c r="AD462" i="8"/>
  <c r="Y462" i="8"/>
  <c r="AC462" i="8" s="1"/>
  <c r="AF462" i="8" s="1"/>
  <c r="V462" i="8"/>
  <c r="U462" i="8"/>
  <c r="T462" i="8"/>
  <c r="P462" i="8"/>
  <c r="M462" i="8"/>
  <c r="L462" i="8"/>
  <c r="H462" i="8"/>
  <c r="O462" i="8" s="1"/>
  <c r="G462" i="8"/>
  <c r="AH461" i="8"/>
  <c r="AG461" i="8"/>
  <c r="AE461" i="8"/>
  <c r="Y461" i="8"/>
  <c r="V461" i="8"/>
  <c r="U461" i="8"/>
  <c r="T461" i="8"/>
  <c r="M461" i="8"/>
  <c r="P461" i="8" s="1"/>
  <c r="L461" i="8"/>
  <c r="H461" i="8"/>
  <c r="G461" i="8"/>
  <c r="AK460" i="8"/>
  <c r="AH460" i="8"/>
  <c r="AG460" i="8"/>
  <c r="AE460" i="8"/>
  <c r="AD460" i="8"/>
  <c r="Y460" i="8"/>
  <c r="V460" i="8"/>
  <c r="Z460" i="8" s="1"/>
  <c r="U460" i="8"/>
  <c r="T460" i="8"/>
  <c r="P460" i="8"/>
  <c r="AJ460" i="8" s="1"/>
  <c r="M460" i="8"/>
  <c r="L460" i="8"/>
  <c r="H460" i="8"/>
  <c r="G460" i="8"/>
  <c r="AK459" i="8"/>
  <c r="AH459" i="8"/>
  <c r="AG459" i="8"/>
  <c r="AE459" i="8"/>
  <c r="AD459" i="8"/>
  <c r="Y459" i="8"/>
  <c r="AC459" i="8" s="1"/>
  <c r="AF459" i="8" s="1"/>
  <c r="V459" i="8"/>
  <c r="Z459" i="8" s="1"/>
  <c r="U459" i="8"/>
  <c r="T459" i="8"/>
  <c r="P459" i="8"/>
  <c r="AJ459" i="8" s="1"/>
  <c r="M459" i="8"/>
  <c r="L459" i="8"/>
  <c r="H459" i="8"/>
  <c r="R459" i="8" s="1"/>
  <c r="G459" i="8"/>
  <c r="AK458" i="8"/>
  <c r="AJ458" i="8"/>
  <c r="AH458" i="8"/>
  <c r="AG458" i="8"/>
  <c r="AE458" i="8"/>
  <c r="Y458" i="8"/>
  <c r="V458" i="8"/>
  <c r="U458" i="8"/>
  <c r="T458" i="8"/>
  <c r="P458" i="8"/>
  <c r="Z458" i="8" s="1"/>
  <c r="M458" i="8"/>
  <c r="L458" i="8"/>
  <c r="H458" i="8"/>
  <c r="O458" i="8" s="1"/>
  <c r="G458" i="8"/>
  <c r="AH457" i="8"/>
  <c r="AG457" i="8"/>
  <c r="AE457" i="8"/>
  <c r="Y457" i="8"/>
  <c r="V457" i="8"/>
  <c r="Z457" i="8" s="1"/>
  <c r="U457" i="8"/>
  <c r="T457" i="8"/>
  <c r="M457" i="8"/>
  <c r="P457" i="8" s="1"/>
  <c r="L457" i="8"/>
  <c r="H457" i="8"/>
  <c r="R457" i="8" s="1"/>
  <c r="G457" i="8"/>
  <c r="AK456" i="8"/>
  <c r="AH456" i="8"/>
  <c r="AG456" i="8"/>
  <c r="AE456" i="8"/>
  <c r="AD456" i="8"/>
  <c r="Y456" i="8"/>
  <c r="V456" i="8"/>
  <c r="Z456" i="8" s="1"/>
  <c r="U456" i="8"/>
  <c r="T456" i="8"/>
  <c r="P456" i="8"/>
  <c r="AJ456" i="8" s="1"/>
  <c r="M456" i="8"/>
  <c r="L456" i="8"/>
  <c r="H456" i="8"/>
  <c r="R456" i="8" s="1"/>
  <c r="G456" i="8"/>
  <c r="AK455" i="8"/>
  <c r="AH455" i="8"/>
  <c r="AG455" i="8"/>
  <c r="AE455" i="8"/>
  <c r="AD455" i="8"/>
  <c r="Y455" i="8"/>
  <c r="AC455" i="8" s="1"/>
  <c r="AF455" i="8" s="1"/>
  <c r="V455" i="8"/>
  <c r="U455" i="8"/>
  <c r="T455" i="8"/>
  <c r="R455" i="8"/>
  <c r="P455" i="8"/>
  <c r="AJ455" i="8" s="1"/>
  <c r="M455" i="8"/>
  <c r="O455" i="8" s="1"/>
  <c r="L455" i="8"/>
  <c r="H455" i="8"/>
  <c r="G455" i="8"/>
  <c r="AJ454" i="8"/>
  <c r="AK454" i="8" s="1"/>
  <c r="AH454" i="8"/>
  <c r="AG454" i="8"/>
  <c r="AE454" i="8"/>
  <c r="Y454" i="8"/>
  <c r="AC454" i="8" s="1"/>
  <c r="AF454" i="8" s="1"/>
  <c r="V454" i="8"/>
  <c r="U454" i="8"/>
  <c r="T454" i="8"/>
  <c r="P454" i="8"/>
  <c r="M454" i="8"/>
  <c r="L454" i="8"/>
  <c r="H454" i="8"/>
  <c r="O454" i="8" s="1"/>
  <c r="G454" i="8"/>
  <c r="AH453" i="8"/>
  <c r="AG453" i="8"/>
  <c r="AE453" i="8"/>
  <c r="Y453" i="8"/>
  <c r="V453" i="8"/>
  <c r="U453" i="8"/>
  <c r="T453" i="8"/>
  <c r="M453" i="8"/>
  <c r="P453" i="8" s="1"/>
  <c r="L453" i="8"/>
  <c r="H453" i="8"/>
  <c r="R453" i="8" s="1"/>
  <c r="G453" i="8"/>
  <c r="AK452" i="8"/>
  <c r="AH452" i="8"/>
  <c r="AG452" i="8"/>
  <c r="AE452" i="8"/>
  <c r="AD452" i="8"/>
  <c r="Y452" i="8"/>
  <c r="V452" i="8"/>
  <c r="Z452" i="8" s="1"/>
  <c r="U452" i="8"/>
  <c r="T452" i="8"/>
  <c r="P452" i="8"/>
  <c r="AJ452" i="8" s="1"/>
  <c r="M452" i="8"/>
  <c r="L452" i="8"/>
  <c r="H452" i="8"/>
  <c r="R452" i="8" s="1"/>
  <c r="G452" i="8"/>
  <c r="AK451" i="8"/>
  <c r="AH451" i="8"/>
  <c r="AG451" i="8"/>
  <c r="AE451" i="8"/>
  <c r="AD451" i="8"/>
  <c r="Y451" i="8"/>
  <c r="AC451" i="8" s="1"/>
  <c r="AF451" i="8" s="1"/>
  <c r="V451" i="8"/>
  <c r="U451" i="8"/>
  <c r="T451" i="8"/>
  <c r="P451" i="8"/>
  <c r="AJ451" i="8" s="1"/>
  <c r="M451" i="8"/>
  <c r="L451" i="8"/>
  <c r="H451" i="8"/>
  <c r="G451" i="8"/>
  <c r="AK450" i="8"/>
  <c r="AJ450" i="8"/>
  <c r="AH450" i="8"/>
  <c r="AG450" i="8"/>
  <c r="AE450" i="8"/>
  <c r="AD450" i="8"/>
  <c r="Y450" i="8"/>
  <c r="AC450" i="8" s="1"/>
  <c r="AF450" i="8" s="1"/>
  <c r="V450" i="8"/>
  <c r="U450" i="8"/>
  <c r="T450" i="8"/>
  <c r="P450" i="8"/>
  <c r="M450" i="8"/>
  <c r="L450" i="8"/>
  <c r="H450" i="8"/>
  <c r="O450" i="8" s="1"/>
  <c r="G450" i="8"/>
  <c r="AH449" i="8"/>
  <c r="AG449" i="8"/>
  <c r="AE449" i="8"/>
  <c r="Y449" i="8"/>
  <c r="V449" i="8"/>
  <c r="Z449" i="8" s="1"/>
  <c r="U449" i="8"/>
  <c r="T449" i="8"/>
  <c r="M449" i="8"/>
  <c r="P449" i="8" s="1"/>
  <c r="L449" i="8"/>
  <c r="H449" i="8"/>
  <c r="R449" i="8" s="1"/>
  <c r="G449" i="8"/>
  <c r="AK448" i="8"/>
  <c r="AH448" i="8"/>
  <c r="AG448" i="8"/>
  <c r="AE448" i="8"/>
  <c r="AD448" i="8"/>
  <c r="Y448" i="8"/>
  <c r="V448" i="8"/>
  <c r="Z448" i="8" s="1"/>
  <c r="U448" i="8"/>
  <c r="T448" i="8"/>
  <c r="P448" i="8"/>
  <c r="AJ448" i="8" s="1"/>
  <c r="M448" i="8"/>
  <c r="L448" i="8"/>
  <c r="H448" i="8"/>
  <c r="G448" i="8"/>
  <c r="AH447" i="8"/>
  <c r="AG447" i="8"/>
  <c r="AE447" i="8"/>
  <c r="Y447" i="8"/>
  <c r="AC447" i="8" s="1"/>
  <c r="AF447" i="8" s="1"/>
  <c r="V447" i="8"/>
  <c r="U447" i="8"/>
  <c r="T447" i="8"/>
  <c r="P447" i="8"/>
  <c r="AJ447" i="8" s="1"/>
  <c r="AK447" i="8" s="1"/>
  <c r="M447" i="8"/>
  <c r="L447" i="8"/>
  <c r="H447" i="8"/>
  <c r="R447" i="8" s="1"/>
  <c r="G447" i="8"/>
  <c r="AJ446" i="8"/>
  <c r="AK446" i="8" s="1"/>
  <c r="AH446" i="8"/>
  <c r="AG446" i="8"/>
  <c r="AE446" i="8"/>
  <c r="Y446" i="8"/>
  <c r="AC446" i="8" s="1"/>
  <c r="AF446" i="8" s="1"/>
  <c r="V446" i="8"/>
  <c r="U446" i="8"/>
  <c r="T446" i="8"/>
  <c r="P446" i="8"/>
  <c r="M446" i="8"/>
  <c r="L446" i="8"/>
  <c r="H446" i="8"/>
  <c r="O446" i="8" s="1"/>
  <c r="G446" i="8"/>
  <c r="AH445" i="8"/>
  <c r="AG445" i="8"/>
  <c r="AE445" i="8"/>
  <c r="Y445" i="8"/>
  <c r="V445" i="8"/>
  <c r="Z445" i="8" s="1"/>
  <c r="U445" i="8"/>
  <c r="T445" i="8"/>
  <c r="M445" i="8"/>
  <c r="P445" i="8" s="1"/>
  <c r="L445" i="8"/>
  <c r="H445" i="8"/>
  <c r="R445" i="8" s="1"/>
  <c r="G445" i="8"/>
  <c r="AK444" i="8"/>
  <c r="AH444" i="8"/>
  <c r="AG444" i="8"/>
  <c r="AE444" i="8"/>
  <c r="AD444" i="8"/>
  <c r="Y444" i="8"/>
  <c r="V444" i="8"/>
  <c r="Z444" i="8" s="1"/>
  <c r="U444" i="8"/>
  <c r="T444" i="8"/>
  <c r="P444" i="8"/>
  <c r="AJ444" i="8" s="1"/>
  <c r="M444" i="8"/>
  <c r="L444" i="8"/>
  <c r="H444" i="8"/>
  <c r="R444" i="8" s="1"/>
  <c r="G444" i="8"/>
  <c r="AH443" i="8"/>
  <c r="AG443" i="8"/>
  <c r="AE443" i="8"/>
  <c r="Y443" i="8"/>
  <c r="AC443" i="8" s="1"/>
  <c r="AF443" i="8" s="1"/>
  <c r="V443" i="8"/>
  <c r="U443" i="8"/>
  <c r="T443" i="8"/>
  <c r="P443" i="8"/>
  <c r="AJ443" i="8" s="1"/>
  <c r="AK443" i="8" s="1"/>
  <c r="M443" i="8"/>
  <c r="L443" i="8"/>
  <c r="H443" i="8"/>
  <c r="N443" i="8" s="1"/>
  <c r="G443" i="8"/>
  <c r="AJ442" i="8"/>
  <c r="AK442" i="8" s="1"/>
  <c r="AH442" i="8"/>
  <c r="AG442" i="8"/>
  <c r="AE442" i="8"/>
  <c r="Y442" i="8"/>
  <c r="V442" i="8"/>
  <c r="U442" i="8"/>
  <c r="T442" i="8"/>
  <c r="P442" i="8"/>
  <c r="M442" i="8"/>
  <c r="L442" i="8"/>
  <c r="H442" i="8"/>
  <c r="O442" i="8" s="1"/>
  <c r="G442" i="8"/>
  <c r="AK441" i="8"/>
  <c r="AH441" i="8"/>
  <c r="AG441" i="8"/>
  <c r="AE441" i="8"/>
  <c r="AD441" i="8"/>
  <c r="Y441" i="8"/>
  <c r="V441" i="8"/>
  <c r="Z441" i="8" s="1"/>
  <c r="U441" i="8"/>
  <c r="T441" i="8"/>
  <c r="M441" i="8"/>
  <c r="P441" i="8" s="1"/>
  <c r="L441" i="8"/>
  <c r="H441" i="8"/>
  <c r="R441" i="8" s="1"/>
  <c r="G441" i="8"/>
  <c r="AH440" i="8"/>
  <c r="AG440" i="8"/>
  <c r="AE440" i="8"/>
  <c r="Y440" i="8"/>
  <c r="V440" i="8"/>
  <c r="Z440" i="8" s="1"/>
  <c r="U440" i="8"/>
  <c r="T440" i="8"/>
  <c r="P440" i="8"/>
  <c r="AJ440" i="8" s="1"/>
  <c r="AK440" i="8" s="1"/>
  <c r="M440" i="8"/>
  <c r="L440" i="8"/>
  <c r="H440" i="8"/>
  <c r="G440" i="8"/>
  <c r="AH439" i="8"/>
  <c r="AG439" i="8"/>
  <c r="AE439" i="8"/>
  <c r="Y439" i="8"/>
  <c r="AC439" i="8" s="1"/>
  <c r="AF439" i="8" s="1"/>
  <c r="V439" i="8"/>
  <c r="U439" i="8"/>
  <c r="T439" i="8"/>
  <c r="P439" i="8"/>
  <c r="AJ439" i="8" s="1"/>
  <c r="AK439" i="8" s="1"/>
  <c r="M439" i="8"/>
  <c r="L439" i="8"/>
  <c r="H439" i="8"/>
  <c r="G439" i="8"/>
  <c r="AK438" i="8"/>
  <c r="AJ438" i="8"/>
  <c r="AH438" i="8"/>
  <c r="AG438" i="8"/>
  <c r="AE438" i="8"/>
  <c r="AD438" i="8"/>
  <c r="Y438" i="8"/>
  <c r="V438" i="8"/>
  <c r="U438" i="8"/>
  <c r="T438" i="8"/>
  <c r="P438" i="8"/>
  <c r="M438" i="8"/>
  <c r="L438" i="8"/>
  <c r="H438" i="8"/>
  <c r="O438" i="8" s="1"/>
  <c r="G438" i="8"/>
  <c r="AK437" i="8"/>
  <c r="AH437" i="8"/>
  <c r="AG437" i="8"/>
  <c r="AE437" i="8"/>
  <c r="AD437" i="8"/>
  <c r="Y437" i="8"/>
  <c r="V437" i="8"/>
  <c r="U437" i="8"/>
  <c r="W437" i="8" s="1"/>
  <c r="T437" i="8"/>
  <c r="M437" i="8"/>
  <c r="P437" i="8" s="1"/>
  <c r="L437" i="8"/>
  <c r="H437" i="8"/>
  <c r="R437" i="8" s="1"/>
  <c r="G437" i="8"/>
  <c r="AH436" i="8"/>
  <c r="AG436" i="8"/>
  <c r="AE436" i="8"/>
  <c r="Y436" i="8"/>
  <c r="V436" i="8"/>
  <c r="Z436" i="8" s="1"/>
  <c r="U436" i="8"/>
  <c r="W436" i="8" s="1"/>
  <c r="AA436" i="8" s="1"/>
  <c r="T436" i="8"/>
  <c r="P436" i="8"/>
  <c r="AJ436" i="8" s="1"/>
  <c r="AK436" i="8" s="1"/>
  <c r="M436" i="8"/>
  <c r="L436" i="8"/>
  <c r="H436" i="8"/>
  <c r="R436" i="8" s="1"/>
  <c r="G436" i="8"/>
  <c r="AH435" i="8"/>
  <c r="AG435" i="8"/>
  <c r="AE435" i="8"/>
  <c r="Y435" i="8"/>
  <c r="AC435" i="8" s="1"/>
  <c r="AF435" i="8" s="1"/>
  <c r="V435" i="8"/>
  <c r="U435" i="8"/>
  <c r="T435" i="8"/>
  <c r="P435" i="8"/>
  <c r="AJ435" i="8" s="1"/>
  <c r="AK435" i="8" s="1"/>
  <c r="M435" i="8"/>
  <c r="L435" i="8"/>
  <c r="H435" i="8"/>
  <c r="R435" i="8" s="1"/>
  <c r="G435" i="8"/>
  <c r="AJ434" i="8"/>
  <c r="AK434" i="8" s="1"/>
  <c r="AH434" i="8"/>
  <c r="AG434" i="8"/>
  <c r="AE434" i="8"/>
  <c r="Y434" i="8"/>
  <c r="AC434" i="8" s="1"/>
  <c r="AF434" i="8" s="1"/>
  <c r="V434" i="8"/>
  <c r="U434" i="8"/>
  <c r="T434" i="8"/>
  <c r="P434" i="8"/>
  <c r="M434" i="8"/>
  <c r="L434" i="8"/>
  <c r="N434" i="8" s="1"/>
  <c r="H434" i="8"/>
  <c r="O434" i="8" s="1"/>
  <c r="G434" i="8"/>
  <c r="AH433" i="8"/>
  <c r="AG433" i="8"/>
  <c r="AE433" i="8"/>
  <c r="Y433" i="8"/>
  <c r="V433" i="8"/>
  <c r="U433" i="8"/>
  <c r="T433" i="8"/>
  <c r="M433" i="8"/>
  <c r="P433" i="8" s="1"/>
  <c r="L433" i="8"/>
  <c r="H433" i="8"/>
  <c r="R433" i="8" s="1"/>
  <c r="G433" i="8"/>
  <c r="AH432" i="8"/>
  <c r="AG432" i="8"/>
  <c r="AE432" i="8"/>
  <c r="Y432" i="8"/>
  <c r="V432" i="8"/>
  <c r="Z432" i="8" s="1"/>
  <c r="U432" i="8"/>
  <c r="T432" i="8"/>
  <c r="P432" i="8"/>
  <c r="AJ432" i="8" s="1"/>
  <c r="AK432" i="8" s="1"/>
  <c r="M432" i="8"/>
  <c r="L432" i="8"/>
  <c r="H432" i="8"/>
  <c r="R432" i="8" s="1"/>
  <c r="G432" i="8"/>
  <c r="AH431" i="8"/>
  <c r="AG431" i="8"/>
  <c r="AE431" i="8"/>
  <c r="Y431" i="8"/>
  <c r="AC431" i="8" s="1"/>
  <c r="AF431" i="8" s="1"/>
  <c r="V431" i="8"/>
  <c r="U431" i="8"/>
  <c r="T431" i="8"/>
  <c r="P431" i="8"/>
  <c r="AJ431" i="8" s="1"/>
  <c r="AK431" i="8" s="1"/>
  <c r="M431" i="8"/>
  <c r="L431" i="8"/>
  <c r="H431" i="8"/>
  <c r="R431" i="8" s="1"/>
  <c r="G431" i="8"/>
  <c r="AJ430" i="8"/>
  <c r="AK430" i="8" s="1"/>
  <c r="AH430" i="8"/>
  <c r="AG430" i="8"/>
  <c r="AE430" i="8"/>
  <c r="Y430" i="8"/>
  <c r="AC430" i="8" s="1"/>
  <c r="AF430" i="8" s="1"/>
  <c r="V430" i="8"/>
  <c r="U430" i="8"/>
  <c r="W430" i="8" s="1"/>
  <c r="AA430" i="8" s="1"/>
  <c r="T430" i="8"/>
  <c r="P430" i="8"/>
  <c r="M430" i="8"/>
  <c r="L430" i="8"/>
  <c r="N430" i="8" s="1"/>
  <c r="H430" i="8"/>
  <c r="O430" i="8" s="1"/>
  <c r="G430" i="8"/>
  <c r="AH429" i="8"/>
  <c r="AG429" i="8"/>
  <c r="AE429" i="8"/>
  <c r="Y429" i="8"/>
  <c r="V429" i="8"/>
  <c r="Z429" i="8" s="1"/>
  <c r="U429" i="8"/>
  <c r="T429" i="8"/>
  <c r="M429" i="8"/>
  <c r="P429" i="8" s="1"/>
  <c r="L429" i="8"/>
  <c r="H429" i="8"/>
  <c r="R429" i="8" s="1"/>
  <c r="G429" i="8"/>
  <c r="AH428" i="8"/>
  <c r="AG428" i="8"/>
  <c r="AE428" i="8"/>
  <c r="Y428" i="8"/>
  <c r="V428" i="8"/>
  <c r="Z428" i="8" s="1"/>
  <c r="U428" i="8"/>
  <c r="T428" i="8"/>
  <c r="P428" i="8"/>
  <c r="AJ428" i="8" s="1"/>
  <c r="AK428" i="8" s="1"/>
  <c r="M428" i="8"/>
  <c r="L428" i="8"/>
  <c r="H428" i="8"/>
  <c r="R428" i="8" s="1"/>
  <c r="G428" i="8"/>
  <c r="AH427" i="8"/>
  <c r="AG427" i="8"/>
  <c r="AE427" i="8"/>
  <c r="Y427" i="8"/>
  <c r="AC427" i="8" s="1"/>
  <c r="AF427" i="8" s="1"/>
  <c r="V427" i="8"/>
  <c r="U427" i="8"/>
  <c r="W427" i="8" s="1"/>
  <c r="T427" i="8"/>
  <c r="P427" i="8"/>
  <c r="AJ427" i="8" s="1"/>
  <c r="AK427" i="8" s="1"/>
  <c r="M427" i="8"/>
  <c r="L427" i="8"/>
  <c r="H427" i="8"/>
  <c r="R427" i="8" s="1"/>
  <c r="G427" i="8"/>
  <c r="AJ426" i="8"/>
  <c r="AK426" i="8" s="1"/>
  <c r="AH426" i="8"/>
  <c r="AG426" i="8"/>
  <c r="AE426" i="8"/>
  <c r="Y426" i="8"/>
  <c r="AC426" i="8" s="1"/>
  <c r="AF426" i="8" s="1"/>
  <c r="V426" i="8"/>
  <c r="U426" i="8"/>
  <c r="T426" i="8"/>
  <c r="P426" i="8"/>
  <c r="M426" i="8"/>
  <c r="L426" i="8"/>
  <c r="N426" i="8" s="1"/>
  <c r="H426" i="8"/>
  <c r="O426" i="8" s="1"/>
  <c r="G426" i="8"/>
  <c r="AK425" i="8"/>
  <c r="AH425" i="8"/>
  <c r="AG425" i="8"/>
  <c r="AE425" i="8"/>
  <c r="AD425" i="8"/>
  <c r="Y425" i="8"/>
  <c r="V425" i="8"/>
  <c r="U425" i="8"/>
  <c r="T425" i="8"/>
  <c r="M425" i="8"/>
  <c r="P425" i="8" s="1"/>
  <c r="L425" i="8"/>
  <c r="H425" i="8"/>
  <c r="R425" i="8" s="1"/>
  <c r="G425" i="8"/>
  <c r="AH424" i="8"/>
  <c r="AG424" i="8"/>
  <c r="AE424" i="8"/>
  <c r="Y424" i="8"/>
  <c r="V424" i="8"/>
  <c r="Z424" i="8" s="1"/>
  <c r="U424" i="8"/>
  <c r="T424" i="8"/>
  <c r="P424" i="8"/>
  <c r="AJ424" i="8" s="1"/>
  <c r="AK424" i="8" s="1"/>
  <c r="M424" i="8"/>
  <c r="L424" i="8"/>
  <c r="H424" i="8"/>
  <c r="R424" i="8" s="1"/>
  <c r="G424" i="8"/>
  <c r="AH423" i="8"/>
  <c r="AG423" i="8"/>
  <c r="AE423" i="8"/>
  <c r="Y423" i="8"/>
  <c r="AC423" i="8" s="1"/>
  <c r="AF423" i="8" s="1"/>
  <c r="V423" i="8"/>
  <c r="U423" i="8"/>
  <c r="T423" i="8"/>
  <c r="P423" i="8"/>
  <c r="AJ423" i="8" s="1"/>
  <c r="AK423" i="8" s="1"/>
  <c r="M423" i="8"/>
  <c r="L423" i="8"/>
  <c r="H423" i="8"/>
  <c r="N423" i="8" s="1"/>
  <c r="G423" i="8"/>
  <c r="AJ422" i="8"/>
  <c r="AK422" i="8" s="1"/>
  <c r="AH422" i="8"/>
  <c r="AG422" i="8"/>
  <c r="AE422" i="8"/>
  <c r="Y422" i="8"/>
  <c r="V422" i="8"/>
  <c r="U422" i="8"/>
  <c r="T422" i="8"/>
  <c r="P422" i="8"/>
  <c r="M422" i="8"/>
  <c r="L422" i="8"/>
  <c r="H422" i="8"/>
  <c r="O422" i="8" s="1"/>
  <c r="G422" i="8"/>
  <c r="AH421" i="8"/>
  <c r="AG421" i="8"/>
  <c r="AE421" i="8"/>
  <c r="Y421" i="8"/>
  <c r="V421" i="8"/>
  <c r="U421" i="8"/>
  <c r="T421" i="8"/>
  <c r="M421" i="8"/>
  <c r="P421" i="8" s="1"/>
  <c r="L421" i="8"/>
  <c r="H421" i="8"/>
  <c r="R421" i="8" s="1"/>
  <c r="G421" i="8"/>
  <c r="AH420" i="8"/>
  <c r="AG420" i="8"/>
  <c r="AE420" i="8"/>
  <c r="Y420" i="8"/>
  <c r="V420" i="8"/>
  <c r="Z420" i="8" s="1"/>
  <c r="U420" i="8"/>
  <c r="T420" i="8"/>
  <c r="P420" i="8"/>
  <c r="AJ420" i="8" s="1"/>
  <c r="AK420" i="8" s="1"/>
  <c r="M420" i="8"/>
  <c r="L420" i="8"/>
  <c r="H420" i="8"/>
  <c r="G420" i="8"/>
  <c r="AH419" i="8"/>
  <c r="AG419" i="8"/>
  <c r="AE419" i="8"/>
  <c r="Y419" i="8"/>
  <c r="AC419" i="8" s="1"/>
  <c r="AF419" i="8" s="1"/>
  <c r="V419" i="8"/>
  <c r="U419" i="8"/>
  <c r="T419" i="8"/>
  <c r="P419" i="8"/>
  <c r="AJ419" i="8" s="1"/>
  <c r="AK419" i="8" s="1"/>
  <c r="M419" i="8"/>
  <c r="L419" i="8"/>
  <c r="H419" i="8"/>
  <c r="N419" i="8" s="1"/>
  <c r="G419" i="8"/>
  <c r="AK418" i="8"/>
  <c r="AJ418" i="8"/>
  <c r="AH418" i="8"/>
  <c r="AG418" i="8"/>
  <c r="AE418" i="8"/>
  <c r="AD418" i="8"/>
  <c r="Y418" i="8"/>
  <c r="AC418" i="8" s="1"/>
  <c r="AF418" i="8" s="1"/>
  <c r="V418" i="8"/>
  <c r="U418" i="8"/>
  <c r="W418" i="8" s="1"/>
  <c r="AA418" i="8" s="1"/>
  <c r="T418" i="8"/>
  <c r="P418" i="8"/>
  <c r="M418" i="8"/>
  <c r="L418" i="8"/>
  <c r="H418" i="8"/>
  <c r="O418" i="8" s="1"/>
  <c r="G418" i="8"/>
  <c r="AH417" i="8"/>
  <c r="AG417" i="8"/>
  <c r="AE417" i="8"/>
  <c r="Y417" i="8"/>
  <c r="V417" i="8"/>
  <c r="U417" i="8"/>
  <c r="T417" i="8"/>
  <c r="M417" i="8"/>
  <c r="P417" i="8" s="1"/>
  <c r="L417" i="8"/>
  <c r="H417" i="8"/>
  <c r="R417" i="8" s="1"/>
  <c r="G417" i="8"/>
  <c r="AH416" i="8"/>
  <c r="AG416" i="8"/>
  <c r="AE416" i="8"/>
  <c r="Y416" i="8"/>
  <c r="V416" i="8"/>
  <c r="Z416" i="8" s="1"/>
  <c r="U416" i="8"/>
  <c r="T416" i="8"/>
  <c r="P416" i="8"/>
  <c r="AJ416" i="8" s="1"/>
  <c r="AK416" i="8" s="1"/>
  <c r="M416" i="8"/>
  <c r="L416" i="8"/>
  <c r="H416" i="8"/>
  <c r="G416" i="8"/>
  <c r="AH415" i="8"/>
  <c r="AG415" i="8"/>
  <c r="AE415" i="8"/>
  <c r="Y415" i="8"/>
  <c r="AC415" i="8" s="1"/>
  <c r="AF415" i="8" s="1"/>
  <c r="V415" i="8"/>
  <c r="U415" i="8"/>
  <c r="T415" i="8"/>
  <c r="P415" i="8"/>
  <c r="AJ415" i="8" s="1"/>
  <c r="AK415" i="8" s="1"/>
  <c r="M415" i="8"/>
  <c r="L415" i="8"/>
  <c r="H415" i="8"/>
  <c r="G415" i="8"/>
  <c r="AK414" i="8"/>
  <c r="AJ414" i="8"/>
  <c r="AH414" i="8"/>
  <c r="AG414" i="8"/>
  <c r="AE414" i="8"/>
  <c r="AD414" i="8"/>
  <c r="AC414" i="8"/>
  <c r="AF414" i="8" s="1"/>
  <c r="Y414" i="8"/>
  <c r="V414" i="8"/>
  <c r="U414" i="8"/>
  <c r="T414" i="8"/>
  <c r="P414" i="8"/>
  <c r="M414" i="8"/>
  <c r="L414" i="8"/>
  <c r="H414" i="8"/>
  <c r="O414" i="8" s="1"/>
  <c r="G414" i="8"/>
  <c r="AH413" i="8"/>
  <c r="AG413" i="8"/>
  <c r="AE413" i="8"/>
  <c r="Y413" i="8"/>
  <c r="V413" i="8"/>
  <c r="Z413" i="8" s="1"/>
  <c r="U413" i="8"/>
  <c r="T413" i="8"/>
  <c r="M413" i="8"/>
  <c r="P413" i="8" s="1"/>
  <c r="L413" i="8"/>
  <c r="H413" i="8"/>
  <c r="R413" i="8" s="1"/>
  <c r="G413" i="8"/>
  <c r="AK412" i="8"/>
  <c r="AH412" i="8"/>
  <c r="AG412" i="8"/>
  <c r="AE412" i="8"/>
  <c r="AD412" i="8"/>
  <c r="Y412" i="8"/>
  <c r="V412" i="8"/>
  <c r="Z412" i="8" s="1"/>
  <c r="U412" i="8"/>
  <c r="T412" i="8"/>
  <c r="P412" i="8"/>
  <c r="AJ412" i="8" s="1"/>
  <c r="M412" i="8"/>
  <c r="L412" i="8"/>
  <c r="H412" i="8"/>
  <c r="G412" i="8"/>
  <c r="AK411" i="8"/>
  <c r="AH411" i="8"/>
  <c r="AG411" i="8"/>
  <c r="AE411" i="8"/>
  <c r="AD411" i="8"/>
  <c r="Y411" i="8"/>
  <c r="AC411" i="8" s="1"/>
  <c r="AF411" i="8" s="1"/>
  <c r="V411" i="8"/>
  <c r="U411" i="8"/>
  <c r="T411" i="8"/>
  <c r="P411" i="8"/>
  <c r="AJ411" i="8" s="1"/>
  <c r="M411" i="8"/>
  <c r="L411" i="8"/>
  <c r="H411" i="8"/>
  <c r="G411" i="8"/>
  <c r="AJ410" i="8"/>
  <c r="AK410" i="8" s="1"/>
  <c r="AH410" i="8"/>
  <c r="AG410" i="8"/>
  <c r="AE410" i="8"/>
  <c r="Y410" i="8"/>
  <c r="V410" i="8"/>
  <c r="U410" i="8"/>
  <c r="T410" i="8"/>
  <c r="P410" i="8"/>
  <c r="M410" i="8"/>
  <c r="L410" i="8"/>
  <c r="H410" i="8"/>
  <c r="O410" i="8" s="1"/>
  <c r="G410" i="8"/>
  <c r="AJ409" i="8"/>
  <c r="AK409" i="8" s="1"/>
  <c r="AH409" i="8"/>
  <c r="AG409" i="8"/>
  <c r="AE409" i="8"/>
  <c r="Y409" i="8"/>
  <c r="AC409" i="8" s="1"/>
  <c r="AF409" i="8" s="1"/>
  <c r="V409" i="8"/>
  <c r="Z409" i="8" s="1"/>
  <c r="U409" i="8"/>
  <c r="T409" i="8"/>
  <c r="P409" i="8"/>
  <c r="M409" i="8"/>
  <c r="O409" i="8" s="1"/>
  <c r="S409" i="8" s="1"/>
  <c r="AD409" i="8" s="1"/>
  <c r="L409" i="8"/>
  <c r="N409" i="8" s="1"/>
  <c r="H409" i="8"/>
  <c r="R409" i="8" s="1"/>
  <c r="G409" i="8"/>
  <c r="AH408" i="8"/>
  <c r="AG408" i="8"/>
  <c r="AE408" i="8"/>
  <c r="Y408" i="8"/>
  <c r="W408" i="8"/>
  <c r="AA408" i="8" s="1"/>
  <c r="V408" i="8"/>
  <c r="Z408" i="8" s="1"/>
  <c r="U408" i="8"/>
  <c r="T408" i="8"/>
  <c r="P408" i="8"/>
  <c r="AJ408" i="8" s="1"/>
  <c r="AK408" i="8" s="1"/>
  <c r="M408" i="8"/>
  <c r="L408" i="8"/>
  <c r="H408" i="8"/>
  <c r="R408" i="8" s="1"/>
  <c r="G408" i="8"/>
  <c r="AK407" i="8"/>
  <c r="AH407" i="8"/>
  <c r="AG407" i="8"/>
  <c r="AE407" i="8"/>
  <c r="AD407" i="8"/>
  <c r="Y407" i="8"/>
  <c r="AC407" i="8" s="1"/>
  <c r="AF407" i="8" s="1"/>
  <c r="V407" i="8"/>
  <c r="U407" i="8"/>
  <c r="W407" i="8" s="1"/>
  <c r="T407" i="8"/>
  <c r="R407" i="8"/>
  <c r="P407" i="8"/>
  <c r="AJ407" i="8" s="1"/>
  <c r="M407" i="8"/>
  <c r="L407" i="8"/>
  <c r="H407" i="8"/>
  <c r="N407" i="8" s="1"/>
  <c r="G407" i="8"/>
  <c r="AK406" i="8"/>
  <c r="AJ406" i="8"/>
  <c r="AH406" i="8"/>
  <c r="AG406" i="8"/>
  <c r="AE406" i="8"/>
  <c r="AD406" i="8"/>
  <c r="Y406" i="8"/>
  <c r="V406" i="8"/>
  <c r="U406" i="8"/>
  <c r="W406" i="8" s="1"/>
  <c r="AA406" i="8" s="1"/>
  <c r="T406" i="8"/>
  <c r="P406" i="8"/>
  <c r="M406" i="8"/>
  <c r="L406" i="8"/>
  <c r="H406" i="8"/>
  <c r="O406" i="8" s="1"/>
  <c r="G406" i="8"/>
  <c r="AJ405" i="8"/>
  <c r="AK405" i="8" s="1"/>
  <c r="AH405" i="8"/>
  <c r="AG405" i="8"/>
  <c r="AE405" i="8"/>
  <c r="Y405" i="8"/>
  <c r="V405" i="8"/>
  <c r="Z405" i="8" s="1"/>
  <c r="U405" i="8"/>
  <c r="T405" i="8"/>
  <c r="P405" i="8"/>
  <c r="M405" i="8"/>
  <c r="L405" i="8"/>
  <c r="H405" i="8"/>
  <c r="R405" i="8" s="1"/>
  <c r="G405" i="8"/>
  <c r="AH404" i="8"/>
  <c r="AG404" i="8"/>
  <c r="AE404" i="8"/>
  <c r="Y404" i="8"/>
  <c r="V404" i="8"/>
  <c r="Z404" i="8" s="1"/>
  <c r="U404" i="8"/>
  <c r="T404" i="8"/>
  <c r="P404" i="8"/>
  <c r="AJ404" i="8" s="1"/>
  <c r="AK404" i="8" s="1"/>
  <c r="M404" i="8"/>
  <c r="L404" i="8"/>
  <c r="H404" i="8"/>
  <c r="G404" i="8"/>
  <c r="AH403" i="8"/>
  <c r="AG403" i="8"/>
  <c r="AE403" i="8"/>
  <c r="Y403" i="8"/>
  <c r="AC403" i="8" s="1"/>
  <c r="AF403" i="8" s="1"/>
  <c r="V403" i="8"/>
  <c r="U403" i="8"/>
  <c r="W403" i="8" s="1"/>
  <c r="T403" i="8"/>
  <c r="P403" i="8"/>
  <c r="AJ403" i="8" s="1"/>
  <c r="AK403" i="8" s="1"/>
  <c r="M403" i="8"/>
  <c r="L403" i="8"/>
  <c r="H403" i="8"/>
  <c r="G403" i="8"/>
  <c r="AJ402" i="8"/>
  <c r="AK402" i="8" s="1"/>
  <c r="AH402" i="8"/>
  <c r="AG402" i="8"/>
  <c r="AE402" i="8"/>
  <c r="Y402" i="8"/>
  <c r="AC402" i="8" s="1"/>
  <c r="AF402" i="8" s="1"/>
  <c r="V402" i="8"/>
  <c r="U402" i="8"/>
  <c r="T402" i="8"/>
  <c r="P402" i="8"/>
  <c r="M402" i="8"/>
  <c r="L402" i="8"/>
  <c r="H402" i="8"/>
  <c r="O402" i="8" s="1"/>
  <c r="G402" i="8"/>
  <c r="AJ401" i="8"/>
  <c r="AK401" i="8" s="1"/>
  <c r="AH401" i="8"/>
  <c r="AG401" i="8"/>
  <c r="AE401" i="8"/>
  <c r="Y401" i="8"/>
  <c r="AC401" i="8" s="1"/>
  <c r="AF401" i="8" s="1"/>
  <c r="V401" i="8"/>
  <c r="Z401" i="8" s="1"/>
  <c r="U401" i="8"/>
  <c r="T401" i="8"/>
  <c r="P401" i="8"/>
  <c r="M401" i="8"/>
  <c r="L401" i="8"/>
  <c r="H401" i="8"/>
  <c r="R401" i="8" s="1"/>
  <c r="G401" i="8"/>
  <c r="AH400" i="8"/>
  <c r="AG400" i="8"/>
  <c r="AE400" i="8"/>
  <c r="Y400" i="8"/>
  <c r="V400" i="8"/>
  <c r="Z400" i="8" s="1"/>
  <c r="U400" i="8"/>
  <c r="T400" i="8"/>
  <c r="P400" i="8"/>
  <c r="AJ400" i="8" s="1"/>
  <c r="AK400" i="8" s="1"/>
  <c r="O400" i="8"/>
  <c r="M400" i="8"/>
  <c r="L400" i="8"/>
  <c r="H400" i="8"/>
  <c r="R400" i="8" s="1"/>
  <c r="G400" i="8"/>
  <c r="AH399" i="8"/>
  <c r="AG399" i="8"/>
  <c r="AE399" i="8"/>
  <c r="Y399" i="8"/>
  <c r="AC399" i="8" s="1"/>
  <c r="AF399" i="8" s="1"/>
  <c r="V399" i="8"/>
  <c r="U399" i="8"/>
  <c r="W399" i="8" s="1"/>
  <c r="T399" i="8"/>
  <c r="P399" i="8"/>
  <c r="AJ399" i="8" s="1"/>
  <c r="AK399" i="8" s="1"/>
  <c r="M399" i="8"/>
  <c r="L399" i="8"/>
  <c r="H399" i="8"/>
  <c r="N399" i="8" s="1"/>
  <c r="G399" i="8"/>
  <c r="AJ398" i="8"/>
  <c r="AK398" i="8" s="1"/>
  <c r="AH398" i="8"/>
  <c r="AG398" i="8"/>
  <c r="AE398" i="8"/>
  <c r="Y398" i="8"/>
  <c r="AC398" i="8" s="1"/>
  <c r="AF398" i="8" s="1"/>
  <c r="V398" i="8"/>
  <c r="U398" i="8"/>
  <c r="T398" i="8"/>
  <c r="P398" i="8"/>
  <c r="M398" i="8"/>
  <c r="L398" i="8"/>
  <c r="H398" i="8"/>
  <c r="O398" i="8" s="1"/>
  <c r="G398" i="8"/>
  <c r="AJ397" i="8"/>
  <c r="AK397" i="8" s="1"/>
  <c r="AH397" i="8"/>
  <c r="AG397" i="8"/>
  <c r="AE397" i="8"/>
  <c r="Y397" i="8"/>
  <c r="V397" i="8"/>
  <c r="Z397" i="8" s="1"/>
  <c r="U397" i="8"/>
  <c r="T397" i="8"/>
  <c r="P397" i="8"/>
  <c r="M397" i="8"/>
  <c r="L397" i="8"/>
  <c r="H397" i="8"/>
  <c r="R397" i="8" s="1"/>
  <c r="G397" i="8"/>
  <c r="AH396" i="8"/>
  <c r="AG396" i="8"/>
  <c r="AE396" i="8"/>
  <c r="Y396" i="8"/>
  <c r="V396" i="8"/>
  <c r="Z396" i="8" s="1"/>
  <c r="U396" i="8"/>
  <c r="T396" i="8"/>
  <c r="P396" i="8"/>
  <c r="AJ396" i="8" s="1"/>
  <c r="AK396" i="8" s="1"/>
  <c r="M396" i="8"/>
  <c r="L396" i="8"/>
  <c r="H396" i="8"/>
  <c r="R396" i="8" s="1"/>
  <c r="G396" i="8"/>
  <c r="AH395" i="8"/>
  <c r="AG395" i="8"/>
  <c r="AE395" i="8"/>
  <c r="Y395" i="8"/>
  <c r="AC395" i="8" s="1"/>
  <c r="AF395" i="8" s="1"/>
  <c r="V395" i="8"/>
  <c r="U395" i="8"/>
  <c r="T395" i="8"/>
  <c r="P395" i="8"/>
  <c r="AJ395" i="8" s="1"/>
  <c r="AK395" i="8" s="1"/>
  <c r="M395" i="8"/>
  <c r="L395" i="8"/>
  <c r="H395" i="8"/>
  <c r="G395" i="8"/>
  <c r="AK394" i="8"/>
  <c r="AJ394" i="8"/>
  <c r="AH394" i="8"/>
  <c r="AG394" i="8"/>
  <c r="AE394" i="8"/>
  <c r="AD394" i="8"/>
  <c r="Y394" i="8"/>
  <c r="AC394" i="8" s="1"/>
  <c r="AF394" i="8" s="1"/>
  <c r="V394" i="8"/>
  <c r="U394" i="8"/>
  <c r="T394" i="8"/>
  <c r="P394" i="8"/>
  <c r="M394" i="8"/>
  <c r="L394" i="8"/>
  <c r="H394" i="8"/>
  <c r="O394" i="8" s="1"/>
  <c r="G394" i="8"/>
  <c r="AJ393" i="8"/>
  <c r="AK393" i="8" s="1"/>
  <c r="AH393" i="8"/>
  <c r="AG393" i="8"/>
  <c r="AE393" i="8"/>
  <c r="Y393" i="8"/>
  <c r="AC393" i="8" s="1"/>
  <c r="AF393" i="8" s="1"/>
  <c r="V393" i="8"/>
  <c r="Z393" i="8" s="1"/>
  <c r="U393" i="8"/>
  <c r="T393" i="8"/>
  <c r="P393" i="8"/>
  <c r="M393" i="8"/>
  <c r="L393" i="8"/>
  <c r="H393" i="8"/>
  <c r="R393" i="8" s="1"/>
  <c r="G393" i="8"/>
  <c r="AH392" i="8"/>
  <c r="AG392" i="8"/>
  <c r="AE392" i="8"/>
  <c r="Y392" i="8"/>
  <c r="V392" i="8"/>
  <c r="Z392" i="8" s="1"/>
  <c r="U392" i="8"/>
  <c r="W392" i="8" s="1"/>
  <c r="AA392" i="8" s="1"/>
  <c r="T392" i="8"/>
  <c r="P392" i="8"/>
  <c r="AJ392" i="8" s="1"/>
  <c r="AK392" i="8" s="1"/>
  <c r="O392" i="8"/>
  <c r="N392" i="8"/>
  <c r="M392" i="8"/>
  <c r="L392" i="8"/>
  <c r="H392" i="8"/>
  <c r="R392" i="8" s="1"/>
  <c r="G392" i="8"/>
  <c r="AH391" i="8"/>
  <c r="AG391" i="8"/>
  <c r="AE391" i="8"/>
  <c r="Y391" i="8"/>
  <c r="AC391" i="8" s="1"/>
  <c r="AF391" i="8" s="1"/>
  <c r="V391" i="8"/>
  <c r="U391" i="8"/>
  <c r="T391" i="8"/>
  <c r="P391" i="8"/>
  <c r="AJ391" i="8" s="1"/>
  <c r="AK391" i="8" s="1"/>
  <c r="M391" i="8"/>
  <c r="L391" i="8"/>
  <c r="H391" i="8"/>
  <c r="N391" i="8" s="1"/>
  <c r="G391" i="8"/>
  <c r="AJ390" i="8"/>
  <c r="AK390" i="8" s="1"/>
  <c r="AH390" i="8"/>
  <c r="AG390" i="8"/>
  <c r="AE390" i="8"/>
  <c r="Y390" i="8"/>
  <c r="AC390" i="8" s="1"/>
  <c r="AF390" i="8" s="1"/>
  <c r="V390" i="8"/>
  <c r="U390" i="8"/>
  <c r="T390" i="8"/>
  <c r="P390" i="8"/>
  <c r="M390" i="8"/>
  <c r="L390" i="8"/>
  <c r="H390" i="8"/>
  <c r="O390" i="8" s="1"/>
  <c r="G390" i="8"/>
  <c r="AK389" i="8"/>
  <c r="AJ389" i="8"/>
  <c r="AH389" i="8"/>
  <c r="AG389" i="8"/>
  <c r="AE389" i="8"/>
  <c r="AD389" i="8"/>
  <c r="Y389" i="8"/>
  <c r="X389" i="8" s="1"/>
  <c r="AB389" i="8" s="1"/>
  <c r="V389" i="8"/>
  <c r="Z389" i="8" s="1"/>
  <c r="U389" i="8"/>
  <c r="T389" i="8"/>
  <c r="P389" i="8"/>
  <c r="M389" i="8"/>
  <c r="L389" i="8"/>
  <c r="H389" i="8"/>
  <c r="R389" i="8" s="1"/>
  <c r="G389" i="8"/>
  <c r="AH388" i="8"/>
  <c r="AG388" i="8"/>
  <c r="AE388" i="8"/>
  <c r="Y388" i="8"/>
  <c r="V388" i="8"/>
  <c r="Z388" i="8" s="1"/>
  <c r="U388" i="8"/>
  <c r="T388" i="8"/>
  <c r="P388" i="8"/>
  <c r="AJ388" i="8" s="1"/>
  <c r="AK388" i="8" s="1"/>
  <c r="M388" i="8"/>
  <c r="L388" i="8"/>
  <c r="H388" i="8"/>
  <c r="G388" i="8"/>
  <c r="AH387" i="8"/>
  <c r="AG387" i="8"/>
  <c r="AE387" i="8"/>
  <c r="Y387" i="8"/>
  <c r="AC387" i="8" s="1"/>
  <c r="AF387" i="8" s="1"/>
  <c r="V387" i="8"/>
  <c r="U387" i="8"/>
  <c r="T387" i="8"/>
  <c r="P387" i="8"/>
  <c r="AJ387" i="8" s="1"/>
  <c r="AK387" i="8" s="1"/>
  <c r="M387" i="8"/>
  <c r="L387" i="8"/>
  <c r="H387" i="8"/>
  <c r="G387" i="8"/>
  <c r="AJ386" i="8"/>
  <c r="AK386" i="8" s="1"/>
  <c r="AH386" i="8"/>
  <c r="AG386" i="8"/>
  <c r="AE386" i="8"/>
  <c r="Y386" i="8"/>
  <c r="AC386" i="8" s="1"/>
  <c r="AF386" i="8" s="1"/>
  <c r="V386" i="8"/>
  <c r="U386" i="8"/>
  <c r="T386" i="8"/>
  <c r="P386" i="8"/>
  <c r="M386" i="8"/>
  <c r="L386" i="8"/>
  <c r="H386" i="8"/>
  <c r="O386" i="8" s="1"/>
  <c r="G386" i="8"/>
  <c r="AJ385" i="8"/>
  <c r="AK385" i="8" s="1"/>
  <c r="AH385" i="8"/>
  <c r="AG385" i="8"/>
  <c r="AE385" i="8"/>
  <c r="Y385" i="8"/>
  <c r="AC385" i="8" s="1"/>
  <c r="AF385" i="8" s="1"/>
  <c r="V385" i="8"/>
  <c r="Z385" i="8" s="1"/>
  <c r="U385" i="8"/>
  <c r="T385" i="8"/>
  <c r="P385" i="8"/>
  <c r="M385" i="8"/>
  <c r="L385" i="8"/>
  <c r="H385" i="8"/>
  <c r="R385" i="8" s="1"/>
  <c r="G385" i="8"/>
  <c r="AH384" i="8"/>
  <c r="AG384" i="8"/>
  <c r="AE384" i="8"/>
  <c r="Y384" i="8"/>
  <c r="V384" i="8"/>
  <c r="Z384" i="8" s="1"/>
  <c r="U384" i="8"/>
  <c r="T384" i="8"/>
  <c r="P384" i="8"/>
  <c r="AJ384" i="8" s="1"/>
  <c r="AK384" i="8" s="1"/>
  <c r="M384" i="8"/>
  <c r="L384" i="8"/>
  <c r="H384" i="8"/>
  <c r="R384" i="8" s="1"/>
  <c r="G384" i="8"/>
  <c r="AH383" i="8"/>
  <c r="AG383" i="8"/>
  <c r="AE383" i="8"/>
  <c r="Y383" i="8"/>
  <c r="AC383" i="8" s="1"/>
  <c r="AF383" i="8" s="1"/>
  <c r="V383" i="8"/>
  <c r="U383" i="8"/>
  <c r="T383" i="8"/>
  <c r="P383" i="8"/>
  <c r="AJ383" i="8" s="1"/>
  <c r="AK383" i="8" s="1"/>
  <c r="M383" i="8"/>
  <c r="L383" i="8"/>
  <c r="H383" i="8"/>
  <c r="R383" i="8" s="1"/>
  <c r="G383" i="8"/>
  <c r="AJ382" i="8"/>
  <c r="AK382" i="8" s="1"/>
  <c r="AH382" i="8"/>
  <c r="AG382" i="8"/>
  <c r="AE382" i="8"/>
  <c r="Y382" i="8"/>
  <c r="AC382" i="8" s="1"/>
  <c r="AF382" i="8" s="1"/>
  <c r="V382" i="8"/>
  <c r="U382" i="8"/>
  <c r="T382" i="8"/>
  <c r="P382" i="8"/>
  <c r="M382" i="8"/>
  <c r="L382" i="8"/>
  <c r="H382" i="8"/>
  <c r="O382" i="8" s="1"/>
  <c r="G382" i="8"/>
  <c r="AJ381" i="8"/>
  <c r="AK381" i="8" s="1"/>
  <c r="AH381" i="8"/>
  <c r="AG381" i="8"/>
  <c r="AE381" i="8"/>
  <c r="Y381" i="8"/>
  <c r="AC381" i="8" s="1"/>
  <c r="AF381" i="8" s="1"/>
  <c r="V381" i="8"/>
  <c r="Z381" i="8" s="1"/>
  <c r="U381" i="8"/>
  <c r="T381" i="8"/>
  <c r="P381" i="8"/>
  <c r="M381" i="8"/>
  <c r="L381" i="8"/>
  <c r="H381" i="8"/>
  <c r="R381" i="8" s="1"/>
  <c r="G381" i="8"/>
  <c r="AK380" i="8"/>
  <c r="AH380" i="8"/>
  <c r="AG380" i="8"/>
  <c r="AE380" i="8"/>
  <c r="AD380" i="8"/>
  <c r="Y380" i="8"/>
  <c r="V380" i="8"/>
  <c r="Z380" i="8" s="1"/>
  <c r="U380" i="8"/>
  <c r="T380" i="8"/>
  <c r="P380" i="8"/>
  <c r="AJ380" i="8" s="1"/>
  <c r="M380" i="8"/>
  <c r="L380" i="8"/>
  <c r="H380" i="8"/>
  <c r="G380" i="8"/>
  <c r="AH379" i="8"/>
  <c r="AG379" i="8"/>
  <c r="AE379" i="8"/>
  <c r="Y379" i="8"/>
  <c r="AC379" i="8" s="1"/>
  <c r="AF379" i="8" s="1"/>
  <c r="V379" i="8"/>
  <c r="U379" i="8"/>
  <c r="T379" i="8"/>
  <c r="P379" i="8"/>
  <c r="AJ379" i="8" s="1"/>
  <c r="AK379" i="8" s="1"/>
  <c r="M379" i="8"/>
  <c r="L379" i="8"/>
  <c r="H379" i="8"/>
  <c r="G379" i="8"/>
  <c r="AJ378" i="8"/>
  <c r="AK378" i="8" s="1"/>
  <c r="AH378" i="8"/>
  <c r="AG378" i="8"/>
  <c r="AE378" i="8"/>
  <c r="Y378" i="8"/>
  <c r="AC378" i="8" s="1"/>
  <c r="AF378" i="8" s="1"/>
  <c r="V378" i="8"/>
  <c r="U378" i="8"/>
  <c r="T378" i="8"/>
  <c r="P378" i="8"/>
  <c r="M378" i="8"/>
  <c r="L378" i="8"/>
  <c r="H378" i="8"/>
  <c r="O378" i="8" s="1"/>
  <c r="G378" i="8"/>
  <c r="AK377" i="8"/>
  <c r="AJ377" i="8"/>
  <c r="AH377" i="8"/>
  <c r="AG377" i="8"/>
  <c r="AE377" i="8"/>
  <c r="AD377" i="8"/>
  <c r="Y377" i="8"/>
  <c r="AC377" i="8" s="1"/>
  <c r="AF377" i="8" s="1"/>
  <c r="V377" i="8"/>
  <c r="Z377" i="8" s="1"/>
  <c r="U377" i="8"/>
  <c r="T377" i="8"/>
  <c r="P377" i="8"/>
  <c r="M377" i="8"/>
  <c r="L377" i="8"/>
  <c r="H377" i="8"/>
  <c r="R377" i="8" s="1"/>
  <c r="G377" i="8"/>
  <c r="AK376" i="8"/>
  <c r="AH376" i="8"/>
  <c r="AG376" i="8"/>
  <c r="AE376" i="8"/>
  <c r="AD376" i="8"/>
  <c r="Y376" i="8"/>
  <c r="V376" i="8"/>
  <c r="Z376" i="8" s="1"/>
  <c r="U376" i="8"/>
  <c r="T376" i="8"/>
  <c r="P376" i="8"/>
  <c r="AJ376" i="8" s="1"/>
  <c r="M376" i="8"/>
  <c r="L376" i="8"/>
  <c r="H376" i="8"/>
  <c r="G376" i="8"/>
  <c r="AH375" i="8"/>
  <c r="AG375" i="8"/>
  <c r="AE375" i="8"/>
  <c r="Y375" i="8"/>
  <c r="AC375" i="8" s="1"/>
  <c r="AF375" i="8" s="1"/>
  <c r="V375" i="8"/>
  <c r="U375" i="8"/>
  <c r="T375" i="8"/>
  <c r="P375" i="8"/>
  <c r="AJ375" i="8" s="1"/>
  <c r="AK375" i="8" s="1"/>
  <c r="M375" i="8"/>
  <c r="L375" i="8"/>
  <c r="H375" i="8"/>
  <c r="R375" i="8" s="1"/>
  <c r="G375" i="8"/>
  <c r="AK374" i="8"/>
  <c r="AJ374" i="8"/>
  <c r="AH374" i="8"/>
  <c r="AG374" i="8"/>
  <c r="AE374" i="8"/>
  <c r="AD374" i="8"/>
  <c r="Y374" i="8"/>
  <c r="AC374" i="8" s="1"/>
  <c r="AF374" i="8" s="1"/>
  <c r="V374" i="8"/>
  <c r="U374" i="8"/>
  <c r="T374" i="8"/>
  <c r="P374" i="8"/>
  <c r="M374" i="8"/>
  <c r="L374" i="8"/>
  <c r="H374" i="8"/>
  <c r="O374" i="8" s="1"/>
  <c r="G374" i="8"/>
  <c r="AJ373" i="8"/>
  <c r="AK373" i="8" s="1"/>
  <c r="AH373" i="8"/>
  <c r="AG373" i="8"/>
  <c r="AE373" i="8"/>
  <c r="Y373" i="8"/>
  <c r="AC373" i="8" s="1"/>
  <c r="AF373" i="8" s="1"/>
  <c r="V373" i="8"/>
  <c r="Z373" i="8" s="1"/>
  <c r="U373" i="8"/>
  <c r="T373" i="8"/>
  <c r="P373" i="8"/>
  <c r="M373" i="8"/>
  <c r="L373" i="8"/>
  <c r="H373" i="8"/>
  <c r="R373" i="8" s="1"/>
  <c r="G373" i="8"/>
  <c r="AH372" i="8"/>
  <c r="AG372" i="8"/>
  <c r="AE372" i="8"/>
  <c r="Y372" i="8"/>
  <c r="V372" i="8"/>
  <c r="Z372" i="8" s="1"/>
  <c r="U372" i="8"/>
  <c r="T372" i="8"/>
  <c r="P372" i="8"/>
  <c r="AJ372" i="8" s="1"/>
  <c r="AK372" i="8" s="1"/>
  <c r="O372" i="8"/>
  <c r="M372" i="8"/>
  <c r="L372" i="8"/>
  <c r="H372" i="8"/>
  <c r="R372" i="8" s="1"/>
  <c r="G372" i="8"/>
  <c r="AH371" i="8"/>
  <c r="AG371" i="8"/>
  <c r="AE371" i="8"/>
  <c r="Y371" i="8"/>
  <c r="AC371" i="8" s="1"/>
  <c r="AF371" i="8" s="1"/>
  <c r="V371" i="8"/>
  <c r="U371" i="8"/>
  <c r="T371" i="8"/>
  <c r="P371" i="8"/>
  <c r="AJ371" i="8" s="1"/>
  <c r="AK371" i="8" s="1"/>
  <c r="M371" i="8"/>
  <c r="L371" i="8"/>
  <c r="H371" i="8"/>
  <c r="G371" i="8"/>
  <c r="AJ370" i="8"/>
  <c r="AK370" i="8" s="1"/>
  <c r="AH370" i="8"/>
  <c r="AG370" i="8"/>
  <c r="AE370" i="8"/>
  <c r="Y370" i="8"/>
  <c r="AC370" i="8" s="1"/>
  <c r="AF370" i="8" s="1"/>
  <c r="V370" i="8"/>
  <c r="U370" i="8"/>
  <c r="T370" i="8"/>
  <c r="P370" i="8"/>
  <c r="M370" i="8"/>
  <c r="L370" i="8"/>
  <c r="H370" i="8"/>
  <c r="O370" i="8" s="1"/>
  <c r="G370" i="8"/>
  <c r="AJ369" i="8"/>
  <c r="AK369" i="8" s="1"/>
  <c r="AH369" i="8"/>
  <c r="AG369" i="8"/>
  <c r="AE369" i="8"/>
  <c r="Y369" i="8"/>
  <c r="AC369" i="8" s="1"/>
  <c r="AF369" i="8" s="1"/>
  <c r="V369" i="8"/>
  <c r="Z369" i="8" s="1"/>
  <c r="U369" i="8"/>
  <c r="T369" i="8"/>
  <c r="P369" i="8"/>
  <c r="M369" i="8"/>
  <c r="L369" i="8"/>
  <c r="H369" i="8"/>
  <c r="R369" i="8" s="1"/>
  <c r="G369" i="8"/>
  <c r="AH368" i="8"/>
  <c r="AG368" i="8"/>
  <c r="AE368" i="8"/>
  <c r="Y368" i="8"/>
  <c r="V368" i="8"/>
  <c r="Z368" i="8" s="1"/>
  <c r="U368" i="8"/>
  <c r="T368" i="8"/>
  <c r="P368" i="8"/>
  <c r="AJ368" i="8" s="1"/>
  <c r="AK368" i="8" s="1"/>
  <c r="M368" i="8"/>
  <c r="L368" i="8"/>
  <c r="H368" i="8"/>
  <c r="G368" i="8"/>
  <c r="AH367" i="8"/>
  <c r="AG367" i="8"/>
  <c r="AE367" i="8"/>
  <c r="Y367" i="8"/>
  <c r="AC367" i="8" s="1"/>
  <c r="AF367" i="8" s="1"/>
  <c r="V367" i="8"/>
  <c r="U367" i="8"/>
  <c r="T367" i="8"/>
  <c r="P367" i="8"/>
  <c r="AJ367" i="8" s="1"/>
  <c r="AK367" i="8" s="1"/>
  <c r="M367" i="8"/>
  <c r="L367" i="8"/>
  <c r="H367" i="8"/>
  <c r="N367" i="8" s="1"/>
  <c r="G367" i="8"/>
  <c r="AK366" i="8"/>
  <c r="AJ366" i="8"/>
  <c r="AH366" i="8"/>
  <c r="AG366" i="8"/>
  <c r="AE366" i="8"/>
  <c r="AD366" i="8"/>
  <c r="Y366" i="8"/>
  <c r="AC366" i="8" s="1"/>
  <c r="AF366" i="8" s="1"/>
  <c r="V366" i="8"/>
  <c r="U366" i="8"/>
  <c r="T366" i="8"/>
  <c r="P366" i="8"/>
  <c r="M366" i="8"/>
  <c r="L366" i="8"/>
  <c r="H366" i="8"/>
  <c r="O366" i="8" s="1"/>
  <c r="G366" i="8"/>
  <c r="AJ365" i="8"/>
  <c r="AK365" i="8" s="1"/>
  <c r="AH365" i="8"/>
  <c r="AG365" i="8"/>
  <c r="AE365" i="8"/>
  <c r="Y365" i="8"/>
  <c r="AC365" i="8" s="1"/>
  <c r="AF365" i="8" s="1"/>
  <c r="V365" i="8"/>
  <c r="Z365" i="8" s="1"/>
  <c r="U365" i="8"/>
  <c r="T365" i="8"/>
  <c r="P365" i="8"/>
  <c r="M365" i="8"/>
  <c r="L365" i="8"/>
  <c r="H365" i="8"/>
  <c r="R365" i="8" s="1"/>
  <c r="G365" i="8"/>
  <c r="AH364" i="8"/>
  <c r="AG364" i="8"/>
  <c r="AE364" i="8"/>
  <c r="Y364" i="8"/>
  <c r="V364" i="8"/>
  <c r="Z364" i="8" s="1"/>
  <c r="U364" i="8"/>
  <c r="T364" i="8"/>
  <c r="P364" i="8"/>
  <c r="AJ364" i="8" s="1"/>
  <c r="AK364" i="8" s="1"/>
  <c r="M364" i="8"/>
  <c r="L364" i="8"/>
  <c r="H364" i="8"/>
  <c r="R364" i="8" s="1"/>
  <c r="G364" i="8"/>
  <c r="AK363" i="8"/>
  <c r="AH363" i="8"/>
  <c r="AG363" i="8"/>
  <c r="AE363" i="8"/>
  <c r="AD363" i="8"/>
  <c r="Y363" i="8"/>
  <c r="AC363" i="8" s="1"/>
  <c r="AF363" i="8" s="1"/>
  <c r="V363" i="8"/>
  <c r="U363" i="8"/>
  <c r="T363" i="8"/>
  <c r="P363" i="8"/>
  <c r="AJ363" i="8" s="1"/>
  <c r="M363" i="8"/>
  <c r="L363" i="8"/>
  <c r="H363" i="8"/>
  <c r="N363" i="8" s="1"/>
  <c r="G363" i="8"/>
  <c r="AJ362" i="8"/>
  <c r="AK362" i="8" s="1"/>
  <c r="AH362" i="8"/>
  <c r="AG362" i="8"/>
  <c r="AE362" i="8"/>
  <c r="Y362" i="8"/>
  <c r="V362" i="8"/>
  <c r="U362" i="8"/>
  <c r="T362" i="8"/>
  <c r="P362" i="8"/>
  <c r="M362" i="8"/>
  <c r="L362" i="8"/>
  <c r="H362" i="8"/>
  <c r="O362" i="8" s="1"/>
  <c r="G362" i="8"/>
  <c r="AJ361" i="8"/>
  <c r="AK361" i="8" s="1"/>
  <c r="AH361" i="8"/>
  <c r="AG361" i="8"/>
  <c r="AE361" i="8"/>
  <c r="Y361" i="8"/>
  <c r="AC361" i="8" s="1"/>
  <c r="AF361" i="8" s="1"/>
  <c r="V361" i="8"/>
  <c r="Z361" i="8" s="1"/>
  <c r="U361" i="8"/>
  <c r="T361" i="8"/>
  <c r="P361" i="8"/>
  <c r="M361" i="8"/>
  <c r="O361" i="8" s="1"/>
  <c r="S361" i="8" s="1"/>
  <c r="AD361" i="8" s="1"/>
  <c r="L361" i="8"/>
  <c r="H361" i="8"/>
  <c r="R361" i="8" s="1"/>
  <c r="G361" i="8"/>
  <c r="AH360" i="8"/>
  <c r="AG360" i="8"/>
  <c r="AE360" i="8"/>
  <c r="Y360" i="8"/>
  <c r="V360" i="8"/>
  <c r="Z360" i="8" s="1"/>
  <c r="U360" i="8"/>
  <c r="T360" i="8"/>
  <c r="P360" i="8"/>
  <c r="AJ360" i="8" s="1"/>
  <c r="AK360" i="8" s="1"/>
  <c r="M360" i="8"/>
  <c r="L360" i="8"/>
  <c r="H360" i="8"/>
  <c r="G360" i="8"/>
  <c r="AH359" i="8"/>
  <c r="AG359" i="8"/>
  <c r="AE359" i="8"/>
  <c r="Y359" i="8"/>
  <c r="AC359" i="8" s="1"/>
  <c r="AF359" i="8" s="1"/>
  <c r="V359" i="8"/>
  <c r="U359" i="8"/>
  <c r="T359" i="8"/>
  <c r="P359" i="8"/>
  <c r="AJ359" i="8" s="1"/>
  <c r="AK359" i="8" s="1"/>
  <c r="M359" i="8"/>
  <c r="L359" i="8"/>
  <c r="H359" i="8"/>
  <c r="G359" i="8"/>
  <c r="AJ358" i="8"/>
  <c r="AK358" i="8" s="1"/>
  <c r="AH358" i="8"/>
  <c r="AG358" i="8"/>
  <c r="AE358" i="8"/>
  <c r="Y358" i="8"/>
  <c r="AC358" i="8" s="1"/>
  <c r="AF358" i="8" s="1"/>
  <c r="V358" i="8"/>
  <c r="U358" i="8"/>
  <c r="T358" i="8"/>
  <c r="P358" i="8"/>
  <c r="M358" i="8"/>
  <c r="L358" i="8"/>
  <c r="H358" i="8"/>
  <c r="O358" i="8" s="1"/>
  <c r="G358" i="8"/>
  <c r="AJ357" i="8"/>
  <c r="AK357" i="8" s="1"/>
  <c r="AH357" i="8"/>
  <c r="AG357" i="8"/>
  <c r="AE357" i="8"/>
  <c r="Y357" i="8"/>
  <c r="AC357" i="8" s="1"/>
  <c r="AF357" i="8" s="1"/>
  <c r="V357" i="8"/>
  <c r="Z357" i="8" s="1"/>
  <c r="U357" i="8"/>
  <c r="T357" i="8"/>
  <c r="P357" i="8"/>
  <c r="M357" i="8"/>
  <c r="L357" i="8"/>
  <c r="H357" i="8"/>
  <c r="R357" i="8" s="1"/>
  <c r="G357" i="8"/>
  <c r="AH356" i="8"/>
  <c r="AG356" i="8"/>
  <c r="AE356" i="8"/>
  <c r="Y356" i="8"/>
  <c r="V356" i="8"/>
  <c r="Z356" i="8" s="1"/>
  <c r="U356" i="8"/>
  <c r="T356" i="8"/>
  <c r="P356" i="8"/>
  <c r="AJ356" i="8" s="1"/>
  <c r="AK356" i="8" s="1"/>
  <c r="M356" i="8"/>
  <c r="L356" i="8"/>
  <c r="H356" i="8"/>
  <c r="R356" i="8" s="1"/>
  <c r="G356" i="8"/>
  <c r="AH355" i="8"/>
  <c r="AG355" i="8"/>
  <c r="AE355" i="8"/>
  <c r="Y355" i="8"/>
  <c r="AC355" i="8" s="1"/>
  <c r="AF355" i="8" s="1"/>
  <c r="V355" i="8"/>
  <c r="U355" i="8"/>
  <c r="T355" i="8"/>
  <c r="P355" i="8"/>
  <c r="AJ355" i="8" s="1"/>
  <c r="AK355" i="8" s="1"/>
  <c r="M355" i="8"/>
  <c r="L355" i="8"/>
  <c r="H355" i="8"/>
  <c r="R355" i="8" s="1"/>
  <c r="G355" i="8"/>
  <c r="AJ354" i="8"/>
  <c r="AK354" i="8" s="1"/>
  <c r="AH354" i="8"/>
  <c r="AG354" i="8"/>
  <c r="AE354" i="8"/>
  <c r="Y354" i="8"/>
  <c r="AC354" i="8" s="1"/>
  <c r="AF354" i="8" s="1"/>
  <c r="V354" i="8"/>
  <c r="U354" i="8"/>
  <c r="W354" i="8" s="1"/>
  <c r="AA354" i="8" s="1"/>
  <c r="T354" i="8"/>
  <c r="P354" i="8"/>
  <c r="M354" i="8"/>
  <c r="L354" i="8"/>
  <c r="H354" i="8"/>
  <c r="O354" i="8" s="1"/>
  <c r="G354" i="8"/>
  <c r="AJ353" i="8"/>
  <c r="AK353" i="8" s="1"/>
  <c r="AH353" i="8"/>
  <c r="AG353" i="8"/>
  <c r="AE353" i="8"/>
  <c r="Y353" i="8"/>
  <c r="AC353" i="8" s="1"/>
  <c r="AF353" i="8" s="1"/>
  <c r="V353" i="8"/>
  <c r="Z353" i="8" s="1"/>
  <c r="U353" i="8"/>
  <c r="T353" i="8"/>
  <c r="P353" i="8"/>
  <c r="M353" i="8"/>
  <c r="L353" i="8"/>
  <c r="H353" i="8"/>
  <c r="R353" i="8" s="1"/>
  <c r="G353" i="8"/>
  <c r="AH352" i="8"/>
  <c r="AG352" i="8"/>
  <c r="AE352" i="8"/>
  <c r="Y352" i="8"/>
  <c r="V352" i="8"/>
  <c r="Z352" i="8" s="1"/>
  <c r="U352" i="8"/>
  <c r="T352" i="8"/>
  <c r="P352" i="8"/>
  <c r="AJ352" i="8" s="1"/>
  <c r="AK352" i="8" s="1"/>
  <c r="M352" i="8"/>
  <c r="L352" i="8"/>
  <c r="H352" i="8"/>
  <c r="G352" i="8"/>
  <c r="AH351" i="8"/>
  <c r="AG351" i="8"/>
  <c r="AE351" i="8"/>
  <c r="Y351" i="8"/>
  <c r="AC351" i="8" s="1"/>
  <c r="AF351" i="8" s="1"/>
  <c r="V351" i="8"/>
  <c r="U351" i="8"/>
  <c r="T351" i="8"/>
  <c r="P351" i="8"/>
  <c r="AJ351" i="8" s="1"/>
  <c r="AK351" i="8" s="1"/>
  <c r="M351" i="8"/>
  <c r="L351" i="8"/>
  <c r="H351" i="8"/>
  <c r="N351" i="8" s="1"/>
  <c r="G351" i="8"/>
  <c r="AJ350" i="8"/>
  <c r="AK350" i="8" s="1"/>
  <c r="AH350" i="8"/>
  <c r="AG350" i="8"/>
  <c r="AE350" i="8"/>
  <c r="Y350" i="8"/>
  <c r="V350" i="8"/>
  <c r="U350" i="8"/>
  <c r="T350" i="8"/>
  <c r="P350" i="8"/>
  <c r="M350" i="8"/>
  <c r="L350" i="8"/>
  <c r="H350" i="8"/>
  <c r="O350" i="8" s="1"/>
  <c r="G350" i="8"/>
  <c r="AJ349" i="8"/>
  <c r="AK349" i="8" s="1"/>
  <c r="AH349" i="8"/>
  <c r="AG349" i="8"/>
  <c r="AE349" i="8"/>
  <c r="Y349" i="8"/>
  <c r="AC349" i="8" s="1"/>
  <c r="AF349" i="8" s="1"/>
  <c r="V349" i="8"/>
  <c r="Z349" i="8" s="1"/>
  <c r="U349" i="8"/>
  <c r="T349" i="8"/>
  <c r="P349" i="8"/>
  <c r="M349" i="8"/>
  <c r="L349" i="8"/>
  <c r="H349" i="8"/>
  <c r="R349" i="8" s="1"/>
  <c r="G349" i="8"/>
  <c r="AH348" i="8"/>
  <c r="AG348" i="8"/>
  <c r="AE348" i="8"/>
  <c r="Y348" i="8"/>
  <c r="X348" i="8" s="1"/>
  <c r="AB348" i="8" s="1"/>
  <c r="V348" i="8"/>
  <c r="Z348" i="8" s="1"/>
  <c r="U348" i="8"/>
  <c r="W348" i="8" s="1"/>
  <c r="AA348" i="8" s="1"/>
  <c r="T348" i="8"/>
  <c r="P348" i="8"/>
  <c r="AJ348" i="8" s="1"/>
  <c r="AK348" i="8" s="1"/>
  <c r="N348" i="8"/>
  <c r="M348" i="8"/>
  <c r="L348" i="8"/>
  <c r="H348" i="8"/>
  <c r="R348" i="8" s="1"/>
  <c r="G348" i="8"/>
  <c r="AK347" i="8"/>
  <c r="AH347" i="8"/>
  <c r="AG347" i="8"/>
  <c r="AE347" i="8"/>
  <c r="AD347" i="8"/>
  <c r="Y347" i="8"/>
  <c r="AC347" i="8" s="1"/>
  <c r="AF347" i="8" s="1"/>
  <c r="V347" i="8"/>
  <c r="U347" i="8"/>
  <c r="T347" i="8"/>
  <c r="P347" i="8"/>
  <c r="AJ347" i="8" s="1"/>
  <c r="M347" i="8"/>
  <c r="L347" i="8"/>
  <c r="H347" i="8"/>
  <c r="G347" i="8"/>
  <c r="AJ346" i="8"/>
  <c r="AK346" i="8" s="1"/>
  <c r="AH346" i="8"/>
  <c r="AG346" i="8"/>
  <c r="AE346" i="8"/>
  <c r="AC346" i="8"/>
  <c r="AF346" i="8" s="1"/>
  <c r="Y346" i="8"/>
  <c r="V346" i="8"/>
  <c r="U346" i="8"/>
  <c r="T346" i="8"/>
  <c r="P346" i="8"/>
  <c r="M346" i="8"/>
  <c r="L346" i="8"/>
  <c r="H346" i="8"/>
  <c r="O346" i="8" s="1"/>
  <c r="G346" i="8"/>
  <c r="AJ345" i="8"/>
  <c r="AK345" i="8" s="1"/>
  <c r="AH345" i="8"/>
  <c r="AG345" i="8"/>
  <c r="AE345" i="8"/>
  <c r="Y345" i="8"/>
  <c r="AC345" i="8" s="1"/>
  <c r="AF345" i="8" s="1"/>
  <c r="V345" i="8"/>
  <c r="Z345" i="8" s="1"/>
  <c r="U345" i="8"/>
  <c r="T345" i="8"/>
  <c r="P345" i="8"/>
  <c r="M345" i="8"/>
  <c r="L345" i="8"/>
  <c r="H345" i="8"/>
  <c r="R345" i="8" s="1"/>
  <c r="G345" i="8"/>
  <c r="AK344" i="8"/>
  <c r="AH344" i="8"/>
  <c r="AG344" i="8"/>
  <c r="AE344" i="8"/>
  <c r="AD344" i="8"/>
  <c r="Y344" i="8"/>
  <c r="V344" i="8"/>
  <c r="Z344" i="8" s="1"/>
  <c r="U344" i="8"/>
  <c r="T344" i="8"/>
  <c r="P344" i="8"/>
  <c r="AJ344" i="8" s="1"/>
  <c r="M344" i="8"/>
  <c r="L344" i="8"/>
  <c r="H344" i="8"/>
  <c r="R344" i="8" s="1"/>
  <c r="G344" i="8"/>
  <c r="AH343" i="8"/>
  <c r="AG343" i="8"/>
  <c r="AE343" i="8"/>
  <c r="Y343" i="8"/>
  <c r="AC343" i="8" s="1"/>
  <c r="AF343" i="8" s="1"/>
  <c r="V343" i="8"/>
  <c r="U343" i="8"/>
  <c r="W343" i="8" s="1"/>
  <c r="T343" i="8"/>
  <c r="P343" i="8"/>
  <c r="AJ343" i="8" s="1"/>
  <c r="AK343" i="8" s="1"/>
  <c r="M343" i="8"/>
  <c r="L343" i="8"/>
  <c r="H343" i="8"/>
  <c r="G343" i="8"/>
  <c r="AJ342" i="8"/>
  <c r="AK342" i="8" s="1"/>
  <c r="AH342" i="8"/>
  <c r="AG342" i="8"/>
  <c r="AE342" i="8"/>
  <c r="Y342" i="8"/>
  <c r="AC342" i="8" s="1"/>
  <c r="AF342" i="8" s="1"/>
  <c r="V342" i="8"/>
  <c r="U342" i="8"/>
  <c r="T342" i="8"/>
  <c r="P342" i="8"/>
  <c r="M342" i="8"/>
  <c r="L342" i="8"/>
  <c r="H342" i="8"/>
  <c r="O342" i="8" s="1"/>
  <c r="G342" i="8"/>
  <c r="AJ341" i="8"/>
  <c r="AK341" i="8" s="1"/>
  <c r="AH341" i="8"/>
  <c r="AG341" i="8"/>
  <c r="AE341" i="8"/>
  <c r="Y341" i="8"/>
  <c r="AC341" i="8" s="1"/>
  <c r="AF341" i="8" s="1"/>
  <c r="V341" i="8"/>
  <c r="Z341" i="8" s="1"/>
  <c r="U341" i="8"/>
  <c r="T341" i="8"/>
  <c r="P341" i="8"/>
  <c r="M341" i="8"/>
  <c r="L341" i="8"/>
  <c r="N341" i="8" s="1"/>
  <c r="H341" i="8"/>
  <c r="R341" i="8" s="1"/>
  <c r="G341" i="8"/>
  <c r="AH340" i="8"/>
  <c r="AG340" i="8"/>
  <c r="AE340" i="8"/>
  <c r="Y340" i="8"/>
  <c r="V340" i="8"/>
  <c r="Z340" i="8" s="1"/>
  <c r="U340" i="8"/>
  <c r="T340" i="8"/>
  <c r="P340" i="8"/>
  <c r="AJ340" i="8" s="1"/>
  <c r="AK340" i="8" s="1"/>
  <c r="O340" i="8"/>
  <c r="M340" i="8"/>
  <c r="L340" i="8"/>
  <c r="H340" i="8"/>
  <c r="R340" i="8" s="1"/>
  <c r="G340" i="8"/>
  <c r="AH339" i="8"/>
  <c r="AG339" i="8"/>
  <c r="AE339" i="8"/>
  <c r="Y339" i="8"/>
  <c r="AC339" i="8" s="1"/>
  <c r="AF339" i="8" s="1"/>
  <c r="V339" i="8"/>
  <c r="U339" i="8"/>
  <c r="T339" i="8"/>
  <c r="P339" i="8"/>
  <c r="AJ339" i="8" s="1"/>
  <c r="AK339" i="8" s="1"/>
  <c r="M339" i="8"/>
  <c r="L339" i="8"/>
  <c r="H339" i="8"/>
  <c r="R339" i="8" s="1"/>
  <c r="G339" i="8"/>
  <c r="AJ338" i="8"/>
  <c r="AK338" i="8" s="1"/>
  <c r="AH338" i="8"/>
  <c r="AG338" i="8"/>
  <c r="AE338" i="8"/>
  <c r="Y338" i="8"/>
  <c r="AC338" i="8" s="1"/>
  <c r="AF338" i="8" s="1"/>
  <c r="V338" i="8"/>
  <c r="U338" i="8"/>
  <c r="T338" i="8"/>
  <c r="P338" i="8"/>
  <c r="M338" i="8"/>
  <c r="L338" i="8"/>
  <c r="H338" i="8"/>
  <c r="O338" i="8" s="1"/>
  <c r="G338" i="8"/>
  <c r="AJ337" i="8"/>
  <c r="AK337" i="8" s="1"/>
  <c r="AH337" i="8"/>
  <c r="AG337" i="8"/>
  <c r="AE337" i="8"/>
  <c r="Y337" i="8"/>
  <c r="AC337" i="8" s="1"/>
  <c r="AF337" i="8" s="1"/>
  <c r="V337" i="8"/>
  <c r="Z337" i="8" s="1"/>
  <c r="U337" i="8"/>
  <c r="T337" i="8"/>
  <c r="P337" i="8"/>
  <c r="M337" i="8"/>
  <c r="L337" i="8"/>
  <c r="N337" i="8" s="1"/>
  <c r="H337" i="8"/>
  <c r="R337" i="8" s="1"/>
  <c r="G337" i="8"/>
  <c r="AK336" i="8"/>
  <c r="AH336" i="8"/>
  <c r="AG336" i="8"/>
  <c r="AE336" i="8"/>
  <c r="AD336" i="8"/>
  <c r="Y336" i="8"/>
  <c r="V336" i="8"/>
  <c r="Z336" i="8" s="1"/>
  <c r="U336" i="8"/>
  <c r="T336" i="8"/>
  <c r="P336" i="8"/>
  <c r="AJ336" i="8" s="1"/>
  <c r="M336" i="8"/>
  <c r="L336" i="8"/>
  <c r="H336" i="8"/>
  <c r="R336" i="8" s="1"/>
  <c r="G336" i="8"/>
  <c r="AH335" i="8"/>
  <c r="AG335" i="8"/>
  <c r="AE335" i="8"/>
  <c r="Y335" i="8"/>
  <c r="AC335" i="8" s="1"/>
  <c r="AF335" i="8" s="1"/>
  <c r="V335" i="8"/>
  <c r="U335" i="8"/>
  <c r="T335" i="8"/>
  <c r="P335" i="8"/>
  <c r="AJ335" i="8" s="1"/>
  <c r="AK335" i="8" s="1"/>
  <c r="M335" i="8"/>
  <c r="L335" i="8"/>
  <c r="H335" i="8"/>
  <c r="G335" i="8"/>
  <c r="AJ334" i="8"/>
  <c r="AK334" i="8" s="1"/>
  <c r="AH334" i="8"/>
  <c r="AG334" i="8"/>
  <c r="AE334" i="8"/>
  <c r="Y334" i="8"/>
  <c r="AC334" i="8" s="1"/>
  <c r="AF334" i="8" s="1"/>
  <c r="V334" i="8"/>
  <c r="U334" i="8"/>
  <c r="T334" i="8"/>
  <c r="P334" i="8"/>
  <c r="M334" i="8"/>
  <c r="L334" i="8"/>
  <c r="H334" i="8"/>
  <c r="O334" i="8" s="1"/>
  <c r="G334" i="8"/>
  <c r="AJ333" i="8"/>
  <c r="AK333" i="8" s="1"/>
  <c r="AH333" i="8"/>
  <c r="AG333" i="8"/>
  <c r="AE333" i="8"/>
  <c r="Y333" i="8"/>
  <c r="V333" i="8"/>
  <c r="Z333" i="8" s="1"/>
  <c r="U333" i="8"/>
  <c r="T333" i="8"/>
  <c r="P333" i="8"/>
  <c r="M333" i="8"/>
  <c r="L333" i="8"/>
  <c r="H333" i="8"/>
  <c r="R333" i="8" s="1"/>
  <c r="G333" i="8"/>
  <c r="AK332" i="8"/>
  <c r="AH332" i="8"/>
  <c r="AG332" i="8"/>
  <c r="AE332" i="8"/>
  <c r="AD332" i="8"/>
  <c r="Y332" i="8"/>
  <c r="V332" i="8"/>
  <c r="Z332" i="8" s="1"/>
  <c r="U332" i="8"/>
  <c r="T332" i="8"/>
  <c r="P332" i="8"/>
  <c r="AJ332" i="8" s="1"/>
  <c r="M332" i="8"/>
  <c r="L332" i="8"/>
  <c r="H332" i="8"/>
  <c r="R332" i="8" s="1"/>
  <c r="G332" i="8"/>
  <c r="AH331" i="8"/>
  <c r="AG331" i="8"/>
  <c r="AE331" i="8"/>
  <c r="Y331" i="8"/>
  <c r="V331" i="8"/>
  <c r="U331" i="8"/>
  <c r="T331" i="8"/>
  <c r="P331" i="8"/>
  <c r="M331" i="8"/>
  <c r="L331" i="8"/>
  <c r="H331" i="8"/>
  <c r="N331" i="8" s="1"/>
  <c r="G331" i="8"/>
  <c r="AK330" i="8"/>
  <c r="AJ330" i="8"/>
  <c r="AH330" i="8"/>
  <c r="AG330" i="8"/>
  <c r="AE330" i="8"/>
  <c r="AD330" i="8"/>
  <c r="AC330" i="8"/>
  <c r="AF330" i="8" s="1"/>
  <c r="Y330" i="8"/>
  <c r="V330" i="8"/>
  <c r="U330" i="8"/>
  <c r="W330" i="8" s="1"/>
  <c r="AA330" i="8" s="1"/>
  <c r="T330" i="8"/>
  <c r="P330" i="8"/>
  <c r="M330" i="8"/>
  <c r="L330" i="8"/>
  <c r="H330" i="8"/>
  <c r="O330" i="8" s="1"/>
  <c r="G330" i="8"/>
  <c r="AJ329" i="8"/>
  <c r="AK329" i="8" s="1"/>
  <c r="AH329" i="8"/>
  <c r="AG329" i="8"/>
  <c r="AE329" i="8"/>
  <c r="Y329" i="8"/>
  <c r="AC329" i="8" s="1"/>
  <c r="AF329" i="8" s="1"/>
  <c r="V329" i="8"/>
  <c r="Z329" i="8" s="1"/>
  <c r="U329" i="8"/>
  <c r="T329" i="8"/>
  <c r="P329" i="8"/>
  <c r="M329" i="8"/>
  <c r="L329" i="8"/>
  <c r="H329" i="8"/>
  <c r="R329" i="8" s="1"/>
  <c r="G329" i="8"/>
  <c r="AK328" i="8"/>
  <c r="AH328" i="8"/>
  <c r="AG328" i="8"/>
  <c r="AE328" i="8"/>
  <c r="AD328" i="8"/>
  <c r="Y328" i="8"/>
  <c r="V328" i="8"/>
  <c r="Z328" i="8" s="1"/>
  <c r="U328" i="8"/>
  <c r="T328" i="8"/>
  <c r="P328" i="8"/>
  <c r="AJ328" i="8" s="1"/>
  <c r="M328" i="8"/>
  <c r="L328" i="8"/>
  <c r="H328" i="8"/>
  <c r="R328" i="8" s="1"/>
  <c r="G328" i="8"/>
  <c r="AH327" i="8"/>
  <c r="AG327" i="8"/>
  <c r="AE327" i="8"/>
  <c r="Y327" i="8"/>
  <c r="V327" i="8"/>
  <c r="U327" i="8"/>
  <c r="T327" i="8"/>
  <c r="P327" i="8"/>
  <c r="M327" i="8"/>
  <c r="L327" i="8"/>
  <c r="H327" i="8"/>
  <c r="N327" i="8" s="1"/>
  <c r="G327" i="8"/>
  <c r="AK326" i="8"/>
  <c r="AJ326" i="8"/>
  <c r="AH326" i="8"/>
  <c r="AG326" i="8"/>
  <c r="AE326" i="8"/>
  <c r="AD326" i="8"/>
  <c r="Y326" i="8"/>
  <c r="V326" i="8"/>
  <c r="U326" i="8"/>
  <c r="T326" i="8"/>
  <c r="P326" i="8"/>
  <c r="M326" i="8"/>
  <c r="L326" i="8"/>
  <c r="H326" i="8"/>
  <c r="O326" i="8" s="1"/>
  <c r="G326" i="8"/>
  <c r="AJ325" i="8"/>
  <c r="AK325" i="8" s="1"/>
  <c r="AH325" i="8"/>
  <c r="AG325" i="8"/>
  <c r="AE325" i="8"/>
  <c r="AC325" i="8"/>
  <c r="AF325" i="8" s="1"/>
  <c r="Y325" i="8"/>
  <c r="V325" i="8"/>
  <c r="Z325" i="8" s="1"/>
  <c r="U325" i="8"/>
  <c r="T325" i="8"/>
  <c r="P325" i="8"/>
  <c r="M325" i="8"/>
  <c r="L325" i="8"/>
  <c r="N325" i="8" s="1"/>
  <c r="H325" i="8"/>
  <c r="R325" i="8" s="1"/>
  <c r="G325" i="8"/>
  <c r="AH324" i="8"/>
  <c r="AG324" i="8"/>
  <c r="AE324" i="8"/>
  <c r="Y324" i="8"/>
  <c r="V324" i="8"/>
  <c r="Z324" i="8" s="1"/>
  <c r="U324" i="8"/>
  <c r="T324" i="8"/>
  <c r="P324" i="8"/>
  <c r="AJ324" i="8" s="1"/>
  <c r="AK324" i="8" s="1"/>
  <c r="O324" i="8"/>
  <c r="N324" i="8"/>
  <c r="M324" i="8"/>
  <c r="L324" i="8"/>
  <c r="H324" i="8"/>
  <c r="R324" i="8" s="1"/>
  <c r="G324" i="8"/>
  <c r="AH323" i="8"/>
  <c r="AG323" i="8"/>
  <c r="AE323" i="8"/>
  <c r="Y323" i="8"/>
  <c r="V323" i="8"/>
  <c r="U323" i="8"/>
  <c r="T323" i="8"/>
  <c r="P323" i="8"/>
  <c r="M323" i="8"/>
  <c r="L323" i="8"/>
  <c r="H323" i="8"/>
  <c r="N323" i="8" s="1"/>
  <c r="G323" i="8"/>
  <c r="AJ322" i="8"/>
  <c r="AK322" i="8" s="1"/>
  <c r="AH322" i="8"/>
  <c r="AG322" i="8"/>
  <c r="AE322" i="8"/>
  <c r="Y322" i="8"/>
  <c r="AC322" i="8" s="1"/>
  <c r="AF322" i="8" s="1"/>
  <c r="V322" i="8"/>
  <c r="U322" i="8"/>
  <c r="T322" i="8"/>
  <c r="P322" i="8"/>
  <c r="M322" i="8"/>
  <c r="L322" i="8"/>
  <c r="H322" i="8"/>
  <c r="O322" i="8" s="1"/>
  <c r="G322" i="8"/>
  <c r="AK321" i="8"/>
  <c r="AJ321" i="8"/>
  <c r="AH321" i="8"/>
  <c r="AG321" i="8"/>
  <c r="AE321" i="8"/>
  <c r="AD321" i="8"/>
  <c r="Y321" i="8"/>
  <c r="AC321" i="8" s="1"/>
  <c r="AF321" i="8" s="1"/>
  <c r="V321" i="8"/>
  <c r="Z321" i="8" s="1"/>
  <c r="U321" i="8"/>
  <c r="T321" i="8"/>
  <c r="P321" i="8"/>
  <c r="M321" i="8"/>
  <c r="L321" i="8"/>
  <c r="H321" i="8"/>
  <c r="R321" i="8" s="1"/>
  <c r="G321" i="8"/>
  <c r="AH320" i="8"/>
  <c r="AG320" i="8"/>
  <c r="AE320" i="8"/>
  <c r="Y320" i="8"/>
  <c r="V320" i="8"/>
  <c r="Z320" i="8" s="1"/>
  <c r="U320" i="8"/>
  <c r="T320" i="8"/>
  <c r="P320" i="8"/>
  <c r="AJ320" i="8" s="1"/>
  <c r="AK320" i="8" s="1"/>
  <c r="M320" i="8"/>
  <c r="L320" i="8"/>
  <c r="H320" i="8"/>
  <c r="G320" i="8"/>
  <c r="AH319" i="8"/>
  <c r="AG319" i="8"/>
  <c r="AE319" i="8"/>
  <c r="Y319" i="8"/>
  <c r="V319" i="8"/>
  <c r="U319" i="8"/>
  <c r="T319" i="8"/>
  <c r="P319" i="8"/>
  <c r="M319" i="8"/>
  <c r="L319" i="8"/>
  <c r="H319" i="8"/>
  <c r="G319" i="8"/>
  <c r="AJ318" i="8"/>
  <c r="AK318" i="8" s="1"/>
  <c r="AH318" i="8"/>
  <c r="AG318" i="8"/>
  <c r="AE318" i="8"/>
  <c r="Y318" i="8"/>
  <c r="AC318" i="8" s="1"/>
  <c r="AF318" i="8" s="1"/>
  <c r="V318" i="8"/>
  <c r="U318" i="8"/>
  <c r="T318" i="8"/>
  <c r="P318" i="8"/>
  <c r="M318" i="8"/>
  <c r="L318" i="8"/>
  <c r="H318" i="8"/>
  <c r="O318" i="8" s="1"/>
  <c r="G318" i="8"/>
  <c r="AJ317" i="8"/>
  <c r="AK317" i="8" s="1"/>
  <c r="AH317" i="8"/>
  <c r="AG317" i="8"/>
  <c r="AE317" i="8"/>
  <c r="Y317" i="8"/>
  <c r="AC317" i="8" s="1"/>
  <c r="AF317" i="8" s="1"/>
  <c r="V317" i="8"/>
  <c r="Z317" i="8" s="1"/>
  <c r="U317" i="8"/>
  <c r="T317" i="8"/>
  <c r="P317" i="8"/>
  <c r="M317" i="8"/>
  <c r="L317" i="8"/>
  <c r="H317" i="8"/>
  <c r="R317" i="8" s="1"/>
  <c r="G317" i="8"/>
  <c r="AH316" i="8"/>
  <c r="AG316" i="8"/>
  <c r="AE316" i="8"/>
  <c r="Y316" i="8"/>
  <c r="V316" i="8"/>
  <c r="Z316" i="8" s="1"/>
  <c r="U316" i="8"/>
  <c r="T316" i="8"/>
  <c r="P316" i="8"/>
  <c r="AJ316" i="8" s="1"/>
  <c r="AK316" i="8" s="1"/>
  <c r="M316" i="8"/>
  <c r="L316" i="8"/>
  <c r="H316" i="8"/>
  <c r="G316" i="8"/>
  <c r="AH315" i="8"/>
  <c r="AG315" i="8"/>
  <c r="AE315" i="8"/>
  <c r="Y315" i="8"/>
  <c r="V315" i="8"/>
  <c r="U315" i="8"/>
  <c r="W315" i="8" s="1"/>
  <c r="T315" i="8"/>
  <c r="P315" i="8"/>
  <c r="M315" i="8"/>
  <c r="L315" i="8"/>
  <c r="H315" i="8"/>
  <c r="R315" i="8" s="1"/>
  <c r="G315" i="8"/>
  <c r="AK314" i="8"/>
  <c r="AJ314" i="8"/>
  <c r="AH314" i="8"/>
  <c r="AG314" i="8"/>
  <c r="AE314" i="8"/>
  <c r="AD314" i="8"/>
  <c r="Y314" i="8"/>
  <c r="AC314" i="8" s="1"/>
  <c r="AF314" i="8" s="1"/>
  <c r="V314" i="8"/>
  <c r="U314" i="8"/>
  <c r="T314" i="8"/>
  <c r="P314" i="8"/>
  <c r="M314" i="8"/>
  <c r="L314" i="8"/>
  <c r="H314" i="8"/>
  <c r="O314" i="8" s="1"/>
  <c r="G314" i="8"/>
  <c r="AJ313" i="8"/>
  <c r="AK313" i="8" s="1"/>
  <c r="AH313" i="8"/>
  <c r="AG313" i="8"/>
  <c r="AE313" i="8"/>
  <c r="AC313" i="8"/>
  <c r="AF313" i="8" s="1"/>
  <c r="Y313" i="8"/>
  <c r="V313" i="8"/>
  <c r="Z313" i="8" s="1"/>
  <c r="U313" i="8"/>
  <c r="T313" i="8"/>
  <c r="P313" i="8"/>
  <c r="M313" i="8"/>
  <c r="L313" i="8"/>
  <c r="N313" i="8" s="1"/>
  <c r="H313" i="8"/>
  <c r="R313" i="8" s="1"/>
  <c r="G313" i="8"/>
  <c r="AH312" i="8"/>
  <c r="AG312" i="8"/>
  <c r="AE312" i="8"/>
  <c r="Y312" i="8"/>
  <c r="V312" i="8"/>
  <c r="Z312" i="8" s="1"/>
  <c r="U312" i="8"/>
  <c r="W312" i="8" s="1"/>
  <c r="AA312" i="8" s="1"/>
  <c r="T312" i="8"/>
  <c r="P312" i="8"/>
  <c r="AJ312" i="8" s="1"/>
  <c r="AK312" i="8" s="1"/>
  <c r="M312" i="8"/>
  <c r="L312" i="8"/>
  <c r="H312" i="8"/>
  <c r="R312" i="8" s="1"/>
  <c r="G312" i="8"/>
  <c r="AJ311" i="8"/>
  <c r="AK311" i="8" s="1"/>
  <c r="AH311" i="8"/>
  <c r="AG311" i="8"/>
  <c r="AE311" i="8"/>
  <c r="Y311" i="8"/>
  <c r="V311" i="8"/>
  <c r="U311" i="8"/>
  <c r="T311" i="8"/>
  <c r="P311" i="8"/>
  <c r="M311" i="8"/>
  <c r="L311" i="8"/>
  <c r="H311" i="8"/>
  <c r="G311" i="8"/>
  <c r="AK310" i="8"/>
  <c r="AJ310" i="8"/>
  <c r="AH310" i="8"/>
  <c r="AG310" i="8"/>
  <c r="AE310" i="8"/>
  <c r="AD310" i="8"/>
  <c r="Y310" i="8"/>
  <c r="V310" i="8"/>
  <c r="U310" i="8"/>
  <c r="T310" i="8"/>
  <c r="P310" i="8"/>
  <c r="M310" i="8"/>
  <c r="L310" i="8"/>
  <c r="H310" i="8"/>
  <c r="O310" i="8" s="1"/>
  <c r="G310" i="8"/>
  <c r="AJ309" i="8"/>
  <c r="AK309" i="8" s="1"/>
  <c r="AH309" i="8"/>
  <c r="AG309" i="8"/>
  <c r="AE309" i="8"/>
  <c r="AC309" i="8"/>
  <c r="AF309" i="8" s="1"/>
  <c r="Y309" i="8"/>
  <c r="V309" i="8"/>
  <c r="Z309" i="8" s="1"/>
  <c r="U309" i="8"/>
  <c r="T309" i="8"/>
  <c r="P309" i="8"/>
  <c r="M309" i="8"/>
  <c r="L309" i="8"/>
  <c r="H309" i="8"/>
  <c r="R309" i="8" s="1"/>
  <c r="G309" i="8"/>
  <c r="AK308" i="8"/>
  <c r="AH308" i="8"/>
  <c r="AG308" i="8"/>
  <c r="AE308" i="8"/>
  <c r="AD308" i="8"/>
  <c r="Y308" i="8"/>
  <c r="V308" i="8"/>
  <c r="U308" i="8"/>
  <c r="T308" i="8"/>
  <c r="P308" i="8"/>
  <c r="AJ308" i="8" s="1"/>
  <c r="M308" i="8"/>
  <c r="L308" i="8"/>
  <c r="H308" i="8"/>
  <c r="G308" i="8"/>
  <c r="AH307" i="8"/>
  <c r="AG307" i="8"/>
  <c r="AE307" i="8"/>
  <c r="Y307" i="8"/>
  <c r="V307" i="8"/>
  <c r="U307" i="8"/>
  <c r="T307" i="8"/>
  <c r="P307" i="8"/>
  <c r="M307" i="8"/>
  <c r="L307" i="8"/>
  <c r="H307" i="8"/>
  <c r="G307" i="8"/>
  <c r="AJ306" i="8"/>
  <c r="AK306" i="8" s="1"/>
  <c r="AH306" i="8"/>
  <c r="AG306" i="8"/>
  <c r="AE306" i="8"/>
  <c r="Y306" i="8"/>
  <c r="V306" i="8"/>
  <c r="U306" i="8"/>
  <c r="T306" i="8"/>
  <c r="P306" i="8"/>
  <c r="M306" i="8"/>
  <c r="L306" i="8"/>
  <c r="H306" i="8"/>
  <c r="O306" i="8" s="1"/>
  <c r="G306" i="8"/>
  <c r="AK305" i="8"/>
  <c r="AJ305" i="8"/>
  <c r="AH305" i="8"/>
  <c r="AG305" i="8"/>
  <c r="AE305" i="8"/>
  <c r="AD305" i="8"/>
  <c r="AC305" i="8"/>
  <c r="AF305" i="8" s="1"/>
  <c r="Y305" i="8"/>
  <c r="V305" i="8"/>
  <c r="Z305" i="8" s="1"/>
  <c r="U305" i="8"/>
  <c r="T305" i="8"/>
  <c r="P305" i="8"/>
  <c r="M305" i="8"/>
  <c r="L305" i="8"/>
  <c r="H305" i="8"/>
  <c r="R305" i="8" s="1"/>
  <c r="G305" i="8"/>
  <c r="AH304" i="8"/>
  <c r="AG304" i="8"/>
  <c r="AE304" i="8"/>
  <c r="Y304" i="8"/>
  <c r="V304" i="8"/>
  <c r="U304" i="8"/>
  <c r="T304" i="8"/>
  <c r="P304" i="8"/>
  <c r="AJ304" i="8" s="1"/>
  <c r="AK304" i="8" s="1"/>
  <c r="M304" i="8"/>
  <c r="L304" i="8"/>
  <c r="N304" i="8" s="1"/>
  <c r="H304" i="8"/>
  <c r="R304" i="8" s="1"/>
  <c r="G304" i="8"/>
  <c r="AJ303" i="8"/>
  <c r="AK303" i="8" s="1"/>
  <c r="AH303" i="8"/>
  <c r="AG303" i="8"/>
  <c r="AE303" i="8"/>
  <c r="Y303" i="8"/>
  <c r="V303" i="8"/>
  <c r="U303" i="8"/>
  <c r="T303" i="8"/>
  <c r="R303" i="8"/>
  <c r="P303" i="8"/>
  <c r="M303" i="8"/>
  <c r="L303" i="8"/>
  <c r="H303" i="8"/>
  <c r="N303" i="8" s="1"/>
  <c r="G303" i="8"/>
  <c r="AJ302" i="8"/>
  <c r="AK302" i="8" s="1"/>
  <c r="AH302" i="8"/>
  <c r="AG302" i="8"/>
  <c r="AE302" i="8"/>
  <c r="Y302" i="8"/>
  <c r="AC302" i="8" s="1"/>
  <c r="AF302" i="8" s="1"/>
  <c r="V302" i="8"/>
  <c r="U302" i="8"/>
  <c r="T302" i="8"/>
  <c r="P302" i="8"/>
  <c r="M302" i="8"/>
  <c r="L302" i="8"/>
  <c r="N302" i="8" s="1"/>
  <c r="H302" i="8"/>
  <c r="O302" i="8" s="1"/>
  <c r="G302" i="8"/>
  <c r="AJ301" i="8"/>
  <c r="AK301" i="8" s="1"/>
  <c r="AH301" i="8"/>
  <c r="AG301" i="8"/>
  <c r="AE301" i="8"/>
  <c r="Y301" i="8"/>
  <c r="AC301" i="8" s="1"/>
  <c r="AF301" i="8" s="1"/>
  <c r="V301" i="8"/>
  <c r="Z301" i="8" s="1"/>
  <c r="U301" i="8"/>
  <c r="T301" i="8"/>
  <c r="P301" i="8"/>
  <c r="M301" i="8"/>
  <c r="L301" i="8"/>
  <c r="H301" i="8"/>
  <c r="R301" i="8" s="1"/>
  <c r="G301" i="8"/>
  <c r="AH300" i="8"/>
  <c r="AG300" i="8"/>
  <c r="AE300" i="8"/>
  <c r="Y300" i="8"/>
  <c r="V300" i="8"/>
  <c r="Z300" i="8" s="1"/>
  <c r="U300" i="8"/>
  <c r="W300" i="8" s="1"/>
  <c r="AA300" i="8" s="1"/>
  <c r="T300" i="8"/>
  <c r="P300" i="8"/>
  <c r="AJ300" i="8" s="1"/>
  <c r="AK300" i="8" s="1"/>
  <c r="M300" i="8"/>
  <c r="L300" i="8"/>
  <c r="H300" i="8"/>
  <c r="G300" i="8"/>
  <c r="AJ299" i="8"/>
  <c r="AK299" i="8" s="1"/>
  <c r="AH299" i="8"/>
  <c r="AG299" i="8"/>
  <c r="AE299" i="8"/>
  <c r="Y299" i="8"/>
  <c r="V299" i="8"/>
  <c r="U299" i="8"/>
  <c r="W299" i="8" s="1"/>
  <c r="T299" i="8"/>
  <c r="P299" i="8"/>
  <c r="M299" i="8"/>
  <c r="L299" i="8"/>
  <c r="H299" i="8"/>
  <c r="G299" i="8"/>
  <c r="AH298" i="8"/>
  <c r="AG298" i="8"/>
  <c r="AE298" i="8"/>
  <c r="Y298" i="8"/>
  <c r="V298" i="8"/>
  <c r="U298" i="8"/>
  <c r="T298" i="8"/>
  <c r="P298" i="8"/>
  <c r="M298" i="8"/>
  <c r="L298" i="8"/>
  <c r="H298" i="8"/>
  <c r="O298" i="8" s="1"/>
  <c r="G298" i="8"/>
  <c r="AJ297" i="8"/>
  <c r="AK297" i="8" s="1"/>
  <c r="AH297" i="8"/>
  <c r="AG297" i="8"/>
  <c r="AE297" i="8"/>
  <c r="Y297" i="8"/>
  <c r="AC297" i="8" s="1"/>
  <c r="AF297" i="8" s="1"/>
  <c r="V297" i="8"/>
  <c r="Z297" i="8" s="1"/>
  <c r="U297" i="8"/>
  <c r="T297" i="8"/>
  <c r="P297" i="8"/>
  <c r="M297" i="8"/>
  <c r="L297" i="8"/>
  <c r="H297" i="8"/>
  <c r="G297" i="8"/>
  <c r="AK296" i="8"/>
  <c r="AH296" i="8"/>
  <c r="AG296" i="8"/>
  <c r="AE296" i="8"/>
  <c r="AD296" i="8"/>
  <c r="Y296" i="8"/>
  <c r="V296" i="8"/>
  <c r="Z296" i="8" s="1"/>
  <c r="U296" i="8"/>
  <c r="T296" i="8"/>
  <c r="P296" i="8"/>
  <c r="AJ296" i="8" s="1"/>
  <c r="M296" i="8"/>
  <c r="L296" i="8"/>
  <c r="H296" i="8"/>
  <c r="R296" i="8" s="1"/>
  <c r="G296" i="8"/>
  <c r="AJ295" i="8"/>
  <c r="AK295" i="8" s="1"/>
  <c r="AH295" i="8"/>
  <c r="AG295" i="8"/>
  <c r="AE295" i="8"/>
  <c r="Y295" i="8"/>
  <c r="V295" i="8"/>
  <c r="U295" i="8"/>
  <c r="T295" i="8"/>
  <c r="P295" i="8"/>
  <c r="M295" i="8"/>
  <c r="L295" i="8"/>
  <c r="H295" i="8"/>
  <c r="N295" i="8" s="1"/>
  <c r="G295" i="8"/>
  <c r="AH294" i="8"/>
  <c r="AG294" i="8"/>
  <c r="AE294" i="8"/>
  <c r="Y294" i="8"/>
  <c r="AC294" i="8" s="1"/>
  <c r="AF294" i="8" s="1"/>
  <c r="V294" i="8"/>
  <c r="U294" i="8"/>
  <c r="T294" i="8"/>
  <c r="P294" i="8"/>
  <c r="M294" i="8"/>
  <c r="L294" i="8"/>
  <c r="H294" i="8"/>
  <c r="O294" i="8" s="1"/>
  <c r="G294" i="8"/>
  <c r="AJ293" i="8"/>
  <c r="AK293" i="8" s="1"/>
  <c r="AH293" i="8"/>
  <c r="AG293" i="8"/>
  <c r="AE293" i="8"/>
  <c r="Y293" i="8"/>
  <c r="V293" i="8"/>
  <c r="Z293" i="8" s="1"/>
  <c r="U293" i="8"/>
  <c r="T293" i="8"/>
  <c r="P293" i="8"/>
  <c r="M293" i="8"/>
  <c r="L293" i="8"/>
  <c r="H293" i="8"/>
  <c r="G293" i="8"/>
  <c r="AK292" i="8"/>
  <c r="AH292" i="8"/>
  <c r="AG292" i="8"/>
  <c r="AE292" i="8"/>
  <c r="AD292" i="8"/>
  <c r="Y292" i="8"/>
  <c r="V292" i="8"/>
  <c r="Z292" i="8" s="1"/>
  <c r="U292" i="8"/>
  <c r="T292" i="8"/>
  <c r="P292" i="8"/>
  <c r="AJ292" i="8" s="1"/>
  <c r="M292" i="8"/>
  <c r="L292" i="8"/>
  <c r="H292" i="8"/>
  <c r="G292" i="8"/>
  <c r="AJ291" i="8"/>
  <c r="AK291" i="8" s="1"/>
  <c r="AH291" i="8"/>
  <c r="AG291" i="8"/>
  <c r="AE291" i="8"/>
  <c r="Y291" i="8"/>
  <c r="V291" i="8"/>
  <c r="U291" i="8"/>
  <c r="T291" i="8"/>
  <c r="P291" i="8"/>
  <c r="M291" i="8"/>
  <c r="L291" i="8"/>
  <c r="H291" i="8"/>
  <c r="G291" i="8"/>
  <c r="AK290" i="8"/>
  <c r="AH290" i="8"/>
  <c r="AG290" i="8"/>
  <c r="AE290" i="8"/>
  <c r="AD290" i="8"/>
  <c r="Y290" i="8"/>
  <c r="V290" i="8"/>
  <c r="U290" i="8"/>
  <c r="T290" i="8"/>
  <c r="P290" i="8"/>
  <c r="M290" i="8"/>
  <c r="L290" i="8"/>
  <c r="H290" i="8"/>
  <c r="O290" i="8" s="1"/>
  <c r="G290" i="8"/>
  <c r="AJ289" i="8"/>
  <c r="AK289" i="8" s="1"/>
  <c r="AH289" i="8"/>
  <c r="AG289" i="8"/>
  <c r="AE289" i="8"/>
  <c r="Y289" i="8"/>
  <c r="V289" i="8"/>
  <c r="Z289" i="8" s="1"/>
  <c r="U289" i="8"/>
  <c r="T289" i="8"/>
  <c r="P289" i="8"/>
  <c r="M289" i="8"/>
  <c r="L289" i="8"/>
  <c r="H289" i="8"/>
  <c r="N289" i="8" s="1"/>
  <c r="G289" i="8"/>
  <c r="AH288" i="8"/>
  <c r="AG288" i="8"/>
  <c r="AE288" i="8"/>
  <c r="Y288" i="8"/>
  <c r="AC288" i="8" s="1"/>
  <c r="AF288" i="8" s="1"/>
  <c r="V288" i="8"/>
  <c r="Z288" i="8" s="1"/>
  <c r="U288" i="8"/>
  <c r="T288" i="8"/>
  <c r="P288" i="8"/>
  <c r="AJ288" i="8" s="1"/>
  <c r="AK288" i="8" s="1"/>
  <c r="M288" i="8"/>
  <c r="L288" i="8"/>
  <c r="H288" i="8"/>
  <c r="R288" i="8" s="1"/>
  <c r="G288" i="8"/>
  <c r="AK287" i="8"/>
  <c r="AH287" i="8"/>
  <c r="AG287" i="8"/>
  <c r="AE287" i="8"/>
  <c r="AD287" i="8"/>
  <c r="Y287" i="8"/>
  <c r="V287" i="8"/>
  <c r="U287" i="8"/>
  <c r="W287" i="8" s="1"/>
  <c r="T287" i="8"/>
  <c r="P287" i="8"/>
  <c r="Z287" i="8" s="1"/>
  <c r="M287" i="8"/>
  <c r="L287" i="8"/>
  <c r="H287" i="8"/>
  <c r="G287" i="8"/>
  <c r="AK286" i="8"/>
  <c r="AH286" i="8"/>
  <c r="AG286" i="8"/>
  <c r="AE286" i="8"/>
  <c r="AD286" i="8"/>
  <c r="Y286" i="8"/>
  <c r="V286" i="8"/>
  <c r="U286" i="8"/>
  <c r="T286" i="8"/>
  <c r="P286" i="8"/>
  <c r="M286" i="8"/>
  <c r="L286" i="8"/>
  <c r="H286" i="8"/>
  <c r="O286" i="8" s="1"/>
  <c r="G286" i="8"/>
  <c r="AK285" i="8"/>
  <c r="AJ285" i="8"/>
  <c r="AH285" i="8"/>
  <c r="AG285" i="8"/>
  <c r="AE285" i="8"/>
  <c r="AD285" i="8"/>
  <c r="Y285" i="8"/>
  <c r="V285" i="8"/>
  <c r="Z285" i="8" s="1"/>
  <c r="U285" i="8"/>
  <c r="T285" i="8"/>
  <c r="P285" i="8"/>
  <c r="M285" i="8"/>
  <c r="L285" i="8"/>
  <c r="H285" i="8"/>
  <c r="R285" i="8" s="1"/>
  <c r="G285" i="8"/>
  <c r="AJ284" i="8"/>
  <c r="AK284" i="8" s="1"/>
  <c r="AH284" i="8"/>
  <c r="AG284" i="8"/>
  <c r="AE284" i="8"/>
  <c r="Y284" i="8"/>
  <c r="V284" i="8"/>
  <c r="Z284" i="8" s="1"/>
  <c r="U284" i="8"/>
  <c r="T284" i="8"/>
  <c r="P284" i="8"/>
  <c r="M284" i="8"/>
  <c r="L284" i="8"/>
  <c r="H284" i="8"/>
  <c r="G284" i="8"/>
  <c r="AK283" i="8"/>
  <c r="AJ283" i="8"/>
  <c r="AH283" i="8"/>
  <c r="AG283" i="8"/>
  <c r="AE283" i="8"/>
  <c r="AD283" i="8"/>
  <c r="Y283" i="8"/>
  <c r="V283" i="8"/>
  <c r="U283" i="8"/>
  <c r="T283" i="8"/>
  <c r="P283" i="8"/>
  <c r="M283" i="8"/>
  <c r="L283" i="8"/>
  <c r="H283" i="8"/>
  <c r="G283" i="8"/>
  <c r="AJ282" i="8"/>
  <c r="AK282" i="8" s="1"/>
  <c r="AH282" i="8"/>
  <c r="AG282" i="8"/>
  <c r="AE282" i="8"/>
  <c r="Y282" i="8"/>
  <c r="V282" i="8"/>
  <c r="U282" i="8"/>
  <c r="T282" i="8"/>
  <c r="P282" i="8"/>
  <c r="M282" i="8"/>
  <c r="L282" i="8"/>
  <c r="H282" i="8"/>
  <c r="O282" i="8" s="1"/>
  <c r="G282" i="8"/>
  <c r="AJ281" i="8"/>
  <c r="AK281" i="8" s="1"/>
  <c r="AH281" i="8"/>
  <c r="AG281" i="8"/>
  <c r="AE281" i="8"/>
  <c r="Y281" i="8"/>
  <c r="AC281" i="8" s="1"/>
  <c r="AF281" i="8" s="1"/>
  <c r="V281" i="8"/>
  <c r="Z281" i="8" s="1"/>
  <c r="U281" i="8"/>
  <c r="T281" i="8"/>
  <c r="P281" i="8"/>
  <c r="M281" i="8"/>
  <c r="L281" i="8"/>
  <c r="H281" i="8"/>
  <c r="N281" i="8" s="1"/>
  <c r="G281" i="8"/>
  <c r="AJ280" i="8"/>
  <c r="AK280" i="8" s="1"/>
  <c r="AH280" i="8"/>
  <c r="AG280" i="8"/>
  <c r="AE280" i="8"/>
  <c r="Y280" i="8"/>
  <c r="V280" i="8"/>
  <c r="Z280" i="8" s="1"/>
  <c r="U280" i="8"/>
  <c r="W280" i="8" s="1"/>
  <c r="AA280" i="8" s="1"/>
  <c r="T280" i="8"/>
  <c r="P280" i="8"/>
  <c r="M280" i="8"/>
  <c r="L280" i="8"/>
  <c r="H280" i="8"/>
  <c r="R280" i="8" s="1"/>
  <c r="G280" i="8"/>
  <c r="AJ279" i="8"/>
  <c r="AK279" i="8" s="1"/>
  <c r="AH279" i="8"/>
  <c r="AG279" i="8"/>
  <c r="AE279" i="8"/>
  <c r="Y279" i="8"/>
  <c r="V279" i="8"/>
  <c r="U279" i="8"/>
  <c r="T279" i="8"/>
  <c r="R279" i="8"/>
  <c r="P279" i="8"/>
  <c r="M279" i="8"/>
  <c r="L279" i="8"/>
  <c r="H279" i="8"/>
  <c r="N279" i="8" s="1"/>
  <c r="G279" i="8"/>
  <c r="AK278" i="8"/>
  <c r="AJ278" i="8"/>
  <c r="AH278" i="8"/>
  <c r="AG278" i="8"/>
  <c r="AE278" i="8"/>
  <c r="AD278" i="8"/>
  <c r="Y278" i="8"/>
  <c r="V278" i="8"/>
  <c r="U278" i="8"/>
  <c r="T278" i="8"/>
  <c r="P278" i="8"/>
  <c r="Z278" i="8" s="1"/>
  <c r="M278" i="8"/>
  <c r="L278" i="8"/>
  <c r="H278" i="8"/>
  <c r="O278" i="8" s="1"/>
  <c r="G278" i="8"/>
  <c r="AH277" i="8"/>
  <c r="AG277" i="8"/>
  <c r="AE277" i="8"/>
  <c r="Y277" i="8"/>
  <c r="V277" i="8"/>
  <c r="U277" i="8"/>
  <c r="T277" i="8"/>
  <c r="P277" i="8"/>
  <c r="M277" i="8"/>
  <c r="L277" i="8"/>
  <c r="H277" i="8"/>
  <c r="R277" i="8" s="1"/>
  <c r="G277" i="8"/>
  <c r="AH276" i="8"/>
  <c r="AG276" i="8"/>
  <c r="AE276" i="8"/>
  <c r="Y276" i="8"/>
  <c r="V276" i="8"/>
  <c r="U276" i="8"/>
  <c r="T276" i="8"/>
  <c r="P276" i="8"/>
  <c r="AJ276" i="8" s="1"/>
  <c r="AK276" i="8" s="1"/>
  <c r="M276" i="8"/>
  <c r="L276" i="8"/>
  <c r="H276" i="8"/>
  <c r="G276" i="8"/>
  <c r="AH275" i="8"/>
  <c r="AG275" i="8"/>
  <c r="AE275" i="8"/>
  <c r="Y275" i="8"/>
  <c r="V275" i="8"/>
  <c r="U275" i="8"/>
  <c r="T275" i="8"/>
  <c r="P275" i="8"/>
  <c r="M275" i="8"/>
  <c r="L275" i="8"/>
  <c r="H275" i="8"/>
  <c r="G275" i="8"/>
  <c r="AJ274" i="8"/>
  <c r="AK274" i="8" s="1"/>
  <c r="AH274" i="8"/>
  <c r="AG274" i="8"/>
  <c r="AE274" i="8"/>
  <c r="Y274" i="8"/>
  <c r="V274" i="8"/>
  <c r="U274" i="8"/>
  <c r="T274" i="8"/>
  <c r="P274" i="8"/>
  <c r="M274" i="8"/>
  <c r="L274" i="8"/>
  <c r="H274" i="8"/>
  <c r="O274" i="8" s="1"/>
  <c r="G274" i="8"/>
  <c r="AJ273" i="8"/>
  <c r="AK273" i="8" s="1"/>
  <c r="AH273" i="8"/>
  <c r="AG273" i="8"/>
  <c r="AE273" i="8"/>
  <c r="Y273" i="8"/>
  <c r="V273" i="8"/>
  <c r="Z273" i="8" s="1"/>
  <c r="U273" i="8"/>
  <c r="T273" i="8"/>
  <c r="P273" i="8"/>
  <c r="M273" i="8"/>
  <c r="L273" i="8"/>
  <c r="H273" i="8"/>
  <c r="N273" i="8" s="1"/>
  <c r="G273" i="8"/>
  <c r="AK272" i="8"/>
  <c r="AJ272" i="8"/>
  <c r="AH272" i="8"/>
  <c r="AG272" i="8"/>
  <c r="AE272" i="8"/>
  <c r="AD272" i="8"/>
  <c r="Y272" i="8"/>
  <c r="V272" i="8"/>
  <c r="Z272" i="8" s="1"/>
  <c r="U272" i="8"/>
  <c r="T272" i="8"/>
  <c r="P272" i="8"/>
  <c r="M272" i="8"/>
  <c r="L272" i="8"/>
  <c r="H272" i="8"/>
  <c r="G272" i="8"/>
  <c r="AJ271" i="8"/>
  <c r="AK271" i="8" s="1"/>
  <c r="AH271" i="8"/>
  <c r="AG271" i="8"/>
  <c r="AE271" i="8"/>
  <c r="Y271" i="8"/>
  <c r="AC271" i="8" s="1"/>
  <c r="AF271" i="8" s="1"/>
  <c r="V271" i="8"/>
  <c r="U271" i="8"/>
  <c r="T271" i="8"/>
  <c r="P271" i="8"/>
  <c r="M271" i="8"/>
  <c r="L271" i="8"/>
  <c r="H271" i="8"/>
  <c r="G271" i="8"/>
  <c r="AK270" i="8"/>
  <c r="AJ270" i="8"/>
  <c r="AH270" i="8"/>
  <c r="AG270" i="8"/>
  <c r="AE270" i="8"/>
  <c r="AD270" i="8"/>
  <c r="Y270" i="8"/>
  <c r="V270" i="8"/>
  <c r="U270" i="8"/>
  <c r="T270" i="8"/>
  <c r="P270" i="8"/>
  <c r="M270" i="8"/>
  <c r="L270" i="8"/>
  <c r="H270" i="8"/>
  <c r="O270" i="8" s="1"/>
  <c r="G270" i="8"/>
  <c r="AK269" i="8"/>
  <c r="AH269" i="8"/>
  <c r="AG269" i="8"/>
  <c r="AE269" i="8"/>
  <c r="AD269" i="8"/>
  <c r="Y269" i="8"/>
  <c r="V269" i="8"/>
  <c r="U269" i="8"/>
  <c r="T269" i="8"/>
  <c r="P269" i="8"/>
  <c r="AJ269" i="8" s="1"/>
  <c r="M269" i="8"/>
  <c r="L269" i="8"/>
  <c r="H269" i="8"/>
  <c r="R269" i="8" s="1"/>
  <c r="G269" i="8"/>
  <c r="AJ268" i="8"/>
  <c r="AK268" i="8" s="1"/>
  <c r="AH268" i="8"/>
  <c r="AG268" i="8"/>
  <c r="AE268" i="8"/>
  <c r="Y268" i="8"/>
  <c r="V268" i="8"/>
  <c r="Z268" i="8" s="1"/>
  <c r="U268" i="8"/>
  <c r="T268" i="8"/>
  <c r="P268" i="8"/>
  <c r="M268" i="8"/>
  <c r="L268" i="8"/>
  <c r="H268" i="8"/>
  <c r="R268" i="8" s="1"/>
  <c r="G268" i="8"/>
  <c r="AH267" i="8"/>
  <c r="AG267" i="8"/>
  <c r="AE267" i="8"/>
  <c r="Y267" i="8"/>
  <c r="V267" i="8"/>
  <c r="U267" i="8"/>
  <c r="T267" i="8"/>
  <c r="P267" i="8"/>
  <c r="M267" i="8"/>
  <c r="L267" i="8"/>
  <c r="H267" i="8"/>
  <c r="N267" i="8" s="1"/>
  <c r="G267" i="8"/>
  <c r="AH266" i="8"/>
  <c r="AG266" i="8"/>
  <c r="AE266" i="8"/>
  <c r="Y266" i="8"/>
  <c r="V266" i="8"/>
  <c r="U266" i="8"/>
  <c r="T266" i="8"/>
  <c r="P266" i="8"/>
  <c r="M266" i="8"/>
  <c r="L266" i="8"/>
  <c r="N266" i="8" s="1"/>
  <c r="H266" i="8"/>
  <c r="O266" i="8" s="1"/>
  <c r="G266" i="8"/>
  <c r="AJ265" i="8"/>
  <c r="AK265" i="8" s="1"/>
  <c r="AH265" i="8"/>
  <c r="AG265" i="8"/>
  <c r="AE265" i="8"/>
  <c r="Y265" i="8"/>
  <c r="V265" i="8"/>
  <c r="Z265" i="8" s="1"/>
  <c r="U265" i="8"/>
  <c r="T265" i="8"/>
  <c r="P265" i="8"/>
  <c r="M265" i="8"/>
  <c r="L265" i="8"/>
  <c r="H265" i="8"/>
  <c r="R265" i="8" s="1"/>
  <c r="G265" i="8"/>
  <c r="AH264" i="8"/>
  <c r="AG264" i="8"/>
  <c r="AE264" i="8"/>
  <c r="Y264" i="8"/>
  <c r="V264" i="8"/>
  <c r="U264" i="8"/>
  <c r="W264" i="8" s="1"/>
  <c r="AA264" i="8" s="1"/>
  <c r="T264" i="8"/>
  <c r="P264" i="8"/>
  <c r="AJ264" i="8" s="1"/>
  <c r="AK264" i="8" s="1"/>
  <c r="M264" i="8"/>
  <c r="L264" i="8"/>
  <c r="H264" i="8"/>
  <c r="G264" i="8"/>
  <c r="AJ263" i="8"/>
  <c r="AK263" i="8" s="1"/>
  <c r="AH263" i="8"/>
  <c r="AG263" i="8"/>
  <c r="AE263" i="8"/>
  <c r="Y263" i="8"/>
  <c r="AC263" i="8" s="1"/>
  <c r="AF263" i="8" s="1"/>
  <c r="V263" i="8"/>
  <c r="U263" i="8"/>
  <c r="T263" i="8"/>
  <c r="P263" i="8"/>
  <c r="M263" i="8"/>
  <c r="L263" i="8"/>
  <c r="H263" i="8"/>
  <c r="R263" i="8" s="1"/>
  <c r="G263" i="8"/>
  <c r="AH262" i="8"/>
  <c r="AG262" i="8"/>
  <c r="AE262" i="8"/>
  <c r="Y262" i="8"/>
  <c r="V262" i="8"/>
  <c r="U262" i="8"/>
  <c r="T262" i="8"/>
  <c r="P262" i="8"/>
  <c r="M262" i="8"/>
  <c r="L262" i="8"/>
  <c r="H262" i="8"/>
  <c r="N262" i="8" s="1"/>
  <c r="G262" i="8"/>
  <c r="AH261" i="8"/>
  <c r="AG261" i="8"/>
  <c r="AE261" i="8"/>
  <c r="Y261" i="8"/>
  <c r="V261" i="8"/>
  <c r="U261" i="8"/>
  <c r="T261" i="8"/>
  <c r="M261" i="8"/>
  <c r="L261" i="8"/>
  <c r="H261" i="8"/>
  <c r="G261" i="8"/>
  <c r="AH260" i="8"/>
  <c r="AG260" i="8"/>
  <c r="AE260" i="8"/>
  <c r="Y260" i="8"/>
  <c r="AC260" i="8" s="1"/>
  <c r="AF260" i="8" s="1"/>
  <c r="V260" i="8"/>
  <c r="U260" i="8"/>
  <c r="T260" i="8"/>
  <c r="P260" i="8"/>
  <c r="AJ260" i="8" s="1"/>
  <c r="AK260" i="8" s="1"/>
  <c r="M260" i="8"/>
  <c r="L260" i="8"/>
  <c r="H260" i="8"/>
  <c r="R260" i="8" s="1"/>
  <c r="G260" i="8"/>
  <c r="AH259" i="8"/>
  <c r="AG259" i="8"/>
  <c r="AE259" i="8"/>
  <c r="Y259" i="8"/>
  <c r="AC259" i="8" s="1"/>
  <c r="AF259" i="8" s="1"/>
  <c r="V259" i="8"/>
  <c r="U259" i="8"/>
  <c r="T259" i="8"/>
  <c r="P259" i="8"/>
  <c r="M259" i="8"/>
  <c r="L259" i="8"/>
  <c r="H259" i="8"/>
  <c r="R259" i="8" s="1"/>
  <c r="G259" i="8"/>
  <c r="AJ258" i="8"/>
  <c r="AK258" i="8" s="1"/>
  <c r="AH258" i="8"/>
  <c r="AG258" i="8"/>
  <c r="AE258" i="8"/>
  <c r="Y258" i="8"/>
  <c r="AC258" i="8" s="1"/>
  <c r="AF258" i="8" s="1"/>
  <c r="V258" i="8"/>
  <c r="U258" i="8"/>
  <c r="T258" i="8"/>
  <c r="P258" i="8"/>
  <c r="M258" i="8"/>
  <c r="L258" i="8"/>
  <c r="H258" i="8"/>
  <c r="R258" i="8" s="1"/>
  <c r="G258" i="8"/>
  <c r="AJ257" i="8"/>
  <c r="AK257" i="8" s="1"/>
  <c r="AH257" i="8"/>
  <c r="AG257" i="8"/>
  <c r="AE257" i="8"/>
  <c r="Y257" i="8"/>
  <c r="V257" i="8"/>
  <c r="Z257" i="8" s="1"/>
  <c r="U257" i="8"/>
  <c r="T257" i="8"/>
  <c r="P257" i="8"/>
  <c r="M257" i="8"/>
  <c r="L257" i="8"/>
  <c r="H257" i="8"/>
  <c r="N257" i="8" s="1"/>
  <c r="G257" i="8"/>
  <c r="AJ256" i="8"/>
  <c r="AK256" i="8" s="1"/>
  <c r="AH256" i="8"/>
  <c r="AG256" i="8"/>
  <c r="AE256" i="8"/>
  <c r="Y256" i="8"/>
  <c r="AC256" i="8" s="1"/>
  <c r="AF256" i="8" s="1"/>
  <c r="V256" i="8"/>
  <c r="U256" i="8"/>
  <c r="T256" i="8"/>
  <c r="P256" i="8"/>
  <c r="M256" i="8"/>
  <c r="L256" i="8"/>
  <c r="H256" i="8"/>
  <c r="R256" i="8" s="1"/>
  <c r="G256" i="8"/>
  <c r="AJ255" i="8"/>
  <c r="AK255" i="8" s="1"/>
  <c r="AH255" i="8"/>
  <c r="AG255" i="8"/>
  <c r="AE255" i="8"/>
  <c r="Y255" i="8"/>
  <c r="AC255" i="8" s="1"/>
  <c r="AF255" i="8" s="1"/>
  <c r="V255" i="8"/>
  <c r="Z255" i="8" s="1"/>
  <c r="U255" i="8"/>
  <c r="T255" i="8"/>
  <c r="P255" i="8"/>
  <c r="M255" i="8"/>
  <c r="L255" i="8"/>
  <c r="H255" i="8"/>
  <c r="R255" i="8" s="1"/>
  <c r="G255" i="8"/>
  <c r="AJ254" i="8"/>
  <c r="AK254" i="8" s="1"/>
  <c r="AH254" i="8"/>
  <c r="AG254" i="8"/>
  <c r="AE254" i="8"/>
  <c r="Y254" i="8"/>
  <c r="V254" i="8"/>
  <c r="U254" i="8"/>
  <c r="T254" i="8"/>
  <c r="P254" i="8"/>
  <c r="M254" i="8"/>
  <c r="L254" i="8"/>
  <c r="H254" i="8"/>
  <c r="R254" i="8" s="1"/>
  <c r="G254" i="8"/>
  <c r="AJ253" i="8"/>
  <c r="AK253" i="8" s="1"/>
  <c r="AH253" i="8"/>
  <c r="AG253" i="8"/>
  <c r="AE253" i="8"/>
  <c r="Y253" i="8"/>
  <c r="V253" i="8"/>
  <c r="Z253" i="8" s="1"/>
  <c r="U253" i="8"/>
  <c r="T253" i="8"/>
  <c r="P253" i="8"/>
  <c r="M253" i="8"/>
  <c r="L253" i="8"/>
  <c r="H253" i="8"/>
  <c r="G253" i="8"/>
  <c r="AJ252" i="8"/>
  <c r="AK252" i="8" s="1"/>
  <c r="AH252" i="8"/>
  <c r="AG252" i="8"/>
  <c r="AE252" i="8"/>
  <c r="Y252" i="8"/>
  <c r="AC252" i="8" s="1"/>
  <c r="AF252" i="8" s="1"/>
  <c r="V252" i="8"/>
  <c r="U252" i="8"/>
  <c r="T252" i="8"/>
  <c r="P252" i="8"/>
  <c r="M252" i="8"/>
  <c r="L252" i="8"/>
  <c r="H252" i="8"/>
  <c r="G252" i="8"/>
  <c r="AJ251" i="8"/>
  <c r="AK251" i="8" s="1"/>
  <c r="AH251" i="8"/>
  <c r="AG251" i="8"/>
  <c r="AE251" i="8"/>
  <c r="Y251" i="8"/>
  <c r="AC251" i="8" s="1"/>
  <c r="AF251" i="8" s="1"/>
  <c r="V251" i="8"/>
  <c r="Z251" i="8" s="1"/>
  <c r="U251" i="8"/>
  <c r="T251" i="8"/>
  <c r="P251" i="8"/>
  <c r="M251" i="8"/>
  <c r="L251" i="8"/>
  <c r="H251" i="8"/>
  <c r="R251" i="8" s="1"/>
  <c r="G251" i="8"/>
  <c r="AJ250" i="8"/>
  <c r="AK250" i="8" s="1"/>
  <c r="AH250" i="8"/>
  <c r="AG250" i="8"/>
  <c r="AE250" i="8"/>
  <c r="Y250" i="8"/>
  <c r="AC250" i="8" s="1"/>
  <c r="AF250" i="8" s="1"/>
  <c r="V250" i="8"/>
  <c r="U250" i="8"/>
  <c r="T250" i="8"/>
  <c r="P250" i="8"/>
  <c r="M250" i="8"/>
  <c r="L250" i="8"/>
  <c r="H250" i="8"/>
  <c r="R250" i="8" s="1"/>
  <c r="G250" i="8"/>
  <c r="AJ249" i="8"/>
  <c r="AK249" i="8" s="1"/>
  <c r="AH249" i="8"/>
  <c r="AG249" i="8"/>
  <c r="AE249" i="8"/>
  <c r="Y249" i="8"/>
  <c r="V249" i="8"/>
  <c r="Z249" i="8" s="1"/>
  <c r="U249" i="8"/>
  <c r="W249" i="8" s="1"/>
  <c r="AA249" i="8" s="1"/>
  <c r="T249" i="8"/>
  <c r="P249" i="8"/>
  <c r="M249" i="8"/>
  <c r="L249" i="8"/>
  <c r="H249" i="8"/>
  <c r="N249" i="8" s="1"/>
  <c r="G249" i="8"/>
  <c r="AK248" i="8"/>
  <c r="AH248" i="8"/>
  <c r="AG248" i="8"/>
  <c r="AE248" i="8"/>
  <c r="AD248" i="8"/>
  <c r="Y248" i="8"/>
  <c r="V248" i="8"/>
  <c r="U248" i="8"/>
  <c r="T248" i="8"/>
  <c r="P248" i="8"/>
  <c r="M248" i="8"/>
  <c r="L248" i="8"/>
  <c r="H248" i="8"/>
  <c r="G248" i="8"/>
  <c r="AH247" i="8"/>
  <c r="AG247" i="8"/>
  <c r="AE247" i="8"/>
  <c r="Y247" i="8"/>
  <c r="V247" i="8"/>
  <c r="U247" i="8"/>
  <c r="T247" i="8"/>
  <c r="M247" i="8"/>
  <c r="L247" i="8"/>
  <c r="H247" i="8"/>
  <c r="R247" i="8" s="1"/>
  <c r="G247" i="8"/>
  <c r="AK246" i="8"/>
  <c r="AJ246" i="8"/>
  <c r="AH246" i="8"/>
  <c r="AG246" i="8"/>
  <c r="AE246" i="8"/>
  <c r="AD246" i="8"/>
  <c r="Y246" i="8"/>
  <c r="V246" i="8"/>
  <c r="Z246" i="8" s="1"/>
  <c r="U246" i="8"/>
  <c r="T246" i="8"/>
  <c r="P246" i="8"/>
  <c r="M246" i="8"/>
  <c r="L246" i="8"/>
  <c r="H246" i="8"/>
  <c r="G246" i="8"/>
  <c r="AH245" i="8"/>
  <c r="AG245" i="8"/>
  <c r="AE245" i="8"/>
  <c r="Y245" i="8"/>
  <c r="V245" i="8"/>
  <c r="U245" i="8"/>
  <c r="T245" i="8"/>
  <c r="M245" i="8"/>
  <c r="L245" i="8"/>
  <c r="H245" i="8"/>
  <c r="G245" i="8"/>
  <c r="AH244" i="8"/>
  <c r="AG244" i="8"/>
  <c r="AE244" i="8"/>
  <c r="Y244" i="8"/>
  <c r="V244" i="8"/>
  <c r="Z244" i="8" s="1"/>
  <c r="U244" i="8"/>
  <c r="T244" i="8"/>
  <c r="P244" i="8"/>
  <c r="M244" i="8"/>
  <c r="L244" i="8"/>
  <c r="H244" i="8"/>
  <c r="G244" i="8"/>
  <c r="AH243" i="8"/>
  <c r="AG243" i="8"/>
  <c r="AE243" i="8"/>
  <c r="Y243" i="8"/>
  <c r="V243" i="8"/>
  <c r="Z243" i="8" s="1"/>
  <c r="U243" i="8"/>
  <c r="T243" i="8"/>
  <c r="P243" i="8"/>
  <c r="AJ243" i="8" s="1"/>
  <c r="AK243" i="8" s="1"/>
  <c r="M243" i="8"/>
  <c r="L243" i="8"/>
  <c r="H243" i="8"/>
  <c r="N243" i="8" s="1"/>
  <c r="G243" i="8"/>
  <c r="AJ242" i="8"/>
  <c r="AK242" i="8" s="1"/>
  <c r="AH242" i="8"/>
  <c r="AG242" i="8"/>
  <c r="AE242" i="8"/>
  <c r="Y242" i="8"/>
  <c r="AC242" i="8" s="1"/>
  <c r="AF242" i="8" s="1"/>
  <c r="V242" i="8"/>
  <c r="Z242" i="8" s="1"/>
  <c r="U242" i="8"/>
  <c r="W242" i="8" s="1"/>
  <c r="AA242" i="8" s="1"/>
  <c r="T242" i="8"/>
  <c r="P242" i="8"/>
  <c r="M242" i="8"/>
  <c r="L242" i="8"/>
  <c r="H242" i="8"/>
  <c r="G242" i="8"/>
  <c r="AK241" i="8"/>
  <c r="AH241" i="8"/>
  <c r="AG241" i="8"/>
  <c r="AE241" i="8"/>
  <c r="AD241" i="8"/>
  <c r="Y241" i="8"/>
  <c r="V241" i="8"/>
  <c r="U241" i="8"/>
  <c r="T241" i="8"/>
  <c r="M241" i="8"/>
  <c r="L241" i="8"/>
  <c r="H241" i="8"/>
  <c r="G241" i="8"/>
  <c r="AH240" i="8"/>
  <c r="AG240" i="8"/>
  <c r="AE240" i="8"/>
  <c r="Y240" i="8"/>
  <c r="V240" i="8"/>
  <c r="Z240" i="8" s="1"/>
  <c r="U240" i="8"/>
  <c r="T240" i="8"/>
  <c r="P240" i="8"/>
  <c r="M240" i="8"/>
  <c r="L240" i="8"/>
  <c r="H240" i="8"/>
  <c r="R240" i="8" s="1"/>
  <c r="G240" i="8"/>
  <c r="AH239" i="8"/>
  <c r="AG239" i="8"/>
  <c r="AE239" i="8"/>
  <c r="Y239" i="8"/>
  <c r="V239" i="8"/>
  <c r="Z239" i="8" s="1"/>
  <c r="U239" i="8"/>
  <c r="T239" i="8"/>
  <c r="P239" i="8"/>
  <c r="AJ239" i="8" s="1"/>
  <c r="AK239" i="8" s="1"/>
  <c r="M239" i="8"/>
  <c r="L239" i="8"/>
  <c r="H239" i="8"/>
  <c r="G239" i="8"/>
  <c r="AJ238" i="8"/>
  <c r="AK238" i="8" s="1"/>
  <c r="AH238" i="8"/>
  <c r="AG238" i="8"/>
  <c r="AE238" i="8"/>
  <c r="Y238" i="8"/>
  <c r="AC238" i="8" s="1"/>
  <c r="AF238" i="8" s="1"/>
  <c r="V238" i="8"/>
  <c r="Z238" i="8" s="1"/>
  <c r="U238" i="8"/>
  <c r="T238" i="8"/>
  <c r="P238" i="8"/>
  <c r="M238" i="8"/>
  <c r="L238" i="8"/>
  <c r="H238" i="8"/>
  <c r="G238" i="8"/>
  <c r="AH237" i="8"/>
  <c r="AG237" i="8"/>
  <c r="AE237" i="8"/>
  <c r="Y237" i="8"/>
  <c r="V237" i="8"/>
  <c r="U237" i="8"/>
  <c r="T237" i="8"/>
  <c r="M237" i="8"/>
  <c r="L237" i="8"/>
  <c r="H237" i="8"/>
  <c r="R237" i="8" s="1"/>
  <c r="G237" i="8"/>
  <c r="AH236" i="8"/>
  <c r="AG236" i="8"/>
  <c r="AE236" i="8"/>
  <c r="Y236" i="8"/>
  <c r="X236" i="8" s="1"/>
  <c r="AB236" i="8" s="1"/>
  <c r="V236" i="8"/>
  <c r="Z236" i="8" s="1"/>
  <c r="U236" i="8"/>
  <c r="T236" i="8"/>
  <c r="P236" i="8"/>
  <c r="M236" i="8"/>
  <c r="L236" i="8"/>
  <c r="H236" i="8"/>
  <c r="G236" i="8"/>
  <c r="AH235" i="8"/>
  <c r="AG235" i="8"/>
  <c r="AE235" i="8"/>
  <c r="Y235" i="8"/>
  <c r="V235" i="8"/>
  <c r="Z235" i="8" s="1"/>
  <c r="U235" i="8"/>
  <c r="T235" i="8"/>
  <c r="P235" i="8"/>
  <c r="AJ235" i="8" s="1"/>
  <c r="AK235" i="8" s="1"/>
  <c r="M235" i="8"/>
  <c r="L235" i="8"/>
  <c r="H235" i="8"/>
  <c r="G235" i="8"/>
  <c r="AJ234" i="8"/>
  <c r="AK234" i="8" s="1"/>
  <c r="AH234" i="8"/>
  <c r="AG234" i="8"/>
  <c r="AE234" i="8"/>
  <c r="Y234" i="8"/>
  <c r="AC234" i="8" s="1"/>
  <c r="AF234" i="8" s="1"/>
  <c r="V234" i="8"/>
  <c r="Z234" i="8" s="1"/>
  <c r="U234" i="8"/>
  <c r="T234" i="8"/>
  <c r="P234" i="8"/>
  <c r="M234" i="8"/>
  <c r="L234" i="8"/>
  <c r="H234" i="8"/>
  <c r="R234" i="8" s="1"/>
  <c r="G234" i="8"/>
  <c r="AH233" i="8"/>
  <c r="AG233" i="8"/>
  <c r="AE233" i="8"/>
  <c r="Y233" i="8"/>
  <c r="V233" i="8"/>
  <c r="U233" i="8"/>
  <c r="T233" i="8"/>
  <c r="M233" i="8"/>
  <c r="L233" i="8"/>
  <c r="H233" i="8"/>
  <c r="G233" i="8"/>
  <c r="AH232" i="8"/>
  <c r="AG232" i="8"/>
  <c r="AE232" i="8"/>
  <c r="Y232" i="8"/>
  <c r="V232" i="8"/>
  <c r="U232" i="8"/>
  <c r="T232" i="8"/>
  <c r="M232" i="8"/>
  <c r="P232" i="8" s="1"/>
  <c r="L232" i="8"/>
  <c r="H232" i="8"/>
  <c r="R232" i="8" s="1"/>
  <c r="G232" i="8"/>
  <c r="AH231" i="8"/>
  <c r="AG231" i="8"/>
  <c r="AE231" i="8"/>
  <c r="Y231" i="8"/>
  <c r="V231" i="8"/>
  <c r="Z231" i="8" s="1"/>
  <c r="U231" i="8"/>
  <c r="T231" i="8"/>
  <c r="P231" i="8"/>
  <c r="AJ231" i="8" s="1"/>
  <c r="AK231" i="8" s="1"/>
  <c r="M231" i="8"/>
  <c r="L231" i="8"/>
  <c r="H231" i="8"/>
  <c r="R231" i="8" s="1"/>
  <c r="G231" i="8"/>
  <c r="AJ230" i="8"/>
  <c r="AK230" i="8" s="1"/>
  <c r="AH230" i="8"/>
  <c r="AG230" i="8"/>
  <c r="AE230" i="8"/>
  <c r="Y230" i="8"/>
  <c r="AC230" i="8" s="1"/>
  <c r="AF230" i="8" s="1"/>
  <c r="V230" i="8"/>
  <c r="Z230" i="8" s="1"/>
  <c r="U230" i="8"/>
  <c r="T230" i="8"/>
  <c r="P230" i="8"/>
  <c r="M230" i="8"/>
  <c r="L230" i="8"/>
  <c r="H230" i="8"/>
  <c r="G230" i="8"/>
  <c r="AH229" i="8"/>
  <c r="AG229" i="8"/>
  <c r="AE229" i="8"/>
  <c r="Y229" i="8"/>
  <c r="V229" i="8"/>
  <c r="U229" i="8"/>
  <c r="T229" i="8"/>
  <c r="M229" i="8"/>
  <c r="L229" i="8"/>
  <c r="H229" i="8"/>
  <c r="N229" i="8" s="1"/>
  <c r="G229" i="8"/>
  <c r="AH228" i="8"/>
  <c r="AG228" i="8"/>
  <c r="AE228" i="8"/>
  <c r="Y228" i="8"/>
  <c r="V228" i="8"/>
  <c r="U228" i="8"/>
  <c r="T228" i="8"/>
  <c r="M228" i="8"/>
  <c r="P228" i="8" s="1"/>
  <c r="AJ228" i="8" s="1"/>
  <c r="AK228" i="8" s="1"/>
  <c r="L228" i="8"/>
  <c r="H228" i="8"/>
  <c r="G228" i="8"/>
  <c r="AH227" i="8"/>
  <c r="AG227" i="8"/>
  <c r="AE227" i="8"/>
  <c r="Y227" i="8"/>
  <c r="V227" i="8"/>
  <c r="Z227" i="8" s="1"/>
  <c r="U227" i="8"/>
  <c r="T227" i="8"/>
  <c r="M227" i="8"/>
  <c r="P227" i="8" s="1"/>
  <c r="AJ227" i="8" s="1"/>
  <c r="AK227" i="8" s="1"/>
  <c r="L227" i="8"/>
  <c r="H227" i="8"/>
  <c r="R227" i="8" s="1"/>
  <c r="G227" i="8"/>
  <c r="AJ226" i="8"/>
  <c r="AK226" i="8" s="1"/>
  <c r="AH226" i="8"/>
  <c r="AG226" i="8"/>
  <c r="AE226" i="8"/>
  <c r="Y226" i="8"/>
  <c r="AC226" i="8" s="1"/>
  <c r="AF226" i="8" s="1"/>
  <c r="V226" i="8"/>
  <c r="Z226" i="8" s="1"/>
  <c r="U226" i="8"/>
  <c r="T226" i="8"/>
  <c r="P226" i="8"/>
  <c r="M226" i="8"/>
  <c r="L226" i="8"/>
  <c r="H226" i="8"/>
  <c r="G226" i="8"/>
  <c r="AH225" i="8"/>
  <c r="AG225" i="8"/>
  <c r="AE225" i="8"/>
  <c r="Y225" i="8"/>
  <c r="V225" i="8"/>
  <c r="U225" i="8"/>
  <c r="T225" i="8"/>
  <c r="M225" i="8"/>
  <c r="L225" i="8"/>
  <c r="H225" i="8"/>
  <c r="G225" i="8"/>
  <c r="AH224" i="8"/>
  <c r="AG224" i="8"/>
  <c r="AE224" i="8"/>
  <c r="Y224" i="8"/>
  <c r="V224" i="8"/>
  <c r="U224" i="8"/>
  <c r="T224" i="8"/>
  <c r="M224" i="8"/>
  <c r="P224" i="8" s="1"/>
  <c r="AJ224" i="8" s="1"/>
  <c r="AK224" i="8" s="1"/>
  <c r="L224" i="8"/>
  <c r="H224" i="8"/>
  <c r="R224" i="8" s="1"/>
  <c r="G224" i="8"/>
  <c r="AH223" i="8"/>
  <c r="AG223" i="8"/>
  <c r="AE223" i="8"/>
  <c r="Y223" i="8"/>
  <c r="V223" i="8"/>
  <c r="U223" i="8"/>
  <c r="T223" i="8"/>
  <c r="M223" i="8"/>
  <c r="P223" i="8" s="1"/>
  <c r="AJ223" i="8" s="1"/>
  <c r="AK223" i="8" s="1"/>
  <c r="L223" i="8"/>
  <c r="H223" i="8"/>
  <c r="G223" i="8"/>
  <c r="AJ222" i="8"/>
  <c r="AK222" i="8" s="1"/>
  <c r="AH222" i="8"/>
  <c r="AG222" i="8"/>
  <c r="AE222" i="8"/>
  <c r="Y222" i="8"/>
  <c r="V222" i="8"/>
  <c r="Z222" i="8" s="1"/>
  <c r="U222" i="8"/>
  <c r="T222" i="8"/>
  <c r="P222" i="8"/>
  <c r="M222" i="8"/>
  <c r="L222" i="8"/>
  <c r="H222" i="8"/>
  <c r="R222" i="8" s="1"/>
  <c r="G222" i="8"/>
  <c r="AH221" i="8"/>
  <c r="AG221" i="8"/>
  <c r="AE221" i="8"/>
  <c r="Y221" i="8"/>
  <c r="V221" i="8"/>
  <c r="U221" i="8"/>
  <c r="T221" i="8"/>
  <c r="M221" i="8"/>
  <c r="L221" i="8"/>
  <c r="H221" i="8"/>
  <c r="G221" i="8"/>
  <c r="AK220" i="8"/>
  <c r="AH220" i="8"/>
  <c r="AG220" i="8"/>
  <c r="AE220" i="8"/>
  <c r="AD220" i="8"/>
  <c r="Y220" i="8"/>
  <c r="V220" i="8"/>
  <c r="U220" i="8"/>
  <c r="T220" i="8"/>
  <c r="M220" i="8"/>
  <c r="P220" i="8" s="1"/>
  <c r="AJ220" i="8" s="1"/>
  <c r="L220" i="8"/>
  <c r="H220" i="8"/>
  <c r="G220" i="8"/>
  <c r="AH219" i="8"/>
  <c r="AG219" i="8"/>
  <c r="AE219" i="8"/>
  <c r="Y219" i="8"/>
  <c r="AC219" i="8" s="1"/>
  <c r="AF219" i="8" s="1"/>
  <c r="V219" i="8"/>
  <c r="Z219" i="8" s="1"/>
  <c r="U219" i="8"/>
  <c r="T219" i="8"/>
  <c r="M219" i="8"/>
  <c r="P219" i="8" s="1"/>
  <c r="AJ219" i="8" s="1"/>
  <c r="AK219" i="8" s="1"/>
  <c r="L219" i="8"/>
  <c r="H219" i="8"/>
  <c r="G219" i="8"/>
  <c r="AH218" i="8"/>
  <c r="AG218" i="8"/>
  <c r="AE218" i="8"/>
  <c r="Y218" i="8"/>
  <c r="AC218" i="8" s="1"/>
  <c r="AF218" i="8" s="1"/>
  <c r="V218" i="8"/>
  <c r="U218" i="8"/>
  <c r="T218" i="8"/>
  <c r="P218" i="8"/>
  <c r="AJ218" i="8" s="1"/>
  <c r="AK218" i="8" s="1"/>
  <c r="M218" i="8"/>
  <c r="L218" i="8"/>
  <c r="H218" i="8"/>
  <c r="R218" i="8" s="1"/>
  <c r="G218" i="8"/>
  <c r="AH217" i="8"/>
  <c r="AG217" i="8"/>
  <c r="AE217" i="8"/>
  <c r="Y217" i="8"/>
  <c r="V217" i="8"/>
  <c r="U217" i="8"/>
  <c r="T217" i="8"/>
  <c r="M217" i="8"/>
  <c r="L217" i="8"/>
  <c r="H217" i="8"/>
  <c r="G217" i="8"/>
  <c r="AH216" i="8"/>
  <c r="AG216" i="8"/>
  <c r="AE216" i="8"/>
  <c r="Y216" i="8"/>
  <c r="V216" i="8"/>
  <c r="U216" i="8"/>
  <c r="T216" i="8"/>
  <c r="M216" i="8"/>
  <c r="P216" i="8" s="1"/>
  <c r="AJ216" i="8" s="1"/>
  <c r="AK216" i="8" s="1"/>
  <c r="L216" i="8"/>
  <c r="H216" i="8"/>
  <c r="R216" i="8" s="1"/>
  <c r="G216" i="8"/>
  <c r="AH215" i="8"/>
  <c r="AG215" i="8"/>
  <c r="AE215" i="8"/>
  <c r="Y215" i="8"/>
  <c r="AC215" i="8" s="1"/>
  <c r="AF215" i="8" s="1"/>
  <c r="V215" i="8"/>
  <c r="W215" i="8" s="1"/>
  <c r="AA215" i="8" s="1"/>
  <c r="U215" i="8"/>
  <c r="T215" i="8"/>
  <c r="M215" i="8"/>
  <c r="P215" i="8" s="1"/>
  <c r="AJ215" i="8" s="1"/>
  <c r="AK215" i="8" s="1"/>
  <c r="L215" i="8"/>
  <c r="H215" i="8"/>
  <c r="G215" i="8"/>
  <c r="AK214" i="8"/>
  <c r="AH214" i="8"/>
  <c r="AG214" i="8"/>
  <c r="AE214" i="8"/>
  <c r="AD214" i="8"/>
  <c r="Y214" i="8"/>
  <c r="AC214" i="8" s="1"/>
  <c r="AF214" i="8" s="1"/>
  <c r="V214" i="8"/>
  <c r="U214" i="8"/>
  <c r="T214" i="8"/>
  <c r="P214" i="8"/>
  <c r="AJ214" i="8" s="1"/>
  <c r="M214" i="8"/>
  <c r="L214" i="8"/>
  <c r="H214" i="8"/>
  <c r="G214" i="8"/>
  <c r="AH213" i="8"/>
  <c r="AG213" i="8"/>
  <c r="AE213" i="8"/>
  <c r="Y213" i="8"/>
  <c r="V213" i="8"/>
  <c r="U213" i="8"/>
  <c r="W213" i="8" s="1"/>
  <c r="AA213" i="8" s="1"/>
  <c r="T213" i="8"/>
  <c r="P213" i="8"/>
  <c r="AJ213" i="8" s="1"/>
  <c r="AK213" i="8" s="1"/>
  <c r="M213" i="8"/>
  <c r="L213" i="8"/>
  <c r="H213" i="8"/>
  <c r="G213" i="8"/>
  <c r="AK212" i="8"/>
  <c r="AH212" i="8"/>
  <c r="AG212" i="8"/>
  <c r="AE212" i="8"/>
  <c r="AD212" i="8"/>
  <c r="Y212" i="8"/>
  <c r="V212" i="8"/>
  <c r="U212" i="8"/>
  <c r="T212" i="8"/>
  <c r="M212" i="8"/>
  <c r="P212" i="8" s="1"/>
  <c r="AJ212" i="8" s="1"/>
  <c r="L212" i="8"/>
  <c r="H212" i="8"/>
  <c r="G212" i="8"/>
  <c r="AK211" i="8"/>
  <c r="AH211" i="8"/>
  <c r="AG211" i="8"/>
  <c r="AE211" i="8"/>
  <c r="AD211" i="8"/>
  <c r="Y211" i="8"/>
  <c r="AC211" i="8" s="1"/>
  <c r="AF211" i="8" s="1"/>
  <c r="V211" i="8"/>
  <c r="U211" i="8"/>
  <c r="T211" i="8"/>
  <c r="P211" i="8"/>
  <c r="AJ211" i="8" s="1"/>
  <c r="M211" i="8"/>
  <c r="L211" i="8"/>
  <c r="H211" i="8"/>
  <c r="N211" i="8" s="1"/>
  <c r="G211" i="8"/>
  <c r="AJ210" i="8"/>
  <c r="AK210" i="8" s="1"/>
  <c r="AH210" i="8"/>
  <c r="AG210" i="8"/>
  <c r="AE210" i="8"/>
  <c r="Y210" i="8"/>
  <c r="AC210" i="8" s="1"/>
  <c r="AF210" i="8" s="1"/>
  <c r="V210" i="8"/>
  <c r="Z210" i="8" s="1"/>
  <c r="U210" i="8"/>
  <c r="T210" i="8"/>
  <c r="R210" i="8"/>
  <c r="P210" i="8"/>
  <c r="M210" i="8"/>
  <c r="L210" i="8"/>
  <c r="H210" i="8"/>
  <c r="O210" i="8" s="1"/>
  <c r="G210" i="8"/>
  <c r="AH209" i="8"/>
  <c r="AG209" i="8"/>
  <c r="AE209" i="8"/>
  <c r="Y209" i="8"/>
  <c r="V209" i="8"/>
  <c r="U209" i="8"/>
  <c r="T209" i="8"/>
  <c r="P209" i="8"/>
  <c r="AJ209" i="8" s="1"/>
  <c r="AK209" i="8" s="1"/>
  <c r="M209" i="8"/>
  <c r="L209" i="8"/>
  <c r="H209" i="8"/>
  <c r="G209" i="8"/>
  <c r="AK208" i="8"/>
  <c r="AH208" i="8"/>
  <c r="AG208" i="8"/>
  <c r="AE208" i="8"/>
  <c r="AD208" i="8"/>
  <c r="Y208" i="8"/>
  <c r="AC208" i="8" s="1"/>
  <c r="AF208" i="8" s="1"/>
  <c r="V208" i="8"/>
  <c r="U208" i="8"/>
  <c r="T208" i="8"/>
  <c r="P208" i="8"/>
  <c r="AJ208" i="8" s="1"/>
  <c r="M208" i="8"/>
  <c r="L208" i="8"/>
  <c r="H208" i="8"/>
  <c r="G208" i="8"/>
  <c r="AH207" i="8"/>
  <c r="AG207" i="8"/>
  <c r="AE207" i="8"/>
  <c r="Y207" i="8"/>
  <c r="AC207" i="8" s="1"/>
  <c r="AF207" i="8" s="1"/>
  <c r="V207" i="8"/>
  <c r="U207" i="8"/>
  <c r="T207" i="8"/>
  <c r="P207" i="8"/>
  <c r="AJ207" i="8" s="1"/>
  <c r="AK207" i="8" s="1"/>
  <c r="M207" i="8"/>
  <c r="L207" i="8"/>
  <c r="H207" i="8"/>
  <c r="G207" i="8"/>
  <c r="AJ206" i="8"/>
  <c r="AK206" i="8" s="1"/>
  <c r="AH206" i="8"/>
  <c r="AG206" i="8"/>
  <c r="AE206" i="8"/>
  <c r="Y206" i="8"/>
  <c r="AC206" i="8" s="1"/>
  <c r="AF206" i="8" s="1"/>
  <c r="V206" i="8"/>
  <c r="Z206" i="8" s="1"/>
  <c r="U206" i="8"/>
  <c r="T206" i="8"/>
  <c r="P206" i="8"/>
  <c r="M206" i="8"/>
  <c r="L206" i="8"/>
  <c r="H206" i="8"/>
  <c r="G206" i="8"/>
  <c r="AH205" i="8"/>
  <c r="AG205" i="8"/>
  <c r="AE205" i="8"/>
  <c r="Y205" i="8"/>
  <c r="V205" i="8"/>
  <c r="U205" i="8"/>
  <c r="W205" i="8" s="1"/>
  <c r="AA205" i="8" s="1"/>
  <c r="T205" i="8"/>
  <c r="P205" i="8"/>
  <c r="AJ205" i="8" s="1"/>
  <c r="AK205" i="8" s="1"/>
  <c r="M205" i="8"/>
  <c r="L205" i="8"/>
  <c r="H205" i="8"/>
  <c r="G205" i="8"/>
  <c r="AK204" i="8"/>
  <c r="AH204" i="8"/>
  <c r="AG204" i="8"/>
  <c r="AE204" i="8"/>
  <c r="AD204" i="8"/>
  <c r="Y204" i="8"/>
  <c r="AC204" i="8" s="1"/>
  <c r="AF204" i="8" s="1"/>
  <c r="V204" i="8"/>
  <c r="U204" i="8"/>
  <c r="T204" i="8"/>
  <c r="P204" i="8"/>
  <c r="AJ204" i="8" s="1"/>
  <c r="M204" i="8"/>
  <c r="L204" i="8"/>
  <c r="H204" i="8"/>
  <c r="G204" i="8"/>
  <c r="AH203" i="8"/>
  <c r="AG203" i="8"/>
  <c r="AE203" i="8"/>
  <c r="Y203" i="8"/>
  <c r="AC203" i="8" s="1"/>
  <c r="AF203" i="8" s="1"/>
  <c r="V203" i="8"/>
  <c r="U203" i="8"/>
  <c r="T203" i="8"/>
  <c r="P203" i="8"/>
  <c r="AJ203" i="8" s="1"/>
  <c r="AK203" i="8" s="1"/>
  <c r="M203" i="8"/>
  <c r="L203" i="8"/>
  <c r="H203" i="8"/>
  <c r="R203" i="8" s="1"/>
  <c r="G203" i="8"/>
  <c r="AJ202" i="8"/>
  <c r="AK202" i="8" s="1"/>
  <c r="AH202" i="8"/>
  <c r="AG202" i="8"/>
  <c r="AE202" i="8"/>
  <c r="Y202" i="8"/>
  <c r="AC202" i="8" s="1"/>
  <c r="AF202" i="8" s="1"/>
  <c r="V202" i="8"/>
  <c r="Z202" i="8" s="1"/>
  <c r="U202" i="8"/>
  <c r="W202" i="8" s="1"/>
  <c r="AA202" i="8" s="1"/>
  <c r="T202" i="8"/>
  <c r="P202" i="8"/>
  <c r="M202" i="8"/>
  <c r="L202" i="8"/>
  <c r="H202" i="8"/>
  <c r="G202" i="8"/>
  <c r="AH201" i="8"/>
  <c r="AG201" i="8"/>
  <c r="AE201" i="8"/>
  <c r="Y201" i="8"/>
  <c r="V201" i="8"/>
  <c r="U201" i="8"/>
  <c r="T201" i="8"/>
  <c r="P201" i="8"/>
  <c r="AJ201" i="8" s="1"/>
  <c r="AK201" i="8" s="1"/>
  <c r="M201" i="8"/>
  <c r="L201" i="8"/>
  <c r="H201" i="8"/>
  <c r="N201" i="8" s="1"/>
  <c r="G201" i="8"/>
  <c r="AH200" i="8"/>
  <c r="AG200" i="8"/>
  <c r="AE200" i="8"/>
  <c r="Y200" i="8"/>
  <c r="AC200" i="8" s="1"/>
  <c r="AF200" i="8" s="1"/>
  <c r="V200" i="8"/>
  <c r="U200" i="8"/>
  <c r="W200" i="8" s="1"/>
  <c r="AA200" i="8" s="1"/>
  <c r="T200" i="8"/>
  <c r="P200" i="8"/>
  <c r="AJ200" i="8" s="1"/>
  <c r="AK200" i="8" s="1"/>
  <c r="M200" i="8"/>
  <c r="L200" i="8"/>
  <c r="H200" i="8"/>
  <c r="G200" i="8"/>
  <c r="AH199" i="8"/>
  <c r="AG199" i="8"/>
  <c r="AE199" i="8"/>
  <c r="Y199" i="8"/>
  <c r="AC199" i="8" s="1"/>
  <c r="AF199" i="8" s="1"/>
  <c r="V199" i="8"/>
  <c r="U199" i="8"/>
  <c r="T199" i="8"/>
  <c r="P199" i="8"/>
  <c r="AJ199" i="8" s="1"/>
  <c r="AK199" i="8" s="1"/>
  <c r="M199" i="8"/>
  <c r="L199" i="8"/>
  <c r="H199" i="8"/>
  <c r="G199" i="8"/>
  <c r="AJ198" i="8"/>
  <c r="AK198" i="8" s="1"/>
  <c r="AH198" i="8"/>
  <c r="AG198" i="8"/>
  <c r="AE198" i="8"/>
  <c r="Y198" i="8"/>
  <c r="AC198" i="8" s="1"/>
  <c r="AF198" i="8" s="1"/>
  <c r="V198" i="8"/>
  <c r="Z198" i="8" s="1"/>
  <c r="X198" i="8" s="1"/>
  <c r="AB198" i="8" s="1"/>
  <c r="U198" i="8"/>
  <c r="T198" i="8"/>
  <c r="P198" i="8"/>
  <c r="M198" i="8"/>
  <c r="L198" i="8"/>
  <c r="H198" i="8"/>
  <c r="G198" i="8"/>
  <c r="AH197" i="8"/>
  <c r="AG197" i="8"/>
  <c r="AE197" i="8"/>
  <c r="Y197" i="8"/>
  <c r="V197" i="8"/>
  <c r="U197" i="8"/>
  <c r="T197" i="8"/>
  <c r="P197" i="8"/>
  <c r="AJ197" i="8" s="1"/>
  <c r="AK197" i="8" s="1"/>
  <c r="M197" i="8"/>
  <c r="L197" i="8"/>
  <c r="H197" i="8"/>
  <c r="G197" i="8"/>
  <c r="AK196" i="8"/>
  <c r="AJ196" i="8"/>
  <c r="AH196" i="8"/>
  <c r="AG196" i="8"/>
  <c r="AE196" i="8"/>
  <c r="AD196" i="8"/>
  <c r="Y196" i="8"/>
  <c r="AC196" i="8" s="1"/>
  <c r="AF196" i="8" s="1"/>
  <c r="V196" i="8"/>
  <c r="U196" i="8"/>
  <c r="T196" i="8"/>
  <c r="P196" i="8"/>
  <c r="M196" i="8"/>
  <c r="L196" i="8"/>
  <c r="H196" i="8"/>
  <c r="R196" i="8" s="1"/>
  <c r="G196" i="8"/>
  <c r="AK195" i="8"/>
  <c r="AH195" i="8"/>
  <c r="AG195" i="8"/>
  <c r="AE195" i="8"/>
  <c r="AD195" i="8"/>
  <c r="Y195" i="8"/>
  <c r="V195" i="8"/>
  <c r="Z195" i="8" s="1"/>
  <c r="U195" i="8"/>
  <c r="T195" i="8"/>
  <c r="M195" i="8"/>
  <c r="P195" i="8" s="1"/>
  <c r="L195" i="8"/>
  <c r="H195" i="8"/>
  <c r="R195" i="8" s="1"/>
  <c r="G195" i="8"/>
  <c r="AK194" i="8"/>
  <c r="AH194" i="8"/>
  <c r="AG194" i="8"/>
  <c r="AE194" i="8"/>
  <c r="AD194" i="8"/>
  <c r="Y194" i="8"/>
  <c r="V194" i="8"/>
  <c r="Z194" i="8" s="1"/>
  <c r="U194" i="8"/>
  <c r="T194" i="8"/>
  <c r="M194" i="8"/>
  <c r="P194" i="8" s="1"/>
  <c r="L194" i="8"/>
  <c r="H194" i="8"/>
  <c r="R194" i="8" s="1"/>
  <c r="G194" i="8"/>
  <c r="AH193" i="8"/>
  <c r="AG193" i="8"/>
  <c r="AE193" i="8"/>
  <c r="Y193" i="8"/>
  <c r="AC193" i="8" s="1"/>
  <c r="AF193" i="8" s="1"/>
  <c r="V193" i="8"/>
  <c r="U193" i="8"/>
  <c r="T193" i="8"/>
  <c r="P193" i="8"/>
  <c r="AJ193" i="8" s="1"/>
  <c r="AK193" i="8" s="1"/>
  <c r="M193" i="8"/>
  <c r="L193" i="8"/>
  <c r="H193" i="8"/>
  <c r="O193" i="8" s="1"/>
  <c r="G193" i="8"/>
  <c r="AK192" i="8"/>
  <c r="AJ192" i="8"/>
  <c r="AH192" i="8"/>
  <c r="AG192" i="8"/>
  <c r="AE192" i="8"/>
  <c r="AD192" i="8"/>
  <c r="Y192" i="8"/>
  <c r="AC192" i="8" s="1"/>
  <c r="AF192" i="8" s="1"/>
  <c r="V192" i="8"/>
  <c r="U192" i="8"/>
  <c r="T192" i="8"/>
  <c r="P192" i="8"/>
  <c r="M192" i="8"/>
  <c r="L192" i="8"/>
  <c r="H192" i="8"/>
  <c r="R192" i="8" s="1"/>
  <c r="G192" i="8"/>
  <c r="AH191" i="8"/>
  <c r="AG191" i="8"/>
  <c r="AE191" i="8"/>
  <c r="Y191" i="8"/>
  <c r="V191" i="8"/>
  <c r="U191" i="8"/>
  <c r="W191" i="8" s="1"/>
  <c r="T191" i="8"/>
  <c r="M191" i="8"/>
  <c r="P191" i="8" s="1"/>
  <c r="L191" i="8"/>
  <c r="H191" i="8"/>
  <c r="R191" i="8" s="1"/>
  <c r="G191" i="8"/>
  <c r="AH190" i="8"/>
  <c r="AG190" i="8"/>
  <c r="AE190" i="8"/>
  <c r="Y190" i="8"/>
  <c r="V190" i="8"/>
  <c r="Z190" i="8" s="1"/>
  <c r="U190" i="8"/>
  <c r="T190" i="8"/>
  <c r="M190" i="8"/>
  <c r="P190" i="8" s="1"/>
  <c r="L190" i="8"/>
  <c r="H190" i="8"/>
  <c r="G190" i="8"/>
  <c r="AH189" i="8"/>
  <c r="AG189" i="8"/>
  <c r="AE189" i="8"/>
  <c r="Y189" i="8"/>
  <c r="V189" i="8"/>
  <c r="U189" i="8"/>
  <c r="T189" i="8"/>
  <c r="P189" i="8"/>
  <c r="M189" i="8"/>
  <c r="L189" i="8"/>
  <c r="H189" i="8"/>
  <c r="R189" i="8" s="1"/>
  <c r="G189" i="8"/>
  <c r="AJ188" i="8"/>
  <c r="AK188" i="8" s="1"/>
  <c r="AH188" i="8"/>
  <c r="AG188" i="8"/>
  <c r="AE188" i="8"/>
  <c r="Y188" i="8"/>
  <c r="AC188" i="8" s="1"/>
  <c r="AF188" i="8" s="1"/>
  <c r="V188" i="8"/>
  <c r="U188" i="8"/>
  <c r="T188" i="8"/>
  <c r="P188" i="8"/>
  <c r="M188" i="8"/>
  <c r="L188" i="8"/>
  <c r="H188" i="8"/>
  <c r="R188" i="8" s="1"/>
  <c r="G188" i="8"/>
  <c r="AH187" i="8"/>
  <c r="AG187" i="8"/>
  <c r="AE187" i="8"/>
  <c r="Y187" i="8"/>
  <c r="V187" i="8"/>
  <c r="U187" i="8"/>
  <c r="T187" i="8"/>
  <c r="M187" i="8"/>
  <c r="P187" i="8" s="1"/>
  <c r="AJ187" i="8" s="1"/>
  <c r="AK187" i="8" s="1"/>
  <c r="L187" i="8"/>
  <c r="H187" i="8"/>
  <c r="R187" i="8" s="1"/>
  <c r="G187" i="8"/>
  <c r="AH186" i="8"/>
  <c r="AG186" i="8"/>
  <c r="AE186" i="8"/>
  <c r="Y186" i="8"/>
  <c r="V186" i="8"/>
  <c r="U186" i="8"/>
  <c r="T186" i="8"/>
  <c r="M186" i="8"/>
  <c r="P186" i="8" s="1"/>
  <c r="L186" i="8"/>
  <c r="H186" i="8"/>
  <c r="R186" i="8" s="1"/>
  <c r="G186" i="8"/>
  <c r="AH185" i="8"/>
  <c r="AG185" i="8"/>
  <c r="AE185" i="8"/>
  <c r="Y185" i="8"/>
  <c r="V185" i="8"/>
  <c r="U185" i="8"/>
  <c r="T185" i="8"/>
  <c r="P185" i="8"/>
  <c r="M185" i="8"/>
  <c r="L185" i="8"/>
  <c r="H185" i="8"/>
  <c r="G185" i="8"/>
  <c r="AK184" i="8"/>
  <c r="AJ184" i="8"/>
  <c r="AH184" i="8"/>
  <c r="AG184" i="8"/>
  <c r="AE184" i="8"/>
  <c r="AD184" i="8"/>
  <c r="Y184" i="8"/>
  <c r="AC184" i="8" s="1"/>
  <c r="AF184" i="8" s="1"/>
  <c r="V184" i="8"/>
  <c r="U184" i="8"/>
  <c r="T184" i="8"/>
  <c r="P184" i="8"/>
  <c r="M184" i="8"/>
  <c r="L184" i="8"/>
  <c r="H184" i="8"/>
  <c r="R184" i="8" s="1"/>
  <c r="G184" i="8"/>
  <c r="AH183" i="8"/>
  <c r="AG183" i="8"/>
  <c r="AE183" i="8"/>
  <c r="Y183" i="8"/>
  <c r="AC183" i="8" s="1"/>
  <c r="AF183" i="8" s="1"/>
  <c r="V183" i="8"/>
  <c r="U183" i="8"/>
  <c r="T183" i="8"/>
  <c r="M183" i="8"/>
  <c r="P183" i="8" s="1"/>
  <c r="AJ183" i="8" s="1"/>
  <c r="AK183" i="8" s="1"/>
  <c r="L183" i="8"/>
  <c r="H183" i="8"/>
  <c r="R183" i="8" s="1"/>
  <c r="G183" i="8"/>
  <c r="AH182" i="8"/>
  <c r="AG182" i="8"/>
  <c r="AE182" i="8"/>
  <c r="Y182" i="8"/>
  <c r="V182" i="8"/>
  <c r="Z182" i="8" s="1"/>
  <c r="U182" i="8"/>
  <c r="T182" i="8"/>
  <c r="M182" i="8"/>
  <c r="P182" i="8" s="1"/>
  <c r="L182" i="8"/>
  <c r="H182" i="8"/>
  <c r="R182" i="8" s="1"/>
  <c r="G182" i="8"/>
  <c r="AH181" i="8"/>
  <c r="AG181" i="8"/>
  <c r="AE181" i="8"/>
  <c r="Y181" i="8"/>
  <c r="V181" i="8"/>
  <c r="U181" i="8"/>
  <c r="T181" i="8"/>
  <c r="P181" i="8"/>
  <c r="M181" i="8"/>
  <c r="L181" i="8"/>
  <c r="H181" i="8"/>
  <c r="R181" i="8" s="1"/>
  <c r="G181" i="8"/>
  <c r="AK180" i="8"/>
  <c r="AJ180" i="8"/>
  <c r="AH180" i="8"/>
  <c r="AG180" i="8"/>
  <c r="AE180" i="8"/>
  <c r="AD180" i="8"/>
  <c r="Y180" i="8"/>
  <c r="AC180" i="8" s="1"/>
  <c r="AF180" i="8" s="1"/>
  <c r="V180" i="8"/>
  <c r="U180" i="8"/>
  <c r="T180" i="8"/>
  <c r="P180" i="8"/>
  <c r="M180" i="8"/>
  <c r="L180" i="8"/>
  <c r="H180" i="8"/>
  <c r="R180" i="8" s="1"/>
  <c r="G180" i="8"/>
  <c r="AH179" i="8"/>
  <c r="AG179" i="8"/>
  <c r="AE179" i="8"/>
  <c r="Y179" i="8"/>
  <c r="AC179" i="8" s="1"/>
  <c r="AF179" i="8" s="1"/>
  <c r="V179" i="8"/>
  <c r="U179" i="8"/>
  <c r="T179" i="8"/>
  <c r="M179" i="8"/>
  <c r="P179" i="8" s="1"/>
  <c r="AJ179" i="8" s="1"/>
  <c r="AK179" i="8" s="1"/>
  <c r="L179" i="8"/>
  <c r="H179" i="8"/>
  <c r="R179" i="8" s="1"/>
  <c r="G179" i="8"/>
  <c r="AH178" i="8"/>
  <c r="AG178" i="8"/>
  <c r="AE178" i="8"/>
  <c r="Y178" i="8"/>
  <c r="V178" i="8"/>
  <c r="U178" i="8"/>
  <c r="W178" i="8" s="1"/>
  <c r="T178" i="8"/>
  <c r="M178" i="8"/>
  <c r="P178" i="8" s="1"/>
  <c r="L178" i="8"/>
  <c r="H178" i="8"/>
  <c r="N178" i="8" s="1"/>
  <c r="G178" i="8"/>
  <c r="AH177" i="8"/>
  <c r="AG177" i="8"/>
  <c r="AE177" i="8"/>
  <c r="Y177" i="8"/>
  <c r="V177" i="8"/>
  <c r="U177" i="8"/>
  <c r="T177" i="8"/>
  <c r="P177" i="8"/>
  <c r="M177" i="8"/>
  <c r="L177" i="8"/>
  <c r="H177" i="8"/>
  <c r="R177" i="8" s="1"/>
  <c r="G177" i="8"/>
  <c r="AJ176" i="8"/>
  <c r="AK176" i="8" s="1"/>
  <c r="AH176" i="8"/>
  <c r="AG176" i="8"/>
  <c r="AE176" i="8"/>
  <c r="Y176" i="8"/>
  <c r="AC176" i="8" s="1"/>
  <c r="AF176" i="8" s="1"/>
  <c r="V176" i="8"/>
  <c r="U176" i="8"/>
  <c r="T176" i="8"/>
  <c r="P176" i="8"/>
  <c r="M176" i="8"/>
  <c r="L176" i="8"/>
  <c r="H176" i="8"/>
  <c r="R176" i="8" s="1"/>
  <c r="G176" i="8"/>
  <c r="AH175" i="8"/>
  <c r="AG175" i="8"/>
  <c r="AE175" i="8"/>
  <c r="Y175" i="8"/>
  <c r="V175" i="8"/>
  <c r="Z175" i="8" s="1"/>
  <c r="U175" i="8"/>
  <c r="T175" i="8"/>
  <c r="M175" i="8"/>
  <c r="P175" i="8" s="1"/>
  <c r="AJ175" i="8" s="1"/>
  <c r="AK175" i="8" s="1"/>
  <c r="L175" i="8"/>
  <c r="H175" i="8"/>
  <c r="R175" i="8" s="1"/>
  <c r="G175" i="8"/>
  <c r="AH174" i="8"/>
  <c r="AG174" i="8"/>
  <c r="AE174" i="8"/>
  <c r="Y174" i="8"/>
  <c r="V174" i="8"/>
  <c r="Z174" i="8" s="1"/>
  <c r="U174" i="8"/>
  <c r="W174" i="8" s="1"/>
  <c r="T174" i="8"/>
  <c r="M174" i="8"/>
  <c r="P174" i="8" s="1"/>
  <c r="L174" i="8"/>
  <c r="H174" i="8"/>
  <c r="R174" i="8" s="1"/>
  <c r="G174" i="8"/>
  <c r="AK173" i="8"/>
  <c r="AH173" i="8"/>
  <c r="AG173" i="8"/>
  <c r="AE173" i="8"/>
  <c r="AD173" i="8"/>
  <c r="Y173" i="8"/>
  <c r="V173" i="8"/>
  <c r="U173" i="8"/>
  <c r="T173" i="8"/>
  <c r="P173" i="8"/>
  <c r="M173" i="8"/>
  <c r="L173" i="8"/>
  <c r="H173" i="8"/>
  <c r="N173" i="8" s="1"/>
  <c r="G173" i="8"/>
  <c r="AJ172" i="8"/>
  <c r="AK172" i="8" s="1"/>
  <c r="AH172" i="8"/>
  <c r="AG172" i="8"/>
  <c r="AE172" i="8"/>
  <c r="Y172" i="8"/>
  <c r="AC172" i="8" s="1"/>
  <c r="AF172" i="8" s="1"/>
  <c r="V172" i="8"/>
  <c r="U172" i="8"/>
  <c r="T172" i="8"/>
  <c r="P172" i="8"/>
  <c r="M172" i="8"/>
  <c r="L172" i="8"/>
  <c r="H172" i="8"/>
  <c r="R172" i="8" s="1"/>
  <c r="G172" i="8"/>
  <c r="AK171" i="8"/>
  <c r="AH171" i="8"/>
  <c r="AG171" i="8"/>
  <c r="AE171" i="8"/>
  <c r="AD171" i="8"/>
  <c r="Y171" i="8"/>
  <c r="AC171" i="8" s="1"/>
  <c r="AF171" i="8" s="1"/>
  <c r="V171" i="8"/>
  <c r="U171" i="8"/>
  <c r="T171" i="8"/>
  <c r="M171" i="8"/>
  <c r="P171" i="8" s="1"/>
  <c r="AJ171" i="8" s="1"/>
  <c r="L171" i="8"/>
  <c r="H171" i="8"/>
  <c r="R171" i="8" s="1"/>
  <c r="G171" i="8"/>
  <c r="AH170" i="8"/>
  <c r="AG170" i="8"/>
  <c r="AE170" i="8"/>
  <c r="Y170" i="8"/>
  <c r="V170" i="8"/>
  <c r="W170" i="8" s="1"/>
  <c r="U170" i="8"/>
  <c r="T170" i="8"/>
  <c r="M170" i="8"/>
  <c r="P170" i="8" s="1"/>
  <c r="L170" i="8"/>
  <c r="H170" i="8"/>
  <c r="R170" i="8" s="1"/>
  <c r="G170" i="8"/>
  <c r="AK169" i="8"/>
  <c r="AH169" i="8"/>
  <c r="AG169" i="8"/>
  <c r="AE169" i="8"/>
  <c r="AD169" i="8"/>
  <c r="Y169" i="8"/>
  <c r="V169" i="8"/>
  <c r="U169" i="8"/>
  <c r="T169" i="8"/>
  <c r="R169" i="8"/>
  <c r="P169" i="8"/>
  <c r="O169" i="8"/>
  <c r="M169" i="8"/>
  <c r="L169" i="8"/>
  <c r="H169" i="8"/>
  <c r="N169" i="8" s="1"/>
  <c r="G169" i="8"/>
  <c r="AK168" i="8"/>
  <c r="AJ168" i="8"/>
  <c r="AH168" i="8"/>
  <c r="AG168" i="8"/>
  <c r="AE168" i="8"/>
  <c r="AD168" i="8"/>
  <c r="Y168" i="8"/>
  <c r="AC168" i="8" s="1"/>
  <c r="AF168" i="8" s="1"/>
  <c r="V168" i="8"/>
  <c r="U168" i="8"/>
  <c r="W168" i="8" s="1"/>
  <c r="AA168" i="8" s="1"/>
  <c r="T168" i="8"/>
  <c r="R168" i="8"/>
  <c r="P168" i="8"/>
  <c r="M168" i="8"/>
  <c r="O168" i="8" s="1"/>
  <c r="L168" i="8"/>
  <c r="N168" i="8" s="1"/>
  <c r="H168" i="8"/>
  <c r="G168" i="8"/>
  <c r="AH167" i="8"/>
  <c r="AG167" i="8"/>
  <c r="AE167" i="8"/>
  <c r="Y167" i="8"/>
  <c r="V167" i="8"/>
  <c r="U167" i="8"/>
  <c r="T167" i="8"/>
  <c r="M167" i="8"/>
  <c r="P167" i="8" s="1"/>
  <c r="AJ167" i="8" s="1"/>
  <c r="AK167" i="8" s="1"/>
  <c r="L167" i="8"/>
  <c r="H167" i="8"/>
  <c r="R167" i="8" s="1"/>
  <c r="G167" i="8"/>
  <c r="AK166" i="8"/>
  <c r="AH166" i="8"/>
  <c r="AG166" i="8"/>
  <c r="AE166" i="8"/>
  <c r="AD166" i="8"/>
  <c r="Y166" i="8"/>
  <c r="V166" i="8"/>
  <c r="U166" i="8"/>
  <c r="T166" i="8"/>
  <c r="M166" i="8"/>
  <c r="P166" i="8" s="1"/>
  <c r="L166" i="8"/>
  <c r="H166" i="8"/>
  <c r="R166" i="8" s="1"/>
  <c r="G166" i="8"/>
  <c r="AH165" i="8"/>
  <c r="AG165" i="8"/>
  <c r="AE165" i="8"/>
  <c r="Y165" i="8"/>
  <c r="V165" i="8"/>
  <c r="W165" i="8" s="1"/>
  <c r="AA165" i="8" s="1"/>
  <c r="U165" i="8"/>
  <c r="T165" i="8"/>
  <c r="P165" i="8"/>
  <c r="M165" i="8"/>
  <c r="L165" i="8"/>
  <c r="H165" i="8"/>
  <c r="O165" i="8" s="1"/>
  <c r="G165" i="8"/>
  <c r="AJ164" i="8"/>
  <c r="AK164" i="8" s="1"/>
  <c r="AH164" i="8"/>
  <c r="AG164" i="8"/>
  <c r="AE164" i="8"/>
  <c r="Y164" i="8"/>
  <c r="AC164" i="8" s="1"/>
  <c r="AF164" i="8" s="1"/>
  <c r="V164" i="8"/>
  <c r="U164" i="8"/>
  <c r="T164" i="8"/>
  <c r="P164" i="8"/>
  <c r="M164" i="8"/>
  <c r="L164" i="8"/>
  <c r="H164" i="8"/>
  <c r="R164" i="8" s="1"/>
  <c r="G164" i="8"/>
  <c r="AJ163" i="8"/>
  <c r="AK163" i="8" s="1"/>
  <c r="AH163" i="8"/>
  <c r="AG163" i="8"/>
  <c r="AE163" i="8"/>
  <c r="Y163" i="8"/>
  <c r="V163" i="8"/>
  <c r="Z163" i="8" s="1"/>
  <c r="U163" i="8"/>
  <c r="T163" i="8"/>
  <c r="P163" i="8"/>
  <c r="M163" i="8"/>
  <c r="L163" i="8"/>
  <c r="H163" i="8"/>
  <c r="R163" i="8" s="1"/>
  <c r="G163" i="8"/>
  <c r="AH162" i="8"/>
  <c r="AG162" i="8"/>
  <c r="AE162" i="8"/>
  <c r="Y162" i="8"/>
  <c r="V162" i="8"/>
  <c r="Z162" i="8" s="1"/>
  <c r="U162" i="8"/>
  <c r="T162" i="8"/>
  <c r="M162" i="8"/>
  <c r="P162" i="8" s="1"/>
  <c r="L162" i="8"/>
  <c r="H162" i="8"/>
  <c r="G162" i="8"/>
  <c r="AH161" i="8"/>
  <c r="AG161" i="8"/>
  <c r="AE161" i="8"/>
  <c r="Y161" i="8"/>
  <c r="V161" i="8"/>
  <c r="U161" i="8"/>
  <c r="T161" i="8"/>
  <c r="P161" i="8"/>
  <c r="M161" i="8"/>
  <c r="L161" i="8"/>
  <c r="H161" i="8"/>
  <c r="R161" i="8" s="1"/>
  <c r="G161" i="8"/>
  <c r="AK160" i="8"/>
  <c r="AJ160" i="8"/>
  <c r="AH160" i="8"/>
  <c r="AG160" i="8"/>
  <c r="AE160" i="8"/>
  <c r="AD160" i="8"/>
  <c r="Y160" i="8"/>
  <c r="AC160" i="8" s="1"/>
  <c r="AF160" i="8" s="1"/>
  <c r="V160" i="8"/>
  <c r="U160" i="8"/>
  <c r="T160" i="8"/>
  <c r="P160" i="8"/>
  <c r="M160" i="8"/>
  <c r="L160" i="8"/>
  <c r="H160" i="8"/>
  <c r="R160" i="8" s="1"/>
  <c r="G160" i="8"/>
  <c r="AJ159" i="8"/>
  <c r="AK159" i="8" s="1"/>
  <c r="AH159" i="8"/>
  <c r="AG159" i="8"/>
  <c r="AE159" i="8"/>
  <c r="Y159" i="8"/>
  <c r="AC159" i="8" s="1"/>
  <c r="AF159" i="8" s="1"/>
  <c r="V159" i="8"/>
  <c r="Z159" i="8" s="1"/>
  <c r="U159" i="8"/>
  <c r="T159" i="8"/>
  <c r="P159" i="8"/>
  <c r="M159" i="8"/>
  <c r="L159" i="8"/>
  <c r="H159" i="8"/>
  <c r="R159" i="8" s="1"/>
  <c r="G159" i="8"/>
  <c r="AH158" i="8"/>
  <c r="AG158" i="8"/>
  <c r="AE158" i="8"/>
  <c r="Y158" i="8"/>
  <c r="V158" i="8"/>
  <c r="Z158" i="8" s="1"/>
  <c r="U158" i="8"/>
  <c r="T158" i="8"/>
  <c r="R158" i="8"/>
  <c r="M158" i="8"/>
  <c r="P158" i="8" s="1"/>
  <c r="L158" i="8"/>
  <c r="H158" i="8"/>
  <c r="N158" i="8" s="1"/>
  <c r="G158" i="8"/>
  <c r="AH157" i="8"/>
  <c r="AG157" i="8"/>
  <c r="AE157" i="8"/>
  <c r="Y157" i="8"/>
  <c r="V157" i="8"/>
  <c r="U157" i="8"/>
  <c r="T157" i="8"/>
  <c r="P157" i="8"/>
  <c r="M157" i="8"/>
  <c r="L157" i="8"/>
  <c r="H157" i="8"/>
  <c r="G157" i="8"/>
  <c r="AK156" i="8"/>
  <c r="AJ156" i="8"/>
  <c r="AH156" i="8"/>
  <c r="AG156" i="8"/>
  <c r="AE156" i="8"/>
  <c r="AD156" i="8"/>
  <c r="Y156" i="8"/>
  <c r="AC156" i="8" s="1"/>
  <c r="AF156" i="8" s="1"/>
  <c r="V156" i="8"/>
  <c r="U156" i="8"/>
  <c r="T156" i="8"/>
  <c r="P156" i="8"/>
  <c r="M156" i="8"/>
  <c r="L156" i="8"/>
  <c r="H156" i="8"/>
  <c r="R156" i="8" s="1"/>
  <c r="G156" i="8"/>
  <c r="AJ155" i="8"/>
  <c r="AK155" i="8" s="1"/>
  <c r="AH155" i="8"/>
  <c r="AG155" i="8"/>
  <c r="AE155" i="8"/>
  <c r="Y155" i="8"/>
  <c r="AC155" i="8" s="1"/>
  <c r="AF155" i="8" s="1"/>
  <c r="V155" i="8"/>
  <c r="Z155" i="8" s="1"/>
  <c r="U155" i="8"/>
  <c r="W155" i="8" s="1"/>
  <c r="AA155" i="8" s="1"/>
  <c r="T155" i="8"/>
  <c r="P155" i="8"/>
  <c r="M155" i="8"/>
  <c r="L155" i="8"/>
  <c r="H155" i="8"/>
  <c r="R155" i="8" s="1"/>
  <c r="G155" i="8"/>
  <c r="AH154" i="8"/>
  <c r="AG154" i="8"/>
  <c r="AE154" i="8"/>
  <c r="Y154" i="8"/>
  <c r="V154" i="8"/>
  <c r="Z154" i="8" s="1"/>
  <c r="U154" i="8"/>
  <c r="T154" i="8"/>
  <c r="M154" i="8"/>
  <c r="P154" i="8" s="1"/>
  <c r="AJ154" i="8" s="1"/>
  <c r="AK154" i="8" s="1"/>
  <c r="L154" i="8"/>
  <c r="H154" i="8"/>
  <c r="R154" i="8" s="1"/>
  <c r="G154" i="8"/>
  <c r="AK153" i="8"/>
  <c r="AH153" i="8"/>
  <c r="AG153" i="8"/>
  <c r="AE153" i="8"/>
  <c r="AD153" i="8"/>
  <c r="Y153" i="8"/>
  <c r="V153" i="8"/>
  <c r="U153" i="8"/>
  <c r="T153" i="8"/>
  <c r="P153" i="8"/>
  <c r="M153" i="8"/>
  <c r="L153" i="8"/>
  <c r="H153" i="8"/>
  <c r="R153" i="8" s="1"/>
  <c r="G153" i="8"/>
  <c r="AJ152" i="8"/>
  <c r="AK152" i="8" s="1"/>
  <c r="AH152" i="8"/>
  <c r="AG152" i="8"/>
  <c r="AE152" i="8"/>
  <c r="Y152" i="8"/>
  <c r="V152" i="8"/>
  <c r="U152" i="8"/>
  <c r="T152" i="8"/>
  <c r="P152" i="8"/>
  <c r="M152" i="8"/>
  <c r="L152" i="8"/>
  <c r="N152" i="8" s="1"/>
  <c r="H152" i="8"/>
  <c r="R152" i="8" s="1"/>
  <c r="G152" i="8"/>
  <c r="AK151" i="8"/>
  <c r="AJ151" i="8"/>
  <c r="AH151" i="8"/>
  <c r="AG151" i="8"/>
  <c r="AE151" i="8"/>
  <c r="AD151" i="8"/>
  <c r="Y151" i="8"/>
  <c r="V151" i="8"/>
  <c r="Z151" i="8" s="1"/>
  <c r="U151" i="8"/>
  <c r="T151" i="8"/>
  <c r="P151" i="8"/>
  <c r="M151" i="8"/>
  <c r="L151" i="8"/>
  <c r="H151" i="8"/>
  <c r="R151" i="8" s="1"/>
  <c r="G151" i="8"/>
  <c r="AH150" i="8"/>
  <c r="AG150" i="8"/>
  <c r="AE150" i="8"/>
  <c r="Y150" i="8"/>
  <c r="V150" i="8"/>
  <c r="Z150" i="8" s="1"/>
  <c r="U150" i="8"/>
  <c r="T150" i="8"/>
  <c r="M150" i="8"/>
  <c r="P150" i="8" s="1"/>
  <c r="AJ150" i="8" s="1"/>
  <c r="AK150" i="8" s="1"/>
  <c r="L150" i="8"/>
  <c r="H150" i="8"/>
  <c r="R150" i="8" s="1"/>
  <c r="G150" i="8"/>
  <c r="AH149" i="8"/>
  <c r="AG149" i="8"/>
  <c r="AE149" i="8"/>
  <c r="Y149" i="8"/>
  <c r="V149" i="8"/>
  <c r="U149" i="8"/>
  <c r="W149" i="8" s="1"/>
  <c r="T149" i="8"/>
  <c r="P149" i="8"/>
  <c r="M149" i="8"/>
  <c r="L149" i="8"/>
  <c r="H149" i="8"/>
  <c r="O149" i="8" s="1"/>
  <c r="G149" i="8"/>
  <c r="AH148" i="8"/>
  <c r="AG148" i="8"/>
  <c r="AE148" i="8"/>
  <c r="Y148" i="8"/>
  <c r="V148" i="8"/>
  <c r="U148" i="8"/>
  <c r="T148" i="8"/>
  <c r="P148" i="8"/>
  <c r="M148" i="8"/>
  <c r="L148" i="8"/>
  <c r="H148" i="8"/>
  <c r="R148" i="8" s="1"/>
  <c r="G148" i="8"/>
  <c r="AJ147" i="8"/>
  <c r="AK147" i="8" s="1"/>
  <c r="AH147" i="8"/>
  <c r="AG147" i="8"/>
  <c r="AE147" i="8"/>
  <c r="Y147" i="8"/>
  <c r="V147" i="8"/>
  <c r="Z147" i="8" s="1"/>
  <c r="U147" i="8"/>
  <c r="T147" i="8"/>
  <c r="P147" i="8"/>
  <c r="M147" i="8"/>
  <c r="L147" i="8"/>
  <c r="H147" i="8"/>
  <c r="R147" i="8" s="1"/>
  <c r="G147" i="8"/>
  <c r="AH146" i="8"/>
  <c r="AG146" i="8"/>
  <c r="AE146" i="8"/>
  <c r="Y146" i="8"/>
  <c r="V146" i="8"/>
  <c r="Z146" i="8" s="1"/>
  <c r="U146" i="8"/>
  <c r="T146" i="8"/>
  <c r="M146" i="8"/>
  <c r="P146" i="8" s="1"/>
  <c r="AJ146" i="8" s="1"/>
  <c r="AK146" i="8" s="1"/>
  <c r="L146" i="8"/>
  <c r="H146" i="8"/>
  <c r="R146" i="8" s="1"/>
  <c r="G146" i="8"/>
  <c r="AH145" i="8"/>
  <c r="AG145" i="8"/>
  <c r="AE145" i="8"/>
  <c r="Y145" i="8"/>
  <c r="V145" i="8"/>
  <c r="U145" i="8"/>
  <c r="W145" i="8" s="1"/>
  <c r="AA145" i="8" s="1"/>
  <c r="T145" i="8"/>
  <c r="P145" i="8"/>
  <c r="M145" i="8"/>
  <c r="L145" i="8"/>
  <c r="H145" i="8"/>
  <c r="R145" i="8" s="1"/>
  <c r="G145" i="8"/>
  <c r="AJ144" i="8"/>
  <c r="AK144" i="8" s="1"/>
  <c r="AH144" i="8"/>
  <c r="AG144" i="8"/>
  <c r="AE144" i="8"/>
  <c r="Y144" i="8"/>
  <c r="V144" i="8"/>
  <c r="U144" i="8"/>
  <c r="W144" i="8" s="1"/>
  <c r="AA144" i="8" s="1"/>
  <c r="T144" i="8"/>
  <c r="P144" i="8"/>
  <c r="M144" i="8"/>
  <c r="L144" i="8"/>
  <c r="H144" i="8"/>
  <c r="R144" i="8" s="1"/>
  <c r="G144" i="8"/>
  <c r="AJ143" i="8"/>
  <c r="AK143" i="8" s="1"/>
  <c r="AH143" i="8"/>
  <c r="AG143" i="8"/>
  <c r="AE143" i="8"/>
  <c r="Y143" i="8"/>
  <c r="AC143" i="8" s="1"/>
  <c r="AF143" i="8" s="1"/>
  <c r="V143" i="8"/>
  <c r="Z143" i="8" s="1"/>
  <c r="U143" i="8"/>
  <c r="T143" i="8"/>
  <c r="P143" i="8"/>
  <c r="M143" i="8"/>
  <c r="L143" i="8"/>
  <c r="H143" i="8"/>
  <c r="R143" i="8" s="1"/>
  <c r="G143" i="8"/>
  <c r="AK142" i="8"/>
  <c r="AH142" i="8"/>
  <c r="AG142" i="8"/>
  <c r="AE142" i="8"/>
  <c r="AD142" i="8"/>
  <c r="Y142" i="8"/>
  <c r="V142" i="8"/>
  <c r="Z142" i="8" s="1"/>
  <c r="U142" i="8"/>
  <c r="W142" i="8" s="1"/>
  <c r="AA142" i="8" s="1"/>
  <c r="T142" i="8"/>
  <c r="M142" i="8"/>
  <c r="P142" i="8" s="1"/>
  <c r="AJ142" i="8" s="1"/>
  <c r="L142" i="8"/>
  <c r="H142" i="8"/>
  <c r="G142" i="8"/>
  <c r="AH141" i="8"/>
  <c r="AG141" i="8"/>
  <c r="AE141" i="8"/>
  <c r="Y141" i="8"/>
  <c r="V141" i="8"/>
  <c r="U141" i="8"/>
  <c r="W141" i="8" s="1"/>
  <c r="T141" i="8"/>
  <c r="P141" i="8"/>
  <c r="N141" i="8"/>
  <c r="M141" i="8"/>
  <c r="L141" i="8"/>
  <c r="H141" i="8"/>
  <c r="R141" i="8" s="1"/>
  <c r="G141" i="8"/>
  <c r="AH140" i="8"/>
  <c r="AG140" i="8"/>
  <c r="AE140" i="8"/>
  <c r="Y140" i="8"/>
  <c r="V140" i="8"/>
  <c r="U140" i="8"/>
  <c r="T140" i="8"/>
  <c r="P140" i="8"/>
  <c r="M140" i="8"/>
  <c r="L140" i="8"/>
  <c r="H140" i="8"/>
  <c r="R140" i="8" s="1"/>
  <c r="G140" i="8"/>
  <c r="AK139" i="8"/>
  <c r="AJ139" i="8"/>
  <c r="AH139" i="8"/>
  <c r="AG139" i="8"/>
  <c r="AE139" i="8"/>
  <c r="AD139" i="8"/>
  <c r="Y139" i="8"/>
  <c r="AC139" i="8" s="1"/>
  <c r="AF139" i="8" s="1"/>
  <c r="V139" i="8"/>
  <c r="Z139" i="8" s="1"/>
  <c r="U139" i="8"/>
  <c r="T139" i="8"/>
  <c r="P139" i="8"/>
  <c r="M139" i="8"/>
  <c r="L139" i="8"/>
  <c r="H139" i="8"/>
  <c r="R139" i="8" s="1"/>
  <c r="G139" i="8"/>
  <c r="AK138" i="8"/>
  <c r="AH138" i="8"/>
  <c r="AG138" i="8"/>
  <c r="AE138" i="8"/>
  <c r="AD138" i="8"/>
  <c r="Y138" i="8"/>
  <c r="V138" i="8"/>
  <c r="U138" i="8"/>
  <c r="T138" i="8"/>
  <c r="M138" i="8"/>
  <c r="P138" i="8" s="1"/>
  <c r="AJ138" i="8" s="1"/>
  <c r="L138" i="8"/>
  <c r="H138" i="8"/>
  <c r="R138" i="8" s="1"/>
  <c r="G138" i="8"/>
  <c r="AK137" i="8"/>
  <c r="AH137" i="8"/>
  <c r="AG137" i="8"/>
  <c r="AE137" i="8"/>
  <c r="AD137" i="8"/>
  <c r="Y137" i="8"/>
  <c r="V137" i="8"/>
  <c r="U137" i="8"/>
  <c r="W137" i="8" s="1"/>
  <c r="T137" i="8"/>
  <c r="P137" i="8"/>
  <c r="M137" i="8"/>
  <c r="L137" i="8"/>
  <c r="H137" i="8"/>
  <c r="N137" i="8" s="1"/>
  <c r="G137" i="8"/>
  <c r="AJ136" i="8"/>
  <c r="AK136" i="8" s="1"/>
  <c r="AH136" i="8"/>
  <c r="AG136" i="8"/>
  <c r="AE136" i="8"/>
  <c r="Y136" i="8"/>
  <c r="V136" i="8"/>
  <c r="U136" i="8"/>
  <c r="T136" i="8"/>
  <c r="P136" i="8"/>
  <c r="M136" i="8"/>
  <c r="L136" i="8"/>
  <c r="H136" i="8"/>
  <c r="R136" i="8" s="1"/>
  <c r="G136" i="8"/>
  <c r="AJ135" i="8"/>
  <c r="AK135" i="8" s="1"/>
  <c r="AH135" i="8"/>
  <c r="AG135" i="8"/>
  <c r="AE135" i="8"/>
  <c r="Y135" i="8"/>
  <c r="V135" i="8"/>
  <c r="Z135" i="8" s="1"/>
  <c r="U135" i="8"/>
  <c r="T135" i="8"/>
  <c r="P135" i="8"/>
  <c r="M135" i="8"/>
  <c r="L135" i="8"/>
  <c r="H135" i="8"/>
  <c r="R135" i="8" s="1"/>
  <c r="G135" i="8"/>
  <c r="AK134" i="8"/>
  <c r="AH134" i="8"/>
  <c r="AG134" i="8"/>
  <c r="AE134" i="8"/>
  <c r="AD134" i="8"/>
  <c r="Y134" i="8"/>
  <c r="V134" i="8"/>
  <c r="Z134" i="8" s="1"/>
  <c r="U134" i="8"/>
  <c r="W134" i="8" s="1"/>
  <c r="AA134" i="8" s="1"/>
  <c r="T134" i="8"/>
  <c r="M134" i="8"/>
  <c r="P134" i="8" s="1"/>
  <c r="AJ134" i="8" s="1"/>
  <c r="L134" i="8"/>
  <c r="H134" i="8"/>
  <c r="N134" i="8" s="1"/>
  <c r="G134" i="8"/>
  <c r="AH133" i="8"/>
  <c r="AG133" i="8"/>
  <c r="AE133" i="8"/>
  <c r="Y133" i="8"/>
  <c r="V133" i="8"/>
  <c r="U133" i="8"/>
  <c r="T133" i="8"/>
  <c r="P133" i="8"/>
  <c r="M133" i="8"/>
  <c r="L133" i="8"/>
  <c r="H133" i="8"/>
  <c r="G133" i="8"/>
  <c r="AJ132" i="8"/>
  <c r="AK132" i="8" s="1"/>
  <c r="AH132" i="8"/>
  <c r="AG132" i="8"/>
  <c r="AE132" i="8"/>
  <c r="Y132" i="8"/>
  <c r="V132" i="8"/>
  <c r="U132" i="8"/>
  <c r="T132" i="8"/>
  <c r="R132" i="8"/>
  <c r="P132" i="8"/>
  <c r="M132" i="8"/>
  <c r="L132" i="8"/>
  <c r="N132" i="8" s="1"/>
  <c r="H132" i="8"/>
  <c r="G132" i="8"/>
  <c r="AK131" i="8"/>
  <c r="AJ131" i="8"/>
  <c r="AH131" i="8"/>
  <c r="AG131" i="8"/>
  <c r="AE131" i="8"/>
  <c r="AD131" i="8"/>
  <c r="Y131" i="8"/>
  <c r="V131" i="8"/>
  <c r="Z131" i="8" s="1"/>
  <c r="U131" i="8"/>
  <c r="T131" i="8"/>
  <c r="P131" i="8"/>
  <c r="M131" i="8"/>
  <c r="L131" i="8"/>
  <c r="H131" i="8"/>
  <c r="R131" i="8" s="1"/>
  <c r="G131" i="8"/>
  <c r="AH130" i="8"/>
  <c r="AG130" i="8"/>
  <c r="AE130" i="8"/>
  <c r="Y130" i="8"/>
  <c r="V130" i="8"/>
  <c r="Z130" i="8" s="1"/>
  <c r="U130" i="8"/>
  <c r="W130" i="8" s="1"/>
  <c r="AA130" i="8" s="1"/>
  <c r="T130" i="8"/>
  <c r="M130" i="8"/>
  <c r="P130" i="8" s="1"/>
  <c r="AJ130" i="8" s="1"/>
  <c r="AK130" i="8" s="1"/>
  <c r="L130" i="8"/>
  <c r="H130" i="8"/>
  <c r="R130" i="8" s="1"/>
  <c r="G130" i="8"/>
  <c r="AH129" i="8"/>
  <c r="AG129" i="8"/>
  <c r="AE129" i="8"/>
  <c r="Y129" i="8"/>
  <c r="V129" i="8"/>
  <c r="U129" i="8"/>
  <c r="T129" i="8"/>
  <c r="P129" i="8"/>
  <c r="M129" i="8"/>
  <c r="L129" i="8"/>
  <c r="H129" i="8"/>
  <c r="O129" i="8" s="1"/>
  <c r="G129" i="8"/>
  <c r="AJ128" i="8"/>
  <c r="AK128" i="8" s="1"/>
  <c r="AH128" i="8"/>
  <c r="AG128" i="8"/>
  <c r="AE128" i="8"/>
  <c r="Y128" i="8"/>
  <c r="V128" i="8"/>
  <c r="U128" i="8"/>
  <c r="T128" i="8"/>
  <c r="P128" i="8"/>
  <c r="M128" i="8"/>
  <c r="L128" i="8"/>
  <c r="H128" i="8"/>
  <c r="R128" i="8" s="1"/>
  <c r="G128" i="8"/>
  <c r="AK127" i="8"/>
  <c r="AJ127" i="8"/>
  <c r="AH127" i="8"/>
  <c r="AG127" i="8"/>
  <c r="AE127" i="8"/>
  <c r="AD127" i="8"/>
  <c r="Y127" i="8"/>
  <c r="AC127" i="8" s="1"/>
  <c r="AF127" i="8" s="1"/>
  <c r="V127" i="8"/>
  <c r="Z127" i="8" s="1"/>
  <c r="U127" i="8"/>
  <c r="T127" i="8"/>
  <c r="P127" i="8"/>
  <c r="M127" i="8"/>
  <c r="L127" i="8"/>
  <c r="H127" i="8"/>
  <c r="R127" i="8" s="1"/>
  <c r="G127" i="8"/>
  <c r="AK126" i="8"/>
  <c r="AH126" i="8"/>
  <c r="AG126" i="8"/>
  <c r="AE126" i="8"/>
  <c r="AD126" i="8"/>
  <c r="Y126" i="8"/>
  <c r="V126" i="8"/>
  <c r="U126" i="8"/>
  <c r="W126" i="8" s="1"/>
  <c r="T126" i="8"/>
  <c r="M126" i="8"/>
  <c r="P126" i="8" s="1"/>
  <c r="AJ126" i="8" s="1"/>
  <c r="L126" i="8"/>
  <c r="H126" i="8"/>
  <c r="R126" i="8" s="1"/>
  <c r="G126" i="8"/>
  <c r="AK125" i="8"/>
  <c r="AH125" i="8"/>
  <c r="AG125" i="8"/>
  <c r="AE125" i="8"/>
  <c r="AD125" i="8"/>
  <c r="Y125" i="8"/>
  <c r="V125" i="8"/>
  <c r="U125" i="8"/>
  <c r="T125" i="8"/>
  <c r="P125" i="8"/>
  <c r="M125" i="8"/>
  <c r="L125" i="8"/>
  <c r="H125" i="8"/>
  <c r="R125" i="8" s="1"/>
  <c r="G125" i="8"/>
  <c r="AH124" i="8"/>
  <c r="AG124" i="8"/>
  <c r="AE124" i="8"/>
  <c r="Y124" i="8"/>
  <c r="V124" i="8"/>
  <c r="U124" i="8"/>
  <c r="T124" i="8"/>
  <c r="P124" i="8"/>
  <c r="M124" i="8"/>
  <c r="L124" i="8"/>
  <c r="H124" i="8"/>
  <c r="R124" i="8" s="1"/>
  <c r="G124" i="8"/>
  <c r="AK123" i="8"/>
  <c r="AJ123" i="8"/>
  <c r="AH123" i="8"/>
  <c r="AG123" i="8"/>
  <c r="AE123" i="8"/>
  <c r="AD123" i="8"/>
  <c r="Y123" i="8"/>
  <c r="AC123" i="8" s="1"/>
  <c r="AF123" i="8" s="1"/>
  <c r="V123" i="8"/>
  <c r="Z123" i="8" s="1"/>
  <c r="U123" i="8"/>
  <c r="T123" i="8"/>
  <c r="P123" i="8"/>
  <c r="M123" i="8"/>
  <c r="L123" i="8"/>
  <c r="H123" i="8"/>
  <c r="R123" i="8" s="1"/>
  <c r="G123" i="8"/>
  <c r="AH122" i="8"/>
  <c r="AG122" i="8"/>
  <c r="AE122" i="8"/>
  <c r="Y122" i="8"/>
  <c r="V122" i="8"/>
  <c r="U122" i="8"/>
  <c r="T122" i="8"/>
  <c r="M122" i="8"/>
  <c r="L122" i="8"/>
  <c r="H122" i="8"/>
  <c r="R122" i="8" s="1"/>
  <c r="G122" i="8"/>
  <c r="AH121" i="8"/>
  <c r="AG121" i="8"/>
  <c r="AE121" i="8"/>
  <c r="Y121" i="8"/>
  <c r="V121" i="8"/>
  <c r="U121" i="8"/>
  <c r="W121" i="8" s="1"/>
  <c r="AA121" i="8" s="1"/>
  <c r="T121" i="8"/>
  <c r="P121" i="8"/>
  <c r="N121" i="8"/>
  <c r="M121" i="8"/>
  <c r="L121" i="8"/>
  <c r="H121" i="8"/>
  <c r="R121" i="8" s="1"/>
  <c r="G121" i="8"/>
  <c r="AH120" i="8"/>
  <c r="AG120" i="8"/>
  <c r="AE120" i="8"/>
  <c r="Y120" i="8"/>
  <c r="V120" i="8"/>
  <c r="U120" i="8"/>
  <c r="T120" i="8"/>
  <c r="P120" i="8"/>
  <c r="M120" i="8"/>
  <c r="L120" i="8"/>
  <c r="H120" i="8"/>
  <c r="R120" i="8" s="1"/>
  <c r="G120" i="8"/>
  <c r="AJ119" i="8"/>
  <c r="AK119" i="8" s="1"/>
  <c r="AH119" i="8"/>
  <c r="AG119" i="8"/>
  <c r="AE119" i="8"/>
  <c r="Y119" i="8"/>
  <c r="AC119" i="8" s="1"/>
  <c r="AF119" i="8" s="1"/>
  <c r="V119" i="8"/>
  <c r="Z119" i="8" s="1"/>
  <c r="U119" i="8"/>
  <c r="T119" i="8"/>
  <c r="P119" i="8"/>
  <c r="M119" i="8"/>
  <c r="L119" i="8"/>
  <c r="H119" i="8"/>
  <c r="R119" i="8" s="1"/>
  <c r="G119" i="8"/>
  <c r="AH118" i="8"/>
  <c r="AG118" i="8"/>
  <c r="AE118" i="8"/>
  <c r="Y118" i="8"/>
  <c r="V118" i="8"/>
  <c r="U118" i="8"/>
  <c r="T118" i="8"/>
  <c r="R118" i="8"/>
  <c r="N118" i="8"/>
  <c r="M118" i="8"/>
  <c r="L118" i="8"/>
  <c r="H118" i="8"/>
  <c r="G118" i="8"/>
  <c r="AH117" i="8"/>
  <c r="AG117" i="8"/>
  <c r="AE117" i="8"/>
  <c r="Y117" i="8"/>
  <c r="AC117" i="8" s="1"/>
  <c r="AF117" i="8" s="1"/>
  <c r="V117" i="8"/>
  <c r="U117" i="8"/>
  <c r="T117" i="8"/>
  <c r="P117" i="8"/>
  <c r="M117" i="8"/>
  <c r="L117" i="8"/>
  <c r="H117" i="8"/>
  <c r="N117" i="8" s="1"/>
  <c r="G117" i="8"/>
  <c r="AK116" i="8"/>
  <c r="AJ116" i="8"/>
  <c r="AH116" i="8"/>
  <c r="AG116" i="8"/>
  <c r="AE116" i="8"/>
  <c r="AD116" i="8"/>
  <c r="Y116" i="8"/>
  <c r="V116" i="8"/>
  <c r="Z116" i="8" s="1"/>
  <c r="U116" i="8"/>
  <c r="T116" i="8"/>
  <c r="P116" i="8"/>
  <c r="M116" i="8"/>
  <c r="L116" i="8"/>
  <c r="H116" i="8"/>
  <c r="R116" i="8" s="1"/>
  <c r="G116" i="8"/>
  <c r="AK115" i="8"/>
  <c r="AJ115" i="8"/>
  <c r="AH115" i="8"/>
  <c r="AG115" i="8"/>
  <c r="AE115" i="8"/>
  <c r="AD115" i="8"/>
  <c r="Y115" i="8"/>
  <c r="AC115" i="8" s="1"/>
  <c r="AF115" i="8" s="1"/>
  <c r="V115" i="8"/>
  <c r="Z115" i="8" s="1"/>
  <c r="U115" i="8"/>
  <c r="T115" i="8"/>
  <c r="P115" i="8"/>
  <c r="M115" i="8"/>
  <c r="L115" i="8"/>
  <c r="H115" i="8"/>
  <c r="R115" i="8" s="1"/>
  <c r="G115" i="8"/>
  <c r="AH114" i="8"/>
  <c r="AG114" i="8"/>
  <c r="AE114" i="8"/>
  <c r="Y114" i="8"/>
  <c r="V114" i="8"/>
  <c r="U114" i="8"/>
  <c r="T114" i="8"/>
  <c r="M114" i="8"/>
  <c r="L114" i="8"/>
  <c r="H114" i="8"/>
  <c r="N114" i="8" s="1"/>
  <c r="G114" i="8"/>
  <c r="AH113" i="8"/>
  <c r="AG113" i="8"/>
  <c r="AE113" i="8"/>
  <c r="Y113" i="8"/>
  <c r="AC113" i="8" s="1"/>
  <c r="AF113" i="8" s="1"/>
  <c r="V113" i="8"/>
  <c r="U113" i="8"/>
  <c r="W113" i="8" s="1"/>
  <c r="T113" i="8"/>
  <c r="P113" i="8"/>
  <c r="M113" i="8"/>
  <c r="L113" i="8"/>
  <c r="H113" i="8"/>
  <c r="O113" i="8" s="1"/>
  <c r="G113" i="8"/>
  <c r="AK112" i="8"/>
  <c r="AJ112" i="8"/>
  <c r="AH112" i="8"/>
  <c r="AG112" i="8"/>
  <c r="AE112" i="8"/>
  <c r="AD112" i="8"/>
  <c r="Y112" i="8"/>
  <c r="V112" i="8"/>
  <c r="Z112" i="8" s="1"/>
  <c r="U112" i="8"/>
  <c r="T112" i="8"/>
  <c r="P112" i="8"/>
  <c r="M112" i="8"/>
  <c r="L112" i="8"/>
  <c r="H112" i="8"/>
  <c r="R112" i="8" s="1"/>
  <c r="G112" i="8"/>
  <c r="AK111" i="8"/>
  <c r="AJ111" i="8"/>
  <c r="AH111" i="8"/>
  <c r="AG111" i="8"/>
  <c r="AE111" i="8"/>
  <c r="AD111" i="8"/>
  <c r="Y111" i="8"/>
  <c r="AC111" i="8" s="1"/>
  <c r="AF111" i="8" s="1"/>
  <c r="V111" i="8"/>
  <c r="Z111" i="8" s="1"/>
  <c r="U111" i="8"/>
  <c r="W111" i="8" s="1"/>
  <c r="AA111" i="8" s="1"/>
  <c r="T111" i="8"/>
  <c r="P111" i="8"/>
  <c r="M111" i="8"/>
  <c r="L111" i="8"/>
  <c r="H111" i="8"/>
  <c r="R111" i="8" s="1"/>
  <c r="G111" i="8"/>
  <c r="AH110" i="8"/>
  <c r="AG110" i="8"/>
  <c r="AE110" i="8"/>
  <c r="Y110" i="8"/>
  <c r="V110" i="8"/>
  <c r="U110" i="8"/>
  <c r="T110" i="8"/>
  <c r="M110" i="8"/>
  <c r="L110" i="8"/>
  <c r="H110" i="8"/>
  <c r="R110" i="8" s="1"/>
  <c r="G110" i="8"/>
  <c r="AH109" i="8"/>
  <c r="AG109" i="8"/>
  <c r="AE109" i="8"/>
  <c r="Y109" i="8"/>
  <c r="AC109" i="8" s="1"/>
  <c r="AF109" i="8" s="1"/>
  <c r="V109" i="8"/>
  <c r="W109" i="8" s="1"/>
  <c r="U109" i="8"/>
  <c r="T109" i="8"/>
  <c r="P109" i="8"/>
  <c r="M109" i="8"/>
  <c r="L109" i="8"/>
  <c r="H109" i="8"/>
  <c r="O109" i="8" s="1"/>
  <c r="G109" i="8"/>
  <c r="AJ108" i="8"/>
  <c r="AK108" i="8" s="1"/>
  <c r="AH108" i="8"/>
  <c r="AG108" i="8"/>
  <c r="AE108" i="8"/>
  <c r="Y108" i="8"/>
  <c r="V108" i="8"/>
  <c r="Z108" i="8" s="1"/>
  <c r="U108" i="8"/>
  <c r="T108" i="8"/>
  <c r="P108" i="8"/>
  <c r="M108" i="8"/>
  <c r="L108" i="8"/>
  <c r="H108" i="8"/>
  <c r="R108" i="8" s="1"/>
  <c r="G108" i="8"/>
  <c r="AJ107" i="8"/>
  <c r="AK107" i="8" s="1"/>
  <c r="AH107" i="8"/>
  <c r="AG107" i="8"/>
  <c r="AE107" i="8"/>
  <c r="Y107" i="8"/>
  <c r="AC107" i="8" s="1"/>
  <c r="AF107" i="8" s="1"/>
  <c r="V107" i="8"/>
  <c r="Z107" i="8" s="1"/>
  <c r="U107" i="8"/>
  <c r="T107" i="8"/>
  <c r="P107" i="8"/>
  <c r="M107" i="8"/>
  <c r="L107" i="8"/>
  <c r="H107" i="8"/>
  <c r="R107" i="8" s="1"/>
  <c r="G107" i="8"/>
  <c r="AH106" i="8"/>
  <c r="AG106" i="8"/>
  <c r="AE106" i="8"/>
  <c r="Y106" i="8"/>
  <c r="V106" i="8"/>
  <c r="U106" i="8"/>
  <c r="T106" i="8"/>
  <c r="M106" i="8"/>
  <c r="L106" i="8"/>
  <c r="H106" i="8"/>
  <c r="R106" i="8" s="1"/>
  <c r="G106" i="8"/>
  <c r="AH105" i="8"/>
  <c r="AG105" i="8"/>
  <c r="AE105" i="8"/>
  <c r="Y105" i="8"/>
  <c r="AC105" i="8" s="1"/>
  <c r="AF105" i="8" s="1"/>
  <c r="V105" i="8"/>
  <c r="U105" i="8"/>
  <c r="T105" i="8"/>
  <c r="P105" i="8"/>
  <c r="N105" i="8"/>
  <c r="M105" i="8"/>
  <c r="L105" i="8"/>
  <c r="H105" i="8"/>
  <c r="O105" i="8" s="1"/>
  <c r="G105" i="8"/>
  <c r="AH104" i="8"/>
  <c r="AG104" i="8"/>
  <c r="AE104" i="8"/>
  <c r="Y104" i="8"/>
  <c r="V104" i="8"/>
  <c r="Z104" i="8" s="1"/>
  <c r="U104" i="8"/>
  <c r="T104" i="8"/>
  <c r="P104" i="8"/>
  <c r="M104" i="8"/>
  <c r="L104" i="8"/>
  <c r="H104" i="8"/>
  <c r="R104" i="8" s="1"/>
  <c r="G104" i="8"/>
  <c r="AJ103" i="8"/>
  <c r="AK103" i="8" s="1"/>
  <c r="AH103" i="8"/>
  <c r="AG103" i="8"/>
  <c r="AE103" i="8"/>
  <c r="Y103" i="8"/>
  <c r="AC103" i="8" s="1"/>
  <c r="AF103" i="8" s="1"/>
  <c r="V103" i="8"/>
  <c r="Z103" i="8" s="1"/>
  <c r="U103" i="8"/>
  <c r="T103" i="8"/>
  <c r="P103" i="8"/>
  <c r="M103" i="8"/>
  <c r="L103" i="8"/>
  <c r="H103" i="8"/>
  <c r="R103" i="8" s="1"/>
  <c r="G103" i="8"/>
  <c r="AH102" i="8"/>
  <c r="AH101" i="8"/>
  <c r="AH100" i="8"/>
  <c r="AH99" i="8"/>
  <c r="AJ99" i="8"/>
  <c r="AK99" i="8" s="1"/>
  <c r="AH98" i="8"/>
  <c r="AH97" i="8"/>
  <c r="AJ96" i="8"/>
  <c r="AK96" i="8" s="1"/>
  <c r="AH96" i="8"/>
  <c r="AH95" i="8"/>
  <c r="AH94" i="8"/>
  <c r="AH93" i="8"/>
  <c r="AJ92" i="8"/>
  <c r="AK92" i="8" s="1"/>
  <c r="AH92" i="8"/>
  <c r="AH91" i="8"/>
  <c r="AH90" i="8"/>
  <c r="AH89" i="8"/>
  <c r="AJ89" i="8"/>
  <c r="AK89" i="8" s="1"/>
  <c r="AH88" i="8"/>
  <c r="AH87" i="8"/>
  <c r="AH86" i="8"/>
  <c r="AH85" i="8"/>
  <c r="AH84" i="8"/>
  <c r="AJ84" i="8"/>
  <c r="AK84" i="8" s="1"/>
  <c r="AH83" i="8"/>
  <c r="AH82" i="8"/>
  <c r="AH81" i="8"/>
  <c r="AJ81" i="8"/>
  <c r="AK81" i="8" s="1"/>
  <c r="AH80" i="8"/>
  <c r="AH79" i="8"/>
  <c r="AH78" i="8"/>
  <c r="AJ78" i="8"/>
  <c r="AK78" i="8" s="1"/>
  <c r="AH77" i="8"/>
  <c r="AJ77" i="8"/>
  <c r="AK77" i="8" s="1"/>
  <c r="AH76" i="8"/>
  <c r="AJ75" i="8"/>
  <c r="AK75" i="8" s="1"/>
  <c r="AH75" i="8"/>
  <c r="AH74" i="8"/>
  <c r="AH73" i="8"/>
  <c r="AJ73" i="8"/>
  <c r="AK73" i="8" s="1"/>
  <c r="AH72" i="8"/>
  <c r="AJ72" i="8"/>
  <c r="AK72" i="8" s="1"/>
  <c r="AK71" i="8"/>
  <c r="AH71" i="8"/>
  <c r="AH70" i="8"/>
  <c r="AH69" i="8"/>
  <c r="AJ69" i="8"/>
  <c r="AK69" i="8" s="1"/>
  <c r="AJ68" i="8"/>
  <c r="AK68" i="8" s="1"/>
  <c r="AH68" i="8"/>
  <c r="AH67" i="8"/>
  <c r="AK66" i="8"/>
  <c r="AH66" i="8"/>
  <c r="AJ66" i="8"/>
  <c r="AH65" i="8"/>
  <c r="AH64" i="8"/>
  <c r="AJ63" i="8"/>
  <c r="AK63" i="8" s="1"/>
  <c r="AH63" i="8"/>
  <c r="AH62" i="8"/>
  <c r="AH61" i="8"/>
  <c r="AH60" i="8"/>
  <c r="AJ59" i="8"/>
  <c r="AK59" i="8" s="1"/>
  <c r="AH59" i="8"/>
  <c r="AH58" i="8"/>
  <c r="AH57" i="8"/>
  <c r="AJ57" i="8"/>
  <c r="AK57" i="8" s="1"/>
  <c r="AH56" i="8"/>
  <c r="AJ56" i="8"/>
  <c r="AK56" i="8" s="1"/>
  <c r="AJ55" i="8"/>
  <c r="AK55" i="8" s="1"/>
  <c r="AH55" i="8"/>
  <c r="AH54" i="8"/>
  <c r="AH53" i="8"/>
  <c r="AJ53" i="8"/>
  <c r="AK53" i="8" s="1"/>
  <c r="AH52" i="8"/>
  <c r="AJ51" i="8"/>
  <c r="AK51" i="8" s="1"/>
  <c r="AH51" i="8"/>
  <c r="AH50" i="8"/>
  <c r="AK49" i="8"/>
  <c r="AH49" i="8"/>
  <c r="AH48" i="8"/>
  <c r="AH47" i="8"/>
  <c r="AH46" i="8"/>
  <c r="AK45" i="8"/>
  <c r="AH45" i="8"/>
  <c r="AJ45" i="8"/>
  <c r="AH44" i="8"/>
  <c r="AJ44" i="8"/>
  <c r="AK44" i="8" s="1"/>
  <c r="AH43" i="8"/>
  <c r="AH42" i="8"/>
  <c r="AH41" i="8"/>
  <c r="AH40" i="8"/>
  <c r="AJ40" i="8"/>
  <c r="AK40" i="8" s="1"/>
  <c r="AJ39" i="8"/>
  <c r="AK39" i="8" s="1"/>
  <c r="AH39" i="8"/>
  <c r="AH38" i="8"/>
  <c r="AH37" i="8"/>
  <c r="AJ37" i="8"/>
  <c r="AK37" i="8" s="1"/>
  <c r="AH36" i="8"/>
  <c r="AJ36" i="8"/>
  <c r="AK36" i="8" s="1"/>
  <c r="AJ35" i="8"/>
  <c r="AK35" i="8" s="1"/>
  <c r="AH35" i="8"/>
  <c r="AH34" i="8"/>
  <c r="AH33" i="8"/>
  <c r="AJ33" i="8"/>
  <c r="AK33" i="8" s="1"/>
  <c r="AH32" i="8"/>
  <c r="AJ31" i="8"/>
  <c r="AK31" i="8" s="1"/>
  <c r="AH31" i="8"/>
  <c r="AK30" i="8"/>
  <c r="AH30" i="8"/>
  <c r="AH29" i="8"/>
  <c r="AJ29" i="8"/>
  <c r="AK29" i="8" s="1"/>
  <c r="AH28" i="8"/>
  <c r="AJ28" i="8"/>
  <c r="AK28" i="8" s="1"/>
  <c r="AH27" i="8"/>
  <c r="AH26" i="8"/>
  <c r="AH25" i="8"/>
  <c r="AJ25" i="8"/>
  <c r="AK25" i="8" s="1"/>
  <c r="AH24" i="8"/>
  <c r="AH23" i="8"/>
  <c r="AH22" i="8"/>
  <c r="AH21" i="8"/>
  <c r="AK20" i="8"/>
  <c r="AH20" i="8"/>
  <c r="AJ20" i="8"/>
  <c r="AJ19" i="8"/>
  <c r="AK19" i="8" s="1"/>
  <c r="AH19" i="8"/>
  <c r="AJ18" i="8"/>
  <c r="AK18" i="8" s="1"/>
  <c r="AH18" i="8"/>
  <c r="AK17" i="8"/>
  <c r="AH17" i="8"/>
  <c r="AJ17" i="8"/>
  <c r="AH16" i="8"/>
  <c r="AH15" i="8"/>
  <c r="AK14" i="8"/>
  <c r="AH14" i="8"/>
  <c r="AH13" i="8"/>
  <c r="AH12" i="8"/>
  <c r="AJ12" i="8"/>
  <c r="AK12" i="8" s="1"/>
  <c r="AJ11" i="8"/>
  <c r="AK11" i="8" s="1"/>
  <c r="AH11" i="8"/>
  <c r="AJ10" i="8"/>
  <c r="AK10" i="8" s="1"/>
  <c r="AH10" i="8"/>
  <c r="AH9" i="8"/>
  <c r="AJ9" i="8"/>
  <c r="AK9" i="8" s="1"/>
  <c r="AH8" i="8"/>
  <c r="AH7" i="8"/>
  <c r="AH6" i="8"/>
  <c r="AH5" i="8"/>
  <c r="AH4" i="8"/>
  <c r="AJ3" i="8"/>
  <c r="AK3" i="8" s="1"/>
  <c r="AH3" i="8"/>
  <c r="K73" i="6"/>
  <c r="K65" i="6"/>
  <c r="K57" i="6"/>
  <c r="K46" i="6"/>
  <c r="K38" i="6"/>
  <c r="K30" i="6"/>
  <c r="K19" i="6"/>
  <c r="K11" i="6"/>
  <c r="K3" i="6"/>
  <c r="K82" i="6"/>
  <c r="K29" i="6"/>
  <c r="K56" i="6" s="1"/>
  <c r="K83" i="6" s="1"/>
  <c r="O347" i="8" l="1"/>
  <c r="O1083" i="8"/>
  <c r="R1083" i="8"/>
  <c r="O505" i="8"/>
  <c r="O575" i="8"/>
  <c r="R575" i="8"/>
  <c r="N287" i="8"/>
  <c r="R287" i="8"/>
  <c r="R347" i="8"/>
  <c r="N347" i="8"/>
  <c r="N147" i="8"/>
  <c r="N167" i="8"/>
  <c r="Z540" i="8"/>
  <c r="W540" i="8"/>
  <c r="AA540" i="8" s="1"/>
  <c r="N162" i="8"/>
  <c r="R162" i="8"/>
  <c r="N159" i="8"/>
  <c r="R249" i="8"/>
  <c r="W112" i="8"/>
  <c r="AA112" i="8" s="1"/>
  <c r="W131" i="8"/>
  <c r="AA131" i="8" s="1"/>
  <c r="N133" i="8"/>
  <c r="O133" i="8"/>
  <c r="R229" i="8"/>
  <c r="N237" i="8"/>
  <c r="W290" i="8"/>
  <c r="W355" i="8"/>
  <c r="W357" i="8"/>
  <c r="AA357" i="8" s="1"/>
  <c r="N375" i="8"/>
  <c r="N378" i="8"/>
  <c r="O820" i="8"/>
  <c r="N142" i="8"/>
  <c r="R142" i="8"/>
  <c r="R211" i="8"/>
  <c r="N216" i="8"/>
  <c r="Z282" i="8"/>
  <c r="Z286" i="8"/>
  <c r="Z618" i="8"/>
  <c r="N650" i="8"/>
  <c r="O664" i="8"/>
  <c r="R664" i="8"/>
  <c r="R700" i="8"/>
  <c r="N700" i="8"/>
  <c r="R788" i="8"/>
  <c r="N788" i="8"/>
  <c r="W235" i="8"/>
  <c r="AA235" i="8" s="1"/>
  <c r="N294" i="8"/>
  <c r="N311" i="8"/>
  <c r="R311" i="8"/>
  <c r="R399" i="8"/>
  <c r="Z406" i="8"/>
  <c r="N550" i="8"/>
  <c r="O703" i="8"/>
  <c r="R1108" i="8"/>
  <c r="N1108" i="8"/>
  <c r="R1092" i="8"/>
  <c r="N1092" i="8"/>
  <c r="W225" i="8"/>
  <c r="N246" i="8"/>
  <c r="R246" i="8"/>
  <c r="O273" i="8"/>
  <c r="N307" i="8"/>
  <c r="R307" i="8"/>
  <c r="W323" i="8"/>
  <c r="W346" i="8"/>
  <c r="AA346" i="8" s="1"/>
  <c r="Z442" i="8"/>
  <c r="W524" i="8"/>
  <c r="AA524" i="8" s="1"/>
  <c r="W250" i="8"/>
  <c r="AA250" i="8" s="1"/>
  <c r="O287" i="8"/>
  <c r="N315" i="8"/>
  <c r="O323" i="8"/>
  <c r="Z350" i="8"/>
  <c r="N355" i="8"/>
  <c r="O396" i="8"/>
  <c r="W415" i="8"/>
  <c r="W428" i="8"/>
  <c r="AA428" i="8" s="1"/>
  <c r="O432" i="8"/>
  <c r="N474" i="8"/>
  <c r="N476" i="8"/>
  <c r="O493" i="8"/>
  <c r="S493" i="8" s="1"/>
  <c r="W503" i="8"/>
  <c r="AA503" i="8" s="1"/>
  <c r="W520" i="8"/>
  <c r="AA520" i="8" s="1"/>
  <c r="N547" i="8"/>
  <c r="W570" i="8"/>
  <c r="AA570" i="8" s="1"/>
  <c r="R578" i="8"/>
  <c r="R587" i="8"/>
  <c r="W588" i="8"/>
  <c r="AA588" i="8" s="1"/>
  <c r="Z614" i="8"/>
  <c r="N641" i="8"/>
  <c r="W652" i="8"/>
  <c r="AA652" i="8" s="1"/>
  <c r="N657" i="8"/>
  <c r="W679" i="8"/>
  <c r="AA679" i="8" s="1"/>
  <c r="O708" i="8"/>
  <c r="W719" i="8"/>
  <c r="AA719" i="8" s="1"/>
  <c r="O747" i="8"/>
  <c r="S747" i="8" s="1"/>
  <c r="AD747" i="8" s="1"/>
  <c r="W748" i="8"/>
  <c r="AA748" i="8" s="1"/>
  <c r="W760" i="8"/>
  <c r="AA760" i="8" s="1"/>
  <c r="W767" i="8"/>
  <c r="Z867" i="8"/>
  <c r="O930" i="8"/>
  <c r="W941" i="8"/>
  <c r="AA941" i="8" s="1"/>
  <c r="W949" i="8"/>
  <c r="AA949" i="8" s="1"/>
  <c r="W960" i="8"/>
  <c r="AA960" i="8" s="1"/>
  <c r="O1008" i="8"/>
  <c r="N1020" i="8"/>
  <c r="W1032" i="8"/>
  <c r="AA1032" i="8" s="1"/>
  <c r="N1046" i="8"/>
  <c r="W1048" i="8"/>
  <c r="R1082" i="8"/>
  <c r="S1082" i="8" s="1"/>
  <c r="N1091" i="8"/>
  <c r="W1095" i="8"/>
  <c r="AA1095" i="8" s="1"/>
  <c r="W1105" i="8"/>
  <c r="AA1105" i="8" s="1"/>
  <c r="W1146" i="8"/>
  <c r="AA1146" i="8" s="1"/>
  <c r="W1148" i="8"/>
  <c r="AA1148" i="8" s="1"/>
  <c r="W1155" i="8"/>
  <c r="AA1155" i="8" s="1"/>
  <c r="Z1161" i="8"/>
  <c r="W1189" i="8"/>
  <c r="AA1189" i="8" s="1"/>
  <c r="W1247" i="8"/>
  <c r="W1277" i="8"/>
  <c r="AA1277" i="8" s="1"/>
  <c r="W1288" i="8"/>
  <c r="W1305" i="8"/>
  <c r="AA1305" i="8" s="1"/>
  <c r="W1321" i="8"/>
  <c r="AA1321" i="8" s="1"/>
  <c r="W1352" i="8"/>
  <c r="AA1352" i="8" s="1"/>
  <c r="W1357" i="8"/>
  <c r="AA1357" i="8" s="1"/>
  <c r="O1370" i="8"/>
  <c r="W1385" i="8"/>
  <c r="X1399" i="8"/>
  <c r="AB1399" i="8" s="1"/>
  <c r="W1452" i="8"/>
  <c r="O1466" i="8"/>
  <c r="N1537" i="8"/>
  <c r="R1585" i="8"/>
  <c r="S1585" i="8" s="1"/>
  <c r="AD1585" i="8" s="1"/>
  <c r="N1630" i="8"/>
  <c r="W1636" i="8"/>
  <c r="N979" i="8"/>
  <c r="O1107" i="8"/>
  <c r="N1369" i="8"/>
  <c r="O1386" i="8"/>
  <c r="O1539" i="8"/>
  <c r="R1552" i="8"/>
  <c r="S1552" i="8" s="1"/>
  <c r="O1595" i="8"/>
  <c r="N1622" i="8"/>
  <c r="W108" i="8"/>
  <c r="AA108" i="8" s="1"/>
  <c r="W119" i="8"/>
  <c r="AA119" i="8" s="1"/>
  <c r="N163" i="8"/>
  <c r="W199" i="8"/>
  <c r="AA199" i="8" s="1"/>
  <c r="W277" i="8"/>
  <c r="AA277" i="8" s="1"/>
  <c r="N306" i="8"/>
  <c r="W327" i="8"/>
  <c r="W347" i="8"/>
  <c r="W370" i="8"/>
  <c r="AA370" i="8" s="1"/>
  <c r="W383" i="8"/>
  <c r="Z398" i="8"/>
  <c r="W404" i="8"/>
  <c r="AA404" i="8" s="1"/>
  <c r="N506" i="8"/>
  <c r="W515" i="8"/>
  <c r="W525" i="8"/>
  <c r="AA525" i="8" s="1"/>
  <c r="Z574" i="8"/>
  <c r="W660" i="8"/>
  <c r="Z715" i="8"/>
  <c r="W804" i="8"/>
  <c r="AA804" i="8" s="1"/>
  <c r="N856" i="8"/>
  <c r="W867" i="8"/>
  <c r="AA867" i="8" s="1"/>
  <c r="W912" i="8"/>
  <c r="N927" i="8"/>
  <c r="Z967" i="8"/>
  <c r="N978" i="8"/>
  <c r="W996" i="8"/>
  <c r="AA996" i="8" s="1"/>
  <c r="R1008" i="8"/>
  <c r="W1009" i="8"/>
  <c r="AA1009" i="8" s="1"/>
  <c r="W1010" i="8"/>
  <c r="AA1010" i="8" s="1"/>
  <c r="W1086" i="8"/>
  <c r="W1096" i="8"/>
  <c r="AA1096" i="8" s="1"/>
  <c r="W1101" i="8"/>
  <c r="AA1101" i="8" s="1"/>
  <c r="N1136" i="8"/>
  <c r="W1161" i="8"/>
  <c r="AA1161" i="8" s="1"/>
  <c r="W1169" i="8"/>
  <c r="N1176" i="8"/>
  <c r="W1203" i="8"/>
  <c r="AA1203" i="8" s="1"/>
  <c r="X1261" i="8"/>
  <c r="AB1261" i="8" s="1"/>
  <c r="R1333" i="8"/>
  <c r="W1349" i="8"/>
  <c r="AA1349" i="8" s="1"/>
  <c r="R1369" i="8"/>
  <c r="N1442" i="8"/>
  <c r="N1480" i="8"/>
  <c r="X1519" i="8"/>
  <c r="AB1519" i="8" s="1"/>
  <c r="W1533" i="8"/>
  <c r="W1535" i="8"/>
  <c r="N1609" i="8"/>
  <c r="O1268" i="8"/>
  <c r="Z1285" i="8"/>
  <c r="O1328" i="8"/>
  <c r="W1529" i="8"/>
  <c r="R1539" i="8"/>
  <c r="S1539" i="8" s="1"/>
  <c r="AD1539" i="8" s="1"/>
  <c r="W496" i="8"/>
  <c r="AA496" i="8" s="1"/>
  <c r="N682" i="8"/>
  <c r="N697" i="8"/>
  <c r="N699" i="8"/>
  <c r="N711" i="8"/>
  <c r="X730" i="8"/>
  <c r="AB730" i="8" s="1"/>
  <c r="N765" i="8"/>
  <c r="N767" i="8"/>
  <c r="N783" i="8"/>
  <c r="N852" i="8"/>
  <c r="AC950" i="8"/>
  <c r="AF950" i="8" s="1"/>
  <c r="N1021" i="8"/>
  <c r="W1052" i="8"/>
  <c r="AA1052" i="8" s="1"/>
  <c r="O1062" i="8"/>
  <c r="N1064" i="8"/>
  <c r="N1170" i="8"/>
  <c r="W1174" i="8"/>
  <c r="AA1174" i="8" s="1"/>
  <c r="O1195" i="8"/>
  <c r="N1200" i="8"/>
  <c r="N1203" i="8"/>
  <c r="W1275" i="8"/>
  <c r="W1309" i="8"/>
  <c r="AA1309" i="8" s="1"/>
  <c r="W1370" i="8"/>
  <c r="X1386" i="8"/>
  <c r="AB1386" i="8" s="1"/>
  <c r="N1396" i="8"/>
  <c r="X1407" i="8"/>
  <c r="AB1407" i="8" s="1"/>
  <c r="N1410" i="8"/>
  <c r="O1430" i="8"/>
  <c r="W1436" i="8"/>
  <c r="AA1436" i="8" s="1"/>
  <c r="W1437" i="8"/>
  <c r="AA1437" i="8" s="1"/>
  <c r="W1458" i="8"/>
  <c r="W1512" i="8"/>
  <c r="W1514" i="8"/>
  <c r="AA1514" i="8" s="1"/>
  <c r="W1518" i="8"/>
  <c r="W1567" i="8"/>
  <c r="AA1567" i="8" s="1"/>
  <c r="W1587" i="8"/>
  <c r="AA1587" i="8" s="1"/>
  <c r="N1624" i="8"/>
  <c r="W1629" i="8"/>
  <c r="O1634" i="8"/>
  <c r="W1637" i="8"/>
  <c r="W332" i="8"/>
  <c r="AA332" i="8" s="1"/>
  <c r="X333" i="8"/>
  <c r="AB333" i="8" s="1"/>
  <c r="N365" i="8"/>
  <c r="W367" i="8"/>
  <c r="N526" i="8"/>
  <c r="W534" i="8"/>
  <c r="AA534" i="8" s="1"/>
  <c r="W558" i="8"/>
  <c r="AA558" i="8" s="1"/>
  <c r="Z570" i="8"/>
  <c r="N593" i="8"/>
  <c r="W657" i="8"/>
  <c r="AA657" i="8" s="1"/>
  <c r="N667" i="8"/>
  <c r="W693" i="8"/>
  <c r="AA693" i="8" s="1"/>
  <c r="W761" i="8"/>
  <c r="W777" i="8"/>
  <c r="AA777" i="8" s="1"/>
  <c r="W793" i="8"/>
  <c r="N806" i="8"/>
  <c r="O809" i="8"/>
  <c r="W823" i="8"/>
  <c r="AA823" i="8" s="1"/>
  <c r="W846" i="8"/>
  <c r="AA846" i="8" s="1"/>
  <c r="W872" i="8"/>
  <c r="AA872" i="8" s="1"/>
  <c r="W875" i="8"/>
  <c r="AA875" i="8" s="1"/>
  <c r="W884" i="8"/>
  <c r="AA884" i="8" s="1"/>
  <c r="W896" i="8"/>
  <c r="AA896" i="8" s="1"/>
  <c r="W1004" i="8"/>
  <c r="AA1004" i="8" s="1"/>
  <c r="W1008" i="8"/>
  <c r="R1032" i="8"/>
  <c r="W1044" i="8"/>
  <c r="W1070" i="8"/>
  <c r="AA1070" i="8" s="1"/>
  <c r="O1117" i="8"/>
  <c r="W1119" i="8"/>
  <c r="N1126" i="8"/>
  <c r="W1149" i="8"/>
  <c r="AA1149" i="8" s="1"/>
  <c r="W1233" i="8"/>
  <c r="AA1233" i="8" s="1"/>
  <c r="W1301" i="8"/>
  <c r="AA1301" i="8" s="1"/>
  <c r="X1333" i="8"/>
  <c r="AB1333" i="8" s="1"/>
  <c r="W1337" i="8"/>
  <c r="AA1337" i="8" s="1"/>
  <c r="W1408" i="8"/>
  <c r="W1413" i="8"/>
  <c r="AA1413" i="8" s="1"/>
  <c r="W1420" i="8"/>
  <c r="AA1420" i="8" s="1"/>
  <c r="W1547" i="8"/>
  <c r="AA1547" i="8" s="1"/>
  <c r="O1558" i="8"/>
  <c r="X1559" i="8"/>
  <c r="AB1559" i="8" s="1"/>
  <c r="W1635" i="8"/>
  <c r="Z843" i="8"/>
  <c r="W152" i="8"/>
  <c r="AA152" i="8" s="1"/>
  <c r="X234" i="8"/>
  <c r="AB234" i="8" s="1"/>
  <c r="W238" i="8"/>
  <c r="AA238" i="8" s="1"/>
  <c r="O249" i="8"/>
  <c r="Z294" i="8"/>
  <c r="O315" i="8"/>
  <c r="X332" i="8"/>
  <c r="AB332" i="8" s="1"/>
  <c r="O355" i="8"/>
  <c r="W375" i="8"/>
  <c r="O383" i="8"/>
  <c r="W395" i="8"/>
  <c r="O407" i="8"/>
  <c r="S407" i="8" s="1"/>
  <c r="N432" i="8"/>
  <c r="N482" i="8"/>
  <c r="N522" i="8"/>
  <c r="Z559" i="8"/>
  <c r="W620" i="8"/>
  <c r="AA620" i="8" s="1"/>
  <c r="N636" i="8"/>
  <c r="N643" i="8"/>
  <c r="W673" i="8"/>
  <c r="N747" i="8"/>
  <c r="W787" i="8"/>
  <c r="AA787" i="8" s="1"/>
  <c r="W790" i="8"/>
  <c r="AA790" i="8" s="1"/>
  <c r="X800" i="8"/>
  <c r="AB800" i="8" s="1"/>
  <c r="W825" i="8"/>
  <c r="AA825" i="8" s="1"/>
  <c r="O839" i="8"/>
  <c r="S839" i="8" s="1"/>
  <c r="AD839" i="8" s="1"/>
  <c r="W855" i="8"/>
  <c r="AA855" i="8" s="1"/>
  <c r="W859" i="8"/>
  <c r="AA859" i="8" s="1"/>
  <c r="W883" i="8"/>
  <c r="AA883" i="8" s="1"/>
  <c r="O912" i="8"/>
  <c r="W913" i="8"/>
  <c r="AA913" i="8" s="1"/>
  <c r="W921" i="8"/>
  <c r="N930" i="8"/>
  <c r="Z931" i="8"/>
  <c r="O943" i="8"/>
  <c r="S943" i="8" s="1"/>
  <c r="AD943" i="8" s="1"/>
  <c r="O1020" i="8"/>
  <c r="N1024" i="8"/>
  <c r="W1043" i="8"/>
  <c r="AA1043" i="8" s="1"/>
  <c r="R1074" i="8"/>
  <c r="S1074" i="8" s="1"/>
  <c r="N1104" i="8"/>
  <c r="N1161" i="8"/>
  <c r="AC1221" i="8"/>
  <c r="AF1221" i="8" s="1"/>
  <c r="O1225" i="8"/>
  <c r="W1272" i="8"/>
  <c r="AA1272" i="8" s="1"/>
  <c r="O1349" i="8"/>
  <c r="N1365" i="8"/>
  <c r="N1389" i="8"/>
  <c r="W1435" i="8"/>
  <c r="N1437" i="8"/>
  <c r="W1444" i="8"/>
  <c r="AA1444" i="8" s="1"/>
  <c r="O1481" i="8"/>
  <c r="W1486" i="8"/>
  <c r="X1530" i="8"/>
  <c r="AB1530" i="8" s="1"/>
  <c r="X1547" i="8"/>
  <c r="AB1547" i="8" s="1"/>
  <c r="N1557" i="8"/>
  <c r="W1620" i="8"/>
  <c r="AA1620" i="8" s="1"/>
  <c r="R105" i="8"/>
  <c r="W125" i="8"/>
  <c r="AA125" i="8" s="1"/>
  <c r="R134" i="8"/>
  <c r="W138" i="8"/>
  <c r="N177" i="8"/>
  <c r="R178" i="8"/>
  <c r="O192" i="8"/>
  <c r="R201" i="8"/>
  <c r="N222" i="8"/>
  <c r="W223" i="8"/>
  <c r="X235" i="8"/>
  <c r="AB235" i="8" s="1"/>
  <c r="W248" i="8"/>
  <c r="AA248" i="8" s="1"/>
  <c r="W254" i="8"/>
  <c r="AA254" i="8" s="1"/>
  <c r="O256" i="8"/>
  <c r="S256" i="8" s="1"/>
  <c r="AD256" i="8" s="1"/>
  <c r="W266" i="8"/>
  <c r="AA266" i="8" s="1"/>
  <c r="N280" i="8"/>
  <c r="R281" i="8"/>
  <c r="R289" i="8"/>
  <c r="Z295" i="8"/>
  <c r="N300" i="8"/>
  <c r="O304" i="8"/>
  <c r="X350" i="8"/>
  <c r="AB350" i="8" s="1"/>
  <c r="O364" i="8"/>
  <c r="N383" i="8"/>
  <c r="Z390" i="8"/>
  <c r="R391" i="8"/>
  <c r="X400" i="8"/>
  <c r="AB400" i="8" s="1"/>
  <c r="W420" i="8"/>
  <c r="AA420" i="8" s="1"/>
  <c r="W429" i="8"/>
  <c r="W432" i="8"/>
  <c r="AA432" i="8" s="1"/>
  <c r="W441" i="8"/>
  <c r="N485" i="8"/>
  <c r="O502" i="8"/>
  <c r="S502" i="8" s="1"/>
  <c r="AD502" i="8" s="1"/>
  <c r="W505" i="8"/>
  <c r="AA505" i="8" s="1"/>
  <c r="W514" i="8"/>
  <c r="AA514" i="8" s="1"/>
  <c r="X521" i="8"/>
  <c r="AB521" i="8" s="1"/>
  <c r="N525" i="8"/>
  <c r="N529" i="8"/>
  <c r="O533" i="8"/>
  <c r="W536" i="8"/>
  <c r="AA536" i="8" s="1"/>
  <c r="W547" i="8"/>
  <c r="AA547" i="8" s="1"/>
  <c r="N552" i="8"/>
  <c r="N557" i="8"/>
  <c r="O558" i="8"/>
  <c r="S558" i="8" s="1"/>
  <c r="AD558" i="8" s="1"/>
  <c r="R559" i="8"/>
  <c r="N581" i="8"/>
  <c r="W582" i="8"/>
  <c r="AA582" i="8" s="1"/>
  <c r="W586" i="8"/>
  <c r="AA586" i="8" s="1"/>
  <c r="O595" i="8"/>
  <c r="R612" i="8"/>
  <c r="N628" i="8"/>
  <c r="W637" i="8"/>
  <c r="AA637" i="8" s="1"/>
  <c r="W645" i="8"/>
  <c r="W647" i="8"/>
  <c r="W654" i="8"/>
  <c r="AA654" i="8" s="1"/>
  <c r="N665" i="8"/>
  <c r="O744" i="8"/>
  <c r="O756" i="8"/>
  <c r="O799" i="8"/>
  <c r="R863" i="8"/>
  <c r="N882" i="8"/>
  <c r="W951" i="8"/>
  <c r="AA951" i="8" s="1"/>
  <c r="W965" i="8"/>
  <c r="AA965" i="8" s="1"/>
  <c r="W988" i="8"/>
  <c r="W992" i="8"/>
  <c r="N1023" i="8"/>
  <c r="Z1031" i="8"/>
  <c r="O1054" i="8"/>
  <c r="R1057" i="8"/>
  <c r="W1115" i="8"/>
  <c r="X1161" i="8"/>
  <c r="AB1161" i="8" s="1"/>
  <c r="S1162" i="8"/>
  <c r="AD1162" i="8" s="1"/>
  <c r="W1163" i="8"/>
  <c r="AA1163" i="8" s="1"/>
  <c r="W1172" i="8"/>
  <c r="AA1172" i="8" s="1"/>
  <c r="W1221" i="8"/>
  <c r="R1241" i="8"/>
  <c r="S1241" i="8" s="1"/>
  <c r="W1244" i="8"/>
  <c r="N1282" i="8"/>
  <c r="W1290" i="8"/>
  <c r="W1320" i="8"/>
  <c r="AA1320" i="8" s="1"/>
  <c r="N1328" i="8"/>
  <c r="R1330" i="8"/>
  <c r="O1338" i="8"/>
  <c r="R1341" i="8"/>
  <c r="S1341" i="8" s="1"/>
  <c r="N1350" i="8"/>
  <c r="W1364" i="8"/>
  <c r="AA1364" i="8" s="1"/>
  <c r="W1397" i="8"/>
  <c r="R1402" i="8"/>
  <c r="N1405" i="8"/>
  <c r="O1407" i="8"/>
  <c r="S1407" i="8" s="1"/>
  <c r="AD1407" i="8" s="1"/>
  <c r="R1457" i="8"/>
  <c r="W1511" i="8"/>
  <c r="O1519" i="8"/>
  <c r="W1549" i="8"/>
  <c r="N1558" i="8"/>
  <c r="R1593" i="8"/>
  <c r="N1601" i="8"/>
  <c r="N1603" i="8"/>
  <c r="N1608" i="8"/>
  <c r="W107" i="8"/>
  <c r="AA107" i="8" s="1"/>
  <c r="W116" i="8"/>
  <c r="AA116" i="8" s="1"/>
  <c r="W122" i="8"/>
  <c r="W156" i="8"/>
  <c r="AA156" i="8" s="1"/>
  <c r="W162" i="8"/>
  <c r="AA162" i="8" s="1"/>
  <c r="O177" i="8"/>
  <c r="W212" i="8"/>
  <c r="AC240" i="8"/>
  <c r="AF240" i="8" s="1"/>
  <c r="W251" i="8"/>
  <c r="AA251" i="8" s="1"/>
  <c r="O280" i="8"/>
  <c r="R295" i="8"/>
  <c r="Z298" i="8"/>
  <c r="N310" i="8"/>
  <c r="O311" i="8"/>
  <c r="S311" i="8" s="1"/>
  <c r="AD311" i="8" s="1"/>
  <c r="O312" i="8"/>
  <c r="W326" i="8"/>
  <c r="AA326" i="8" s="1"/>
  <c r="O348" i="8"/>
  <c r="N358" i="8"/>
  <c r="O485" i="8"/>
  <c r="Z488" i="8"/>
  <c r="R532" i="8"/>
  <c r="Z594" i="8"/>
  <c r="Z727" i="8"/>
  <c r="N755" i="8"/>
  <c r="S809" i="8"/>
  <c r="AD809" i="8" s="1"/>
  <c r="N846" i="8"/>
  <c r="W871" i="8"/>
  <c r="AA871" i="8" s="1"/>
  <c r="Z943" i="8"/>
  <c r="Z970" i="8"/>
  <c r="R1133" i="8"/>
  <c r="O1282" i="8"/>
  <c r="O1350" i="8"/>
  <c r="S1350" i="8" s="1"/>
  <c r="AD1350" i="8" s="1"/>
  <c r="R1417" i="8"/>
  <c r="S1417" i="8" s="1"/>
  <c r="AD1417" i="8" s="1"/>
  <c r="N1430" i="8"/>
  <c r="W1446" i="8"/>
  <c r="AA1446" i="8" s="1"/>
  <c r="W1448" i="8"/>
  <c r="O1492" i="8"/>
  <c r="S1492" i="8" s="1"/>
  <c r="AD1492" i="8" s="1"/>
  <c r="N1507" i="8"/>
  <c r="O1515" i="8"/>
  <c r="W1521" i="8"/>
  <c r="N1533" i="8"/>
  <c r="W1600" i="8"/>
  <c r="AA1600" i="8" s="1"/>
  <c r="W1618" i="8"/>
  <c r="AA1618" i="8" s="1"/>
  <c r="W243" i="8"/>
  <c r="AA243" i="8" s="1"/>
  <c r="Z250" i="8"/>
  <c r="X250" i="8" s="1"/>
  <c r="AB250" i="8" s="1"/>
  <c r="W261" i="8"/>
  <c r="Z267" i="8"/>
  <c r="X268" i="8"/>
  <c r="AB268" i="8" s="1"/>
  <c r="X285" i="8"/>
  <c r="AB285" i="8" s="1"/>
  <c r="S287" i="8"/>
  <c r="W301" i="8"/>
  <c r="AA301" i="8" s="1"/>
  <c r="W333" i="8"/>
  <c r="AA333" i="8" s="1"/>
  <c r="Z346" i="8"/>
  <c r="W359" i="8"/>
  <c r="R367" i="8"/>
  <c r="O375" i="8"/>
  <c r="S375" i="8" s="1"/>
  <c r="AD375" i="8" s="1"/>
  <c r="Z382" i="8"/>
  <c r="W389" i="8"/>
  <c r="AA389" i="8" s="1"/>
  <c r="W390" i="8"/>
  <c r="AA390" i="8" s="1"/>
  <c r="W391" i="8"/>
  <c r="N396" i="8"/>
  <c r="O399" i="8"/>
  <c r="N400" i="8"/>
  <c r="W411" i="8"/>
  <c r="R419" i="8"/>
  <c r="X420" i="8"/>
  <c r="AB420" i="8" s="1"/>
  <c r="W424" i="8"/>
  <c r="AA424" i="8" s="1"/>
  <c r="N435" i="8"/>
  <c r="R443" i="8"/>
  <c r="W454" i="8"/>
  <c r="AA454" i="8" s="1"/>
  <c r="Z485" i="8"/>
  <c r="W499" i="8"/>
  <c r="AA499" i="8" s="1"/>
  <c r="N501" i="8"/>
  <c r="W510" i="8"/>
  <c r="AA510" i="8" s="1"/>
  <c r="N554" i="8"/>
  <c r="N578" i="8"/>
  <c r="W585" i="8"/>
  <c r="AA585" i="8" s="1"/>
  <c r="X604" i="8"/>
  <c r="AB604" i="8" s="1"/>
  <c r="W614" i="8"/>
  <c r="AA614" i="8" s="1"/>
  <c r="X620" i="8"/>
  <c r="AB620" i="8" s="1"/>
  <c r="X624" i="8"/>
  <c r="AB624" i="8" s="1"/>
  <c r="N627" i="8"/>
  <c r="W628" i="8"/>
  <c r="AA628" i="8" s="1"/>
  <c r="W633" i="8"/>
  <c r="W649" i="8"/>
  <c r="AA649" i="8" s="1"/>
  <c r="N664" i="8"/>
  <c r="N674" i="8"/>
  <c r="S703" i="8"/>
  <c r="O711" i="8"/>
  <c r="W712" i="8"/>
  <c r="W717" i="8"/>
  <c r="W722" i="8"/>
  <c r="AA722" i="8" s="1"/>
  <c r="W728" i="8"/>
  <c r="AA728" i="8" s="1"/>
  <c r="W730" i="8"/>
  <c r="AA730" i="8" s="1"/>
  <c r="W733" i="8"/>
  <c r="N734" i="8"/>
  <c r="O735" i="8"/>
  <c r="S735" i="8" s="1"/>
  <c r="AD735" i="8" s="1"/>
  <c r="W739" i="8"/>
  <c r="O748" i="8"/>
  <c r="W753" i="8"/>
  <c r="W758" i="8"/>
  <c r="AA758" i="8" s="1"/>
  <c r="W783" i="8"/>
  <c r="AA783" i="8" s="1"/>
  <c r="R787" i="8"/>
  <c r="O788" i="8"/>
  <c r="S788" i="8" s="1"/>
  <c r="AD788" i="8" s="1"/>
  <c r="R827" i="8"/>
  <c r="W828" i="8"/>
  <c r="AA828" i="8" s="1"/>
  <c r="W833" i="8"/>
  <c r="W845" i="8"/>
  <c r="O853" i="8"/>
  <c r="W858" i="8"/>
  <c r="O861" i="8"/>
  <c r="W864" i="8"/>
  <c r="AA864" i="8" s="1"/>
  <c r="N868" i="8"/>
  <c r="X907" i="8"/>
  <c r="AB907" i="8" s="1"/>
  <c r="AC913" i="8"/>
  <c r="AF913" i="8" s="1"/>
  <c r="W917" i="8"/>
  <c r="AA917" i="8" s="1"/>
  <c r="W931" i="8"/>
  <c r="W933" i="8"/>
  <c r="AA933" i="8" s="1"/>
  <c r="N955" i="8"/>
  <c r="N960" i="8"/>
  <c r="N963" i="8"/>
  <c r="N967" i="8"/>
  <c r="W971" i="8"/>
  <c r="O983" i="8"/>
  <c r="W990" i="8"/>
  <c r="AA990" i="8" s="1"/>
  <c r="W1015" i="8"/>
  <c r="N1025" i="8"/>
  <c r="O1027" i="8"/>
  <c r="W1036" i="8"/>
  <c r="O1043" i="8"/>
  <c r="S1043" i="8" s="1"/>
  <c r="AD1043" i="8" s="1"/>
  <c r="W1047" i="8"/>
  <c r="N1053" i="8"/>
  <c r="N1076" i="8"/>
  <c r="W1087" i="8"/>
  <c r="AA1087" i="8" s="1"/>
  <c r="N1106" i="8"/>
  <c r="N1113" i="8"/>
  <c r="W1116" i="8"/>
  <c r="AA1116" i="8" s="1"/>
  <c r="O1140" i="8"/>
  <c r="W1141" i="8"/>
  <c r="AA1141" i="8" s="1"/>
  <c r="O1161" i="8"/>
  <c r="W1171" i="8"/>
  <c r="AA1171" i="8" s="1"/>
  <c r="N1175" i="8"/>
  <c r="O1176" i="8"/>
  <c r="AC1234" i="8"/>
  <c r="AF1234" i="8" s="1"/>
  <c r="N1236" i="8"/>
  <c r="R1266" i="8"/>
  <c r="S1266" i="8" s="1"/>
  <c r="AD1266" i="8" s="1"/>
  <c r="Z1268" i="8"/>
  <c r="W1269" i="8"/>
  <c r="AA1269" i="8" s="1"/>
  <c r="W1299" i="8"/>
  <c r="O1301" i="8"/>
  <c r="N1308" i="8"/>
  <c r="N1548" i="8"/>
  <c r="W1586" i="8"/>
  <c r="AA1586" i="8" s="1"/>
  <c r="W1595" i="8"/>
  <c r="AA1595" i="8" s="1"/>
  <c r="W1615" i="8"/>
  <c r="AA1615" i="8" s="1"/>
  <c r="N131" i="8"/>
  <c r="O132" i="8"/>
  <c r="S132" i="8" s="1"/>
  <c r="AD132" i="8" s="1"/>
  <c r="W193" i="8"/>
  <c r="AA193" i="8" s="1"/>
  <c r="X238" i="8"/>
  <c r="AB238" i="8" s="1"/>
  <c r="W298" i="8"/>
  <c r="W304" i="8"/>
  <c r="AA304" i="8" s="1"/>
  <c r="W351" i="8"/>
  <c r="S355" i="8"/>
  <c r="AD355" i="8" s="1"/>
  <c r="W364" i="8"/>
  <c r="AA364" i="8" s="1"/>
  <c r="R423" i="8"/>
  <c r="W426" i="8"/>
  <c r="AA426" i="8" s="1"/>
  <c r="W433" i="8"/>
  <c r="Z481" i="8"/>
  <c r="W482" i="8"/>
  <c r="W488" i="8"/>
  <c r="AA488" i="8" s="1"/>
  <c r="W504" i="8"/>
  <c r="W507" i="8"/>
  <c r="W532" i="8"/>
  <c r="AA532" i="8" s="1"/>
  <c r="N562" i="8"/>
  <c r="W579" i="8"/>
  <c r="AA579" i="8" s="1"/>
  <c r="W594" i="8"/>
  <c r="AA594" i="8" s="1"/>
  <c r="X612" i="8"/>
  <c r="AB612" i="8" s="1"/>
  <c r="O619" i="8"/>
  <c r="W630" i="8"/>
  <c r="AA630" i="8" s="1"/>
  <c r="W639" i="8"/>
  <c r="AA639" i="8" s="1"/>
  <c r="W644" i="8"/>
  <c r="AA644" i="8" s="1"/>
  <c r="W701" i="8"/>
  <c r="W705" i="8"/>
  <c r="N708" i="8"/>
  <c r="W709" i="8"/>
  <c r="W720" i="8"/>
  <c r="AA720" i="8" s="1"/>
  <c r="W727" i="8"/>
  <c r="AA727" i="8" s="1"/>
  <c r="N752" i="8"/>
  <c r="W756" i="8"/>
  <c r="AA756" i="8" s="1"/>
  <c r="X783" i="8"/>
  <c r="AB783" i="8" s="1"/>
  <c r="W786" i="8"/>
  <c r="AA786" i="8" s="1"/>
  <c r="W806" i="8"/>
  <c r="AA806" i="8" s="1"/>
  <c r="W816" i="8"/>
  <c r="AA816" i="8" s="1"/>
  <c r="N843" i="8"/>
  <c r="W849" i="8"/>
  <c r="AA849" i="8" s="1"/>
  <c r="O940" i="8"/>
  <c r="O952" i="8"/>
  <c r="W958" i="8"/>
  <c r="AA958" i="8" s="1"/>
  <c r="O966" i="8"/>
  <c r="W977" i="8"/>
  <c r="AA977" i="8" s="1"/>
  <c r="W1014" i="8"/>
  <c r="AA1014" i="8" s="1"/>
  <c r="W1029" i="8"/>
  <c r="AA1029" i="8" s="1"/>
  <c r="W1030" i="8"/>
  <c r="AA1030" i="8" s="1"/>
  <c r="N1037" i="8"/>
  <c r="Z1043" i="8"/>
  <c r="N1059" i="8"/>
  <c r="O1061" i="8"/>
  <c r="W1082" i="8"/>
  <c r="AA1082" i="8" s="1"/>
  <c r="W1092" i="8"/>
  <c r="AA1092" i="8" s="1"/>
  <c r="W1093" i="8"/>
  <c r="AA1093" i="8" s="1"/>
  <c r="W1110" i="8"/>
  <c r="O1113" i="8"/>
  <c r="W1135" i="8"/>
  <c r="AA1135" i="8" s="1"/>
  <c r="N1140" i="8"/>
  <c r="O1148" i="8"/>
  <c r="O1155" i="8"/>
  <c r="S1155" i="8" s="1"/>
  <c r="AD1155" i="8" s="1"/>
  <c r="W1168" i="8"/>
  <c r="AA1168" i="8" s="1"/>
  <c r="W1185" i="8"/>
  <c r="O1209" i="8"/>
  <c r="R1226" i="8"/>
  <c r="S1226" i="8" s="1"/>
  <c r="W1231" i="8"/>
  <c r="AA1231" i="8" s="1"/>
  <c r="O1245" i="8"/>
  <c r="R1246" i="8"/>
  <c r="N1254" i="8"/>
  <c r="W1255" i="8"/>
  <c r="AA1255" i="8" s="1"/>
  <c r="N1259" i="8"/>
  <c r="W1263" i="8"/>
  <c r="R1289" i="8"/>
  <c r="S1289" i="8" s="1"/>
  <c r="AD1289" i="8" s="1"/>
  <c r="X1353" i="8"/>
  <c r="AB1353" i="8" s="1"/>
  <c r="R1382" i="8"/>
  <c r="R1386" i="8"/>
  <c r="W1394" i="8"/>
  <c r="AA1394" i="8" s="1"/>
  <c r="N1421" i="8"/>
  <c r="W1426" i="8"/>
  <c r="AA1426" i="8" s="1"/>
  <c r="W1440" i="8"/>
  <c r="W1442" i="8"/>
  <c r="AA1442" i="8" s="1"/>
  <c r="O1456" i="8"/>
  <c r="N1474" i="8"/>
  <c r="N1491" i="8"/>
  <c r="W1645" i="8"/>
  <c r="AA1645" i="8" s="1"/>
  <c r="W1646" i="8"/>
  <c r="AA1646" i="8" s="1"/>
  <c r="O108" i="8"/>
  <c r="R114" i="8"/>
  <c r="R133" i="8"/>
  <c r="W158" i="8"/>
  <c r="W211" i="8"/>
  <c r="AA211" i="8" s="1"/>
  <c r="W485" i="8"/>
  <c r="AA485" i="8" s="1"/>
  <c r="W827" i="8"/>
  <c r="AA827" i="8" s="1"/>
  <c r="S861" i="8"/>
  <c r="W882" i="8"/>
  <c r="W1035" i="8"/>
  <c r="AA1035" i="8" s="1"/>
  <c r="W1040" i="8"/>
  <c r="AA1040" i="8" s="1"/>
  <c r="W1046" i="8"/>
  <c r="AA1046" i="8" s="1"/>
  <c r="N1052" i="8"/>
  <c r="N1061" i="8"/>
  <c r="W1062" i="8"/>
  <c r="AA1062" i="8" s="1"/>
  <c r="W1072" i="8"/>
  <c r="W1076" i="8"/>
  <c r="X1092" i="8"/>
  <c r="AB1092" i="8" s="1"/>
  <c r="N1155" i="8"/>
  <c r="W1160" i="8"/>
  <c r="AA1160" i="8" s="1"/>
  <c r="W1237" i="8"/>
  <c r="AA1237" i="8" s="1"/>
  <c r="W1266" i="8"/>
  <c r="AA1266" i="8" s="1"/>
  <c r="R1286" i="8"/>
  <c r="O1306" i="8"/>
  <c r="N1309" i="8"/>
  <c r="W1333" i="8"/>
  <c r="AA1333" i="8" s="1"/>
  <c r="X1357" i="8"/>
  <c r="AB1357" i="8" s="1"/>
  <c r="O1373" i="8"/>
  <c r="W1392" i="8"/>
  <c r="AA1392" i="8" s="1"/>
  <c r="W1425" i="8"/>
  <c r="AA1425" i="8" s="1"/>
  <c r="W1430" i="8"/>
  <c r="O1449" i="8"/>
  <c r="R1455" i="8"/>
  <c r="W1475" i="8"/>
  <c r="AA1475" i="8" s="1"/>
  <c r="W1480" i="8"/>
  <c r="R1506" i="8"/>
  <c r="W1510" i="8"/>
  <c r="AA1510" i="8" s="1"/>
  <c r="N1528" i="8"/>
  <c r="W1537" i="8"/>
  <c r="AA1537" i="8" s="1"/>
  <c r="N1538" i="8"/>
  <c r="W1544" i="8"/>
  <c r="AA1544" i="8" s="1"/>
  <c r="W1550" i="8"/>
  <c r="R1562" i="8"/>
  <c r="N1572" i="8"/>
  <c r="W1575" i="8"/>
  <c r="O1587" i="8"/>
  <c r="W1643" i="8"/>
  <c r="AA1643" i="8" s="1"/>
  <c r="X240" i="8"/>
  <c r="AB240" i="8" s="1"/>
  <c r="W255" i="8"/>
  <c r="AA255" i="8" s="1"/>
  <c r="R273" i="8"/>
  <c r="S273" i="8" s="1"/>
  <c r="AD273" i="8" s="1"/>
  <c r="O285" i="8"/>
  <c r="S285" i="8" s="1"/>
  <c r="W294" i="8"/>
  <c r="N301" i="8"/>
  <c r="Z362" i="8"/>
  <c r="N377" i="8"/>
  <c r="N389" i="8"/>
  <c r="AC389" i="8"/>
  <c r="AF389" i="8" s="1"/>
  <c r="O391" i="8"/>
  <c r="S391" i="8" s="1"/>
  <c r="AD391" i="8" s="1"/>
  <c r="N406" i="8"/>
  <c r="N446" i="8"/>
  <c r="X535" i="8"/>
  <c r="AB535" i="8" s="1"/>
  <c r="N601" i="8"/>
  <c r="W608" i="8"/>
  <c r="N615" i="8"/>
  <c r="N658" i="8"/>
  <c r="O700" i="8"/>
  <c r="N817" i="8"/>
  <c r="Z842" i="8"/>
  <c r="N890" i="8"/>
  <c r="W927" i="8"/>
  <c r="AA927" i="8" s="1"/>
  <c r="X977" i="8"/>
  <c r="AB977" i="8" s="1"/>
  <c r="W1000" i="8"/>
  <c r="AA1000" i="8" s="1"/>
  <c r="Z1051" i="8"/>
  <c r="R1058" i="8"/>
  <c r="R1137" i="8"/>
  <c r="S1245" i="8"/>
  <c r="R1306" i="8"/>
  <c r="O1498" i="8"/>
  <c r="R1622" i="8"/>
  <c r="O1642" i="8"/>
  <c r="R129" i="8"/>
  <c r="W133" i="8"/>
  <c r="N138" i="8"/>
  <c r="R165" i="8"/>
  <c r="W177" i="8"/>
  <c r="AA177" i="8" s="1"/>
  <c r="N184" i="8"/>
  <c r="Z196" i="8"/>
  <c r="O301" i="8"/>
  <c r="S301" i="8" s="1"/>
  <c r="AD301" i="8" s="1"/>
  <c r="W311" i="8"/>
  <c r="R323" i="8"/>
  <c r="S323" i="8" s="1"/>
  <c r="AD323" i="8" s="1"/>
  <c r="W324" i="8"/>
  <c r="AA324" i="8" s="1"/>
  <c r="O336" i="8"/>
  <c r="O339" i="8"/>
  <c r="W340" i="8"/>
  <c r="AA340" i="8" s="1"/>
  <c r="O344" i="8"/>
  <c r="W350" i="8"/>
  <c r="AA350" i="8" s="1"/>
  <c r="Z354" i="8"/>
  <c r="N361" i="8"/>
  <c r="N384" i="8"/>
  <c r="O389" i="8"/>
  <c r="S389" i="8" s="1"/>
  <c r="W396" i="8"/>
  <c r="AA396" i="8" s="1"/>
  <c r="W400" i="8"/>
  <c r="AA400" i="8" s="1"/>
  <c r="N427" i="8"/>
  <c r="N454" i="8"/>
  <c r="S455" i="8"/>
  <c r="W456" i="8"/>
  <c r="AA456" i="8" s="1"/>
  <c r="N466" i="8"/>
  <c r="Z489" i="8"/>
  <c r="W494" i="8"/>
  <c r="W506" i="8"/>
  <c r="AA506" i="8" s="1"/>
  <c r="N510" i="8"/>
  <c r="W528" i="8"/>
  <c r="AA528" i="8" s="1"/>
  <c r="N533" i="8"/>
  <c r="R536" i="8"/>
  <c r="AC541" i="8"/>
  <c r="AF541" i="8" s="1"/>
  <c r="O543" i="8"/>
  <c r="O559" i="8"/>
  <c r="S559" i="8" s="1"/>
  <c r="AD559" i="8" s="1"/>
  <c r="W560" i="8"/>
  <c r="N570" i="8"/>
  <c r="W574" i="8"/>
  <c r="AA574" i="8" s="1"/>
  <c r="W578" i="8"/>
  <c r="AA578" i="8" s="1"/>
  <c r="N595" i="8"/>
  <c r="W603" i="8"/>
  <c r="AA603" i="8" s="1"/>
  <c r="W616" i="8"/>
  <c r="AA616" i="8" s="1"/>
  <c r="N617" i="8"/>
  <c r="W618" i="8"/>
  <c r="AA618" i="8" s="1"/>
  <c r="W636" i="8"/>
  <c r="W643" i="8"/>
  <c r="R647" i="8"/>
  <c r="X648" i="8"/>
  <c r="AB648" i="8" s="1"/>
  <c r="W659" i="8"/>
  <c r="W664" i="8"/>
  <c r="R669" i="8"/>
  <c r="W721" i="8"/>
  <c r="N733" i="8"/>
  <c r="W745" i="8"/>
  <c r="AA745" i="8" s="1"/>
  <c r="W755" i="8"/>
  <c r="N771" i="8"/>
  <c r="W782" i="8"/>
  <c r="AA782" i="8" s="1"/>
  <c r="O784" i="8"/>
  <c r="S784" i="8" s="1"/>
  <c r="AD784" i="8" s="1"/>
  <c r="O817" i="8"/>
  <c r="W818" i="8"/>
  <c r="AA818" i="8" s="1"/>
  <c r="W824" i="8"/>
  <c r="AA824" i="8" s="1"/>
  <c r="W829" i="8"/>
  <c r="AA829" i="8" s="1"/>
  <c r="O860" i="8"/>
  <c r="R867" i="8"/>
  <c r="W868" i="8"/>
  <c r="AA868" i="8" s="1"/>
  <c r="R871" i="8"/>
  <c r="W874" i="8"/>
  <c r="W877" i="8"/>
  <c r="AA877" i="8" s="1"/>
  <c r="O879" i="8"/>
  <c r="W881" i="8"/>
  <c r="AA881" i="8" s="1"/>
  <c r="N883" i="8"/>
  <c r="O896" i="8"/>
  <c r="N899" i="8"/>
  <c r="W905" i="8"/>
  <c r="AA905" i="8" s="1"/>
  <c r="N933" i="8"/>
  <c r="W945" i="8"/>
  <c r="AA945" i="8" s="1"/>
  <c r="N950" i="8"/>
  <c r="W955" i="8"/>
  <c r="AA955" i="8" s="1"/>
  <c r="N964" i="8"/>
  <c r="N1001" i="8"/>
  <c r="X1009" i="8"/>
  <c r="AB1009" i="8" s="1"/>
  <c r="N1014" i="8"/>
  <c r="N1031" i="8"/>
  <c r="O1032" i="8"/>
  <c r="N1051" i="8"/>
  <c r="W1053" i="8"/>
  <c r="O1055" i="8"/>
  <c r="W1056" i="8"/>
  <c r="O1057" i="8"/>
  <c r="W1079" i="8"/>
  <c r="AA1079" i="8" s="1"/>
  <c r="Z1090" i="8"/>
  <c r="N1093" i="8"/>
  <c r="W1103" i="8"/>
  <c r="S1107" i="8"/>
  <c r="AD1107" i="8" s="1"/>
  <c r="X1156" i="8"/>
  <c r="AB1156" i="8" s="1"/>
  <c r="N1271" i="8"/>
  <c r="O1348" i="8"/>
  <c r="R1511" i="8"/>
  <c r="X1526" i="8"/>
  <c r="AB1526" i="8" s="1"/>
  <c r="N1527" i="8"/>
  <c r="N1549" i="8"/>
  <c r="R1587" i="8"/>
  <c r="O1600" i="8"/>
  <c r="R1625" i="8"/>
  <c r="W1632" i="8"/>
  <c r="O119" i="8"/>
  <c r="W169" i="8"/>
  <c r="AA169" i="8" s="1"/>
  <c r="O184" i="8"/>
  <c r="S184" i="8" s="1"/>
  <c r="N192" i="8"/>
  <c r="N195" i="8"/>
  <c r="O243" i="8"/>
  <c r="R257" i="8"/>
  <c r="N259" i="8"/>
  <c r="S347" i="8"/>
  <c r="S383" i="8"/>
  <c r="AD383" i="8" s="1"/>
  <c r="O384" i="8"/>
  <c r="O408" i="8"/>
  <c r="W409" i="8"/>
  <c r="AA409" i="8" s="1"/>
  <c r="N424" i="8"/>
  <c r="W434" i="8"/>
  <c r="AA434" i="8" s="1"/>
  <c r="N540" i="8"/>
  <c r="W583" i="8"/>
  <c r="AA583" i="8" s="1"/>
  <c r="W592" i="8"/>
  <c r="AA592" i="8" s="1"/>
  <c r="N596" i="8"/>
  <c r="O615" i="8"/>
  <c r="W632" i="8"/>
  <c r="AA632" i="8" s="1"/>
  <c r="O649" i="8"/>
  <c r="O660" i="8"/>
  <c r="X661" i="8"/>
  <c r="AB661" i="8" s="1"/>
  <c r="W676" i="8"/>
  <c r="AA676" i="8" s="1"/>
  <c r="W678" i="8"/>
  <c r="AA678" i="8" s="1"/>
  <c r="R681" i="8"/>
  <c r="N683" i="8"/>
  <c r="O684" i="8"/>
  <c r="S684" i="8" s="1"/>
  <c r="AD684" i="8" s="1"/>
  <c r="W703" i="8"/>
  <c r="W707" i="8"/>
  <c r="W708" i="8"/>
  <c r="AA708" i="8" s="1"/>
  <c r="O728" i="8"/>
  <c r="W737" i="8"/>
  <c r="AA737" i="8" s="1"/>
  <c r="N744" i="8"/>
  <c r="W802" i="8"/>
  <c r="AA802" i="8" s="1"/>
  <c r="W842" i="8"/>
  <c r="AA842" i="8" s="1"/>
  <c r="O864" i="8"/>
  <c r="R928" i="8"/>
  <c r="O931" i="8"/>
  <c r="O950" i="8"/>
  <c r="W966" i="8"/>
  <c r="O1014" i="8"/>
  <c r="S1014" i="8" s="1"/>
  <c r="AD1014" i="8" s="1"/>
  <c r="O1018" i="8"/>
  <c r="O1031" i="8"/>
  <c r="S1031" i="8" s="1"/>
  <c r="N1054" i="8"/>
  <c r="W1061" i="8"/>
  <c r="W1066" i="8"/>
  <c r="W1068" i="8"/>
  <c r="N1084" i="8"/>
  <c r="W1085" i="8"/>
  <c r="AA1085" i="8" s="1"/>
  <c r="O1093" i="8"/>
  <c r="S1093" i="8" s="1"/>
  <c r="AD1093" i="8" s="1"/>
  <c r="N1107" i="8"/>
  <c r="O1135" i="8"/>
  <c r="S1135" i="8" s="1"/>
  <c r="AD1135" i="8" s="1"/>
  <c r="N1162" i="8"/>
  <c r="R1166" i="8"/>
  <c r="W1167" i="8"/>
  <c r="AA1167" i="8" s="1"/>
  <c r="W1177" i="8"/>
  <c r="O1178" i="8"/>
  <c r="W1191" i="8"/>
  <c r="R1195" i="8"/>
  <c r="W1230" i="8"/>
  <c r="W1245" i="8"/>
  <c r="W1248" i="8"/>
  <c r="AA1248" i="8" s="1"/>
  <c r="N1269" i="8"/>
  <c r="W1270" i="8"/>
  <c r="W1280" i="8"/>
  <c r="W1295" i="8"/>
  <c r="N1344" i="8"/>
  <c r="N1345" i="8"/>
  <c r="O1353" i="8"/>
  <c r="O1362" i="8"/>
  <c r="O1383" i="8"/>
  <c r="O1400" i="8"/>
  <c r="W1401" i="8"/>
  <c r="X1413" i="8"/>
  <c r="AB1413" i="8" s="1"/>
  <c r="W1439" i="8"/>
  <c r="W1474" i="8"/>
  <c r="AA1474" i="8" s="1"/>
  <c r="O1485" i="8"/>
  <c r="W1578" i="8"/>
  <c r="AA1578" i="8" s="1"/>
  <c r="R1584" i="8"/>
  <c r="R1621" i="8"/>
  <c r="N342" i="8"/>
  <c r="N484" i="8"/>
  <c r="O908" i="8"/>
  <c r="R908" i="8"/>
  <c r="N127" i="8"/>
  <c r="N140" i="8"/>
  <c r="O141" i="8"/>
  <c r="S141" i="8" s="1"/>
  <c r="AD141" i="8" s="1"/>
  <c r="N144" i="8"/>
  <c r="R149" i="8"/>
  <c r="N157" i="8"/>
  <c r="R157" i="8"/>
  <c r="O157" i="8"/>
  <c r="X162" i="8"/>
  <c r="AB162" i="8" s="1"/>
  <c r="W220" i="8"/>
  <c r="N255" i="8"/>
  <c r="W275" i="8"/>
  <c r="AA275" i="8" s="1"/>
  <c r="R291" i="8"/>
  <c r="N291" i="8"/>
  <c r="W296" i="8"/>
  <c r="AA296" i="8" s="1"/>
  <c r="R316" i="8"/>
  <c r="O316" i="8"/>
  <c r="N321" i="8"/>
  <c r="N354" i="8"/>
  <c r="R371" i="8"/>
  <c r="N371" i="8"/>
  <c r="R412" i="8"/>
  <c r="O412" i="8"/>
  <c r="S412" i="8" s="1"/>
  <c r="R676" i="8"/>
  <c r="O676" i="8"/>
  <c r="N112" i="8"/>
  <c r="W105" i="8"/>
  <c r="AA105" i="8" s="1"/>
  <c r="O112" i="8"/>
  <c r="S112" i="8" s="1"/>
  <c r="O127" i="8"/>
  <c r="O140" i="8"/>
  <c r="S140" i="8" s="1"/>
  <c r="AD140" i="8" s="1"/>
  <c r="N154" i="8"/>
  <c r="R221" i="8"/>
  <c r="N221" i="8"/>
  <c r="R239" i="8"/>
  <c r="N239" i="8"/>
  <c r="N297" i="8"/>
  <c r="R297" i="8"/>
  <c r="R656" i="8"/>
  <c r="O656" i="8"/>
  <c r="N656" i="8"/>
  <c r="X244" i="8"/>
  <c r="AB244" i="8" s="1"/>
  <c r="N106" i="8"/>
  <c r="O121" i="8"/>
  <c r="S108" i="8"/>
  <c r="AD108" i="8" s="1"/>
  <c r="N108" i="8"/>
  <c r="R113" i="8"/>
  <c r="S113" i="8" s="1"/>
  <c r="AD113" i="8" s="1"/>
  <c r="O117" i="8"/>
  <c r="S119" i="8"/>
  <c r="AD119" i="8" s="1"/>
  <c r="W129" i="8"/>
  <c r="O139" i="8"/>
  <c r="Z140" i="8"/>
  <c r="O156" i="8"/>
  <c r="S156" i="8" s="1"/>
  <c r="N174" i="8"/>
  <c r="Z176" i="8"/>
  <c r="W214" i="8"/>
  <c r="AA214" i="8" s="1"/>
  <c r="N217" i="8"/>
  <c r="R217" i="8"/>
  <c r="X230" i="8"/>
  <c r="AB230" i="8" s="1"/>
  <c r="R248" i="8"/>
  <c r="N248" i="8"/>
  <c r="N286" i="8"/>
  <c r="X293" i="8"/>
  <c r="AB293" i="8" s="1"/>
  <c r="AC293" i="8"/>
  <c r="AF293" i="8" s="1"/>
  <c r="S339" i="8"/>
  <c r="AD339" i="8" s="1"/>
  <c r="W363" i="8"/>
  <c r="R635" i="8"/>
  <c r="O635" i="8"/>
  <c r="N663" i="8"/>
  <c r="R200" i="8"/>
  <c r="O200" i="8"/>
  <c r="N200" i="8"/>
  <c r="R109" i="8"/>
  <c r="S109" i="8" s="1"/>
  <c r="AD109" i="8" s="1"/>
  <c r="S129" i="8"/>
  <c r="AD129" i="8" s="1"/>
  <c r="Z148" i="8"/>
  <c r="O185" i="8"/>
  <c r="R185" i="8"/>
  <c r="W198" i="8"/>
  <c r="AA198" i="8" s="1"/>
  <c r="O199" i="8"/>
  <c r="N199" i="8"/>
  <c r="R199" i="8"/>
  <c r="R293" i="8"/>
  <c r="N293" i="8"/>
  <c r="R520" i="8"/>
  <c r="N520" i="8"/>
  <c r="R561" i="8"/>
  <c r="N561" i="8"/>
  <c r="R198" i="8"/>
  <c r="O198" i="8"/>
  <c r="S105" i="8"/>
  <c r="AD105" i="8" s="1"/>
  <c r="S149" i="8"/>
  <c r="AD149" i="8" s="1"/>
  <c r="AC222" i="8"/>
  <c r="AF222" i="8" s="1"/>
  <c r="X222" i="8"/>
  <c r="AB222" i="8" s="1"/>
  <c r="R236" i="8"/>
  <c r="N236" i="8"/>
  <c r="N309" i="8"/>
  <c r="N346" i="8"/>
  <c r="N538" i="8"/>
  <c r="R584" i="8"/>
  <c r="N584" i="8"/>
  <c r="N585" i="8"/>
  <c r="N283" i="8"/>
  <c r="R283" i="8"/>
  <c r="R360" i="8"/>
  <c r="O360" i="8"/>
  <c r="W117" i="8"/>
  <c r="W123" i="8"/>
  <c r="AA123" i="8" s="1"/>
  <c r="O131" i="8"/>
  <c r="Z132" i="8"/>
  <c r="O137" i="8"/>
  <c r="O147" i="8"/>
  <c r="W148" i="8"/>
  <c r="AA148" i="8" s="1"/>
  <c r="R214" i="8"/>
  <c r="O214" i="8"/>
  <c r="N214" i="8"/>
  <c r="R261" i="8"/>
  <c r="N261" i="8"/>
  <c r="R284" i="8"/>
  <c r="O284" i="8"/>
  <c r="W291" i="8"/>
  <c r="AA291" i="8" s="1"/>
  <c r="R292" i="8"/>
  <c r="O292" i="8"/>
  <c r="R308" i="8"/>
  <c r="O308" i="8"/>
  <c r="W344" i="8"/>
  <c r="AA344" i="8" s="1"/>
  <c r="W360" i="8"/>
  <c r="AA360" i="8" s="1"/>
  <c r="W187" i="8"/>
  <c r="AA187" i="8" s="1"/>
  <c r="O211" i="8"/>
  <c r="W221" i="8"/>
  <c r="W230" i="8"/>
  <c r="AA230" i="8" s="1"/>
  <c r="O234" i="8"/>
  <c r="W239" i="8"/>
  <c r="AA239" i="8" s="1"/>
  <c r="W258" i="8"/>
  <c r="AA258" i="8" s="1"/>
  <c r="R267" i="8"/>
  <c r="W283" i="8"/>
  <c r="AA283" i="8" s="1"/>
  <c r="W284" i="8"/>
  <c r="W292" i="8"/>
  <c r="AA292" i="8" s="1"/>
  <c r="W293" i="8"/>
  <c r="AA293" i="8" s="1"/>
  <c r="W297" i="8"/>
  <c r="AA297" i="8" s="1"/>
  <c r="Z303" i="8"/>
  <c r="Z307" i="8"/>
  <c r="W308" i="8"/>
  <c r="X324" i="8"/>
  <c r="AB324" i="8" s="1"/>
  <c r="R331" i="8"/>
  <c r="W341" i="8"/>
  <c r="AA341" i="8" s="1"/>
  <c r="O349" i="8"/>
  <c r="S349" i="8" s="1"/>
  <c r="AD349" i="8" s="1"/>
  <c r="O356" i="8"/>
  <c r="W371" i="8"/>
  <c r="O405" i="8"/>
  <c r="S405" i="8" s="1"/>
  <c r="AD405" i="8" s="1"/>
  <c r="N431" i="8"/>
  <c r="W542" i="8"/>
  <c r="AA542" i="8" s="1"/>
  <c r="S587" i="8"/>
  <c r="S603" i="8"/>
  <c r="AD603" i="8" s="1"/>
  <c r="N622" i="8"/>
  <c r="R622" i="8"/>
  <c r="X151" i="8"/>
  <c r="AB151" i="8" s="1"/>
  <c r="W154" i="8"/>
  <c r="AA154" i="8" s="1"/>
  <c r="Z160" i="8"/>
  <c r="O163" i="8"/>
  <c r="W164" i="8"/>
  <c r="AA164" i="8" s="1"/>
  <c r="S165" i="8"/>
  <c r="AD165" i="8" s="1"/>
  <c r="Z168" i="8"/>
  <c r="R173" i="8"/>
  <c r="N183" i="8"/>
  <c r="W185" i="8"/>
  <c r="AA185" i="8" s="1"/>
  <c r="W189" i="8"/>
  <c r="AA189" i="8" s="1"/>
  <c r="R193" i="8"/>
  <c r="N198" i="8"/>
  <c r="W207" i="8"/>
  <c r="AA207" i="8" s="1"/>
  <c r="W210" i="8"/>
  <c r="AA210" i="8" s="1"/>
  <c r="W216" i="8"/>
  <c r="W218" i="8"/>
  <c r="AA218" i="8" s="1"/>
  <c r="O222" i="8"/>
  <c r="S222" i="8" s="1"/>
  <c r="AD222" i="8" s="1"/>
  <c r="N231" i="8"/>
  <c r="W234" i="8"/>
  <c r="AA234" i="8" s="1"/>
  <c r="R243" i="8"/>
  <c r="W246" i="8"/>
  <c r="AA246" i="8" s="1"/>
  <c r="W247" i="8"/>
  <c r="O255" i="8"/>
  <c r="O259" i="8"/>
  <c r="S259" i="8" s="1"/>
  <c r="AD259" i="8" s="1"/>
  <c r="O261" i="8"/>
  <c r="W262" i="8"/>
  <c r="AA262" i="8" s="1"/>
  <c r="Z266" i="8"/>
  <c r="W267" i="8"/>
  <c r="AA267" i="8" s="1"/>
  <c r="W269" i="8"/>
  <c r="AA269" i="8" s="1"/>
  <c r="Z279" i="8"/>
  <c r="W281" i="8"/>
  <c r="AA281" i="8" s="1"/>
  <c r="W282" i="8"/>
  <c r="N284" i="8"/>
  <c r="N285" i="8"/>
  <c r="N292" i="8"/>
  <c r="O293" i="8"/>
  <c r="S293" i="8" s="1"/>
  <c r="AD293" i="8" s="1"/>
  <c r="X300" i="8"/>
  <c r="AB300" i="8" s="1"/>
  <c r="Z302" i="8"/>
  <c r="W303" i="8"/>
  <c r="Z306" i="8"/>
  <c r="W307" i="8"/>
  <c r="O309" i="8"/>
  <c r="Z310" i="8"/>
  <c r="W313" i="8"/>
  <c r="AA313" i="8" s="1"/>
  <c r="W317" i="8"/>
  <c r="AA317" i="8" s="1"/>
  <c r="O321" i="8"/>
  <c r="S321" i="8" s="1"/>
  <c r="W325" i="8"/>
  <c r="AA325" i="8" s="1"/>
  <c r="W331" i="8"/>
  <c r="N338" i="8"/>
  <c r="N339" i="8"/>
  <c r="W356" i="8"/>
  <c r="AA356" i="8" s="1"/>
  <c r="N357" i="8"/>
  <c r="N374" i="8"/>
  <c r="N382" i="8"/>
  <c r="N411" i="8"/>
  <c r="R411" i="8"/>
  <c r="R420" i="8"/>
  <c r="N420" i="8"/>
  <c r="W448" i="8"/>
  <c r="AA448" i="8" s="1"/>
  <c r="N480" i="8"/>
  <c r="R501" i="8"/>
  <c r="O501" i="8"/>
  <c r="R517" i="8"/>
  <c r="O517" i="8"/>
  <c r="W580" i="8"/>
  <c r="AA580" i="8" s="1"/>
  <c r="W590" i="8"/>
  <c r="AA590" i="8" s="1"/>
  <c r="R591" i="8"/>
  <c r="O591" i="8"/>
  <c r="O221" i="8"/>
  <c r="S234" i="8"/>
  <c r="AD234" i="8" s="1"/>
  <c r="O236" i="8"/>
  <c r="O263" i="8"/>
  <c r="O291" i="8"/>
  <c r="S291" i="8" s="1"/>
  <c r="AD291" i="8" s="1"/>
  <c r="O371" i="8"/>
  <c r="S371" i="8" s="1"/>
  <c r="AD371" i="8" s="1"/>
  <c r="R473" i="8"/>
  <c r="N473" i="8"/>
  <c r="R509" i="8"/>
  <c r="O509" i="8"/>
  <c r="R528" i="8"/>
  <c r="N528" i="8"/>
  <c r="N651" i="8"/>
  <c r="R651" i="8"/>
  <c r="X672" i="8"/>
  <c r="AB672" i="8" s="1"/>
  <c r="N845" i="8"/>
  <c r="R845" i="8"/>
  <c r="W150" i="8"/>
  <c r="AA150" i="8" s="1"/>
  <c r="O152" i="8"/>
  <c r="W153" i="8"/>
  <c r="AA153" i="8" s="1"/>
  <c r="O159" i="8"/>
  <c r="W161" i="8"/>
  <c r="AA161" i="8" s="1"/>
  <c r="N171" i="8"/>
  <c r="N180" i="8"/>
  <c r="W188" i="8"/>
  <c r="AA188" i="8" s="1"/>
  <c r="W192" i="8"/>
  <c r="AA192" i="8" s="1"/>
  <c r="N210" i="8"/>
  <c r="N277" i="8"/>
  <c r="Z283" i="8"/>
  <c r="N290" i="8"/>
  <c r="W295" i="8"/>
  <c r="AA295" i="8" s="1"/>
  <c r="W302" i="8"/>
  <c r="AA302" i="8" s="1"/>
  <c r="W306" i="8"/>
  <c r="AA306" i="8" s="1"/>
  <c r="X313" i="8"/>
  <c r="AB313" i="8" s="1"/>
  <c r="N314" i="8"/>
  <c r="S315" i="8"/>
  <c r="AD315" i="8" s="1"/>
  <c r="X317" i="8"/>
  <c r="AB317" i="8" s="1"/>
  <c r="N318" i="8"/>
  <c r="Z322" i="8"/>
  <c r="N334" i="8"/>
  <c r="W336" i="8"/>
  <c r="AA336" i="8" s="1"/>
  <c r="Z338" i="8"/>
  <c r="AC350" i="8"/>
  <c r="AF350" i="8" s="1"/>
  <c r="O351" i="8"/>
  <c r="W352" i="8"/>
  <c r="AA352" i="8" s="1"/>
  <c r="N353" i="8"/>
  <c r="W361" i="8"/>
  <c r="AA361" i="8" s="1"/>
  <c r="W365" i="8"/>
  <c r="AA365" i="8" s="1"/>
  <c r="N370" i="8"/>
  <c r="W372" i="8"/>
  <c r="AA372" i="8" s="1"/>
  <c r="N373" i="8"/>
  <c r="W384" i="8"/>
  <c r="AA384" i="8" s="1"/>
  <c r="X405" i="8"/>
  <c r="AB405" i="8" s="1"/>
  <c r="AC405" i="8"/>
  <c r="AF405" i="8" s="1"/>
  <c r="N417" i="8"/>
  <c r="W472" i="8"/>
  <c r="AA472" i="8" s="1"/>
  <c r="R825" i="8"/>
  <c r="N825" i="8"/>
  <c r="W190" i="8"/>
  <c r="AA190" i="8" s="1"/>
  <c r="W219" i="8"/>
  <c r="AA219" i="8" s="1"/>
  <c r="W222" i="8"/>
  <c r="AA222" i="8" s="1"/>
  <c r="W256" i="8"/>
  <c r="AA256" i="8" s="1"/>
  <c r="W268" i="8"/>
  <c r="AA268" i="8" s="1"/>
  <c r="O277" i="8"/>
  <c r="S277" i="8" s="1"/>
  <c r="AD277" i="8" s="1"/>
  <c r="W278" i="8"/>
  <c r="AA278" i="8" s="1"/>
  <c r="W279" i="8"/>
  <c r="AA279" i="8" s="1"/>
  <c r="W286" i="8"/>
  <c r="AA286" i="8" s="1"/>
  <c r="X289" i="8"/>
  <c r="AB289" i="8" s="1"/>
  <c r="Z291" i="8"/>
  <c r="S399" i="8"/>
  <c r="AD399" i="8" s="1"/>
  <c r="R448" i="8"/>
  <c r="O448" i="8"/>
  <c r="N448" i="8"/>
  <c r="R508" i="8"/>
  <c r="N508" i="8"/>
  <c r="O590" i="8"/>
  <c r="R590" i="8"/>
  <c r="N590" i="8"/>
  <c r="R611" i="8"/>
  <c r="O611" i="8"/>
  <c r="R672" i="8"/>
  <c r="O672" i="8"/>
  <c r="W157" i="8"/>
  <c r="N164" i="8"/>
  <c r="W175" i="8"/>
  <c r="AA175" i="8" s="1"/>
  <c r="N176" i="8"/>
  <c r="Z180" i="8"/>
  <c r="W203" i="8"/>
  <c r="AA203" i="8" s="1"/>
  <c r="W217" i="8"/>
  <c r="X219" i="8"/>
  <c r="AB219" i="8" s="1"/>
  <c r="N224" i="8"/>
  <c r="W231" i="8"/>
  <c r="AA231" i="8" s="1"/>
  <c r="N234" i="8"/>
  <c r="O246" i="8"/>
  <c r="S246" i="8" s="1"/>
  <c r="W252" i="8"/>
  <c r="AA252" i="8" s="1"/>
  <c r="Z254" i="8"/>
  <c r="AC277" i="8"/>
  <c r="AF277" i="8" s="1"/>
  <c r="N282" i="8"/>
  <c r="O289" i="8"/>
  <c r="Z290" i="8"/>
  <c r="W309" i="8"/>
  <c r="AA309" i="8" s="1"/>
  <c r="O313" i="8"/>
  <c r="S313" i="8" s="1"/>
  <c r="AD313" i="8" s="1"/>
  <c r="Z314" i="8"/>
  <c r="W316" i="8"/>
  <c r="AA316" i="8" s="1"/>
  <c r="N317" i="8"/>
  <c r="O325" i="8"/>
  <c r="Z326" i="8"/>
  <c r="X326" i="8" s="1"/>
  <c r="AB326" i="8" s="1"/>
  <c r="R327" i="8"/>
  <c r="W335" i="8"/>
  <c r="W338" i="8"/>
  <c r="AA338" i="8" s="1"/>
  <c r="W339" i="8"/>
  <c r="R351" i="8"/>
  <c r="N362" i="8"/>
  <c r="R363" i="8"/>
  <c r="N366" i="8"/>
  <c r="O367" i="8"/>
  <c r="S367" i="8" s="1"/>
  <c r="AD367" i="8" s="1"/>
  <c r="O377" i="8"/>
  <c r="S377" i="8" s="1"/>
  <c r="N395" i="8"/>
  <c r="R395" i="8"/>
  <c r="O431" i="8"/>
  <c r="R551" i="8"/>
  <c r="O551" i="8"/>
  <c r="N551" i="8"/>
  <c r="W604" i="8"/>
  <c r="AA604" i="8" s="1"/>
  <c r="N611" i="8"/>
  <c r="W656" i="8"/>
  <c r="N405" i="8"/>
  <c r="W444" i="8"/>
  <c r="AA444" i="8" s="1"/>
  <c r="W447" i="8"/>
  <c r="W451" i="8"/>
  <c r="AA451" i="8" s="1"/>
  <c r="W452" i="8"/>
  <c r="AA452" i="8" s="1"/>
  <c r="W463" i="8"/>
  <c r="AA463" i="8" s="1"/>
  <c r="W464" i="8"/>
  <c r="AA464" i="8" s="1"/>
  <c r="O480" i="8"/>
  <c r="O484" i="8"/>
  <c r="O488" i="8"/>
  <c r="S488" i="8" s="1"/>
  <c r="AD488" i="8" s="1"/>
  <c r="W489" i="8"/>
  <c r="AA489" i="8" s="1"/>
  <c r="W490" i="8"/>
  <c r="O492" i="8"/>
  <c r="W516" i="8"/>
  <c r="AA516" i="8" s="1"/>
  <c r="W523" i="8"/>
  <c r="W545" i="8"/>
  <c r="W555" i="8"/>
  <c r="AA555" i="8" s="1"/>
  <c r="S571" i="8"/>
  <c r="AD571" i="8" s="1"/>
  <c r="S575" i="8"/>
  <c r="AD575" i="8" s="1"/>
  <c r="O601" i="8"/>
  <c r="S601" i="8" s="1"/>
  <c r="AD601" i="8" s="1"/>
  <c r="W609" i="8"/>
  <c r="AA609" i="8" s="1"/>
  <c r="O625" i="8"/>
  <c r="W626" i="8"/>
  <c r="AA626" i="8" s="1"/>
  <c r="N637" i="8"/>
  <c r="N646" i="8"/>
  <c r="W650" i="8"/>
  <c r="O651" i="8"/>
  <c r="X658" i="8"/>
  <c r="AB658" i="8" s="1"/>
  <c r="O663" i="8"/>
  <c r="S663" i="8" s="1"/>
  <c r="AD663" i="8" s="1"/>
  <c r="W665" i="8"/>
  <c r="AA665" i="8" s="1"/>
  <c r="S667" i="8"/>
  <c r="AD667" i="8" s="1"/>
  <c r="W668" i="8"/>
  <c r="O670" i="8"/>
  <c r="N676" i="8"/>
  <c r="AC676" i="8"/>
  <c r="AF676" i="8" s="1"/>
  <c r="W681" i="8"/>
  <c r="N691" i="8"/>
  <c r="N726" i="8"/>
  <c r="R740" i="8"/>
  <c r="O740" i="8"/>
  <c r="N740" i="8"/>
  <c r="R776" i="8"/>
  <c r="O776" i="8"/>
  <c r="N776" i="8"/>
  <c r="N841" i="8"/>
  <c r="W851" i="8"/>
  <c r="N870" i="8"/>
  <c r="W435" i="8"/>
  <c r="W446" i="8"/>
  <c r="AA446" i="8" s="1"/>
  <c r="O520" i="8"/>
  <c r="O691" i="8"/>
  <c r="W839" i="8"/>
  <c r="AA839" i="8" s="1"/>
  <c r="W865" i="8"/>
  <c r="AA865" i="8" s="1"/>
  <c r="R981" i="8"/>
  <c r="N981" i="8"/>
  <c r="N453" i="8"/>
  <c r="W493" i="8"/>
  <c r="AA493" i="8" s="1"/>
  <c r="Z501" i="8"/>
  <c r="X501" i="8" s="1"/>
  <c r="AB501" i="8" s="1"/>
  <c r="Z509" i="8"/>
  <c r="W521" i="8"/>
  <c r="AA521" i="8" s="1"/>
  <c r="W533" i="8"/>
  <c r="AA533" i="8" s="1"/>
  <c r="N542" i="8"/>
  <c r="W543" i="8"/>
  <c r="N544" i="8"/>
  <c r="N549" i="8"/>
  <c r="W554" i="8"/>
  <c r="AA554" i="8" s="1"/>
  <c r="W557" i="8"/>
  <c r="AA557" i="8" s="1"/>
  <c r="N563" i="8"/>
  <c r="O577" i="8"/>
  <c r="N587" i="8"/>
  <c r="W599" i="8"/>
  <c r="AA599" i="8" s="1"/>
  <c r="N613" i="8"/>
  <c r="O617" i="8"/>
  <c r="Z626" i="8"/>
  <c r="N639" i="8"/>
  <c r="O659" i="8"/>
  <c r="W674" i="8"/>
  <c r="N675" i="8"/>
  <c r="W680" i="8"/>
  <c r="AA680" i="8" s="1"/>
  <c r="W688" i="8"/>
  <c r="AA688" i="8" s="1"/>
  <c r="W692" i="8"/>
  <c r="AA692" i="8" s="1"/>
  <c r="N737" i="8"/>
  <c r="R737" i="8"/>
  <c r="N785" i="8"/>
  <c r="N851" i="8"/>
  <c r="R851" i="8"/>
  <c r="N887" i="8"/>
  <c r="R887" i="8"/>
  <c r="W895" i="8"/>
  <c r="AA895" i="8" s="1"/>
  <c r="R920" i="8"/>
  <c r="N920" i="8"/>
  <c r="N1290" i="8"/>
  <c r="R1290" i="8"/>
  <c r="W419" i="8"/>
  <c r="X424" i="8"/>
  <c r="AB424" i="8" s="1"/>
  <c r="N428" i="8"/>
  <c r="N436" i="8"/>
  <c r="N441" i="8"/>
  <c r="W443" i="8"/>
  <c r="X458" i="8"/>
  <c r="AB458" i="8" s="1"/>
  <c r="N469" i="8"/>
  <c r="S547" i="8"/>
  <c r="O567" i="8"/>
  <c r="S567" i="8" s="1"/>
  <c r="AC573" i="8"/>
  <c r="AF573" i="8" s="1"/>
  <c r="N580" i="8"/>
  <c r="Z590" i="8"/>
  <c r="N604" i="8"/>
  <c r="N645" i="8"/>
  <c r="N659" i="8"/>
  <c r="O662" i="8"/>
  <c r="S662" i="8" s="1"/>
  <c r="AD662" i="8" s="1"/>
  <c r="Z676" i="8"/>
  <c r="X676" i="8" s="1"/>
  <c r="AB676" i="8" s="1"/>
  <c r="R805" i="8"/>
  <c r="N805" i="8"/>
  <c r="W847" i="8"/>
  <c r="AA847" i="8" s="1"/>
  <c r="R938" i="8"/>
  <c r="N938" i="8"/>
  <c r="X994" i="8"/>
  <c r="AB994" i="8" s="1"/>
  <c r="AC994" i="8"/>
  <c r="AF994" i="8" s="1"/>
  <c r="W373" i="8"/>
  <c r="AA373" i="8" s="1"/>
  <c r="W379" i="8"/>
  <c r="X384" i="8"/>
  <c r="AB384" i="8" s="1"/>
  <c r="W386" i="8"/>
  <c r="AA386" i="8" s="1"/>
  <c r="X392" i="8"/>
  <c r="AB392" i="8" s="1"/>
  <c r="W398" i="8"/>
  <c r="AA398" i="8" s="1"/>
  <c r="W412" i="8"/>
  <c r="AA412" i="8" s="1"/>
  <c r="Z422" i="8"/>
  <c r="X422" i="8" s="1"/>
  <c r="AB422" i="8" s="1"/>
  <c r="O428" i="8"/>
  <c r="O436" i="8"/>
  <c r="N444" i="8"/>
  <c r="O447" i="8"/>
  <c r="N452" i="8"/>
  <c r="O456" i="8"/>
  <c r="O463" i="8"/>
  <c r="S463" i="8" s="1"/>
  <c r="AD463" i="8" s="1"/>
  <c r="N464" i="8"/>
  <c r="O468" i="8"/>
  <c r="O490" i="8"/>
  <c r="S490" i="8" s="1"/>
  <c r="AD490" i="8" s="1"/>
  <c r="N493" i="8"/>
  <c r="S498" i="8"/>
  <c r="AD498" i="8" s="1"/>
  <c r="N505" i="8"/>
  <c r="O506" i="8"/>
  <c r="S506" i="8" s="1"/>
  <c r="AD506" i="8" s="1"/>
  <c r="W509" i="8"/>
  <c r="AA509" i="8" s="1"/>
  <c r="W518" i="8"/>
  <c r="AA518" i="8" s="1"/>
  <c r="W535" i="8"/>
  <c r="W561" i="8"/>
  <c r="AA561" i="8" s="1"/>
  <c r="Z563" i="8"/>
  <c r="X564" i="8"/>
  <c r="AB564" i="8" s="1"/>
  <c r="N566" i="8"/>
  <c r="N568" i="8"/>
  <c r="N571" i="8"/>
  <c r="N572" i="8"/>
  <c r="N575" i="8"/>
  <c r="N576" i="8"/>
  <c r="W584" i="8"/>
  <c r="AA584" i="8" s="1"/>
  <c r="N588" i="8"/>
  <c r="W595" i="8"/>
  <c r="AA595" i="8" s="1"/>
  <c r="O597" i="8"/>
  <c r="W605" i="8"/>
  <c r="AA605" i="8" s="1"/>
  <c r="N609" i="8"/>
  <c r="W610" i="8"/>
  <c r="AA610" i="8" s="1"/>
  <c r="W615" i="8"/>
  <c r="AA615" i="8" s="1"/>
  <c r="S619" i="8"/>
  <c r="AD619" i="8" s="1"/>
  <c r="W621" i="8"/>
  <c r="AA621" i="8" s="1"/>
  <c r="W622" i="8"/>
  <c r="AA622" i="8" s="1"/>
  <c r="O626" i="8"/>
  <c r="W640" i="8"/>
  <c r="AA640" i="8" s="1"/>
  <c r="W642" i="8"/>
  <c r="AA642" i="8" s="1"/>
  <c r="W646" i="8"/>
  <c r="O647" i="8"/>
  <c r="X649" i="8"/>
  <c r="AB649" i="8" s="1"/>
  <c r="O655" i="8"/>
  <c r="O661" i="8"/>
  <c r="O668" i="8"/>
  <c r="S668" i="8" s="1"/>
  <c r="O669" i="8"/>
  <c r="S669" i="8" s="1"/>
  <c r="AD669" i="8" s="1"/>
  <c r="R673" i="8"/>
  <c r="N684" i="8"/>
  <c r="R736" i="8"/>
  <c r="N736" i="8"/>
  <c r="X779" i="8"/>
  <c r="AB779" i="8" s="1"/>
  <c r="W405" i="8"/>
  <c r="AA405" i="8" s="1"/>
  <c r="Z410" i="8"/>
  <c r="W417" i="8"/>
  <c r="AA417" i="8" s="1"/>
  <c r="W423" i="8"/>
  <c r="O427" i="8"/>
  <c r="W431" i="8"/>
  <c r="O435" i="8"/>
  <c r="O444" i="8"/>
  <c r="N447" i="8"/>
  <c r="O452" i="8"/>
  <c r="Z462" i="8"/>
  <c r="O464" i="8"/>
  <c r="W477" i="8"/>
  <c r="AA477" i="8" s="1"/>
  <c r="W483" i="8"/>
  <c r="AA483" i="8" s="1"/>
  <c r="W491" i="8"/>
  <c r="AA491" i="8" s="1"/>
  <c r="W508" i="8"/>
  <c r="AA508" i="8" s="1"/>
  <c r="O516" i="8"/>
  <c r="W527" i="8"/>
  <c r="W551" i="8"/>
  <c r="AA551" i="8" s="1"/>
  <c r="W553" i="8"/>
  <c r="O555" i="8"/>
  <c r="W556" i="8"/>
  <c r="AA556" i="8" s="1"/>
  <c r="X559" i="8"/>
  <c r="AB559" i="8" s="1"/>
  <c r="W573" i="8"/>
  <c r="AA573" i="8" s="1"/>
  <c r="W577" i="8"/>
  <c r="AA577" i="8" s="1"/>
  <c r="Z582" i="8"/>
  <c r="X594" i="8"/>
  <c r="AB594" i="8" s="1"/>
  <c r="O609" i="8"/>
  <c r="W611" i="8"/>
  <c r="AA611" i="8" s="1"/>
  <c r="W617" i="8"/>
  <c r="AA617" i="8" s="1"/>
  <c r="R634" i="8"/>
  <c r="Z668" i="8"/>
  <c r="W671" i="8"/>
  <c r="W672" i="8"/>
  <c r="AA672" i="8" s="1"/>
  <c r="O689" i="8"/>
  <c r="X762" i="8"/>
  <c r="AB762" i="8" s="1"/>
  <c r="W764" i="8"/>
  <c r="AA764" i="8" s="1"/>
  <c r="W776" i="8"/>
  <c r="AA776" i="8" s="1"/>
  <c r="N777" i="8"/>
  <c r="N859" i="8"/>
  <c r="R859" i="8"/>
  <c r="W876" i="8"/>
  <c r="AA876" i="8" s="1"/>
  <c r="R993" i="8"/>
  <c r="N993" i="8"/>
  <c r="R1000" i="8"/>
  <c r="N1000" i="8"/>
  <c r="N712" i="8"/>
  <c r="W713" i="8"/>
  <c r="AA713" i="8" s="1"/>
  <c r="N716" i="8"/>
  <c r="O719" i="8"/>
  <c r="O720" i="8"/>
  <c r="N728" i="8"/>
  <c r="W736" i="8"/>
  <c r="AA736" i="8" s="1"/>
  <c r="N738" i="8"/>
  <c r="W740" i="8"/>
  <c r="AA740" i="8" s="1"/>
  <c r="N748" i="8"/>
  <c r="N756" i="8"/>
  <c r="O759" i="8"/>
  <c r="O760" i="8"/>
  <c r="W762" i="8"/>
  <c r="AA762" i="8" s="1"/>
  <c r="O768" i="8"/>
  <c r="W769" i="8"/>
  <c r="AA769" i="8" s="1"/>
  <c r="R789" i="8"/>
  <c r="W805" i="8"/>
  <c r="O807" i="8"/>
  <c r="S807" i="8" s="1"/>
  <c r="AD807" i="8" s="1"/>
  <c r="W810" i="8"/>
  <c r="O821" i="8"/>
  <c r="S821" i="8" s="1"/>
  <c r="AD821" i="8" s="1"/>
  <c r="Z822" i="8"/>
  <c r="Z827" i="8"/>
  <c r="O833" i="8"/>
  <c r="S833" i="8" s="1"/>
  <c r="AD833" i="8" s="1"/>
  <c r="W834" i="8"/>
  <c r="AA834" i="8" s="1"/>
  <c r="W840" i="8"/>
  <c r="AA840" i="8" s="1"/>
  <c r="AC844" i="8"/>
  <c r="AF844" i="8" s="1"/>
  <c r="O849" i="8"/>
  <c r="S849" i="8" s="1"/>
  <c r="AD849" i="8" s="1"/>
  <c r="Z850" i="8"/>
  <c r="O857" i="8"/>
  <c r="O867" i="8"/>
  <c r="Z875" i="8"/>
  <c r="W880" i="8"/>
  <c r="AA880" i="8" s="1"/>
  <c r="O905" i="8"/>
  <c r="S905" i="8" s="1"/>
  <c r="AD905" i="8" s="1"/>
  <c r="W919" i="8"/>
  <c r="AA919" i="8" s="1"/>
  <c r="AC921" i="8"/>
  <c r="AF921" i="8" s="1"/>
  <c r="W932" i="8"/>
  <c r="Z951" i="8"/>
  <c r="O960" i="8"/>
  <c r="S966" i="8"/>
  <c r="AD966" i="8" s="1"/>
  <c r="W976" i="8"/>
  <c r="AA976" i="8" s="1"/>
  <c r="Z979" i="8"/>
  <c r="O1002" i="8"/>
  <c r="S1002" i="8" s="1"/>
  <c r="O1004" i="8"/>
  <c r="S1007" i="8"/>
  <c r="AD1007" i="8" s="1"/>
  <c r="S1008" i="8"/>
  <c r="O1022" i="8"/>
  <c r="R1039" i="8"/>
  <c r="O1039" i="8"/>
  <c r="N1039" i="8"/>
  <c r="R1064" i="8"/>
  <c r="O1064" i="8"/>
  <c r="R1174" i="8"/>
  <c r="N1174" i="8"/>
  <c r="W1291" i="8"/>
  <c r="R1435" i="8"/>
  <c r="N1435" i="8"/>
  <c r="N901" i="8"/>
  <c r="N904" i="8"/>
  <c r="N949" i="8"/>
  <c r="N972" i="8"/>
  <c r="N990" i="8"/>
  <c r="W991" i="8"/>
  <c r="AA991" i="8" s="1"/>
  <c r="N994" i="8"/>
  <c r="W1011" i="8"/>
  <c r="AA1011" i="8" s="1"/>
  <c r="W1078" i="8"/>
  <c r="AA1078" i="8" s="1"/>
  <c r="W1098" i="8"/>
  <c r="W1100" i="8"/>
  <c r="O1165" i="8"/>
  <c r="R1165" i="8"/>
  <c r="W1207" i="8"/>
  <c r="AA1207" i="8" s="1"/>
  <c r="N1224" i="8"/>
  <c r="W1417" i="8"/>
  <c r="R1423" i="8"/>
  <c r="N1423" i="8"/>
  <c r="R1547" i="8"/>
  <c r="O1547" i="8"/>
  <c r="O1568" i="8"/>
  <c r="R1568" i="8"/>
  <c r="N1568" i="8"/>
  <c r="N706" i="8"/>
  <c r="N707" i="8"/>
  <c r="N717" i="8"/>
  <c r="N773" i="8"/>
  <c r="N813" i="8"/>
  <c r="Z826" i="8"/>
  <c r="Z830" i="8"/>
  <c r="O841" i="8"/>
  <c r="N848" i="8"/>
  <c r="N854" i="8"/>
  <c r="N862" i="8"/>
  <c r="X865" i="8"/>
  <c r="AB865" i="8" s="1"/>
  <c r="N866" i="8"/>
  <c r="O873" i="8"/>
  <c r="W888" i="8"/>
  <c r="AA888" i="8" s="1"/>
  <c r="N892" i="8"/>
  <c r="O901" i="8"/>
  <c r="S901" i="8" s="1"/>
  <c r="AD901" i="8" s="1"/>
  <c r="W903" i="8"/>
  <c r="AA903" i="8" s="1"/>
  <c r="W906" i="8"/>
  <c r="AA906" i="8" s="1"/>
  <c r="O909" i="8"/>
  <c r="S909" i="8" s="1"/>
  <c r="W910" i="8"/>
  <c r="AA910" i="8" s="1"/>
  <c r="W911" i="8"/>
  <c r="AA911" i="8" s="1"/>
  <c r="W915" i="8"/>
  <c r="AA915" i="8" s="1"/>
  <c r="O917" i="8"/>
  <c r="S917" i="8" s="1"/>
  <c r="AD917" i="8" s="1"/>
  <c r="O920" i="8"/>
  <c r="W923" i="8"/>
  <c r="AA923" i="8" s="1"/>
  <c r="O924" i="8"/>
  <c r="S924" i="8" s="1"/>
  <c r="AD924" i="8" s="1"/>
  <c r="Z927" i="8"/>
  <c r="X937" i="8"/>
  <c r="AB937" i="8" s="1"/>
  <c r="O938" i="8"/>
  <c r="R940" i="8"/>
  <c r="W948" i="8"/>
  <c r="Z959" i="8"/>
  <c r="X959" i="8" s="1"/>
  <c r="AB959" i="8" s="1"/>
  <c r="O972" i="8"/>
  <c r="S972" i="8" s="1"/>
  <c r="AD972" i="8" s="1"/>
  <c r="W980" i="8"/>
  <c r="O990" i="8"/>
  <c r="S990" i="8" s="1"/>
  <c r="O994" i="8"/>
  <c r="S994" i="8" s="1"/>
  <c r="AD994" i="8" s="1"/>
  <c r="R999" i="8"/>
  <c r="O999" i="8"/>
  <c r="W999" i="8"/>
  <c r="AA999" i="8" s="1"/>
  <c r="O1000" i="8"/>
  <c r="R1075" i="8"/>
  <c r="O1075" i="8"/>
  <c r="R1115" i="8"/>
  <c r="O1115" i="8"/>
  <c r="N1115" i="8"/>
  <c r="N1130" i="8"/>
  <c r="N1173" i="8"/>
  <c r="R1173" i="8"/>
  <c r="O1173" i="8"/>
  <c r="R1194" i="8"/>
  <c r="O1194" i="8"/>
  <c r="R1242" i="8"/>
  <c r="N1242" i="8"/>
  <c r="R1503" i="8"/>
  <c r="S1503" i="8" s="1"/>
  <c r="AD1503" i="8" s="1"/>
  <c r="O1503" i="8"/>
  <c r="N1503" i="8"/>
  <c r="S711" i="8"/>
  <c r="AD711" i="8" s="1"/>
  <c r="N713" i="8"/>
  <c r="X734" i="8"/>
  <c r="AB734" i="8" s="1"/>
  <c r="N743" i="8"/>
  <c r="N751" i="8"/>
  <c r="N754" i="8"/>
  <c r="N762" i="8"/>
  <c r="X802" i="8"/>
  <c r="AB802" i="8" s="1"/>
  <c r="O813" i="8"/>
  <c r="S813" i="8" s="1"/>
  <c r="AD813" i="8" s="1"/>
  <c r="O825" i="8"/>
  <c r="O845" i="8"/>
  <c r="O851" i="8"/>
  <c r="O859" i="8"/>
  <c r="AC865" i="8"/>
  <c r="AF865" i="8" s="1"/>
  <c r="O889" i="8"/>
  <c r="S912" i="8"/>
  <c r="O926" i="8"/>
  <c r="N944" i="8"/>
  <c r="N958" i="8"/>
  <c r="N962" i="8"/>
  <c r="O963" i="8"/>
  <c r="W967" i="8"/>
  <c r="AA967" i="8" s="1"/>
  <c r="N976" i="8"/>
  <c r="O986" i="8"/>
  <c r="S986" i="8" s="1"/>
  <c r="O992" i="8"/>
  <c r="S992" i="8" s="1"/>
  <c r="AD992" i="8" s="1"/>
  <c r="O996" i="8"/>
  <c r="O1063" i="8"/>
  <c r="N1063" i="8"/>
  <c r="R1063" i="8"/>
  <c r="S1063" i="8" s="1"/>
  <c r="AD1063" i="8" s="1"/>
  <c r="R1314" i="8"/>
  <c r="N1314" i="8"/>
  <c r="Z687" i="8"/>
  <c r="W699" i="8"/>
  <c r="AA699" i="8" s="1"/>
  <c r="W700" i="8"/>
  <c r="AA700" i="8" s="1"/>
  <c r="W718" i="8"/>
  <c r="AA718" i="8" s="1"/>
  <c r="N735" i="8"/>
  <c r="N739" i="8"/>
  <c r="W741" i="8"/>
  <c r="AA741" i="8" s="1"/>
  <c r="O743" i="8"/>
  <c r="S743" i="8" s="1"/>
  <c r="AD743" i="8" s="1"/>
  <c r="W763" i="8"/>
  <c r="W774" i="8"/>
  <c r="AA774" i="8" s="1"/>
  <c r="N784" i="8"/>
  <c r="X787" i="8"/>
  <c r="AB787" i="8" s="1"/>
  <c r="W794" i="8"/>
  <c r="AA794" i="8" s="1"/>
  <c r="W799" i="8"/>
  <c r="AA799" i="8" s="1"/>
  <c r="N815" i="8"/>
  <c r="W821" i="8"/>
  <c r="AA821" i="8" s="1"/>
  <c r="W826" i="8"/>
  <c r="AA826" i="8" s="1"/>
  <c r="W830" i="8"/>
  <c r="AA830" i="8" s="1"/>
  <c r="N831" i="8"/>
  <c r="W837" i="8"/>
  <c r="AA837" i="8" s="1"/>
  <c r="W852" i="8"/>
  <c r="W856" i="8"/>
  <c r="AA856" i="8" s="1"/>
  <c r="Z859" i="8"/>
  <c r="W863" i="8"/>
  <c r="AA863" i="8" s="1"/>
  <c r="N876" i="8"/>
  <c r="O883" i="8"/>
  <c r="S883" i="8" s="1"/>
  <c r="W893" i="8"/>
  <c r="AA893" i="8" s="1"/>
  <c r="O916" i="8"/>
  <c r="S916" i="8" s="1"/>
  <c r="AD916" i="8" s="1"/>
  <c r="N926" i="8"/>
  <c r="S931" i="8"/>
  <c r="AD931" i="8" s="1"/>
  <c r="Z938" i="8"/>
  <c r="X938" i="8" s="1"/>
  <c r="AB938" i="8" s="1"/>
  <c r="W940" i="8"/>
  <c r="O944" i="8"/>
  <c r="S944" i="8" s="1"/>
  <c r="W950" i="8"/>
  <c r="AA950" i="8" s="1"/>
  <c r="N952" i="8"/>
  <c r="O958" i="8"/>
  <c r="S958" i="8" s="1"/>
  <c r="AD958" i="8" s="1"/>
  <c r="W959" i="8"/>
  <c r="AA959" i="8" s="1"/>
  <c r="O962" i="8"/>
  <c r="S962" i="8" s="1"/>
  <c r="AD962" i="8" s="1"/>
  <c r="Z963" i="8"/>
  <c r="X963" i="8" s="1"/>
  <c r="AB963" i="8" s="1"/>
  <c r="N966" i="8"/>
  <c r="N985" i="8"/>
  <c r="Z986" i="8"/>
  <c r="Z987" i="8"/>
  <c r="N991" i="8"/>
  <c r="N992" i="8"/>
  <c r="N996" i="8"/>
  <c r="W997" i="8"/>
  <c r="AA997" i="8" s="1"/>
  <c r="W1016" i="8"/>
  <c r="AA1016" i="8" s="1"/>
  <c r="Z1019" i="8"/>
  <c r="W1050" i="8"/>
  <c r="X1051" i="8"/>
  <c r="AB1051" i="8" s="1"/>
  <c r="S1058" i="8"/>
  <c r="AD1058" i="8" s="1"/>
  <c r="R1060" i="8"/>
  <c r="N1060" i="8"/>
  <c r="O1087" i="8"/>
  <c r="S1087" i="8" s="1"/>
  <c r="AD1087" i="8" s="1"/>
  <c r="R1087" i="8"/>
  <c r="N1089" i="8"/>
  <c r="O1114" i="8"/>
  <c r="R1114" i="8"/>
  <c r="N1114" i="8"/>
  <c r="O1187" i="8"/>
  <c r="R1187" i="8"/>
  <c r="N1207" i="8"/>
  <c r="R1207" i="8"/>
  <c r="O1207" i="8"/>
  <c r="W1235" i="8"/>
  <c r="AA1235" i="8" s="1"/>
  <c r="W1239" i="8"/>
  <c r="AA1239" i="8" s="1"/>
  <c r="R1394" i="8"/>
  <c r="N1394" i="8"/>
  <c r="Z834" i="8"/>
  <c r="X834" i="8" s="1"/>
  <c r="AB834" i="8" s="1"/>
  <c r="AC840" i="8"/>
  <c r="AF840" i="8" s="1"/>
  <c r="X931" i="8"/>
  <c r="AB931" i="8" s="1"/>
  <c r="O991" i="8"/>
  <c r="S991" i="8" s="1"/>
  <c r="AD991" i="8" s="1"/>
  <c r="N999" i="8"/>
  <c r="R1035" i="8"/>
  <c r="O1035" i="8"/>
  <c r="N1035" i="8"/>
  <c r="R1040" i="8"/>
  <c r="N1040" i="8"/>
  <c r="O1070" i="8"/>
  <c r="R1070" i="8"/>
  <c r="N1070" i="8"/>
  <c r="O1110" i="8"/>
  <c r="N1110" i="8"/>
  <c r="R1149" i="8"/>
  <c r="O1149" i="8"/>
  <c r="N1149" i="8"/>
  <c r="N1169" i="8"/>
  <c r="R1169" i="8"/>
  <c r="O1169" i="8"/>
  <c r="R1462" i="8"/>
  <c r="O1462" i="8"/>
  <c r="W687" i="8"/>
  <c r="AA687" i="8" s="1"/>
  <c r="W698" i="8"/>
  <c r="AA698" i="8" s="1"/>
  <c r="W702" i="8"/>
  <c r="AA702" i="8" s="1"/>
  <c r="N715" i="8"/>
  <c r="N719" i="8"/>
  <c r="N725" i="8"/>
  <c r="AC730" i="8"/>
  <c r="AF730" i="8" s="1"/>
  <c r="O731" i="8"/>
  <c r="W744" i="8"/>
  <c r="AA744" i="8" s="1"/>
  <c r="N750" i="8"/>
  <c r="W752" i="8"/>
  <c r="AA752" i="8" s="1"/>
  <c r="W757" i="8"/>
  <c r="N760" i="8"/>
  <c r="N787" i="8"/>
  <c r="N795" i="8"/>
  <c r="O800" i="8"/>
  <c r="AC802" i="8"/>
  <c r="AF802" i="8" s="1"/>
  <c r="O803" i="8"/>
  <c r="S803" i="8" s="1"/>
  <c r="N807" i="8"/>
  <c r="W808" i="8"/>
  <c r="AA808" i="8" s="1"/>
  <c r="N828" i="8"/>
  <c r="O843" i="8"/>
  <c r="S843" i="8" s="1"/>
  <c r="AD843" i="8" s="1"/>
  <c r="O844" i="8"/>
  <c r="N849" i="8"/>
  <c r="W862" i="8"/>
  <c r="N864" i="8"/>
  <c r="W866" i="8"/>
  <c r="W869" i="8"/>
  <c r="AA869" i="8" s="1"/>
  <c r="O875" i="8"/>
  <c r="S875" i="8" s="1"/>
  <c r="AD875" i="8" s="1"/>
  <c r="W887" i="8"/>
  <c r="AA887" i="8" s="1"/>
  <c r="W889" i="8"/>
  <c r="AA889" i="8" s="1"/>
  <c r="N894" i="8"/>
  <c r="R907" i="8"/>
  <c r="S907" i="8" s="1"/>
  <c r="AD907" i="8" s="1"/>
  <c r="W908" i="8"/>
  <c r="AA908" i="8" s="1"/>
  <c r="N925" i="8"/>
  <c r="X953" i="8"/>
  <c r="AB953" i="8" s="1"/>
  <c r="W956" i="8"/>
  <c r="AA956" i="8" s="1"/>
  <c r="N961" i="8"/>
  <c r="O967" i="8"/>
  <c r="S967" i="8" s="1"/>
  <c r="AD967" i="8" s="1"/>
  <c r="W974" i="8"/>
  <c r="AA974" i="8" s="1"/>
  <c r="AC977" i="8"/>
  <c r="AF977" i="8" s="1"/>
  <c r="O978" i="8"/>
  <c r="O979" i="8"/>
  <c r="S979" i="8" s="1"/>
  <c r="AD979" i="8" s="1"/>
  <c r="N980" i="8"/>
  <c r="W986" i="8"/>
  <c r="AA986" i="8" s="1"/>
  <c r="W987" i="8"/>
  <c r="AA987" i="8" s="1"/>
  <c r="W989" i="8"/>
  <c r="AA989" i="8" s="1"/>
  <c r="Z991" i="8"/>
  <c r="W993" i="8"/>
  <c r="AA993" i="8" s="1"/>
  <c r="W994" i="8"/>
  <c r="AA994" i="8" s="1"/>
  <c r="Z999" i="8"/>
  <c r="X1001" i="8"/>
  <c r="AB1001" i="8" s="1"/>
  <c r="N1017" i="8"/>
  <c r="W1019" i="8"/>
  <c r="N1022" i="8"/>
  <c r="W1033" i="8"/>
  <c r="AA1033" i="8" s="1"/>
  <c r="R1050" i="8"/>
  <c r="O1050" i="8"/>
  <c r="N1050" i="8"/>
  <c r="S1053" i="8"/>
  <c r="AD1053" i="8" s="1"/>
  <c r="R1138" i="8"/>
  <c r="N1138" i="8"/>
  <c r="R1199" i="8"/>
  <c r="O1199" i="8"/>
  <c r="N1199" i="8"/>
  <c r="W1229" i="8"/>
  <c r="AA1229" i="8" s="1"/>
  <c r="W1252" i="8"/>
  <c r="AA1252" i="8" s="1"/>
  <c r="R1253" i="8"/>
  <c r="O1253" i="8"/>
  <c r="N1253" i="8"/>
  <c r="R1298" i="8"/>
  <c r="N1298" i="8"/>
  <c r="W1348" i="8"/>
  <c r="AA1348" i="8" s="1"/>
  <c r="W1038" i="8"/>
  <c r="AA1038" i="8" s="1"/>
  <c r="Z1062" i="8"/>
  <c r="W1064" i="8"/>
  <c r="AA1064" i="8" s="1"/>
  <c r="W1069" i="8"/>
  <c r="AA1069" i="8" s="1"/>
  <c r="W1094" i="8"/>
  <c r="W1109" i="8"/>
  <c r="AA1109" i="8" s="1"/>
  <c r="N1116" i="8"/>
  <c r="R1118" i="8"/>
  <c r="S1118" i="8" s="1"/>
  <c r="AD1118" i="8" s="1"/>
  <c r="N1127" i="8"/>
  <c r="Z1137" i="8"/>
  <c r="R1145" i="8"/>
  <c r="W1152" i="8"/>
  <c r="AA1152" i="8" s="1"/>
  <c r="W1159" i="8"/>
  <c r="AA1159" i="8" s="1"/>
  <c r="W1165" i="8"/>
  <c r="AA1165" i="8" s="1"/>
  <c r="W1173" i="8"/>
  <c r="AA1173" i="8" s="1"/>
  <c r="W1179" i="8"/>
  <c r="AA1179" i="8" s="1"/>
  <c r="X1181" i="8"/>
  <c r="AB1181" i="8" s="1"/>
  <c r="W1187" i="8"/>
  <c r="AA1187" i="8" s="1"/>
  <c r="N1189" i="8"/>
  <c r="Z1190" i="8"/>
  <c r="X1190" i="8" s="1"/>
  <c r="AB1190" i="8" s="1"/>
  <c r="W1208" i="8"/>
  <c r="O1213" i="8"/>
  <c r="W1216" i="8"/>
  <c r="AA1216" i="8" s="1"/>
  <c r="N1248" i="8"/>
  <c r="N1268" i="8"/>
  <c r="O1269" i="8"/>
  <c r="S1269" i="8" s="1"/>
  <c r="AD1269" i="8" s="1"/>
  <c r="W1278" i="8"/>
  <c r="AA1278" i="8" s="1"/>
  <c r="O1293" i="8"/>
  <c r="N1293" i="8"/>
  <c r="O1344" i="8"/>
  <c r="N1368" i="8"/>
  <c r="R1395" i="8"/>
  <c r="O1395" i="8"/>
  <c r="W1419" i="8"/>
  <c r="AA1419" i="8" s="1"/>
  <c r="R1421" i="8"/>
  <c r="O1421" i="8"/>
  <c r="R1491" i="8"/>
  <c r="O1491" i="8"/>
  <c r="R1534" i="8"/>
  <c r="N1534" i="8"/>
  <c r="O1619" i="8"/>
  <c r="R1619" i="8"/>
  <c r="N1547" i="8"/>
  <c r="R1632" i="8"/>
  <c r="N1632" i="8"/>
  <c r="W1063" i="8"/>
  <c r="W1088" i="8"/>
  <c r="AA1088" i="8" s="1"/>
  <c r="O1089" i="8"/>
  <c r="N1105" i="8"/>
  <c r="N1112" i="8"/>
  <c r="N1128" i="8"/>
  <c r="W1129" i="8"/>
  <c r="AA1129" i="8" s="1"/>
  <c r="N1139" i="8"/>
  <c r="O1143" i="8"/>
  <c r="W1145" i="8"/>
  <c r="AA1145" i="8" s="1"/>
  <c r="N1146" i="8"/>
  <c r="S1161" i="8"/>
  <c r="AD1161" i="8" s="1"/>
  <c r="O1174" i="8"/>
  <c r="S1174" i="8" s="1"/>
  <c r="AD1174" i="8" s="1"/>
  <c r="O1175" i="8"/>
  <c r="N1181" i="8"/>
  <c r="N1197" i="8"/>
  <c r="O1236" i="8"/>
  <c r="R1285" i="8"/>
  <c r="O1285" i="8"/>
  <c r="N1334" i="8"/>
  <c r="R1334" i="8"/>
  <c r="W1381" i="8"/>
  <c r="AA1381" i="8" s="1"/>
  <c r="N1384" i="8"/>
  <c r="N1460" i="8"/>
  <c r="N1462" i="8"/>
  <c r="X1555" i="8"/>
  <c r="AB1555" i="8" s="1"/>
  <c r="AC1555" i="8"/>
  <c r="AF1555" i="8" s="1"/>
  <c r="N1592" i="8"/>
  <c r="W1001" i="8"/>
  <c r="AA1001" i="8" s="1"/>
  <c r="Z1007" i="8"/>
  <c r="O1012" i="8"/>
  <c r="S1012" i="8" s="1"/>
  <c r="AD1012" i="8" s="1"/>
  <c r="W1018" i="8"/>
  <c r="AA1018" i="8" s="1"/>
  <c r="O1023" i="8"/>
  <c r="S1023" i="8" s="1"/>
  <c r="AD1023" i="8" s="1"/>
  <c r="W1025" i="8"/>
  <c r="AA1025" i="8" s="1"/>
  <c r="O1040" i="8"/>
  <c r="O1051" i="8"/>
  <c r="O1052" i="8"/>
  <c r="S1052" i="8" s="1"/>
  <c r="W1054" i="8"/>
  <c r="O1056" i="8"/>
  <c r="S1056" i="8" s="1"/>
  <c r="AD1056" i="8" s="1"/>
  <c r="W1058" i="8"/>
  <c r="AA1058" i="8" s="1"/>
  <c r="O1060" i="8"/>
  <c r="Z1074" i="8"/>
  <c r="R1079" i="8"/>
  <c r="S1079" i="8" s="1"/>
  <c r="AD1079" i="8" s="1"/>
  <c r="O1081" i="8"/>
  <c r="S1081" i="8" s="1"/>
  <c r="AD1081" i="8" s="1"/>
  <c r="W1084" i="8"/>
  <c r="R1090" i="8"/>
  <c r="S1090" i="8" s="1"/>
  <c r="AD1090" i="8" s="1"/>
  <c r="N1096" i="8"/>
  <c r="W1097" i="8"/>
  <c r="AA1097" i="8" s="1"/>
  <c r="O1101" i="8"/>
  <c r="R1103" i="8"/>
  <c r="S1103" i="8" s="1"/>
  <c r="AD1103" i="8" s="1"/>
  <c r="O1105" i="8"/>
  <c r="S1105" i="8" s="1"/>
  <c r="AD1105" i="8" s="1"/>
  <c r="Z1106" i="8"/>
  <c r="W1111" i="8"/>
  <c r="AA1111" i="8" s="1"/>
  <c r="AC1112" i="8"/>
  <c r="AF1112" i="8" s="1"/>
  <c r="N1120" i="8"/>
  <c r="O1128" i="8"/>
  <c r="Z1132" i="8"/>
  <c r="X1133" i="8"/>
  <c r="AB1133" i="8" s="1"/>
  <c r="O1138" i="8"/>
  <c r="O1139" i="8"/>
  <c r="O1146" i="8"/>
  <c r="S1146" i="8" s="1"/>
  <c r="AD1146" i="8" s="1"/>
  <c r="N1152" i="8"/>
  <c r="S1176" i="8"/>
  <c r="AD1176" i="8" s="1"/>
  <c r="N1186" i="8"/>
  <c r="N1208" i="8"/>
  <c r="R1209" i="8"/>
  <c r="S1209" i="8" s="1"/>
  <c r="N1214" i="8"/>
  <c r="N1216" i="8"/>
  <c r="N1222" i="8"/>
  <c r="R1249" i="8"/>
  <c r="N1249" i="8"/>
  <c r="N1278" i="8"/>
  <c r="R1278" i="8"/>
  <c r="O1321" i="8"/>
  <c r="N1321" i="8"/>
  <c r="R1321" i="8"/>
  <c r="AC1341" i="8"/>
  <c r="AF1341" i="8" s="1"/>
  <c r="X1341" i="8"/>
  <c r="AB1341" i="8" s="1"/>
  <c r="R1346" i="8"/>
  <c r="N1346" i="8"/>
  <c r="O1384" i="8"/>
  <c r="O1391" i="8"/>
  <c r="R1391" i="8"/>
  <c r="O1423" i="8"/>
  <c r="O1467" i="8"/>
  <c r="R1467" i="8"/>
  <c r="O1490" i="8"/>
  <c r="N1490" i="8"/>
  <c r="R1490" i="8"/>
  <c r="N1495" i="8"/>
  <c r="R1495" i="8"/>
  <c r="O1495" i="8"/>
  <c r="N1555" i="8"/>
  <c r="R1555" i="8"/>
  <c r="O1555" i="8"/>
  <c r="R1563" i="8"/>
  <c r="O1563" i="8"/>
  <c r="R1627" i="8"/>
  <c r="O1627" i="8"/>
  <c r="S1627" i="8" s="1"/>
  <c r="AD1627" i="8" s="1"/>
  <c r="X1014" i="8"/>
  <c r="AB1014" i="8" s="1"/>
  <c r="O1016" i="8"/>
  <c r="Z1023" i="8"/>
  <c r="X1026" i="8"/>
  <c r="AB1026" i="8" s="1"/>
  <c r="O1069" i="8"/>
  <c r="AC1081" i="8"/>
  <c r="AF1081" i="8" s="1"/>
  <c r="R1106" i="8"/>
  <c r="S1106" i="8" s="1"/>
  <c r="AD1106" i="8" s="1"/>
  <c r="Z1114" i="8"/>
  <c r="N1117" i="8"/>
  <c r="O1120" i="8"/>
  <c r="W1121" i="8"/>
  <c r="AA1121" i="8" s="1"/>
  <c r="N1131" i="8"/>
  <c r="O1142" i="8"/>
  <c r="S1142" i="8" s="1"/>
  <c r="O1152" i="8"/>
  <c r="O1159" i="8"/>
  <c r="N1172" i="8"/>
  <c r="Z1173" i="8"/>
  <c r="O1179" i="8"/>
  <c r="W1192" i="8"/>
  <c r="O1208" i="8"/>
  <c r="W1210" i="8"/>
  <c r="AA1210" i="8" s="1"/>
  <c r="X1215" i="8"/>
  <c r="AB1215" i="8" s="1"/>
  <c r="W1217" i="8"/>
  <c r="W1225" i="8"/>
  <c r="AA1225" i="8" s="1"/>
  <c r="N1226" i="8"/>
  <c r="O1232" i="8"/>
  <c r="O1252" i="8"/>
  <c r="R1294" i="8"/>
  <c r="O1294" i="8"/>
  <c r="N1294" i="8"/>
  <c r="AC1309" i="8"/>
  <c r="AF1309" i="8" s="1"/>
  <c r="X1309" i="8"/>
  <c r="AB1309" i="8" s="1"/>
  <c r="O1310" i="8"/>
  <c r="S1310" i="8" s="1"/>
  <c r="AD1310" i="8" s="1"/>
  <c r="N1310" i="8"/>
  <c r="W1317" i="8"/>
  <c r="AA1317" i="8" s="1"/>
  <c r="W1403" i="8"/>
  <c r="AA1403" i="8" s="1"/>
  <c r="W1424" i="8"/>
  <c r="AA1424" i="8" s="1"/>
  <c r="N1441" i="8"/>
  <c r="R1441" i="8"/>
  <c r="S1441" i="8" s="1"/>
  <c r="AD1441" i="8" s="1"/>
  <c r="W1465" i="8"/>
  <c r="AA1465" i="8" s="1"/>
  <c r="X1484" i="8"/>
  <c r="AB1484" i="8" s="1"/>
  <c r="R1526" i="8"/>
  <c r="S1526" i="8" s="1"/>
  <c r="AD1526" i="8" s="1"/>
  <c r="O1526" i="8"/>
  <c r="W1560" i="8"/>
  <c r="N1561" i="8"/>
  <c r="N1583" i="8"/>
  <c r="R1583" i="8"/>
  <c r="O1583" i="8"/>
  <c r="S1583" i="8" s="1"/>
  <c r="AD1583" i="8" s="1"/>
  <c r="N1627" i="8"/>
  <c r="S1027" i="8"/>
  <c r="W1027" i="8"/>
  <c r="AA1027" i="8" s="1"/>
  <c r="W1034" i="8"/>
  <c r="AA1034" i="8" s="1"/>
  <c r="Z1035" i="8"/>
  <c r="Z1039" i="8"/>
  <c r="O1044" i="8"/>
  <c r="N1058" i="8"/>
  <c r="N1080" i="8"/>
  <c r="W1089" i="8"/>
  <c r="AA1089" i="8" s="1"/>
  <c r="W1099" i="8"/>
  <c r="W1112" i="8"/>
  <c r="AA1112" i="8" s="1"/>
  <c r="N1118" i="8"/>
  <c r="N1119" i="8"/>
  <c r="W1125" i="8"/>
  <c r="AA1125" i="8" s="1"/>
  <c r="O1131" i="8"/>
  <c r="S1131" i="8" s="1"/>
  <c r="W1132" i="8"/>
  <c r="AA1132" i="8" s="1"/>
  <c r="W1134" i="8"/>
  <c r="N1135" i="8"/>
  <c r="O1136" i="8"/>
  <c r="S1136" i="8" s="1"/>
  <c r="AD1136" i="8" s="1"/>
  <c r="N1137" i="8"/>
  <c r="W1140" i="8"/>
  <c r="AA1140" i="8" s="1"/>
  <c r="W1143" i="8"/>
  <c r="N1148" i="8"/>
  <c r="W1150" i="8"/>
  <c r="W1153" i="8"/>
  <c r="AA1153" i="8" s="1"/>
  <c r="O1164" i="8"/>
  <c r="S1164" i="8" s="1"/>
  <c r="AD1164" i="8" s="1"/>
  <c r="W1175" i="8"/>
  <c r="AA1175" i="8" s="1"/>
  <c r="W1198" i="8"/>
  <c r="W1209" i="8"/>
  <c r="O1214" i="8"/>
  <c r="N1227" i="8"/>
  <c r="X1233" i="8"/>
  <c r="AB1233" i="8" s="1"/>
  <c r="Z1252" i="8"/>
  <c r="N1258" i="8"/>
  <c r="N1270" i="8"/>
  <c r="W1271" i="8"/>
  <c r="AA1271" i="8" s="1"/>
  <c r="R1345" i="8"/>
  <c r="O1345" i="8"/>
  <c r="W1356" i="8"/>
  <c r="AA1356" i="8" s="1"/>
  <c r="R1378" i="8"/>
  <c r="O1378" i="8"/>
  <c r="R1411" i="8"/>
  <c r="O1411" i="8"/>
  <c r="O1436" i="8"/>
  <c r="R1436" i="8"/>
  <c r="N1454" i="8"/>
  <c r="R1454" i="8"/>
  <c r="S1454" i="8" s="1"/>
  <c r="AD1454" i="8" s="1"/>
  <c r="W1457" i="8"/>
  <c r="N1494" i="8"/>
  <c r="R1494" i="8"/>
  <c r="O1494" i="8"/>
  <c r="N1599" i="8"/>
  <c r="R1599" i="8"/>
  <c r="S1625" i="8"/>
  <c r="AD1625" i="8" s="1"/>
  <c r="W1006" i="8"/>
  <c r="AA1006" i="8" s="1"/>
  <c r="N1009" i="8"/>
  <c r="W1012" i="8"/>
  <c r="AA1012" i="8" s="1"/>
  <c r="S1018" i="8"/>
  <c r="AD1018" i="8" s="1"/>
  <c r="W1022" i="8"/>
  <c r="AA1022" i="8" s="1"/>
  <c r="O1026" i="8"/>
  <c r="S1026" i="8" s="1"/>
  <c r="AD1026" i="8" s="1"/>
  <c r="W1041" i="8"/>
  <c r="AA1041" i="8" s="1"/>
  <c r="W1049" i="8"/>
  <c r="AA1049" i="8" s="1"/>
  <c r="S1091" i="8"/>
  <c r="AD1091" i="8" s="1"/>
  <c r="Z1118" i="8"/>
  <c r="Z1136" i="8"/>
  <c r="R1206" i="8"/>
  <c r="S1206" i="8" s="1"/>
  <c r="N1213" i="8"/>
  <c r="N1221" i="8"/>
  <c r="W1222" i="8"/>
  <c r="AA1222" i="8" s="1"/>
  <c r="N1223" i="8"/>
  <c r="W1232" i="8"/>
  <c r="W1240" i="8"/>
  <c r="AA1240" i="8" s="1"/>
  <c r="R1252" i="8"/>
  <c r="W1293" i="8"/>
  <c r="AA1293" i="8" s="1"/>
  <c r="Z1293" i="8"/>
  <c r="R1368" i="8"/>
  <c r="O1368" i="8"/>
  <c r="O1458" i="8"/>
  <c r="N1458" i="8"/>
  <c r="R1458" i="8"/>
  <c r="W1572" i="8"/>
  <c r="R1638" i="8"/>
  <c r="N1638" i="8"/>
  <c r="N1265" i="8"/>
  <c r="W1268" i="8"/>
  <c r="AA1268" i="8" s="1"/>
  <c r="W1282" i="8"/>
  <c r="AA1282" i="8" s="1"/>
  <c r="W1292" i="8"/>
  <c r="AA1292" i="8" s="1"/>
  <c r="W1294" i="8"/>
  <c r="AA1294" i="8" s="1"/>
  <c r="Z1296" i="8"/>
  <c r="O1308" i="8"/>
  <c r="R1317" i="8"/>
  <c r="X1325" i="8"/>
  <c r="AB1325" i="8" s="1"/>
  <c r="S1328" i="8"/>
  <c r="AD1328" i="8" s="1"/>
  <c r="W1345" i="8"/>
  <c r="AA1345" i="8" s="1"/>
  <c r="N1352" i="8"/>
  <c r="N1353" i="8"/>
  <c r="R1357" i="8"/>
  <c r="R1362" i="8"/>
  <c r="W1391" i="8"/>
  <c r="AA1391" i="8" s="1"/>
  <c r="O1396" i="8"/>
  <c r="X1397" i="8"/>
  <c r="AB1397" i="8" s="1"/>
  <c r="N1402" i="8"/>
  <c r="AC1407" i="8"/>
  <c r="AF1407" i="8" s="1"/>
  <c r="W1421" i="8"/>
  <c r="AA1421" i="8" s="1"/>
  <c r="O1431" i="8"/>
  <c r="S1431" i="8" s="1"/>
  <c r="AD1431" i="8" s="1"/>
  <c r="W1438" i="8"/>
  <c r="AA1438" i="8" s="1"/>
  <c r="N1439" i="8"/>
  <c r="N1445" i="8"/>
  <c r="O1452" i="8"/>
  <c r="S1452" i="8" s="1"/>
  <c r="AD1452" i="8" s="1"/>
  <c r="W1461" i="8"/>
  <c r="O1471" i="8"/>
  <c r="W1479" i="8"/>
  <c r="AA1479" i="8" s="1"/>
  <c r="R1481" i="8"/>
  <c r="S1481" i="8" s="1"/>
  <c r="AD1481" i="8" s="1"/>
  <c r="W1488" i="8"/>
  <c r="AA1488" i="8" s="1"/>
  <c r="X1491" i="8"/>
  <c r="AB1491" i="8" s="1"/>
  <c r="N1492" i="8"/>
  <c r="W1494" i="8"/>
  <c r="AA1494" i="8" s="1"/>
  <c r="W1503" i="8"/>
  <c r="AA1503" i="8" s="1"/>
  <c r="R1515" i="8"/>
  <c r="S1515" i="8" s="1"/>
  <c r="W1516" i="8"/>
  <c r="AC1519" i="8"/>
  <c r="AF1519" i="8" s="1"/>
  <c r="O1530" i="8"/>
  <c r="W1534" i="8"/>
  <c r="O1538" i="8"/>
  <c r="N1546" i="8"/>
  <c r="W1555" i="8"/>
  <c r="AA1555" i="8" s="1"/>
  <c r="X1568" i="8"/>
  <c r="AB1568" i="8" s="1"/>
  <c r="W1570" i="8"/>
  <c r="Z1578" i="8"/>
  <c r="X1578" i="8" s="1"/>
  <c r="AB1578" i="8" s="1"/>
  <c r="R1595" i="8"/>
  <c r="Z1600" i="8"/>
  <c r="X1600" i="8" s="1"/>
  <c r="AB1600" i="8" s="1"/>
  <c r="N1631" i="8"/>
  <c r="W1640" i="8"/>
  <c r="N1463" i="8"/>
  <c r="O1465" i="8"/>
  <c r="W1490" i="8"/>
  <c r="N1500" i="8"/>
  <c r="W1525" i="8"/>
  <c r="O1534" i="8"/>
  <c r="O1537" i="8"/>
  <c r="S1537" i="8" s="1"/>
  <c r="AD1537" i="8" s="1"/>
  <c r="R1566" i="8"/>
  <c r="AC1590" i="8"/>
  <c r="AF1590" i="8" s="1"/>
  <c r="R1600" i="8"/>
  <c r="W1621" i="8"/>
  <c r="AA1621" i="8" s="1"/>
  <c r="W1622" i="8"/>
  <c r="AA1622" i="8" s="1"/>
  <c r="O1630" i="8"/>
  <c r="S1630" i="8" s="1"/>
  <c r="AD1630" i="8" s="1"/>
  <c r="X1638" i="8"/>
  <c r="AB1638" i="8" s="1"/>
  <c r="N1284" i="8"/>
  <c r="S1348" i="8"/>
  <c r="X1364" i="8"/>
  <c r="AB1364" i="8" s="1"/>
  <c r="N1372" i="8"/>
  <c r="N1378" i="8"/>
  <c r="N1379" i="8"/>
  <c r="N1417" i="8"/>
  <c r="N1432" i="8"/>
  <c r="Z1433" i="8"/>
  <c r="W1449" i="8"/>
  <c r="X1478" i="8"/>
  <c r="AB1478" i="8" s="1"/>
  <c r="R1498" i="8"/>
  <c r="W1542" i="8"/>
  <c r="AA1542" i="8" s="1"/>
  <c r="X1551" i="8"/>
  <c r="AB1551" i="8" s="1"/>
  <c r="O1557" i="8"/>
  <c r="S1557" i="8" s="1"/>
  <c r="O1570" i="8"/>
  <c r="N1577" i="8"/>
  <c r="N1582" i="8"/>
  <c r="N1596" i="8"/>
  <c r="W1624" i="8"/>
  <c r="W1625" i="8"/>
  <c r="AA1625" i="8" s="1"/>
  <c r="AA1629" i="8"/>
  <c r="W1634" i="8"/>
  <c r="AA1634" i="8" s="1"/>
  <c r="O1280" i="8"/>
  <c r="X1297" i="8"/>
  <c r="AB1297" i="8" s="1"/>
  <c r="W1298" i="8"/>
  <c r="X1305" i="8"/>
  <c r="AB1305" i="8" s="1"/>
  <c r="N1349" i="8"/>
  <c r="X1349" i="8"/>
  <c r="AB1349" i="8" s="1"/>
  <c r="X1365" i="8"/>
  <c r="AB1365" i="8" s="1"/>
  <c r="S1370" i="8"/>
  <c r="AD1370" i="8" s="1"/>
  <c r="W1382" i="8"/>
  <c r="N1383" i="8"/>
  <c r="AC1391" i="8"/>
  <c r="AF1391" i="8" s="1"/>
  <c r="O1408" i="8"/>
  <c r="S1408" i="8" s="1"/>
  <c r="W1415" i="8"/>
  <c r="AA1415" i="8" s="1"/>
  <c r="W1418" i="8"/>
  <c r="W1423" i="8"/>
  <c r="AA1423" i="8" s="1"/>
  <c r="W1429" i="8"/>
  <c r="AA1429" i="8" s="1"/>
  <c r="W1431" i="8"/>
  <c r="N1446" i="8"/>
  <c r="O1453" i="8"/>
  <c r="W1456" i="8"/>
  <c r="AA1456" i="8" s="1"/>
  <c r="W1460" i="8"/>
  <c r="N1461" i="8"/>
  <c r="W1467" i="8"/>
  <c r="AA1467" i="8" s="1"/>
  <c r="X1468" i="8"/>
  <c r="AB1468" i="8" s="1"/>
  <c r="N1488" i="8"/>
  <c r="X1527" i="8"/>
  <c r="AB1527" i="8" s="1"/>
  <c r="W1548" i="8"/>
  <c r="W1573" i="8"/>
  <c r="AA1573" i="8" s="1"/>
  <c r="O1582" i="8"/>
  <c r="Z1583" i="8"/>
  <c r="X1583" i="8" s="1"/>
  <c r="AB1583" i="8" s="1"/>
  <c r="S1587" i="8"/>
  <c r="AD1587" i="8" s="1"/>
  <c r="W1592" i="8"/>
  <c r="W1594" i="8"/>
  <c r="AA1594" i="8" s="1"/>
  <c r="W1604" i="8"/>
  <c r="AA1604" i="8" s="1"/>
  <c r="W1613" i="8"/>
  <c r="AA1613" i="8" s="1"/>
  <c r="W1616" i="8"/>
  <c r="AA1616" i="8" s="1"/>
  <c r="W1633" i="8"/>
  <c r="AA1633" i="8" s="1"/>
  <c r="W1639" i="8"/>
  <c r="X1329" i="8"/>
  <c r="AB1329" i="8" s="1"/>
  <c r="W1344" i="8"/>
  <c r="AA1344" i="8" s="1"/>
  <c r="W1353" i="8"/>
  <c r="AA1353" i="8" s="1"/>
  <c r="W1422" i="8"/>
  <c r="W1433" i="8"/>
  <c r="AA1433" i="8" s="1"/>
  <c r="S1449" i="8"/>
  <c r="AD1449" i="8" s="1"/>
  <c r="R1453" i="8"/>
  <c r="W1454" i="8"/>
  <c r="AA1454" i="8" s="1"/>
  <c r="W1470" i="8"/>
  <c r="AA1470" i="8" s="1"/>
  <c r="W1498" i="8"/>
  <c r="S1519" i="8"/>
  <c r="AD1519" i="8" s="1"/>
  <c r="R1544" i="8"/>
  <c r="S1544" i="8" s="1"/>
  <c r="W1545" i="8"/>
  <c r="Z1582" i="8"/>
  <c r="X1582" i="8" s="1"/>
  <c r="AB1582" i="8" s="1"/>
  <c r="W1584" i="8"/>
  <c r="Z1598" i="8"/>
  <c r="W1599" i="8"/>
  <c r="W1607" i="8"/>
  <c r="X1611" i="8"/>
  <c r="AB1611" i="8" s="1"/>
  <c r="X1616" i="8"/>
  <c r="AB1616" i="8" s="1"/>
  <c r="X1634" i="8"/>
  <c r="AB1634" i="8" s="1"/>
  <c r="X1509" i="8"/>
  <c r="AB1509" i="8" s="1"/>
  <c r="Z1579" i="8"/>
  <c r="S1582" i="8"/>
  <c r="AD1582" i="8" s="1"/>
  <c r="S1642" i="8"/>
  <c r="AD1642" i="8" s="1"/>
  <c r="W1647" i="8"/>
  <c r="AA1647" i="8" s="1"/>
  <c r="N175" i="8"/>
  <c r="R228" i="8"/>
  <c r="N228" i="8"/>
  <c r="W320" i="8"/>
  <c r="AA320" i="8" s="1"/>
  <c r="W388" i="8"/>
  <c r="AA388" i="8" s="1"/>
  <c r="N390" i="8"/>
  <c r="O104" i="8"/>
  <c r="S104" i="8" s="1"/>
  <c r="AD104" i="8" s="1"/>
  <c r="O111" i="8"/>
  <c r="S111" i="8" s="1"/>
  <c r="N115" i="8"/>
  <c r="R117" i="8"/>
  <c r="N120" i="8"/>
  <c r="S121" i="8"/>
  <c r="AD121" i="8" s="1"/>
  <c r="X123" i="8"/>
  <c r="AB123" i="8" s="1"/>
  <c r="W124" i="8"/>
  <c r="AA124" i="8" s="1"/>
  <c r="S127" i="8"/>
  <c r="W128" i="8"/>
  <c r="AA128" i="8" s="1"/>
  <c r="S133" i="8"/>
  <c r="AD133" i="8" s="1"/>
  <c r="R137" i="8"/>
  <c r="W143" i="8"/>
  <c r="AA143" i="8" s="1"/>
  <c r="N151" i="8"/>
  <c r="AC151" i="8"/>
  <c r="AF151" i="8" s="1"/>
  <c r="O155" i="8"/>
  <c r="S155" i="8" s="1"/>
  <c r="AD155" i="8" s="1"/>
  <c r="S157" i="8"/>
  <c r="AD157" i="8" s="1"/>
  <c r="S159" i="8"/>
  <c r="AD159" i="8" s="1"/>
  <c r="O160" i="8"/>
  <c r="S160" i="8" s="1"/>
  <c r="W173" i="8"/>
  <c r="W181" i="8"/>
  <c r="X182" i="8"/>
  <c r="AB182" i="8" s="1"/>
  <c r="W186" i="8"/>
  <c r="AA186" i="8" s="1"/>
  <c r="N187" i="8"/>
  <c r="O189" i="8"/>
  <c r="S189" i="8" s="1"/>
  <c r="AD189" i="8" s="1"/>
  <c r="N189" i="8"/>
  <c r="S193" i="8"/>
  <c r="AD193" i="8" s="1"/>
  <c r="W227" i="8"/>
  <c r="AA227" i="8" s="1"/>
  <c r="O233" i="8"/>
  <c r="R253" i="8"/>
  <c r="N253" i="8"/>
  <c r="W274" i="8"/>
  <c r="AA274" i="8" s="1"/>
  <c r="R275" i="8"/>
  <c r="N275" i="8"/>
  <c r="R320" i="8"/>
  <c r="S320" i="8" s="1"/>
  <c r="AD320" i="8" s="1"/>
  <c r="O320" i="8"/>
  <c r="N320" i="8"/>
  <c r="W368" i="8"/>
  <c r="AA368" i="8" s="1"/>
  <c r="N369" i="8"/>
  <c r="R376" i="8"/>
  <c r="O376" i="8"/>
  <c r="N376" i="8"/>
  <c r="W380" i="8"/>
  <c r="AA380" i="8" s="1"/>
  <c r="R388" i="8"/>
  <c r="O388" i="8"/>
  <c r="N388" i="8"/>
  <c r="N398" i="8"/>
  <c r="R440" i="8"/>
  <c r="O440" i="8"/>
  <c r="N440" i="8"/>
  <c r="W445" i="8"/>
  <c r="AA445" i="8" s="1"/>
  <c r="W453" i="8"/>
  <c r="R644" i="8"/>
  <c r="O644" i="8"/>
  <c r="R233" i="8"/>
  <c r="S233" i="8" s="1"/>
  <c r="AD233" i="8" s="1"/>
  <c r="N233" i="8"/>
  <c r="R1244" i="8"/>
  <c r="N1244" i="8"/>
  <c r="N160" i="8"/>
  <c r="R209" i="8"/>
  <c r="N209" i="8"/>
  <c r="W135" i="8"/>
  <c r="AA135" i="8" s="1"/>
  <c r="W136" i="8"/>
  <c r="AA136" i="8" s="1"/>
  <c r="W139" i="8"/>
  <c r="AA139" i="8" s="1"/>
  <c r="W147" i="8"/>
  <c r="AA147" i="8" s="1"/>
  <c r="O151" i="8"/>
  <c r="N153" i="8"/>
  <c r="N161" i="8"/>
  <c r="W166" i="8"/>
  <c r="AA166" i="8" s="1"/>
  <c r="S168" i="8"/>
  <c r="W172" i="8"/>
  <c r="AA172" i="8" s="1"/>
  <c r="W179" i="8"/>
  <c r="AA179" i="8" s="1"/>
  <c r="W204" i="8"/>
  <c r="AA204" i="8" s="1"/>
  <c r="R208" i="8"/>
  <c r="O208" i="8"/>
  <c r="S208" i="8" s="1"/>
  <c r="N208" i="8"/>
  <c r="O238" i="8"/>
  <c r="N238" i="8"/>
  <c r="O245" i="8"/>
  <c r="W259" i="8"/>
  <c r="AA259" i="8" s="1"/>
  <c r="W319" i="8"/>
  <c r="AA319" i="8" s="1"/>
  <c r="R380" i="8"/>
  <c r="O380" i="8"/>
  <c r="N380" i="8"/>
  <c r="W387" i="8"/>
  <c r="AA387" i="8" s="1"/>
  <c r="X397" i="8"/>
  <c r="AB397" i="8" s="1"/>
  <c r="AC397" i="8"/>
  <c r="AF397" i="8" s="1"/>
  <c r="R415" i="8"/>
  <c r="N415" i="8"/>
  <c r="W439" i="8"/>
  <c r="W531" i="8"/>
  <c r="AA531" i="8" s="1"/>
  <c r="R545" i="8"/>
  <c r="N545" i="8"/>
  <c r="O574" i="8"/>
  <c r="N574" i="8"/>
  <c r="R574" i="8"/>
  <c r="S574" i="8" s="1"/>
  <c r="O579" i="8"/>
  <c r="R579" i="8"/>
  <c r="R226" i="8"/>
  <c r="S226" i="8" s="1"/>
  <c r="AD226" i="8" s="1"/>
  <c r="O226" i="8"/>
  <c r="N226" i="8"/>
  <c r="R335" i="8"/>
  <c r="N335" i="8"/>
  <c r="R479" i="8"/>
  <c r="O479" i="8"/>
  <c r="N479" i="8"/>
  <c r="X597" i="8"/>
  <c r="AB597" i="8" s="1"/>
  <c r="AC597" i="8"/>
  <c r="AF597" i="8" s="1"/>
  <c r="R779" i="8"/>
  <c r="N779" i="8"/>
  <c r="W182" i="8"/>
  <c r="AA182" i="8" s="1"/>
  <c r="R220" i="8"/>
  <c r="N220" i="8"/>
  <c r="R245" i="8"/>
  <c r="N245" i="8"/>
  <c r="N265" i="8"/>
  <c r="AC289" i="8"/>
  <c r="AF289" i="8" s="1"/>
  <c r="AC458" i="8"/>
  <c r="AF458" i="8" s="1"/>
  <c r="R836" i="8"/>
  <c r="N836" i="8"/>
  <c r="O836" i="8"/>
  <c r="O103" i="8"/>
  <c r="S103" i="8" s="1"/>
  <c r="AD103" i="8" s="1"/>
  <c r="N125" i="8"/>
  <c r="N145" i="8"/>
  <c r="N146" i="8"/>
  <c r="S152" i="8"/>
  <c r="AD152" i="8" s="1"/>
  <c r="O153" i="8"/>
  <c r="S153" i="8" s="1"/>
  <c r="O161" i="8"/>
  <c r="S161" i="8" s="1"/>
  <c r="AD161" i="8" s="1"/>
  <c r="X163" i="8"/>
  <c r="AB163" i="8" s="1"/>
  <c r="AC163" i="8"/>
  <c r="AF163" i="8" s="1"/>
  <c r="N170" i="8"/>
  <c r="N182" i="8"/>
  <c r="R202" i="8"/>
  <c r="O202" i="8"/>
  <c r="R205" i="8"/>
  <c r="N205" i="8"/>
  <c r="R215" i="8"/>
  <c r="N215" i="8"/>
  <c r="R223" i="8"/>
  <c r="N223" i="8"/>
  <c r="R225" i="8"/>
  <c r="N225" i="8"/>
  <c r="R235" i="8"/>
  <c r="N235" i="8"/>
  <c r="R241" i="8"/>
  <c r="N241" i="8"/>
  <c r="R244" i="8"/>
  <c r="N244" i="8"/>
  <c r="R252" i="8"/>
  <c r="O252" i="8"/>
  <c r="R264" i="8"/>
  <c r="O264" i="8"/>
  <c r="N264" i="8"/>
  <c r="S289" i="8"/>
  <c r="AD289" i="8" s="1"/>
  <c r="R404" i="8"/>
  <c r="O404" i="8"/>
  <c r="N404" i="8"/>
  <c r="R521" i="8"/>
  <c r="O521" i="8"/>
  <c r="X529" i="8"/>
  <c r="AB529" i="8" s="1"/>
  <c r="AC529" i="8"/>
  <c r="AF529" i="8" s="1"/>
  <c r="N618" i="8"/>
  <c r="R618" i="8"/>
  <c r="O623" i="8"/>
  <c r="R623" i="8"/>
  <c r="X694" i="8"/>
  <c r="AB694" i="8" s="1"/>
  <c r="AC694" i="8"/>
  <c r="AF694" i="8" s="1"/>
  <c r="R206" i="8"/>
  <c r="O206" i="8"/>
  <c r="R403" i="8"/>
  <c r="N403" i="8"/>
  <c r="R451" i="8"/>
  <c r="N451" i="8"/>
  <c r="N104" i="8"/>
  <c r="S151" i="8"/>
  <c r="O230" i="8"/>
  <c r="N230" i="8"/>
  <c r="N242" i="8"/>
  <c r="R242" i="8"/>
  <c r="S242" i="8" s="1"/>
  <c r="AD242" i="8" s="1"/>
  <c r="O242" i="8"/>
  <c r="R352" i="8"/>
  <c r="O352" i="8"/>
  <c r="N352" i="8"/>
  <c r="W440" i="8"/>
  <c r="AA440" i="8" s="1"/>
  <c r="N107" i="8"/>
  <c r="N126" i="8"/>
  <c r="N109" i="8"/>
  <c r="O116" i="8"/>
  <c r="S116" i="8" s="1"/>
  <c r="O124" i="8"/>
  <c r="S124" i="8" s="1"/>
  <c r="AD124" i="8" s="1"/>
  <c r="O125" i="8"/>
  <c r="S125" i="8" s="1"/>
  <c r="O128" i="8"/>
  <c r="S128" i="8" s="1"/>
  <c r="AD128" i="8" s="1"/>
  <c r="N129" i="8"/>
  <c r="N130" i="8"/>
  <c r="X135" i="8"/>
  <c r="AB135" i="8" s="1"/>
  <c r="N136" i="8"/>
  <c r="O144" i="8"/>
  <c r="S144" i="8" s="1"/>
  <c r="AD144" i="8" s="1"/>
  <c r="O145" i="8"/>
  <c r="S145" i="8" s="1"/>
  <c r="AD145" i="8" s="1"/>
  <c r="X147" i="8"/>
  <c r="AB147" i="8" s="1"/>
  <c r="Z152" i="8"/>
  <c r="X152" i="8" s="1"/>
  <c r="AB152" i="8" s="1"/>
  <c r="O176" i="8"/>
  <c r="S176" i="8" s="1"/>
  <c r="AD176" i="8" s="1"/>
  <c r="N191" i="8"/>
  <c r="R197" i="8"/>
  <c r="N197" i="8"/>
  <c r="R213" i="8"/>
  <c r="N213" i="8"/>
  <c r="R219" i="8"/>
  <c r="N219" i="8"/>
  <c r="R230" i="8"/>
  <c r="AC246" i="8"/>
  <c r="AF246" i="8" s="1"/>
  <c r="X246" i="8"/>
  <c r="AB246" i="8" s="1"/>
  <c r="W271" i="8"/>
  <c r="AA271" i="8" s="1"/>
  <c r="W272" i="8"/>
  <c r="AA272" i="8" s="1"/>
  <c r="N345" i="8"/>
  <c r="R368" i="8"/>
  <c r="O368" i="8"/>
  <c r="N368" i="8"/>
  <c r="W684" i="8"/>
  <c r="AA684" i="8" s="1"/>
  <c r="S137" i="8"/>
  <c r="R190" i="8"/>
  <c r="N190" i="8"/>
  <c r="X127" i="8"/>
  <c r="AB127" i="8" s="1"/>
  <c r="N206" i="8"/>
  <c r="N459" i="8"/>
  <c r="O583" i="8"/>
  <c r="R583" i="8"/>
  <c r="R772" i="8"/>
  <c r="O772" i="8"/>
  <c r="N772" i="8"/>
  <c r="O115" i="8"/>
  <c r="S115" i="8" s="1"/>
  <c r="O120" i="8"/>
  <c r="S120" i="8" s="1"/>
  <c r="AD120" i="8" s="1"/>
  <c r="N116" i="8"/>
  <c r="O107" i="8"/>
  <c r="S107" i="8" s="1"/>
  <c r="AD107" i="8" s="1"/>
  <c r="N110" i="8"/>
  <c r="N113" i="8"/>
  <c r="Z128" i="8"/>
  <c r="X131" i="8"/>
  <c r="AB131" i="8" s="1"/>
  <c r="W132" i="8"/>
  <c r="AA132" i="8" s="1"/>
  <c r="N135" i="8"/>
  <c r="AC135" i="8"/>
  <c r="AF135" i="8" s="1"/>
  <c r="O136" i="8"/>
  <c r="S136" i="8" s="1"/>
  <c r="AD136" i="8" s="1"/>
  <c r="S139" i="8"/>
  <c r="W140" i="8"/>
  <c r="AA140" i="8" s="1"/>
  <c r="N143" i="8"/>
  <c r="Z144" i="8"/>
  <c r="X144" i="8" s="1"/>
  <c r="AB144" i="8" s="1"/>
  <c r="S147" i="8"/>
  <c r="AD147" i="8" s="1"/>
  <c r="N148" i="8"/>
  <c r="N149" i="8"/>
  <c r="N150" i="8"/>
  <c r="W151" i="8"/>
  <c r="AA151" i="8" s="1"/>
  <c r="O173" i="8"/>
  <c r="S173" i="8" s="1"/>
  <c r="X175" i="8"/>
  <c r="AB175" i="8" s="1"/>
  <c r="AC175" i="8"/>
  <c r="AF175" i="8" s="1"/>
  <c r="N181" i="8"/>
  <c r="X195" i="8"/>
  <c r="AB195" i="8" s="1"/>
  <c r="N196" i="8"/>
  <c r="R204" i="8"/>
  <c r="O204" i="8"/>
  <c r="N204" i="8"/>
  <c r="R207" i="8"/>
  <c r="O207" i="8"/>
  <c r="N207" i="8"/>
  <c r="O235" i="8"/>
  <c r="AC254" i="8"/>
  <c r="AF254" i="8" s="1"/>
  <c r="X254" i="8"/>
  <c r="AB254" i="8" s="1"/>
  <c r="R272" i="8"/>
  <c r="O272" i="8"/>
  <c r="R276" i="8"/>
  <c r="O276" i="8"/>
  <c r="N276" i="8"/>
  <c r="R319" i="8"/>
  <c r="N319" i="8"/>
  <c r="W377" i="8"/>
  <c r="AA377" i="8" s="1"/>
  <c r="W378" i="8"/>
  <c r="AA378" i="8" s="1"/>
  <c r="R387" i="8"/>
  <c r="N387" i="8"/>
  <c r="W394" i="8"/>
  <c r="AA394" i="8" s="1"/>
  <c r="W416" i="8"/>
  <c r="AA416" i="8" s="1"/>
  <c r="AC438" i="8"/>
  <c r="AF438" i="8" s="1"/>
  <c r="R439" i="8"/>
  <c r="N439" i="8"/>
  <c r="W460" i="8"/>
  <c r="AA460" i="8" s="1"/>
  <c r="R461" i="8"/>
  <c r="N461" i="8"/>
  <c r="R512" i="8"/>
  <c r="N512" i="8"/>
  <c r="S117" i="8"/>
  <c r="AD117" i="8" s="1"/>
  <c r="O218" i="8"/>
  <c r="S218" i="8" s="1"/>
  <c r="AD218" i="8" s="1"/>
  <c r="N218" i="8"/>
  <c r="R271" i="8"/>
  <c r="N271" i="8"/>
  <c r="R472" i="8"/>
  <c r="O472" i="8"/>
  <c r="R1238" i="8"/>
  <c r="O1238" i="8"/>
  <c r="N111" i="8"/>
  <c r="O203" i="8"/>
  <c r="S203" i="8" s="1"/>
  <c r="AD203" i="8" s="1"/>
  <c r="N203" i="8"/>
  <c r="R299" i="8"/>
  <c r="N299" i="8"/>
  <c r="N322" i="8"/>
  <c r="Z120" i="8"/>
  <c r="N124" i="8"/>
  <c r="N128" i="8"/>
  <c r="W103" i="8"/>
  <c r="AA103" i="8" s="1"/>
  <c r="W104" i="8"/>
  <c r="AA104" i="8" s="1"/>
  <c r="W115" i="8"/>
  <c r="AA115" i="8" s="1"/>
  <c r="W120" i="8"/>
  <c r="AA120" i="8" s="1"/>
  <c r="N122" i="8"/>
  <c r="W127" i="8"/>
  <c r="AA127" i="8" s="1"/>
  <c r="S131" i="8"/>
  <c r="AC131" i="8"/>
  <c r="AF131" i="8" s="1"/>
  <c r="O135" i="8"/>
  <c r="S135" i="8" s="1"/>
  <c r="AD135" i="8" s="1"/>
  <c r="Z136" i="8"/>
  <c r="N139" i="8"/>
  <c r="O143" i="8"/>
  <c r="S143" i="8" s="1"/>
  <c r="AD143" i="8" s="1"/>
  <c r="W146" i="8"/>
  <c r="AA146" i="8" s="1"/>
  <c r="AC147" i="8"/>
  <c r="AF147" i="8" s="1"/>
  <c r="O148" i="8"/>
  <c r="S148" i="8" s="1"/>
  <c r="AD148" i="8" s="1"/>
  <c r="N156" i="8"/>
  <c r="Z172" i="8"/>
  <c r="O181" i="8"/>
  <c r="S181" i="8" s="1"/>
  <c r="AD181" i="8" s="1"/>
  <c r="W184" i="8"/>
  <c r="AA184" i="8" s="1"/>
  <c r="W194" i="8"/>
  <c r="AA194" i="8" s="1"/>
  <c r="O196" i="8"/>
  <c r="S196" i="8" s="1"/>
  <c r="S199" i="8"/>
  <c r="AD199" i="8" s="1"/>
  <c r="R212" i="8"/>
  <c r="O212" i="8"/>
  <c r="N212" i="8"/>
  <c r="O213" i="8"/>
  <c r="W226" i="8"/>
  <c r="AA226" i="8" s="1"/>
  <c r="R238" i="8"/>
  <c r="S238" i="8" s="1"/>
  <c r="AD238" i="8" s="1"/>
  <c r="W253" i="8"/>
  <c r="AA253" i="8" s="1"/>
  <c r="S263" i="8"/>
  <c r="AD263" i="8" s="1"/>
  <c r="AA284" i="8"/>
  <c r="R300" i="8"/>
  <c r="O300" i="8"/>
  <c r="R343" i="8"/>
  <c r="N343" i="8"/>
  <c r="R359" i="8"/>
  <c r="N359" i="8"/>
  <c r="W376" i="8"/>
  <c r="AA376" i="8" s="1"/>
  <c r="R379" i="8"/>
  <c r="N379" i="8"/>
  <c r="W402" i="8"/>
  <c r="AA402" i="8" s="1"/>
  <c r="R416" i="8"/>
  <c r="O416" i="8"/>
  <c r="N416" i="8"/>
  <c r="R460" i="8"/>
  <c r="O460" i="8"/>
  <c r="N460" i="8"/>
  <c r="AC479" i="8"/>
  <c r="AF479" i="8" s="1"/>
  <c r="X479" i="8"/>
  <c r="AB479" i="8" s="1"/>
  <c r="N500" i="8"/>
  <c r="R500" i="8"/>
  <c r="O598" i="8"/>
  <c r="R598" i="8"/>
  <c r="N598" i="8"/>
  <c r="W163" i="8"/>
  <c r="AA163" i="8" s="1"/>
  <c r="S169" i="8"/>
  <c r="W171" i="8"/>
  <c r="AA171" i="8" s="1"/>
  <c r="S177" i="8"/>
  <c r="AD177" i="8" s="1"/>
  <c r="O180" i="8"/>
  <c r="S180" i="8" s="1"/>
  <c r="W183" i="8"/>
  <c r="AA183" i="8" s="1"/>
  <c r="S198" i="8"/>
  <c r="AD198" i="8" s="1"/>
  <c r="W201" i="8"/>
  <c r="AA201" i="8" s="1"/>
  <c r="N202" i="8"/>
  <c r="S210" i="8"/>
  <c r="AD210" i="8" s="1"/>
  <c r="S221" i="8"/>
  <c r="AD221" i="8" s="1"/>
  <c r="X226" i="8"/>
  <c r="AB226" i="8" s="1"/>
  <c r="AC236" i="8"/>
  <c r="AF236" i="8" s="1"/>
  <c r="X242" i="8"/>
  <c r="AB242" i="8" s="1"/>
  <c r="N247" i="8"/>
  <c r="AC248" i="8"/>
  <c r="AF248" i="8" s="1"/>
  <c r="S249" i="8"/>
  <c r="AD249" i="8" s="1"/>
  <c r="O253" i="8"/>
  <c r="S255" i="8"/>
  <c r="AD255" i="8" s="1"/>
  <c r="W257" i="8"/>
  <c r="AA257" i="8" s="1"/>
  <c r="N260" i="8"/>
  <c r="N263" i="8"/>
  <c r="O265" i="8"/>
  <c r="S265" i="8" s="1"/>
  <c r="AD265" i="8" s="1"/>
  <c r="N269" i="8"/>
  <c r="N270" i="8"/>
  <c r="O271" i="8"/>
  <c r="N272" i="8"/>
  <c r="W273" i="8"/>
  <c r="AA273" i="8" s="1"/>
  <c r="N288" i="8"/>
  <c r="O299" i="8"/>
  <c r="W310" i="8"/>
  <c r="AA310" i="8" s="1"/>
  <c r="Z311" i="8"/>
  <c r="X311" i="8" s="1"/>
  <c r="AB311" i="8" s="1"/>
  <c r="N312" i="8"/>
  <c r="W314" i="8"/>
  <c r="AA314" i="8" s="1"/>
  <c r="X320" i="8"/>
  <c r="AB320" i="8" s="1"/>
  <c r="W329" i="8"/>
  <c r="AA329" i="8" s="1"/>
  <c r="O335" i="8"/>
  <c r="N336" i="8"/>
  <c r="O337" i="8"/>
  <c r="S337" i="8" s="1"/>
  <c r="AD337" i="8" s="1"/>
  <c r="O343" i="8"/>
  <c r="S343" i="8" s="1"/>
  <c r="AD343" i="8" s="1"/>
  <c r="N344" i="8"/>
  <c r="O345" i="8"/>
  <c r="S345" i="8" s="1"/>
  <c r="AD345" i="8" s="1"/>
  <c r="O353" i="8"/>
  <c r="S353" i="8" s="1"/>
  <c r="AD353" i="8" s="1"/>
  <c r="O359" i="8"/>
  <c r="N360" i="8"/>
  <c r="W362" i="8"/>
  <c r="AA362" i="8" s="1"/>
  <c r="O369" i="8"/>
  <c r="S369" i="8" s="1"/>
  <c r="AD369" i="8" s="1"/>
  <c r="Z370" i="8"/>
  <c r="X377" i="8"/>
  <c r="AB377" i="8" s="1"/>
  <c r="X380" i="8"/>
  <c r="AB380" i="8" s="1"/>
  <c r="N381" i="8"/>
  <c r="W385" i="8"/>
  <c r="AA385" i="8" s="1"/>
  <c r="X388" i="8"/>
  <c r="AB388" i="8" s="1"/>
  <c r="W393" i="8"/>
  <c r="AA393" i="8" s="1"/>
  <c r="S396" i="8"/>
  <c r="AD396" i="8" s="1"/>
  <c r="N397" i="8"/>
  <c r="W401" i="8"/>
  <c r="AA401" i="8" s="1"/>
  <c r="X404" i="8"/>
  <c r="AB404" i="8" s="1"/>
  <c r="N408" i="8"/>
  <c r="W410" i="8"/>
  <c r="AA410" i="8" s="1"/>
  <c r="W413" i="8"/>
  <c r="N414" i="8"/>
  <c r="X416" i="8"/>
  <c r="AB416" i="8" s="1"/>
  <c r="N421" i="8"/>
  <c r="W422" i="8"/>
  <c r="AA422" i="8" s="1"/>
  <c r="N425" i="8"/>
  <c r="Z426" i="8"/>
  <c r="Z430" i="8"/>
  <c r="X430" i="8" s="1"/>
  <c r="AB430" i="8" s="1"/>
  <c r="Z434" i="8"/>
  <c r="N438" i="8"/>
  <c r="X440" i="8"/>
  <c r="AB440" i="8" s="1"/>
  <c r="W442" i="8"/>
  <c r="AA442" i="8" s="1"/>
  <c r="S444" i="8"/>
  <c r="X445" i="8"/>
  <c r="AB445" i="8" s="1"/>
  <c r="Z446" i="8"/>
  <c r="W449" i="8"/>
  <c r="AA449" i="8" s="1"/>
  <c r="N450" i="8"/>
  <c r="S452" i="8"/>
  <c r="Z454" i="8"/>
  <c r="X454" i="8" s="1"/>
  <c r="AB454" i="8" s="1"/>
  <c r="W457" i="8"/>
  <c r="AA457" i="8" s="1"/>
  <c r="N458" i="8"/>
  <c r="O459" i="8"/>
  <c r="X460" i="8"/>
  <c r="AB460" i="8" s="1"/>
  <c r="W462" i="8"/>
  <c r="AA462" i="8" s="1"/>
  <c r="O467" i="8"/>
  <c r="N486" i="8"/>
  <c r="O500" i="8"/>
  <c r="S517" i="8"/>
  <c r="W539" i="8"/>
  <c r="W602" i="8"/>
  <c r="AA602" i="8" s="1"/>
  <c r="X622" i="8"/>
  <c r="AB622" i="8" s="1"/>
  <c r="X625" i="8"/>
  <c r="AB625" i="8" s="1"/>
  <c r="AC625" i="8"/>
  <c r="AF625" i="8" s="1"/>
  <c r="N630" i="8"/>
  <c r="R630" i="8"/>
  <c r="R632" i="8"/>
  <c r="N632" i="8"/>
  <c r="S659" i="8"/>
  <c r="AD659" i="8" s="1"/>
  <c r="S664" i="8"/>
  <c r="AD664" i="8" s="1"/>
  <c r="W696" i="8"/>
  <c r="AA696" i="8" s="1"/>
  <c r="N701" i="8"/>
  <c r="S211" i="8"/>
  <c r="O225" i="8"/>
  <c r="O241" i="8"/>
  <c r="O244" i="8"/>
  <c r="S244" i="8" s="1"/>
  <c r="AD244" i="8" s="1"/>
  <c r="O247" i="8"/>
  <c r="S247" i="8" s="1"/>
  <c r="AD247" i="8" s="1"/>
  <c r="O260" i="8"/>
  <c r="Z263" i="8"/>
  <c r="X263" i="8" s="1"/>
  <c r="AB263" i="8" s="1"/>
  <c r="O269" i="8"/>
  <c r="S269" i="8" s="1"/>
  <c r="O275" i="8"/>
  <c r="X278" i="8"/>
  <c r="AB278" i="8" s="1"/>
  <c r="O288" i="8"/>
  <c r="S288" i="8" s="1"/>
  <c r="AD288" i="8" s="1"/>
  <c r="O319" i="8"/>
  <c r="W349" i="8"/>
  <c r="AA349" i="8" s="1"/>
  <c r="X352" i="8"/>
  <c r="AB352" i="8" s="1"/>
  <c r="X368" i="8"/>
  <c r="AB368" i="8" s="1"/>
  <c r="X376" i="8"/>
  <c r="AB376" i="8" s="1"/>
  <c r="O379" i="8"/>
  <c r="O381" i="8"/>
  <c r="S381" i="8" s="1"/>
  <c r="AD381" i="8" s="1"/>
  <c r="O387" i="8"/>
  <c r="S387" i="8" s="1"/>
  <c r="AD387" i="8" s="1"/>
  <c r="O397" i="8"/>
  <c r="S397" i="8" s="1"/>
  <c r="AD397" i="8" s="1"/>
  <c r="O403" i="8"/>
  <c r="S403" i="8" s="1"/>
  <c r="AD403" i="8" s="1"/>
  <c r="O415" i="8"/>
  <c r="O439" i="8"/>
  <c r="O451" i="8"/>
  <c r="S451" i="8" s="1"/>
  <c r="W455" i="8"/>
  <c r="AA455" i="8" s="1"/>
  <c r="R497" i="8"/>
  <c r="O497" i="8"/>
  <c r="O546" i="8"/>
  <c r="R546" i="8"/>
  <c r="O586" i="8"/>
  <c r="N586" i="8"/>
  <c r="R592" i="8"/>
  <c r="N592" i="8"/>
  <c r="R677" i="8"/>
  <c r="N677" i="8"/>
  <c r="R824" i="8"/>
  <c r="O824" i="8"/>
  <c r="N824" i="8"/>
  <c r="R984" i="8"/>
  <c r="N984" i="8"/>
  <c r="N988" i="8"/>
  <c r="R988" i="8"/>
  <c r="N188" i="8"/>
  <c r="S192" i="8"/>
  <c r="S243" i="8"/>
  <c r="AD243" i="8" s="1"/>
  <c r="N251" i="8"/>
  <c r="Z270" i="8"/>
  <c r="X270" i="8" s="1"/>
  <c r="AB270" i="8" s="1"/>
  <c r="Z271" i="8"/>
  <c r="X271" i="8" s="1"/>
  <c r="AB271" i="8" s="1"/>
  <c r="X273" i="8"/>
  <c r="AB273" i="8" s="1"/>
  <c r="N274" i="8"/>
  <c r="S280" i="8"/>
  <c r="AD280" i="8" s="1"/>
  <c r="N296" i="8"/>
  <c r="Z299" i="8"/>
  <c r="N305" i="8"/>
  <c r="W305" i="8"/>
  <c r="AA305" i="8" s="1"/>
  <c r="S308" i="8"/>
  <c r="X310" i="8"/>
  <c r="AB310" i="8" s="1"/>
  <c r="S316" i="8"/>
  <c r="AD316" i="8" s="1"/>
  <c r="AC326" i="8"/>
  <c r="AF326" i="8" s="1"/>
  <c r="W328" i="8"/>
  <c r="AA328" i="8" s="1"/>
  <c r="N330" i="8"/>
  <c r="N333" i="8"/>
  <c r="AC333" i="8"/>
  <c r="AF333" i="8" s="1"/>
  <c r="S340" i="8"/>
  <c r="AD340" i="8" s="1"/>
  <c r="S356" i="8"/>
  <c r="AD356" i="8" s="1"/>
  <c r="X362" i="8"/>
  <c r="AB362" i="8" s="1"/>
  <c r="S364" i="8"/>
  <c r="AD364" i="8" s="1"/>
  <c r="S372" i="8"/>
  <c r="AD372" i="8" s="1"/>
  <c r="N386" i="8"/>
  <c r="N394" i="8"/>
  <c r="N402" i="8"/>
  <c r="X410" i="8"/>
  <c r="AB410" i="8" s="1"/>
  <c r="Z414" i="8"/>
  <c r="X414" i="8" s="1"/>
  <c r="AB414" i="8" s="1"/>
  <c r="N418" i="8"/>
  <c r="S428" i="8"/>
  <c r="AD428" i="8" s="1"/>
  <c r="N429" i="8"/>
  <c r="S432" i="8"/>
  <c r="AD432" i="8" s="1"/>
  <c r="N433" i="8"/>
  <c r="S436" i="8"/>
  <c r="AD436" i="8" s="1"/>
  <c r="N437" i="8"/>
  <c r="Z438" i="8"/>
  <c r="X438" i="8" s="1"/>
  <c r="AB438" i="8" s="1"/>
  <c r="X442" i="8"/>
  <c r="AB442" i="8" s="1"/>
  <c r="N445" i="8"/>
  <c r="S448" i="8"/>
  <c r="Z450" i="8"/>
  <c r="X450" i="8" s="1"/>
  <c r="AB450" i="8" s="1"/>
  <c r="S456" i="8"/>
  <c r="X563" i="8"/>
  <c r="AB563" i="8" s="1"/>
  <c r="AC563" i="8"/>
  <c r="AF563" i="8" s="1"/>
  <c r="X585" i="8"/>
  <c r="AB585" i="8" s="1"/>
  <c r="AC585" i="8"/>
  <c r="AF585" i="8" s="1"/>
  <c r="O602" i="8"/>
  <c r="S602" i="8" s="1"/>
  <c r="N602" i="8"/>
  <c r="W606" i="8"/>
  <c r="AA606" i="8" s="1"/>
  <c r="W651" i="8"/>
  <c r="R696" i="8"/>
  <c r="O696" i="8"/>
  <c r="N155" i="8"/>
  <c r="Z156" i="8"/>
  <c r="W160" i="8"/>
  <c r="AA160" i="8" s="1"/>
  <c r="S163" i="8"/>
  <c r="AD163" i="8" s="1"/>
  <c r="O164" i="8"/>
  <c r="S164" i="8" s="1"/>
  <c r="AD164" i="8" s="1"/>
  <c r="N165" i="8"/>
  <c r="N166" i="8"/>
  <c r="N172" i="8"/>
  <c r="W176" i="8"/>
  <c r="AA176" i="8" s="1"/>
  <c r="N179" i="8"/>
  <c r="Z184" i="8"/>
  <c r="N185" i="8"/>
  <c r="N186" i="8"/>
  <c r="O188" i="8"/>
  <c r="S188" i="8" s="1"/>
  <c r="AD188" i="8" s="1"/>
  <c r="Z192" i="8"/>
  <c r="N193" i="8"/>
  <c r="N194" i="8"/>
  <c r="W196" i="8"/>
  <c r="AA196" i="8" s="1"/>
  <c r="O217" i="8"/>
  <c r="S217" i="8" s="1"/>
  <c r="AD217" i="8" s="1"/>
  <c r="N227" i="8"/>
  <c r="O240" i="8"/>
  <c r="S240" i="8" s="1"/>
  <c r="AD240" i="8" s="1"/>
  <c r="AC244" i="8"/>
  <c r="AF244" i="8" s="1"/>
  <c r="O251" i="8"/>
  <c r="S251" i="8" s="1"/>
  <c r="AD251" i="8" s="1"/>
  <c r="O257" i="8"/>
  <c r="S257" i="8" s="1"/>
  <c r="AD257" i="8" s="1"/>
  <c r="Z258" i="8"/>
  <c r="X258" i="8" s="1"/>
  <c r="AB258" i="8" s="1"/>
  <c r="Z259" i="8"/>
  <c r="O267" i="8"/>
  <c r="S267" i="8" s="1"/>
  <c r="AD267" i="8" s="1"/>
  <c r="N268" i="8"/>
  <c r="AC272" i="8"/>
  <c r="AF272" i="8" s="1"/>
  <c r="AC273" i="8"/>
  <c r="AF273" i="8" s="1"/>
  <c r="Z275" i="8"/>
  <c r="X275" i="8" s="1"/>
  <c r="AB275" i="8" s="1"/>
  <c r="N278" i="8"/>
  <c r="O279" i="8"/>
  <c r="S279" i="8" s="1"/>
  <c r="AD279" i="8" s="1"/>
  <c r="X280" i="8"/>
  <c r="AB280" i="8" s="1"/>
  <c r="O281" i="8"/>
  <c r="S281" i="8" s="1"/>
  <c r="AD281" i="8" s="1"/>
  <c r="X281" i="8"/>
  <c r="AB281" i="8" s="1"/>
  <c r="X282" i="8"/>
  <c r="AB282" i="8" s="1"/>
  <c r="O283" i="8"/>
  <c r="S283" i="8" s="1"/>
  <c r="X283" i="8"/>
  <c r="AB283" i="8" s="1"/>
  <c r="W285" i="8"/>
  <c r="AA285" i="8" s="1"/>
  <c r="O295" i="8"/>
  <c r="S295" i="8" s="1"/>
  <c r="AD295" i="8" s="1"/>
  <c r="O297" i="8"/>
  <c r="S297" i="8" s="1"/>
  <c r="AD297" i="8" s="1"/>
  <c r="X297" i="8"/>
  <c r="AB297" i="8" s="1"/>
  <c r="N298" i="8"/>
  <c r="S304" i="8"/>
  <c r="AD304" i="8" s="1"/>
  <c r="O305" i="8"/>
  <c r="S305" i="8" s="1"/>
  <c r="O317" i="8"/>
  <c r="S317" i="8" s="1"/>
  <c r="AD317" i="8" s="1"/>
  <c r="Z318" i="8"/>
  <c r="X318" i="8" s="1"/>
  <c r="AB318" i="8" s="1"/>
  <c r="W321" i="8"/>
  <c r="AA321" i="8" s="1"/>
  <c r="W322" i="8"/>
  <c r="AA322" i="8" s="1"/>
  <c r="N326" i="8"/>
  <c r="X328" i="8"/>
  <c r="AB328" i="8" s="1"/>
  <c r="N329" i="8"/>
  <c r="O331" i="8"/>
  <c r="S331" i="8" s="1"/>
  <c r="AD331" i="8" s="1"/>
  <c r="N332" i="8"/>
  <c r="O333" i="8"/>
  <c r="S333" i="8" s="1"/>
  <c r="AD333" i="8" s="1"/>
  <c r="Z334" i="8"/>
  <c r="X334" i="8" s="1"/>
  <c r="AB334" i="8" s="1"/>
  <c r="O341" i="8"/>
  <c r="S341" i="8" s="1"/>
  <c r="AD341" i="8" s="1"/>
  <c r="Z342" i="8"/>
  <c r="X342" i="8" s="1"/>
  <c r="AB342" i="8" s="1"/>
  <c r="N350" i="8"/>
  <c r="O357" i="8"/>
  <c r="S357" i="8" s="1"/>
  <c r="AD357" i="8" s="1"/>
  <c r="Z358" i="8"/>
  <c r="AC362" i="8"/>
  <c r="AF362" i="8" s="1"/>
  <c r="O363" i="8"/>
  <c r="S363" i="8" s="1"/>
  <c r="O365" i="8"/>
  <c r="S365" i="8" s="1"/>
  <c r="AD365" i="8" s="1"/>
  <c r="Z366" i="8"/>
  <c r="O373" i="8"/>
  <c r="S373" i="8" s="1"/>
  <c r="AD373" i="8" s="1"/>
  <c r="Z374" i="8"/>
  <c r="W382" i="8"/>
  <c r="AA382" i="8" s="1"/>
  <c r="S384" i="8"/>
  <c r="AD384" i="8" s="1"/>
  <c r="N385" i="8"/>
  <c r="S392" i="8"/>
  <c r="AD392" i="8" s="1"/>
  <c r="N393" i="8"/>
  <c r="O395" i="8"/>
  <c r="S395" i="8" s="1"/>
  <c r="AD395" i="8" s="1"/>
  <c r="S400" i="8"/>
  <c r="AD400" i="8" s="1"/>
  <c r="N401" i="8"/>
  <c r="X406" i="8"/>
  <c r="AB406" i="8" s="1"/>
  <c r="AC410" i="8"/>
  <c r="AF410" i="8" s="1"/>
  <c r="O411" i="8"/>
  <c r="S411" i="8" s="1"/>
  <c r="O419" i="8"/>
  <c r="S419" i="8" s="1"/>
  <c r="AD419" i="8" s="1"/>
  <c r="AC422" i="8"/>
  <c r="AF422" i="8" s="1"/>
  <c r="O423" i="8"/>
  <c r="S423" i="8" s="1"/>
  <c r="AD423" i="8" s="1"/>
  <c r="AC442" i="8"/>
  <c r="AF442" i="8" s="1"/>
  <c r="O443" i="8"/>
  <c r="S443" i="8" s="1"/>
  <c r="AD443" i="8" s="1"/>
  <c r="Z466" i="8"/>
  <c r="X466" i="8" s="1"/>
  <c r="AB466" i="8" s="1"/>
  <c r="N470" i="8"/>
  <c r="O471" i="8"/>
  <c r="S471" i="8" s="1"/>
  <c r="AD471" i="8" s="1"/>
  <c r="R620" i="8"/>
  <c r="N620" i="8"/>
  <c r="S635" i="8"/>
  <c r="AD635" i="8" s="1"/>
  <c r="AC668" i="8"/>
  <c r="AF668" i="8" s="1"/>
  <c r="X668" i="8"/>
  <c r="AB668" i="8" s="1"/>
  <c r="R704" i="8"/>
  <c r="S704" i="8" s="1"/>
  <c r="AD704" i="8" s="1"/>
  <c r="N704" i="8"/>
  <c r="R794" i="8"/>
  <c r="O794" i="8"/>
  <c r="N794" i="8"/>
  <c r="W159" i="8"/>
  <c r="AA159" i="8" s="1"/>
  <c r="Z164" i="8"/>
  <c r="W167" i="8"/>
  <c r="AA167" i="8" s="1"/>
  <c r="O172" i="8"/>
  <c r="S172" i="8" s="1"/>
  <c r="AD172" i="8" s="1"/>
  <c r="W180" i="8"/>
  <c r="AA180" i="8" s="1"/>
  <c r="Z188" i="8"/>
  <c r="W195" i="8"/>
  <c r="AA195" i="8" s="1"/>
  <c r="W197" i="8"/>
  <c r="AA197" i="8" s="1"/>
  <c r="W206" i="8"/>
  <c r="AA206" i="8" s="1"/>
  <c r="W208" i="8"/>
  <c r="AA208" i="8" s="1"/>
  <c r="W209" i="8"/>
  <c r="AA209" i="8" s="1"/>
  <c r="O229" i="8"/>
  <c r="S229" i="8" s="1"/>
  <c r="AD229" i="8" s="1"/>
  <c r="O231" i="8"/>
  <c r="S231" i="8" s="1"/>
  <c r="AD231" i="8" s="1"/>
  <c r="N232" i="8"/>
  <c r="O237" i="8"/>
  <c r="S237" i="8" s="1"/>
  <c r="AD237" i="8" s="1"/>
  <c r="O239" i="8"/>
  <c r="S239" i="8" s="1"/>
  <c r="AD239" i="8" s="1"/>
  <c r="N240" i="8"/>
  <c r="W260" i="8"/>
  <c r="AA260" i="8" s="1"/>
  <c r="Z262" i="8"/>
  <c r="X262" i="8" s="1"/>
  <c r="AB262" i="8" s="1"/>
  <c r="W265" i="8"/>
  <c r="AA265" i="8" s="1"/>
  <c r="O268" i="8"/>
  <c r="S268" i="8" s="1"/>
  <c r="AD268" i="8" s="1"/>
  <c r="W270" i="8"/>
  <c r="AA270" i="8" s="1"/>
  <c r="Z274" i="8"/>
  <c r="X274" i="8" s="1"/>
  <c r="AB274" i="8" s="1"/>
  <c r="X279" i="8"/>
  <c r="AB279" i="8" s="1"/>
  <c r="W288" i="8"/>
  <c r="AA288" i="8" s="1"/>
  <c r="W289" i="8"/>
  <c r="AA289" i="8" s="1"/>
  <c r="X290" i="8"/>
  <c r="AB290" i="8" s="1"/>
  <c r="O296" i="8"/>
  <c r="S296" i="8" s="1"/>
  <c r="O303" i="8"/>
  <c r="S303" i="8" s="1"/>
  <c r="AD303" i="8" s="1"/>
  <c r="X306" i="8"/>
  <c r="AB306" i="8" s="1"/>
  <c r="O307" i="8"/>
  <c r="S307" i="8" s="1"/>
  <c r="AD307" i="8" s="1"/>
  <c r="X309" i="8"/>
  <c r="AB309" i="8" s="1"/>
  <c r="AC310" i="8"/>
  <c r="AF310" i="8" s="1"/>
  <c r="X316" i="8"/>
  <c r="AB316" i="8" s="1"/>
  <c r="S324" i="8"/>
  <c r="AD324" i="8" s="1"/>
  <c r="O327" i="8"/>
  <c r="N328" i="8"/>
  <c r="O329" i="8"/>
  <c r="S329" i="8" s="1"/>
  <c r="AD329" i="8" s="1"/>
  <c r="Z330" i="8"/>
  <c r="O332" i="8"/>
  <c r="S332" i="8" s="1"/>
  <c r="W337" i="8"/>
  <c r="AA337" i="8" s="1"/>
  <c r="W345" i="8"/>
  <c r="AA345" i="8" s="1"/>
  <c r="S348" i="8"/>
  <c r="AD348" i="8" s="1"/>
  <c r="N349" i="8"/>
  <c r="W353" i="8"/>
  <c r="AA353" i="8" s="1"/>
  <c r="W369" i="8"/>
  <c r="AA369" i="8" s="1"/>
  <c r="Z378" i="8"/>
  <c r="X378" i="8" s="1"/>
  <c r="AB378" i="8" s="1"/>
  <c r="O385" i="8"/>
  <c r="S385" i="8" s="1"/>
  <c r="AD385" i="8" s="1"/>
  <c r="Z386" i="8"/>
  <c r="X386" i="8" s="1"/>
  <c r="AB386" i="8" s="1"/>
  <c r="O393" i="8"/>
  <c r="S393" i="8" s="1"/>
  <c r="AD393" i="8" s="1"/>
  <c r="Z394" i="8"/>
  <c r="X394" i="8" s="1"/>
  <c r="AB394" i="8" s="1"/>
  <c r="O401" i="8"/>
  <c r="S401" i="8" s="1"/>
  <c r="AD401" i="8" s="1"/>
  <c r="Z402" i="8"/>
  <c r="X402" i="8" s="1"/>
  <c r="AB402" i="8" s="1"/>
  <c r="AC406" i="8"/>
  <c r="AF406" i="8" s="1"/>
  <c r="N410" i="8"/>
  <c r="N413" i="8"/>
  <c r="W414" i="8"/>
  <c r="AA414" i="8" s="1"/>
  <c r="Z418" i="8"/>
  <c r="X418" i="8" s="1"/>
  <c r="AB418" i="8" s="1"/>
  <c r="O420" i="8"/>
  <c r="S420" i="8" s="1"/>
  <c r="AD420" i="8" s="1"/>
  <c r="W421" i="8"/>
  <c r="N422" i="8"/>
  <c r="O424" i="8"/>
  <c r="S424" i="8" s="1"/>
  <c r="AD424" i="8" s="1"/>
  <c r="W425" i="8"/>
  <c r="W438" i="8"/>
  <c r="AA438" i="8" s="1"/>
  <c r="N442" i="8"/>
  <c r="N449" i="8"/>
  <c r="W450" i="8"/>
  <c r="AA450" i="8" s="1"/>
  <c r="N455" i="8"/>
  <c r="X456" i="8"/>
  <c r="AB456" i="8" s="1"/>
  <c r="N457" i="8"/>
  <c r="W458" i="8"/>
  <c r="AA458" i="8" s="1"/>
  <c r="W459" i="8"/>
  <c r="AA459" i="8" s="1"/>
  <c r="N462" i="8"/>
  <c r="N463" i="8"/>
  <c r="N465" i="8"/>
  <c r="W467" i="8"/>
  <c r="AA467" i="8" s="1"/>
  <c r="W468" i="8"/>
  <c r="AA468" i="8" s="1"/>
  <c r="R481" i="8"/>
  <c r="O481" i="8"/>
  <c r="X489" i="8"/>
  <c r="AB489" i="8" s="1"/>
  <c r="AC489" i="8"/>
  <c r="AF489" i="8" s="1"/>
  <c r="O496" i="8"/>
  <c r="S496" i="8" s="1"/>
  <c r="W500" i="8"/>
  <c r="AA500" i="8" s="1"/>
  <c r="Z546" i="8"/>
  <c r="W548" i="8"/>
  <c r="AA548" i="8" s="1"/>
  <c r="S555" i="8"/>
  <c r="AD555" i="8" s="1"/>
  <c r="S591" i="8"/>
  <c r="AD591" i="8" s="1"/>
  <c r="W598" i="8"/>
  <c r="AA598" i="8" s="1"/>
  <c r="R610" i="8"/>
  <c r="W612" i="8"/>
  <c r="AA612" i="8" s="1"/>
  <c r="X773" i="8"/>
  <c r="AB773" i="8" s="1"/>
  <c r="AC773" i="8"/>
  <c r="AF773" i="8" s="1"/>
  <c r="S260" i="8"/>
  <c r="AD260" i="8" s="1"/>
  <c r="W263" i="8"/>
  <c r="AA263" i="8" s="1"/>
  <c r="W276" i="8"/>
  <c r="AA276" i="8" s="1"/>
  <c r="N308" i="8"/>
  <c r="S309" i="8"/>
  <c r="AD309" i="8" s="1"/>
  <c r="S312" i="8"/>
  <c r="AD312" i="8" s="1"/>
  <c r="N316" i="8"/>
  <c r="W318" i="8"/>
  <c r="AA318" i="8" s="1"/>
  <c r="S325" i="8"/>
  <c r="AD325" i="8" s="1"/>
  <c r="O328" i="8"/>
  <c r="S328" i="8" s="1"/>
  <c r="W334" i="8"/>
  <c r="AA334" i="8" s="1"/>
  <c r="S336" i="8"/>
  <c r="N340" i="8"/>
  <c r="W342" i="8"/>
  <c r="AA342" i="8" s="1"/>
  <c r="S344" i="8"/>
  <c r="N356" i="8"/>
  <c r="W358" i="8"/>
  <c r="AA358" i="8" s="1"/>
  <c r="S360" i="8"/>
  <c r="AD360" i="8" s="1"/>
  <c r="N364" i="8"/>
  <c r="W366" i="8"/>
  <c r="AA366" i="8" s="1"/>
  <c r="N372" i="8"/>
  <c r="W374" i="8"/>
  <c r="AA374" i="8" s="1"/>
  <c r="W381" i="8"/>
  <c r="AA381" i="8" s="1"/>
  <c r="W397" i="8"/>
  <c r="AA397" i="8" s="1"/>
  <c r="S408" i="8"/>
  <c r="AD408" i="8" s="1"/>
  <c r="N412" i="8"/>
  <c r="S427" i="8"/>
  <c r="AD427" i="8" s="1"/>
  <c r="S431" i="8"/>
  <c r="AD431" i="8" s="1"/>
  <c r="S435" i="8"/>
  <c r="AD435" i="8" s="1"/>
  <c r="S447" i="8"/>
  <c r="AD447" i="8" s="1"/>
  <c r="N456" i="8"/>
  <c r="W466" i="8"/>
  <c r="AA466" i="8" s="1"/>
  <c r="X468" i="8"/>
  <c r="AB468" i="8" s="1"/>
  <c r="X475" i="8"/>
  <c r="AB475" i="8" s="1"/>
  <c r="AC475" i="8"/>
  <c r="AF475" i="8" s="1"/>
  <c r="W479" i="8"/>
  <c r="AA479" i="8" s="1"/>
  <c r="X481" i="8"/>
  <c r="AB481" i="8" s="1"/>
  <c r="AC481" i="8"/>
  <c r="AF481" i="8" s="1"/>
  <c r="W512" i="8"/>
  <c r="AA512" i="8" s="1"/>
  <c r="X525" i="8"/>
  <c r="AB525" i="8" s="1"/>
  <c r="AC525" i="8"/>
  <c r="AF525" i="8" s="1"/>
  <c r="X552" i="8"/>
  <c r="AB552" i="8" s="1"/>
  <c r="AC552" i="8"/>
  <c r="AF552" i="8" s="1"/>
  <c r="AC556" i="8"/>
  <c r="AF556" i="8" s="1"/>
  <c r="R586" i="8"/>
  <c r="R624" i="8"/>
  <c r="N624" i="8"/>
  <c r="R631" i="8"/>
  <c r="S631" i="8" s="1"/>
  <c r="R642" i="8"/>
  <c r="N642" i="8"/>
  <c r="R653" i="8"/>
  <c r="R688" i="8"/>
  <c r="O688" i="8"/>
  <c r="N688" i="8"/>
  <c r="S689" i="8"/>
  <c r="AD689" i="8" s="1"/>
  <c r="R692" i="8"/>
  <c r="O692" i="8"/>
  <c r="N692" i="8"/>
  <c r="N696" i="8"/>
  <c r="N471" i="8"/>
  <c r="N478" i="8"/>
  <c r="Z480" i="8"/>
  <c r="S484" i="8"/>
  <c r="Z486" i="8"/>
  <c r="N494" i="8"/>
  <c r="O504" i="8"/>
  <c r="S504" i="8" s="1"/>
  <c r="AD504" i="8" s="1"/>
  <c r="X509" i="8"/>
  <c r="AB509" i="8" s="1"/>
  <c r="N514" i="8"/>
  <c r="N517" i="8"/>
  <c r="W522" i="8"/>
  <c r="AA522" i="8" s="1"/>
  <c r="O524" i="8"/>
  <c r="S524" i="8" s="1"/>
  <c r="AD524" i="8" s="1"/>
  <c r="N534" i="8"/>
  <c r="N546" i="8"/>
  <c r="X547" i="8"/>
  <c r="AB547" i="8" s="1"/>
  <c r="N555" i="8"/>
  <c r="N556" i="8"/>
  <c r="AC558" i="8"/>
  <c r="AF558" i="8" s="1"/>
  <c r="W562" i="8"/>
  <c r="AA562" i="8" s="1"/>
  <c r="W563" i="8"/>
  <c r="AA563" i="8" s="1"/>
  <c r="N565" i="8"/>
  <c r="X568" i="8"/>
  <c r="AB568" i="8" s="1"/>
  <c r="N569" i="8"/>
  <c r="X581" i="8"/>
  <c r="AB581" i="8" s="1"/>
  <c r="S595" i="8"/>
  <c r="S597" i="8"/>
  <c r="O614" i="8"/>
  <c r="S614" i="8" s="1"/>
  <c r="X614" i="8"/>
  <c r="AB614" i="8" s="1"/>
  <c r="S625" i="8"/>
  <c r="AD625" i="8" s="1"/>
  <c r="X630" i="8"/>
  <c r="AB630" i="8" s="1"/>
  <c r="N635" i="8"/>
  <c r="O640" i="8"/>
  <c r="S640" i="8" s="1"/>
  <c r="O646" i="8"/>
  <c r="S646" i="8" s="1"/>
  <c r="AD646" i="8" s="1"/>
  <c r="S655" i="8"/>
  <c r="AD655" i="8" s="1"/>
  <c r="Z679" i="8"/>
  <c r="X679" i="8" s="1"/>
  <c r="AB679" i="8" s="1"/>
  <c r="O680" i="8"/>
  <c r="S680" i="8" s="1"/>
  <c r="O681" i="8"/>
  <c r="S681" i="8" s="1"/>
  <c r="AD681" i="8" s="1"/>
  <c r="W682" i="8"/>
  <c r="AA682" i="8" s="1"/>
  <c r="N685" i="8"/>
  <c r="W694" i="8"/>
  <c r="AA694" i="8" s="1"/>
  <c r="W695" i="8"/>
  <c r="O697" i="8"/>
  <c r="S697" i="8" s="1"/>
  <c r="AD697" i="8" s="1"/>
  <c r="AA703" i="8"/>
  <c r="O716" i="8"/>
  <c r="X718" i="8"/>
  <c r="AB718" i="8" s="1"/>
  <c r="N742" i="8"/>
  <c r="R790" i="8"/>
  <c r="O790" i="8"/>
  <c r="N865" i="8"/>
  <c r="R865" i="8"/>
  <c r="N475" i="8"/>
  <c r="O478" i="8"/>
  <c r="S478" i="8" s="1"/>
  <c r="AD478" i="8" s="1"/>
  <c r="S480" i="8"/>
  <c r="O482" i="8"/>
  <c r="S482" i="8" s="1"/>
  <c r="AD482" i="8" s="1"/>
  <c r="W487" i="8"/>
  <c r="AA487" i="8" s="1"/>
  <c r="N489" i="8"/>
  <c r="N492" i="8"/>
  <c r="X493" i="8"/>
  <c r="AB493" i="8" s="1"/>
  <c r="O494" i="8"/>
  <c r="S494" i="8" s="1"/>
  <c r="AD494" i="8" s="1"/>
  <c r="W497" i="8"/>
  <c r="AA497" i="8" s="1"/>
  <c r="W501" i="8"/>
  <c r="AA501" i="8" s="1"/>
  <c r="W502" i="8"/>
  <c r="N504" i="8"/>
  <c r="Z505" i="8"/>
  <c r="X505" i="8" s="1"/>
  <c r="AB505" i="8" s="1"/>
  <c r="O512" i="8"/>
  <c r="N513" i="8"/>
  <c r="X523" i="8"/>
  <c r="AB523" i="8" s="1"/>
  <c r="N524" i="8"/>
  <c r="O525" i="8"/>
  <c r="S525" i="8" s="1"/>
  <c r="O529" i="8"/>
  <c r="N530" i="8"/>
  <c r="W537" i="8"/>
  <c r="AA537" i="8" s="1"/>
  <c r="O544" i="8"/>
  <c r="S544" i="8" s="1"/>
  <c r="AD544" i="8" s="1"/>
  <c r="O552" i="8"/>
  <c r="S552" i="8" s="1"/>
  <c r="AD552" i="8" s="1"/>
  <c r="O556" i="8"/>
  <c r="S556" i="8" s="1"/>
  <c r="AD556" i="8" s="1"/>
  <c r="O565" i="8"/>
  <c r="S565" i="8" s="1"/>
  <c r="AD565" i="8" s="1"/>
  <c r="Z566" i="8"/>
  <c r="Z567" i="8"/>
  <c r="X567" i="8" s="1"/>
  <c r="AB567" i="8" s="1"/>
  <c r="O568" i="8"/>
  <c r="S568" i="8" s="1"/>
  <c r="AD568" i="8" s="1"/>
  <c r="O569" i="8"/>
  <c r="S569" i="8" s="1"/>
  <c r="AD569" i="8" s="1"/>
  <c r="S578" i="8"/>
  <c r="AD578" i="8" s="1"/>
  <c r="AC581" i="8"/>
  <c r="AF581" i="8" s="1"/>
  <c r="N582" i="8"/>
  <c r="W589" i="8"/>
  <c r="AA589" i="8" s="1"/>
  <c r="N597" i="8"/>
  <c r="N599" i="8"/>
  <c r="N600" i="8"/>
  <c r="O606" i="8"/>
  <c r="S606" i="8" s="1"/>
  <c r="AD606" i="8" s="1"/>
  <c r="N607" i="8"/>
  <c r="N608" i="8"/>
  <c r="N614" i="8"/>
  <c r="W623" i="8"/>
  <c r="AA623" i="8" s="1"/>
  <c r="N625" i="8"/>
  <c r="R626" i="8"/>
  <c r="S626" i="8" s="1"/>
  <c r="AD626" i="8" s="1"/>
  <c r="O627" i="8"/>
  <c r="S627" i="8" s="1"/>
  <c r="AD627" i="8" s="1"/>
  <c r="O630" i="8"/>
  <c r="W631" i="8"/>
  <c r="AA631" i="8" s="1"/>
  <c r="X632" i="8"/>
  <c r="AB632" i="8" s="1"/>
  <c r="N633" i="8"/>
  <c r="W634" i="8"/>
  <c r="AA634" i="8" s="1"/>
  <c r="O639" i="8"/>
  <c r="S639" i="8" s="1"/>
  <c r="AD639" i="8" s="1"/>
  <c r="O643" i="8"/>
  <c r="S643" i="8" s="1"/>
  <c r="AA646" i="8"/>
  <c r="R649" i="8"/>
  <c r="S649" i="8" s="1"/>
  <c r="AD649" i="8" s="1"/>
  <c r="W653" i="8"/>
  <c r="AA653" i="8" s="1"/>
  <c r="O658" i="8"/>
  <c r="S658" i="8" s="1"/>
  <c r="AD658" i="8" s="1"/>
  <c r="R660" i="8"/>
  <c r="S660" i="8" s="1"/>
  <c r="AD660" i="8" s="1"/>
  <c r="R661" i="8"/>
  <c r="S661" i="8" s="1"/>
  <c r="AD661" i="8" s="1"/>
  <c r="N662" i="8"/>
  <c r="AA664" i="8"/>
  <c r="O665" i="8"/>
  <c r="S665" i="8" s="1"/>
  <c r="AD665" i="8" s="1"/>
  <c r="N666" i="8"/>
  <c r="W670" i="8"/>
  <c r="W675" i="8"/>
  <c r="AA675" i="8" s="1"/>
  <c r="W677" i="8"/>
  <c r="N678" i="8"/>
  <c r="Z680" i="8"/>
  <c r="O683" i="8"/>
  <c r="S683" i="8" s="1"/>
  <c r="O685" i="8"/>
  <c r="S685" i="8" s="1"/>
  <c r="W690" i="8"/>
  <c r="AA690" i="8" s="1"/>
  <c r="W691" i="8"/>
  <c r="AA691" i="8" s="1"/>
  <c r="O702" i="8"/>
  <c r="S702" i="8" s="1"/>
  <c r="AD702" i="8" s="1"/>
  <c r="W710" i="8"/>
  <c r="AA710" i="8" s="1"/>
  <c r="W711" i="8"/>
  <c r="AA711" i="8" s="1"/>
  <c r="W724" i="8"/>
  <c r="AA724" i="8" s="1"/>
  <c r="W732" i="8"/>
  <c r="AA732" i="8" s="1"/>
  <c r="R764" i="8"/>
  <c r="O764" i="8"/>
  <c r="N764" i="8"/>
  <c r="W771" i="8"/>
  <c r="R793" i="8"/>
  <c r="N793" i="8"/>
  <c r="W832" i="8"/>
  <c r="AA832" i="8" s="1"/>
  <c r="R903" i="8"/>
  <c r="N903" i="8"/>
  <c r="R1036" i="8"/>
  <c r="N1036" i="8"/>
  <c r="N467" i="8"/>
  <c r="S468" i="8"/>
  <c r="X469" i="8"/>
  <c r="AB469" i="8" s="1"/>
  <c r="Z470" i="8"/>
  <c r="X470" i="8" s="1"/>
  <c r="AB470" i="8" s="1"/>
  <c r="N477" i="8"/>
  <c r="W480" i="8"/>
  <c r="AA480" i="8" s="1"/>
  <c r="S485" i="8"/>
  <c r="AD485" i="8" s="1"/>
  <c r="W486" i="8"/>
  <c r="AA486" i="8" s="1"/>
  <c r="N488" i="8"/>
  <c r="O489" i="8"/>
  <c r="S489" i="8" s="1"/>
  <c r="N496" i="8"/>
  <c r="N497" i="8"/>
  <c r="N498" i="8"/>
  <c r="S501" i="8"/>
  <c r="AD501" i="8" s="1"/>
  <c r="N502" i="8"/>
  <c r="O513" i="8"/>
  <c r="S513" i="8" s="1"/>
  <c r="AD513" i="8" s="1"/>
  <c r="N516" i="8"/>
  <c r="N518" i="8"/>
  <c r="N521" i="8"/>
  <c r="O532" i="8"/>
  <c r="S533" i="8"/>
  <c r="AD533" i="8" s="1"/>
  <c r="O540" i="8"/>
  <c r="S540" i="8" s="1"/>
  <c r="AD540" i="8" s="1"/>
  <c r="W544" i="8"/>
  <c r="AA544" i="8" s="1"/>
  <c r="N548" i="8"/>
  <c r="Z555" i="8"/>
  <c r="X555" i="8" s="1"/>
  <c r="AB555" i="8" s="1"/>
  <c r="O562" i="8"/>
  <c r="S562" i="8" s="1"/>
  <c r="AD562" i="8" s="1"/>
  <c r="O563" i="8"/>
  <c r="S563" i="8" s="1"/>
  <c r="AD563" i="8" s="1"/>
  <c r="W572" i="8"/>
  <c r="AA572" i="8" s="1"/>
  <c r="N579" i="8"/>
  <c r="O580" i="8"/>
  <c r="S580" i="8" s="1"/>
  <c r="AD580" i="8" s="1"/>
  <c r="O581" i="8"/>
  <c r="S581" i="8" s="1"/>
  <c r="AD581" i="8" s="1"/>
  <c r="R582" i="8"/>
  <c r="S582" i="8" s="1"/>
  <c r="N583" i="8"/>
  <c r="O584" i="8"/>
  <c r="W587" i="8"/>
  <c r="AA587" i="8" s="1"/>
  <c r="S590" i="8"/>
  <c r="AD590" i="8" s="1"/>
  <c r="W591" i="8"/>
  <c r="AA591" i="8" s="1"/>
  <c r="O593" i="8"/>
  <c r="S593" i="8" s="1"/>
  <c r="N594" i="8"/>
  <c r="X596" i="8"/>
  <c r="AB596" i="8" s="1"/>
  <c r="Z598" i="8"/>
  <c r="O599" i="8"/>
  <c r="S599" i="8" s="1"/>
  <c r="AD599" i="8" s="1"/>
  <c r="N605" i="8"/>
  <c r="Z606" i="8"/>
  <c r="O607" i="8"/>
  <c r="S607" i="8" s="1"/>
  <c r="AD607" i="8" s="1"/>
  <c r="O613" i="8"/>
  <c r="S613" i="8" s="1"/>
  <c r="AD613" i="8" s="1"/>
  <c r="X618" i="8"/>
  <c r="AB618" i="8" s="1"/>
  <c r="W619" i="8"/>
  <c r="AA619" i="8" s="1"/>
  <c r="N621" i="8"/>
  <c r="O622" i="8"/>
  <c r="S622" i="8" s="1"/>
  <c r="AD622" i="8" s="1"/>
  <c r="N623" i="8"/>
  <c r="X628" i="8"/>
  <c r="AB628" i="8" s="1"/>
  <c r="N629" i="8"/>
  <c r="N631" i="8"/>
  <c r="R638" i="8"/>
  <c r="N653" i="8"/>
  <c r="N654" i="8"/>
  <c r="W661" i="8"/>
  <c r="AA661" i="8" s="1"/>
  <c r="O666" i="8"/>
  <c r="S666" i="8" s="1"/>
  <c r="AD666" i="8" s="1"/>
  <c r="Z683" i="8"/>
  <c r="W686" i="8"/>
  <c r="AA686" i="8" s="1"/>
  <c r="W689" i="8"/>
  <c r="AA689" i="8" s="1"/>
  <c r="N693" i="8"/>
  <c r="N695" i="8"/>
  <c r="N698" i="8"/>
  <c r="O699" i="8"/>
  <c r="S699" i="8" s="1"/>
  <c r="AD699" i="8" s="1"/>
  <c r="O707" i="8"/>
  <c r="S707" i="8" s="1"/>
  <c r="X710" i="8"/>
  <c r="AB710" i="8" s="1"/>
  <c r="W714" i="8"/>
  <c r="AA714" i="8" s="1"/>
  <c r="W716" i="8"/>
  <c r="AA716" i="8" s="1"/>
  <c r="S719" i="8"/>
  <c r="W723" i="8"/>
  <c r="AA723" i="8" s="1"/>
  <c r="W749" i="8"/>
  <c r="AA749" i="8" s="1"/>
  <c r="W770" i="8"/>
  <c r="AA770" i="8" s="1"/>
  <c r="R792" i="8"/>
  <c r="N792" i="8"/>
  <c r="N796" i="8"/>
  <c r="O838" i="8"/>
  <c r="N838" i="8"/>
  <c r="S509" i="8"/>
  <c r="AD509" i="8" s="1"/>
  <c r="Z513" i="8"/>
  <c r="X513" i="8" s="1"/>
  <c r="AB513" i="8" s="1"/>
  <c r="X531" i="8"/>
  <c r="AB531" i="8" s="1"/>
  <c r="O536" i="8"/>
  <c r="S537" i="8"/>
  <c r="AD537" i="8" s="1"/>
  <c r="S543" i="8"/>
  <c r="AD543" i="8" s="1"/>
  <c r="O605" i="8"/>
  <c r="S605" i="8" s="1"/>
  <c r="AD605" i="8" s="1"/>
  <c r="O610" i="8"/>
  <c r="S610" i="8" s="1"/>
  <c r="O618" i="8"/>
  <c r="S618" i="8" s="1"/>
  <c r="O621" i="8"/>
  <c r="S621" i="8" s="1"/>
  <c r="O677" i="8"/>
  <c r="O693" i="8"/>
  <c r="S693" i="8" s="1"/>
  <c r="O695" i="8"/>
  <c r="S695" i="8" s="1"/>
  <c r="AD695" i="8" s="1"/>
  <c r="Z696" i="8"/>
  <c r="AA707" i="8"/>
  <c r="S716" i="8"/>
  <c r="AD716" i="8" s="1"/>
  <c r="R724" i="8"/>
  <c r="O724" i="8"/>
  <c r="N724" i="8"/>
  <c r="R732" i="8"/>
  <c r="O732" i="8"/>
  <c r="N732" i="8"/>
  <c r="R832" i="8"/>
  <c r="O832" i="8"/>
  <c r="R942" i="8"/>
  <c r="N942" i="8"/>
  <c r="X462" i="8"/>
  <c r="AB462" i="8" s="1"/>
  <c r="S464" i="8"/>
  <c r="AD464" i="8" s="1"/>
  <c r="W470" i="8"/>
  <c r="AA470" i="8" s="1"/>
  <c r="W471" i="8"/>
  <c r="AA471" i="8" s="1"/>
  <c r="X472" i="8"/>
  <c r="AB472" i="8" s="1"/>
  <c r="W475" i="8"/>
  <c r="AA475" i="8" s="1"/>
  <c r="W478" i="8"/>
  <c r="AA478" i="8" s="1"/>
  <c r="X485" i="8"/>
  <c r="AB485" i="8" s="1"/>
  <c r="N487" i="8"/>
  <c r="S505" i="8"/>
  <c r="AD505" i="8" s="1"/>
  <c r="O508" i="8"/>
  <c r="N509" i="8"/>
  <c r="AC510" i="8"/>
  <c r="AF510" i="8" s="1"/>
  <c r="W517" i="8"/>
  <c r="AA517" i="8" s="1"/>
  <c r="W519" i="8"/>
  <c r="W530" i="8"/>
  <c r="AA530" i="8" s="1"/>
  <c r="N537" i="8"/>
  <c r="W538" i="8"/>
  <c r="W549" i="8"/>
  <c r="AA549" i="8" s="1"/>
  <c r="W552" i="8"/>
  <c r="AA552" i="8" s="1"/>
  <c r="Z554" i="8"/>
  <c r="N560" i="8"/>
  <c r="W564" i="8"/>
  <c r="AA564" i="8" s="1"/>
  <c r="W567" i="8"/>
  <c r="AA567" i="8" s="1"/>
  <c r="W569" i="8"/>
  <c r="AA569" i="8" s="1"/>
  <c r="S570" i="8"/>
  <c r="AD570" i="8" s="1"/>
  <c r="W571" i="8"/>
  <c r="AA571" i="8" s="1"/>
  <c r="N573" i="8"/>
  <c r="W575" i="8"/>
  <c r="AA575" i="8" s="1"/>
  <c r="W576" i="8"/>
  <c r="AA576" i="8" s="1"/>
  <c r="S577" i="8"/>
  <c r="AD577" i="8" s="1"/>
  <c r="Z578" i="8"/>
  <c r="X578" i="8" s="1"/>
  <c r="AB578" i="8" s="1"/>
  <c r="O585" i="8"/>
  <c r="S585" i="8" s="1"/>
  <c r="N589" i="8"/>
  <c r="N591" i="8"/>
  <c r="R594" i="8"/>
  <c r="S594" i="8" s="1"/>
  <c r="W597" i="8"/>
  <c r="AA597" i="8" s="1"/>
  <c r="N619" i="8"/>
  <c r="W625" i="8"/>
  <c r="AA625" i="8" s="1"/>
  <c r="W627" i="8"/>
  <c r="AA627" i="8" s="1"/>
  <c r="S651" i="8"/>
  <c r="AD651" i="8" s="1"/>
  <c r="N668" i="8"/>
  <c r="O675" i="8"/>
  <c r="S675" i="8" s="1"/>
  <c r="AD675" i="8" s="1"/>
  <c r="N687" i="8"/>
  <c r="N710" i="8"/>
  <c r="O712" i="8"/>
  <c r="S712" i="8" s="1"/>
  <c r="AD712" i="8" s="1"/>
  <c r="S759" i="8"/>
  <c r="X774" i="8"/>
  <c r="AB774" i="8" s="1"/>
  <c r="AC774" i="8"/>
  <c r="AF774" i="8" s="1"/>
  <c r="N775" i="8"/>
  <c r="O786" i="8"/>
  <c r="R786" i="8"/>
  <c r="X786" i="8"/>
  <c r="AB786" i="8" s="1"/>
  <c r="R814" i="8"/>
  <c r="O814" i="8"/>
  <c r="S825" i="8"/>
  <c r="AD825" i="8" s="1"/>
  <c r="N837" i="8"/>
  <c r="N881" i="8"/>
  <c r="R881" i="8"/>
  <c r="R935" i="8"/>
  <c r="O935" i="8"/>
  <c r="X483" i="8"/>
  <c r="AB483" i="8" s="1"/>
  <c r="O486" i="8"/>
  <c r="S486" i="8" s="1"/>
  <c r="W492" i="8"/>
  <c r="AA492" i="8" s="1"/>
  <c r="AA495" i="8"/>
  <c r="Z497" i="8"/>
  <c r="X497" i="8" s="1"/>
  <c r="AB497" i="8" s="1"/>
  <c r="W513" i="8"/>
  <c r="AA513" i="8" s="1"/>
  <c r="W526" i="8"/>
  <c r="O528" i="8"/>
  <c r="S528" i="8" s="1"/>
  <c r="S529" i="8"/>
  <c r="AD529" i="8" s="1"/>
  <c r="W541" i="8"/>
  <c r="AA541" i="8" s="1"/>
  <c r="W546" i="8"/>
  <c r="AA546" i="8" s="1"/>
  <c r="O560" i="8"/>
  <c r="S560" i="8" s="1"/>
  <c r="AD560" i="8" s="1"/>
  <c r="O572" i="8"/>
  <c r="S572" i="8" s="1"/>
  <c r="AD572" i="8" s="1"/>
  <c r="O573" i="8"/>
  <c r="S573" i="8" s="1"/>
  <c r="AD573" i="8" s="1"/>
  <c r="O576" i="8"/>
  <c r="S576" i="8" s="1"/>
  <c r="AD576" i="8" s="1"/>
  <c r="X576" i="8"/>
  <c r="AB576" i="8" s="1"/>
  <c r="W581" i="8"/>
  <c r="AA581" i="8" s="1"/>
  <c r="Z586" i="8"/>
  <c r="X586" i="8" s="1"/>
  <c r="AB586" i="8" s="1"/>
  <c r="O588" i="8"/>
  <c r="S588" i="8" s="1"/>
  <c r="AD588" i="8" s="1"/>
  <c r="O589" i="8"/>
  <c r="S589" i="8" s="1"/>
  <c r="W593" i="8"/>
  <c r="AA593" i="8" s="1"/>
  <c r="Z602" i="8"/>
  <c r="X602" i="8" s="1"/>
  <c r="AB602" i="8" s="1"/>
  <c r="Z610" i="8"/>
  <c r="X610" i="8" s="1"/>
  <c r="AB610" i="8" s="1"/>
  <c r="W613" i="8"/>
  <c r="AA613" i="8" s="1"/>
  <c r="S615" i="8"/>
  <c r="AD615" i="8" s="1"/>
  <c r="X626" i="8"/>
  <c r="AB626" i="8" s="1"/>
  <c r="W629" i="8"/>
  <c r="W635" i="8"/>
  <c r="AA635" i="8" s="1"/>
  <c r="W638" i="8"/>
  <c r="AA638" i="8" s="1"/>
  <c r="R652" i="8"/>
  <c r="S652" i="8" s="1"/>
  <c r="Z653" i="8"/>
  <c r="X653" i="8" s="1"/>
  <c r="AB653" i="8" s="1"/>
  <c r="N655" i="8"/>
  <c r="AA656" i="8"/>
  <c r="W663" i="8"/>
  <c r="AA663" i="8" s="1"/>
  <c r="W667" i="8"/>
  <c r="N672" i="8"/>
  <c r="AC675" i="8"/>
  <c r="AF675" i="8" s="1"/>
  <c r="O679" i="8"/>
  <c r="S679" i="8" s="1"/>
  <c r="AD679" i="8" s="1"/>
  <c r="N680" i="8"/>
  <c r="X680" i="8"/>
  <c r="AB680" i="8" s="1"/>
  <c r="W683" i="8"/>
  <c r="AA683" i="8" s="1"/>
  <c r="O687" i="8"/>
  <c r="S687" i="8" s="1"/>
  <c r="AD687" i="8" s="1"/>
  <c r="N689" i="8"/>
  <c r="N703" i="8"/>
  <c r="N705" i="8"/>
  <c r="W706" i="8"/>
  <c r="AA706" i="8" s="1"/>
  <c r="Z711" i="8"/>
  <c r="X711" i="8" s="1"/>
  <c r="AB711" i="8" s="1"/>
  <c r="N746" i="8"/>
  <c r="AC757" i="8"/>
  <c r="AF757" i="8" s="1"/>
  <c r="W766" i="8"/>
  <c r="AA766" i="8" s="1"/>
  <c r="N786" i="8"/>
  <c r="S799" i="8"/>
  <c r="AD799" i="8" s="1"/>
  <c r="X880" i="8"/>
  <c r="AB880" i="8" s="1"/>
  <c r="AC880" i="8"/>
  <c r="AF880" i="8" s="1"/>
  <c r="X714" i="8"/>
  <c r="AB714" i="8" s="1"/>
  <c r="N718" i="8"/>
  <c r="Z719" i="8"/>
  <c r="N720" i="8"/>
  <c r="X722" i="8"/>
  <c r="AB722" i="8" s="1"/>
  <c r="N723" i="8"/>
  <c r="W726" i="8"/>
  <c r="AA726" i="8" s="1"/>
  <c r="S728" i="8"/>
  <c r="AD728" i="8" s="1"/>
  <c r="N729" i="8"/>
  <c r="W731" i="8"/>
  <c r="AA731" i="8" s="1"/>
  <c r="Z735" i="8"/>
  <c r="X735" i="8" s="1"/>
  <c r="AB735" i="8" s="1"/>
  <c r="O736" i="8"/>
  <c r="S736" i="8" s="1"/>
  <c r="S740" i="8"/>
  <c r="S752" i="8"/>
  <c r="AD752" i="8" s="1"/>
  <c r="N753" i="8"/>
  <c r="S756" i="8"/>
  <c r="AD756" i="8" s="1"/>
  <c r="N757" i="8"/>
  <c r="X766" i="8"/>
  <c r="AB766" i="8" s="1"/>
  <c r="N768" i="8"/>
  <c r="X770" i="8"/>
  <c r="AB770" i="8" s="1"/>
  <c r="N774" i="8"/>
  <c r="O775" i="8"/>
  <c r="S775" i="8" s="1"/>
  <c r="AD775" i="8" s="1"/>
  <c r="AC779" i="8"/>
  <c r="AF779" i="8" s="1"/>
  <c r="W780" i="8"/>
  <c r="W789" i="8"/>
  <c r="AA789" i="8" s="1"/>
  <c r="N790" i="8"/>
  <c r="X790" i="8"/>
  <c r="AB790" i="8" s="1"/>
  <c r="R798" i="8"/>
  <c r="AC804" i="8"/>
  <c r="AF804" i="8" s="1"/>
  <c r="N811" i="8"/>
  <c r="O815" i="8"/>
  <c r="S815" i="8" s="1"/>
  <c r="AD815" i="8" s="1"/>
  <c r="W817" i="8"/>
  <c r="W819" i="8"/>
  <c r="AA819" i="8" s="1"/>
  <c r="S820" i="8"/>
  <c r="N832" i="8"/>
  <c r="N833" i="8"/>
  <c r="W835" i="8"/>
  <c r="AA835" i="8" s="1"/>
  <c r="R857" i="8"/>
  <c r="S857" i="8" s="1"/>
  <c r="AD857" i="8" s="1"/>
  <c r="N857" i="8"/>
  <c r="N869" i="8"/>
  <c r="X872" i="8"/>
  <c r="AB872" i="8" s="1"/>
  <c r="AC872" i="8"/>
  <c r="AF872" i="8" s="1"/>
  <c r="N877" i="8"/>
  <c r="R880" i="8"/>
  <c r="O880" i="8"/>
  <c r="S885" i="8"/>
  <c r="AD885" i="8" s="1"/>
  <c r="S889" i="8"/>
  <c r="AD889" i="8" s="1"/>
  <c r="N891" i="8"/>
  <c r="R895" i="8"/>
  <c r="S908" i="8"/>
  <c r="R921" i="8"/>
  <c r="O921" i="8"/>
  <c r="N921" i="8"/>
  <c r="R922" i="8"/>
  <c r="AC923" i="8"/>
  <c r="AF923" i="8" s="1"/>
  <c r="S932" i="8"/>
  <c r="AD932" i="8" s="1"/>
  <c r="R1011" i="8"/>
  <c r="O1011" i="8"/>
  <c r="O723" i="8"/>
  <c r="S723" i="8" s="1"/>
  <c r="O811" i="8"/>
  <c r="S811" i="8" s="1"/>
  <c r="AD811" i="8" s="1"/>
  <c r="R872" i="8"/>
  <c r="O872" i="8"/>
  <c r="S978" i="8"/>
  <c r="AD978" i="8" s="1"/>
  <c r="R1329" i="8"/>
  <c r="O1329" i="8"/>
  <c r="N1329" i="8"/>
  <c r="X1336" i="8"/>
  <c r="AB1336" i="8" s="1"/>
  <c r="AC1336" i="8"/>
  <c r="AF1336" i="8" s="1"/>
  <c r="S708" i="8"/>
  <c r="AD708" i="8" s="1"/>
  <c r="N709" i="8"/>
  <c r="N714" i="8"/>
  <c r="AC714" i="8"/>
  <c r="AF714" i="8" s="1"/>
  <c r="O715" i="8"/>
  <c r="S715" i="8" s="1"/>
  <c r="N722" i="8"/>
  <c r="Z723" i="8"/>
  <c r="X726" i="8"/>
  <c r="AB726" i="8" s="1"/>
  <c r="N727" i="8"/>
  <c r="W734" i="8"/>
  <c r="AA734" i="8" s="1"/>
  <c r="W738" i="8"/>
  <c r="AA738" i="8" s="1"/>
  <c r="N741" i="8"/>
  <c r="S744" i="8"/>
  <c r="AD744" i="8" s="1"/>
  <c r="N745" i="8"/>
  <c r="S748" i="8"/>
  <c r="AD748" i="8" s="1"/>
  <c r="N749" i="8"/>
  <c r="W750" i="8"/>
  <c r="AA750" i="8" s="1"/>
  <c r="W754" i="8"/>
  <c r="AA754" i="8" s="1"/>
  <c r="W759" i="8"/>
  <c r="AA759" i="8" s="1"/>
  <c r="N763" i="8"/>
  <c r="W765" i="8"/>
  <c r="AA765" i="8" s="1"/>
  <c r="N766" i="8"/>
  <c r="AC766" i="8"/>
  <c r="AF766" i="8" s="1"/>
  <c r="O767" i="8"/>
  <c r="S767" i="8" s="1"/>
  <c r="AD767" i="8" s="1"/>
  <c r="N770" i="8"/>
  <c r="AC770" i="8"/>
  <c r="AF770" i="8" s="1"/>
  <c r="O771" i="8"/>
  <c r="S771" i="8" s="1"/>
  <c r="W788" i="8"/>
  <c r="AA788" i="8" s="1"/>
  <c r="W796" i="8"/>
  <c r="AA796" i="8" s="1"/>
  <c r="N797" i="8"/>
  <c r="W798" i="8"/>
  <c r="AA798" i="8" s="1"/>
  <c r="N801" i="8"/>
  <c r="N819" i="8"/>
  <c r="X820" i="8"/>
  <c r="AB820" i="8" s="1"/>
  <c r="O823" i="8"/>
  <c r="S823" i="8" s="1"/>
  <c r="AD823" i="8" s="1"/>
  <c r="N829" i="8"/>
  <c r="O831" i="8"/>
  <c r="S831" i="8" s="1"/>
  <c r="AD831" i="8" s="1"/>
  <c r="Z838" i="8"/>
  <c r="W853" i="8"/>
  <c r="AA853" i="8" s="1"/>
  <c r="Z861" i="8"/>
  <c r="W861" i="8"/>
  <c r="AA861" i="8" s="1"/>
  <c r="R884" i="8"/>
  <c r="O884" i="8"/>
  <c r="R1048" i="8"/>
  <c r="O1048" i="8"/>
  <c r="N1048" i="8"/>
  <c r="O727" i="8"/>
  <c r="S727" i="8" s="1"/>
  <c r="W742" i="8"/>
  <c r="AA742" i="8" s="1"/>
  <c r="W743" i="8"/>
  <c r="AA743" i="8" s="1"/>
  <c r="W746" i="8"/>
  <c r="AA746" i="8" s="1"/>
  <c r="W747" i="8"/>
  <c r="AA747" i="8" s="1"/>
  <c r="S760" i="8"/>
  <c r="AC762" i="8"/>
  <c r="AF762" i="8" s="1"/>
  <c r="O763" i="8"/>
  <c r="S763" i="8" s="1"/>
  <c r="AD763" i="8" s="1"/>
  <c r="W803" i="8"/>
  <c r="AA803" i="8" s="1"/>
  <c r="X804" i="8"/>
  <c r="AB804" i="8" s="1"/>
  <c r="O806" i="8"/>
  <c r="S806" i="8" s="1"/>
  <c r="O810" i="8"/>
  <c r="S810" i="8" s="1"/>
  <c r="AD810" i="8" s="1"/>
  <c r="W812" i="8"/>
  <c r="AA812" i="8" s="1"/>
  <c r="Z814" i="8"/>
  <c r="X814" i="8" s="1"/>
  <c r="AB814" i="8" s="1"/>
  <c r="Z818" i="8"/>
  <c r="O819" i="8"/>
  <c r="S819" i="8" s="1"/>
  <c r="AD819" i="8" s="1"/>
  <c r="N820" i="8"/>
  <c r="N821" i="8"/>
  <c r="Z823" i="8"/>
  <c r="X823" i="8" s="1"/>
  <c r="AB823" i="8" s="1"/>
  <c r="X826" i="8"/>
  <c r="AB826" i="8" s="1"/>
  <c r="O827" i="8"/>
  <c r="S827" i="8" s="1"/>
  <c r="AD827" i="8" s="1"/>
  <c r="X827" i="8"/>
  <c r="AB827" i="8" s="1"/>
  <c r="O829" i="8"/>
  <c r="S829" i="8" s="1"/>
  <c r="Z831" i="8"/>
  <c r="X831" i="8" s="1"/>
  <c r="AB831" i="8" s="1"/>
  <c r="AC832" i="8"/>
  <c r="AF832" i="8" s="1"/>
  <c r="O835" i="8"/>
  <c r="S835" i="8" s="1"/>
  <c r="AD835" i="8" s="1"/>
  <c r="R840" i="8"/>
  <c r="O840" i="8"/>
  <c r="W841" i="8"/>
  <c r="AA841" i="8" s="1"/>
  <c r="X843" i="8"/>
  <c r="AB843" i="8" s="1"/>
  <c r="O848" i="8"/>
  <c r="S848" i="8" s="1"/>
  <c r="AD848" i="8" s="1"/>
  <c r="S853" i="8"/>
  <c r="AD853" i="8" s="1"/>
  <c r="S879" i="8"/>
  <c r="S926" i="8"/>
  <c r="AD926" i="8" s="1"/>
  <c r="X927" i="8"/>
  <c r="AB927" i="8" s="1"/>
  <c r="N1011" i="8"/>
  <c r="S731" i="8"/>
  <c r="AD731" i="8" s="1"/>
  <c r="AC783" i="8"/>
  <c r="AF783" i="8" s="1"/>
  <c r="S798" i="8"/>
  <c r="S800" i="8"/>
  <c r="AD800" i="8" s="1"/>
  <c r="Z810" i="8"/>
  <c r="Z819" i="8"/>
  <c r="X819" i="8" s="1"/>
  <c r="AB819" i="8" s="1"/>
  <c r="N822" i="8"/>
  <c r="N830" i="8"/>
  <c r="Z835" i="8"/>
  <c r="N847" i="8"/>
  <c r="N855" i="8"/>
  <c r="R888" i="8"/>
  <c r="O888" i="8"/>
  <c r="S938" i="8"/>
  <c r="R951" i="8"/>
  <c r="O951" i="8"/>
  <c r="Z1005" i="8"/>
  <c r="X1005" i="8" s="1"/>
  <c r="AB1005" i="8" s="1"/>
  <c r="W1005" i="8"/>
  <c r="AA1005" i="8" s="1"/>
  <c r="R1068" i="8"/>
  <c r="N1068" i="8"/>
  <c r="S720" i="8"/>
  <c r="AD720" i="8" s="1"/>
  <c r="N721" i="8"/>
  <c r="N730" i="8"/>
  <c r="Z731" i="8"/>
  <c r="AC734" i="8"/>
  <c r="AF734" i="8" s="1"/>
  <c r="O739" i="8"/>
  <c r="S739" i="8" s="1"/>
  <c r="AD739" i="8" s="1"/>
  <c r="X746" i="8"/>
  <c r="AB746" i="8" s="1"/>
  <c r="O751" i="8"/>
  <c r="S751" i="8" s="1"/>
  <c r="AD751" i="8" s="1"/>
  <c r="O755" i="8"/>
  <c r="S755" i="8" s="1"/>
  <c r="AD755" i="8" s="1"/>
  <c r="N758" i="8"/>
  <c r="N759" i="8"/>
  <c r="N761" i="8"/>
  <c r="S768" i="8"/>
  <c r="AD768" i="8" s="1"/>
  <c r="N769" i="8"/>
  <c r="W773" i="8"/>
  <c r="W779" i="8"/>
  <c r="AA779" i="8" s="1"/>
  <c r="W781" i="8"/>
  <c r="N782" i="8"/>
  <c r="AC784" i="8"/>
  <c r="AF784" i="8" s="1"/>
  <c r="W785" i="8"/>
  <c r="S787" i="8"/>
  <c r="W795" i="8"/>
  <c r="AA795" i="8" s="1"/>
  <c r="W797" i="8"/>
  <c r="N798" i="8"/>
  <c r="N799" i="8"/>
  <c r="N800" i="8"/>
  <c r="W801" i="8"/>
  <c r="N809" i="8"/>
  <c r="S817" i="8"/>
  <c r="AD817" i="8" s="1"/>
  <c r="N826" i="8"/>
  <c r="N834" i="8"/>
  <c r="N839" i="8"/>
  <c r="S841" i="8"/>
  <c r="AD841" i="8" s="1"/>
  <c r="N842" i="8"/>
  <c r="S873" i="8"/>
  <c r="AD873" i="8" s="1"/>
  <c r="O1095" i="8"/>
  <c r="R1095" i="8"/>
  <c r="N886" i="8"/>
  <c r="N897" i="8"/>
  <c r="N913" i="8"/>
  <c r="N914" i="8"/>
  <c r="N918" i="8"/>
  <c r="S940" i="8"/>
  <c r="AD940" i="8" s="1"/>
  <c r="N954" i="8"/>
  <c r="R975" i="8"/>
  <c r="O975" i="8"/>
  <c r="N975" i="8"/>
  <c r="AC982" i="8"/>
  <c r="AF982" i="8" s="1"/>
  <c r="N989" i="8"/>
  <c r="X1010" i="8"/>
  <c r="AB1010" i="8" s="1"/>
  <c r="AC1010" i="8"/>
  <c r="AF1010" i="8" s="1"/>
  <c r="O1098" i="8"/>
  <c r="N1098" i="8"/>
  <c r="R1204" i="8"/>
  <c r="O1204" i="8"/>
  <c r="N1204" i="8"/>
  <c r="Z1211" i="8"/>
  <c r="W1211" i="8"/>
  <c r="AA1211" i="8" s="1"/>
  <c r="N835" i="8"/>
  <c r="O837" i="8"/>
  <c r="S837" i="8" s="1"/>
  <c r="Z839" i="8"/>
  <c r="X839" i="8" s="1"/>
  <c r="AB839" i="8" s="1"/>
  <c r="W844" i="8"/>
  <c r="AA844" i="8" s="1"/>
  <c r="O847" i="8"/>
  <c r="S847" i="8" s="1"/>
  <c r="AD847" i="8" s="1"/>
  <c r="W850" i="8"/>
  <c r="AA850" i="8" s="1"/>
  <c r="N853" i="8"/>
  <c r="X853" i="8"/>
  <c r="AB853" i="8" s="1"/>
  <c r="O855" i="8"/>
  <c r="S855" i="8" s="1"/>
  <c r="W860" i="8"/>
  <c r="AA860" i="8" s="1"/>
  <c r="O869" i="8"/>
  <c r="S869" i="8" s="1"/>
  <c r="W870" i="8"/>
  <c r="O877" i="8"/>
  <c r="S877" i="8" s="1"/>
  <c r="AD877" i="8" s="1"/>
  <c r="N885" i="8"/>
  <c r="N889" i="8"/>
  <c r="O891" i="8"/>
  <c r="S891" i="8" s="1"/>
  <c r="AD891" i="8" s="1"/>
  <c r="O892" i="8"/>
  <c r="W894" i="8"/>
  <c r="S896" i="8"/>
  <c r="AD896" i="8" s="1"/>
  <c r="O897" i="8"/>
  <c r="S897" i="8" s="1"/>
  <c r="AD897" i="8" s="1"/>
  <c r="N898" i="8"/>
  <c r="W900" i="8"/>
  <c r="AA900" i="8" s="1"/>
  <c r="X901" i="8"/>
  <c r="AB901" i="8" s="1"/>
  <c r="O903" i="8"/>
  <c r="S903" i="8" s="1"/>
  <c r="AD903" i="8" s="1"/>
  <c r="O904" i="8"/>
  <c r="S904" i="8" s="1"/>
  <c r="AD904" i="8" s="1"/>
  <c r="W907" i="8"/>
  <c r="AA907" i="8" s="1"/>
  <c r="W909" i="8"/>
  <c r="AA909" i="8" s="1"/>
  <c r="O914" i="8"/>
  <c r="S914" i="8" s="1"/>
  <c r="AD914" i="8" s="1"/>
  <c r="Z915" i="8"/>
  <c r="X915" i="8" s="1"/>
  <c r="AB915" i="8" s="1"/>
  <c r="O918" i="8"/>
  <c r="S918" i="8" s="1"/>
  <c r="AD918" i="8" s="1"/>
  <c r="Z919" i="8"/>
  <c r="X919" i="8" s="1"/>
  <c r="AB919" i="8" s="1"/>
  <c r="O925" i="8"/>
  <c r="S925" i="8" s="1"/>
  <c r="AD925" i="8" s="1"/>
  <c r="Z926" i="8"/>
  <c r="W928" i="8"/>
  <c r="N931" i="8"/>
  <c r="N932" i="8"/>
  <c r="W934" i="8"/>
  <c r="AA934" i="8" s="1"/>
  <c r="N937" i="8"/>
  <c r="N939" i="8"/>
  <c r="O942" i="8"/>
  <c r="N943" i="8"/>
  <c r="W946" i="8"/>
  <c r="AA946" i="8" s="1"/>
  <c r="N947" i="8"/>
  <c r="O954" i="8"/>
  <c r="S954" i="8" s="1"/>
  <c r="AD954" i="8" s="1"/>
  <c r="Z955" i="8"/>
  <c r="X955" i="8" s="1"/>
  <c r="AB955" i="8" s="1"/>
  <c r="Z958" i="8"/>
  <c r="X958" i="8" s="1"/>
  <c r="AB958" i="8" s="1"/>
  <c r="S960" i="8"/>
  <c r="W970" i="8"/>
  <c r="AA970" i="8" s="1"/>
  <c r="W973" i="8"/>
  <c r="AA973" i="8" s="1"/>
  <c r="X978" i="8"/>
  <c r="AB978" i="8" s="1"/>
  <c r="N982" i="8"/>
  <c r="N983" i="8"/>
  <c r="O984" i="8"/>
  <c r="S1016" i="8"/>
  <c r="R1019" i="8"/>
  <c r="O1019" i="8"/>
  <c r="N1019" i="8"/>
  <c r="R1367" i="8"/>
  <c r="O1367" i="8"/>
  <c r="N1367" i="8"/>
  <c r="S844" i="8"/>
  <c r="AD844" i="8" s="1"/>
  <c r="Z847" i="8"/>
  <c r="Z855" i="8"/>
  <c r="S859" i="8"/>
  <c r="S860" i="8"/>
  <c r="AD860" i="8" s="1"/>
  <c r="S867" i="8"/>
  <c r="AD867" i="8" s="1"/>
  <c r="N872" i="8"/>
  <c r="N873" i="8"/>
  <c r="N878" i="8"/>
  <c r="N879" i="8"/>
  <c r="N880" i="8"/>
  <c r="N884" i="8"/>
  <c r="N888" i="8"/>
  <c r="N911" i="8"/>
  <c r="N912" i="8"/>
  <c r="N924" i="8"/>
  <c r="Z930" i="8"/>
  <c r="N935" i="8"/>
  <c r="O939" i="8"/>
  <c r="S939" i="8" s="1"/>
  <c r="AD939" i="8" s="1"/>
  <c r="Z942" i="8"/>
  <c r="O947" i="8"/>
  <c r="S947" i="8" s="1"/>
  <c r="R959" i="8"/>
  <c r="O959" i="8"/>
  <c r="R971" i="8"/>
  <c r="O971" i="8"/>
  <c r="N971" i="8"/>
  <c r="Z975" i="8"/>
  <c r="N977" i="8"/>
  <c r="Z982" i="8"/>
  <c r="X982" i="8" s="1"/>
  <c r="AB982" i="8" s="1"/>
  <c r="X1006" i="8"/>
  <c r="AB1006" i="8" s="1"/>
  <c r="AC1006" i="8"/>
  <c r="AF1006" i="8" s="1"/>
  <c r="Z1028" i="8"/>
  <c r="W1028" i="8"/>
  <c r="Z1059" i="8"/>
  <c r="W1059" i="8"/>
  <c r="R1302" i="8"/>
  <c r="N1302" i="8"/>
  <c r="N844" i="8"/>
  <c r="Z846" i="8"/>
  <c r="X846" i="8" s="1"/>
  <c r="AB846" i="8" s="1"/>
  <c r="O852" i="8"/>
  <c r="S852" i="8" s="1"/>
  <c r="AD852" i="8" s="1"/>
  <c r="O856" i="8"/>
  <c r="S856" i="8" s="1"/>
  <c r="N858" i="8"/>
  <c r="N860" i="8"/>
  <c r="O863" i="8"/>
  <c r="S863" i="8" s="1"/>
  <c r="S864" i="8"/>
  <c r="AD864" i="8" s="1"/>
  <c r="X864" i="8"/>
  <c r="AB864" i="8" s="1"/>
  <c r="O865" i="8"/>
  <c r="O868" i="8"/>
  <c r="S868" i="8" s="1"/>
  <c r="AD868" i="8" s="1"/>
  <c r="O871" i="8"/>
  <c r="S871" i="8" s="1"/>
  <c r="AD871" i="8" s="1"/>
  <c r="N874" i="8"/>
  <c r="O876" i="8"/>
  <c r="S876" i="8" s="1"/>
  <c r="AD876" i="8" s="1"/>
  <c r="Z879" i="8"/>
  <c r="O881" i="8"/>
  <c r="W886" i="8"/>
  <c r="AA886" i="8" s="1"/>
  <c r="W892" i="8"/>
  <c r="AA892" i="8" s="1"/>
  <c r="O895" i="8"/>
  <c r="N900" i="8"/>
  <c r="N907" i="8"/>
  <c r="N908" i="8"/>
  <c r="O922" i="8"/>
  <c r="Z923" i="8"/>
  <c r="X923" i="8" s="1"/>
  <c r="AB923" i="8" s="1"/>
  <c r="S930" i="8"/>
  <c r="AD930" i="8" s="1"/>
  <c r="N934" i="8"/>
  <c r="N945" i="8"/>
  <c r="N946" i="8"/>
  <c r="Z947" i="8"/>
  <c r="X947" i="8" s="1"/>
  <c r="AB947" i="8" s="1"/>
  <c r="N956" i="8"/>
  <c r="N959" i="8"/>
  <c r="W969" i="8"/>
  <c r="AA969" i="8" s="1"/>
  <c r="R1049" i="8"/>
  <c r="S1054" i="8"/>
  <c r="O1066" i="8"/>
  <c r="S1066" i="8" s="1"/>
  <c r="AD1066" i="8" s="1"/>
  <c r="N1066" i="8"/>
  <c r="S1075" i="8"/>
  <c r="AD1075" i="8" s="1"/>
  <c r="O1094" i="8"/>
  <c r="S1094" i="8" s="1"/>
  <c r="AD1094" i="8" s="1"/>
  <c r="N1094" i="8"/>
  <c r="R1098" i="8"/>
  <c r="R1141" i="8"/>
  <c r="O1141" i="8"/>
  <c r="W848" i="8"/>
  <c r="AA848" i="8" s="1"/>
  <c r="X881" i="8"/>
  <c r="AB881" i="8" s="1"/>
  <c r="O887" i="8"/>
  <c r="W898" i="8"/>
  <c r="N905" i="8"/>
  <c r="N906" i="8"/>
  <c r="AC910" i="8"/>
  <c r="AF910" i="8" s="1"/>
  <c r="W914" i="8"/>
  <c r="AA914" i="8" s="1"/>
  <c r="N916" i="8"/>
  <c r="W918" i="8"/>
  <c r="AA918" i="8" s="1"/>
  <c r="W926" i="8"/>
  <c r="AA926" i="8" s="1"/>
  <c r="O928" i="8"/>
  <c r="S928" i="8" s="1"/>
  <c r="AD928" i="8" s="1"/>
  <c r="O934" i="8"/>
  <c r="S934" i="8" s="1"/>
  <c r="AD934" i="8" s="1"/>
  <c r="O936" i="8"/>
  <c r="W954" i="8"/>
  <c r="AA954" i="8" s="1"/>
  <c r="O956" i="8"/>
  <c r="S956" i="8" s="1"/>
  <c r="AD956" i="8" s="1"/>
  <c r="AA966" i="8"/>
  <c r="N970" i="8"/>
  <c r="W984" i="8"/>
  <c r="AA984" i="8" s="1"/>
  <c r="W985" i="8"/>
  <c r="AA985" i="8" s="1"/>
  <c r="R987" i="8"/>
  <c r="O987" i="8"/>
  <c r="N987" i="8"/>
  <c r="S1020" i="8"/>
  <c r="AD1020" i="8" s="1"/>
  <c r="X1034" i="8"/>
  <c r="AB1034" i="8" s="1"/>
  <c r="AC1034" i="8"/>
  <c r="AF1034" i="8" s="1"/>
  <c r="R1067" i="8"/>
  <c r="S1067" i="8" s="1"/>
  <c r="AD1067" i="8" s="1"/>
  <c r="O1086" i="8"/>
  <c r="S1086" i="8" s="1"/>
  <c r="N1086" i="8"/>
  <c r="S1165" i="8"/>
  <c r="AD1165" i="8" s="1"/>
  <c r="Z1273" i="8"/>
  <c r="X1273" i="8" s="1"/>
  <c r="AB1273" i="8" s="1"/>
  <c r="W1273" i="8"/>
  <c r="AA1273" i="8" s="1"/>
  <c r="W854" i="8"/>
  <c r="AA854" i="8" s="1"/>
  <c r="Z863" i="8"/>
  <c r="Z871" i="8"/>
  <c r="W885" i="8"/>
  <c r="AA885" i="8" s="1"/>
  <c r="W890" i="8"/>
  <c r="AA890" i="8" s="1"/>
  <c r="S892" i="8"/>
  <c r="AD892" i="8" s="1"/>
  <c r="S893" i="8"/>
  <c r="AD893" i="8" s="1"/>
  <c r="W897" i="8"/>
  <c r="AA897" i="8" s="1"/>
  <c r="S899" i="8"/>
  <c r="AD899" i="8" s="1"/>
  <c r="O900" i="8"/>
  <c r="S900" i="8" s="1"/>
  <c r="AD900" i="8" s="1"/>
  <c r="W902" i="8"/>
  <c r="W924" i="8"/>
  <c r="W929" i="8"/>
  <c r="AA929" i="8" s="1"/>
  <c r="W930" i="8"/>
  <c r="AA930" i="8" s="1"/>
  <c r="Z934" i="8"/>
  <c r="X934" i="8" s="1"/>
  <c r="AB934" i="8" s="1"/>
  <c r="R936" i="8"/>
  <c r="W939" i="8"/>
  <c r="AA939" i="8" s="1"/>
  <c r="W942" i="8"/>
  <c r="AA942" i="8" s="1"/>
  <c r="Z946" i="8"/>
  <c r="W947" i="8"/>
  <c r="AA947" i="8" s="1"/>
  <c r="S950" i="8"/>
  <c r="AD950" i="8" s="1"/>
  <c r="R955" i="8"/>
  <c r="O955" i="8"/>
  <c r="W957" i="8"/>
  <c r="AA957" i="8" s="1"/>
  <c r="W961" i="8"/>
  <c r="AA961" i="8" s="1"/>
  <c r="S964" i="8"/>
  <c r="AD964" i="8" s="1"/>
  <c r="W968" i="8"/>
  <c r="N969" i="8"/>
  <c r="O970" i="8"/>
  <c r="S970" i="8" s="1"/>
  <c r="W975" i="8"/>
  <c r="S983" i="8"/>
  <c r="AD983" i="8" s="1"/>
  <c r="Z1070" i="8"/>
  <c r="O1078" i="8"/>
  <c r="S1078" i="8" s="1"/>
  <c r="AD1078" i="8" s="1"/>
  <c r="N1078" i="8"/>
  <c r="O1099" i="8"/>
  <c r="N1099" i="8"/>
  <c r="R1099" i="8"/>
  <c r="O1111" i="8"/>
  <c r="S1111" i="8" s="1"/>
  <c r="AD1111" i="8" s="1"/>
  <c r="N1010" i="8"/>
  <c r="N1013" i="8"/>
  <c r="N1033" i="8"/>
  <c r="N1041" i="8"/>
  <c r="N1065" i="8"/>
  <c r="N1075" i="8"/>
  <c r="S1101" i="8"/>
  <c r="N1111" i="8"/>
  <c r="N1122" i="8"/>
  <c r="N1124" i="8"/>
  <c r="R1132" i="8"/>
  <c r="N1141" i="8"/>
  <c r="N1156" i="8"/>
  <c r="O1157" i="8"/>
  <c r="N1157" i="8"/>
  <c r="X1173" i="8"/>
  <c r="AB1173" i="8" s="1"/>
  <c r="X1203" i="8"/>
  <c r="AB1203" i="8" s="1"/>
  <c r="R1230" i="8"/>
  <c r="N1230" i="8"/>
  <c r="R1243" i="8"/>
  <c r="O1243" i="8"/>
  <c r="N1243" i="8"/>
  <c r="R1247" i="8"/>
  <c r="N1247" i="8"/>
  <c r="R1281" i="8"/>
  <c r="O1281" i="8"/>
  <c r="N1281" i="8"/>
  <c r="O1297" i="8"/>
  <c r="N1297" i="8"/>
  <c r="R1297" i="8"/>
  <c r="O982" i="8"/>
  <c r="S982" i="8" s="1"/>
  <c r="AD982" i="8" s="1"/>
  <c r="N986" i="8"/>
  <c r="X986" i="8"/>
  <c r="AB986" i="8" s="1"/>
  <c r="X989" i="8"/>
  <c r="AB989" i="8" s="1"/>
  <c r="X990" i="8"/>
  <c r="AB990" i="8" s="1"/>
  <c r="W998" i="8"/>
  <c r="AA998" i="8" s="1"/>
  <c r="O1010" i="8"/>
  <c r="S1010" i="8" s="1"/>
  <c r="AD1010" i="8" s="1"/>
  <c r="N1018" i="8"/>
  <c r="X1018" i="8"/>
  <c r="AB1018" i="8" s="1"/>
  <c r="W1021" i="8"/>
  <c r="AA1021" i="8" s="1"/>
  <c r="X1029" i="8"/>
  <c r="AB1029" i="8" s="1"/>
  <c r="O1036" i="8"/>
  <c r="W1042" i="8"/>
  <c r="AA1042" i="8" s="1"/>
  <c r="W1045" i="8"/>
  <c r="AA1045" i="8" s="1"/>
  <c r="X1046" i="8"/>
  <c r="AB1046" i="8" s="1"/>
  <c r="O1059" i="8"/>
  <c r="S1061" i="8"/>
  <c r="AD1061" i="8" s="1"/>
  <c r="R1062" i="8"/>
  <c r="S1062" i="8" s="1"/>
  <c r="AD1062" i="8" s="1"/>
  <c r="O1065" i="8"/>
  <c r="S1065" i="8" s="1"/>
  <c r="AD1065" i="8" s="1"/>
  <c r="N1101" i="8"/>
  <c r="W1108" i="8"/>
  <c r="AA1108" i="8" s="1"/>
  <c r="S1113" i="8"/>
  <c r="AD1113" i="8" s="1"/>
  <c r="W1117" i="8"/>
  <c r="AA1117" i="8" s="1"/>
  <c r="O1124" i="8"/>
  <c r="S1124" i="8" s="1"/>
  <c r="S1128" i="8"/>
  <c r="AD1128" i="8" s="1"/>
  <c r="W1133" i="8"/>
  <c r="AA1133" i="8" s="1"/>
  <c r="S1137" i="8"/>
  <c r="AD1137" i="8" s="1"/>
  <c r="W1139" i="8"/>
  <c r="AA1139" i="8" s="1"/>
  <c r="AC1141" i="8"/>
  <c r="AF1141" i="8" s="1"/>
  <c r="W1144" i="8"/>
  <c r="AA1144" i="8" s="1"/>
  <c r="R1151" i="8"/>
  <c r="N1151" i="8"/>
  <c r="O1156" i="8"/>
  <c r="S1156" i="8" s="1"/>
  <c r="W1180" i="8"/>
  <c r="R1201" i="8"/>
  <c r="N1201" i="8"/>
  <c r="W1226" i="8"/>
  <c r="AA1226" i="8" s="1"/>
  <c r="W1257" i="8"/>
  <c r="AA1257" i="8" s="1"/>
  <c r="W1261" i="8"/>
  <c r="AA1261" i="8" s="1"/>
  <c r="X1265" i="8"/>
  <c r="AB1265" i="8" s="1"/>
  <c r="AC1265" i="8"/>
  <c r="AF1265" i="8" s="1"/>
  <c r="S1280" i="8"/>
  <c r="N1287" i="8"/>
  <c r="X1301" i="8"/>
  <c r="AB1301" i="8" s="1"/>
  <c r="O1325" i="8"/>
  <c r="N1325" i="8"/>
  <c r="R1325" i="8"/>
  <c r="W1388" i="8"/>
  <c r="R1535" i="8"/>
  <c r="O1535" i="8"/>
  <c r="N1535" i="8"/>
  <c r="W1580" i="8"/>
  <c r="AA1580" i="8" s="1"/>
  <c r="Z1580" i="8"/>
  <c r="X1580" i="8" s="1"/>
  <c r="AB1580" i="8" s="1"/>
  <c r="R1606" i="8"/>
  <c r="N1606" i="8"/>
  <c r="R1163" i="8"/>
  <c r="N1163" i="8"/>
  <c r="O1184" i="8"/>
  <c r="R1184" i="8"/>
  <c r="O1313" i="8"/>
  <c r="N1313" i="8"/>
  <c r="R1313" i="8"/>
  <c r="N1358" i="8"/>
  <c r="R1358" i="8"/>
  <c r="O1440" i="8"/>
  <c r="R1440" i="8"/>
  <c r="N1440" i="8"/>
  <c r="N995" i="8"/>
  <c r="N998" i="8"/>
  <c r="X998" i="8"/>
  <c r="AB998" i="8" s="1"/>
  <c r="N1003" i="8"/>
  <c r="S1004" i="8"/>
  <c r="AD1004" i="8" s="1"/>
  <c r="N1005" i="8"/>
  <c r="N1006" i="8"/>
  <c r="N1012" i="8"/>
  <c r="N1015" i="8"/>
  <c r="N1016" i="8"/>
  <c r="X1021" i="8"/>
  <c r="AB1021" i="8" s="1"/>
  <c r="Z1027" i="8"/>
  <c r="N1034" i="8"/>
  <c r="X1042" i="8"/>
  <c r="AB1042" i="8" s="1"/>
  <c r="S1046" i="8"/>
  <c r="AD1046" i="8" s="1"/>
  <c r="Z1054" i="8"/>
  <c r="N1056" i="8"/>
  <c r="N1067" i="8"/>
  <c r="N1071" i="8"/>
  <c r="N1072" i="8"/>
  <c r="N1079" i="8"/>
  <c r="N1095" i="8"/>
  <c r="AC1096" i="8"/>
  <c r="AF1096" i="8" s="1"/>
  <c r="N1100" i="8"/>
  <c r="N1109" i="8"/>
  <c r="N1133" i="8"/>
  <c r="N1134" i="8"/>
  <c r="R1150" i="8"/>
  <c r="N1150" i="8"/>
  <c r="X1171" i="8"/>
  <c r="AB1171" i="8" s="1"/>
  <c r="AC1171" i="8"/>
  <c r="AF1171" i="8" s="1"/>
  <c r="N1193" i="8"/>
  <c r="R1218" i="8"/>
  <c r="O1218" i="8"/>
  <c r="N1218" i="8"/>
  <c r="X1226" i="8"/>
  <c r="AB1226" i="8" s="1"/>
  <c r="R1277" i="8"/>
  <c r="O1277" i="8"/>
  <c r="S1294" i="8"/>
  <c r="AD1294" i="8" s="1"/>
  <c r="N1316" i="8"/>
  <c r="O1428" i="8"/>
  <c r="R1428" i="8"/>
  <c r="N1428" i="8"/>
  <c r="Z935" i="8"/>
  <c r="W937" i="8"/>
  <c r="AA937" i="8" s="1"/>
  <c r="W943" i="8"/>
  <c r="AA943" i="8" s="1"/>
  <c r="O946" i="8"/>
  <c r="S946" i="8" s="1"/>
  <c r="AD946" i="8" s="1"/>
  <c r="N951" i="8"/>
  <c r="X951" i="8"/>
  <c r="AB951" i="8" s="1"/>
  <c r="Z954" i="8"/>
  <c r="W964" i="8"/>
  <c r="AA964" i="8" s="1"/>
  <c r="N974" i="8"/>
  <c r="O976" i="8"/>
  <c r="S976" i="8" s="1"/>
  <c r="AD976" i="8" s="1"/>
  <c r="W981" i="8"/>
  <c r="AA981" i="8" s="1"/>
  <c r="Z983" i="8"/>
  <c r="AC990" i="8"/>
  <c r="AF990" i="8" s="1"/>
  <c r="O995" i="8"/>
  <c r="S995" i="8" s="1"/>
  <c r="N997" i="8"/>
  <c r="O998" i="8"/>
  <c r="S998" i="8" s="1"/>
  <c r="AD998" i="8" s="1"/>
  <c r="W1002" i="8"/>
  <c r="AA1002" i="8" s="1"/>
  <c r="O1003" i="8"/>
  <c r="S1003" i="8" s="1"/>
  <c r="AD1003" i="8" s="1"/>
  <c r="N1004" i="8"/>
  <c r="O1006" i="8"/>
  <c r="S1006" i="8" s="1"/>
  <c r="AD1006" i="8" s="1"/>
  <c r="W1013" i="8"/>
  <c r="AA1013" i="8" s="1"/>
  <c r="O1015" i="8"/>
  <c r="S1015" i="8" s="1"/>
  <c r="AD1015" i="8" s="1"/>
  <c r="AC1018" i="8"/>
  <c r="AF1018" i="8" s="1"/>
  <c r="AC1021" i="8"/>
  <c r="AF1021" i="8" s="1"/>
  <c r="X1022" i="8"/>
  <c r="AB1022" i="8" s="1"/>
  <c r="O1028" i="8"/>
  <c r="N1029" i="8"/>
  <c r="N1030" i="8"/>
  <c r="X1030" i="8"/>
  <c r="AB1030" i="8" s="1"/>
  <c r="X1033" i="8"/>
  <c r="AB1033" i="8" s="1"/>
  <c r="O1034" i="8"/>
  <c r="S1034" i="8" s="1"/>
  <c r="X1037" i="8"/>
  <c r="AB1037" i="8" s="1"/>
  <c r="N1038" i="8"/>
  <c r="X1038" i="8"/>
  <c r="AB1038" i="8" s="1"/>
  <c r="X1041" i="8"/>
  <c r="AB1041" i="8" s="1"/>
  <c r="N1042" i="8"/>
  <c r="N1047" i="8"/>
  <c r="O1049" i="8"/>
  <c r="N1055" i="8"/>
  <c r="O1071" i="8"/>
  <c r="S1071" i="8" s="1"/>
  <c r="AD1071" i="8" s="1"/>
  <c r="W1073" i="8"/>
  <c r="AA1073" i="8" s="1"/>
  <c r="W1081" i="8"/>
  <c r="AA1081" i="8" s="1"/>
  <c r="W1083" i="8"/>
  <c r="N1087" i="8"/>
  <c r="N1088" i="8"/>
  <c r="AA1100" i="8"/>
  <c r="N1102" i="8"/>
  <c r="N1103" i="8"/>
  <c r="O1109" i="8"/>
  <c r="S1109" i="8" s="1"/>
  <c r="Z1110" i="8"/>
  <c r="S1117" i="8"/>
  <c r="W1122" i="8"/>
  <c r="AA1122" i="8" s="1"/>
  <c r="N1123" i="8"/>
  <c r="O1134" i="8"/>
  <c r="S1134" i="8" s="1"/>
  <c r="AD1134" i="8" s="1"/>
  <c r="W1136" i="8"/>
  <c r="AA1136" i="8" s="1"/>
  <c r="W1138" i="8"/>
  <c r="AA1138" i="8" s="1"/>
  <c r="S1139" i="8"/>
  <c r="AD1139" i="8" s="1"/>
  <c r="N1144" i="8"/>
  <c r="R1153" i="8"/>
  <c r="O1153" i="8"/>
  <c r="R1157" i="8"/>
  <c r="R1158" i="8"/>
  <c r="X1160" i="8"/>
  <c r="AB1160" i="8" s="1"/>
  <c r="S1169" i="8"/>
  <c r="AD1169" i="8" s="1"/>
  <c r="R1178" i="8"/>
  <c r="S1178" i="8" s="1"/>
  <c r="N1178" i="8"/>
  <c r="N1239" i="8"/>
  <c r="W1249" i="8"/>
  <c r="AA1249" i="8" s="1"/>
  <c r="R1257" i="8"/>
  <c r="O1257" i="8"/>
  <c r="R1261" i="8"/>
  <c r="O1261" i="8"/>
  <c r="R1291" i="8"/>
  <c r="N1291" i="8"/>
  <c r="N1312" i="8"/>
  <c r="R1318" i="8"/>
  <c r="O1318" i="8"/>
  <c r="N1318" i="8"/>
  <c r="R1322" i="8"/>
  <c r="N1322" i="8"/>
  <c r="W1329" i="8"/>
  <c r="AA1329" i="8" s="1"/>
  <c r="O974" i="8"/>
  <c r="S974" i="8" s="1"/>
  <c r="AD974" i="8" s="1"/>
  <c r="O988" i="8"/>
  <c r="Z995" i="8"/>
  <c r="Z1003" i="8"/>
  <c r="X1003" i="8" s="1"/>
  <c r="AB1003" i="8" s="1"/>
  <c r="Z1015" i="8"/>
  <c r="X1015" i="8" s="1"/>
  <c r="AB1015" i="8" s="1"/>
  <c r="O1030" i="8"/>
  <c r="S1030" i="8" s="1"/>
  <c r="AD1030" i="8" s="1"/>
  <c r="O1038" i="8"/>
  <c r="S1038" i="8" s="1"/>
  <c r="AD1038" i="8" s="1"/>
  <c r="O1042" i="8"/>
  <c r="S1042" i="8" s="1"/>
  <c r="AD1042" i="8" s="1"/>
  <c r="O1047" i="8"/>
  <c r="S1047" i="8" s="1"/>
  <c r="O1077" i="8"/>
  <c r="S1097" i="8"/>
  <c r="AD1097" i="8" s="1"/>
  <c r="Z1102" i="8"/>
  <c r="X1102" i="8" s="1"/>
  <c r="AB1102" i="8" s="1"/>
  <c r="W1104" i="8"/>
  <c r="AA1104" i="8" s="1"/>
  <c r="W1107" i="8"/>
  <c r="AA1107" i="8" s="1"/>
  <c r="R1110" i="8"/>
  <c r="S1110" i="8" s="1"/>
  <c r="AD1110" i="8" s="1"/>
  <c r="S1120" i="8"/>
  <c r="O1132" i="8"/>
  <c r="W1137" i="8"/>
  <c r="AA1137" i="8" s="1"/>
  <c r="O1144" i="8"/>
  <c r="S1144" i="8" s="1"/>
  <c r="AD1144" i="8" s="1"/>
  <c r="O1145" i="8"/>
  <c r="S1145" i="8" s="1"/>
  <c r="AD1145" i="8" s="1"/>
  <c r="S1148" i="8"/>
  <c r="AD1148" i="8" s="1"/>
  <c r="O1154" i="8"/>
  <c r="S1154" i="8" s="1"/>
  <c r="AD1154" i="8" s="1"/>
  <c r="S1159" i="8"/>
  <c r="AD1159" i="8" s="1"/>
  <c r="X1269" i="8"/>
  <c r="AB1269" i="8" s="1"/>
  <c r="N1276" i="8"/>
  <c r="W1281" i="8"/>
  <c r="R1305" i="8"/>
  <c r="O1305" i="8"/>
  <c r="N1305" i="8"/>
  <c r="AC1337" i="8"/>
  <c r="AF1337" i="8" s="1"/>
  <c r="X1337" i="8"/>
  <c r="AB1337" i="8" s="1"/>
  <c r="W1375" i="8"/>
  <c r="AA1375" i="8" s="1"/>
  <c r="Z1375" i="8"/>
  <c r="X1375" i="8" s="1"/>
  <c r="AB1375" i="8" s="1"/>
  <c r="S952" i="8"/>
  <c r="AD952" i="8" s="1"/>
  <c r="W953" i="8"/>
  <c r="AA953" i="8" s="1"/>
  <c r="N957" i="8"/>
  <c r="W962" i="8"/>
  <c r="AA962" i="8" s="1"/>
  <c r="S963" i="8"/>
  <c r="AD963" i="8" s="1"/>
  <c r="N968" i="8"/>
  <c r="Z971" i="8"/>
  <c r="X971" i="8" s="1"/>
  <c r="AB971" i="8" s="1"/>
  <c r="W972" i="8"/>
  <c r="N973" i="8"/>
  <c r="Z974" i="8"/>
  <c r="X974" i="8" s="1"/>
  <c r="AB974" i="8" s="1"/>
  <c r="W982" i="8"/>
  <c r="AA982" i="8" s="1"/>
  <c r="S996" i="8"/>
  <c r="AD996" i="8" s="1"/>
  <c r="AC998" i="8"/>
  <c r="AF998" i="8" s="1"/>
  <c r="AC1001" i="8"/>
  <c r="AF1001" i="8" s="1"/>
  <c r="N1002" i="8"/>
  <c r="X1002" i="8"/>
  <c r="AB1002" i="8" s="1"/>
  <c r="N1007" i="8"/>
  <c r="X1013" i="8"/>
  <c r="AB1013" i="8" s="1"/>
  <c r="W1017" i="8"/>
  <c r="AA1017" i="8" s="1"/>
  <c r="W1020" i="8"/>
  <c r="AA1020" i="8" s="1"/>
  <c r="S1022" i="8"/>
  <c r="AD1022" i="8" s="1"/>
  <c r="W1024" i="8"/>
  <c r="N1026" i="8"/>
  <c r="AC1042" i="8"/>
  <c r="AF1042" i="8" s="1"/>
  <c r="N1045" i="8"/>
  <c r="Z1049" i="8"/>
  <c r="W1075" i="8"/>
  <c r="AA1075" i="8" s="1"/>
  <c r="Z1078" i="8"/>
  <c r="N1082" i="8"/>
  <c r="N1083" i="8"/>
  <c r="Z1086" i="8"/>
  <c r="X1086" i="8" s="1"/>
  <c r="AB1086" i="8" s="1"/>
  <c r="S1089" i="8"/>
  <c r="AD1089" i="8" s="1"/>
  <c r="W1091" i="8"/>
  <c r="Z1094" i="8"/>
  <c r="X1096" i="8"/>
  <c r="AB1096" i="8" s="1"/>
  <c r="N1097" i="8"/>
  <c r="Z1098" i="8"/>
  <c r="R1102" i="8"/>
  <c r="S1102" i="8" s="1"/>
  <c r="AD1102" i="8" s="1"/>
  <c r="W1113" i="8"/>
  <c r="AA1113" i="8" s="1"/>
  <c r="S1114" i="8"/>
  <c r="AD1114" i="8" s="1"/>
  <c r="W1126" i="8"/>
  <c r="AA1126" i="8" s="1"/>
  <c r="W1130" i="8"/>
  <c r="S1140" i="8"/>
  <c r="AD1140" i="8" s="1"/>
  <c r="R1143" i="8"/>
  <c r="S1143" i="8" s="1"/>
  <c r="AD1143" i="8" s="1"/>
  <c r="N1143" i="8"/>
  <c r="Z1149" i="8"/>
  <c r="X1149" i="8" s="1"/>
  <c r="AB1149" i="8" s="1"/>
  <c r="W1151" i="8"/>
  <c r="AA1151" i="8" s="1"/>
  <c r="S1152" i="8"/>
  <c r="AD1152" i="8" s="1"/>
  <c r="O1192" i="8"/>
  <c r="N1192" i="8"/>
  <c r="R1192" i="8"/>
  <c r="R1219" i="8"/>
  <c r="S1219" i="8" s="1"/>
  <c r="AD1219" i="8" s="1"/>
  <c r="O1219" i="8"/>
  <c r="N1219" i="8"/>
  <c r="N1264" i="8"/>
  <c r="R1264" i="8"/>
  <c r="R1275" i="8"/>
  <c r="N1275" i="8"/>
  <c r="S1301" i="8"/>
  <c r="AD1301" i="8" s="1"/>
  <c r="S1317" i="8"/>
  <c r="R1337" i="8"/>
  <c r="O1337" i="8"/>
  <c r="R1479" i="8"/>
  <c r="N1479" i="8"/>
  <c r="W1483" i="8"/>
  <c r="AA1483" i="8" s="1"/>
  <c r="Z1483" i="8"/>
  <c r="X1483" i="8" s="1"/>
  <c r="AB1483" i="8" s="1"/>
  <c r="W1182" i="8"/>
  <c r="X1207" i="8"/>
  <c r="AB1207" i="8" s="1"/>
  <c r="S1214" i="8"/>
  <c r="AD1214" i="8" s="1"/>
  <c r="W1218" i="8"/>
  <c r="AA1218" i="8" s="1"/>
  <c r="W1227" i="8"/>
  <c r="AA1227" i="8" s="1"/>
  <c r="X1237" i="8"/>
  <c r="AB1237" i="8" s="1"/>
  <c r="W1256" i="8"/>
  <c r="AA1256" i="8" s="1"/>
  <c r="W1260" i="8"/>
  <c r="AA1260" i="8" s="1"/>
  <c r="W1264" i="8"/>
  <c r="AA1264" i="8" s="1"/>
  <c r="W1267" i="8"/>
  <c r="W1283" i="8"/>
  <c r="AA1283" i="8" s="1"/>
  <c r="X1293" i="8"/>
  <c r="AB1293" i="8" s="1"/>
  <c r="X1304" i="8"/>
  <c r="AB1304" i="8" s="1"/>
  <c r="W1332" i="8"/>
  <c r="AA1332" i="8" s="1"/>
  <c r="X1348" i="8"/>
  <c r="AB1348" i="8" s="1"/>
  <c r="AC1348" i="8"/>
  <c r="AF1348" i="8" s="1"/>
  <c r="X1360" i="8"/>
  <c r="AB1360" i="8" s="1"/>
  <c r="AC1360" i="8"/>
  <c r="AF1360" i="8" s="1"/>
  <c r="R1361" i="8"/>
  <c r="O1361" i="8"/>
  <c r="S1362" i="8"/>
  <c r="AD1362" i="8" s="1"/>
  <c r="R1365" i="8"/>
  <c r="O1365" i="8"/>
  <c r="X1378" i="8"/>
  <c r="AB1378" i="8" s="1"/>
  <c r="W1398" i="8"/>
  <c r="AA1398" i="8" s="1"/>
  <c r="W1427" i="8"/>
  <c r="AA1427" i="8" s="1"/>
  <c r="W1471" i="8"/>
  <c r="AA1471" i="8" s="1"/>
  <c r="Z1471" i="8"/>
  <c r="X1471" i="8" s="1"/>
  <c r="AB1471" i="8" s="1"/>
  <c r="O1520" i="8"/>
  <c r="R1520" i="8"/>
  <c r="X1569" i="8"/>
  <c r="AB1569" i="8" s="1"/>
  <c r="AC1569" i="8"/>
  <c r="AF1569" i="8" s="1"/>
  <c r="N1154" i="8"/>
  <c r="W1158" i="8"/>
  <c r="N1159" i="8"/>
  <c r="X1159" i="8"/>
  <c r="AB1159" i="8" s="1"/>
  <c r="W1164" i="8"/>
  <c r="AA1164" i="8" s="1"/>
  <c r="O1177" i="8"/>
  <c r="S1177" i="8" s="1"/>
  <c r="AD1177" i="8" s="1"/>
  <c r="W1181" i="8"/>
  <c r="AA1181" i="8" s="1"/>
  <c r="N1184" i="8"/>
  <c r="X1189" i="8"/>
  <c r="AB1189" i="8" s="1"/>
  <c r="W1190" i="8"/>
  <c r="AA1190" i="8" s="1"/>
  <c r="W1200" i="8"/>
  <c r="AA1200" i="8" s="1"/>
  <c r="W1206" i="8"/>
  <c r="AA1206" i="8" s="1"/>
  <c r="X1211" i="8"/>
  <c r="AB1211" i="8" s="1"/>
  <c r="N1212" i="8"/>
  <c r="S1221" i="8"/>
  <c r="AD1221" i="8" s="1"/>
  <c r="O1222" i="8"/>
  <c r="S1222" i="8" s="1"/>
  <c r="AD1222" i="8" s="1"/>
  <c r="S1236" i="8"/>
  <c r="N1238" i="8"/>
  <c r="W1241" i="8"/>
  <c r="AA1241" i="8" s="1"/>
  <c r="O1242" i="8"/>
  <c r="Z1248" i="8"/>
  <c r="X1248" i="8" s="1"/>
  <c r="AB1248" i="8" s="1"/>
  <c r="O1249" i="8"/>
  <c r="S1249" i="8" s="1"/>
  <c r="W1250" i="8"/>
  <c r="O1254" i="8"/>
  <c r="S1254" i="8" s="1"/>
  <c r="AD1254" i="8" s="1"/>
  <c r="N1257" i="8"/>
  <c r="N1260" i="8"/>
  <c r="N1262" i="8"/>
  <c r="O1265" i="8"/>
  <c r="S1265" i="8" s="1"/>
  <c r="O1270" i="8"/>
  <c r="S1270" i="8" s="1"/>
  <c r="AD1270" i="8" s="1"/>
  <c r="N1273" i="8"/>
  <c r="W1274" i="8"/>
  <c r="N1277" i="8"/>
  <c r="N1280" i="8"/>
  <c r="Z1284" i="8"/>
  <c r="X1284" i="8" s="1"/>
  <c r="AB1284" i="8" s="1"/>
  <c r="S1293" i="8"/>
  <c r="AD1293" i="8" s="1"/>
  <c r="W1300" i="8"/>
  <c r="AA1300" i="8" s="1"/>
  <c r="O1309" i="8"/>
  <c r="S1309" i="8" s="1"/>
  <c r="O1312" i="8"/>
  <c r="O1316" i="8"/>
  <c r="O1324" i="8"/>
  <c r="S1324" i="8" s="1"/>
  <c r="AD1324" i="8" s="1"/>
  <c r="N1326" i="8"/>
  <c r="N1332" i="8"/>
  <c r="R1338" i="8"/>
  <c r="S1338" i="8" s="1"/>
  <c r="AD1338" i="8" s="1"/>
  <c r="R1393" i="8"/>
  <c r="AC1475" i="8"/>
  <c r="AF1475" i="8" s="1"/>
  <c r="N1529" i="8"/>
  <c r="R1529" i="8"/>
  <c r="S1595" i="8"/>
  <c r="AD1595" i="8" s="1"/>
  <c r="X1168" i="8"/>
  <c r="AB1168" i="8" s="1"/>
  <c r="Z1199" i="8"/>
  <c r="X1199" i="8" s="1"/>
  <c r="AB1199" i="8" s="1"/>
  <c r="AC1239" i="8"/>
  <c r="AF1239" i="8" s="1"/>
  <c r="O1244" i="8"/>
  <c r="AC1254" i="8"/>
  <c r="AF1254" i="8" s="1"/>
  <c r="AA1270" i="8"/>
  <c r="O1273" i="8"/>
  <c r="S1273" i="8" s="1"/>
  <c r="AA1280" i="8"/>
  <c r="N1320" i="8"/>
  <c r="O1332" i="8"/>
  <c r="S1332" i="8" s="1"/>
  <c r="AD1332" i="8" s="1"/>
  <c r="N1333" i="8"/>
  <c r="R1342" i="8"/>
  <c r="S1342" i="8" s="1"/>
  <c r="AD1342" i="8" s="1"/>
  <c r="N1342" i="8"/>
  <c r="N1356" i="8"/>
  <c r="N1357" i="8"/>
  <c r="N1375" i="8"/>
  <c r="R1375" i="8"/>
  <c r="S1386" i="8"/>
  <c r="AD1386" i="8" s="1"/>
  <c r="R1401" i="8"/>
  <c r="N1401" i="8"/>
  <c r="R1426" i="8"/>
  <c r="S1426" i="8" s="1"/>
  <c r="O1426" i="8"/>
  <c r="N1426" i="8"/>
  <c r="R1438" i="8"/>
  <c r="O1438" i="8"/>
  <c r="W1462" i="8"/>
  <c r="AA1462" i="8" s="1"/>
  <c r="R1580" i="8"/>
  <c r="O1580" i="8"/>
  <c r="S1580" i="8" s="1"/>
  <c r="AD1580" i="8" s="1"/>
  <c r="Z1144" i="8"/>
  <c r="Z1152" i="8"/>
  <c r="AC1159" i="8"/>
  <c r="AF1159" i="8" s="1"/>
  <c r="O1160" i="8"/>
  <c r="S1160" i="8" s="1"/>
  <c r="N1165" i="8"/>
  <c r="X1167" i="8"/>
  <c r="AB1167" i="8" s="1"/>
  <c r="N1168" i="8"/>
  <c r="O1172" i="8"/>
  <c r="S1172" i="8" s="1"/>
  <c r="AD1172" i="8" s="1"/>
  <c r="W1176" i="8"/>
  <c r="AA1176" i="8" s="1"/>
  <c r="AC1186" i="8"/>
  <c r="AF1186" i="8" s="1"/>
  <c r="W1188" i="8"/>
  <c r="AA1188" i="8" s="1"/>
  <c r="W1194" i="8"/>
  <c r="AA1194" i="8" s="1"/>
  <c r="N1196" i="8"/>
  <c r="W1202" i="8"/>
  <c r="X1210" i="8"/>
  <c r="AB1210" i="8" s="1"/>
  <c r="W1213" i="8"/>
  <c r="AA1213" i="8" s="1"/>
  <c r="N1215" i="8"/>
  <c r="N1217" i="8"/>
  <c r="W1228" i="8"/>
  <c r="W1234" i="8"/>
  <c r="AA1234" i="8" s="1"/>
  <c r="X1241" i="8"/>
  <c r="AB1241" i="8" s="1"/>
  <c r="Z1260" i="8"/>
  <c r="N1266" i="8"/>
  <c r="N1267" i="8"/>
  <c r="N1272" i="8"/>
  <c r="W1284" i="8"/>
  <c r="AA1284" i="8" s="1"/>
  <c r="W1285" i="8"/>
  <c r="AA1285" i="8" s="1"/>
  <c r="W1287" i="8"/>
  <c r="N1288" i="8"/>
  <c r="X1300" i="8"/>
  <c r="AB1300" i="8" s="1"/>
  <c r="X1313" i="8"/>
  <c r="AB1313" i="8" s="1"/>
  <c r="O1320" i="8"/>
  <c r="S1320" i="8" s="1"/>
  <c r="AD1320" i="8" s="1"/>
  <c r="R1354" i="8"/>
  <c r="N1354" i="8"/>
  <c r="O1356" i="8"/>
  <c r="S1356" i="8" s="1"/>
  <c r="AD1356" i="8" s="1"/>
  <c r="W1361" i="8"/>
  <c r="AA1361" i="8" s="1"/>
  <c r="O1385" i="8"/>
  <c r="R1397" i="8"/>
  <c r="S1397" i="8" s="1"/>
  <c r="O1397" i="8"/>
  <c r="N1397" i="8"/>
  <c r="S1425" i="8"/>
  <c r="R1451" i="8"/>
  <c r="N1451" i="8"/>
  <c r="W1482" i="8"/>
  <c r="AA1482" i="8" s="1"/>
  <c r="N1483" i="8"/>
  <c r="R1483" i="8"/>
  <c r="S1483" i="8" s="1"/>
  <c r="O1483" i="8"/>
  <c r="W1501" i="8"/>
  <c r="AA1501" i="8" s="1"/>
  <c r="Z1501" i="8"/>
  <c r="R1536" i="8"/>
  <c r="O1536" i="8"/>
  <c r="N1536" i="8"/>
  <c r="W1551" i="8"/>
  <c r="AA1551" i="8" s="1"/>
  <c r="O1147" i="8"/>
  <c r="O1158" i="8"/>
  <c r="N1164" i="8"/>
  <c r="O1166" i="8"/>
  <c r="S1166" i="8" s="1"/>
  <c r="O1168" i="8"/>
  <c r="S1168" i="8" s="1"/>
  <c r="AD1168" i="8" s="1"/>
  <c r="AC1168" i="8"/>
  <c r="AF1168" i="8" s="1"/>
  <c r="X1187" i="8"/>
  <c r="AB1187" i="8" s="1"/>
  <c r="S1225" i="8"/>
  <c r="AD1225" i="8" s="1"/>
  <c r="S1232" i="8"/>
  <c r="AA1244" i="8"/>
  <c r="Z1257" i="8"/>
  <c r="X1257" i="8" s="1"/>
  <c r="AB1257" i="8" s="1"/>
  <c r="S1288" i="8"/>
  <c r="AD1288" i="8" s="1"/>
  <c r="W1304" i="8"/>
  <c r="AA1304" i="8" s="1"/>
  <c r="N1317" i="8"/>
  <c r="X1317" i="8"/>
  <c r="AB1317" i="8" s="1"/>
  <c r="W1328" i="8"/>
  <c r="AA1328" i="8" s="1"/>
  <c r="R1366" i="8"/>
  <c r="N1366" i="8"/>
  <c r="N1385" i="8"/>
  <c r="W1428" i="8"/>
  <c r="AA1428" i="8" s="1"/>
  <c r="R1429" i="8"/>
  <c r="O1429" i="8"/>
  <c r="N1429" i="8"/>
  <c r="W1432" i="8"/>
  <c r="AA1432" i="8" s="1"/>
  <c r="S1445" i="8"/>
  <c r="AD1445" i="8" s="1"/>
  <c r="R1470" i="8"/>
  <c r="O1470" i="8"/>
  <c r="N1470" i="8"/>
  <c r="W1571" i="8"/>
  <c r="AA1571" i="8" s="1"/>
  <c r="Z1141" i="8"/>
  <c r="X1141" i="8" s="1"/>
  <c r="AB1141" i="8" s="1"/>
  <c r="N1142" i="8"/>
  <c r="Z1145" i="8"/>
  <c r="X1145" i="8" s="1"/>
  <c r="AB1145" i="8" s="1"/>
  <c r="AA1147" i="8"/>
  <c r="W1154" i="8"/>
  <c r="AA1154" i="8" s="1"/>
  <c r="W1156" i="8"/>
  <c r="AA1156" i="8" s="1"/>
  <c r="Z1157" i="8"/>
  <c r="X1157" i="8" s="1"/>
  <c r="AB1157" i="8" s="1"/>
  <c r="X1176" i="8"/>
  <c r="AB1176" i="8" s="1"/>
  <c r="R1186" i="8"/>
  <c r="S1186" i="8" s="1"/>
  <c r="W1204" i="8"/>
  <c r="AA1204" i="8" s="1"/>
  <c r="O1217" i="8"/>
  <c r="X1222" i="8"/>
  <c r="AB1222" i="8" s="1"/>
  <c r="N1225" i="8"/>
  <c r="N1232" i="8"/>
  <c r="N1235" i="8"/>
  <c r="N1240" i="8"/>
  <c r="N1250" i="8"/>
  <c r="S1252" i="8"/>
  <c r="AD1252" i="8" s="1"/>
  <c r="W1262" i="8"/>
  <c r="N1263" i="8"/>
  <c r="W1265" i="8"/>
  <c r="AA1265" i="8" s="1"/>
  <c r="Z1272" i="8"/>
  <c r="N1274" i="8"/>
  <c r="W1276" i="8"/>
  <c r="AA1276" i="8" s="1"/>
  <c r="S1282" i="8"/>
  <c r="AD1282" i="8" s="1"/>
  <c r="N1285" i="8"/>
  <c r="AA1288" i="8"/>
  <c r="N1295" i="8"/>
  <c r="W1312" i="8"/>
  <c r="AA1312" i="8" s="1"/>
  <c r="W1316" i="8"/>
  <c r="AA1316" i="8" s="1"/>
  <c r="X1321" i="8"/>
  <c r="AB1321" i="8" s="1"/>
  <c r="W1324" i="8"/>
  <c r="AA1324" i="8" s="1"/>
  <c r="X1475" i="8"/>
  <c r="AB1475" i="8" s="1"/>
  <c r="R1476" i="8"/>
  <c r="S1476" i="8" s="1"/>
  <c r="AD1476" i="8" s="1"/>
  <c r="O1476" i="8"/>
  <c r="R1499" i="8"/>
  <c r="N1499" i="8"/>
  <c r="R1523" i="8"/>
  <c r="O1523" i="8"/>
  <c r="O1543" i="8"/>
  <c r="R1543" i="8"/>
  <c r="N1543" i="8"/>
  <c r="N1374" i="8"/>
  <c r="AC1375" i="8"/>
  <c r="AF1375" i="8" s="1"/>
  <c r="O1401" i="8"/>
  <c r="N1403" i="8"/>
  <c r="N1414" i="8"/>
  <c r="O1437" i="8"/>
  <c r="S1437" i="8" s="1"/>
  <c r="AD1437" i="8" s="1"/>
  <c r="X1437" i="8"/>
  <c r="AB1437" i="8" s="1"/>
  <c r="N1438" i="8"/>
  <c r="AA1448" i="8"/>
  <c r="AA1449" i="8"/>
  <c r="X1462" i="8"/>
  <c r="AB1462" i="8" s="1"/>
  <c r="R1466" i="8"/>
  <c r="S1471" i="8"/>
  <c r="AD1471" i="8" s="1"/>
  <c r="O1474" i="8"/>
  <c r="N1475" i="8"/>
  <c r="N1476" i="8"/>
  <c r="N1478" i="8"/>
  <c r="N1487" i="8"/>
  <c r="O1502" i="8"/>
  <c r="R1525" i="8"/>
  <c r="N1525" i="8"/>
  <c r="Z1539" i="8"/>
  <c r="R1541" i="8"/>
  <c r="O1541" i="8"/>
  <c r="R1604" i="8"/>
  <c r="O1604" i="8"/>
  <c r="N1337" i="8"/>
  <c r="W1340" i="8"/>
  <c r="AA1340" i="8" s="1"/>
  <c r="N1361" i="8"/>
  <c r="X1361" i="8"/>
  <c r="AB1361" i="8" s="1"/>
  <c r="S1368" i="8"/>
  <c r="AD1368" i="8" s="1"/>
  <c r="X1368" i="8"/>
  <c r="AB1368" i="8" s="1"/>
  <c r="W1369" i="8"/>
  <c r="AA1369" i="8" s="1"/>
  <c r="W1372" i="8"/>
  <c r="AA1372" i="8" s="1"/>
  <c r="O1374" i="8"/>
  <c r="S1374" i="8" s="1"/>
  <c r="W1386" i="8"/>
  <c r="AA1386" i="8" s="1"/>
  <c r="O1393" i="8"/>
  <c r="S1399" i="8"/>
  <c r="AD1399" i="8" s="1"/>
  <c r="AC1403" i="8"/>
  <c r="AF1403" i="8" s="1"/>
  <c r="W1407" i="8"/>
  <c r="AA1407" i="8" s="1"/>
  <c r="W1411" i="8"/>
  <c r="AA1411" i="8" s="1"/>
  <c r="N1412" i="8"/>
  <c r="W1416" i="8"/>
  <c r="AA1416" i="8" s="1"/>
  <c r="N1418" i="8"/>
  <c r="S1423" i="8"/>
  <c r="AD1423" i="8" s="1"/>
  <c r="N1433" i="8"/>
  <c r="N1434" i="8"/>
  <c r="N1447" i="8"/>
  <c r="W1453" i="8"/>
  <c r="X1470" i="8"/>
  <c r="AB1470" i="8" s="1"/>
  <c r="O1478" i="8"/>
  <c r="S1478" i="8" s="1"/>
  <c r="AD1478" i="8" s="1"/>
  <c r="W1481" i="8"/>
  <c r="AA1481" i="8" s="1"/>
  <c r="W1485" i="8"/>
  <c r="X1488" i="8"/>
  <c r="AB1488" i="8" s="1"/>
  <c r="S1491" i="8"/>
  <c r="AD1491" i="8" s="1"/>
  <c r="W1495" i="8"/>
  <c r="AA1495" i="8" s="1"/>
  <c r="N1496" i="8"/>
  <c r="W1497" i="8"/>
  <c r="AA1497" i="8" s="1"/>
  <c r="Z1497" i="8"/>
  <c r="X1497" i="8" s="1"/>
  <c r="AB1497" i="8" s="1"/>
  <c r="N1510" i="8"/>
  <c r="R1510" i="8"/>
  <c r="S1510" i="8" s="1"/>
  <c r="AD1510" i="8" s="1"/>
  <c r="W1513" i="8"/>
  <c r="AA1513" i="8" s="1"/>
  <c r="Z1513" i="8"/>
  <c r="Z1523" i="8"/>
  <c r="X1523" i="8" s="1"/>
  <c r="AB1523" i="8" s="1"/>
  <c r="AA1538" i="8"/>
  <c r="AC1542" i="8"/>
  <c r="AF1542" i="8" s="1"/>
  <c r="W1568" i="8"/>
  <c r="AA1568" i="8" s="1"/>
  <c r="S1622" i="8"/>
  <c r="AD1622" i="8" s="1"/>
  <c r="X1390" i="8"/>
  <c r="AB1390" i="8" s="1"/>
  <c r="S1400" i="8"/>
  <c r="AD1400" i="8" s="1"/>
  <c r="S1402" i="8"/>
  <c r="O1412" i="8"/>
  <c r="S1412" i="8" s="1"/>
  <c r="X1433" i="8"/>
  <c r="AB1433" i="8" s="1"/>
  <c r="S1475" i="8"/>
  <c r="AD1475" i="8" s="1"/>
  <c r="R1502" i="8"/>
  <c r="S1621" i="8"/>
  <c r="AD1621" i="8" s="1"/>
  <c r="X1340" i="8"/>
  <c r="AB1340" i="8" s="1"/>
  <c r="S1344" i="8"/>
  <c r="AD1344" i="8" s="1"/>
  <c r="N1373" i="8"/>
  <c r="W1378" i="8"/>
  <c r="AA1378" i="8" s="1"/>
  <c r="W1379" i="8"/>
  <c r="AA1379" i="8" s="1"/>
  <c r="X1380" i="8"/>
  <c r="AB1380" i="8" s="1"/>
  <c r="N1387" i="8"/>
  <c r="W1390" i="8"/>
  <c r="AA1390" i="8" s="1"/>
  <c r="X1391" i="8"/>
  <c r="AB1391" i="8" s="1"/>
  <c r="X1394" i="8"/>
  <c r="AB1394" i="8" s="1"/>
  <c r="S1396" i="8"/>
  <c r="AD1396" i="8" s="1"/>
  <c r="N1400" i="8"/>
  <c r="N1408" i="8"/>
  <c r="N1413" i="8"/>
  <c r="N1420" i="8"/>
  <c r="X1421" i="8"/>
  <c r="AB1421" i="8" s="1"/>
  <c r="N1424" i="8"/>
  <c r="N1425" i="8"/>
  <c r="Z1428" i="8"/>
  <c r="X1428" i="8" s="1"/>
  <c r="AB1428" i="8" s="1"/>
  <c r="O1433" i="8"/>
  <c r="S1433" i="8" s="1"/>
  <c r="AD1433" i="8" s="1"/>
  <c r="AC1433" i="8"/>
  <c r="AF1433" i="8" s="1"/>
  <c r="W1441" i="8"/>
  <c r="AA1441" i="8" s="1"/>
  <c r="W1445" i="8"/>
  <c r="AA1445" i="8" s="1"/>
  <c r="W1450" i="8"/>
  <c r="AA1450" i="8" s="1"/>
  <c r="N1459" i="8"/>
  <c r="N1471" i="8"/>
  <c r="N1482" i="8"/>
  <c r="N1485" i="8"/>
  <c r="R1485" i="8"/>
  <c r="S1485" i="8" s="1"/>
  <c r="AD1485" i="8" s="1"/>
  <c r="R1488" i="8"/>
  <c r="O1488" i="8"/>
  <c r="W1491" i="8"/>
  <c r="AA1491" i="8" s="1"/>
  <c r="X1495" i="8"/>
  <c r="AB1495" i="8" s="1"/>
  <c r="O1514" i="8"/>
  <c r="R1524" i="8"/>
  <c r="O1524" i="8"/>
  <c r="O1525" i="8"/>
  <c r="W1539" i="8"/>
  <c r="AA1539" i="8" s="1"/>
  <c r="S1540" i="8"/>
  <c r="AD1540" i="8" s="1"/>
  <c r="AA1541" i="8"/>
  <c r="W1543" i="8"/>
  <c r="AA1543" i="8" s="1"/>
  <c r="AC1547" i="8"/>
  <c r="AF1547" i="8" s="1"/>
  <c r="X1581" i="8"/>
  <c r="AB1581" i="8" s="1"/>
  <c r="W1588" i="8"/>
  <c r="AA1588" i="8" s="1"/>
  <c r="W1590" i="8"/>
  <c r="AA1590" i="8" s="1"/>
  <c r="S1600" i="8"/>
  <c r="AD1600" i="8" s="1"/>
  <c r="X1441" i="8"/>
  <c r="AB1441" i="8" s="1"/>
  <c r="O1444" i="8"/>
  <c r="S1444" i="8" s="1"/>
  <c r="AD1444" i="8" s="1"/>
  <c r="N1444" i="8"/>
  <c r="X1450" i="8"/>
  <c r="AB1450" i="8" s="1"/>
  <c r="R1532" i="8"/>
  <c r="O1532" i="8"/>
  <c r="R1550" i="8"/>
  <c r="N1550" i="8"/>
  <c r="R1553" i="8"/>
  <c r="S1553" i="8" s="1"/>
  <c r="N1553" i="8"/>
  <c r="R1575" i="8"/>
  <c r="O1575" i="8"/>
  <c r="R1586" i="8"/>
  <c r="S1586" i="8" s="1"/>
  <c r="AD1586" i="8" s="1"/>
  <c r="W1336" i="8"/>
  <c r="AA1336" i="8" s="1"/>
  <c r="X1345" i="8"/>
  <c r="AB1345" i="8" s="1"/>
  <c r="W1360" i="8"/>
  <c r="AA1360" i="8" s="1"/>
  <c r="W1365" i="8"/>
  <c r="AA1365" i="8" s="1"/>
  <c r="S1369" i="8"/>
  <c r="AD1369" i="8" s="1"/>
  <c r="W1374" i="8"/>
  <c r="AA1374" i="8" s="1"/>
  <c r="N1376" i="8"/>
  <c r="N1390" i="8"/>
  <c r="X1395" i="8"/>
  <c r="AB1395" i="8" s="1"/>
  <c r="Z1400" i="8"/>
  <c r="X1400" i="8" s="1"/>
  <c r="AB1400" i="8" s="1"/>
  <c r="N1404" i="8"/>
  <c r="N1407" i="8"/>
  <c r="N1416" i="8"/>
  <c r="N1422" i="8"/>
  <c r="R1424" i="8"/>
  <c r="S1424" i="8" s="1"/>
  <c r="X1425" i="8"/>
  <c r="AB1425" i="8" s="1"/>
  <c r="N1431" i="8"/>
  <c r="X1445" i="8"/>
  <c r="AB1445" i="8" s="1"/>
  <c r="N1456" i="8"/>
  <c r="N1465" i="8"/>
  <c r="X1467" i="8"/>
  <c r="AB1467" i="8" s="1"/>
  <c r="W1472" i="8"/>
  <c r="AA1472" i="8" s="1"/>
  <c r="S1474" i="8"/>
  <c r="AD1474" i="8" s="1"/>
  <c r="W1476" i="8"/>
  <c r="AA1476" i="8" s="1"/>
  <c r="X1479" i="8"/>
  <c r="AB1479" i="8" s="1"/>
  <c r="W1507" i="8"/>
  <c r="R1514" i="8"/>
  <c r="R1521" i="8"/>
  <c r="O1521" i="8"/>
  <c r="W1531" i="8"/>
  <c r="N1532" i="8"/>
  <c r="W1562" i="8"/>
  <c r="AA1562" i="8" s="1"/>
  <c r="N1563" i="8"/>
  <c r="O1584" i="8"/>
  <c r="S1584" i="8" s="1"/>
  <c r="AD1584" i="8" s="1"/>
  <c r="R1588" i="8"/>
  <c r="N1588" i="8"/>
  <c r="R1591" i="8"/>
  <c r="Z1617" i="8"/>
  <c r="X1617" i="8" s="1"/>
  <c r="AB1617" i="8" s="1"/>
  <c r="R1618" i="8"/>
  <c r="R1626" i="8"/>
  <c r="S1626" i="8" s="1"/>
  <c r="AD1626" i="8" s="1"/>
  <c r="O1635" i="8"/>
  <c r="N1637" i="8"/>
  <c r="N1639" i="8"/>
  <c r="R1646" i="8"/>
  <c r="S1646" i="8" s="1"/>
  <c r="AD1646" i="8" s="1"/>
  <c r="R1647" i="8"/>
  <c r="S1647" i="8" s="1"/>
  <c r="AD1647" i="8" s="1"/>
  <c r="Z1622" i="8"/>
  <c r="W1627" i="8"/>
  <c r="AA1627" i="8" s="1"/>
  <c r="N1628" i="8"/>
  <c r="O1631" i="8"/>
  <c r="O1637" i="8"/>
  <c r="S1637" i="8" s="1"/>
  <c r="AD1637" i="8" s="1"/>
  <c r="O1638" i="8"/>
  <c r="S1638" i="8" s="1"/>
  <c r="AD1638" i="8" s="1"/>
  <c r="N1644" i="8"/>
  <c r="N1612" i="8"/>
  <c r="N1518" i="8"/>
  <c r="N1524" i="8"/>
  <c r="Z1535" i="8"/>
  <c r="X1535" i="8" s="1"/>
  <c r="AB1535" i="8" s="1"/>
  <c r="N1541" i="8"/>
  <c r="O1542" i="8"/>
  <c r="S1542" i="8" s="1"/>
  <c r="S1547" i="8"/>
  <c r="AD1547" i="8" s="1"/>
  <c r="W1552" i="8"/>
  <c r="AA1552" i="8" s="1"/>
  <c r="W1558" i="8"/>
  <c r="AA1558" i="8" s="1"/>
  <c r="N1559" i="8"/>
  <c r="R1570" i="8"/>
  <c r="S1570" i="8" s="1"/>
  <c r="AD1570" i="8" s="1"/>
  <c r="N1576" i="8"/>
  <c r="W1577" i="8"/>
  <c r="W1585" i="8"/>
  <c r="AA1585" i="8" s="1"/>
  <c r="W1598" i="8"/>
  <c r="AA1598" i="8" s="1"/>
  <c r="W1610" i="8"/>
  <c r="W1617" i="8"/>
  <c r="W1619" i="8"/>
  <c r="AA1619" i="8" s="1"/>
  <c r="N1620" i="8"/>
  <c r="X1620" i="8"/>
  <c r="AB1620" i="8" s="1"/>
  <c r="N1633" i="8"/>
  <c r="N1634" i="8"/>
  <c r="O1641" i="8"/>
  <c r="S1641" i="8" s="1"/>
  <c r="AD1641" i="8" s="1"/>
  <c r="N1642" i="8"/>
  <c r="W1644" i="8"/>
  <c r="S1634" i="8"/>
  <c r="N1443" i="8"/>
  <c r="W1447" i="8"/>
  <c r="X1459" i="8"/>
  <c r="AB1459" i="8" s="1"/>
  <c r="S1462" i="8"/>
  <c r="N1468" i="8"/>
  <c r="N1484" i="8"/>
  <c r="X1503" i="8"/>
  <c r="AB1503" i="8" s="1"/>
  <c r="N1504" i="8"/>
  <c r="W1505" i="8"/>
  <c r="AA1505" i="8" s="1"/>
  <c r="W1509" i="8"/>
  <c r="AA1509" i="8" s="1"/>
  <c r="N1516" i="8"/>
  <c r="X1522" i="8"/>
  <c r="AB1522" i="8" s="1"/>
  <c r="W1526" i="8"/>
  <c r="AA1526" i="8" s="1"/>
  <c r="N1531" i="8"/>
  <c r="N1540" i="8"/>
  <c r="N1544" i="8"/>
  <c r="N1552" i="8"/>
  <c r="O1562" i="8"/>
  <c r="S1562" i="8" s="1"/>
  <c r="AD1562" i="8" s="1"/>
  <c r="W1583" i="8"/>
  <c r="AA1583" i="8" s="1"/>
  <c r="AC1585" i="8"/>
  <c r="AF1585" i="8" s="1"/>
  <c r="Z1585" i="8"/>
  <c r="X1585" i="8" s="1"/>
  <c r="AB1585" i="8" s="1"/>
  <c r="W1589" i="8"/>
  <c r="X1602" i="8"/>
  <c r="AB1602" i="8" s="1"/>
  <c r="X1604" i="8"/>
  <c r="AB1604" i="8" s="1"/>
  <c r="N1605" i="8"/>
  <c r="O1620" i="8"/>
  <c r="S1620" i="8" s="1"/>
  <c r="X1623" i="8"/>
  <c r="AB1623" i="8" s="1"/>
  <c r="N1626" i="8"/>
  <c r="N1629" i="8"/>
  <c r="N1640" i="8"/>
  <c r="AA1642" i="8"/>
  <c r="N1646" i="8"/>
  <c r="N1647" i="8"/>
  <c r="AC1613" i="8"/>
  <c r="AF1613" i="8" s="1"/>
  <c r="O1618" i="8"/>
  <c r="N1619" i="8"/>
  <c r="N1621" i="8"/>
  <c r="X1626" i="8"/>
  <c r="AB1626" i="8" s="1"/>
  <c r="O1629" i="8"/>
  <c r="S1629" i="8" s="1"/>
  <c r="W1641" i="8"/>
  <c r="AA1641" i="8" s="1"/>
  <c r="N1523" i="8"/>
  <c r="N1530" i="8"/>
  <c r="W1532" i="8"/>
  <c r="AA1532" i="8" s="1"/>
  <c r="W1559" i="8"/>
  <c r="AA1559" i="8" s="1"/>
  <c r="N1564" i="8"/>
  <c r="W1576" i="8"/>
  <c r="AA1576" i="8" s="1"/>
  <c r="W1579" i="8"/>
  <c r="AA1579" i="8" s="1"/>
  <c r="N1580" i="8"/>
  <c r="W1601" i="8"/>
  <c r="W1603" i="8"/>
  <c r="O1605" i="8"/>
  <c r="S1605" i="8" s="1"/>
  <c r="AD1605" i="8" s="1"/>
  <c r="W1609" i="8"/>
  <c r="R1613" i="8"/>
  <c r="S1613" i="8" s="1"/>
  <c r="AD1613" i="8" s="1"/>
  <c r="O1617" i="8"/>
  <c r="S1617" i="8" s="1"/>
  <c r="AD1617" i="8" s="1"/>
  <c r="Z1646" i="8"/>
  <c r="AJ65" i="8"/>
  <c r="AK65" i="8" s="1"/>
  <c r="AJ64" i="8"/>
  <c r="AK64" i="8" s="1"/>
  <c r="AJ91" i="8"/>
  <c r="AK91" i="8" s="1"/>
  <c r="AJ32" i="8"/>
  <c r="AK32" i="8" s="1"/>
  <c r="AJ27" i="8"/>
  <c r="AK27" i="8" s="1"/>
  <c r="AJ43" i="8"/>
  <c r="AK43" i="8" s="1"/>
  <c r="AJ30" i="8"/>
  <c r="AJ42" i="8"/>
  <c r="AK42" i="8" s="1"/>
  <c r="AJ62" i="8"/>
  <c r="AK62" i="8" s="1"/>
  <c r="AJ22" i="8"/>
  <c r="AK22" i="8" s="1"/>
  <c r="AJ46" i="8"/>
  <c r="AK46" i="8" s="1"/>
  <c r="AJ54" i="8"/>
  <c r="AK54" i="8" s="1"/>
  <c r="AJ26" i="8"/>
  <c r="AK26" i="8" s="1"/>
  <c r="AJ34" i="8"/>
  <c r="AK34" i="8" s="1"/>
  <c r="AJ50" i="8"/>
  <c r="AK50" i="8" s="1"/>
  <c r="AJ58" i="8"/>
  <c r="AK58" i="8" s="1"/>
  <c r="AJ85" i="8"/>
  <c r="AK85" i="8" s="1"/>
  <c r="AJ38" i="8"/>
  <c r="AK38" i="8" s="1"/>
  <c r="P106" i="8"/>
  <c r="O106" i="8"/>
  <c r="S106" i="8" s="1"/>
  <c r="AD106" i="8" s="1"/>
  <c r="AC126" i="8"/>
  <c r="AF126" i="8" s="1"/>
  <c r="AJ137" i="8"/>
  <c r="Z137" i="8"/>
  <c r="AJ166" i="8"/>
  <c r="AC166" i="8"/>
  <c r="AF166" i="8" s="1"/>
  <c r="AJ170" i="8"/>
  <c r="AK170" i="8" s="1"/>
  <c r="AC170" i="8"/>
  <c r="AF170" i="8" s="1"/>
  <c r="AJ178" i="8"/>
  <c r="AK178" i="8" s="1"/>
  <c r="AC178" i="8"/>
  <c r="AF178" i="8" s="1"/>
  <c r="AJ186" i="8"/>
  <c r="AK186" i="8" s="1"/>
  <c r="AC186" i="8"/>
  <c r="AF186" i="8" s="1"/>
  <c r="AC191" i="8"/>
  <c r="AF191" i="8" s="1"/>
  <c r="AJ191" i="8"/>
  <c r="AK191" i="8" s="1"/>
  <c r="AJ86" i="8"/>
  <c r="AK86" i="8" s="1"/>
  <c r="AJ100" i="8"/>
  <c r="AK100" i="8" s="1"/>
  <c r="X103" i="8"/>
  <c r="AB103" i="8" s="1"/>
  <c r="AJ105" i="8"/>
  <c r="AK105" i="8" s="1"/>
  <c r="Z105" i="8"/>
  <c r="X105" i="8" s="1"/>
  <c r="AB105" i="8" s="1"/>
  <c r="AC108" i="8"/>
  <c r="AF108" i="8" s="1"/>
  <c r="X108" i="8"/>
  <c r="AB108" i="8" s="1"/>
  <c r="N123" i="8"/>
  <c r="AJ125" i="8"/>
  <c r="Z125" i="8"/>
  <c r="X125" i="8" s="1"/>
  <c r="AB125" i="8" s="1"/>
  <c r="AC140" i="8"/>
  <c r="AF140" i="8" s="1"/>
  <c r="X140" i="8"/>
  <c r="AB140" i="8" s="1"/>
  <c r="X142" i="8"/>
  <c r="AB142" i="8" s="1"/>
  <c r="X143" i="8"/>
  <c r="AB143" i="8" s="1"/>
  <c r="AC148" i="8"/>
  <c r="AF148" i="8" s="1"/>
  <c r="X148" i="8"/>
  <c r="AB148" i="8" s="1"/>
  <c r="X150" i="8"/>
  <c r="AB150" i="8" s="1"/>
  <c r="AJ157" i="8"/>
  <c r="AK157" i="8" s="1"/>
  <c r="Z157" i="8"/>
  <c r="X157" i="8" s="1"/>
  <c r="AB157" i="8" s="1"/>
  <c r="X159" i="8"/>
  <c r="AB159" i="8" s="1"/>
  <c r="AC165" i="8"/>
  <c r="AF165" i="8" s="1"/>
  <c r="AJ169" i="8"/>
  <c r="Z169" i="8"/>
  <c r="X169" i="8" s="1"/>
  <c r="AB169" i="8" s="1"/>
  <c r="Z171" i="8"/>
  <c r="X171" i="8" s="1"/>
  <c r="AB171" i="8" s="1"/>
  <c r="AC177" i="8"/>
  <c r="AF177" i="8" s="1"/>
  <c r="Z179" i="8"/>
  <c r="X179" i="8" s="1"/>
  <c r="AB179" i="8" s="1"/>
  <c r="AC185" i="8"/>
  <c r="AF185" i="8" s="1"/>
  <c r="Z187" i="8"/>
  <c r="X187" i="8" s="1"/>
  <c r="AB187" i="8" s="1"/>
  <c r="X190" i="8"/>
  <c r="AB190" i="8" s="1"/>
  <c r="AJ76" i="8"/>
  <c r="AK76" i="8" s="1"/>
  <c r="AJ98" i="8"/>
  <c r="AK98" i="8" s="1"/>
  <c r="N103" i="8"/>
  <c r="AJ104" i="8"/>
  <c r="AK104" i="8" s="1"/>
  <c r="Z110" i="8"/>
  <c r="X110" i="8" s="1"/>
  <c r="AB110" i="8" s="1"/>
  <c r="AC121" i="8"/>
  <c r="AF121" i="8" s="1"/>
  <c r="P122" i="8"/>
  <c r="AA122" i="8" s="1"/>
  <c r="O122" i="8"/>
  <c r="S122" i="8" s="1"/>
  <c r="AD122" i="8" s="1"/>
  <c r="O123" i="8"/>
  <c r="S123" i="8" s="1"/>
  <c r="AJ124" i="8"/>
  <c r="AK124" i="8" s="1"/>
  <c r="AC128" i="8"/>
  <c r="AF128" i="8" s="1"/>
  <c r="X128" i="8"/>
  <c r="AB128" i="8" s="1"/>
  <c r="X130" i="8"/>
  <c r="AB130" i="8" s="1"/>
  <c r="AA141" i="8"/>
  <c r="AC142" i="8"/>
  <c r="AF142" i="8" s="1"/>
  <c r="AC144" i="8"/>
  <c r="AF144" i="8" s="1"/>
  <c r="X146" i="8"/>
  <c r="AB146" i="8" s="1"/>
  <c r="AA149" i="8"/>
  <c r="AC150" i="8"/>
  <c r="AF150" i="8" s="1"/>
  <c r="AC152" i="8"/>
  <c r="AF152" i="8" s="1"/>
  <c r="X155" i="8"/>
  <c r="AB155" i="8" s="1"/>
  <c r="AJ190" i="8"/>
  <c r="AK190" i="8" s="1"/>
  <c r="AC190" i="8"/>
  <c r="AF190" i="8" s="1"/>
  <c r="AA191" i="8"/>
  <c r="X194" i="8"/>
  <c r="AB194" i="8" s="1"/>
  <c r="X227" i="8"/>
  <c r="AB227" i="8" s="1"/>
  <c r="AJ79" i="8"/>
  <c r="AK79" i="8" s="1"/>
  <c r="AJ94" i="8"/>
  <c r="AK94" i="8" s="1"/>
  <c r="AA109" i="8"/>
  <c r="W110" i="8"/>
  <c r="X111" i="8"/>
  <c r="AB111" i="8" s="1"/>
  <c r="AA113" i="8"/>
  <c r="W114" i="8"/>
  <c r="X115" i="8"/>
  <c r="AB115" i="8" s="1"/>
  <c r="AA117" i="8"/>
  <c r="W118" i="8"/>
  <c r="AA118" i="8" s="1"/>
  <c r="X119" i="8"/>
  <c r="AB119" i="8" s="1"/>
  <c r="AJ121" i="8"/>
  <c r="AK121" i="8" s="1"/>
  <c r="Z121" i="8"/>
  <c r="X121" i="8" s="1"/>
  <c r="AB121" i="8" s="1"/>
  <c r="AA129" i="8"/>
  <c r="AC130" i="8"/>
  <c r="AF130" i="8" s="1"/>
  <c r="AC132" i="8"/>
  <c r="AF132" i="8" s="1"/>
  <c r="X132" i="8"/>
  <c r="AB132" i="8" s="1"/>
  <c r="X134" i="8"/>
  <c r="AB134" i="8" s="1"/>
  <c r="AC141" i="8"/>
  <c r="AF141" i="8" s="1"/>
  <c r="AC146" i="8"/>
  <c r="AF146" i="8" s="1"/>
  <c r="AC149" i="8"/>
  <c r="AF149" i="8" s="1"/>
  <c r="AJ165" i="8"/>
  <c r="AK165" i="8" s="1"/>
  <c r="Z165" i="8"/>
  <c r="X165" i="8" s="1"/>
  <c r="AB165" i="8" s="1"/>
  <c r="Z167" i="8"/>
  <c r="X167" i="8" s="1"/>
  <c r="AB167" i="8" s="1"/>
  <c r="AJ177" i="8"/>
  <c r="AK177" i="8" s="1"/>
  <c r="Z177" i="8"/>
  <c r="X177" i="8" s="1"/>
  <c r="AB177" i="8" s="1"/>
  <c r="AJ185" i="8"/>
  <c r="AK185" i="8" s="1"/>
  <c r="Z185" i="8"/>
  <c r="X185" i="8" s="1"/>
  <c r="AB185" i="8" s="1"/>
  <c r="AC187" i="8"/>
  <c r="AF187" i="8" s="1"/>
  <c r="AC189" i="8"/>
  <c r="AF189" i="8" s="1"/>
  <c r="Z191" i="8"/>
  <c r="X191" i="8" s="1"/>
  <c r="AB191" i="8" s="1"/>
  <c r="AJ194" i="8"/>
  <c r="AC194" i="8"/>
  <c r="AF194" i="8" s="1"/>
  <c r="AC195" i="8"/>
  <c r="AF195" i="8" s="1"/>
  <c r="AJ195" i="8"/>
  <c r="AC224" i="8"/>
  <c r="AF224" i="8" s="1"/>
  <c r="X243" i="8"/>
  <c r="AB243" i="8" s="1"/>
  <c r="AJ83" i="8"/>
  <c r="AK83" i="8" s="1"/>
  <c r="AJ90" i="8"/>
  <c r="AK90" i="8" s="1"/>
  <c r="AJ97" i="8"/>
  <c r="AK97" i="8" s="1"/>
  <c r="AC104" i="8"/>
  <c r="AF104" i="8" s="1"/>
  <c r="X104" i="8"/>
  <c r="AB104" i="8" s="1"/>
  <c r="N119" i="8"/>
  <c r="AJ120" i="8"/>
  <c r="AK120" i="8" s="1"/>
  <c r="AC124" i="8"/>
  <c r="AF124" i="8" s="1"/>
  <c r="AC129" i="8"/>
  <c r="AF129" i="8" s="1"/>
  <c r="AA133" i="8"/>
  <c r="AC134" i="8"/>
  <c r="AF134" i="8" s="1"/>
  <c r="AC136" i="8"/>
  <c r="AF136" i="8" s="1"/>
  <c r="X136" i="8"/>
  <c r="AB136" i="8" s="1"/>
  <c r="Z138" i="8"/>
  <c r="X138" i="8" s="1"/>
  <c r="AB138" i="8" s="1"/>
  <c r="AC145" i="8"/>
  <c r="AF145" i="8" s="1"/>
  <c r="AC153" i="8"/>
  <c r="AF153" i="8" s="1"/>
  <c r="X154" i="8"/>
  <c r="AB154" i="8" s="1"/>
  <c r="AA158" i="8"/>
  <c r="AJ162" i="8"/>
  <c r="AK162" i="8" s="1"/>
  <c r="AC162" i="8"/>
  <c r="AF162" i="8" s="1"/>
  <c r="AA173" i="8"/>
  <c r="AA174" i="8"/>
  <c r="AA181" i="8"/>
  <c r="AJ182" i="8"/>
  <c r="AK182" i="8" s="1"/>
  <c r="AC182" i="8"/>
  <c r="AF182" i="8" s="1"/>
  <c r="AA216" i="8"/>
  <c r="AC232" i="8"/>
  <c r="AF232" i="8" s="1"/>
  <c r="AJ232" i="8"/>
  <c r="AK232" i="8" s="1"/>
  <c r="Z106" i="8"/>
  <c r="X106" i="8" s="1"/>
  <c r="AB106" i="8" s="1"/>
  <c r="P110" i="8"/>
  <c r="O110" i="8"/>
  <c r="S110" i="8" s="1"/>
  <c r="AD110" i="8" s="1"/>
  <c r="P114" i="8"/>
  <c r="Z114" i="8" s="1"/>
  <c r="X114" i="8" s="1"/>
  <c r="AB114" i="8" s="1"/>
  <c r="O114" i="8"/>
  <c r="S114" i="8" s="1"/>
  <c r="AD114" i="8" s="1"/>
  <c r="P118" i="8"/>
  <c r="O118" i="8"/>
  <c r="S118" i="8" s="1"/>
  <c r="AD118" i="8" s="1"/>
  <c r="Z124" i="8"/>
  <c r="X124" i="8" s="1"/>
  <c r="AB124" i="8" s="1"/>
  <c r="Z126" i="8"/>
  <c r="AC133" i="8"/>
  <c r="AF133" i="8" s="1"/>
  <c r="AA137" i="8"/>
  <c r="AA138" i="8"/>
  <c r="AJ141" i="8"/>
  <c r="AK141" i="8" s="1"/>
  <c r="Z141" i="8"/>
  <c r="X141" i="8" s="1"/>
  <c r="AB141" i="8" s="1"/>
  <c r="AJ149" i="8"/>
  <c r="AK149" i="8" s="1"/>
  <c r="Z149" i="8"/>
  <c r="X149" i="8" s="1"/>
  <c r="AB149" i="8" s="1"/>
  <c r="AC154" i="8"/>
  <c r="AF154" i="8" s="1"/>
  <c r="X158" i="8"/>
  <c r="AB158" i="8" s="1"/>
  <c r="AC161" i="8"/>
  <c r="AF161" i="8" s="1"/>
  <c r="Z166" i="8"/>
  <c r="X166" i="8" s="1"/>
  <c r="AB166" i="8" s="1"/>
  <c r="AC167" i="8"/>
  <c r="AF167" i="8" s="1"/>
  <c r="Z170" i="8"/>
  <c r="X170" i="8" s="1"/>
  <c r="AB170" i="8" s="1"/>
  <c r="AC173" i="8"/>
  <c r="AF173" i="8" s="1"/>
  <c r="X174" i="8"/>
  <c r="AB174" i="8" s="1"/>
  <c r="Z178" i="8"/>
  <c r="X178" i="8" s="1"/>
  <c r="AB178" i="8" s="1"/>
  <c r="AC181" i="8"/>
  <c r="AF181" i="8" s="1"/>
  <c r="Z183" i="8"/>
  <c r="X183" i="8" s="1"/>
  <c r="AB183" i="8" s="1"/>
  <c r="Z186" i="8"/>
  <c r="X186" i="8" s="1"/>
  <c r="AB186" i="8" s="1"/>
  <c r="AJ189" i="8"/>
  <c r="AK189" i="8" s="1"/>
  <c r="Z189" i="8"/>
  <c r="X189" i="8" s="1"/>
  <c r="AB189" i="8" s="1"/>
  <c r="AC216" i="8"/>
  <c r="AF216" i="8" s="1"/>
  <c r="AA220" i="8"/>
  <c r="Z223" i="8"/>
  <c r="X223" i="8" s="1"/>
  <c r="AB223" i="8" s="1"/>
  <c r="X231" i="8"/>
  <c r="AB231" i="8" s="1"/>
  <c r="X239" i="8"/>
  <c r="AB239" i="8" s="1"/>
  <c r="AJ82" i="8"/>
  <c r="AK82" i="8" s="1"/>
  <c r="AJ101" i="8"/>
  <c r="AK101" i="8" s="1"/>
  <c r="W106" i="8"/>
  <c r="AA106" i="8" s="1"/>
  <c r="X107" i="8"/>
  <c r="AB107" i="8" s="1"/>
  <c r="AJ109" i="8"/>
  <c r="AK109" i="8" s="1"/>
  <c r="Z109" i="8"/>
  <c r="X109" i="8" s="1"/>
  <c r="AB109" i="8" s="1"/>
  <c r="AJ113" i="8"/>
  <c r="AK113" i="8" s="1"/>
  <c r="Z113" i="8"/>
  <c r="X113" i="8" s="1"/>
  <c r="AB113" i="8" s="1"/>
  <c r="AJ117" i="8"/>
  <c r="AK117" i="8" s="1"/>
  <c r="Z117" i="8"/>
  <c r="X117" i="8" s="1"/>
  <c r="AB117" i="8" s="1"/>
  <c r="AC120" i="8"/>
  <c r="AF120" i="8" s="1"/>
  <c r="X120" i="8"/>
  <c r="AB120" i="8" s="1"/>
  <c r="AA126" i="8"/>
  <c r="AJ129" i="8"/>
  <c r="AK129" i="8" s="1"/>
  <c r="Z129" i="8"/>
  <c r="X129" i="8" s="1"/>
  <c r="AB129" i="8" s="1"/>
  <c r="AC137" i="8"/>
  <c r="AF137" i="8" s="1"/>
  <c r="X137" i="8"/>
  <c r="AB137" i="8" s="1"/>
  <c r="X139" i="8"/>
  <c r="AB139" i="8" s="1"/>
  <c r="AJ140" i="8"/>
  <c r="AK140" i="8" s="1"/>
  <c r="AJ145" i="8"/>
  <c r="AK145" i="8" s="1"/>
  <c r="Z145" i="8"/>
  <c r="X145" i="8" s="1"/>
  <c r="AB145" i="8" s="1"/>
  <c r="AJ148" i="8"/>
  <c r="AK148" i="8" s="1"/>
  <c r="AJ153" i="8"/>
  <c r="Z153" i="8"/>
  <c r="X153" i="8" s="1"/>
  <c r="AB153" i="8" s="1"/>
  <c r="AA157" i="8"/>
  <c r="AJ158" i="8"/>
  <c r="AK158" i="8" s="1"/>
  <c r="AC158" i="8"/>
  <c r="AF158" i="8" s="1"/>
  <c r="AA170" i="8"/>
  <c r="AJ174" i="8"/>
  <c r="AK174" i="8" s="1"/>
  <c r="AC174" i="8"/>
  <c r="AF174" i="8" s="1"/>
  <c r="AA178" i="8"/>
  <c r="AA212" i="8"/>
  <c r="Z215" i="8"/>
  <c r="X215" i="8" s="1"/>
  <c r="AB215" i="8" s="1"/>
  <c r="AC220" i="8"/>
  <c r="AF220" i="8" s="1"/>
  <c r="AA223" i="8"/>
  <c r="AC228" i="8"/>
  <c r="AF228" i="8" s="1"/>
  <c r="AJ93" i="8"/>
  <c r="AK93" i="8" s="1"/>
  <c r="AC112" i="8"/>
  <c r="AF112" i="8" s="1"/>
  <c r="X112" i="8"/>
  <c r="AB112" i="8" s="1"/>
  <c r="AC116" i="8"/>
  <c r="AF116" i="8" s="1"/>
  <c r="X116" i="8"/>
  <c r="AB116" i="8" s="1"/>
  <c r="Z122" i="8"/>
  <c r="X122" i="8" s="1"/>
  <c r="AB122" i="8" s="1"/>
  <c r="AC125" i="8"/>
  <c r="AF125" i="8" s="1"/>
  <c r="X126" i="8"/>
  <c r="AB126" i="8" s="1"/>
  <c r="AJ133" i="8"/>
  <c r="AK133" i="8" s="1"/>
  <c r="Z133" i="8"/>
  <c r="X133" i="8" s="1"/>
  <c r="AB133" i="8" s="1"/>
  <c r="AC138" i="8"/>
  <c r="AF138" i="8" s="1"/>
  <c r="AC157" i="8"/>
  <c r="AF157" i="8" s="1"/>
  <c r="AJ161" i="8"/>
  <c r="AK161" i="8" s="1"/>
  <c r="Z161" i="8"/>
  <c r="X161" i="8" s="1"/>
  <c r="AB161" i="8" s="1"/>
  <c r="AC169" i="8"/>
  <c r="AF169" i="8" s="1"/>
  <c r="AJ173" i="8"/>
  <c r="Z173" i="8"/>
  <c r="X173" i="8" s="1"/>
  <c r="AB173" i="8" s="1"/>
  <c r="AJ181" i="8"/>
  <c r="AK181" i="8" s="1"/>
  <c r="Z181" i="8"/>
  <c r="X181" i="8" s="1"/>
  <c r="AB181" i="8" s="1"/>
  <c r="AC212" i="8"/>
  <c r="AF212" i="8" s="1"/>
  <c r="AA247" i="8"/>
  <c r="X156" i="8"/>
  <c r="AB156" i="8" s="1"/>
  <c r="X160" i="8"/>
  <c r="AB160" i="8" s="1"/>
  <c r="X164" i="8"/>
  <c r="AB164" i="8" s="1"/>
  <c r="X168" i="8"/>
  <c r="AB168" i="8" s="1"/>
  <c r="X172" i="8"/>
  <c r="AB172" i="8" s="1"/>
  <c r="X176" i="8"/>
  <c r="AB176" i="8" s="1"/>
  <c r="X180" i="8"/>
  <c r="AB180" i="8" s="1"/>
  <c r="X184" i="8"/>
  <c r="AB184" i="8" s="1"/>
  <c r="X188" i="8"/>
  <c r="AB188" i="8" s="1"/>
  <c r="X192" i="8"/>
  <c r="AB192" i="8" s="1"/>
  <c r="X196" i="8"/>
  <c r="AB196" i="8" s="1"/>
  <c r="O197" i="8"/>
  <c r="O201" i="8"/>
  <c r="S201" i="8" s="1"/>
  <c r="AD201" i="8" s="1"/>
  <c r="O205" i="8"/>
  <c r="O209" i="8"/>
  <c r="S209" i="8" s="1"/>
  <c r="AD209" i="8" s="1"/>
  <c r="Z212" i="8"/>
  <c r="X212" i="8" s="1"/>
  <c r="AB212" i="8" s="1"/>
  <c r="AC223" i="8"/>
  <c r="AF223" i="8" s="1"/>
  <c r="AC227" i="8"/>
  <c r="AF227" i="8" s="1"/>
  <c r="AC231" i="8"/>
  <c r="AF231" i="8" s="1"/>
  <c r="AC235" i="8"/>
  <c r="AF235" i="8" s="1"/>
  <c r="AC239" i="8"/>
  <c r="AF239" i="8" s="1"/>
  <c r="AC243" i="8"/>
  <c r="AF243" i="8" s="1"/>
  <c r="Z252" i="8"/>
  <c r="X252" i="8" s="1"/>
  <c r="AB252" i="8" s="1"/>
  <c r="Z256" i="8"/>
  <c r="X256" i="8" s="1"/>
  <c r="AB256" i="8" s="1"/>
  <c r="AJ262" i="8"/>
  <c r="AK262" i="8" s="1"/>
  <c r="Z264" i="8"/>
  <c r="X264" i="8" s="1"/>
  <c r="AB264" i="8" s="1"/>
  <c r="AJ267" i="8"/>
  <c r="AK267" i="8" s="1"/>
  <c r="AC275" i="8"/>
  <c r="AF275" i="8" s="1"/>
  <c r="AC278" i="8"/>
  <c r="AF278" i="8" s="1"/>
  <c r="AC280" i="8"/>
  <c r="AF280" i="8" s="1"/>
  <c r="AC283" i="8"/>
  <c r="AF283" i="8" s="1"/>
  <c r="AC285" i="8"/>
  <c r="AF285" i="8" s="1"/>
  <c r="X286" i="8"/>
  <c r="AB286" i="8" s="1"/>
  <c r="X288" i="8"/>
  <c r="AB288" i="8" s="1"/>
  <c r="AJ290" i="8"/>
  <c r="AC292" i="8"/>
  <c r="AF292" i="8" s="1"/>
  <c r="AJ294" i="8"/>
  <c r="AK294" i="8" s="1"/>
  <c r="Z304" i="8"/>
  <c r="X304" i="8" s="1"/>
  <c r="AB304" i="8" s="1"/>
  <c r="AC307" i="8"/>
  <c r="AF307" i="8" s="1"/>
  <c r="X307" i="8"/>
  <c r="AB307" i="8" s="1"/>
  <c r="AA308" i="8"/>
  <c r="X321" i="8"/>
  <c r="AB321" i="8" s="1"/>
  <c r="X329" i="8"/>
  <c r="AB329" i="8" s="1"/>
  <c r="X336" i="8"/>
  <c r="AB336" i="8" s="1"/>
  <c r="X344" i="8"/>
  <c r="AB344" i="8" s="1"/>
  <c r="X358" i="8"/>
  <c r="AB358" i="8" s="1"/>
  <c r="X360" i="8"/>
  <c r="AB360" i="8" s="1"/>
  <c r="X366" i="8"/>
  <c r="AB366" i="8" s="1"/>
  <c r="X374" i="8"/>
  <c r="AB374" i="8" s="1"/>
  <c r="X381" i="8"/>
  <c r="AB381" i="8" s="1"/>
  <c r="X408" i="8"/>
  <c r="AB408" i="8" s="1"/>
  <c r="AC417" i="8"/>
  <c r="AF417" i="8" s="1"/>
  <c r="AJ417" i="8"/>
  <c r="AK417" i="8" s="1"/>
  <c r="Z433" i="8"/>
  <c r="X433" i="8" s="1"/>
  <c r="AB433" i="8" s="1"/>
  <c r="Z437" i="8"/>
  <c r="X437" i="8" s="1"/>
  <c r="AB437" i="8" s="1"/>
  <c r="AC441" i="8"/>
  <c r="AF441" i="8" s="1"/>
  <c r="AJ441" i="8"/>
  <c r="Z453" i="8"/>
  <c r="X453" i="8" s="1"/>
  <c r="AB453" i="8" s="1"/>
  <c r="X202" i="8"/>
  <c r="AB202" i="8" s="1"/>
  <c r="X206" i="8"/>
  <c r="AB206" i="8" s="1"/>
  <c r="X210" i="8"/>
  <c r="AB210" i="8" s="1"/>
  <c r="Z216" i="8"/>
  <c r="X216" i="8" s="1"/>
  <c r="AB216" i="8" s="1"/>
  <c r="Z220" i="8"/>
  <c r="X220" i="8" s="1"/>
  <c r="AB220" i="8" s="1"/>
  <c r="Z224" i="8"/>
  <c r="X224" i="8" s="1"/>
  <c r="AB224" i="8" s="1"/>
  <c r="Z228" i="8"/>
  <c r="X228" i="8" s="1"/>
  <c r="AB228" i="8" s="1"/>
  <c r="Z232" i="8"/>
  <c r="X232" i="8" s="1"/>
  <c r="AB232" i="8" s="1"/>
  <c r="X249" i="8"/>
  <c r="AB249" i="8" s="1"/>
  <c r="X253" i="8"/>
  <c r="AB253" i="8" s="1"/>
  <c r="X257" i="8"/>
  <c r="AB257" i="8" s="1"/>
  <c r="AC266" i="8"/>
  <c r="AF266" i="8" s="1"/>
  <c r="X298" i="8"/>
  <c r="AB298" i="8" s="1"/>
  <c r="AC303" i="8"/>
  <c r="AF303" i="8" s="1"/>
  <c r="X303" i="8"/>
  <c r="AB303" i="8" s="1"/>
  <c r="AA307" i="8"/>
  <c r="AC308" i="8"/>
  <c r="AF308" i="8" s="1"/>
  <c r="AJ315" i="8"/>
  <c r="AK315" i="8" s="1"/>
  <c r="AA315" i="8"/>
  <c r="Z315" i="8"/>
  <c r="X315" i="8" s="1"/>
  <c r="AB315" i="8" s="1"/>
  <c r="X322" i="8"/>
  <c r="AB322" i="8" s="1"/>
  <c r="AA413" i="8"/>
  <c r="X429" i="8"/>
  <c r="AB429" i="8" s="1"/>
  <c r="Z197" i="8"/>
  <c r="X197" i="8" s="1"/>
  <c r="AB197" i="8" s="1"/>
  <c r="Z201" i="8"/>
  <c r="X201" i="8" s="1"/>
  <c r="AB201" i="8" s="1"/>
  <c r="Z205" i="8"/>
  <c r="X205" i="8" s="1"/>
  <c r="AB205" i="8" s="1"/>
  <c r="Z209" i="8"/>
  <c r="X209" i="8" s="1"/>
  <c r="AB209" i="8" s="1"/>
  <c r="W224" i="8"/>
  <c r="AA224" i="8" s="1"/>
  <c r="W228" i="8"/>
  <c r="AA228" i="8" s="1"/>
  <c r="W229" i="8"/>
  <c r="W232" i="8"/>
  <c r="AA232" i="8" s="1"/>
  <c r="W233" i="8"/>
  <c r="W236" i="8"/>
  <c r="AA236" i="8" s="1"/>
  <c r="W237" i="8"/>
  <c r="W240" i="8"/>
  <c r="AA240" i="8" s="1"/>
  <c r="W241" i="8"/>
  <c r="W244" i="8"/>
  <c r="AA244" i="8" s="1"/>
  <c r="W245" i="8"/>
  <c r="AA245" i="8" s="1"/>
  <c r="O248" i="8"/>
  <c r="S248" i="8" s="1"/>
  <c r="N252" i="8"/>
  <c r="N256" i="8"/>
  <c r="X267" i="8"/>
  <c r="AB267" i="8" s="1"/>
  <c r="AC269" i="8"/>
  <c r="AF269" i="8" s="1"/>
  <c r="Z277" i="8"/>
  <c r="X277" i="8" s="1"/>
  <c r="AB277" i="8" s="1"/>
  <c r="AJ277" i="8"/>
  <c r="AK277" i="8" s="1"/>
  <c r="AC286" i="8"/>
  <c r="AF286" i="8" s="1"/>
  <c r="AA290" i="8"/>
  <c r="X294" i="8"/>
  <c r="AB294" i="8" s="1"/>
  <c r="AA298" i="8"/>
  <c r="AA303" i="8"/>
  <c r="AC327" i="8"/>
  <c r="AF327" i="8" s="1"/>
  <c r="X341" i="8"/>
  <c r="AB341" i="8" s="1"/>
  <c r="X357" i="8"/>
  <c r="AB357" i="8" s="1"/>
  <c r="X365" i="8"/>
  <c r="AB365" i="8" s="1"/>
  <c r="X373" i="8"/>
  <c r="AB373" i="8" s="1"/>
  <c r="AC421" i="8"/>
  <c r="AF421" i="8" s="1"/>
  <c r="AJ421" i="8"/>
  <c r="AK421" i="8" s="1"/>
  <c r="AC425" i="8"/>
  <c r="AF425" i="8" s="1"/>
  <c r="AJ425" i="8"/>
  <c r="AC461" i="8"/>
  <c r="AF461" i="8" s="1"/>
  <c r="AJ461" i="8"/>
  <c r="AK461" i="8" s="1"/>
  <c r="Z213" i="8"/>
  <c r="X213" i="8" s="1"/>
  <c r="AB213" i="8" s="1"/>
  <c r="AJ248" i="8"/>
  <c r="AC276" i="8"/>
  <c r="AF276" i="8" s="1"/>
  <c r="X284" i="8"/>
  <c r="AB284" i="8" s="1"/>
  <c r="AJ287" i="8"/>
  <c r="AC290" i="8"/>
  <c r="AF290" i="8" s="1"/>
  <c r="AA294" i="8"/>
  <c r="AC298" i="8"/>
  <c r="AF298" i="8" s="1"/>
  <c r="AC304" i="8"/>
  <c r="AF304" i="8" s="1"/>
  <c r="X305" i="8"/>
  <c r="AB305" i="8" s="1"/>
  <c r="X314" i="8"/>
  <c r="AB314" i="8" s="1"/>
  <c r="AC323" i="8"/>
  <c r="AF323" i="8" s="1"/>
  <c r="AC331" i="8"/>
  <c r="AF331" i="8" s="1"/>
  <c r="X385" i="8"/>
  <c r="AB385" i="8" s="1"/>
  <c r="X393" i="8"/>
  <c r="AB393" i="8" s="1"/>
  <c r="X396" i="8"/>
  <c r="AB396" i="8" s="1"/>
  <c r="X401" i="8"/>
  <c r="AB401" i="8" s="1"/>
  <c r="X413" i="8"/>
  <c r="AB413" i="8" s="1"/>
  <c r="AA441" i="8"/>
  <c r="X444" i="8"/>
  <c r="AB444" i="8" s="1"/>
  <c r="X449" i="8"/>
  <c r="AB449" i="8" s="1"/>
  <c r="X452" i="8"/>
  <c r="AB452" i="8" s="1"/>
  <c r="X457" i="8"/>
  <c r="AB457" i="8" s="1"/>
  <c r="S459" i="8"/>
  <c r="X465" i="8"/>
  <c r="AB465" i="8" s="1"/>
  <c r="X473" i="8"/>
  <c r="AB473" i="8" s="1"/>
  <c r="O126" i="8"/>
  <c r="S126" i="8" s="1"/>
  <c r="O130" i="8"/>
  <c r="S130" i="8" s="1"/>
  <c r="AD130" i="8" s="1"/>
  <c r="O134" i="8"/>
  <c r="S134" i="8" s="1"/>
  <c r="O138" i="8"/>
  <c r="S138" i="8" s="1"/>
  <c r="O142" i="8"/>
  <c r="S142" i="8" s="1"/>
  <c r="O146" i="8"/>
  <c r="S146" i="8" s="1"/>
  <c r="AD146" i="8" s="1"/>
  <c r="O150" i="8"/>
  <c r="S150" i="8" s="1"/>
  <c r="AD150" i="8" s="1"/>
  <c r="O154" i="8"/>
  <c r="S154" i="8" s="1"/>
  <c r="AD154" i="8" s="1"/>
  <c r="O158" i="8"/>
  <c r="S158" i="8" s="1"/>
  <c r="AD158" i="8" s="1"/>
  <c r="O162" i="8"/>
  <c r="S162" i="8" s="1"/>
  <c r="AD162" i="8" s="1"/>
  <c r="O166" i="8"/>
  <c r="S166" i="8" s="1"/>
  <c r="O170" i="8"/>
  <c r="S170" i="8" s="1"/>
  <c r="AD170" i="8" s="1"/>
  <c r="O174" i="8"/>
  <c r="S174" i="8" s="1"/>
  <c r="AD174" i="8" s="1"/>
  <c r="O178" i="8"/>
  <c r="S178" i="8" s="1"/>
  <c r="AD178" i="8" s="1"/>
  <c r="O182" i="8"/>
  <c r="S182" i="8" s="1"/>
  <c r="AD182" i="8" s="1"/>
  <c r="O186" i="8"/>
  <c r="S186" i="8" s="1"/>
  <c r="AD186" i="8" s="1"/>
  <c r="O190" i="8"/>
  <c r="S190" i="8" s="1"/>
  <c r="AD190" i="8" s="1"/>
  <c r="Z193" i="8"/>
  <c r="X193" i="8" s="1"/>
  <c r="AB193" i="8" s="1"/>
  <c r="O194" i="8"/>
  <c r="S194" i="8" s="1"/>
  <c r="Z199" i="8"/>
  <c r="X199" i="8" s="1"/>
  <c r="AB199" i="8" s="1"/>
  <c r="Z203" i="8"/>
  <c r="X203" i="8" s="1"/>
  <c r="AB203" i="8" s="1"/>
  <c r="Z207" i="8"/>
  <c r="X207" i="8" s="1"/>
  <c r="AB207" i="8" s="1"/>
  <c r="Z211" i="8"/>
  <c r="X211" i="8" s="1"/>
  <c r="AB211" i="8" s="1"/>
  <c r="Z214" i="8"/>
  <c r="X214" i="8" s="1"/>
  <c r="AB214" i="8" s="1"/>
  <c r="O215" i="8"/>
  <c r="O216" i="8"/>
  <c r="S216" i="8" s="1"/>
  <c r="AD216" i="8" s="1"/>
  <c r="P217" i="8"/>
  <c r="AJ217" i="8" s="1"/>
  <c r="AK217" i="8" s="1"/>
  <c r="O219" i="8"/>
  <c r="S219" i="8" s="1"/>
  <c r="AD219" i="8" s="1"/>
  <c r="O220" i="8"/>
  <c r="S220" i="8" s="1"/>
  <c r="P221" i="8"/>
  <c r="AJ221" i="8" s="1"/>
  <c r="AK221" i="8" s="1"/>
  <c r="O223" i="8"/>
  <c r="S223" i="8" s="1"/>
  <c r="AD223" i="8" s="1"/>
  <c r="O224" i="8"/>
  <c r="S224" i="8" s="1"/>
  <c r="AD224" i="8" s="1"/>
  <c r="P225" i="8"/>
  <c r="AJ225" i="8" s="1"/>
  <c r="AK225" i="8" s="1"/>
  <c r="O227" i="8"/>
  <c r="S227" i="8" s="1"/>
  <c r="AD227" i="8" s="1"/>
  <c r="O228" i="8"/>
  <c r="S228" i="8" s="1"/>
  <c r="AD228" i="8" s="1"/>
  <c r="P229" i="8"/>
  <c r="AJ229" i="8" s="1"/>
  <c r="AK229" i="8" s="1"/>
  <c r="O232" i="8"/>
  <c r="S232" i="8" s="1"/>
  <c r="AD232" i="8" s="1"/>
  <c r="P233" i="8"/>
  <c r="AJ233" i="8" s="1"/>
  <c r="AK233" i="8" s="1"/>
  <c r="P237" i="8"/>
  <c r="AJ237" i="8" s="1"/>
  <c r="AK237" i="8" s="1"/>
  <c r="P241" i="8"/>
  <c r="AJ241" i="8" s="1"/>
  <c r="P245" i="8"/>
  <c r="AJ245" i="8" s="1"/>
  <c r="AK245" i="8" s="1"/>
  <c r="AC249" i="8"/>
  <c r="AF249" i="8" s="1"/>
  <c r="AC253" i="8"/>
  <c r="AF253" i="8" s="1"/>
  <c r="AC257" i="8"/>
  <c r="AF257" i="8" s="1"/>
  <c r="AJ259" i="8"/>
  <c r="AK259" i="8" s="1"/>
  <c r="AC262" i="8"/>
  <c r="AF262" i="8" s="1"/>
  <c r="AC264" i="8"/>
  <c r="AF264" i="8" s="1"/>
  <c r="AC267" i="8"/>
  <c r="AF267" i="8" s="1"/>
  <c r="X272" i="8"/>
  <c r="AB272" i="8" s="1"/>
  <c r="AJ275" i="8"/>
  <c r="AK275" i="8" s="1"/>
  <c r="AA282" i="8"/>
  <c r="AC299" i="8"/>
  <c r="AF299" i="8" s="1"/>
  <c r="X299" i="8"/>
  <c r="AB299" i="8" s="1"/>
  <c r="AC319" i="8"/>
  <c r="AF319" i="8" s="1"/>
  <c r="AJ327" i="8"/>
  <c r="AK327" i="8" s="1"/>
  <c r="AA327" i="8"/>
  <c r="Z327" i="8"/>
  <c r="X327" i="8" s="1"/>
  <c r="AB327" i="8" s="1"/>
  <c r="X349" i="8"/>
  <c r="AB349" i="8" s="1"/>
  <c r="Z417" i="8"/>
  <c r="X417" i="8" s="1"/>
  <c r="AB417" i="8" s="1"/>
  <c r="AC429" i="8"/>
  <c r="AF429" i="8" s="1"/>
  <c r="AJ429" i="8"/>
  <c r="AK429" i="8" s="1"/>
  <c r="AC433" i="8"/>
  <c r="AF433" i="8" s="1"/>
  <c r="AJ433" i="8"/>
  <c r="AK433" i="8" s="1"/>
  <c r="AC437" i="8"/>
  <c r="AF437" i="8" s="1"/>
  <c r="AJ437" i="8"/>
  <c r="AC445" i="8"/>
  <c r="AF445" i="8" s="1"/>
  <c r="AJ445" i="8"/>
  <c r="AK445" i="8" s="1"/>
  <c r="AC453" i="8"/>
  <c r="AF453" i="8" s="1"/>
  <c r="AJ453" i="8"/>
  <c r="AK453" i="8" s="1"/>
  <c r="AC469" i="8"/>
  <c r="AF469" i="8" s="1"/>
  <c r="AJ469" i="8"/>
  <c r="AK469" i="8" s="1"/>
  <c r="AC197" i="8"/>
  <c r="AF197" i="8" s="1"/>
  <c r="AC201" i="8"/>
  <c r="AF201" i="8" s="1"/>
  <c r="AC205" i="8"/>
  <c r="AF205" i="8" s="1"/>
  <c r="AC209" i="8"/>
  <c r="AF209" i="8" s="1"/>
  <c r="Z218" i="8"/>
  <c r="X218" i="8" s="1"/>
  <c r="AB218" i="8" s="1"/>
  <c r="AJ236" i="8"/>
  <c r="AK236" i="8" s="1"/>
  <c r="AJ240" i="8"/>
  <c r="AK240" i="8" s="1"/>
  <c r="AJ244" i="8"/>
  <c r="AK244" i="8" s="1"/>
  <c r="P247" i="8"/>
  <c r="X251" i="8"/>
  <c r="AB251" i="8" s="1"/>
  <c r="X255" i="8"/>
  <c r="AB255" i="8" s="1"/>
  <c r="X259" i="8"/>
  <c r="AB259" i="8" s="1"/>
  <c r="X265" i="8"/>
  <c r="AB265" i="8" s="1"/>
  <c r="AJ266" i="8"/>
  <c r="AK266" i="8" s="1"/>
  <c r="AC274" i="8"/>
  <c r="AF274" i="8" s="1"/>
  <c r="AC279" i="8"/>
  <c r="AF279" i="8" s="1"/>
  <c r="AC282" i="8"/>
  <c r="AF282" i="8" s="1"/>
  <c r="AC284" i="8"/>
  <c r="AF284" i="8" s="1"/>
  <c r="AC287" i="8"/>
  <c r="AF287" i="8" s="1"/>
  <c r="X287" i="8"/>
  <c r="AB287" i="8" s="1"/>
  <c r="AC295" i="8"/>
  <c r="AF295" i="8" s="1"/>
  <c r="X295" i="8"/>
  <c r="AB295" i="8" s="1"/>
  <c r="AA299" i="8"/>
  <c r="AJ307" i="8"/>
  <c r="AK307" i="8" s="1"/>
  <c r="AJ323" i="8"/>
  <c r="AK323" i="8" s="1"/>
  <c r="AA323" i="8"/>
  <c r="Z323" i="8"/>
  <c r="X323" i="8" s="1"/>
  <c r="AB323" i="8" s="1"/>
  <c r="AJ331" i="8"/>
  <c r="AK331" i="8" s="1"/>
  <c r="AA331" i="8"/>
  <c r="Z331" i="8"/>
  <c r="X331" i="8" s="1"/>
  <c r="AB331" i="8" s="1"/>
  <c r="X338" i="8"/>
  <c r="AB338" i="8" s="1"/>
  <c r="X340" i="8"/>
  <c r="AB340" i="8" s="1"/>
  <c r="X346" i="8"/>
  <c r="AB346" i="8" s="1"/>
  <c r="X354" i="8"/>
  <c r="AB354" i="8" s="1"/>
  <c r="X356" i="8"/>
  <c r="AB356" i="8" s="1"/>
  <c r="X361" i="8"/>
  <c r="AB361" i="8" s="1"/>
  <c r="X364" i="8"/>
  <c r="AB364" i="8" s="1"/>
  <c r="X370" i="8"/>
  <c r="AB370" i="8" s="1"/>
  <c r="X372" i="8"/>
  <c r="AB372" i="8" s="1"/>
  <c r="X409" i="8"/>
  <c r="AB409" i="8" s="1"/>
  <c r="X412" i="8"/>
  <c r="AB412" i="8" s="1"/>
  <c r="AA421" i="8"/>
  <c r="AA425" i="8"/>
  <c r="X426" i="8"/>
  <c r="AB426" i="8" s="1"/>
  <c r="X428" i="8"/>
  <c r="AB428" i="8" s="1"/>
  <c r="X432" i="8"/>
  <c r="AB432" i="8" s="1"/>
  <c r="X434" i="8"/>
  <c r="AB434" i="8" s="1"/>
  <c r="X436" i="8"/>
  <c r="AB436" i="8" s="1"/>
  <c r="X441" i="8"/>
  <c r="AB441" i="8" s="1"/>
  <c r="X446" i="8"/>
  <c r="AB446" i="8" s="1"/>
  <c r="X448" i="8"/>
  <c r="AB448" i="8" s="1"/>
  <c r="AC465" i="8"/>
  <c r="AF465" i="8" s="1"/>
  <c r="AJ465" i="8"/>
  <c r="S467" i="8"/>
  <c r="O167" i="8"/>
  <c r="S167" i="8" s="1"/>
  <c r="AD167" i="8" s="1"/>
  <c r="O171" i="8"/>
  <c r="S171" i="8" s="1"/>
  <c r="O175" i="8"/>
  <c r="S175" i="8" s="1"/>
  <c r="AD175" i="8" s="1"/>
  <c r="O179" i="8"/>
  <c r="S179" i="8" s="1"/>
  <c r="AD179" i="8" s="1"/>
  <c r="O183" i="8"/>
  <c r="S183" i="8" s="1"/>
  <c r="AD183" i="8" s="1"/>
  <c r="O187" i="8"/>
  <c r="S187" i="8" s="1"/>
  <c r="AD187" i="8" s="1"/>
  <c r="O191" i="8"/>
  <c r="S191" i="8" s="1"/>
  <c r="AD191" i="8" s="1"/>
  <c r="O195" i="8"/>
  <c r="S195" i="8" s="1"/>
  <c r="AC213" i="8"/>
  <c r="AF213" i="8" s="1"/>
  <c r="N250" i="8"/>
  <c r="N254" i="8"/>
  <c r="N258" i="8"/>
  <c r="Z269" i="8"/>
  <c r="X269" i="8" s="1"/>
  <c r="AB269" i="8" s="1"/>
  <c r="AC270" i="8"/>
  <c r="AF270" i="8" s="1"/>
  <c r="AA287" i="8"/>
  <c r="AC291" i="8"/>
  <c r="AF291" i="8" s="1"/>
  <c r="X291" i="8"/>
  <c r="AB291" i="8" s="1"/>
  <c r="X296" i="8"/>
  <c r="AB296" i="8" s="1"/>
  <c r="AC300" i="8"/>
  <c r="AF300" i="8" s="1"/>
  <c r="X301" i="8"/>
  <c r="AB301" i="8" s="1"/>
  <c r="X302" i="8"/>
  <c r="AB302" i="8" s="1"/>
  <c r="AC311" i="8"/>
  <c r="AF311" i="8" s="1"/>
  <c r="AJ319" i="8"/>
  <c r="AK319" i="8" s="1"/>
  <c r="Z319" i="8"/>
  <c r="X319" i="8" s="1"/>
  <c r="AB319" i="8" s="1"/>
  <c r="X382" i="8"/>
  <c r="AB382" i="8" s="1"/>
  <c r="X390" i="8"/>
  <c r="AB390" i="8" s="1"/>
  <c r="X398" i="8"/>
  <c r="AB398" i="8" s="1"/>
  <c r="AC413" i="8"/>
  <c r="AF413" i="8" s="1"/>
  <c r="AJ413" i="8"/>
  <c r="AK413" i="8" s="1"/>
  <c r="Z421" i="8"/>
  <c r="X421" i="8" s="1"/>
  <c r="AB421" i="8" s="1"/>
  <c r="Z425" i="8"/>
  <c r="X425" i="8" s="1"/>
  <c r="AB425" i="8" s="1"/>
  <c r="AC449" i="8"/>
  <c r="AF449" i="8" s="1"/>
  <c r="AJ449" i="8"/>
  <c r="AK449" i="8" s="1"/>
  <c r="AC457" i="8"/>
  <c r="AF457" i="8" s="1"/>
  <c r="AJ457" i="8"/>
  <c r="AK457" i="8" s="1"/>
  <c r="X464" i="8"/>
  <c r="AB464" i="8" s="1"/>
  <c r="Z200" i="8"/>
  <c r="X200" i="8" s="1"/>
  <c r="AB200" i="8" s="1"/>
  <c r="Z204" i="8"/>
  <c r="X204" i="8" s="1"/>
  <c r="AB204" i="8" s="1"/>
  <c r="Z208" i="8"/>
  <c r="X208" i="8" s="1"/>
  <c r="AB208" i="8" s="1"/>
  <c r="AC221" i="8"/>
  <c r="AF221" i="8" s="1"/>
  <c r="AC225" i="8"/>
  <c r="AF225" i="8" s="1"/>
  <c r="AC233" i="8"/>
  <c r="AF233" i="8" s="1"/>
  <c r="AC237" i="8"/>
  <c r="AF237" i="8" s="1"/>
  <c r="AC241" i="8"/>
  <c r="AF241" i="8" s="1"/>
  <c r="AC245" i="8"/>
  <c r="AF245" i="8" s="1"/>
  <c r="Z248" i="8"/>
  <c r="X248" i="8" s="1"/>
  <c r="AB248" i="8" s="1"/>
  <c r="O250" i="8"/>
  <c r="S250" i="8" s="1"/>
  <c r="AD250" i="8" s="1"/>
  <c r="O254" i="8"/>
  <c r="S254" i="8" s="1"/>
  <c r="AD254" i="8" s="1"/>
  <c r="O258" i="8"/>
  <c r="S258" i="8" s="1"/>
  <c r="AD258" i="8" s="1"/>
  <c r="Z260" i="8"/>
  <c r="X260" i="8" s="1"/>
  <c r="AB260" i="8" s="1"/>
  <c r="P261" i="8"/>
  <c r="AJ261" i="8" s="1"/>
  <c r="AK261" i="8" s="1"/>
  <c r="O262" i="8"/>
  <c r="R262" i="8"/>
  <c r="S262" i="8" s="1"/>
  <c r="AD262" i="8" s="1"/>
  <c r="AC265" i="8"/>
  <c r="AF265" i="8" s="1"/>
  <c r="X266" i="8"/>
  <c r="AB266" i="8" s="1"/>
  <c r="AC268" i="8"/>
  <c r="AF268" i="8" s="1"/>
  <c r="Z276" i="8"/>
  <c r="X276" i="8" s="1"/>
  <c r="AB276" i="8" s="1"/>
  <c r="AJ286" i="8"/>
  <c r="X292" i="8"/>
  <c r="AB292" i="8" s="1"/>
  <c r="AC296" i="8"/>
  <c r="AF296" i="8" s="1"/>
  <c r="AJ298" i="8"/>
  <c r="AK298" i="8" s="1"/>
  <c r="AC306" i="8"/>
  <c r="AF306" i="8" s="1"/>
  <c r="Z308" i="8"/>
  <c r="X308" i="8" s="1"/>
  <c r="AB308" i="8" s="1"/>
  <c r="AA311" i="8"/>
  <c r="X312" i="8"/>
  <c r="AB312" i="8" s="1"/>
  <c r="AC312" i="8"/>
  <c r="AF312" i="8" s="1"/>
  <c r="AC315" i="8"/>
  <c r="AF315" i="8" s="1"/>
  <c r="X325" i="8"/>
  <c r="AB325" i="8" s="1"/>
  <c r="X330" i="8"/>
  <c r="AB330" i="8" s="1"/>
  <c r="X337" i="8"/>
  <c r="AB337" i="8" s="1"/>
  <c r="X345" i="8"/>
  <c r="AB345" i="8" s="1"/>
  <c r="X353" i="8"/>
  <c r="AB353" i="8" s="1"/>
  <c r="X369" i="8"/>
  <c r="AB369" i="8" s="1"/>
  <c r="AA429" i="8"/>
  <c r="AA433" i="8"/>
  <c r="AA437" i="8"/>
  <c r="AA453" i="8"/>
  <c r="Z461" i="8"/>
  <c r="X461" i="8" s="1"/>
  <c r="AB461" i="8" s="1"/>
  <c r="AC316" i="8"/>
  <c r="AF316" i="8" s="1"/>
  <c r="AC320" i="8"/>
  <c r="AF320" i="8" s="1"/>
  <c r="AC324" i="8"/>
  <c r="AF324" i="8" s="1"/>
  <c r="AC328" i="8"/>
  <c r="AF328" i="8" s="1"/>
  <c r="AC332" i="8"/>
  <c r="AF332" i="8" s="1"/>
  <c r="AC336" i="8"/>
  <c r="AF336" i="8" s="1"/>
  <c r="AC340" i="8"/>
  <c r="AF340" i="8" s="1"/>
  <c r="AC344" i="8"/>
  <c r="AF344" i="8" s="1"/>
  <c r="AC348" i="8"/>
  <c r="AF348" i="8" s="1"/>
  <c r="AC352" i="8"/>
  <c r="AF352" i="8" s="1"/>
  <c r="AC356" i="8"/>
  <c r="AF356" i="8" s="1"/>
  <c r="AC360" i="8"/>
  <c r="AF360" i="8" s="1"/>
  <c r="AC364" i="8"/>
  <c r="AF364" i="8" s="1"/>
  <c r="AC368" i="8"/>
  <c r="AF368" i="8" s="1"/>
  <c r="AC372" i="8"/>
  <c r="AF372" i="8" s="1"/>
  <c r="AC376" i="8"/>
  <c r="AF376" i="8" s="1"/>
  <c r="AC380" i="8"/>
  <c r="AF380" i="8" s="1"/>
  <c r="AC384" i="8"/>
  <c r="AF384" i="8" s="1"/>
  <c r="AC388" i="8"/>
  <c r="AF388" i="8" s="1"/>
  <c r="AC392" i="8"/>
  <c r="AF392" i="8" s="1"/>
  <c r="AC396" i="8"/>
  <c r="AF396" i="8" s="1"/>
  <c r="AC400" i="8"/>
  <c r="AF400" i="8" s="1"/>
  <c r="AC404" i="8"/>
  <c r="AF404" i="8" s="1"/>
  <c r="AC408" i="8"/>
  <c r="AF408" i="8" s="1"/>
  <c r="AC412" i="8"/>
  <c r="AF412" i="8" s="1"/>
  <c r="AC416" i="8"/>
  <c r="AF416" i="8" s="1"/>
  <c r="AC420" i="8"/>
  <c r="AF420" i="8" s="1"/>
  <c r="AC424" i="8"/>
  <c r="AF424" i="8" s="1"/>
  <c r="AC428" i="8"/>
  <c r="AF428" i="8" s="1"/>
  <c r="AC432" i="8"/>
  <c r="AF432" i="8" s="1"/>
  <c r="AC436" i="8"/>
  <c r="AF436" i="8" s="1"/>
  <c r="AC440" i="8"/>
  <c r="AF440" i="8" s="1"/>
  <c r="AC444" i="8"/>
  <c r="AF444" i="8" s="1"/>
  <c r="AC448" i="8"/>
  <c r="AF448" i="8" s="1"/>
  <c r="AC452" i="8"/>
  <c r="AF452" i="8" s="1"/>
  <c r="AC456" i="8"/>
  <c r="AF456" i="8" s="1"/>
  <c r="AC460" i="8"/>
  <c r="AF460" i="8" s="1"/>
  <c r="AC464" i="8"/>
  <c r="AF464" i="8" s="1"/>
  <c r="R477" i="8"/>
  <c r="S477" i="8" s="1"/>
  <c r="AD477" i="8" s="1"/>
  <c r="Z477" i="8"/>
  <c r="X477" i="8" s="1"/>
  <c r="AB477" i="8" s="1"/>
  <c r="P490" i="8"/>
  <c r="AJ490" i="8" s="1"/>
  <c r="AK490" i="8" s="1"/>
  <c r="O491" i="8"/>
  <c r="R491" i="8"/>
  <c r="Z491" i="8"/>
  <c r="X491" i="8" s="1"/>
  <c r="AB491" i="8" s="1"/>
  <c r="Z492" i="8"/>
  <c r="X492" i="8" s="1"/>
  <c r="AB492" i="8" s="1"/>
  <c r="P494" i="8"/>
  <c r="AJ494" i="8" s="1"/>
  <c r="AK494" i="8" s="1"/>
  <c r="AJ495" i="8"/>
  <c r="AA502" i="8"/>
  <c r="AC503" i="8"/>
  <c r="AF503" i="8" s="1"/>
  <c r="AA504" i="8"/>
  <c r="X506" i="8"/>
  <c r="AB506" i="8" s="1"/>
  <c r="X510" i="8"/>
  <c r="AB510" i="8" s="1"/>
  <c r="AJ514" i="8"/>
  <c r="AK514" i="8" s="1"/>
  <c r="AC514" i="8"/>
  <c r="AF514" i="8" s="1"/>
  <c r="X518" i="8"/>
  <c r="AB518" i="8" s="1"/>
  <c r="Z522" i="8"/>
  <c r="AJ534" i="8"/>
  <c r="AC534" i="8"/>
  <c r="AF534" i="8" s="1"/>
  <c r="R266" i="8"/>
  <c r="S266" i="8" s="1"/>
  <c r="AD266" i="8" s="1"/>
  <c r="R270" i="8"/>
  <c r="S270" i="8" s="1"/>
  <c r="R274" i="8"/>
  <c r="S274" i="8" s="1"/>
  <c r="AD274" i="8" s="1"/>
  <c r="R278" i="8"/>
  <c r="S278" i="8" s="1"/>
  <c r="R282" i="8"/>
  <c r="S282" i="8" s="1"/>
  <c r="AD282" i="8" s="1"/>
  <c r="R286" i="8"/>
  <c r="S286" i="8" s="1"/>
  <c r="R290" i="8"/>
  <c r="S290" i="8" s="1"/>
  <c r="R294" i="8"/>
  <c r="S294" i="8" s="1"/>
  <c r="AD294" i="8" s="1"/>
  <c r="R298" i="8"/>
  <c r="S298" i="8" s="1"/>
  <c r="AD298" i="8" s="1"/>
  <c r="R302" i="8"/>
  <c r="S302" i="8" s="1"/>
  <c r="AD302" i="8" s="1"/>
  <c r="R306" i="8"/>
  <c r="S306" i="8" s="1"/>
  <c r="AD306" i="8" s="1"/>
  <c r="R310" i="8"/>
  <c r="S310" i="8" s="1"/>
  <c r="R314" i="8"/>
  <c r="S314" i="8" s="1"/>
  <c r="R318" i="8"/>
  <c r="S318" i="8" s="1"/>
  <c r="AD318" i="8" s="1"/>
  <c r="R322" i="8"/>
  <c r="S322" i="8" s="1"/>
  <c r="AD322" i="8" s="1"/>
  <c r="R326" i="8"/>
  <c r="S326" i="8" s="1"/>
  <c r="R330" i="8"/>
  <c r="S330" i="8" s="1"/>
  <c r="R334" i="8"/>
  <c r="S334" i="8" s="1"/>
  <c r="AD334" i="8" s="1"/>
  <c r="R338" i="8"/>
  <c r="S338" i="8" s="1"/>
  <c r="AD338" i="8" s="1"/>
  <c r="R342" i="8"/>
  <c r="S342" i="8" s="1"/>
  <c r="AD342" i="8" s="1"/>
  <c r="R346" i="8"/>
  <c r="S346" i="8" s="1"/>
  <c r="AD346" i="8" s="1"/>
  <c r="R350" i="8"/>
  <c r="S350" i="8" s="1"/>
  <c r="AD350" i="8" s="1"/>
  <c r="R354" i="8"/>
  <c r="S354" i="8" s="1"/>
  <c r="AD354" i="8" s="1"/>
  <c r="R358" i="8"/>
  <c r="S358" i="8" s="1"/>
  <c r="AD358" i="8" s="1"/>
  <c r="R362" i="8"/>
  <c r="S362" i="8" s="1"/>
  <c r="AD362" i="8" s="1"/>
  <c r="R366" i="8"/>
  <c r="S366" i="8" s="1"/>
  <c r="R370" i="8"/>
  <c r="S370" i="8" s="1"/>
  <c r="AD370" i="8" s="1"/>
  <c r="R374" i="8"/>
  <c r="S374" i="8" s="1"/>
  <c r="R378" i="8"/>
  <c r="S378" i="8" s="1"/>
  <c r="AD378" i="8" s="1"/>
  <c r="R382" i="8"/>
  <c r="S382" i="8" s="1"/>
  <c r="AD382" i="8" s="1"/>
  <c r="R386" i="8"/>
  <c r="S386" i="8" s="1"/>
  <c r="AD386" i="8" s="1"/>
  <c r="R390" i="8"/>
  <c r="S390" i="8" s="1"/>
  <c r="AD390" i="8" s="1"/>
  <c r="R394" i="8"/>
  <c r="S394" i="8" s="1"/>
  <c r="R398" i="8"/>
  <c r="S398" i="8" s="1"/>
  <c r="AD398" i="8" s="1"/>
  <c r="R402" i="8"/>
  <c r="S402" i="8" s="1"/>
  <c r="AD402" i="8" s="1"/>
  <c r="R406" i="8"/>
  <c r="S406" i="8" s="1"/>
  <c r="R410" i="8"/>
  <c r="S410" i="8" s="1"/>
  <c r="AD410" i="8" s="1"/>
  <c r="R414" i="8"/>
  <c r="S414" i="8" s="1"/>
  <c r="R418" i="8"/>
  <c r="S418" i="8" s="1"/>
  <c r="R422" i="8"/>
  <c r="S422" i="8" s="1"/>
  <c r="AD422" i="8" s="1"/>
  <c r="R426" i="8"/>
  <c r="S426" i="8" s="1"/>
  <c r="AD426" i="8" s="1"/>
  <c r="R430" i="8"/>
  <c r="S430" i="8" s="1"/>
  <c r="AD430" i="8" s="1"/>
  <c r="R434" i="8"/>
  <c r="S434" i="8" s="1"/>
  <c r="AD434" i="8" s="1"/>
  <c r="R438" i="8"/>
  <c r="S438" i="8" s="1"/>
  <c r="R442" i="8"/>
  <c r="S442" i="8" s="1"/>
  <c r="AD442" i="8" s="1"/>
  <c r="R446" i="8"/>
  <c r="S446" i="8" s="1"/>
  <c r="AD446" i="8" s="1"/>
  <c r="R450" i="8"/>
  <c r="S450" i="8" s="1"/>
  <c r="R454" i="8"/>
  <c r="S454" i="8" s="1"/>
  <c r="AD454" i="8" s="1"/>
  <c r="R458" i="8"/>
  <c r="S458" i="8" s="1"/>
  <c r="AD458" i="8" s="1"/>
  <c r="X459" i="8"/>
  <c r="AB459" i="8" s="1"/>
  <c r="R462" i="8"/>
  <c r="S462" i="8" s="1"/>
  <c r="X463" i="8"/>
  <c r="AB463" i="8" s="1"/>
  <c r="R466" i="8"/>
  <c r="S466" i="8" s="1"/>
  <c r="AD466" i="8" s="1"/>
  <c r="X467" i="8"/>
  <c r="AB467" i="8" s="1"/>
  <c r="R470" i="8"/>
  <c r="S470" i="8" s="1"/>
  <c r="AD470" i="8" s="1"/>
  <c r="X471" i="8"/>
  <c r="AB471" i="8" s="1"/>
  <c r="R474" i="8"/>
  <c r="S474" i="8" s="1"/>
  <c r="AD474" i="8" s="1"/>
  <c r="Z474" i="8"/>
  <c r="X474" i="8" s="1"/>
  <c r="AB474" i="8" s="1"/>
  <c r="AC478" i="8"/>
  <c r="AF478" i="8" s="1"/>
  <c r="P482" i="8"/>
  <c r="AC483" i="8"/>
  <c r="AF483" i="8" s="1"/>
  <c r="AC495" i="8"/>
  <c r="AF495" i="8" s="1"/>
  <c r="AC502" i="8"/>
  <c r="AF502" i="8" s="1"/>
  <c r="AC504" i="8"/>
  <c r="AF504" i="8" s="1"/>
  <c r="X507" i="8"/>
  <c r="AB507" i="8" s="1"/>
  <c r="AC507" i="8"/>
  <c r="AF507" i="8" s="1"/>
  <c r="X522" i="8"/>
  <c r="AB522" i="8" s="1"/>
  <c r="AJ530" i="8"/>
  <c r="AK530" i="8" s="1"/>
  <c r="AC530" i="8"/>
  <c r="AF530" i="8" s="1"/>
  <c r="AJ538" i="8"/>
  <c r="AK538" i="8" s="1"/>
  <c r="AC538" i="8"/>
  <c r="AF538" i="8" s="1"/>
  <c r="N468" i="8"/>
  <c r="N472" i="8"/>
  <c r="AC473" i="8"/>
  <c r="AF473" i="8" s="1"/>
  <c r="X480" i="8"/>
  <c r="AB480" i="8" s="1"/>
  <c r="AJ480" i="8"/>
  <c r="AJ481" i="8"/>
  <c r="X486" i="8"/>
  <c r="AB486" i="8" s="1"/>
  <c r="AJ486" i="8"/>
  <c r="S492" i="8"/>
  <c r="AD492" i="8" s="1"/>
  <c r="W498" i="8"/>
  <c r="AA498" i="8" s="1"/>
  <c r="AA507" i="8"/>
  <c r="AC508" i="8"/>
  <c r="AF508" i="8" s="1"/>
  <c r="AJ511" i="8"/>
  <c r="AA511" i="8"/>
  <c r="X515" i="8"/>
  <c r="AB515" i="8" s="1"/>
  <c r="AJ526" i="8"/>
  <c r="AK526" i="8" s="1"/>
  <c r="AC526" i="8"/>
  <c r="AF526" i="8" s="1"/>
  <c r="AC543" i="8"/>
  <c r="AF543" i="8" s="1"/>
  <c r="AJ543" i="8"/>
  <c r="AK543" i="8" s="1"/>
  <c r="Z543" i="8"/>
  <c r="X543" i="8" s="1"/>
  <c r="AB543" i="8" s="1"/>
  <c r="Z335" i="8"/>
  <c r="X335" i="8" s="1"/>
  <c r="AB335" i="8" s="1"/>
  <c r="Z339" i="8"/>
  <c r="X339" i="8" s="1"/>
  <c r="AB339" i="8" s="1"/>
  <c r="Z343" i="8"/>
  <c r="X343" i="8" s="1"/>
  <c r="AB343" i="8" s="1"/>
  <c r="Z347" i="8"/>
  <c r="X347" i="8" s="1"/>
  <c r="AB347" i="8" s="1"/>
  <c r="Z351" i="8"/>
  <c r="X351" i="8" s="1"/>
  <c r="AB351" i="8" s="1"/>
  <c r="Z355" i="8"/>
  <c r="X355" i="8" s="1"/>
  <c r="AB355" i="8" s="1"/>
  <c r="Z359" i="8"/>
  <c r="X359" i="8" s="1"/>
  <c r="AB359" i="8" s="1"/>
  <c r="Z363" i="8"/>
  <c r="X363" i="8" s="1"/>
  <c r="AB363" i="8" s="1"/>
  <c r="Z367" i="8"/>
  <c r="X367" i="8" s="1"/>
  <c r="AB367" i="8" s="1"/>
  <c r="Z371" i="8"/>
  <c r="X371" i="8" s="1"/>
  <c r="AB371" i="8" s="1"/>
  <c r="Z375" i="8"/>
  <c r="X375" i="8" s="1"/>
  <c r="AB375" i="8" s="1"/>
  <c r="Z379" i="8"/>
  <c r="X379" i="8" s="1"/>
  <c r="AB379" i="8" s="1"/>
  <c r="Z383" i="8"/>
  <c r="X383" i="8" s="1"/>
  <c r="AB383" i="8" s="1"/>
  <c r="Z387" i="8"/>
  <c r="X387" i="8" s="1"/>
  <c r="AB387" i="8" s="1"/>
  <c r="Z391" i="8"/>
  <c r="X391" i="8" s="1"/>
  <c r="AB391" i="8" s="1"/>
  <c r="Z395" i="8"/>
  <c r="X395" i="8" s="1"/>
  <c r="AB395" i="8" s="1"/>
  <c r="Z399" i="8"/>
  <c r="X399" i="8" s="1"/>
  <c r="AB399" i="8" s="1"/>
  <c r="Z403" i="8"/>
  <c r="X403" i="8" s="1"/>
  <c r="AB403" i="8" s="1"/>
  <c r="Z407" i="8"/>
  <c r="X407" i="8" s="1"/>
  <c r="AB407" i="8" s="1"/>
  <c r="Z411" i="8"/>
  <c r="X411" i="8" s="1"/>
  <c r="AB411" i="8" s="1"/>
  <c r="Z415" i="8"/>
  <c r="X415" i="8" s="1"/>
  <c r="AB415" i="8" s="1"/>
  <c r="Z419" i="8"/>
  <c r="X419" i="8" s="1"/>
  <c r="AB419" i="8" s="1"/>
  <c r="Z423" i="8"/>
  <c r="X423" i="8" s="1"/>
  <c r="AB423" i="8" s="1"/>
  <c r="Z427" i="8"/>
  <c r="X427" i="8" s="1"/>
  <c r="AB427" i="8" s="1"/>
  <c r="Z431" i="8"/>
  <c r="X431" i="8" s="1"/>
  <c r="AB431" i="8" s="1"/>
  <c r="Z435" i="8"/>
  <c r="X435" i="8" s="1"/>
  <c r="AB435" i="8" s="1"/>
  <c r="Z439" i="8"/>
  <c r="X439" i="8" s="1"/>
  <c r="AB439" i="8" s="1"/>
  <c r="Z443" i="8"/>
  <c r="X443" i="8" s="1"/>
  <c r="AB443" i="8" s="1"/>
  <c r="Z447" i="8"/>
  <c r="X447" i="8" s="1"/>
  <c r="AB447" i="8" s="1"/>
  <c r="Z451" i="8"/>
  <c r="X451" i="8" s="1"/>
  <c r="AB451" i="8" s="1"/>
  <c r="Z455" i="8"/>
  <c r="X455" i="8" s="1"/>
  <c r="AB455" i="8" s="1"/>
  <c r="AJ504" i="8"/>
  <c r="AK504" i="8" s="1"/>
  <c r="Z504" i="8"/>
  <c r="X504" i="8" s="1"/>
  <c r="AB504" i="8" s="1"/>
  <c r="AJ518" i="8"/>
  <c r="AK518" i="8" s="1"/>
  <c r="AC518" i="8"/>
  <c r="AF518" i="8" s="1"/>
  <c r="X539" i="8"/>
  <c r="AB539" i="8" s="1"/>
  <c r="AA545" i="8"/>
  <c r="AJ545" i="8"/>
  <c r="AK545" i="8" s="1"/>
  <c r="AC548" i="8"/>
  <c r="AF548" i="8" s="1"/>
  <c r="AJ548" i="8"/>
  <c r="AK548" i="8" s="1"/>
  <c r="AA335" i="8"/>
  <c r="AA339" i="8"/>
  <c r="AA343" i="8"/>
  <c r="AA347" i="8"/>
  <c r="AA351" i="8"/>
  <c r="AA355" i="8"/>
  <c r="AA359" i="8"/>
  <c r="AA363" i="8"/>
  <c r="AA367" i="8"/>
  <c r="AA371" i="8"/>
  <c r="AA375" i="8"/>
  <c r="AA379" i="8"/>
  <c r="AA383" i="8"/>
  <c r="AA391" i="8"/>
  <c r="AA395" i="8"/>
  <c r="AA399" i="8"/>
  <c r="AA403" i="8"/>
  <c r="AA407" i="8"/>
  <c r="AA411" i="8"/>
  <c r="AA415" i="8"/>
  <c r="AA419" i="8"/>
  <c r="AA423" i="8"/>
  <c r="AA427" i="8"/>
  <c r="AA431" i="8"/>
  <c r="AA435" i="8"/>
  <c r="AA439" i="8"/>
  <c r="AA443" i="8"/>
  <c r="AA447" i="8"/>
  <c r="W461" i="8"/>
  <c r="AA461" i="8" s="1"/>
  <c r="W465" i="8"/>
  <c r="AA465" i="8" s="1"/>
  <c r="W469" i="8"/>
  <c r="AA469" i="8" s="1"/>
  <c r="W473" i="8"/>
  <c r="AA473" i="8" s="1"/>
  <c r="W484" i="8"/>
  <c r="X488" i="8"/>
  <c r="AB488" i="8" s="1"/>
  <c r="X498" i="8"/>
  <c r="AB498" i="8" s="1"/>
  <c r="AC500" i="8"/>
  <c r="AF500" i="8" s="1"/>
  <c r="AJ508" i="8"/>
  <c r="Z508" i="8"/>
  <c r="X508" i="8" s="1"/>
  <c r="AB508" i="8" s="1"/>
  <c r="Z514" i="8"/>
  <c r="X514" i="8" s="1"/>
  <c r="AB514" i="8" s="1"/>
  <c r="S516" i="8"/>
  <c r="AD516" i="8" s="1"/>
  <c r="AJ522" i="8"/>
  <c r="AC522" i="8"/>
  <c r="AF522" i="8" s="1"/>
  <c r="X527" i="8"/>
  <c r="AB527" i="8" s="1"/>
  <c r="AC533" i="8"/>
  <c r="AF533" i="8" s="1"/>
  <c r="AJ533" i="8"/>
  <c r="AK533" i="8" s="1"/>
  <c r="Z533" i="8"/>
  <c r="X533" i="8" s="1"/>
  <c r="AB533" i="8" s="1"/>
  <c r="AA538" i="8"/>
  <c r="AC544" i="8"/>
  <c r="AF544" i="8" s="1"/>
  <c r="O413" i="8"/>
  <c r="S413" i="8" s="1"/>
  <c r="AD413" i="8" s="1"/>
  <c r="O417" i="8"/>
  <c r="S417" i="8" s="1"/>
  <c r="AD417" i="8" s="1"/>
  <c r="O421" i="8"/>
  <c r="S421" i="8" s="1"/>
  <c r="AD421" i="8" s="1"/>
  <c r="O425" i="8"/>
  <c r="S425" i="8" s="1"/>
  <c r="O429" i="8"/>
  <c r="S429" i="8" s="1"/>
  <c r="AD429" i="8" s="1"/>
  <c r="O433" i="8"/>
  <c r="S433" i="8" s="1"/>
  <c r="AD433" i="8" s="1"/>
  <c r="O437" i="8"/>
  <c r="S437" i="8" s="1"/>
  <c r="O441" i="8"/>
  <c r="S441" i="8" s="1"/>
  <c r="O445" i="8"/>
  <c r="S445" i="8" s="1"/>
  <c r="AD445" i="8" s="1"/>
  <c r="O449" i="8"/>
  <c r="S449" i="8" s="1"/>
  <c r="AD449" i="8" s="1"/>
  <c r="O453" i="8"/>
  <c r="S453" i="8" s="1"/>
  <c r="AD453" i="8" s="1"/>
  <c r="O457" i="8"/>
  <c r="S457" i="8" s="1"/>
  <c r="AD457" i="8" s="1"/>
  <c r="O461" i="8"/>
  <c r="S461" i="8" s="1"/>
  <c r="AD461" i="8" s="1"/>
  <c r="O465" i="8"/>
  <c r="S465" i="8" s="1"/>
  <c r="O469" i="8"/>
  <c r="S469" i="8" s="1"/>
  <c r="AD469" i="8" s="1"/>
  <c r="O473" i="8"/>
  <c r="S473" i="8" s="1"/>
  <c r="O476" i="8"/>
  <c r="S476" i="8" s="1"/>
  <c r="AD476" i="8" s="1"/>
  <c r="AC480" i="8"/>
  <c r="AF480" i="8" s="1"/>
  <c r="AC486" i="8"/>
  <c r="AF486" i="8" s="1"/>
  <c r="O487" i="8"/>
  <c r="R487" i="8"/>
  <c r="Z487" i="8"/>
  <c r="X487" i="8" s="1"/>
  <c r="AB487" i="8" s="1"/>
  <c r="Z490" i="8"/>
  <c r="X490" i="8" s="1"/>
  <c r="AB490" i="8" s="1"/>
  <c r="AC491" i="8"/>
  <c r="AF491" i="8" s="1"/>
  <c r="Z494" i="8"/>
  <c r="X494" i="8" s="1"/>
  <c r="AB494" i="8" s="1"/>
  <c r="O499" i="8"/>
  <c r="R499" i="8"/>
  <c r="Z499" i="8"/>
  <c r="X499" i="8" s="1"/>
  <c r="AB499" i="8" s="1"/>
  <c r="AJ500" i="8"/>
  <c r="Z500" i="8"/>
  <c r="X500" i="8" s="1"/>
  <c r="AB500" i="8" s="1"/>
  <c r="S508" i="8"/>
  <c r="AJ510" i="8"/>
  <c r="AK510" i="8" s="1"/>
  <c r="Z511" i="8"/>
  <c r="X511" i="8" s="1"/>
  <c r="AB511" i="8" s="1"/>
  <c r="X519" i="8"/>
  <c r="AB519" i="8" s="1"/>
  <c r="AA526" i="8"/>
  <c r="Z530" i="8"/>
  <c r="X530" i="8" s="1"/>
  <c r="AB530" i="8" s="1"/>
  <c r="S532" i="8"/>
  <c r="X534" i="8"/>
  <c r="AB534" i="8" s="1"/>
  <c r="AC537" i="8"/>
  <c r="AF537" i="8" s="1"/>
  <c r="AJ537" i="8"/>
  <c r="AK537" i="8" s="1"/>
  <c r="Z537" i="8"/>
  <c r="X537" i="8" s="1"/>
  <c r="AB537" i="8" s="1"/>
  <c r="Z538" i="8"/>
  <c r="X538" i="8" s="1"/>
  <c r="AB538" i="8" s="1"/>
  <c r="X476" i="8"/>
  <c r="AB476" i="8" s="1"/>
  <c r="X478" i="8"/>
  <c r="AB478" i="8" s="1"/>
  <c r="O483" i="8"/>
  <c r="S483" i="8" s="1"/>
  <c r="P484" i="8"/>
  <c r="Z496" i="8"/>
  <c r="X496" i="8" s="1"/>
  <c r="AB496" i="8" s="1"/>
  <c r="AC498" i="8"/>
  <c r="AF498" i="8" s="1"/>
  <c r="Z502" i="8"/>
  <c r="Z503" i="8"/>
  <c r="X503" i="8" s="1"/>
  <c r="AB503" i="8" s="1"/>
  <c r="Z526" i="8"/>
  <c r="X526" i="8" s="1"/>
  <c r="AB526" i="8" s="1"/>
  <c r="S536" i="8"/>
  <c r="AA543" i="8"/>
  <c r="O475" i="8"/>
  <c r="S475" i="8" s="1"/>
  <c r="AD475" i="8" s="1"/>
  <c r="AC488" i="8"/>
  <c r="AF488" i="8" s="1"/>
  <c r="O495" i="8"/>
  <c r="R495" i="8"/>
  <c r="Z495" i="8"/>
  <c r="X495" i="8" s="1"/>
  <c r="AB495" i="8" s="1"/>
  <c r="AC496" i="8"/>
  <c r="AF496" i="8" s="1"/>
  <c r="AC499" i="8"/>
  <c r="AF499" i="8" s="1"/>
  <c r="X502" i="8"/>
  <c r="AB502" i="8" s="1"/>
  <c r="AC511" i="8"/>
  <c r="AF511" i="8" s="1"/>
  <c r="R503" i="8"/>
  <c r="S503" i="8" s="1"/>
  <c r="AD503" i="8" s="1"/>
  <c r="R507" i="8"/>
  <c r="S507" i="8" s="1"/>
  <c r="AD507" i="8" s="1"/>
  <c r="R511" i="8"/>
  <c r="S511" i="8" s="1"/>
  <c r="R515" i="8"/>
  <c r="S515" i="8" s="1"/>
  <c r="AD515" i="8" s="1"/>
  <c r="R519" i="8"/>
  <c r="S519" i="8" s="1"/>
  <c r="AD519" i="8" s="1"/>
  <c r="R523" i="8"/>
  <c r="S523" i="8" s="1"/>
  <c r="AD523" i="8" s="1"/>
  <c r="X524" i="8"/>
  <c r="AB524" i="8" s="1"/>
  <c r="R527" i="8"/>
  <c r="S527" i="8" s="1"/>
  <c r="X528" i="8"/>
  <c r="AB528" i="8" s="1"/>
  <c r="R531" i="8"/>
  <c r="S531" i="8" s="1"/>
  <c r="AD531" i="8" s="1"/>
  <c r="X532" i="8"/>
  <c r="AB532" i="8" s="1"/>
  <c r="R535" i="8"/>
  <c r="S535" i="8" s="1"/>
  <c r="AD535" i="8" s="1"/>
  <c r="X536" i="8"/>
  <c r="AB536" i="8" s="1"/>
  <c r="R539" i="8"/>
  <c r="S539" i="8" s="1"/>
  <c r="AD539" i="8" s="1"/>
  <c r="X540" i="8"/>
  <c r="AB540" i="8" s="1"/>
  <c r="O541" i="8"/>
  <c r="S541" i="8" s="1"/>
  <c r="AD541" i="8" s="1"/>
  <c r="O549" i="8"/>
  <c r="S549" i="8" s="1"/>
  <c r="AD549" i="8" s="1"/>
  <c r="X549" i="8"/>
  <c r="AB549" i="8" s="1"/>
  <c r="Z551" i="8"/>
  <c r="X551" i="8" s="1"/>
  <c r="AB551" i="8" s="1"/>
  <c r="AJ558" i="8"/>
  <c r="AK558" i="8" s="1"/>
  <c r="AC568" i="8"/>
  <c r="AF568" i="8" s="1"/>
  <c r="Z577" i="8"/>
  <c r="X577" i="8" s="1"/>
  <c r="AB577" i="8" s="1"/>
  <c r="X582" i="8"/>
  <c r="AB582" i="8" s="1"/>
  <c r="S584" i="8"/>
  <c r="X598" i="8"/>
  <c r="AB598" i="8" s="1"/>
  <c r="X605" i="8"/>
  <c r="AB605" i="8" s="1"/>
  <c r="X606" i="8"/>
  <c r="AB606" i="8" s="1"/>
  <c r="AC616" i="8"/>
  <c r="AF616" i="8" s="1"/>
  <c r="AJ616" i="8"/>
  <c r="AK616" i="8" s="1"/>
  <c r="X621" i="8"/>
  <c r="AB621" i="8" s="1"/>
  <c r="X637" i="8"/>
  <c r="AB637" i="8" s="1"/>
  <c r="AA515" i="8"/>
  <c r="AA519" i="8"/>
  <c r="AA523" i="8"/>
  <c r="AA527" i="8"/>
  <c r="AA535" i="8"/>
  <c r="AA539" i="8"/>
  <c r="O542" i="8"/>
  <c r="S542" i="8" s="1"/>
  <c r="AD542" i="8" s="1"/>
  <c r="Z548" i="8"/>
  <c r="X548" i="8" s="1"/>
  <c r="AB548" i="8" s="1"/>
  <c r="O553" i="8"/>
  <c r="S553" i="8" s="1"/>
  <c r="AD553" i="8" s="1"/>
  <c r="R554" i="8"/>
  <c r="S554" i="8" s="1"/>
  <c r="AD554" i="8" s="1"/>
  <c r="AC559" i="8"/>
  <c r="AF559" i="8" s="1"/>
  <c r="X562" i="8"/>
  <c r="AB562" i="8" s="1"/>
  <c r="AC564" i="8"/>
  <c r="AF564" i="8" s="1"/>
  <c r="Z565" i="8"/>
  <c r="X565" i="8" s="1"/>
  <c r="AB565" i="8" s="1"/>
  <c r="AJ565" i="8"/>
  <c r="AK565" i="8" s="1"/>
  <c r="X570" i="8"/>
  <c r="AB570" i="8" s="1"/>
  <c r="AC570" i="8"/>
  <c r="AF570" i="8" s="1"/>
  <c r="X580" i="8"/>
  <c r="AB580" i="8" s="1"/>
  <c r="X584" i="8"/>
  <c r="AB584" i="8" s="1"/>
  <c r="X592" i="8"/>
  <c r="AB592" i="8" s="1"/>
  <c r="AJ633" i="8"/>
  <c r="AK633" i="8" s="1"/>
  <c r="AC633" i="8"/>
  <c r="AF633" i="8" s="1"/>
  <c r="AJ638" i="8"/>
  <c r="Z638" i="8"/>
  <c r="X638" i="8" s="1"/>
  <c r="AB638" i="8" s="1"/>
  <c r="Z512" i="8"/>
  <c r="X512" i="8" s="1"/>
  <c r="AB512" i="8" s="1"/>
  <c r="Z516" i="8"/>
  <c r="X516" i="8" s="1"/>
  <c r="AB516" i="8" s="1"/>
  <c r="Z520" i="8"/>
  <c r="X520" i="8" s="1"/>
  <c r="AB520" i="8" s="1"/>
  <c r="Z541" i="8"/>
  <c r="X541" i="8" s="1"/>
  <c r="AB541" i="8" s="1"/>
  <c r="AJ541" i="8"/>
  <c r="AK541" i="8" s="1"/>
  <c r="AC550" i="8"/>
  <c r="AF550" i="8" s="1"/>
  <c r="AC551" i="8"/>
  <c r="AF551" i="8" s="1"/>
  <c r="N553" i="8"/>
  <c r="Z558" i="8"/>
  <c r="X558" i="8" s="1"/>
  <c r="AB558" i="8" s="1"/>
  <c r="AJ573" i="8"/>
  <c r="AK573" i="8" s="1"/>
  <c r="AC577" i="8"/>
  <c r="AF577" i="8" s="1"/>
  <c r="X589" i="8"/>
  <c r="AB589" i="8" s="1"/>
  <c r="AC515" i="8"/>
  <c r="AF515" i="8" s="1"/>
  <c r="AC519" i="8"/>
  <c r="AF519" i="8" s="1"/>
  <c r="AC523" i="8"/>
  <c r="AF523" i="8" s="1"/>
  <c r="AC527" i="8"/>
  <c r="AF527" i="8" s="1"/>
  <c r="AC531" i="8"/>
  <c r="AF531" i="8" s="1"/>
  <c r="AC535" i="8"/>
  <c r="AF535" i="8" s="1"/>
  <c r="AC539" i="8"/>
  <c r="AF539" i="8" s="1"/>
  <c r="Z542" i="8"/>
  <c r="X542" i="8" s="1"/>
  <c r="AB542" i="8" s="1"/>
  <c r="AC549" i="8"/>
  <c r="AF549" i="8" s="1"/>
  <c r="P553" i="8"/>
  <c r="AA553" i="8" s="1"/>
  <c r="O557" i="8"/>
  <c r="S557" i="8" s="1"/>
  <c r="X557" i="8"/>
  <c r="AB557" i="8" s="1"/>
  <c r="AC562" i="8"/>
  <c r="AF562" i="8" s="1"/>
  <c r="AJ563" i="8"/>
  <c r="AK563" i="8" s="1"/>
  <c r="Z573" i="8"/>
  <c r="X573" i="8" s="1"/>
  <c r="AB573" i="8" s="1"/>
  <c r="AC575" i="8"/>
  <c r="AF575" i="8" s="1"/>
  <c r="AC579" i="8"/>
  <c r="AF579" i="8" s="1"/>
  <c r="AC583" i="8"/>
  <c r="AF583" i="8" s="1"/>
  <c r="AC592" i="8"/>
  <c r="AF592" i="8" s="1"/>
  <c r="AJ592" i="8"/>
  <c r="Z600" i="8"/>
  <c r="X600" i="8" s="1"/>
  <c r="AB600" i="8" s="1"/>
  <c r="X601" i="8"/>
  <c r="AB601" i="8" s="1"/>
  <c r="Z608" i="8"/>
  <c r="X608" i="8" s="1"/>
  <c r="AB608" i="8" s="1"/>
  <c r="X609" i="8"/>
  <c r="AB609" i="8" s="1"/>
  <c r="X617" i="8"/>
  <c r="AB617" i="8" s="1"/>
  <c r="AC620" i="8"/>
  <c r="AF620" i="8" s="1"/>
  <c r="AJ620" i="8"/>
  <c r="AC624" i="8"/>
  <c r="AF624" i="8" s="1"/>
  <c r="AJ624" i="8"/>
  <c r="AK624" i="8" s="1"/>
  <c r="AJ629" i="8"/>
  <c r="AC629" i="8"/>
  <c r="AF629" i="8" s="1"/>
  <c r="AC632" i="8"/>
  <c r="AF632" i="8" s="1"/>
  <c r="AJ632" i="8"/>
  <c r="AK632" i="8" s="1"/>
  <c r="AA633" i="8"/>
  <c r="Z636" i="8"/>
  <c r="X636" i="8" s="1"/>
  <c r="AB636" i="8" s="1"/>
  <c r="Z641" i="8"/>
  <c r="X641" i="8" s="1"/>
  <c r="AB641" i="8" s="1"/>
  <c r="AC642" i="8"/>
  <c r="AF642" i="8" s="1"/>
  <c r="AJ642" i="8"/>
  <c r="AK642" i="8" s="1"/>
  <c r="O510" i="8"/>
  <c r="S510" i="8" s="1"/>
  <c r="AD510" i="8" s="1"/>
  <c r="O514" i="8"/>
  <c r="S514" i="8" s="1"/>
  <c r="AD514" i="8" s="1"/>
  <c r="O518" i="8"/>
  <c r="S518" i="8" s="1"/>
  <c r="AD518" i="8" s="1"/>
  <c r="O522" i="8"/>
  <c r="S522" i="8" s="1"/>
  <c r="O526" i="8"/>
  <c r="S526" i="8" s="1"/>
  <c r="AD526" i="8" s="1"/>
  <c r="O530" i="8"/>
  <c r="S530" i="8" s="1"/>
  <c r="AD530" i="8" s="1"/>
  <c r="O534" i="8"/>
  <c r="S534" i="8" s="1"/>
  <c r="O538" i="8"/>
  <c r="S538" i="8" s="1"/>
  <c r="AD538" i="8" s="1"/>
  <c r="Z545" i="8"/>
  <c r="X545" i="8" s="1"/>
  <c r="AB545" i="8" s="1"/>
  <c r="X546" i="8"/>
  <c r="AB546" i="8" s="1"/>
  <c r="AJ546" i="8"/>
  <c r="AK546" i="8" s="1"/>
  <c r="O548" i="8"/>
  <c r="S548" i="8" s="1"/>
  <c r="AD548" i="8" s="1"/>
  <c r="AJ555" i="8"/>
  <c r="AK555" i="8" s="1"/>
  <c r="P560" i="8"/>
  <c r="AJ566" i="8"/>
  <c r="AK566" i="8" s="1"/>
  <c r="AC567" i="8"/>
  <c r="AF567" i="8" s="1"/>
  <c r="X572" i="8"/>
  <c r="AB572" i="8" s="1"/>
  <c r="AJ575" i="8"/>
  <c r="AK575" i="8" s="1"/>
  <c r="Z575" i="8"/>
  <c r="X575" i="8" s="1"/>
  <c r="AB575" i="8" s="1"/>
  <c r="X588" i="8"/>
  <c r="AB588" i="8" s="1"/>
  <c r="X590" i="8"/>
  <c r="AB590" i="8" s="1"/>
  <c r="AC596" i="8"/>
  <c r="AF596" i="8" s="1"/>
  <c r="AJ596" i="8"/>
  <c r="AK596" i="8" s="1"/>
  <c r="AA600" i="8"/>
  <c r="AC604" i="8"/>
  <c r="AF604" i="8" s="1"/>
  <c r="AJ604" i="8"/>
  <c r="AA608" i="8"/>
  <c r="S609" i="8"/>
  <c r="AD609" i="8" s="1"/>
  <c r="AC612" i="8"/>
  <c r="AF612" i="8" s="1"/>
  <c r="AJ612" i="8"/>
  <c r="AK612" i="8" s="1"/>
  <c r="S617" i="8"/>
  <c r="AD617" i="8" s="1"/>
  <c r="Z633" i="8"/>
  <c r="X633" i="8" s="1"/>
  <c r="AB633" i="8" s="1"/>
  <c r="AJ634" i="8"/>
  <c r="AK634" i="8" s="1"/>
  <c r="Z634" i="8"/>
  <c r="X634" i="8" s="1"/>
  <c r="AB634" i="8" s="1"/>
  <c r="AA636" i="8"/>
  <c r="AJ637" i="8"/>
  <c r="AC637" i="8"/>
  <c r="AF637" i="8" s="1"/>
  <c r="AC641" i="8"/>
  <c r="AF641" i="8" s="1"/>
  <c r="Z645" i="8"/>
  <c r="X645" i="8" s="1"/>
  <c r="AB645" i="8" s="1"/>
  <c r="AA650" i="8"/>
  <c r="N503" i="8"/>
  <c r="N507" i="8"/>
  <c r="N511" i="8"/>
  <c r="N515" i="8"/>
  <c r="N519" i="8"/>
  <c r="N523" i="8"/>
  <c r="N527" i="8"/>
  <c r="N531" i="8"/>
  <c r="N535" i="8"/>
  <c r="N539" i="8"/>
  <c r="AJ571" i="8"/>
  <c r="AK571" i="8" s="1"/>
  <c r="Z571" i="8"/>
  <c r="X571" i="8" s="1"/>
  <c r="AB571" i="8" s="1"/>
  <c r="AC571" i="8"/>
  <c r="AF571" i="8" s="1"/>
  <c r="AJ579" i="8"/>
  <c r="AK579" i="8" s="1"/>
  <c r="Z579" i="8"/>
  <c r="X579" i="8" s="1"/>
  <c r="AB579" i="8" s="1"/>
  <c r="AJ583" i="8"/>
  <c r="AK583" i="8" s="1"/>
  <c r="Z583" i="8"/>
  <c r="X583" i="8" s="1"/>
  <c r="AB583" i="8" s="1"/>
  <c r="Z616" i="8"/>
  <c r="X616" i="8" s="1"/>
  <c r="AB616" i="8" s="1"/>
  <c r="AC628" i="8"/>
  <c r="AF628" i="8" s="1"/>
  <c r="AJ628" i="8"/>
  <c r="AK628" i="8" s="1"/>
  <c r="AA629" i="8"/>
  <c r="AA645" i="8"/>
  <c r="O545" i="8"/>
  <c r="Z556" i="8"/>
  <c r="X556" i="8" s="1"/>
  <c r="AB556" i="8" s="1"/>
  <c r="AJ559" i="8"/>
  <c r="AK559" i="8" s="1"/>
  <c r="O561" i="8"/>
  <c r="S561" i="8" s="1"/>
  <c r="AD561" i="8" s="1"/>
  <c r="X561" i="8"/>
  <c r="AB561" i="8" s="1"/>
  <c r="X566" i="8"/>
  <c r="AB566" i="8" s="1"/>
  <c r="X569" i="8"/>
  <c r="AB569" i="8" s="1"/>
  <c r="AC636" i="8"/>
  <c r="AF636" i="8" s="1"/>
  <c r="AJ636" i="8"/>
  <c r="AK636" i="8" s="1"/>
  <c r="Z544" i="8"/>
  <c r="X544" i="8" s="1"/>
  <c r="AB544" i="8" s="1"/>
  <c r="Z550" i="8"/>
  <c r="X550" i="8" s="1"/>
  <c r="AB550" i="8" s="1"/>
  <c r="Z553" i="8"/>
  <c r="X553" i="8" s="1"/>
  <c r="AB553" i="8" s="1"/>
  <c r="X554" i="8"/>
  <c r="AB554" i="8" s="1"/>
  <c r="AA566" i="8"/>
  <c r="X574" i="8"/>
  <c r="AB574" i="8" s="1"/>
  <c r="AC574" i="8"/>
  <c r="AF574" i="8" s="1"/>
  <c r="X593" i="8"/>
  <c r="AB593" i="8" s="1"/>
  <c r="AC600" i="8"/>
  <c r="AF600" i="8" s="1"/>
  <c r="AJ600" i="8"/>
  <c r="AC608" i="8"/>
  <c r="AF608" i="8" s="1"/>
  <c r="AJ608" i="8"/>
  <c r="X613" i="8"/>
  <c r="AB613" i="8" s="1"/>
  <c r="X629" i="8"/>
  <c r="AB629" i="8" s="1"/>
  <c r="AC650" i="8"/>
  <c r="AF650" i="8" s="1"/>
  <c r="AJ650" i="8"/>
  <c r="AK650" i="8" s="1"/>
  <c r="Z642" i="8"/>
  <c r="X642" i="8" s="1"/>
  <c r="AB642" i="8" s="1"/>
  <c r="AJ646" i="8"/>
  <c r="AK646" i="8" s="1"/>
  <c r="AJ653" i="8"/>
  <c r="AK653" i="8" s="1"/>
  <c r="AC657" i="8"/>
  <c r="AF657" i="8" s="1"/>
  <c r="Z667" i="8"/>
  <c r="P669" i="8"/>
  <c r="AJ669" i="8" s="1"/>
  <c r="AK669" i="8" s="1"/>
  <c r="AA674" i="8"/>
  <c r="R686" i="8"/>
  <c r="O686" i="8"/>
  <c r="AJ712" i="8"/>
  <c r="AK712" i="8" s="1"/>
  <c r="Z712" i="8"/>
  <c r="X712" i="8" s="1"/>
  <c r="AB712" i="8" s="1"/>
  <c r="AC652" i="8"/>
  <c r="AF652" i="8" s="1"/>
  <c r="AJ656" i="8"/>
  <c r="AK656" i="8" s="1"/>
  <c r="Z657" i="8"/>
  <c r="X657" i="8" s="1"/>
  <c r="AB657" i="8" s="1"/>
  <c r="AC660" i="8"/>
  <c r="AF660" i="8" s="1"/>
  <c r="AJ695" i="8"/>
  <c r="AK695" i="8" s="1"/>
  <c r="Z695" i="8"/>
  <c r="X695" i="8" s="1"/>
  <c r="AB695" i="8" s="1"/>
  <c r="Z587" i="8"/>
  <c r="X587" i="8" s="1"/>
  <c r="AB587" i="8" s="1"/>
  <c r="Z591" i="8"/>
  <c r="X591" i="8" s="1"/>
  <c r="AB591" i="8" s="1"/>
  <c r="O592" i="8"/>
  <c r="S592" i="8" s="1"/>
  <c r="Z595" i="8"/>
  <c r="X595" i="8" s="1"/>
  <c r="AB595" i="8" s="1"/>
  <c r="O596" i="8"/>
  <c r="S596" i="8" s="1"/>
  <c r="AD596" i="8" s="1"/>
  <c r="Z599" i="8"/>
  <c r="X599" i="8" s="1"/>
  <c r="AB599" i="8" s="1"/>
  <c r="O600" i="8"/>
  <c r="S600" i="8" s="1"/>
  <c r="Z603" i="8"/>
  <c r="X603" i="8" s="1"/>
  <c r="AB603" i="8" s="1"/>
  <c r="O604" i="8"/>
  <c r="S604" i="8" s="1"/>
  <c r="Z607" i="8"/>
  <c r="X607" i="8" s="1"/>
  <c r="AB607" i="8" s="1"/>
  <c r="O608" i="8"/>
  <c r="S608" i="8" s="1"/>
  <c r="Z611" i="8"/>
  <c r="X611" i="8" s="1"/>
  <c r="AB611" i="8" s="1"/>
  <c r="O612" i="8"/>
  <c r="S612" i="8" s="1"/>
  <c r="AD612" i="8" s="1"/>
  <c r="Z615" i="8"/>
  <c r="X615" i="8" s="1"/>
  <c r="AB615" i="8" s="1"/>
  <c r="O616" i="8"/>
  <c r="S616" i="8" s="1"/>
  <c r="AD616" i="8" s="1"/>
  <c r="Z619" i="8"/>
  <c r="X619" i="8" s="1"/>
  <c r="AB619" i="8" s="1"/>
  <c r="O620" i="8"/>
  <c r="S620" i="8" s="1"/>
  <c r="Z623" i="8"/>
  <c r="X623" i="8" s="1"/>
  <c r="AB623" i="8" s="1"/>
  <c r="O624" i="8"/>
  <c r="S624" i="8" s="1"/>
  <c r="AD624" i="8" s="1"/>
  <c r="Z627" i="8"/>
  <c r="X627" i="8" s="1"/>
  <c r="AB627" i="8" s="1"/>
  <c r="O628" i="8"/>
  <c r="S628" i="8" s="1"/>
  <c r="AD628" i="8" s="1"/>
  <c r="Z631" i="8"/>
  <c r="X631" i="8" s="1"/>
  <c r="AB631" i="8" s="1"/>
  <c r="O632" i="8"/>
  <c r="S632" i="8" s="1"/>
  <c r="AD632" i="8" s="1"/>
  <c r="Z635" i="8"/>
  <c r="X635" i="8" s="1"/>
  <c r="AB635" i="8" s="1"/>
  <c r="O636" i="8"/>
  <c r="S636" i="8" s="1"/>
  <c r="AD636" i="8" s="1"/>
  <c r="Z639" i="8"/>
  <c r="X639" i="8" s="1"/>
  <c r="AB639" i="8" s="1"/>
  <c r="W641" i="8"/>
  <c r="AA641" i="8" s="1"/>
  <c r="Z644" i="8"/>
  <c r="X644" i="8" s="1"/>
  <c r="AB644" i="8" s="1"/>
  <c r="O645" i="8"/>
  <c r="S645" i="8" s="1"/>
  <c r="AD645" i="8" s="1"/>
  <c r="P651" i="8"/>
  <c r="AA651" i="8" s="1"/>
  <c r="Z652" i="8"/>
  <c r="X652" i="8" s="1"/>
  <c r="AB652" i="8" s="1"/>
  <c r="W655" i="8"/>
  <c r="AC656" i="8"/>
  <c r="AF656" i="8" s="1"/>
  <c r="S657" i="8"/>
  <c r="AD657" i="8" s="1"/>
  <c r="Z660" i="8"/>
  <c r="X660" i="8" s="1"/>
  <c r="AB660" i="8" s="1"/>
  <c r="AC663" i="8"/>
  <c r="AF663" i="8" s="1"/>
  <c r="X683" i="8"/>
  <c r="AB683" i="8" s="1"/>
  <c r="AC683" i="8"/>
  <c r="AF683" i="8" s="1"/>
  <c r="Z688" i="8"/>
  <c r="X688" i="8" s="1"/>
  <c r="AB688" i="8" s="1"/>
  <c r="AJ688" i="8"/>
  <c r="AA705" i="8"/>
  <c r="AC578" i="8"/>
  <c r="AF578" i="8" s="1"/>
  <c r="AC582" i="8"/>
  <c r="AF582" i="8" s="1"/>
  <c r="AC586" i="8"/>
  <c r="AF586" i="8" s="1"/>
  <c r="AC590" i="8"/>
  <c r="AF590" i="8" s="1"/>
  <c r="AC594" i="8"/>
  <c r="AF594" i="8" s="1"/>
  <c r="AC598" i="8"/>
  <c r="AF598" i="8" s="1"/>
  <c r="AC602" i="8"/>
  <c r="AF602" i="8" s="1"/>
  <c r="AC606" i="8"/>
  <c r="AF606" i="8" s="1"/>
  <c r="AC610" i="8"/>
  <c r="AF610" i="8" s="1"/>
  <c r="AC614" i="8"/>
  <c r="AF614" i="8" s="1"/>
  <c r="AC618" i="8"/>
  <c r="AF618" i="8" s="1"/>
  <c r="AC622" i="8"/>
  <c r="AF622" i="8" s="1"/>
  <c r="AC626" i="8"/>
  <c r="AF626" i="8" s="1"/>
  <c r="AC630" i="8"/>
  <c r="AF630" i="8" s="1"/>
  <c r="AC634" i="8"/>
  <c r="AF634" i="8" s="1"/>
  <c r="AC638" i="8"/>
  <c r="AF638" i="8" s="1"/>
  <c r="Z640" i="8"/>
  <c r="X640" i="8" s="1"/>
  <c r="AB640" i="8" s="1"/>
  <c r="O641" i="8"/>
  <c r="S641" i="8" s="1"/>
  <c r="AD641" i="8" s="1"/>
  <c r="O642" i="8"/>
  <c r="P643" i="8"/>
  <c r="AC645" i="8"/>
  <c r="AF645" i="8" s="1"/>
  <c r="AC646" i="8"/>
  <c r="AF646" i="8" s="1"/>
  <c r="O650" i="8"/>
  <c r="S650" i="8" s="1"/>
  <c r="AD650" i="8" s="1"/>
  <c r="S653" i="8"/>
  <c r="AD653" i="8" s="1"/>
  <c r="Z654" i="8"/>
  <c r="X654" i="8" s="1"/>
  <c r="AB654" i="8" s="1"/>
  <c r="Z656" i="8"/>
  <c r="X656" i="8" s="1"/>
  <c r="AB656" i="8" s="1"/>
  <c r="W658" i="8"/>
  <c r="AA658" i="8" s="1"/>
  <c r="P659" i="8"/>
  <c r="AJ659" i="8" s="1"/>
  <c r="AK659" i="8" s="1"/>
  <c r="AA660" i="8"/>
  <c r="Z663" i="8"/>
  <c r="X663" i="8" s="1"/>
  <c r="AB663" i="8" s="1"/>
  <c r="AA668" i="8"/>
  <c r="R670" i="8"/>
  <c r="S670" i="8" s="1"/>
  <c r="AD670" i="8" s="1"/>
  <c r="N670" i="8"/>
  <c r="O673" i="8"/>
  <c r="P673" i="8"/>
  <c r="AJ689" i="8"/>
  <c r="AK689" i="8" s="1"/>
  <c r="AC689" i="8"/>
  <c r="AF689" i="8" s="1"/>
  <c r="S691" i="8"/>
  <c r="AD691" i="8" s="1"/>
  <c r="Z692" i="8"/>
  <c r="X692" i="8" s="1"/>
  <c r="AB692" i="8" s="1"/>
  <c r="AJ692" i="8"/>
  <c r="AK692" i="8" s="1"/>
  <c r="O629" i="8"/>
  <c r="S629" i="8" s="1"/>
  <c r="O633" i="8"/>
  <c r="S633" i="8" s="1"/>
  <c r="AD633" i="8" s="1"/>
  <c r="O637" i="8"/>
  <c r="S637" i="8" s="1"/>
  <c r="N648" i="8"/>
  <c r="P655" i="8"/>
  <c r="AJ655" i="8" s="1"/>
  <c r="AK655" i="8" s="1"/>
  <c r="Z666" i="8"/>
  <c r="X666" i="8" s="1"/>
  <c r="AB666" i="8" s="1"/>
  <c r="W666" i="8"/>
  <c r="AA666" i="8" s="1"/>
  <c r="W669" i="8"/>
  <c r="AA669" i="8" s="1"/>
  <c r="Z669" i="8"/>
  <c r="X669" i="8" s="1"/>
  <c r="AB669" i="8" s="1"/>
  <c r="O648" i="8"/>
  <c r="S648" i="8" s="1"/>
  <c r="AD648" i="8" s="1"/>
  <c r="AA681" i="8"/>
  <c r="O634" i="8"/>
  <c r="S634" i="8" s="1"/>
  <c r="AD634" i="8" s="1"/>
  <c r="O638" i="8"/>
  <c r="S638" i="8" s="1"/>
  <c r="AC643" i="8"/>
  <c r="AF643" i="8" s="1"/>
  <c r="AC648" i="8"/>
  <c r="AF648" i="8" s="1"/>
  <c r="AC649" i="8"/>
  <c r="AF649" i="8" s="1"/>
  <c r="O654" i="8"/>
  <c r="S654" i="8" s="1"/>
  <c r="AD654" i="8" s="1"/>
  <c r="AC654" i="8"/>
  <c r="AF654" i="8" s="1"/>
  <c r="AA667" i="8"/>
  <c r="AC669" i="8"/>
  <c r="AF669" i="8" s="1"/>
  <c r="P670" i="8"/>
  <c r="AJ670" i="8" s="1"/>
  <c r="AK670" i="8" s="1"/>
  <c r="O671" i="8"/>
  <c r="P671" i="8"/>
  <c r="AA671" i="8" s="1"/>
  <c r="Z684" i="8"/>
  <c r="X684" i="8" s="1"/>
  <c r="AB684" i="8" s="1"/>
  <c r="AJ684" i="8"/>
  <c r="AK684" i="8" s="1"/>
  <c r="AC695" i="8"/>
  <c r="AF695" i="8" s="1"/>
  <c r="N644" i="8"/>
  <c r="P647" i="8"/>
  <c r="Z662" i="8"/>
  <c r="X662" i="8" s="1"/>
  <c r="AB662" i="8" s="1"/>
  <c r="W662" i="8"/>
  <c r="AA662" i="8" s="1"/>
  <c r="AJ664" i="8"/>
  <c r="AK664" i="8" s="1"/>
  <c r="Z664" i="8"/>
  <c r="X664" i="8" s="1"/>
  <c r="AB664" i="8" s="1"/>
  <c r="AC664" i="8"/>
  <c r="AF664" i="8" s="1"/>
  <c r="X667" i="8"/>
  <c r="AB667" i="8" s="1"/>
  <c r="AC667" i="8"/>
  <c r="AF667" i="8" s="1"/>
  <c r="R671" i="8"/>
  <c r="AC678" i="8"/>
  <c r="AF678" i="8" s="1"/>
  <c r="AJ682" i="8"/>
  <c r="AK682" i="8" s="1"/>
  <c r="AC682" i="8"/>
  <c r="AF682" i="8" s="1"/>
  <c r="AA695" i="8"/>
  <c r="Z674" i="8"/>
  <c r="X674" i="8" s="1"/>
  <c r="AB674" i="8" s="1"/>
  <c r="Z675" i="8"/>
  <c r="X675" i="8" s="1"/>
  <c r="AB675" i="8" s="1"/>
  <c r="AC680" i="8"/>
  <c r="AF680" i="8" s="1"/>
  <c r="P685" i="8"/>
  <c r="X690" i="8"/>
  <c r="AB690" i="8" s="1"/>
  <c r="AC692" i="8"/>
  <c r="AF692" i="8" s="1"/>
  <c r="Z693" i="8"/>
  <c r="P697" i="8"/>
  <c r="AJ697" i="8" s="1"/>
  <c r="AK697" i="8" s="1"/>
  <c r="X699" i="8"/>
  <c r="AB699" i="8" s="1"/>
  <c r="AC699" i="8"/>
  <c r="AF699" i="8" s="1"/>
  <c r="S700" i="8"/>
  <c r="AD700" i="8" s="1"/>
  <c r="AA704" i="8"/>
  <c r="R706" i="8"/>
  <c r="O706" i="8"/>
  <c r="X706" i="8"/>
  <c r="AB706" i="8" s="1"/>
  <c r="AC708" i="8"/>
  <c r="AF708" i="8" s="1"/>
  <c r="AC716" i="8"/>
  <c r="AF716" i="8" s="1"/>
  <c r="AC732" i="8"/>
  <c r="AF732" i="8" s="1"/>
  <c r="AA739" i="8"/>
  <c r="AJ743" i="8"/>
  <c r="AK743" i="8" s="1"/>
  <c r="Z743" i="8"/>
  <c r="X743" i="8" s="1"/>
  <c r="AB743" i="8" s="1"/>
  <c r="X745" i="8"/>
  <c r="AB745" i="8" s="1"/>
  <c r="Z749" i="8"/>
  <c r="X749" i="8" s="1"/>
  <c r="AB749" i="8" s="1"/>
  <c r="AA753" i="8"/>
  <c r="AA755" i="8"/>
  <c r="AJ759" i="8"/>
  <c r="Z759" i="8"/>
  <c r="X759" i="8" s="1"/>
  <c r="AB759" i="8" s="1"/>
  <c r="AC765" i="8"/>
  <c r="AF765" i="8" s="1"/>
  <c r="AJ767" i="8"/>
  <c r="AK767" i="8" s="1"/>
  <c r="Z767" i="8"/>
  <c r="X767" i="8" s="1"/>
  <c r="AB767" i="8" s="1"/>
  <c r="X769" i="8"/>
  <c r="AB769" i="8" s="1"/>
  <c r="AJ775" i="8"/>
  <c r="AK775" i="8" s="1"/>
  <c r="Z775" i="8"/>
  <c r="X775" i="8" s="1"/>
  <c r="AB775" i="8" s="1"/>
  <c r="X777" i="8"/>
  <c r="AB777" i="8" s="1"/>
  <c r="N808" i="8"/>
  <c r="N812" i="8"/>
  <c r="N816" i="8"/>
  <c r="AJ1104" i="8"/>
  <c r="AC1104" i="8"/>
  <c r="AF1104" i="8" s="1"/>
  <c r="AC721" i="8"/>
  <c r="AF721" i="8" s="1"/>
  <c r="AC725" i="8"/>
  <c r="AF725" i="8" s="1"/>
  <c r="AC729" i="8"/>
  <c r="AF729" i="8" s="1"/>
  <c r="AC733" i="8"/>
  <c r="AF733" i="8" s="1"/>
  <c r="AC735" i="8"/>
  <c r="AF735" i="8" s="1"/>
  <c r="AJ747" i="8"/>
  <c r="AK747" i="8" s="1"/>
  <c r="Z747" i="8"/>
  <c r="AJ771" i="8"/>
  <c r="Z771" i="8"/>
  <c r="X810" i="8"/>
  <c r="AB810" i="8" s="1"/>
  <c r="AC810" i="8"/>
  <c r="AF810" i="8" s="1"/>
  <c r="AC814" i="8"/>
  <c r="AF814" i="8" s="1"/>
  <c r="AC1079" i="8"/>
  <c r="AF1079" i="8" s="1"/>
  <c r="O674" i="8"/>
  <c r="S674" i="8" s="1"/>
  <c r="AD674" i="8" s="1"/>
  <c r="P677" i="8"/>
  <c r="AJ677" i="8" s="1"/>
  <c r="AK677" i="8" s="1"/>
  <c r="R678" i="8"/>
  <c r="O678" i="8"/>
  <c r="Z678" i="8"/>
  <c r="X678" i="8" s="1"/>
  <c r="AB678" i="8" s="1"/>
  <c r="Z681" i="8"/>
  <c r="X681" i="8" s="1"/>
  <c r="AB681" i="8" s="1"/>
  <c r="X693" i="8"/>
  <c r="AB693" i="8" s="1"/>
  <c r="R694" i="8"/>
  <c r="O694" i="8"/>
  <c r="AJ696" i="8"/>
  <c r="AK696" i="8" s="1"/>
  <c r="X702" i="8"/>
  <c r="AB702" i="8" s="1"/>
  <c r="AC704" i="8"/>
  <c r="AF704" i="8" s="1"/>
  <c r="P705" i="8"/>
  <c r="O705" i="8"/>
  <c r="S705" i="8" s="1"/>
  <c r="AD705" i="8" s="1"/>
  <c r="AJ711" i="8"/>
  <c r="AK711" i="8" s="1"/>
  <c r="Z713" i="8"/>
  <c r="X713" i="8" s="1"/>
  <c r="AB713" i="8" s="1"/>
  <c r="AC720" i="8"/>
  <c r="AF720" i="8" s="1"/>
  <c r="AC724" i="8"/>
  <c r="AF724" i="8" s="1"/>
  <c r="AC728" i="8"/>
  <c r="AF728" i="8" s="1"/>
  <c r="AC736" i="8"/>
  <c r="AF736" i="8" s="1"/>
  <c r="X737" i="8"/>
  <c r="AB737" i="8" s="1"/>
  <c r="X738" i="8"/>
  <c r="AB738" i="8" s="1"/>
  <c r="AC739" i="8"/>
  <c r="AF739" i="8" s="1"/>
  <c r="AC749" i="8"/>
  <c r="AF749" i="8" s="1"/>
  <c r="AJ751" i="8"/>
  <c r="AK751" i="8" s="1"/>
  <c r="Z751" i="8"/>
  <c r="X751" i="8" s="1"/>
  <c r="AB751" i="8" s="1"/>
  <c r="X753" i="8"/>
  <c r="AB753" i="8" s="1"/>
  <c r="X754" i="8"/>
  <c r="AB754" i="8" s="1"/>
  <c r="AC755" i="8"/>
  <c r="AF755" i="8" s="1"/>
  <c r="AA761" i="8"/>
  <c r="AA763" i="8"/>
  <c r="AA780" i="8"/>
  <c r="W791" i="8"/>
  <c r="P792" i="8"/>
  <c r="AJ792" i="8" s="1"/>
  <c r="O792" i="8"/>
  <c r="S792" i="8" s="1"/>
  <c r="O793" i="8"/>
  <c r="S793" i="8" s="1"/>
  <c r="P793" i="8"/>
  <c r="R802" i="8"/>
  <c r="O802" i="8"/>
  <c r="W809" i="8"/>
  <c r="W813" i="8"/>
  <c r="AA813" i="8" s="1"/>
  <c r="AC833" i="8"/>
  <c r="AF833" i="8" s="1"/>
  <c r="AJ845" i="8"/>
  <c r="AK845" i="8" s="1"/>
  <c r="AC845" i="8"/>
  <c r="AF845" i="8" s="1"/>
  <c r="AA845" i="8"/>
  <c r="AC938" i="8"/>
  <c r="AF938" i="8" s="1"/>
  <c r="Z646" i="8"/>
  <c r="X646" i="8" s="1"/>
  <c r="AB646" i="8" s="1"/>
  <c r="Z650" i="8"/>
  <c r="X650" i="8" s="1"/>
  <c r="AB650" i="8" s="1"/>
  <c r="X686" i="8"/>
  <c r="AB686" i="8" s="1"/>
  <c r="AC688" i="8"/>
  <c r="AF688" i="8" s="1"/>
  <c r="X691" i="8"/>
  <c r="AB691" i="8" s="1"/>
  <c r="AC693" i="8"/>
  <c r="AF693" i="8" s="1"/>
  <c r="X696" i="8"/>
  <c r="AB696" i="8" s="1"/>
  <c r="AC700" i="8"/>
  <c r="AF700" i="8" s="1"/>
  <c r="P701" i="8"/>
  <c r="AA701" i="8" s="1"/>
  <c r="O701" i="8"/>
  <c r="S701" i="8" s="1"/>
  <c r="N702" i="8"/>
  <c r="AJ707" i="8"/>
  <c r="AJ708" i="8"/>
  <c r="AK708" i="8" s="1"/>
  <c r="Z708" i="8"/>
  <c r="X708" i="8" s="1"/>
  <c r="AB708" i="8" s="1"/>
  <c r="AJ715" i="8"/>
  <c r="AJ716" i="8"/>
  <c r="AK716" i="8" s="1"/>
  <c r="Z716" i="8"/>
  <c r="X716" i="8" s="1"/>
  <c r="AB716" i="8" s="1"/>
  <c r="AJ732" i="8"/>
  <c r="Z732" i="8"/>
  <c r="X732" i="8" s="1"/>
  <c r="AB732" i="8" s="1"/>
  <c r="AC737" i="8"/>
  <c r="AF737" i="8" s="1"/>
  <c r="AC753" i="8"/>
  <c r="AF753" i="8" s="1"/>
  <c r="AA757" i="8"/>
  <c r="X758" i="8"/>
  <c r="AB758" i="8" s="1"/>
  <c r="Z761" i="8"/>
  <c r="X761" i="8" s="1"/>
  <c r="AB761" i="8" s="1"/>
  <c r="AA767" i="8"/>
  <c r="AA773" i="8"/>
  <c r="AA775" i="8"/>
  <c r="AJ779" i="8"/>
  <c r="AK779" i="8" s="1"/>
  <c r="AC789" i="8"/>
  <c r="AF789" i="8" s="1"/>
  <c r="N802" i="8"/>
  <c r="O805" i="8"/>
  <c r="P805" i="8"/>
  <c r="Z806" i="8"/>
  <c r="X806" i="8" s="1"/>
  <c r="AB806" i="8" s="1"/>
  <c r="AC806" i="8"/>
  <c r="AF806" i="8" s="1"/>
  <c r="AC824" i="8"/>
  <c r="AF824" i="8" s="1"/>
  <c r="AC894" i="8"/>
  <c r="AF894" i="8" s="1"/>
  <c r="AJ704" i="8"/>
  <c r="AK704" i="8" s="1"/>
  <c r="Z704" i="8"/>
  <c r="X704" i="8" s="1"/>
  <c r="AB704" i="8" s="1"/>
  <c r="AC707" i="8"/>
  <c r="AF707" i="8" s="1"/>
  <c r="AJ731" i="8"/>
  <c r="AK731" i="8" s="1"/>
  <c r="AC763" i="8"/>
  <c r="AF763" i="8" s="1"/>
  <c r="AA771" i="8"/>
  <c r="X822" i="8"/>
  <c r="AB822" i="8" s="1"/>
  <c r="AC822" i="8"/>
  <c r="AF822" i="8" s="1"/>
  <c r="Z851" i="8"/>
  <c r="AJ851" i="8"/>
  <c r="AK851" i="8" s="1"/>
  <c r="AA851" i="8"/>
  <c r="Z670" i="8"/>
  <c r="X670" i="8" s="1"/>
  <c r="AB670" i="8" s="1"/>
  <c r="Z673" i="8"/>
  <c r="X673" i="8" s="1"/>
  <c r="AB673" i="8" s="1"/>
  <c r="AC674" i="8"/>
  <c r="AF674" i="8" s="1"/>
  <c r="P681" i="8"/>
  <c r="AJ681" i="8" s="1"/>
  <c r="AK681" i="8" s="1"/>
  <c r="R682" i="8"/>
  <c r="O682" i="8"/>
  <c r="Z682" i="8"/>
  <c r="X682" i="8" s="1"/>
  <c r="AB682" i="8" s="1"/>
  <c r="Z685" i="8"/>
  <c r="X685" i="8" s="1"/>
  <c r="AB685" i="8" s="1"/>
  <c r="AJ687" i="8"/>
  <c r="AK687" i="8" s="1"/>
  <c r="Z689" i="8"/>
  <c r="X689" i="8" s="1"/>
  <c r="AB689" i="8" s="1"/>
  <c r="W697" i="8"/>
  <c r="X698" i="8"/>
  <c r="AB698" i="8" s="1"/>
  <c r="AJ700" i="8"/>
  <c r="AK700" i="8" s="1"/>
  <c r="Z700" i="8"/>
  <c r="X700" i="8" s="1"/>
  <c r="AB700" i="8" s="1"/>
  <c r="X703" i="8"/>
  <c r="AB703" i="8" s="1"/>
  <c r="AC703" i="8"/>
  <c r="AF703" i="8" s="1"/>
  <c r="Z707" i="8"/>
  <c r="X707" i="8" s="1"/>
  <c r="AB707" i="8" s="1"/>
  <c r="AA709" i="8"/>
  <c r="AC711" i="8"/>
  <c r="AF711" i="8" s="1"/>
  <c r="AA712" i="8"/>
  <c r="AC713" i="8"/>
  <c r="AF713" i="8" s="1"/>
  <c r="X715" i="8"/>
  <c r="AB715" i="8" s="1"/>
  <c r="AC715" i="8"/>
  <c r="AF715" i="8" s="1"/>
  <c r="AA717" i="8"/>
  <c r="AJ719" i="8"/>
  <c r="AJ720" i="8"/>
  <c r="AK720" i="8" s="1"/>
  <c r="Z720" i="8"/>
  <c r="X720" i="8" s="1"/>
  <c r="AB720" i="8" s="1"/>
  <c r="AJ723" i="8"/>
  <c r="AJ724" i="8"/>
  <c r="AK724" i="8" s="1"/>
  <c r="Z724" i="8"/>
  <c r="X724" i="8" s="1"/>
  <c r="AB724" i="8" s="1"/>
  <c r="AJ727" i="8"/>
  <c r="AJ728" i="8"/>
  <c r="AK728" i="8" s="1"/>
  <c r="Z728" i="8"/>
  <c r="X728" i="8" s="1"/>
  <c r="AB728" i="8" s="1"/>
  <c r="AJ736" i="8"/>
  <c r="Z736" i="8"/>
  <c r="X736" i="8" s="1"/>
  <c r="AB736" i="8" s="1"/>
  <c r="AJ739" i="8"/>
  <c r="AK739" i="8" s="1"/>
  <c r="Z739" i="8"/>
  <c r="X739" i="8" s="1"/>
  <c r="AB739" i="8" s="1"/>
  <c r="X742" i="8"/>
  <c r="AB742" i="8" s="1"/>
  <c r="AC743" i="8"/>
  <c r="AF743" i="8" s="1"/>
  <c r="AJ755" i="8"/>
  <c r="AK755" i="8" s="1"/>
  <c r="Z755" i="8"/>
  <c r="X755" i="8" s="1"/>
  <c r="AB755" i="8" s="1"/>
  <c r="AC759" i="8"/>
  <c r="AF759" i="8" s="1"/>
  <c r="AC761" i="8"/>
  <c r="AF761" i="8" s="1"/>
  <c r="AC767" i="8"/>
  <c r="AF767" i="8" s="1"/>
  <c r="AC775" i="8"/>
  <c r="AF775" i="8" s="1"/>
  <c r="P791" i="8"/>
  <c r="AJ791" i="8" s="1"/>
  <c r="AK791" i="8" s="1"/>
  <c r="O791" i="8"/>
  <c r="S791" i="8" s="1"/>
  <c r="AD791" i="8" s="1"/>
  <c r="AC992" i="8"/>
  <c r="AF992" i="8" s="1"/>
  <c r="X687" i="8"/>
  <c r="AB687" i="8" s="1"/>
  <c r="R690" i="8"/>
  <c r="O690" i="8"/>
  <c r="X709" i="8"/>
  <c r="AB709" i="8" s="1"/>
  <c r="AC712" i="8"/>
  <c r="AF712" i="8" s="1"/>
  <c r="X717" i="8"/>
  <c r="AB717" i="8" s="1"/>
  <c r="Z721" i="8"/>
  <c r="X721" i="8" s="1"/>
  <c r="AB721" i="8" s="1"/>
  <c r="Z725" i="8"/>
  <c r="X725" i="8" s="1"/>
  <c r="AB725" i="8" s="1"/>
  <c r="Z729" i="8"/>
  <c r="X729" i="8" s="1"/>
  <c r="AB729" i="8" s="1"/>
  <c r="Z733" i="8"/>
  <c r="X733" i="8" s="1"/>
  <c r="AB733" i="8" s="1"/>
  <c r="X747" i="8"/>
  <c r="AB747" i="8" s="1"/>
  <c r="AC747" i="8"/>
  <c r="AF747" i="8" s="1"/>
  <c r="X771" i="8"/>
  <c r="AB771" i="8" s="1"/>
  <c r="AC771" i="8"/>
  <c r="AF771" i="8" s="1"/>
  <c r="R778" i="8"/>
  <c r="O778" i="8"/>
  <c r="AC828" i="8"/>
  <c r="AF828" i="8" s="1"/>
  <c r="AC836" i="8"/>
  <c r="AF836" i="8" s="1"/>
  <c r="AJ858" i="8"/>
  <c r="Z858" i="8"/>
  <c r="X858" i="8" s="1"/>
  <c r="AB858" i="8" s="1"/>
  <c r="AJ874" i="8"/>
  <c r="Z874" i="8"/>
  <c r="X874" i="8" s="1"/>
  <c r="AB874" i="8" s="1"/>
  <c r="AJ922" i="8"/>
  <c r="AK922" i="8" s="1"/>
  <c r="AC922" i="8"/>
  <c r="AF922" i="8" s="1"/>
  <c r="Z922" i="8"/>
  <c r="Z677" i="8"/>
  <c r="X677" i="8" s="1"/>
  <c r="AB677" i="8" s="1"/>
  <c r="AC697" i="8"/>
  <c r="AF697" i="8" s="1"/>
  <c r="O698" i="8"/>
  <c r="S698" i="8" s="1"/>
  <c r="AD698" i="8" s="1"/>
  <c r="Z705" i="8"/>
  <c r="X705" i="8" s="1"/>
  <c r="AB705" i="8" s="1"/>
  <c r="AC709" i="8"/>
  <c r="AF709" i="8" s="1"/>
  <c r="AC717" i="8"/>
  <c r="AF717" i="8" s="1"/>
  <c r="X719" i="8"/>
  <c r="AB719" i="8" s="1"/>
  <c r="AC719" i="8"/>
  <c r="AF719" i="8" s="1"/>
  <c r="AA721" i="8"/>
  <c r="X723" i="8"/>
  <c r="AB723" i="8" s="1"/>
  <c r="AC723" i="8"/>
  <c r="AF723" i="8" s="1"/>
  <c r="AA725" i="8"/>
  <c r="X727" i="8"/>
  <c r="AB727" i="8" s="1"/>
  <c r="AC727" i="8"/>
  <c r="AF727" i="8" s="1"/>
  <c r="AA729" i="8"/>
  <c r="X731" i="8"/>
  <c r="AB731" i="8" s="1"/>
  <c r="AC731" i="8"/>
  <c r="AF731" i="8" s="1"/>
  <c r="AA733" i="8"/>
  <c r="X741" i="8"/>
  <c r="AB741" i="8" s="1"/>
  <c r="X750" i="8"/>
  <c r="AB750" i="8" s="1"/>
  <c r="AC751" i="8"/>
  <c r="AF751" i="8" s="1"/>
  <c r="AJ763" i="8"/>
  <c r="AK763" i="8" s="1"/>
  <c r="Z763" i="8"/>
  <c r="X763" i="8" s="1"/>
  <c r="AB763" i="8" s="1"/>
  <c r="X765" i="8"/>
  <c r="AB765" i="8" s="1"/>
  <c r="N778" i="8"/>
  <c r="AJ780" i="8"/>
  <c r="AC780" i="8"/>
  <c r="AF780" i="8" s="1"/>
  <c r="AA792" i="8"/>
  <c r="R808" i="8"/>
  <c r="O808" i="8"/>
  <c r="R812" i="8"/>
  <c r="O812" i="8"/>
  <c r="R816" i="8"/>
  <c r="O816" i="8"/>
  <c r="Z789" i="8"/>
  <c r="X789" i="8" s="1"/>
  <c r="AB789" i="8" s="1"/>
  <c r="Z796" i="8"/>
  <c r="X796" i="8" s="1"/>
  <c r="AB796" i="8" s="1"/>
  <c r="AA810" i="8"/>
  <c r="AA814" i="8"/>
  <c r="AC830" i="8"/>
  <c r="AF830" i="8" s="1"/>
  <c r="AA833" i="8"/>
  <c r="AC838" i="8"/>
  <c r="AF838" i="8" s="1"/>
  <c r="AJ870" i="8"/>
  <c r="Z870" i="8"/>
  <c r="X870" i="8" s="1"/>
  <c r="AB870" i="8" s="1"/>
  <c r="X893" i="8"/>
  <c r="AB893" i="8" s="1"/>
  <c r="AC911" i="8"/>
  <c r="AF911" i="8" s="1"/>
  <c r="X943" i="8"/>
  <c r="AB943" i="8" s="1"/>
  <c r="AC943" i="8"/>
  <c r="AF943" i="8" s="1"/>
  <c r="Z962" i="8"/>
  <c r="X962" i="8" s="1"/>
  <c r="AB962" i="8" s="1"/>
  <c r="AJ962" i="8"/>
  <c r="AK962" i="8" s="1"/>
  <c r="AC980" i="8"/>
  <c r="AF980" i="8" s="1"/>
  <c r="AC1036" i="8"/>
  <c r="AF1036" i="8" s="1"/>
  <c r="Z1066" i="8"/>
  <c r="AC1099" i="8"/>
  <c r="AF1099" i="8" s="1"/>
  <c r="O797" i="8"/>
  <c r="S797" i="8" s="1"/>
  <c r="AD797" i="8" s="1"/>
  <c r="X841" i="8"/>
  <c r="AB841" i="8" s="1"/>
  <c r="AC847" i="8"/>
  <c r="AF847" i="8" s="1"/>
  <c r="X847" i="8"/>
  <c r="AB847" i="8" s="1"/>
  <c r="AJ854" i="8"/>
  <c r="Z854" i="8"/>
  <c r="X854" i="8" s="1"/>
  <c r="AB854" i="8" s="1"/>
  <c r="X856" i="8"/>
  <c r="AB856" i="8" s="1"/>
  <c r="AA858" i="8"/>
  <c r="AJ866" i="8"/>
  <c r="AK866" i="8" s="1"/>
  <c r="Z866" i="8"/>
  <c r="X866" i="8" s="1"/>
  <c r="AB866" i="8" s="1"/>
  <c r="AA874" i="8"/>
  <c r="AJ882" i="8"/>
  <c r="AK882" i="8" s="1"/>
  <c r="Z882" i="8"/>
  <c r="X882" i="8" s="1"/>
  <c r="AB882" i="8" s="1"/>
  <c r="AC886" i="8"/>
  <c r="AF886" i="8" s="1"/>
  <c r="AA898" i="8"/>
  <c r="AC917" i="8"/>
  <c r="AF917" i="8" s="1"/>
  <c r="Z1053" i="8"/>
  <c r="X1053" i="8" s="1"/>
  <c r="AB1053" i="8" s="1"/>
  <c r="AC1074" i="8"/>
  <c r="AF1074" i="8" s="1"/>
  <c r="X1074" i="8"/>
  <c r="AB1074" i="8" s="1"/>
  <c r="O709" i="8"/>
  <c r="S709" i="8" s="1"/>
  <c r="AD709" i="8" s="1"/>
  <c r="O713" i="8"/>
  <c r="S713" i="8" s="1"/>
  <c r="O717" i="8"/>
  <c r="S717" i="8" s="1"/>
  <c r="O721" i="8"/>
  <c r="S721" i="8" s="1"/>
  <c r="AD721" i="8" s="1"/>
  <c r="O725" i="8"/>
  <c r="S725" i="8" s="1"/>
  <c r="AD725" i="8" s="1"/>
  <c r="O729" i="8"/>
  <c r="S729" i="8" s="1"/>
  <c r="AD729" i="8" s="1"/>
  <c r="O733" i="8"/>
  <c r="S733" i="8" s="1"/>
  <c r="AD733" i="8" s="1"/>
  <c r="O737" i="8"/>
  <c r="S737" i="8" s="1"/>
  <c r="Z740" i="8"/>
  <c r="X740" i="8" s="1"/>
  <c r="AB740" i="8" s="1"/>
  <c r="O741" i="8"/>
  <c r="S741" i="8" s="1"/>
  <c r="AD741" i="8" s="1"/>
  <c r="Z744" i="8"/>
  <c r="X744" i="8" s="1"/>
  <c r="AB744" i="8" s="1"/>
  <c r="O745" i="8"/>
  <c r="S745" i="8" s="1"/>
  <c r="AD745" i="8" s="1"/>
  <c r="Z748" i="8"/>
  <c r="X748" i="8" s="1"/>
  <c r="AB748" i="8" s="1"/>
  <c r="O749" i="8"/>
  <c r="S749" i="8" s="1"/>
  <c r="AD749" i="8" s="1"/>
  <c r="Z752" i="8"/>
  <c r="X752" i="8" s="1"/>
  <c r="AB752" i="8" s="1"/>
  <c r="O753" i="8"/>
  <c r="S753" i="8" s="1"/>
  <c r="Z756" i="8"/>
  <c r="X756" i="8" s="1"/>
  <c r="AB756" i="8" s="1"/>
  <c r="O757" i="8"/>
  <c r="S757" i="8" s="1"/>
  <c r="AD757" i="8" s="1"/>
  <c r="Z760" i="8"/>
  <c r="X760" i="8" s="1"/>
  <c r="AB760" i="8" s="1"/>
  <c r="O761" i="8"/>
  <c r="S761" i="8" s="1"/>
  <c r="Z764" i="8"/>
  <c r="X764" i="8" s="1"/>
  <c r="AB764" i="8" s="1"/>
  <c r="O765" i="8"/>
  <c r="S765" i="8" s="1"/>
  <c r="AD765" i="8" s="1"/>
  <c r="Z768" i="8"/>
  <c r="X768" i="8" s="1"/>
  <c r="AB768" i="8" s="1"/>
  <c r="O769" i="8"/>
  <c r="S769" i="8" s="1"/>
  <c r="AD769" i="8" s="1"/>
  <c r="Z772" i="8"/>
  <c r="X772" i="8" s="1"/>
  <c r="AB772" i="8" s="1"/>
  <c r="O773" i="8"/>
  <c r="S773" i="8" s="1"/>
  <c r="Z776" i="8"/>
  <c r="X776" i="8" s="1"/>
  <c r="AB776" i="8" s="1"/>
  <c r="O777" i="8"/>
  <c r="S777" i="8" s="1"/>
  <c r="AD777" i="8" s="1"/>
  <c r="Z780" i="8"/>
  <c r="X780" i="8" s="1"/>
  <c r="AB780" i="8" s="1"/>
  <c r="Z794" i="8"/>
  <c r="X794" i="8" s="1"/>
  <c r="AB794" i="8" s="1"/>
  <c r="O795" i="8"/>
  <c r="S795" i="8" s="1"/>
  <c r="X795" i="8"/>
  <c r="AB795" i="8" s="1"/>
  <c r="O801" i="8"/>
  <c r="S801" i="8" s="1"/>
  <c r="AD801" i="8" s="1"/>
  <c r="O804" i="8"/>
  <c r="S804" i="8" s="1"/>
  <c r="AD804" i="8" s="1"/>
  <c r="AJ804" i="8"/>
  <c r="AK804" i="8" s="1"/>
  <c r="X808" i="8"/>
  <c r="AB808" i="8" s="1"/>
  <c r="P809" i="8"/>
  <c r="AJ809" i="8" s="1"/>
  <c r="AK809" i="8" s="1"/>
  <c r="X812" i="8"/>
  <c r="AB812" i="8" s="1"/>
  <c r="P813" i="8"/>
  <c r="AJ813" i="8" s="1"/>
  <c r="AK813" i="8" s="1"/>
  <c r="X816" i="8"/>
  <c r="AB816" i="8" s="1"/>
  <c r="AC820" i="8"/>
  <c r="AF820" i="8" s="1"/>
  <c r="AC825" i="8"/>
  <c r="AF825" i="8" s="1"/>
  <c r="X829" i="8"/>
  <c r="AB829" i="8" s="1"/>
  <c r="Z832" i="8"/>
  <c r="AJ832" i="8"/>
  <c r="AK832" i="8" s="1"/>
  <c r="AJ835" i="8"/>
  <c r="AK835" i="8" s="1"/>
  <c r="X837" i="8"/>
  <c r="AB837" i="8" s="1"/>
  <c r="Z840" i="8"/>
  <c r="X840" i="8" s="1"/>
  <c r="AB840" i="8" s="1"/>
  <c r="AJ842" i="8"/>
  <c r="AC843" i="8"/>
  <c r="AF843" i="8" s="1"/>
  <c r="X848" i="8"/>
  <c r="AB848" i="8" s="1"/>
  <c r="AC856" i="8"/>
  <c r="AF856" i="8" s="1"/>
  <c r="AJ862" i="8"/>
  <c r="AK862" i="8" s="1"/>
  <c r="Z862" i="8"/>
  <c r="X862" i="8" s="1"/>
  <c r="AB862" i="8" s="1"/>
  <c r="X868" i="8"/>
  <c r="AB868" i="8" s="1"/>
  <c r="AA870" i="8"/>
  <c r="X876" i="8"/>
  <c r="AB876" i="8" s="1"/>
  <c r="AC878" i="8"/>
  <c r="AF878" i="8" s="1"/>
  <c r="X885" i="8"/>
  <c r="AB885" i="8" s="1"/>
  <c r="Z890" i="8"/>
  <c r="Z898" i="8"/>
  <c r="X898" i="8" s="1"/>
  <c r="AB898" i="8" s="1"/>
  <c r="X905" i="8"/>
  <c r="AB905" i="8" s="1"/>
  <c r="AC909" i="8"/>
  <c r="AF909" i="8" s="1"/>
  <c r="W916" i="8"/>
  <c r="AA916" i="8" s="1"/>
  <c r="AC941" i="8"/>
  <c r="AF941" i="8" s="1"/>
  <c r="AC1048" i="8"/>
  <c r="AF1048" i="8" s="1"/>
  <c r="O781" i="8"/>
  <c r="S781" i="8" s="1"/>
  <c r="AD781" i="8" s="1"/>
  <c r="Z784" i="8"/>
  <c r="X784" i="8" s="1"/>
  <c r="AB784" i="8" s="1"/>
  <c r="O796" i="8"/>
  <c r="S796" i="8" s="1"/>
  <c r="AD796" i="8" s="1"/>
  <c r="P797" i="8"/>
  <c r="AJ797" i="8" s="1"/>
  <c r="AK797" i="8" s="1"/>
  <c r="X803" i="8"/>
  <c r="AB803" i="8" s="1"/>
  <c r="AC805" i="8"/>
  <c r="AF805" i="8" s="1"/>
  <c r="P817" i="8"/>
  <c r="AA817" i="8" s="1"/>
  <c r="AJ819" i="8"/>
  <c r="AK819" i="8" s="1"/>
  <c r="Z821" i="8"/>
  <c r="X821" i="8" s="1"/>
  <c r="AB821" i="8" s="1"/>
  <c r="Z824" i="8"/>
  <c r="AC831" i="8"/>
  <c r="AF831" i="8" s="1"/>
  <c r="AC834" i="8"/>
  <c r="AF834" i="8" s="1"/>
  <c r="AC839" i="8"/>
  <c r="AF839" i="8" s="1"/>
  <c r="AJ840" i="8"/>
  <c r="AC841" i="8"/>
  <c r="AF841" i="8" s="1"/>
  <c r="X842" i="8"/>
  <c r="AB842" i="8" s="1"/>
  <c r="X844" i="8"/>
  <c r="AB844" i="8" s="1"/>
  <c r="AC848" i="8"/>
  <c r="AF848" i="8" s="1"/>
  <c r="X849" i="8"/>
  <c r="AB849" i="8" s="1"/>
  <c r="X850" i="8"/>
  <c r="AB850" i="8" s="1"/>
  <c r="AA852" i="8"/>
  <c r="AC858" i="8"/>
  <c r="AF858" i="8" s="1"/>
  <c r="AA866" i="8"/>
  <c r="X869" i="8"/>
  <c r="AB869" i="8" s="1"/>
  <c r="AC874" i="8"/>
  <c r="AF874" i="8" s="1"/>
  <c r="X877" i="8"/>
  <c r="AB877" i="8" s="1"/>
  <c r="AA882" i="8"/>
  <c r="X890" i="8"/>
  <c r="AB890" i="8" s="1"/>
  <c r="AC890" i="8"/>
  <c r="AF890" i="8" s="1"/>
  <c r="AC898" i="8"/>
  <c r="AF898" i="8" s="1"/>
  <c r="AA902" i="8"/>
  <c r="Z908" i="8"/>
  <c r="X908" i="8" s="1"/>
  <c r="AB908" i="8" s="1"/>
  <c r="AA922" i="8"/>
  <c r="AC933" i="8"/>
  <c r="AF933" i="8" s="1"/>
  <c r="Z1011" i="8"/>
  <c r="X1011" i="8" s="1"/>
  <c r="AB1011" i="8" s="1"/>
  <c r="AJ1011" i="8"/>
  <c r="Z1063" i="8"/>
  <c r="AJ1063" i="8"/>
  <c r="AK1063" i="8" s="1"/>
  <c r="AA1063" i="8"/>
  <c r="O710" i="8"/>
  <c r="S710" i="8" s="1"/>
  <c r="AD710" i="8" s="1"/>
  <c r="O714" i="8"/>
  <c r="S714" i="8" s="1"/>
  <c r="AD714" i="8" s="1"/>
  <c r="O718" i="8"/>
  <c r="S718" i="8" s="1"/>
  <c r="AD718" i="8" s="1"/>
  <c r="O722" i="8"/>
  <c r="S722" i="8" s="1"/>
  <c r="AD722" i="8" s="1"/>
  <c r="O726" i="8"/>
  <c r="S726" i="8" s="1"/>
  <c r="AD726" i="8" s="1"/>
  <c r="O730" i="8"/>
  <c r="S730" i="8" s="1"/>
  <c r="AD730" i="8" s="1"/>
  <c r="O734" i="8"/>
  <c r="S734" i="8" s="1"/>
  <c r="O738" i="8"/>
  <c r="S738" i="8" s="1"/>
  <c r="AD738" i="8" s="1"/>
  <c r="O742" i="8"/>
  <c r="S742" i="8" s="1"/>
  <c r="AD742" i="8" s="1"/>
  <c r="O746" i="8"/>
  <c r="S746" i="8" s="1"/>
  <c r="AD746" i="8" s="1"/>
  <c r="O750" i="8"/>
  <c r="S750" i="8" s="1"/>
  <c r="AD750" i="8" s="1"/>
  <c r="O754" i="8"/>
  <c r="S754" i="8" s="1"/>
  <c r="AD754" i="8" s="1"/>
  <c r="O758" i="8"/>
  <c r="S758" i="8" s="1"/>
  <c r="O762" i="8"/>
  <c r="S762" i="8" s="1"/>
  <c r="AD762" i="8" s="1"/>
  <c r="O766" i="8"/>
  <c r="S766" i="8" s="1"/>
  <c r="AD766" i="8" s="1"/>
  <c r="O770" i="8"/>
  <c r="S770" i="8" s="1"/>
  <c r="AD770" i="8" s="1"/>
  <c r="O774" i="8"/>
  <c r="S774" i="8" s="1"/>
  <c r="AD774" i="8" s="1"/>
  <c r="N780" i="8"/>
  <c r="N781" i="8"/>
  <c r="O782" i="8"/>
  <c r="S782" i="8" s="1"/>
  <c r="AD782" i="8" s="1"/>
  <c r="O785" i="8"/>
  <c r="S785" i="8" s="1"/>
  <c r="AC793" i="8"/>
  <c r="AF793" i="8" s="1"/>
  <c r="Z798" i="8"/>
  <c r="X798" i="8" s="1"/>
  <c r="AB798" i="8" s="1"/>
  <c r="P801" i="8"/>
  <c r="AA801" i="8" s="1"/>
  <c r="W807" i="8"/>
  <c r="AA807" i="8" s="1"/>
  <c r="W811" i="8"/>
  <c r="AA811" i="8" s="1"/>
  <c r="AC813" i="8"/>
  <c r="AF813" i="8" s="1"/>
  <c r="W815" i="8"/>
  <c r="AA815" i="8" s="1"/>
  <c r="O818" i="8"/>
  <c r="R818" i="8"/>
  <c r="AC823" i="8"/>
  <c r="AF823" i="8" s="1"/>
  <c r="AC826" i="8"/>
  <c r="AF826" i="8" s="1"/>
  <c r="AC829" i="8"/>
  <c r="AF829" i="8" s="1"/>
  <c r="AJ830" i="8"/>
  <c r="AK830" i="8" s="1"/>
  <c r="X832" i="8"/>
  <c r="AB832" i="8" s="1"/>
  <c r="X835" i="8"/>
  <c r="AB835" i="8" s="1"/>
  <c r="AC837" i="8"/>
  <c r="AF837" i="8" s="1"/>
  <c r="AJ838" i="8"/>
  <c r="AK838" i="8" s="1"/>
  <c r="Z845" i="8"/>
  <c r="X845" i="8" s="1"/>
  <c r="AB845" i="8" s="1"/>
  <c r="AJ846" i="8"/>
  <c r="AK846" i="8" s="1"/>
  <c r="Z852" i="8"/>
  <c r="X852" i="8" s="1"/>
  <c r="AB852" i="8" s="1"/>
  <c r="X857" i="8"/>
  <c r="AB857" i="8" s="1"/>
  <c r="X860" i="8"/>
  <c r="AB860" i="8" s="1"/>
  <c r="AA862" i="8"/>
  <c r="AC870" i="8"/>
  <c r="AF870" i="8" s="1"/>
  <c r="X873" i="8"/>
  <c r="AB873" i="8" s="1"/>
  <c r="X889" i="8"/>
  <c r="AB889" i="8" s="1"/>
  <c r="X897" i="8"/>
  <c r="AB897" i="8" s="1"/>
  <c r="Z902" i="8"/>
  <c r="X902" i="8" s="1"/>
  <c r="AB902" i="8" s="1"/>
  <c r="AC908" i="8"/>
  <c r="AF908" i="8" s="1"/>
  <c r="AJ911" i="8"/>
  <c r="Z911" i="8"/>
  <c r="X911" i="8" s="1"/>
  <c r="AB911" i="8" s="1"/>
  <c r="AJ926" i="8"/>
  <c r="AK926" i="8" s="1"/>
  <c r="AC926" i="8"/>
  <c r="AF926" i="8" s="1"/>
  <c r="Z939" i="8"/>
  <c r="X939" i="8" s="1"/>
  <c r="AB939" i="8" s="1"/>
  <c r="AJ939" i="8"/>
  <c r="AK939" i="8" s="1"/>
  <c r="AC945" i="8"/>
  <c r="AF945" i="8" s="1"/>
  <c r="Z778" i="8"/>
  <c r="X778" i="8" s="1"/>
  <c r="AB778" i="8" s="1"/>
  <c r="O779" i="8"/>
  <c r="S779" i="8" s="1"/>
  <c r="AD779" i="8" s="1"/>
  <c r="O780" i="8"/>
  <c r="S780" i="8" s="1"/>
  <c r="P781" i="8"/>
  <c r="O783" i="8"/>
  <c r="S783" i="8" s="1"/>
  <c r="Z788" i="8"/>
  <c r="X788" i="8" s="1"/>
  <c r="AB788" i="8" s="1"/>
  <c r="X811" i="8"/>
  <c r="AB811" i="8" s="1"/>
  <c r="X815" i="8"/>
  <c r="AB815" i="8" s="1"/>
  <c r="AJ822" i="8"/>
  <c r="AK822" i="8" s="1"/>
  <c r="X824" i="8"/>
  <c r="AB824" i="8" s="1"/>
  <c r="Z828" i="8"/>
  <c r="X828" i="8" s="1"/>
  <c r="AB828" i="8" s="1"/>
  <c r="Z833" i="8"/>
  <c r="X833" i="8" s="1"/>
  <c r="AB833" i="8" s="1"/>
  <c r="Z836" i="8"/>
  <c r="X836" i="8" s="1"/>
  <c r="AB836" i="8" s="1"/>
  <c r="AC842" i="8"/>
  <c r="AF842" i="8" s="1"/>
  <c r="AC850" i="8"/>
  <c r="AF850" i="8" s="1"/>
  <c r="X861" i="8"/>
  <c r="AB861" i="8" s="1"/>
  <c r="AC866" i="8"/>
  <c r="AF866" i="8" s="1"/>
  <c r="AC882" i="8"/>
  <c r="AF882" i="8" s="1"/>
  <c r="AJ886" i="8"/>
  <c r="AK886" i="8" s="1"/>
  <c r="Z886" i="8"/>
  <c r="X886" i="8" s="1"/>
  <c r="AB886" i="8" s="1"/>
  <c r="AA894" i="8"/>
  <c r="AC902" i="8"/>
  <c r="AF902" i="8" s="1"/>
  <c r="O948" i="8"/>
  <c r="S948" i="8" s="1"/>
  <c r="AD948" i="8" s="1"/>
  <c r="P948" i="8"/>
  <c r="AJ1047" i="8"/>
  <c r="Z1047" i="8"/>
  <c r="X1047" i="8" s="1"/>
  <c r="AB1047" i="8" s="1"/>
  <c r="AA1047" i="8"/>
  <c r="AA1056" i="8"/>
  <c r="AJ1056" i="8"/>
  <c r="AK1056" i="8" s="1"/>
  <c r="Z782" i="8"/>
  <c r="X782" i="8" s="1"/>
  <c r="AB782" i="8" s="1"/>
  <c r="P785" i="8"/>
  <c r="O789" i="8"/>
  <c r="S789" i="8" s="1"/>
  <c r="AD789" i="8" s="1"/>
  <c r="Z792" i="8"/>
  <c r="X792" i="8" s="1"/>
  <c r="AB792" i="8" s="1"/>
  <c r="AC797" i="8"/>
  <c r="AF797" i="8" s="1"/>
  <c r="Z799" i="8"/>
  <c r="X799" i="8" s="1"/>
  <c r="AB799" i="8" s="1"/>
  <c r="AC803" i="8"/>
  <c r="AF803" i="8" s="1"/>
  <c r="P807" i="8"/>
  <c r="Z807" i="8" s="1"/>
  <c r="X807" i="8" s="1"/>
  <c r="AB807" i="8" s="1"/>
  <c r="N810" i="8"/>
  <c r="N814" i="8"/>
  <c r="X818" i="8"/>
  <c r="AB818" i="8" s="1"/>
  <c r="AJ818" i="8"/>
  <c r="Z825" i="8"/>
  <c r="X825" i="8" s="1"/>
  <c r="AB825" i="8" s="1"/>
  <c r="X830" i="8"/>
  <c r="AB830" i="8" s="1"/>
  <c r="AC835" i="8"/>
  <c r="AF835" i="8" s="1"/>
  <c r="X838" i="8"/>
  <c r="AB838" i="8" s="1"/>
  <c r="AJ843" i="8"/>
  <c r="AK843" i="8" s="1"/>
  <c r="AC851" i="8"/>
  <c r="AF851" i="8" s="1"/>
  <c r="X851" i="8"/>
  <c r="AB851" i="8" s="1"/>
  <c r="AC852" i="8"/>
  <c r="AF852" i="8" s="1"/>
  <c r="AC854" i="8"/>
  <c r="AF854" i="8" s="1"/>
  <c r="AC862" i="8"/>
  <c r="AF862" i="8" s="1"/>
  <c r="AJ878" i="8"/>
  <c r="Z878" i="8"/>
  <c r="X878" i="8" s="1"/>
  <c r="AB878" i="8" s="1"/>
  <c r="Z894" i="8"/>
  <c r="X894" i="8" s="1"/>
  <c r="AB894" i="8" s="1"/>
  <c r="R915" i="8"/>
  <c r="O915" i="8"/>
  <c r="N915" i="8"/>
  <c r="R919" i="8"/>
  <c r="O919" i="8"/>
  <c r="N919" i="8"/>
  <c r="AC962" i="8"/>
  <c r="AF962" i="8" s="1"/>
  <c r="O968" i="8"/>
  <c r="S968" i="8" s="1"/>
  <c r="AD968" i="8" s="1"/>
  <c r="P968" i="8"/>
  <c r="AJ968" i="8" s="1"/>
  <c r="AK968" i="8" s="1"/>
  <c r="AC1008" i="8"/>
  <c r="AF1008" i="8" s="1"/>
  <c r="X1031" i="8"/>
  <c r="AB1031" i="8" s="1"/>
  <c r="AC1031" i="8"/>
  <c r="AF1031" i="8" s="1"/>
  <c r="X1039" i="8"/>
  <c r="AB1039" i="8" s="1"/>
  <c r="AC1039" i="8"/>
  <c r="AF1039" i="8" s="1"/>
  <c r="R822" i="8"/>
  <c r="S822" i="8" s="1"/>
  <c r="AD822" i="8" s="1"/>
  <c r="R826" i="8"/>
  <c r="S826" i="8" s="1"/>
  <c r="AD826" i="8" s="1"/>
  <c r="R830" i="8"/>
  <c r="S830" i="8" s="1"/>
  <c r="AD830" i="8" s="1"/>
  <c r="R834" i="8"/>
  <c r="S834" i="8" s="1"/>
  <c r="AD834" i="8" s="1"/>
  <c r="R838" i="8"/>
  <c r="S838" i="8" s="1"/>
  <c r="AD838" i="8" s="1"/>
  <c r="R842" i="8"/>
  <c r="S842" i="8" s="1"/>
  <c r="R846" i="8"/>
  <c r="S846" i="8" s="1"/>
  <c r="AD846" i="8" s="1"/>
  <c r="R850" i="8"/>
  <c r="S850" i="8" s="1"/>
  <c r="AD850" i="8" s="1"/>
  <c r="R854" i="8"/>
  <c r="S854" i="8" s="1"/>
  <c r="X855" i="8"/>
  <c r="AB855" i="8" s="1"/>
  <c r="R858" i="8"/>
  <c r="S858" i="8" s="1"/>
  <c r="X859" i="8"/>
  <c r="AB859" i="8" s="1"/>
  <c r="R862" i="8"/>
  <c r="S862" i="8" s="1"/>
  <c r="AD862" i="8" s="1"/>
  <c r="X863" i="8"/>
  <c r="AB863" i="8" s="1"/>
  <c r="R866" i="8"/>
  <c r="S866" i="8" s="1"/>
  <c r="AD866" i="8" s="1"/>
  <c r="X867" i="8"/>
  <c r="AB867" i="8" s="1"/>
  <c r="R870" i="8"/>
  <c r="S870" i="8" s="1"/>
  <c r="X871" i="8"/>
  <c r="AB871" i="8" s="1"/>
  <c r="R874" i="8"/>
  <c r="S874" i="8" s="1"/>
  <c r="X875" i="8"/>
  <c r="AB875" i="8" s="1"/>
  <c r="R878" i="8"/>
  <c r="S878" i="8" s="1"/>
  <c r="X879" i="8"/>
  <c r="AB879" i="8" s="1"/>
  <c r="R882" i="8"/>
  <c r="S882" i="8" s="1"/>
  <c r="AD882" i="8" s="1"/>
  <c r="R886" i="8"/>
  <c r="S886" i="8" s="1"/>
  <c r="AD886" i="8" s="1"/>
  <c r="R890" i="8"/>
  <c r="S890" i="8" s="1"/>
  <c r="R894" i="8"/>
  <c r="S894" i="8" s="1"/>
  <c r="R898" i="8"/>
  <c r="S898" i="8" s="1"/>
  <c r="AD898" i="8" s="1"/>
  <c r="R902" i="8"/>
  <c r="S902" i="8" s="1"/>
  <c r="R910" i="8"/>
  <c r="R911" i="8"/>
  <c r="S911" i="8" s="1"/>
  <c r="P912" i="8"/>
  <c r="AJ912" i="8" s="1"/>
  <c r="Z912" i="8"/>
  <c r="X912" i="8" s="1"/>
  <c r="AB912" i="8" s="1"/>
  <c r="AJ921" i="8"/>
  <c r="AK921" i="8" s="1"/>
  <c r="AJ925" i="8"/>
  <c r="AK925" i="8" s="1"/>
  <c r="X935" i="8"/>
  <c r="AB935" i="8" s="1"/>
  <c r="P936" i="8"/>
  <c r="AJ936" i="8" s="1"/>
  <c r="AK936" i="8" s="1"/>
  <c r="R937" i="8"/>
  <c r="O937" i="8"/>
  <c r="Z940" i="8"/>
  <c r="X940" i="8" s="1"/>
  <c r="AB940" i="8" s="1"/>
  <c r="AJ955" i="8"/>
  <c r="AK955" i="8" s="1"/>
  <c r="R961" i="8"/>
  <c r="O961" i="8"/>
  <c r="Z961" i="8"/>
  <c r="AJ963" i="8"/>
  <c r="AK963" i="8" s="1"/>
  <c r="X966" i="8"/>
  <c r="AB966" i="8" s="1"/>
  <c r="X969" i="8"/>
  <c r="AB969" i="8" s="1"/>
  <c r="AJ971" i="8"/>
  <c r="AK971" i="8" s="1"/>
  <c r="AC974" i="8"/>
  <c r="AF974" i="8" s="1"/>
  <c r="Z976" i="8"/>
  <c r="X976" i="8" s="1"/>
  <c r="AB976" i="8" s="1"/>
  <c r="X987" i="8"/>
  <c r="AB987" i="8" s="1"/>
  <c r="AC987" i="8"/>
  <c r="AF987" i="8" s="1"/>
  <c r="AA988" i="8"/>
  <c r="Z1000" i="8"/>
  <c r="X1000" i="8" s="1"/>
  <c r="AB1000" i="8" s="1"/>
  <c r="Z1004" i="8"/>
  <c r="X1004" i="8" s="1"/>
  <c r="AB1004" i="8" s="1"/>
  <c r="AC1012" i="8"/>
  <c r="AF1012" i="8" s="1"/>
  <c r="AJ1015" i="8"/>
  <c r="AK1015" i="8" s="1"/>
  <c r="X1023" i="8"/>
  <c r="AB1023" i="8" s="1"/>
  <c r="AC1023" i="8"/>
  <c r="AF1023" i="8" s="1"/>
  <c r="AA1024" i="8"/>
  <c r="AA1028" i="8"/>
  <c r="AA1031" i="8"/>
  <c r="Z1032" i="8"/>
  <c r="X1032" i="8" s="1"/>
  <c r="AB1032" i="8" s="1"/>
  <c r="AA1039" i="8"/>
  <c r="Z1040" i="8"/>
  <c r="X1040" i="8" s="1"/>
  <c r="AB1040" i="8" s="1"/>
  <c r="S1044" i="8"/>
  <c r="AD1044" i="8" s="1"/>
  <c r="Z1045" i="8"/>
  <c r="X1045" i="8" s="1"/>
  <c r="AB1045" i="8" s="1"/>
  <c r="AC1050" i="8"/>
  <c r="AF1050" i="8" s="1"/>
  <c r="AA1051" i="8"/>
  <c r="AJ1054" i="8"/>
  <c r="S1055" i="8"/>
  <c r="AD1055" i="8" s="1"/>
  <c r="AA1059" i="8"/>
  <c r="W1080" i="8"/>
  <c r="AA1083" i="8"/>
  <c r="AC1103" i="8"/>
  <c r="AF1103" i="8" s="1"/>
  <c r="AJ1107" i="8"/>
  <c r="AK1107" i="8" s="1"/>
  <c r="Z1107" i="8"/>
  <c r="X1107" i="8" s="1"/>
  <c r="AB1107" i="8" s="1"/>
  <c r="AC1107" i="8"/>
  <c r="AF1107" i="8" s="1"/>
  <c r="AJ1116" i="8"/>
  <c r="AC1116" i="8"/>
  <c r="AF1116" i="8" s="1"/>
  <c r="AA1130" i="8"/>
  <c r="AJ1146" i="8"/>
  <c r="AK1146" i="8" s="1"/>
  <c r="AC1146" i="8"/>
  <c r="AF1146" i="8" s="1"/>
  <c r="X916" i="8"/>
  <c r="AB916" i="8" s="1"/>
  <c r="AA921" i="8"/>
  <c r="AA925" i="8"/>
  <c r="AA931" i="8"/>
  <c r="R949" i="8"/>
  <c r="O949" i="8"/>
  <c r="Z950" i="8"/>
  <c r="X950" i="8" s="1"/>
  <c r="AB950" i="8" s="1"/>
  <c r="X975" i="8"/>
  <c r="AB975" i="8" s="1"/>
  <c r="AC975" i="8"/>
  <c r="AF975" i="8" s="1"/>
  <c r="AC988" i="8"/>
  <c r="AF988" i="8" s="1"/>
  <c r="X988" i="8"/>
  <c r="AB988" i="8" s="1"/>
  <c r="X999" i="8"/>
  <c r="AB999" i="8" s="1"/>
  <c r="AC999" i="8"/>
  <c r="AF999" i="8" s="1"/>
  <c r="AC1003" i="8"/>
  <c r="AF1003" i="8" s="1"/>
  <c r="X1019" i="8"/>
  <c r="AB1019" i="8" s="1"/>
  <c r="AC1019" i="8"/>
  <c r="AF1019" i="8" s="1"/>
  <c r="AC1024" i="8"/>
  <c r="AF1024" i="8" s="1"/>
  <c r="X1024" i="8"/>
  <c r="AB1024" i="8" s="1"/>
  <c r="X1025" i="8"/>
  <c r="AB1025" i="8" s="1"/>
  <c r="AC1028" i="8"/>
  <c r="AF1028" i="8" s="1"/>
  <c r="X1028" i="8"/>
  <c r="AB1028" i="8" s="1"/>
  <c r="AJ1050" i="8"/>
  <c r="AK1050" i="8" s="1"/>
  <c r="Z1050" i="8"/>
  <c r="X1050" i="8" s="1"/>
  <c r="AB1050" i="8" s="1"/>
  <c r="AA1050" i="8"/>
  <c r="AC1059" i="8"/>
  <c r="AF1059" i="8" s="1"/>
  <c r="X1059" i="8"/>
  <c r="AB1059" i="8" s="1"/>
  <c r="P1072" i="8"/>
  <c r="O1072" i="8"/>
  <c r="S1072" i="8" s="1"/>
  <c r="AJ1099" i="8"/>
  <c r="AK1099" i="8" s="1"/>
  <c r="Z1099" i="8"/>
  <c r="X1099" i="8" s="1"/>
  <c r="AB1099" i="8" s="1"/>
  <c r="AC1110" i="8"/>
  <c r="AF1110" i="8" s="1"/>
  <c r="X1110" i="8"/>
  <c r="AB1110" i="8" s="1"/>
  <c r="AC1115" i="8"/>
  <c r="AF1115" i="8" s="1"/>
  <c r="AC1119" i="8"/>
  <c r="AF1119" i="8" s="1"/>
  <c r="AJ1127" i="8"/>
  <c r="AK1127" i="8" s="1"/>
  <c r="AC1127" i="8"/>
  <c r="AF1127" i="8" s="1"/>
  <c r="O828" i="8"/>
  <c r="S828" i="8" s="1"/>
  <c r="AD828" i="8" s="1"/>
  <c r="Z883" i="8"/>
  <c r="X883" i="8" s="1"/>
  <c r="AB883" i="8" s="1"/>
  <c r="Z887" i="8"/>
  <c r="X887" i="8" s="1"/>
  <c r="AB887" i="8" s="1"/>
  <c r="Z891" i="8"/>
  <c r="X891" i="8" s="1"/>
  <c r="AB891" i="8" s="1"/>
  <c r="Z895" i="8"/>
  <c r="X895" i="8" s="1"/>
  <c r="AB895" i="8" s="1"/>
  <c r="Z899" i="8"/>
  <c r="X899" i="8" s="1"/>
  <c r="AB899" i="8" s="1"/>
  <c r="Z903" i="8"/>
  <c r="X903" i="8" s="1"/>
  <c r="AB903" i="8" s="1"/>
  <c r="AC931" i="8"/>
  <c r="AF931" i="8" s="1"/>
  <c r="X942" i="8"/>
  <c r="AB942" i="8" s="1"/>
  <c r="W944" i="8"/>
  <c r="AJ947" i="8"/>
  <c r="W952" i="8"/>
  <c r="X961" i="8"/>
  <c r="AB961" i="8" s="1"/>
  <c r="AC963" i="8"/>
  <c r="AF963" i="8" s="1"/>
  <c r="AC971" i="8"/>
  <c r="AF971" i="8" s="1"/>
  <c r="AA975" i="8"/>
  <c r="X983" i="8"/>
  <c r="AB983" i="8" s="1"/>
  <c r="AC983" i="8"/>
  <c r="AF983" i="8" s="1"/>
  <c r="AC1000" i="8"/>
  <c r="AF1000" i="8" s="1"/>
  <c r="AC1004" i="8"/>
  <c r="AF1004" i="8" s="1"/>
  <c r="AA1019" i="8"/>
  <c r="AC1032" i="8"/>
  <c r="AF1032" i="8" s="1"/>
  <c r="AC1033" i="8"/>
  <c r="AF1033" i="8" s="1"/>
  <c r="S1036" i="8"/>
  <c r="AD1036" i="8" s="1"/>
  <c r="AC1040" i="8"/>
  <c r="AF1040" i="8" s="1"/>
  <c r="AC1051" i="8"/>
  <c r="AF1051" i="8" s="1"/>
  <c r="X1054" i="8"/>
  <c r="AB1054" i="8" s="1"/>
  <c r="AC1054" i="8"/>
  <c r="AF1054" i="8" s="1"/>
  <c r="AJ1071" i="8"/>
  <c r="AK1071" i="8" s="1"/>
  <c r="Z1071" i="8"/>
  <c r="X1071" i="8" s="1"/>
  <c r="AB1071" i="8" s="1"/>
  <c r="AC1071" i="8"/>
  <c r="AF1071" i="8" s="1"/>
  <c r="AJ1088" i="8"/>
  <c r="AK1088" i="8" s="1"/>
  <c r="AC1088" i="8"/>
  <c r="AF1088" i="8" s="1"/>
  <c r="AJ1103" i="8"/>
  <c r="AK1103" i="8" s="1"/>
  <c r="Z1103" i="8"/>
  <c r="X1103" i="8" s="1"/>
  <c r="AB1103" i="8" s="1"/>
  <c r="R1183" i="8"/>
  <c r="N1183" i="8"/>
  <c r="Z913" i="8"/>
  <c r="X913" i="8" s="1"/>
  <c r="AB913" i="8" s="1"/>
  <c r="P920" i="8"/>
  <c r="P924" i="8"/>
  <c r="P928" i="8"/>
  <c r="X930" i="8"/>
  <c r="AB930" i="8" s="1"/>
  <c r="P940" i="8"/>
  <c r="AJ940" i="8" s="1"/>
  <c r="AK940" i="8" s="1"/>
  <c r="R941" i="8"/>
  <c r="O941" i="8"/>
  <c r="Z941" i="8"/>
  <c r="X949" i="8"/>
  <c r="AB949" i="8" s="1"/>
  <c r="AA963" i="8"/>
  <c r="R965" i="8"/>
  <c r="O965" i="8"/>
  <c r="X970" i="8"/>
  <c r="AB970" i="8" s="1"/>
  <c r="AA971" i="8"/>
  <c r="R973" i="8"/>
  <c r="O973" i="8"/>
  <c r="AC984" i="8"/>
  <c r="AF984" i="8" s="1"/>
  <c r="X984" i="8"/>
  <c r="AB984" i="8" s="1"/>
  <c r="X985" i="8"/>
  <c r="AB985" i="8" s="1"/>
  <c r="X995" i="8"/>
  <c r="AB995" i="8" s="1"/>
  <c r="AC995" i="8"/>
  <c r="AF995" i="8" s="1"/>
  <c r="AC1015" i="8"/>
  <c r="AF1015" i="8" s="1"/>
  <c r="Z1044" i="8"/>
  <c r="X1044" i="8" s="1"/>
  <c r="AB1044" i="8" s="1"/>
  <c r="AC1052" i="8"/>
  <c r="AF1052" i="8" s="1"/>
  <c r="AA1054" i="8"/>
  <c r="Z1055" i="8"/>
  <c r="X1055" i="8" s="1"/>
  <c r="AB1055" i="8" s="1"/>
  <c r="X1062" i="8"/>
  <c r="AB1062" i="8" s="1"/>
  <c r="AC1062" i="8"/>
  <c r="AF1062" i="8" s="1"/>
  <c r="X1069" i="8"/>
  <c r="AB1069" i="8" s="1"/>
  <c r="AC1069" i="8"/>
  <c r="AF1069" i="8" s="1"/>
  <c r="AC1087" i="8"/>
  <c r="AF1087" i="8" s="1"/>
  <c r="AJ1091" i="8"/>
  <c r="AK1091" i="8" s="1"/>
  <c r="Z1091" i="8"/>
  <c r="X1091" i="8" s="1"/>
  <c r="AB1091" i="8" s="1"/>
  <c r="AC1091" i="8"/>
  <c r="AF1091" i="8" s="1"/>
  <c r="AJ1115" i="8"/>
  <c r="AK1115" i="8" s="1"/>
  <c r="Z1115" i="8"/>
  <c r="X1115" i="8" s="1"/>
  <c r="AB1115" i="8" s="1"/>
  <c r="AJ1119" i="8"/>
  <c r="AK1119" i="8" s="1"/>
  <c r="Z1119" i="8"/>
  <c r="X1119" i="8" s="1"/>
  <c r="AB1119" i="8" s="1"/>
  <c r="R1171" i="8"/>
  <c r="N1171" i="8"/>
  <c r="Z884" i="8"/>
  <c r="X884" i="8" s="1"/>
  <c r="AB884" i="8" s="1"/>
  <c r="Z888" i="8"/>
  <c r="X888" i="8" s="1"/>
  <c r="AB888" i="8" s="1"/>
  <c r="Z892" i="8"/>
  <c r="X892" i="8" s="1"/>
  <c r="AB892" i="8" s="1"/>
  <c r="Z896" i="8"/>
  <c r="X896" i="8" s="1"/>
  <c r="AB896" i="8" s="1"/>
  <c r="Z900" i="8"/>
  <c r="X900" i="8" s="1"/>
  <c r="AB900" i="8" s="1"/>
  <c r="Z904" i="8"/>
  <c r="X904" i="8" s="1"/>
  <c r="AB904" i="8" s="1"/>
  <c r="O906" i="8"/>
  <c r="S906" i="8" s="1"/>
  <c r="AD906" i="8" s="1"/>
  <c r="Z909" i="8"/>
  <c r="X909" i="8" s="1"/>
  <c r="AB909" i="8" s="1"/>
  <c r="AC916" i="8"/>
  <c r="AF916" i="8" s="1"/>
  <c r="Z917" i="8"/>
  <c r="X917" i="8" s="1"/>
  <c r="AB917" i="8" s="1"/>
  <c r="AJ919" i="8"/>
  <c r="O923" i="8"/>
  <c r="S923" i="8" s="1"/>
  <c r="AD923" i="8" s="1"/>
  <c r="AJ923" i="8"/>
  <c r="AK923" i="8" s="1"/>
  <c r="O927" i="8"/>
  <c r="S927" i="8" s="1"/>
  <c r="AD927" i="8" s="1"/>
  <c r="AJ927" i="8"/>
  <c r="AK927" i="8" s="1"/>
  <c r="R929" i="8"/>
  <c r="O929" i="8"/>
  <c r="Z929" i="8"/>
  <c r="X929" i="8" s="1"/>
  <c r="AB929" i="8" s="1"/>
  <c r="AC940" i="8"/>
  <c r="AF940" i="8" s="1"/>
  <c r="P944" i="8"/>
  <c r="AJ944" i="8" s="1"/>
  <c r="AJ946" i="8"/>
  <c r="AK946" i="8" s="1"/>
  <c r="P952" i="8"/>
  <c r="AJ952" i="8" s="1"/>
  <c r="AK952" i="8" s="1"/>
  <c r="R953" i="8"/>
  <c r="O953" i="8"/>
  <c r="X954" i="8"/>
  <c r="AB954" i="8" s="1"/>
  <c r="AJ958" i="8"/>
  <c r="AK958" i="8" s="1"/>
  <c r="Z960" i="8"/>
  <c r="X960" i="8" s="1"/>
  <c r="AB960" i="8" s="1"/>
  <c r="X964" i="8"/>
  <c r="AB964" i="8" s="1"/>
  <c r="X967" i="8"/>
  <c r="AB967" i="8" s="1"/>
  <c r="X997" i="8"/>
  <c r="AB997" i="8" s="1"/>
  <c r="AA1015" i="8"/>
  <c r="AC1016" i="8"/>
  <c r="AF1016" i="8" s="1"/>
  <c r="X1016" i="8"/>
  <c r="AB1016" i="8" s="1"/>
  <c r="X1017" i="8"/>
  <c r="AB1017" i="8" s="1"/>
  <c r="AC1020" i="8"/>
  <c r="AF1020" i="8" s="1"/>
  <c r="X1020" i="8"/>
  <c r="AB1020" i="8" s="1"/>
  <c r="S1024" i="8"/>
  <c r="S1028" i="8"/>
  <c r="X1043" i="8"/>
  <c r="AB1043" i="8" s="1"/>
  <c r="AC1043" i="8"/>
  <c r="AF1043" i="8" s="1"/>
  <c r="AA1044" i="8"/>
  <c r="S1051" i="8"/>
  <c r="AD1051" i="8" s="1"/>
  <c r="AA1055" i="8"/>
  <c r="S1059" i="8"/>
  <c r="AD1059" i="8" s="1"/>
  <c r="S1069" i="8"/>
  <c r="AD1069" i="8" s="1"/>
  <c r="X1077" i="8"/>
  <c r="AB1077" i="8" s="1"/>
  <c r="AC1077" i="8"/>
  <c r="AF1077" i="8" s="1"/>
  <c r="P1084" i="8"/>
  <c r="O1084" i="8"/>
  <c r="S1084" i="8" s="1"/>
  <c r="AC1109" i="8"/>
  <c r="AF1109" i="8" s="1"/>
  <c r="AJ1109" i="8"/>
  <c r="AJ1130" i="8"/>
  <c r="AK1130" i="8" s="1"/>
  <c r="AC1130" i="8"/>
  <c r="AF1130" i="8" s="1"/>
  <c r="X906" i="8"/>
  <c r="AB906" i="8" s="1"/>
  <c r="O910" i="8"/>
  <c r="X914" i="8"/>
  <c r="AB914" i="8" s="1"/>
  <c r="X918" i="8"/>
  <c r="AB918" i="8" s="1"/>
  <c r="AC920" i="8"/>
  <c r="AF920" i="8" s="1"/>
  <c r="Z921" i="8"/>
  <c r="X921" i="8" s="1"/>
  <c r="AB921" i="8" s="1"/>
  <c r="Z925" i="8"/>
  <c r="X925" i="8" s="1"/>
  <c r="AB925" i="8" s="1"/>
  <c r="P932" i="8"/>
  <c r="R933" i="8"/>
  <c r="O933" i="8"/>
  <c r="Z933" i="8"/>
  <c r="X933" i="8" s="1"/>
  <c r="AB933" i="8" s="1"/>
  <c r="Z936" i="8"/>
  <c r="X936" i="8" s="1"/>
  <c r="AB936" i="8" s="1"/>
  <c r="AC937" i="8"/>
  <c r="AF937" i="8" s="1"/>
  <c r="X941" i="8"/>
  <c r="AB941" i="8" s="1"/>
  <c r="AC942" i="8"/>
  <c r="AF942" i="8" s="1"/>
  <c r="AC944" i="8"/>
  <c r="AF944" i="8" s="1"/>
  <c r="R945" i="8"/>
  <c r="O945" i="8"/>
  <c r="Z945" i="8"/>
  <c r="X945" i="8" s="1"/>
  <c r="AB945" i="8" s="1"/>
  <c r="X946" i="8"/>
  <c r="AB946" i="8" s="1"/>
  <c r="AJ951" i="8"/>
  <c r="X956" i="8"/>
  <c r="AB956" i="8" s="1"/>
  <c r="AC961" i="8"/>
  <c r="AF961" i="8" s="1"/>
  <c r="X965" i="8"/>
  <c r="AB965" i="8" s="1"/>
  <c r="Z968" i="8"/>
  <c r="X968" i="8" s="1"/>
  <c r="AB968" i="8" s="1"/>
  <c r="X973" i="8"/>
  <c r="AB973" i="8" s="1"/>
  <c r="AC978" i="8"/>
  <c r="AF978" i="8" s="1"/>
  <c r="Z980" i="8"/>
  <c r="X980" i="8" s="1"/>
  <c r="AB980" i="8" s="1"/>
  <c r="X981" i="8"/>
  <c r="AB981" i="8" s="1"/>
  <c r="AJ987" i="8"/>
  <c r="AK987" i="8" s="1"/>
  <c r="Z992" i="8"/>
  <c r="X992" i="8" s="1"/>
  <c r="AB992" i="8" s="1"/>
  <c r="X993" i="8"/>
  <c r="AB993" i="8" s="1"/>
  <c r="Z1008" i="8"/>
  <c r="X1008" i="8" s="1"/>
  <c r="AB1008" i="8" s="1"/>
  <c r="AC1011" i="8"/>
  <c r="AF1011" i="8" s="1"/>
  <c r="AJ1023" i="8"/>
  <c r="AK1023" i="8" s="1"/>
  <c r="AJ1031" i="8"/>
  <c r="S1032" i="8"/>
  <c r="Z1036" i="8"/>
  <c r="X1036" i="8" s="1"/>
  <c r="AB1036" i="8" s="1"/>
  <c r="AJ1039" i="8"/>
  <c r="AC1044" i="8"/>
  <c r="AF1044" i="8" s="1"/>
  <c r="AC1047" i="8"/>
  <c r="AF1047" i="8" s="1"/>
  <c r="AA1053" i="8"/>
  <c r="AC1055" i="8"/>
  <c r="AF1055" i="8" s="1"/>
  <c r="AC1056" i="8"/>
  <c r="AF1056" i="8" s="1"/>
  <c r="AA1066" i="8"/>
  <c r="S1077" i="8"/>
  <c r="AJ1083" i="8"/>
  <c r="Z1083" i="8"/>
  <c r="X1083" i="8" s="1"/>
  <c r="AB1083" i="8" s="1"/>
  <c r="AC1093" i="8"/>
  <c r="AF1093" i="8" s="1"/>
  <c r="AC1094" i="8"/>
  <c r="AF1094" i="8" s="1"/>
  <c r="X1094" i="8"/>
  <c r="AB1094" i="8" s="1"/>
  <c r="W1124" i="8"/>
  <c r="R1129" i="8"/>
  <c r="O1129" i="8"/>
  <c r="N1129" i="8"/>
  <c r="W1170" i="8"/>
  <c r="O1171" i="8"/>
  <c r="Z1177" i="8"/>
  <c r="X1177" i="8" s="1"/>
  <c r="AB1177" i="8" s="1"/>
  <c r="AA1177" i="8"/>
  <c r="AJ1177" i="8"/>
  <c r="AK1177" i="8" s="1"/>
  <c r="N909" i="8"/>
  <c r="X910" i="8"/>
  <c r="AB910" i="8" s="1"/>
  <c r="O913" i="8"/>
  <c r="S913" i="8" s="1"/>
  <c r="N917" i="8"/>
  <c r="X922" i="8"/>
  <c r="AB922" i="8" s="1"/>
  <c r="X926" i="8"/>
  <c r="AB926" i="8" s="1"/>
  <c r="AC930" i="8"/>
  <c r="AF930" i="8" s="1"/>
  <c r="W936" i="8"/>
  <c r="AA936" i="8" s="1"/>
  <c r="N941" i="8"/>
  <c r="Z948" i="8"/>
  <c r="X948" i="8" s="1"/>
  <c r="AB948" i="8" s="1"/>
  <c r="AC949" i="8"/>
  <c r="AF949" i="8" s="1"/>
  <c r="R957" i="8"/>
  <c r="O957" i="8"/>
  <c r="Z957" i="8"/>
  <c r="X957" i="8" s="1"/>
  <c r="AB957" i="8" s="1"/>
  <c r="N965" i="8"/>
  <c r="R969" i="8"/>
  <c r="O969" i="8"/>
  <c r="AC970" i="8"/>
  <c r="AF970" i="8" s="1"/>
  <c r="P972" i="8"/>
  <c r="AJ975" i="8"/>
  <c r="AK975" i="8" s="1"/>
  <c r="X979" i="8"/>
  <c r="AB979" i="8" s="1"/>
  <c r="AC979" i="8"/>
  <c r="AF979" i="8" s="1"/>
  <c r="AA980" i="8"/>
  <c r="X991" i="8"/>
  <c r="AB991" i="8" s="1"/>
  <c r="AC991" i="8"/>
  <c r="AF991" i="8" s="1"/>
  <c r="AA992" i="8"/>
  <c r="AC996" i="8"/>
  <c r="AF996" i="8" s="1"/>
  <c r="X996" i="8"/>
  <c r="AB996" i="8" s="1"/>
  <c r="AJ999" i="8"/>
  <c r="AK999" i="8" s="1"/>
  <c r="AJ1003" i="8"/>
  <c r="AK1003" i="8" s="1"/>
  <c r="X1007" i="8"/>
  <c r="AB1007" i="8" s="1"/>
  <c r="AC1007" i="8"/>
  <c r="AF1007" i="8" s="1"/>
  <c r="AA1008" i="8"/>
  <c r="Z1012" i="8"/>
  <c r="X1012" i="8" s="1"/>
  <c r="AB1012" i="8" s="1"/>
  <c r="X1027" i="8"/>
  <c r="AB1027" i="8" s="1"/>
  <c r="AC1027" i="8"/>
  <c r="AF1027" i="8" s="1"/>
  <c r="X1035" i="8"/>
  <c r="AB1035" i="8" s="1"/>
  <c r="AC1035" i="8"/>
  <c r="AF1035" i="8" s="1"/>
  <c r="AA1036" i="8"/>
  <c r="AA1048" i="8"/>
  <c r="AC1053" i="8"/>
  <c r="AF1053" i="8" s="1"/>
  <c r="X1063" i="8"/>
  <c r="AB1063" i="8" s="1"/>
  <c r="AC1063" i="8"/>
  <c r="AF1063" i="8" s="1"/>
  <c r="AA1091" i="8"/>
  <c r="AJ1100" i="8"/>
  <c r="AC1100" i="8"/>
  <c r="AF1100" i="8" s="1"/>
  <c r="P1200" i="8"/>
  <c r="O1200" i="8"/>
  <c r="S1200" i="8" s="1"/>
  <c r="AD1200" i="8" s="1"/>
  <c r="AC1204" i="8"/>
  <c r="AF1204" i="8" s="1"/>
  <c r="AJ1206" i="8"/>
  <c r="Z1206" i="8"/>
  <c r="AC1206" i="8"/>
  <c r="AF1206" i="8" s="1"/>
  <c r="P1057" i="8"/>
  <c r="Z1057" i="8" s="1"/>
  <c r="X1057" i="8" s="1"/>
  <c r="AB1057" i="8" s="1"/>
  <c r="P1061" i="8"/>
  <c r="AC1061" i="8" s="1"/>
  <c r="AF1061" i="8" s="1"/>
  <c r="N1069" i="8"/>
  <c r="N1077" i="8"/>
  <c r="AC1082" i="8"/>
  <c r="AF1082" i="8" s="1"/>
  <c r="X1082" i="8"/>
  <c r="AB1082" i="8" s="1"/>
  <c r="S1083" i="8"/>
  <c r="X1089" i="8"/>
  <c r="AB1089" i="8" s="1"/>
  <c r="X1101" i="8"/>
  <c r="AB1101" i="8" s="1"/>
  <c r="X1105" i="8"/>
  <c r="AB1105" i="8" s="1"/>
  <c r="Z1112" i="8"/>
  <c r="X1112" i="8" s="1"/>
  <c r="AB1112" i="8" s="1"/>
  <c r="AJ1112" i="8"/>
  <c r="AK1112" i="8" s="1"/>
  <c r="X1117" i="8"/>
  <c r="AB1117" i="8" s="1"/>
  <c r="Z1122" i="8"/>
  <c r="X1122" i="8" s="1"/>
  <c r="AB1122" i="8" s="1"/>
  <c r="W1128" i="8"/>
  <c r="S1133" i="8"/>
  <c r="AD1133" i="8" s="1"/>
  <c r="AA1143" i="8"/>
  <c r="O1150" i="8"/>
  <c r="S1150" i="8" s="1"/>
  <c r="P1150" i="8"/>
  <c r="AJ1150" i="8" s="1"/>
  <c r="AC1177" i="8"/>
  <c r="AF1177" i="8" s="1"/>
  <c r="AJ1250" i="8"/>
  <c r="AK1250" i="8" s="1"/>
  <c r="AA1250" i="8"/>
  <c r="AC1250" i="8"/>
  <c r="AF1250" i="8" s="1"/>
  <c r="O1263" i="8"/>
  <c r="S1263" i="8" s="1"/>
  <c r="AD1263" i="8" s="1"/>
  <c r="P1263" i="8"/>
  <c r="AJ1263" i="8" s="1"/>
  <c r="AK1263" i="8" s="1"/>
  <c r="W1343" i="8"/>
  <c r="O977" i="8"/>
  <c r="S977" i="8" s="1"/>
  <c r="AD977" i="8" s="1"/>
  <c r="O981" i="8"/>
  <c r="S981" i="8" s="1"/>
  <c r="O985" i="8"/>
  <c r="S985" i="8" s="1"/>
  <c r="AD985" i="8" s="1"/>
  <c r="O989" i="8"/>
  <c r="S989" i="8" s="1"/>
  <c r="AD989" i="8" s="1"/>
  <c r="O993" i="8"/>
  <c r="S993" i="8" s="1"/>
  <c r="O997" i="8"/>
  <c r="S997" i="8" s="1"/>
  <c r="AD997" i="8" s="1"/>
  <c r="O1001" i="8"/>
  <c r="S1001" i="8" s="1"/>
  <c r="AD1001" i="8" s="1"/>
  <c r="O1005" i="8"/>
  <c r="S1005" i="8" s="1"/>
  <c r="O1009" i="8"/>
  <c r="S1009" i="8" s="1"/>
  <c r="O1013" i="8"/>
  <c r="S1013" i="8" s="1"/>
  <c r="AD1013" i="8" s="1"/>
  <c r="O1017" i="8"/>
  <c r="S1017" i="8" s="1"/>
  <c r="AD1017" i="8" s="1"/>
  <c r="O1021" i="8"/>
  <c r="S1021" i="8" s="1"/>
  <c r="O1025" i="8"/>
  <c r="S1025" i="8" s="1"/>
  <c r="AD1025" i="8" s="1"/>
  <c r="O1029" i="8"/>
  <c r="S1029" i="8" s="1"/>
  <c r="O1033" i="8"/>
  <c r="S1033" i="8" s="1"/>
  <c r="AD1033" i="8" s="1"/>
  <c r="O1037" i="8"/>
  <c r="S1037" i="8" s="1"/>
  <c r="AD1037" i="8" s="1"/>
  <c r="O1041" i="8"/>
  <c r="S1041" i="8" s="1"/>
  <c r="AD1041" i="8" s="1"/>
  <c r="O1045" i="8"/>
  <c r="S1045" i="8" s="1"/>
  <c r="AD1045" i="8" s="1"/>
  <c r="Z1064" i="8"/>
  <c r="X1064" i="8" s="1"/>
  <c r="AB1064" i="8" s="1"/>
  <c r="X1073" i="8"/>
  <c r="AB1073" i="8" s="1"/>
  <c r="AJ1079" i="8"/>
  <c r="AK1079" i="8" s="1"/>
  <c r="Z1079" i="8"/>
  <c r="X1079" i="8" s="1"/>
  <c r="AB1079" i="8" s="1"/>
  <c r="P1080" i="8"/>
  <c r="Z1080" i="8" s="1"/>
  <c r="X1080" i="8" s="1"/>
  <c r="AB1080" i="8" s="1"/>
  <c r="O1080" i="8"/>
  <c r="S1080" i="8" s="1"/>
  <c r="Z1081" i="8"/>
  <c r="X1081" i="8" s="1"/>
  <c r="AB1081" i="8" s="1"/>
  <c r="AJ1081" i="8"/>
  <c r="AK1081" i="8" s="1"/>
  <c r="X1085" i="8"/>
  <c r="AB1085" i="8" s="1"/>
  <c r="AA1094" i="8"/>
  <c r="X1097" i="8"/>
  <c r="AB1097" i="8" s="1"/>
  <c r="AA1110" i="8"/>
  <c r="X1113" i="8"/>
  <c r="AB1113" i="8" s="1"/>
  <c r="W1120" i="8"/>
  <c r="R1125" i="8"/>
  <c r="O1125" i="8"/>
  <c r="N1125" i="8"/>
  <c r="AJ1126" i="8"/>
  <c r="AK1126" i="8" s="1"/>
  <c r="AC1126" i="8"/>
  <c r="AF1126" i="8" s="1"/>
  <c r="W1142" i="8"/>
  <c r="AC1143" i="8"/>
  <c r="AF1143" i="8" s="1"/>
  <c r="AC1153" i="8"/>
  <c r="AF1153" i="8" s="1"/>
  <c r="AA1158" i="8"/>
  <c r="R1167" i="8"/>
  <c r="N1167" i="8"/>
  <c r="AC1199" i="8"/>
  <c r="AF1199" i="8" s="1"/>
  <c r="P1205" i="8"/>
  <c r="O1205" i="8"/>
  <c r="S1205" i="8" s="1"/>
  <c r="AC1223" i="8"/>
  <c r="AF1223" i="8" s="1"/>
  <c r="X1223" i="8"/>
  <c r="AB1223" i="8" s="1"/>
  <c r="P1065" i="8"/>
  <c r="AJ1065" i="8" s="1"/>
  <c r="AK1065" i="8" s="1"/>
  <c r="N1073" i="8"/>
  <c r="AJ1078" i="8"/>
  <c r="AK1078" i="8" s="1"/>
  <c r="N1085" i="8"/>
  <c r="AJ1086" i="8"/>
  <c r="AJ1087" i="8"/>
  <c r="AK1087" i="8" s="1"/>
  <c r="Z1087" i="8"/>
  <c r="X1087" i="8" s="1"/>
  <c r="AB1087" i="8" s="1"/>
  <c r="AC1090" i="8"/>
  <c r="AF1090" i="8" s="1"/>
  <c r="X1090" i="8"/>
  <c r="AB1090" i="8" s="1"/>
  <c r="AC1106" i="8"/>
  <c r="AF1106" i="8" s="1"/>
  <c r="X1106" i="8"/>
  <c r="AB1106" i="8" s="1"/>
  <c r="Z1109" i="8"/>
  <c r="X1109" i="8" s="1"/>
  <c r="AB1109" i="8" s="1"/>
  <c r="R1121" i="8"/>
  <c r="O1121" i="8"/>
  <c r="N1121" i="8"/>
  <c r="AJ1122" i="8"/>
  <c r="AK1122" i="8" s="1"/>
  <c r="AC1122" i="8"/>
  <c r="AF1122" i="8" s="1"/>
  <c r="AC1140" i="8"/>
  <c r="AF1140" i="8" s="1"/>
  <c r="Z1153" i="8"/>
  <c r="X1153" i="8" s="1"/>
  <c r="AB1153" i="8" s="1"/>
  <c r="AJ1153" i="8"/>
  <c r="AK1153" i="8" s="1"/>
  <c r="X1175" i="8"/>
  <c r="AB1175" i="8" s="1"/>
  <c r="AJ1202" i="8"/>
  <c r="Z1202" i="8"/>
  <c r="X1202" i="8" s="1"/>
  <c r="AB1202" i="8" s="1"/>
  <c r="AA1202" i="8"/>
  <c r="Z1048" i="8"/>
  <c r="X1048" i="8" s="1"/>
  <c r="AB1048" i="8" s="1"/>
  <c r="Z1052" i="8"/>
  <c r="X1052" i="8" s="1"/>
  <c r="AB1052" i="8" s="1"/>
  <c r="AC1070" i="8"/>
  <c r="AF1070" i="8" s="1"/>
  <c r="X1070" i="8"/>
  <c r="AB1070" i="8" s="1"/>
  <c r="O1073" i="8"/>
  <c r="S1073" i="8" s="1"/>
  <c r="AD1073" i="8" s="1"/>
  <c r="N1081" i="8"/>
  <c r="O1085" i="8"/>
  <c r="S1085" i="8" s="1"/>
  <c r="AD1085" i="8" s="1"/>
  <c r="AC1085" i="8"/>
  <c r="AF1085" i="8" s="1"/>
  <c r="AC1095" i="8"/>
  <c r="AF1095" i="8" s="1"/>
  <c r="AC1097" i="8"/>
  <c r="AF1097" i="8" s="1"/>
  <c r="Z1100" i="8"/>
  <c r="X1100" i="8" s="1"/>
  <c r="AB1100" i="8" s="1"/>
  <c r="Z1104" i="8"/>
  <c r="X1104" i="8" s="1"/>
  <c r="AB1104" i="8" s="1"/>
  <c r="AC1111" i="8"/>
  <c r="AF1111" i="8" s="1"/>
  <c r="AC1113" i="8"/>
  <c r="AF1113" i="8" s="1"/>
  <c r="Z1116" i="8"/>
  <c r="X1116" i="8" s="1"/>
  <c r="AB1116" i="8" s="1"/>
  <c r="Z1127" i="8"/>
  <c r="X1127" i="8" s="1"/>
  <c r="AB1127" i="8" s="1"/>
  <c r="W1127" i="8"/>
  <c r="AA1127" i="8" s="1"/>
  <c r="Z1130" i="8"/>
  <c r="X1130" i="8" s="1"/>
  <c r="AB1130" i="8" s="1"/>
  <c r="R1147" i="8"/>
  <c r="S1147" i="8" s="1"/>
  <c r="AD1147" i="8" s="1"/>
  <c r="N1147" i="8"/>
  <c r="X1147" i="8"/>
  <c r="AB1147" i="8" s="1"/>
  <c r="AC1147" i="8"/>
  <c r="AF1147" i="8" s="1"/>
  <c r="Z1148" i="8"/>
  <c r="X1148" i="8" s="1"/>
  <c r="AB1148" i="8" s="1"/>
  <c r="AC1158" i="8"/>
  <c r="AF1158" i="8" s="1"/>
  <c r="Z1165" i="8"/>
  <c r="X1165" i="8" s="1"/>
  <c r="AB1165" i="8" s="1"/>
  <c r="AJ1165" i="8"/>
  <c r="AK1165" i="8" s="1"/>
  <c r="O1167" i="8"/>
  <c r="O1170" i="8"/>
  <c r="S1170" i="8" s="1"/>
  <c r="AD1170" i="8" s="1"/>
  <c r="P1170" i="8"/>
  <c r="AJ1170" i="8" s="1"/>
  <c r="AK1170" i="8" s="1"/>
  <c r="Z1183" i="8"/>
  <c r="X1183" i="8" s="1"/>
  <c r="AB1183" i="8" s="1"/>
  <c r="W1183" i="8"/>
  <c r="P1185" i="8"/>
  <c r="O1185" i="8"/>
  <c r="S1185" i="8" s="1"/>
  <c r="AD1185" i="8" s="1"/>
  <c r="P1196" i="8"/>
  <c r="O1196" i="8"/>
  <c r="S1196" i="8" s="1"/>
  <c r="AD1196" i="8" s="1"/>
  <c r="S1203" i="8"/>
  <c r="Z1056" i="8"/>
  <c r="X1056" i="8" s="1"/>
  <c r="AB1056" i="8" s="1"/>
  <c r="Z1060" i="8"/>
  <c r="X1060" i="8" s="1"/>
  <c r="AB1060" i="8" s="1"/>
  <c r="Z1067" i="8"/>
  <c r="X1067" i="8" s="1"/>
  <c r="AB1067" i="8" s="1"/>
  <c r="AC1073" i="8"/>
  <c r="AF1073" i="8" s="1"/>
  <c r="AC1078" i="8"/>
  <c r="AF1078" i="8" s="1"/>
  <c r="X1078" i="8"/>
  <c r="AB1078" i="8" s="1"/>
  <c r="AC1086" i="8"/>
  <c r="AF1086" i="8" s="1"/>
  <c r="Z1093" i="8"/>
  <c r="X1093" i="8" s="1"/>
  <c r="AB1093" i="8" s="1"/>
  <c r="AJ1095" i="8"/>
  <c r="AK1095" i="8" s="1"/>
  <c r="Z1095" i="8"/>
  <c r="X1095" i="8" s="1"/>
  <c r="AB1095" i="8" s="1"/>
  <c r="AC1098" i="8"/>
  <c r="AF1098" i="8" s="1"/>
  <c r="X1098" i="8"/>
  <c r="AB1098" i="8" s="1"/>
  <c r="AC1102" i="8"/>
  <c r="AF1102" i="8" s="1"/>
  <c r="AJ1111" i="8"/>
  <c r="AK1111" i="8" s="1"/>
  <c r="Z1111" i="8"/>
  <c r="X1111" i="8" s="1"/>
  <c r="AB1111" i="8" s="1"/>
  <c r="AC1114" i="8"/>
  <c r="AF1114" i="8" s="1"/>
  <c r="X1114" i="8"/>
  <c r="AB1114" i="8" s="1"/>
  <c r="AC1118" i="8"/>
  <c r="AF1118" i="8" s="1"/>
  <c r="X1118" i="8"/>
  <c r="AB1118" i="8" s="1"/>
  <c r="Z1123" i="8"/>
  <c r="X1123" i="8" s="1"/>
  <c r="AB1123" i="8" s="1"/>
  <c r="W1123" i="8"/>
  <c r="AA1123" i="8" s="1"/>
  <c r="AC1148" i="8"/>
  <c r="AF1148" i="8" s="1"/>
  <c r="AC1169" i="8"/>
  <c r="AF1169" i="8" s="1"/>
  <c r="W1178" i="8"/>
  <c r="AA1178" i="8" s="1"/>
  <c r="Z1191" i="8"/>
  <c r="X1191" i="8" s="1"/>
  <c r="AB1191" i="8" s="1"/>
  <c r="AJ1191" i="8"/>
  <c r="AK1191" i="8" s="1"/>
  <c r="X1049" i="8"/>
  <c r="AB1049" i="8" s="1"/>
  <c r="W1065" i="8"/>
  <c r="AC1066" i="8"/>
  <c r="AF1066" i="8" s="1"/>
  <c r="X1066" i="8"/>
  <c r="AB1066" i="8" s="1"/>
  <c r="P1068" i="8"/>
  <c r="O1068" i="8"/>
  <c r="S1068" i="8" s="1"/>
  <c r="AA1071" i="8"/>
  <c r="Z1072" i="8"/>
  <c r="X1072" i="8" s="1"/>
  <c r="AB1072" i="8" s="1"/>
  <c r="AJ1075" i="8"/>
  <c r="AK1075" i="8" s="1"/>
  <c r="Z1075" i="8"/>
  <c r="X1075" i="8" s="1"/>
  <c r="AB1075" i="8" s="1"/>
  <c r="AC1075" i="8"/>
  <c r="AF1075" i="8" s="1"/>
  <c r="P1076" i="8"/>
  <c r="O1076" i="8"/>
  <c r="S1076" i="8" s="1"/>
  <c r="Z1084" i="8"/>
  <c r="X1084" i="8" s="1"/>
  <c r="AB1084" i="8" s="1"/>
  <c r="AA1086" i="8"/>
  <c r="Z1088" i="8"/>
  <c r="X1088" i="8" s="1"/>
  <c r="AB1088" i="8" s="1"/>
  <c r="AA1098" i="8"/>
  <c r="AA1099" i="8"/>
  <c r="AA1102" i="8"/>
  <c r="AA1103" i="8"/>
  <c r="AJ1110" i="8"/>
  <c r="AK1110" i="8" s="1"/>
  <c r="AA1114" i="8"/>
  <c r="AA1115" i="8"/>
  <c r="AA1118" i="8"/>
  <c r="AA1119" i="8"/>
  <c r="AC1132" i="8"/>
  <c r="AF1132" i="8" s="1"/>
  <c r="AJ1132" i="8"/>
  <c r="AK1132" i="8" s="1"/>
  <c r="AA1150" i="8"/>
  <c r="Z1169" i="8"/>
  <c r="X1169" i="8" s="1"/>
  <c r="AB1169" i="8" s="1"/>
  <c r="AJ1169" i="8"/>
  <c r="AK1169" i="8" s="1"/>
  <c r="AA1169" i="8"/>
  <c r="AA1185" i="8"/>
  <c r="Z1131" i="8"/>
  <c r="X1131" i="8" s="1"/>
  <c r="AB1131" i="8" s="1"/>
  <c r="X1132" i="8"/>
  <c r="AB1132" i="8" s="1"/>
  <c r="Z1139" i="8"/>
  <c r="X1139" i="8" s="1"/>
  <c r="AB1139" i="8" s="1"/>
  <c r="Z1140" i="8"/>
  <c r="X1140" i="8" s="1"/>
  <c r="AB1140" i="8" s="1"/>
  <c r="AJ1147" i="8"/>
  <c r="AK1147" i="8" s="1"/>
  <c r="Z1150" i="8"/>
  <c r="X1150" i="8" s="1"/>
  <c r="AB1150" i="8" s="1"/>
  <c r="AC1166" i="8"/>
  <c r="AF1166" i="8" s="1"/>
  <c r="AC1173" i="8"/>
  <c r="AF1173" i="8" s="1"/>
  <c r="Z1174" i="8"/>
  <c r="X1174" i="8" s="1"/>
  <c r="AB1174" i="8" s="1"/>
  <c r="S1175" i="8"/>
  <c r="AD1175" i="8" s="1"/>
  <c r="N1185" i="8"/>
  <c r="S1195" i="8"/>
  <c r="W1197" i="8"/>
  <c r="N1205" i="8"/>
  <c r="O1259" i="8"/>
  <c r="S1259" i="8" s="1"/>
  <c r="AD1259" i="8" s="1"/>
  <c r="P1259" i="8"/>
  <c r="X1288" i="8"/>
  <c r="AB1288" i="8" s="1"/>
  <c r="AC1288" i="8"/>
  <c r="AF1288" i="8" s="1"/>
  <c r="R1299" i="8"/>
  <c r="N1299" i="8"/>
  <c r="X1137" i="8"/>
  <c r="AB1137" i="8" s="1"/>
  <c r="AJ1137" i="8"/>
  <c r="AK1137" i="8" s="1"/>
  <c r="AJ1157" i="8"/>
  <c r="X1164" i="8"/>
  <c r="AB1164" i="8" s="1"/>
  <c r="X1172" i="8"/>
  <c r="AB1172" i="8" s="1"/>
  <c r="AC1174" i="8"/>
  <c r="AF1174" i="8" s="1"/>
  <c r="S1179" i="8"/>
  <c r="AD1179" i="8" s="1"/>
  <c r="W1201" i="8"/>
  <c r="W1215" i="8"/>
  <c r="AA1215" i="8" s="1"/>
  <c r="P1286" i="8"/>
  <c r="O1286" i="8"/>
  <c r="S1286" i="8" s="1"/>
  <c r="AD1286" i="8" s="1"/>
  <c r="X1152" i="8"/>
  <c r="AB1152" i="8" s="1"/>
  <c r="AC1157" i="8"/>
  <c r="AF1157" i="8" s="1"/>
  <c r="AC1161" i="8"/>
  <c r="AF1161" i="8" s="1"/>
  <c r="Z1162" i="8"/>
  <c r="X1162" i="8" s="1"/>
  <c r="AB1162" i="8" s="1"/>
  <c r="AC1178" i="8"/>
  <c r="AF1178" i="8" s="1"/>
  <c r="X1179" i="8"/>
  <c r="AB1179" i="8" s="1"/>
  <c r="P1183" i="8"/>
  <c r="AJ1183" i="8" s="1"/>
  <c r="AK1183" i="8" s="1"/>
  <c r="O1183" i="8"/>
  <c r="O1190" i="8"/>
  <c r="S1190" i="8" s="1"/>
  <c r="AA1191" i="8"/>
  <c r="Z1193" i="8"/>
  <c r="X1193" i="8" s="1"/>
  <c r="AB1193" i="8" s="1"/>
  <c r="Z1195" i="8"/>
  <c r="X1195" i="8" s="1"/>
  <c r="AB1195" i="8" s="1"/>
  <c r="W1195" i="8"/>
  <c r="AA1195" i="8" s="1"/>
  <c r="AJ1199" i="8"/>
  <c r="AK1199" i="8" s="1"/>
  <c r="AA1199" i="8"/>
  <c r="AC1202" i="8"/>
  <c r="AF1202" i="8" s="1"/>
  <c r="O1088" i="8"/>
  <c r="S1088" i="8" s="1"/>
  <c r="AD1088" i="8" s="1"/>
  <c r="O1092" i="8"/>
  <c r="S1092" i="8" s="1"/>
  <c r="O1096" i="8"/>
  <c r="S1096" i="8" s="1"/>
  <c r="AD1096" i="8" s="1"/>
  <c r="O1100" i="8"/>
  <c r="S1100" i="8" s="1"/>
  <c r="O1104" i="8"/>
  <c r="S1104" i="8" s="1"/>
  <c r="O1108" i="8"/>
  <c r="S1108" i="8" s="1"/>
  <c r="AD1108" i="8" s="1"/>
  <c r="O1112" i="8"/>
  <c r="S1112" i="8" s="1"/>
  <c r="AD1112" i="8" s="1"/>
  <c r="O1116" i="8"/>
  <c r="S1116" i="8" s="1"/>
  <c r="P1120" i="8"/>
  <c r="Z1120" i="8" s="1"/>
  <c r="X1120" i="8" s="1"/>
  <c r="AB1120" i="8" s="1"/>
  <c r="O1122" i="8"/>
  <c r="S1122" i="8" s="1"/>
  <c r="AD1122" i="8" s="1"/>
  <c r="O1123" i="8"/>
  <c r="S1123" i="8" s="1"/>
  <c r="AD1123" i="8" s="1"/>
  <c r="P1124" i="8"/>
  <c r="Z1124" i="8" s="1"/>
  <c r="X1124" i="8" s="1"/>
  <c r="AB1124" i="8" s="1"/>
  <c r="O1126" i="8"/>
  <c r="S1126" i="8" s="1"/>
  <c r="AD1126" i="8" s="1"/>
  <c r="O1127" i="8"/>
  <c r="S1127" i="8" s="1"/>
  <c r="AD1127" i="8" s="1"/>
  <c r="P1128" i="8"/>
  <c r="O1130" i="8"/>
  <c r="S1130" i="8" s="1"/>
  <c r="AD1130" i="8" s="1"/>
  <c r="P1131" i="8"/>
  <c r="AJ1131" i="8" s="1"/>
  <c r="P1142" i="8"/>
  <c r="AJ1142" i="8" s="1"/>
  <c r="X1144" i="8"/>
  <c r="AB1144" i="8" s="1"/>
  <c r="Z1146" i="8"/>
  <c r="X1146" i="8" s="1"/>
  <c r="AB1146" i="8" s="1"/>
  <c r="AJ1149" i="8"/>
  <c r="AC1150" i="8"/>
  <c r="AF1150" i="8" s="1"/>
  <c r="Z1151" i="8"/>
  <c r="X1151" i="8" s="1"/>
  <c r="AB1151" i="8" s="1"/>
  <c r="W1162" i="8"/>
  <c r="AA1162" i="8" s="1"/>
  <c r="N1180" i="8"/>
  <c r="P1182" i="8"/>
  <c r="O1182" i="8"/>
  <c r="S1182" i="8" s="1"/>
  <c r="AD1182" i="8" s="1"/>
  <c r="Z1185" i="8"/>
  <c r="X1185" i="8" s="1"/>
  <c r="AB1185" i="8" s="1"/>
  <c r="O1191" i="8"/>
  <c r="S1191" i="8" s="1"/>
  <c r="AD1191" i="8" s="1"/>
  <c r="N1191" i="8"/>
  <c r="AC1191" i="8"/>
  <c r="AF1191" i="8" s="1"/>
  <c r="AA1192" i="8"/>
  <c r="AA1196" i="8"/>
  <c r="Z1200" i="8"/>
  <c r="X1200" i="8" s="1"/>
  <c r="AB1200" i="8" s="1"/>
  <c r="O1202" i="8"/>
  <c r="R1202" i="8"/>
  <c r="Z1205" i="8"/>
  <c r="X1205" i="8" s="1"/>
  <c r="AB1205" i="8" s="1"/>
  <c r="R1211" i="8"/>
  <c r="O1211" i="8"/>
  <c r="Z1310" i="8"/>
  <c r="X1310" i="8" s="1"/>
  <c r="AB1310" i="8" s="1"/>
  <c r="W1310" i="8"/>
  <c r="AA1310" i="8" s="1"/>
  <c r="P1354" i="8"/>
  <c r="AJ1354" i="8" s="1"/>
  <c r="AK1354" i="8" s="1"/>
  <c r="O1354" i="8"/>
  <c r="S1354" i="8" s="1"/>
  <c r="AD1354" i="8" s="1"/>
  <c r="Z1121" i="8"/>
  <c r="X1121" i="8" s="1"/>
  <c r="AB1121" i="8" s="1"/>
  <c r="Z1125" i="8"/>
  <c r="X1125" i="8" s="1"/>
  <c r="AB1125" i="8" s="1"/>
  <c r="Z1129" i="8"/>
  <c r="X1129" i="8" s="1"/>
  <c r="AB1129" i="8" s="1"/>
  <c r="AC1131" i="8"/>
  <c r="AF1131" i="8" s="1"/>
  <c r="X1136" i="8"/>
  <c r="AB1136" i="8" s="1"/>
  <c r="Z1138" i="8"/>
  <c r="X1138" i="8" s="1"/>
  <c r="AB1138" i="8" s="1"/>
  <c r="AC1139" i="8"/>
  <c r="AF1139" i="8" s="1"/>
  <c r="AJ1141" i="8"/>
  <c r="Z1143" i="8"/>
  <c r="X1143" i="8" s="1"/>
  <c r="AB1143" i="8" s="1"/>
  <c r="Z1158" i="8"/>
  <c r="X1158" i="8" s="1"/>
  <c r="AB1158" i="8" s="1"/>
  <c r="AC1164" i="8"/>
  <c r="AF1164" i="8" s="1"/>
  <c r="P1178" i="8"/>
  <c r="AJ1178" i="8" s="1"/>
  <c r="N1179" i="8"/>
  <c r="P1180" i="8"/>
  <c r="Z1180" i="8" s="1"/>
  <c r="X1180" i="8" s="1"/>
  <c r="AB1180" i="8" s="1"/>
  <c r="O1180" i="8"/>
  <c r="S1180" i="8" s="1"/>
  <c r="AD1180" i="8" s="1"/>
  <c r="O1188" i="8"/>
  <c r="S1188" i="8" s="1"/>
  <c r="AD1188" i="8" s="1"/>
  <c r="N1188" i="8"/>
  <c r="S1194" i="8"/>
  <c r="AD1194" i="8" s="1"/>
  <c r="AC1194" i="8"/>
  <c r="AF1194" i="8" s="1"/>
  <c r="AA1198" i="8"/>
  <c r="N1202" i="8"/>
  <c r="W1205" i="8"/>
  <c r="AA1205" i="8" s="1"/>
  <c r="N1211" i="8"/>
  <c r="P1246" i="8"/>
  <c r="AJ1246" i="8" s="1"/>
  <c r="AK1246" i="8" s="1"/>
  <c r="O1246" i="8"/>
  <c r="S1246" i="8" s="1"/>
  <c r="AD1246" i="8" s="1"/>
  <c r="P1134" i="8"/>
  <c r="AA1134" i="8" s="1"/>
  <c r="Z1135" i="8"/>
  <c r="X1135" i="8" s="1"/>
  <c r="AB1135" i="8" s="1"/>
  <c r="O1151" i="8"/>
  <c r="S1151" i="8" s="1"/>
  <c r="AD1151" i="8" s="1"/>
  <c r="AC1152" i="8"/>
  <c r="AF1152" i="8" s="1"/>
  <c r="P1154" i="8"/>
  <c r="Z1154" i="8" s="1"/>
  <c r="X1154" i="8" s="1"/>
  <c r="AB1154" i="8" s="1"/>
  <c r="Z1155" i="8"/>
  <c r="X1155" i="8" s="1"/>
  <c r="AB1155" i="8" s="1"/>
  <c r="AC1156" i="8"/>
  <c r="AF1156" i="8" s="1"/>
  <c r="AC1160" i="8"/>
  <c r="AF1160" i="8" s="1"/>
  <c r="AC1162" i="8"/>
  <c r="AF1162" i="8" s="1"/>
  <c r="O1163" i="8"/>
  <c r="X1163" i="8"/>
  <c r="AB1163" i="8" s="1"/>
  <c r="AC1165" i="8"/>
  <c r="AF1165" i="8" s="1"/>
  <c r="Z1166" i="8"/>
  <c r="X1166" i="8" s="1"/>
  <c r="AB1166" i="8" s="1"/>
  <c r="AA1182" i="8"/>
  <c r="W1184" i="8"/>
  <c r="AA1184" i="8" s="1"/>
  <c r="Z1188" i="8"/>
  <c r="X1188" i="8" s="1"/>
  <c r="AB1188" i="8" s="1"/>
  <c r="AC1192" i="8"/>
  <c r="AF1192" i="8" s="1"/>
  <c r="N1194" i="8"/>
  <c r="W1212" i="8"/>
  <c r="AA1212" i="8" s="1"/>
  <c r="R1319" i="8"/>
  <c r="N1319" i="8"/>
  <c r="N1182" i="8"/>
  <c r="W1186" i="8"/>
  <c r="AA1186" i="8" s="1"/>
  <c r="AC1188" i="8"/>
  <c r="AF1188" i="8" s="1"/>
  <c r="AC1190" i="8"/>
  <c r="AF1190" i="8" s="1"/>
  <c r="AC1203" i="8"/>
  <c r="AF1203" i="8" s="1"/>
  <c r="AJ1213" i="8"/>
  <c r="AK1213" i="8" s="1"/>
  <c r="Z1213" i="8"/>
  <c r="X1213" i="8" s="1"/>
  <c r="AB1213" i="8" s="1"/>
  <c r="AA1217" i="8"/>
  <c r="W1220" i="8"/>
  <c r="AA1220" i="8" s="1"/>
  <c r="AA1221" i="8"/>
  <c r="X1234" i="8"/>
  <c r="AB1234" i="8" s="1"/>
  <c r="AC1242" i="8"/>
  <c r="AF1242" i="8" s="1"/>
  <c r="W1251" i="8"/>
  <c r="S1268" i="8"/>
  <c r="AD1268" i="8" s="1"/>
  <c r="AC1270" i="8"/>
  <c r="AF1270" i="8" s="1"/>
  <c r="W1303" i="8"/>
  <c r="Z1318" i="8"/>
  <c r="X1318" i="8" s="1"/>
  <c r="AB1318" i="8" s="1"/>
  <c r="W1318" i="8"/>
  <c r="AA1318" i="8" s="1"/>
  <c r="P1347" i="8"/>
  <c r="O1347" i="8"/>
  <c r="Z1366" i="8"/>
  <c r="X1366" i="8" s="1"/>
  <c r="AB1366" i="8" s="1"/>
  <c r="W1366" i="8"/>
  <c r="AA1366" i="8" s="1"/>
  <c r="S1373" i="8"/>
  <c r="AD1373" i="8" s="1"/>
  <c r="AJ1225" i="8"/>
  <c r="AK1225" i="8" s="1"/>
  <c r="Z1225" i="8"/>
  <c r="X1225" i="8" s="1"/>
  <c r="AB1225" i="8" s="1"/>
  <c r="R1229" i="8"/>
  <c r="O1229" i="8"/>
  <c r="AJ1230" i="8"/>
  <c r="Z1230" i="8"/>
  <c r="X1230" i="8" s="1"/>
  <c r="AB1230" i="8" s="1"/>
  <c r="R1237" i="8"/>
  <c r="O1237" i="8"/>
  <c r="AA1242" i="8"/>
  <c r="AJ1242" i="8"/>
  <c r="Z1242" i="8"/>
  <c r="X1242" i="8" s="1"/>
  <c r="AB1242" i="8" s="1"/>
  <c r="X1252" i="8"/>
  <c r="AB1252" i="8" s="1"/>
  <c r="AC1252" i="8"/>
  <c r="AF1252" i="8" s="1"/>
  <c r="AC1266" i="8"/>
  <c r="AF1266" i="8" s="1"/>
  <c r="P1274" i="8"/>
  <c r="AJ1274" i="8" s="1"/>
  <c r="AK1274" i="8" s="1"/>
  <c r="O1274" i="8"/>
  <c r="S1274" i="8" s="1"/>
  <c r="AD1274" i="8" s="1"/>
  <c r="R1307" i="8"/>
  <c r="N1307" i="8"/>
  <c r="O1181" i="8"/>
  <c r="S1181" i="8" s="1"/>
  <c r="AD1181" i="8" s="1"/>
  <c r="N1190" i="8"/>
  <c r="P1193" i="8"/>
  <c r="O1193" i="8"/>
  <c r="S1193" i="8" s="1"/>
  <c r="Z1194" i="8"/>
  <c r="X1194" i="8" s="1"/>
  <c r="AB1194" i="8" s="1"/>
  <c r="AC1195" i="8"/>
  <c r="AF1195" i="8" s="1"/>
  <c r="P1197" i="8"/>
  <c r="Z1197" i="8" s="1"/>
  <c r="X1197" i="8" s="1"/>
  <c r="AB1197" i="8" s="1"/>
  <c r="O1197" i="8"/>
  <c r="S1197" i="8" s="1"/>
  <c r="P1208" i="8"/>
  <c r="AA1208" i="8" s="1"/>
  <c r="O1210" i="8"/>
  <c r="S1210" i="8" s="1"/>
  <c r="AD1210" i="8" s="1"/>
  <c r="AC1210" i="8"/>
  <c r="AF1210" i="8" s="1"/>
  <c r="AC1215" i="8"/>
  <c r="AF1215" i="8" s="1"/>
  <c r="X1216" i="8"/>
  <c r="AB1216" i="8" s="1"/>
  <c r="AC1216" i="8"/>
  <c r="AF1216" i="8" s="1"/>
  <c r="S1217" i="8"/>
  <c r="AD1217" i="8" s="1"/>
  <c r="W1219" i="8"/>
  <c r="AA1219" i="8" s="1"/>
  <c r="AC1222" i="8"/>
  <c r="AF1222" i="8" s="1"/>
  <c r="W1224" i="8"/>
  <c r="AA1224" i="8" s="1"/>
  <c r="N1229" i="8"/>
  <c r="AA1230" i="8"/>
  <c r="AC1235" i="8"/>
  <c r="AF1235" i="8" s="1"/>
  <c r="N1237" i="8"/>
  <c r="S1242" i="8"/>
  <c r="P1258" i="8"/>
  <c r="AJ1258" i="8" s="1"/>
  <c r="AK1258" i="8" s="1"/>
  <c r="O1258" i="8"/>
  <c r="S1258" i="8" s="1"/>
  <c r="AD1258" i="8" s="1"/>
  <c r="AC1262" i="8"/>
  <c r="AF1262" i="8" s="1"/>
  <c r="AJ1262" i="8"/>
  <c r="AK1262" i="8" s="1"/>
  <c r="X1277" i="8"/>
  <c r="AB1277" i="8" s="1"/>
  <c r="W1279" i="8"/>
  <c r="AJ1280" i="8"/>
  <c r="AA1281" i="8"/>
  <c r="AJ1281" i="8"/>
  <c r="Z1281" i="8"/>
  <c r="X1281" i="8" s="1"/>
  <c r="AB1281" i="8" s="1"/>
  <c r="AC1289" i="8"/>
  <c r="AF1289" i="8" s="1"/>
  <c r="X1289" i="8"/>
  <c r="AB1289" i="8" s="1"/>
  <c r="P1298" i="8"/>
  <c r="AJ1298" i="8" s="1"/>
  <c r="AK1298" i="8" s="1"/>
  <c r="O1298" i="8"/>
  <c r="S1298" i="8" s="1"/>
  <c r="AD1298" i="8" s="1"/>
  <c r="Z1306" i="8"/>
  <c r="X1306" i="8" s="1"/>
  <c r="AB1306" i="8" s="1"/>
  <c r="W1306" i="8"/>
  <c r="AA1306" i="8" s="1"/>
  <c r="R1315" i="8"/>
  <c r="N1315" i="8"/>
  <c r="R1331" i="8"/>
  <c r="N1331" i="8"/>
  <c r="P1346" i="8"/>
  <c r="AJ1346" i="8" s="1"/>
  <c r="AK1346" i="8" s="1"/>
  <c r="O1346" i="8"/>
  <c r="S1346" i="8" s="1"/>
  <c r="AD1346" i="8" s="1"/>
  <c r="AC1179" i="8"/>
  <c r="AF1179" i="8" s="1"/>
  <c r="N1187" i="8"/>
  <c r="Z1192" i="8"/>
  <c r="X1192" i="8" s="1"/>
  <c r="AB1192" i="8" s="1"/>
  <c r="S1204" i="8"/>
  <c r="Z1204" i="8"/>
  <c r="X1204" i="8" s="1"/>
  <c r="AB1204" i="8" s="1"/>
  <c r="S1208" i="8"/>
  <c r="AD1208" i="8" s="1"/>
  <c r="AA1209" i="8"/>
  <c r="AC1211" i="8"/>
  <c r="AF1211" i="8" s="1"/>
  <c r="X1212" i="8"/>
  <c r="AB1212" i="8" s="1"/>
  <c r="AC1212" i="8"/>
  <c r="AF1212" i="8" s="1"/>
  <c r="S1213" i="8"/>
  <c r="AD1213" i="8" s="1"/>
  <c r="O1216" i="8"/>
  <c r="S1216" i="8" s="1"/>
  <c r="AD1216" i="8" s="1"/>
  <c r="Z1219" i="8"/>
  <c r="X1219" i="8" s="1"/>
  <c r="AB1219" i="8" s="1"/>
  <c r="O1223" i="8"/>
  <c r="S1223" i="8" s="1"/>
  <c r="AD1223" i="8" s="1"/>
  <c r="AC1230" i="8"/>
  <c r="AF1230" i="8" s="1"/>
  <c r="R1233" i="8"/>
  <c r="O1233" i="8"/>
  <c r="N1233" i="8"/>
  <c r="AJ1239" i="8"/>
  <c r="AK1239" i="8" s="1"/>
  <c r="X1244" i="8"/>
  <c r="AB1244" i="8" s="1"/>
  <c r="AC1244" i="8"/>
  <c r="AF1244" i="8" s="1"/>
  <c r="N1256" i="8"/>
  <c r="AA1263" i="8"/>
  <c r="S1281" i="8"/>
  <c r="AC1314" i="8"/>
  <c r="AF1314" i="8" s="1"/>
  <c r="P1323" i="8"/>
  <c r="O1323" i="8"/>
  <c r="P1327" i="8"/>
  <c r="O1327" i="8"/>
  <c r="AC1330" i="8"/>
  <c r="AF1330" i="8" s="1"/>
  <c r="R1355" i="8"/>
  <c r="N1355" i="8"/>
  <c r="P1382" i="8"/>
  <c r="O1382" i="8"/>
  <c r="S1382" i="8" s="1"/>
  <c r="AD1382" i="8" s="1"/>
  <c r="AA1431" i="8"/>
  <c r="AJ1431" i="8"/>
  <c r="AK1431" i="8" s="1"/>
  <c r="AC1431" i="8"/>
  <c r="AF1431" i="8" s="1"/>
  <c r="AC1183" i="8"/>
  <c r="AF1183" i="8" s="1"/>
  <c r="O1189" i="8"/>
  <c r="S1189" i="8" s="1"/>
  <c r="AD1189" i="8" s="1"/>
  <c r="P1201" i="8"/>
  <c r="O1201" i="8"/>
  <c r="N1206" i="8"/>
  <c r="X1206" i="8"/>
  <c r="AB1206" i="8" s="1"/>
  <c r="O1212" i="8"/>
  <c r="S1212" i="8" s="1"/>
  <c r="AD1212" i="8" s="1"/>
  <c r="O1215" i="8"/>
  <c r="S1215" i="8" s="1"/>
  <c r="AD1215" i="8" s="1"/>
  <c r="N1220" i="8"/>
  <c r="R1228" i="8"/>
  <c r="N1228" i="8"/>
  <c r="AC1231" i="8"/>
  <c r="AF1231" i="8" s="1"/>
  <c r="AA1238" i="8"/>
  <c r="AC1247" i="8"/>
  <c r="AF1247" i="8" s="1"/>
  <c r="R1251" i="8"/>
  <c r="N1251" i="8"/>
  <c r="AA1253" i="8"/>
  <c r="AJ1253" i="8"/>
  <c r="Z1253" i="8"/>
  <c r="X1253" i="8" s="1"/>
  <c r="AB1253" i="8" s="1"/>
  <c r="AC1263" i="8"/>
  <c r="AF1263" i="8" s="1"/>
  <c r="AJ1270" i="8"/>
  <c r="AK1270" i="8" s="1"/>
  <c r="AA1274" i="8"/>
  <c r="AC1280" i="8"/>
  <c r="AF1280" i="8" s="1"/>
  <c r="Z1286" i="8"/>
  <c r="X1286" i="8" s="1"/>
  <c r="AB1286" i="8" s="1"/>
  <c r="AJ1289" i="8"/>
  <c r="AK1289" i="8" s="1"/>
  <c r="AA1289" i="8"/>
  <c r="W1335" i="8"/>
  <c r="W1359" i="8"/>
  <c r="P1379" i="8"/>
  <c r="O1379" i="8"/>
  <c r="AC1187" i="8"/>
  <c r="AF1187" i="8" s="1"/>
  <c r="Z1196" i="8"/>
  <c r="X1196" i="8" s="1"/>
  <c r="AB1196" i="8" s="1"/>
  <c r="X1198" i="8"/>
  <c r="AB1198" i="8" s="1"/>
  <c r="AC1207" i="8"/>
  <c r="AF1207" i="8" s="1"/>
  <c r="AC1209" i="8"/>
  <c r="AF1209" i="8" s="1"/>
  <c r="Z1214" i="8"/>
  <c r="X1214" i="8" s="1"/>
  <c r="AB1214" i="8" s="1"/>
  <c r="AC1219" i="8"/>
  <c r="AF1219" i="8" s="1"/>
  <c r="W1223" i="8"/>
  <c r="AA1223" i="8" s="1"/>
  <c r="AC1226" i="8"/>
  <c r="AF1226" i="8" s="1"/>
  <c r="AC1227" i="8"/>
  <c r="AF1227" i="8" s="1"/>
  <c r="AC1245" i="8"/>
  <c r="AF1245" i="8" s="1"/>
  <c r="W1246" i="8"/>
  <c r="S1253" i="8"/>
  <c r="AC1255" i="8"/>
  <c r="AF1255" i="8" s="1"/>
  <c r="W1258" i="8"/>
  <c r="AA1258" i="8" s="1"/>
  <c r="AC1259" i="8"/>
  <c r="AF1259" i="8" s="1"/>
  <c r="AA1262" i="8"/>
  <c r="AJ1264" i="8"/>
  <c r="AK1264" i="8" s="1"/>
  <c r="AC1264" i="8"/>
  <c r="AF1264" i="8" s="1"/>
  <c r="Z1274" i="8"/>
  <c r="X1274" i="8" s="1"/>
  <c r="AB1274" i="8" s="1"/>
  <c r="N1279" i="8"/>
  <c r="Z1280" i="8"/>
  <c r="X1280" i="8" s="1"/>
  <c r="AB1280" i="8" s="1"/>
  <c r="W1286" i="8"/>
  <c r="AA1286" i="8" s="1"/>
  <c r="P1314" i="8"/>
  <c r="AJ1314" i="8" s="1"/>
  <c r="O1314" i="8"/>
  <c r="P1322" i="8"/>
  <c r="AJ1322" i="8" s="1"/>
  <c r="AK1322" i="8" s="1"/>
  <c r="O1322" i="8"/>
  <c r="S1322" i="8" s="1"/>
  <c r="AD1322" i="8" s="1"/>
  <c r="P1326" i="8"/>
  <c r="AJ1326" i="8" s="1"/>
  <c r="AK1326" i="8" s="1"/>
  <c r="O1326" i="8"/>
  <c r="S1326" i="8" s="1"/>
  <c r="AD1326" i="8" s="1"/>
  <c r="P1330" i="8"/>
  <c r="AJ1330" i="8" s="1"/>
  <c r="O1330" i="8"/>
  <c r="S1330" i="8" s="1"/>
  <c r="P1339" i="8"/>
  <c r="O1339" i="8"/>
  <c r="P1363" i="8"/>
  <c r="AJ1363" i="8" s="1"/>
  <c r="AK1363" i="8" s="1"/>
  <c r="O1363" i="8"/>
  <c r="Z1367" i="8"/>
  <c r="X1367" i="8" s="1"/>
  <c r="AB1367" i="8" s="1"/>
  <c r="W1367" i="8"/>
  <c r="AA1367" i="8" s="1"/>
  <c r="S1379" i="8"/>
  <c r="Z1209" i="8"/>
  <c r="X1209" i="8" s="1"/>
  <c r="AB1209" i="8" s="1"/>
  <c r="AA1214" i="8"/>
  <c r="AJ1217" i="8"/>
  <c r="AK1217" i="8" s="1"/>
  <c r="Z1217" i="8"/>
  <c r="X1217" i="8" s="1"/>
  <c r="AB1217" i="8" s="1"/>
  <c r="AJ1221" i="8"/>
  <c r="AK1221" i="8" s="1"/>
  <c r="Z1221" i="8"/>
  <c r="X1221" i="8" s="1"/>
  <c r="AB1221" i="8" s="1"/>
  <c r="AC1225" i="8"/>
  <c r="AF1225" i="8" s="1"/>
  <c r="X1238" i="8"/>
  <c r="AB1238" i="8" s="1"/>
  <c r="AC1238" i="8"/>
  <c r="AF1238" i="8" s="1"/>
  <c r="AJ1245" i="8"/>
  <c r="AA1245" i="8"/>
  <c r="Z1245" i="8"/>
  <c r="X1245" i="8" s="1"/>
  <c r="AB1245" i="8" s="1"/>
  <c r="AC1246" i="8"/>
  <c r="AF1246" i="8" s="1"/>
  <c r="O1247" i="8"/>
  <c r="S1247" i="8" s="1"/>
  <c r="P1247" i="8"/>
  <c r="Z1258" i="8"/>
  <c r="X1258" i="8" s="1"/>
  <c r="AB1258" i="8" s="1"/>
  <c r="AC1274" i="8"/>
  <c r="AF1274" i="8" s="1"/>
  <c r="O1275" i="8"/>
  <c r="S1275" i="8" s="1"/>
  <c r="P1275" i="8"/>
  <c r="AC1275" i="8" s="1"/>
  <c r="AF1275" i="8" s="1"/>
  <c r="AA1290" i="8"/>
  <c r="R1311" i="8"/>
  <c r="N1311" i="8"/>
  <c r="AC1354" i="8"/>
  <c r="AF1354" i="8" s="1"/>
  <c r="O1220" i="8"/>
  <c r="S1220" i="8" s="1"/>
  <c r="AD1220" i="8" s="1"/>
  <c r="O1224" i="8"/>
  <c r="S1224" i="8" s="1"/>
  <c r="Z1227" i="8"/>
  <c r="X1227" i="8" s="1"/>
  <c r="AB1227" i="8" s="1"/>
  <c r="AA1243" i="8"/>
  <c r="AJ1254" i="8"/>
  <c r="AK1254" i="8" s="1"/>
  <c r="Z1262" i="8"/>
  <c r="X1262" i="8" s="1"/>
  <c r="AB1262" i="8" s="1"/>
  <c r="X1268" i="8"/>
  <c r="AB1268" i="8" s="1"/>
  <c r="AJ1269" i="8"/>
  <c r="AK1269" i="8" s="1"/>
  <c r="O1272" i="8"/>
  <c r="S1272" i="8" s="1"/>
  <c r="AD1272" i="8" s="1"/>
  <c r="O1279" i="8"/>
  <c r="S1279" i="8" s="1"/>
  <c r="Z1290" i="8"/>
  <c r="X1290" i="8" s="1"/>
  <c r="AB1290" i="8" s="1"/>
  <c r="N1292" i="8"/>
  <c r="P1295" i="8"/>
  <c r="O1295" i="8"/>
  <c r="S1295" i="8" s="1"/>
  <c r="AC1298" i="8"/>
  <c r="AF1298" i="8" s="1"/>
  <c r="N1300" i="8"/>
  <c r="Z1302" i="8"/>
  <c r="X1302" i="8" s="1"/>
  <c r="AB1302" i="8" s="1"/>
  <c r="W1302" i="8"/>
  <c r="AA1302" i="8" s="1"/>
  <c r="N1304" i="8"/>
  <c r="AC1306" i="8"/>
  <c r="AF1306" i="8" s="1"/>
  <c r="AC1310" i="8"/>
  <c r="AF1310" i="8" s="1"/>
  <c r="P1315" i="8"/>
  <c r="O1315" i="8"/>
  <c r="S1316" i="8"/>
  <c r="AC1318" i="8"/>
  <c r="AF1318" i="8" s="1"/>
  <c r="P1331" i="8"/>
  <c r="O1331" i="8"/>
  <c r="Z1334" i="8"/>
  <c r="X1334" i="8" s="1"/>
  <c r="AB1334" i="8" s="1"/>
  <c r="W1334" i="8"/>
  <c r="AA1334" i="8" s="1"/>
  <c r="N1336" i="8"/>
  <c r="X1344" i="8"/>
  <c r="AB1344" i="8" s="1"/>
  <c r="W1351" i="8"/>
  <c r="S1353" i="8"/>
  <c r="AD1353" i="8" s="1"/>
  <c r="P1355" i="8"/>
  <c r="AJ1355" i="8" s="1"/>
  <c r="AK1355" i="8" s="1"/>
  <c r="O1355" i="8"/>
  <c r="Z1358" i="8"/>
  <c r="X1358" i="8" s="1"/>
  <c r="AB1358" i="8" s="1"/>
  <c r="W1358" i="8"/>
  <c r="AA1358" i="8" s="1"/>
  <c r="N1360" i="8"/>
  <c r="R1381" i="8"/>
  <c r="O1381" i="8"/>
  <c r="N1381" i="8"/>
  <c r="P1388" i="8"/>
  <c r="O1388" i="8"/>
  <c r="S1388" i="8" s="1"/>
  <c r="AD1388" i="8" s="1"/>
  <c r="R1560" i="8"/>
  <c r="N1560" i="8"/>
  <c r="X1220" i="8"/>
  <c r="AB1220" i="8" s="1"/>
  <c r="X1224" i="8"/>
  <c r="AB1224" i="8" s="1"/>
  <c r="O1228" i="8"/>
  <c r="Z1231" i="8"/>
  <c r="X1231" i="8" s="1"/>
  <c r="AB1231" i="8" s="1"/>
  <c r="Z1235" i="8"/>
  <c r="X1235" i="8" s="1"/>
  <c r="AB1235" i="8" s="1"/>
  <c r="O1251" i="8"/>
  <c r="O1256" i="8"/>
  <c r="S1256" i="8" s="1"/>
  <c r="X1272" i="8"/>
  <c r="AB1272" i="8" s="1"/>
  <c r="AJ1272" i="8"/>
  <c r="AK1272" i="8" s="1"/>
  <c r="Z1278" i="8"/>
  <c r="X1278" i="8" s="1"/>
  <c r="AB1278" i="8" s="1"/>
  <c r="O1284" i="8"/>
  <c r="S1284" i="8" s="1"/>
  <c r="AD1284" i="8" s="1"/>
  <c r="X1285" i="8"/>
  <c r="AB1285" i="8" s="1"/>
  <c r="O1292" i="8"/>
  <c r="S1292" i="8" s="1"/>
  <c r="Z1292" i="8"/>
  <c r="X1292" i="8" s="1"/>
  <c r="AB1292" i="8" s="1"/>
  <c r="AC1293" i="8"/>
  <c r="AF1293" i="8" s="1"/>
  <c r="P1299" i="8"/>
  <c r="O1299" i="8"/>
  <c r="O1300" i="8"/>
  <c r="S1300" i="8" s="1"/>
  <c r="AD1300" i="8" s="1"/>
  <c r="R1303" i="8"/>
  <c r="N1303" i="8"/>
  <c r="O1304" i="8"/>
  <c r="S1304" i="8" s="1"/>
  <c r="AD1304" i="8" s="1"/>
  <c r="P1307" i="8"/>
  <c r="O1307" i="8"/>
  <c r="S1308" i="8"/>
  <c r="AD1308" i="8" s="1"/>
  <c r="P1311" i="8"/>
  <c r="O1311" i="8"/>
  <c r="S1312" i="8"/>
  <c r="AD1312" i="8" s="1"/>
  <c r="P1319" i="8"/>
  <c r="O1319" i="8"/>
  <c r="R1335" i="8"/>
  <c r="N1335" i="8"/>
  <c r="O1336" i="8"/>
  <c r="S1336" i="8" s="1"/>
  <c r="AD1336" i="8" s="1"/>
  <c r="Z1339" i="8"/>
  <c r="X1339" i="8" s="1"/>
  <c r="AB1339" i="8" s="1"/>
  <c r="W1339" i="8"/>
  <c r="AA1339" i="8" s="1"/>
  <c r="Z1342" i="8"/>
  <c r="X1342" i="8" s="1"/>
  <c r="AB1342" i="8" s="1"/>
  <c r="W1342" i="8"/>
  <c r="AA1342" i="8" s="1"/>
  <c r="X1352" i="8"/>
  <c r="AB1352" i="8" s="1"/>
  <c r="R1359" i="8"/>
  <c r="N1359" i="8"/>
  <c r="O1360" i="8"/>
  <c r="S1360" i="8" s="1"/>
  <c r="AD1360" i="8" s="1"/>
  <c r="Z1363" i="8"/>
  <c r="X1363" i="8" s="1"/>
  <c r="AB1363" i="8" s="1"/>
  <c r="W1363" i="8"/>
  <c r="AA1363" i="8" s="1"/>
  <c r="AC1366" i="8"/>
  <c r="AF1366" i="8" s="1"/>
  <c r="Z1239" i="8"/>
  <c r="X1239" i="8" s="1"/>
  <c r="AB1239" i="8" s="1"/>
  <c r="Z1250" i="8"/>
  <c r="X1250" i="8" s="1"/>
  <c r="AB1250" i="8" s="1"/>
  <c r="Z1255" i="8"/>
  <c r="X1255" i="8" s="1"/>
  <c r="AB1255" i="8" s="1"/>
  <c r="O1262" i="8"/>
  <c r="S1262" i="8" s="1"/>
  <c r="AD1262" i="8" s="1"/>
  <c r="O1267" i="8"/>
  <c r="S1267" i="8" s="1"/>
  <c r="AD1267" i="8" s="1"/>
  <c r="P1279" i="8"/>
  <c r="AJ1279" i="8" s="1"/>
  <c r="Z1283" i="8"/>
  <c r="AJ1285" i="8"/>
  <c r="AK1285" i="8" s="1"/>
  <c r="AC1302" i="8"/>
  <c r="AF1302" i="8" s="1"/>
  <c r="Z1323" i="8"/>
  <c r="X1323" i="8" s="1"/>
  <c r="AB1323" i="8" s="1"/>
  <c r="W1323" i="8"/>
  <c r="AA1323" i="8" s="1"/>
  <c r="Z1327" i="8"/>
  <c r="X1327" i="8" s="1"/>
  <c r="AB1327" i="8" s="1"/>
  <c r="W1327" i="8"/>
  <c r="AA1327" i="8" s="1"/>
  <c r="AC1334" i="8"/>
  <c r="AF1334" i="8" s="1"/>
  <c r="R1343" i="8"/>
  <c r="N1343" i="8"/>
  <c r="Z1347" i="8"/>
  <c r="X1347" i="8" s="1"/>
  <c r="AB1347" i="8" s="1"/>
  <c r="W1347" i="8"/>
  <c r="AA1347" i="8" s="1"/>
  <c r="Z1350" i="8"/>
  <c r="X1350" i="8" s="1"/>
  <c r="AB1350" i="8" s="1"/>
  <c r="W1350" i="8"/>
  <c r="AA1350" i="8" s="1"/>
  <c r="AC1358" i="8"/>
  <c r="AF1358" i="8" s="1"/>
  <c r="AC1374" i="8"/>
  <c r="AF1374" i="8" s="1"/>
  <c r="AA1382" i="8"/>
  <c r="O1227" i="8"/>
  <c r="S1227" i="8" s="1"/>
  <c r="P1228" i="8"/>
  <c r="O1230" i="8"/>
  <c r="S1230" i="8" s="1"/>
  <c r="O1240" i="8"/>
  <c r="S1240" i="8" s="1"/>
  <c r="AD1240" i="8" s="1"/>
  <c r="O1248" i="8"/>
  <c r="S1248" i="8" s="1"/>
  <c r="AD1248" i="8" s="1"/>
  <c r="P1251" i="8"/>
  <c r="AJ1251" i="8" s="1"/>
  <c r="AK1251" i="8" s="1"/>
  <c r="Z1256" i="8"/>
  <c r="X1256" i="8" s="1"/>
  <c r="AB1256" i="8" s="1"/>
  <c r="AJ1257" i="8"/>
  <c r="AK1257" i="8" s="1"/>
  <c r="O1260" i="8"/>
  <c r="S1260" i="8" s="1"/>
  <c r="AD1260" i="8" s="1"/>
  <c r="Z1266" i="8"/>
  <c r="X1266" i="8" s="1"/>
  <c r="AB1266" i="8" s="1"/>
  <c r="O1271" i="8"/>
  <c r="S1271" i="8" s="1"/>
  <c r="AD1271" i="8" s="1"/>
  <c r="X1271" i="8"/>
  <c r="AB1271" i="8" s="1"/>
  <c r="O1276" i="8"/>
  <c r="S1276" i="8" s="1"/>
  <c r="O1278" i="8"/>
  <c r="S1278" i="8" s="1"/>
  <c r="AD1278" i="8" s="1"/>
  <c r="AC1279" i="8"/>
  <c r="AF1279" i="8" s="1"/>
  <c r="P1287" i="8"/>
  <c r="Z1287" i="8" s="1"/>
  <c r="X1287" i="8" s="1"/>
  <c r="AB1287" i="8" s="1"/>
  <c r="O1287" i="8"/>
  <c r="S1287" i="8" s="1"/>
  <c r="AD1287" i="8" s="1"/>
  <c r="O1290" i="8"/>
  <c r="S1290" i="8" s="1"/>
  <c r="AD1290" i="8" s="1"/>
  <c r="Z1294" i="8"/>
  <c r="X1294" i="8" s="1"/>
  <c r="AB1294" i="8" s="1"/>
  <c r="N1296" i="8"/>
  <c r="X1296" i="8"/>
  <c r="AB1296" i="8" s="1"/>
  <c r="AJ1296" i="8"/>
  <c r="AK1296" i="8" s="1"/>
  <c r="AC1297" i="8"/>
  <c r="AF1297" i="8" s="1"/>
  <c r="O1302" i="8"/>
  <c r="S1302" i="8" s="1"/>
  <c r="AD1302" i="8" s="1"/>
  <c r="P1303" i="8"/>
  <c r="O1303" i="8"/>
  <c r="Z1315" i="8"/>
  <c r="X1315" i="8" s="1"/>
  <c r="AB1315" i="8" s="1"/>
  <c r="W1315" i="8"/>
  <c r="AA1315" i="8" s="1"/>
  <c r="X1324" i="8"/>
  <c r="AB1324" i="8" s="1"/>
  <c r="X1328" i="8"/>
  <c r="AB1328" i="8" s="1"/>
  <c r="S1329" i="8"/>
  <c r="Z1331" i="8"/>
  <c r="X1331" i="8" s="1"/>
  <c r="AB1331" i="8" s="1"/>
  <c r="W1331" i="8"/>
  <c r="AA1331" i="8" s="1"/>
  <c r="S1333" i="8"/>
  <c r="AD1333" i="8" s="1"/>
  <c r="P1335" i="8"/>
  <c r="Z1335" i="8" s="1"/>
  <c r="X1335" i="8" s="1"/>
  <c r="AB1335" i="8" s="1"/>
  <c r="O1335" i="8"/>
  <c r="Z1338" i="8"/>
  <c r="X1338" i="8" s="1"/>
  <c r="AB1338" i="8" s="1"/>
  <c r="W1338" i="8"/>
  <c r="AA1338" i="8" s="1"/>
  <c r="N1340" i="8"/>
  <c r="AC1342" i="8"/>
  <c r="AF1342" i="8" s="1"/>
  <c r="S1349" i="8"/>
  <c r="R1351" i="8"/>
  <c r="N1351" i="8"/>
  <c r="O1352" i="8"/>
  <c r="S1352" i="8" s="1"/>
  <c r="AD1352" i="8" s="1"/>
  <c r="Z1355" i="8"/>
  <c r="X1355" i="8" s="1"/>
  <c r="AB1355" i="8" s="1"/>
  <c r="W1355" i="8"/>
  <c r="AA1355" i="8" s="1"/>
  <c r="S1357" i="8"/>
  <c r="AD1357" i="8" s="1"/>
  <c r="P1359" i="8"/>
  <c r="AJ1359" i="8" s="1"/>
  <c r="AK1359" i="8" s="1"/>
  <c r="O1359" i="8"/>
  <c r="Z1362" i="8"/>
  <c r="X1362" i="8" s="1"/>
  <c r="AB1362" i="8" s="1"/>
  <c r="W1362" i="8"/>
  <c r="AA1362" i="8" s="1"/>
  <c r="N1364" i="8"/>
  <c r="O1366" i="8"/>
  <c r="S1366" i="8" s="1"/>
  <c r="AD1366" i="8" s="1"/>
  <c r="Z1372" i="8"/>
  <c r="X1372" i="8" s="1"/>
  <c r="AB1372" i="8" s="1"/>
  <c r="R1380" i="8"/>
  <c r="O1380" i="8"/>
  <c r="AC1380" i="8"/>
  <c r="AF1380" i="8" s="1"/>
  <c r="Z1229" i="8"/>
  <c r="X1229" i="8" s="1"/>
  <c r="AB1229" i="8" s="1"/>
  <c r="O1231" i="8"/>
  <c r="S1231" i="8" s="1"/>
  <c r="AD1231" i="8" s="1"/>
  <c r="P1232" i="8"/>
  <c r="Z1232" i="8" s="1"/>
  <c r="X1232" i="8" s="1"/>
  <c r="AB1232" i="8" s="1"/>
  <c r="O1234" i="8"/>
  <c r="S1234" i="8" s="1"/>
  <c r="AD1234" i="8" s="1"/>
  <c r="O1235" i="8"/>
  <c r="S1235" i="8" s="1"/>
  <c r="AD1235" i="8" s="1"/>
  <c r="P1236" i="8"/>
  <c r="X1240" i="8"/>
  <c r="AB1240" i="8" s="1"/>
  <c r="Z1243" i="8"/>
  <c r="X1243" i="8" s="1"/>
  <c r="AB1243" i="8" s="1"/>
  <c r="Z1247" i="8"/>
  <c r="X1247" i="8" s="1"/>
  <c r="AB1247" i="8" s="1"/>
  <c r="AJ1248" i="8"/>
  <c r="AK1248" i="8" s="1"/>
  <c r="O1250" i="8"/>
  <c r="S1250" i="8" s="1"/>
  <c r="AD1250" i="8" s="1"/>
  <c r="AC1251" i="8"/>
  <c r="AF1251" i="8" s="1"/>
  <c r="O1255" i="8"/>
  <c r="S1255" i="8" s="1"/>
  <c r="AD1255" i="8" s="1"/>
  <c r="Z1259" i="8"/>
  <c r="X1259" i="8" s="1"/>
  <c r="AB1259" i="8" s="1"/>
  <c r="X1260" i="8"/>
  <c r="AB1260" i="8" s="1"/>
  <c r="AJ1260" i="8"/>
  <c r="AK1260" i="8" s="1"/>
  <c r="O1264" i="8"/>
  <c r="S1264" i="8" s="1"/>
  <c r="AD1264" i="8" s="1"/>
  <c r="P1267" i="8"/>
  <c r="AJ1267" i="8" s="1"/>
  <c r="AK1267" i="8" s="1"/>
  <c r="AC1268" i="8"/>
  <c r="AF1268" i="8" s="1"/>
  <c r="Z1270" i="8"/>
  <c r="X1270" i="8" s="1"/>
  <c r="AB1270" i="8" s="1"/>
  <c r="Z1275" i="8"/>
  <c r="X1275" i="8" s="1"/>
  <c r="AB1275" i="8" s="1"/>
  <c r="O1283" i="8"/>
  <c r="S1283" i="8" s="1"/>
  <c r="AD1283" i="8" s="1"/>
  <c r="X1283" i="8"/>
  <c r="AB1283" i="8" s="1"/>
  <c r="AC1292" i="8"/>
  <c r="AF1292" i="8" s="1"/>
  <c r="O1296" i="8"/>
  <c r="S1296" i="8" s="1"/>
  <c r="AD1296" i="8" s="1"/>
  <c r="Z1307" i="8"/>
  <c r="X1307" i="8" s="1"/>
  <c r="AB1307" i="8" s="1"/>
  <c r="W1307" i="8"/>
  <c r="Z1311" i="8"/>
  <c r="X1311" i="8" s="1"/>
  <c r="AB1311" i="8" s="1"/>
  <c r="W1311" i="8"/>
  <c r="AA1311" i="8" s="1"/>
  <c r="Z1314" i="8"/>
  <c r="X1314" i="8" s="1"/>
  <c r="AB1314" i="8" s="1"/>
  <c r="W1314" i="8"/>
  <c r="AA1314" i="8" s="1"/>
  <c r="X1316" i="8"/>
  <c r="AB1316" i="8" s="1"/>
  <c r="Z1319" i="8"/>
  <c r="X1319" i="8" s="1"/>
  <c r="AB1319" i="8" s="1"/>
  <c r="W1319" i="8"/>
  <c r="AA1319" i="8" s="1"/>
  <c r="Z1322" i="8"/>
  <c r="X1322" i="8" s="1"/>
  <c r="AB1322" i="8" s="1"/>
  <c r="W1322" i="8"/>
  <c r="AA1322" i="8" s="1"/>
  <c r="N1324" i="8"/>
  <c r="Z1326" i="8"/>
  <c r="X1326" i="8" s="1"/>
  <c r="AB1326" i="8" s="1"/>
  <c r="W1326" i="8"/>
  <c r="AA1326" i="8" s="1"/>
  <c r="Z1330" i="8"/>
  <c r="X1330" i="8" s="1"/>
  <c r="AB1330" i="8" s="1"/>
  <c r="W1330" i="8"/>
  <c r="AA1330" i="8" s="1"/>
  <c r="X1332" i="8"/>
  <c r="AB1332" i="8" s="1"/>
  <c r="O1334" i="8"/>
  <c r="S1334" i="8" s="1"/>
  <c r="AD1334" i="8" s="1"/>
  <c r="R1339" i="8"/>
  <c r="S1339" i="8" s="1"/>
  <c r="AD1339" i="8" s="1"/>
  <c r="N1339" i="8"/>
  <c r="O1340" i="8"/>
  <c r="S1340" i="8" s="1"/>
  <c r="P1343" i="8"/>
  <c r="O1343" i="8"/>
  <c r="Z1346" i="8"/>
  <c r="X1346" i="8" s="1"/>
  <c r="AB1346" i="8" s="1"/>
  <c r="W1346" i="8"/>
  <c r="AA1346" i="8" s="1"/>
  <c r="N1348" i="8"/>
  <c r="AC1350" i="8"/>
  <c r="AF1350" i="8" s="1"/>
  <c r="X1356" i="8"/>
  <c r="AB1356" i="8" s="1"/>
  <c r="O1358" i="8"/>
  <c r="S1358" i="8" s="1"/>
  <c r="AD1358" i="8" s="1"/>
  <c r="R1363" i="8"/>
  <c r="N1363" i="8"/>
  <c r="O1364" i="8"/>
  <c r="S1364" i="8" s="1"/>
  <c r="AJ1370" i="8"/>
  <c r="AK1370" i="8" s="1"/>
  <c r="Z1370" i="8"/>
  <c r="X1370" i="8" s="1"/>
  <c r="AB1370" i="8" s="1"/>
  <c r="AC1370" i="8"/>
  <c r="AF1370" i="8" s="1"/>
  <c r="AJ1373" i="8"/>
  <c r="AK1373" i="8" s="1"/>
  <c r="Z1373" i="8"/>
  <c r="X1373" i="8" s="1"/>
  <c r="AB1373" i="8" s="1"/>
  <c r="AC1373" i="8"/>
  <c r="AF1373" i="8" s="1"/>
  <c r="AC1220" i="8"/>
  <c r="AF1220" i="8" s="1"/>
  <c r="AC1224" i="8"/>
  <c r="AF1224" i="8" s="1"/>
  <c r="O1239" i="8"/>
  <c r="S1239" i="8" s="1"/>
  <c r="AD1239" i="8" s="1"/>
  <c r="Z1254" i="8"/>
  <c r="X1254" i="8" s="1"/>
  <c r="AB1254" i="8" s="1"/>
  <c r="N1255" i="8"/>
  <c r="Z1263" i="8"/>
  <c r="X1263" i="8" s="1"/>
  <c r="AB1263" i="8" s="1"/>
  <c r="X1264" i="8"/>
  <c r="AB1264" i="8" s="1"/>
  <c r="AC1267" i="8"/>
  <c r="AF1267" i="8" s="1"/>
  <c r="AC1272" i="8"/>
  <c r="AF1272" i="8" s="1"/>
  <c r="Z1276" i="8"/>
  <c r="X1276" i="8" s="1"/>
  <c r="AB1276" i="8" s="1"/>
  <c r="Z1282" i="8"/>
  <c r="X1282" i="8" s="1"/>
  <c r="AB1282" i="8" s="1"/>
  <c r="N1283" i="8"/>
  <c r="P1291" i="8"/>
  <c r="O1291" i="8"/>
  <c r="S1291" i="8" s="1"/>
  <c r="Z1295" i="8"/>
  <c r="X1295" i="8" s="1"/>
  <c r="AB1295" i="8" s="1"/>
  <c r="Z1298" i="8"/>
  <c r="X1298" i="8" s="1"/>
  <c r="AB1298" i="8" s="1"/>
  <c r="Z1299" i="8"/>
  <c r="X1299" i="8" s="1"/>
  <c r="AB1299" i="8" s="1"/>
  <c r="X1308" i="8"/>
  <c r="AB1308" i="8" s="1"/>
  <c r="X1312" i="8"/>
  <c r="AB1312" i="8" s="1"/>
  <c r="X1320" i="8"/>
  <c r="AB1320" i="8" s="1"/>
  <c r="R1323" i="8"/>
  <c r="N1323" i="8"/>
  <c r="R1327" i="8"/>
  <c r="N1327" i="8"/>
  <c r="AC1338" i="8"/>
  <c r="AF1338" i="8" s="1"/>
  <c r="R1347" i="8"/>
  <c r="S1347" i="8" s="1"/>
  <c r="N1347" i="8"/>
  <c r="P1351" i="8"/>
  <c r="AJ1351" i="8" s="1"/>
  <c r="AK1351" i="8" s="1"/>
  <c r="O1351" i="8"/>
  <c r="Z1354" i="8"/>
  <c r="X1354" i="8" s="1"/>
  <c r="AB1354" i="8" s="1"/>
  <c r="W1354" i="8"/>
  <c r="AA1354" i="8" s="1"/>
  <c r="AC1362" i="8"/>
  <c r="AF1362" i="8" s="1"/>
  <c r="Z1371" i="8"/>
  <c r="X1371" i="8" s="1"/>
  <c r="AB1371" i="8" s="1"/>
  <c r="W1371" i="8"/>
  <c r="AA1371" i="8" s="1"/>
  <c r="AC1372" i="8"/>
  <c r="AF1372" i="8" s="1"/>
  <c r="AJ1374" i="8"/>
  <c r="Z1374" i="8"/>
  <c r="X1374" i="8" s="1"/>
  <c r="AB1374" i="8" s="1"/>
  <c r="Z1393" i="8"/>
  <c r="X1393" i="8" s="1"/>
  <c r="AB1393" i="8" s="1"/>
  <c r="W1393" i="8"/>
  <c r="AA1393" i="8" s="1"/>
  <c r="AC1351" i="8"/>
  <c r="AF1351" i="8" s="1"/>
  <c r="AC1355" i="8"/>
  <c r="AF1355" i="8" s="1"/>
  <c r="AC1359" i="8"/>
  <c r="AF1359" i="8" s="1"/>
  <c r="AC1363" i="8"/>
  <c r="AF1363" i="8" s="1"/>
  <c r="Z1369" i="8"/>
  <c r="X1369" i="8" s="1"/>
  <c r="AB1369" i="8" s="1"/>
  <c r="N1380" i="8"/>
  <c r="S1384" i="8"/>
  <c r="AD1384" i="8" s="1"/>
  <c r="Z1396" i="8"/>
  <c r="X1396" i="8" s="1"/>
  <c r="AB1396" i="8" s="1"/>
  <c r="AJ1400" i="8"/>
  <c r="AK1400" i="8" s="1"/>
  <c r="Z1405" i="8"/>
  <c r="X1405" i="8" s="1"/>
  <c r="AB1405" i="8" s="1"/>
  <c r="W1405" i="8"/>
  <c r="AA1405" i="8" s="1"/>
  <c r="AA1370" i="8"/>
  <c r="O1376" i="8"/>
  <c r="S1376" i="8" s="1"/>
  <c r="AD1376" i="8" s="1"/>
  <c r="Z1377" i="8"/>
  <c r="X1377" i="8" s="1"/>
  <c r="AB1377" i="8" s="1"/>
  <c r="W1377" i="8"/>
  <c r="AA1377" i="8" s="1"/>
  <c r="R1409" i="8"/>
  <c r="O1409" i="8"/>
  <c r="N1409" i="8"/>
  <c r="P1496" i="8"/>
  <c r="O1496" i="8"/>
  <c r="S1496" i="8" s="1"/>
  <c r="AD1496" i="8" s="1"/>
  <c r="N1371" i="8"/>
  <c r="O1372" i="8"/>
  <c r="S1372" i="8" s="1"/>
  <c r="AD1372" i="8" s="1"/>
  <c r="P1376" i="8"/>
  <c r="AJ1376" i="8" s="1"/>
  <c r="AK1376" i="8" s="1"/>
  <c r="R1377" i="8"/>
  <c r="S1377" i="8" s="1"/>
  <c r="AD1377" i="8" s="1"/>
  <c r="N1377" i="8"/>
  <c r="S1378" i="8"/>
  <c r="W1383" i="8"/>
  <c r="AA1383" i="8" s="1"/>
  <c r="P1384" i="8"/>
  <c r="AC1384" i="8" s="1"/>
  <c r="AF1384" i="8" s="1"/>
  <c r="O1392" i="8"/>
  <c r="S1392" i="8" s="1"/>
  <c r="AD1392" i="8" s="1"/>
  <c r="AC1404" i="8"/>
  <c r="AF1404" i="8" s="1"/>
  <c r="X1404" i="8"/>
  <c r="AB1404" i="8" s="1"/>
  <c r="O1439" i="8"/>
  <c r="S1439" i="8" s="1"/>
  <c r="AD1439" i="8" s="1"/>
  <c r="P1439" i="8"/>
  <c r="AJ1439" i="8" s="1"/>
  <c r="AK1439" i="8" s="1"/>
  <c r="O1371" i="8"/>
  <c r="S1371" i="8" s="1"/>
  <c r="AC1371" i="8"/>
  <c r="AF1371" i="8" s="1"/>
  <c r="AC1377" i="8"/>
  <c r="AF1377" i="8" s="1"/>
  <c r="P1385" i="8"/>
  <c r="AJ1385" i="8" s="1"/>
  <c r="AK1385" i="8" s="1"/>
  <c r="AA1388" i="8"/>
  <c r="Z1389" i="8"/>
  <c r="X1389" i="8" s="1"/>
  <c r="AB1389" i="8" s="1"/>
  <c r="W1389" i="8"/>
  <c r="AA1389" i="8" s="1"/>
  <c r="AA1422" i="8"/>
  <c r="AC1477" i="8"/>
  <c r="AF1477" i="8" s="1"/>
  <c r="W1368" i="8"/>
  <c r="AA1368" i="8" s="1"/>
  <c r="W1380" i="8"/>
  <c r="AA1380" i="8" s="1"/>
  <c r="W1384" i="8"/>
  <c r="AA1384" i="8" s="1"/>
  <c r="Z1410" i="8"/>
  <c r="X1410" i="8" s="1"/>
  <c r="AB1410" i="8" s="1"/>
  <c r="O1375" i="8"/>
  <c r="S1375" i="8" s="1"/>
  <c r="AD1375" i="8" s="1"/>
  <c r="AJ1375" i="8"/>
  <c r="AK1375" i="8" s="1"/>
  <c r="W1376" i="8"/>
  <c r="AA1376" i="8" s="1"/>
  <c r="S1383" i="8"/>
  <c r="AD1383" i="8" s="1"/>
  <c r="Z1401" i="8"/>
  <c r="X1401" i="8" s="1"/>
  <c r="AB1401" i="8" s="1"/>
  <c r="P1434" i="8"/>
  <c r="O1434" i="8"/>
  <c r="S1434" i="8" s="1"/>
  <c r="O1443" i="8"/>
  <c r="S1443" i="8" s="1"/>
  <c r="P1443" i="8"/>
  <c r="AJ1443" i="8" s="1"/>
  <c r="N1450" i="8"/>
  <c r="R1450" i="8"/>
  <c r="O1450" i="8"/>
  <c r="AC1385" i="8"/>
  <c r="AF1385" i="8" s="1"/>
  <c r="AC1386" i="8"/>
  <c r="AF1386" i="8" s="1"/>
  <c r="N1388" i="8"/>
  <c r="O1390" i="8"/>
  <c r="S1390" i="8" s="1"/>
  <c r="AD1390" i="8" s="1"/>
  <c r="AJ1395" i="8"/>
  <c r="AK1395" i="8" s="1"/>
  <c r="AC1400" i="8"/>
  <c r="AF1400" i="8" s="1"/>
  <c r="AC1401" i="8"/>
  <c r="AF1401" i="8" s="1"/>
  <c r="AC1402" i="8"/>
  <c r="AF1402" i="8" s="1"/>
  <c r="W1406" i="8"/>
  <c r="Z1409" i="8"/>
  <c r="X1409" i="8" s="1"/>
  <c r="AB1409" i="8" s="1"/>
  <c r="W1410" i="8"/>
  <c r="AC1413" i="8"/>
  <c r="AF1413" i="8" s="1"/>
  <c r="N1415" i="8"/>
  <c r="AA1418" i="8"/>
  <c r="O1420" i="8"/>
  <c r="R1420" i="8"/>
  <c r="AC1423" i="8"/>
  <c r="AF1423" i="8" s="1"/>
  <c r="AA1440" i="8"/>
  <c r="X1448" i="8"/>
  <c r="AB1448" i="8" s="1"/>
  <c r="AC1448" i="8"/>
  <c r="AF1448" i="8" s="1"/>
  <c r="P1455" i="8"/>
  <c r="AJ1455" i="8" s="1"/>
  <c r="O1455" i="8"/>
  <c r="S1455" i="8" s="1"/>
  <c r="W1473" i="8"/>
  <c r="W1477" i="8"/>
  <c r="AA1477" i="8" s="1"/>
  <c r="Z1477" i="8"/>
  <c r="X1477" i="8" s="1"/>
  <c r="AB1477" i="8" s="1"/>
  <c r="S1385" i="8"/>
  <c r="AD1385" i="8" s="1"/>
  <c r="AC1388" i="8"/>
  <c r="AF1388" i="8" s="1"/>
  <c r="O1389" i="8"/>
  <c r="S1389" i="8" s="1"/>
  <c r="AD1389" i="8" s="1"/>
  <c r="AC1390" i="8"/>
  <c r="AF1390" i="8" s="1"/>
  <c r="N1392" i="8"/>
  <c r="O1394" i="8"/>
  <c r="S1394" i="8" s="1"/>
  <c r="AD1394" i="8" s="1"/>
  <c r="S1401" i="8"/>
  <c r="AD1401" i="8" s="1"/>
  <c r="AJ1403" i="8"/>
  <c r="AK1403" i="8" s="1"/>
  <c r="S1404" i="8"/>
  <c r="AC1405" i="8"/>
  <c r="AF1405" i="8" s="1"/>
  <c r="O1413" i="8"/>
  <c r="S1413" i="8" s="1"/>
  <c r="AD1413" i="8" s="1"/>
  <c r="P1414" i="8"/>
  <c r="O1414" i="8"/>
  <c r="S1414" i="8" s="1"/>
  <c r="N1419" i="8"/>
  <c r="P1422" i="8"/>
  <c r="AJ1422" i="8" s="1"/>
  <c r="O1422" i="8"/>
  <c r="S1422" i="8" s="1"/>
  <c r="AC1428" i="8"/>
  <c r="AF1428" i="8" s="1"/>
  <c r="Z1434" i="8"/>
  <c r="X1434" i="8" s="1"/>
  <c r="AB1434" i="8" s="1"/>
  <c r="O1457" i="8"/>
  <c r="S1457" i="8" s="1"/>
  <c r="P1457" i="8"/>
  <c r="W1489" i="8"/>
  <c r="AC1381" i="8"/>
  <c r="AF1381" i="8" s="1"/>
  <c r="O1387" i="8"/>
  <c r="S1387" i="8" s="1"/>
  <c r="Z1387" i="8"/>
  <c r="X1387" i="8" s="1"/>
  <c r="AB1387" i="8" s="1"/>
  <c r="N1391" i="8"/>
  <c r="W1395" i="8"/>
  <c r="AA1395" i="8" s="1"/>
  <c r="W1396" i="8"/>
  <c r="AA1396" i="8" s="1"/>
  <c r="O1403" i="8"/>
  <c r="S1403" i="8" s="1"/>
  <c r="AD1403" i="8" s="1"/>
  <c r="Z1403" i="8"/>
  <c r="X1403" i="8" s="1"/>
  <c r="AB1403" i="8" s="1"/>
  <c r="AC1409" i="8"/>
  <c r="AF1409" i="8" s="1"/>
  <c r="AC1418" i="8"/>
  <c r="AF1418" i="8" s="1"/>
  <c r="N1427" i="8"/>
  <c r="S1430" i="8"/>
  <c r="AA1430" i="8"/>
  <c r="W1434" i="8"/>
  <c r="AA1434" i="8" s="1"/>
  <c r="AC1442" i="8"/>
  <c r="AF1442" i="8" s="1"/>
  <c r="AJ1442" i="8"/>
  <c r="AK1442" i="8" s="1"/>
  <c r="AA1443" i="8"/>
  <c r="Z1451" i="8"/>
  <c r="X1451" i="8" s="1"/>
  <c r="AB1451" i="8" s="1"/>
  <c r="W1451" i="8"/>
  <c r="AA1451" i="8" s="1"/>
  <c r="AC1452" i="8"/>
  <c r="AF1452" i="8" s="1"/>
  <c r="W1459" i="8"/>
  <c r="AA1459" i="8" s="1"/>
  <c r="Z1461" i="8"/>
  <c r="X1461" i="8" s="1"/>
  <c r="AB1461" i="8" s="1"/>
  <c r="Z1381" i="8"/>
  <c r="X1381" i="8" s="1"/>
  <c r="AB1381" i="8" s="1"/>
  <c r="AC1392" i="8"/>
  <c r="AF1392" i="8" s="1"/>
  <c r="AC1393" i="8"/>
  <c r="AF1393" i="8" s="1"/>
  <c r="AA1397" i="8"/>
  <c r="O1398" i="8"/>
  <c r="S1398" i="8" s="1"/>
  <c r="Z1398" i="8"/>
  <c r="X1398" i="8" s="1"/>
  <c r="AB1398" i="8" s="1"/>
  <c r="W1404" i="8"/>
  <c r="AA1404" i="8" s="1"/>
  <c r="O1405" i="8"/>
  <c r="S1405" i="8" s="1"/>
  <c r="AD1405" i="8" s="1"/>
  <c r="N1406" i="8"/>
  <c r="P1408" i="8"/>
  <c r="N1411" i="8"/>
  <c r="W1412" i="8"/>
  <c r="AA1412" i="8" s="1"/>
  <c r="R1418" i="8"/>
  <c r="O1418" i="8"/>
  <c r="AC1429" i="8"/>
  <c r="AF1429" i="8" s="1"/>
  <c r="AC1438" i="8"/>
  <c r="AF1438" i="8" s="1"/>
  <c r="AJ1438" i="8"/>
  <c r="AK1438" i="8" s="1"/>
  <c r="AC1443" i="8"/>
  <c r="AF1443" i="8" s="1"/>
  <c r="AA1452" i="8"/>
  <c r="Z1465" i="8"/>
  <c r="X1465" i="8" s="1"/>
  <c r="AB1465" i="8" s="1"/>
  <c r="AJ1465" i="8"/>
  <c r="AC1498" i="8"/>
  <c r="AF1498" i="8" s="1"/>
  <c r="P1499" i="8"/>
  <c r="O1499" i="8"/>
  <c r="S1511" i="8"/>
  <c r="Z1392" i="8"/>
  <c r="X1392" i="8" s="1"/>
  <c r="AB1392" i="8" s="1"/>
  <c r="W1399" i="8"/>
  <c r="AA1399" i="8" s="1"/>
  <c r="W1400" i="8"/>
  <c r="AA1400" i="8" s="1"/>
  <c r="P1406" i="8"/>
  <c r="O1406" i="8"/>
  <c r="S1406" i="8" s="1"/>
  <c r="AD1406" i="8" s="1"/>
  <c r="P1410" i="8"/>
  <c r="O1410" i="8"/>
  <c r="S1410" i="8" s="1"/>
  <c r="Z1411" i="8"/>
  <c r="X1411" i="8" s="1"/>
  <c r="AB1411" i="8" s="1"/>
  <c r="AC1411" i="8"/>
  <c r="AF1411" i="8" s="1"/>
  <c r="W1414" i="8"/>
  <c r="AA1414" i="8" s="1"/>
  <c r="AJ1429" i="8"/>
  <c r="Z1429" i="8"/>
  <c r="X1429" i="8" s="1"/>
  <c r="AB1429" i="8" s="1"/>
  <c r="AC1430" i="8"/>
  <c r="AF1430" i="8" s="1"/>
  <c r="AA1439" i="8"/>
  <c r="Z1446" i="8"/>
  <c r="X1446" i="8" s="1"/>
  <c r="AB1446" i="8" s="1"/>
  <c r="Z1455" i="8"/>
  <c r="X1455" i="8" s="1"/>
  <c r="AB1455" i="8" s="1"/>
  <c r="Z1458" i="8"/>
  <c r="X1458" i="8" s="1"/>
  <c r="AB1458" i="8" s="1"/>
  <c r="R1469" i="8"/>
  <c r="N1469" i="8"/>
  <c r="Z1498" i="8"/>
  <c r="X1498" i="8" s="1"/>
  <c r="AB1498" i="8" s="1"/>
  <c r="Z1534" i="8"/>
  <c r="AC1536" i="8"/>
  <c r="AF1536" i="8" s="1"/>
  <c r="AJ1538" i="8"/>
  <c r="AK1538" i="8" s="1"/>
  <c r="Z1538" i="8"/>
  <c r="X1538" i="8" s="1"/>
  <c r="AB1538" i="8" s="1"/>
  <c r="AC1396" i="8"/>
  <c r="AF1396" i="8" s="1"/>
  <c r="AC1397" i="8"/>
  <c r="AF1397" i="8" s="1"/>
  <c r="AA1401" i="8"/>
  <c r="AJ1407" i="8"/>
  <c r="AK1407" i="8" s="1"/>
  <c r="X1412" i="8"/>
  <c r="AB1412" i="8" s="1"/>
  <c r="AC1412" i="8"/>
  <c r="AF1412" i="8" s="1"/>
  <c r="Z1414" i="8"/>
  <c r="X1414" i="8" s="1"/>
  <c r="AB1414" i="8" s="1"/>
  <c r="R1416" i="8"/>
  <c r="O1416" i="8"/>
  <c r="AJ1417" i="8"/>
  <c r="AK1417" i="8" s="1"/>
  <c r="Z1417" i="8"/>
  <c r="X1417" i="8" s="1"/>
  <c r="AB1417" i="8" s="1"/>
  <c r="AA1417" i="8"/>
  <c r="O1432" i="8"/>
  <c r="R1432" i="8"/>
  <c r="O1435" i="8"/>
  <c r="S1435" i="8" s="1"/>
  <c r="AD1435" i="8" s="1"/>
  <c r="P1435" i="8"/>
  <c r="AC1439" i="8"/>
  <c r="AF1439" i="8" s="1"/>
  <c r="AA1455" i="8"/>
  <c r="N1505" i="8"/>
  <c r="R1505" i="8"/>
  <c r="AC1506" i="8"/>
  <c r="AF1506" i="8" s="1"/>
  <c r="X1506" i="8"/>
  <c r="AB1506" i="8" s="1"/>
  <c r="P1507" i="8"/>
  <c r="O1507" i="8"/>
  <c r="S1507" i="8" s="1"/>
  <c r="AD1507" i="8" s="1"/>
  <c r="AA1534" i="8"/>
  <c r="Z1418" i="8"/>
  <c r="X1418" i="8" s="1"/>
  <c r="AB1418" i="8" s="1"/>
  <c r="AC1436" i="8"/>
  <c r="AF1436" i="8" s="1"/>
  <c r="AC1437" i="8"/>
  <c r="AF1437" i="8" s="1"/>
  <c r="Z1438" i="8"/>
  <c r="X1438" i="8" s="1"/>
  <c r="AB1438" i="8" s="1"/>
  <c r="AC1441" i="8"/>
  <c r="AF1441" i="8" s="1"/>
  <c r="Z1442" i="8"/>
  <c r="X1442" i="8" s="1"/>
  <c r="AB1442" i="8" s="1"/>
  <c r="AC1455" i="8"/>
  <c r="AF1455" i="8" s="1"/>
  <c r="AC1459" i="8"/>
  <c r="AF1459" i="8" s="1"/>
  <c r="AJ1459" i="8"/>
  <c r="P1463" i="8"/>
  <c r="O1463" i="8"/>
  <c r="S1463" i="8" s="1"/>
  <c r="AD1463" i="8" s="1"/>
  <c r="P1464" i="8"/>
  <c r="AJ1464" i="8" s="1"/>
  <c r="AK1464" i="8" s="1"/>
  <c r="O1464" i="8"/>
  <c r="S1464" i="8" s="1"/>
  <c r="AD1464" i="8" s="1"/>
  <c r="O1469" i="8"/>
  <c r="P1469" i="8"/>
  <c r="AJ1469" i="8" s="1"/>
  <c r="AK1469" i="8" s="1"/>
  <c r="N1477" i="8"/>
  <c r="R1477" i="8"/>
  <c r="O1415" i="8"/>
  <c r="S1415" i="8" s="1"/>
  <c r="O1419" i="8"/>
  <c r="S1419" i="8" s="1"/>
  <c r="Z1426" i="8"/>
  <c r="X1426" i="8" s="1"/>
  <c r="AB1426" i="8" s="1"/>
  <c r="O1427" i="8"/>
  <c r="S1427" i="8" s="1"/>
  <c r="X1427" i="8"/>
  <c r="AB1427" i="8" s="1"/>
  <c r="R1448" i="8"/>
  <c r="S1448" i="8" s="1"/>
  <c r="AD1448" i="8" s="1"/>
  <c r="AC1461" i="8"/>
  <c r="AF1461" i="8" s="1"/>
  <c r="X1472" i="8"/>
  <c r="AB1472" i="8" s="1"/>
  <c r="W1493" i="8"/>
  <c r="S1495" i="8"/>
  <c r="AD1495" i="8" s="1"/>
  <c r="S1506" i="8"/>
  <c r="AD1506" i="8" s="1"/>
  <c r="P1517" i="8"/>
  <c r="AJ1517" i="8" s="1"/>
  <c r="AK1517" i="8" s="1"/>
  <c r="O1517" i="8"/>
  <c r="AJ1525" i="8"/>
  <c r="AK1525" i="8" s="1"/>
  <c r="Z1525" i="8"/>
  <c r="X1525" i="8" s="1"/>
  <c r="AB1525" i="8" s="1"/>
  <c r="Z1420" i="8"/>
  <c r="X1420" i="8" s="1"/>
  <c r="AB1420" i="8" s="1"/>
  <c r="Z1431" i="8"/>
  <c r="X1431" i="8" s="1"/>
  <c r="AB1431" i="8" s="1"/>
  <c r="O1446" i="8"/>
  <c r="S1446" i="8" s="1"/>
  <c r="AD1446" i="8" s="1"/>
  <c r="AC1450" i="8"/>
  <c r="AF1450" i="8" s="1"/>
  <c r="O1451" i="8"/>
  <c r="S1451" i="8" s="1"/>
  <c r="AD1451" i="8" s="1"/>
  <c r="AC1451" i="8"/>
  <c r="AF1451" i="8" s="1"/>
  <c r="AC1454" i="8"/>
  <c r="AF1454" i="8" s="1"/>
  <c r="S1456" i="8"/>
  <c r="AD1456" i="8" s="1"/>
  <c r="Z1456" i="8"/>
  <c r="X1456" i="8" s="1"/>
  <c r="AB1456" i="8" s="1"/>
  <c r="O1459" i="8"/>
  <c r="S1459" i="8" s="1"/>
  <c r="W1464" i="8"/>
  <c r="AA1464" i="8" s="1"/>
  <c r="Z1466" i="8"/>
  <c r="X1466" i="8" s="1"/>
  <c r="AB1466" i="8" s="1"/>
  <c r="W1468" i="8"/>
  <c r="AA1468" i="8" s="1"/>
  <c r="R1473" i="8"/>
  <c r="N1473" i="8"/>
  <c r="AC1478" i="8"/>
  <c r="AF1478" i="8" s="1"/>
  <c r="AA1480" i="8"/>
  <c r="N1489" i="8"/>
  <c r="R1489" i="8"/>
  <c r="N1501" i="8"/>
  <c r="R1501" i="8"/>
  <c r="AC1502" i="8"/>
  <c r="AF1502" i="8" s="1"/>
  <c r="X1502" i="8"/>
  <c r="AB1502" i="8" s="1"/>
  <c r="N1509" i="8"/>
  <c r="R1509" i="8"/>
  <c r="W1530" i="8"/>
  <c r="AA1530" i="8" s="1"/>
  <c r="Z1415" i="8"/>
  <c r="X1415" i="8" s="1"/>
  <c r="AB1415" i="8" s="1"/>
  <c r="Z1419" i="8"/>
  <c r="X1419" i="8" s="1"/>
  <c r="AB1419" i="8" s="1"/>
  <c r="Z1423" i="8"/>
  <c r="X1423" i="8" s="1"/>
  <c r="AB1423" i="8" s="1"/>
  <c r="Z1432" i="8"/>
  <c r="X1432" i="8" s="1"/>
  <c r="AB1432" i="8" s="1"/>
  <c r="AJ1433" i="8"/>
  <c r="AK1433" i="8" s="1"/>
  <c r="O1442" i="8"/>
  <c r="S1442" i="8" s="1"/>
  <c r="AD1442" i="8" s="1"/>
  <c r="P1447" i="8"/>
  <c r="O1447" i="8"/>
  <c r="S1447" i="8" s="1"/>
  <c r="AJ1449" i="8"/>
  <c r="AK1449" i="8" s="1"/>
  <c r="AA1458" i="8"/>
  <c r="P1460" i="8"/>
  <c r="AA1460" i="8" s="1"/>
  <c r="O1460" i="8"/>
  <c r="S1460" i="8" s="1"/>
  <c r="AD1460" i="8" s="1"/>
  <c r="O1461" i="8"/>
  <c r="S1461" i="8" s="1"/>
  <c r="P1461" i="8"/>
  <c r="AJ1461" i="8" s="1"/>
  <c r="Z1464" i="8"/>
  <c r="X1464" i="8" s="1"/>
  <c r="AB1464" i="8" s="1"/>
  <c r="S1465" i="8"/>
  <c r="S1466" i="8"/>
  <c r="AD1466" i="8" s="1"/>
  <c r="O1472" i="8"/>
  <c r="S1472" i="8" s="1"/>
  <c r="Z1485" i="8"/>
  <c r="X1485" i="8" s="1"/>
  <c r="AB1485" i="8" s="1"/>
  <c r="O1486" i="8"/>
  <c r="S1486" i="8" s="1"/>
  <c r="AD1486" i="8" s="1"/>
  <c r="N1486" i="8"/>
  <c r="AC1490" i="8"/>
  <c r="AF1490" i="8" s="1"/>
  <c r="Z1499" i="8"/>
  <c r="X1499" i="8" s="1"/>
  <c r="AB1499" i="8" s="1"/>
  <c r="Z1520" i="8"/>
  <c r="X1520" i="8" s="1"/>
  <c r="AB1520" i="8" s="1"/>
  <c r="Z1416" i="8"/>
  <c r="X1416" i="8" s="1"/>
  <c r="AB1416" i="8" s="1"/>
  <c r="Z1424" i="8"/>
  <c r="X1424" i="8" s="1"/>
  <c r="AB1424" i="8" s="1"/>
  <c r="AC1427" i="8"/>
  <c r="AF1427" i="8" s="1"/>
  <c r="Z1430" i="8"/>
  <c r="X1430" i="8" s="1"/>
  <c r="AB1430" i="8" s="1"/>
  <c r="Z1435" i="8"/>
  <c r="X1435" i="8" s="1"/>
  <c r="AB1435" i="8" s="1"/>
  <c r="N1436" i="8"/>
  <c r="Z1449" i="8"/>
  <c r="X1449" i="8" s="1"/>
  <c r="AB1449" i="8" s="1"/>
  <c r="P1453" i="8"/>
  <c r="W1463" i="8"/>
  <c r="AA1463" i="8" s="1"/>
  <c r="AC1465" i="8"/>
  <c r="AF1465" i="8" s="1"/>
  <c r="Z1469" i="8"/>
  <c r="X1469" i="8" s="1"/>
  <c r="AB1469" i="8" s="1"/>
  <c r="O1473" i="8"/>
  <c r="P1473" i="8"/>
  <c r="AJ1473" i="8" s="1"/>
  <c r="O1480" i="8"/>
  <c r="S1480" i="8" s="1"/>
  <c r="AD1480" i="8" s="1"/>
  <c r="R1484" i="8"/>
  <c r="O1484" i="8"/>
  <c r="AA1485" i="8"/>
  <c r="O1489" i="8"/>
  <c r="P1489" i="8"/>
  <c r="AJ1489" i="8" s="1"/>
  <c r="AK1489" i="8" s="1"/>
  <c r="Z1490" i="8"/>
  <c r="X1490" i="8" s="1"/>
  <c r="AB1490" i="8" s="1"/>
  <c r="N1493" i="8"/>
  <c r="R1493" i="8"/>
  <c r="N1497" i="8"/>
  <c r="R1497" i="8"/>
  <c r="W1499" i="8"/>
  <c r="AA1499" i="8" s="1"/>
  <c r="AA1507" i="8"/>
  <c r="N1508" i="8"/>
  <c r="N1512" i="8"/>
  <c r="P1516" i="8"/>
  <c r="O1516" i="8"/>
  <c r="S1516" i="8" s="1"/>
  <c r="AD1516" i="8" s="1"/>
  <c r="AA1520" i="8"/>
  <c r="AC1543" i="8"/>
  <c r="AF1543" i="8" s="1"/>
  <c r="X1543" i="8"/>
  <c r="AB1543" i="8" s="1"/>
  <c r="Z1422" i="8"/>
  <c r="X1422" i="8" s="1"/>
  <c r="AB1422" i="8" s="1"/>
  <c r="Z1436" i="8"/>
  <c r="X1436" i="8" s="1"/>
  <c r="AB1436" i="8" s="1"/>
  <c r="Z1439" i="8"/>
  <c r="X1439" i="8" s="1"/>
  <c r="AB1439" i="8" s="1"/>
  <c r="X1440" i="8"/>
  <c r="AB1440" i="8" s="1"/>
  <c r="Z1443" i="8"/>
  <c r="X1443" i="8" s="1"/>
  <c r="AB1443" i="8" s="1"/>
  <c r="X1444" i="8"/>
  <c r="AB1444" i="8" s="1"/>
  <c r="AC1445" i="8"/>
  <c r="AF1445" i="8" s="1"/>
  <c r="AC1456" i="8"/>
  <c r="AF1456" i="8" s="1"/>
  <c r="AC1458" i="8"/>
  <c r="AF1458" i="8" s="1"/>
  <c r="Z1463" i="8"/>
  <c r="X1463" i="8" s="1"/>
  <c r="AB1463" i="8" s="1"/>
  <c r="AC1464" i="8"/>
  <c r="AF1464" i="8" s="1"/>
  <c r="R1468" i="8"/>
  <c r="O1468" i="8"/>
  <c r="AA1469" i="8"/>
  <c r="P1487" i="8"/>
  <c r="Z1487" i="8" s="1"/>
  <c r="X1487" i="8" s="1"/>
  <c r="AB1487" i="8" s="1"/>
  <c r="O1487" i="8"/>
  <c r="S1487" i="8" s="1"/>
  <c r="AD1487" i="8" s="1"/>
  <c r="P1512" i="8"/>
  <c r="O1512" i="8"/>
  <c r="S1512" i="8" s="1"/>
  <c r="AD1512" i="8" s="1"/>
  <c r="P1528" i="8"/>
  <c r="AJ1528" i="8" s="1"/>
  <c r="AK1528" i="8" s="1"/>
  <c r="O1528" i="8"/>
  <c r="P1561" i="8"/>
  <c r="O1561" i="8"/>
  <c r="S1561" i="8" s="1"/>
  <c r="AD1561" i="8" s="1"/>
  <c r="W1484" i="8"/>
  <c r="AA1484" i="8" s="1"/>
  <c r="AC1485" i="8"/>
  <c r="AF1485" i="8" s="1"/>
  <c r="Z1486" i="8"/>
  <c r="X1486" i="8" s="1"/>
  <c r="AB1486" i="8" s="1"/>
  <c r="AA1498" i="8"/>
  <c r="W1500" i="8"/>
  <c r="W1504" i="8"/>
  <c r="Z1507" i="8"/>
  <c r="X1507" i="8" s="1"/>
  <c r="AB1507" i="8" s="1"/>
  <c r="Z1510" i="8"/>
  <c r="X1510" i="8" s="1"/>
  <c r="AB1510" i="8" s="1"/>
  <c r="AC1511" i="8"/>
  <c r="AF1511" i="8" s="1"/>
  <c r="AJ1511" i="8"/>
  <c r="X1513" i="8"/>
  <c r="AB1513" i="8" s="1"/>
  <c r="AC1515" i="8"/>
  <c r="AF1515" i="8" s="1"/>
  <c r="AJ1515" i="8"/>
  <c r="R1527" i="8"/>
  <c r="O1527" i="8"/>
  <c r="S1528" i="8"/>
  <c r="AD1528" i="8" s="1"/>
  <c r="X1534" i="8"/>
  <c r="AB1534" i="8" s="1"/>
  <c r="AC1534" i="8"/>
  <c r="AF1534" i="8" s="1"/>
  <c r="R1567" i="8"/>
  <c r="O1567" i="8"/>
  <c r="N1567" i="8"/>
  <c r="AC1633" i="8"/>
  <c r="AF1633" i="8" s="1"/>
  <c r="N1472" i="8"/>
  <c r="AC1473" i="8"/>
  <c r="AF1473" i="8" s="1"/>
  <c r="Z1474" i="8"/>
  <c r="X1474" i="8" s="1"/>
  <c r="AB1474" i="8" s="1"/>
  <c r="Z1476" i="8"/>
  <c r="X1476" i="8" s="1"/>
  <c r="AB1476" i="8" s="1"/>
  <c r="O1477" i="8"/>
  <c r="O1482" i="8"/>
  <c r="S1482" i="8" s="1"/>
  <c r="AD1482" i="8" s="1"/>
  <c r="AC1482" i="8"/>
  <c r="AF1482" i="8" s="1"/>
  <c r="W1492" i="8"/>
  <c r="AA1492" i="8" s="1"/>
  <c r="Z1494" i="8"/>
  <c r="X1494" i="8" s="1"/>
  <c r="AB1494" i="8" s="1"/>
  <c r="AC1497" i="8"/>
  <c r="AF1497" i="8" s="1"/>
  <c r="S1498" i="8"/>
  <c r="AD1498" i="8" s="1"/>
  <c r="X1501" i="8"/>
  <c r="AB1501" i="8" s="1"/>
  <c r="AC1503" i="8"/>
  <c r="AF1503" i="8" s="1"/>
  <c r="AJ1503" i="8"/>
  <c r="AK1503" i="8" s="1"/>
  <c r="X1505" i="8"/>
  <c r="AB1505" i="8" s="1"/>
  <c r="P1508" i="8"/>
  <c r="O1508" i="8"/>
  <c r="S1508" i="8" s="1"/>
  <c r="Z1517" i="8"/>
  <c r="X1517" i="8" s="1"/>
  <c r="AB1517" i="8" s="1"/>
  <c r="W1517" i="8"/>
  <c r="AA1517" i="8" s="1"/>
  <c r="AA1518" i="8"/>
  <c r="AA1521" i="8"/>
  <c r="X1524" i="8"/>
  <c r="AB1524" i="8" s="1"/>
  <c r="S1525" i="8"/>
  <c r="AD1525" i="8" s="1"/>
  <c r="W1527" i="8"/>
  <c r="AA1527" i="8" s="1"/>
  <c r="W1528" i="8"/>
  <c r="AJ1550" i="8"/>
  <c r="AK1550" i="8" s="1"/>
  <c r="Z1550" i="8"/>
  <c r="X1550" i="8" s="1"/>
  <c r="AB1550" i="8" s="1"/>
  <c r="AC1481" i="8"/>
  <c r="AF1481" i="8" s="1"/>
  <c r="AJ1481" i="8"/>
  <c r="AK1481" i="8" s="1"/>
  <c r="Z1482" i="8"/>
  <c r="X1482" i="8" s="1"/>
  <c r="AB1482" i="8" s="1"/>
  <c r="AA1486" i="8"/>
  <c r="Z1492" i="8"/>
  <c r="X1492" i="8" s="1"/>
  <c r="AB1492" i="8" s="1"/>
  <c r="O1493" i="8"/>
  <c r="S1494" i="8"/>
  <c r="O1497" i="8"/>
  <c r="O1501" i="8"/>
  <c r="O1505" i="8"/>
  <c r="AA1512" i="8"/>
  <c r="AA1516" i="8"/>
  <c r="R1522" i="8"/>
  <c r="O1522" i="8"/>
  <c r="Z1528" i="8"/>
  <c r="X1528" i="8" s="1"/>
  <c r="AB1528" i="8" s="1"/>
  <c r="P1531" i="8"/>
  <c r="O1531" i="8"/>
  <c r="S1531" i="8" s="1"/>
  <c r="AD1531" i="8" s="1"/>
  <c r="P1548" i="8"/>
  <c r="O1548" i="8"/>
  <c r="S1548" i="8" s="1"/>
  <c r="AD1548" i="8" s="1"/>
  <c r="P1549" i="8"/>
  <c r="AJ1549" i="8" s="1"/>
  <c r="AK1549" i="8" s="1"/>
  <c r="O1549" i="8"/>
  <c r="S1549" i="8" s="1"/>
  <c r="AD1549" i="8" s="1"/>
  <c r="AJ1558" i="8"/>
  <c r="AK1558" i="8" s="1"/>
  <c r="Z1558" i="8"/>
  <c r="X1558" i="8" s="1"/>
  <c r="AB1558" i="8" s="1"/>
  <c r="Z1452" i="8"/>
  <c r="X1452" i="8" s="1"/>
  <c r="AB1452" i="8" s="1"/>
  <c r="Z1480" i="8"/>
  <c r="X1480" i="8" s="1"/>
  <c r="AB1480" i="8" s="1"/>
  <c r="Z1481" i="8"/>
  <c r="X1481" i="8" s="1"/>
  <c r="AB1481" i="8" s="1"/>
  <c r="P1493" i="8"/>
  <c r="AJ1493" i="8" s="1"/>
  <c r="W1496" i="8"/>
  <c r="AA1496" i="8" s="1"/>
  <c r="P1500" i="8"/>
  <c r="O1500" i="8"/>
  <c r="S1500" i="8" s="1"/>
  <c r="AD1500" i="8" s="1"/>
  <c r="P1504" i="8"/>
  <c r="Z1504" i="8" s="1"/>
  <c r="X1504" i="8" s="1"/>
  <c r="AB1504" i="8" s="1"/>
  <c r="O1504" i="8"/>
  <c r="S1504" i="8" s="1"/>
  <c r="AD1504" i="8" s="1"/>
  <c r="W1508" i="8"/>
  <c r="Z1511" i="8"/>
  <c r="X1511" i="8" s="1"/>
  <c r="AB1511" i="8" s="1"/>
  <c r="Z1512" i="8"/>
  <c r="X1512" i="8" s="1"/>
  <c r="AB1512" i="8" s="1"/>
  <c r="Z1514" i="8"/>
  <c r="X1514" i="8" s="1"/>
  <c r="AB1514" i="8" s="1"/>
  <c r="Z1515" i="8"/>
  <c r="X1515" i="8" s="1"/>
  <c r="AB1515" i="8" s="1"/>
  <c r="Z1516" i="8"/>
  <c r="X1516" i="8" s="1"/>
  <c r="AB1516" i="8" s="1"/>
  <c r="P1518" i="8"/>
  <c r="O1518" i="8"/>
  <c r="S1518" i="8" s="1"/>
  <c r="AD1518" i="8" s="1"/>
  <c r="Z1521" i="8"/>
  <c r="X1521" i="8" s="1"/>
  <c r="AB1521" i="8" s="1"/>
  <c r="N1522" i="8"/>
  <c r="P1556" i="8"/>
  <c r="O1556" i="8"/>
  <c r="S1556" i="8" s="1"/>
  <c r="AD1556" i="8" s="1"/>
  <c r="W1564" i="8"/>
  <c r="AA1466" i="8"/>
  <c r="O1479" i="8"/>
  <c r="AC1486" i="8"/>
  <c r="AF1486" i="8" s="1"/>
  <c r="AA1490" i="8"/>
  <c r="Z1496" i="8"/>
  <c r="X1496" i="8" s="1"/>
  <c r="AB1496" i="8" s="1"/>
  <c r="AA1502" i="8"/>
  <c r="AA1506" i="8"/>
  <c r="AC1510" i="8"/>
  <c r="AF1510" i="8" s="1"/>
  <c r="AA1511" i="8"/>
  <c r="S1514" i="8"/>
  <c r="R1517" i="8"/>
  <c r="N1517" i="8"/>
  <c r="AC1523" i="8"/>
  <c r="AF1523" i="8" s="1"/>
  <c r="AJ1523" i="8"/>
  <c r="AK1523" i="8" s="1"/>
  <c r="AC1525" i="8"/>
  <c r="AF1525" i="8" s="1"/>
  <c r="P1529" i="8"/>
  <c r="AJ1529" i="8" s="1"/>
  <c r="AK1529" i="8" s="1"/>
  <c r="O1529" i="8"/>
  <c r="S1529" i="8" s="1"/>
  <c r="AD1529" i="8" s="1"/>
  <c r="AA1533" i="8"/>
  <c r="N1554" i="8"/>
  <c r="R1554" i="8"/>
  <c r="AJ1563" i="8"/>
  <c r="AK1563" i="8" s="1"/>
  <c r="Z1563" i="8"/>
  <c r="AC1501" i="8"/>
  <c r="AF1501" i="8" s="1"/>
  <c r="AC1505" i="8"/>
  <c r="AF1505" i="8" s="1"/>
  <c r="AC1509" i="8"/>
  <c r="AF1509" i="8" s="1"/>
  <c r="AC1513" i="8"/>
  <c r="AF1513" i="8" s="1"/>
  <c r="S1530" i="8"/>
  <c r="AD1530" i="8" s="1"/>
  <c r="Z1533" i="8"/>
  <c r="X1533" i="8" s="1"/>
  <c r="AB1533" i="8" s="1"/>
  <c r="S1534" i="8"/>
  <c r="AD1534" i="8" s="1"/>
  <c r="AA1535" i="8"/>
  <c r="AJ1535" i="8"/>
  <c r="AK1535" i="8" s="1"/>
  <c r="S1538" i="8"/>
  <c r="AD1538" i="8" s="1"/>
  <c r="W1540" i="8"/>
  <c r="AA1540" i="8" s="1"/>
  <c r="AC1544" i="8"/>
  <c r="AF1544" i="8" s="1"/>
  <c r="AJ1544" i="8"/>
  <c r="Z1544" i="8"/>
  <c r="X1544" i="8" s="1"/>
  <c r="AB1544" i="8" s="1"/>
  <c r="S1558" i="8"/>
  <c r="AD1558" i="8" s="1"/>
  <c r="R1559" i="8"/>
  <c r="S1559" i="8" s="1"/>
  <c r="AC1539" i="8"/>
  <c r="AF1539" i="8" s="1"/>
  <c r="X1539" i="8"/>
  <c r="AB1539" i="8" s="1"/>
  <c r="Z1540" i="8"/>
  <c r="X1540" i="8" s="1"/>
  <c r="AB1540" i="8" s="1"/>
  <c r="AC1541" i="8"/>
  <c r="AF1541" i="8" s="1"/>
  <c r="AA1550" i="8"/>
  <c r="O1551" i="8"/>
  <c r="N1551" i="8"/>
  <c r="R1551" i="8"/>
  <c r="Z1556" i="8"/>
  <c r="X1556" i="8" s="1"/>
  <c r="AB1556" i="8" s="1"/>
  <c r="Z1557" i="8"/>
  <c r="X1557" i="8" s="1"/>
  <c r="AB1557" i="8" s="1"/>
  <c r="W1557" i="8"/>
  <c r="AA1557" i="8" s="1"/>
  <c r="AJ1596" i="8"/>
  <c r="AK1596" i="8" s="1"/>
  <c r="AC1596" i="8"/>
  <c r="AF1596" i="8" s="1"/>
  <c r="AC1517" i="8"/>
  <c r="AF1517" i="8" s="1"/>
  <c r="N1520" i="8"/>
  <c r="AC1535" i="8"/>
  <c r="AF1535" i="8" s="1"/>
  <c r="Z1548" i="8"/>
  <c r="X1548" i="8" s="1"/>
  <c r="AB1548" i="8" s="1"/>
  <c r="AJ1552" i="8"/>
  <c r="Z1552" i="8"/>
  <c r="X1552" i="8" s="1"/>
  <c r="AB1552" i="8" s="1"/>
  <c r="W1554" i="8"/>
  <c r="AA1554" i="8" s="1"/>
  <c r="S1555" i="8"/>
  <c r="S1563" i="8"/>
  <c r="AD1563" i="8" s="1"/>
  <c r="X1563" i="8"/>
  <c r="AB1563" i="8" s="1"/>
  <c r="AC1563" i="8"/>
  <c r="AF1563" i="8" s="1"/>
  <c r="R1602" i="8"/>
  <c r="N1602" i="8"/>
  <c r="O1509" i="8"/>
  <c r="O1513" i="8"/>
  <c r="S1513" i="8" s="1"/>
  <c r="AD1513" i="8" s="1"/>
  <c r="N1519" i="8"/>
  <c r="W1523" i="8"/>
  <c r="AA1523" i="8" s="1"/>
  <c r="W1524" i="8"/>
  <c r="AA1524" i="8" s="1"/>
  <c r="AC1532" i="8"/>
  <c r="AF1532" i="8" s="1"/>
  <c r="O1533" i="8"/>
  <c r="S1533" i="8" s="1"/>
  <c r="AD1533" i="8" s="1"/>
  <c r="AC1533" i="8"/>
  <c r="AF1533" i="8" s="1"/>
  <c r="Z1536" i="8"/>
  <c r="X1536" i="8" s="1"/>
  <c r="AB1536" i="8" s="1"/>
  <c r="W1536" i="8"/>
  <c r="AA1536" i="8" s="1"/>
  <c r="AC1540" i="8"/>
  <c r="AF1540" i="8" s="1"/>
  <c r="Z1542" i="8"/>
  <c r="X1542" i="8" s="1"/>
  <c r="AB1542" i="8" s="1"/>
  <c r="P1545" i="8"/>
  <c r="O1545" i="8"/>
  <c r="S1545" i="8" s="1"/>
  <c r="AD1545" i="8" s="1"/>
  <c r="O1546" i="8"/>
  <c r="S1546" i="8" s="1"/>
  <c r="AD1546" i="8" s="1"/>
  <c r="P1546" i="8"/>
  <c r="AJ1546" i="8" s="1"/>
  <c r="AK1546" i="8" s="1"/>
  <c r="AA1548" i="8"/>
  <c r="AC1552" i="8"/>
  <c r="AF1552" i="8" s="1"/>
  <c r="AC1557" i="8"/>
  <c r="AF1557" i="8" s="1"/>
  <c r="P1564" i="8"/>
  <c r="O1564" i="8"/>
  <c r="S1564" i="8" s="1"/>
  <c r="AD1564" i="8" s="1"/>
  <c r="R1569" i="8"/>
  <c r="O1569" i="8"/>
  <c r="N1581" i="8"/>
  <c r="R1581" i="8"/>
  <c r="AC1520" i="8"/>
  <c r="AF1520" i="8" s="1"/>
  <c r="AC1521" i="8"/>
  <c r="AF1521" i="8" s="1"/>
  <c r="AA1525" i="8"/>
  <c r="Z1532" i="8"/>
  <c r="X1532" i="8" s="1"/>
  <c r="AB1532" i="8" s="1"/>
  <c r="AC1537" i="8"/>
  <c r="AF1537" i="8" s="1"/>
  <c r="N1545" i="8"/>
  <c r="AC1553" i="8"/>
  <c r="AF1553" i="8" s="1"/>
  <c r="X1553" i="8"/>
  <c r="AB1553" i="8" s="1"/>
  <c r="AA1560" i="8"/>
  <c r="Z1572" i="8"/>
  <c r="X1572" i="8" s="1"/>
  <c r="AB1572" i="8" s="1"/>
  <c r="Z1545" i="8"/>
  <c r="X1545" i="8" s="1"/>
  <c r="AB1545" i="8" s="1"/>
  <c r="O1550" i="8"/>
  <c r="S1550" i="8" s="1"/>
  <c r="AD1550" i="8" s="1"/>
  <c r="W1556" i="8"/>
  <c r="AA1556" i="8" s="1"/>
  <c r="R1565" i="8"/>
  <c r="S1565" i="8" s="1"/>
  <c r="AD1565" i="8" s="1"/>
  <c r="W1566" i="8"/>
  <c r="AA1566" i="8" s="1"/>
  <c r="Z1566" i="8"/>
  <c r="X1566" i="8" s="1"/>
  <c r="AB1566" i="8" s="1"/>
  <c r="N1569" i="8"/>
  <c r="Z1570" i="8"/>
  <c r="X1570" i="8" s="1"/>
  <c r="AB1570" i="8" s="1"/>
  <c r="AJ1570" i="8"/>
  <c r="AK1570" i="8" s="1"/>
  <c r="AA1577" i="8"/>
  <c r="AC1588" i="8"/>
  <c r="AF1588" i="8" s="1"/>
  <c r="P1628" i="8"/>
  <c r="O1628" i="8"/>
  <c r="S1628" i="8" s="1"/>
  <c r="AD1628" i="8" s="1"/>
  <c r="P1639" i="8"/>
  <c r="O1639" i="8"/>
  <c r="S1639" i="8" s="1"/>
  <c r="AD1639" i="8" s="1"/>
  <c r="AC1549" i="8"/>
  <c r="AF1549" i="8" s="1"/>
  <c r="AC1550" i="8"/>
  <c r="AF1550" i="8" s="1"/>
  <c r="AJ1562" i="8"/>
  <c r="AK1562" i="8" s="1"/>
  <c r="W1565" i="8"/>
  <c r="AA1565" i="8" s="1"/>
  <c r="AC1538" i="8"/>
  <c r="AF1538" i="8" s="1"/>
  <c r="O1554" i="8"/>
  <c r="P1560" i="8"/>
  <c r="O1560" i="8"/>
  <c r="AC1562" i="8"/>
  <c r="AF1562" i="8" s="1"/>
  <c r="R1571" i="8"/>
  <c r="O1571" i="8"/>
  <c r="N1571" i="8"/>
  <c r="W1574" i="8"/>
  <c r="AA1574" i="8" s="1"/>
  <c r="Z1574" i="8"/>
  <c r="X1574" i="8" s="1"/>
  <c r="AB1574" i="8" s="1"/>
  <c r="AJ1584" i="8"/>
  <c r="AK1584" i="8" s="1"/>
  <c r="Z1584" i="8"/>
  <c r="X1584" i="8" s="1"/>
  <c r="AB1584" i="8" s="1"/>
  <c r="W1553" i="8"/>
  <c r="AA1553" i="8" s="1"/>
  <c r="Z1562" i="8"/>
  <c r="X1562" i="8" s="1"/>
  <c r="AB1562" i="8" s="1"/>
  <c r="W1563" i="8"/>
  <c r="AA1563" i="8" s="1"/>
  <c r="N1565" i="8"/>
  <c r="X1565" i="8"/>
  <c r="AB1565" i="8" s="1"/>
  <c r="P1572" i="8"/>
  <c r="AA1572" i="8" s="1"/>
  <c r="O1572" i="8"/>
  <c r="S1572" i="8" s="1"/>
  <c r="AD1572" i="8" s="1"/>
  <c r="AC1574" i="8"/>
  <c r="AF1574" i="8" s="1"/>
  <c r="AC1575" i="8"/>
  <c r="AF1575" i="8" s="1"/>
  <c r="P1577" i="8"/>
  <c r="Z1577" i="8" s="1"/>
  <c r="X1577" i="8" s="1"/>
  <c r="AB1577" i="8" s="1"/>
  <c r="O1577" i="8"/>
  <c r="S1577" i="8" s="1"/>
  <c r="AD1577" i="8" s="1"/>
  <c r="W1591" i="8"/>
  <c r="Z1537" i="8"/>
  <c r="X1537" i="8" s="1"/>
  <c r="AB1537" i="8" s="1"/>
  <c r="Z1541" i="8"/>
  <c r="X1541" i="8" s="1"/>
  <c r="AB1541" i="8" s="1"/>
  <c r="P1554" i="8"/>
  <c r="Z1561" i="8"/>
  <c r="X1561" i="8" s="1"/>
  <c r="AB1561" i="8" s="1"/>
  <c r="AA1570" i="8"/>
  <c r="N1574" i="8"/>
  <c r="R1574" i="8"/>
  <c r="Z1575" i="8"/>
  <c r="X1575" i="8" s="1"/>
  <c r="AB1575" i="8" s="1"/>
  <c r="W1561" i="8"/>
  <c r="AA1561" i="8" s="1"/>
  <c r="AC1565" i="8"/>
  <c r="AF1565" i="8" s="1"/>
  <c r="Z1573" i="8"/>
  <c r="X1573" i="8" s="1"/>
  <c r="AB1573" i="8" s="1"/>
  <c r="O1574" i="8"/>
  <c r="AC1583" i="8"/>
  <c r="AF1583" i="8" s="1"/>
  <c r="AC1587" i="8"/>
  <c r="AF1587" i="8" s="1"/>
  <c r="Z1603" i="8"/>
  <c r="X1603" i="8" s="1"/>
  <c r="AB1603" i="8" s="1"/>
  <c r="AJ1605" i="8"/>
  <c r="AK1605" i="8" s="1"/>
  <c r="AC1605" i="8"/>
  <c r="AF1605" i="8" s="1"/>
  <c r="AC1567" i="8"/>
  <c r="AF1567" i="8" s="1"/>
  <c r="AA1584" i="8"/>
  <c r="AJ1587" i="8"/>
  <c r="AK1587" i="8" s="1"/>
  <c r="Z1587" i="8"/>
  <c r="X1587" i="8" s="1"/>
  <c r="AB1587" i="8" s="1"/>
  <c r="P1591" i="8"/>
  <c r="AJ1591" i="8" s="1"/>
  <c r="O1591" i="8"/>
  <c r="P1592" i="8"/>
  <c r="AJ1592" i="8" s="1"/>
  <c r="AK1592" i="8" s="1"/>
  <c r="O1592" i="8"/>
  <c r="S1592" i="8" s="1"/>
  <c r="AD1592" i="8" s="1"/>
  <c r="AA1599" i="8"/>
  <c r="P1610" i="8"/>
  <c r="O1610" i="8"/>
  <c r="AC1566" i="8"/>
  <c r="AF1566" i="8" s="1"/>
  <c r="Z1567" i="8"/>
  <c r="X1567" i="8" s="1"/>
  <c r="AB1567" i="8" s="1"/>
  <c r="N1573" i="8"/>
  <c r="AC1579" i="8"/>
  <c r="AF1579" i="8" s="1"/>
  <c r="X1579" i="8"/>
  <c r="AB1579" i="8" s="1"/>
  <c r="R1590" i="8"/>
  <c r="O1590" i="8"/>
  <c r="Z1596" i="8"/>
  <c r="X1596" i="8" s="1"/>
  <c r="AB1596" i="8" s="1"/>
  <c r="Z1608" i="8"/>
  <c r="X1608" i="8" s="1"/>
  <c r="AB1608" i="8" s="1"/>
  <c r="O1566" i="8"/>
  <c r="S1566" i="8" s="1"/>
  <c r="AD1566" i="8" s="1"/>
  <c r="AC1571" i="8"/>
  <c r="AF1571" i="8" s="1"/>
  <c r="O1579" i="8"/>
  <c r="N1590" i="8"/>
  <c r="W1596" i="8"/>
  <c r="AA1596" i="8" s="1"/>
  <c r="R1598" i="8"/>
  <c r="O1598" i="8"/>
  <c r="P1599" i="8"/>
  <c r="AJ1599" i="8" s="1"/>
  <c r="O1599" i="8"/>
  <c r="S1599" i="8" s="1"/>
  <c r="P1601" i="8"/>
  <c r="O1601" i="8"/>
  <c r="S1601" i="8" s="1"/>
  <c r="W1608" i="8"/>
  <c r="AA1608" i="8" s="1"/>
  <c r="W1611" i="8"/>
  <c r="AA1611" i="8" s="1"/>
  <c r="N1623" i="8"/>
  <c r="W1569" i="8"/>
  <c r="AA1569" i="8" s="1"/>
  <c r="AC1570" i="8"/>
  <c r="AF1570" i="8" s="1"/>
  <c r="Z1571" i="8"/>
  <c r="X1571" i="8" s="1"/>
  <c r="AB1571" i="8" s="1"/>
  <c r="O1573" i="8"/>
  <c r="S1573" i="8" s="1"/>
  <c r="AD1573" i="8" s="1"/>
  <c r="AA1575" i="8"/>
  <c r="O1576" i="8"/>
  <c r="S1576" i="8" s="1"/>
  <c r="AD1576" i="8" s="1"/>
  <c r="Z1576" i="8"/>
  <c r="X1576" i="8" s="1"/>
  <c r="AB1576" i="8" s="1"/>
  <c r="AC1584" i="8"/>
  <c r="AF1584" i="8" s="1"/>
  <c r="R1579" i="8"/>
  <c r="S1579" i="8" s="1"/>
  <c r="AD1579" i="8" s="1"/>
  <c r="X1586" i="8"/>
  <c r="AB1586" i="8" s="1"/>
  <c r="AA1592" i="8"/>
  <c r="Z1595" i="8"/>
  <c r="X1595" i="8" s="1"/>
  <c r="AB1595" i="8" s="1"/>
  <c r="AJ1595" i="8"/>
  <c r="AK1595" i="8" s="1"/>
  <c r="W1602" i="8"/>
  <c r="AA1602" i="8" s="1"/>
  <c r="P1606" i="8"/>
  <c r="AJ1606" i="8" s="1"/>
  <c r="AK1606" i="8" s="1"/>
  <c r="O1606" i="8"/>
  <c r="S1606" i="8" s="1"/>
  <c r="AD1606" i="8" s="1"/>
  <c r="N1598" i="8"/>
  <c r="N1607" i="8"/>
  <c r="R1610" i="8"/>
  <c r="O1623" i="8"/>
  <c r="S1623" i="8" s="1"/>
  <c r="R1636" i="8"/>
  <c r="N1636" i="8"/>
  <c r="N1578" i="8"/>
  <c r="W1582" i="8"/>
  <c r="AA1582" i="8" s="1"/>
  <c r="AC1586" i="8"/>
  <c r="AF1586" i="8" s="1"/>
  <c r="N1594" i="8"/>
  <c r="W1597" i="8"/>
  <c r="X1598" i="8"/>
  <c r="AB1598" i="8" s="1"/>
  <c r="AC1599" i="8"/>
  <c r="AF1599" i="8" s="1"/>
  <c r="W1605" i="8"/>
  <c r="AA1605" i="8" s="1"/>
  <c r="P1607" i="8"/>
  <c r="AA1607" i="8" s="1"/>
  <c r="O1607" i="8"/>
  <c r="S1607" i="8" s="1"/>
  <c r="AD1607" i="8" s="1"/>
  <c r="N1611" i="8"/>
  <c r="W1612" i="8"/>
  <c r="X1613" i="8"/>
  <c r="AB1613" i="8" s="1"/>
  <c r="N1614" i="8"/>
  <c r="R1614" i="8"/>
  <c r="AC1614" i="8"/>
  <c r="AF1614" i="8" s="1"/>
  <c r="N1616" i="8"/>
  <c r="Z1628" i="8"/>
  <c r="X1628" i="8" s="1"/>
  <c r="AB1628" i="8" s="1"/>
  <c r="W1631" i="8"/>
  <c r="AA1631" i="8" s="1"/>
  <c r="X1642" i="8"/>
  <c r="AB1642" i="8" s="1"/>
  <c r="P1589" i="8"/>
  <c r="Z1589" i="8" s="1"/>
  <c r="X1589" i="8" s="1"/>
  <c r="AB1589" i="8" s="1"/>
  <c r="O1589" i="8"/>
  <c r="S1589" i="8" s="1"/>
  <c r="AD1589" i="8" s="1"/>
  <c r="Z1590" i="8"/>
  <c r="X1590" i="8" s="1"/>
  <c r="AB1590" i="8" s="1"/>
  <c r="AJ1590" i="8"/>
  <c r="AK1590" i="8" s="1"/>
  <c r="AC1591" i="8"/>
  <c r="AF1591" i="8" s="1"/>
  <c r="O1596" i="8"/>
  <c r="S1596" i="8" s="1"/>
  <c r="AD1596" i="8" s="1"/>
  <c r="Z1605" i="8"/>
  <c r="X1605" i="8" s="1"/>
  <c r="AB1605" i="8" s="1"/>
  <c r="P1608" i="8"/>
  <c r="O1608" i="8"/>
  <c r="S1608" i="8" s="1"/>
  <c r="AD1608" i="8" s="1"/>
  <c r="O1611" i="8"/>
  <c r="S1611" i="8" s="1"/>
  <c r="AA1628" i="8"/>
  <c r="Z1631" i="8"/>
  <c r="X1631" i="8" s="1"/>
  <c r="AB1631" i="8" s="1"/>
  <c r="O1578" i="8"/>
  <c r="S1578" i="8" s="1"/>
  <c r="AD1578" i="8" s="1"/>
  <c r="N1586" i="8"/>
  <c r="S1588" i="8"/>
  <c r="AD1588" i="8" s="1"/>
  <c r="Z1588" i="8"/>
  <c r="X1588" i="8" s="1"/>
  <c r="AB1588" i="8" s="1"/>
  <c r="N1589" i="8"/>
  <c r="W1593" i="8"/>
  <c r="O1594" i="8"/>
  <c r="S1594" i="8" s="1"/>
  <c r="AD1594" i="8" s="1"/>
  <c r="AA1601" i="8"/>
  <c r="O1602" i="8"/>
  <c r="P1603" i="8"/>
  <c r="AA1603" i="8" s="1"/>
  <c r="O1603" i="8"/>
  <c r="S1603" i="8" s="1"/>
  <c r="AD1603" i="8" s="1"/>
  <c r="Z1606" i="8"/>
  <c r="AC1611" i="8"/>
  <c r="AF1611" i="8" s="1"/>
  <c r="N1613" i="8"/>
  <c r="O1614" i="8"/>
  <c r="W1623" i="8"/>
  <c r="AA1623" i="8" s="1"/>
  <c r="AC1631" i="8"/>
  <c r="AF1631" i="8" s="1"/>
  <c r="AC1635" i="8"/>
  <c r="AF1635" i="8" s="1"/>
  <c r="X1646" i="8"/>
  <c r="AB1646" i="8" s="1"/>
  <c r="O1581" i="8"/>
  <c r="P1593" i="8"/>
  <c r="O1593" i="8"/>
  <c r="S1593" i="8" s="1"/>
  <c r="AD1593" i="8" s="1"/>
  <c r="Z1594" i="8"/>
  <c r="X1594" i="8" s="1"/>
  <c r="AB1594" i="8" s="1"/>
  <c r="AC1595" i="8"/>
  <c r="AF1595" i="8" s="1"/>
  <c r="N1597" i="8"/>
  <c r="AC1600" i="8"/>
  <c r="AF1600" i="8" s="1"/>
  <c r="AJ1600" i="8"/>
  <c r="AK1600" i="8" s="1"/>
  <c r="W1606" i="8"/>
  <c r="AA1606" i="8" s="1"/>
  <c r="P1612" i="8"/>
  <c r="O1612" i="8"/>
  <c r="S1612" i="8" s="1"/>
  <c r="AD1612" i="8" s="1"/>
  <c r="AA1614" i="8"/>
  <c r="AJ1614" i="8"/>
  <c r="Z1614" i="8"/>
  <c r="X1614" i="8" s="1"/>
  <c r="AB1614" i="8" s="1"/>
  <c r="O1615" i="8"/>
  <c r="S1615" i="8" s="1"/>
  <c r="AD1615" i="8" s="1"/>
  <c r="AA1639" i="8"/>
  <c r="Z1592" i="8"/>
  <c r="X1592" i="8" s="1"/>
  <c r="AB1592" i="8" s="1"/>
  <c r="P1597" i="8"/>
  <c r="Z1597" i="8" s="1"/>
  <c r="X1597" i="8" s="1"/>
  <c r="AB1597" i="8" s="1"/>
  <c r="O1597" i="8"/>
  <c r="S1597" i="8" s="1"/>
  <c r="X1606" i="8"/>
  <c r="AB1606" i="8" s="1"/>
  <c r="Z1607" i="8"/>
  <c r="X1607" i="8" s="1"/>
  <c r="AB1607" i="8" s="1"/>
  <c r="P1609" i="8"/>
  <c r="O1609" i="8"/>
  <c r="S1609" i="8" s="1"/>
  <c r="AD1609" i="8" s="1"/>
  <c r="Z1615" i="8"/>
  <c r="X1615" i="8" s="1"/>
  <c r="AB1615" i="8" s="1"/>
  <c r="AA1617" i="8"/>
  <c r="AJ1617" i="8"/>
  <c r="AK1617" i="8" s="1"/>
  <c r="AC1618" i="8"/>
  <c r="AF1618" i="8" s="1"/>
  <c r="Z1621" i="8"/>
  <c r="X1621" i="8" s="1"/>
  <c r="AB1621" i="8" s="1"/>
  <c r="AC1622" i="8"/>
  <c r="AF1622" i="8" s="1"/>
  <c r="AC1627" i="8"/>
  <c r="AF1627" i="8" s="1"/>
  <c r="Z1629" i="8"/>
  <c r="X1629" i="8" s="1"/>
  <c r="AB1629" i="8" s="1"/>
  <c r="AJ1629" i="8"/>
  <c r="AC1630" i="8"/>
  <c r="AF1630" i="8" s="1"/>
  <c r="AA1635" i="8"/>
  <c r="AJ1642" i="8"/>
  <c r="AK1642" i="8" s="1"/>
  <c r="P1644" i="8"/>
  <c r="O1644" i="8"/>
  <c r="S1644" i="8" s="1"/>
  <c r="AD1644" i="8" s="1"/>
  <c r="Z1618" i="8"/>
  <c r="Z1619" i="8"/>
  <c r="X1619" i="8" s="1"/>
  <c r="AB1619" i="8" s="1"/>
  <c r="P1624" i="8"/>
  <c r="O1624" i="8"/>
  <c r="S1624" i="8" s="1"/>
  <c r="Z1625" i="8"/>
  <c r="X1625" i="8" s="1"/>
  <c r="AB1625" i="8" s="1"/>
  <c r="AC1626" i="8"/>
  <c r="AF1626" i="8" s="1"/>
  <c r="AA1637" i="8"/>
  <c r="Z1639" i="8"/>
  <c r="X1639" i="8" s="1"/>
  <c r="AB1639" i="8" s="1"/>
  <c r="N1641" i="8"/>
  <c r="X1641" i="8"/>
  <c r="AB1641" i="8" s="1"/>
  <c r="AC1642" i="8"/>
  <c r="AF1642" i="8" s="1"/>
  <c r="AC1619" i="8"/>
  <c r="AF1619" i="8" s="1"/>
  <c r="AC1621" i="8"/>
  <c r="AF1621" i="8" s="1"/>
  <c r="Z1627" i="8"/>
  <c r="X1627" i="8" s="1"/>
  <c r="AB1627" i="8" s="1"/>
  <c r="O1633" i="8"/>
  <c r="S1633" i="8" s="1"/>
  <c r="Z1633" i="8"/>
  <c r="X1633" i="8" s="1"/>
  <c r="AB1633" i="8" s="1"/>
  <c r="AC1634" i="8"/>
  <c r="AF1634" i="8" s="1"/>
  <c r="AC1637" i="8"/>
  <c r="AF1637" i="8" s="1"/>
  <c r="Z1643" i="8"/>
  <c r="X1643" i="8" s="1"/>
  <c r="AB1643" i="8" s="1"/>
  <c r="N1645" i="8"/>
  <c r="X1645" i="8"/>
  <c r="AB1645" i="8" s="1"/>
  <c r="AJ1646" i="8"/>
  <c r="AK1646" i="8" s="1"/>
  <c r="AC1602" i="8"/>
  <c r="AF1602" i="8" s="1"/>
  <c r="N1617" i="8"/>
  <c r="AC1625" i="8"/>
  <c r="AF1625" i="8" s="1"/>
  <c r="S1635" i="8"/>
  <c r="AD1635" i="8" s="1"/>
  <c r="P1636" i="8"/>
  <c r="AA1636" i="8" s="1"/>
  <c r="O1636" i="8"/>
  <c r="O1645" i="8"/>
  <c r="S1645" i="8" s="1"/>
  <c r="AC1646" i="8"/>
  <c r="AF1646" i="8" s="1"/>
  <c r="AC1606" i="8"/>
  <c r="AF1606" i="8" s="1"/>
  <c r="AC1641" i="8"/>
  <c r="AF1641" i="8" s="1"/>
  <c r="Z1644" i="8"/>
  <c r="X1644" i="8" s="1"/>
  <c r="AB1644" i="8" s="1"/>
  <c r="AC1610" i="8"/>
  <c r="AF1610" i="8" s="1"/>
  <c r="O1616" i="8"/>
  <c r="S1616" i="8" s="1"/>
  <c r="N1625" i="8"/>
  <c r="P1640" i="8"/>
  <c r="Z1640" i="8" s="1"/>
  <c r="X1640" i="8" s="1"/>
  <c r="AB1640" i="8" s="1"/>
  <c r="O1640" i="8"/>
  <c r="S1640" i="8" s="1"/>
  <c r="O1643" i="8"/>
  <c r="S1643" i="8" s="1"/>
  <c r="AD1643" i="8" s="1"/>
  <c r="Z1647" i="8"/>
  <c r="X1647" i="8" s="1"/>
  <c r="AB1647" i="8" s="1"/>
  <c r="X1618" i="8"/>
  <c r="AB1618" i="8" s="1"/>
  <c r="X1622" i="8"/>
  <c r="AB1622" i="8" s="1"/>
  <c r="AC1623" i="8"/>
  <c r="AF1623" i="8" s="1"/>
  <c r="X1630" i="8"/>
  <c r="AB1630" i="8" s="1"/>
  <c r="S1631" i="8"/>
  <c r="AD1631" i="8" s="1"/>
  <c r="P1632" i="8"/>
  <c r="O1632" i="8"/>
  <c r="S1632" i="8" s="1"/>
  <c r="Z1635" i="8"/>
  <c r="X1635" i="8" s="1"/>
  <c r="AB1635" i="8" s="1"/>
  <c r="X1637" i="8"/>
  <c r="AB1637" i="8" s="1"/>
  <c r="AC1638" i="8"/>
  <c r="AF1638" i="8" s="1"/>
  <c r="AC1645" i="8"/>
  <c r="AF1645" i="8" s="1"/>
  <c r="K28" i="6"/>
  <c r="K55" i="6"/>
  <c r="K1" i="6"/>
  <c r="S1243" i="8" l="1"/>
  <c r="S888" i="8"/>
  <c r="AD888" i="8" s="1"/>
  <c r="S1207" i="8"/>
  <c r="AD1207" i="8" s="1"/>
  <c r="S1393" i="8"/>
  <c r="AD1393" i="8" s="1"/>
  <c r="S1619" i="8"/>
  <c r="AD1619" i="8" s="1"/>
  <c r="S1568" i="8"/>
  <c r="AD1568" i="8" s="1"/>
  <c r="S1361" i="8"/>
  <c r="AD1361" i="8" s="1"/>
  <c r="S786" i="8"/>
  <c r="S1395" i="8"/>
  <c r="AD1395" i="8" s="1"/>
  <c r="S1050" i="8"/>
  <c r="AD1050" i="8" s="1"/>
  <c r="S1590" i="8"/>
  <c r="AD1590" i="8" s="1"/>
  <c r="S1468" i="8"/>
  <c r="AD1468" i="8" s="1"/>
  <c r="S1604" i="8"/>
  <c r="AD1604" i="8" s="1"/>
  <c r="S1318" i="8"/>
  <c r="AD1318" i="8" s="1"/>
  <c r="S682" i="8"/>
  <c r="AD682" i="8" s="1"/>
  <c r="S1618" i="8"/>
  <c r="AD1618" i="8" s="1"/>
  <c r="S872" i="8"/>
  <c r="AD872" i="8" s="1"/>
  <c r="S656" i="8"/>
  <c r="AD656" i="8" s="1"/>
  <c r="S1306" i="8"/>
  <c r="AD1306" i="8" s="1"/>
  <c r="S812" i="8"/>
  <c r="AD812" i="8" s="1"/>
  <c r="S942" i="8"/>
  <c r="AD942" i="8" s="1"/>
  <c r="S696" i="8"/>
  <c r="AD696" i="8" s="1"/>
  <c r="S299" i="8"/>
  <c r="AD299" i="8" s="1"/>
  <c r="S598" i="8"/>
  <c r="AD598" i="8" s="1"/>
  <c r="S1436" i="8"/>
  <c r="S1060" i="8"/>
  <c r="AD1060" i="8" s="1"/>
  <c r="S1199" i="8"/>
  <c r="AD1199" i="8" s="1"/>
  <c r="S1064" i="8"/>
  <c r="S776" i="8"/>
  <c r="AD776" i="8" s="1"/>
  <c r="S236" i="8"/>
  <c r="AD236" i="8" s="1"/>
  <c r="S439" i="8"/>
  <c r="AD439" i="8" s="1"/>
  <c r="S1057" i="8"/>
  <c r="AD1057" i="8" s="1"/>
  <c r="S1323" i="8"/>
  <c r="AD1323" i="8" s="1"/>
  <c r="S1488" i="8"/>
  <c r="AD1488" i="8" s="1"/>
  <c r="S1470" i="8"/>
  <c r="AD1470" i="8" s="1"/>
  <c r="S1313" i="8"/>
  <c r="AD1313" i="8" s="1"/>
  <c r="S415" i="8"/>
  <c r="AD415" i="8" s="1"/>
  <c r="S1411" i="8"/>
  <c r="AD1411" i="8" s="1"/>
  <c r="S1000" i="8"/>
  <c r="S920" i="8"/>
  <c r="AD920" i="8" s="1"/>
  <c r="S672" i="8"/>
  <c r="S292" i="8"/>
  <c r="S1610" i="8"/>
  <c r="S1499" i="8"/>
  <c r="S1325" i="8"/>
  <c r="S647" i="8"/>
  <c r="AD647" i="8" s="1"/>
  <c r="S1524" i="8"/>
  <c r="AD1524" i="8" s="1"/>
  <c r="S895" i="8"/>
  <c r="AD895" i="8" s="1"/>
  <c r="S319" i="8"/>
  <c r="AD319" i="8" s="1"/>
  <c r="S212" i="8"/>
  <c r="S1149" i="8"/>
  <c r="S1040" i="8"/>
  <c r="S1187" i="8"/>
  <c r="AD1187" i="8" s="1"/>
  <c r="S1517" i="8"/>
  <c r="AD1517" i="8" s="1"/>
  <c r="S1432" i="8"/>
  <c r="S965" i="8"/>
  <c r="AD965" i="8" s="1"/>
  <c r="S1575" i="8"/>
  <c r="S1305" i="8"/>
  <c r="AD1305" i="8" s="1"/>
  <c r="S1141" i="8"/>
  <c r="S959" i="8"/>
  <c r="AD959" i="8" s="1"/>
  <c r="S1238" i="8"/>
  <c r="AD1238" i="8" s="1"/>
  <c r="S368" i="8"/>
  <c r="AD368" i="8" s="1"/>
  <c r="S1591" i="8"/>
  <c r="S951" i="8"/>
  <c r="S379" i="8"/>
  <c r="AD379" i="8" s="1"/>
  <c r="S644" i="8"/>
  <c r="S1479" i="8"/>
  <c r="AD1479" i="8" s="1"/>
  <c r="S1567" i="8"/>
  <c r="AD1567" i="8" s="1"/>
  <c r="S1381" i="8"/>
  <c r="AD1381" i="8" s="1"/>
  <c r="S945" i="8"/>
  <c r="S933" i="8"/>
  <c r="AD933" i="8" s="1"/>
  <c r="S694" i="8"/>
  <c r="AD694" i="8" s="1"/>
  <c r="S1520" i="8"/>
  <c r="S1257" i="8"/>
  <c r="AD1257" i="8" s="1"/>
  <c r="S1428" i="8"/>
  <c r="AD1428" i="8" s="1"/>
  <c r="S1218" i="8"/>
  <c r="AD1218" i="8" s="1"/>
  <c r="S688" i="8"/>
  <c r="S512" i="8"/>
  <c r="S230" i="8"/>
  <c r="AD230" i="8" s="1"/>
  <c r="S245" i="8"/>
  <c r="AD245" i="8" s="1"/>
  <c r="S380" i="8"/>
  <c r="S1453" i="8"/>
  <c r="AD1453" i="8" s="1"/>
  <c r="S1321" i="8"/>
  <c r="AD1321" i="8" s="1"/>
  <c r="S1173" i="8"/>
  <c r="AD1173" i="8" s="1"/>
  <c r="S611" i="8"/>
  <c r="AD611" i="8" s="1"/>
  <c r="S200" i="8"/>
  <c r="AD200" i="8" s="1"/>
  <c r="S1569" i="8"/>
  <c r="AD1569" i="8" s="1"/>
  <c r="S1450" i="8"/>
  <c r="S1355" i="8"/>
  <c r="AD1355" i="8" s="1"/>
  <c r="S915" i="8"/>
  <c r="AD915" i="8" s="1"/>
  <c r="S805" i="8"/>
  <c r="AD805" i="8" s="1"/>
  <c r="S802" i="8"/>
  <c r="AD802" i="8" s="1"/>
  <c r="S1158" i="8"/>
  <c r="AD1158" i="8" s="1"/>
  <c r="S1132" i="8"/>
  <c r="AD1132" i="8" s="1"/>
  <c r="S1098" i="8"/>
  <c r="AD1098" i="8" s="1"/>
  <c r="S1011" i="8"/>
  <c r="S500" i="8"/>
  <c r="S479" i="8"/>
  <c r="AD479" i="8" s="1"/>
  <c r="S440" i="8"/>
  <c r="AD440" i="8" s="1"/>
  <c r="S376" i="8"/>
  <c r="S1391" i="8"/>
  <c r="AD1391" i="8" s="1"/>
  <c r="S1285" i="8"/>
  <c r="AD1285" i="8" s="1"/>
  <c r="S520" i="8"/>
  <c r="AD520" i="8" s="1"/>
  <c r="S1363" i="8"/>
  <c r="AD1363" i="8" s="1"/>
  <c r="S1314" i="8"/>
  <c r="S215" i="8"/>
  <c r="AD215" i="8" s="1"/>
  <c r="S988" i="8"/>
  <c r="AD988" i="8" s="1"/>
  <c r="S271" i="8"/>
  <c r="AD271" i="8" s="1"/>
  <c r="S264" i="8"/>
  <c r="AD264" i="8" s="1"/>
  <c r="S836" i="8"/>
  <c r="AD836" i="8" s="1"/>
  <c r="S1345" i="8"/>
  <c r="AD1345" i="8" s="1"/>
  <c r="S1490" i="8"/>
  <c r="AD1490" i="8" s="1"/>
  <c r="S851" i="8"/>
  <c r="AD851" i="8" s="1"/>
  <c r="S551" i="8"/>
  <c r="AD551" i="8" s="1"/>
  <c r="S351" i="8"/>
  <c r="AD351" i="8" s="1"/>
  <c r="S214" i="8"/>
  <c r="S185" i="8"/>
  <c r="AD185" i="8" s="1"/>
  <c r="AA972" i="8"/>
  <c r="S961" i="8"/>
  <c r="AD961" i="8" s="1"/>
  <c r="S772" i="8"/>
  <c r="S252" i="8"/>
  <c r="AD252" i="8" s="1"/>
  <c r="S1035" i="8"/>
  <c r="AD1035" i="8" s="1"/>
  <c r="S999" i="8"/>
  <c r="AD999" i="8" s="1"/>
  <c r="S1039" i="8"/>
  <c r="S284" i="8"/>
  <c r="AD284" i="8" s="1"/>
  <c r="S1473" i="8"/>
  <c r="S1416" i="8"/>
  <c r="AD1416" i="8" s="1"/>
  <c r="S1192" i="8"/>
  <c r="AD1192" i="8" s="1"/>
  <c r="S1277" i="8"/>
  <c r="AD1277" i="8" s="1"/>
  <c r="S936" i="8"/>
  <c r="AD936" i="8" s="1"/>
  <c r="S887" i="8"/>
  <c r="AD887" i="8" s="1"/>
  <c r="S481" i="8"/>
  <c r="S1138" i="8"/>
  <c r="AD1138" i="8" s="1"/>
  <c r="S1380" i="8"/>
  <c r="AD1380" i="8" s="1"/>
  <c r="S1502" i="8"/>
  <c r="S1429" i="8"/>
  <c r="S1536" i="8"/>
  <c r="AD1536" i="8" s="1"/>
  <c r="S1157" i="8"/>
  <c r="S955" i="8"/>
  <c r="AD955" i="8" s="1"/>
  <c r="S1467" i="8"/>
  <c r="AD1467" i="8" s="1"/>
  <c r="S1421" i="8"/>
  <c r="AD1421" i="8" s="1"/>
  <c r="S1070" i="8"/>
  <c r="AD1070" i="8" s="1"/>
  <c r="S1115" i="8"/>
  <c r="AD1115" i="8" s="1"/>
  <c r="S845" i="8"/>
  <c r="AD845" i="8" s="1"/>
  <c r="S673" i="8"/>
  <c r="AD673" i="8" s="1"/>
  <c r="S865" i="8"/>
  <c r="AD865" i="8" s="1"/>
  <c r="S327" i="8"/>
  <c r="AD327" i="8" s="1"/>
  <c r="S1458" i="8"/>
  <c r="S261" i="8"/>
  <c r="AD261" i="8" s="1"/>
  <c r="S676" i="8"/>
  <c r="AD676" i="8" s="1"/>
  <c r="S937" i="8"/>
  <c r="AD937" i="8" s="1"/>
  <c r="S1521" i="8"/>
  <c r="AD1521" i="8" s="1"/>
  <c r="S884" i="8"/>
  <c r="AD884" i="8" s="1"/>
  <c r="AA1228" i="8"/>
  <c r="S1121" i="8"/>
  <c r="AD1121" i="8" s="1"/>
  <c r="S818" i="8"/>
  <c r="S706" i="8"/>
  <c r="S1532" i="8"/>
  <c r="S1543" i="8"/>
  <c r="S1337" i="8"/>
  <c r="AD1337" i="8" s="1"/>
  <c r="S1261" i="8"/>
  <c r="AD1261" i="8" s="1"/>
  <c r="S1019" i="8"/>
  <c r="S840" i="8"/>
  <c r="S922" i="8"/>
  <c r="AD922" i="8" s="1"/>
  <c r="S935" i="8"/>
  <c r="S724" i="8"/>
  <c r="AD724" i="8" s="1"/>
  <c r="S677" i="8"/>
  <c r="AD677" i="8" s="1"/>
  <c r="S235" i="8"/>
  <c r="AD235" i="8" s="1"/>
  <c r="S213" i="8"/>
  <c r="AD213" i="8" s="1"/>
  <c r="S579" i="8"/>
  <c r="AD579" i="8" s="1"/>
  <c r="S275" i="8"/>
  <c r="AD275" i="8" s="1"/>
  <c r="S1527" i="8"/>
  <c r="AD1527" i="8" s="1"/>
  <c r="S692" i="8"/>
  <c r="AD692" i="8" s="1"/>
  <c r="S1335" i="8"/>
  <c r="AD1335" i="8" s="1"/>
  <c r="S929" i="8"/>
  <c r="AD929" i="8" s="1"/>
  <c r="S808" i="8"/>
  <c r="AD808" i="8" s="1"/>
  <c r="S671" i="8"/>
  <c r="S491" i="8"/>
  <c r="S1523" i="8"/>
  <c r="AD1523" i="8" s="1"/>
  <c r="S1438" i="8"/>
  <c r="AD1438" i="8" s="1"/>
  <c r="S1365" i="8"/>
  <c r="AD1365" i="8" s="1"/>
  <c r="S1297" i="8"/>
  <c r="AD1297" i="8" s="1"/>
  <c r="S1099" i="8"/>
  <c r="AD1099" i="8" s="1"/>
  <c r="S1367" i="8"/>
  <c r="AD1367" i="8" s="1"/>
  <c r="S975" i="8"/>
  <c r="AD975" i="8" s="1"/>
  <c r="S921" i="8"/>
  <c r="AD921" i="8" s="1"/>
  <c r="S764" i="8"/>
  <c r="AD764" i="8" s="1"/>
  <c r="S630" i="8"/>
  <c r="S794" i="8"/>
  <c r="S335" i="8"/>
  <c r="AD335" i="8" s="1"/>
  <c r="S416" i="8"/>
  <c r="AD416" i="8" s="1"/>
  <c r="S276" i="8"/>
  <c r="AD276" i="8" s="1"/>
  <c r="S207" i="8"/>
  <c r="AD207" i="8" s="1"/>
  <c r="S623" i="8"/>
  <c r="S225" i="8"/>
  <c r="AD225" i="8" s="1"/>
  <c r="S202" i="8"/>
  <c r="AD202" i="8" s="1"/>
  <c r="S253" i="8"/>
  <c r="AD253" i="8" s="1"/>
  <c r="S832" i="8"/>
  <c r="AD832" i="8" s="1"/>
  <c r="S1311" i="8"/>
  <c r="S1171" i="8"/>
  <c r="AD1171" i="8" s="1"/>
  <c r="S642" i="8"/>
  <c r="AD642" i="8" s="1"/>
  <c r="S499" i="8"/>
  <c r="S205" i="8"/>
  <c r="AD205" i="8" s="1"/>
  <c r="S359" i="8"/>
  <c r="AD359" i="8" s="1"/>
  <c r="S1327" i="8"/>
  <c r="AD1327" i="8" s="1"/>
  <c r="S1201" i="8"/>
  <c r="S1163" i="8"/>
  <c r="S1440" i="8"/>
  <c r="AD1440" i="8" s="1"/>
  <c r="S987" i="8"/>
  <c r="AD987" i="8" s="1"/>
  <c r="S1095" i="8"/>
  <c r="AD1095" i="8" s="1"/>
  <c r="S732" i="8"/>
  <c r="S790" i="8"/>
  <c r="S824" i="8"/>
  <c r="AD824" i="8" s="1"/>
  <c r="S300" i="8"/>
  <c r="AD300" i="8" s="1"/>
  <c r="S272" i="8"/>
  <c r="S204" i="8"/>
  <c r="S404" i="8"/>
  <c r="AD404" i="8" s="1"/>
  <c r="S388" i="8"/>
  <c r="AD388" i="8" s="1"/>
  <c r="S984" i="8"/>
  <c r="S880" i="8"/>
  <c r="S881" i="8"/>
  <c r="AD881" i="8" s="1"/>
  <c r="S690" i="8"/>
  <c r="AD690" i="8" s="1"/>
  <c r="S545" i="8"/>
  <c r="AD545" i="8" s="1"/>
  <c r="S495" i="8"/>
  <c r="S197" i="8"/>
  <c r="AD197" i="8" s="1"/>
  <c r="S1541" i="8"/>
  <c r="AD1541" i="8" s="1"/>
  <c r="S1153" i="8"/>
  <c r="AD1153" i="8" s="1"/>
  <c r="S1184" i="8"/>
  <c r="AD1184" i="8" s="1"/>
  <c r="S1049" i="8"/>
  <c r="S971" i="8"/>
  <c r="AD971" i="8" s="1"/>
  <c r="S1048" i="8"/>
  <c r="S814" i="8"/>
  <c r="AD814" i="8" s="1"/>
  <c r="S586" i="8"/>
  <c r="AD586" i="8" s="1"/>
  <c r="S1244" i="8"/>
  <c r="AD1244" i="8" s="1"/>
  <c r="S1535" i="8"/>
  <c r="AD1535" i="8" s="1"/>
  <c r="S497" i="8"/>
  <c r="AD497" i="8" s="1"/>
  <c r="S472" i="8"/>
  <c r="AD472" i="8" s="1"/>
  <c r="S352" i="8"/>
  <c r="AD352" i="8" s="1"/>
  <c r="S521" i="8"/>
  <c r="AD521" i="8" s="1"/>
  <c r="S546" i="8"/>
  <c r="AD546" i="8" s="1"/>
  <c r="S460" i="8"/>
  <c r="S583" i="8"/>
  <c r="AD583" i="8" s="1"/>
  <c r="S206" i="8"/>
  <c r="AD206" i="8" s="1"/>
  <c r="S241" i="8"/>
  <c r="AJ21" i="8"/>
  <c r="AK21" i="8" s="1"/>
  <c r="AJ70" i="8"/>
  <c r="AK70" i="8" s="1"/>
  <c r="AJ88" i="8"/>
  <c r="AK88" i="8" s="1"/>
  <c r="AJ6" i="8"/>
  <c r="AK6" i="8" s="1"/>
  <c r="AJ49" i="8"/>
  <c r="AJ48" i="8"/>
  <c r="AK48" i="8" s="1"/>
  <c r="AJ4" i="8"/>
  <c r="AK4" i="8" s="1"/>
  <c r="AJ7" i="8"/>
  <c r="AK7" i="8" s="1"/>
  <c r="AJ23" i="8"/>
  <c r="AK23" i="8" s="1"/>
  <c r="AJ80" i="8"/>
  <c r="AK80" i="8" s="1"/>
  <c r="AJ14" i="8"/>
  <c r="AJ60" i="8"/>
  <c r="AK60" i="8" s="1"/>
  <c r="AJ87" i="8"/>
  <c r="AK87" i="8" s="1"/>
  <c r="AJ8" i="8"/>
  <c r="AK8" i="8" s="1"/>
  <c r="AJ16" i="8"/>
  <c r="AK16" i="8" s="1"/>
  <c r="AJ24" i="8"/>
  <c r="AK24" i="8" s="1"/>
  <c r="AJ52" i="8"/>
  <c r="AK52" i="8" s="1"/>
  <c r="AJ47" i="8"/>
  <c r="AK47" i="8" s="1"/>
  <c r="AJ41" i="8"/>
  <c r="AK41" i="8" s="1"/>
  <c r="AJ61" i="8"/>
  <c r="AK61" i="8" s="1"/>
  <c r="AJ5" i="8"/>
  <c r="AK5" i="8" s="1"/>
  <c r="AJ95" i="8"/>
  <c r="AK95" i="8" s="1"/>
  <c r="AJ13" i="8"/>
  <c r="AK13" i="8" s="1"/>
  <c r="AJ15" i="8"/>
  <c r="AK15" i="8" s="1"/>
  <c r="AJ102" i="8"/>
  <c r="AK102" i="8" s="1"/>
  <c r="AJ1632" i="8"/>
  <c r="AC1632" i="8"/>
  <c r="AF1632" i="8" s="1"/>
  <c r="AJ1644" i="8"/>
  <c r="AK1644" i="8" s="1"/>
  <c r="AC1644" i="8"/>
  <c r="AF1644" i="8" s="1"/>
  <c r="S1614" i="8"/>
  <c r="S1598" i="8"/>
  <c r="AD1598" i="8" s="1"/>
  <c r="AJ1610" i="8"/>
  <c r="AA1610" i="8"/>
  <c r="Z1610" i="8"/>
  <c r="X1610" i="8" s="1"/>
  <c r="AB1610" i="8" s="1"/>
  <c r="AA1589" i="8"/>
  <c r="AJ1554" i="8"/>
  <c r="AC1554" i="8"/>
  <c r="AF1554" i="8" s="1"/>
  <c r="AC1546" i="8"/>
  <c r="AF1546" i="8" s="1"/>
  <c r="AC1528" i="8"/>
  <c r="AF1528" i="8" s="1"/>
  <c r="AJ1500" i="8"/>
  <c r="AK1500" i="8" s="1"/>
  <c r="AC1500" i="8"/>
  <c r="AF1500" i="8" s="1"/>
  <c r="AA1529" i="8"/>
  <c r="AA1640" i="8"/>
  <c r="AA1493" i="8"/>
  <c r="AJ1463" i="8"/>
  <c r="AK1463" i="8" s="1"/>
  <c r="AC1463" i="8"/>
  <c r="AF1463" i="8" s="1"/>
  <c r="S1505" i="8"/>
  <c r="AD1505" i="8" s="1"/>
  <c r="S1469" i="8"/>
  <c r="AD1469" i="8" s="1"/>
  <c r="AC1499" i="8"/>
  <c r="AF1499" i="8" s="1"/>
  <c r="AJ1499" i="8"/>
  <c r="Z1457" i="8"/>
  <c r="X1457" i="8" s="1"/>
  <c r="AB1457" i="8" s="1"/>
  <c r="AJ1457" i="8"/>
  <c r="AC1422" i="8"/>
  <c r="AF1422" i="8" s="1"/>
  <c r="AA1307" i="8"/>
  <c r="S1359" i="8"/>
  <c r="AD1359" i="8" s="1"/>
  <c r="AJ1299" i="8"/>
  <c r="AK1299" i="8" s="1"/>
  <c r="AC1299" i="8"/>
  <c r="AF1299" i="8" s="1"/>
  <c r="AJ1388" i="8"/>
  <c r="AK1388" i="8" s="1"/>
  <c r="Z1388" i="8"/>
  <c r="X1388" i="8" s="1"/>
  <c r="AB1388" i="8" s="1"/>
  <c r="AA1359" i="8"/>
  <c r="S1251" i="8"/>
  <c r="AD1251" i="8" s="1"/>
  <c r="AJ1201" i="8"/>
  <c r="AC1201" i="8"/>
  <c r="AF1201" i="8" s="1"/>
  <c r="AC1322" i="8"/>
  <c r="AF1322" i="8" s="1"/>
  <c r="AJ1193" i="8"/>
  <c r="AC1193" i="8"/>
  <c r="AF1193" i="8" s="1"/>
  <c r="S1229" i="8"/>
  <c r="AD1229" i="8" s="1"/>
  <c r="S1202" i="8"/>
  <c r="AJ1128" i="8"/>
  <c r="AK1128" i="8" s="1"/>
  <c r="AC1128" i="8"/>
  <c r="AF1128" i="8" s="1"/>
  <c r="Z1134" i="8"/>
  <c r="X1134" i="8" s="1"/>
  <c r="AB1134" i="8" s="1"/>
  <c r="AA1201" i="8"/>
  <c r="AA1183" i="8"/>
  <c r="AC1065" i="8"/>
  <c r="AF1065" i="8" s="1"/>
  <c r="S1129" i="8"/>
  <c r="AD1129" i="8" s="1"/>
  <c r="S953" i="8"/>
  <c r="Z1065" i="8"/>
  <c r="X1065" i="8" s="1"/>
  <c r="AB1065" i="8" s="1"/>
  <c r="AC1072" i="8"/>
  <c r="AF1072" i="8" s="1"/>
  <c r="AJ1072" i="8"/>
  <c r="AA1080" i="8"/>
  <c r="AA940" i="8"/>
  <c r="AC936" i="8"/>
  <c r="AF936" i="8" s="1"/>
  <c r="AA1072" i="8"/>
  <c r="AA968" i="8"/>
  <c r="Z817" i="8"/>
  <c r="X817" i="8" s="1"/>
  <c r="AB817" i="8" s="1"/>
  <c r="AC791" i="8"/>
  <c r="AF791" i="8" s="1"/>
  <c r="S678" i="8"/>
  <c r="AD678" i="8" s="1"/>
  <c r="AC671" i="8"/>
  <c r="AF671" i="8" s="1"/>
  <c r="S686" i="8"/>
  <c r="AD686" i="8" s="1"/>
  <c r="S487" i="8"/>
  <c r="AD487" i="8" s="1"/>
  <c r="AA233" i="8"/>
  <c r="AJ74" i="8"/>
  <c r="AK74" i="8" s="1"/>
  <c r="Z233" i="8"/>
  <c r="X233" i="8" s="1"/>
  <c r="AB233" i="8" s="1"/>
  <c r="AA261" i="8"/>
  <c r="AA110" i="8"/>
  <c r="Z229" i="8"/>
  <c r="X229" i="8" s="1"/>
  <c r="AB229" i="8" s="1"/>
  <c r="AJ1609" i="8"/>
  <c r="AK1609" i="8" s="1"/>
  <c r="AC1609" i="8"/>
  <c r="AF1609" i="8" s="1"/>
  <c r="AC1612" i="8"/>
  <c r="AF1612" i="8" s="1"/>
  <c r="AJ1612" i="8"/>
  <c r="AK1612" i="8" s="1"/>
  <c r="AJ1577" i="8"/>
  <c r="AK1577" i="8" s="1"/>
  <c r="AC1577" i="8"/>
  <c r="AF1577" i="8" s="1"/>
  <c r="AC1556" i="8"/>
  <c r="AF1556" i="8" s="1"/>
  <c r="AJ1556" i="8"/>
  <c r="AK1556" i="8" s="1"/>
  <c r="S1497" i="8"/>
  <c r="AD1497" i="8" s="1"/>
  <c r="S1501" i="8"/>
  <c r="AD1501" i="8" s="1"/>
  <c r="S1477" i="8"/>
  <c r="AJ1406" i="8"/>
  <c r="AK1406" i="8" s="1"/>
  <c r="AC1406" i="8"/>
  <c r="AF1406" i="8" s="1"/>
  <c r="Z1546" i="8"/>
  <c r="X1546" i="8" s="1"/>
  <c r="AB1546" i="8" s="1"/>
  <c r="Z1406" i="8"/>
  <c r="X1406" i="8" s="1"/>
  <c r="AB1406" i="8" s="1"/>
  <c r="AJ1291" i="8"/>
  <c r="AC1291" i="8"/>
  <c r="AF1291" i="8" s="1"/>
  <c r="AJ1236" i="8"/>
  <c r="AC1236" i="8"/>
  <c r="AF1236" i="8" s="1"/>
  <c r="AA1385" i="8"/>
  <c r="Z1359" i="8"/>
  <c r="X1359" i="8" s="1"/>
  <c r="AB1359" i="8" s="1"/>
  <c r="AA1267" i="8"/>
  <c r="Z1228" i="8"/>
  <c r="X1228" i="8" s="1"/>
  <c r="AB1228" i="8" s="1"/>
  <c r="AJ1347" i="8"/>
  <c r="AC1347" i="8"/>
  <c r="AF1347" i="8" s="1"/>
  <c r="S1299" i="8"/>
  <c r="AD1299" i="8" s="1"/>
  <c r="AA1197" i="8"/>
  <c r="AJ1068" i="8"/>
  <c r="AC1068" i="8"/>
  <c r="AF1068" i="8" s="1"/>
  <c r="AC1258" i="8"/>
  <c r="AF1258" i="8" s="1"/>
  <c r="AA1124" i="8"/>
  <c r="Z928" i="8"/>
  <c r="X928" i="8" s="1"/>
  <c r="AB928" i="8" s="1"/>
  <c r="AJ928" i="8"/>
  <c r="AK928" i="8" s="1"/>
  <c r="AA1068" i="8"/>
  <c r="AJ701" i="8"/>
  <c r="AC701" i="8"/>
  <c r="AF701" i="8" s="1"/>
  <c r="AJ671" i="8"/>
  <c r="Z671" i="8"/>
  <c r="X671" i="8" s="1"/>
  <c r="AB671" i="8" s="1"/>
  <c r="AJ673" i="8"/>
  <c r="AK673" i="8" s="1"/>
  <c r="AC673" i="8"/>
  <c r="AF673" i="8" s="1"/>
  <c r="Z651" i="8"/>
  <c r="X651" i="8" s="1"/>
  <c r="AB651" i="8" s="1"/>
  <c r="AJ651" i="8"/>
  <c r="AK651" i="8" s="1"/>
  <c r="AA677" i="8"/>
  <c r="Z659" i="8"/>
  <c r="X659" i="8" s="1"/>
  <c r="AB659" i="8" s="1"/>
  <c r="AA490" i="8"/>
  <c r="AJ67" i="8"/>
  <c r="AK67" i="8" s="1"/>
  <c r="AA225" i="8"/>
  <c r="AJ1640" i="8"/>
  <c r="AC1640" i="8"/>
  <c r="AF1640" i="8" s="1"/>
  <c r="AJ1593" i="8"/>
  <c r="AK1593" i="8" s="1"/>
  <c r="AC1593" i="8"/>
  <c r="AF1593" i="8" s="1"/>
  <c r="Z1593" i="8"/>
  <c r="X1593" i="8" s="1"/>
  <c r="AB1593" i="8" s="1"/>
  <c r="AJ1508" i="8"/>
  <c r="AC1508" i="8"/>
  <c r="AF1508" i="8" s="1"/>
  <c r="AJ1343" i="8"/>
  <c r="AC1343" i="8"/>
  <c r="AF1343" i="8" s="1"/>
  <c r="AJ1307" i="8"/>
  <c r="AK1307" i="8" s="1"/>
  <c r="AC1307" i="8"/>
  <c r="AF1307" i="8" s="1"/>
  <c r="AA1279" i="8"/>
  <c r="AJ1208" i="8"/>
  <c r="AK1208" i="8" s="1"/>
  <c r="Z1208" i="8"/>
  <c r="X1208" i="8" s="1"/>
  <c r="AB1208" i="8" s="1"/>
  <c r="AC1346" i="8"/>
  <c r="AF1346" i="8" s="1"/>
  <c r="AC1208" i="8"/>
  <c r="AF1208" i="8" s="1"/>
  <c r="AJ1076" i="8"/>
  <c r="AC1076" i="8"/>
  <c r="AF1076" i="8" s="1"/>
  <c r="AC932" i="8"/>
  <c r="AF932" i="8" s="1"/>
  <c r="AJ932" i="8"/>
  <c r="AK932" i="8" s="1"/>
  <c r="AC1084" i="8"/>
  <c r="AF1084" i="8" s="1"/>
  <c r="AJ1084" i="8"/>
  <c r="Z924" i="8"/>
  <c r="X924" i="8" s="1"/>
  <c r="AB924" i="8" s="1"/>
  <c r="AJ924" i="8"/>
  <c r="AK924" i="8" s="1"/>
  <c r="AA952" i="8"/>
  <c r="S919" i="8"/>
  <c r="AJ785" i="8"/>
  <c r="AC785" i="8"/>
  <c r="AF785" i="8" s="1"/>
  <c r="AA785" i="8"/>
  <c r="AJ781" i="8"/>
  <c r="AK781" i="8" s="1"/>
  <c r="Z781" i="8"/>
  <c r="X781" i="8" s="1"/>
  <c r="AB781" i="8" s="1"/>
  <c r="AC781" i="8"/>
  <c r="AF781" i="8" s="1"/>
  <c r="AA1084" i="8"/>
  <c r="Z785" i="8"/>
  <c r="X785" i="8" s="1"/>
  <c r="AB785" i="8" s="1"/>
  <c r="AJ793" i="8"/>
  <c r="Z793" i="8"/>
  <c r="X793" i="8" s="1"/>
  <c r="AB793" i="8" s="1"/>
  <c r="Z647" i="8"/>
  <c r="X647" i="8" s="1"/>
  <c r="AB647" i="8" s="1"/>
  <c r="AJ647" i="8"/>
  <c r="AK647" i="8" s="1"/>
  <c r="AC647" i="8"/>
  <c r="AF647" i="8" s="1"/>
  <c r="AC560" i="8"/>
  <c r="AF560" i="8" s="1"/>
  <c r="AJ560" i="8"/>
  <c r="AK560" i="8" s="1"/>
  <c r="AJ484" i="8"/>
  <c r="AC484" i="8"/>
  <c r="AF484" i="8" s="1"/>
  <c r="AC482" i="8"/>
  <c r="AF482" i="8" s="1"/>
  <c r="Z482" i="8"/>
  <c r="X482" i="8" s="1"/>
  <c r="AB482" i="8" s="1"/>
  <c r="AJ482" i="8"/>
  <c r="AK482" i="8" s="1"/>
  <c r="AA229" i="8"/>
  <c r="AA217" i="8"/>
  <c r="AC1624" i="8"/>
  <c r="AF1624" i="8" s="1"/>
  <c r="AJ1624" i="8"/>
  <c r="Z1624" i="8"/>
  <c r="X1624" i="8" s="1"/>
  <c r="AB1624" i="8" s="1"/>
  <c r="AA1624" i="8"/>
  <c r="AA1593" i="8"/>
  <c r="AA1612" i="8"/>
  <c r="S1636" i="8"/>
  <c r="AD1636" i="8" s="1"/>
  <c r="Z1599" i="8"/>
  <c r="X1599" i="8" s="1"/>
  <c r="AB1599" i="8" s="1"/>
  <c r="S1571" i="8"/>
  <c r="AJ1639" i="8"/>
  <c r="AK1639" i="8" s="1"/>
  <c r="AC1639" i="8"/>
  <c r="AF1639" i="8" s="1"/>
  <c r="S1602" i="8"/>
  <c r="AD1602" i="8" s="1"/>
  <c r="S1551" i="8"/>
  <c r="S1522" i="8"/>
  <c r="AD1522" i="8" s="1"/>
  <c r="AC1516" i="8"/>
  <c r="AF1516" i="8" s="1"/>
  <c r="AJ1516" i="8"/>
  <c r="AK1516" i="8" s="1"/>
  <c r="AC1460" i="8"/>
  <c r="AF1460" i="8" s="1"/>
  <c r="AJ1460" i="8"/>
  <c r="AK1460" i="8" s="1"/>
  <c r="AC1447" i="8"/>
  <c r="AF1447" i="8" s="1"/>
  <c r="AJ1447" i="8"/>
  <c r="Z1500" i="8"/>
  <c r="X1500" i="8" s="1"/>
  <c r="AB1500" i="8" s="1"/>
  <c r="S1418" i="8"/>
  <c r="AD1418" i="8" s="1"/>
  <c r="AA1473" i="8"/>
  <c r="AA1447" i="8"/>
  <c r="AJ1384" i="8"/>
  <c r="AK1384" i="8" s="1"/>
  <c r="Z1384" i="8"/>
  <c r="X1384" i="8" s="1"/>
  <c r="AB1384" i="8" s="1"/>
  <c r="AJ1303" i="8"/>
  <c r="AK1303" i="8" s="1"/>
  <c r="AC1303" i="8"/>
  <c r="AF1303" i="8" s="1"/>
  <c r="S1343" i="8"/>
  <c r="Z1291" i="8"/>
  <c r="X1291" i="8" s="1"/>
  <c r="AB1291" i="8" s="1"/>
  <c r="AJ1315" i="8"/>
  <c r="AK1315" i="8" s="1"/>
  <c r="AC1315" i="8"/>
  <c r="AF1315" i="8" s="1"/>
  <c r="AJ1339" i="8"/>
  <c r="AK1339" i="8" s="1"/>
  <c r="AC1339" i="8"/>
  <c r="AF1339" i="8" s="1"/>
  <c r="AA1335" i="8"/>
  <c r="Z1246" i="8"/>
  <c r="X1246" i="8" s="1"/>
  <c r="AB1246" i="8" s="1"/>
  <c r="S1237" i="8"/>
  <c r="S1319" i="8"/>
  <c r="AD1319" i="8" s="1"/>
  <c r="AJ1124" i="8"/>
  <c r="AC1124" i="8"/>
  <c r="AF1124" i="8" s="1"/>
  <c r="Z1201" i="8"/>
  <c r="X1201" i="8" s="1"/>
  <c r="AB1201" i="8" s="1"/>
  <c r="Z1178" i="8"/>
  <c r="X1178" i="8" s="1"/>
  <c r="AB1178" i="8" s="1"/>
  <c r="S1125" i="8"/>
  <c r="AD1125" i="8" s="1"/>
  <c r="AJ972" i="8"/>
  <c r="AK972" i="8" s="1"/>
  <c r="AC972" i="8"/>
  <c r="AF972" i="8" s="1"/>
  <c r="S957" i="8"/>
  <c r="AD957" i="8" s="1"/>
  <c r="AC1057" i="8"/>
  <c r="AF1057" i="8" s="1"/>
  <c r="AC928" i="8"/>
  <c r="AF928" i="8" s="1"/>
  <c r="S973" i="8"/>
  <c r="AD973" i="8" s="1"/>
  <c r="Z920" i="8"/>
  <c r="X920" i="8" s="1"/>
  <c r="AB920" i="8" s="1"/>
  <c r="AJ920" i="8"/>
  <c r="AK920" i="8" s="1"/>
  <c r="Z952" i="8"/>
  <c r="X952" i="8" s="1"/>
  <c r="AB952" i="8" s="1"/>
  <c r="AC948" i="8"/>
  <c r="AF948" i="8" s="1"/>
  <c r="AJ948" i="8"/>
  <c r="AK948" i="8" s="1"/>
  <c r="AA948" i="8"/>
  <c r="S816" i="8"/>
  <c r="S778" i="8"/>
  <c r="AA697" i="8"/>
  <c r="Z697" i="8"/>
  <c r="X697" i="8" s="1"/>
  <c r="AB697" i="8" s="1"/>
  <c r="Z805" i="8"/>
  <c r="X805" i="8" s="1"/>
  <c r="AB805" i="8" s="1"/>
  <c r="AJ805" i="8"/>
  <c r="AK805" i="8" s="1"/>
  <c r="Z813" i="8"/>
  <c r="X813" i="8" s="1"/>
  <c r="AB813" i="8" s="1"/>
  <c r="AA805" i="8"/>
  <c r="AC651" i="8"/>
  <c r="AF651" i="8" s="1"/>
  <c r="AC670" i="8"/>
  <c r="AF670" i="8" s="1"/>
  <c r="AJ643" i="8"/>
  <c r="Z643" i="8"/>
  <c r="X643" i="8" s="1"/>
  <c r="AB643" i="8" s="1"/>
  <c r="AC659" i="8"/>
  <c r="AF659" i="8" s="1"/>
  <c r="AA643" i="8"/>
  <c r="AA647" i="8"/>
  <c r="AA560" i="8"/>
  <c r="AC229" i="8"/>
  <c r="AF229" i="8" s="1"/>
  <c r="AC494" i="8"/>
  <c r="AF494" i="8" s="1"/>
  <c r="Z241" i="8"/>
  <c r="X241" i="8" s="1"/>
  <c r="AB241" i="8" s="1"/>
  <c r="AA221" i="8"/>
  <c r="AJ118" i="8"/>
  <c r="AK118" i="8" s="1"/>
  <c r="AC118" i="8"/>
  <c r="AF118" i="8" s="1"/>
  <c r="AJ106" i="8"/>
  <c r="AK106" i="8" s="1"/>
  <c r="AC106" i="8"/>
  <c r="AF106" i="8" s="1"/>
  <c r="AA1597" i="8"/>
  <c r="AJ1601" i="8"/>
  <c r="Z1601" i="8"/>
  <c r="X1601" i="8" s="1"/>
  <c r="AB1601" i="8" s="1"/>
  <c r="S1574" i="8"/>
  <c r="AD1574" i="8" s="1"/>
  <c r="AC1601" i="8"/>
  <c r="AF1601" i="8" s="1"/>
  <c r="Z1549" i="8"/>
  <c r="X1549" i="8" s="1"/>
  <c r="AB1549" i="8" s="1"/>
  <c r="AC1564" i="8"/>
  <c r="AF1564" i="8" s="1"/>
  <c r="AJ1564" i="8"/>
  <c r="AK1564" i="8" s="1"/>
  <c r="Z1508" i="8"/>
  <c r="X1508" i="8" s="1"/>
  <c r="AB1508" i="8" s="1"/>
  <c r="AA1508" i="8"/>
  <c r="AJ1548" i="8"/>
  <c r="AK1548" i="8" s="1"/>
  <c r="AC1548" i="8"/>
  <c r="AF1548" i="8" s="1"/>
  <c r="AJ1512" i="8"/>
  <c r="AK1512" i="8" s="1"/>
  <c r="AC1512" i="8"/>
  <c r="AF1512" i="8" s="1"/>
  <c r="S1493" i="8"/>
  <c r="S1484" i="8"/>
  <c r="AD1484" i="8" s="1"/>
  <c r="S1489" i="8"/>
  <c r="AD1489" i="8" s="1"/>
  <c r="Z1447" i="8"/>
  <c r="X1447" i="8" s="1"/>
  <c r="AB1447" i="8" s="1"/>
  <c r="AC1469" i="8"/>
  <c r="AF1469" i="8" s="1"/>
  <c r="Z1489" i="8"/>
  <c r="X1489" i="8" s="1"/>
  <c r="AB1489" i="8" s="1"/>
  <c r="AJ1414" i="8"/>
  <c r="AC1414" i="8"/>
  <c r="AF1414" i="8" s="1"/>
  <c r="Z1473" i="8"/>
  <c r="X1473" i="8" s="1"/>
  <c r="AB1473" i="8" s="1"/>
  <c r="AA1410" i="8"/>
  <c r="AJ1496" i="8"/>
  <c r="AK1496" i="8" s="1"/>
  <c r="AC1496" i="8"/>
  <c r="AF1496" i="8" s="1"/>
  <c r="AJ1232" i="8"/>
  <c r="AC1232" i="8"/>
  <c r="AF1232" i="8" s="1"/>
  <c r="AC1287" i="8"/>
  <c r="AF1287" i="8" s="1"/>
  <c r="AJ1287" i="8"/>
  <c r="AK1287" i="8" s="1"/>
  <c r="AJ1228" i="8"/>
  <c r="AK1228" i="8" s="1"/>
  <c r="AC1228" i="8"/>
  <c r="AF1228" i="8" s="1"/>
  <c r="AJ1319" i="8"/>
  <c r="AK1319" i="8" s="1"/>
  <c r="AC1319" i="8"/>
  <c r="AF1319" i="8" s="1"/>
  <c r="AC1295" i="8"/>
  <c r="AF1295" i="8" s="1"/>
  <c r="AJ1295" i="8"/>
  <c r="AA1247" i="8"/>
  <c r="AJ1247" i="8"/>
  <c r="Z1236" i="8"/>
  <c r="X1236" i="8" s="1"/>
  <c r="AB1236" i="8" s="1"/>
  <c r="AJ1327" i="8"/>
  <c r="AK1327" i="8" s="1"/>
  <c r="AC1327" i="8"/>
  <c r="AF1327" i="8" s="1"/>
  <c r="S1233" i="8"/>
  <c r="AD1233" i="8" s="1"/>
  <c r="AC1197" i="8"/>
  <c r="AF1197" i="8" s="1"/>
  <c r="AJ1197" i="8"/>
  <c r="S1307" i="8"/>
  <c r="AD1307" i="8" s="1"/>
  <c r="AA1232" i="8"/>
  <c r="AA1236" i="8"/>
  <c r="AA1065" i="8"/>
  <c r="AJ1196" i="8"/>
  <c r="AK1196" i="8" s="1"/>
  <c r="AC1196" i="8"/>
  <c r="AF1196" i="8" s="1"/>
  <c r="AC1170" i="8"/>
  <c r="AF1170" i="8" s="1"/>
  <c r="AA1142" i="8"/>
  <c r="AA1120" i="8"/>
  <c r="AA1128" i="8"/>
  <c r="AJ1061" i="8"/>
  <c r="AK1061" i="8" s="1"/>
  <c r="AA1061" i="8"/>
  <c r="AJ1200" i="8"/>
  <c r="AK1200" i="8" s="1"/>
  <c r="AC1200" i="8"/>
  <c r="AF1200" i="8" s="1"/>
  <c r="AA1170" i="8"/>
  <c r="AC952" i="8"/>
  <c r="AF952" i="8" s="1"/>
  <c r="AA944" i="8"/>
  <c r="S910" i="8"/>
  <c r="AJ807" i="8"/>
  <c r="AK807" i="8" s="1"/>
  <c r="AC807" i="8"/>
  <c r="AF807" i="8" s="1"/>
  <c r="Z1061" i="8"/>
  <c r="X1061" i="8" s="1"/>
  <c r="AB1061" i="8" s="1"/>
  <c r="AC809" i="8"/>
  <c r="AF809" i="8" s="1"/>
  <c r="AA932" i="8"/>
  <c r="AA809" i="8"/>
  <c r="AJ705" i="8"/>
  <c r="AK705" i="8" s="1"/>
  <c r="AC705" i="8"/>
  <c r="AF705" i="8" s="1"/>
  <c r="Z797" i="8"/>
  <c r="X797" i="8" s="1"/>
  <c r="AB797" i="8" s="1"/>
  <c r="AA797" i="8"/>
  <c r="AC655" i="8"/>
  <c r="AF655" i="8" s="1"/>
  <c r="AA673" i="8"/>
  <c r="AA659" i="8"/>
  <c r="AC553" i="8"/>
  <c r="AF553" i="8" s="1"/>
  <c r="AJ553" i="8"/>
  <c r="AK553" i="8" s="1"/>
  <c r="Z560" i="8"/>
  <c r="X560" i="8" s="1"/>
  <c r="AB560" i="8" s="1"/>
  <c r="Z484" i="8"/>
  <c r="X484" i="8" s="1"/>
  <c r="AB484" i="8" s="1"/>
  <c r="AA241" i="8"/>
  <c r="Z225" i="8"/>
  <c r="X225" i="8" s="1"/>
  <c r="AB225" i="8" s="1"/>
  <c r="AC261" i="8"/>
  <c r="AF261" i="8" s="1"/>
  <c r="Z221" i="8"/>
  <c r="X221" i="8" s="1"/>
  <c r="AB221" i="8" s="1"/>
  <c r="AC1636" i="8"/>
  <c r="AF1636" i="8" s="1"/>
  <c r="AJ1636" i="8"/>
  <c r="AK1636" i="8" s="1"/>
  <c r="Z1609" i="8"/>
  <c r="X1609" i="8" s="1"/>
  <c r="AB1609" i="8" s="1"/>
  <c r="Z1612" i="8"/>
  <c r="X1612" i="8" s="1"/>
  <c r="AB1612" i="8" s="1"/>
  <c r="AC1592" i="8"/>
  <c r="AF1592" i="8" s="1"/>
  <c r="AA1632" i="8"/>
  <c r="AC1545" i="8"/>
  <c r="AF1545" i="8" s="1"/>
  <c r="AJ1545" i="8"/>
  <c r="AK1545" i="8" s="1"/>
  <c r="AA1549" i="8"/>
  <c r="AA1545" i="8"/>
  <c r="AC1493" i="8"/>
  <c r="AF1493" i="8" s="1"/>
  <c r="AA1504" i="8"/>
  <c r="AA1453" i="8"/>
  <c r="Z1453" i="8"/>
  <c r="X1453" i="8" s="1"/>
  <c r="AB1453" i="8" s="1"/>
  <c r="AJ1453" i="8"/>
  <c r="AK1453" i="8" s="1"/>
  <c r="S1509" i="8"/>
  <c r="AC1507" i="8"/>
  <c r="AF1507" i="8" s="1"/>
  <c r="AJ1507" i="8"/>
  <c r="AK1507" i="8" s="1"/>
  <c r="AA1435" i="8"/>
  <c r="AJ1435" i="8"/>
  <c r="AK1435" i="8" s="1"/>
  <c r="AA1489" i="8"/>
  <c r="Z1460" i="8"/>
  <c r="X1460" i="8" s="1"/>
  <c r="AB1460" i="8" s="1"/>
  <c r="S1303" i="8"/>
  <c r="AD1303" i="8" s="1"/>
  <c r="S1560" i="8"/>
  <c r="AD1560" i="8" s="1"/>
  <c r="AC1376" i="8"/>
  <c r="AF1376" i="8" s="1"/>
  <c r="AA1299" i="8"/>
  <c r="AA1246" i="8"/>
  <c r="AA1295" i="8"/>
  <c r="AC1326" i="8"/>
  <c r="AF1326" i="8" s="1"/>
  <c r="S1331" i="8"/>
  <c r="Z1251" i="8"/>
  <c r="X1251" i="8" s="1"/>
  <c r="AB1251" i="8" s="1"/>
  <c r="AA1303" i="8"/>
  <c r="AA1193" i="8"/>
  <c r="AJ1182" i="8"/>
  <c r="AK1182" i="8" s="1"/>
  <c r="Z1182" i="8"/>
  <c r="X1182" i="8" s="1"/>
  <c r="AB1182" i="8" s="1"/>
  <c r="AC1182" i="8"/>
  <c r="AF1182" i="8" s="1"/>
  <c r="AJ1286" i="8"/>
  <c r="AK1286" i="8" s="1"/>
  <c r="AC1286" i="8"/>
  <c r="AF1286" i="8" s="1"/>
  <c r="AA1259" i="8"/>
  <c r="AJ1259" i="8"/>
  <c r="AK1259" i="8" s="1"/>
  <c r="Z1076" i="8"/>
  <c r="X1076" i="8" s="1"/>
  <c r="AB1076" i="8" s="1"/>
  <c r="AC1205" i="8"/>
  <c r="AF1205" i="8" s="1"/>
  <c r="AJ1205" i="8"/>
  <c r="Z1142" i="8"/>
  <c r="X1142" i="8" s="1"/>
  <c r="AB1142" i="8" s="1"/>
  <c r="AA1343" i="8"/>
  <c r="Z1128" i="8"/>
  <c r="X1128" i="8" s="1"/>
  <c r="AB1128" i="8" s="1"/>
  <c r="AJ1057" i="8"/>
  <c r="AK1057" i="8" s="1"/>
  <c r="AA1057" i="8"/>
  <c r="Z1170" i="8"/>
  <c r="X1170" i="8" s="1"/>
  <c r="AB1170" i="8" s="1"/>
  <c r="AC924" i="8"/>
  <c r="AF924" i="8" s="1"/>
  <c r="AA1076" i="8"/>
  <c r="AA928" i="8"/>
  <c r="AA924" i="8"/>
  <c r="Z809" i="8"/>
  <c r="X809" i="8" s="1"/>
  <c r="AB809" i="8" s="1"/>
  <c r="AC912" i="8"/>
  <c r="AF912" i="8" s="1"/>
  <c r="AC681" i="8"/>
  <c r="AF681" i="8" s="1"/>
  <c r="AA482" i="8"/>
  <c r="AA494" i="8"/>
  <c r="AJ114" i="8"/>
  <c r="AK114" i="8" s="1"/>
  <c r="AC114" i="8"/>
  <c r="AF114" i="8" s="1"/>
  <c r="AA114" i="8"/>
  <c r="AJ122" i="8"/>
  <c r="AK122" i="8" s="1"/>
  <c r="AC122" i="8"/>
  <c r="AF122" i="8" s="1"/>
  <c r="AJ71" i="8"/>
  <c r="AJ1597" i="8"/>
  <c r="AC1597" i="8"/>
  <c r="AF1597" i="8" s="1"/>
  <c r="AJ1603" i="8"/>
  <c r="AK1603" i="8" s="1"/>
  <c r="AC1603" i="8"/>
  <c r="AF1603" i="8" s="1"/>
  <c r="AJ1608" i="8"/>
  <c r="AK1608" i="8" s="1"/>
  <c r="AC1608" i="8"/>
  <c r="AF1608" i="8" s="1"/>
  <c r="AJ1589" i="8"/>
  <c r="AK1589" i="8" s="1"/>
  <c r="AC1589" i="8"/>
  <c r="AF1589" i="8" s="1"/>
  <c r="AA1591" i="8"/>
  <c r="S1581" i="8"/>
  <c r="AD1581" i="8" s="1"/>
  <c r="Z1554" i="8"/>
  <c r="X1554" i="8" s="1"/>
  <c r="AB1554" i="8" s="1"/>
  <c r="Z1564" i="8"/>
  <c r="X1564" i="8" s="1"/>
  <c r="AB1564" i="8" s="1"/>
  <c r="AJ1518" i="8"/>
  <c r="AK1518" i="8" s="1"/>
  <c r="AC1518" i="8"/>
  <c r="AF1518" i="8" s="1"/>
  <c r="AJ1504" i="8"/>
  <c r="AK1504" i="8" s="1"/>
  <c r="AC1504" i="8"/>
  <c r="AF1504" i="8" s="1"/>
  <c r="Z1529" i="8"/>
  <c r="X1529" i="8" s="1"/>
  <c r="AB1529" i="8" s="1"/>
  <c r="AA1500" i="8"/>
  <c r="AC1561" i="8"/>
  <c r="AF1561" i="8" s="1"/>
  <c r="AJ1561" i="8"/>
  <c r="AK1561" i="8" s="1"/>
  <c r="AC1453" i="8"/>
  <c r="AF1453" i="8" s="1"/>
  <c r="Z1518" i="8"/>
  <c r="X1518" i="8" s="1"/>
  <c r="AB1518" i="8" s="1"/>
  <c r="AJ1408" i="8"/>
  <c r="Z1408" i="8"/>
  <c r="X1408" i="8" s="1"/>
  <c r="AB1408" i="8" s="1"/>
  <c r="AA1457" i="8"/>
  <c r="AA1406" i="8"/>
  <c r="AC1408" i="8"/>
  <c r="AF1408" i="8" s="1"/>
  <c r="S1351" i="8"/>
  <c r="AD1351" i="8" s="1"/>
  <c r="AJ1335" i="8"/>
  <c r="AK1335" i="8" s="1"/>
  <c r="AC1335" i="8"/>
  <c r="AF1335" i="8" s="1"/>
  <c r="AC1457" i="8"/>
  <c r="AF1457" i="8" s="1"/>
  <c r="AA1408" i="8"/>
  <c r="AA1351" i="8"/>
  <c r="Z1267" i="8"/>
  <c r="X1267" i="8" s="1"/>
  <c r="AB1267" i="8" s="1"/>
  <c r="Z1376" i="8"/>
  <c r="X1376" i="8" s="1"/>
  <c r="AB1376" i="8" s="1"/>
  <c r="AJ1379" i="8"/>
  <c r="AC1379" i="8"/>
  <c r="AF1379" i="8" s="1"/>
  <c r="Z1379" i="8"/>
  <c r="X1379" i="8" s="1"/>
  <c r="AB1379" i="8" s="1"/>
  <c r="AA1291" i="8"/>
  <c r="Z1279" i="8"/>
  <c r="X1279" i="8" s="1"/>
  <c r="AB1279" i="8" s="1"/>
  <c r="Z1303" i="8"/>
  <c r="X1303" i="8" s="1"/>
  <c r="AB1303" i="8" s="1"/>
  <c r="AA1251" i="8"/>
  <c r="AJ1134" i="8"/>
  <c r="AK1134" i="8" s="1"/>
  <c r="AC1134" i="8"/>
  <c r="AF1134" i="8" s="1"/>
  <c r="AJ1180" i="8"/>
  <c r="AK1180" i="8" s="1"/>
  <c r="AC1180" i="8"/>
  <c r="AF1180" i="8" s="1"/>
  <c r="AC1142" i="8"/>
  <c r="AF1142" i="8" s="1"/>
  <c r="S1211" i="8"/>
  <c r="AD1211" i="8" s="1"/>
  <c r="AJ1120" i="8"/>
  <c r="AC1120" i="8"/>
  <c r="AF1120" i="8" s="1"/>
  <c r="S1167" i="8"/>
  <c r="AD1167" i="8" s="1"/>
  <c r="AA1131" i="8"/>
  <c r="AC1080" i="8"/>
  <c r="AF1080" i="8" s="1"/>
  <c r="AJ1080" i="8"/>
  <c r="Z1343" i="8"/>
  <c r="X1343" i="8" s="1"/>
  <c r="AB1343" i="8" s="1"/>
  <c r="S969" i="8"/>
  <c r="AD969" i="8" s="1"/>
  <c r="S941" i="8"/>
  <c r="AD941" i="8" s="1"/>
  <c r="S1183" i="8"/>
  <c r="AD1183" i="8" s="1"/>
  <c r="Z972" i="8"/>
  <c r="X972" i="8" s="1"/>
  <c r="AB972" i="8" s="1"/>
  <c r="S949" i="8"/>
  <c r="AD949" i="8" s="1"/>
  <c r="AA912" i="8"/>
  <c r="AJ801" i="8"/>
  <c r="AK801" i="8" s="1"/>
  <c r="AC801" i="8"/>
  <c r="AF801" i="8" s="1"/>
  <c r="AC968" i="8"/>
  <c r="AF968" i="8" s="1"/>
  <c r="AA791" i="8"/>
  <c r="AA781" i="8"/>
  <c r="AA793" i="8"/>
  <c r="Z701" i="8"/>
  <c r="X701" i="8" s="1"/>
  <c r="AB701" i="8" s="1"/>
  <c r="AJ685" i="8"/>
  <c r="AC685" i="8"/>
  <c r="AF685" i="8" s="1"/>
  <c r="AA685" i="8"/>
  <c r="AC677" i="8"/>
  <c r="AF677" i="8" s="1"/>
  <c r="Z655" i="8"/>
  <c r="X655" i="8" s="1"/>
  <c r="AB655" i="8" s="1"/>
  <c r="AA670" i="8"/>
  <c r="AC217" i="8"/>
  <c r="AF217" i="8" s="1"/>
  <c r="AC247" i="8"/>
  <c r="AF247" i="8" s="1"/>
  <c r="Z247" i="8"/>
  <c r="X247" i="8" s="1"/>
  <c r="AB247" i="8" s="1"/>
  <c r="AJ247" i="8"/>
  <c r="AK247" i="8" s="1"/>
  <c r="Z261" i="8"/>
  <c r="X261" i="8" s="1"/>
  <c r="AB261" i="8" s="1"/>
  <c r="AC490" i="8"/>
  <c r="AF490" i="8" s="1"/>
  <c r="AA237" i="8"/>
  <c r="Z245" i="8"/>
  <c r="X245" i="8" s="1"/>
  <c r="AB245" i="8" s="1"/>
  <c r="Z217" i="8"/>
  <c r="X217" i="8" s="1"/>
  <c r="AB217" i="8" s="1"/>
  <c r="Z1632" i="8"/>
  <c r="X1632" i="8" s="1"/>
  <c r="AB1632" i="8" s="1"/>
  <c r="Z1636" i="8"/>
  <c r="X1636" i="8" s="1"/>
  <c r="AB1636" i="8" s="1"/>
  <c r="AA1644" i="8"/>
  <c r="AJ1607" i="8"/>
  <c r="AK1607" i="8" s="1"/>
  <c r="AC1607" i="8"/>
  <c r="AF1607" i="8" s="1"/>
  <c r="AA1609" i="8"/>
  <c r="Z1591" i="8"/>
  <c r="X1591" i="8" s="1"/>
  <c r="AB1591" i="8" s="1"/>
  <c r="AJ1572" i="8"/>
  <c r="AK1572" i="8" s="1"/>
  <c r="AC1572" i="8"/>
  <c r="AF1572" i="8" s="1"/>
  <c r="Z1560" i="8"/>
  <c r="X1560" i="8" s="1"/>
  <c r="AB1560" i="8" s="1"/>
  <c r="AJ1560" i="8"/>
  <c r="AK1560" i="8" s="1"/>
  <c r="AC1560" i="8"/>
  <c r="AF1560" i="8" s="1"/>
  <c r="AC1628" i="8"/>
  <c r="AF1628" i="8" s="1"/>
  <c r="AJ1628" i="8"/>
  <c r="AK1628" i="8" s="1"/>
  <c r="AC1529" i="8"/>
  <c r="AF1529" i="8" s="1"/>
  <c r="S1554" i="8"/>
  <c r="AA1564" i="8"/>
  <c r="AC1531" i="8"/>
  <c r="AF1531" i="8" s="1"/>
  <c r="AA1531" i="8"/>
  <c r="Z1531" i="8"/>
  <c r="X1531" i="8" s="1"/>
  <c r="AB1531" i="8" s="1"/>
  <c r="AJ1531" i="8"/>
  <c r="AK1531" i="8" s="1"/>
  <c r="AA1528" i="8"/>
  <c r="AA1546" i="8"/>
  <c r="AJ1487" i="8"/>
  <c r="AK1487" i="8" s="1"/>
  <c r="AC1487" i="8"/>
  <c r="AF1487" i="8" s="1"/>
  <c r="AA1487" i="8"/>
  <c r="Z1493" i="8"/>
  <c r="X1493" i="8" s="1"/>
  <c r="AB1493" i="8" s="1"/>
  <c r="AC1489" i="8"/>
  <c r="AF1489" i="8" s="1"/>
  <c r="AJ1410" i="8"/>
  <c r="AC1410" i="8"/>
  <c r="AF1410" i="8" s="1"/>
  <c r="AC1435" i="8"/>
  <c r="AF1435" i="8" s="1"/>
  <c r="AA1461" i="8"/>
  <c r="S1420" i="8"/>
  <c r="AC1434" i="8"/>
  <c r="AF1434" i="8" s="1"/>
  <c r="AJ1434" i="8"/>
  <c r="S1409" i="8"/>
  <c r="AD1409" i="8" s="1"/>
  <c r="AJ1311" i="8"/>
  <c r="AC1311" i="8"/>
  <c r="AF1311" i="8" s="1"/>
  <c r="Z1351" i="8"/>
  <c r="X1351" i="8" s="1"/>
  <c r="AB1351" i="8" s="1"/>
  <c r="AJ1331" i="8"/>
  <c r="AC1331" i="8"/>
  <c r="AF1331" i="8" s="1"/>
  <c r="AA1275" i="8"/>
  <c r="AJ1275" i="8"/>
  <c r="S1228" i="8"/>
  <c r="AD1228" i="8" s="1"/>
  <c r="AJ1382" i="8"/>
  <c r="AK1382" i="8" s="1"/>
  <c r="Z1382" i="8"/>
  <c r="X1382" i="8" s="1"/>
  <c r="AB1382" i="8" s="1"/>
  <c r="AC1382" i="8"/>
  <c r="AF1382" i="8" s="1"/>
  <c r="AJ1323" i="8"/>
  <c r="AK1323" i="8" s="1"/>
  <c r="AC1323" i="8"/>
  <c r="AF1323" i="8" s="1"/>
  <c r="S1315" i="8"/>
  <c r="AD1315" i="8" s="1"/>
  <c r="AA1298" i="8"/>
  <c r="AJ1154" i="8"/>
  <c r="AK1154" i="8" s="1"/>
  <c r="AC1154" i="8"/>
  <c r="AF1154" i="8" s="1"/>
  <c r="Z1385" i="8"/>
  <c r="X1385" i="8" s="1"/>
  <c r="AB1385" i="8" s="1"/>
  <c r="AA1287" i="8"/>
  <c r="AJ1185" i="8"/>
  <c r="AK1185" i="8" s="1"/>
  <c r="AC1185" i="8"/>
  <c r="AF1185" i="8" s="1"/>
  <c r="Z1068" i="8"/>
  <c r="X1068" i="8" s="1"/>
  <c r="AB1068" i="8" s="1"/>
  <c r="Z932" i="8"/>
  <c r="X932" i="8" s="1"/>
  <c r="AB932" i="8" s="1"/>
  <c r="Z944" i="8"/>
  <c r="X944" i="8" s="1"/>
  <c r="AB944" i="8" s="1"/>
  <c r="AA920" i="8"/>
  <c r="AC817" i="8"/>
  <c r="AF817" i="8" s="1"/>
  <c r="AJ817" i="8"/>
  <c r="AK817" i="8" s="1"/>
  <c r="AA1180" i="8"/>
  <c r="Z801" i="8"/>
  <c r="X801" i="8" s="1"/>
  <c r="AB801" i="8" s="1"/>
  <c r="Z791" i="8"/>
  <c r="X791" i="8" s="1"/>
  <c r="AB791" i="8" s="1"/>
  <c r="AC792" i="8"/>
  <c r="AF792" i="8" s="1"/>
  <c r="AA655" i="8"/>
  <c r="AA484" i="8"/>
  <c r="AJ110" i="8"/>
  <c r="AK110" i="8" s="1"/>
  <c r="AC110" i="8"/>
  <c r="AF110" i="8" s="1"/>
  <c r="Z237" i="8"/>
  <c r="X237" i="8" s="1"/>
  <c r="AB237" i="8" s="1"/>
  <c r="Z118" i="8"/>
  <c r="X118" i="8" s="1"/>
  <c r="AB118" i="8" s="1"/>
  <c r="D29" i="7" l="1"/>
  <c r="D56" i="7" s="1"/>
  <c r="D83" i="7" s="1"/>
  <c r="D3" i="7"/>
  <c r="D11" i="7"/>
  <c r="D19" i="7"/>
  <c r="D30" i="7"/>
  <c r="D38" i="7"/>
  <c r="D46" i="7"/>
  <c r="D57" i="7"/>
  <c r="D65" i="7"/>
  <c r="D73" i="7"/>
  <c r="D82" i="7"/>
  <c r="C3" i="7"/>
  <c r="C11" i="7"/>
  <c r="C19" i="7"/>
  <c r="C29" i="7"/>
  <c r="C56" i="7" s="1"/>
  <c r="C83" i="7" s="1"/>
  <c r="C30" i="7"/>
  <c r="C38" i="7"/>
  <c r="C46" i="7"/>
  <c r="C57" i="7"/>
  <c r="C65" i="7"/>
  <c r="C73" i="7"/>
  <c r="C82" i="7"/>
  <c r="J82" i="7"/>
  <c r="I82" i="7"/>
  <c r="H82" i="7"/>
  <c r="G82" i="7"/>
  <c r="F82" i="7"/>
  <c r="J73" i="7"/>
  <c r="I73" i="7"/>
  <c r="H73" i="7"/>
  <c r="G73" i="7"/>
  <c r="F73" i="7"/>
  <c r="J65" i="7"/>
  <c r="I65" i="7"/>
  <c r="H65" i="7"/>
  <c r="G65" i="7"/>
  <c r="F65" i="7"/>
  <c r="J57" i="7"/>
  <c r="I57" i="7"/>
  <c r="H57" i="7"/>
  <c r="G57" i="7"/>
  <c r="F57" i="7"/>
  <c r="J46" i="7"/>
  <c r="I46" i="7"/>
  <c r="H46" i="7"/>
  <c r="G46" i="7"/>
  <c r="F46" i="7"/>
  <c r="J38" i="7"/>
  <c r="I38" i="7"/>
  <c r="H38" i="7"/>
  <c r="G38" i="7"/>
  <c r="F38" i="7"/>
  <c r="J30" i="7"/>
  <c r="I30" i="7"/>
  <c r="H30" i="7"/>
  <c r="G30" i="7"/>
  <c r="F30" i="7"/>
  <c r="J29" i="7"/>
  <c r="J56" i="7" s="1"/>
  <c r="J83" i="7" s="1"/>
  <c r="I29" i="7"/>
  <c r="I56" i="7" s="1"/>
  <c r="I83" i="7" s="1"/>
  <c r="H29" i="7"/>
  <c r="H56" i="7" s="1"/>
  <c r="H83" i="7" s="1"/>
  <c r="G29" i="7"/>
  <c r="G56" i="7" s="1"/>
  <c r="G83" i="7" s="1"/>
  <c r="F29" i="7"/>
  <c r="F56" i="7" s="1"/>
  <c r="F83" i="7" s="1"/>
  <c r="J19" i="7"/>
  <c r="I19" i="7"/>
  <c r="H19" i="7"/>
  <c r="G19" i="7"/>
  <c r="F19" i="7"/>
  <c r="J11" i="7"/>
  <c r="I11" i="7"/>
  <c r="H11" i="7"/>
  <c r="G11" i="7"/>
  <c r="F11" i="7"/>
  <c r="J3" i="7"/>
  <c r="I3" i="7"/>
  <c r="H3" i="7"/>
  <c r="G3" i="7"/>
  <c r="F3" i="7"/>
  <c r="M82" i="6"/>
  <c r="L82" i="6"/>
  <c r="J82" i="6"/>
  <c r="I82" i="6"/>
  <c r="H82" i="6"/>
  <c r="G82" i="6"/>
  <c r="F82" i="6"/>
  <c r="E82" i="6"/>
  <c r="D82" i="6"/>
  <c r="C82" i="6"/>
  <c r="M73" i="6"/>
  <c r="L73" i="6"/>
  <c r="J73" i="6"/>
  <c r="I73" i="6"/>
  <c r="H73" i="6"/>
  <c r="G73" i="6"/>
  <c r="F73" i="6"/>
  <c r="E73" i="6"/>
  <c r="D73" i="6"/>
  <c r="C73" i="6"/>
  <c r="M65" i="6"/>
  <c r="L65" i="6"/>
  <c r="J65" i="6"/>
  <c r="I65" i="6"/>
  <c r="H65" i="6"/>
  <c r="G65" i="6"/>
  <c r="F65" i="6"/>
  <c r="E65" i="6"/>
  <c r="D65" i="6"/>
  <c r="C65" i="6"/>
  <c r="M57" i="6"/>
  <c r="L57" i="6"/>
  <c r="J57" i="6"/>
  <c r="I57" i="6"/>
  <c r="H57" i="6"/>
  <c r="G57" i="6"/>
  <c r="F57" i="6"/>
  <c r="E57" i="6"/>
  <c r="D57" i="6"/>
  <c r="C57" i="6"/>
  <c r="M46" i="6"/>
  <c r="L46" i="6"/>
  <c r="J46" i="6"/>
  <c r="I46" i="6"/>
  <c r="H46" i="6"/>
  <c r="G46" i="6"/>
  <c r="F46" i="6"/>
  <c r="E46" i="6"/>
  <c r="D46" i="6"/>
  <c r="C46" i="6"/>
  <c r="M38" i="6"/>
  <c r="L38" i="6"/>
  <c r="J38" i="6"/>
  <c r="I38" i="6"/>
  <c r="H38" i="6"/>
  <c r="G38" i="6"/>
  <c r="F38" i="6"/>
  <c r="E38" i="6"/>
  <c r="D38" i="6"/>
  <c r="C38" i="6"/>
  <c r="M30" i="6"/>
  <c r="L30" i="6"/>
  <c r="J30" i="6"/>
  <c r="I30" i="6"/>
  <c r="H30" i="6"/>
  <c r="G30" i="6"/>
  <c r="F30" i="6"/>
  <c r="E30" i="6"/>
  <c r="D30" i="6"/>
  <c r="C30" i="6"/>
  <c r="M29" i="6"/>
  <c r="M56" i="6" s="1"/>
  <c r="M83" i="6" s="1"/>
  <c r="L29" i="6"/>
  <c r="L56" i="6" s="1"/>
  <c r="L83" i="6" s="1"/>
  <c r="J29" i="6"/>
  <c r="J56" i="6" s="1"/>
  <c r="J83" i="6" s="1"/>
  <c r="I29" i="6"/>
  <c r="I56" i="6" s="1"/>
  <c r="I83" i="6" s="1"/>
  <c r="H29" i="6"/>
  <c r="H56" i="6" s="1"/>
  <c r="H83" i="6" s="1"/>
  <c r="G29" i="6"/>
  <c r="G56" i="6" s="1"/>
  <c r="G83" i="6" s="1"/>
  <c r="F29" i="6"/>
  <c r="F56" i="6" s="1"/>
  <c r="F83" i="6" s="1"/>
  <c r="E29" i="6"/>
  <c r="E56" i="6" s="1"/>
  <c r="E83" i="6" s="1"/>
  <c r="D29" i="6"/>
  <c r="D56" i="6" s="1"/>
  <c r="D83" i="6" s="1"/>
  <c r="C29" i="6"/>
  <c r="C56" i="6" s="1"/>
  <c r="C83" i="6" s="1"/>
  <c r="M19" i="6"/>
  <c r="L19" i="6"/>
  <c r="J19" i="6"/>
  <c r="I19" i="6"/>
  <c r="H19" i="6"/>
  <c r="G19" i="6"/>
  <c r="F19" i="6"/>
  <c r="E19" i="6"/>
  <c r="D19" i="6"/>
  <c r="C19" i="6"/>
  <c r="M11" i="6"/>
  <c r="L11" i="6"/>
  <c r="J11" i="6"/>
  <c r="I11" i="6"/>
  <c r="H11" i="6"/>
  <c r="G11" i="6"/>
  <c r="F11" i="6"/>
  <c r="E11" i="6"/>
  <c r="D11" i="6"/>
  <c r="C11" i="6"/>
  <c r="M3" i="6"/>
  <c r="L3" i="6"/>
  <c r="J3" i="6"/>
  <c r="I3" i="6"/>
  <c r="H3" i="6"/>
  <c r="G3" i="6"/>
  <c r="F3" i="6"/>
  <c r="E3" i="6"/>
  <c r="D3" i="6"/>
  <c r="C3" i="6"/>
  <c r="H1" i="6" l="1"/>
  <c r="M28" i="6"/>
  <c r="L55" i="6"/>
  <c r="I1" i="6"/>
  <c r="F1" i="6"/>
  <c r="E28" i="6"/>
  <c r="D55" i="6"/>
  <c r="G28" i="6"/>
  <c r="J1" i="6"/>
  <c r="I28" i="6"/>
  <c r="M55" i="6"/>
  <c r="G55" i="7"/>
  <c r="J55" i="7"/>
  <c r="H28" i="6"/>
  <c r="C55" i="7"/>
  <c r="G1" i="6"/>
  <c r="D1" i="6"/>
  <c r="L1" i="6"/>
  <c r="C28" i="6"/>
  <c r="F55" i="6"/>
  <c r="C55" i="6"/>
  <c r="J28" i="6"/>
  <c r="E55" i="6"/>
  <c r="G55" i="6"/>
  <c r="I55" i="6"/>
  <c r="F28" i="7"/>
  <c r="I55" i="7"/>
  <c r="C1" i="7"/>
  <c r="D28" i="6"/>
  <c r="L28" i="6"/>
  <c r="H55" i="6"/>
  <c r="C1" i="6"/>
  <c r="F28" i="6"/>
  <c r="J55" i="6"/>
  <c r="F55" i="7"/>
  <c r="C28" i="7"/>
  <c r="E1" i="6"/>
  <c r="M1" i="6"/>
  <c r="G28" i="7"/>
  <c r="H55" i="7"/>
  <c r="D55" i="7"/>
  <c r="D28" i="7"/>
  <c r="H28" i="7"/>
  <c r="I28" i="7"/>
  <c r="J28" i="7"/>
  <c r="D1" i="7"/>
  <c r="F1" i="7"/>
  <c r="J1" i="7"/>
  <c r="I1" i="7"/>
  <c r="G1" i="7"/>
  <c r="H1" i="7"/>
</calcChain>
</file>

<file path=xl/sharedStrings.xml><?xml version="1.0" encoding="utf-8"?>
<sst xmlns="http://schemas.openxmlformats.org/spreadsheetml/2006/main" count="28828" uniqueCount="8673">
  <si>
    <t>Class A</t>
  </si>
  <si>
    <t>AREA I</t>
  </si>
  <si>
    <t>Class B</t>
  </si>
  <si>
    <t>Class C</t>
  </si>
  <si>
    <t>Area</t>
  </si>
  <si>
    <t>MUTI CATALUNAN GRANDE</t>
  </si>
  <si>
    <t>Stock Status</t>
  </si>
  <si>
    <t>DoI</t>
  </si>
  <si>
    <t>Class</t>
  </si>
  <si>
    <t>Branch</t>
  </si>
  <si>
    <t>Suggested Transfer</t>
  </si>
  <si>
    <t>HONDA ISULAN</t>
  </si>
  <si>
    <t>ADV160</t>
  </si>
  <si>
    <t>Over</t>
  </si>
  <si>
    <t>CLICK125 FI</t>
  </si>
  <si>
    <t>Stockout</t>
  </si>
  <si>
    <t>CLICK125 FI SE</t>
  </si>
  <si>
    <t>CRF150</t>
  </si>
  <si>
    <t>XR150</t>
  </si>
  <si>
    <t>HONDA SURALLAH</t>
  </si>
  <si>
    <t>XRM DUAL SPORTS FI(DS)</t>
  </si>
  <si>
    <t>MUTI BANGA</t>
  </si>
  <si>
    <t>CLICK160 FI</t>
  </si>
  <si>
    <t>CT125</t>
  </si>
  <si>
    <t>KLX150</t>
  </si>
  <si>
    <t>MIO AEROX 155</t>
  </si>
  <si>
    <t>RAIDER150 FI BLADE</t>
  </si>
  <si>
    <t>MUTI ISULAN</t>
  </si>
  <si>
    <t>NMAX155 FI ABS</t>
  </si>
  <si>
    <t>MUTI SURALLAH</t>
  </si>
  <si>
    <t>MUTI TACURONG</t>
  </si>
  <si>
    <t>CT100</t>
  </si>
  <si>
    <t>ADV350</t>
  </si>
  <si>
    <t>CRF300</t>
  </si>
  <si>
    <t>GIORNO</t>
  </si>
  <si>
    <t>NAVI</t>
  </si>
  <si>
    <t>TMX150 SUPREMO</t>
  </si>
  <si>
    <t>XRM MOTARD FI</t>
  </si>
  <si>
    <t>ADV160 ROADSYNC</t>
  </si>
  <si>
    <t>BEAT FI PREM</t>
  </si>
  <si>
    <t>TMX ALPHA FI</t>
  </si>
  <si>
    <t>LEXI 155</t>
  </si>
  <si>
    <t>MIO AEROX S 155</t>
  </si>
  <si>
    <t>MIO i125</t>
  </si>
  <si>
    <t>NMAX155 TECHMAX</t>
  </si>
  <si>
    <t>SNIPER 155 FI</t>
  </si>
  <si>
    <t>XRM RS</t>
  </si>
  <si>
    <t>MIO GEAR S</t>
  </si>
  <si>
    <t>ACCESS 125</t>
  </si>
  <si>
    <t>BAJAJ RE 4S FI</t>
  </si>
  <si>
    <t>MIO GRAVIS</t>
  </si>
  <si>
    <t>V-STROM 160</t>
  </si>
  <si>
    <t>XTZ125</t>
  </si>
  <si>
    <t>AIRBLADE 160</t>
  </si>
  <si>
    <t>BEAT FI STD</t>
  </si>
  <si>
    <t>CRF150R</t>
  </si>
  <si>
    <t>CRF300 RALLY</t>
  </si>
  <si>
    <t>EM1 e:</t>
  </si>
  <si>
    <t>PCX160 ABS</t>
  </si>
  <si>
    <t>PCX160 ROADSYNC</t>
  </si>
  <si>
    <t>WAVE RSX (DRUM)</t>
  </si>
  <si>
    <t>WAVE RSX(DISC)</t>
  </si>
  <si>
    <t>WINNER X ABS</t>
  </si>
  <si>
    <t>WINNER X RC</t>
  </si>
  <si>
    <t>XRM OFFROAD FI(DSX)</t>
  </si>
  <si>
    <t>AVENIS125</t>
  </si>
  <si>
    <t>BARAKO II (DUAL START)</t>
  </si>
  <si>
    <t>FAZZIO</t>
  </si>
  <si>
    <t>SKYDRIVE CROSSOVER</t>
  </si>
  <si>
    <t>YTX125</t>
  </si>
  <si>
    <t>BARAKO II (KICK START)</t>
  </si>
  <si>
    <t>BURGMAN15</t>
  </si>
  <si>
    <t>CT100B</t>
  </si>
  <si>
    <t>DR160</t>
  </si>
  <si>
    <t>LANCE150</t>
  </si>
  <si>
    <t>RAIDER150 FI PRO</t>
  </si>
  <si>
    <t>SMASH(SPOKE)</t>
  </si>
  <si>
    <t>ACCESS 125 RIDE CONNECT</t>
  </si>
  <si>
    <t>BARAKO III FI(DUAL START)</t>
  </si>
  <si>
    <t>BURGMAN STREET</t>
  </si>
  <si>
    <t>MIO GEAR</t>
  </si>
  <si>
    <t>PCX160 CBS</t>
  </si>
  <si>
    <t>SMASH(MAGS)</t>
  </si>
  <si>
    <t>WIZARD</t>
  </si>
  <si>
    <t>BOLT150</t>
  </si>
  <si>
    <t>BOXER</t>
  </si>
  <si>
    <t>BRUSKY125</t>
  </si>
  <si>
    <t>CB150X</t>
  </si>
  <si>
    <t>MIO i125s</t>
  </si>
  <si>
    <t>WINNER X STD</t>
  </si>
  <si>
    <t>AREA II</t>
  </si>
  <si>
    <t>HONDA MARAMAG</t>
  </si>
  <si>
    <t>MUTI BULUA</t>
  </si>
  <si>
    <t>MUTI DON CARLOS</t>
  </si>
  <si>
    <t>MUTI LAPASAN</t>
  </si>
  <si>
    <t>MUTI MANOLO</t>
  </si>
  <si>
    <t>MUTI MARAMAG</t>
  </si>
  <si>
    <t>MUTI QUEZON</t>
  </si>
  <si>
    <t>MUTI VALENCIA</t>
  </si>
  <si>
    <t>PG-1</t>
  </si>
  <si>
    <t>MAXIMA Z</t>
  </si>
  <si>
    <t>MAXIMA CARGO</t>
  </si>
  <si>
    <t>CRF125</t>
  </si>
  <si>
    <t>GIXXER 250</t>
  </si>
  <si>
    <t>SMASH FI(MAGS)</t>
  </si>
  <si>
    <t>V-STROM 250 SX</t>
  </si>
  <si>
    <t>RAIDER150 CARB</t>
  </si>
  <si>
    <t>BURGMAN STREET EX</t>
  </si>
  <si>
    <t>SMASH FI(SPOKE)</t>
  </si>
  <si>
    <t>AREA III-A</t>
  </si>
  <si>
    <t>MUTI NABUNTURAN</t>
  </si>
  <si>
    <t>MUTI PANABO</t>
  </si>
  <si>
    <t>MUTI SAMAL</t>
  </si>
  <si>
    <t>MUTI TAGUM 1</t>
  </si>
  <si>
    <t>MUTI TAGUM 2</t>
  </si>
  <si>
    <t>MUTI TAGUM 3</t>
  </si>
  <si>
    <t>MUTI TIBUNGCO</t>
  </si>
  <si>
    <t>PCX160 STANDARD</t>
  </si>
  <si>
    <t>AREA III-B</t>
  </si>
  <si>
    <t>MUTI BANSALAN</t>
  </si>
  <si>
    <t>MUTI CABANTIAN</t>
  </si>
  <si>
    <t>MUTI CALINAN</t>
  </si>
  <si>
    <t>MUTI DIGOS</t>
  </si>
  <si>
    <t>MUTI ECOLAND</t>
  </si>
  <si>
    <t>KING</t>
  </si>
  <si>
    <t>SKYDRIVE SPORT</t>
  </si>
  <si>
    <t>KLX300</t>
  </si>
  <si>
    <t>RAIDER J CROSSOVER</t>
  </si>
  <si>
    <t>AREA IV</t>
  </si>
  <si>
    <t>MUTI KABACAN</t>
  </si>
  <si>
    <t>MUTI KIDAPAWAN</t>
  </si>
  <si>
    <t>MUTI MIDSAYAP</t>
  </si>
  <si>
    <t>MUTI MLANG</t>
  </si>
  <si>
    <t>MIO SPORTY</t>
  </si>
  <si>
    <t>SUPRA GTR</t>
  </si>
  <si>
    <t>BARAKO III FI(KICK START)</t>
  </si>
  <si>
    <t>MT-03</t>
  </si>
  <si>
    <t>AREA V</t>
  </si>
  <si>
    <t>GREATWALL</t>
  </si>
  <si>
    <t>HONDA KORONADAL</t>
  </si>
  <si>
    <t>HONDA MALUNGON</t>
  </si>
  <si>
    <t>MUTI 3S</t>
  </si>
  <si>
    <t>MUTI ALABEL</t>
  </si>
  <si>
    <t>MUTI MALUNGON</t>
  </si>
  <si>
    <t>MUTI MARBEL</t>
  </si>
  <si>
    <t>MUTI POLOMOLOK</t>
  </si>
  <si>
    <t>MUTI TUPI</t>
  </si>
  <si>
    <t>XMAX 300</t>
  </si>
  <si>
    <t>GIXXER 155</t>
  </si>
  <si>
    <t>CUV e:</t>
  </si>
  <si>
    <t>BAJAJ RE SP. ED</t>
  </si>
  <si>
    <t>W175</t>
  </si>
  <si>
    <t>AREA VI</t>
  </si>
  <si>
    <t>MUTI BAYUGAN</t>
  </si>
  <si>
    <t>MUTI BUTUAN</t>
  </si>
  <si>
    <t>MUTI CABADBARAN</t>
  </si>
  <si>
    <t>MUTI PROSPERIDAD</t>
  </si>
  <si>
    <t>MUTI SAN FRANCISCO</t>
  </si>
  <si>
    <t>MUTI SURIGAO</t>
  </si>
  <si>
    <t>AREA VII</t>
  </si>
  <si>
    <t>MUTI BATANGAS</t>
  </si>
  <si>
    <t>MUTI CALAMBA</t>
  </si>
  <si>
    <t>MUTI STO. TOMAS</t>
  </si>
  <si>
    <t>MUTI MC : Stock Outrate - Overall after PO Balance</t>
  </si>
  <si>
    <t>Reorder</t>
  </si>
  <si>
    <t>#N/A</t>
  </si>
  <si>
    <t>MUTI MC : Stock Outrate - Per Branch</t>
  </si>
  <si>
    <t>MUTI MC : Stock Outrate - Overall (Before PO Balance)</t>
  </si>
  <si>
    <t>MUTI MC : DoI</t>
  </si>
  <si>
    <t>EDITABLE KPI INPUT | YTD MONTHLY</t>
  </si>
  <si>
    <t>Update the gold cells only: dates, status counts (Over / Reorder / Stockout / #N/A), and Class A/B/C DoI. All KPI percentages and overall DoI are formula-driven and feed the dashboard automatically.</t>
  </si>
  <si>
    <t>EDITABLE KPI INPUT | WEEKLY</t>
  </si>
  <si>
    <t>Overall Class A Stock Out Rate</t>
  </si>
  <si>
    <t>MC Class A Doi</t>
  </si>
  <si>
    <t>Rank</t>
  </si>
  <si>
    <t>ROUSER NS125</t>
  </si>
  <si>
    <t>CLICK125 FI STREET</t>
  </si>
  <si>
    <t>Re-order</t>
  </si>
  <si>
    <t>Standard Description</t>
  </si>
  <si>
    <t>ABC</t>
  </si>
  <si>
    <t>RANK</t>
  </si>
  <si>
    <t>CLASS</t>
  </si>
  <si>
    <t>BRAND</t>
  </si>
  <si>
    <t>Cost</t>
  </si>
  <si>
    <t>LAST 90D Sale Qty</t>
  </si>
  <si>
    <t>LAST 60D Sale Qty</t>
  </si>
  <si>
    <t>LAST 30D Sale Qty</t>
  </si>
  <si>
    <t>3Mo Sales Qty Total</t>
  </si>
  <si>
    <t>A-3Mo Sale Qty</t>
  </si>
  <si>
    <t>3Mo Sales (Php)</t>
  </si>
  <si>
    <t>A-3Mo Sales Val (Php)</t>
  </si>
  <si>
    <t>Avg. Daily Sale (Qty)</t>
  </si>
  <si>
    <t>Inv. Qty Total</t>
  </si>
  <si>
    <t>Inv. (Php)</t>
  </si>
  <si>
    <t>DoI (Branch)</t>
  </si>
  <si>
    <t>DoI (Re-order)</t>
  </si>
  <si>
    <t>LT (D) (branch)</t>
  </si>
  <si>
    <t>SS (D) (branch)</t>
  </si>
  <si>
    <t>RoP (D) (branch)</t>
  </si>
  <si>
    <t>Order (D) (branch)</t>
  </si>
  <si>
    <t>Max (D) (branch)</t>
  </si>
  <si>
    <t>SS (Qty) (branch)</t>
  </si>
  <si>
    <t>RoP (Qty)  (branch)</t>
  </si>
  <si>
    <t>Order (Qty) (branch)</t>
  </si>
  <si>
    <t>Max Stock (Qty) (branch)</t>
  </si>
  <si>
    <t>Stock Status (branch)</t>
  </si>
  <si>
    <t>Stock Status (Re-order)</t>
  </si>
  <si>
    <t>GW</t>
  </si>
  <si>
    <t>DUARTE</t>
  </si>
  <si>
    <t>Qty Transfer</t>
  </si>
  <si>
    <t>Actual Transfer</t>
  </si>
  <si>
    <t>Remaining Transfer</t>
  </si>
  <si>
    <t>From (Source Location)</t>
  </si>
  <si>
    <t>To (Destination Location)</t>
  </si>
  <si>
    <t>Remarks</t>
  </si>
  <si>
    <t>STS No.</t>
  </si>
  <si>
    <t>Allocation Date</t>
  </si>
  <si>
    <t>Delivery Date</t>
  </si>
  <si>
    <t>Lead Time</t>
  </si>
  <si>
    <t>Status</t>
  </si>
  <si>
    <t>C3</t>
  </si>
  <si>
    <t>B16</t>
  </si>
  <si>
    <t>C2</t>
  </si>
  <si>
    <t>B4</t>
  </si>
  <si>
    <t>A3</t>
  </si>
  <si>
    <t>C12</t>
  </si>
  <si>
    <t>A1</t>
  </si>
  <si>
    <t>B14</t>
  </si>
  <si>
    <t>C7</t>
  </si>
  <si>
    <t>A6</t>
  </si>
  <si>
    <t>C11</t>
  </si>
  <si>
    <t>C13</t>
  </si>
  <si>
    <t>B3</t>
  </si>
  <si>
    <t>A4</t>
  </si>
  <si>
    <t>C8</t>
  </si>
  <si>
    <t>B2</t>
  </si>
  <si>
    <t>C9</t>
  </si>
  <si>
    <t>A2</t>
  </si>
  <si>
    <t>C15</t>
  </si>
  <si>
    <t>B5</t>
  </si>
  <si>
    <t>C4</t>
  </si>
  <si>
    <t>C14</t>
  </si>
  <si>
    <t>B10</t>
  </si>
  <si>
    <t>C20</t>
  </si>
  <si>
    <t>B6</t>
  </si>
  <si>
    <t>C6</t>
  </si>
  <si>
    <t>MUTI OZAMIZ</t>
  </si>
  <si>
    <t>C37</t>
  </si>
  <si>
    <t>A9</t>
  </si>
  <si>
    <t>A8</t>
  </si>
  <si>
    <t>B13</t>
  </si>
  <si>
    <t>C10</t>
  </si>
  <si>
    <t>B1</t>
  </si>
  <si>
    <t>B7</t>
  </si>
  <si>
    <t>B8</t>
  </si>
  <si>
    <t>C5</t>
  </si>
  <si>
    <t>C16</t>
  </si>
  <si>
    <t>A5</t>
  </si>
  <si>
    <t>C21</t>
  </si>
  <si>
    <t>B11</t>
  </si>
  <si>
    <t>B9</t>
  </si>
  <si>
    <t>C29</t>
  </si>
  <si>
    <t>A7</t>
  </si>
  <si>
    <t>C17</t>
  </si>
  <si>
    <t>B12</t>
  </si>
  <si>
    <t>C18</t>
  </si>
  <si>
    <t>C1</t>
  </si>
  <si>
    <t>A16</t>
  </si>
  <si>
    <t>A15</t>
  </si>
  <si>
    <t>C33</t>
  </si>
  <si>
    <t>C19</t>
  </si>
  <si>
    <t>C22</t>
  </si>
  <si>
    <t>A10</t>
  </si>
  <si>
    <t>C36</t>
  </si>
  <si>
    <t>C23</t>
  </si>
  <si>
    <t>A18</t>
  </si>
  <si>
    <t>A13</t>
  </si>
  <si>
    <t>A17</t>
  </si>
  <si>
    <t>B15</t>
  </si>
  <si>
    <t>C27</t>
  </si>
  <si>
    <t>C25</t>
  </si>
  <si>
    <t>A11</t>
  </si>
  <si>
    <t>C32</t>
  </si>
  <si>
    <t>A14</t>
  </si>
  <si>
    <t>A12</t>
  </si>
  <si>
    <t>A19</t>
  </si>
  <si>
    <t>C24</t>
  </si>
  <si>
    <t>C35</t>
  </si>
  <si>
    <t>C38</t>
  </si>
  <si>
    <t>C26</t>
  </si>
  <si>
    <t>B17</t>
  </si>
  <si>
    <t>C30</t>
  </si>
  <si>
    <t>C28</t>
  </si>
  <si>
    <t>C34</t>
  </si>
  <si>
    <t>C31</t>
  </si>
  <si>
    <t>Brand</t>
  </si>
  <si>
    <t>A-3Mo Sales Qty Total</t>
  </si>
  <si>
    <t>3Mo Sales (PHP)</t>
  </si>
  <si>
    <t>A-3Mo Sales Val (PHP)</t>
  </si>
  <si>
    <t>Inv. (PHP)</t>
  </si>
  <si>
    <t>LT (D)</t>
  </si>
  <si>
    <t>SS (D)</t>
  </si>
  <si>
    <t>RoP (D)</t>
  </si>
  <si>
    <t>Order (D)</t>
  </si>
  <si>
    <t>Max (D)</t>
  </si>
  <si>
    <t>SS (Qty)</t>
  </si>
  <si>
    <t>RoP (Qty)</t>
  </si>
  <si>
    <t>Order (Qty)</t>
  </si>
  <si>
    <t>Max Stock (Qty)</t>
  </si>
  <si>
    <t>PO Balance</t>
  </si>
  <si>
    <t>Allocation</t>
  </si>
  <si>
    <t>Inv After PO</t>
  </si>
  <si>
    <t>DoI after PO Bal</t>
  </si>
  <si>
    <t>Stock Status after PO Bal</t>
  </si>
  <si>
    <t>CB150R</t>
  </si>
  <si>
    <t>GIXXER SF 250</t>
  </si>
  <si>
    <t>KLX140</t>
  </si>
  <si>
    <t>New DOI</t>
  </si>
  <si>
    <t>Stock Status afer Transfer</t>
  </si>
  <si>
    <t>Critical</t>
  </si>
  <si>
    <t>Low</t>
  </si>
  <si>
    <t>Optimal</t>
  </si>
  <si>
    <t>Distribution as of 2026-09-17</t>
  </si>
  <si>
    <t>Re-order as of 2026-09-17</t>
  </si>
  <si>
    <t>SUZUKI</t>
  </si>
  <si>
    <t>Overstock</t>
  </si>
  <si>
    <t>C49</t>
  </si>
  <si>
    <t>HONDA</t>
  </si>
  <si>
    <t>B18</t>
  </si>
  <si>
    <t>C39</t>
  </si>
  <si>
    <t>BAJAJ RE</t>
  </si>
  <si>
    <t/>
  </si>
  <si>
    <t>KAWASAKI</t>
  </si>
  <si>
    <t>C48</t>
  </si>
  <si>
    <t>SKYGO</t>
  </si>
  <si>
    <t>YAMAHA</t>
  </si>
  <si>
    <t>B20</t>
  </si>
  <si>
    <t>C43</t>
  </si>
  <si>
    <t>C50</t>
  </si>
  <si>
    <t>C40</t>
  </si>
  <si>
    <t>C42</t>
  </si>
  <si>
    <t>C46</t>
  </si>
  <si>
    <t>C45</t>
  </si>
  <si>
    <t>C47</t>
  </si>
  <si>
    <t>B19</t>
  </si>
  <si>
    <t>C41</t>
  </si>
  <si>
    <t>C44</t>
  </si>
  <si>
    <t xml:space="preserve">BRANCH </t>
  </si>
  <si>
    <t>INCOMING DATE</t>
  </si>
  <si>
    <t>CREATED ON</t>
  </si>
  <si>
    <t>BARCODE</t>
  </si>
  <si>
    <t>DESCRIPTION</t>
  </si>
  <si>
    <t>QTY</t>
  </si>
  <si>
    <t>STANDARD DESCRIPTION</t>
  </si>
  <si>
    <t>AMOUNT</t>
  </si>
  <si>
    <t>COMPANY</t>
  </si>
  <si>
    <t>ENGINE NO.</t>
  </si>
  <si>
    <t>CHASS.</t>
  </si>
  <si>
    <t>LOCATION</t>
  </si>
  <si>
    <t>COLOR</t>
  </si>
  <si>
    <t>MONTH</t>
  </si>
  <si>
    <t>DAY</t>
  </si>
  <si>
    <t>YEAR</t>
  </si>
  <si>
    <t>AGING DAYS BRANCH</t>
  </si>
  <si>
    <t>AGING DAYS COMPANY</t>
  </si>
  <si>
    <t>AGING BRANCH</t>
  </si>
  <si>
    <t>AGING COMPANY</t>
  </si>
  <si>
    <t>SU0113</t>
  </si>
  <si>
    <t>UX110NER SKYDRIVE SPORT CROSSOVER (BLUE)</t>
  </si>
  <si>
    <t>Eng.#AE54-430986</t>
  </si>
  <si>
    <t>Chass.# EB12B-110938</t>
  </si>
  <si>
    <t>MNAB/Stock</t>
  </si>
  <si>
    <t>HO0286</t>
  </si>
  <si>
    <t>CRF150LN (RED)</t>
  </si>
  <si>
    <t>ENG.#KD12E7111300</t>
  </si>
  <si>
    <t>CHASS.#MH1KD1270NK111294</t>
  </si>
  <si>
    <t>MPOL/Stock</t>
  </si>
  <si>
    <t>SU0147</t>
  </si>
  <si>
    <t>UN125NE AVENIS 125 - WHITE</t>
  </si>
  <si>
    <t>Eng.#AF21-2879180</t>
  </si>
  <si>
    <t>Chass.#EA12H-104114</t>
  </si>
  <si>
    <t>MMARA/Stock</t>
  </si>
  <si>
    <t>YA0128</t>
  </si>
  <si>
    <t>B3U3 MIO GRAVIS (MATTE BLUE)</t>
  </si>
  <si>
    <t>Eng.#E31WE-0185234</t>
  </si>
  <si>
    <t>Chass.#MH3SEF550N0051380</t>
  </si>
  <si>
    <t>MTAC/Stock</t>
  </si>
  <si>
    <t>SU0111</t>
  </si>
  <si>
    <t>UX110NER SKYDRIVE SPORT CROSSOVER (RED)</t>
  </si>
  <si>
    <t>Eng.#AE54-430869</t>
  </si>
  <si>
    <t>Chas.#EB12B-110873</t>
  </si>
  <si>
    <t>MISU/STOCK</t>
  </si>
  <si>
    <t>Eng.#AE54-427417</t>
  </si>
  <si>
    <t>Chass.#EB12B-107399</t>
  </si>
  <si>
    <t>MBAN/Stock</t>
  </si>
  <si>
    <t>ENG.#AE54-425840</t>
  </si>
  <si>
    <t>CHASS.#EB12B-105829</t>
  </si>
  <si>
    <t>MKAB/Stock</t>
  </si>
  <si>
    <t>SU0132</t>
  </si>
  <si>
    <t>FW110SC SMASH110 DISC/DRUM (BLACK)</t>
  </si>
  <si>
    <t>Eng.#E489-175393</t>
  </si>
  <si>
    <t>Chass.#BE4EZ-118920</t>
  </si>
  <si>
    <t>HO0300</t>
  </si>
  <si>
    <t>ACA160CAFP AIRBLADE160 - RED/SILVER</t>
  </si>
  <si>
    <t>Eng.#KF53E-0030993</t>
  </si>
  <si>
    <t>Chass.#RLHKF5393PZ021106</t>
  </si>
  <si>
    <t>HISU/Stock</t>
  </si>
  <si>
    <t>KA0075</t>
  </si>
  <si>
    <t>CT100CB CT100C (BLACK/BLUE)</t>
  </si>
  <si>
    <t>Eng.# PFXWML77201</t>
  </si>
  <si>
    <t>#MD2B37AX7MWL42403</t>
  </si>
  <si>
    <t>MLAP/Stock</t>
  </si>
  <si>
    <t>HO0075</t>
  </si>
  <si>
    <t>TMXS2J TMX150 SUPREMO (RED)</t>
  </si>
  <si>
    <t>Eng.# KYA10E118081</t>
  </si>
  <si>
    <t>#KYA10118015</t>
  </si>
  <si>
    <t>MDONC/Stock</t>
  </si>
  <si>
    <t>SK0018</t>
  </si>
  <si>
    <t>SG125-8AE3 WIZARD (BLACK/RED)</t>
  </si>
  <si>
    <t>Eng.#156FMI2N5120237</t>
  </si>
  <si>
    <t>Chass.#LX8PCJ506NE016104</t>
  </si>
  <si>
    <t>MQUEZ/Stock</t>
  </si>
  <si>
    <t>HO0243</t>
  </si>
  <si>
    <t>WW150AM PCX160ABS (BLACK)</t>
  </si>
  <si>
    <t>Eng.#KF46E7085808</t>
  </si>
  <si>
    <t>Chass.#MH1KF4671MK085762</t>
  </si>
  <si>
    <t>MTUP/Stock</t>
  </si>
  <si>
    <t>YA0126</t>
  </si>
  <si>
    <t>B3U3 MIO GRAVIS (MATTE RED)</t>
  </si>
  <si>
    <t>ENG.#E31WE-0181228</t>
  </si>
  <si>
    <t>CHAS.#MH3SEF550N0048653</t>
  </si>
  <si>
    <t>YA0196</t>
  </si>
  <si>
    <t>MIO FAZZIO BRV1 (RED)</t>
  </si>
  <si>
    <t>ENG.#E33WE-0141937</t>
  </si>
  <si>
    <t>CHAS.#MH3SEJ720P0014731</t>
  </si>
  <si>
    <t>HO0296</t>
  </si>
  <si>
    <t>AFP110DFP WAVE110 (DRUM) BLUE/BLACK</t>
  </si>
  <si>
    <t>Eng.#JA52E-0523970</t>
  </si>
  <si>
    <t>Chass.#RLHJA3894PY122975</t>
  </si>
  <si>
    <t>HMAR/Stock</t>
  </si>
  <si>
    <t>HO0302</t>
  </si>
  <si>
    <t>CB150XNII-MGB (BLACK/SILVER)</t>
  </si>
  <si>
    <t>Eng.#KC33E7001527</t>
  </si>
  <si>
    <t>Chass.#MH1KC3370NK001522</t>
  </si>
  <si>
    <t>ENG.#E489-207970</t>
  </si>
  <si>
    <t>CHASS.#BE4EZ-205763</t>
  </si>
  <si>
    <t>HO0298</t>
  </si>
  <si>
    <t>ACA160CAFPII AIRBLADE160 - GRAY/BLACK</t>
  </si>
  <si>
    <t>Eng.#KF53E-0052196</t>
  </si>
  <si>
    <t>Chass.#RLHKF5399PZ052666</t>
  </si>
  <si>
    <t>YA0204</t>
  </si>
  <si>
    <t>BB39 MIO I 125 (ORANGE/ WHITE)</t>
  </si>
  <si>
    <t>Eng.#E3R2E-3341876</t>
  </si>
  <si>
    <t>Chass.#PA0SE9810P0733093</t>
  </si>
  <si>
    <t>SU0146</t>
  </si>
  <si>
    <t>UN125NE AVENIS 125 - ORANGE</t>
  </si>
  <si>
    <t>Eng.#AF21-2985249</t>
  </si>
  <si>
    <t>Chass.#EA12H-109861</t>
  </si>
  <si>
    <t>YA0086</t>
  </si>
  <si>
    <t>40CA MIO SPORTY (PURPLE)</t>
  </si>
  <si>
    <t>Eng.# E31TE-0217721</t>
  </si>
  <si>
    <t>Chass.#PA0SEF210L0216983</t>
  </si>
  <si>
    <t>MMAL/Stock</t>
  </si>
  <si>
    <t>YA0015</t>
  </si>
  <si>
    <t>BR21 YTX125 (BLACK)</t>
  </si>
  <si>
    <t>Eng.#E3W7E0254530</t>
  </si>
  <si>
    <t>Chass.#PA0RE3210P0253982</t>
  </si>
  <si>
    <t>SU0168</t>
  </si>
  <si>
    <t>FW110D SMASH (C1BLACK)</t>
  </si>
  <si>
    <t>Eng.#E489-222576</t>
  </si>
  <si>
    <t>Chass.#BE4EX-234790</t>
  </si>
  <si>
    <t>Eng.#KF46E7070657</t>
  </si>
  <si>
    <t>Chass.#MH1KF4671MK070209</t>
  </si>
  <si>
    <t>MMBL/Stock</t>
  </si>
  <si>
    <t>YA0224</t>
  </si>
  <si>
    <t>MIO GEAR BJN4 (MATTE GRAY)</t>
  </si>
  <si>
    <t>ENG.#E32WE-0328443</t>
  </si>
  <si>
    <t>CHASS.#PA0SEJ110P0089226</t>
  </si>
  <si>
    <t>ENG.#E32WE-0328449</t>
  </si>
  <si>
    <t>CHASS.#PA0SEJ110P0089228</t>
  </si>
  <si>
    <t>ENG.#E32WE-0328787</t>
  </si>
  <si>
    <t>CHASS.#PA0SEJ110P0089270</t>
  </si>
  <si>
    <t>YA0177</t>
  </si>
  <si>
    <t>BJN3 MIO GEAR S (MATTE SILVER/MATTE DARK GRAY)</t>
  </si>
  <si>
    <t>Eng.# E32XE-0016126</t>
  </si>
  <si>
    <t>CHAS.#PA0SEJ120M0002215</t>
  </si>
  <si>
    <t>HO0318</t>
  </si>
  <si>
    <t>CRF300LRP (RED)</t>
  </si>
  <si>
    <t>Eng.#ND16E-6201230</t>
  </si>
  <si>
    <t>Chass.#MLHND1696P5200378</t>
  </si>
  <si>
    <t>MDIG/Stock</t>
  </si>
  <si>
    <t>Eng.#E32WE-0347642</t>
  </si>
  <si>
    <t>Chass.#PA0SEJ110P0098026</t>
  </si>
  <si>
    <t>HO0324</t>
  </si>
  <si>
    <t>CFT125MRP-RWH XRM125 DSX (WHITE)</t>
  </si>
  <si>
    <t>Eng.#KPYX1E006406</t>
  </si>
  <si>
    <t>Chass.#KPYX1006478</t>
  </si>
  <si>
    <t>HO0342</t>
  </si>
  <si>
    <t>ACH110CBFR-YW (YELLOW/BLACK)</t>
  </si>
  <si>
    <t>Eng.#JF96E7017925</t>
  </si>
  <si>
    <t>Chass.#K1AK0009517</t>
  </si>
  <si>
    <t>Eng.#PFXWPC35898</t>
  </si>
  <si>
    <t>Chass.#MD2B37AX0PWC76879</t>
  </si>
  <si>
    <t>MKID/Stock</t>
  </si>
  <si>
    <t>HO0242</t>
  </si>
  <si>
    <t>WW150M PCX160CBS (GRAY)</t>
  </si>
  <si>
    <t>Eng.#KF46E7095117</t>
  </si>
  <si>
    <t>Chass.#MH1KF4676MK094053</t>
  </si>
  <si>
    <t>YA0127</t>
  </si>
  <si>
    <t>B3U3 MIO GRAVIS (MATTE BLACK)</t>
  </si>
  <si>
    <t>Eng.#E31WE-0188611</t>
  </si>
  <si>
    <t>Chass.#MH3SEF550N0054556</t>
  </si>
  <si>
    <t>YA0202</t>
  </si>
  <si>
    <t>BB39 MIO I 125 (WHITE/ CYAN)</t>
  </si>
  <si>
    <t>ENG#.E3R2E-3512720</t>
  </si>
  <si>
    <t>PA0SE9810R0780828</t>
  </si>
  <si>
    <t>Eng.#KF53E-0074809</t>
  </si>
  <si>
    <t>Chass.#RLHKF5398PZ023837</t>
  </si>
  <si>
    <t>YA0223</t>
  </si>
  <si>
    <t>MIO GEAR BJN4 (MATTE DARK GRAY)</t>
  </si>
  <si>
    <t>Eng.#E32WE-0381437</t>
  </si>
  <si>
    <t>Chass.#PA0SEJ110R0110217</t>
  </si>
  <si>
    <t>Eng.#E32WE-0383098</t>
  </si>
  <si>
    <t>Chass.#PA0SEJ110R0110672</t>
  </si>
  <si>
    <t>Eng.#KF46E7095154</t>
  </si>
  <si>
    <t>Chass.#MH1KF4672MK094079</t>
  </si>
  <si>
    <t>ALA/Stock</t>
  </si>
  <si>
    <t>Eng.#KF53E-0069486</t>
  </si>
  <si>
    <t>Chass.#RLHKF5397PZ053492</t>
  </si>
  <si>
    <t>KA0059</t>
  </si>
  <si>
    <t>RNS125AA ROUSERNS125A (BLACK)</t>
  </si>
  <si>
    <t>Eng.#JEXWNH51095</t>
  </si>
  <si>
    <t>Chass.#MD2B24BX5NWH85525</t>
  </si>
  <si>
    <t>YA0257</t>
  </si>
  <si>
    <t>MT-03 B5WF (GRAY/MATTE DARK GRAY)</t>
  </si>
  <si>
    <t>ENG.#H402E-0095220</t>
  </si>
  <si>
    <t>CHASS.#MH3RH1910P0003628</t>
  </si>
  <si>
    <t>MMLA/Stock</t>
  </si>
  <si>
    <t>YA0017</t>
  </si>
  <si>
    <t>BR21 YTX125 (BLUE/MATTE BLACK)</t>
  </si>
  <si>
    <t>ENG.# E3W7E0267982</t>
  </si>
  <si>
    <t>CHASS.# PA0RE3210R0267470</t>
  </si>
  <si>
    <t>KA0101</t>
  </si>
  <si>
    <t>CA100AA CT100 (BLACK/BLUE)</t>
  </si>
  <si>
    <t>Eng.#PFXWPH35909</t>
  </si>
  <si>
    <t>Chass.#MD2B37AX3PWH67320</t>
  </si>
  <si>
    <t>MSUR/Stock</t>
  </si>
  <si>
    <t>YA0240</t>
  </si>
  <si>
    <t>MIO AEROX BRW6 (GRAY/BLACK)</t>
  </si>
  <si>
    <t>Eng.#G3P2E-0443334</t>
  </si>
  <si>
    <t>Chass.#PA0SG7810R0147636</t>
  </si>
  <si>
    <t>Eng.#KF53E-0069512</t>
  </si>
  <si>
    <t>Chass.#RLHKF5392PZ053500</t>
  </si>
  <si>
    <t>HO0369</t>
  </si>
  <si>
    <t>CCG125SII-MAS TMX125 ALPHA (SILVER)</t>
  </si>
  <si>
    <t>Eng.#KSWW0E270146</t>
  </si>
  <si>
    <t>Chass.#KSWX0003648</t>
  </si>
  <si>
    <t>KA0096</t>
  </si>
  <si>
    <t>BJ175APAAN W175 (MATTE GREEN)</t>
  </si>
  <si>
    <t>Eng.#BJ175AEP48537</t>
  </si>
  <si>
    <t>Chass.#MH4BJ175AAJP06412</t>
  </si>
  <si>
    <t>SU0201</t>
  </si>
  <si>
    <t>FW110SC-DBLUE</t>
  </si>
  <si>
    <t>Eng.#E489-704042</t>
  </si>
  <si>
    <t>Chass.#BE4EZ-300805</t>
  </si>
  <si>
    <t>KA0069</t>
  </si>
  <si>
    <t>CT150BA BOXER (RED)</t>
  </si>
  <si>
    <t>Eng.#DYXWRB47285</t>
  </si>
  <si>
    <t>Chass.#MD2B66BXXRWB52282</t>
  </si>
  <si>
    <t>TR0005</t>
  </si>
  <si>
    <t>MAXIMA Z (C1AYS7, BLUE)</t>
  </si>
  <si>
    <t>ENG.#AZXWRL24013</t>
  </si>
  <si>
    <t>CHASS#MD2B33BX3RWL13964</t>
  </si>
  <si>
    <t>KA0082</t>
  </si>
  <si>
    <t>CT100B (CT100BE, BLACK/BLUE)</t>
  </si>
  <si>
    <t>Eng.#PFXWPJ53161</t>
  </si>
  <si>
    <t>Chass.#MD2B37AX8RWJ51130</t>
  </si>
  <si>
    <t>HO0355</t>
  </si>
  <si>
    <t>AFP110SFR-MB WAVE110 (BLACK) (DISC)</t>
  </si>
  <si>
    <t>Eng.#JA53E-0023759</t>
  </si>
  <si>
    <t>Chass.#RLHJA3891RY001548</t>
  </si>
  <si>
    <t>Eng.#PFXWNE34077</t>
  </si>
  <si>
    <t>Chass.#MD2B37AX8NWE79595</t>
  </si>
  <si>
    <t>M-HO/Stock</t>
  </si>
  <si>
    <t>Eng.#PFXWNE72393</t>
  </si>
  <si>
    <t>Chass.#MD2B37AX8NWE80472</t>
  </si>
  <si>
    <t>SU0202</t>
  </si>
  <si>
    <t>DS250RL-1YELLOW</t>
  </si>
  <si>
    <t>Eng.#EJA1-175719</t>
  </si>
  <si>
    <t>Chass.#EL11B-101176</t>
  </si>
  <si>
    <t>SU0165</t>
  </si>
  <si>
    <t>UB125LNM-1MBLCK BURGMAN STREET EX</t>
  </si>
  <si>
    <t>Eng.#AF24-1051433</t>
  </si>
  <si>
    <t>Chass.#EA23J-117550</t>
  </si>
  <si>
    <t>SU0179</t>
  </si>
  <si>
    <t>FV110LE-B1BLUE(SMASH FI(MAGS)</t>
  </si>
  <si>
    <t>Eng.#AEP6-506415</t>
  </si>
  <si>
    <t>Chass.#BF47E-101007</t>
  </si>
  <si>
    <t>Eng.#E32WE-0408221</t>
  </si>
  <si>
    <t>Chass.#PA0SEJ110R0119600</t>
  </si>
  <si>
    <t>ENG.#E32WE-0408235</t>
  </si>
  <si>
    <t>CHASS.#PA0SEJ110R0119622</t>
  </si>
  <si>
    <t>ENG.#AEP6-508361</t>
  </si>
  <si>
    <t>CHAS.#BF47E-102473</t>
  </si>
  <si>
    <t>HO0382</t>
  </si>
  <si>
    <t>CFT125MRS-RWH XRM125 DSX (WHITE/BLUE)</t>
  </si>
  <si>
    <t>Eng.#KPYY1E001712</t>
  </si>
  <si>
    <t>Chass.#KPYY1001797</t>
  </si>
  <si>
    <t>KA0103</t>
  </si>
  <si>
    <t>KLX150KSAAN KLX150 (GRAY)</t>
  </si>
  <si>
    <t>Eng.#LX150KEP48135</t>
  </si>
  <si>
    <t>Chass.#MH4LX150KKJP05100</t>
  </si>
  <si>
    <t>ENG.#PFXWNH03589</t>
  </si>
  <si>
    <t>CHAS.#MD2B37AX6PWJ50135</t>
  </si>
  <si>
    <t>Eng.#ND16E-6203999</t>
  </si>
  <si>
    <t>Chass.#MLHND1696P5201577</t>
  </si>
  <si>
    <t>MVAL/Stock</t>
  </si>
  <si>
    <t>Eng.#PFXWRA46504</t>
  </si>
  <si>
    <t>Chass.#MD2B37AX0RWA60548</t>
  </si>
  <si>
    <t>Eng.#PFXWRA46493</t>
  </si>
  <si>
    <t>Chass.#MD2B37AX0RWA60565</t>
  </si>
  <si>
    <t>Eng.#PFXWRA46508</t>
  </si>
  <si>
    <t>Chass.#MD2B37AXXRWA60573</t>
  </si>
  <si>
    <t>KA0081</t>
  </si>
  <si>
    <t>CT100B (CT100BE, BLACK/RED)</t>
  </si>
  <si>
    <t>Eng.#PFXWRB06746</t>
  </si>
  <si>
    <t>Chass.#MD2B37AX3RWB71398</t>
  </si>
  <si>
    <t>Eng.#PFXWPJ52524</t>
  </si>
  <si>
    <t>Chass.#MD2B37AX8RWJ51113</t>
  </si>
  <si>
    <t>Eng.#ND16E-6203954</t>
  </si>
  <si>
    <t>Chass.#MLHND1693P5201598</t>
  </si>
  <si>
    <t>Eng.#PFXWPJ52473</t>
  </si>
  <si>
    <t>Chass.#MD2B37AX8RWJ51029</t>
  </si>
  <si>
    <t>Eng.#PFXWPJ52481</t>
  </si>
  <si>
    <t>Chass.#MD2B37AX8RWJ51032</t>
  </si>
  <si>
    <t>Eng.#PFXWPJ53137</t>
  </si>
  <si>
    <t>Chass.#MD2B37AX9RWJ51086</t>
  </si>
  <si>
    <t>Eng.#PFXWPJ53155</t>
  </si>
  <si>
    <t>Chass.#MD2B37AX5RWJ51103</t>
  </si>
  <si>
    <t>Eng.#PFXWPJ52512</t>
  </si>
  <si>
    <t>Chass.#MD2B37AX6RWJ51062</t>
  </si>
  <si>
    <t>Eng.#PFXWPJ52505</t>
  </si>
  <si>
    <t>Chass.#MD2B37AX8RWJ51063</t>
  </si>
  <si>
    <t>Eng.#PFXWPJ52511</t>
  </si>
  <si>
    <t>Chass.#MD2B37AX9RWJ51069</t>
  </si>
  <si>
    <t>Eng.#PFXWPJ52521</t>
  </si>
  <si>
    <t>Chass.#MD2B37AX5RWJ51070</t>
  </si>
  <si>
    <t>Eng.#PFXWPJ52498</t>
  </si>
  <si>
    <t>Chass.#MD2B37AX9RWJ51072</t>
  </si>
  <si>
    <t>Eng.#PFXWPJ52504</t>
  </si>
  <si>
    <t>Chass.#MD2B37AX8RWJ51077</t>
  </si>
  <si>
    <t>ENG.#PFXWRB08700</t>
  </si>
  <si>
    <t>CHASS.#MD2B37AX6RWB71475</t>
  </si>
  <si>
    <t>Eng.#E31WE-0181708</t>
  </si>
  <si>
    <t>Chass.#MH3SEF550N0049130</t>
  </si>
  <si>
    <t>ENG.#E31WE-0187484</t>
  </si>
  <si>
    <t>CHASS.#MH3SEF550N0053430</t>
  </si>
  <si>
    <t>Eng.#PFXWNH42101</t>
  </si>
  <si>
    <t>Chass.#MD2B37AX2NWH62347</t>
  </si>
  <si>
    <t>Eng.#PFXWNH42036</t>
  </si>
  <si>
    <t>Chass.#MD2B37AX4NWH62365</t>
  </si>
  <si>
    <t>Eng.#PFXWPK31088</t>
  </si>
  <si>
    <t>Chass.#MD2B37AX9PWK54456</t>
  </si>
  <si>
    <t>KA0070</t>
  </si>
  <si>
    <t>CT125AE CT125A (BLACK/RED)</t>
  </si>
  <si>
    <t>ENG.#DYXWRL14964</t>
  </si>
  <si>
    <t>CHASS.#MD2A76BX6RWL66093</t>
  </si>
  <si>
    <t>YA0226</t>
  </si>
  <si>
    <t>MIO GEAR S BJN5 (MATTE BROWN)</t>
  </si>
  <si>
    <t>ENG#.E32XE-0163045</t>
  </si>
  <si>
    <t>CHASS#.PA0SEJ120R0055424</t>
  </si>
  <si>
    <t>HO0108</t>
  </si>
  <si>
    <t>XR150LEKJ XR150L EURO3 (RED)</t>
  </si>
  <si>
    <t>Eng.#KRH10E041627</t>
  </si>
  <si>
    <t>Chass.#KRH10041627</t>
  </si>
  <si>
    <t>M2CAT/Stock</t>
  </si>
  <si>
    <t>Eng.#KF53E-0061612</t>
  </si>
  <si>
    <t>Chass.#RLHKF5399P053087</t>
  </si>
  <si>
    <t>ENG.#PFXWNB84943</t>
  </si>
  <si>
    <t>CHAS.#MD2B37AX6NWB61104</t>
  </si>
  <si>
    <t>ENG.#PFXWRB76973</t>
  </si>
  <si>
    <t>CHAS.#MD2B37AX1RWB68533</t>
  </si>
  <si>
    <t>SU0069</t>
  </si>
  <si>
    <t>UX110NE SKYDRIVE SPORT (BLACK)</t>
  </si>
  <si>
    <t>ENG.#AE54-523392</t>
  </si>
  <si>
    <t>EB11B-153393</t>
  </si>
  <si>
    <t>Eng.#E31WE-0185183</t>
  </si>
  <si>
    <t>Chass.#MH3SEF550N0051328</t>
  </si>
  <si>
    <t>HO0360</t>
  </si>
  <si>
    <t>FS150FAR-MR WINNER X (ABS PREMIUM) (RED)</t>
  </si>
  <si>
    <t>Eng.#KC46E-5024993</t>
  </si>
  <si>
    <t>Chass.#RLHKC469XRY045846</t>
  </si>
  <si>
    <t>M2BAY/Stock</t>
  </si>
  <si>
    <t>PFXWRC35369</t>
  </si>
  <si>
    <t>MD2B37AX3RWC84641</t>
  </si>
  <si>
    <t>HO0354</t>
  </si>
  <si>
    <t>AFP110DFR-BM WAVE110 (BLACK) (DRUM)</t>
  </si>
  <si>
    <t>Eng.#JA53E-0014511</t>
  </si>
  <si>
    <t>Chass.#RLHJA3891RY011285</t>
  </si>
  <si>
    <t>M2BUL/Stock</t>
  </si>
  <si>
    <t>SK0021</t>
  </si>
  <si>
    <t>SG125-8A-1 WIZARD (RED)</t>
  </si>
  <si>
    <t>Eng.#156FMI2R5093737</t>
  </si>
  <si>
    <t>Chass.#LX8PCJ507RE003044</t>
  </si>
  <si>
    <t>M2CBD/Stock</t>
  </si>
  <si>
    <t>Eng.#PFXWPH37080</t>
  </si>
  <si>
    <t>Chass.#MD2B37AX4RWH51761</t>
  </si>
  <si>
    <t>M2CAB/Stock</t>
  </si>
  <si>
    <t>SU0098</t>
  </si>
  <si>
    <t>UX110NE SKYDRIVE SPORT (BLUE)</t>
  </si>
  <si>
    <t>Eng.#AE54-523321</t>
  </si>
  <si>
    <t>Chass.#EB11B-153341</t>
  </si>
  <si>
    <t>SU0203</t>
  </si>
  <si>
    <t>DS250RL-1BLACK</t>
  </si>
  <si>
    <t>Eng.#EJA1-172846</t>
  </si>
  <si>
    <t>Chass.#EL11B-100623</t>
  </si>
  <si>
    <t>Eng.#KPYY1E002274</t>
  </si>
  <si>
    <t>Chass.#KPYY1002298</t>
  </si>
  <si>
    <t>M2PRO/Stock</t>
  </si>
  <si>
    <t>KA0095</t>
  </si>
  <si>
    <t>BC175LPFNN BARAKO III DUAL START (BLACK)</t>
  </si>
  <si>
    <t>Eng.#BC175KEB19142</t>
  </si>
  <si>
    <t>Chass.#BC175L-B15618</t>
  </si>
  <si>
    <t>Eng.#156FMI2R5093570</t>
  </si>
  <si>
    <t>Chass.#LX8PCJ505RE002877</t>
  </si>
  <si>
    <t>SU0177</t>
  </si>
  <si>
    <t>FV110LA-B1RED(SMASH FI(SPOKE)</t>
  </si>
  <si>
    <t>Eng.#AEP6-505678</t>
  </si>
  <si>
    <t>Chass.#BF47D-104950</t>
  </si>
  <si>
    <t>Eng.#KF46E7085881</t>
  </si>
  <si>
    <t>Chass.#MH1KF4675MK085750</t>
  </si>
  <si>
    <t>M2SAM/Stock</t>
  </si>
  <si>
    <t>Eng.#KPYY1E002453</t>
  </si>
  <si>
    <t>Chass.#KPYY1002438</t>
  </si>
  <si>
    <t>ENG.# DYXWRD17854</t>
  </si>
  <si>
    <t>CHAS.# MD2B66BX4RWD54101</t>
  </si>
  <si>
    <t>ENG.# DYXWRC00819</t>
  </si>
  <si>
    <t>CHAS.# MD2A76BX6RWC81094</t>
  </si>
  <si>
    <t>Eng.#AEP6-505674</t>
  </si>
  <si>
    <t>Chass.#BF47D-104946</t>
  </si>
  <si>
    <t>HO0236</t>
  </si>
  <si>
    <t>CCG125MII TMX125 ALPHA (BLACK)</t>
  </si>
  <si>
    <t>Eng.#KSWW0E180768</t>
  </si>
  <si>
    <t>Chass.#KSWW0180193</t>
  </si>
  <si>
    <t>M2TAG3/Stock</t>
  </si>
  <si>
    <t>Eng.#KRH10E041708</t>
  </si>
  <si>
    <t>Chass.#KRH10041696</t>
  </si>
  <si>
    <t>M2TAG2/Stock</t>
  </si>
  <si>
    <t>Eng.#KF53E-0069865</t>
  </si>
  <si>
    <t>Chass.#RLHKF5398PZ023532</t>
  </si>
  <si>
    <t>ENG.# DYXWRC00953</t>
  </si>
  <si>
    <t>CHASS.# MD2A76BX7RWC81234</t>
  </si>
  <si>
    <t>Eng.#E31WE-0181112</t>
  </si>
  <si>
    <t>Chass.#MH3SEF550N0048537</t>
  </si>
  <si>
    <t>YA0232</t>
  </si>
  <si>
    <t>MIO FAZZIO BRV2 (ORANGE/BLACK)</t>
  </si>
  <si>
    <t>Eng.#E33WE-0195216</t>
  </si>
  <si>
    <t>Chass.#MH3SEJ720P0024506</t>
  </si>
  <si>
    <t>HO0297</t>
  </si>
  <si>
    <t>AFP110DFP WAVE110 (DRUM) SILVER/BLACK</t>
  </si>
  <si>
    <t>Eng.#JA52E-0571490</t>
  </si>
  <si>
    <t>Chass.#RLHJA3896PY124310</t>
  </si>
  <si>
    <t>Eng.#PFXWRB08723</t>
  </si>
  <si>
    <t>Chass.#MD2B37AX1RWB71464</t>
  </si>
  <si>
    <t>Eng.#PFXWRB08714</t>
  </si>
  <si>
    <t>Chass.#MD2B37AX8RWB71445</t>
  </si>
  <si>
    <t>Eng.#PFXWRB08739</t>
  </si>
  <si>
    <t>Chass.#MD2B37AX2RWB71487</t>
  </si>
  <si>
    <t>Eng.#PFXWRA55563</t>
  </si>
  <si>
    <t>Chass.#MD2B37AX2RWB67164</t>
  </si>
  <si>
    <t>Eng.#KC46E-5022849</t>
  </si>
  <si>
    <t>Chass.#RLHKC4692RY045615</t>
  </si>
  <si>
    <t>ENG.#AEP6-505693</t>
  </si>
  <si>
    <t>CHAS.#BF47D-104965</t>
  </si>
  <si>
    <t>HO0313</t>
  </si>
  <si>
    <t>XR150LEKP-RWH (WHITE)</t>
  </si>
  <si>
    <t>Eng.#KRH10E070745</t>
  </si>
  <si>
    <t>Chass.#KRHV0070103</t>
  </si>
  <si>
    <t>Eng.#KRH10E070614</t>
  </si>
  <si>
    <t>Chass.#KRHV0070022</t>
  </si>
  <si>
    <t>Eng.#PFXWRA53415</t>
  </si>
  <si>
    <t>Chass.#MD2B37AX7RWA65830</t>
  </si>
  <si>
    <t>Eng.#PFXWRG26593</t>
  </si>
  <si>
    <t>Chass.#MD2B37AX0RWG54170</t>
  </si>
  <si>
    <t>Eng.#KPYY1E002144</t>
  </si>
  <si>
    <t>Chass.#KPYY1002188</t>
  </si>
  <si>
    <t>Eng.#KPYY1E002184</t>
  </si>
  <si>
    <t>Chass.#KPYY1002128</t>
  </si>
  <si>
    <t>Eng.#PFXWRB08717</t>
  </si>
  <si>
    <t>Chass.#MD2B37AX1RWB71450</t>
  </si>
  <si>
    <t>Eng.#ND16E-6203821</t>
  </si>
  <si>
    <t>Chass.#MLHND1693P5201567</t>
  </si>
  <si>
    <t>Eng.#JA53E-0014314</t>
  </si>
  <si>
    <t>Chass.#RLHJA3890RY011195</t>
  </si>
  <si>
    <t>Eng.#JA53E-0078262</t>
  </si>
  <si>
    <t>Chass.#RLHJA389XRY002097</t>
  </si>
  <si>
    <t>ENG.#DYXWRG00412</t>
  </si>
  <si>
    <t>CHASS,#MD2A76BX9RWG55116</t>
  </si>
  <si>
    <t>Eng.#PFXWRB08747</t>
  </si>
  <si>
    <t>Chass.#MD2B37AX5RWB71483</t>
  </si>
  <si>
    <t>HO0312</t>
  </si>
  <si>
    <t>XR150LEKP-BK (BLACK)</t>
  </si>
  <si>
    <t>Eng.#KRH10E071963</t>
  </si>
  <si>
    <t>Chass.#KRHV0071361</t>
  </si>
  <si>
    <t>M2TAG1/Stock</t>
  </si>
  <si>
    <t>YA0162</t>
  </si>
  <si>
    <t>40CC MIO SPORTY(FINDURTRIP) (MATTE SILVER/DARK MATTE GRAY)</t>
  </si>
  <si>
    <t>Eng.#E31TE-0246707</t>
  </si>
  <si>
    <t>Chass.#PA0SEF210M0240835</t>
  </si>
  <si>
    <t>HO0356</t>
  </si>
  <si>
    <t>AFP110SFR-IW WAVE110 (WHITE/BLACK) (DISC)</t>
  </si>
  <si>
    <t>Eng.#JA53E-0118197</t>
  </si>
  <si>
    <t>Chass.#RLHJA3893RY003172</t>
  </si>
  <si>
    <t>Eng.#PFXWRG26566</t>
  </si>
  <si>
    <t>Chass.#MD2B37AX3RWG54194</t>
  </si>
  <si>
    <t>Eng.#JA53E-0014266</t>
  </si>
  <si>
    <t>Chass.#RLHJA3895RY011144</t>
  </si>
  <si>
    <t>Eng.#KPYY1E008033</t>
  </si>
  <si>
    <t>Chass.#KPYY1008019</t>
  </si>
  <si>
    <t>Eng.#PFXWRB08704</t>
  </si>
  <si>
    <t>Chass.#MD2B37AX0RWB71472</t>
  </si>
  <si>
    <t>SU0210</t>
  </si>
  <si>
    <t>FW110D-E1BLACK SMASH (BLACK)</t>
  </si>
  <si>
    <t>ENG.#E489-765521</t>
  </si>
  <si>
    <t>CHASS.#BE4EX-405617</t>
  </si>
  <si>
    <t>ENG.#BC175KEB15684</t>
  </si>
  <si>
    <t>CHASS.#BC175L-B12560</t>
  </si>
  <si>
    <t>YA0262</t>
  </si>
  <si>
    <t>NMAX ABS BUA1 (LIGHT GRAY)</t>
  </si>
  <si>
    <t>G3V5E-0255162</t>
  </si>
  <si>
    <t>PA0SGA510S0012714</t>
  </si>
  <si>
    <t>HO0371</t>
  </si>
  <si>
    <t>CCG125SII-BK TMX125 ALPHA (BLACK)</t>
  </si>
  <si>
    <t>Eng.#KSWW0E331529</t>
  </si>
  <si>
    <t>Chass.#KSWX0064996</t>
  </si>
  <si>
    <t>Eng.#KRH10E069010</t>
  </si>
  <si>
    <t>Chass.#KRHV0068402</t>
  </si>
  <si>
    <t>SU0180</t>
  </si>
  <si>
    <t>FV110LE-B1BLACK(SMASH FI(MAGS)</t>
  </si>
  <si>
    <t>ENG.# AEP6-500174</t>
  </si>
  <si>
    <t>CHASS.# BF47E-100046</t>
  </si>
  <si>
    <t>SU0094</t>
  </si>
  <si>
    <t>FJ110LB2 RAIDER J CROSSOVER (YELLOW)</t>
  </si>
  <si>
    <t>Eng.# AEP4-313815</t>
  </si>
  <si>
    <t>#EH11A-113765</t>
  </si>
  <si>
    <t>Eng.#AEP6-103882</t>
  </si>
  <si>
    <t>Chass.#EH11A-203859</t>
  </si>
  <si>
    <t>ENG.#DYXWSK05563</t>
  </si>
  <si>
    <t>CHAS.#MD2B66BX3SWK65753</t>
  </si>
  <si>
    <t>KA0106</t>
  </si>
  <si>
    <t>SN125ZRFNN BRUSKY125 (RED)</t>
  </si>
  <si>
    <t>Eng.#SN125ZEL24500</t>
  </si>
  <si>
    <t>Chass.#PMNSN125ZSPL07611</t>
  </si>
  <si>
    <t>HO0328</t>
  </si>
  <si>
    <t>GL150R TMX SUPREMO ( BLACK)</t>
  </si>
  <si>
    <t>Eng.#KYAY0E043491</t>
  </si>
  <si>
    <t>Chass.#KYAY0043463</t>
  </si>
  <si>
    <t>HO0131</t>
  </si>
  <si>
    <t>ZN125MK XRM125 ROAD SPORT (RED/BLACK)</t>
  </si>
  <si>
    <t>Eng.#KPG20E069751</t>
  </si>
  <si>
    <t>Chass.#KPG20069730</t>
  </si>
  <si>
    <t>ENG# SN125ZEL24555</t>
  </si>
  <si>
    <t>CHASS# PMNSN125ZSPL07135</t>
  </si>
  <si>
    <t>Eng.#KF53E-0061654</t>
  </si>
  <si>
    <t>Chass.#RLHKF5391P053035</t>
  </si>
  <si>
    <t>HO0384</t>
  </si>
  <si>
    <t>ZN125MS-VR RS125 (RED/BLACK)</t>
  </si>
  <si>
    <t>Eng.#KPGR0E006745</t>
  </si>
  <si>
    <t>Chass.#KPGR0006714</t>
  </si>
  <si>
    <t>Eng.#KYAY0E043459</t>
  </si>
  <si>
    <t>Chass.#KYAY0043432</t>
  </si>
  <si>
    <t>M2CAL/Stock</t>
  </si>
  <si>
    <t>Eng.#DYXWSK16376</t>
  </si>
  <si>
    <t>Chass.#MD2A76BX7SWL78999</t>
  </si>
  <si>
    <t>Eng.#DYXWSK15366</t>
  </si>
  <si>
    <t>Chass.#MD2A76BX1SWK78221</t>
  </si>
  <si>
    <t>YA0016</t>
  </si>
  <si>
    <t>BR21 YTX125 (RED)</t>
  </si>
  <si>
    <t>Eng.#E3W7E0290129</t>
  </si>
  <si>
    <t>Chass.#PA0RE3210S0289254</t>
  </si>
  <si>
    <t>HO0408</t>
  </si>
  <si>
    <t>WW160S-MBS PCX160 STANDARD (SILVER)</t>
  </si>
  <si>
    <t>Eng.#KF46E7200218</t>
  </si>
  <si>
    <t>Chass.#MH1KF4676SK200210</t>
  </si>
  <si>
    <t>HMN/Stock</t>
  </si>
  <si>
    <t>SU0206</t>
  </si>
  <si>
    <t>GSX250RL- 6BLUE</t>
  </si>
  <si>
    <t>eng.#EJA1-254750</t>
  </si>
  <si>
    <t>chass.#ED24H-100793</t>
  </si>
  <si>
    <t>Eng.#PFXWPJ52455</t>
  </si>
  <si>
    <t>Chass.#MD2B37AX7RWJ51040</t>
  </si>
  <si>
    <t>Eng.#PFXWPJ53174</t>
  </si>
  <si>
    <t>Chass.#MD2B37AX9RWJ51055</t>
  </si>
  <si>
    <t>HO0379</t>
  </si>
  <si>
    <t>CFT125MSS-RD XRM125 DS (RED/BLACK)</t>
  </si>
  <si>
    <t>Eng.#KPYY0E037315</t>
  </si>
  <si>
    <t>Chass.#KPYY0037336</t>
  </si>
  <si>
    <t>MBUT/Stock</t>
  </si>
  <si>
    <t>ENG.#E3R2E-3704631</t>
  </si>
  <si>
    <t>CHASS.#PA0SE9810S0847492</t>
  </si>
  <si>
    <t>MBAS/Stock</t>
  </si>
  <si>
    <t>Eng.#KC33E7002698</t>
  </si>
  <si>
    <t>Chass.#MH1KC3375NK002701</t>
  </si>
  <si>
    <t>Eng.#JA53E-0078745</t>
  </si>
  <si>
    <t>Chass.#RLHJA3896RY002291</t>
  </si>
  <si>
    <t>Eng.#KSWW0E348099</t>
  </si>
  <si>
    <t>Chass.#KSWX0079749</t>
  </si>
  <si>
    <t>KA0071</t>
  </si>
  <si>
    <t>CT125AE CT125A (BLACK/BLUE)</t>
  </si>
  <si>
    <t>Eng.#DYXWSK15636</t>
  </si>
  <si>
    <t>Chass.#MD2A76BX1SWK78655</t>
  </si>
  <si>
    <t>Eng.#KSWW0E348172</t>
  </si>
  <si>
    <t>Chass.#KSWX0079739</t>
  </si>
  <si>
    <t>Eng.#KPGR0E007136</t>
  </si>
  <si>
    <t>Chass.#KPGR0007112</t>
  </si>
  <si>
    <t>HO0381</t>
  </si>
  <si>
    <t>CFT125MSS-BA XRM125 DS (BLUE/BLACK)</t>
  </si>
  <si>
    <t>Eng.#KPYY0E044922</t>
  </si>
  <si>
    <t>Chass.#KPYY0044936</t>
  </si>
  <si>
    <t>Eng.#AEP6-501098</t>
  </si>
  <si>
    <t>Chass.#BF47D-100970</t>
  </si>
  <si>
    <t>SK0027</t>
  </si>
  <si>
    <t>SG150T-8G BOLT150 (BROWN/ SILVER)</t>
  </si>
  <si>
    <t>Eng.#1P57MJS1062887</t>
  </si>
  <si>
    <t>Chass.#LX8TDK8G8SB000199</t>
  </si>
  <si>
    <t>SU0214</t>
  </si>
  <si>
    <t>FW110SC-EBLACK (BLACK)</t>
  </si>
  <si>
    <t>ENG.# E489-783902</t>
  </si>
  <si>
    <t>CHASS.# BE4EZ-403523</t>
  </si>
  <si>
    <t>M2PAN/Stock</t>
  </si>
  <si>
    <t>SK0029</t>
  </si>
  <si>
    <t>SG150T-8U LANCE150 (WHITE/GOLD)</t>
  </si>
  <si>
    <t>Eng.#1P57MJR1348240</t>
  </si>
  <si>
    <t>Chass.#LX8TDK8U5RB001990</t>
  </si>
  <si>
    <t>HO0377</t>
  </si>
  <si>
    <t>ACH110CBFS3-MG BEAT PREMIUM(GRAY)</t>
  </si>
  <si>
    <t>Eng.#JF96E7171527</t>
  </si>
  <si>
    <t>Chass.#K1AK4060206</t>
  </si>
  <si>
    <t>ENG.# 1P57MJS1062896</t>
  </si>
  <si>
    <t>CHASS.#LX8TDK8G0SB000164</t>
  </si>
  <si>
    <t>Eng.#PFXWRB08702</t>
  </si>
  <si>
    <t>Chass.#MD2B37AX0RWB71469</t>
  </si>
  <si>
    <t>ENG.#1P57MJS1088998</t>
  </si>
  <si>
    <t>CHASS.#LX8TDK8G6B000413</t>
  </si>
  <si>
    <t>KA0107</t>
  </si>
  <si>
    <t>SN125ZRFNN BRUSKY125 (GLD)</t>
  </si>
  <si>
    <t>Eng.#SN125ZEL26478</t>
  </si>
  <si>
    <t>Chass.#PMNSN125ZSPL08259</t>
  </si>
  <si>
    <t>HO0303</t>
  </si>
  <si>
    <t>AFP110SFP WAVE110(DISK) RED/BLACK</t>
  </si>
  <si>
    <t>Eng.#JA52E-0571185</t>
  </si>
  <si>
    <t>Chass.#RLHJA3897PY102834</t>
  </si>
  <si>
    <t>SK0028</t>
  </si>
  <si>
    <t>SG150T-8U LANCE150 (BLACK/GOLD)</t>
  </si>
  <si>
    <t>ENG.# 1P57MJS1067251</t>
  </si>
  <si>
    <t>CHASS.# LX8TDK8U7SB000247</t>
  </si>
  <si>
    <t>Eng.#KPYY1E008692</t>
  </si>
  <si>
    <t>Chass.#KPYY1008657</t>
  </si>
  <si>
    <t>Eng.#E489-787666</t>
  </si>
  <si>
    <t>Chass.#BE4EZ-404393</t>
  </si>
  <si>
    <t>HO0306</t>
  </si>
  <si>
    <t>ADV160AP-WC (WHITE/BLACK)</t>
  </si>
  <si>
    <t>Eng.#KF51E7097787</t>
  </si>
  <si>
    <t>Chass.#MH1KF5170PK097628</t>
  </si>
  <si>
    <t>Eng.#KC33E7002249</t>
  </si>
  <si>
    <t>Chass.#MH1KC3370NK002248</t>
  </si>
  <si>
    <t>HO0327</t>
  </si>
  <si>
    <t>GL150R TMX SUPREMO (RED)</t>
  </si>
  <si>
    <t>Eng.#KYAY0E044065</t>
  </si>
  <si>
    <t>Chass.#KYAY0044049</t>
  </si>
  <si>
    <t>Eng.#KF51E7190976</t>
  </si>
  <si>
    <t>Chass.#MH1KF5173PK190935</t>
  </si>
  <si>
    <t>Eng.#KPGR0E009256</t>
  </si>
  <si>
    <t>Chass.#KPGR0009205</t>
  </si>
  <si>
    <t>HO0405</t>
  </si>
  <si>
    <t>WW160SS-BM PCX160 ROADSYNC (BLACK)</t>
  </si>
  <si>
    <t>Eng.#KF46E7206529</t>
  </si>
  <si>
    <t>Chass.#MH1KF4676SK206492</t>
  </si>
  <si>
    <t>ENG.#DYXWRG56919</t>
  </si>
  <si>
    <t>CHASS.#MD2A76BX4RWG51619</t>
  </si>
  <si>
    <t>KA0105</t>
  </si>
  <si>
    <t>SN125ZRFNN BRUSKY125 (BLUE)</t>
  </si>
  <si>
    <t>Eng.#SN125ZEL24657</t>
  </si>
  <si>
    <t>Chass.#PMNSN125ZSPL07976</t>
  </si>
  <si>
    <t>Eng.#SN125ZEL26095</t>
  </si>
  <si>
    <t>Chass.#PMNSN125ZSPL09287</t>
  </si>
  <si>
    <t>HO0418</t>
  </si>
  <si>
    <t>EVP1P EM1 e:(WHITE)</t>
  </si>
  <si>
    <t>Eng.#EF16M-5003623</t>
  </si>
  <si>
    <t>Chass.#LWBEF16A2P1002966</t>
  </si>
  <si>
    <t>KA0093</t>
  </si>
  <si>
    <t>BC175NPFNN BARAKO II DUAL START (GREY)</t>
  </si>
  <si>
    <t>Eng.#BC175AEBCD581</t>
  </si>
  <si>
    <t>Chass.#BC175N-B79922</t>
  </si>
  <si>
    <t>SU0213</t>
  </si>
  <si>
    <t>FW110D-E1BLUEIV SMASH (BLUE/IVORY)</t>
  </si>
  <si>
    <t>ENG.# E489-786848</t>
  </si>
  <si>
    <t>CHASS.# BE4EX-420251</t>
  </si>
  <si>
    <t>Eng.#KC33E7002722</t>
  </si>
  <si>
    <t>Chass.#MH1KC3378NK002725</t>
  </si>
  <si>
    <t>HO0385</t>
  </si>
  <si>
    <t>ZN125MS-MG RS125 (GRAY)</t>
  </si>
  <si>
    <t>Eng.#KPGR0E007632</t>
  </si>
  <si>
    <t>Chass.#KPGR0007625</t>
  </si>
  <si>
    <t>M2ECO/Stock</t>
  </si>
  <si>
    <t>Eng.#PFXWPJ52525</t>
  </si>
  <si>
    <t>Chass.#MD2B37AX6RWJ51112</t>
  </si>
  <si>
    <t>HO0380</t>
  </si>
  <si>
    <t>CFT125MSS-BK XRM125 DS (BLACK)</t>
  </si>
  <si>
    <t>Eng.#KPYY0E045427</t>
  </si>
  <si>
    <t>Chass.#KPYY0045466</t>
  </si>
  <si>
    <t>SU0209</t>
  </si>
  <si>
    <t>FW110D-E1GRAY SMASH (GRAY)</t>
  </si>
  <si>
    <t>Eng.#E489-784418</t>
  </si>
  <si>
    <t>Chass.#BE4EX-418289</t>
  </si>
  <si>
    <t>HO0388</t>
  </si>
  <si>
    <t>ACB160CBTS-RED/BLACK CLICK160</t>
  </si>
  <si>
    <t>Eng.#KF49E7234659</t>
  </si>
  <si>
    <t>Chass.#MH1KF4975SK234781</t>
  </si>
  <si>
    <t>ENG.#1P57MJS1226908</t>
  </si>
  <si>
    <t>CHAS.#LX8TDK8G0SB001329</t>
  </si>
  <si>
    <t>HO0331</t>
  </si>
  <si>
    <t>WW160AP PCX160 ABS-FW (WHITE)</t>
  </si>
  <si>
    <t>Eng.#KF46E7137287</t>
  </si>
  <si>
    <t>Chass.#MH1KF467XPK135739</t>
  </si>
  <si>
    <t>Eng.#E3W7E0291725</t>
  </si>
  <si>
    <t>Chass.#PA0RE3210S0290899</t>
  </si>
  <si>
    <t>HO0419</t>
  </si>
  <si>
    <t>CRF150RBN(RED)</t>
  </si>
  <si>
    <t>Eng.#KE03E-5324825</t>
  </si>
  <si>
    <t>Chass.#JH2KE03A6NK700560</t>
  </si>
  <si>
    <t>HSUR/Stock</t>
  </si>
  <si>
    <t>HO0387</t>
  </si>
  <si>
    <t>ACB160CBTS-MGB CLICK160 (BLACK)</t>
  </si>
  <si>
    <t>Eng.#KF49E7235985</t>
  </si>
  <si>
    <t>Chass.#MH1KF4973SK235959</t>
  </si>
  <si>
    <t>Eng.#KE03E-5324813</t>
  </si>
  <si>
    <t>Chass.#JH2KE03A9NK700553</t>
  </si>
  <si>
    <t>TR0024</t>
  </si>
  <si>
    <t>C1AU021S BAJAJ RE FL236 (GREEN)</t>
  </si>
  <si>
    <t>ENG# AZXWSA57365</t>
  </si>
  <si>
    <t>CHAS# MD2B51BX1SWA10012</t>
  </si>
  <si>
    <t>SU0212</t>
  </si>
  <si>
    <t>FW110D-E1GRYGRN SMASH (GRAY/GREEN))</t>
  </si>
  <si>
    <t>Eng.#E489-795348</t>
  </si>
  <si>
    <t>Chass.#BE4EX-425485</t>
  </si>
  <si>
    <t>Eng.#KPGR0E009202</t>
  </si>
  <si>
    <t>Chass.#KPGR0009298</t>
  </si>
  <si>
    <t>HO0314</t>
  </si>
  <si>
    <t>CRF125FBP (RED)</t>
  </si>
  <si>
    <t>Eng.#JE03E-6119077</t>
  </si>
  <si>
    <t>Chass.#LALJE03A8P3402581</t>
  </si>
  <si>
    <t>Eng.#KE03E-5324805</t>
  </si>
  <si>
    <t>Chass.#JH2KE03A2NK700569</t>
  </si>
  <si>
    <t>YA0225</t>
  </si>
  <si>
    <t>MIO GEAR S BJN5 (MATTE BLACK)</t>
  </si>
  <si>
    <t>ENG.#E32XE-0184347</t>
  </si>
  <si>
    <t>CHASS.#PA0SEJ120S0064534</t>
  </si>
  <si>
    <t>Eng.#KSWW0E363460</t>
  </si>
  <si>
    <t>Chass.#KSWX0097346</t>
  </si>
  <si>
    <t>YA0284</t>
  </si>
  <si>
    <t>MIO AEROX SP D551(MATTE DARK BLUE)</t>
  </si>
  <si>
    <t>ENG#G3V9E-0013032</t>
  </si>
  <si>
    <t>CHASS#PA0SG9910S0002404</t>
  </si>
  <si>
    <t>SU0145</t>
  </si>
  <si>
    <t>UN125NE AVENIS 125 -BLACK</t>
  </si>
  <si>
    <t>Eng.#AF21-3121403</t>
  </si>
  <si>
    <t>Chass.#EA12H-121588</t>
  </si>
  <si>
    <t>ENG.#AF21-3118269</t>
  </si>
  <si>
    <t>CHASS.#EA12H-121432</t>
  </si>
  <si>
    <t>Eng.#PFXWPJ16991</t>
  </si>
  <si>
    <t>Chass.#MD2B37AX6RWK77731</t>
  </si>
  <si>
    <t>E489-799426</t>
  </si>
  <si>
    <t>CHAS.#BE4EX-428629</t>
  </si>
  <si>
    <t>ENG.#E489-802928</t>
  </si>
  <si>
    <t>CHAS.#BE4EX-430422</t>
  </si>
  <si>
    <t>KA0113</t>
  </si>
  <si>
    <t>LX300C KLX300R (GREEN)</t>
  </si>
  <si>
    <t>Eng.#LX300CEA17371</t>
  </si>
  <si>
    <t>Chass.#JKALX8C17NDA17371</t>
  </si>
  <si>
    <t>Eng.#AF21-3168997</t>
  </si>
  <si>
    <t>Chass.#EA12H-123030</t>
  </si>
  <si>
    <t>Eng.#AF21-3169003</t>
  </si>
  <si>
    <t>Chass.#EA12H-122992</t>
  </si>
  <si>
    <t>Eng.#AF21-3168987</t>
  </si>
  <si>
    <t>Chass.#EA12H-122985</t>
  </si>
  <si>
    <t>Eng.#PFXWSM44027</t>
  </si>
  <si>
    <t>Chass.#MD2B37AX2SWM68570</t>
  </si>
  <si>
    <t>ENG.#AF21-3118213</t>
  </si>
  <si>
    <t>CHAS.#EA12H-121426</t>
  </si>
  <si>
    <t>KA0112</t>
  </si>
  <si>
    <t>BC175LSFNN BARAKO III ELECTRIC START(BLUE)</t>
  </si>
  <si>
    <t>ENG.# BC175KEB24595</t>
  </si>
  <si>
    <t>CHASS.# BC175L-B21061</t>
  </si>
  <si>
    <t>M2BAT/Stock</t>
  </si>
  <si>
    <t>SU0062</t>
  </si>
  <si>
    <t>FW110D SMASH110 (RED)</t>
  </si>
  <si>
    <t>ENG.# E489-808070</t>
  </si>
  <si>
    <t>CHASS.# BE4EX-435054</t>
  </si>
  <si>
    <t>Eng.#E3R2E-3708426</t>
  </si>
  <si>
    <t>Chass.#PA0SE9810S0848666</t>
  </si>
  <si>
    <t>Eng.#E489-795345</t>
  </si>
  <si>
    <t>Chass.#BE4EX-425483</t>
  </si>
  <si>
    <t>HO0370</t>
  </si>
  <si>
    <t>CCG125SII-RED TMX125 ALPHA (RED)</t>
  </si>
  <si>
    <t>ENG.# KSWW0E372997</t>
  </si>
  <si>
    <t>CHASS.# KSWX0105093</t>
  </si>
  <si>
    <t>ENG.# KPYY0E058322</t>
  </si>
  <si>
    <t>CHASS.# KPYY0058381</t>
  </si>
  <si>
    <t>ENG.# KPYY0E058947</t>
  </si>
  <si>
    <t>CHASS.# KPYY0058924</t>
  </si>
  <si>
    <t>ENG.# KPYY0E060389</t>
  </si>
  <si>
    <t>CHASS.# KPYY0060393</t>
  </si>
  <si>
    <t>HO0285</t>
  </si>
  <si>
    <t>CRF150LNIV (WHITE/BLACK)</t>
  </si>
  <si>
    <t>ENG.# KD12E7141959</t>
  </si>
  <si>
    <t>CHASS.# MH1KD1277NK141960</t>
  </si>
  <si>
    <t>ENG.# KPYY1E013881</t>
  </si>
  <si>
    <t>CHASS.# KPYY1013815</t>
  </si>
  <si>
    <t>ENG.# KPYY1E014103</t>
  </si>
  <si>
    <t>CHASS.# KPYY1014148</t>
  </si>
  <si>
    <t>KA0109</t>
  </si>
  <si>
    <t>BC175NSFNN BARAKO II ELECTRIC (BLACK)</t>
  </si>
  <si>
    <t>ENG.#BC175AEBER892</t>
  </si>
  <si>
    <t>CHASS.#BC175N-BC1883</t>
  </si>
  <si>
    <t>Eng.#KSWW0E364883</t>
  </si>
  <si>
    <t>Chass.#KSWX0098373</t>
  </si>
  <si>
    <t>YA0267</t>
  </si>
  <si>
    <t>MIO GRAVIS BKV3 (MATTE BROWN)</t>
  </si>
  <si>
    <t>Eng.#E31XE-0109152</t>
  </si>
  <si>
    <t>Chass.#MH3SEJ940S0045428</t>
  </si>
  <si>
    <t>ENG#G3V9E-0019865</t>
  </si>
  <si>
    <t>CHASS#PA0SG9910S0008317</t>
  </si>
  <si>
    <t>YA0203</t>
  </si>
  <si>
    <t>BB39 MIO I 125 (BLACK/ MATTE GRAY)</t>
  </si>
  <si>
    <t>Eng.#E3R2E-3761168</t>
  </si>
  <si>
    <t>Chass.#PA0SE9810S0862357</t>
  </si>
  <si>
    <t>Eng.#E3R2E-3761160</t>
  </si>
  <si>
    <t>Chass.#PA0SE9810S0862349</t>
  </si>
  <si>
    <t>ENG#PFXWSB00218</t>
  </si>
  <si>
    <t>CHASS#MD2B37AX3SWB69222</t>
  </si>
  <si>
    <t>Eng.#PFXWSB78062</t>
  </si>
  <si>
    <t>Chass.#MD2B37AX3SWB70029</t>
  </si>
  <si>
    <t>Eng.#AF21-3111613</t>
  </si>
  <si>
    <t>Chass.#EA12H-120771</t>
  </si>
  <si>
    <t>HO0396</t>
  </si>
  <si>
    <t>ACB125CBFTII-PG CLICK125 (GRAY/BLACK)</t>
  </si>
  <si>
    <t>Eng.#JA69ED294463</t>
  </si>
  <si>
    <t>Chass.#K2VS0176261</t>
  </si>
  <si>
    <t>HO0424</t>
  </si>
  <si>
    <t>ACH110CBFT-(Purple/Black)</t>
  </si>
  <si>
    <t>Eng.#JF96E7179290</t>
  </si>
  <si>
    <t>Chass.#PAJJK5090TP002431</t>
  </si>
  <si>
    <t>SU0194</t>
  </si>
  <si>
    <t>FU150CD3-7BKBL RAIDER R 150 (BLACK)</t>
  </si>
  <si>
    <t>ENG#G427-532579</t>
  </si>
  <si>
    <t>CHASS#BG41K-910557</t>
  </si>
  <si>
    <t>Eng.#KPGR0E010127</t>
  </si>
  <si>
    <t>Chass.#KPGR0010164</t>
  </si>
  <si>
    <t>Eng.#KPGR0E010052</t>
  </si>
  <si>
    <t>Chass.#KPGR0010097</t>
  </si>
  <si>
    <t>SU0219</t>
  </si>
  <si>
    <t>UZ125NEY-1BLACK (BLACK)</t>
  </si>
  <si>
    <t>ENG.#AF26-6231457</t>
  </si>
  <si>
    <t>CHASS.#EN11G-101329</t>
  </si>
  <si>
    <t>ENG.#E489-805267</t>
  </si>
  <si>
    <t>CHASS.#BE4EX-433255</t>
  </si>
  <si>
    <t>HO0401</t>
  </si>
  <si>
    <t>XR150LEKS-BK (BLACK)</t>
  </si>
  <si>
    <t>Eng.#KRHW0E002338</t>
  </si>
  <si>
    <t>Chass.#KRHW0002323</t>
  </si>
  <si>
    <t>Eng.#KSWW0E367559</t>
  </si>
  <si>
    <t>Chass.#KSWX0100605</t>
  </si>
  <si>
    <t>ENG.#G3V9E-0020588</t>
  </si>
  <si>
    <t>CHASS.#PA0SG9910S0008918</t>
  </si>
  <si>
    <t>YA0263</t>
  </si>
  <si>
    <t>NMAX155 TECHMAX BTU1 (BLACK)</t>
  </si>
  <si>
    <t>G3V4E-0116545</t>
  </si>
  <si>
    <t>PA0SGA310S0023815</t>
  </si>
  <si>
    <t>MSNF/Stock</t>
  </si>
  <si>
    <t>Eng.#DYXWSD23142</t>
  </si>
  <si>
    <t>Chass.#MD2A76BX6SWD08753</t>
  </si>
  <si>
    <t>Eng.#PFXWSB78009</t>
  </si>
  <si>
    <t>Chass.#MD2B37AX0SWB70117</t>
  </si>
  <si>
    <t>Eng.#PFXWSB78059</t>
  </si>
  <si>
    <t>Chass.#MD2B37AXXSWB70027</t>
  </si>
  <si>
    <t>Eng.#E3W7E0293698</t>
  </si>
  <si>
    <t>Chass.#PA0RE3210S0292758</t>
  </si>
  <si>
    <t>Eng.#KPGR0E010635</t>
  </si>
  <si>
    <t>Chass.#KPGR0010649</t>
  </si>
  <si>
    <t>Eng.#G3V9E-0020697</t>
  </si>
  <si>
    <t>Chass.#PA0SG9910S0008987</t>
  </si>
  <si>
    <t>ENG#E489-805265</t>
  </si>
  <si>
    <t>CHASS#BE4EX-433256</t>
  </si>
  <si>
    <t>HO0305</t>
  </si>
  <si>
    <t>ADV160AP-MSR (RED/BLACK)</t>
  </si>
  <si>
    <t>Eng.#KF51E7218332</t>
  </si>
  <si>
    <t>Chass.#MH1KF5174PK218547</t>
  </si>
  <si>
    <t>Eng.#DYXWSD34723</t>
  </si>
  <si>
    <t>Chass.#MD2A76BX3SWD18799</t>
  </si>
  <si>
    <t>ENG# BC175AEBER247</t>
  </si>
  <si>
    <t>CHAS# BC175N-BC1738</t>
  </si>
  <si>
    <t>Eng.#G3V9E-0022036</t>
  </si>
  <si>
    <t>Chass.#PA0SG9910S0009847</t>
  </si>
  <si>
    <t>SU0211</t>
  </si>
  <si>
    <t>FW110D-E1RED SMASH (RED)</t>
  </si>
  <si>
    <t>ENG.#E489-808064</t>
  </si>
  <si>
    <t>CHAS.#BE4EX-435059</t>
  </si>
  <si>
    <t>ENG# E3W7E0298193</t>
  </si>
  <si>
    <t>CHASS# PA0RE3210S0297215</t>
  </si>
  <si>
    <t>ENG.#BC175AEBER232</t>
  </si>
  <si>
    <t>CHAS.#BC175N-BC1723</t>
  </si>
  <si>
    <t>Eng.#KSWW0E367493</t>
  </si>
  <si>
    <t>Chass.#KSWX0100696</t>
  </si>
  <si>
    <t>M2SRG/Stock</t>
  </si>
  <si>
    <t>SU0221</t>
  </si>
  <si>
    <t>UZ125NEY-1WHITE(WHITE)</t>
  </si>
  <si>
    <t>ENG.#AF26-6189391</t>
  </si>
  <si>
    <t>CHASS.#EN11G-100484</t>
  </si>
  <si>
    <t>ENG.#AF26-6215494</t>
  </si>
  <si>
    <t>CHASS.#EN11G-100993</t>
  </si>
  <si>
    <t>SU0220</t>
  </si>
  <si>
    <t>UZ125NEY-1GREEN(GREEN)</t>
  </si>
  <si>
    <t>ENG.# AF26-6226275</t>
  </si>
  <si>
    <t>CHASS.# EN11G-100661</t>
  </si>
  <si>
    <t>Eng.#DYXWSE42800</t>
  </si>
  <si>
    <t>Chass.#MD2A76BXXSWE06474</t>
  </si>
  <si>
    <t>Eng.#KRHW0E002470</t>
  </si>
  <si>
    <t>Chass.#KRHW0002429</t>
  </si>
  <si>
    <t>Eng.#KSWW0E379007</t>
  </si>
  <si>
    <t>Chass.#KSWX0112143</t>
  </si>
  <si>
    <t>HHO/Stock</t>
  </si>
  <si>
    <t>Eng.#KRHW0E002412</t>
  </si>
  <si>
    <t>Chass.#KRHW0002393</t>
  </si>
  <si>
    <t>Eng.#KPGR0E010177</t>
  </si>
  <si>
    <t>Chass.#KPGR0010189</t>
  </si>
  <si>
    <t>Eng.#KPGR0E010183</t>
  </si>
  <si>
    <t>Chass.#KPGR0010156</t>
  </si>
  <si>
    <t>Eng.#KPYY1E014744</t>
  </si>
  <si>
    <t>Chass.#KPYY1014751</t>
  </si>
  <si>
    <t>ENG# DYXWSE37374</t>
  </si>
  <si>
    <t>CHASS# MD2A76BX2SWE01530</t>
  </si>
  <si>
    <t>Eng.#DYXWSE39825</t>
  </si>
  <si>
    <t>Chass.#MD2A76BX6SWE04091</t>
  </si>
  <si>
    <t>M2MAN/Stock</t>
  </si>
  <si>
    <t>E3R2E-3814462</t>
  </si>
  <si>
    <t>PA0SE9810S0877463</t>
  </si>
  <si>
    <t>E3R2E-3818955</t>
  </si>
  <si>
    <t>PA0SE9810S0877900</t>
  </si>
  <si>
    <t>Eng.#KSWW0E381871</t>
  </si>
  <si>
    <t>Chass.#KSWX0113255</t>
  </si>
  <si>
    <t>Eng.#G3V9E-0020962</t>
  </si>
  <si>
    <t>Chass.#PA0SG9910S0009287</t>
  </si>
  <si>
    <t>HO0200</t>
  </si>
  <si>
    <t>FS150FL-BK SUPRA GTR150 (BLACK)</t>
  </si>
  <si>
    <t>Eng.#KC34E7024903</t>
  </si>
  <si>
    <t>CHASS.#MH1KC3473LK024739</t>
  </si>
  <si>
    <t>Eng.#PFXWSB78013</t>
  </si>
  <si>
    <t>Chass.#MD2B37AX4SWB70119</t>
  </si>
  <si>
    <t>Eng.#E32WE-0522642</t>
  </si>
  <si>
    <t>Chass.#PA0SEJ110S0151212</t>
  </si>
  <si>
    <t>ENG.#PFXWSD80659</t>
  </si>
  <si>
    <t>CHASS.#MD2B37AX2SWD19076</t>
  </si>
  <si>
    <t>ENG.#AF26-6248910</t>
  </si>
  <si>
    <t>CHAS.#EN11G-101748</t>
  </si>
  <si>
    <t>Eng.#JA53E-0162117</t>
  </si>
  <si>
    <t>Chass.#RLHJA3894RY004220</t>
  </si>
  <si>
    <t>ENG#AF26-6240251</t>
  </si>
  <si>
    <t>CHASS#EN11G-100899</t>
  </si>
  <si>
    <t>ENG.#AF26-6250646</t>
  </si>
  <si>
    <t>CHASS.#EN11G-101751</t>
  </si>
  <si>
    <t>Eng.#AF26--6255722</t>
  </si>
  <si>
    <t>Chass.#EN11G-101876</t>
  </si>
  <si>
    <t>HO0420</t>
  </si>
  <si>
    <t>ACH110CBFT3 - (GRAY)</t>
  </si>
  <si>
    <t>Eng.#JF96E7197041</t>
  </si>
  <si>
    <t>Chass.#PAJJK5090TP515516</t>
  </si>
  <si>
    <t>Eng.#E3W7E0298508</t>
  </si>
  <si>
    <t>Chass.#PA0RE3210S0297537</t>
  </si>
  <si>
    <t>Eng.#KSWW0E367272</t>
  </si>
  <si>
    <t>Chass.#KSWX0100880</t>
  </si>
  <si>
    <t>Eng.#E489-793981</t>
  </si>
  <si>
    <t>Chass.#BE4EX-424770</t>
  </si>
  <si>
    <t>ENG#PFXWSD99541</t>
  </si>
  <si>
    <t>CHASS#MD2B37AX1SWD18002</t>
  </si>
  <si>
    <t>ENG#PFXWSD99485</t>
  </si>
  <si>
    <t>CHASS#MD2B37AX1SWD18064</t>
  </si>
  <si>
    <t>Eng.#KSWW0E371937</t>
  </si>
  <si>
    <t>Chass.#KSWX0105499</t>
  </si>
  <si>
    <t>Eng.#KSWW0E372953</t>
  </si>
  <si>
    <t>Chass.#KSWX0105026</t>
  </si>
  <si>
    <t>Eng.#KSWW0E372987</t>
  </si>
  <si>
    <t>Chass.#KSWX0105008</t>
  </si>
  <si>
    <t>Eng.#G3V9E-0020994</t>
  </si>
  <si>
    <t>Chass.#PA0SG9910S0009283</t>
  </si>
  <si>
    <t>Eng.#KF49E7235877</t>
  </si>
  <si>
    <t>Chass.#MH1KF4973SK235833</t>
  </si>
  <si>
    <t>Eng.#G3V9E-0022128</t>
  </si>
  <si>
    <t>Chass.#PA0SG9910S0009938</t>
  </si>
  <si>
    <t>Eng.#G3V9E-0022124</t>
  </si>
  <si>
    <t>Chass.#PA0SG9910S0009934</t>
  </si>
  <si>
    <t>Eng.#KYAY0E056966</t>
  </si>
  <si>
    <t>Chass.#KYAY0056976</t>
  </si>
  <si>
    <t>Eng.#KYAY0E056996</t>
  </si>
  <si>
    <t>Chass.#KYAY0056922</t>
  </si>
  <si>
    <t>Eng.#G3V9E-0019300</t>
  </si>
  <si>
    <t>Chass.#PA0SG9910S0007792</t>
  </si>
  <si>
    <t>Eng.#PFXWSB78163</t>
  </si>
  <si>
    <t>Chass.#MD2B37AX5SWB70145</t>
  </si>
  <si>
    <t>Eng.#KRHW0E005131</t>
  </si>
  <si>
    <t>Chass.#KRHW0005067</t>
  </si>
  <si>
    <t>ENG.#AF26-6255750</t>
  </si>
  <si>
    <t>CHASS.#EN11G-101911</t>
  </si>
  <si>
    <t>ENG.# AF26-6255752</t>
  </si>
  <si>
    <t>CHASS.#EN11G-101907</t>
  </si>
  <si>
    <t>Eng.#AF26- 6248954</t>
  </si>
  <si>
    <t>Chass.#EN11G-101749</t>
  </si>
  <si>
    <t>ENG.#AF26-6200440</t>
  </si>
  <si>
    <t>CHASS.#EN11G-100064</t>
  </si>
  <si>
    <t>Eng.#G3V9E-0021218</t>
  </si>
  <si>
    <t>Chass.#PA0SG9910S0009467</t>
  </si>
  <si>
    <t>Eng.#G3V9E-0021439</t>
  </si>
  <si>
    <t>Chass.#PA0SG9910S0009651</t>
  </si>
  <si>
    <t>Eng.#KSWW0E364779</t>
  </si>
  <si>
    <t>Chass.#KSWX0098296</t>
  </si>
  <si>
    <t>Eng.#KSWW0E361422</t>
  </si>
  <si>
    <t>Chass.#KSWX0094934</t>
  </si>
  <si>
    <t>Eng.#KPYY0E066250</t>
  </si>
  <si>
    <t>Chass.#KPYY0066272</t>
  </si>
  <si>
    <t>Eng.#KPYY1E013921</t>
  </si>
  <si>
    <t>Chass.#KPYY1013994</t>
  </si>
  <si>
    <t>E489-813252</t>
  </si>
  <si>
    <t>BE4EX-440281</t>
  </si>
  <si>
    <t>E489-805288</t>
  </si>
  <si>
    <t>BE4EX-433272</t>
  </si>
  <si>
    <t>E489-803830</t>
  </si>
  <si>
    <t>BE4EX-431147</t>
  </si>
  <si>
    <t>ENG#G3V9E-0025525</t>
  </si>
  <si>
    <t>CHASS#PA0SG9910S0013375</t>
  </si>
  <si>
    <t>ENG.#AF26-6255733</t>
  </si>
  <si>
    <t>CHASS.#EN11G-101905</t>
  </si>
  <si>
    <t>YA0221</t>
  </si>
  <si>
    <t>MIO I 125 S B6B7 (MATTE BLACK)</t>
  </si>
  <si>
    <t>ENG.# E3W6E-0411155</t>
  </si>
  <si>
    <t>CHASS.# PA0SE9820S0211438</t>
  </si>
  <si>
    <t>HO0383</t>
  </si>
  <si>
    <t>CFT125MRCS-BK XRM125 MOTARD (BLACK/GRAY)</t>
  </si>
  <si>
    <t>ENG.# KPYY2E016255</t>
  </si>
  <si>
    <t>CHASS.# KPYY2016249</t>
  </si>
  <si>
    <t>Eng.#G3V9E-0021443</t>
  </si>
  <si>
    <t>Chass.#PA0SG9910S0009654</t>
  </si>
  <si>
    <t>Eng.#G3V9E-0022129</t>
  </si>
  <si>
    <t>Chass.#PA0SG9910S0009939</t>
  </si>
  <si>
    <t>Eng.#PFXWRB08699</t>
  </si>
  <si>
    <t>Chass.#MD2B37AX3RWB71482</t>
  </si>
  <si>
    <t>Eng.#KPYY1E015597</t>
  </si>
  <si>
    <t>Chass.#KPYY1015502</t>
  </si>
  <si>
    <t>Eng.#KPYY1E015044</t>
  </si>
  <si>
    <t>Chass.#KPYY1015090</t>
  </si>
  <si>
    <t>Eng.#KPYY1E014910</t>
  </si>
  <si>
    <t>Chass.#KPYY1014991</t>
  </si>
  <si>
    <t>ENG.#E3W7E0301182</t>
  </si>
  <si>
    <t>CHASS.#PA0RE3210S0300258</t>
  </si>
  <si>
    <t>SU0222</t>
  </si>
  <si>
    <t>UZ125NES-1BLUE(BLUE)</t>
  </si>
  <si>
    <t>AF26-6321242</t>
  </si>
  <si>
    <t>EN11G-201896</t>
  </si>
  <si>
    <t>M2STO/Stock</t>
  </si>
  <si>
    <t>AF26-6321245</t>
  </si>
  <si>
    <t>EN11G-201895</t>
  </si>
  <si>
    <t>E489-815599</t>
  </si>
  <si>
    <t>BE4EX-442178</t>
  </si>
  <si>
    <t>E489-811858</t>
  </si>
  <si>
    <t>BE4EX-438874</t>
  </si>
  <si>
    <t>SU0231</t>
  </si>
  <si>
    <t>SMASH FI (SPOKE/DRUM) FV110LA - CBLUE (BLUE/BLACK)</t>
  </si>
  <si>
    <t>AEP6-701551</t>
  </si>
  <si>
    <t>BF47D-200824</t>
  </si>
  <si>
    <t>Eng.#KYAY0E052635</t>
  </si>
  <si>
    <t>Chass.#KYAY0052620</t>
  </si>
  <si>
    <t>HO0357</t>
  </si>
  <si>
    <t>FS150FR-IR WINNER X (STANDARD) (RED/BLACK)</t>
  </si>
  <si>
    <t>Eng.#KC46E-5040561</t>
  </si>
  <si>
    <t>Chass.#RLHKC4690RY003945</t>
  </si>
  <si>
    <t>DYXWSG04741</t>
  </si>
  <si>
    <t>MD2A76BX7SWG07166</t>
  </si>
  <si>
    <t>DYXWSG04839</t>
  </si>
  <si>
    <t>MD2A76BX7SWG08088</t>
  </si>
  <si>
    <t>DYXWSE48886</t>
  </si>
  <si>
    <t>MD2A76BX3SWE12293</t>
  </si>
  <si>
    <t>Eng.#E489-808963</t>
  </si>
  <si>
    <t>Chass.#BE4EX-435956</t>
  </si>
  <si>
    <t>KPYY2E016303</t>
  </si>
  <si>
    <t>KPYY2016346</t>
  </si>
  <si>
    <t>KPYY2E016394</t>
  </si>
  <si>
    <t>KPYY2016359</t>
  </si>
  <si>
    <t>KPYY2E016375</t>
  </si>
  <si>
    <t>KPYY2016380</t>
  </si>
  <si>
    <t>KPYY0E067985</t>
  </si>
  <si>
    <t>KPYY0067920</t>
  </si>
  <si>
    <t>KPYY0E068066</t>
  </si>
  <si>
    <t>KPYY0068028</t>
  </si>
  <si>
    <t>KPYY0E068588</t>
  </si>
  <si>
    <t>KPYY0068521</t>
  </si>
  <si>
    <t>SU0228</t>
  </si>
  <si>
    <t>FU150RL-9RED/BLACK (RED/BLACK)</t>
  </si>
  <si>
    <t>CGA1-849643</t>
  </si>
  <si>
    <t>DL16A-102091</t>
  </si>
  <si>
    <t>SU0230</t>
  </si>
  <si>
    <t>SMASH FI (SPOKE/DRUM) FV110LA - CRED (RED/BLACK)</t>
  </si>
  <si>
    <t>AEP6-701392</t>
  </si>
  <si>
    <t>BF47D-200665</t>
  </si>
  <si>
    <t>SU0227</t>
  </si>
  <si>
    <t>FU150RL-9SILVER/YELLOW (SILVER/YELLOW)</t>
  </si>
  <si>
    <t>CGA1-850307</t>
  </si>
  <si>
    <t>DL16A-102339</t>
  </si>
  <si>
    <t>YA0229</t>
  </si>
  <si>
    <t>MIO I 125 S B6B7 (MATTE BLUE)</t>
  </si>
  <si>
    <t>ENG.# E3W6E-0411283</t>
  </si>
  <si>
    <t>CHASS.# PA0SE9820S0211558</t>
  </si>
  <si>
    <t>YA0268</t>
  </si>
  <si>
    <t>MIO GRAVIS BKV3 (DARK GRAY)</t>
  </si>
  <si>
    <t>Eng.#E31XE-0109175</t>
  </si>
  <si>
    <t>Chass.#MH3SEJ940S0045450</t>
  </si>
  <si>
    <t>Eng.#G3V9E-0022059</t>
  </si>
  <si>
    <t>Chass.#PA0SG9910S0009867</t>
  </si>
  <si>
    <t>DYXWSE51562</t>
  </si>
  <si>
    <t>MD2A76BX1SWF14918</t>
  </si>
  <si>
    <t>JA53E-0141404</t>
  </si>
  <si>
    <t>RLHJA3894RY013824</t>
  </si>
  <si>
    <t>HO0353</t>
  </si>
  <si>
    <t>AFP110DFR-IR WAVE110 (RED/BLACK) (DRUM)</t>
  </si>
  <si>
    <t>JA53E-0169464</t>
  </si>
  <si>
    <t>RLHJA3895RY014366</t>
  </si>
  <si>
    <t>KPYY0E068585</t>
  </si>
  <si>
    <t>KPYY0068540</t>
  </si>
  <si>
    <t>Eng.#DYXWSD32377</t>
  </si>
  <si>
    <t>Chass.#MD2B66BXXSWD00761</t>
  </si>
  <si>
    <t>ENG.#G3V9E-0027224</t>
  </si>
  <si>
    <t>CHASS.#PA0SG9910S0015154</t>
  </si>
  <si>
    <t>Eng.#KPYY1E013914</t>
  </si>
  <si>
    <t>Chass.#KPYY1013958</t>
  </si>
  <si>
    <t>Eng.#KPYY1E013985</t>
  </si>
  <si>
    <t>Chass.#KPYY1013972</t>
  </si>
  <si>
    <t>E489-803769</t>
  </si>
  <si>
    <t>BE4EX-431092</t>
  </si>
  <si>
    <t>ENG#G3V9E-0027672</t>
  </si>
  <si>
    <t>CHASS#PA0SG9910S0015561</t>
  </si>
  <si>
    <t>KPYY1E016540</t>
  </si>
  <si>
    <t>KPYY1016521</t>
  </si>
  <si>
    <t>KPYY1E016624</t>
  </si>
  <si>
    <t>KPYY1016659</t>
  </si>
  <si>
    <t>KPYY1E016685</t>
  </si>
  <si>
    <t>KPYY1016700</t>
  </si>
  <si>
    <t>KPYY1E016711</t>
  </si>
  <si>
    <t>KPYY1016714</t>
  </si>
  <si>
    <t>KPYY1E016755</t>
  </si>
  <si>
    <t>KPYY1016740</t>
  </si>
  <si>
    <t>KPYY1E017033</t>
  </si>
  <si>
    <t>KPYY1017068</t>
  </si>
  <si>
    <t>KPYY1E017007</t>
  </si>
  <si>
    <t>KPYY1017083</t>
  </si>
  <si>
    <t>KPYY1E017089</t>
  </si>
  <si>
    <t>KPYY1017006</t>
  </si>
  <si>
    <t>HO0415</t>
  </si>
  <si>
    <t>NVA110BTII-RG NAVI(GREEN/BLACK)</t>
  </si>
  <si>
    <t>JK07E-5042025</t>
  </si>
  <si>
    <t>PAJJK4790TP014447</t>
  </si>
  <si>
    <t>HO0425</t>
  </si>
  <si>
    <t>ACH110CBFT-(RED/WHITE)</t>
  </si>
  <si>
    <t>JF96E7205849</t>
  </si>
  <si>
    <t>PAJJK5090TP008272</t>
  </si>
  <si>
    <t>Eng.#G3V9E-0020568</t>
  </si>
  <si>
    <t>Chass.#PA0SG9910S0008896</t>
  </si>
  <si>
    <t>ENG.#G3V9E-0021969</t>
  </si>
  <si>
    <t>CHAS.#PA0SG9910S0009778</t>
  </si>
  <si>
    <t>SU0226</t>
  </si>
  <si>
    <t>RAIDER150 FI BLADE FU150RF-9GRAY/BLACK (GRAY/BLACK)</t>
  </si>
  <si>
    <t>Eng.#CGA1-847473</t>
  </si>
  <si>
    <t>Chass.#DL15A-102884</t>
  </si>
  <si>
    <t>Eng.#G3V9E-0021921</t>
  </si>
  <si>
    <t>Chass.#PA0SG9910S0009773</t>
  </si>
  <si>
    <t>Eng.#G3V9E-0019301</t>
  </si>
  <si>
    <t>Chass.#PA0SG9910S0007793</t>
  </si>
  <si>
    <t>Eng.#G3V9E-0022132</t>
  </si>
  <si>
    <t>Chass.#PA0SG9910S0009942</t>
  </si>
  <si>
    <t>Eng.#G3V9E-0022061</t>
  </si>
  <si>
    <t>Chass.#PA0SG9910S0009869</t>
  </si>
  <si>
    <t>Eng.#KF51E7231682</t>
  </si>
  <si>
    <t>Chass.#MH1KF5172PK231734</t>
  </si>
  <si>
    <t>ENG.#DYXWRL14954</t>
  </si>
  <si>
    <t>CHASS.#MD2A76BX7RWL66100</t>
  </si>
  <si>
    <t>HO0422</t>
  </si>
  <si>
    <t>ACH110CBFT3-(SILVER)</t>
  </si>
  <si>
    <t>Eng.#JF96E7197448</t>
  </si>
  <si>
    <t>Chass.#PAJJK5090TP516123</t>
  </si>
  <si>
    <t>Eng.#E31WE-0185618</t>
  </si>
  <si>
    <t>Chas.#MH3SEF550N0051723</t>
  </si>
  <si>
    <t>Eng.#E489-812291</t>
  </si>
  <si>
    <t>Chass.#BE4EX-439313</t>
  </si>
  <si>
    <t>Eng.#E489-811364</t>
  </si>
  <si>
    <t>Chass.#BE4EX-438381</t>
  </si>
  <si>
    <t>Eng.#DYXWSE39686</t>
  </si>
  <si>
    <t>Chass.#MD2A76BX1SWE04127</t>
  </si>
  <si>
    <t>KA0114</t>
  </si>
  <si>
    <t>KLX150KTAAN(BLACK)</t>
  </si>
  <si>
    <t>Eng.#LX150KEP62077</t>
  </si>
  <si>
    <t>Chass.#MH4LX3K16TJP01332</t>
  </si>
  <si>
    <t>BC175KEB26153</t>
  </si>
  <si>
    <t>BC175L-B22619</t>
  </si>
  <si>
    <t>BC175KEB26157</t>
  </si>
  <si>
    <t>BC175L-B22623</t>
  </si>
  <si>
    <t>KA0094</t>
  </si>
  <si>
    <t>BC175KPFNN BARAKO III KICK (BLUE)</t>
  </si>
  <si>
    <t>Eng.#BC175KEB11588</t>
  </si>
  <si>
    <t>Chass.#BC175K-B02350</t>
  </si>
  <si>
    <t>TR0025</t>
  </si>
  <si>
    <t>C1AU021S BAJAJ RE FL236 (WHITE)</t>
  </si>
  <si>
    <t>ENG.#AZXWSE46648</t>
  </si>
  <si>
    <t>CHASS.#MD2B51BX0SWE21725</t>
  </si>
  <si>
    <t>Eng.# AEP4-311834</t>
  </si>
  <si>
    <t>Chass#EH11A-111759</t>
  </si>
  <si>
    <t>Eng.#G3V9E-0022115</t>
  </si>
  <si>
    <t>Chass.#PA0SG9910S0009926</t>
  </si>
  <si>
    <t>ENG.# AEP6-701553</t>
  </si>
  <si>
    <t>CHASS.# BF47D-200826</t>
  </si>
  <si>
    <t>Eng.#KSWW0E363968</t>
  </si>
  <si>
    <t>Chass.#KSWX0097434</t>
  </si>
  <si>
    <t>M3S/Stock</t>
  </si>
  <si>
    <t>Eng.#KSWW0E376108</t>
  </si>
  <si>
    <t>Chass.#KSWX0110095</t>
  </si>
  <si>
    <t>Eng.#PFXWRB08732</t>
  </si>
  <si>
    <t>Chass.#MD2B37AXXRWB71494</t>
  </si>
  <si>
    <t>ENG.#AE54-425006</t>
  </si>
  <si>
    <t>EB12B-105001</t>
  </si>
  <si>
    <t>SU0142</t>
  </si>
  <si>
    <t>UB125NMX BURGMAN STREET-BLUE</t>
  </si>
  <si>
    <t>Eng.#AF21-2949743</t>
  </si>
  <si>
    <t>Chass.#EA11Z-124645</t>
  </si>
  <si>
    <t>ENG.AEP6-501081</t>
  </si>
  <si>
    <t>CHASS.BF47D-100953</t>
  </si>
  <si>
    <t>ENG.#AEP6-506451</t>
  </si>
  <si>
    <t>CHASS.#BF47E-101043</t>
  </si>
  <si>
    <t>ENG.#AEP6-506452</t>
  </si>
  <si>
    <t>CHASS.#BF47E-101044</t>
  </si>
  <si>
    <t>ENG.AEP6-500166</t>
  </si>
  <si>
    <t>CHASS.BF47E-100038</t>
  </si>
  <si>
    <t>SU0185</t>
  </si>
  <si>
    <t>FW110D SMASH (D1IVORY)</t>
  </si>
  <si>
    <t>Eng.#E489-714184</t>
  </si>
  <si>
    <t>Chass.#BE4EX-312036</t>
  </si>
  <si>
    <t>Eng.#CGA1-848831</t>
  </si>
  <si>
    <t>Chass.#DL15A-103795</t>
  </si>
  <si>
    <t>Eng.#E3W7E0291792</t>
  </si>
  <si>
    <t>Chass.#PA0RE3210S0290886</t>
  </si>
  <si>
    <t>KA0108</t>
  </si>
  <si>
    <t>BC175MSFNN BARAKO II KICK (GREY)</t>
  </si>
  <si>
    <t>Eng.#BC175AEBEX069</t>
  </si>
  <si>
    <t>Chass#BC175M-B40647</t>
  </si>
  <si>
    <t>Eng.#BC175AEBEX063</t>
  </si>
  <si>
    <t>Chass.#BC175M-B40641</t>
  </si>
  <si>
    <t>Eng.#BC175AEBEX072</t>
  </si>
  <si>
    <t>Chass#BC175M-B40650</t>
  </si>
  <si>
    <t>Eng.#BC175AEBEX061</t>
  </si>
  <si>
    <t>Chass.#BC175M-B40639</t>
  </si>
  <si>
    <t>Eng.#AF21-3111626</t>
  </si>
  <si>
    <t>Chass.#EA12H-120776</t>
  </si>
  <si>
    <t>SU0225</t>
  </si>
  <si>
    <t>RAIDER150 FI BLADE FU150RF-9IVORY/GRAY (IVORY/GRAY)</t>
  </si>
  <si>
    <t>Eng.#CGA1-847919</t>
  </si>
  <si>
    <t>Chass.#DL15A-103229</t>
  </si>
  <si>
    <t>Eng.#CGA1-847877</t>
  </si>
  <si>
    <t>Chass.#DL15A-103197</t>
  </si>
  <si>
    <t>Eng.#CGA1-845570</t>
  </si>
  <si>
    <t>Chass.#DL15A-101684</t>
  </si>
  <si>
    <t>SU0223</t>
  </si>
  <si>
    <t>RAIDER150 FI BLADE FU150RF-9BLUE/GRAY (BLUE/GRAY)</t>
  </si>
  <si>
    <t>CGA1-850490</t>
  </si>
  <si>
    <t>DL15A-104737</t>
  </si>
  <si>
    <t>MMID/Stock</t>
  </si>
  <si>
    <t>Eng.#PFXWRA55523</t>
  </si>
  <si>
    <t>Chass.#MD2B37AX6RWA65852</t>
  </si>
  <si>
    <t>ENG#G3V9E-0027112</t>
  </si>
  <si>
    <t>CHAS#PA0SG9910S0015043</t>
  </si>
  <si>
    <t>Eng.#JF96E7208349</t>
  </si>
  <si>
    <t>Chass.#PAJJK5090TP524317</t>
  </si>
  <si>
    <t>Eng.#CGA1-847971</t>
  </si>
  <si>
    <t>Chass.#DL15A-103300</t>
  </si>
  <si>
    <t>Eng.#CGA1-850430</t>
  </si>
  <si>
    <t>Chass.#DL15A-104675</t>
  </si>
  <si>
    <t>ENG.# AF26-6231365</t>
  </si>
  <si>
    <t>CHASS.# EN11G-101311</t>
  </si>
  <si>
    <t>Eng.#AZXWSE63355</t>
  </si>
  <si>
    <t>Chass.#MD2B51BXXSWE22560</t>
  </si>
  <si>
    <t>Eng.#G3V9E-0021417</t>
  </si>
  <si>
    <t>Chass.#PA0SG9910S0009625</t>
  </si>
  <si>
    <t>Eng.#KYAY0E057023</t>
  </si>
  <si>
    <t>Chass.#KYAY0057037</t>
  </si>
  <si>
    <t>Eng.#G3V9E-0020087</t>
  </si>
  <si>
    <t>Chass.#PA0SG9910S0008498</t>
  </si>
  <si>
    <t>Eng.#CGA1-848906</t>
  </si>
  <si>
    <t>Chass.#DL15A-103836</t>
  </si>
  <si>
    <t>Eng.#CGA1-843890</t>
  </si>
  <si>
    <t>Chass.#DL15A-100226</t>
  </si>
  <si>
    <t>Eng.#CGA1-849852</t>
  </si>
  <si>
    <t>Chass.#DL15A-104337</t>
  </si>
  <si>
    <t>Eng.#KPGR0E009820</t>
  </si>
  <si>
    <t>Chass.#KPGR0009803</t>
  </si>
  <si>
    <t>Eng.#KPGR0E009922</t>
  </si>
  <si>
    <t>Chass.#KPGR0009953</t>
  </si>
  <si>
    <t>Eng.#KSWW0E364014</t>
  </si>
  <si>
    <t>Chass.#KSWX0097475</t>
  </si>
  <si>
    <t>Eng.#KSWW0E371321</t>
  </si>
  <si>
    <t>Chass.#KSWX0103601</t>
  </si>
  <si>
    <t>YA0266</t>
  </si>
  <si>
    <t>XTZ125 2MC7 (BLACK)</t>
  </si>
  <si>
    <t>ENG.#E3W8E-100254</t>
  </si>
  <si>
    <t>CHASS.#PA0DE1110S0060510</t>
  </si>
  <si>
    <t>Eng.#KPYY2E015880</t>
  </si>
  <si>
    <t>Chass.#KPYY2015881</t>
  </si>
  <si>
    <t>Eng.#KPYY2E015840</t>
  </si>
  <si>
    <t>Chass.#KPYY2015841</t>
  </si>
  <si>
    <t>Eng.#LX150KEP63982</t>
  </si>
  <si>
    <t>Chass.#MH4LX3K18TJP02028</t>
  </si>
  <si>
    <t>Eng.#G3V9E-0021455</t>
  </si>
  <si>
    <t>Chass.#PA0SG9910S0009667</t>
  </si>
  <si>
    <t>Eng.#G3V9E-0021428</t>
  </si>
  <si>
    <t>Chass.#PA0SG9910S0009649</t>
  </si>
  <si>
    <t>Eng.#G3V9E-0020693</t>
  </si>
  <si>
    <t>Chass.#PA0SG9910S0008983</t>
  </si>
  <si>
    <t>Eng.#CGA1-849847</t>
  </si>
  <si>
    <t>Chass.#DL15A-104357</t>
  </si>
  <si>
    <t>Eng.#CGA1-850136</t>
  </si>
  <si>
    <t>Chass.#DL15A-104569</t>
  </si>
  <si>
    <t>YA0265</t>
  </si>
  <si>
    <t>XTZ125 2MC7 (BLUE)</t>
  </si>
  <si>
    <t>ENG#E3W8E-100983</t>
  </si>
  <si>
    <t>CHASS#PA0DE1110S0060880</t>
  </si>
  <si>
    <t>E3R2E-3834328</t>
  </si>
  <si>
    <t>PA0SE9810S0882140</t>
  </si>
  <si>
    <t>E3R2E-3832071</t>
  </si>
  <si>
    <t>PA0SE9810S0881564</t>
  </si>
  <si>
    <t>E3R2E-3833661</t>
  </si>
  <si>
    <t>PA0SE9810S0882030</t>
  </si>
  <si>
    <t>ENG# E3R2E-3834344</t>
  </si>
  <si>
    <t>CHASSIS# PA0SE9810S0882184</t>
  </si>
  <si>
    <t>ENG# E3R2E-3834385</t>
  </si>
  <si>
    <t>CHASSIS# PA0SE9810S0882187</t>
  </si>
  <si>
    <t>ENG#CGA1-847395</t>
  </si>
  <si>
    <t>CHASS#DL15A-103351</t>
  </si>
  <si>
    <t>Eng.#CGA1-846585</t>
  </si>
  <si>
    <t>Chass.#DL15A-102077</t>
  </si>
  <si>
    <t>Eng.#CGA1-846558</t>
  </si>
  <si>
    <t>Chass.#DL15A-102099</t>
  </si>
  <si>
    <t>PFXWSD99813</t>
  </si>
  <si>
    <t>MD2B37AX0SWD18007</t>
  </si>
  <si>
    <t>PFXWSD99884</t>
  </si>
  <si>
    <t>MD2B37AX0SWD18024</t>
  </si>
  <si>
    <t>ENG. # G3V9E-0027871</t>
  </si>
  <si>
    <t>CHASS. # PA0SG9910S0015760</t>
  </si>
  <si>
    <t>Eng.#KPYY1E015393</t>
  </si>
  <si>
    <t>Chass.#KPYY1015390</t>
  </si>
  <si>
    <t>ENG.#PFXWSD80177</t>
  </si>
  <si>
    <t>CHAS.#MD2B37AX2SWD18588</t>
  </si>
  <si>
    <t>ENG.#PFXWSD80399</t>
  </si>
  <si>
    <t>CHAS.#MD2B37AX1SWD19103</t>
  </si>
  <si>
    <t>Eng.#KF51E7222539</t>
  </si>
  <si>
    <t>Chass.#MH1KF5176PK222681</t>
  </si>
  <si>
    <t>ENG# BC175AEBFA785</t>
  </si>
  <si>
    <t>CHAS# BC175N-BC7769</t>
  </si>
  <si>
    <t>ENG# BC175AEBFA808</t>
  </si>
  <si>
    <t>CHAS# BC175N-BC7792</t>
  </si>
  <si>
    <t>ENG# PFXWSD99888</t>
  </si>
  <si>
    <t>CHAS# MD2B37AXXSWD18659</t>
  </si>
  <si>
    <t>Eng.#CGA1-846606</t>
  </si>
  <si>
    <t>Chass.#DL15A-102163</t>
  </si>
  <si>
    <t>Eng.#G3V9E-0027624</t>
  </si>
  <si>
    <t>Chass.#PA0SG9910S0015514</t>
  </si>
  <si>
    <t>Eng.#CGA1-846591</t>
  </si>
  <si>
    <t>Chass.#DL15A-102072</t>
  </si>
  <si>
    <t>Eng.#CGA1-846571</t>
  </si>
  <si>
    <t>Chass.#DL15A-102085</t>
  </si>
  <si>
    <t>Eng.#CGA1-846550</t>
  </si>
  <si>
    <t>Chass.#DL15A-102101</t>
  </si>
  <si>
    <t>ENG.# PFXWSD99977</t>
  </si>
  <si>
    <t>CHASS.# MD2B37AXXSWD18032</t>
  </si>
  <si>
    <t>Eng.#G3V9E-0027557</t>
  </si>
  <si>
    <t>Chass.#PA0SG9910S0015446</t>
  </si>
  <si>
    <t>ENG.#E3W8E-100973</t>
  </si>
  <si>
    <t>CHASS.#PA0DE110S0060889</t>
  </si>
  <si>
    <t>E3W7E0303534</t>
  </si>
  <si>
    <t>PA0RE3210S0302661</t>
  </si>
  <si>
    <t>Eng.#CGA1-849879</t>
  </si>
  <si>
    <t>Chass.#DL15A-104363</t>
  </si>
  <si>
    <t>E3R2E-3838329</t>
  </si>
  <si>
    <t>CHASSIS# PA0SE9810S0883032</t>
  </si>
  <si>
    <t>E3R2E-3838601</t>
  </si>
  <si>
    <t>CHASSIS# PA0SE9810S0883296</t>
  </si>
  <si>
    <t>ENG# E3R2E-3832182</t>
  </si>
  <si>
    <t>PA0SE9810S0881669</t>
  </si>
  <si>
    <t>ENG.#G3V9E-0027729</t>
  </si>
  <si>
    <t>CHASS.#PA0SG9910S0015618</t>
  </si>
  <si>
    <t>ENG.#E3R2E-3832129</t>
  </si>
  <si>
    <t>CHASS.#PA0SE9810S0881610</t>
  </si>
  <si>
    <t>Eng.#E489-812299</t>
  </si>
  <si>
    <t>Chass.#BE4EX-439303</t>
  </si>
  <si>
    <t>Eng.#E489-811377</t>
  </si>
  <si>
    <t>Chass.#BE4EX-438393</t>
  </si>
  <si>
    <t>Eng.#KSWW0E377088</t>
  </si>
  <si>
    <t>Chass.#KSWX0109277</t>
  </si>
  <si>
    <t>Eng.#KSWW0E377092</t>
  </si>
  <si>
    <t>Chass.#KSWX0109299</t>
  </si>
  <si>
    <t>Eng.#KF51E7239517</t>
  </si>
  <si>
    <t>Chass.#MH1KF5179PK239443</t>
  </si>
  <si>
    <t>Eng.#BC175AEBEM522</t>
  </si>
  <si>
    <t>Chass.#BC175M-B39008</t>
  </si>
  <si>
    <t>Eng.#PFXWSF98028</t>
  </si>
  <si>
    <t>Chass.#MD2B37AX8SWF04362</t>
  </si>
  <si>
    <t>ENG.#CGA1-850678</t>
  </si>
  <si>
    <t>CHASS.#DL15A-104926</t>
  </si>
  <si>
    <t>ENG#CGA1-850765</t>
  </si>
  <si>
    <t>CHASS#DL15A-105009</t>
  </si>
  <si>
    <t>ENG.#E3W8E-100246</t>
  </si>
  <si>
    <t>CHAS#PA0DE1110S0060518</t>
  </si>
  <si>
    <t>ENG.# G3V9E-0027949</t>
  </si>
  <si>
    <t>CHASS.# PA0SG9910S0015838</t>
  </si>
  <si>
    <t>Eng.#E3W8E-097870</t>
  </si>
  <si>
    <t>Chass.#PA0DE1110S0059674</t>
  </si>
  <si>
    <t>ENG# E3R2E-3837863</t>
  </si>
  <si>
    <t>CHASS# PA0SE9810S0882974</t>
  </si>
  <si>
    <t>Eng.#E3W8E-094701</t>
  </si>
  <si>
    <t>Chass.#PA0DE1110S0058571</t>
  </si>
  <si>
    <t>ENG.#E3R2E-3832109</t>
  </si>
  <si>
    <t>CHASS.#PA0SE9810S0881598</t>
  </si>
  <si>
    <t>Eng.#AF21-3111615</t>
  </si>
  <si>
    <t>Chass.#EA12H-120773</t>
  </si>
  <si>
    <t>Eng.#E3R2E-3764905</t>
  </si>
  <si>
    <t>Chass.#PA0SE9810S0862984</t>
  </si>
  <si>
    <t>Eng.#E3R2E-3764867</t>
  </si>
  <si>
    <t>Chass.#PA0SE9810S0862946</t>
  </si>
  <si>
    <t>Eng.#E3R2E-3759924</t>
  </si>
  <si>
    <t>Chass.#PA0SE9810S0861961</t>
  </si>
  <si>
    <t>Eng.#DYXWSF56784</t>
  </si>
  <si>
    <t>Chass.#MD2A76BX4SWF19725</t>
  </si>
  <si>
    <t>Eng.#DYXWSF56686</t>
  </si>
  <si>
    <t>Chass.#MD2A76BX3SWF19750</t>
  </si>
  <si>
    <t>Eng.#DYXWSF01893</t>
  </si>
  <si>
    <t>Chass.#MD2A76BX1SWF03644</t>
  </si>
  <si>
    <t>Eng.#BC175KEB19143</t>
  </si>
  <si>
    <t>Chass.#BC175L-B15619</t>
  </si>
  <si>
    <t>Eng.#KSWW0E375721</t>
  </si>
  <si>
    <t>Chass.#KSWX0108908</t>
  </si>
  <si>
    <t>Eng.#E3R2E-3756953</t>
  </si>
  <si>
    <t>Chass.#PA0SE9810S0861088</t>
  </si>
  <si>
    <t>Eng.#AF21-3111161</t>
  </si>
  <si>
    <t>Chass.#EA12H-120765</t>
  </si>
  <si>
    <t>Eng.#PFXWPH35891</t>
  </si>
  <si>
    <t>Chass.#MD2B37AXXPWH67251</t>
  </si>
  <si>
    <t>ENG.#DYXWSF53764</t>
  </si>
  <si>
    <t>CHASS.#MD2A76BX4SWF17540</t>
  </si>
  <si>
    <t>ENG.#DYXWSF53929</t>
  </si>
  <si>
    <t>CHASS.#MD2A76BX4SWF17618</t>
  </si>
  <si>
    <t>Eng.#BC175AEBEY252</t>
  </si>
  <si>
    <t>Chass.#BC175N-BC6537</t>
  </si>
  <si>
    <t>ENG.#E3R2E-3833520</t>
  </si>
  <si>
    <t>CHASS.#PA0SE9810S0881892</t>
  </si>
  <si>
    <t>ENG.#E3R2E-3832125</t>
  </si>
  <si>
    <t>CHASS.#PA0SE9810S0881614</t>
  </si>
  <si>
    <t>Eng.#E3W8E-100919</t>
  </si>
  <si>
    <t>Chass.#PA0DE1110S0060618</t>
  </si>
  <si>
    <t>ENG.# 1P57MJS1334760</t>
  </si>
  <si>
    <t>CHASS.# LX8TDK8U15B000938</t>
  </si>
  <si>
    <t>Eng.#JA53E-0141455</t>
  </si>
  <si>
    <t>Chass.#RLHJA3895RY013881</t>
  </si>
  <si>
    <t>ENG#E3R2E-3831443</t>
  </si>
  <si>
    <t>CHASS#PA0SE9810S0881390</t>
  </si>
  <si>
    <t>CGA1-851510</t>
  </si>
  <si>
    <t>DL15A-105515</t>
  </si>
  <si>
    <t>Eng.#DYXWSF03352</t>
  </si>
  <si>
    <t>Chass.#MD2A76BXXSWF50123</t>
  </si>
  <si>
    <t>Eng.#DYXWSF52370</t>
  </si>
  <si>
    <t>Chass.#MD2A76BX1SWF15812</t>
  </si>
  <si>
    <t>ENG.#DYXWSF53704</t>
  </si>
  <si>
    <t>CHASS.#MD2A76BX8SWF16830</t>
  </si>
  <si>
    <t>Eng.#PFXWRB08703</t>
  </si>
  <si>
    <t>Chass.#MD2B37AX2RWB71473</t>
  </si>
  <si>
    <t>Eng.#E489-801391</t>
  </si>
  <si>
    <t>Chass.#BE4EX-432577</t>
  </si>
  <si>
    <t>Eng.#G3V9E-0022047</t>
  </si>
  <si>
    <t>Chass.#PA0SG9910S0009855</t>
  </si>
  <si>
    <t>Eng.#PFXWSF99197</t>
  </si>
  <si>
    <t>Chass.#MD2B37AX5SWF04481</t>
  </si>
  <si>
    <t>Eng.#PFXWSF98044</t>
  </si>
  <si>
    <t>Chass.#MD2B37AX5SWF04447</t>
  </si>
  <si>
    <t>Eng.#E3R2E-3764845</t>
  </si>
  <si>
    <t>Chass.#PA0SE9810S0862920</t>
  </si>
  <si>
    <t>ENG# E3W6E-0411689</t>
  </si>
  <si>
    <t>CHASS# PA0SE9820S0211968</t>
  </si>
  <si>
    <t>ENG# E3W6E-0411686</t>
  </si>
  <si>
    <t>CHASS# PA0SE9820S0211971</t>
  </si>
  <si>
    <t>Eng.#PFXWSM44078</t>
  </si>
  <si>
    <t>Chass.#MD2B37AX4SWM68389</t>
  </si>
  <si>
    <t>Eng.#PFXWPJ52496</t>
  </si>
  <si>
    <t>Chass.#MD2B37AX8RWJ51046</t>
  </si>
  <si>
    <t>Eng.#KF51E7231797</t>
  </si>
  <si>
    <t>Chass.#MH1KF517XPK231786</t>
  </si>
  <si>
    <t>YA0261</t>
  </si>
  <si>
    <t>NMAX155 ABS BUA1 (BLACK)</t>
  </si>
  <si>
    <t>Eng.#G3V5E-0467101</t>
  </si>
  <si>
    <t>Chass.#PA0SGA510S0044343</t>
  </si>
  <si>
    <t>Eng.#G3V5E-0467075</t>
  </si>
  <si>
    <t>Chass.#PA0SGA510S0044318</t>
  </si>
  <si>
    <t>Eng.#G3V5E-0473694</t>
  </si>
  <si>
    <t>Chass.#PA0SGA510S0044813</t>
  </si>
  <si>
    <t>Eng.#KYAY0E056343</t>
  </si>
  <si>
    <t>Chass.#KYAY0056338</t>
  </si>
  <si>
    <t>Eng.#KYAY0E055461</t>
  </si>
  <si>
    <t>Chass.#KYAY0055402</t>
  </si>
  <si>
    <t>Eng.#DYXWSF54823</t>
  </si>
  <si>
    <t>Chass.#MD2A76BX4SWF18400</t>
  </si>
  <si>
    <t>Eng.#BC175AEBFB868</t>
  </si>
  <si>
    <t>Chass.#BC175N-BC8851</t>
  </si>
  <si>
    <t>Eng.#BC175AEBFB839</t>
  </si>
  <si>
    <t>Chass.#BC175N-BC8822</t>
  </si>
  <si>
    <t>Eng.#CGA1-843548</t>
  </si>
  <si>
    <t>Chass.#DL15A-100080</t>
  </si>
  <si>
    <t>Eng.#CGA1-848937</t>
  </si>
  <si>
    <t>Chass.#DL15A-103821</t>
  </si>
  <si>
    <t>Eng.#CGA1-843914</t>
  </si>
  <si>
    <t>Chass.#DL15A-100300</t>
  </si>
  <si>
    <t>Eng.#E489-801315</t>
  </si>
  <si>
    <t>Chass.#BE4EX-432572</t>
  </si>
  <si>
    <t>Eng.#CGA1-850439</t>
  </si>
  <si>
    <t>Chass.#DL15A-104688</t>
  </si>
  <si>
    <t>Eng.#E3W7E0298156</t>
  </si>
  <si>
    <t>Chass.#PA0RE3210S0297180</t>
  </si>
  <si>
    <t>ENG.#CGA1-849501</t>
  </si>
  <si>
    <t>CHASS.#DL15A-104113</t>
  </si>
  <si>
    <t>ENG.#CGA1-843905</t>
  </si>
  <si>
    <t>CHASS.#DL15A-100310</t>
  </si>
  <si>
    <t>Eng.#E3R2E-3833559</t>
  </si>
  <si>
    <t>Chass.#PA0SE9810S0881917</t>
  </si>
  <si>
    <t>Eng.#PFXWSB00241</t>
  </si>
  <si>
    <t>Chass.#MD2B37AX6SWB69148</t>
  </si>
  <si>
    <t>ENG.#E3W8E-100857</t>
  </si>
  <si>
    <t>CHASS.#PA0DE1110S0060755</t>
  </si>
  <si>
    <t>Eng.#JF96E7197989</t>
  </si>
  <si>
    <t>Chass.#PAJJK5090TP516406</t>
  </si>
  <si>
    <t>Eng.#G3V9E-0028227</t>
  </si>
  <si>
    <t>Chass.#PA0SG9910S0016077</t>
  </si>
  <si>
    <t>Eng.#E489-811278</t>
  </si>
  <si>
    <t>Chass.#BE4EX-438397</t>
  </si>
  <si>
    <t>Eng.#BC175AEBER859</t>
  </si>
  <si>
    <t>Chass.#BC175N-BC1850</t>
  </si>
  <si>
    <t>Eng.#KSWW0E378559</t>
  </si>
  <si>
    <t>Chass.#KSWX0112659</t>
  </si>
  <si>
    <t>Eng.#KPYY1E015201</t>
  </si>
  <si>
    <t>Chass.#KPYY1015296</t>
  </si>
  <si>
    <t>SU0232</t>
  </si>
  <si>
    <t>SMASH FI (SPOKE/DRUM) FV110LA - CBLACK (BLACK)</t>
  </si>
  <si>
    <t>AEP6-703206</t>
  </si>
  <si>
    <t>BF47D-201159</t>
  </si>
  <si>
    <t>Eng.#KSWW0E381262</t>
  </si>
  <si>
    <t>Chass.#KSWX0116582</t>
  </si>
  <si>
    <t>Eng.#PFXWSF99207</t>
  </si>
  <si>
    <t>Chass.#MD2B37AX4SWF04486</t>
  </si>
  <si>
    <t>Eng.#PFXWSF99169</t>
  </si>
  <si>
    <t>Chass.#MD2B37AX2SWF04471</t>
  </si>
  <si>
    <t>Eng.#DYXWSE45929</t>
  </si>
  <si>
    <t>Chass.#MD2A76BX4SWE09516</t>
  </si>
  <si>
    <t>Eng.#DYXWSE45842</t>
  </si>
  <si>
    <t>Chass.#MD2A76BX1SWE09487</t>
  </si>
  <si>
    <t>Eng.#DYXWSE45846</t>
  </si>
  <si>
    <t>Chass.#MD2A76BX3SWE09488</t>
  </si>
  <si>
    <t>ENG#KSWW0E394873</t>
  </si>
  <si>
    <t>CHASSIS#KSWX0128330</t>
  </si>
  <si>
    <t>ENG#KSWW0E397067</t>
  </si>
  <si>
    <t>CHASSIS#KSWX0131403</t>
  </si>
  <si>
    <t>ENG.# KD12E7141853</t>
  </si>
  <si>
    <t>CHASS.# MH1KD1279NK141877</t>
  </si>
  <si>
    <t>Eng.#CGA1-843906</t>
  </si>
  <si>
    <t>Chass.#DL15A-100297</t>
  </si>
  <si>
    <t xml:space="preserve">	CGA1-848993</t>
  </si>
  <si>
    <t>DL15A-103884</t>
  </si>
  <si>
    <t>CGA1-852049</t>
  </si>
  <si>
    <t>DL15A-105834</t>
  </si>
  <si>
    <t xml:space="preserve">	CGA1-852009</t>
  </si>
  <si>
    <t>DL15A-105780</t>
  </si>
  <si>
    <t>HO0402</t>
  </si>
  <si>
    <t>XR150LEKS-RWH (WHITE/BLACK)</t>
  </si>
  <si>
    <t>Eng.#KRHW0E002154</t>
  </si>
  <si>
    <t>Chass.#KRHW0002047</t>
  </si>
  <si>
    <t>Eng.#BC175AEBFF947</t>
  </si>
  <si>
    <t>Chass.#BC175M-B42018</t>
  </si>
  <si>
    <t>SU0224</t>
  </si>
  <si>
    <t>RAIDER150 FI BLADE FU150RF-9RED/BLACK(RED/BLACK)</t>
  </si>
  <si>
    <t>ENG.#CGA1-850051</t>
  </si>
  <si>
    <t>CHAS.#DL15A-104421</t>
  </si>
  <si>
    <t>ENG.#CGA1-851194</t>
  </si>
  <si>
    <t>CHAS.#DL15A-105346</t>
  </si>
  <si>
    <t>ENG.#CGA1-851218</t>
  </si>
  <si>
    <t>CHAS.#DL15A-105344</t>
  </si>
  <si>
    <t>ENG# E3W7E0304343</t>
  </si>
  <si>
    <t>CHASS# PA0RE3210T0303525</t>
  </si>
  <si>
    <t>Eng.#CGA1-848930</t>
  </si>
  <si>
    <t>Chass.#DL15A-103826</t>
  </si>
  <si>
    <t>Eng.#CGA1-849550</t>
  </si>
  <si>
    <t>Chass.#DL15A-104160</t>
  </si>
  <si>
    <t>Eng.#CGA1-847671</t>
  </si>
  <si>
    <t>Chass.#DL15A-103187</t>
  </si>
  <si>
    <t>Eng.#DYXWSG08285</t>
  </si>
  <si>
    <t>Chass.#MD2A76BX3SWG09982</t>
  </si>
  <si>
    <t>Eng.#DYXWSG08346</t>
  </si>
  <si>
    <t>Chass.#MD2A76BX4SWG10039</t>
  </si>
  <si>
    <t>Eng.#DYXWSG07840</t>
  </si>
  <si>
    <t>Chass.#MD2A76BX5SWG10082</t>
  </si>
  <si>
    <t>Eng.#BC175AEBFG069</t>
  </si>
  <si>
    <t>Chass.#BC175M-B42139</t>
  </si>
  <si>
    <t>Eng.#E3W8E-102098</t>
  </si>
  <si>
    <t>Chass.#PA0DE1110T0060980</t>
  </si>
  <si>
    <t>ENG. # E3W7E0304430</t>
  </si>
  <si>
    <t>CHASS. # PA0RE3210T0303632</t>
  </si>
  <si>
    <t>Eng.#E489-801314</t>
  </si>
  <si>
    <t>Chass.#BE4EX-432562</t>
  </si>
  <si>
    <t>Eng.#E489-803518</t>
  </si>
  <si>
    <t>Chass.#BE4EX-430966</t>
  </si>
  <si>
    <t>ENG.#DYXWSE38310</t>
  </si>
  <si>
    <t>CHASS.#MD2A76BX4SWE02887</t>
  </si>
  <si>
    <t>ENG.#DYXWSE38036</t>
  </si>
  <si>
    <t>CHASS.#MD2A76BX3SWE02959</t>
  </si>
  <si>
    <t>BC175KEB25969</t>
  </si>
  <si>
    <t>BC175L-B22435</t>
  </si>
  <si>
    <t>Eng.#BC175AEBFG094</t>
  </si>
  <si>
    <t>Chass.#BC175M-B42164</t>
  </si>
  <si>
    <t>Eng.#BC175AEBFG090</t>
  </si>
  <si>
    <t>Chass.#BC175M-B42160</t>
  </si>
  <si>
    <t>Eng.#BC175AEBFF938</t>
  </si>
  <si>
    <t>Chass.#BC175M-B42009</t>
  </si>
  <si>
    <t>ENG#AF26-6358321</t>
  </si>
  <si>
    <t>CHASS#EN11G-104492</t>
  </si>
  <si>
    <t>Eng.#KPYY0E073868</t>
  </si>
  <si>
    <t>Chass.#KPYY0073809</t>
  </si>
  <si>
    <t>Eng.#KPYY0E073667</t>
  </si>
  <si>
    <t>Chass.#KPYY0073645</t>
  </si>
  <si>
    <t>Eng.#E3R2E-3807761</t>
  </si>
  <si>
    <t>Chass.#PA0SE9810S0874264</t>
  </si>
  <si>
    <t>ENG.#G3V5E-0538063</t>
  </si>
  <si>
    <t>CHASS.#PA0SGA510S0050020</t>
  </si>
  <si>
    <t>HO0417</t>
  </si>
  <si>
    <t>EVP4S CUV e:(WHITE)</t>
  </si>
  <si>
    <t>Eng.#EF18M-1000120</t>
  </si>
  <si>
    <t>Chas.#MLHE189955000076</t>
  </si>
  <si>
    <t>HKOR/Stock</t>
  </si>
  <si>
    <t>Eng.#E3W8E-102088</t>
  </si>
  <si>
    <t>CHASS.#PA0DE1110T0060989</t>
  </si>
  <si>
    <t>SU0215</t>
  </si>
  <si>
    <t>FW110SC-EBLUE (BLUE)</t>
  </si>
  <si>
    <t>Eng.#E489-807740</t>
  </si>
  <si>
    <t>Chass.#BE4EZ-407768</t>
  </si>
  <si>
    <t>Eng.#G3V9E-0020000</t>
  </si>
  <si>
    <t>Chass.#PA0SG9910S0008452</t>
  </si>
  <si>
    <t>Eng.#KSWW0E378130</t>
  </si>
  <si>
    <t>Chass.#KSWX0111483</t>
  </si>
  <si>
    <t>Eng.#KPYY0E064038</t>
  </si>
  <si>
    <t>Chass.#KPYY0064044</t>
  </si>
  <si>
    <t>Eng.#KPYY0E064429</t>
  </si>
  <si>
    <t>Chass.#KPYY0064432</t>
  </si>
  <si>
    <t>Eng.#KC46E5050880</t>
  </si>
  <si>
    <t>Chass.#RLHKC4692RY047705</t>
  </si>
  <si>
    <t>HO0329</t>
  </si>
  <si>
    <t>WW160AP PCX160 ABS-BM (BLACK)</t>
  </si>
  <si>
    <t>Eng.#KF46E7128813</t>
  </si>
  <si>
    <t>Chass.#MH1KF4671PK129375</t>
  </si>
  <si>
    <t>Eng.#BC175AEBEY552</t>
  </si>
  <si>
    <t>Chass.#BC175M-B40829</t>
  </si>
  <si>
    <t>YA0291</t>
  </si>
  <si>
    <t>NMAX155 ABS BUA2 (MATTE DARK GRAY)</t>
  </si>
  <si>
    <t>G3V5E-0677138</t>
  </si>
  <si>
    <t>PA0SGA510T0059343</t>
  </si>
  <si>
    <t>G3V5E-0677152</t>
  </si>
  <si>
    <t>PA0SGA510T0059355</t>
  </si>
  <si>
    <t>TR0007</t>
  </si>
  <si>
    <t>MAXIMA CARGO (WHITE)</t>
  </si>
  <si>
    <t>Eng.#AZXWSG84567</t>
  </si>
  <si>
    <t>Chas.#MD2B21BX8SWG00636</t>
  </si>
  <si>
    <t>Eng.#BC175AEBEY541</t>
  </si>
  <si>
    <t>Chass.#BC175M-B40818</t>
  </si>
  <si>
    <t>Eng.#BC175AEBEM514</t>
  </si>
  <si>
    <t>Chass.#BC175M-B39000</t>
  </si>
  <si>
    <t>Eng.#DYXWSD34586</t>
  </si>
  <si>
    <t>Chass.#MD2A76BX4SWD18682</t>
  </si>
  <si>
    <t>Eng.#CGA1-848552</t>
  </si>
  <si>
    <t>Chass.#DL15A-103651</t>
  </si>
  <si>
    <t>Eng.#CGA1-848545</t>
  </si>
  <si>
    <t>Chass.#DL15A-103655</t>
  </si>
  <si>
    <t>Eng.#CGA1-853585</t>
  </si>
  <si>
    <t>Chass.#DL15A-106889</t>
  </si>
  <si>
    <t>Eng.#CGA1-853617</t>
  </si>
  <si>
    <t>Chass.#DL15A-106905</t>
  </si>
  <si>
    <t>Eng.#E489-800452</t>
  </si>
  <si>
    <t>Chass.#BE4EZ-406181</t>
  </si>
  <si>
    <t>Eng.#E489-800355</t>
  </si>
  <si>
    <t>Chass.#BE4EZ-406171</t>
  </si>
  <si>
    <t>Eng.#DYXWSF57598</t>
  </si>
  <si>
    <t>Chass.#MD2A76BX6SWF01419</t>
  </si>
  <si>
    <t>Eng.#DYXWSF03095</t>
  </si>
  <si>
    <t>Chass.#MD2A76BX5SWF05669</t>
  </si>
  <si>
    <t>Eng.#DYXWSF03094</t>
  </si>
  <si>
    <t>Chass.#MD2A76BX2SWF05645</t>
  </si>
  <si>
    <t>Eng.#DYXWSF03093</t>
  </si>
  <si>
    <t>Chass.#MD2A76BX0SWF05644</t>
  </si>
  <si>
    <t>Eng.#JA53E-0162150</t>
  </si>
  <si>
    <t>Chass.#RLHJA3896RY004249</t>
  </si>
  <si>
    <t>Eng.#JA53E-0162108</t>
  </si>
  <si>
    <t>Chass.#RLHJA3893RY004211</t>
  </si>
  <si>
    <t>Eng.#AF21-3169025</t>
  </si>
  <si>
    <t>Chass.#EA12H-122998</t>
  </si>
  <si>
    <t>Eng.#KPYY1E018379</t>
  </si>
  <si>
    <t>Chass.#KPYY1018392</t>
  </si>
  <si>
    <t>YA0294</t>
  </si>
  <si>
    <t>PG-1 BNR2 (LIGHT BLUE)</t>
  </si>
  <si>
    <t>E34NE-067089</t>
  </si>
  <si>
    <t>RLCUE4220T0009683</t>
  </si>
  <si>
    <t>ENG.#E3W8E-102183</t>
  </si>
  <si>
    <t>CHAS.#PA0DE110T0061054</t>
  </si>
  <si>
    <t>ENG.#E3W8E-102185</t>
  </si>
  <si>
    <t>CHAS.#PA0DE1110T0061052</t>
  </si>
  <si>
    <t>Eng.#PFXWPJ52516</t>
  </si>
  <si>
    <t>Chass.#MD2B37AX8RWJ51080</t>
  </si>
  <si>
    <t>Eng.#KF51E7239491</t>
  </si>
  <si>
    <t>Chass.#MH1KF5179PK239457</t>
  </si>
  <si>
    <t>Eng.#KF51E7239655</t>
  </si>
  <si>
    <t>Chass.#MH1KF517XPK239497</t>
  </si>
  <si>
    <t>Eng.#BC175AEBEM508</t>
  </si>
  <si>
    <t>Chass.#BC175M-B38994</t>
  </si>
  <si>
    <t>Eng.#BC175AEBEM511</t>
  </si>
  <si>
    <t>Chass.#BC175M-B38997</t>
  </si>
  <si>
    <t>Eng.#DYXWSD23155</t>
  </si>
  <si>
    <t>Chass.#MD2A76BX4SWD08735</t>
  </si>
  <si>
    <t>ENG#1P57MJS1376889</t>
  </si>
  <si>
    <t>LX8TDK8U8SB002010</t>
  </si>
  <si>
    <t>ENG#1P57MJS1375087</t>
  </si>
  <si>
    <t>LX8TDK8U6SB001759</t>
  </si>
  <si>
    <t>HO0414</t>
  </si>
  <si>
    <t>NVA110BTII-PR NAVI(RED/BLACK)</t>
  </si>
  <si>
    <t>JK07E-5042804</t>
  </si>
  <si>
    <t>PAJJK4790TP015058</t>
  </si>
  <si>
    <t>E3W7E0303918</t>
  </si>
  <si>
    <t>PA0RE3210T0302995</t>
  </si>
  <si>
    <t>Eng.#PFXWRC32412</t>
  </si>
  <si>
    <t>Chass.#MD2B37AX9RWD57902</t>
  </si>
  <si>
    <t>ENG.#CGA1-857135</t>
  </si>
  <si>
    <t>CHASS.#DL15A-109153</t>
  </si>
  <si>
    <t>G3V5E-0679126</t>
  </si>
  <si>
    <t>PA0SGA510T0059829</t>
  </si>
  <si>
    <t>G3V5E-0679137</t>
  </si>
  <si>
    <t>PA0SGA510T0059839</t>
  </si>
  <si>
    <t>Eng.#KF51E7239503</t>
  </si>
  <si>
    <t>Chass.#MH1KF5176PK239416</t>
  </si>
  <si>
    <t>ENG.#CGA1-857149</t>
  </si>
  <si>
    <t>CHASS.#DL15A-109193</t>
  </si>
  <si>
    <t>YA0264</t>
  </si>
  <si>
    <t>NMAX155 TECHMAX BTU1 (MATTE DARK RED/BLACK)</t>
  </si>
  <si>
    <t>Eng.#G3V4E-0111631</t>
  </si>
  <si>
    <t>Chass.#PA0SGA310S0022023</t>
  </si>
  <si>
    <t>Eng.#KPYY1E017048</t>
  </si>
  <si>
    <t>Chass.#KPYY1017047</t>
  </si>
  <si>
    <t>ENG.#CGA1-857130</t>
  </si>
  <si>
    <t>CHASS#DL15A-109184</t>
  </si>
  <si>
    <t>Eng.#BC175AEBEM516</t>
  </si>
  <si>
    <t>Chass.#BC175M-B39002</t>
  </si>
  <si>
    <t>YA0295</t>
  </si>
  <si>
    <t>MIO I125 BB3A (MATTE BLUE)</t>
  </si>
  <si>
    <t>Eng.#E3R2E-0000411</t>
  </si>
  <si>
    <t>Chass.#PA0SE9810T0883506</t>
  </si>
  <si>
    <t>HO0430</t>
  </si>
  <si>
    <t>ACB160CBTT-WHITE CLICK160</t>
  </si>
  <si>
    <t>Eng.#KF49E7308284</t>
  </si>
  <si>
    <t>Chass.#MH1KF4972TK308496</t>
  </si>
  <si>
    <t>Eng.#KPYY1E018422</t>
  </si>
  <si>
    <t>Chass.#KPYY1018438</t>
  </si>
  <si>
    <t>HO0412</t>
  </si>
  <si>
    <t>ADV350ASIII-BM-(BLACK)</t>
  </si>
  <si>
    <t>Eng.#NF13E-1211616</t>
  </si>
  <si>
    <t>Chass.#MLHNF1490S5305892</t>
  </si>
  <si>
    <t>Eng.#KPYY0E077351</t>
  </si>
  <si>
    <t>Chass.#KPYY0077342</t>
  </si>
  <si>
    <t>Eng.#KPYY0E075482</t>
  </si>
  <si>
    <t>Chass.#KPYY0075476</t>
  </si>
  <si>
    <t>Eng.#DYXWSH35391</t>
  </si>
  <si>
    <t>Chass.#MD2A76BX1TWJ00441</t>
  </si>
  <si>
    <t>Eng.#KPGR0E012896</t>
  </si>
  <si>
    <t>Chass.#KPGR0012817</t>
  </si>
  <si>
    <t>Eng.#CGA1-857049</t>
  </si>
  <si>
    <t>Chass.#DL16A-104584</t>
  </si>
  <si>
    <t>Eng.#KPYY1E018335</t>
  </si>
  <si>
    <t>Chass.#KPYY1018359</t>
  </si>
  <si>
    <t>Eng.#AF21-3121397</t>
  </si>
  <si>
    <t>Chass.#EA12H-121583</t>
  </si>
  <si>
    <t>Eng.#G3V5E-0689325</t>
  </si>
  <si>
    <t>Chass.#PA0SGA510T0062526</t>
  </si>
  <si>
    <t>Eng.#KPYY2E017782</t>
  </si>
  <si>
    <t>Chass.#KPYY2017755</t>
  </si>
  <si>
    <t>Eng.#KPGR0E013180</t>
  </si>
  <si>
    <t>Chass.#KPGR0013104</t>
  </si>
  <si>
    <t>Eng.#KYAY0E054965</t>
  </si>
  <si>
    <t>Chass.#KYAY0054996</t>
  </si>
  <si>
    <t>Eng.#G3V5E-0677352</t>
  </si>
  <si>
    <t>Chass.#PA0SGA510T0059557</t>
  </si>
  <si>
    <t>Eng.#KPGR0E012856</t>
  </si>
  <si>
    <t>Chass.#KPGR0012875</t>
  </si>
  <si>
    <t>Eng.#G3V5E-0689446</t>
  </si>
  <si>
    <t>Chass.#PA0SGA510T0062647</t>
  </si>
  <si>
    <t>Eng.#G3V5E-0689270</t>
  </si>
  <si>
    <t>Chass.#PA0SGA510T0062469</t>
  </si>
  <si>
    <t>HO0421</t>
  </si>
  <si>
    <t>ACH110CBFT3-(WHITE)</t>
  </si>
  <si>
    <t>Eng.#JF96E7225333</t>
  </si>
  <si>
    <t>Chass.#PAJJK5090TP537561</t>
  </si>
  <si>
    <t>DYXWTK52109</t>
  </si>
  <si>
    <t>MD2A76BX7TWK01211</t>
  </si>
  <si>
    <t>Eng.#E3W7E0303631</t>
  </si>
  <si>
    <t>Chass.#PA0RE3210T0302859</t>
  </si>
  <si>
    <t>Eng.#E3W7E0304444</t>
  </si>
  <si>
    <t>Chass.#PA0RE3210T0303628</t>
  </si>
  <si>
    <t>Eng.#CGA1-853186</t>
  </si>
  <si>
    <t>Chass.#DL16A-103224</t>
  </si>
  <si>
    <t>Eng.#CGA1-856744</t>
  </si>
  <si>
    <t>Chass.#DL16A-104469</t>
  </si>
  <si>
    <t>Eng.#CGA1-852938</t>
  </si>
  <si>
    <t>Chass.#DL16A-103178</t>
  </si>
  <si>
    <t>ENG.#JF96E7195561</t>
  </si>
  <si>
    <t>PAJJK5090TP513926</t>
  </si>
  <si>
    <t>Eng.#BC175AEBEX064</t>
  </si>
  <si>
    <t>Chass.#BC175M-B40642</t>
  </si>
  <si>
    <t>HO0256</t>
  </si>
  <si>
    <t>ACH110CSFM BEAT FI (BLUE)</t>
  </si>
  <si>
    <t>Eng.# JF78E7353060</t>
  </si>
  <si>
    <t>Chass.#K81N4012049</t>
  </si>
  <si>
    <t>Eng.#JA53E-0162151</t>
  </si>
  <si>
    <t>Chass.#RLHJA3894RY004251</t>
  </si>
  <si>
    <t>Eng.#CGA1-857083</t>
  </si>
  <si>
    <t>Chass.#DL16A-104615</t>
  </si>
  <si>
    <t>Eng.#AF21-3118438</t>
  </si>
  <si>
    <t>Chass.#EA12H-121436</t>
  </si>
  <si>
    <t>Eng.#BC175AEBEY551</t>
  </si>
  <si>
    <t>Chass.#BC175M-B40828</t>
  </si>
  <si>
    <t>Eng.#BC175AEBEY548</t>
  </si>
  <si>
    <t>Chass.#BC175M-B40825</t>
  </si>
  <si>
    <t>Eng.#BC175AEBEX074</t>
  </si>
  <si>
    <t>Chass#BC175M-B40652</t>
  </si>
  <si>
    <t>Eng.#E3W7E0304353</t>
  </si>
  <si>
    <t>Chass.#PA0RE3210T0303477</t>
  </si>
  <si>
    <t>Eng.#BC175AEBEY557</t>
  </si>
  <si>
    <t>Chass.#BC175M-B40834</t>
  </si>
  <si>
    <t>Eng.#BC175AEBFP268</t>
  </si>
  <si>
    <t>Chass.#BC175N-BD7740</t>
  </si>
  <si>
    <t>Eng.#KF51E7244471</t>
  </si>
  <si>
    <t>Chass.#MH1KF5175PK244414</t>
  </si>
  <si>
    <t>Eng.#KF49E7308277</t>
  </si>
  <si>
    <t>Chass.#MH1KF4973TK308377</t>
  </si>
  <si>
    <t>Eng.#KF49E7308269</t>
  </si>
  <si>
    <t>Chass.#MH1KF4973TK308389</t>
  </si>
  <si>
    <t>Eng.#KF49E7308275</t>
  </si>
  <si>
    <t>Chass.#MH1KF4973TK308387</t>
  </si>
  <si>
    <t>HO0431</t>
  </si>
  <si>
    <t>ACB160CBTT-SILVER CLICK160</t>
  </si>
  <si>
    <t>Eng.#KF49E7307609</t>
  </si>
  <si>
    <t>Chass.#MH1KF4976TK307667</t>
  </si>
  <si>
    <t>Eng.#KF51E7232075</t>
  </si>
  <si>
    <t>Chass.#MH1KF5178PK231981</t>
  </si>
  <si>
    <t>Eng.#KF49E7308075</t>
  </si>
  <si>
    <t>Chass.#MH1KF4973TK307960</t>
  </si>
  <si>
    <t>Eng.#KF49E7308296</t>
  </si>
  <si>
    <t>Chass.#MH1KF4973TK308449</t>
  </si>
  <si>
    <t>Eng.#G3V5E-0679438</t>
  </si>
  <si>
    <t>Chass.#PA0SGA510T0060143</t>
  </si>
  <si>
    <t>HO0411</t>
  </si>
  <si>
    <t>ADV350ASIII-RM-(RED)</t>
  </si>
  <si>
    <t>Eng.#NF13E-1211977</t>
  </si>
  <si>
    <t>Chass.#MLHNF1493S5306230</t>
  </si>
  <si>
    <t>Eng.#EJA1-175720</t>
  </si>
  <si>
    <t>Chass.#EL11B-101174</t>
  </si>
  <si>
    <t>Eng.#BC175AEBFF939</t>
  </si>
  <si>
    <t>Chass.#BC175M-B42010</t>
  </si>
  <si>
    <t>Eng.#E489-808078</t>
  </si>
  <si>
    <t>Chass.#BE4EX-435061</t>
  </si>
  <si>
    <t>Eng.#DYXWSJ41786</t>
  </si>
  <si>
    <t>Chass.#MD2A76BX7TWJ07104</t>
  </si>
  <si>
    <t>Eng.#DYXWSJ41788</t>
  </si>
  <si>
    <t>Chass.#MD2A76BX3TWJ07097</t>
  </si>
  <si>
    <t>Eng.#NF13E-1212103</t>
  </si>
  <si>
    <t>Chass.#MLHNF1494S5306253</t>
  </si>
  <si>
    <t>HO0427</t>
  </si>
  <si>
    <t>CRF150LTIII (WHITE/BLACK)</t>
  </si>
  <si>
    <t>Eng.#KD12E7203843</t>
  </si>
  <si>
    <t>Chass.#MH1KD127XTK203817</t>
  </si>
  <si>
    <t>Eng.#KF51E7246451</t>
  </si>
  <si>
    <t>Chass.#MH1KF5170PK246555</t>
  </si>
  <si>
    <t>Eng.#KPGR0E013592</t>
  </si>
  <si>
    <t>Chass.#KPGR0013519</t>
  </si>
  <si>
    <t>Eng.#KPGR0E013542</t>
  </si>
  <si>
    <t>Chass.#KPGR0013558</t>
  </si>
  <si>
    <t>Eng.#KPYY1E018312</t>
  </si>
  <si>
    <t>Chass.#KPYY1018379</t>
  </si>
  <si>
    <t>Eng.#KPYY1E018407</t>
  </si>
  <si>
    <t>Chass.#KPYY1018404</t>
  </si>
  <si>
    <t>Eng.#KPGR0E013566</t>
  </si>
  <si>
    <t>Chass.#KPGR0013565</t>
  </si>
  <si>
    <t>Eng.#AF21-3118439</t>
  </si>
  <si>
    <t>Chass.#EA12H-121437</t>
  </si>
  <si>
    <t>Eng.#BC175AEBFP266</t>
  </si>
  <si>
    <t>Chass.#BC175N-BD7738</t>
  </si>
  <si>
    <t>Eng.#BC175AEBFP263</t>
  </si>
  <si>
    <t>Chass.#BC175N-BD7735</t>
  </si>
  <si>
    <t>Eng.#KPYY1E015063</t>
  </si>
  <si>
    <t>Chass.#KPYY1015041</t>
  </si>
  <si>
    <t>Eng.#G3V5E-0691828</t>
  </si>
  <si>
    <t>Chass.#PA0SGA510T0063426</t>
  </si>
  <si>
    <t>Eng.#KPYY1E018438</t>
  </si>
  <si>
    <t>Chass.#KPYY1018423</t>
  </si>
  <si>
    <t>Eng.#KPYY0E075590</t>
  </si>
  <si>
    <t>Chass.#KPYY0075583</t>
  </si>
  <si>
    <t>ENG.#KPYY0E078065</t>
  </si>
  <si>
    <t>CHASS.#KPYY0078068</t>
  </si>
  <si>
    <t>Eng.#E489-815123</t>
  </si>
  <si>
    <t>Chass.#BE4EX-441667</t>
  </si>
  <si>
    <t>Eng.#BC175AEBFX675</t>
  </si>
  <si>
    <t>Chass.#BC175N-BE3142</t>
  </si>
  <si>
    <t>Eng.#BC175AEBFX678</t>
  </si>
  <si>
    <t>Chass.#BC175N-BE3145</t>
  </si>
  <si>
    <t>Eng.#KPYY0E075527</t>
  </si>
  <si>
    <t>Chass.#KPYY0075557</t>
  </si>
  <si>
    <t>ENG.#KPGR0E013667</t>
  </si>
  <si>
    <t>CHASS.#KPGR0013658</t>
  </si>
  <si>
    <t>Eng.#KPGR0E013564</t>
  </si>
  <si>
    <t>Chass.#KPGR0013567</t>
  </si>
  <si>
    <t>Eng.#KPGR0E013556</t>
  </si>
  <si>
    <t>Chass.#KPGR0013555</t>
  </si>
  <si>
    <t>Eng.#KSWW0E387537</t>
  </si>
  <si>
    <t>Chass.#KSWX0120645</t>
  </si>
  <si>
    <t>Eng.#KSWW0E378497</t>
  </si>
  <si>
    <t>Chass.#KSWX0112670</t>
  </si>
  <si>
    <t>Eng.#DYXWSJ41777</t>
  </si>
  <si>
    <t>Chass.#MD2A76BX2TWJ07074</t>
  </si>
  <si>
    <t>LX150KEP67450</t>
  </si>
  <si>
    <t>MH4LX3K18TJP03244</t>
  </si>
  <si>
    <t>SK0019</t>
  </si>
  <si>
    <t>SG-150 KING150cc (BLACK/RED)</t>
  </si>
  <si>
    <t>Eng.#161FMJP5080078</t>
  </si>
  <si>
    <t>Chass.#LX8PCK500PE008038</t>
  </si>
  <si>
    <t>ENG.#KPGR0E013635</t>
  </si>
  <si>
    <t>CHASS.#KPGR0013653</t>
  </si>
  <si>
    <t>ENG.#DYXWSH30465</t>
  </si>
  <si>
    <t>CHASS.#MD2A76BX6SWH12720</t>
  </si>
  <si>
    <t>ENG.#DYXWSH30424</t>
  </si>
  <si>
    <t>CHASS.#MD2A76BX8SWH12704</t>
  </si>
  <si>
    <t>Eng.#G3V5E-0691808</t>
  </si>
  <si>
    <t>Chass.#PA0SGA510T0063405</t>
  </si>
  <si>
    <t>ENG#E3W8E-100167</t>
  </si>
  <si>
    <t>CHAS#PA0DE1110S0060542</t>
  </si>
  <si>
    <t>Eng.#DYXWSJ41814</t>
  </si>
  <si>
    <t>Chass.#MD2A76BX6TWJ07112</t>
  </si>
  <si>
    <t>Eng.#DYXWSJ41805</t>
  </si>
  <si>
    <t>Chass.#MD2A76BX5TWJ07103</t>
  </si>
  <si>
    <t>Eng.#PFXWSE97972</t>
  </si>
  <si>
    <t>Chass.#MD2B37AX0SWE13943</t>
  </si>
  <si>
    <t>Eng.#PFXWSE97984</t>
  </si>
  <si>
    <t>Chass.#MD2B37AX5SWE13937</t>
  </si>
  <si>
    <t>Eng.#PFXWSE97997</t>
  </si>
  <si>
    <t>Chass.#MD2B37AX6SWE13932</t>
  </si>
  <si>
    <t>Eng.#PFXWSE97998</t>
  </si>
  <si>
    <t>Chass.#MD2B37AX6SWE13929</t>
  </si>
  <si>
    <t>Eng.#JA53E-0162121</t>
  </si>
  <si>
    <t>Chass.#RLHJA3898RY004222</t>
  </si>
  <si>
    <t>Eng.#AF21-3169023</t>
  </si>
  <si>
    <t>Chass.#EA12H-122997</t>
  </si>
  <si>
    <t>Eng.#AF21-3164686</t>
  </si>
  <si>
    <t>Chass.#EA12H-123002</t>
  </si>
  <si>
    <t>Eng.#G3V9E-0020103</t>
  </si>
  <si>
    <t>Chass.#PA0SG9910S0008509</t>
  </si>
  <si>
    <t>ENG.#KPGR0E013669</t>
  </si>
  <si>
    <t>CHASS.#KPGR0013645</t>
  </si>
  <si>
    <t>TR0028</t>
  </si>
  <si>
    <t>C1AU021S BAJAJ RE FL236 (RED)</t>
  </si>
  <si>
    <t>Eng.#AZXWSF24005</t>
  </si>
  <si>
    <t>Chass.#MD2B51BX4SWF24968</t>
  </si>
  <si>
    <t>ENG.#KE03E-5324804</t>
  </si>
  <si>
    <t>Chass.#JH2KE03A2NK700555</t>
  </si>
  <si>
    <t>Eng.#KPYY0E074570</t>
  </si>
  <si>
    <t>Chass.#KPYY0074509</t>
  </si>
  <si>
    <t>ENG.#KPYY1E019669</t>
  </si>
  <si>
    <t>CHASS.#KPYY1019638</t>
  </si>
  <si>
    <t>Eng.#KYAY0E014136</t>
  </si>
  <si>
    <t>Chass.#KYAY0014175</t>
  </si>
  <si>
    <t>Eng.#PFXWSE97967</t>
  </si>
  <si>
    <t>Chass.#MD2B37AXXSWE13870</t>
  </si>
  <si>
    <t>Eng.#AF21-3111218</t>
  </si>
  <si>
    <t>Chass.#EA12H-120768</t>
  </si>
  <si>
    <t>Eng.#AF21-3169007</t>
  </si>
  <si>
    <t>Chass.#EA12H-122994</t>
  </si>
  <si>
    <t>Eng.#PFXWRB08742</t>
  </si>
  <si>
    <t>Chass.#MD2B37AX6RWB71489</t>
  </si>
  <si>
    <t>Eng.#CGA1-853205</t>
  </si>
  <si>
    <t>Chass.#DL15A-106621</t>
  </si>
  <si>
    <t>ENG.#LX150KEP66947</t>
  </si>
  <si>
    <t>CHASS.#MH4LX3K17TJP03168</t>
  </si>
  <si>
    <t>Eng.#G3V5E-0691863</t>
  </si>
  <si>
    <t>Chass.#PA0SGA510T0063462</t>
  </si>
  <si>
    <t>Eng.#G3V5E-0691856</t>
  </si>
  <si>
    <t>Chass.#PA0SGA510T0063456</t>
  </si>
  <si>
    <t>TR0019</t>
  </si>
  <si>
    <t>C1AY1SP MAXIMA Z (YELLOW)</t>
  </si>
  <si>
    <t>AZXWSG65189</t>
  </si>
  <si>
    <t>MD2B33BXXSWG73466</t>
  </si>
  <si>
    <t>E34NE-071244</t>
  </si>
  <si>
    <t>RLCUE4220T0010186</t>
  </si>
  <si>
    <t>ENG.#E489-803829</t>
  </si>
  <si>
    <t>CHASS.#BE4EX-431144</t>
  </si>
  <si>
    <t>Eng.#BC175AEBEX070</t>
  </si>
  <si>
    <t>Chass#BC175M-B40648</t>
  </si>
  <si>
    <t>Eng.#BC175AEBEX076</t>
  </si>
  <si>
    <t>Chass#BC175M-B40654</t>
  </si>
  <si>
    <t>Eng.#EJA1-175722</t>
  </si>
  <si>
    <t>Chass.#EL11B-101178</t>
  </si>
  <si>
    <t>Eng.#PFXWSE98350</t>
  </si>
  <si>
    <t>Chass.#MD2B37AX2SWE14124</t>
  </si>
  <si>
    <t>Eng.#KSWW0E384235</t>
  </si>
  <si>
    <t>Chass.#KSWX0117178</t>
  </si>
  <si>
    <t>HO0428</t>
  </si>
  <si>
    <t>CRF150LTIV (BLACK)</t>
  </si>
  <si>
    <t>ENG.#KD12E7205170</t>
  </si>
  <si>
    <t>CHASS.#MH1KD1272TK205142</t>
  </si>
  <si>
    <t>Eng.#KF51E7239519</t>
  </si>
  <si>
    <t>Chass.#MH1KF5175PK239441</t>
  </si>
  <si>
    <t>Eng.#AF21-3111252</t>
  </si>
  <si>
    <t>Chass.#EA12H-120823</t>
  </si>
  <si>
    <t>Eng.#G3V4E-0112944</t>
  </si>
  <si>
    <t>Chass.#PA0SGA310S0022525</t>
  </si>
  <si>
    <t>Eng.#DYXWSJ40088</t>
  </si>
  <si>
    <t>Chass.#MD2A76BX1TWJ04778</t>
  </si>
  <si>
    <t>ENG.#DYXWSH30293</t>
  </si>
  <si>
    <t>CHASS.#MD2A76BX7SWH12757</t>
  </si>
  <si>
    <t>ENG.#DYXWSH30338</t>
  </si>
  <si>
    <t>CHASS.#MD2A76BX2SWH12763</t>
  </si>
  <si>
    <t>ENG.#DYXWSH30469</t>
  </si>
  <si>
    <t>CHASS.#MD2A76BX2SWH12715</t>
  </si>
  <si>
    <t>ENG.#DYXWSH30461</t>
  </si>
  <si>
    <t>CHASS.#MD2A76BX7SWH12712</t>
  </si>
  <si>
    <t>ENG.#DYXWSH30468</t>
  </si>
  <si>
    <t>CHASS.#MD2A76BX4SWH12716</t>
  </si>
  <si>
    <t>ENG.#KD12E7204890</t>
  </si>
  <si>
    <t>CHASS.#MH1KD1270TK204863</t>
  </si>
  <si>
    <t>ENG.#DYXWSJ46547</t>
  </si>
  <si>
    <t>CHASS.#MD2A76BX3TWJ10002</t>
  </si>
  <si>
    <t>Eng.#DYXWSJ49703</t>
  </si>
  <si>
    <t>Chass.#MD2A76BX5TWJ11653</t>
  </si>
  <si>
    <t>Eng.#DYXWSJ49711</t>
  </si>
  <si>
    <t>Chass.#MD2A76BX4TWJ11658</t>
  </si>
  <si>
    <t>Eng.#DYXWSJ49689</t>
  </si>
  <si>
    <t>Chass.#MD2A76BX1TWJ11665</t>
  </si>
  <si>
    <t>Eng.#DYXWSH30247</t>
  </si>
  <si>
    <t>Chass.#MD2A76BX9SWH12565</t>
  </si>
  <si>
    <t>Eng.#DYXWSJ49701</t>
  </si>
  <si>
    <t>Chass.#MD2A76BX2TWJ11660</t>
  </si>
  <si>
    <t>Eng.#E33WE-0195276</t>
  </si>
  <si>
    <t>Chass.#MH3SEJ720P0024565</t>
  </si>
  <si>
    <t>Eng.#PFXWSF37983</t>
  </si>
  <si>
    <t>Chass.#MD2B37AX5SWF04660</t>
  </si>
  <si>
    <t>Eng.#PFXWSF70293</t>
  </si>
  <si>
    <t>Chass.#MD2B37AX3SWF05726</t>
  </si>
  <si>
    <t>Eng.#PFXWSF37919</t>
  </si>
  <si>
    <t>Chass.#MD2B37AX7SWF05759</t>
  </si>
  <si>
    <t>Eng.#PFXWSF71943</t>
  </si>
  <si>
    <t>Chass.#MD2B37AX6SWF05803</t>
  </si>
  <si>
    <t>Eng.#PFXWSF37943</t>
  </si>
  <si>
    <t>Chass.#MD2B37AX1SWF04638</t>
  </si>
  <si>
    <t>Eng.#PFXWSF70062</t>
  </si>
  <si>
    <t>Chass.#MD2B37AX4SWF04715</t>
  </si>
  <si>
    <t>ENG.#KPYY1E019683</t>
  </si>
  <si>
    <t>CHASS.#KPYY1019693</t>
  </si>
  <si>
    <t>E34NE-075152</t>
  </si>
  <si>
    <t>RLCUE4220T0011145</t>
  </si>
  <si>
    <t>Eng.#CGA1-854436</t>
  </si>
  <si>
    <t>Chass.#DL15A-107366</t>
  </si>
  <si>
    <t>Eng.#BC175AEBFF946</t>
  </si>
  <si>
    <t>Chass.#BC175M-B42017</t>
  </si>
  <si>
    <t>Eng.#KF51E7246598</t>
  </si>
  <si>
    <t>Chass.#MH1KF5175PK246521</t>
  </si>
  <si>
    <t>Eng.#KF51E7231796</t>
  </si>
  <si>
    <t>Chass.#MH1KF5175PK231789</t>
  </si>
  <si>
    <t>Eng.#KC46E5051908</t>
  </si>
  <si>
    <t>Chass.#RLHKC4695RY047939</t>
  </si>
  <si>
    <t>Eng.#DYXWSJ49732</t>
  </si>
  <si>
    <t>Chass.#MD2A76BX3TWJ11635</t>
  </si>
  <si>
    <t>ENG.#DYXWSJ41342</t>
  </si>
  <si>
    <t>CHAS.#MD2A76BXXTWJ06688</t>
  </si>
  <si>
    <t>ENG.#DYXWSJ49677</t>
  </si>
  <si>
    <t>CHAS.#MD2A76BX8TWJ11632</t>
  </si>
  <si>
    <t>HO0448</t>
  </si>
  <si>
    <t>WW160T-AM PCX160 STANDARD (WHITE)</t>
  </si>
  <si>
    <t>ENG#KF46E7300026</t>
  </si>
  <si>
    <t>MH1KF4677TK300074</t>
  </si>
  <si>
    <t>ENG#KF46E7300138</t>
  </si>
  <si>
    <t>MH1KF4672TK300127</t>
  </si>
  <si>
    <t>ENG#KF46E7300177</t>
  </si>
  <si>
    <t>MH1KF467XTK300165</t>
  </si>
  <si>
    <t>HO0429</t>
  </si>
  <si>
    <t>ACB160CBTT-BLACK CLICK160</t>
  </si>
  <si>
    <t>ENG.#KF49E7313785</t>
  </si>
  <si>
    <t>CHAS.#MH1KF4973TK313741</t>
  </si>
  <si>
    <t>Eng.#NF13E-1211546</t>
  </si>
  <si>
    <t>Chass.#MLHNF1497S5305923</t>
  </si>
  <si>
    <t>SU0178</t>
  </si>
  <si>
    <t>FV110LA-B1BLACK(SMASH FI(SPOKE)</t>
  </si>
  <si>
    <t>Eng.#AEP6-504078</t>
  </si>
  <si>
    <t>Chass.#BF47D-103710</t>
  </si>
  <si>
    <t>Eng.#DYXWTK05234</t>
  </si>
  <si>
    <t>Chass.#MD2A76BX4TWK13722</t>
  </si>
  <si>
    <t>Eng.#G3V4E-0112938</t>
  </si>
  <si>
    <t>Chass.#PA0SGA310S0022520</t>
  </si>
  <si>
    <t>Eng.#DYXWSJ49615</t>
  </si>
  <si>
    <t>Chass.#MD2A76BXXTWJ11650</t>
  </si>
  <si>
    <t>Eng.#PFXWSF98047</t>
  </si>
  <si>
    <t>Chass.#MD2B37AX5SWF04450</t>
  </si>
  <si>
    <t>Eng.#KPYY0E073592</t>
  </si>
  <si>
    <t>Chass.#KPYY0073538</t>
  </si>
  <si>
    <t>ENG.#KPYY0E081954</t>
  </si>
  <si>
    <t>CHASS.#KPYY0081932</t>
  </si>
  <si>
    <t>ENG.#DYXWSJ41021</t>
  </si>
  <si>
    <t>CHASS.#MD2A76BX7TWJ05594</t>
  </si>
  <si>
    <t>ENG.#DYXWSJ37825</t>
  </si>
  <si>
    <t>CHASS.#MD2A76BX4TWJ01938</t>
  </si>
  <si>
    <t>ENG.#DYXWSJ37790</t>
  </si>
  <si>
    <t>CHASS.#MD2A76BX6TWJ01925</t>
  </si>
  <si>
    <t>ENG.#DYXWSJ37795</t>
  </si>
  <si>
    <t>CHASS.#MD2A76BX1TWJ01881</t>
  </si>
  <si>
    <t>ENG.#DYXWSJ40818</t>
  </si>
  <si>
    <t>CHASS.#MD2A76BX8TWJ05412</t>
  </si>
  <si>
    <t>ENG.#DYXWSJ37828</t>
  </si>
  <si>
    <t>CHASS.#MD2A76BX4TWJ01888</t>
  </si>
  <si>
    <t>ENG.#KPYY0E081904</t>
  </si>
  <si>
    <t>CHASS.#KPYY0081922</t>
  </si>
  <si>
    <t>Eng.#KPYY0E077411</t>
  </si>
  <si>
    <t>Chass.#KPYY0077478</t>
  </si>
  <si>
    <t>Eng.#DYXWSJ46812</t>
  </si>
  <si>
    <t>Chass.#MD2A76BXXTWJ10305</t>
  </si>
  <si>
    <t>Eng.#DYXWSJ46834</t>
  </si>
  <si>
    <t>Chass.#MD2A76BX5TWJ10311</t>
  </si>
  <si>
    <t>Eng.#G3V9E-0021974</t>
  </si>
  <si>
    <t>Chass.#PA0SG9910S0009783</t>
  </si>
  <si>
    <t>M2WH/Stock</t>
  </si>
  <si>
    <t>ENG.#BC175AEBFG510</t>
  </si>
  <si>
    <t>CHASS.#BC175N-BD2189</t>
  </si>
  <si>
    <t>Eng.#KF51E7244362</t>
  </si>
  <si>
    <t>Chass.#MH1KF5170PK244434</t>
  </si>
  <si>
    <t>HO0438</t>
  </si>
  <si>
    <t>CLICK 125 (STD) ACB125CBFT-OB (BLACK)</t>
  </si>
  <si>
    <t>Eng.#JA81E-0061562</t>
  </si>
  <si>
    <t>Chass.#PAJJA8190TP061638</t>
  </si>
  <si>
    <t>Eng.#JA81E-0058322</t>
  </si>
  <si>
    <t>Chass.#PAJJA8190TP058483</t>
  </si>
  <si>
    <t>Eng.#KPYY0E073505</t>
  </si>
  <si>
    <t>Chass.#KPYY0073517</t>
  </si>
  <si>
    <t>Eng.#KPYY0E078365</t>
  </si>
  <si>
    <t>Chass.#KPYY0078363</t>
  </si>
  <si>
    <t>ENG.# E3R2E-3804861</t>
  </si>
  <si>
    <t>CHASS.# PA0SE9810S0873110</t>
  </si>
  <si>
    <t>ENG.#KPYY1E019748</t>
  </si>
  <si>
    <t>CHASS.#KPYY1019724</t>
  </si>
  <si>
    <t>ENG.#KPYY1E019773</t>
  </si>
  <si>
    <t>CHASS.#KPYY1019758</t>
  </si>
  <si>
    <t>ENG.#KPYY1E019797</t>
  </si>
  <si>
    <t>CHASS.#KPYY1019774</t>
  </si>
  <si>
    <t>ENG.#E489-808076</t>
  </si>
  <si>
    <t>CHASS.#BE4EX-435057</t>
  </si>
  <si>
    <t>Eng.#E489-813599</t>
  </si>
  <si>
    <t>Chass.#BE4EX-440627</t>
  </si>
  <si>
    <t>Eng.#DYXWTK03523</t>
  </si>
  <si>
    <t>Chass.#MD2A76BX6TWK11602</t>
  </si>
  <si>
    <t>Eng.#DYXWTK03564</t>
  </si>
  <si>
    <t>Chass.#MD2A76BX0TWK11644</t>
  </si>
  <si>
    <t>Eng.#KF49E7313558</t>
  </si>
  <si>
    <t>Chas.#MH1KF497XTK313557</t>
  </si>
  <si>
    <t>Eng.#G3V9E-0020083</t>
  </si>
  <si>
    <t>Chass.#PA0SG9910S0008494</t>
  </si>
  <si>
    <t>Eng.#KRH10E070684</t>
  </si>
  <si>
    <t>Chass.#KRHV0070040</t>
  </si>
  <si>
    <t>Eng.#G3V9E-0022111</t>
  </si>
  <si>
    <t>Chass.#PA0SG9910S0009922</t>
  </si>
  <si>
    <t>Eng.#AEP6-505671</t>
  </si>
  <si>
    <t>Chass.#BF47D-104943</t>
  </si>
  <si>
    <t>Eng.#G3V9E-0021971</t>
  </si>
  <si>
    <t>Chass.#PA0SG9910S0009780</t>
  </si>
  <si>
    <t>Eng.#DYXWTK03813</t>
  </si>
  <si>
    <t>Chass.#MD2A76BX8TWK11813</t>
  </si>
  <si>
    <t>Eng.#DYXWTK04953</t>
  </si>
  <si>
    <t>Chass.#MD2A76BX5TWK13325</t>
  </si>
  <si>
    <t>Eng.#DYXWTK05595</t>
  </si>
  <si>
    <t>Chass.#MD2A76BX6TWK14659</t>
  </si>
  <si>
    <t>Eng.#DYXWSD32561</t>
  </si>
  <si>
    <t>Chass.#MD2B66BXXSWD00873</t>
  </si>
  <si>
    <t>Eng.#DYXWTK06460</t>
  </si>
  <si>
    <t>Chass.#MD2A76BX9TWK15479</t>
  </si>
  <si>
    <t>Eng.#DYXWTK06364</t>
  </si>
  <si>
    <t>Chass.#MD2A76BX7TWK15514</t>
  </si>
  <si>
    <t>Eng.#DYXWTK06563</t>
  </si>
  <si>
    <t>Chass.#MD2A76BX5TWK15530</t>
  </si>
  <si>
    <t>Eng.#DYXWTK06415</t>
  </si>
  <si>
    <t>Chass.#MD2A76BX7TWK15500</t>
  </si>
  <si>
    <t>Eng.#DYXWSL23379</t>
  </si>
  <si>
    <t>Chass.#MD2A76BX1SWL50681</t>
  </si>
  <si>
    <t>ENG.#BC175AEBFC015</t>
  </si>
  <si>
    <t>CHASS.#BC175N-BC8997</t>
  </si>
  <si>
    <t>ENG#E3W8E-095284</t>
  </si>
  <si>
    <t>CHASS#PA0DE1110S0058380</t>
  </si>
  <si>
    <t>Eng.#DYXWSD34626</t>
  </si>
  <si>
    <t>Chass.#MD2A76BX3SWD18723</t>
  </si>
  <si>
    <t>ENG.#DYXWSJ46310</t>
  </si>
  <si>
    <t>CHASS.#MD2A76BX3TWJ09819</t>
  </si>
  <si>
    <t>Eng.#AF21-3121399</t>
  </si>
  <si>
    <t>Chass.#EA12H-121585</t>
  </si>
  <si>
    <t>Eng.#DYXWTK04492</t>
  </si>
  <si>
    <t>Chass.#MD2A76BX9TWK12856</t>
  </si>
  <si>
    <t>Eng.#DYXWTK05114</t>
  </si>
  <si>
    <t>Chass.#MD2A76BX6TWK13480</t>
  </si>
  <si>
    <t>Eng.#JA53E-0012388</t>
  </si>
  <si>
    <t>Chass.#RLHJA3890RY011018</t>
  </si>
  <si>
    <t>Eng.#KRH10E070703</t>
  </si>
  <si>
    <t>Chass.#KRHV0070077</t>
  </si>
  <si>
    <t>CGA1-864177</t>
  </si>
  <si>
    <t>DL15A-114276</t>
  </si>
  <si>
    <t>CGA1-844852</t>
  </si>
  <si>
    <t>DL15A-100739</t>
  </si>
  <si>
    <t>Eng.#JA53E-0169551</t>
  </si>
  <si>
    <t>Chass.#RLHJA3891RY014364</t>
  </si>
  <si>
    <t>HO0434</t>
  </si>
  <si>
    <t>ADV160AT-PFW (WHITE)</t>
  </si>
  <si>
    <t>KF51E7327155</t>
  </si>
  <si>
    <t>MH1KF5174TK327178</t>
  </si>
  <si>
    <t>HO0433</t>
  </si>
  <si>
    <t>ADV160AT-GB (BLACK)</t>
  </si>
  <si>
    <t>KF51E7328131</t>
  </si>
  <si>
    <t>MH1KF5174TK328282</t>
  </si>
  <si>
    <t>YA0290</t>
  </si>
  <si>
    <t>NMAX155 ABS BUA2 (BLACK)</t>
  </si>
  <si>
    <t>Eng.#G3V5E-0742617</t>
  </si>
  <si>
    <t>Chass.#PA0SGA510T0072197</t>
  </si>
  <si>
    <t>Eng.#KPYY1E016236</t>
  </si>
  <si>
    <t>Chass.#KPYY1016266</t>
  </si>
  <si>
    <t>Eng.#E3W8E-097876</t>
  </si>
  <si>
    <t>Chass.#PA0DE1110S0059664</t>
  </si>
  <si>
    <t>ENG. # E3W7E0304323</t>
  </si>
  <si>
    <t>CHASS. # PA0RE3210T0303511</t>
  </si>
  <si>
    <t>Eng.#KD12E7204188</t>
  </si>
  <si>
    <t>Chass.#MH1KD1276TK204172</t>
  </si>
  <si>
    <t>Eng.#KF51E7239520</t>
  </si>
  <si>
    <t>Chass.#MH1KF5178PK239448</t>
  </si>
  <si>
    <t>ENG.#KF49E7311804</t>
  </si>
  <si>
    <t>CHASS.#MH1KF497XTK311744</t>
  </si>
  <si>
    <t>ENG.#KF49E7312347</t>
  </si>
  <si>
    <t>CHASS.#MH1KF4974TK312131</t>
  </si>
  <si>
    <t>ENG.#KF49E7312354</t>
  </si>
  <si>
    <t>CHASS.#MH1KF4975RTK312137</t>
  </si>
  <si>
    <t>Eng.#KF51E7239542</t>
  </si>
  <si>
    <t>Chass.#MH1KF5171PK239470</t>
  </si>
  <si>
    <t>Eng.#KPYY1E013975</t>
  </si>
  <si>
    <t>Chass.#KPYY1013919</t>
  </si>
  <si>
    <t>HO0406</t>
  </si>
  <si>
    <t>WW160SS-FW PCX160 ROADSYNC (WHITE)</t>
  </si>
  <si>
    <t>KF46E7233133</t>
  </si>
  <si>
    <t>MH1KF4678SK233127</t>
  </si>
  <si>
    <t>KF46E7234900</t>
  </si>
  <si>
    <t>MH1KF4676SK234860</t>
  </si>
  <si>
    <t>KF51E7328257</t>
  </si>
  <si>
    <t>MH1KF5175TK328162</t>
  </si>
  <si>
    <t>SU0245</t>
  </si>
  <si>
    <t>DR-160	DR160RL-WHITE</t>
  </si>
  <si>
    <t>ENG# EG3R01*AKK006490*</t>
  </si>
  <si>
    <t>CHASS# LC6JCK5BXV0006778</t>
  </si>
  <si>
    <t>ENG.#E489-809015</t>
  </si>
  <si>
    <t>CHASS.#BE4EX-435977</t>
  </si>
  <si>
    <t>ENG.#KPYY1E019754</t>
  </si>
  <si>
    <t>CHASS.#KPYY1019737</t>
  </si>
  <si>
    <t>ENG.#KPYY1E019760</t>
  </si>
  <si>
    <t>CHASS.#KPYY1019732</t>
  </si>
  <si>
    <t>HO0449</t>
  </si>
  <si>
    <t>EM1 e: EVP1P - DS (SILVER)</t>
  </si>
  <si>
    <t>Eng.#EF16M-5004151</t>
  </si>
  <si>
    <t>Chass.#LWBEF16A4P1003066</t>
  </si>
  <si>
    <t>Eng.#EF16M-5004079</t>
  </si>
  <si>
    <t>Chass.#LWBEF16A7P1003174</t>
  </si>
  <si>
    <t>Eng.#DYXWRB47301</t>
  </si>
  <si>
    <t>Chass.#MD2B66BX0RWB52212</t>
  </si>
  <si>
    <t>Eng.#DYXWSF02893</t>
  </si>
  <si>
    <t>Chass.#MD2A76BX6SWF05678</t>
  </si>
  <si>
    <t>Eng.#DYXWSF03479</t>
  </si>
  <si>
    <t>Chass.#MD2A76BX9SWF50131</t>
  </si>
  <si>
    <t>Eng.#KRHW0E008382</t>
  </si>
  <si>
    <t>Chass.#KRHW0008340</t>
  </si>
  <si>
    <t>HO0435</t>
  </si>
  <si>
    <t>ADV160AT-MG (GREEN)</t>
  </si>
  <si>
    <t>KF51E7327518</t>
  </si>
  <si>
    <t>MH1KF5170TK327680</t>
  </si>
  <si>
    <t>ENG# KF51E7327552</t>
  </si>
  <si>
    <t>CHASS# MH1KF5175TK327755</t>
  </si>
  <si>
    <t>ENG# KF51E7327750</t>
  </si>
  <si>
    <t>CHASS# MH1KF5171TK327767</t>
  </si>
  <si>
    <t>YA0123</t>
  </si>
  <si>
    <t>B3U2 MIO GRAVIS (MATTE GREEN)</t>
  </si>
  <si>
    <t>Eng.# E31WE-0135224</t>
  </si>
  <si>
    <t>CHASS.#MH3SEF550L0019248</t>
  </si>
  <si>
    <t>Eng.#JA81E-0073287</t>
  </si>
  <si>
    <t>Chass.#PAJJA8190TP073302</t>
  </si>
  <si>
    <t>Eng.#156FMI2P5063407</t>
  </si>
  <si>
    <t>Chass.#LX8PCJ502PE006852</t>
  </si>
  <si>
    <t>Eng.#156FMI2P5063411</t>
  </si>
  <si>
    <t>Chass.#LX8PCJ50XPE006856</t>
  </si>
  <si>
    <t>Eng.#KF51E7221745</t>
  </si>
  <si>
    <t>Chass.#MH1KF5172PK221916</t>
  </si>
  <si>
    <t>Eng.#KPYY0E075562</t>
  </si>
  <si>
    <t>Chass.#KPYY0075568</t>
  </si>
  <si>
    <t>ENG#: E489-843992</t>
  </si>
  <si>
    <t>CHASS#: BE4EZ-412677</t>
  </si>
  <si>
    <t>Eng.#JF96E7198340</t>
  </si>
  <si>
    <t>Chass.#PAJJK5090TP516796</t>
  </si>
  <si>
    <t>Eng.#E489-805274</t>
  </si>
  <si>
    <t>Chass.#BE4EX-433249</t>
  </si>
  <si>
    <t>Eng.#DYXWTK02027</t>
  </si>
  <si>
    <t>Chass.#MD2A76BX7TWK10622</t>
  </si>
  <si>
    <t>Eng.#DYXWTK04283</t>
  </si>
  <si>
    <t>Chass.#MD2A76BX0TWK12678</t>
  </si>
  <si>
    <t>Eng.#DYXWSF03116</t>
  </si>
  <si>
    <t>Chass.#MD2A76BX3SWF05668</t>
  </si>
  <si>
    <t>ENG.#DYXWSJ46469</t>
  </si>
  <si>
    <t>CHASS.#MD2A76BX9TWJ09906</t>
  </si>
  <si>
    <t>ENG.#EG3R01-AKK008130</t>
  </si>
  <si>
    <t>CHASS.#LC6JCK58B1V0007978</t>
  </si>
  <si>
    <t>ENG.#AZXWSE07096</t>
  </si>
  <si>
    <t>CHAS.#MD2B51BX9SWE77453</t>
  </si>
  <si>
    <t>Eng.#G3V9E-0021436</t>
  </si>
  <si>
    <t>Chass.#PA0SG9910S0009644</t>
  </si>
  <si>
    <t>Eng.#LX150KEP69259</t>
  </si>
  <si>
    <t>Chass.#MH4LX3K14TJP04021</t>
  </si>
  <si>
    <t>Eng.#G3V5E-0682152</t>
  </si>
  <si>
    <t>Chass.#PA0SGA510T0061036</t>
  </si>
  <si>
    <t>Eng.#JA53E-0162163</t>
  </si>
  <si>
    <t>Chass.#RLHJA3897RY004261</t>
  </si>
  <si>
    <t>Eng.#LX150KEP69263</t>
  </si>
  <si>
    <t>Chass.#MH4LX3K14TJP04018</t>
  </si>
  <si>
    <t>Eng.#DYXWTK04338</t>
  </si>
  <si>
    <t>Chass.#MD2A76BX2TWK12665</t>
  </si>
  <si>
    <t>Eng.#DYXWTK04344</t>
  </si>
  <si>
    <t>Chass.#MD2A76BX8TWK12671</t>
  </si>
  <si>
    <t>Eng.#DYXWTK07066</t>
  </si>
  <si>
    <t>Chass.#MD2A76BX8TWK15800</t>
  </si>
  <si>
    <t>Eng.#DYXWTK04297</t>
  </si>
  <si>
    <t>Chass.#MD2A76BX1TWK12690</t>
  </si>
  <si>
    <t>Eng.#DYXWTK04304</t>
  </si>
  <si>
    <t>Chass.#MD2A76BX5TWK12689</t>
  </si>
  <si>
    <t>CGA1-852335</t>
  </si>
  <si>
    <t>DL15A-106057</t>
  </si>
  <si>
    <t>Eng.#KF51E7221136</t>
  </si>
  <si>
    <t>Chass.#MH1KF5170PK221297</t>
  </si>
  <si>
    <t>ENG.#EG3R01*AKK007828*</t>
  </si>
  <si>
    <t>CHAS.#LC6JCK5B2V0008038</t>
  </si>
  <si>
    <t>DYXWTK04553</t>
  </si>
  <si>
    <t>MD2A76BX3TWK12903</t>
  </si>
  <si>
    <t>DYXWTK04705</t>
  </si>
  <si>
    <t>MD2A76BX9TWK12906</t>
  </si>
  <si>
    <t>ENG.#KPYY1E019712</t>
  </si>
  <si>
    <t>CHASS.#KPYY1019783</t>
  </si>
  <si>
    <t>Eng.#EF16M-5004077</t>
  </si>
  <si>
    <t>Chass.#LWBEF16AXP1003198</t>
  </si>
  <si>
    <t>HO0442</t>
  </si>
  <si>
    <t>CLICK125 (SMART EDITION) ACB125CBTT-BP (BROWN)</t>
  </si>
  <si>
    <t>JA81E-2058817</t>
  </si>
  <si>
    <t>PAJJA8190TP858866</t>
  </si>
  <si>
    <t>JA81E-2058974</t>
  </si>
  <si>
    <t>PAJJA8190TP858905</t>
  </si>
  <si>
    <t>JA81E-2058961</t>
  </si>
  <si>
    <t>PAJJA8190TP858977</t>
  </si>
  <si>
    <t>YA0292</t>
  </si>
  <si>
    <t>NMAX155 TECHMAX BTU2 (BLACK)</t>
  </si>
  <si>
    <t>ENG#G3V4E-0150980</t>
  </si>
  <si>
    <t>CHASS#PA0SGA310T0033927</t>
  </si>
  <si>
    <t>Eng.#E489-812264</t>
  </si>
  <si>
    <t>Chass.#BE4EX-439298</t>
  </si>
  <si>
    <t>ENG.#G3V5E-0730721</t>
  </si>
  <si>
    <t>CHASS.#PA0SGA510T0070112</t>
  </si>
  <si>
    <t>YA0296</t>
  </si>
  <si>
    <t>MIO I125 BB3A (MATTE GREEN/MATTE BROWN)</t>
  </si>
  <si>
    <t>ENG#E3R2E-3868449</t>
  </si>
  <si>
    <t>CHASS#PA0SE9810T0892907</t>
  </si>
  <si>
    <t>ENG#E3R2E-3868492</t>
  </si>
  <si>
    <t>CHASS#PA0SE9810T0892960</t>
  </si>
  <si>
    <t>Eng.#KD12E7205250</t>
  </si>
  <si>
    <t>Chass.#MH1KD1279TK205235</t>
  </si>
  <si>
    <t>Eng.#KRHW0E004993</t>
  </si>
  <si>
    <t>Chass.#KRHW0004911</t>
  </si>
  <si>
    <t>Eng.#E3R2E-3757467</t>
  </si>
  <si>
    <t>Chass.#PA0SE9810S0861146</t>
  </si>
  <si>
    <t>Eng.#DYXWTK08279</t>
  </si>
  <si>
    <t>Chass.#MD2A76BX8TWK17157</t>
  </si>
  <si>
    <t>Eng.#KRHW0E008660</t>
  </si>
  <si>
    <t>Chass.#KRHW0008677</t>
  </si>
  <si>
    <t>Eng.#DYXWTK01234</t>
  </si>
  <si>
    <t>Chass.#MD2A76BX2TWK10026</t>
  </si>
  <si>
    <t>Eng.#KRHW0E008519</t>
  </si>
  <si>
    <t>Chass.#KRHW0008672</t>
  </si>
  <si>
    <t>Eng.#KPYY0E074901</t>
  </si>
  <si>
    <t>Chass.#KPYY0074955</t>
  </si>
  <si>
    <t>ENG#E3W8E-105293</t>
  </si>
  <si>
    <t>CHASS#PA0DE1110T0062233</t>
  </si>
  <si>
    <t>ENG#E3W7E0308595</t>
  </si>
  <si>
    <t>CHASS#PA0RE3210T0307922</t>
  </si>
  <si>
    <t>ENG#E3W7E0309026</t>
  </si>
  <si>
    <t>CHASS#PA0RE3210T0308114</t>
  </si>
  <si>
    <t>Eng.#KF51E7222535</t>
  </si>
  <si>
    <t>Chass.#MH1KF5178PK222679</t>
  </si>
  <si>
    <t>ENG#KYAY0E069943</t>
  </si>
  <si>
    <t>CHAS#KYAY0069949</t>
  </si>
  <si>
    <t>Eng.#KRHW0E008693</t>
  </si>
  <si>
    <t>Chass.#KRHW0008669</t>
  </si>
  <si>
    <t>Eng.#KRHW0E008595</t>
  </si>
  <si>
    <t>Chass.#KRHW0008668</t>
  </si>
  <si>
    <t>ENG.#KRHW0E008871</t>
  </si>
  <si>
    <t>Chass.#KRHW0008870</t>
  </si>
  <si>
    <t>ENG.#KRHW0E008894</t>
  </si>
  <si>
    <t>Chass.#KRHW0008876</t>
  </si>
  <si>
    <t>ENG.#KRHW0E008857</t>
  </si>
  <si>
    <t>Chass.#KRHW0008884</t>
  </si>
  <si>
    <t>Eng.#DYXWTK06708</t>
  </si>
  <si>
    <t>Chass.#MD2A76BXXTWK14230</t>
  </si>
  <si>
    <t>Eng.#KRHW008913</t>
  </si>
  <si>
    <t>Chass.#KRHW0008910</t>
  </si>
  <si>
    <t>Eng.#KRHW0E008765</t>
  </si>
  <si>
    <t>Chass.#KRHW0008709</t>
  </si>
  <si>
    <t>ENG.#KPYY0E081953</t>
  </si>
  <si>
    <t>CHASS.#KPYY0081931</t>
  </si>
  <si>
    <t>Eng.#DYXWTK07075</t>
  </si>
  <si>
    <t>Chass.#MD2A76BX3TWK15803</t>
  </si>
  <si>
    <t>Eng.#CGA1-866469</t>
  </si>
  <si>
    <t>Chass.#DL15A-116120</t>
  </si>
  <si>
    <t>Eng.#G3V9E-0028392</t>
  </si>
  <si>
    <t>Chass.#PA0SG9910S0016202</t>
  </si>
  <si>
    <t>Eng.#E489-813437</t>
  </si>
  <si>
    <t>Chass.#BE4EX-440463</t>
  </si>
  <si>
    <t>Eng.#E489-801448</t>
  </si>
  <si>
    <t>Chass.#BE4EX-432854</t>
  </si>
  <si>
    <t>Eng.#E489-805266</t>
  </si>
  <si>
    <t>Chass.#BE4EX-433252</t>
  </si>
  <si>
    <t>Eng.#E489-808018</t>
  </si>
  <si>
    <t>Chass.#BE4EX-435062</t>
  </si>
  <si>
    <t>Eng.#E489-812301</t>
  </si>
  <si>
    <t>Chass.#BE4EX-439302</t>
  </si>
  <si>
    <t>Eng.#AE54-431239</t>
  </si>
  <si>
    <t>Chass.#EB12B-111240</t>
  </si>
  <si>
    <t>Eng.#KRHW0E008695</t>
  </si>
  <si>
    <t>Chass.#KRHW0008679</t>
  </si>
  <si>
    <t>Eng.#KF49E7319263</t>
  </si>
  <si>
    <t>Chass.#MH1KF4972TK319126</t>
  </si>
  <si>
    <t>Eng.#KSWW0E381239</t>
  </si>
  <si>
    <t>Chass.#KSWX0116586</t>
  </si>
  <si>
    <t>Eng.#KRHW0E008870</t>
  </si>
  <si>
    <t>Chass.#KRHW0008878</t>
  </si>
  <si>
    <t>Eng.#KRHW0E008874</t>
  </si>
  <si>
    <t>Chass.#KRHW0008880</t>
  </si>
  <si>
    <t>Eng.#KRHW0E008859</t>
  </si>
  <si>
    <t>Chass.#KRHW0008887</t>
  </si>
  <si>
    <t>Eng.#KRHW008968</t>
  </si>
  <si>
    <t>Chass.#KRHW0008907</t>
  </si>
  <si>
    <t>Eng.#KRHW0E008868</t>
  </si>
  <si>
    <t>Chass.#KRHW0008899</t>
  </si>
  <si>
    <t>Eng.#KRHW0E008867</t>
  </si>
  <si>
    <t>Chass.#KRHW0008905</t>
  </si>
  <si>
    <t>Eng.#KRHW0E008907</t>
  </si>
  <si>
    <t>Chass.#KRHW0008900</t>
  </si>
  <si>
    <t>JA81E-2064973</t>
  </si>
  <si>
    <t>PAJJA8190TP864930</t>
  </si>
  <si>
    <t>JA81E-2064944</t>
  </si>
  <si>
    <t>PAJJA8190TP864944</t>
  </si>
  <si>
    <t>JA81E-2064912</t>
  </si>
  <si>
    <t>PAJJA8190TP864975</t>
  </si>
  <si>
    <t>Eng.#KRHW0E008860</t>
  </si>
  <si>
    <t>Chass.#KRHW0008866</t>
  </si>
  <si>
    <t>Eng.#KF49E7318727</t>
  </si>
  <si>
    <t>Chass.#MH1KF4977TK318764</t>
  </si>
  <si>
    <t>Eng.#KSWW0E378482</t>
  </si>
  <si>
    <t>Chass.#KSWX0112676</t>
  </si>
  <si>
    <t>Eng.#KRHW0E008949</t>
  </si>
  <si>
    <t>Chass.#KRHW0008930</t>
  </si>
  <si>
    <t>Eng.#KRHW0E008929</t>
  </si>
  <si>
    <t>Chass.#KRHW0008940</t>
  </si>
  <si>
    <t>Eng.#KRHW0E008951</t>
  </si>
  <si>
    <t>Chass.#KRHW0008920</t>
  </si>
  <si>
    <t>HO0407</t>
  </si>
  <si>
    <t>WW160S-VM PCX160 STANDARD (RED)</t>
  </si>
  <si>
    <t>Eng.#KF46E7201227</t>
  </si>
  <si>
    <t>Chass.#MH1KF4678SK201214</t>
  </si>
  <si>
    <t>Eng.#KRHW0E008962</t>
  </si>
  <si>
    <t>Chass.#KRHW0008928</t>
  </si>
  <si>
    <t>Eng.#KRHW0E008938</t>
  </si>
  <si>
    <t>Chass.#KRHW0008946</t>
  </si>
  <si>
    <t>Eng.#KF49E7321692</t>
  </si>
  <si>
    <t>Chass.#MH1KF4979TK321620</t>
  </si>
  <si>
    <t>ENG#E3W7E0309399</t>
  </si>
  <si>
    <t>CHASS#PA0RE3210T0308379</t>
  </si>
  <si>
    <t>ENG#E3W7E0309394</t>
  </si>
  <si>
    <t>CHASS#PA0RE3210T0308383</t>
  </si>
  <si>
    <t>Eng.#DYXWSJ46810</t>
  </si>
  <si>
    <t>Chass.#MD2A76BX7TWJ10312</t>
  </si>
  <si>
    <t>Eng.#DYXWSJ46850</t>
  </si>
  <si>
    <t>Chass.#MD2A76BX8TWJ10299</t>
  </si>
  <si>
    <t>Eng.#DYXWTK05681</t>
  </si>
  <si>
    <t>Chass.#MD2A76BXXTWK14714</t>
  </si>
  <si>
    <t>Eng.#DYXWSJ46864</t>
  </si>
  <si>
    <t>Chass.#MD2A76BX3TWJ10310</t>
  </si>
  <si>
    <t>Eng.#KRHW0E008892</t>
  </si>
  <si>
    <t>Chass.#KRHW0008935</t>
  </si>
  <si>
    <t>Eng.#KRHW0E008944</t>
  </si>
  <si>
    <t>Chass.#KRHW0008949</t>
  </si>
  <si>
    <t>Eng.#KRHW0E008579</t>
  </si>
  <si>
    <t>Chass.#KRHW0008944</t>
  </si>
  <si>
    <t>Eng.#KRHW0E008912</t>
  </si>
  <si>
    <t>Chass.#KRHW0008923</t>
  </si>
  <si>
    <t>Eng.#KRHW0E008495</t>
  </si>
  <si>
    <t>Chass.#KRHW0008947</t>
  </si>
  <si>
    <t>ENG#E3R2E-3882912</t>
  </si>
  <si>
    <t>CHASS#PA0SE9810T0900240</t>
  </si>
  <si>
    <t>ENG#E3R2E-3883058</t>
  </si>
  <si>
    <t>CHASS#PA0SE9810T0900396</t>
  </si>
  <si>
    <t>Eng.#KF49E7320690</t>
  </si>
  <si>
    <t>Chass.#MH1KF4970TK320520</t>
  </si>
  <si>
    <t>Eng.#KF49E7317996</t>
  </si>
  <si>
    <t>Chass.#MH1KF4973TK317949</t>
  </si>
  <si>
    <t>Eng.# JEZWKJ33949</t>
  </si>
  <si>
    <t>#MD2B24BY9LWK85418</t>
  </si>
  <si>
    <t>Eng.#KF49E7321625</t>
  </si>
  <si>
    <t>Chass.#MH1KF4978TK321611</t>
  </si>
  <si>
    <t>Eng.#KRHW0E008924</t>
  </si>
  <si>
    <t>Chass.#KRHW0008968</t>
  </si>
  <si>
    <t>Eng.#DYXWTK01288</t>
  </si>
  <si>
    <t>Chass.#MD2A76BX9TWK10086</t>
  </si>
  <si>
    <t>KF46E7307371</t>
  </si>
  <si>
    <t>MH1KF4671TK307330</t>
  </si>
  <si>
    <t>KF46E7306350</t>
  </si>
  <si>
    <t>MH1KF4672TK306395</t>
  </si>
  <si>
    <t>Eng.#KF49E7321745</t>
  </si>
  <si>
    <t>Chass.#MH1KF4976TK321476</t>
  </si>
  <si>
    <t>Eng.#KSWW0E363452</t>
  </si>
  <si>
    <t>Chass.#KSWX0097383</t>
  </si>
  <si>
    <t>Eng.#PFXWSD80601</t>
  </si>
  <si>
    <t>Chass.#MD2B37AX4SWD19029</t>
  </si>
  <si>
    <t>Eng.#E31WE-0181703</t>
  </si>
  <si>
    <t>Chass.#MH3SEF550N0049125</t>
  </si>
  <si>
    <t>Eng.#KF49E7320136</t>
  </si>
  <si>
    <t>Chass.#MH1KF4970TK320162</t>
  </si>
  <si>
    <t>Eng.#KF49E7318037</t>
  </si>
  <si>
    <t>Chass.#MH1KF497XTK317978</t>
  </si>
  <si>
    <t>Eng.#E489-843996</t>
  </si>
  <si>
    <t>Chass.#BE4EZ-412676</t>
  </si>
  <si>
    <t>Eng.#DYXWTK05639</t>
  </si>
  <si>
    <t>Chass.#MD2A76BX7TWK14704</t>
  </si>
  <si>
    <t>Eng.#DYXWTK05501</t>
  </si>
  <si>
    <t>Chass.#MD2A76BX0TWK14608</t>
  </si>
  <si>
    <t>ENG. E3R2E-3833572</t>
  </si>
  <si>
    <t>CHASS. PA0SE9810S0881935</t>
  </si>
  <si>
    <t>SK0017</t>
  </si>
  <si>
    <t>SG125-8AE3 WIZARD (BLACK/BLUE)</t>
  </si>
  <si>
    <t>ENG#156FMI2T5046053</t>
  </si>
  <si>
    <t>CHASS.#LX8PCJ500TE000123</t>
  </si>
  <si>
    <t>Eng.#E3R2E-3758088</t>
  </si>
  <si>
    <t>Chass.#PA0SE9810S0861305</t>
  </si>
  <si>
    <t>Eng.#G3V9E-0022054</t>
  </si>
  <si>
    <t>Chass.#PA0SG9910S0009862</t>
  </si>
  <si>
    <t>Eng.#KF49E7323023</t>
  </si>
  <si>
    <t>Chass.#MH1KF497XTK322968</t>
  </si>
  <si>
    <t>Eng.#KF49E7323082</t>
  </si>
  <si>
    <t>Chass.#MH1KF497XTK322937</t>
  </si>
  <si>
    <t>Eng.#KRHW0E008625</t>
  </si>
  <si>
    <t>Chass.#KRHW0008598</t>
  </si>
  <si>
    <t>Eng.#KF49E7321683</t>
  </si>
  <si>
    <t>Chass.#MH1KF4970TK321618</t>
  </si>
  <si>
    <t>Eng.#KF49E7321740</t>
  </si>
  <si>
    <t>Chass.#MH1KF4974TK321492</t>
  </si>
  <si>
    <t>ENG.#E3W8E-098281</t>
  </si>
  <si>
    <t>CHASS.#PA0DE1110S0059897</t>
  </si>
  <si>
    <t>ENG#E3W8E-104398</t>
  </si>
  <si>
    <t>CHASS#PA0DE1110T0062337</t>
  </si>
  <si>
    <t>Eng.#KRHW0E008554</t>
  </si>
  <si>
    <t>Chass.#KRHW0008499</t>
  </si>
  <si>
    <t>Eng.#KRHW0E008535</t>
  </si>
  <si>
    <t>Chass.#KRHW0008483</t>
  </si>
  <si>
    <t>Eng.#KRHW0E008552</t>
  </si>
  <si>
    <t>Chass.#KRHW0008495</t>
  </si>
  <si>
    <t>Eng.#PFXWSF71962</t>
  </si>
  <si>
    <t>Chass.#MD2B37AX1SWF05790</t>
  </si>
  <si>
    <t>Eng.#JK07E-5064634</t>
  </si>
  <si>
    <t>Chass.#PAJJK4790TP032179</t>
  </si>
  <si>
    <t>Eng.#DYXWTK04952</t>
  </si>
  <si>
    <t>Chass.#MD2A76BX1TWK13306</t>
  </si>
  <si>
    <t>Eng.#KRHW0E008551</t>
  </si>
  <si>
    <t>Chass.#KRHW0008482</t>
  </si>
  <si>
    <t>Eng.#KRHW0E008950</t>
  </si>
  <si>
    <t>Chass.#KRHW0008933</t>
  </si>
  <si>
    <t>Eng.#KSWW0E381870</t>
  </si>
  <si>
    <t>Chass.#KSWX0113267</t>
  </si>
  <si>
    <t>Eng.#JF96E7249468</t>
  </si>
  <si>
    <t>Chass.#PAJJK5090TP553259</t>
  </si>
  <si>
    <t>Eng.#KPYY2E020872</t>
  </si>
  <si>
    <t>Chass.#KPYY2020849</t>
  </si>
  <si>
    <t>Eng.#KRHW0E008494</t>
  </si>
  <si>
    <t>Chass.#KRHW0008518</t>
  </si>
  <si>
    <t>Eng.#KRHW0E008546</t>
  </si>
  <si>
    <t>Chass.#KRHW0008481</t>
  </si>
  <si>
    <t>Eng.#AF21-3111173</t>
  </si>
  <si>
    <t>Chass.#EA12H-120767</t>
  </si>
  <si>
    <t>Eng.#KRHW0E008699</t>
  </si>
  <si>
    <t>Chass.#KRHW0008686</t>
  </si>
  <si>
    <t>Eng.#JF96E7249390</t>
  </si>
  <si>
    <t>Chass.#PAJJK5090TP553135</t>
  </si>
  <si>
    <t>Eng.#JK07E-5064938</t>
  </si>
  <si>
    <t>Chass.#PAJJK4790TP032207</t>
  </si>
  <si>
    <t>Eng.#BC175AEBFG060</t>
  </si>
  <si>
    <t>Chass.#BC175M-B42130</t>
  </si>
  <si>
    <t>Eng.#BC175AEBEX058</t>
  </si>
  <si>
    <t>Chass.#BC175M-B40636</t>
  </si>
  <si>
    <t>ENG.#G3V5E-0709958</t>
  </si>
  <si>
    <t>CHASS.#PA0SGA510T0067579</t>
  </si>
  <si>
    <t>Eng.#DYXWTK03936</t>
  </si>
  <si>
    <t>Chass.#MD2A76BX5TWK12305</t>
  </si>
  <si>
    <t>Eng.#DYXWTK04163</t>
  </si>
  <si>
    <t>Chass.#MD2A76BX7TWK12533</t>
  </si>
  <si>
    <t>Eng.#DYXWTK04002</t>
  </si>
  <si>
    <t>Chass.#MD2A76BX0TWK12308</t>
  </si>
  <si>
    <t>Eng.#DYXWTK01328</t>
  </si>
  <si>
    <t>Chass.#MD2A76BX2TWK10074</t>
  </si>
  <si>
    <t>Eng.#KRHW0E008562</t>
  </si>
  <si>
    <t>Chass.#KRHW0008965</t>
  </si>
  <si>
    <t>Eng.#KRHW0E008698</t>
  </si>
  <si>
    <t>Chass.#KRHW0008655</t>
  </si>
  <si>
    <t>Eng.#DYXWTK03634</t>
  </si>
  <si>
    <t>Chass.#MD2A76BX0TWK12275</t>
  </si>
  <si>
    <t>ENG.#E489-803526</t>
  </si>
  <si>
    <t>CHASS.#BE4EX-430973</t>
  </si>
  <si>
    <t>TR0026</t>
  </si>
  <si>
    <t>C1AU021S BAJAJ RE FL236 (YELLOW)</t>
  </si>
  <si>
    <t>Eng.#AZXWSE00789</t>
  </si>
  <si>
    <t>CHASS.#MD2B51BX4SWE77151</t>
  </si>
  <si>
    <t>Eng.#KRHW0E002425</t>
  </si>
  <si>
    <t>Chass.#KRHW0002421</t>
  </si>
  <si>
    <t>HO0403</t>
  </si>
  <si>
    <t>CRF300LS CRF300L (RED)</t>
  </si>
  <si>
    <t>ENG.#ND16E-6300583</t>
  </si>
  <si>
    <t>CHAS.#MLHND1697S5402204</t>
  </si>
  <si>
    <t>Eng.#KRHW0E008709</t>
  </si>
  <si>
    <t>Chass.#KRHW0008738</t>
  </si>
  <si>
    <t>Eng.#KRHW0E008773</t>
  </si>
  <si>
    <t>Chass.#KRHW0008704</t>
  </si>
  <si>
    <t>Eng.#KRHW0E008780</t>
  </si>
  <si>
    <t>Chass.#KRHW0008733</t>
  </si>
  <si>
    <t>Eng.#KRHW0E008487</t>
  </si>
  <si>
    <t>Chass.#KRHW0008458</t>
  </si>
  <si>
    <t>Eng.#PFXWSE98045</t>
  </si>
  <si>
    <t>Chass.#MD2B37AX5SWE14148</t>
  </si>
  <si>
    <t>Eng.#PFXWSE98312</t>
  </si>
  <si>
    <t>Chass.#MD2B37AX3SWE14102</t>
  </si>
  <si>
    <t>Eng.#PFXWSE98040</t>
  </si>
  <si>
    <t>Chass.#MD2B37AX2SWE14141</t>
  </si>
  <si>
    <t>Eng.#PFXWSF70234</t>
  </si>
  <si>
    <t>Chass.#MD2B37AX1SWF04705</t>
  </si>
  <si>
    <t>Eng.#DYXWTK04029</t>
  </si>
  <si>
    <t>Chass.#MD2A76BX9TWK12324</t>
  </si>
  <si>
    <t>Eng.#DYXWTK02072</t>
  </si>
  <si>
    <t>Chass.#MD2A76BX7TWK10670</t>
  </si>
  <si>
    <t>Eng.#DYXWTK04189</t>
  </si>
  <si>
    <t>Chass.#MD2A76BX8TWK12525</t>
  </si>
  <si>
    <t>Eng.#G3V5E-0679136</t>
  </si>
  <si>
    <t>Chass.#PA0SGA510T0059838</t>
  </si>
  <si>
    <t>Eng.#PFXWSE98072</t>
  </si>
  <si>
    <t>Chass.#MD2B37AXXSWE13948</t>
  </si>
  <si>
    <t>Eng.#PFXWSE98318</t>
  </si>
  <si>
    <t>Chass.#MD2B37AX4SWE14111</t>
  </si>
  <si>
    <t>Eng.#PFXWSF70278</t>
  </si>
  <si>
    <t>Chass.#MD2B37AX4SWF04701</t>
  </si>
  <si>
    <t>Eng.#PFXWSE98235</t>
  </si>
  <si>
    <t>Chass.#MD2B37AX1SWE14132</t>
  </si>
  <si>
    <t>Eng.#PFXWSE97962</t>
  </si>
  <si>
    <t>Chass.#MD2B37AX5SWE14151</t>
  </si>
  <si>
    <t>Eng.#PFXWSE98238</t>
  </si>
  <si>
    <t>Chass.#MD2B37AX4SWE14139</t>
  </si>
  <si>
    <t>Eng.#JF96E7246036</t>
  </si>
  <si>
    <t>Chass.#PAJJK5090TP552695</t>
  </si>
  <si>
    <t>Eng.#JF96E7248777</t>
  </si>
  <si>
    <t>Chass.#PAJJK5090TP552732</t>
  </si>
  <si>
    <t>Eng.#JF96E7248791</t>
  </si>
  <si>
    <t>Chass.#PAJJK5090TP552736</t>
  </si>
  <si>
    <t>Eng.#JF96E7248813</t>
  </si>
  <si>
    <t>Chass.#PAJJK5090TP552795</t>
  </si>
  <si>
    <t>Eng.#DYXWTK01245</t>
  </si>
  <si>
    <t>Chass.#MD2A76BX7TWK09986</t>
  </si>
  <si>
    <t>ENG.# E489-843995</t>
  </si>
  <si>
    <t>CHASS.# BE4EZ-412680</t>
  </si>
  <si>
    <t>Eng.#AF21-3121405</t>
  </si>
  <si>
    <t>Chass.#EA12H-121590</t>
  </si>
  <si>
    <t>Eng.#KRHW0E008575</t>
  </si>
  <si>
    <t>Chass.#KRHW0008614</t>
  </si>
  <si>
    <t>Eng.#JF96E7248800</t>
  </si>
  <si>
    <t>Chass.#PAJJK5090TP552755</t>
  </si>
  <si>
    <t>Eng.#JF96E7248753</t>
  </si>
  <si>
    <t>Chass.#PAJJK5090TP552845</t>
  </si>
  <si>
    <t>Eng.#E3R2E-3832134</t>
  </si>
  <si>
    <t>Chass.#PA0SE9810S0881621</t>
  </si>
  <si>
    <t>Eng.#G3V9E-0028363</t>
  </si>
  <si>
    <t>Chass.#PA0SG9910S0016174</t>
  </si>
  <si>
    <t>Eng.#DYXWSJ40384</t>
  </si>
  <si>
    <t>Chass.#MD2A76BXXTWJ05170</t>
  </si>
  <si>
    <t>SU0218</t>
  </si>
  <si>
    <t>UB125LNM-1WHITE BURGMAN STREET EX(WHITE)</t>
  </si>
  <si>
    <t>AF24-1157966</t>
  </si>
  <si>
    <t>EA23J-209660</t>
  </si>
  <si>
    <t>AF24-1157968</t>
  </si>
  <si>
    <t>EA23J-209662</t>
  </si>
  <si>
    <t>AF24-1157969</t>
  </si>
  <si>
    <t>EA23J-209663</t>
  </si>
  <si>
    <t>Eng.#KPYY0E074333</t>
  </si>
  <si>
    <t>Chass.#KPYY0074366</t>
  </si>
  <si>
    <t>Eng.#KSWW0E380216</t>
  </si>
  <si>
    <t>Chass.#KSWX0116020</t>
  </si>
  <si>
    <t>HO0416</t>
  </si>
  <si>
    <t>NVA110BTII-SW NAVI(WHITE/BLACK)</t>
  </si>
  <si>
    <t>Eng.#JK07E-5067060</t>
  </si>
  <si>
    <t>Chass.#PAJJK4790TP034212</t>
  </si>
  <si>
    <t>Eng.#KSWW0E387544</t>
  </si>
  <si>
    <t>Chass.#KSWX0120672</t>
  </si>
  <si>
    <t>Eng.#KSWW0E384270</t>
  </si>
  <si>
    <t>Chass.#KSWX0117198</t>
  </si>
  <si>
    <t>Eng.#KSWW0E378549</t>
  </si>
  <si>
    <t>Chass.#KSWX0112652</t>
  </si>
  <si>
    <t>Eng.#JK07E-5067082</t>
  </si>
  <si>
    <t>Chass.#PAJJK4790TP034219</t>
  </si>
  <si>
    <t>Eng.#KF49E7323038</t>
  </si>
  <si>
    <t>Chass.#MH1KF4976TK322904</t>
  </si>
  <si>
    <t>Eng.#DYXWSJ39648</t>
  </si>
  <si>
    <t>Chass.#MD2A76BX2TWJ05177</t>
  </si>
  <si>
    <t>Eng.#KF49E7323048</t>
  </si>
  <si>
    <t>Chass.#MH1KF4977TK322927</t>
  </si>
  <si>
    <t>Eng.#DYXWTK01347</t>
  </si>
  <si>
    <t>Chass.#MD2A76BX6TWK09963</t>
  </si>
  <si>
    <t>Eng.#DYXWSJ46803</t>
  </si>
  <si>
    <t>Chass.#MD2A76BX4TWJ10316</t>
  </si>
  <si>
    <t>Eng.#DYXWSJ46638</t>
  </si>
  <si>
    <t>Chass.#MD2A76BX5TWJ10051</t>
  </si>
  <si>
    <t>Eng.#DYXWSJ46612</t>
  </si>
  <si>
    <t>Chass.#MD2A76BX2TWJ10041</t>
  </si>
  <si>
    <t>Eng.#KRHW0E009286</t>
  </si>
  <si>
    <t>Chass.#KRHW0009316</t>
  </si>
  <si>
    <t>Eng.#KRHW0E008669</t>
  </si>
  <si>
    <t>Chass.#KRHW0008645</t>
  </si>
  <si>
    <t>Eng.#JF96E7250728</t>
  </si>
  <si>
    <t>Chass.#PAJJK5090TP554048</t>
  </si>
  <si>
    <t>Eng.#G3V9E-0027658</t>
  </si>
  <si>
    <t>Chass.#PA0SG9910S0015547</t>
  </si>
  <si>
    <t>Eng.#KRHW0E008701</t>
  </si>
  <si>
    <t>Chass.#KRHW0008663</t>
  </si>
  <si>
    <t>Eng.#KRHW0E008989</t>
  </si>
  <si>
    <t>Chass.#KRHW0008980</t>
  </si>
  <si>
    <t>Eng.#KRHW0E008730</t>
  </si>
  <si>
    <t>Chass.#KRHW0008725</t>
  </si>
  <si>
    <t>Eng.#KRHW0E009017</t>
  </si>
  <si>
    <t>Chass.#KRHW0008977</t>
  </si>
  <si>
    <t>Eng.#DYXWTK03826</t>
  </si>
  <si>
    <t>Chass.#MD2A76BXXTWK12302</t>
  </si>
  <si>
    <t>Eng.#DYXWTK07091</t>
  </si>
  <si>
    <t>Chass.#MD2A76BX5TWK16063</t>
  </si>
  <si>
    <t>Eng.#DYXWTK01463</t>
  </si>
  <si>
    <t>Chass.#MD2A76BX3TWK10181</t>
  </si>
  <si>
    <t>Eng.#KF49E7323042</t>
  </si>
  <si>
    <t>Chass.#MH1KF4970TK322901</t>
  </si>
  <si>
    <t>Eng.#G3V9E-0020396</t>
  </si>
  <si>
    <t>Chass.#PA0SG9910S0008764</t>
  </si>
  <si>
    <t>Eng.#E3W8E-098418</t>
  </si>
  <si>
    <t>Chass.#PA0DE1110S0060149</t>
  </si>
  <si>
    <t>Eng.#KRHW0E009029</t>
  </si>
  <si>
    <t>Chass.#KRHW0008979</t>
  </si>
  <si>
    <t>Eng.#KRHW0E008581</t>
  </si>
  <si>
    <t>Chass.#KRHW0008615</t>
  </si>
  <si>
    <t>Eng.#KRHW0E008651</t>
  </si>
  <si>
    <t>Chass.#KRHW0008597</t>
  </si>
  <si>
    <t>Eng.#KSWW0E380791</t>
  </si>
  <si>
    <t>Chass.#KSWX0116371</t>
  </si>
  <si>
    <t>Eng.#KSWW0E380772</t>
  </si>
  <si>
    <t>Chass.#KSWX0116311</t>
  </si>
  <si>
    <t>Eng.#KSWW0E378565</t>
  </si>
  <si>
    <t>Chass.#KSWX0112657</t>
  </si>
  <si>
    <t>Eng.#KSWW0E381878</t>
  </si>
  <si>
    <t>Chass.#KSWX0113264</t>
  </si>
  <si>
    <t>Eng.#KSWW0E381308</t>
  </si>
  <si>
    <t>Chass.#KSWX0116557</t>
  </si>
  <si>
    <t>Eng.#KSWW0E384238</t>
  </si>
  <si>
    <t>Chass.#KSWX0117180</t>
  </si>
  <si>
    <t>Eng.#KSWW0E384236</t>
  </si>
  <si>
    <t>Chass.#KSWX0117179</t>
  </si>
  <si>
    <t>Eng.#JK07E-5068899</t>
  </si>
  <si>
    <t>Chass.#PAJJK4790TP035719</t>
  </si>
  <si>
    <t>Eng.#JK07E-5068861</t>
  </si>
  <si>
    <t>Chass.#PAJJK4790TP035643</t>
  </si>
  <si>
    <t>ENG.#DYXWSG07675</t>
  </si>
  <si>
    <t>CHAS.#MD2A76BX5SWG09689</t>
  </si>
  <si>
    <t>Eng.#JF96E7248982</t>
  </si>
  <si>
    <t>Chass.#PAJJK5090TP552809</t>
  </si>
  <si>
    <t>Eng.#KRHW0E009020</t>
  </si>
  <si>
    <t>Chass.#KRHW0008986</t>
  </si>
  <si>
    <t>YA0301</t>
  </si>
  <si>
    <t>MIO FAZZIO BRV6 (MATTE LIGHT GREEN)</t>
  </si>
  <si>
    <t>E33WE-0654501</t>
  </si>
  <si>
    <t>MH3SEJ750T0042578</t>
  </si>
  <si>
    <t>SU0246</t>
  </si>
  <si>
    <t>V-STROM 160 DS160RL-YELLOW</t>
  </si>
  <si>
    <t>ENG.#EG3R02*ANX001814*</t>
  </si>
  <si>
    <t>CHAS.#LC6PCKAW2V0007300</t>
  </si>
  <si>
    <t>Eng.#DYXWTK02083</t>
  </si>
  <si>
    <t>Chass.#MD2A76BX4TWK10660</t>
  </si>
  <si>
    <t>Eng.#DYXWTK03817</t>
  </si>
  <si>
    <t>Chass.#MD2A76BXXTWK11814</t>
  </si>
  <si>
    <t>Eng.#DYXWTK02079</t>
  </si>
  <si>
    <t>Chass.#MD2A76BX2TWK10656</t>
  </si>
  <si>
    <t>Eng.#DYXWTK02073</t>
  </si>
  <si>
    <t>Chass.#MD2A76BXXTWK10646</t>
  </si>
  <si>
    <t>Eng.#DYXWTK03748</t>
  </si>
  <si>
    <t>Chass.#MD2A76BX9TWK11805</t>
  </si>
  <si>
    <t>Eng.#E3R2E-3890216</t>
  </si>
  <si>
    <t>Chass.#PA0SE9810T0903363</t>
  </si>
  <si>
    <t>TR0027</t>
  </si>
  <si>
    <t>C1AU021S BAJAJ RE FL236 (BLUE)</t>
  </si>
  <si>
    <t>ENG.#AZXWSJ82138</t>
  </si>
  <si>
    <t>CHASS.#MD2B51BX8TWJ00238</t>
  </si>
  <si>
    <t>Eng.#KRHW0E009043</t>
  </si>
  <si>
    <t>Chass.#KRHW0008982</t>
  </si>
  <si>
    <t>Eng.#DYXWTK03856</t>
  </si>
  <si>
    <t>Chass.#MD2A76BX5TWK11820</t>
  </si>
  <si>
    <t>Eng.#KRHW0E009048</t>
  </si>
  <si>
    <t>Chass.#KRHW0008988</t>
  </si>
  <si>
    <t>Eng.#KRHW0E008996</t>
  </si>
  <si>
    <t>Chass.#KRHW0008999</t>
  </si>
  <si>
    <t>Eng.#KRHW0E008617</t>
  </si>
  <si>
    <t>Chass.#KRHW0008589</t>
  </si>
  <si>
    <t>Eng.#KRHW0E008613</t>
  </si>
  <si>
    <t>Chass.#KRHW0008611</t>
  </si>
  <si>
    <t>Eng.#KRHW0E009047</t>
  </si>
  <si>
    <t>Chass.#KRHW0008976</t>
  </si>
  <si>
    <t>Eng.#DYXWTK05362</t>
  </si>
  <si>
    <t>Chass.#MD2A76BX8TWK14453</t>
  </si>
  <si>
    <t>Eng.#DYXWTK01457</t>
  </si>
  <si>
    <t>Chass.#MD2A76BX9TWK10234</t>
  </si>
  <si>
    <t>Eng.#DYXWTK04924</t>
  </si>
  <si>
    <t>Chass.#MD2A76BX7TWK13312</t>
  </si>
  <si>
    <t>Eng.#DYXWTK01487</t>
  </si>
  <si>
    <t>Chass.#MD2A76BX0TWK10221</t>
  </si>
  <si>
    <t>Eng.#DYXWTK03745</t>
  </si>
  <si>
    <t>Chass.#MD2A76BX2TWK11824</t>
  </si>
  <si>
    <t>Eng.#PFXWSF99234</t>
  </si>
  <si>
    <t>Chass.#MD2B37AX5SWF04464</t>
  </si>
  <si>
    <t>Eng.#DYXWTK05653</t>
  </si>
  <si>
    <t>Chass.#MD2A76BX2TWK14691</t>
  </si>
  <si>
    <t>HO0439</t>
  </si>
  <si>
    <t>CLICK 125 FI (STD) ACB125CBFT-PG (GRAY/BLACK)</t>
  </si>
  <si>
    <t>JA81E-0127679</t>
  </si>
  <si>
    <t>PAJJA8190TP127716</t>
  </si>
  <si>
    <t>JA81E-0127633</t>
  </si>
  <si>
    <t>PAJJA8190TP127744</t>
  </si>
  <si>
    <t>JA81E-0129018</t>
  </si>
  <si>
    <t>PAJJA8190TP129151</t>
  </si>
  <si>
    <t>YA0304</t>
  </si>
  <si>
    <t>MIO GEAR S BYA2 (GRAY)</t>
  </si>
  <si>
    <t>ENG.#E35AE-0110434</t>
  </si>
  <si>
    <t>CHASS.#PA0SEM420T0003683</t>
  </si>
  <si>
    <t>JA81E-0129040</t>
  </si>
  <si>
    <t>PAJJA8190TP129191</t>
  </si>
  <si>
    <t>JA81E-0127674</t>
  </si>
  <si>
    <t>PAJJA8190TP127720</t>
  </si>
  <si>
    <t>JA81E-0127634</t>
  </si>
  <si>
    <t>PAJJA8190TP127743</t>
  </si>
  <si>
    <t>JA81E-0127632</t>
  </si>
  <si>
    <t>PAJJA8190TP127748</t>
  </si>
  <si>
    <t>Eng.#AF21-3118423</t>
  </si>
  <si>
    <t>Chass.#EA12H-121434</t>
  </si>
  <si>
    <t>Eng.#AF21-3111220</t>
  </si>
  <si>
    <t>Chass.#EA12H-120769</t>
  </si>
  <si>
    <t>Eng.#DYXWTK05458</t>
  </si>
  <si>
    <t>Chass.#MD2A76BX7TWK14427</t>
  </si>
  <si>
    <t>YA0303</t>
  </si>
  <si>
    <t>MIO GEAR S BYA2 (MATTE BROWN)</t>
  </si>
  <si>
    <t>ENG.#E35AE-0112691</t>
  </si>
  <si>
    <t>CHAS.#PA0SEM420T0004383</t>
  </si>
  <si>
    <t>YA0305</t>
  </si>
  <si>
    <t>MIO GEAR S BYA2 (MATTE GRAY)</t>
  </si>
  <si>
    <t>ENG.#E35AE-0111008</t>
  </si>
  <si>
    <t>CHAS.#PA0SEM420T0003790</t>
  </si>
  <si>
    <t>ENG.#E35AE-0111020</t>
  </si>
  <si>
    <t>CHAS.#PA0SEM420T0003809</t>
  </si>
  <si>
    <t>Eng.#KRHW0E008576</t>
  </si>
  <si>
    <t>Chass.#KRHW0008605</t>
  </si>
  <si>
    <t>Eng.#KRHW0E008971</t>
  </si>
  <si>
    <t>Chass.#KRHW0008989</t>
  </si>
  <si>
    <t>Eng.#KRHW0E009012</t>
  </si>
  <si>
    <t>Chass.#KRHW0008973</t>
  </si>
  <si>
    <t>Eng.#KRHW0E008616</t>
  </si>
  <si>
    <t>Chass.#KRHW0008608</t>
  </si>
  <si>
    <t>ENG.#E35AE-0110495</t>
  </si>
  <si>
    <t>CHASS.#PA0SEM420T0003678</t>
  </si>
  <si>
    <t>ENG.#AZXWSG65231</t>
  </si>
  <si>
    <t>CHASS.#MD2B51BX7SWG26068</t>
  </si>
  <si>
    <t>ENG.#AZXWSF63383</t>
  </si>
  <si>
    <t>CHASS.#MD2B51BX3SWG26083</t>
  </si>
  <si>
    <t>Eng.#KF51E7220139</t>
  </si>
  <si>
    <t>Chass.#MH1KF5171PK220207</t>
  </si>
  <si>
    <t>ENG.#KD12E7204468</t>
  </si>
  <si>
    <t>CHASS.#MH1KD1272TK204444</t>
  </si>
  <si>
    <t>Eng.#KRHW0E009019</t>
  </si>
  <si>
    <t>Chass.#KRHW0008978</t>
  </si>
  <si>
    <t>ENG#E35AE-0112673</t>
  </si>
  <si>
    <t>CHASS#PA0SEM420T0004352</t>
  </si>
  <si>
    <t>ENG#E35AE-0112670</t>
  </si>
  <si>
    <t>CHASS#PA0SEM420T0004355</t>
  </si>
  <si>
    <t>ENG#E35AE-0111904</t>
  </si>
  <si>
    <t>CHASS#PA0SEM420T0004194</t>
  </si>
  <si>
    <t>KF49E7326174</t>
  </si>
  <si>
    <t>MH1KF4979TK326140</t>
  </si>
  <si>
    <t>Eng.#E489-807735</t>
  </si>
  <si>
    <t>Chass.#BE4EZ-407737</t>
  </si>
  <si>
    <t>Eng.#PFXWPJ52459</t>
  </si>
  <si>
    <t>Chass.#MD2B37AX6RWJ51045</t>
  </si>
  <si>
    <t>Eng.#PFXWPJ53184</t>
  </si>
  <si>
    <t>Chass.#MD2B37AX7RWJ51054</t>
  </si>
  <si>
    <t>Eng.#PFXWPJ53136</t>
  </si>
  <si>
    <t>Chass.#MD2B37AX7RWJ51085</t>
  </si>
  <si>
    <t>SU0248</t>
  </si>
  <si>
    <t>SMASH(MAGS) FW110SC-FREDBLK (RED/BLACK)</t>
  </si>
  <si>
    <t>ENG.#E489-848261</t>
  </si>
  <si>
    <t>CHASS.#BE4EZ-500501</t>
  </si>
  <si>
    <t>Eng.#BC175AEBEY542</t>
  </si>
  <si>
    <t>Chass.#BC175M-B40819</t>
  </si>
  <si>
    <t>Eng.#PFXWPJ53133</t>
  </si>
  <si>
    <t>Chass.#MD2B37AX4RWJ51111</t>
  </si>
  <si>
    <t>Eng.#PFXWSB78038</t>
  </si>
  <si>
    <t>Chass.#MD2B37AX4SWB70024</t>
  </si>
  <si>
    <t>BC175AEBCR349</t>
  </si>
  <si>
    <t>BC175M-B31574</t>
  </si>
  <si>
    <t>Eng.#DYXWTK02019</t>
  </si>
  <si>
    <t>Chass.#MD2A76BX5TWK10649</t>
  </si>
  <si>
    <t>Eng.#KRHW0E008719</t>
  </si>
  <si>
    <t>Chass.#KRHW0008705</t>
  </si>
  <si>
    <t>Eng.#KRHW0E008770</t>
  </si>
  <si>
    <t>Chass.#KRHW0008699</t>
  </si>
  <si>
    <t>Eng.#KRHW0E008707</t>
  </si>
  <si>
    <t>Chass.#KRHW0008659</t>
  </si>
  <si>
    <t>Eng.#KRHW0E008687</t>
  </si>
  <si>
    <t>Chass.#KRHW0008735</t>
  </si>
  <si>
    <t>Eng.#KRHW0E008774</t>
  </si>
  <si>
    <t>Chass.#KRHW0008732</t>
  </si>
  <si>
    <t>Eng.#DYXWTK01954</t>
  </si>
  <si>
    <t>Chass.#MD2A76BX3TWK10665</t>
  </si>
  <si>
    <t>Eng.#DYXWTK04477</t>
  </si>
  <si>
    <t>Chass.#MD2A76BX7TWK12872</t>
  </si>
  <si>
    <t>Eng.#DYXWTK01982</t>
  </si>
  <si>
    <t>Chass.#MD2A76BX0TWK10641</t>
  </si>
  <si>
    <t>Eng.#KF49E7324794</t>
  </si>
  <si>
    <t>Chass.#MH1KF4973TK324917</t>
  </si>
  <si>
    <t>Eng.#DYXWTK05583</t>
  </si>
  <si>
    <t>Chass.#MD2A76BX6TWK14645</t>
  </si>
  <si>
    <t>ENG.#AF24-1157756</t>
  </si>
  <si>
    <t>CHASS.#EA23J-209713</t>
  </si>
  <si>
    <t>Eng.#KRHW0E008582</t>
  </si>
  <si>
    <t>Chass.#KRHW0008662</t>
  </si>
  <si>
    <t>Eng.#KRHW0E008735</t>
  </si>
  <si>
    <t>Chass.#KRHW0008728</t>
  </si>
  <si>
    <t>Eng.#E35AE-0111045</t>
  </si>
  <si>
    <t>Chass.#PA0SEM420T0003833</t>
  </si>
  <si>
    <t>Eng.#DYXWTK01357</t>
  </si>
  <si>
    <t>Chass.#MD2A76BX9TWK10010</t>
  </si>
  <si>
    <t>Eng.#KPYY1E008626</t>
  </si>
  <si>
    <t>Chass.#KPYY1008626</t>
  </si>
  <si>
    <t>Eng.#KPYY1E013894</t>
  </si>
  <si>
    <t>Chass.#KPYY1013810</t>
  </si>
  <si>
    <t>Eng.#KPYY1E008038</t>
  </si>
  <si>
    <t>Chass.#KPYY1008014</t>
  </si>
  <si>
    <t>Eng.#KPYY0E077559</t>
  </si>
  <si>
    <t>Chass.#KPYY0077531</t>
  </si>
  <si>
    <t>Eng.#KRHW0E009015</t>
  </si>
  <si>
    <t>Chass.#KRHW0009019</t>
  </si>
  <si>
    <t>Eng.#KRHW0E009026</t>
  </si>
  <si>
    <t>Chass.#KRHW0009015</t>
  </si>
  <si>
    <t>Eng.#KRHW0E008599</t>
  </si>
  <si>
    <t>Chass.#KRHW0008619</t>
  </si>
  <si>
    <t>Eng.#E489-811351</t>
  </si>
  <si>
    <t>Chass.#BE4EX-438390</t>
  </si>
  <si>
    <t>Eng.#DYXWTK03861</t>
  </si>
  <si>
    <t>Chass.#MD2A76BX1TWK11829</t>
  </si>
  <si>
    <t>Eng.#DYXWTK03818</t>
  </si>
  <si>
    <t>Chass.#MD2A76BXXTWK11831</t>
  </si>
  <si>
    <t>Eng.#DYXWSL23360</t>
  </si>
  <si>
    <t>Chass.#MD2A76BXXSWL50677</t>
  </si>
  <si>
    <t>Eng.#DYXWTK01459</t>
  </si>
  <si>
    <t>Chass.#MD2A76BX4TWK10237</t>
  </si>
  <si>
    <t>Eng.#DYXWTK04502</t>
  </si>
  <si>
    <t>Chass.#MD2A76BX7TWK12855</t>
  </si>
  <si>
    <t>Eng.#BC175AEBEY555</t>
  </si>
  <si>
    <t>Chass.#BC175M-B40832</t>
  </si>
  <si>
    <t>Eng.#E489-848256</t>
  </si>
  <si>
    <t>Chass.#BE4EZ-500503</t>
  </si>
  <si>
    <t>Eng.#DYXWTK03796</t>
  </si>
  <si>
    <t>Chass.#MD2A76BX5TWK11834</t>
  </si>
  <si>
    <t>Eng.#DYXWSL23337</t>
  </si>
  <si>
    <t>Chass.#MD2A76BX5SWL50635</t>
  </si>
  <si>
    <t>Eng.#DYXWSL23361</t>
  </si>
  <si>
    <t>Chass.#MD2A76BX5SWL50683</t>
  </si>
  <si>
    <t>Eng.#DYXWTK04563</t>
  </si>
  <si>
    <t>Chass.#MD2A76BX4TWK13140</t>
  </si>
  <si>
    <t>Eng.#DYXWTK07152</t>
  </si>
  <si>
    <t>Chass.#MD2A76BX6TWK15889</t>
  </si>
  <si>
    <t>Eng.#DYXWTK04484</t>
  </si>
  <si>
    <t>Chass.#MD2A76BXXTWK12896</t>
  </si>
  <si>
    <t>Eng.#DYXWTK01488</t>
  </si>
  <si>
    <t>Chass.#MD2A76BX8TWK10225</t>
  </si>
  <si>
    <t>Eng.#KSWW0E361529</t>
  </si>
  <si>
    <t>Chass.#KSWX0094836</t>
  </si>
  <si>
    <t>Eng.#KSWW0E378476</t>
  </si>
  <si>
    <t>Chass.#KSWX0112661</t>
  </si>
  <si>
    <t>Eng.#KSWW0E384979</t>
  </si>
  <si>
    <t>Chass.#KSWX0117156</t>
  </si>
  <si>
    <t>Eng.#KYAY0E071323</t>
  </si>
  <si>
    <t>Chass.#KYAY0071376</t>
  </si>
  <si>
    <t>SU0164</t>
  </si>
  <si>
    <t>UB125LNM-1BRNZE BURGMAN STREET EX</t>
  </si>
  <si>
    <t>Eng.#AF24-1042291</t>
  </si>
  <si>
    <t>Chass.#EA23J-115337</t>
  </si>
  <si>
    <t>ENG.#E35AE-0111901</t>
  </si>
  <si>
    <t>CHAS.#PA0SEM420T0004203</t>
  </si>
  <si>
    <t>ENG.#E35AE-0112023</t>
  </si>
  <si>
    <t>CHAS.#PA0SEM420T0004409</t>
  </si>
  <si>
    <t>Eng.#JK07E-5064783</t>
  </si>
  <si>
    <t>Chass.#PAJJK4790TP032112</t>
  </si>
  <si>
    <t>Eng.#KF49E7324791</t>
  </si>
  <si>
    <t>Chass.#MH1KF4976TK324832</t>
  </si>
  <si>
    <t>Eng.#E3W8E-105347</t>
  </si>
  <si>
    <t>Chass.#PA0DE1110T0062401</t>
  </si>
  <si>
    <t>Eng.#KF49E7305816</t>
  </si>
  <si>
    <t>Chass.#MH1KF4971TK305783</t>
  </si>
  <si>
    <t>Eng.#DYXWTK04462</t>
  </si>
  <si>
    <t>Chass.#MD2A76BX6TWK12748</t>
  </si>
  <si>
    <t>Eng.#DYXWTK04437</t>
  </si>
  <si>
    <t>Chass.#MD2A76BX8TWK12735</t>
  </si>
  <si>
    <t>Eng.#DYXWTK05574</t>
  </si>
  <si>
    <t>Chass.#MD2A76BX1TWK14634</t>
  </si>
  <si>
    <t>Eng.#DYXWTK04977</t>
  </si>
  <si>
    <t>Chass.#MD2A76BX5TWK13373</t>
  </si>
  <si>
    <t>Eng.#DYXWTK04906</t>
  </si>
  <si>
    <t>Chass.#MD2A76BX7TWK13343</t>
  </si>
  <si>
    <t>Eng.#DYXWTK04522</t>
  </si>
  <si>
    <t>Chass.#MD2A76BX5TWK12756</t>
  </si>
  <si>
    <t>Eng.#DYXWTK05607</t>
  </si>
  <si>
    <t>Chass.#MD2A76BX2TWK14643</t>
  </si>
  <si>
    <t>Eng.#DYXWTK06220</t>
  </si>
  <si>
    <t>Chass.#MD2A76BX3TWK15218</t>
  </si>
  <si>
    <t>Eng.#DYXWTK06164</t>
  </si>
  <si>
    <t>Chass.#MD2A76BX2TWK15212</t>
  </si>
  <si>
    <t>Eng.#DYXWTK04903</t>
  </si>
  <si>
    <t>Chass.#MD2A76BX0TWK13345</t>
  </si>
  <si>
    <t>Eng.#DYXWTK04844</t>
  </si>
  <si>
    <t>Chass.#MD2A76BX4TWK13350</t>
  </si>
  <si>
    <t>Eng.#KPYY1E014889</t>
  </si>
  <si>
    <t>Chass.#KPYY1014853</t>
  </si>
  <si>
    <t>ENG.#AZXWSG68632</t>
  </si>
  <si>
    <t>CHASS.#MD2B51BX8SWG82424</t>
  </si>
  <si>
    <t>ENG.#E35AE-0110360</t>
  </si>
  <si>
    <t>CHASS.#PA0SEM420T0003567</t>
  </si>
  <si>
    <t>ENG.#E35AE-0112015</t>
  </si>
  <si>
    <t>CHASS.#PA0SEM420T0004402</t>
  </si>
  <si>
    <t>ENG.#E35AE-0115173</t>
  </si>
  <si>
    <t>CHASS.#PA0SEM420T0004902</t>
  </si>
  <si>
    <t>Eng.#JK07E-5068973</t>
  </si>
  <si>
    <t>Chass.#PAJJK4790TP035662</t>
  </si>
  <si>
    <t>ND16E-6300509</t>
  </si>
  <si>
    <t>MLHND1695S5402217</t>
  </si>
  <si>
    <t>Eng.#KF49E7324747</t>
  </si>
  <si>
    <t>Chass.#MH1KF4976TK324829</t>
  </si>
  <si>
    <t>Eng.#KF51E7239521</t>
  </si>
  <si>
    <t>Chass.#MH1KF5171PK239453</t>
  </si>
  <si>
    <t>JA81E-0128426</t>
  </si>
  <si>
    <t>PAJJA8190TP128537</t>
  </si>
  <si>
    <t>JA81E-0128404</t>
  </si>
  <si>
    <t>PAJJA8190TP128568</t>
  </si>
  <si>
    <t>SU0260</t>
  </si>
  <si>
    <t>BURGMAN 15 - UFR150 (BLACK/GRAY)</t>
  </si>
  <si>
    <t>Eng.#EG2D01*ANN002589*</t>
  </si>
  <si>
    <t>Chass.#LC6TDKMB3V0002523</t>
  </si>
  <si>
    <t>SU0259</t>
  </si>
  <si>
    <t>BURGMAN 15 - UFR150 (WHITE/GOLD)</t>
  </si>
  <si>
    <t>Eng.#EG2D01*ANN002967*</t>
  </si>
  <si>
    <t>Chass.#LC6TDKMBXV0002964</t>
  </si>
  <si>
    <t>Eng.#KF49E7324473</t>
  </si>
  <si>
    <t>Chass.#MH1KF4979TK324596</t>
  </si>
  <si>
    <t>Eng.#E35AE-0111009</t>
  </si>
  <si>
    <t>Chass.#PA0SEM420T0003789</t>
  </si>
  <si>
    <t>SK0022</t>
  </si>
  <si>
    <t>SG125-8A-1 WIZARD (BLUE)</t>
  </si>
  <si>
    <t>ENG#156FMI2T5051933</t>
  </si>
  <si>
    <t>CHASS# LX8PCJ509TE001075</t>
  </si>
  <si>
    <t>Eng.#E3R2E-3890228</t>
  </si>
  <si>
    <t>Chass.#PA0SE9810T0903378</t>
  </si>
  <si>
    <t>ENG.# AZXWSH57592</t>
  </si>
  <si>
    <t>CHASS.# MD2B51BX3SWH86576</t>
  </si>
  <si>
    <t>ENG.# AZXWSG89620</t>
  </si>
  <si>
    <t>CHASS.# MD2B51BX8SWG27164</t>
  </si>
  <si>
    <t>Eng.#KPYY0E097987</t>
  </si>
  <si>
    <t>Chass.#KPYY0097916</t>
  </si>
  <si>
    <t>Eng.#DYXWTK01446</t>
  </si>
  <si>
    <t>Chass.#MD2A76BX8TWK10239</t>
  </si>
  <si>
    <t>Eng.#DYXWTK01450</t>
  </si>
  <si>
    <t>Chass.#MD2A76BX1TWK10227</t>
  </si>
  <si>
    <t>Eng.#KF49E7324596</t>
  </si>
  <si>
    <t>Chass.#MH1KF497XTK324400</t>
  </si>
  <si>
    <t>Eng.#KPYY0E097946</t>
  </si>
  <si>
    <t>Chass.#KPYY0097933</t>
  </si>
  <si>
    <t>Eng.#KPYY0E097944</t>
  </si>
  <si>
    <t>Chass.#KPYY0097940</t>
  </si>
  <si>
    <t>Eng.#KF49E7324939</t>
  </si>
  <si>
    <t>Chass.#MH1KF4978TK324816</t>
  </si>
  <si>
    <t>Eng.#KF49E7324514</t>
  </si>
  <si>
    <t>Chass.#MH1KF4971TK324317</t>
  </si>
  <si>
    <t>Eng.#KF49E7324721</t>
  </si>
  <si>
    <t>Chass.#MH1KF4971TK324883</t>
  </si>
  <si>
    <t>Eng.#E489-814253</t>
  </si>
  <si>
    <t>Chass.#BE4EZ-408105</t>
  </si>
  <si>
    <t>Eng.#KYAY0E071423</t>
  </si>
  <si>
    <t>Chass.#KYAY0071477</t>
  </si>
  <si>
    <t>Eng.#PFXWPJ52497</t>
  </si>
  <si>
    <t>Chass.#MD2B37AX7RWJ51071</t>
  </si>
  <si>
    <t>Eng.#EG2D01*ANN002726*</t>
  </si>
  <si>
    <t>Chass.#LC6TDKMB2V0002665</t>
  </si>
  <si>
    <t>ENG.#E3W8E-105802</t>
  </si>
  <si>
    <t>CHASS.#PA0DE1110T0062668</t>
  </si>
  <si>
    <t>ENG.#E3W8E-105343</t>
  </si>
  <si>
    <t>CHASS.#PA0DE1110T0062405</t>
  </si>
  <si>
    <t>ENG.#E3W8E-105329</t>
  </si>
  <si>
    <t>CHASS.#PA0DE1110T0062417</t>
  </si>
  <si>
    <t>Eng.#KF51E7231441</t>
  </si>
  <si>
    <t>Chass.#MH1KF5174PK231413</t>
  </si>
  <si>
    <t>Eng.#JA81E-0129054</t>
  </si>
  <si>
    <t>Chass.#PAJJA8190TP129187</t>
  </si>
  <si>
    <t>Eng.#CGA1-872754</t>
  </si>
  <si>
    <t>Chass.#DL15A-121306</t>
  </si>
  <si>
    <t>ENG.#AZXWSG78135</t>
  </si>
  <si>
    <t>CHASS.#MD2B51BX9SWG83548</t>
  </si>
  <si>
    <t>Eng.#KF51E7239653</t>
  </si>
  <si>
    <t>Chass.#MH1KF5176PK239495</t>
  </si>
  <si>
    <t>Eng.#KPYY1E015022</t>
  </si>
  <si>
    <t>Chass.#KPYY1015017</t>
  </si>
  <si>
    <t>Eng.#KF51E7346644</t>
  </si>
  <si>
    <t>Chass.#MH1KF5177TK346517</t>
  </si>
  <si>
    <t>Eng.#DYXWTK04975</t>
  </si>
  <si>
    <t>Chass.#MD2A76BXXTWK13370</t>
  </si>
  <si>
    <t>Eng.#DYXWTK04843</t>
  </si>
  <si>
    <t>Chass.#MD2A76BX8TWK13349</t>
  </si>
  <si>
    <t>Eng.#DYXWTK04516</t>
  </si>
  <si>
    <t>Chass.#MD2A76BX9TWK12758</t>
  </si>
  <si>
    <t>Eng.#DYXWTK04531</t>
  </si>
  <si>
    <t>Chass.#MD2A76BX6TWK12751</t>
  </si>
  <si>
    <t>AF26-6487515</t>
  </si>
  <si>
    <t>EN11G-110440</t>
  </si>
  <si>
    <t>AF26-6477390</t>
  </si>
  <si>
    <t>EN11G-109905</t>
  </si>
  <si>
    <t>ENG.#E3W8E-105529</t>
  </si>
  <si>
    <t>CHASS.#PA0DE1110T0062565</t>
  </si>
  <si>
    <t>ENG.#E3W8E-105609</t>
  </si>
  <si>
    <t>CHASS.#PA0DE1110T0062567</t>
  </si>
  <si>
    <t>KC46E5061277</t>
  </si>
  <si>
    <t>RLHKC4693RY050175</t>
  </si>
  <si>
    <t>HO0358</t>
  </si>
  <si>
    <t>FS150FR-IW WINNER X (STANDARD) (WHITE/BLACK)</t>
  </si>
  <si>
    <t>KC46E5075327</t>
  </si>
  <si>
    <t>RLHKC4693RY006970</t>
  </si>
  <si>
    <t>KC46E5055541</t>
  </si>
  <si>
    <t>RLHKC4696RY005148</t>
  </si>
  <si>
    <t>Eng.#DYXWTK08553</t>
  </si>
  <si>
    <t>Chass.#MD2A76BX2TWK17428</t>
  </si>
  <si>
    <t>Eng.#JA81E-0135214</t>
  </si>
  <si>
    <t>Chass.#PAJJA8190TP135338</t>
  </si>
  <si>
    <t>Eng.#KF49E7324510</t>
  </si>
  <si>
    <t>Chass.#MH1KF4972TK324536</t>
  </si>
  <si>
    <t>Eng.#KF49E7324740</t>
  </si>
  <si>
    <t>Chass.#MH1KF4977TK324824</t>
  </si>
  <si>
    <t>CGA1-871528</t>
  </si>
  <si>
    <t>DL15A-120060</t>
  </si>
  <si>
    <t>AF24-1143568</t>
  </si>
  <si>
    <t>EA23J-207836</t>
  </si>
  <si>
    <t>AF24-1157946</t>
  </si>
  <si>
    <t>EA23J-209621</t>
  </si>
  <si>
    <t>AF26-6379066</t>
  </si>
  <si>
    <t>EN11G-202543</t>
  </si>
  <si>
    <t>AF26-6386219</t>
  </si>
  <si>
    <t>EN11G-202615</t>
  </si>
  <si>
    <t>SU0243</t>
  </si>
  <si>
    <t>UZ125NES-1WHITE (WHITE)</t>
  </si>
  <si>
    <t>AF26-6505477</t>
  </si>
  <si>
    <t>EN11G-204090</t>
  </si>
  <si>
    <t>AF26-6505479</t>
  </si>
  <si>
    <t>EN11G-204091</t>
  </si>
  <si>
    <t>Eng.#SN125ZEL18245</t>
  </si>
  <si>
    <t>Chass.#PMNSN125ZRPL01401</t>
  </si>
  <si>
    <t>HO0426</t>
  </si>
  <si>
    <t>CRF150LT (RED)</t>
  </si>
  <si>
    <t>KD12E7208856</t>
  </si>
  <si>
    <t>MH1KD1274TK208897</t>
  </si>
  <si>
    <t>Eng.#CGA1-872499</t>
  </si>
  <si>
    <t>Chass.#DL15A-121069</t>
  </si>
  <si>
    <t>Eng.#DYXWSH30965</t>
  </si>
  <si>
    <t>Chass.#MD2A76BX7SWH12743</t>
  </si>
  <si>
    <t>Eng.#DYXWSJ40285</t>
  </si>
  <si>
    <t>Chass.#MD2A76BX4TWJ04791</t>
  </si>
  <si>
    <t>Eng.#DYXWSH30304</t>
  </si>
  <si>
    <t>Chass.#MD2A76BX6SWH12748</t>
  </si>
  <si>
    <t>Eng.#DYXWSH30296</t>
  </si>
  <si>
    <t>Chass.#MD2A76BX4SWH12747</t>
  </si>
  <si>
    <t>AZXWSG84050</t>
  </si>
  <si>
    <t>MD2B51BX5SWG27140</t>
  </si>
  <si>
    <t>HO0423</t>
  </si>
  <si>
    <t>ACH110CBFT-(GRAY/BLACK)</t>
  </si>
  <si>
    <t>Eng.#JF96E7255866</t>
  </si>
  <si>
    <t>Chass.#PAJJK5090TP023457</t>
  </si>
  <si>
    <t>CGA1-871272</t>
  </si>
  <si>
    <t>DL15A-119897</t>
  </si>
  <si>
    <t>CGA1-872211</t>
  </si>
  <si>
    <t>DL15A-120745</t>
  </si>
  <si>
    <t>Eng.#KF51E7349802</t>
  </si>
  <si>
    <t>Chas.#MH1KF5170TK349744</t>
  </si>
  <si>
    <t>Eng.#NF13E-1216513</t>
  </si>
  <si>
    <t>Chass.#MLHNF1494S5308049</t>
  </si>
  <si>
    <t>SK0020</t>
  </si>
  <si>
    <t>SG-150 KING150cc (BLACK/BLUE)</t>
  </si>
  <si>
    <t>ENG.#161FMJT5049871</t>
  </si>
  <si>
    <t>CHAS.#LX8PCK503TE001532</t>
  </si>
  <si>
    <t>ENG.#KF51E7349569</t>
  </si>
  <si>
    <t>CHASS.#MH1KF5179TK349533</t>
  </si>
  <si>
    <t>Eng.#DYXWTA03136</t>
  </si>
  <si>
    <t>Chass.#MD2A76BX0TWA11138</t>
  </si>
  <si>
    <t>Eng.#DYXWTA03138</t>
  </si>
  <si>
    <t>Chass.#MD2A76BX0TWA11141</t>
  </si>
  <si>
    <t>Eng.#DYXWTK06219</t>
  </si>
  <si>
    <t>Chass.#MD2A76BX9TWK15224</t>
  </si>
  <si>
    <t>Eng.#DYXWTK06212</t>
  </si>
  <si>
    <t>Chass.#MD2A76BX5TWK15219</t>
  </si>
  <si>
    <t>Eng.#DYXWTK06252</t>
  </si>
  <si>
    <t>Chass.#MD2A76BX9TWK15286</t>
  </si>
  <si>
    <t>Eng.#DYXWTK06153</t>
  </si>
  <si>
    <t>Chass.#MD2A76BX1TWK15234</t>
  </si>
  <si>
    <t>Eng.#DYXWTK06254</t>
  </si>
  <si>
    <t>Chass.#MD2A76BX5TWK15270</t>
  </si>
  <si>
    <t>Eng.#DYXWTK06192</t>
  </si>
  <si>
    <t>Chass.#MD2A76BX4TWK15289</t>
  </si>
  <si>
    <t>Eng.#DYXWTK06248</t>
  </si>
  <si>
    <t>Chass.#MD2A76BX7TWK15268</t>
  </si>
  <si>
    <t>Eng.#DYXWTK06138</t>
  </si>
  <si>
    <t>Chass.#MD2A76BX1TWK15217</t>
  </si>
  <si>
    <t>Eng.#DYXWTK06343</t>
  </si>
  <si>
    <t>Chass.#MD2A76BX6TWK15486</t>
  </si>
  <si>
    <t>Eng.#DYXWTK06462</t>
  </si>
  <si>
    <t>Chass.#MD2A76BX7TWK15481</t>
  </si>
  <si>
    <t>Eng.#KF49E7327115</t>
  </si>
  <si>
    <t>Chass.#MH1KF4970TK327189</t>
  </si>
  <si>
    <t>Eng.#DYXWTM36124</t>
  </si>
  <si>
    <t>Chass.#MD2A76BX6TWM05224</t>
  </si>
  <si>
    <t>Eng.#DYXWTM36202</t>
  </si>
  <si>
    <t>Chass.#MD2A76BX8TWM05239</t>
  </si>
  <si>
    <t>Eng.#DYXWTM36197</t>
  </si>
  <si>
    <t>Chass.#MD2A76BX4TWM05240</t>
  </si>
  <si>
    <t>Eng.#DYXWTL19879</t>
  </si>
  <si>
    <t>Chass.#MD2A76BX7TWL09585</t>
  </si>
  <si>
    <t>Eng.#DYXWTL19877</t>
  </si>
  <si>
    <t>Chass.#MD2A76BX9TWL09586</t>
  </si>
  <si>
    <t>Eng.#DYXWTL19881</t>
  </si>
  <si>
    <t>Chass.#MD2A76BX0TWL09587</t>
  </si>
  <si>
    <t>Eng.#DYXWTL19882</t>
  </si>
  <si>
    <t>Chass.#MD2A76BX2TWL09588</t>
  </si>
  <si>
    <t>Eng.#DYXWTL19886</t>
  </si>
  <si>
    <t>Chass.#MD2A76BX4TWL09589</t>
  </si>
  <si>
    <t>Eng.#DYXWTL19904</t>
  </si>
  <si>
    <t>Chass.#MD2A76BX4TWL09592</t>
  </si>
  <si>
    <t>Eng.#DYXWTL19914</t>
  </si>
  <si>
    <t>Chass.#MD2A76BX3TWL09597</t>
  </si>
  <si>
    <t>Eng.#DYXWTL19908</t>
  </si>
  <si>
    <t>Chass.#MD2A76BX1TWL09601</t>
  </si>
  <si>
    <t>Eng.#DYXWTM36751</t>
  </si>
  <si>
    <t>Chass.#MD2A76BX8TWM05662</t>
  </si>
  <si>
    <t>Eng.#DYXWTM35108</t>
  </si>
  <si>
    <t>Chass.#MD2A76BX7TWM05667</t>
  </si>
  <si>
    <t>Eng.#DYXWTM35111</t>
  </si>
  <si>
    <t>Chass.#MD2A76BX4TWM05674</t>
  </si>
  <si>
    <t>Eng.#DYXWTM36205</t>
  </si>
  <si>
    <t>Chass.#MD2A76BX9TWM05685</t>
  </si>
  <si>
    <t>Eng.#DYXWTM36712</t>
  </si>
  <si>
    <t>Chass.#MD2A76BX4TWM05688</t>
  </si>
  <si>
    <t>Eng.#DYXWTL19933</t>
  </si>
  <si>
    <t>Chass.#MD2A76BX0TWL09623</t>
  </si>
  <si>
    <t>Eng.#DYXWTL19926</t>
  </si>
  <si>
    <t>Chass.#MD2A76BX8TWL09630</t>
  </si>
  <si>
    <t>Eng.#DYXWTM36016</t>
  </si>
  <si>
    <t>Chass.#MD2A76BX5TWM05201</t>
  </si>
  <si>
    <t>Eng.#DYXWTM36027</t>
  </si>
  <si>
    <t>Chass.#MD2A76BX9TWM05203</t>
  </si>
  <si>
    <t>Eng.#DYXWTM36028</t>
  </si>
  <si>
    <t>Chass.#MD2A76BX6TWM05210</t>
  </si>
  <si>
    <t>Eng.#DYXWTM36206</t>
  </si>
  <si>
    <t>Chass.#MD2A76BX5TWM05246</t>
  </si>
  <si>
    <t>Eng.#DYXWTM35094</t>
  </si>
  <si>
    <t>Chass.#MD2A76BX9TWM05654</t>
  </si>
  <si>
    <t>Eng.#DYXWTM36744</t>
  </si>
  <si>
    <t>Chass.#MD2A76BX4TWM05657</t>
  </si>
  <si>
    <t>Eng.#DYXWTM36745</t>
  </si>
  <si>
    <t>Chass.#MD2A76BX6TWM05658</t>
  </si>
  <si>
    <t>Eng.#DYXWTM36748</t>
  </si>
  <si>
    <t>Chass.#MD2A76BX4TWM05660</t>
  </si>
  <si>
    <t>Eng.#KD12E7204914</t>
  </si>
  <si>
    <t>Chass.#MH1KD1273TK204980</t>
  </si>
  <si>
    <t>YA0286</t>
  </si>
  <si>
    <t>MIO AEROX D541(LIGHT BLUE)</t>
  </si>
  <si>
    <t>ENG.#G3W1E-0342311</t>
  </si>
  <si>
    <t>CHASS.#PA0SG9920T0149308</t>
  </si>
  <si>
    <t>Eng.#DYXWSJ41793</t>
  </si>
  <si>
    <t>Chass.#MD2A76BX9TWJ07086</t>
  </si>
  <si>
    <t>Eng.#KF49E7327101</t>
  </si>
  <si>
    <t>Chass.#MH1KF4976TK327164</t>
  </si>
  <si>
    <t>Eng.#KF49E7327304</t>
  </si>
  <si>
    <t>Chass.#MH1KF4974TK327387</t>
  </si>
  <si>
    <t>Eng.#KF49E7327235</t>
  </si>
  <si>
    <t>Chass.#MH1KF4977TK327254</t>
  </si>
  <si>
    <t>KYAY0E073362</t>
  </si>
  <si>
    <t>KYAY0073398</t>
  </si>
  <si>
    <t>KYAY0E073359</t>
  </si>
  <si>
    <t>KYAY0073396</t>
  </si>
  <si>
    <t>KYAY0E073557</t>
  </si>
  <si>
    <t>KYAY0073545</t>
  </si>
  <si>
    <t>KYAY0E073578</t>
  </si>
  <si>
    <t>KYAY0073584</t>
  </si>
  <si>
    <t>Eng.#EG2D01*ANN001941*</t>
  </si>
  <si>
    <t>Chass.#LC6TDKMB3V0001963</t>
  </si>
  <si>
    <t>ENG.#KF51E7349596</t>
  </si>
  <si>
    <t>CHAS.#MH1KF5177TK349529</t>
  </si>
  <si>
    <t>ENG.#KF51E7349602</t>
  </si>
  <si>
    <t>CHAS.#MH1KF5177TK349546</t>
  </si>
  <si>
    <t>Eng.#KF49E7320328</t>
  </si>
  <si>
    <t>Chass.#MH1KF497XTK320332</t>
  </si>
  <si>
    <t>Eng.#KF49E7324711</t>
  </si>
  <si>
    <t>Chass.#MH1KF4979TK324825</t>
  </si>
  <si>
    <t>Eng.#KF51E7349461</t>
  </si>
  <si>
    <t>Chass.#MH1KF5179TK349581</t>
  </si>
  <si>
    <t>Eng.#KF51E7349482</t>
  </si>
  <si>
    <t>Chass.#MH1KF5178TK349569</t>
  </si>
  <si>
    <t>Eng.#DYXWTL19821</t>
  </si>
  <si>
    <t>Chass.#MD2A76BX2TWL09607</t>
  </si>
  <si>
    <t>Eng.#DYXWTA03075</t>
  </si>
  <si>
    <t>Chass.#MD2A76BX3TWA11148</t>
  </si>
  <si>
    <t>Eng.#DYXWTL19814</t>
  </si>
  <si>
    <t>Chass.#MD2A76BX8TWL09613</t>
  </si>
  <si>
    <t>Eng.#DYXWTL19817</t>
  </si>
  <si>
    <t>Chass.#MD2A76BX4TWL09611</t>
  </si>
  <si>
    <t>Eng.#DYXWTM24131</t>
  </si>
  <si>
    <t>Chass.#MD2A76BX5TWM15680</t>
  </si>
  <si>
    <t>Eng.#DYXWTM25255</t>
  </si>
  <si>
    <t>Chass.#MD2A76BXXTWM15688</t>
  </si>
  <si>
    <t>Eng.#DYXWSJ40317</t>
  </si>
  <si>
    <t>Chass.#MD2A76BX5TWJ04900</t>
  </si>
  <si>
    <t>Eng.#DYXWSJ40337</t>
  </si>
  <si>
    <t>Chass.#MD2A76BX2TWJ04885</t>
  </si>
  <si>
    <t>Eng.#DYXWSJ40308</t>
  </si>
  <si>
    <t>Chass.#MD2A76BX7TWJ04901</t>
  </si>
  <si>
    <t>Eng.#DYXWSJ40592</t>
  </si>
  <si>
    <t>Chass.#MD2A76BX5TWJ05030</t>
  </si>
  <si>
    <t>Eng.#DYXWSJ40343</t>
  </si>
  <si>
    <t>Chass.#MD2A76BX0TWJ04903</t>
  </si>
  <si>
    <t>Eng.#DYXWSJ40526</t>
  </si>
  <si>
    <t>Chass.#MD2A76BX2TWJ04949</t>
  </si>
  <si>
    <t>Eng.#DYXWSJ40581</t>
  </si>
  <si>
    <t>Chass.#MD2A76BX1TWJ05025</t>
  </si>
  <si>
    <t>Eng.#DYXWSJ40341</t>
  </si>
  <si>
    <t>Chass.#MD2A76BX2TWJ04899</t>
  </si>
  <si>
    <t>Eng.#DYXWSJ40584</t>
  </si>
  <si>
    <t>Chass.#MD2A76BX6TWJ05036</t>
  </si>
  <si>
    <t>Eng.#DYXWSJ40335</t>
  </si>
  <si>
    <t>Chass.#MD2A76BX3TWJ04894</t>
  </si>
  <si>
    <t>Eng.#DYXWTK04408</t>
  </si>
  <si>
    <t>Chass.#MD2A76BX8TWK12721</t>
  </si>
  <si>
    <t>Eng.#DYXWTK04363</t>
  </si>
  <si>
    <t>Chass.#MD2A76BX4TWK12750</t>
  </si>
  <si>
    <t>Eng.#DYXWTK04973</t>
  </si>
  <si>
    <t>Chass.#MD2A76BX3TWK13386</t>
  </si>
  <si>
    <t>Eng.#DYXWTM28643</t>
  </si>
  <si>
    <t>Chass.#MD2A76BXXTWM18963</t>
  </si>
  <si>
    <t>Eng.#DYXWTM28744</t>
  </si>
  <si>
    <t>Chass.#MD2A76BX1TWM18964</t>
  </si>
  <si>
    <t>Eng.#DYXWTM28751</t>
  </si>
  <si>
    <t>Chass.#MD2A76BX3TWM18965</t>
  </si>
  <si>
    <t>Eng.#DYXWTM28685</t>
  </si>
  <si>
    <t>Chass.#MD2A76BX4TWM18974</t>
  </si>
  <si>
    <t>Eng.#DYXWTM28756</t>
  </si>
  <si>
    <t>Chass.#MD2A76BX3TWM18979</t>
  </si>
  <si>
    <t>Eng.#DYXWTM28691</t>
  </si>
  <si>
    <t>Chass.#MD2A76BX7TWM18984</t>
  </si>
  <si>
    <t>Eng.#DYXWTA02325</t>
  </si>
  <si>
    <t>Chass.#MD2A76BX6TWA10480</t>
  </si>
  <si>
    <t>Eng.#DYXWTM28711</t>
  </si>
  <si>
    <t>Chass.#MD2A76BX4TWA18943</t>
  </si>
  <si>
    <t>Eng.#DYXWTM28489</t>
  </si>
  <si>
    <t>Chass.#MD2A76BX6TWA18877</t>
  </si>
  <si>
    <t>Eng.#DYXWTM28534</t>
  </si>
  <si>
    <t>Chass.#MD2A76BXXTWA18882</t>
  </si>
  <si>
    <t>Eng.#DYXWTM28558</t>
  </si>
  <si>
    <t>Chass.#MD2A76BXXTWM18865</t>
  </si>
  <si>
    <t>Eng.#DYXWTM28565</t>
  </si>
  <si>
    <t>Chass.#MD2A76BX3TWM18867</t>
  </si>
  <si>
    <t>Eng.#DYXWTM28563</t>
  </si>
  <si>
    <t>Chass.#MD2A76BX7TWM18869</t>
  </si>
  <si>
    <t>Eng.#DYXWTM28414</t>
  </si>
  <si>
    <t>Chass.#MD2A76BX8TWM18699</t>
  </si>
  <si>
    <t>Eng.#DYXWTM37661</t>
  </si>
  <si>
    <t>Chass.#MD2A76BX9TWA07279</t>
  </si>
  <si>
    <t>Eng.#DYXWTM37648</t>
  </si>
  <si>
    <t>Chass.#MD2A76BX5TWA07280</t>
  </si>
  <si>
    <t>Eng.#DYXWTM37660</t>
  </si>
  <si>
    <t>Chass.#MD2A76BX4TWA07285</t>
  </si>
  <si>
    <t>Eng.#DYXWTM37706</t>
  </si>
  <si>
    <t>Chass.#MD2A76BX9TWA07315</t>
  </si>
  <si>
    <t>Eng.#DYXWTM32718</t>
  </si>
  <si>
    <t>Chass.#MD2A76BX8TWA07337</t>
  </si>
  <si>
    <t>Eng.#DYXWTM32731</t>
  </si>
  <si>
    <t>Chass.#MD2A76BX6TWA07353</t>
  </si>
  <si>
    <t>Eng.#DYXWTM32735</t>
  </si>
  <si>
    <t>Chass.#MD2A76BX8TWA07354</t>
  </si>
  <si>
    <t>Eng.#DYXWTM37483</t>
  </si>
  <si>
    <t>Chass.#MD2A76BX6TWA07255</t>
  </si>
  <si>
    <t>Eng.#DYXWTM37430</t>
  </si>
  <si>
    <t>Chass.#MD2A76BX7TWA07264</t>
  </si>
  <si>
    <t>Eng.#DYXWTM37478</t>
  </si>
  <si>
    <t>Chass.#MD2A76BX4TWA07268</t>
  </si>
  <si>
    <t>Eng.#DYXWTM32717</t>
  </si>
  <si>
    <t>Chass.#MD2A76BX5TWA07358</t>
  </si>
  <si>
    <t>Eng.#DYXWTM33781</t>
  </si>
  <si>
    <t>Chass.#MD2A76BX7TWA07538</t>
  </si>
  <si>
    <t>Eng.#DYXWTM34026</t>
  </si>
  <si>
    <t>Chass.#MD2A76BX9TWA07640</t>
  </si>
  <si>
    <t>Eng.#DYXWTA01146</t>
  </si>
  <si>
    <t>Chass.#MD2A76BX6TWA08230</t>
  </si>
  <si>
    <t>Eng.#KSWW0E381258</t>
  </si>
  <si>
    <t>Chass.#KSWX0116570</t>
  </si>
  <si>
    <t>Eng.#DYXWTA01089</t>
  </si>
  <si>
    <t>Chass.#MD2A76BX5TWA08302</t>
  </si>
  <si>
    <t>Eng.#E3W8E-100250</t>
  </si>
  <si>
    <t>Chass.#PA0DE1110S0060514</t>
  </si>
  <si>
    <t>Eng.#ND16E-6300568</t>
  </si>
  <si>
    <t>Chass.#MLHND1693S5402202</t>
  </si>
  <si>
    <t>HO0443</t>
  </si>
  <si>
    <t>GIORNO+ ACF125CBT-JW (WHITE)</t>
  </si>
  <si>
    <t>Eng.#JK16E-6215842</t>
  </si>
  <si>
    <t>Chass.#MLHJK1697T5111157</t>
  </si>
  <si>
    <t>Eng.#JF96E7255818</t>
  </si>
  <si>
    <t>Chass.#PAJJK5090TP023430</t>
  </si>
  <si>
    <t>Eng.#JF96E7256641</t>
  </si>
  <si>
    <t>Chass.#PAJJK5090TP023973</t>
  </si>
  <si>
    <t>Eng.#KYAY0E073023</t>
  </si>
  <si>
    <t>Chass.#KYAY0073018</t>
  </si>
  <si>
    <t>Eng.#KYAY0E073005</t>
  </si>
  <si>
    <t>Chass.#KYAY0073034</t>
  </si>
  <si>
    <t>Eng.#JF96E7255804</t>
  </si>
  <si>
    <t>Chass.#PAJJK5090TP023473</t>
  </si>
  <si>
    <t>Eng.#KPYY0E097947</t>
  </si>
  <si>
    <t>Chass.#KPYY0097936</t>
  </si>
  <si>
    <t>ENG.#AF26-6529450</t>
  </si>
  <si>
    <t>CHASS.#EN11G-110887</t>
  </si>
  <si>
    <t>Eng.#JK07E-5064260</t>
  </si>
  <si>
    <t>Chass.#PAJJK4790TP032701</t>
  </si>
  <si>
    <t>Eng.#DYXWTK08634</t>
  </si>
  <si>
    <t>Chass.#MD2A76BXXTWK17385</t>
  </si>
  <si>
    <t>Eng.#DYXWTK04986</t>
  </si>
  <si>
    <t>Chass.#MD2A76BXXTWK13384</t>
  </si>
  <si>
    <t>Eng.#DYXWTK08635</t>
  </si>
  <si>
    <t>Chass.#MD2A76BX5TWK17391</t>
  </si>
  <si>
    <t>Eng.#DYXWTK04436</t>
  </si>
  <si>
    <t>Chass.#MD2A76BX6TWK12734</t>
  </si>
  <si>
    <t>Eng.#DYXWTK04846</t>
  </si>
  <si>
    <t>Chass.#MD2A76BX8TWK13352</t>
  </si>
  <si>
    <t>Eng.#DYXWTK04971</t>
  </si>
  <si>
    <t>Chass.#MD2A76BX4TWK13381</t>
  </si>
  <si>
    <t>Eng.#DYXWTK03599</t>
  </si>
  <si>
    <t>Chass.#MD2A76BX8TWK12749</t>
  </si>
  <si>
    <t>Eng.#DYXWTK03558</t>
  </si>
  <si>
    <t>Chass.#MD2A76BX7TWK11558</t>
  </si>
  <si>
    <t>Eng.#DYXWTK03601</t>
  </si>
  <si>
    <t>Chass.#MD2A76BX9TWK11576</t>
  </si>
  <si>
    <t>Eng.#DYXWTK03602</t>
  </si>
  <si>
    <t>Chass.#MD2A76BX4TWK11579</t>
  </si>
  <si>
    <t>Eng.#DYXWTK03555</t>
  </si>
  <si>
    <t>Chass.#MD2A76BX8TWK11553</t>
  </si>
  <si>
    <t>Eng.#DYXWTK03542</t>
  </si>
  <si>
    <t>Chass.#MD2A76BXXTWK11568</t>
  </si>
  <si>
    <t>Eng.#DYXWTK03545</t>
  </si>
  <si>
    <t>Chass.#MD2A76BX6TWK11549</t>
  </si>
  <si>
    <t>Eng.#DYXWTK03552</t>
  </si>
  <si>
    <t>Chass.#MD2A76BX4TWK11551</t>
  </si>
  <si>
    <t>Eng.#DYXWTK03538</t>
  </si>
  <si>
    <t>Chass.#MD2A76BX4TWK11565</t>
  </si>
  <si>
    <t>Eng.#KYAY0E073022</t>
  </si>
  <si>
    <t>Chass.#KYAY0073017</t>
  </si>
  <si>
    <t>Eng.#DYXWTK04969</t>
  </si>
  <si>
    <t>Chass.#MD2A76BX3TWK13355</t>
  </si>
  <si>
    <t>Eng.#DYXWTK04950</t>
  </si>
  <si>
    <t>Chass.#MD2A76BX7TWK13326</t>
  </si>
  <si>
    <t>Eng.#DYXWTK04529</t>
  </si>
  <si>
    <t>Chass.#MD2A76BX5TWK12742</t>
  </si>
  <si>
    <t>Eng.#DYXWTK04452</t>
  </si>
  <si>
    <t>Chass.#MD2A76BX9TWK12744</t>
  </si>
  <si>
    <t>Eng.#DYXWTK04535</t>
  </si>
  <si>
    <t>Chass.#MD2A76BX3TWK12769</t>
  </si>
  <si>
    <t>KF51E7347689</t>
  </si>
  <si>
    <t>MH1KF5175TK347620</t>
  </si>
  <si>
    <t>Eng.#JK07E-5065262</t>
  </si>
  <si>
    <t>Chass.#PAJJK4790TP032656</t>
  </si>
  <si>
    <t>Eng.#KF49E7327175</t>
  </si>
  <si>
    <t>Chass.#MH1KF4975TK327236</t>
  </si>
  <si>
    <t>Eng.#DYXWTM24188</t>
  </si>
  <si>
    <t>Chass.#MD2A76BX7TWM15678</t>
  </si>
  <si>
    <t>ENG.156FMI2T5052064</t>
  </si>
  <si>
    <t>CHASS.LX8PCJ509TE001206</t>
  </si>
  <si>
    <t>SK0024</t>
  </si>
  <si>
    <t>SG125-8A-1 WIZARD (BLACK)</t>
  </si>
  <si>
    <t>ENG.156FMI2T5051994</t>
  </si>
  <si>
    <t>CHASS.LX8PCJ503TE001136</t>
  </si>
  <si>
    <t>Eng.#KD12E7208356</t>
  </si>
  <si>
    <t>Chass.#MH1KD1273TK208437</t>
  </si>
  <si>
    <t>Eng.#KD12E7208447</t>
  </si>
  <si>
    <t>Chass.#MH1KD1271TK208419</t>
  </si>
  <si>
    <t>Eng.#JK07E-5065319</t>
  </si>
  <si>
    <t>Chass.#PAJJK4790TP032690</t>
  </si>
  <si>
    <t>Eng.#DYXWTM24136</t>
  </si>
  <si>
    <t>Chass.#MD2A76BX7TWM15681</t>
  </si>
  <si>
    <t>Eng.#KF51E7220395</t>
  </si>
  <si>
    <t>Chass.#MH1KF5176PK220316</t>
  </si>
  <si>
    <t>Eng.#KRHW0E008569</t>
  </si>
  <si>
    <t>Chass.#KRHW0008575</t>
  </si>
  <si>
    <t>Eng.#JF96E7261200</t>
  </si>
  <si>
    <t>Chass.#PAJJK5090TP561870</t>
  </si>
  <si>
    <t>Eng.#156FMI2T5051953</t>
  </si>
  <si>
    <t>Chass.#LX8PCJ504TE001095</t>
  </si>
  <si>
    <t>Eng.#156FMI2T5051973</t>
  </si>
  <si>
    <t>Chass.#LX8PCJ506TE001115</t>
  </si>
  <si>
    <t>Eng.#156FMI2T5051974</t>
  </si>
  <si>
    <t>Chass.#LX8PCJ508TE001116</t>
  </si>
  <si>
    <t>Eng.#156FMI2T5051976</t>
  </si>
  <si>
    <t>Chass.#LX8PCJ501TE001118</t>
  </si>
  <si>
    <t>Eng.#156FMI2T5051981</t>
  </si>
  <si>
    <t>Chass.#LX8PCJ505TE001123</t>
  </si>
  <si>
    <t>Eng.#156FMI2T5051983</t>
  </si>
  <si>
    <t>Chass.#LX8PCJ509TE001125</t>
  </si>
  <si>
    <t>Eng.#156FMI2T5051827</t>
  </si>
  <si>
    <t>Chass.#LX8PCJ501TE000969</t>
  </si>
  <si>
    <t>Eng.#156FMI2T5051945</t>
  </si>
  <si>
    <t>Chass.#LX8PCJ505TE001087</t>
  </si>
  <si>
    <t>Eng.#156FMI2T5051946</t>
  </si>
  <si>
    <t>Chass.#LX8PCJ507TE001088</t>
  </si>
  <si>
    <t>Eng.#156FMI2T5051947</t>
  </si>
  <si>
    <t>Chass.#LX8PCJ509TE001089</t>
  </si>
  <si>
    <t>Eng.#156FMI2T5051989</t>
  </si>
  <si>
    <t>Chass.#LX8PCJ504TE001131</t>
  </si>
  <si>
    <t>Eng.#156FMI2T5051990</t>
  </si>
  <si>
    <t>Chass.#LX8PCJ506TE001132</t>
  </si>
  <si>
    <t>Eng.#156FMI2T5052017</t>
  </si>
  <si>
    <t>Chass.#LX8PCJ504TE001159</t>
  </si>
  <si>
    <t>Eng.#156FMI2T5052020</t>
  </si>
  <si>
    <t>Chass.#LX8PCJ504TE001162</t>
  </si>
  <si>
    <t>Eng.#156FMI2T5052022</t>
  </si>
  <si>
    <t>Chass.#LX8PCJ508TE001164</t>
  </si>
  <si>
    <t>Eng.#156FMI2T5052033</t>
  </si>
  <si>
    <t>Chass.#LX8PCJ502TE001175</t>
  </si>
  <si>
    <t>Eng.#NF13E-1216225</t>
  </si>
  <si>
    <t>Chass.#MLHNF1493S5308009</t>
  </si>
  <si>
    <t>Eng.#NF13E-1216108</t>
  </si>
  <si>
    <t>Chass.#MLHNF1498S5307972</t>
  </si>
  <si>
    <t>Eng.#JF96E7250158</t>
  </si>
  <si>
    <t>Chass.#PAJJK5090TP022000</t>
  </si>
  <si>
    <t>Eng.#JF96E7253691</t>
  </si>
  <si>
    <t>Chass.#PAJJK5090TP023077</t>
  </si>
  <si>
    <t>Eng.#JF96E7255858</t>
  </si>
  <si>
    <t>Chass.#PAJJK5090TP023407</t>
  </si>
  <si>
    <t>Eng.#KYAY0E073033</t>
  </si>
  <si>
    <t>Chass.#KYAY0073009</t>
  </si>
  <si>
    <t>Eng.#156FMI2T5052036</t>
  </si>
  <si>
    <t>Chass.#LX8PCJ508TE001178</t>
  </si>
  <si>
    <t>Eng.#156FMI2T5052056</t>
  </si>
  <si>
    <t>Chass.#LX8PCJ503TE001198</t>
  </si>
  <si>
    <t>Eng.#156FMI2T5052078</t>
  </si>
  <si>
    <t>Chass.#LX8PCJ503TE001220</t>
  </si>
  <si>
    <t>Eng.#EG3R01*AKK007339*</t>
  </si>
  <si>
    <t>Chass.#LC6JCK5B8V0007508</t>
  </si>
  <si>
    <t>SU0244</t>
  </si>
  <si>
    <t>DR-160	DR160RL-BLACK</t>
  </si>
  <si>
    <t>Eng.#EG3R01*AKK005504*</t>
  </si>
  <si>
    <t>Chass.#LC6JCK5B2V0005558</t>
  </si>
  <si>
    <t>Eng.#EG3R01*AKK004752*</t>
  </si>
  <si>
    <t>Chass.#LC6JCK5B3V0004824</t>
  </si>
  <si>
    <t>Eng.#EG3R01*AKK006726*</t>
  </si>
  <si>
    <t>Chass.#LC6JCK5B6V0006826</t>
  </si>
  <si>
    <t xml:space="preserve">Eng.#EG3R01*AKK005223* </t>
  </si>
  <si>
    <t>Chass.#LC6JCK5B3V0005665</t>
  </si>
  <si>
    <t>Eng.#KD12E7208949</t>
  </si>
  <si>
    <t>Chass.#MH1KD1277TK208943</t>
  </si>
  <si>
    <t>Eng.#KD12E7208926</t>
  </si>
  <si>
    <t>Chass.#MH1KD1279TK208927</t>
  </si>
  <si>
    <t>Eng.#NF13E-1216714</t>
  </si>
  <si>
    <t>Chass.#MLHNF149XS5308041</t>
  </si>
  <si>
    <t>Eng.#JF96E7261408</t>
  </si>
  <si>
    <t>Chass.#PAJJK5090TP562106</t>
  </si>
  <si>
    <t>Eng.#JF96E7260955</t>
  </si>
  <si>
    <t>Chass.#PAJJK5090TP561905</t>
  </si>
  <si>
    <t>Eng.#JF96E7249857</t>
  </si>
  <si>
    <t>Chass.#PAJJK5090TP021934</t>
  </si>
  <si>
    <t>Eng.#DYXWTK06414</t>
  </si>
  <si>
    <t>Chass.#MD2A76BX2TWK15498</t>
  </si>
  <si>
    <t>Eng.#KD12E7208925</t>
  </si>
  <si>
    <t>Chass.#MH1KD1273TK208924</t>
  </si>
  <si>
    <t>Eng.#KD12E7208441</t>
  </si>
  <si>
    <t>Chass.#MH1KD1270TK208413</t>
  </si>
  <si>
    <t>Eng.#KD12E7208843</t>
  </si>
  <si>
    <t>Chass.#MH1KD127XTK208807</t>
  </si>
  <si>
    <t>Eng.#KRHW0E009530</t>
  </si>
  <si>
    <t>Chass.#KRHW0009517</t>
  </si>
  <si>
    <t>Eng.#KD12E7208948</t>
  </si>
  <si>
    <t>Chass.#MH1KD1279TK208944</t>
  </si>
  <si>
    <t>Eng.#KD12E7208505</t>
  </si>
  <si>
    <t>Chass.#MH1KD1277TK208490</t>
  </si>
  <si>
    <t>Eng.#KF49E7324472</t>
  </si>
  <si>
    <t>Chass.#MH1KF4970TK324597</t>
  </si>
  <si>
    <t>Eng.#KD12E7208479</t>
  </si>
  <si>
    <t>Chass.#MH1KD1274TK208463</t>
  </si>
  <si>
    <t>Eng.#KD12E7208466</t>
  </si>
  <si>
    <t>Chass.#MH1KD1279TK208541</t>
  </si>
  <si>
    <t>Eng.#E489-811380</t>
  </si>
  <si>
    <t>Chass.#BE4EX-438395</t>
  </si>
  <si>
    <t>Eng.#KD12E7208931</t>
  </si>
  <si>
    <t>Chass.#MH1KD1278TK208921</t>
  </si>
  <si>
    <t>Eng.#KD12E7208381</t>
  </si>
  <si>
    <t>Chass.#MH1KD1275TK208424</t>
  </si>
  <si>
    <t>Eng.#156FMI2T5052023</t>
  </si>
  <si>
    <t>Chass.#LX8PCJ50XTE001165</t>
  </si>
  <si>
    <t>Eng.#KPYY1E014105</t>
  </si>
  <si>
    <t>Chass.#KPYY1014146</t>
  </si>
  <si>
    <t>Eng.#KF49E7327152</t>
  </si>
  <si>
    <t>Chass.#MH1KF4972TK327209</t>
  </si>
  <si>
    <t>Eng.#KF49E7327219</t>
  </si>
  <si>
    <t>Chass.#MH1KF4971TK327296</t>
  </si>
  <si>
    <t>Eng.#KF49E7327149</t>
  </si>
  <si>
    <t>Chass.#MH1KF4972TK327212</t>
  </si>
  <si>
    <t>Eng.#KF49E7327185</t>
  </si>
  <si>
    <t>Chass.#MH1KF4979TK327238</t>
  </si>
  <si>
    <t>Eng.#KF49E7327232</t>
  </si>
  <si>
    <t>Chass.#MH1KF4975TK327284</t>
  </si>
  <si>
    <t>Eng.#KF49E7327277</t>
  </si>
  <si>
    <t>Chass.#MH1KF497XTK327300</t>
  </si>
  <si>
    <t>Eng.#KF49E7327122</t>
  </si>
  <si>
    <t>Chass.#MH1KF4975TK327267</t>
  </si>
  <si>
    <t>ENG.#E489-815151</t>
  </si>
  <si>
    <t>CHASS.#BE4EX-441660</t>
  </si>
  <si>
    <t>Eng.#KD12E7208501</t>
  </si>
  <si>
    <t>Chass.#MH1KD1276TK208500</t>
  </si>
  <si>
    <t>Eng.#KD12E7208755</t>
  </si>
  <si>
    <t>Chass.#MH1KD1274TK208754</t>
  </si>
  <si>
    <t>Eng.#KD12E7208364</t>
  </si>
  <si>
    <t>Chass.#MH1KD1279TK208359</t>
  </si>
  <si>
    <t>Eng.#KF49E7324487</t>
  </si>
  <si>
    <t>Chass.#MH1KF4970TK324583</t>
  </si>
  <si>
    <t>HO0450</t>
  </si>
  <si>
    <t>NVA110BTII-NP NAVI (NEON PINK R)</t>
  </si>
  <si>
    <t>Eng.#JK07E-5070545</t>
  </si>
  <si>
    <t>Chass.#PAJJK4790TP037109</t>
  </si>
  <si>
    <t>Eng.#KF49E7322825</t>
  </si>
  <si>
    <t>Chass.#MH1KF4973TK322746</t>
  </si>
  <si>
    <t>Eng.#KF49E7327178</t>
  </si>
  <si>
    <t>Chass.#MH1KF4970TK327239</t>
  </si>
  <si>
    <t>Eng.#KD12E7208922</t>
  </si>
  <si>
    <t>Chass.#MH1KD1274TK208933</t>
  </si>
  <si>
    <t>Eng.#KD12E7208950</t>
  </si>
  <si>
    <t>Chass.#MH1KD1272TK208932</t>
  </si>
  <si>
    <t>Eng.#KD12E7208482</t>
  </si>
  <si>
    <t>Chass.#MH1KD1276TK208531</t>
  </si>
  <si>
    <t>ENG.# DYXWTM28416</t>
  </si>
  <si>
    <t>CHASS.# MD2A76BX5TWM18689</t>
  </si>
  <si>
    <t>ENG.# DYXWTM28410</t>
  </si>
  <si>
    <t>CHASS.# MD2A76BX1TWM18690</t>
  </si>
  <si>
    <t>ENG.# DYXWTM28418</t>
  </si>
  <si>
    <t>CHASS.# MD2A76BX3TWM18691</t>
  </si>
  <si>
    <t>ENG.# DYXWTM28415</t>
  </si>
  <si>
    <t>CHASS.# MD2A76BX5TWM18692</t>
  </si>
  <si>
    <t>ENG.# DYXWTM28419</t>
  </si>
  <si>
    <t>CHASS.# MD2A76BX7TWM18693</t>
  </si>
  <si>
    <t>ENG.# DYXWTM28420</t>
  </si>
  <si>
    <t>CHASS.# MD2A76BX9TWM18694</t>
  </si>
  <si>
    <t>ENG.# DYXWTM28417</t>
  </si>
  <si>
    <t>CHASS.# MD2A76BX0TWM18695</t>
  </si>
  <si>
    <t>ENG.# DYXWTM28319</t>
  </si>
  <si>
    <t>CHASS.# MD2A76BX2TWM18696</t>
  </si>
  <si>
    <t>ENG.# DYXWTM28411</t>
  </si>
  <si>
    <t>CHASS. # MD2A76BX4TWM18697</t>
  </si>
  <si>
    <t>ENG.# DYXWTM28412</t>
  </si>
  <si>
    <t>CHASS.# MD2A76BX6TWM18698</t>
  </si>
  <si>
    <t>ENG.# DYXWTA01081</t>
  </si>
  <si>
    <t>CHASS.# MD2A76BX9TWA08304</t>
  </si>
  <si>
    <t>ENG.# DYXWTA00907</t>
  </si>
  <si>
    <t>CHASS.# MD2A76BX8TWA08309</t>
  </si>
  <si>
    <t>ENG.# DYXWTA00908</t>
  </si>
  <si>
    <t>CHASS.# MD2A76BX4TWA08310</t>
  </si>
  <si>
    <t>ENG.# DYXWTA00911</t>
  </si>
  <si>
    <t>CHASS.# MD2A76BX8TWA08312</t>
  </si>
  <si>
    <t>ENG.# DYXWTA00868</t>
  </si>
  <si>
    <t>CHASS.# MD2A76BX5TWA08316</t>
  </si>
  <si>
    <t>ENG.# DYXWTA00899</t>
  </si>
  <si>
    <t>CHASS.# MD2A76BX7TWA08317</t>
  </si>
  <si>
    <t>ENG.# DYXWTA00906</t>
  </si>
  <si>
    <t>CHASS.# MD2A76BX9TWA08318</t>
  </si>
  <si>
    <t>ENG.# DYXWTA01090</t>
  </si>
  <si>
    <t>CHASS.# MD2A76BX5TWA08333</t>
  </si>
  <si>
    <t>Eng.#KD12E7208795</t>
  </si>
  <si>
    <t>Chass.#MH1KD1279TK208829</t>
  </si>
  <si>
    <t>ENG.#G3V5E-0726811</t>
  </si>
  <si>
    <t>CHASS.#PA0SGA510T0069682</t>
  </si>
  <si>
    <t>KA0120</t>
  </si>
  <si>
    <t>KLX150KVAAN-GN2 (GREEN)</t>
  </si>
  <si>
    <t>Eng.# LX150KEP72819</t>
  </si>
  <si>
    <t>MH4LX3K13VJP00111</t>
  </si>
  <si>
    <t>ENG.#DYXWTM25074</t>
  </si>
  <si>
    <t>CHASS.#MD2A76BX5TWM15579</t>
  </si>
  <si>
    <t>ENG.#DYXWTM25033</t>
  </si>
  <si>
    <t>CHASS.#MD2A76BX8TWM15608</t>
  </si>
  <si>
    <t>ENG.#DYXWTM25191</t>
  </si>
  <si>
    <t>CHASS.#MD2A76BX6TWM15610</t>
  </si>
  <si>
    <t>ENG.#DYXWTM25236</t>
  </si>
  <si>
    <t>CHASS.#MD2A76BXXTWM15626</t>
  </si>
  <si>
    <t>ENG.#DYXWTM25257</t>
  </si>
  <si>
    <t>CHASS.#MD2A76BX1TWM15630</t>
  </si>
  <si>
    <t>ENG.#DYXWTM25219</t>
  </si>
  <si>
    <t>CHASS.#MD2A76BX6TWM15641</t>
  </si>
  <si>
    <t>ENG.#DYXWTM25225</t>
  </si>
  <si>
    <t>CHASS.#MD2A76BX3TWM15645</t>
  </si>
  <si>
    <t>ENG.#DYXWTM25216</t>
  </si>
  <si>
    <t>CHASS.#MD2A76BX7TWM15647</t>
  </si>
  <si>
    <t xml:space="preserve">Eng.#EG3R01*AKK005196* </t>
  </si>
  <si>
    <t>Chass.#LC6JCK5B3V0005696</t>
  </si>
  <si>
    <t>Eng.#KPGR0E016205</t>
  </si>
  <si>
    <t>Chass.#KPGR0016246</t>
  </si>
  <si>
    <t>Eng.#156FMI2T5052249</t>
  </si>
  <si>
    <t>Chass.#LX8PCJ508TE001391</t>
  </si>
  <si>
    <t>Eng.#EG3R01*AKK007278*</t>
  </si>
  <si>
    <t>Chass.#LC6JCK5BXV0007574</t>
  </si>
  <si>
    <t>Eng.#KD12E7208370</t>
  </si>
  <si>
    <t>Chass.#MH1KD1275TK208360</t>
  </si>
  <si>
    <t>Eng.#KPGR0E016306</t>
  </si>
  <si>
    <t>Chass.#KPGR0016345</t>
  </si>
  <si>
    <t>ENG.# DYXWTA09521</t>
  </si>
  <si>
    <t>CHASS.# MD2A76BX6TWA16909</t>
  </si>
  <si>
    <t>ENG.# DYXWTA09522</t>
  </si>
  <si>
    <t>CHASS.# MD2A76BX6TWA16910</t>
  </si>
  <si>
    <t>ENG.# DYXWTA09508</t>
  </si>
  <si>
    <t>CHASS.# MD2A76BX6TWA16913</t>
  </si>
  <si>
    <t>ENG.# DYXWTA09511</t>
  </si>
  <si>
    <t>CHASS.# MD2A76BX6TWA16915</t>
  </si>
  <si>
    <t>ENG.# DYXWTA09516</t>
  </si>
  <si>
    <t>CHASS.# MD2A76BX6TWA16916</t>
  </si>
  <si>
    <t>ENG.# DYXWTA09519</t>
  </si>
  <si>
    <t>CHASS.# MD2A76BX6TWA16917</t>
  </si>
  <si>
    <t>ENG.# DYXWTA09503</t>
  </si>
  <si>
    <t>CHASS.# MD2A76BX6TWA16918</t>
  </si>
  <si>
    <t>ENG.# DYXWTA09505</t>
  </si>
  <si>
    <t>CHASS.# MD2A76BX6TWA16919</t>
  </si>
  <si>
    <t>ENG.# DYXWTA08856</t>
  </si>
  <si>
    <t>CHASS.# MD2A76BX6TWA15556</t>
  </si>
  <si>
    <t>ENG.# DYXWTA09075</t>
  </si>
  <si>
    <t>CHASS.# MD2A76BX6TWA15627</t>
  </si>
  <si>
    <t>ENG.# DYXWTA09455</t>
  </si>
  <si>
    <t>CHASS.# MD2A76BX6TWA16865</t>
  </si>
  <si>
    <t>ENG.# DYXWTA09456</t>
  </si>
  <si>
    <t>CHASS.# MD2A76BX6TWA16866</t>
  </si>
  <si>
    <t>ENG.# DYXWTA09400</t>
  </si>
  <si>
    <t>CHASS.#MD2A76BX1TWA16896</t>
  </si>
  <si>
    <t>ENG.# DYXWTA09401</t>
  </si>
  <si>
    <t>CHASS.#MD2A76BX1TWA16899</t>
  </si>
  <si>
    <t>ENG.# DYXWTA09406</t>
  </si>
  <si>
    <t>CHASS.#MD2A76BX1TWA16901</t>
  </si>
  <si>
    <t>ENG.# DYXWTA09527</t>
  </si>
  <si>
    <t>CHASS.#MD2A76BX1TWA16902</t>
  </si>
  <si>
    <t>ENG.# DYXWTA09530</t>
  </si>
  <si>
    <t>CHASS.#MD2A76BX1TWA16904</t>
  </si>
  <si>
    <t>ENG.# DYXWTA09539</t>
  </si>
  <si>
    <t>CHASS.#MD2A76BX1TWA16905</t>
  </si>
  <si>
    <t>ENG.# DYXWTA09507</t>
  </si>
  <si>
    <t>CHASS.#MD2A76BX1TWA16907</t>
  </si>
  <si>
    <t>ENG.# DYXWTA09520</t>
  </si>
  <si>
    <t>CHASS.#MD2A76BX1TWA16908</t>
  </si>
  <si>
    <t>Eng.#KRHW0E008611</t>
  </si>
  <si>
    <t>Chass.#KRHW0008606</t>
  </si>
  <si>
    <t>M2TIB/Stock</t>
  </si>
  <si>
    <t>Eng.#PFXWPJ52510</t>
  </si>
  <si>
    <t>Chass.#MD2B37AX5RWJ51067</t>
  </si>
  <si>
    <t>Eng.#CGA1-872490</t>
  </si>
  <si>
    <t>Chass.#DL15A-121047</t>
  </si>
  <si>
    <t>Eng.#G3V9E-0022045</t>
  </si>
  <si>
    <t>Chass.#PA0SG9910S0009853</t>
  </si>
  <si>
    <t>Eng.#DYXWTA09504</t>
  </si>
  <si>
    <t>Chass.#MD2A76BX5TWA16920</t>
  </si>
  <si>
    <t>Eng.#DYXWTA09477</t>
  </si>
  <si>
    <t>Chass.#MD2A76BX8TWA16927</t>
  </si>
  <si>
    <t>Eng.#DYXWTL76570</t>
  </si>
  <si>
    <t>Chass.#MD2A76BX0TWL11954</t>
  </si>
  <si>
    <t>ENG.#AEP6-501100</t>
  </si>
  <si>
    <t>CHASS.#BF47D-100972</t>
  </si>
  <si>
    <t>Eng.#KD12E7208404</t>
  </si>
  <si>
    <t>Chass.#MH1KD1277TK208375</t>
  </si>
  <si>
    <t>Eng.#KD12E7208509</t>
  </si>
  <si>
    <t>Chass.#MH1KD127XTK208483</t>
  </si>
  <si>
    <t>Eng.#KPGR0E016382</t>
  </si>
  <si>
    <t>Chass.#KPGR0016390</t>
  </si>
  <si>
    <t>Eng.#E35AE-0111151</t>
  </si>
  <si>
    <t>Chass.#PA0SEM420T0003931</t>
  </si>
  <si>
    <t>Eng.#KPYY0E099209</t>
  </si>
  <si>
    <t>Chass.#KPYY0099215</t>
  </si>
  <si>
    <t>Eng.#DYXWTM25418</t>
  </si>
  <si>
    <t>Chass.#MD2A76BX0TWM15862</t>
  </si>
  <si>
    <t>Eng.#DYXWTM25485</t>
  </si>
  <si>
    <t>Chass.#MD2A76BX4TWM15928</t>
  </si>
  <si>
    <t>Eng.#KF53E-0069908</t>
  </si>
  <si>
    <t>Chass.#RLHKF5396PZ023447</t>
  </si>
  <si>
    <t>Eng.#KRHW0E008947</t>
  </si>
  <si>
    <t>Chass.#KRHW0008937</t>
  </si>
  <si>
    <t>Eng.#DYXWTA08794</t>
  </si>
  <si>
    <t>Chass.#MD2A76BX3TWA15541</t>
  </si>
  <si>
    <t>Eng.#DYXWTA02306</t>
  </si>
  <si>
    <t>Chass.#MD2A76BXXTWA10482</t>
  </si>
  <si>
    <t>Eng.#DYXWTA02925</t>
  </si>
  <si>
    <t>Chass.#MD2A76BX0TWA10488</t>
  </si>
  <si>
    <t>ENG.#E3W8E-106307</t>
  </si>
  <si>
    <t>CHAS.#PA0DE110T0062739</t>
  </si>
  <si>
    <t>ENG.#E3W8E-106282</t>
  </si>
  <si>
    <t>CHAS.#PA0DE110T0062757</t>
  </si>
  <si>
    <t>ENG.# E3W8E-105643</t>
  </si>
  <si>
    <t>CHAS.#PA0DE1110T0062883</t>
  </si>
  <si>
    <t>Eng.#DYXWTM25590</t>
  </si>
  <si>
    <t>Chass.#MD2A76BX3TWM15984</t>
  </si>
  <si>
    <t>Eng.#DYXWTM28299</t>
  </si>
  <si>
    <t>Chass.#MD2A76BX1TWM18687</t>
  </si>
  <si>
    <t>Eng.#KRHW0E009830</t>
  </si>
  <si>
    <t>Chass.#KRHW0009905</t>
  </si>
  <si>
    <t>Eng.#KRHW0E009944</t>
  </si>
  <si>
    <t>Chass.#KRHW0009921</t>
  </si>
  <si>
    <t>ENG.#JF96E7265501</t>
  </si>
  <si>
    <t>CHASS.#PAJJK5090TP564597</t>
  </si>
  <si>
    <t>Eng.#BC175AEBFX674</t>
  </si>
  <si>
    <t>Chass.#BC175N-BE3141</t>
  </si>
  <si>
    <t>Eng.#KPGR0E016216</t>
  </si>
  <si>
    <t>Chass.#KPGR0016255</t>
  </si>
  <si>
    <t>Eng.#E3W8E-100972</t>
  </si>
  <si>
    <t>Chass.#PA0DE1110S0060728</t>
  </si>
  <si>
    <t>ENG.# JF96E7265448</t>
  </si>
  <si>
    <t>CHASS.# PAJJK5090TP564566</t>
  </si>
  <si>
    <t>ENG.#BC175AEBFG497</t>
  </si>
  <si>
    <t>CHASS.#BC175N-BD2176</t>
  </si>
  <si>
    <t>Eng.#KPYY0E099212</t>
  </si>
  <si>
    <t>Chass.#KPYY0099220</t>
  </si>
  <si>
    <t>Eng.#156FMI2T5051806</t>
  </si>
  <si>
    <t>Chass.#LX8PCJ504TE000948</t>
  </si>
  <si>
    <t>Eng.#156FMI2T5051894</t>
  </si>
  <si>
    <t>Chass.#LX8PCJ50XTE001036</t>
  </si>
  <si>
    <t>Eng.#156FMI2T5051924</t>
  </si>
  <si>
    <t>Chass.#LX8PCJ508TE001066</t>
  </si>
  <si>
    <t>ENG.#G3V9E-0028184</t>
  </si>
  <si>
    <t>CHASS.#PA0SG9910S0016032</t>
  </si>
  <si>
    <t>Eng.#156FMI2T5052062</t>
  </si>
  <si>
    <t>Chass.#LX8PCJ505TE001204</t>
  </si>
  <si>
    <t>Eng.#156FMI2T5052213</t>
  </si>
  <si>
    <t>Chass.#LX8PCJ504TE001355</t>
  </si>
  <si>
    <t>ENG# DYXWSE46158</t>
  </si>
  <si>
    <t>CHAS# MD2A76BX7SWE09803</t>
  </si>
  <si>
    <t>Eng.#JF96E7261169</t>
  </si>
  <si>
    <t>Chass.#PAJJK5090TP561800</t>
  </si>
  <si>
    <t xml:space="preserve">Eng.#EG3R01*AKK007307* </t>
  </si>
  <si>
    <t>Chass.#LC6JCK5B8V0007556</t>
  </si>
  <si>
    <t>Eng.#EG3R01*AKK004580*</t>
  </si>
  <si>
    <t>Chass.#LC6JCK5B0V0004845</t>
  </si>
  <si>
    <t>Eng.#EG3R01*AKK005416*</t>
  </si>
  <si>
    <t>Chass.#LC6JCK5B3V0005472</t>
  </si>
  <si>
    <t>Eng.#EG3R01*AKK004758*</t>
  </si>
  <si>
    <t>Chass.#LC6JCK5B2V0004913</t>
  </si>
  <si>
    <t>Eng.#DYXWTA03638</t>
  </si>
  <si>
    <t>Chass.#MD2A76BX2TWA11304</t>
  </si>
  <si>
    <t>Eng.#DYXWTA02324</t>
  </si>
  <si>
    <t>Chass.#MD2A76BX5TWA10468</t>
  </si>
  <si>
    <t>Eng.#DYXWTM25266</t>
  </si>
  <si>
    <t>Chass.#MD2A76BX3TWM15659</t>
  </si>
  <si>
    <t>Eng.#DYXWTA09441</t>
  </si>
  <si>
    <t>Chass.#MD2A76BX4TWA16875</t>
  </si>
  <si>
    <t>Eng.#DYXWTA02326</t>
  </si>
  <si>
    <t>Chass.#MD2A76BX6TWA10477</t>
  </si>
  <si>
    <t>Eng.#KYAY0E073082</t>
  </si>
  <si>
    <t>Chass.#KYAY0073058</t>
  </si>
  <si>
    <t>E3R2E-3897015</t>
  </si>
  <si>
    <t>PA0SE9810T0907167</t>
  </si>
  <si>
    <t>G3W1E-0340530</t>
  </si>
  <si>
    <t>PA0SG9920T0148458</t>
  </si>
  <si>
    <t>HO0440</t>
  </si>
  <si>
    <t>CLICK 125 (STD) ACB125CBFT-PW (WHITE/BLACK)</t>
  </si>
  <si>
    <t>Eng.#JA81E-0137620</t>
  </si>
  <si>
    <t>Chass.#PAJJA8190TP137758</t>
  </si>
  <si>
    <t>KD12E7208707</t>
  </si>
  <si>
    <t>MH1KD1279TK208670</t>
  </si>
  <si>
    <t>ENG.# KPYY0E100871</t>
  </si>
  <si>
    <t>CHAS.#KPYY0100861</t>
  </si>
  <si>
    <t>ENG.#KF51E7349823</t>
  </si>
  <si>
    <t>CHAS.#MH1KF5173TK350001</t>
  </si>
  <si>
    <t>ENG.#KF51E7349961</t>
  </si>
  <si>
    <t>CHAS.#MH1KF5177TK349806</t>
  </si>
  <si>
    <t>Eng.#E489-811363</t>
  </si>
  <si>
    <t>Chass.#BE4EX-438378</t>
  </si>
  <si>
    <t>Eng.#156FMI2T5054254</t>
  </si>
  <si>
    <t>Chass.#LX8PCJ500TE001806</t>
  </si>
  <si>
    <t>Eng.#156FMI2T5054262</t>
  </si>
  <si>
    <t>Chass.#LX8PCJ50XTE001814</t>
  </si>
  <si>
    <t>Eng.#E489-848257</t>
  </si>
  <si>
    <t>Chass.#BE4EZ-500502</t>
  </si>
  <si>
    <t>Eng.#E489-807577</t>
  </si>
  <si>
    <t>Chass.#BE4EZ-407562</t>
  </si>
  <si>
    <t>Eng.#KF49E7327187</t>
  </si>
  <si>
    <t>Chass.#MH1KF497XTK327247</t>
  </si>
  <si>
    <t>Eng.#KF49E7327146</t>
  </si>
  <si>
    <t>Chass.#MH1KF4971TK327203</t>
  </si>
  <si>
    <t>Eng.#KF49E7327145</t>
  </si>
  <si>
    <t>Chass.#MH1KF4977TK327206</t>
  </si>
  <si>
    <t>Eng.#156FMI2T5053933</t>
  </si>
  <si>
    <t>Chass.#LX8PCJ506TE001485</t>
  </si>
  <si>
    <t>Eng.#156FMI2T5053940</t>
  </si>
  <si>
    <t>Chass.#LX8PCJ503TE001492</t>
  </si>
  <si>
    <t>Eng.#156FMI2T5053944</t>
  </si>
  <si>
    <t>Chass.#LX8PCJ500TE001496</t>
  </si>
  <si>
    <t>Eng.#156FMI2T5053948</t>
  </si>
  <si>
    <t>Chass.#LX8PCJ509TE001500</t>
  </si>
  <si>
    <t>Eng.#156FMI2T5053925</t>
  </si>
  <si>
    <t>Chass.#LX8PCJ507TE001477</t>
  </si>
  <si>
    <t>Eng.#156FMI2T5054098</t>
  </si>
  <si>
    <t>Chass.#LX8PCJ506TE001650</t>
  </si>
  <si>
    <t>Eng.#156FMI2T5054102</t>
  </si>
  <si>
    <t>Chass.#LX8PCJ503TE001654</t>
  </si>
  <si>
    <t>Eng.#156FMI2T5054217</t>
  </si>
  <si>
    <t>Chass.#LX8PCJ509TE001769</t>
  </si>
  <si>
    <t>Eng.#156FMI2T5054197</t>
  </si>
  <si>
    <t>Chass.#LX8PCJ503TE001749</t>
  </si>
  <si>
    <t>Eng.#156FMI2T5054092</t>
  </si>
  <si>
    <t>Chass.#LX8PCJ500TE001644</t>
  </si>
  <si>
    <t>Eng.#JA81E-0152819</t>
  </si>
  <si>
    <t>Chass.#PAJJA8190TP152996</t>
  </si>
  <si>
    <t>Eng.#JA81E-0154036</t>
  </si>
  <si>
    <t>Chass.#PAJJA8190TP154175</t>
  </si>
  <si>
    <t>Eng.#JA81E-0154175</t>
  </si>
  <si>
    <t>Chass.#PAJJA8190TP154211</t>
  </si>
  <si>
    <t>Eng.#JA81E-0154122</t>
  </si>
  <si>
    <t>Chass.#PAJJA8190TP154244</t>
  </si>
  <si>
    <t>Eng.#JA81E-0154281</t>
  </si>
  <si>
    <t>Chass.#PAJJA8190TP154305</t>
  </si>
  <si>
    <t>Eng.#JA81E-0154229</t>
  </si>
  <si>
    <t>Chass.#PAJJA8190TP154370</t>
  </si>
  <si>
    <t>Eng.#KE03E-5324835</t>
  </si>
  <si>
    <t>Chass.#JH2KE03A3NK700581</t>
  </si>
  <si>
    <t>Eng.#JA81E-0154042</t>
  </si>
  <si>
    <t>Chass.#PAJJA8190TP154163</t>
  </si>
  <si>
    <t>Eng.#JA81E-0153664</t>
  </si>
  <si>
    <t>Chass.#PAJJA8190TP153726</t>
  </si>
  <si>
    <t>Eng.#JA81E-0153715</t>
  </si>
  <si>
    <t>Chass.#PAJJA8190TP153814</t>
  </si>
  <si>
    <t>Eng.#JA81E-0153766</t>
  </si>
  <si>
    <t>Chass.#PAJJA8190TP153845</t>
  </si>
  <si>
    <t>Eng.#JA81E-0153669</t>
  </si>
  <si>
    <t>Chass.#PAJJA8190TP153721</t>
  </si>
  <si>
    <t>Eng.#JA81E-0153631</t>
  </si>
  <si>
    <t>Chass.#PAJJA8190TP153740</t>
  </si>
  <si>
    <t>Eng.#JA81E-0153678</t>
  </si>
  <si>
    <t>Chass.#PAJJA8190TP153756</t>
  </si>
  <si>
    <t>Eng.#JA81E-0153604</t>
  </si>
  <si>
    <t>Chass.#PAJJA8190TP153790</t>
  </si>
  <si>
    <t>Eng.#KPYY0E081912</t>
  </si>
  <si>
    <t>Chass.#KPYY0081902</t>
  </si>
  <si>
    <t>Eng.#JA81E-0153524</t>
  </si>
  <si>
    <t>Chass.#PAJJA8190TP153669</t>
  </si>
  <si>
    <t>Eng.#JA81E-0153751</t>
  </si>
  <si>
    <t>Chass.#PAJJA8190TP153851</t>
  </si>
  <si>
    <t>Eng.#JA81E-0153926</t>
  </si>
  <si>
    <t>Chass.#PAJJA8190TP154091</t>
  </si>
  <si>
    <t>Eng.#JA81E-0153602</t>
  </si>
  <si>
    <t>Chass.#PAJJA8190TP153793</t>
  </si>
  <si>
    <t>Eng.#JA81E-0153743</t>
  </si>
  <si>
    <t>Chass.#PAJJA8190TP153862</t>
  </si>
  <si>
    <t>Eng.#JA81E-0153942</t>
  </si>
  <si>
    <t>Chass.#PAJJA8190TP154077</t>
  </si>
  <si>
    <t>ENG#KPYY0E100544</t>
  </si>
  <si>
    <t>CHASS#KPYY0100568</t>
  </si>
  <si>
    <t>Eng.#156FMI2T5052042</t>
  </si>
  <si>
    <t>Chass.#LX8PCJ503TE001184</t>
  </si>
  <si>
    <t>Eng.#JF96E7263638</t>
  </si>
  <si>
    <t>Chass.#PAJJK5090TP563008</t>
  </si>
  <si>
    <t>ENG.#AZXWSG75464</t>
  </si>
  <si>
    <t>CHASS.#MD2B51BX3SWG26763</t>
  </si>
  <si>
    <t>Eng.#JF96E7265958</t>
  </si>
  <si>
    <t>Chass.#PAJJK5090TP564980</t>
  </si>
  <si>
    <t>Eng.#KPYY2E023286</t>
  </si>
  <si>
    <t>Chass.#KPYY2023248</t>
  </si>
  <si>
    <t>Eng.#KPYY2E023332</t>
  </si>
  <si>
    <t>Chass.#KPYY2023320</t>
  </si>
  <si>
    <t>Eng.#KPYY2E023321</t>
  </si>
  <si>
    <t>Chass.#KPYY2023331</t>
  </si>
  <si>
    <t>Eng.#KPYY2E023250</t>
  </si>
  <si>
    <t>Chass.#KPYY2023285</t>
  </si>
  <si>
    <t>Eng.#KPYY2E023208</t>
  </si>
  <si>
    <t>Chass.#KPYY2023264</t>
  </si>
  <si>
    <t>Eng.#KPYY2E023335</t>
  </si>
  <si>
    <t>Chass.#KPYY2023318</t>
  </si>
  <si>
    <t>Eng.#DYXWSD32502</t>
  </si>
  <si>
    <t>Chass.#MD2B66BXXSWD00954</t>
  </si>
  <si>
    <t>Eng.#KPYY2E023337</t>
  </si>
  <si>
    <t>Chass.#KPYY2023317</t>
  </si>
  <si>
    <t>Eng.# BC175KEB28378</t>
  </si>
  <si>
    <t>Chass.# BC175L-B24844</t>
  </si>
  <si>
    <t>Eng.# BC175KEB28379</t>
  </si>
  <si>
    <t>Chass.# BC175L-B24845</t>
  </si>
  <si>
    <t>Eng.# BC175KEB28380</t>
  </si>
  <si>
    <t>Chass.# BC175L-B24846</t>
  </si>
  <si>
    <t>Eng.#KPYY2E023305</t>
  </si>
  <si>
    <t>Chass.#KPYY2023326</t>
  </si>
  <si>
    <t>Eng.#KPYY2E023318</t>
  </si>
  <si>
    <t>Chass.#KPYY2023334</t>
  </si>
  <si>
    <t>Eng.#KPYY2E023317</t>
  </si>
  <si>
    <t>Chass.#KPYY2023335</t>
  </si>
  <si>
    <t>Eng.#E489-805272</t>
  </si>
  <si>
    <t>Chass.#BE4EX-433250</t>
  </si>
  <si>
    <t>ENG.#:E489-780228</t>
  </si>
  <si>
    <t>CHASS.#BE4EX-415775</t>
  </si>
  <si>
    <t>Eng.#E489-802435</t>
  </si>
  <si>
    <t>Chass.#BE4EX-429877</t>
  </si>
  <si>
    <t>Eng.#E489-815133</t>
  </si>
  <si>
    <t>Chass.#BE4EX-441675</t>
  </si>
  <si>
    <t>ENG.#E489-815116</t>
  </si>
  <si>
    <t>CHASS.#BE4EX-441664</t>
  </si>
  <si>
    <t>Eng.#G3V9E-0027220</t>
  </si>
  <si>
    <t>Chass.#PA0SG9910S0015150</t>
  </si>
  <si>
    <t>Eng.#G3V9E-0027601</t>
  </si>
  <si>
    <t>Chass.#PA0SG9910S0015489</t>
  </si>
  <si>
    <t>Eng.#G3V9E-0021456</t>
  </si>
  <si>
    <t>Chass.#PA0SG9910S0009670</t>
  </si>
  <si>
    <t>Eng.#G3V9E-0019293</t>
  </si>
  <si>
    <t>Chass.#PA0SG9910S0007784</t>
  </si>
  <si>
    <t>Eng.#JF96E7263549</t>
  </si>
  <si>
    <t>Chass.#PAJJK5090TP563072</t>
  </si>
  <si>
    <t>Eng.#KPYY2E023329</t>
  </si>
  <si>
    <t>Chass.#KPYY2023303</t>
  </si>
  <si>
    <t>Eng.#JA53E-0162149</t>
  </si>
  <si>
    <t>Chass.#RLHJA3894RY004248</t>
  </si>
  <si>
    <t>HO0432</t>
  </si>
  <si>
    <t>AFP110SFT-MB WAVE110 (DISC)</t>
  </si>
  <si>
    <t>Eng.#JA53E-0180044</t>
  </si>
  <si>
    <t>Chass.#RLHJA3898TY100097</t>
  </si>
  <si>
    <t>ENG.# KF51E7350351</t>
  </si>
  <si>
    <t>CHAS.#MH1KF5176TK350381</t>
  </si>
  <si>
    <t>ENG.# KF51E7350437</t>
  </si>
  <si>
    <t>CHAS.#MH1KF5175TK350324</t>
  </si>
  <si>
    <t>ENG.# KF51E7350441</t>
  </si>
  <si>
    <t>CHAS.#MH1KF5177TK350311</t>
  </si>
  <si>
    <t>ENG.# KF51E7350496</t>
  </si>
  <si>
    <t>CHAS.#MH1KF5177TK350342</t>
  </si>
  <si>
    <t>ENG.# KF51E7350788</t>
  </si>
  <si>
    <t>CHAS.#MH1KF5177TK350793</t>
  </si>
  <si>
    <t>Eng.#EG3R01*AKK006687*</t>
  </si>
  <si>
    <t>Chass.#LC6JCK5B6V0006793</t>
  </si>
  <si>
    <t>Eng.#156FMI2T5051950</t>
  </si>
  <si>
    <t>Chass.#LX8PCJ509TE001092</t>
  </si>
  <si>
    <t>Eng.#156FMI2T5052073</t>
  </si>
  <si>
    <t>Chass.#LX8PCJ50XTE001215</t>
  </si>
  <si>
    <t>Eng.#156FMI2T5051988</t>
  </si>
  <si>
    <t>Chass.#LX8PCJ502TE001130</t>
  </si>
  <si>
    <t>Eng.#DYXWTA09474</t>
  </si>
  <si>
    <t>Chass.#MD2A76BX2TWA16891</t>
  </si>
  <si>
    <t>Eng.#KF49E7326963</t>
  </si>
  <si>
    <t>Chass.#MH1KF4976TK327021</t>
  </si>
  <si>
    <t>Eng.#KE03E-5324853</t>
  </si>
  <si>
    <t>Chass.#JH2KE03A5NK700596</t>
  </si>
  <si>
    <t>Eng.#KF49E7329792</t>
  </si>
  <si>
    <t>Chass.#MH1KF4976TK329805</t>
  </si>
  <si>
    <t>ENG.#KF51E7350267</t>
  </si>
  <si>
    <t>CHASS.#MH1KF5179TK350214</t>
  </si>
  <si>
    <t>ENG.#KF51E7350283</t>
  </si>
  <si>
    <t>CHASS.#MH1KF5171TK350210</t>
  </si>
  <si>
    <t>ENG.#E3W8E-105734</t>
  </si>
  <si>
    <t>CHASS.#PA0DE1110T0062610</t>
  </si>
  <si>
    <t>ENG.#E3W8E-105676</t>
  </si>
  <si>
    <t>CHASS.#PA0DE1110T0062687</t>
  </si>
  <si>
    <t>Eng#KF51E7350601</t>
  </si>
  <si>
    <t>Chass#MH1KF5176TK350624</t>
  </si>
  <si>
    <t>Eng#KF51E7350608</t>
  </si>
  <si>
    <t>Chass#MH1KF5170TK350618</t>
  </si>
  <si>
    <t>Eng#KF51E7350625</t>
  </si>
  <si>
    <t>Chass#MH1KF5172TK350684</t>
  </si>
  <si>
    <t>Eng#KF51E7350640</t>
  </si>
  <si>
    <t>Chass#MH1KF5178TK350690</t>
  </si>
  <si>
    <t>Eng#KF51E7349896</t>
  </si>
  <si>
    <t>Chass#MH1KF5175TK350002</t>
  </si>
  <si>
    <t>Eng#KF51E7350153</t>
  </si>
  <si>
    <t>Chass#MH1KF5176TK350283</t>
  </si>
  <si>
    <t>Eng#KF51E7350155</t>
  </si>
  <si>
    <t>Chass#MH1KF5172TK350281</t>
  </si>
  <si>
    <t>Eng.#KF51E7350362</t>
  </si>
  <si>
    <t>Chass.#MH1KF5171TK350515</t>
  </si>
  <si>
    <t>SU0141</t>
  </si>
  <si>
    <t>UB125NMX BURGMAN STREET-RED</t>
  </si>
  <si>
    <t>Eng.#AF21-3016329</t>
  </si>
  <si>
    <t>Chass.#EA11Z-128049</t>
  </si>
  <si>
    <t>ENG.#KF51E7350325</t>
  </si>
  <si>
    <t>CHASS.#MH1KF5171TK350353</t>
  </si>
  <si>
    <t>ENG.#KF51E7350326</t>
  </si>
  <si>
    <t>CHASS.#MH1KF5177TK350356</t>
  </si>
  <si>
    <t>ENG.#KF51E7350332</t>
  </si>
  <si>
    <t>CHASS.#MH1KF5174TK350377</t>
  </si>
  <si>
    <t>ENG.#KF51E7350334</t>
  </si>
  <si>
    <t>CHASS.#MH1KF5178TK350365</t>
  </si>
  <si>
    <t>ENG.#KF51E7350174</t>
  </si>
  <si>
    <t>CHASS.#MH1KF5175TK350291</t>
  </si>
  <si>
    <t>ENG.#KF51E7350397</t>
  </si>
  <si>
    <t>CHASS.#MH1KF5174TK350556</t>
  </si>
  <si>
    <t>ENG.#KF51E7350401</t>
  </si>
  <si>
    <t>CHASS.#MH1KF517XTK350559</t>
  </si>
  <si>
    <t>ENG. KF51E7349763</t>
  </si>
  <si>
    <t>CHASS. MH1KF5179TK349757</t>
  </si>
  <si>
    <t>ENG. KF51E7350098</t>
  </si>
  <si>
    <t>CHASS. MH1KF5171TK350076</t>
  </si>
  <si>
    <t>ENG. KF51E7350336</t>
  </si>
  <si>
    <t>CHASS. MH1KF5176TK350364</t>
  </si>
  <si>
    <t>ENG. KPYY0E100885</t>
  </si>
  <si>
    <t>CHASS. KPYY0100826</t>
  </si>
  <si>
    <t>ENG. KPYY0E100877</t>
  </si>
  <si>
    <t>CHASS. KPYY0100875</t>
  </si>
  <si>
    <t>ENG. KPYY0E100817</t>
  </si>
  <si>
    <t>CHASS. KPYY0100895</t>
  </si>
  <si>
    <t>Eng.#DYXWTA02348</t>
  </si>
  <si>
    <t>Chass.#MD2A76BX8TWA11128</t>
  </si>
  <si>
    <t>Eng.#DYXWTA02217</t>
  </si>
  <si>
    <t>Chass.#MD2A76BX7TWA09936</t>
  </si>
  <si>
    <t>Eng.#DYXWTA02193</t>
  </si>
  <si>
    <t>Chass.#MD2A76BXXTWA09932</t>
  </si>
  <si>
    <t>Eng.#DYXWTA02342</t>
  </si>
  <si>
    <t>Chass.#MD2A76BXXTWA11129</t>
  </si>
  <si>
    <t>Eng.#DYXWTK07256</t>
  </si>
  <si>
    <t>Chass.#MD2A76BX5TWK16046</t>
  </si>
  <si>
    <t>Eng.#DYXWTK04587</t>
  </si>
  <si>
    <t>Chass.#MD2A76BX8TWK13173</t>
  </si>
  <si>
    <t>Eng.#DYXWTK04704</t>
  </si>
  <si>
    <t>Chass.#MD2A76BXXTWK12901</t>
  </si>
  <si>
    <t>Eng.#DYXWTK04367</t>
  </si>
  <si>
    <t>Chass.#MD2A76BX7TWK12886</t>
  </si>
  <si>
    <t>Eng.#DYXWTK04825</t>
  </si>
  <si>
    <t>Chass.#MD2A76BX4TWK13185</t>
  </si>
  <si>
    <t>ENG.# E3W7E0309288</t>
  </si>
  <si>
    <t>CHASS.# PA0RE3210T0308461</t>
  </si>
  <si>
    <t>ENG.#AZXWSG02006</t>
  </si>
  <si>
    <t>CHASS.#MD2B51BX5SWG27509</t>
  </si>
  <si>
    <t>JA81E-0158789</t>
  </si>
  <si>
    <t>PAJJA8190TP158813</t>
  </si>
  <si>
    <t>JA81E-0158927</t>
  </si>
  <si>
    <t>PAJJA8190TP159084</t>
  </si>
  <si>
    <t>JA81E-0158921</t>
  </si>
  <si>
    <t>PAJJA8190TP159091</t>
  </si>
  <si>
    <t>Eng.#KPYY1E017139</t>
  </si>
  <si>
    <t>Chass.#KPYY1017125</t>
  </si>
  <si>
    <t>ENG.#KD12E7208598</t>
  </si>
  <si>
    <t>CHASS.#MH1KD127XTK208581</t>
  </si>
  <si>
    <t>Eng.# KF51E7350654</t>
  </si>
  <si>
    <t>Chass.# MH1KF5174TK350637</t>
  </si>
  <si>
    <t>Eng.# KF51E7350662</t>
  </si>
  <si>
    <t>Chass.# MH1KF5170TK350666</t>
  </si>
  <si>
    <t>Eng.# KF51E7350670</t>
  </si>
  <si>
    <t>Chass.# MH1KF5170TK350604</t>
  </si>
  <si>
    <t>Eng.# KF51E7350673</t>
  </si>
  <si>
    <t>Chass.# MH1KF517XTK350609</t>
  </si>
  <si>
    <t>Eng.# KF51E7350691</t>
  </si>
  <si>
    <t>Chass.# MH1KF5171TK350630</t>
  </si>
  <si>
    <t>ENG.#AZXWSH44766</t>
  </si>
  <si>
    <t>CHASS.#MD2B51BX5SWH86692</t>
  </si>
  <si>
    <t>ENG.#AZXWSG80431</t>
  </si>
  <si>
    <t>CHASS.#MD2B51BX1SWG83673</t>
  </si>
  <si>
    <t>DYXWTK07076</t>
  </si>
  <si>
    <t>MD2A76BXXTWK15796</t>
  </si>
  <si>
    <t>ENG.#KD12E7208635</t>
  </si>
  <si>
    <t>CHASS.#MH1KD1275TK208634</t>
  </si>
  <si>
    <t>HO0441</t>
  </si>
  <si>
    <t>CLICK125 FI (SMART EDITION) ACB125CBTT-MG (GRAY)</t>
  </si>
  <si>
    <t>Eng.#JA81E-2092543</t>
  </si>
  <si>
    <t>Chass.#PAJJA8190TP892564</t>
  </si>
  <si>
    <t>Eng.#JA81E-2092671</t>
  </si>
  <si>
    <t>Chass.#PAJJA8190TP892629</t>
  </si>
  <si>
    <t>Eng.#JA81E-2092667</t>
  </si>
  <si>
    <t>Chass.#PAJJA8190TP892668</t>
  </si>
  <si>
    <t>ENG.EGD01*ANN001728*</t>
  </si>
  <si>
    <t>CHAS. LC6TDKMB3V0001669</t>
  </si>
  <si>
    <t>ENG.CGA1-869752</t>
  </si>
  <si>
    <t>CHASS.DL15A-119346</t>
  </si>
  <si>
    <t>ENG.CGA1-871260</t>
  </si>
  <si>
    <t>CHASS.DL15A-119882</t>
  </si>
  <si>
    <t>ENG.CGA1-871307</t>
  </si>
  <si>
    <t>CHASS.DL15A-119915</t>
  </si>
  <si>
    <t>ENG.CGA1-871475</t>
  </si>
  <si>
    <t>CHASS.DL15A-120031</t>
  </si>
  <si>
    <t>ENG.CGA1-871927</t>
  </si>
  <si>
    <t>CHASS.DL15A-120481</t>
  </si>
  <si>
    <t>ENG.#E3W8E-105657</t>
  </si>
  <si>
    <t>CHASS.#PA0DE1110T0062873</t>
  </si>
  <si>
    <t>Eng.#JA81E-2085239</t>
  </si>
  <si>
    <t>Chass.#PAJJA8190TP885257</t>
  </si>
  <si>
    <t>Eng.#KPYY2E022753</t>
  </si>
  <si>
    <t>Chass.#KPYY2022772</t>
  </si>
  <si>
    <t>Eng.#KPYY2E023129</t>
  </si>
  <si>
    <t>Chass.#KPYY2023102</t>
  </si>
  <si>
    <t>ENG.#: KD12E7208710</t>
  </si>
  <si>
    <t>CHASS.#: MH1KD1276TK208710</t>
  </si>
  <si>
    <t>ENG.#: KD12E7208719</t>
  </si>
  <si>
    <t>CHASS.#: MH1KD1271TK208680</t>
  </si>
  <si>
    <t>Eng.#KF51E7350714</t>
  </si>
  <si>
    <t>Chass.#MH1KF5171TK350692</t>
  </si>
  <si>
    <t>Eng.#KPYY2E023110</t>
  </si>
  <si>
    <t>Chass.#KPYY2023162</t>
  </si>
  <si>
    <t>Eng.#KYAY0E073039</t>
  </si>
  <si>
    <t>Chass.#KYAY0073002</t>
  </si>
  <si>
    <t>Eng.#KYAY0E073040</t>
  </si>
  <si>
    <t>Chass.#KYAY0073003</t>
  </si>
  <si>
    <t>Eng.#G3V9E-0021963</t>
  </si>
  <si>
    <t>Chass.#PA0SG9910S0009774</t>
  </si>
  <si>
    <t>Eng.#G3V9E-0022046</t>
  </si>
  <si>
    <t>Chass.#PA0SG9910S0009854</t>
  </si>
  <si>
    <t>Eng.#DYXWTM32595</t>
  </si>
  <si>
    <t>Chass.#MD2A76BX4TWM05769</t>
  </si>
  <si>
    <t>Eng.#DYXWTA02305</t>
  </si>
  <si>
    <t>Chass.#MD2A76BX4TWA11109</t>
  </si>
  <si>
    <t>Eng.#KPYY0E100711</t>
  </si>
  <si>
    <t>Chass.#KPYY0100760</t>
  </si>
  <si>
    <t>Eng.#KPYY0E100685</t>
  </si>
  <si>
    <t>Chass.#KPYY0100604</t>
  </si>
  <si>
    <t>Eng.#KPYY0E100657</t>
  </si>
  <si>
    <t>Chass.#KPYY0100654</t>
  </si>
  <si>
    <t>Eng.#KRHW0E010067</t>
  </si>
  <si>
    <t>Chass.#KRHW0010079</t>
  </si>
  <si>
    <t>Eng.#KRHW0E010058</t>
  </si>
  <si>
    <t>Chass.#KRHW0010027</t>
  </si>
  <si>
    <t>Eng.#KRHW0E010095</t>
  </si>
  <si>
    <t>Chass.#KRHW0010077</t>
  </si>
  <si>
    <t>Eng.#KRHW0E009828</t>
  </si>
  <si>
    <t>Chass.#KRHW0010080</t>
  </si>
  <si>
    <t>Eng.#KRHW0E010148</t>
  </si>
  <si>
    <t>Chass.#KRHW0010092</t>
  </si>
  <si>
    <t>Eng.#KRHW0E010082</t>
  </si>
  <si>
    <t>Chass.#KRHW0010086</t>
  </si>
  <si>
    <t>Eng.#KRHW0E009775</t>
  </si>
  <si>
    <t>Chass.#KRHW0010084</t>
  </si>
  <si>
    <t>Eng.#KRHW0E010066</t>
  </si>
  <si>
    <t>Chass.#KRHW0010025</t>
  </si>
  <si>
    <t>Eng.#KPYY2E023177</t>
  </si>
  <si>
    <t>Chass.#KPYY2023196</t>
  </si>
  <si>
    <t>Eng.#KF51E7350721</t>
  </si>
  <si>
    <t>Chass.#MH1KF5174TK350704</t>
  </si>
  <si>
    <t>Eng.#E3W8E-105746</t>
  </si>
  <si>
    <t>Chass.#PA0DE1110T0062600</t>
  </si>
  <si>
    <t>Eng.#E3W8E-105691</t>
  </si>
  <si>
    <t>Chass.#PA0DE1110T0062682</t>
  </si>
  <si>
    <t>ENG.#E3W8E-105635</t>
  </si>
  <si>
    <t>CHAS.#PA0DE1110T0062696</t>
  </si>
  <si>
    <t>Eng.#KPYY0E100842</t>
  </si>
  <si>
    <t>Chass.#KPYY0100849</t>
  </si>
  <si>
    <t>Eng.#KPYY0E100667</t>
  </si>
  <si>
    <t>Chass.#KPYY0100624</t>
  </si>
  <si>
    <t>Eng.#JF96E7263847</t>
  </si>
  <si>
    <t>Chass.#PAJJK5090TP563313</t>
  </si>
  <si>
    <t>Eng.#G3V9E-0021965</t>
  </si>
  <si>
    <t>Chass.#PA0SG9910S0009776</t>
  </si>
  <si>
    <t>Eng.#G3V9E-0020681</t>
  </si>
  <si>
    <t>Chass.#PA0SG9910S0008972</t>
  </si>
  <si>
    <t>Eng.#KPYY1E023767</t>
  </si>
  <si>
    <t>Chass.#KPYY1023730</t>
  </si>
  <si>
    <t>Eng.#KPYY1E023800</t>
  </si>
  <si>
    <t>Chass.#KPYY1023717</t>
  </si>
  <si>
    <t>Eng.#KF51E7239443</t>
  </si>
  <si>
    <t>Chass.#MH1KF5177PK239554</t>
  </si>
  <si>
    <t>Eng.#KF49E7326186</t>
  </si>
  <si>
    <t>Chass.#MH1KF4973TK326151</t>
  </si>
  <si>
    <t>Eng.#KPYY0E100725</t>
  </si>
  <si>
    <t>Chass.#KPYY0100766</t>
  </si>
  <si>
    <t>ENG#AZXWSG75547</t>
  </si>
  <si>
    <t>CHASS#MD2B51BX7SWG83371</t>
  </si>
  <si>
    <t>Eng.#E32XE-0165138</t>
  </si>
  <si>
    <t>Chass.#PA0SEJ120R0056516</t>
  </si>
  <si>
    <t>ENG#E32XE-0186215</t>
  </si>
  <si>
    <t>CHASS#PA0SEJ120S0066410</t>
  </si>
  <si>
    <t>Eng.#KYAY0E073998</t>
  </si>
  <si>
    <t>Chass.#KYAY0073918</t>
  </si>
  <si>
    <t>Eng.#KYAY0E073949</t>
  </si>
  <si>
    <t>Chass.#KYAY0073943</t>
  </si>
  <si>
    <t>Eng.#KYAY0E073919</t>
  </si>
  <si>
    <t>Chass.#KYAY0073972</t>
  </si>
  <si>
    <t>Eng.#KYAY0E073914</t>
  </si>
  <si>
    <t>Chass.#KYAY0073978</t>
  </si>
  <si>
    <t>Eng.#KYAY0E073931</t>
  </si>
  <si>
    <t>Chass.#KYAY0073981</t>
  </si>
  <si>
    <t>ENG.# KF51E7350385</t>
  </si>
  <si>
    <t>CHASS.# MH1KF5172TK350331</t>
  </si>
  <si>
    <t>ENG.# KF51E7350597</t>
  </si>
  <si>
    <t>CHASS.# MH1KF5175TK350548</t>
  </si>
  <si>
    <t>Eng.#KF49E7328927</t>
  </si>
  <si>
    <t>Chass.#MH1KF4970TK329282</t>
  </si>
  <si>
    <t>BC175AEBHC003</t>
  </si>
  <si>
    <t>BC175N-BG4047</t>
  </si>
  <si>
    <t>BC175AEBHC004</t>
  </si>
  <si>
    <t>BC175N-BG4048</t>
  </si>
  <si>
    <t>ENG.# KF51E7349611</t>
  </si>
  <si>
    <t>CHASS.# MH1KF5175TK349545</t>
  </si>
  <si>
    <t>ENG.# KF51E7349633</t>
  </si>
  <si>
    <t>CHASS.# MH1KF5174TK349553</t>
  </si>
  <si>
    <t>ENG.# KF51E7349657</t>
  </si>
  <si>
    <t>CHASS.# MH1KF5177TK349515</t>
  </si>
  <si>
    <t>ENG#AZXWSG80434</t>
  </si>
  <si>
    <t>CHAS#MD2B51BX3SWG83674</t>
  </si>
  <si>
    <t>Eng.#KF49E7329892</t>
  </si>
  <si>
    <t>Chass.#MH1KF497XTK329886</t>
  </si>
  <si>
    <t>Eng.#KF49E7328674</t>
  </si>
  <si>
    <t>Chass.#MH1KF4971TK328934</t>
  </si>
  <si>
    <t>Eng.#DYXWTA02950</t>
  </si>
  <si>
    <t>Chass.#MD2A76BX6TWA10429</t>
  </si>
  <si>
    <t>Eng.#DYXWTM28095</t>
  </si>
  <si>
    <t>Chass.#MD2A76BX1TWM18706</t>
  </si>
  <si>
    <t>Eng.#DYXWTA01088</t>
  </si>
  <si>
    <t>Chass.#MD2A76BX7TWA08303</t>
  </si>
  <si>
    <t>Eng.#KF49E7329537</t>
  </si>
  <si>
    <t>Chass.#MH1KF4976TK329657</t>
  </si>
  <si>
    <t>Eng.#KF49E7329522</t>
  </si>
  <si>
    <t>Chass.#MH1KF497XTK329659</t>
  </si>
  <si>
    <t>Eng.#KF49E7329079</t>
  </si>
  <si>
    <t>Chass.#MH1KF4973TK329227</t>
  </si>
  <si>
    <t>Eng.#KF49E7327878</t>
  </si>
  <si>
    <t>Chass.#MH1KF4972TK327629</t>
  </si>
  <si>
    <t>Eng.#KRHW0E010100</t>
  </si>
  <si>
    <t>Chass.#KRHW0010065</t>
  </si>
  <si>
    <t>Eng.#KRHW0E010039</t>
  </si>
  <si>
    <t>Chass.#KRHW0009992</t>
  </si>
  <si>
    <t>Eng.#KRHW0E010052</t>
  </si>
  <si>
    <t>Chass.#KRHW0010091</t>
  </si>
  <si>
    <t>Eng.#KRHW0E010083</t>
  </si>
  <si>
    <t>Chass.#KRHW0010082</t>
  </si>
  <si>
    <t>Eng.#KRHW0E009782</t>
  </si>
  <si>
    <t>Chass.#KRHW0010076</t>
  </si>
  <si>
    <t>ENG. # AZXWSH44925</t>
  </si>
  <si>
    <t>CHAS.# MD2B51BX9SWH30156</t>
  </si>
  <si>
    <t>ENG.#KD12E7208630</t>
  </si>
  <si>
    <t>CHASS.#MH1KD127XTK208628</t>
  </si>
  <si>
    <t>ENG.#E3R2E-3896950</t>
  </si>
  <si>
    <t>CHASS.#PA0SE9810T0907102</t>
  </si>
  <si>
    <t>Eng.#KRHW0E010064</t>
  </si>
  <si>
    <t>Chass.#KRHW0010033</t>
  </si>
  <si>
    <t>Eng.#KD12E7208885</t>
  </si>
  <si>
    <t>Chass.#MH1KD127XTK208886</t>
  </si>
  <si>
    <t>Eng.#JA81E-2092535</t>
  </si>
  <si>
    <t>Chass.#PAJJA8190TP892578</t>
  </si>
  <si>
    <t>Eng.#KE03E-5324824</t>
  </si>
  <si>
    <t>Chass.#JH2KE03A0NK700568</t>
  </si>
  <si>
    <t>Eng.#JF96E7265760</t>
  </si>
  <si>
    <t>Chass.#PAJJK5090TP564860</t>
  </si>
  <si>
    <t>Eng.#JF96E7265739</t>
  </si>
  <si>
    <t>Chass.#PAJJK5090TP564993</t>
  </si>
  <si>
    <t>Eng.#KPYY2E023139</t>
  </si>
  <si>
    <t>Chass.#KPYY2023113</t>
  </si>
  <si>
    <t>Eng.#KPYY0E100791</t>
  </si>
  <si>
    <t>Chass.#KPYY0100733</t>
  </si>
  <si>
    <t>Eng.#KPYY0E098910</t>
  </si>
  <si>
    <t>Chass.#KPYY0098982</t>
  </si>
  <si>
    <t>Eng.#KPYY0E098907</t>
  </si>
  <si>
    <t>Chass.#KPYY0098984</t>
  </si>
  <si>
    <t>PFXWSD99956</t>
  </si>
  <si>
    <t>MD2B37AX0SWD18041</t>
  </si>
  <si>
    <t>KF51E7351938</t>
  </si>
  <si>
    <t>MH1KF517XTK351971</t>
  </si>
  <si>
    <t>Eng.#KF51E7350483</t>
  </si>
  <si>
    <t>Chass.#MH1KF5171TK350577</t>
  </si>
  <si>
    <t>Eng.#KF51E7350571</t>
  </si>
  <si>
    <t>Chass.#MH1KF5179TK350522</t>
  </si>
  <si>
    <t>Eng#: KPYY0E100648</t>
  </si>
  <si>
    <t>Chass#: KPYY0100644</t>
  </si>
  <si>
    <t>Eng#: KPYY0E100646</t>
  </si>
  <si>
    <t>Chass#: KPYY0100645</t>
  </si>
  <si>
    <t>Eng.#KF51E7350628</t>
  </si>
  <si>
    <t>Chass.#MH1KF517XTK350688</t>
  </si>
  <si>
    <t>Eng.#DYXWTA02253</t>
  </si>
  <si>
    <t>Chass.#MD2A76BXXTWA09980</t>
  </si>
  <si>
    <t>HO0304</t>
  </si>
  <si>
    <t>ADV160AP-GB (BLACK)</t>
  </si>
  <si>
    <t>Eng.#KF51E7221872</t>
  </si>
  <si>
    <t>Chass.#MH1KF517XPK221811</t>
  </si>
  <si>
    <t>Eng.#DYXWTA02970</t>
  </si>
  <si>
    <t>Chass.#MD2A76BX2TWA10119</t>
  </si>
  <si>
    <t>Eng.#DYXWTL76583</t>
  </si>
  <si>
    <t>Chass.#MD2A76BXXTWL11959</t>
  </si>
  <si>
    <t>Eng.#EG3R01*AKK005293*</t>
  </si>
  <si>
    <t>Chass.#LC6JCK5B6V0005580</t>
  </si>
  <si>
    <t>Eng.#KPYY1E023759</t>
  </si>
  <si>
    <t>Chass.#KPYY1023713</t>
  </si>
  <si>
    <t>ENG.#BC175AEBER238</t>
  </si>
  <si>
    <t>CHAS.#BC175N-1729</t>
  </si>
  <si>
    <t>Eng.#G3V5E-0876685</t>
  </si>
  <si>
    <t>Chass.#PA0SGA510T0080382</t>
  </si>
  <si>
    <t>Eng.#KPYY2E022721</t>
  </si>
  <si>
    <t>Chass.#KPYY2022784</t>
  </si>
  <si>
    <t>Eng.#KPYY2E023200</t>
  </si>
  <si>
    <t>Chass.#KPYY2023152</t>
  </si>
  <si>
    <t>Eng.#KPYY0E100587</t>
  </si>
  <si>
    <t>Chass.#KPYY0100526</t>
  </si>
  <si>
    <t>Eng.#KPYY1E023633</t>
  </si>
  <si>
    <t>Chass.#KPYY1023699</t>
  </si>
  <si>
    <t>Eng.#KF51E7350359</t>
  </si>
  <si>
    <t>Chass.#MH1KF5176TK350509</t>
  </si>
  <si>
    <t>Eng.#KF51E7350383</t>
  </si>
  <si>
    <t>Chass.#MH1KF5179TK350567</t>
  </si>
  <si>
    <t>Eng.#KPYY1E023783</t>
  </si>
  <si>
    <t>Chass.#KPYY1023734</t>
  </si>
  <si>
    <t>ENG.#KPYY0E100688</t>
  </si>
  <si>
    <t>CHASS.#KPYY0100601</t>
  </si>
  <si>
    <t>ENG.#KPYY0E100678</t>
  </si>
  <si>
    <t>CHASS.#KPYY0100633</t>
  </si>
  <si>
    <t>ENG.#KPYY0E100651</t>
  </si>
  <si>
    <t>CHASS.#KPYY0100641</t>
  </si>
  <si>
    <t>Eng.#KF51E7222540</t>
  </si>
  <si>
    <t>Chass.#MH1KF5178PK222682</t>
  </si>
  <si>
    <t>ENG.#KD12E7208702</t>
  </si>
  <si>
    <t>CHASS.#MH1KD1270TK208704</t>
  </si>
  <si>
    <t>Eng.#JK07E-5067083</t>
  </si>
  <si>
    <t>Chass.#PAJJK4790TP034207</t>
  </si>
  <si>
    <t>Eng.#KF51E7350722</t>
  </si>
  <si>
    <t>Chass.#MH1KF5174TK350699</t>
  </si>
  <si>
    <t>Eng.#KF51E7350402</t>
  </si>
  <si>
    <t>Chass.#MH1KF5170TK350554</t>
  </si>
  <si>
    <t>Eng.#KPYY0E098972</t>
  </si>
  <si>
    <t>Chass.#KPYY0098980</t>
  </si>
  <si>
    <t>Eng.#KPYY1E023780</t>
  </si>
  <si>
    <t>Chass.#KPYY1023737</t>
  </si>
  <si>
    <t>Eng.#KPYY1E023625</t>
  </si>
  <si>
    <t>Chass.#KPYY1023687</t>
  </si>
  <si>
    <t>ENG.# AF24-1170111</t>
  </si>
  <si>
    <t>CHASS.# EA23J-210762</t>
  </si>
  <si>
    <t>ENG.# AF24-1163843</t>
  </si>
  <si>
    <t>CHASS.# EA23J-210150</t>
  </si>
  <si>
    <t>ENG.#KD12E7208591</t>
  </si>
  <si>
    <t>CHASS.#MH1KD127XTK208578</t>
  </si>
  <si>
    <t>Eng.#KF51E7350720</t>
  </si>
  <si>
    <t>Chass.#MH1KF5177TK350700</t>
  </si>
  <si>
    <t>Eng.#KF51E7350681</t>
  </si>
  <si>
    <t>Chass.#MH1KF5173TK350693</t>
  </si>
  <si>
    <t>Eng.#KF51E7350307</t>
  </si>
  <si>
    <t>Chass.#MH1KF5178TK350351</t>
  </si>
  <si>
    <t>Eng.#KF51E7349934</t>
  </si>
  <si>
    <t>Chass.#MH1KF5177TK349711</t>
  </si>
  <si>
    <t>eng.#E3R2E-3869310</t>
  </si>
  <si>
    <t>chass.#PA0SE9810T0893406</t>
  </si>
  <si>
    <t>Eng.#KD12E7208872</t>
  </si>
  <si>
    <t>Chass.#MH1KD1279TK208880</t>
  </si>
  <si>
    <t>Eng.#KD12E7208704</t>
  </si>
  <si>
    <t>Chass.#MH1KD1270TK208668</t>
  </si>
  <si>
    <t>Eng.#KRHW0E009786</t>
  </si>
  <si>
    <t>Chass.#KRHW0010078</t>
  </si>
  <si>
    <t>Eng.#KRHW0E009784</t>
  </si>
  <si>
    <t>Chass.#KRHW0010088</t>
  </si>
  <si>
    <t>Eng.#JF96E7265980</t>
  </si>
  <si>
    <t>Chass.#PAJJK5090TP564988</t>
  </si>
  <si>
    <t>Eng.#KPYY1E023532</t>
  </si>
  <si>
    <t>Chass.#KPYY1023581</t>
  </si>
  <si>
    <t>Eng.#G3V9E-0019795</t>
  </si>
  <si>
    <t>Chass.#PA0SG9910S0008285</t>
  </si>
  <si>
    <t>KYAY0E073579</t>
  </si>
  <si>
    <t>KYAY0073585</t>
  </si>
  <si>
    <t>ENG#KF51E7349995</t>
  </si>
  <si>
    <t>CHASS#MH1KF5178TK349944</t>
  </si>
  <si>
    <t>Eng.#KF51E7350723</t>
  </si>
  <si>
    <t>Chass.#MH1KF5175TK350677</t>
  </si>
  <si>
    <t>Eng.#KF51E7350428</t>
  </si>
  <si>
    <t>Chass.#MH1KF5170TK350229</t>
  </si>
  <si>
    <t>Eng.#KD12E7208663</t>
  </si>
  <si>
    <t>Chass.#MH1KD1279TK208720</t>
  </si>
  <si>
    <t>Eng.#KPYY1E023629</t>
  </si>
  <si>
    <t>Chass.#KPYY1023683</t>
  </si>
  <si>
    <t>Eng.#KPYY1E023797</t>
  </si>
  <si>
    <t>Chass.#KPYY1023720</t>
  </si>
  <si>
    <t>HO0451</t>
  </si>
  <si>
    <t>PCX160 ROADSYNC	WW160ST-QB (BROWN)</t>
  </si>
  <si>
    <t>Eng.#KF46E7303226</t>
  </si>
  <si>
    <t>Chass.#MH1KF4677TK303251</t>
  </si>
  <si>
    <t>Eng.#KRHW0E010105</t>
  </si>
  <si>
    <t>Chass.#KRHW0010085</t>
  </si>
  <si>
    <t>Eng.#KRHW0E010099</t>
  </si>
  <si>
    <t>Chass.#KRHW0010083</t>
  </si>
  <si>
    <t>Eng.#KPYY1E023619</t>
  </si>
  <si>
    <t>Chass.#KPYY1023673</t>
  </si>
  <si>
    <t>Eng.#KPYY1E023785</t>
  </si>
  <si>
    <t>Chass.#KPYY1023732</t>
  </si>
  <si>
    <t>Eng.#KPYY1E023782</t>
  </si>
  <si>
    <t>Chass.#KPYY1023735</t>
  </si>
  <si>
    <t>Eng.#JA81E-2093513</t>
  </si>
  <si>
    <t>Chass.#PAJJA8190TP893596</t>
  </si>
  <si>
    <t>Eng.#JA81E-2090836</t>
  </si>
  <si>
    <t>Chass.#PAJJA8190TP890874</t>
  </si>
  <si>
    <t>Eng.#KPYY1E023736</t>
  </si>
  <si>
    <t>Chass.#KPYY1023796</t>
  </si>
  <si>
    <t>Eng.#KPYY1E023717</t>
  </si>
  <si>
    <t>Chass.#KPYY1023774</t>
  </si>
  <si>
    <t>Eng.#JA81E-2090989</t>
  </si>
  <si>
    <t>Chass.#PAJJA8190TP890902</t>
  </si>
  <si>
    <t>Eng.#KF49E7329017</t>
  </si>
  <si>
    <t>Chass.#MH1KF4970TK329296</t>
  </si>
  <si>
    <t>Eng.#E3R2E-3224751</t>
  </si>
  <si>
    <t>Chass.#PA0SE9810N0693021</t>
  </si>
  <si>
    <t>Eng.#KF46E7303263</t>
  </si>
  <si>
    <t>Chass.#MH1KF4676TK303256</t>
  </si>
  <si>
    <t>Eng.#SN125ZEL25472</t>
  </si>
  <si>
    <t>Chass.#PMNSN125ZSPL08409</t>
  </si>
  <si>
    <t>Eng.#EG3R01*AKK005881*</t>
  </si>
  <si>
    <t>Chass.#LC6JCK5B4V0006176</t>
  </si>
  <si>
    <t>Eng.#EG3R01*AKK006767*</t>
  </si>
  <si>
    <t>Chass.#LC6JCK5B5V0006705</t>
  </si>
  <si>
    <t>Eng.#E3W8E-097327</t>
  </si>
  <si>
    <t>Chass.#PA0DE1110S0059705</t>
  </si>
  <si>
    <t>Eng.#AZXWSG04445</t>
  </si>
  <si>
    <t>Chass.#MD2B51BX5SWG27526</t>
  </si>
  <si>
    <t>KF51E7350300</t>
  </si>
  <si>
    <t>MH1KF5171TK350272</t>
  </si>
  <si>
    <t>KF51E7350315</t>
  </si>
  <si>
    <t>MH1KF517XTK350366</t>
  </si>
  <si>
    <t>KF51E7350321</t>
  </si>
  <si>
    <t>MH1KF5170TK350358</t>
  </si>
  <si>
    <t>KF51E7350338</t>
  </si>
  <si>
    <t>MH1KF5179TK350360</t>
  </si>
  <si>
    <t>KF51E7350600</t>
  </si>
  <si>
    <t>MH1KF5179TK350553</t>
  </si>
  <si>
    <t>KF51E7349891</t>
  </si>
  <si>
    <t>MH1KF5172TK349986</t>
  </si>
  <si>
    <t>KF51E7349894</t>
  </si>
  <si>
    <t>MH1KF5171TK350000</t>
  </si>
  <si>
    <t>Eng.#JA81E-0158704</t>
  </si>
  <si>
    <t>Chass.#PAJJA8190TP158846</t>
  </si>
  <si>
    <t>Eng.#JA81E-0158741</t>
  </si>
  <si>
    <t>Chass.#PAJJA8190TP158876</t>
  </si>
  <si>
    <t>ENG.#AF26-6374158</t>
  </si>
  <si>
    <t>CHASS.#EN11G-105683</t>
  </si>
  <si>
    <t>Eng.#JA81E-0158742</t>
  </si>
  <si>
    <t>Chass.#PAJJA8190TP158879</t>
  </si>
  <si>
    <t>Eng.#KF51E7350634</t>
  </si>
  <si>
    <t>Chass.#MH1KF5174TK350671</t>
  </si>
  <si>
    <t>Eng.#KF51E7350610</t>
  </si>
  <si>
    <t>Chass.#MH1KF517XTK350612</t>
  </si>
  <si>
    <t>Eng.#JF96E7265925</t>
  </si>
  <si>
    <t>Chass.#PAJJK5090TP564976</t>
  </si>
  <si>
    <t>Eng.#KD12E7208639</t>
  </si>
  <si>
    <t>Chass.#MH1KD1276TK208626</t>
  </si>
  <si>
    <t>Eng.#KF49E7324799</t>
  </si>
  <si>
    <t>Chass.#MH1KF4974TK324604</t>
  </si>
  <si>
    <t>Eng.#KF49E7328980</t>
  </si>
  <si>
    <t>Chass.#MH1KF4973TK328823</t>
  </si>
  <si>
    <t>Eng.#KF49E7324784</t>
  </si>
  <si>
    <t>Chass.#MH1KF4978TK324847</t>
  </si>
  <si>
    <t>Eng.#KF49E7328830</t>
  </si>
  <si>
    <t>Chass.#MH1KF4971TK328836</t>
  </si>
  <si>
    <t>Eng.#KF49E7326220</t>
  </si>
  <si>
    <t>Chass.#MH1KF497XTK326194</t>
  </si>
  <si>
    <t>Eng.#DYXWTA02142</t>
  </si>
  <si>
    <t>Chass.#MD2A76BX0TWA09924</t>
  </si>
  <si>
    <t>Eng.#DYXWTM28338</t>
  </si>
  <si>
    <t>Chass.#MD2A76BX8TWM18590</t>
  </si>
  <si>
    <t>Eng.#DYXWTK02927</t>
  </si>
  <si>
    <t>Chass.#MD2A76BX2TWK11564</t>
  </si>
  <si>
    <t>Eng.#KPYY2E023388</t>
  </si>
  <si>
    <t>Chass.#KPYY2023347</t>
  </si>
  <si>
    <t>Eng.#KPYY2E023378</t>
  </si>
  <si>
    <t>Chass.#KPYY2023353</t>
  </si>
  <si>
    <t>Eng.#KPYY2E023293</t>
  </si>
  <si>
    <t>Chass.#KPYY2023241</t>
  </si>
  <si>
    <t>Eng.#KPYY1E023773</t>
  </si>
  <si>
    <t>Chass.#KPYY1023724</t>
  </si>
  <si>
    <t>Eng.#KPYY1E023791</t>
  </si>
  <si>
    <t>Chass.#KPYY1023705</t>
  </si>
  <si>
    <t>Eng.#CGA1-872720</t>
  </si>
  <si>
    <t>Chass.#DL15A-121284</t>
  </si>
  <si>
    <t>Eng.#CGA1-871784</t>
  </si>
  <si>
    <t>Chass.#DL15A-120324</t>
  </si>
  <si>
    <t>Eng.#CGA1-871611</t>
  </si>
  <si>
    <t>Chass.#DL15A-120122</t>
  </si>
  <si>
    <t>Eng.#KD12E7208860</t>
  </si>
  <si>
    <t>Chass.#MH1KD1272TK208896</t>
  </si>
  <si>
    <t>Eng.#KD12E7208748</t>
  </si>
  <si>
    <t>Chass.#MH1KD1279TK208717</t>
  </si>
  <si>
    <t>Eng.#JA81E-2100962</t>
  </si>
  <si>
    <t>Chass.#PAJJA8190TP900964</t>
  </si>
  <si>
    <t>Eng.#JF96E7265984</t>
  </si>
  <si>
    <t>Chass.#PAJJK5090TP564952</t>
  </si>
  <si>
    <t>Eng.#KD12E7208706</t>
  </si>
  <si>
    <t>Chass.#MH1KD1273TK208695</t>
  </si>
  <si>
    <t>Eng.#CGA1-867115</t>
  </si>
  <si>
    <t>Chass.#DL15A-116689</t>
  </si>
  <si>
    <t>Eng.#JA81E-2090810</t>
  </si>
  <si>
    <t>Chass.#PAJJA8190TP890860</t>
  </si>
  <si>
    <t>Eng.#JA81E-2093595</t>
  </si>
  <si>
    <t>Chass.#PAJJA8190TP893552</t>
  </si>
  <si>
    <t>Eng.#JA81E-2090996</t>
  </si>
  <si>
    <t>Chass.#PAJJA8190TP890927</t>
  </si>
  <si>
    <t>Eng.#KPYY1E023665</t>
  </si>
  <si>
    <t>Chass.#KPYY1023607</t>
  </si>
  <si>
    <t>Eng.#KPYY1E023621</t>
  </si>
  <si>
    <t>Chass.#KPYY1023671</t>
  </si>
  <si>
    <t>Eng.#KPYY1E023617</t>
  </si>
  <si>
    <t>Chass.#KPYY1023675</t>
  </si>
  <si>
    <t>Eng.#KPYY1E023718</t>
  </si>
  <si>
    <t>Chass.#KPYY1023773</t>
  </si>
  <si>
    <t>KYAY0E073971</t>
  </si>
  <si>
    <t>KYAY0073922</t>
  </si>
  <si>
    <t>KYAY0E073939</t>
  </si>
  <si>
    <t>KYAY0073957</t>
  </si>
  <si>
    <t>KYAY0E073910</t>
  </si>
  <si>
    <t>KYAY0073962</t>
  </si>
  <si>
    <t>ENG.#: DYXWTM31874</t>
  </si>
  <si>
    <t>CHASS#:MD2A76BX6TWM02453</t>
  </si>
  <si>
    <t>ENG.#: DYXWTM31299</t>
  </si>
  <si>
    <t>CHASS#:MD2A76BX3TWM02460</t>
  </si>
  <si>
    <t>ENG.#: DYXWTM25198</t>
  </si>
  <si>
    <t>CHASS#:MD2A76BX0TWM15554</t>
  </si>
  <si>
    <t>ENG.#: DYXWTM25205</t>
  </si>
  <si>
    <t>CHASS#:MD2A76BX6TWM15560</t>
  </si>
  <si>
    <t>ENG.#: DYXWTM25197</t>
  </si>
  <si>
    <t>CHASS#:MD2A76BX9TWM15567</t>
  </si>
  <si>
    <t>ENG.#: DYXWTM25168</t>
  </si>
  <si>
    <t>CHASS#:MD2A76BX0TWM15568</t>
  </si>
  <si>
    <t>ENG.#: DYXWTM25167</t>
  </si>
  <si>
    <t>CHASS#:MD2A76BX2TWM15569</t>
  </si>
  <si>
    <t>ENG.#: DYXWTM25195</t>
  </si>
  <si>
    <t>CHASS#:MD2A76BX9TWM15570</t>
  </si>
  <si>
    <t>Eng.#KPYY0E102597</t>
  </si>
  <si>
    <t>Chass.#KPYY0102574</t>
  </si>
  <si>
    <t>Eng.#KPYY0E102849</t>
  </si>
  <si>
    <t>Chass.#KPYY0102802</t>
  </si>
  <si>
    <t>Eng.#KPYY0E102969</t>
  </si>
  <si>
    <t>Chass.#KPYY0102951</t>
  </si>
  <si>
    <t>Eng.#KF49E7329556</t>
  </si>
  <si>
    <t>Chass.#MH1KF4975TK329648</t>
  </si>
  <si>
    <t>Eng.#KF49E7324248</t>
  </si>
  <si>
    <t>Chass.#MH1KF4972TK324021</t>
  </si>
  <si>
    <t>Eng.#KF49E7329559</t>
  </si>
  <si>
    <t>Chass.#MH1KF4978TK329644</t>
  </si>
  <si>
    <t>Eng.#KRHW0E009807</t>
  </si>
  <si>
    <t>Chass.#KRHW0010074</t>
  </si>
  <si>
    <t>Eng.#KRHW0E010092</t>
  </si>
  <si>
    <t>Chass.#KRHW0010070</t>
  </si>
  <si>
    <t>Eng.#KRHW0E010053</t>
  </si>
  <si>
    <t>Chass.#KRHW0010026</t>
  </si>
  <si>
    <t>Eng.#KPYY2E023182</t>
  </si>
  <si>
    <t>Chass.#KPYY2023191</t>
  </si>
  <si>
    <t>Eng.#KPYY0E102921</t>
  </si>
  <si>
    <t>Chass.#KPYY0102921</t>
  </si>
  <si>
    <t>Eng.#KPYY0E102997</t>
  </si>
  <si>
    <t>Chass.#KPYY0102963</t>
  </si>
  <si>
    <t>Eng.#KPYY0E102965</t>
  </si>
  <si>
    <t>Chass.#KPYY0102908</t>
  </si>
  <si>
    <t>HO0452</t>
  </si>
  <si>
    <t>PCX160 ROADSYNC	WW160ST-PM (RED)</t>
  </si>
  <si>
    <t>Eng.#KF46E7302499</t>
  </si>
  <si>
    <t>Chass.#MH1KF4670TK302457</t>
  </si>
  <si>
    <t>Eng.#KSWW0E422813</t>
  </si>
  <si>
    <t>Chass.#KSWX0155602</t>
  </si>
  <si>
    <t>Eng.#KSWW0E422221</t>
  </si>
  <si>
    <t>Chass.#KSWX0155624</t>
  </si>
  <si>
    <t>Eng.#KSWW0E422229</t>
  </si>
  <si>
    <t>Chass.#KSWX0155625</t>
  </si>
  <si>
    <t>Eng.#KSWW0E422208</t>
  </si>
  <si>
    <t>Chass.#KSWX0155635</t>
  </si>
  <si>
    <t>Eng.#KSWW0E429772</t>
  </si>
  <si>
    <t>Chass.#KSWX0163101</t>
  </si>
  <si>
    <t>Eng.#KSWW0E429726</t>
  </si>
  <si>
    <t>Chass.#KSWX0163126</t>
  </si>
  <si>
    <t>Eng.#KSWW0E429723</t>
  </si>
  <si>
    <t>Chass.#KSWX0163180</t>
  </si>
  <si>
    <t>ENG.# E3R2E-3869308</t>
  </si>
  <si>
    <t>CHASS.# PA0SE9810T0893408</t>
  </si>
  <si>
    <t>Eng.#LX150KEP73853</t>
  </si>
  <si>
    <t>Chass.#MH4LX3K14VJP00540</t>
  </si>
  <si>
    <t>Eng.#JA81E-0158748</t>
  </si>
  <si>
    <t>Chass.#PAJJA8190TP158877</t>
  </si>
  <si>
    <t>Eng.#JA81E-0158702</t>
  </si>
  <si>
    <t>Chass.#PAJJA8190TP158845</t>
  </si>
  <si>
    <t>Eng.#AF21-3121404</t>
  </si>
  <si>
    <t>Chass.#EA12H-121589</t>
  </si>
  <si>
    <t>Eng.#KD12E7208462</t>
  </si>
  <si>
    <t>Chass.#MH1KD1271TK208453</t>
  </si>
  <si>
    <t>Eng.#DYXWTA03557</t>
  </si>
  <si>
    <t>Chass.#MD2A76BX3TWA11070</t>
  </si>
  <si>
    <t>Eng.#DYXWTA03559</t>
  </si>
  <si>
    <t>Chass.#MD2A76BX0TWA11074</t>
  </si>
  <si>
    <t>Eng.#DYXWTA03597</t>
  </si>
  <si>
    <t>Chass.#MD2A76BX0TWA11060</t>
  </si>
  <si>
    <t>Eng.#DYXWTA03600</t>
  </si>
  <si>
    <t>Chass.#MD2A76BX1TWA11066</t>
  </si>
  <si>
    <t>Eng.# E35AE-0121792</t>
  </si>
  <si>
    <t>Chass.# PA0SEM420T0008581</t>
  </si>
  <si>
    <t>Eng.#KPYY1E023741</t>
  </si>
  <si>
    <t>Chass.#KPYY1023793</t>
  </si>
  <si>
    <t>Eng.#KPYY1E023754</t>
  </si>
  <si>
    <t>Chass.#KPYY1023742</t>
  </si>
  <si>
    <t>Eng.#KPYY1E023400</t>
  </si>
  <si>
    <t>Chass.#KPYY1023316</t>
  </si>
  <si>
    <t>Eng.#KF51E7350716</t>
  </si>
  <si>
    <t>Chass.#MH1KF5170TK350702</t>
  </si>
  <si>
    <t>Eng.#DYXWTM25567</t>
  </si>
  <si>
    <t>Chass.#MD2A76BXXTWM15979</t>
  </si>
  <si>
    <t>Eng.#DYXWTA09476</t>
  </si>
  <si>
    <t>Chass.#MD2A76BX4TWA16892</t>
  </si>
  <si>
    <t>Eng.#DYXWTM25486</t>
  </si>
  <si>
    <t>Chass.#MD2A76BX2TWM15930</t>
  </si>
  <si>
    <t>Eng.#LX150KEP74040</t>
  </si>
  <si>
    <t>Chass.#MH4LX3K14VJP00599</t>
  </si>
  <si>
    <t>Eng.#AF21-3170327</t>
  </si>
  <si>
    <t>Chass.#EA12H-123086</t>
  </si>
  <si>
    <t>Eng.#G3V9E-0021997</t>
  </si>
  <si>
    <t>Chass.#PA0SG9910S0009807</t>
  </si>
  <si>
    <t>ENG.# LX150KEP72998</t>
  </si>
  <si>
    <t>CHASS.# MH4LX3K13VJP00173</t>
  </si>
  <si>
    <t>BC175AEBGY681</t>
  </si>
  <si>
    <t>BC175N-BG2128</t>
  </si>
  <si>
    <t>BC175AEBGY683</t>
  </si>
  <si>
    <t>BC175N-BG2130</t>
  </si>
  <si>
    <t>BC175AEBGY684</t>
  </si>
  <si>
    <t>BC175N-BG2131</t>
  </si>
  <si>
    <t>BC175AEBGY685</t>
  </si>
  <si>
    <t>BC175N-BG2132</t>
  </si>
  <si>
    <t>BC175AEBGY688</t>
  </si>
  <si>
    <t>BC175N-BG2135</t>
  </si>
  <si>
    <t>Eng.#KD12E7207491</t>
  </si>
  <si>
    <t>Chass.#MH1KD1279TK207485</t>
  </si>
  <si>
    <t>Eng.#CGA1-867176</t>
  </si>
  <si>
    <t>Chass.#DL15A-116815</t>
  </si>
  <si>
    <t>Eng.#CGA1-868234</t>
  </si>
  <si>
    <t>Chass.#DR15A-117562</t>
  </si>
  <si>
    <t>Eng.#CGA1-867078</t>
  </si>
  <si>
    <t>Chass.#DL15A-116643</t>
  </si>
  <si>
    <t>Eng.#CGA1-868044</t>
  </si>
  <si>
    <t>Chass.#DR15A-117448</t>
  </si>
  <si>
    <t>Eng.#CGA1-866898</t>
  </si>
  <si>
    <t>Chass.#DL15A-116508</t>
  </si>
  <si>
    <t>Eng.#CGA1-866012</t>
  </si>
  <si>
    <t>Chass.#DL15A-115701</t>
  </si>
  <si>
    <t>Eng.#JA81E-0158751</t>
  </si>
  <si>
    <t>Chass.#PAJJA8190TP158871</t>
  </si>
  <si>
    <t>Eng.#JA81E-0158778</t>
  </si>
  <si>
    <t>Chass.#PAJJA8190TP158802</t>
  </si>
  <si>
    <t>Eng.#JA81E-0158759</t>
  </si>
  <si>
    <t>Chass.#PAJJA8190TP158864</t>
  </si>
  <si>
    <t>Eng.#KRHW0E010145</t>
  </si>
  <si>
    <t>Chass.#KRHW0010137</t>
  </si>
  <si>
    <t>Eng.#KRHW0E010120</t>
  </si>
  <si>
    <t>Chass.#KRHW0010072</t>
  </si>
  <si>
    <t>Eng.#AF21-3121396</t>
  </si>
  <si>
    <t>Chass.#EA12H-121582</t>
  </si>
  <si>
    <t>Eng.#KF49E7325687</t>
  </si>
  <si>
    <t>Chass.#MH1KF4973TK325422</t>
  </si>
  <si>
    <t>Eng.#156FMI2T5054230</t>
  </si>
  <si>
    <t>Chass.#LX8PCJ501TE001782</t>
  </si>
  <si>
    <t>Eng.#156FMI2T5054277</t>
  </si>
  <si>
    <t>Chass.#LX8PCJ501TE001829</t>
  </si>
  <si>
    <t>Eng.#KF46E7303143</t>
  </si>
  <si>
    <t>Chass.#MH1KF4675TK303104</t>
  </si>
  <si>
    <t>Eng.#KPYY1E023752</t>
  </si>
  <si>
    <t>Chass.#KPYY1023744</t>
  </si>
  <si>
    <t>Eng.#KPYY1E023746</t>
  </si>
  <si>
    <t>Chass.#KPYY1023748</t>
  </si>
  <si>
    <t>Eng.#LX150KEP72935</t>
  </si>
  <si>
    <t>Chass.#MH4LX3K17VJP00080</t>
  </si>
  <si>
    <t>Eng.#KF49E7325582</t>
  </si>
  <si>
    <t>Chass.#MH1KF4970TK325457</t>
  </si>
  <si>
    <t>Eng.#KF49E7329809</t>
  </si>
  <si>
    <t>Chass.#MH1KF4971TK329775</t>
  </si>
  <si>
    <t>Eng.#KF49E7328937</t>
  </si>
  <si>
    <t>Chass.#MH1KF4974TK328815</t>
  </si>
  <si>
    <t>Eng.#JA81E-0158720</t>
  </si>
  <si>
    <t>Chass.#PAJJA8190TP158857</t>
  </si>
  <si>
    <t>Eng.#JA81E-0158782</t>
  </si>
  <si>
    <t>Chass.#PAJJA8190TP158806</t>
  </si>
  <si>
    <t>Eng.#JA81E-2097206</t>
  </si>
  <si>
    <t>Chass.#PAJJA8190TP897297</t>
  </si>
  <si>
    <t>Eng.#KPYY0E100290</t>
  </si>
  <si>
    <t>Chass.#KPYY0100204</t>
  </si>
  <si>
    <t>Eng.#KPYY0E100293</t>
  </si>
  <si>
    <t>Chass.#KPYY0100222</t>
  </si>
  <si>
    <t>Eng.#JA81E-2100814</t>
  </si>
  <si>
    <t>Chass.#PAJJA8190TP900860</t>
  </si>
  <si>
    <t>Eng.#JA81E-2097187</t>
  </si>
  <si>
    <t>Chass.#PAJJA8190TP897120</t>
  </si>
  <si>
    <t>Eng.#JA81E-2096991</t>
  </si>
  <si>
    <t>Chass.#PAJJA8190TP896919</t>
  </si>
  <si>
    <t>Eng.#JA81E-2099358</t>
  </si>
  <si>
    <t>Chass.#PAJJA8190TP899347</t>
  </si>
  <si>
    <t>Eng.#JA81E-2101028</t>
  </si>
  <si>
    <t>Chass.#PAJJA8190TP901071</t>
  </si>
  <si>
    <t>Eng.#JA81E-2100804</t>
  </si>
  <si>
    <t>Chass.#PAJJA8190TP900862</t>
  </si>
  <si>
    <t>Eng.#KF49E7329259</t>
  </si>
  <si>
    <t>Chass.#MH1KF4971TK329145</t>
  </si>
  <si>
    <t>Eng.#KPYY1E023704</t>
  </si>
  <si>
    <t>Chass.#KPYY1023767</t>
  </si>
  <si>
    <t>Eng.#KF49E7326181</t>
  </si>
  <si>
    <t>Chass.#MH1KF4978TK326145</t>
  </si>
  <si>
    <t>Eng.#KD12E7209395</t>
  </si>
  <si>
    <t>Chass.#MH1KD1270TK209352</t>
  </si>
  <si>
    <t>Eng.#KD12E7209361</t>
  </si>
  <si>
    <t>Chass.#MH1KD1274TK209449</t>
  </si>
  <si>
    <t>Eng.#KD12E7209355</t>
  </si>
  <si>
    <t>Chass.#MH1KD1272TK209434</t>
  </si>
  <si>
    <t>Eng.#KF51E7349644</t>
  </si>
  <si>
    <t>Chass.#MH1KF5172TK349681</t>
  </si>
  <si>
    <t>Eng.#KPYY0E102474</t>
  </si>
  <si>
    <t>Chass.#KPYY0102439</t>
  </si>
  <si>
    <t>BC175AEBGY690</t>
  </si>
  <si>
    <t>BC175N-BG2137</t>
  </si>
  <si>
    <t>BC175AEBGY686</t>
  </si>
  <si>
    <t>BC175N-BG2133</t>
  </si>
  <si>
    <t>Eng.#KF51E7350713</t>
  </si>
  <si>
    <t>Chass.#MH1KF5179TK350696</t>
  </si>
  <si>
    <t>Eng.#DYXWTK06416</t>
  </si>
  <si>
    <t>Chass.#MD2A76BX9TWK15501</t>
  </si>
  <si>
    <t>Eng.#EG3R01*AKK005300*</t>
  </si>
  <si>
    <t>Chass.#LC6JCK5B9V0005573</t>
  </si>
  <si>
    <t>Eng.#EG3R01*AKK005455*</t>
  </si>
  <si>
    <t>Chass.#LC6JCK5B7V0005474</t>
  </si>
  <si>
    <t>Eng.#KD12E7209479</t>
  </si>
  <si>
    <t>Chass.#MH1KD1270TK209531</t>
  </si>
  <si>
    <t>Eng.#KD12E7209350</t>
  </si>
  <si>
    <t>Chass.#MH1KD1274TK209337</t>
  </si>
  <si>
    <t>Eng.#KPYY1E023731</t>
  </si>
  <si>
    <t>Chass.#KPYY1023712</t>
  </si>
  <si>
    <t>Eng.#KPYY1E023779</t>
  </si>
  <si>
    <t>Chass.#KPYY1023738</t>
  </si>
  <si>
    <t>Eng.#KPYY1E023775</t>
  </si>
  <si>
    <t>Chass.#KPYY1023722</t>
  </si>
  <si>
    <t>Eng.#KPYY1E023769</t>
  </si>
  <si>
    <t>Chass.#KPYY1023728</t>
  </si>
  <si>
    <t>Eng.#KPYY1E023768</t>
  </si>
  <si>
    <t>Chass.#KPYY1023729</t>
  </si>
  <si>
    <t>ENG.#JF96E7265539</t>
  </si>
  <si>
    <t>CHASS.#PAJJK5090TP564540</t>
  </si>
  <si>
    <t>ENG.#KD12E7208723</t>
  </si>
  <si>
    <t>CHASS.#MH1KD1270TK208685</t>
  </si>
  <si>
    <t>ENG.#KD12E7208737</t>
  </si>
  <si>
    <t>CHASS.#MH1KD1277TK208702</t>
  </si>
  <si>
    <t>ENG.#KD12E7208858</t>
  </si>
  <si>
    <t>CHASS.#MH1KD1271TK208890</t>
  </si>
  <si>
    <t>ENG.#KD12E7208880</t>
  </si>
  <si>
    <t>CHASS.#MH1KD127XTK208872</t>
  </si>
  <si>
    <t>Eng.#KD12E7209268</t>
  </si>
  <si>
    <t>Chass.#MH1KD1271TK209330</t>
  </si>
  <si>
    <t>Eng.#DYXWTA09435</t>
  </si>
  <si>
    <t>Chass.#MD2A76BX8TWA16880</t>
  </si>
  <si>
    <t>Eng.#KYAY0E074908</t>
  </si>
  <si>
    <t>Chass.#KYAY0074951</t>
  </si>
  <si>
    <t>Eng.#AF21-3121392</t>
  </si>
  <si>
    <t>Chass.#EA12H-121580</t>
  </si>
  <si>
    <t>Eng.#JEXWNH51069</t>
  </si>
  <si>
    <t>Chass.#MD2B24BX5NWH85539</t>
  </si>
  <si>
    <t>Eng.#KPYY0E102942</t>
  </si>
  <si>
    <t>Chass.#KPYY0102993</t>
  </si>
  <si>
    <t>Eng.#JA81E-2100833</t>
  </si>
  <si>
    <t>Chass.#PAJJA8190TP900890</t>
  </si>
  <si>
    <t>Eng.#JA81E-0158712</t>
  </si>
  <si>
    <t>Chass.#PAJJA8190TP158855</t>
  </si>
  <si>
    <t>Eng.#EG2D01*ANN002920*</t>
  </si>
  <si>
    <t>Chass.#LC6TDKMB4V0003012</t>
  </si>
  <si>
    <t>Eng.#DYXWTM28491</t>
  </si>
  <si>
    <t>Chass.#MD2A76BXXTWA18929</t>
  </si>
  <si>
    <t>Eng.#DYXWTA00860</t>
  </si>
  <si>
    <t>Chass.#MD2A76BX5TWA08252</t>
  </si>
  <si>
    <t>Eng.#DYXWTM28490</t>
  </si>
  <si>
    <t>Chass.#MD2A76BX8TWA18881</t>
  </si>
  <si>
    <t>Eng.#DYXWTM28493</t>
  </si>
  <si>
    <t>Chass.#MD2A76BX8TWA18931</t>
  </si>
  <si>
    <t>Eng.#DYXWTM28435</t>
  </si>
  <si>
    <t>Chass.#MD2A76BX2TWM18715</t>
  </si>
  <si>
    <t>Eng.#EG3R01*AKK004789*</t>
  </si>
  <si>
    <t>Chass.#LC6JCK5B7V0004826</t>
  </si>
  <si>
    <t>ENG.#KD12E7208592</t>
  </si>
  <si>
    <t>CHASS.#MH1KD1278TK208577</t>
  </si>
  <si>
    <t>AF26-6382586</t>
  </si>
  <si>
    <t>EN11G-202505</t>
  </si>
  <si>
    <t>M2CLB/Stock</t>
  </si>
  <si>
    <t>Eng.#LX150KEP73863</t>
  </si>
  <si>
    <t>Chass.#MH4LX3K13VJP00531</t>
  </si>
  <si>
    <t>Eng.#KD12E7209404</t>
  </si>
  <si>
    <t>Chass.#MH1KD1276TK209405</t>
  </si>
  <si>
    <t>Eng.#KPYY0E102943</t>
  </si>
  <si>
    <t>Chass.#KPYY0102992</t>
  </si>
  <si>
    <t>Eng.#G3V9E-0022480</t>
  </si>
  <si>
    <t>Chass.#PA0SG9910S0010571</t>
  </si>
  <si>
    <t>Eng.#DYXWTM24159</t>
  </si>
  <si>
    <t>Chass.#MD2A76BX4TWM15671</t>
  </si>
  <si>
    <t>Eng.#KF49E7328974</t>
  </si>
  <si>
    <t>Chass.#MH1KF4976TK328816</t>
  </si>
  <si>
    <t>Eng.#KF49E7329828</t>
  </si>
  <si>
    <t>Chass.#MH1KF4974TK329768</t>
  </si>
  <si>
    <t>Eng.#JA81E-0175164</t>
  </si>
  <si>
    <t>Chass.#PAJJA8190TP175234</t>
  </si>
  <si>
    <t>Eng.#JA81E-0175153</t>
  </si>
  <si>
    <t>Chass.#PAJJA8190TP175243</t>
  </si>
  <si>
    <t>Eng.#KD12E7208517</t>
  </si>
  <si>
    <t>Chass.#MH1KD1274TK208544</t>
  </si>
  <si>
    <t>Eng.#KD12E7208456</t>
  </si>
  <si>
    <t>Chass.#MH1KD1275TK208455</t>
  </si>
  <si>
    <t>CGA1-874092</t>
  </si>
  <si>
    <t>DL16A-108136</t>
  </si>
  <si>
    <t>CGA1-874093</t>
  </si>
  <si>
    <t>DL16A-108134</t>
  </si>
  <si>
    <t>Eng.#KD12E7209531</t>
  </si>
  <si>
    <t>Chass.#MH1KD1270TK209478</t>
  </si>
  <si>
    <t>Eng.#KD12E7209317</t>
  </si>
  <si>
    <t>Chass.#MH1KD1279TK209284</t>
  </si>
  <si>
    <t>Eng.#DYXWTM37693</t>
  </si>
  <si>
    <t>Chass.#MD2A76BX5TWA07229</t>
  </si>
  <si>
    <t>Eng.#DYXWTM37703</t>
  </si>
  <si>
    <t>Chass.#MD2A76BX5TWA07232</t>
  </si>
  <si>
    <t>Eng.#DYXWTM37683</t>
  </si>
  <si>
    <t>Chass.#MD2A76BX9TWA07220</t>
  </si>
  <si>
    <t>E31XE-0149174</t>
  </si>
  <si>
    <t>MH3SEJ940T0081369</t>
  </si>
  <si>
    <t>Eng.#LX150KEP73898</t>
  </si>
  <si>
    <t>Chass.#MH4LX3K13VJP00545</t>
  </si>
  <si>
    <t>ENG.#E3W7E0268292</t>
  </si>
  <si>
    <t>CHASS.#PA0RE3210R0267486</t>
  </si>
  <si>
    <t>Eng.#JF96E7197232</t>
  </si>
  <si>
    <t>Chass.#PAJJK5090TP515518</t>
  </si>
  <si>
    <t>ENG.# E3W7E0229512</t>
  </si>
  <si>
    <t>CHAS.#PA0RE3210N0228787</t>
  </si>
  <si>
    <t>Eng.#156FMI2T5053844</t>
  </si>
  <si>
    <t>Chass.#LX8PCJ507TE001396</t>
  </si>
  <si>
    <t>Eng.#156FMI2T5054104</t>
  </si>
  <si>
    <t>Chass.#LX8PCJ507TE001656</t>
  </si>
  <si>
    <t>Eng.#156FMI2T5054041</t>
  </si>
  <si>
    <t>Chass.#LX8PCJ509TE001593</t>
  </si>
  <si>
    <t>Eng.#156FMI2T5054144</t>
  </si>
  <si>
    <t>Chass.#LX8PCJ508TE001696</t>
  </si>
  <si>
    <t>Eng.#156FMI2T5053931</t>
  </si>
  <si>
    <t>Chass.#LX8PCJ502TE001483</t>
  </si>
  <si>
    <t>Eng.#JA81E-2090911</t>
  </si>
  <si>
    <t>Chass.#PAJJA8190TP890939</t>
  </si>
  <si>
    <t>Eng.#KYAY0E073950</t>
  </si>
  <si>
    <t>Chass.#KYAY0073942</t>
  </si>
  <si>
    <t>Eng.#KPYY0E102834</t>
  </si>
  <si>
    <t>Chass.#KPYY0102880</t>
  </si>
  <si>
    <t>Eng.#KF49E7329802</t>
  </si>
  <si>
    <t>Chass.#MH1KF4977TK329795</t>
  </si>
  <si>
    <t>Eng.#KYAY0E074998</t>
  </si>
  <si>
    <t>Chass.#KYAY0074924</t>
  </si>
  <si>
    <t>Eng.#KYAY0E074996</t>
  </si>
  <si>
    <t>Chass.#KYAY0074929</t>
  </si>
  <si>
    <t>Eng.#KYAY0E074914</t>
  </si>
  <si>
    <t>Chass.#KYAY0074950</t>
  </si>
  <si>
    <t>Eng.#KYAY0E074992</t>
  </si>
  <si>
    <t>Chass.#KYAY0074932</t>
  </si>
  <si>
    <t>Eng.#KF46E7303031</t>
  </si>
  <si>
    <t>Chass.#MH1KF4679TK302490</t>
  </si>
  <si>
    <t>Eng.#KRHW0E009524</t>
  </si>
  <si>
    <t>Chass.#KRHW0009506</t>
  </si>
  <si>
    <t>Eng.#CGA1-867104</t>
  </si>
  <si>
    <t>Chass.#DL15A-116680</t>
  </si>
  <si>
    <t>AZXWSJ14791</t>
  </si>
  <si>
    <t>MD2B51BX8TWJ01812</t>
  </si>
  <si>
    <t>AZXWSJ11611</t>
  </si>
  <si>
    <t>MD2B51BX5TWJ01492</t>
  </si>
  <si>
    <t>Eng.#CGA1-867722</t>
  </si>
  <si>
    <t>Chass.#DL15A-117188</t>
  </si>
  <si>
    <t>Eng.#CGA1-867499</t>
  </si>
  <si>
    <t>Chass.#DL15A-116989</t>
  </si>
  <si>
    <t>Eng.#CGA1-867160</t>
  </si>
  <si>
    <t>Chass.#DL15A-116739</t>
  </si>
  <si>
    <t>Eng.#CGA1-866034</t>
  </si>
  <si>
    <t>Chass.#DL15A-115729</t>
  </si>
  <si>
    <t>Eng.#CGA1-866153</t>
  </si>
  <si>
    <t>Chass.#DL15A-115851</t>
  </si>
  <si>
    <t xml:space="preserve">Eng.#EG3R01*AKK005204* </t>
  </si>
  <si>
    <t>Chass.#LC6JCK5B2V0005656</t>
  </si>
  <si>
    <t>Eng.#KYAY0E075000</t>
  </si>
  <si>
    <t>Chass.#KYAY0074926</t>
  </si>
  <si>
    <t>Eng.#KD12E7209448</t>
  </si>
  <si>
    <t>Chass.#MH1KD1270TK209397</t>
  </si>
  <si>
    <t>Eng.#KYAY0E074937</t>
  </si>
  <si>
    <t>Chass.#KYAY0074923</t>
  </si>
  <si>
    <t>Eng.#156FMI2T5054259</t>
  </si>
  <si>
    <t>Chass.#LX8PCJ504TE001811</t>
  </si>
  <si>
    <t>Eng.#156FMI2T5054079</t>
  </si>
  <si>
    <t>Chass.#LX8PCJ502TE001631</t>
  </si>
  <si>
    <t>Eng.#KRHW0E010130</t>
  </si>
  <si>
    <t>Chass.#KRHW0010129</t>
  </si>
  <si>
    <t>Eng.#KRHW0E010057</t>
  </si>
  <si>
    <t>Chass.#KRHW0010139</t>
  </si>
  <si>
    <t>Eng.# AF24-1163842</t>
  </si>
  <si>
    <t>Chass.# EA23J-210149</t>
  </si>
  <si>
    <t>Eng.#KC46E-5040516</t>
  </si>
  <si>
    <t>Chass.#RLHKC4697RY003828</t>
  </si>
  <si>
    <t>Eng.#KSWW0E428819</t>
  </si>
  <si>
    <t>Chass.#KSWX0162860</t>
  </si>
  <si>
    <t>Eng.#KF51E7222557</t>
  </si>
  <si>
    <t>Chass.#MH1KF5170PK222689</t>
  </si>
  <si>
    <t>Eng.#JA81E-0171509</t>
  </si>
  <si>
    <t>Chass.#PAJJA8190TP171699</t>
  </si>
  <si>
    <t>Eng.#JA81E-0174377</t>
  </si>
  <si>
    <t>Chass.#PAJJA8190TP174428</t>
  </si>
  <si>
    <t>Eng.#JA81E-0174600</t>
  </si>
  <si>
    <t>Chass.#PAJJA8190TP174697</t>
  </si>
  <si>
    <t>Eng.#JA81E-0174689</t>
  </si>
  <si>
    <t>Chass.#PAJJA8190TP174708</t>
  </si>
  <si>
    <t>Eng.#JA81E-0174653</t>
  </si>
  <si>
    <t>Chass.#PAJJA8190TP174741</t>
  </si>
  <si>
    <t>Eng.#E3W7E0298098</t>
  </si>
  <si>
    <t>Chass.#PA0RE3210S0297191</t>
  </si>
  <si>
    <t>ENG#AZXWTL19609</t>
  </si>
  <si>
    <t>CHASS#MD2B51BX8TWL89931</t>
  </si>
  <si>
    <t>ENG#AZXWTL19604</t>
  </si>
  <si>
    <t>CHASS#MD2B51BXXTWL89932</t>
  </si>
  <si>
    <t>ENG#AZXWSH44882</t>
  </si>
  <si>
    <t>CHASS#MD2B51BX3SWH30086</t>
  </si>
  <si>
    <t>ENG#AZXWSH41940</t>
  </si>
  <si>
    <t>CHASS#MD2B51BX6SWH30048</t>
  </si>
  <si>
    <t>ENG#AZXWSH44930</t>
  </si>
  <si>
    <t>CHASS#MD2B51BX9SWH30111</t>
  </si>
  <si>
    <t>ENG#AZXWSH35461</t>
  </si>
  <si>
    <t>CHASS#MD2B51BX2SWH30094</t>
  </si>
  <si>
    <t>ENG#G3V4E-0128509</t>
  </si>
  <si>
    <t>CHASS#PA0SGA310S0027720</t>
  </si>
  <si>
    <t>Eng.#G3V9E-0022048</t>
  </si>
  <si>
    <t>Chass.#PA0SG9910S0009856</t>
  </si>
  <si>
    <t>Eng.#KPGR0E016694</t>
  </si>
  <si>
    <t>Chass.#KPGR0016629</t>
  </si>
  <si>
    <t>Eng.#LX150KEP73468</t>
  </si>
  <si>
    <t>Chass.#MH4LX3K15VJP00398</t>
  </si>
  <si>
    <t>Eng.#KF51E7349183</t>
  </si>
  <si>
    <t>Chass.#MH1KF5177TK349157</t>
  </si>
  <si>
    <t>Eng.#KF51E7354135</t>
  </si>
  <si>
    <t>Chass.#MH1KF5177TK354195</t>
  </si>
  <si>
    <t>Eng.#156FMI2T5052044</t>
  </si>
  <si>
    <t>Chass.#LX8PCJ507TE001186</t>
  </si>
  <si>
    <t>Eng.#156FMI2T5051910</t>
  </si>
  <si>
    <t>Chass.#LX8PCJ508TE001052</t>
  </si>
  <si>
    <t>Eng.#156FMI2T5052199</t>
  </si>
  <si>
    <t>Chass.#LX8PCJ504TE001341</t>
  </si>
  <si>
    <t>ENG.#AZXWSE07877</t>
  </si>
  <si>
    <t>CHASS.#MD2B51BX0SWF77733</t>
  </si>
  <si>
    <t>ENG.#AZXWSJ11707</t>
  </si>
  <si>
    <t>CHASS.#MD2B51BX2TWJ01420</t>
  </si>
  <si>
    <t>ENG#AZXWSG78112</t>
  </si>
  <si>
    <t>CHASS#MD2B51BX2SWG83729</t>
  </si>
  <si>
    <t>ENG#AZXWSG83999</t>
  </si>
  <si>
    <t>CHASS#MD2B51BX4SWG27100</t>
  </si>
  <si>
    <t>ENG#AZXWSG83972</t>
  </si>
  <si>
    <t>CHASS#MD2B51BX7SWG27074</t>
  </si>
  <si>
    <t>ENG#AZXWSG84001</t>
  </si>
  <si>
    <t>CHASS#MD2B51BX1SWG27099</t>
  </si>
  <si>
    <t>Eng.#156FMI2T5053926</t>
  </si>
  <si>
    <t>Chass.#LX8PCJ509TE001478</t>
  </si>
  <si>
    <t>Eng.#CGA1-867762</t>
  </si>
  <si>
    <t>Chass.#DL15A-117222</t>
  </si>
  <si>
    <t>Eng.#JA81E-0175059</t>
  </si>
  <si>
    <t>Chass.#PAJJA8190TP175137</t>
  </si>
  <si>
    <t>Eng.#KD12E7208938</t>
  </si>
  <si>
    <t>Chass.#MH1KD127XTK208936</t>
  </si>
  <si>
    <t>Eng.#KF49E7329839</t>
  </si>
  <si>
    <t>Chass.#MH1KF497XTK329760</t>
  </si>
  <si>
    <t>Eng.#KF49E7329582</t>
  </si>
  <si>
    <t>Chass.#MH1KF4970TK329623</t>
  </si>
  <si>
    <t>Eng.#KRHW0E010137</t>
  </si>
  <si>
    <t>Chass.#KRHW0010138</t>
  </si>
  <si>
    <t>Eng.#KRHW0E010147</t>
  </si>
  <si>
    <t>Chass.#KRHW0010136</t>
  </si>
  <si>
    <t>Eng.#G3V9E-0022493</t>
  </si>
  <si>
    <t>Chass.#PA0SG9910S0010584</t>
  </si>
  <si>
    <t>Eng.#G3V9E-0021976</t>
  </si>
  <si>
    <t>Chass.#PA0SG9910S0009785</t>
  </si>
  <si>
    <t>ENG.# AF26-6226221</t>
  </si>
  <si>
    <t>CHASS.# EN11G-100669</t>
  </si>
  <si>
    <t>Eng.#JA81E-0175173</t>
  </si>
  <si>
    <t>Chass.#PAJJA8190TP175223</t>
  </si>
  <si>
    <t>Eng.#JA81E-0175185</t>
  </si>
  <si>
    <t>Chass.#PAJJA8190TP175212</t>
  </si>
  <si>
    <t>Eng.#JA81E-0175111</t>
  </si>
  <si>
    <t>Chass.#PAJJA8190TP175290</t>
  </si>
  <si>
    <t>Eng.#KPGR0E016692</t>
  </si>
  <si>
    <t>Chass.#KPGR0016631</t>
  </si>
  <si>
    <t>Eng.#JA81E-0175154</t>
  </si>
  <si>
    <t>Chass.#PAJJA8190TP175244</t>
  </si>
  <si>
    <t>Eng.#KPYY0E102986</t>
  </si>
  <si>
    <t>Chass.#KPYY0102914</t>
  </si>
  <si>
    <t>Eng.#KPYY0E102838</t>
  </si>
  <si>
    <t>Chass.#KPYY0102876</t>
  </si>
  <si>
    <t>Eng.#KPYY0E102784</t>
  </si>
  <si>
    <t>Chass.#KPYY0102794</t>
  </si>
  <si>
    <t>Eng.#KF49E7326997</t>
  </si>
  <si>
    <t>Chass.#MH1KF4972TK327078</t>
  </si>
  <si>
    <t>EG2D01*ANN005322*</t>
  </si>
  <si>
    <t>LC6TDKMB3V0005334</t>
  </si>
  <si>
    <t>EG2D01*ANN005811*</t>
  </si>
  <si>
    <t>LC6TDKMB5V0005710</t>
  </si>
  <si>
    <t>Eng.#KD12E7208785</t>
  </si>
  <si>
    <t>Chass.#MH1KD1277TK208814</t>
  </si>
  <si>
    <t>Eng.#KD12E7208850</t>
  </si>
  <si>
    <t>Chass.#MH1KD1270TK208802</t>
  </si>
  <si>
    <t>Eng.#G3V9E-0027857</t>
  </si>
  <si>
    <t>Chass.#PA0SG9910S0015747</t>
  </si>
  <si>
    <t>Eng.#CGA1-867815</t>
  </si>
  <si>
    <t>Chass.#DR15A-117271</t>
  </si>
  <si>
    <t>Eng.#CGA1-866210</t>
  </si>
  <si>
    <t>Chass.#DL15A-115911</t>
  </si>
  <si>
    <t>Eng.#CGA1-868059</t>
  </si>
  <si>
    <t>Chass.#DR15A-117464</t>
  </si>
  <si>
    <t>Eng.#CGA1-866767</t>
  </si>
  <si>
    <t>Chass.#DL15A-116344</t>
  </si>
  <si>
    <t>Eng.#KPYY0E102976</t>
  </si>
  <si>
    <t>Chass.#KPYY0102972</t>
  </si>
  <si>
    <t>Eng.#KPYY0E102906</t>
  </si>
  <si>
    <t>Chass.#KPYY0102936</t>
  </si>
  <si>
    <t>Eng.#KPYY0E102968</t>
  </si>
  <si>
    <t>Chass.#KPYY0102952</t>
  </si>
  <si>
    <t>Eng.#KPYY0E102977</t>
  </si>
  <si>
    <t>Chass.#KPYY0102975</t>
  </si>
  <si>
    <t>Eng.#KPYY0E102937</t>
  </si>
  <si>
    <t>Chass.#KPYY0102998</t>
  </si>
  <si>
    <t>Eng.#DYXWTM25224</t>
  </si>
  <si>
    <t>Chass.#MD2A76BX7TWM15650</t>
  </si>
  <si>
    <t>Eng.#DYXWTM25261</t>
  </si>
  <si>
    <t>Chass.#MD2A76BX3TWM15662</t>
  </si>
  <si>
    <t>Eng.#DYXWTL76571</t>
  </si>
  <si>
    <t>Chass.#MD2A76BX6TWL11957</t>
  </si>
  <si>
    <t>Eng.#DYXWTL76569</t>
  </si>
  <si>
    <t>Chass.#MD2A76BX2TWL11955</t>
  </si>
  <si>
    <t>Eng.#DYXWTL76573</t>
  </si>
  <si>
    <t>Chass.#MD2A76BX3TWL11964</t>
  </si>
  <si>
    <t>Eng.#DYXWTM37690</t>
  </si>
  <si>
    <t>Chass.#MD2A76BX9TWA07217</t>
  </si>
  <si>
    <t>Eng.#DYXWTM36814</t>
  </si>
  <si>
    <t>Chass.#MD2A76BX8TWM05743</t>
  </si>
  <si>
    <t>Eng.#DYXWTM37651</t>
  </si>
  <si>
    <t>Chass.#MD2A76BX6TWA07224</t>
  </si>
  <si>
    <t>Eng.#DYXWTM36713</t>
  </si>
  <si>
    <t>Chass.#MD2A76BX4TWM05691</t>
  </si>
  <si>
    <t>Eng.#DYXWTM37686</t>
  </si>
  <si>
    <t>Chass.#MD2A76BX7TWA07233</t>
  </si>
  <si>
    <t>Eng.#DYXWTM32550</t>
  </si>
  <si>
    <t>Chass.#MD2A76BX5TWM05747</t>
  </si>
  <si>
    <t>Eng.#DYXWTM32587</t>
  </si>
  <si>
    <t>Chass.#MD2A76BX7TWM05748</t>
  </si>
  <si>
    <t>Eng.#KD12E7208465</t>
  </si>
  <si>
    <t>Chass.#MH1KD1277TK208540</t>
  </si>
  <si>
    <t>TR0015</t>
  </si>
  <si>
    <t>BAJAJ RE SPECIAL EDITION (WHITE)</t>
  </si>
  <si>
    <t>Eng.#AZXWSG75568</t>
  </si>
  <si>
    <t>Chas.#MD2B51BX9SWG83341</t>
  </si>
  <si>
    <t>Eng.#KE03E-5324840</t>
  </si>
  <si>
    <t>Chass.#JH2KE03A1NK700577</t>
  </si>
  <si>
    <t>Eng.#KD12E7203844</t>
  </si>
  <si>
    <t>Chass.#MH1KD1271TK203818</t>
  </si>
  <si>
    <t>Eng.#CGA1-868335</t>
  </si>
  <si>
    <t>Chass.#DL15A-117693</t>
  </si>
  <si>
    <t>Eng.#CGA1-868367</t>
  </si>
  <si>
    <t>Chass.#DL15A-117692</t>
  </si>
  <si>
    <t>Eng.#KD12E7209767</t>
  </si>
  <si>
    <t>Chass.#MH1KD1273TK209829</t>
  </si>
  <si>
    <t>Eng.#KD12E7209834</t>
  </si>
  <si>
    <t>Chass.#MH1KD1279TK209785</t>
  </si>
  <si>
    <t>Eng.#G3V9E-0027937</t>
  </si>
  <si>
    <t>Chass.#PA0SG9910S0015825</t>
  </si>
  <si>
    <t>Eng.#G3V9E-0028374</t>
  </si>
  <si>
    <t>Chass.#PA0SG9910S0016185</t>
  </si>
  <si>
    <t>Eng.#KPYY0E102995</t>
  </si>
  <si>
    <t>Chass.#KPYY0102965</t>
  </si>
  <si>
    <t>Eng.#KPYY0E102841</t>
  </si>
  <si>
    <t>Chass.#KPYY0102873</t>
  </si>
  <si>
    <t>Eng.#KPYY0E102903</t>
  </si>
  <si>
    <t>Chass.#KPYY0102939</t>
  </si>
  <si>
    <t>Eng.#KPYY0E102994</t>
  </si>
  <si>
    <t>Chass.#KPYY0102966</t>
  </si>
  <si>
    <t>Eng.#KRHW0E010097</t>
  </si>
  <si>
    <t>Chass.#KRHW0010071</t>
  </si>
  <si>
    <t>Eng.#KRHW0E009960</t>
  </si>
  <si>
    <t>Chass.#KRHW0010090</t>
  </si>
  <si>
    <t>Eng.#KD12E7209911</t>
  </si>
  <si>
    <t>Chass.#MH1KD1276TK209937</t>
  </si>
  <si>
    <t>Eng.#LX150KEP73633</t>
  </si>
  <si>
    <t>Chass.#MH4LX3K14VJP00439</t>
  </si>
  <si>
    <t>Eng.#G3V9E-0019791</t>
  </si>
  <si>
    <t>Chass.#PA0SG9910S0008281</t>
  </si>
  <si>
    <t>Eng.#G3V9E-0019800</t>
  </si>
  <si>
    <t>Chass.#PA0SG9910S0008292</t>
  </si>
  <si>
    <t>Eng.#156FMI2T5053939</t>
  </si>
  <si>
    <t>Chass.#LX8PCJ501TE001491</t>
  </si>
  <si>
    <t>Eng.#156FMI2T5051921</t>
  </si>
  <si>
    <t>Chass.#LX8PCJ502TE001063</t>
  </si>
  <si>
    <t>Eng.#JA81E-2098303</t>
  </si>
  <si>
    <t>Chass.#PAJJA8190TP898390</t>
  </si>
  <si>
    <t>Eng.#JA81E-2100149</t>
  </si>
  <si>
    <t>Chass.#PAJJA8190TP900144</t>
  </si>
  <si>
    <t>Eng.#JA81E-2098312</t>
  </si>
  <si>
    <t>Chass.#PAJJA8190TP898386</t>
  </si>
  <si>
    <t>Eng.#KF51E7350622</t>
  </si>
  <si>
    <t>Chass.#MH1KF5175TK350730</t>
  </si>
  <si>
    <t>Eng.#KF51E7349771</t>
  </si>
  <si>
    <t>Chass.#MH1KF5177TK349725</t>
  </si>
  <si>
    <t>Eng.#KF51E7353990</t>
  </si>
  <si>
    <t>Chass.#MH1KF517XTK353932</t>
  </si>
  <si>
    <t>Eng.#KD12E7208459</t>
  </si>
  <si>
    <t>Chass.#MH1KD1278TK208451</t>
  </si>
  <si>
    <t>Eng.#KD12E7208941</t>
  </si>
  <si>
    <t>Chass.#MH1KD1272TK208946</t>
  </si>
  <si>
    <t>Eng.#KPYY0E102971</t>
  </si>
  <si>
    <t>Chass.#KPYY0102909</t>
  </si>
  <si>
    <t>Eng.#KPYY0E102951</t>
  </si>
  <si>
    <t>Chass.#KPYY0102945</t>
  </si>
  <si>
    <t>Eng.#KPYY0E102988</t>
  </si>
  <si>
    <t>Chass.#KPYY0102912</t>
  </si>
  <si>
    <t>Eng.#CGA1-867058</t>
  </si>
  <si>
    <t>Chass.#DL15A-116695</t>
  </si>
  <si>
    <t>Eng.#CGA1-867568</t>
  </si>
  <si>
    <t>Chass.#DL15A-117029</t>
  </si>
  <si>
    <t>Eng.#CGA1-867487</t>
  </si>
  <si>
    <t>Chass.#DL15A-116943</t>
  </si>
  <si>
    <t>Eng.#CGA1-867188</t>
  </si>
  <si>
    <t>Chass.#DL15A-116805</t>
  </si>
  <si>
    <t>Eng.#LX150KEP72999</t>
  </si>
  <si>
    <t>Chass.#MH4LX3K17VJP00175</t>
  </si>
  <si>
    <t>Eng.#KSWW0E429707</t>
  </si>
  <si>
    <t>Chass.#KSWX0163132</t>
  </si>
  <si>
    <t>Eng.#KF51E7239512</t>
  </si>
  <si>
    <t>Chass.#MH1KF5177PK239442</t>
  </si>
  <si>
    <t>ENG.#AZXWTL18214</t>
  </si>
  <si>
    <t>CHASS.#MD2B51BX5TWL89904</t>
  </si>
  <si>
    <t>ENG.#AZXWTL48004</t>
  </si>
  <si>
    <t>CHASS.#MD2B51BX2TWL91139</t>
  </si>
  <si>
    <t>Eng.#KSWW0E432055</t>
  </si>
  <si>
    <t>Chass.#KSWX0165467</t>
  </si>
  <si>
    <t>Eng.#JA81E-0174531</t>
  </si>
  <si>
    <t>Chass.#PAJJA8190TP174665</t>
  </si>
  <si>
    <t>Eng.#JA81E-0174540</t>
  </si>
  <si>
    <t>Chass.#PAJJA8190TP174696</t>
  </si>
  <si>
    <t>Eng.#JA81E-0174652</t>
  </si>
  <si>
    <t>Chass.#PAJJA8190TP174747</t>
  </si>
  <si>
    <t>Eng.#JA81E-0174127</t>
  </si>
  <si>
    <t>Chass.#PAJJA8190TP174261</t>
  </si>
  <si>
    <t>Eng.#KD12E7209409</t>
  </si>
  <si>
    <t>Chass.#MH1KD1273TK209362</t>
  </si>
  <si>
    <t>Eng.#KD12E7209308</t>
  </si>
  <si>
    <t>Chass.#MH1KD1274TK209287</t>
  </si>
  <si>
    <t>Eng.#DYXWTA02356</t>
  </si>
  <si>
    <t>Chass.#MD2A76BX3TWA11134</t>
  </si>
  <si>
    <t>Eng.#DYXWTA02247</t>
  </si>
  <si>
    <t>Chass.#MD2A76BX3TWA09979</t>
  </si>
  <si>
    <t>Eng.#DYXWTA02011</t>
  </si>
  <si>
    <t>Chass.#MD2A76BX6TWA10012</t>
  </si>
  <si>
    <t>Eng.#DYXWTA02013</t>
  </si>
  <si>
    <t>Chass.#MD2A76BX2TWA10007</t>
  </si>
  <si>
    <t>Eng.#DYXWTA02273</t>
  </si>
  <si>
    <t>Chass.#MD2A76BX6TWA11127</t>
  </si>
  <si>
    <t>Eng.#KPYY0E102881</t>
  </si>
  <si>
    <t>Chass.#KPYY0102884</t>
  </si>
  <si>
    <t>Eng.#KPYY0E102839</t>
  </si>
  <si>
    <t>Chass.#KPYY0102875</t>
  </si>
  <si>
    <t>Eng.#KPYY0E102842</t>
  </si>
  <si>
    <t>Chass.#KPYY0102872</t>
  </si>
  <si>
    <t>Eng.#KYAY0E074702</t>
  </si>
  <si>
    <t>Chass.#KYAY0074792</t>
  </si>
  <si>
    <t>Eng.#JA81E-0168597</t>
  </si>
  <si>
    <t>Chass.#PAJJA8190TP168608</t>
  </si>
  <si>
    <t>Eng.#JA81E-0168632</t>
  </si>
  <si>
    <t>Chass.#PAJJA8190TP168711</t>
  </si>
  <si>
    <t>Eng.#JA81E-0168607</t>
  </si>
  <si>
    <t>Chass.#PAJJA8190TP168733</t>
  </si>
  <si>
    <t>Eng.#JA81E-0168690</t>
  </si>
  <si>
    <t>Chass.#PAJJA8190TP168776</t>
  </si>
  <si>
    <t>Eng.#JA81E-0171441</t>
  </si>
  <si>
    <t>Chass.#PAJJA8190TP171537</t>
  </si>
  <si>
    <t>Eng.#KD12E7208700</t>
  </si>
  <si>
    <t>Chass.#MH1KD1273TK208664</t>
  </si>
  <si>
    <t>Eng.#KD12E7208862</t>
  </si>
  <si>
    <t>Chass.#MH1KD1272TK208879</t>
  </si>
  <si>
    <t>Eng.#KD12E7208881</t>
  </si>
  <si>
    <t>Chass.#MH1KD1271TK208887</t>
  </si>
  <si>
    <t>Eng.#KD12E7209466</t>
  </si>
  <si>
    <t>Chass.#MH1KD1275TK209511</t>
  </si>
  <si>
    <t>Eng.#KD12E7209509</t>
  </si>
  <si>
    <t>Chass.#MH1KD1273TK209457</t>
  </si>
  <si>
    <t>Eng.#KD12E7209519</t>
  </si>
  <si>
    <t>Chass.#MH1KD1278TK209468</t>
  </si>
  <si>
    <t>Eng.#KD12E7209847</t>
  </si>
  <si>
    <t>Chass.#MH1KD1273TK209796</t>
  </si>
  <si>
    <t>Eng.#KD12E7209722</t>
  </si>
  <si>
    <t>Chass.#MH1KD127XTK209682</t>
  </si>
  <si>
    <t>Eng.#KD12E7209906</t>
  </si>
  <si>
    <t>Chass.#MH1KD1271TK209943</t>
  </si>
  <si>
    <t>Eng.#KD12E7209925</t>
  </si>
  <si>
    <t>Chass.#MH1KD1270TK209920</t>
  </si>
  <si>
    <t>Eng.#JA81E-0175143</t>
  </si>
  <si>
    <t>Chass.#PAJJA8190TP175254</t>
  </si>
  <si>
    <t>Eng.#156FMI2T5053924</t>
  </si>
  <si>
    <t>Chass.#LX8PCJ505TE001476</t>
  </si>
  <si>
    <t>Eng.#156FMI2T5054084</t>
  </si>
  <si>
    <t>Chass.#LX8PCJ501TE001636</t>
  </si>
  <si>
    <t>Eng.#156FMI2T5053991</t>
  </si>
  <si>
    <t>Chass.#LX8PCJ505TE001543</t>
  </si>
  <si>
    <t>Eng.#DYXWTA02312</t>
  </si>
  <si>
    <t>Chass.#MD2A76BX3TWA10467</t>
  </si>
  <si>
    <t>Eng.#KD12E7209867</t>
  </si>
  <si>
    <t>Chass.#MH1KD127XTK209875</t>
  </si>
  <si>
    <t>Eng.#KD12E7209499</t>
  </si>
  <si>
    <t>Chass.#MH1KD1277TK209462</t>
  </si>
  <si>
    <t>Eng.#KD12E7209808</t>
  </si>
  <si>
    <t>Chass.#MH1KD1274TK209766</t>
  </si>
  <si>
    <t>Eng.#KD12E7209893</t>
  </si>
  <si>
    <t>Chass.#MH1KD1275TK209863</t>
  </si>
  <si>
    <t>Eng.#KD12E7209455</t>
  </si>
  <si>
    <t>Chass.#MH1KD1277TK209526</t>
  </si>
  <si>
    <t>Eng.#KD12E7209521</t>
  </si>
  <si>
    <t>Chass.#MH1KD1276TK209470</t>
  </si>
  <si>
    <t>Eng.#KD12E7209331</t>
  </si>
  <si>
    <t>Chass.#MH1KD1270TK209268</t>
  </si>
  <si>
    <t>Eng.#KD12E7209785</t>
  </si>
  <si>
    <t>Chass.#MH1KD1271TK209800</t>
  </si>
  <si>
    <t>Eng.#KD12E7209836</t>
  </si>
  <si>
    <t>Chass.#MH1KD1272TK209787</t>
  </si>
  <si>
    <t>Eng.#KD12E7209842</t>
  </si>
  <si>
    <t>Chass.#MH1KD1274TK209791</t>
  </si>
  <si>
    <t>Eng.#KD12E7209852</t>
  </si>
  <si>
    <t>Chass.#MH1KD1276TK209890</t>
  </si>
  <si>
    <t>Eng.#KD12E7209165</t>
  </si>
  <si>
    <t>Chass.#MH1KD1278TK209213</t>
  </si>
  <si>
    <t>Eng.#KD12E7209585</t>
  </si>
  <si>
    <t>Chass.#MH1KD1274TK209631</t>
  </si>
  <si>
    <t>Eng.#KD12E7209612</t>
  </si>
  <si>
    <t>Chass.#MH1KD1271TK209554</t>
  </si>
  <si>
    <t>Eng.#KD12E7209640</t>
  </si>
  <si>
    <t>Chass.#MH1KD1276TK209582</t>
  </si>
  <si>
    <t>Eng.#KD12E7209641</t>
  </si>
  <si>
    <t>Chass.#MH1KD1274TK209581</t>
  </si>
  <si>
    <t>Eng.#KD12E7209643</t>
  </si>
  <si>
    <t>Chass.#MH1KD1278TK209583</t>
  </si>
  <si>
    <t>Eng.#JA81E-0168587</t>
  </si>
  <si>
    <t>Chass.#PAJJA8190TP168618</t>
  </si>
  <si>
    <t>Eng.#JA81E-0170067</t>
  </si>
  <si>
    <t>Chass.#PAJJA8190TP170127</t>
  </si>
  <si>
    <t>Eng.#KPYY2E023315</t>
  </si>
  <si>
    <t>Chass.#KPYY2023337</t>
  </si>
  <si>
    <t>Eng.#E489-813601</t>
  </si>
  <si>
    <t>Chass.#BE4EX-440628</t>
  </si>
  <si>
    <t>Eng.#KF51E7350364</t>
  </si>
  <si>
    <t>Chass.#MH1KF5177TK350499</t>
  </si>
  <si>
    <t>Eng.#KF51E7350525</t>
  </si>
  <si>
    <t>Chass.#MH1KF5173TK350550</t>
  </si>
  <si>
    <t>Eng.#LX150KEP73510</t>
  </si>
  <si>
    <t>Chass.#MH4LX3K14VJP00411</t>
  </si>
  <si>
    <t>Eng.#EG3R01*AKK007566*</t>
  </si>
  <si>
    <t>Chass.#LC6JCK5B3V0007948</t>
  </si>
  <si>
    <t>Eng.#KF51E7350093</t>
  </si>
  <si>
    <t>Chass.#MH1KF5176TK350025</t>
  </si>
  <si>
    <t>Eng.#KF51E7354077</t>
  </si>
  <si>
    <t>Chass.#MH1KF5174TK354106</t>
  </si>
  <si>
    <t>Eng.#KF51E7350421</t>
  </si>
  <si>
    <t>Chass.#MH1KF5171TK350594</t>
  </si>
  <si>
    <t>Eng.#JA81E-0175134</t>
  </si>
  <si>
    <t>Chass.#PAJJA8190TP175269</t>
  </si>
  <si>
    <t>Eng.#JA81E-0175180</t>
  </si>
  <si>
    <t>Chass.#PAJJA8190TP175218</t>
  </si>
  <si>
    <t>Eng.#KF49E7329447</t>
  </si>
  <si>
    <t>Chass.#MH1KF4974TK329432</t>
  </si>
  <si>
    <t>Eng.#EG3R01*AKK004646*</t>
  </si>
  <si>
    <t>Chass.#LC6JCK5B0V0004943</t>
  </si>
  <si>
    <t>Eng.#JA81E-2099740</t>
  </si>
  <si>
    <t>Chass.#PAJJA8190TP899766</t>
  </si>
  <si>
    <t>Eng.#JA81E-2099805</t>
  </si>
  <si>
    <t>Chass.#PAJJA8190TP899883</t>
  </si>
  <si>
    <t>Eng.#JA81E-0175015</t>
  </si>
  <si>
    <t>Chass.#PAJJA8190TP175180</t>
  </si>
  <si>
    <t>Eng.#JA81E-0175168</t>
  </si>
  <si>
    <t>Chass.#PAJJA8190TP175232</t>
  </si>
  <si>
    <t>Eng.#KF49E7329684</t>
  </si>
  <si>
    <t>Chass.#MH1KF497XTK329578</t>
  </si>
  <si>
    <t>Eng.#KF49E7329784</t>
  </si>
  <si>
    <t>Chass.#MH1KF4977TK329800</t>
  </si>
  <si>
    <t>Eng.#JA81E-2092103</t>
  </si>
  <si>
    <t>Chass.#PAJJA8190TP892158</t>
  </si>
  <si>
    <t>Eng.#JA81E-2092526</t>
  </si>
  <si>
    <t>Chass.#PAJJA8190TP892587</t>
  </si>
  <si>
    <t>Eng.#JA81E-2097655</t>
  </si>
  <si>
    <t>Chass.#PAJJA8190TP897651</t>
  </si>
  <si>
    <t>Eng.#JA81E-2097595</t>
  </si>
  <si>
    <t>Chass.#PAJJA8190TP897536</t>
  </si>
  <si>
    <t>Eng.#JA81E-2092688</t>
  </si>
  <si>
    <t>Chass.#PAJJA8190TP892624</t>
  </si>
  <si>
    <t>Eng.#KD12E7209739</t>
  </si>
  <si>
    <t>Chass.#MH1KD1272TK209742</t>
  </si>
  <si>
    <t>Eng.#KD12E7208936</t>
  </si>
  <si>
    <t>Chass.#MH1KD1273TK208941</t>
  </si>
  <si>
    <t>Eng.#KD12E7209848</t>
  </si>
  <si>
    <t>Chass.#MH1KD1275TK209797</t>
  </si>
  <si>
    <t>Eng.#EG3R01*AKK005505*</t>
  </si>
  <si>
    <t>Chass.#LC6JCK5B9V0005556</t>
  </si>
  <si>
    <t>Eng.#DYXWTA03596</t>
  </si>
  <si>
    <t>Chass.#MD2A76BX4TWA11059</t>
  </si>
  <si>
    <t>Eng.#DYXWTA03532</t>
  </si>
  <si>
    <t>Chass.#MD2A76BX2TWA11058</t>
  </si>
  <si>
    <t>Eng.#DYXWTA03575</t>
  </si>
  <si>
    <t>Chass.#MD2A76BX2TWA11061</t>
  </si>
  <si>
    <t>Eng.#DYXWTA03569</t>
  </si>
  <si>
    <t>Chass.#MD2A76BX1TWA11052</t>
  </si>
  <si>
    <t>Eng.#CGA1-867207</t>
  </si>
  <si>
    <t>Chass.#DL15A-116793</t>
  </si>
  <si>
    <t>Eng.#CGA1-868036</t>
  </si>
  <si>
    <t>Chass.#DR15A-117434</t>
  </si>
  <si>
    <t>Eng.#EG3R01*AKK005208*</t>
  </si>
  <si>
    <t>Chass.#LC6JCK5B5V0005652</t>
  </si>
  <si>
    <t>Eng.#JA81E-0175090</t>
  </si>
  <si>
    <t>Chass.#PAJJA8190TP175121</t>
  </si>
  <si>
    <t>Eng.#DYXWTL76507</t>
  </si>
  <si>
    <t>Chass.#MD2A76BX1TWL11963</t>
  </si>
  <si>
    <t>Eng.#DYXWTM25227</t>
  </si>
  <si>
    <t>Chass.#MD2A76BX4TWM15654</t>
  </si>
  <si>
    <t>Eng.#DYXWTL76567</t>
  </si>
  <si>
    <t>Chass.#MD2A76BX8TWL11961</t>
  </si>
  <si>
    <t>Eng.#DYXWTM25263</t>
  </si>
  <si>
    <t>Chass.#MD2A76BX5TWM15663</t>
  </si>
  <si>
    <t>Eng.#KF51E7350378</t>
  </si>
  <si>
    <t>Chass.#MH1KF5179TK350505</t>
  </si>
  <si>
    <t>Eng.#KF51E7354108</t>
  </si>
  <si>
    <t>Chass.#MH1KF5179TK354182</t>
  </si>
  <si>
    <t>Eng.#KRHW0E010084</t>
  </si>
  <si>
    <t>Chass.#KRHW0010063</t>
  </si>
  <si>
    <t>Eng.#KRHW0E010088</t>
  </si>
  <si>
    <t>Chass.#KRHW0010089</t>
  </si>
  <si>
    <t>Eng.#KD12E7208526</t>
  </si>
  <si>
    <t>Chass.#MH1KD1277TK208487</t>
  </si>
  <si>
    <t>Eng.#KD12E7209545</t>
  </si>
  <si>
    <t>Chass.#MH1KD1270TK209495</t>
  </si>
  <si>
    <t>Eng.#G3V9E-0019917</t>
  </si>
  <si>
    <t>Chass.#PA0SG9910S0008369</t>
  </si>
  <si>
    <t>ENG#AZXWSG83994</t>
  </si>
  <si>
    <t>CHAS#MD2B51BX7SWG83502</t>
  </si>
  <si>
    <t>ENG.#E3R2E-3905424</t>
  </si>
  <si>
    <t>CHAS.#PA0SE9810T0910971</t>
  </si>
  <si>
    <t>ENG.#E3R2E-3905455</t>
  </si>
  <si>
    <t>CHAS.#PA0SE9810T0911012</t>
  </si>
  <si>
    <t>ENG.#E3R2E-3904333</t>
  </si>
  <si>
    <t>CHAS.#PA0SE9810T0910486</t>
  </si>
  <si>
    <t>YA0302</t>
  </si>
  <si>
    <t>MIO FAZZIO BRV6 (YELLOWISH WHITE)</t>
  </si>
  <si>
    <t>ENG.#E33WE-0666394</t>
  </si>
  <si>
    <t>CHAS.#MH3SEJ750T0044271</t>
  </si>
  <si>
    <t>ENG.#E35AE-0128770</t>
  </si>
  <si>
    <t>CHAS.#PA0SEM420T0009540</t>
  </si>
  <si>
    <t>Eng.#EG3R01*AKK005296*</t>
  </si>
  <si>
    <t>Chass.#LC6JCK5BXV0005579</t>
  </si>
  <si>
    <t>Eng.#KF51E7350202</t>
  </si>
  <si>
    <t>Chass.#MH1KF5178TK350303</t>
  </si>
  <si>
    <t>Eng.#LX150KEP73097</t>
  </si>
  <si>
    <t>Chass.#MH4LX3K17VJP00161</t>
  </si>
  <si>
    <t>Eng.#CGA1-871918</t>
  </si>
  <si>
    <t>Chass.#DL15A-120497</t>
  </si>
  <si>
    <t>Eng.#CGA1-872127</t>
  </si>
  <si>
    <t>Chass.#DL15A-120672</t>
  </si>
  <si>
    <t>Eng.#JA81E-2090974</t>
  </si>
  <si>
    <t>Chass.#PAJJA8190TP890913</t>
  </si>
  <si>
    <t>ENG# AZXWSG80450</t>
  </si>
  <si>
    <t>CHASS# MD2B51BX4SWG83683</t>
  </si>
  <si>
    <t>ENG# AZXWSG84003</t>
  </si>
  <si>
    <t>CHASS# MD2B51BX3SWG27105</t>
  </si>
  <si>
    <t>ENG# AZXWSG78123</t>
  </si>
  <si>
    <t>CHASS# MD2B51BX8SWG27083</t>
  </si>
  <si>
    <t>ENG# AZXWTL47948</t>
  </si>
  <si>
    <t>CHASS# MD2B51BX3TWL91196</t>
  </si>
  <si>
    <t>ENG# AZXWSH44933</t>
  </si>
  <si>
    <t>CHASS# MD2B51BX6SWH30146</t>
  </si>
  <si>
    <t>Eng.#DYXWTM25176</t>
  </si>
  <si>
    <t>Chass.#MD2A76BX0TWM15666</t>
  </si>
  <si>
    <t>Eng.#DYXWTA09431</t>
  </si>
  <si>
    <t>Chass.#MD2A76BX9TWA16872</t>
  </si>
  <si>
    <t>Eng.#DYXWTL76581</t>
  </si>
  <si>
    <t>Chass.#MD2A76BX8TWL11958</t>
  </si>
  <si>
    <t>Eng.#DYXWTA09437</t>
  </si>
  <si>
    <t>Chass.#MD2A76BX5TWA16870</t>
  </si>
  <si>
    <t>Eng.#KF49E7328159</t>
  </si>
  <si>
    <t>Chass.#MH1KF4977TK328162</t>
  </si>
  <si>
    <t>Eng.#KF51E7354137</t>
  </si>
  <si>
    <t>Chass.#MH1KF5171TK354161</t>
  </si>
  <si>
    <t>Eng.#G3V9E-0021199</t>
  </si>
  <si>
    <t>Chass.#PA0SG9910S0009450</t>
  </si>
  <si>
    <t>Eng.#G3V9E-0022035</t>
  </si>
  <si>
    <t>Chass.#PA0SG9910S0009846</t>
  </si>
  <si>
    <t>Eng.#KD12E7208402</t>
  </si>
  <si>
    <t>Chass.#MH1KD1275TK208374</t>
  </si>
  <si>
    <t>Eng.#KD12E7208934</t>
  </si>
  <si>
    <t>Chass.#MH1KD1275TK208942</t>
  </si>
  <si>
    <t>Eng.#KPYY0E102835</t>
  </si>
  <si>
    <t>Chass.#KPYY0102879</t>
  </si>
  <si>
    <t>Eng.#KPYY0E102870</t>
  </si>
  <si>
    <t>Chass.#KPYY0102895</t>
  </si>
  <si>
    <t>Eng.#KPYY0E102840</t>
  </si>
  <si>
    <t>Chass.#KPYY0102874</t>
  </si>
  <si>
    <t>Eng.#JA81E-2103671</t>
  </si>
  <si>
    <t>Chass.#PAJJA8190TP903638</t>
  </si>
  <si>
    <t>Eng.#KPYY0E102781</t>
  </si>
  <si>
    <t>Chass.#KPYY0102730</t>
  </si>
  <si>
    <t>Eng.#DYXWTA03538</t>
  </si>
  <si>
    <t>Chass.#MD2A76BX4TWA11062</t>
  </si>
  <si>
    <t>Eng.#KPYY0E102285</t>
  </si>
  <si>
    <t>Chass.#KPYY0102274</t>
  </si>
  <si>
    <t>Eng.#KPYY0E102853</t>
  </si>
  <si>
    <t>Chass.#KPYY0102814</t>
  </si>
  <si>
    <t>Eng.#KPYY0E102790</t>
  </si>
  <si>
    <t>Chass.#KPYY0102799</t>
  </si>
  <si>
    <t>Eng.#KPYY0E102747</t>
  </si>
  <si>
    <t>Chass.#KPYY0102770</t>
  </si>
  <si>
    <t>Eng.#DYXWTA02216</t>
  </si>
  <si>
    <t>Chass.#MD2A76BX1TWA09916</t>
  </si>
  <si>
    <t>Eng.#DYXWTA02141</t>
  </si>
  <si>
    <t>Chass.#MD2A76BX9TWA09923</t>
  </si>
  <si>
    <t>Eng.#DYXWTA03590</t>
  </si>
  <si>
    <t>Chass.#MD2A76BX4TWA11045</t>
  </si>
  <si>
    <t>Eng.#DYXWTA02355</t>
  </si>
  <si>
    <t>Chass.#MD2A76BXXTWA11132</t>
  </si>
  <si>
    <t>Eng.#DYXWTA02349</t>
  </si>
  <si>
    <t>Chass.#MD2A76BX6TWA11130</t>
  </si>
  <si>
    <t>Eng.#DYXWTA02234</t>
  </si>
  <si>
    <t>Chass.#MD2A76BX9TWA09940</t>
  </si>
  <si>
    <t>Eng.#JA81E-0166909</t>
  </si>
  <si>
    <t>Chass.#PAJJA8190TP167092</t>
  </si>
  <si>
    <t>Eng.#JA81E-0175093</t>
  </si>
  <si>
    <t>Chass.#PAJJA8190TP175125</t>
  </si>
  <si>
    <t>Eng.#JA81E-2098334</t>
  </si>
  <si>
    <t>Chass.#PAJJA8190TP898343</t>
  </si>
  <si>
    <t>Eng.#JA81E-2100005</t>
  </si>
  <si>
    <t>Chass.#PAJJA8190TP900085</t>
  </si>
  <si>
    <t>Eng.#JA81E-2098310</t>
  </si>
  <si>
    <t>Chass.#PAJJA8190TP898389</t>
  </si>
  <si>
    <t>Eng.#KPYY0E102882</t>
  </si>
  <si>
    <t>Chass.#KPYY0102883</t>
  </si>
  <si>
    <t>Eng.#CGA1-872128</t>
  </si>
  <si>
    <t>Chass.#DL15A-120716</t>
  </si>
  <si>
    <t>Eng.#CGA1-870040</t>
  </si>
  <si>
    <t>Chass.#DL15A-119079</t>
  </si>
  <si>
    <t>Eng.#CGA1-844967</t>
  </si>
  <si>
    <t>Chass.#DL15A-101116</t>
  </si>
  <si>
    <t>Eng.#JA81E-0174038</t>
  </si>
  <si>
    <t>Chass.#PAJJA8190TP174153</t>
  </si>
  <si>
    <t>Eng.#JA81E-0174726</t>
  </si>
  <si>
    <t>Chass.#PAJJA8190TP174895</t>
  </si>
  <si>
    <t>Eng.#JA81E-0170105</t>
  </si>
  <si>
    <t>Chass.#PAJJA8190TP170288</t>
  </si>
  <si>
    <t>Eng.#JA81E-0174130</t>
  </si>
  <si>
    <t>Chass.#PAJJA8190TP174266</t>
  </si>
  <si>
    <t>Eng.#KF51E7350706</t>
  </si>
  <si>
    <t>Chass.#MH1KF5175TK350663</t>
  </si>
  <si>
    <t>Eng.#KF51E7349901</t>
  </si>
  <si>
    <t>Chass.#MH1KF5178TK349796</t>
  </si>
  <si>
    <t>Eng.#KF51E7354065</t>
  </si>
  <si>
    <t>Chass.#MH1KF5174TK354185</t>
  </si>
  <si>
    <t>Eng.#JA81E-2097163</t>
  </si>
  <si>
    <t>Chass.#PAJJA8190TP897132</t>
  </si>
  <si>
    <t>Eng.#JA81E-2101047</t>
  </si>
  <si>
    <t>Chass.#PAJJA8190TP901027</t>
  </si>
  <si>
    <t>Eng.#CGA1-867802</t>
  </si>
  <si>
    <t>Chass.#DL15A-117250</t>
  </si>
  <si>
    <t>Eng.#KD12E7209391</t>
  </si>
  <si>
    <t>Chass.#MH1KD1274TK209404</t>
  </si>
  <si>
    <t>Eng.#KRHW0E009948</t>
  </si>
  <si>
    <t>Chass.#KRHW0009923</t>
  </si>
  <si>
    <t>Eng.#KRHW0E009854</t>
  </si>
  <si>
    <t>Chass.#KRHW0009903</t>
  </si>
  <si>
    <t>Eng.#EG3R01*AKK006777*</t>
  </si>
  <si>
    <t>Chass.#LC6JCK5B8V0006696</t>
  </si>
  <si>
    <t xml:space="preserve">Eng.#EG3R01*AKK005273* </t>
  </si>
  <si>
    <t>Chass.#LC6JCK5B8V0005600</t>
  </si>
  <si>
    <t>Eng.#KPYY0E102953</t>
  </si>
  <si>
    <t>Chass.#KPYY0102979</t>
  </si>
  <si>
    <t>Eng.#JA81E-0171581</t>
  </si>
  <si>
    <t>Chass.#PAJJA8190TP171665</t>
  </si>
  <si>
    <t>Eng.#KD12E7209590</t>
  </si>
  <si>
    <t>Chass.#MH1KD1274TK209595</t>
  </si>
  <si>
    <t>Eng.#KD12E7209633</t>
  </si>
  <si>
    <t>Chass.#MH1KD1279TK209575</t>
  </si>
  <si>
    <t>Eng.#KPYY0E102960</t>
  </si>
  <si>
    <t>Chass.#KPYY0102957</t>
  </si>
  <si>
    <t>Eng.#KPYY0E102826</t>
  </si>
  <si>
    <t>Chass.#KPYY0102868</t>
  </si>
  <si>
    <t>Eng.#KPYY0E102809</t>
  </si>
  <si>
    <t>Chass.#KPYY0102854</t>
  </si>
  <si>
    <t>HO0413</t>
  </si>
  <si>
    <t>NVA110BTII-BK NAVI(BLACK)</t>
  </si>
  <si>
    <t>Eng.#JK07E-5071923</t>
  </si>
  <si>
    <t>Chass.#PAJJK4790TP038836</t>
  </si>
  <si>
    <t>Eng.#JK07E-5072424</t>
  </si>
  <si>
    <t>Chass.#PAJJK4790TP038837</t>
  </si>
  <si>
    <t>Eng.#KD12E7209517</t>
  </si>
  <si>
    <t>Chass.#MH1KD1270TK209500</t>
  </si>
  <si>
    <t>Eng.#JK07E-5073144</t>
  </si>
  <si>
    <t>Chass.#PAJJK4790TP039632</t>
  </si>
  <si>
    <t>Eng.#JK07E-5074047</t>
  </si>
  <si>
    <t>Chass.#PAJJK4790TP039709</t>
  </si>
  <si>
    <t>Eng.#JK07E-5065176</t>
  </si>
  <si>
    <t>Chass.#PAJJK4790TP032700</t>
  </si>
  <si>
    <t>Eng.#CGA1-869942</t>
  </si>
  <si>
    <t>Chass.#DL15A-118986</t>
  </si>
  <si>
    <t>EG2D01*ANN004173*</t>
  </si>
  <si>
    <t>LC6TDKMB6V0004372</t>
  </si>
  <si>
    <t>EG2D01*ANN004505*</t>
  </si>
  <si>
    <t>LC6TDKMB5V0004377</t>
  </si>
  <si>
    <t>EG2D01*ANN004515*</t>
  </si>
  <si>
    <t>LC6TDKMBXV0004357</t>
  </si>
  <si>
    <t>EG2D01*ANN005812*</t>
  </si>
  <si>
    <t>LC6TDKMB9V0005709</t>
  </si>
  <si>
    <t>EG2D01*ANN005817*</t>
  </si>
  <si>
    <t>LC6TDKMBXV0005704</t>
  </si>
  <si>
    <t>Eng.#JA81E-0170989</t>
  </si>
  <si>
    <t>Chass.#PAJJA8190TP171016</t>
  </si>
  <si>
    <t>Eng.#JA81E-0170938</t>
  </si>
  <si>
    <t>Chass.#PAJJA8190TP171061</t>
  </si>
  <si>
    <t>Eng.#JA81E-0170260</t>
  </si>
  <si>
    <t>Chass.#PAJJA8190TP170344</t>
  </si>
  <si>
    <t>Eng.#DYXWTA02941</t>
  </si>
  <si>
    <t>Chass.#MD2A76BX5TWA10129</t>
  </si>
  <si>
    <t>Eng.#DYXWTA03536</t>
  </si>
  <si>
    <t>Chass.#MD2A76BX1TWA11049</t>
  </si>
  <si>
    <t>Eng.#DYXWTA09458</t>
  </si>
  <si>
    <t>Chass.#MD2A76BX7TWA16868</t>
  </si>
  <si>
    <t>Eng.#DYXWTA02948</t>
  </si>
  <si>
    <t>Chass.#MD2A76BX5TWA10177</t>
  </si>
  <si>
    <t>Eng.#G3V9E-0027886</t>
  </si>
  <si>
    <t>Chass.#PA0SG9910S0015776</t>
  </si>
  <si>
    <t>Eng.#KRHW0E009951</t>
  </si>
  <si>
    <t>Chass.#KRHW0009902</t>
  </si>
  <si>
    <t>Eng.#KRHW0E009478</t>
  </si>
  <si>
    <t>Chass.#KRHW0009475</t>
  </si>
  <si>
    <t>Eng.#CGA1-868328</t>
  </si>
  <si>
    <t>Chass.#DL15A-117696</t>
  </si>
  <si>
    <t>Eng.#CGA1-871406</t>
  </si>
  <si>
    <t>Chass.#DL15A-119954</t>
  </si>
  <si>
    <t>Eng.#CGA1-866352</t>
  </si>
  <si>
    <t>Chass.#DL15A-116014</t>
  </si>
  <si>
    <t>Eng.#DYXWTL76565</t>
  </si>
  <si>
    <t>Chass.#MD2A76BX6TWL11960</t>
  </si>
  <si>
    <t>Eng.#KRHW0E009968</t>
  </si>
  <si>
    <t>Chass.#KRHW0009899</t>
  </si>
  <si>
    <t>ENG. JF96E7265857</t>
  </si>
  <si>
    <t>CHASS. PAJJK5090TP564613</t>
  </si>
  <si>
    <t>Eng.#KPYY0E100249</t>
  </si>
  <si>
    <t>Chass.#KPYY0100224</t>
  </si>
  <si>
    <t>Eng.#JA81E-2102929</t>
  </si>
  <si>
    <t>Chass.#PAJJA8190TP02962</t>
  </si>
  <si>
    <t>Eng.#JA81E-2098399</t>
  </si>
  <si>
    <t>Chass.#PAJJA8190TP898331</t>
  </si>
  <si>
    <t>Eng.#KF51E7354119</t>
  </si>
  <si>
    <t>Chass.#MH1KF5175TK354177</t>
  </si>
  <si>
    <t>Eng.#KF46E7303184</t>
  </si>
  <si>
    <t>Chass.#MH1KF4676TK303144</t>
  </si>
  <si>
    <t>Eng.#KSWW0E424476</t>
  </si>
  <si>
    <t>Chass.#KSWX0159990</t>
  </si>
  <si>
    <t>Eng.#KSWW0E432115</t>
  </si>
  <si>
    <t>Chass.#KSWX0165403</t>
  </si>
  <si>
    <t>Eng.#KSWW0E432054</t>
  </si>
  <si>
    <t>Chass.#KSWX0165450</t>
  </si>
  <si>
    <t>Eng.#KPGR0E016612</t>
  </si>
  <si>
    <t>Chass.#KPGR0016620</t>
  </si>
  <si>
    <t>Eng.#JK07E-5076280</t>
  </si>
  <si>
    <t>Chass.#PAJJK4790TP042173</t>
  </si>
  <si>
    <t>Eng.#KPYY0E102585</t>
  </si>
  <si>
    <t>Chass.#KPYY0102566</t>
  </si>
  <si>
    <t>Eng.#KPYY0E102949</t>
  </si>
  <si>
    <t>Chass.#KPYY0102977</t>
  </si>
  <si>
    <t>Eng.#KPYY0E102553</t>
  </si>
  <si>
    <t>Chass.#KPYY0102558</t>
  </si>
  <si>
    <t>Eng.#JA81E-0170038</t>
  </si>
  <si>
    <t>Chass.#PAJJA8190TP170156</t>
  </si>
  <si>
    <t>Eng.#JA81E-0173912</t>
  </si>
  <si>
    <t>Chass.#PAJJA8190TP174067</t>
  </si>
  <si>
    <t>Eng.#JA81E-0167933</t>
  </si>
  <si>
    <t>Chass.#PAJJA8190TP168053</t>
  </si>
  <si>
    <t>Eng.#JA81E-0170969</t>
  </si>
  <si>
    <t>Chass.#PAJJA8190TP171036</t>
  </si>
  <si>
    <t>HO0437</t>
  </si>
  <si>
    <t>ADV160ATIII-QB (BROWN)- ROADSYNC</t>
  </si>
  <si>
    <t>Eng.#KF51E7354344</t>
  </si>
  <si>
    <t>Chass.#MH1KF5173TK354355</t>
  </si>
  <si>
    <t>Eng.#KF51E7354070</t>
  </si>
  <si>
    <t>Chass.#MH1KF5176TK354138</t>
  </si>
  <si>
    <t>Eng.#JA81E-2098734</t>
  </si>
  <si>
    <t>Chass.#PAJJA8190TP898774</t>
  </si>
  <si>
    <t>Eng.#JA81E-2100924</t>
  </si>
  <si>
    <t>Chass.#PAJJA8190TP900913</t>
  </si>
  <si>
    <t>Eng.#JA81E-2097281</t>
  </si>
  <si>
    <t>Chass.#PAJJA8190TP897210</t>
  </si>
  <si>
    <t>Eng.#JA81E-2096611</t>
  </si>
  <si>
    <t>Chass.#PAJJA8190TP896668</t>
  </si>
  <si>
    <t>Eng.#JA81E-2100876</t>
  </si>
  <si>
    <t>Chass.#PAJJA8190TP900827</t>
  </si>
  <si>
    <t>Eng.#JA81E-2097271</t>
  </si>
  <si>
    <t>Chass.#PAJJA8190TP897255</t>
  </si>
  <si>
    <t>Eng.#KPYY0E102866</t>
  </si>
  <si>
    <t>Chass.#KPYY0102899</t>
  </si>
  <si>
    <t>Eng.#JK07E-5076202</t>
  </si>
  <si>
    <t>Chass.#PAJJK4790TP042161</t>
  </si>
  <si>
    <t>Eng.#JK07E-5075696</t>
  </si>
  <si>
    <t>Chass.#PAJJK4790TP042231</t>
  </si>
  <si>
    <t>Eng.#KD12E7209376</t>
  </si>
  <si>
    <t>Chass.#MH1KD1278TK209423</t>
  </si>
  <si>
    <t>Eng.#KD12E7209462</t>
  </si>
  <si>
    <t>Chass.#MH1KD1274TK209516</t>
  </si>
  <si>
    <t>Eng.#G3V5E-0876680</t>
  </si>
  <si>
    <t>Chass.#PA0SGA510T0080379</t>
  </si>
  <si>
    <t>Eng.#DYXWTA02399</t>
  </si>
  <si>
    <t>Chass.#MD2A76BX5TWA11121</t>
  </si>
  <si>
    <t>Eng.#DYXWTL76564</t>
  </si>
  <si>
    <t>Chass.#MD2A76BXXTWL11962</t>
  </si>
  <si>
    <t>Eng.#DYXWTA09438</t>
  </si>
  <si>
    <t>Chass.#MD2A76BX7TWA16871</t>
  </si>
  <si>
    <t>Eng.#DYXWTA02231</t>
  </si>
  <si>
    <t>Chass.#MD2A76BX8TWA09945</t>
  </si>
  <si>
    <t>Eng.#DYXWTM25267</t>
  </si>
  <si>
    <t>Chass.#MD2A76BX1TWM15658</t>
  </si>
  <si>
    <t>Eng.#DYXWTA03450</t>
  </si>
  <si>
    <t>Chass.#MD2A76BX1TWA10970</t>
  </si>
  <si>
    <t>Eng.#KD12E7209289</t>
  </si>
  <si>
    <t>Chass.#MH1KD1278TK209311</t>
  </si>
  <si>
    <t>Eng.#KD12E7209486</t>
  </si>
  <si>
    <t>Chass.#MH1KD1277TK209543</t>
  </si>
  <si>
    <t>Eng.#JA81E-0175066</t>
  </si>
  <si>
    <t>Chass.#PAJJA8190TP175103</t>
  </si>
  <si>
    <t>Eng.#JA81E-2103119</t>
  </si>
  <si>
    <t>Chass.#PAJJA8190TP903142</t>
  </si>
  <si>
    <t>Eng.#JA81E-2100168</t>
  </si>
  <si>
    <t>Chass.#PAJJA8190TP900123</t>
  </si>
  <si>
    <t>YA0300</t>
  </si>
  <si>
    <t>MIO FAZZIO BRV6 (BLACK)</t>
  </si>
  <si>
    <t>Eng.#E33WE-0663028</t>
  </si>
  <si>
    <t>Chass.#MH3SEJ750T0043804</t>
  </si>
  <si>
    <t>YA0289</t>
  </si>
  <si>
    <t>XMAX BSSH-010E (MATTE BLACK)</t>
  </si>
  <si>
    <t>Eng.#H345E-0181080</t>
  </si>
  <si>
    <t>Chass.#MH3SH22G0T0006504</t>
  </si>
  <si>
    <t>Eng.#E35AE-0128780</t>
  </si>
  <si>
    <t>Chass.#PA0SEM420T0009545</t>
  </si>
  <si>
    <t>Eng.#JA81E-0170984</t>
  </si>
  <si>
    <t>Chass.#PAJJA8190TP171020</t>
  </si>
  <si>
    <t>Eng.#JA81E-2097534</t>
  </si>
  <si>
    <t>Chass.#PAJJA8190TP897563</t>
  </si>
  <si>
    <t>Eng.#KRHW0E009497</t>
  </si>
  <si>
    <t>Chass.#KRHW0009509</t>
  </si>
  <si>
    <t>Eng.#DYXWTL19934</t>
  </si>
  <si>
    <t>Chass.#MD2A76BX9TWL09622</t>
  </si>
  <si>
    <t>Eng.#E3W7E0312735</t>
  </si>
  <si>
    <t>Chass.#PA0RE3210T0311999</t>
  </si>
  <si>
    <t>Eng.#E34NE-085332</t>
  </si>
  <si>
    <t>Chass.#RLCUE4220T0012026</t>
  </si>
  <si>
    <t>Eng.#JA81E-2099719</t>
  </si>
  <si>
    <t>Chass.#PAJJA8190TP899782</t>
  </si>
  <si>
    <t>Eng.#JK07E-5069138</t>
  </si>
  <si>
    <t>Chass.#PAJJK4790TP035899</t>
  </si>
  <si>
    <t>Eng.#156FMI2T5053927</t>
  </si>
  <si>
    <t>Chass.#LX8PCJ500TE001479</t>
  </si>
  <si>
    <t>Eng.#156FMI2T5054283</t>
  </si>
  <si>
    <t>Chass.#LX8PCJ507TE001835</t>
  </si>
  <si>
    <t>Eng.#156FMI2T5054229</t>
  </si>
  <si>
    <t>Chass.#LX8PCJ50XTE001781</t>
  </si>
  <si>
    <t>Eng.#156FMI2T5053930</t>
  </si>
  <si>
    <t>Chass.#LX8PCJ500TE001482</t>
  </si>
  <si>
    <t>Eng.#156FMI2T5054017</t>
  </si>
  <si>
    <t>Chass.#LX8PCJ501TE001569</t>
  </si>
  <si>
    <t>Eng.#156FMI2T5053973</t>
  </si>
  <si>
    <t>Chass.#LX8PCJ503TE001525</t>
  </si>
  <si>
    <t>Eng.#KF51E7346844</t>
  </si>
  <si>
    <t>Chass.#MH1KF5173TK346837</t>
  </si>
  <si>
    <t>Eng.#KF51E7350784</t>
  </si>
  <si>
    <t>Chass.#MH1KF5170TK350778</t>
  </si>
  <si>
    <t>Eng.#KD12E7209417</t>
  </si>
  <si>
    <t>Chass.#MH1KD1270TK209402</t>
  </si>
  <si>
    <t>Eng.#G3V9E-0022134</t>
  </si>
  <si>
    <t>Chass.#PA0SG9910S0009944</t>
  </si>
  <si>
    <t>Eng.#DYXWTA01115</t>
  </si>
  <si>
    <t>Chass.#MD2A76BX6TWA08342</t>
  </si>
  <si>
    <t>Eng.#DYXWTM33806</t>
  </si>
  <si>
    <t>Chass.#MD2A76BX5TWA07635</t>
  </si>
  <si>
    <t>Eng.#DYXWTM36714</t>
  </si>
  <si>
    <t>Chass.#MD2A76BX6TWM05689</t>
  </si>
  <si>
    <t>Eng.#DYXWTA02122</t>
  </si>
  <si>
    <t>Chass.#MD2A76BX6TWA09913</t>
  </si>
  <si>
    <t>Eng.#DYXWTA02343</t>
  </si>
  <si>
    <t>Chass.#MD2A76BX7TWA11122</t>
  </si>
  <si>
    <t>Eng.#DYXWTA02108</t>
  </si>
  <si>
    <t>Chass.#MD2A76BXXTWA10045</t>
  </si>
  <si>
    <t>Eng.#DYXWTA02358</t>
  </si>
  <si>
    <t>Chass.#MD2A76BX5TWA11118</t>
  </si>
  <si>
    <t>Eng.#DYXWTM37443</t>
  </si>
  <si>
    <t>Chass.#MD2A76BX4TWA07304</t>
  </si>
  <si>
    <t>Eng.#DYXWTA02192</t>
  </si>
  <si>
    <t>Chass.#MD2A76BX2TWA09925</t>
  </si>
  <si>
    <t>Eng.#DYXWTA02357</t>
  </si>
  <si>
    <t>Chass.#MD2A76BX5TWA11135</t>
  </si>
  <si>
    <t>Eng.#KPYY0E102912</t>
  </si>
  <si>
    <t>Chass.#KPYY0102931</t>
  </si>
  <si>
    <t>Eng.#JA81E-2099775</t>
  </si>
  <si>
    <t>Chass.#PAJJA8190TP899733</t>
  </si>
  <si>
    <t>Eng.#JA81E-2097550</t>
  </si>
  <si>
    <t>Chass.#PAJJA8190TP897546</t>
  </si>
  <si>
    <t>Eng.#JA81E-2099783</t>
  </si>
  <si>
    <t>Chass.#PAJJA8190TP899719</t>
  </si>
  <si>
    <t>Eng.#156FMI2T5054075</t>
  </si>
  <si>
    <t>Chass.#LX8PCJ500TE001627</t>
  </si>
  <si>
    <t>Eng.#CGA1-850117</t>
  </si>
  <si>
    <t>Chass.#DL15A-104479</t>
  </si>
  <si>
    <t>Eng.#KPYY2E023166</t>
  </si>
  <si>
    <t>Chass.#KPYY2023186</t>
  </si>
  <si>
    <t>EG2D01*ANN004395*</t>
  </si>
  <si>
    <t>LC6TDKMB3V0004345</t>
  </si>
  <si>
    <t>EG2D01*ANN005681*</t>
  </si>
  <si>
    <t>LC6TDKMB5V0005741</t>
  </si>
  <si>
    <t>Eng.#DYXWTM32719</t>
  </si>
  <si>
    <t>Chass.#MD2A76BX5TWA07344</t>
  </si>
  <si>
    <t>Eng.#DYXWTM37449</t>
  </si>
  <si>
    <t>Chass.#MD2A76BX7TWA07300</t>
  </si>
  <si>
    <t>Eng.#DYXWTM37439</t>
  </si>
  <si>
    <t>Chass.#MD2A76BX4TWA07271</t>
  </si>
  <si>
    <t>Eng.#DYXWTM37435</t>
  </si>
  <si>
    <t>Chass.#MD2A76BX9TWA07265</t>
  </si>
  <si>
    <t>Eng.#DYXWTM28684</t>
  </si>
  <si>
    <t>Chass.#MD2A76BXXTWM18980</t>
  </si>
  <si>
    <t>Eng.#DYXWTM28657</t>
  </si>
  <si>
    <t>Chass.#MD2A76BX5TWM18966</t>
  </si>
  <si>
    <t>Eng.#DYXWTM28663</t>
  </si>
  <si>
    <t>Chass.#MD2A76BX1TWM19001</t>
  </si>
  <si>
    <t>Eng.#DYXWTM28658</t>
  </si>
  <si>
    <t>Chass.#MD2A76BX6TWM18975</t>
  </si>
  <si>
    <t>Eng.#KF51E7349795</t>
  </si>
  <si>
    <t>Chass.#MH1KF5177TK349742</t>
  </si>
  <si>
    <t>Eng.#KF51E7349938</t>
  </si>
  <si>
    <t>Chass.#MH1KF5172TK349938</t>
  </si>
  <si>
    <t>Eng.#KPYY0E102979</t>
  </si>
  <si>
    <t>Chass.#KPYY0102901</t>
  </si>
  <si>
    <t>Eng.#LX150KEP73179</t>
  </si>
  <si>
    <t>Chass.#MH4LX3K18VJP00296</t>
  </si>
  <si>
    <t>HO0436</t>
  </si>
  <si>
    <t>ADV160ATIII-WC (WHITE)-ROADSYNC</t>
  </si>
  <si>
    <t>Eng.#KF51E7352294</t>
  </si>
  <si>
    <t>Chass.#MH1KF5172TK352208</t>
  </si>
  <si>
    <t>Eng.#KRHW0E009904</t>
  </si>
  <si>
    <t>Chass.#KRHW0009924</t>
  </si>
  <si>
    <t>Eng.#156FMI2T5052089</t>
  </si>
  <si>
    <t>Chass.#LX8PCJ508TE001231</t>
  </si>
  <si>
    <t>Eng.#156FMI2T5051906</t>
  </si>
  <si>
    <t>Chass.#LX8PCJ506TE001048</t>
  </si>
  <si>
    <t>Eng.#156FMI2T5052243</t>
  </si>
  <si>
    <t>Chass.#LX8PCJ502TE001385</t>
  </si>
  <si>
    <t>Eng.#JA81E-2099821</t>
  </si>
  <si>
    <t>Chass.#PAJJA8190TP899872</t>
  </si>
  <si>
    <t>Eng.#JA81E-2099877</t>
  </si>
  <si>
    <t>Chass.#PAJJA8190TP899814</t>
  </si>
  <si>
    <t>Eng.#KSWW0E429546</t>
  </si>
  <si>
    <t>Chass.#KSWX0162802</t>
  </si>
  <si>
    <t>Eng.#156FMI2T5053941</t>
  </si>
  <si>
    <t>Chass.#LX8PCJ505TE001493</t>
  </si>
  <si>
    <t>Eng.#JF96E7256452</t>
  </si>
  <si>
    <t>Chass.#PAJJK5090TP023959</t>
  </si>
  <si>
    <t>Eng.#JF96E7253977</t>
  </si>
  <si>
    <t>Chass.#PAJJK5090TP022998</t>
  </si>
  <si>
    <t>Eng.#JF96E7254129</t>
  </si>
  <si>
    <t>Chass.#PAJJK5090TP022871</t>
  </si>
  <si>
    <t>Eng.#JA81E-2099841</t>
  </si>
  <si>
    <t>Chass.#PAJJA8190TP899862</t>
  </si>
  <si>
    <t>Eng.#JA81E-2099817</t>
  </si>
  <si>
    <t>Chass.#PAJJA8190TP899873</t>
  </si>
  <si>
    <t>Eng.#JA81E-2097804</t>
  </si>
  <si>
    <t>Chass.#PAJJA8190TP897897</t>
  </si>
  <si>
    <t>Eng.#KPYY0E102873</t>
  </si>
  <si>
    <t>Chass.#KPYY0102892</t>
  </si>
  <si>
    <t>Eng.#KPYY0E102552</t>
  </si>
  <si>
    <t>Chass.#KPYY0102559</t>
  </si>
  <si>
    <t>Eng.#KPYY0E102967</t>
  </si>
  <si>
    <t>Chass.#KPYY0102953</t>
  </si>
  <si>
    <t>Eng.#DYXWTA02414</t>
  </si>
  <si>
    <t>Chass.#MD2A76BX7TWA11136</t>
  </si>
  <si>
    <t>Eng.#DYXWTM25443</t>
  </si>
  <si>
    <t>Chass.#MD2A76BXXTWM15884</t>
  </si>
  <si>
    <t>Eng.#CGA1-866982</t>
  </si>
  <si>
    <t>Chass.#DL15A-116554</t>
  </si>
  <si>
    <t>Eng.#156FMI2T5051887</t>
  </si>
  <si>
    <t>Chass.#LX8PCJ502TE001029</t>
  </si>
  <si>
    <t>Eng.#156FMI2T5054051</t>
  </si>
  <si>
    <t>Chass.#LX8PCJ508TE001603</t>
  </si>
  <si>
    <t>Eng.#156FMI2T5054279</t>
  </si>
  <si>
    <t>Chass.#LX8PCJ50XTE001831</t>
  </si>
  <si>
    <t>Eng.#AF21-3168989</t>
  </si>
  <si>
    <t>Chass.#EA12H-122987</t>
  </si>
  <si>
    <t>Eng.#KPYY0E102925</t>
  </si>
  <si>
    <t>Chass.#KPYY0102987</t>
  </si>
  <si>
    <t>Eng.#KPYY0E102872</t>
  </si>
  <si>
    <t>Chass.#KPYY0102893</t>
  </si>
  <si>
    <t>Eng.#KRHW0E009896</t>
  </si>
  <si>
    <t>Chass.#KRHW0009900</t>
  </si>
  <si>
    <t>Eng.#KRHW0E009529</t>
  </si>
  <si>
    <t>Chass.#KRHW0009503</t>
  </si>
  <si>
    <t>Eng.#DYXWTM37423</t>
  </si>
  <si>
    <t>Chass.#MD2A76BX8TWA07256</t>
  </si>
  <si>
    <t>Eng.#CGA1-871301</t>
  </si>
  <si>
    <t>Chass.#DL15A-119936</t>
  </si>
  <si>
    <t>Eng.#CGA1-870314</t>
  </si>
  <si>
    <t>Chass.#DL15A-119193</t>
  </si>
  <si>
    <t>Eng.#CGA1-870002</t>
  </si>
  <si>
    <t>Chass.#DL15A-119047</t>
  </si>
  <si>
    <t>BC175AEBGX965</t>
  </si>
  <si>
    <t>BC175M-B47601</t>
  </si>
  <si>
    <t>BC175AEBGX966</t>
  </si>
  <si>
    <t>BC175M-B47602</t>
  </si>
  <si>
    <t>BC175AEBGX967</t>
  </si>
  <si>
    <t>BC175M-B47603</t>
  </si>
  <si>
    <t>BC175AEBGY869</t>
  </si>
  <si>
    <t>BC175M-B47604</t>
  </si>
  <si>
    <t>ENG.#AZXWSH44945</t>
  </si>
  <si>
    <t>CHASS#MD2B51BX9SWH30142</t>
  </si>
  <si>
    <t>Eng.#KRHW0E010160</t>
  </si>
  <si>
    <t>Chass.#KRHW0010185</t>
  </si>
  <si>
    <t>Eng.#KRHW0E010215</t>
  </si>
  <si>
    <t>Chass.#KRHW0010184</t>
  </si>
  <si>
    <t>Eng.#KRHW0E010188</t>
  </si>
  <si>
    <t>Chass.#KRHW0010186</t>
  </si>
  <si>
    <t>Eng.#KRHW0E010217</t>
  </si>
  <si>
    <t>Chass.#KRHW0010187</t>
  </si>
  <si>
    <t>Eng.#KRHW0E010256</t>
  </si>
  <si>
    <t>Chass.#KRHW0010197</t>
  </si>
  <si>
    <t>Eng.#KRHW0E010274</t>
  </si>
  <si>
    <t>Chass.#KRHW0010219</t>
  </si>
  <si>
    <t>YA0299</t>
  </si>
  <si>
    <t>LEXI 155 D7H1 (MATTE DARK GREEN/MATTE BLACK)</t>
  </si>
  <si>
    <t>Eng.#G3U5E-0084859</t>
  </si>
  <si>
    <t>Chass.#MH3SG8880T0015739</t>
  </si>
  <si>
    <t>Eng.#G3U5E-0085188</t>
  </si>
  <si>
    <t>Chass.#MH3SG8880T0016028</t>
  </si>
  <si>
    <t>Eng.#G3U5E-0085867</t>
  </si>
  <si>
    <t>Chass.#MH3SG8880T0016628</t>
  </si>
  <si>
    <t>Eng.#JF96E7269379</t>
  </si>
  <si>
    <t>Chass.#PAJJK5090TP568092</t>
  </si>
  <si>
    <t>Eng.#G3V9E-0027896</t>
  </si>
  <si>
    <t>Chass.#PA0SG9910S0015786</t>
  </si>
  <si>
    <t>Eng.#E33WE-0663037</t>
  </si>
  <si>
    <t>Chass.#MH3SEJ750T0043813</t>
  </si>
  <si>
    <t>Eng.#NF13E-1217006</t>
  </si>
  <si>
    <t>Chas.#MLHNF1490S5308369</t>
  </si>
  <si>
    <t>Eng.#NF13E-1217026</t>
  </si>
  <si>
    <t>Chas.#MLHNF1496S5308344</t>
  </si>
  <si>
    <t>Eng.#NF13E-1217062</t>
  </si>
  <si>
    <t>Chas.#MLHNF1498S5308362</t>
  </si>
  <si>
    <t>Eng.#NF13E-1217364</t>
  </si>
  <si>
    <t>Chas.#MLHNF1499S5308368</t>
  </si>
  <si>
    <t>Eng.#KPYY0E104321</t>
  </si>
  <si>
    <t>Chass.#KPYY0104343</t>
  </si>
  <si>
    <t>Eng.#KPYY0E104399</t>
  </si>
  <si>
    <t>Chass.#KPYY0104364</t>
  </si>
  <si>
    <t>Eng.#KPYY0E104359</t>
  </si>
  <si>
    <t>Chass.#KPYY0104383</t>
  </si>
  <si>
    <t>Eng.#KPYY0E104358</t>
  </si>
  <si>
    <t>Chass.#KPYY0104384</t>
  </si>
  <si>
    <t>Eng.#G3V5E-0693734</t>
  </si>
  <si>
    <t>Chass.#PA0SGA510T0063735</t>
  </si>
  <si>
    <t>Eng.#KPGR0E009940</t>
  </si>
  <si>
    <t>Chass.#KPGR0009946</t>
  </si>
  <si>
    <t>Eng.#KRHW0E009329</t>
  </si>
  <si>
    <t>Chass.#KRHW0009291</t>
  </si>
  <si>
    <t>Eng.#KD12E7209429</t>
  </si>
  <si>
    <t>Chass.#MH1KD1275TK209380</t>
  </si>
  <si>
    <t>Eng.#G3U5E-0084918</t>
  </si>
  <si>
    <t>Chass.#MH3SG8880T0015799</t>
  </si>
  <si>
    <t>ENG.#KD12E7208722</t>
  </si>
  <si>
    <t>CHASS.#MH1KD1277TK208683</t>
  </si>
  <si>
    <t>ENG.#161FMJT5049780</t>
  </si>
  <si>
    <t>CHAS.#LX8PCK500TE001441</t>
  </si>
  <si>
    <t>ENG.#E35AE-0112108</t>
  </si>
  <si>
    <t>CHAS.#PA0SEM420T0004591</t>
  </si>
  <si>
    <t>Eng.#KPYY2E022193</t>
  </si>
  <si>
    <t>Chass.#KPYY2022150</t>
  </si>
  <si>
    <t>SU0197</t>
  </si>
  <si>
    <t>UB125NM-A1BLACK BURGMAN STREET</t>
  </si>
  <si>
    <t>Eng.# AF21-3321607</t>
  </si>
  <si>
    <t>Chass.# EA11Z-228135</t>
  </si>
  <si>
    <t>SU0198</t>
  </si>
  <si>
    <t>UB125NM-A1WHITE BURGMAN STREET</t>
  </si>
  <si>
    <t>Eng. # AF21-3287985</t>
  </si>
  <si>
    <t>Chass.# EA11Z-225657</t>
  </si>
  <si>
    <t>ENG#.AZXWTK45555</t>
  </si>
  <si>
    <t>CHASS#.MD2B51BXXTWK31767</t>
  </si>
  <si>
    <t>ENG# AZXWTL17046</t>
  </si>
  <si>
    <t>CHASS#MD2B51BX0TWL90006</t>
  </si>
  <si>
    <t>ENG# AZXWTL15139</t>
  </si>
  <si>
    <t>CHASS# MD2B51BX7TWL36931</t>
  </si>
  <si>
    <t>ENG# AZXWTL15114</t>
  </si>
  <si>
    <t>CHASS# MD2B51BX6TWL36936</t>
  </si>
  <si>
    <t>ENG# AZXWTL17010</t>
  </si>
  <si>
    <t>CHASS# MD2B51BX8TWL36954</t>
  </si>
  <si>
    <t>ENG# AZXWTL18245</t>
  </si>
  <si>
    <t>CHASS# MD2B51BX2TWL90069</t>
  </si>
  <si>
    <t>ENG# AZXWTL17074</t>
  </si>
  <si>
    <t>CHASS# MD2B51BX5TWL90020</t>
  </si>
  <si>
    <t>ENG# AZXWTL15129</t>
  </si>
  <si>
    <t>CHASS# MD2B51BX6TWL36922</t>
  </si>
  <si>
    <t>ENG# AZXWTL19605</t>
  </si>
  <si>
    <t>CHASS# MD2B51BX4TWL90106</t>
  </si>
  <si>
    <t>Eng.#JK07E-5073973</t>
  </si>
  <si>
    <t>Chass.#PAJJK4790TP042179</t>
  </si>
  <si>
    <t>BC175AEBGY682</t>
  </si>
  <si>
    <t>BC175N-BG2129</t>
  </si>
  <si>
    <t>BC175AEBGY687</t>
  </si>
  <si>
    <t>BC175N-BG2134</t>
  </si>
  <si>
    <t>BC175AEBGX964</t>
  </si>
  <si>
    <t>BC175M-B47600</t>
  </si>
  <si>
    <t>ENG.# AZXWSJ16798</t>
  </si>
  <si>
    <t>CHASS.# MD2B51BX6TWJ02067</t>
  </si>
  <si>
    <t>Eng.#KPYY0E103619</t>
  </si>
  <si>
    <t>Chass.#KPYY0103633</t>
  </si>
  <si>
    <t>Eng.#KF51E7350688</t>
  </si>
  <si>
    <t>Chass.#MH1KF5173TK350628</t>
  </si>
  <si>
    <t>Eng.#KPYY0E103882</t>
  </si>
  <si>
    <t>Chass.#KPYY0103820</t>
  </si>
  <si>
    <t>Eng.#KPYY0E103685</t>
  </si>
  <si>
    <t>Chass.#KPYY0103666</t>
  </si>
  <si>
    <t>Eng.#G3V9E-0022489</t>
  </si>
  <si>
    <t>Chass.#PA0SG9910S0010579</t>
  </si>
  <si>
    <t>Eng.#G3V9E-0022057</t>
  </si>
  <si>
    <t>Chass.#PA0SG9910S0009865</t>
  </si>
  <si>
    <t>Eng.#DYXWTA02201</t>
  </si>
  <si>
    <t>Chass.#MD2A76BX0TWA09907</t>
  </si>
  <si>
    <t>Eng.#DYXWTA02057</t>
  </si>
  <si>
    <t>Chass.#MD2A76BX3TWA09870</t>
  </si>
  <si>
    <t>Eng.#DYXWTA01197</t>
  </si>
  <si>
    <t>Chass.#MD2A76BX5TWA08381</t>
  </si>
  <si>
    <t>Eng.#KRHW0E009506</t>
  </si>
  <si>
    <t>Chass.#KRHW0009505</t>
  </si>
  <si>
    <t>Eng.#KRHW0E009894</t>
  </si>
  <si>
    <t>Chass.#KRHW0009897</t>
  </si>
  <si>
    <t>Eng.#LX150KEP73141</t>
  </si>
  <si>
    <t>Chass.#MH4LX3K18VJP00251</t>
  </si>
  <si>
    <t>Eng.#LX150KEP73248</t>
  </si>
  <si>
    <t>Chass.#MH4LX3K18VJP00279</t>
  </si>
  <si>
    <t>Eng.#KF51E7350657</t>
  </si>
  <si>
    <t>Chass.#MH1KF5179TK350634</t>
  </si>
  <si>
    <t>Eng.#KF51E7350231</t>
  </si>
  <si>
    <t>Chass.#MH1KF5175TK350095</t>
  </si>
  <si>
    <t>Eng.#KF51E7345004</t>
  </si>
  <si>
    <t>Chass.#MH1KF5175TK345088</t>
  </si>
  <si>
    <t>Eng.#KYAY0E074988</t>
  </si>
  <si>
    <t>Chass.#KYAY0074934</t>
  </si>
  <si>
    <t>Eng.#KSWW0E431841</t>
  </si>
  <si>
    <t>Chass.#KSWX0165326</t>
  </si>
  <si>
    <t>Eng.#KF46E7302362</t>
  </si>
  <si>
    <t>Chass.#MH1KF4679TK302330</t>
  </si>
  <si>
    <t>Eng.#JK07E-5073958</t>
  </si>
  <si>
    <t>Chass.#PAJJK4790TP039779</t>
  </si>
  <si>
    <t>Eng.#CGA1-870723</t>
  </si>
  <si>
    <t>Chass.#DL15A-119397</t>
  </si>
  <si>
    <t>Eng.#AF26-6445102</t>
  </si>
  <si>
    <t>Chass.#EN11G-203135</t>
  </si>
  <si>
    <t>Eng.#AF26-6445103</t>
  </si>
  <si>
    <t>Chass.#EN11G-203131</t>
  </si>
  <si>
    <t>Eng.#AF26-6445104</t>
  </si>
  <si>
    <t>Chass.#EN11G-203132</t>
  </si>
  <si>
    <t>SU0242</t>
  </si>
  <si>
    <t>UZ125NES-1GREEN (GREEN)</t>
  </si>
  <si>
    <t>Eng.#AF26-6453561</t>
  </si>
  <si>
    <t>Chass.#EN11G-203288</t>
  </si>
  <si>
    <t>Eng.#AF26-6454606</t>
  </si>
  <si>
    <t>Chass.#EN11G-203289</t>
  </si>
  <si>
    <t>Eng.#AF26-6454616</t>
  </si>
  <si>
    <t>Chass.#EN11G-203260</t>
  </si>
  <si>
    <t>Eng.#AF26-6454626</t>
  </si>
  <si>
    <t>Chass.#EN11G-203252</t>
  </si>
  <si>
    <t>Eng.#JA81E-0172545</t>
  </si>
  <si>
    <t>Chass.#PAJJA8190TP172644</t>
  </si>
  <si>
    <t>Eng.#JA81E-0172543</t>
  </si>
  <si>
    <t>Chass.#PAJJA8190TP172643</t>
  </si>
  <si>
    <t>Eng.#JA81E-2103143</t>
  </si>
  <si>
    <t>Chass.#PAJJA8190TP903154</t>
  </si>
  <si>
    <t>Eng.#CGA1-868549</t>
  </si>
  <si>
    <t>Chass.#DL15A-117886</t>
  </si>
  <si>
    <t>Eng.#KPYY0E102950</t>
  </si>
  <si>
    <t>Chass.#KPYY0102947</t>
  </si>
  <si>
    <t>Eng.#KPYY0E102811</t>
  </si>
  <si>
    <t>Chass.#KPYY0102852</t>
  </si>
  <si>
    <t>Eng.#AF26-6363497</t>
  </si>
  <si>
    <t>Chass.#EN11G-202093</t>
  </si>
  <si>
    <t>Eng.#AF26-6365269</t>
  </si>
  <si>
    <t>Chass.#EN11G-202176</t>
  </si>
  <si>
    <t>Eng.#KF51E7350434</t>
  </si>
  <si>
    <t>Chass.#MH1KF5179TK350312</t>
  </si>
  <si>
    <t>AZXWTL29735</t>
  </si>
  <si>
    <t>MD2B51BX6TWL90124</t>
  </si>
  <si>
    <t>Eng.#DYXWTB21500</t>
  </si>
  <si>
    <t>Chass.#MD2A76BX7TWB08661</t>
  </si>
  <si>
    <t>Eng.#DYXWTB22136</t>
  </si>
  <si>
    <t>Chass.#MD2A76BX8TWB08667</t>
  </si>
  <si>
    <t>Eng.#DYXWTB22215</t>
  </si>
  <si>
    <t>Chass.#MD2A76BX7TWB08675</t>
  </si>
  <si>
    <t>Eng.#DYXWTB22463</t>
  </si>
  <si>
    <t>Chass.#MD2A76BX7TWB08854</t>
  </si>
  <si>
    <t>Eng.#DYXWTB22462</t>
  </si>
  <si>
    <t>Chass.#MD2A76BX6TWB08859</t>
  </si>
  <si>
    <t>Eng.#DYXWTB22288</t>
  </si>
  <si>
    <t>Chass.#MD2A76BX3TWB08866</t>
  </si>
  <si>
    <t>Eng.#DYXWTB22091</t>
  </si>
  <si>
    <t>Chass.#MD2A76BX4TWB08617</t>
  </si>
  <si>
    <t>Eng.#DYXWTB22115</t>
  </si>
  <si>
    <t>Chass.#MD2A76BX8TWB08636</t>
  </si>
  <si>
    <t>Eng.#DYXWTB21487</t>
  </si>
  <si>
    <t>Chass.#MD2A76BX4TWB08651</t>
  </si>
  <si>
    <t>ENG.#BC175AEBFX682</t>
  </si>
  <si>
    <t>CHASS.#BC175N-BE3149</t>
  </si>
  <si>
    <t>Eng.#DYXWTB22399</t>
  </si>
  <si>
    <t>Chass.#MD2A76BX7TWB08871</t>
  </si>
  <si>
    <t>Eng.#DYXWTB22297</t>
  </si>
  <si>
    <t>Chass.#MD2A76BX8TWB08877</t>
  </si>
  <si>
    <t>Eng.#DYXWTB22396</t>
  </si>
  <si>
    <t>Chass.#MD2A76BX8TWB08880</t>
  </si>
  <si>
    <t>Eng.#DYXWTB22403</t>
  </si>
  <si>
    <t>Chass.#MD2A76BX3TWB08883</t>
  </si>
  <si>
    <t>Eng.#DYXWTA00843</t>
  </si>
  <si>
    <t>Chass.#MD2A76BX9TWA08271</t>
  </si>
  <si>
    <t>Eng.#DYXWTA00889</t>
  </si>
  <si>
    <t>Chass.#MD2A76BX8TWA08245</t>
  </si>
  <si>
    <t>Eng.#DYXWTA01157</t>
  </si>
  <si>
    <t>Chass.#MD2A76BX4TWA08288</t>
  </si>
  <si>
    <t>Eng.#DYXWTA02411</t>
  </si>
  <si>
    <t>Chass.#MD2A76BX4TWA11112</t>
  </si>
  <si>
    <t>Eng.#DYXWTA09479</t>
  </si>
  <si>
    <t>Chass.#MD2A76BX4TWA16889</t>
  </si>
  <si>
    <t>Eng.#DYXWTM28320</t>
  </si>
  <si>
    <t>Chass.#MD2A76BX0TWM18700</t>
  </si>
  <si>
    <t>Eng.#DYXWTA03171</t>
  </si>
  <si>
    <t>Chass.#MD2A76BX8TWA10402</t>
  </si>
  <si>
    <t>Eng.#DYXWTA02870</t>
  </si>
  <si>
    <t>Chass.#MD2A76BX0TWA10474</t>
  </si>
  <si>
    <t>Eng.#DYXWTM28636</t>
  </si>
  <si>
    <t>Chass.#MD2A76BX4TWM18876</t>
  </si>
  <si>
    <t>Eng.#DYXWTM28308</t>
  </si>
  <si>
    <t>Chass.#MD2A76BX7TWM18709</t>
  </si>
  <si>
    <t>Eng.#DYXWTM28681</t>
  </si>
  <si>
    <t>Chass.#MD2A76BX2TWA18911</t>
  </si>
  <si>
    <t>Eng.#KF51E7350603</t>
  </si>
  <si>
    <t>Chass.#MH1KF5179TK350620</t>
  </si>
  <si>
    <t>Eng.#KF51E7350200</t>
  </si>
  <si>
    <t>Chass.#MH1KF5178TK350298</t>
  </si>
  <si>
    <t>Eng.#KF51E7350266</t>
  </si>
  <si>
    <t>Chass.#MH1KF5178TK350219</t>
  </si>
  <si>
    <t>Eng.#JA81E-0172596</t>
  </si>
  <si>
    <t>Chass.#PAJJA8190TP172695</t>
  </si>
  <si>
    <t>Eng.#CGA1-871306</t>
  </si>
  <si>
    <t>Chass.#DL15A-119917</t>
  </si>
  <si>
    <t>Eng.#CGA1-866913</t>
  </si>
  <si>
    <t>Chass.#DL15A-116503</t>
  </si>
  <si>
    <t>Eng.#KD12E7209761</t>
  </si>
  <si>
    <t>Chass.#MH1KD1279TK209835</t>
  </si>
  <si>
    <t>Eng.#KD12E7209600</t>
  </si>
  <si>
    <t>Chass.#MH1KD1278TK209647</t>
  </si>
  <si>
    <t>Eng.#KPYY0E102836</t>
  </si>
  <si>
    <t>Chass.#KPYY0102878</t>
  </si>
  <si>
    <t>Eng.#KPYY0E102915</t>
  </si>
  <si>
    <t>Chass.#KPYY0102928</t>
  </si>
  <si>
    <t>Eng.#PFXWSH91178</t>
  </si>
  <si>
    <t>Chass.#MD2B37AX6TWJ01155</t>
  </si>
  <si>
    <t>Eng.#PFXWSH90299</t>
  </si>
  <si>
    <t>Chass.#MD2B37AX6TWJ01169</t>
  </si>
  <si>
    <t>Eng.#PFXWSH91025</t>
  </si>
  <si>
    <t>Chass.#MD2B37AX5TWJ01194</t>
  </si>
  <si>
    <t>Eng.#PFXWSH91039</t>
  </si>
  <si>
    <t>Chass.#MD2B37AX6TWJ01205</t>
  </si>
  <si>
    <t>Eng.#PFXWSH90585</t>
  </si>
  <si>
    <t>Chass.#MD2B37AX6TWJ01219</t>
  </si>
  <si>
    <t>Eng.#PFXWSH90584</t>
  </si>
  <si>
    <t>Chass.#MD2B37AX5TWJ01227</t>
  </si>
  <si>
    <t>Eng.#PFXWSH90152</t>
  </si>
  <si>
    <t>Chass.#MD2B37AX7TWJ01228</t>
  </si>
  <si>
    <t>Eng.#PFXWSH90587</t>
  </si>
  <si>
    <t>Chass.#MD2B37AX5TWJ01230</t>
  </si>
  <si>
    <t>Eng.#PFXWSH90574</t>
  </si>
  <si>
    <t>Chass.#MD2B37AX7TWJ01231</t>
  </si>
  <si>
    <t>Eng.#PFXWSH90154</t>
  </si>
  <si>
    <t>Chass.#MD2B37AX6TWJ01236</t>
  </si>
  <si>
    <t>Eng.#LX150KEP73252</t>
  </si>
  <si>
    <t>Chass.#MH4LX3K18VJP00282</t>
  </si>
  <si>
    <t>Eng.#LX150KEP74154</t>
  </si>
  <si>
    <t>Chass.#MH4LX3K1XVJP00610</t>
  </si>
  <si>
    <t>Eng.#KRHW0E010175</t>
  </si>
  <si>
    <t>Chass.#KRHW0010192</t>
  </si>
  <si>
    <t>Eng.#KF51E7350085</t>
  </si>
  <si>
    <t>Chass.#MH1KF5175TK350260</t>
  </si>
  <si>
    <t>Eng.#KF51E7350667</t>
  </si>
  <si>
    <t>Chass.#MH1KF5177TK350664</t>
  </si>
  <si>
    <t>Eng.#JA81E-2103693</t>
  </si>
  <si>
    <t>Chass.#PAJJA8190TP903619</t>
  </si>
  <si>
    <t>Eng.#JA81E-2103153</t>
  </si>
  <si>
    <t>Chass.#PAJJA8190TP903149</t>
  </si>
  <si>
    <t>Eng.#JA81E-2103174</t>
  </si>
  <si>
    <t>Chass.#PAJJA8190TP903129</t>
  </si>
  <si>
    <t>Eng.#KPYY0E102983</t>
  </si>
  <si>
    <t>Chass.#KPYY0102917</t>
  </si>
  <si>
    <t>Eng.#KPYY0E102990</t>
  </si>
  <si>
    <t>Chass.#KPYY0102970</t>
  </si>
  <si>
    <t>Eng.#PFXWSH90354</t>
  </si>
  <si>
    <t>Chass.#MD2B37AX5TWJ01244</t>
  </si>
  <si>
    <t>Eng.#PFXWSH90358</t>
  </si>
  <si>
    <t>Chass.#MD2B37AX7TWJ01245</t>
  </si>
  <si>
    <t>Eng.#PFXWSH90631</t>
  </si>
  <si>
    <t>Chass.#MD2B37AX6TWJ01253</t>
  </si>
  <si>
    <t>Eng.#PFXWSH92094</t>
  </si>
  <si>
    <t>Chass.#MD2B37AX5TWJ01258</t>
  </si>
  <si>
    <t>Eng.#PFXWSH92102</t>
  </si>
  <si>
    <t>Chass.#MD2B37AX7TWJ01259</t>
  </si>
  <si>
    <t>Eng.#PFXWSH92112</t>
  </si>
  <si>
    <t>Chass.#MD2B37AX5TWJ01261</t>
  </si>
  <si>
    <t>Eng.#PFXWSH92104</t>
  </si>
  <si>
    <t>Chass.#MD2B37AX7TWJ01262</t>
  </si>
  <si>
    <t>Eng.#PFXWSH92096</t>
  </si>
  <si>
    <t>Chass.#MD2B37AX6TWJ01267</t>
  </si>
  <si>
    <t>Eng.#PFXWSH92101</t>
  </si>
  <si>
    <t>Chass.#MD2B37AX6TWJ01270</t>
  </si>
  <si>
    <t>Eng.#PFXWSH92109</t>
  </si>
  <si>
    <t>Chass.#MD2B37AX5TWJ01275</t>
  </si>
  <si>
    <t>Eng.#KF51E7345305</t>
  </si>
  <si>
    <t>Chass.#MH1KF5176TK345309</t>
  </si>
  <si>
    <t>Eng.#AF21-3168990</t>
  </si>
  <si>
    <t>Chass.#EA12H-122988</t>
  </si>
  <si>
    <t>Eng.#JA81E-0170993</t>
  </si>
  <si>
    <t>Chass.#PAJJA8190TP171004</t>
  </si>
  <si>
    <t>Eng.#JA81E-0170999</t>
  </si>
  <si>
    <t>Chass.#PAJJA8190TP171006</t>
  </si>
  <si>
    <t>Eng.#JA81E-0170955</t>
  </si>
  <si>
    <t>Chass.#PAJJA8190TP171048</t>
  </si>
  <si>
    <t>Eng.#JA81E-2103097</t>
  </si>
  <si>
    <t>Chass.#PAJJA8190TP903094</t>
  </si>
  <si>
    <t>Eng.#KSWW0E424506</t>
  </si>
  <si>
    <t>Chass.#KSWX0159977</t>
  </si>
  <si>
    <t>Eng.#JK07E-5065217</t>
  </si>
  <si>
    <t>Chass.#PAJJK4790TP032675</t>
  </si>
  <si>
    <t>Eng.#KRHW0E010062</t>
  </si>
  <si>
    <t>Chass.#KRHW0010044</t>
  </si>
  <si>
    <t>Eng.#LX150KEP73777</t>
  </si>
  <si>
    <t>Chass.#MH4LX3K14VJP00490</t>
  </si>
  <si>
    <t>ENG#.AZXWTL28651</t>
  </si>
  <si>
    <t>CHASS#.MD2B51BXXTWL37832</t>
  </si>
  <si>
    <t>Eng.#LX150KEP75214</t>
  </si>
  <si>
    <t>Chass.#MH4LX3K15VJP00854</t>
  </si>
  <si>
    <t>Eng.#LX150KEP75320</t>
  </si>
  <si>
    <t>Chass.#MH4LX3K15VJP00868</t>
  </si>
  <si>
    <t>Eng.#LX150KEP74523</t>
  </si>
  <si>
    <t>Chass.#MH4LX3K16VJP00703</t>
  </si>
  <si>
    <t>Eng.#LX150KEP74517</t>
  </si>
  <si>
    <t>Chass.#MH4LX3K16VJP00720</t>
  </si>
  <si>
    <t>Eng.#LX150KEP74755</t>
  </si>
  <si>
    <t>Chass.#MH4LX3K16VJP00751</t>
  </si>
  <si>
    <t>Eng.#LX150KEP75309</t>
  </si>
  <si>
    <t>Chass.#MH4LX3K16VJP00863</t>
  </si>
  <si>
    <t>Eng.#LX150KEP74507</t>
  </si>
  <si>
    <t>Chass.#MH4LX3K17VJP00709</t>
  </si>
  <si>
    <t>Eng.#LX150KEP74764</t>
  </si>
  <si>
    <t>Chass.#MH4LX3K17VJP00757</t>
  </si>
  <si>
    <t>Eng.#LX150KEP75212</t>
  </si>
  <si>
    <t>Chass.#MH4LX3K17VJP00855</t>
  </si>
  <si>
    <t>Eng.#LX150KEP75321</t>
  </si>
  <si>
    <t>Chass.#MH4LX3K17VJP00869</t>
  </si>
  <si>
    <t>Eng.#LX150KEP75318</t>
  </si>
  <si>
    <t>Chass.#MH4LX3K17VJP00872</t>
  </si>
  <si>
    <t>Eng.#DYXWTA02197</t>
  </si>
  <si>
    <t>Chass.#MD2A76BX9TWA09906</t>
  </si>
  <si>
    <t>Eng.#DYXWTA00858</t>
  </si>
  <si>
    <t>Chass.#MD2A76BX7TWA08401</t>
  </si>
  <si>
    <t>Eng.#DYXWTA01037</t>
  </si>
  <si>
    <t>Chass.#MD2A76BX9TWA08383</t>
  </si>
  <si>
    <t>Eng.#DYXWTA00896</t>
  </si>
  <si>
    <t>Chass.#MD2A76BX8TWA08360</t>
  </si>
  <si>
    <t>Eng.#DYXWTM25492</t>
  </si>
  <si>
    <t>Chass.#MD2A76BX1TWM15935</t>
  </si>
  <si>
    <t>Eng.#KF51E7350712</t>
  </si>
  <si>
    <t>Chass.#MH1KF5177TK350695</t>
  </si>
  <si>
    <t>Eng.#G3U5E-0084919</t>
  </si>
  <si>
    <t>Chass.#MH3SG8880T0015800</t>
  </si>
  <si>
    <t>ENG.#E33WE-0659981</t>
  </si>
  <si>
    <t>CHAS.#MH3SEJ750T0043556</t>
  </si>
  <si>
    <t>ENG.#E31WE-0189441</t>
  </si>
  <si>
    <t>CHAS.#MH3SEF550N0055387</t>
  </si>
  <si>
    <t>ENG#AZXWSH35444</t>
  </si>
  <si>
    <t>CHASS#MD2B51BX7SWH29278</t>
  </si>
  <si>
    <t>ENG#AZXWSH35455</t>
  </si>
  <si>
    <t>CHASS#MD2B51BX7SWH29281</t>
  </si>
  <si>
    <t>ENG#AZXWSH30159</t>
  </si>
  <si>
    <t>CHASS#MD2B51BX6SWH29286</t>
  </si>
  <si>
    <t>ENG#AZXWSA68642</t>
  </si>
  <si>
    <t>CHASS#MD2B51BX8SWH29290</t>
  </si>
  <si>
    <t>ENG#AZXWSH35551</t>
  </si>
  <si>
    <t>CHASS#MD2B51BX5SWH29294</t>
  </si>
  <si>
    <t>ENG#AZXWTL49247</t>
  </si>
  <si>
    <t>CHASS#MD2B51BX5TWM38891</t>
  </si>
  <si>
    <t>ENG#AZXWTL49254</t>
  </si>
  <si>
    <t>CHASS#MD2B51BX7TWM38892</t>
  </si>
  <si>
    <t>Eng.#JK07E-5070695</t>
  </si>
  <si>
    <t>Chass.#PAJJK4790TP037114</t>
  </si>
  <si>
    <t>Eng.#KPYY0E102992</t>
  </si>
  <si>
    <t>Chass.#KPYY0102968</t>
  </si>
  <si>
    <t>Eng.#KPYY0E102938</t>
  </si>
  <si>
    <t>Chass.#KPYY0102996</t>
  </si>
  <si>
    <t>Eng.#E35AE-0122718</t>
  </si>
  <si>
    <t>Chas.#PA0SEM420T0009110</t>
  </si>
  <si>
    <t>Eng.#DYXWTA02866</t>
  </si>
  <si>
    <t>Chass.#MD2A76BX7TWA10472</t>
  </si>
  <si>
    <t>Eng.#DYXWTM36022</t>
  </si>
  <si>
    <t>Chass.#MD2A76BX6TWM05207</t>
  </si>
  <si>
    <t>Eng.#DYXWTL19925</t>
  </si>
  <si>
    <t>Chass.#MD2A76BXXTWL09628</t>
  </si>
  <si>
    <t>Eng.#DYXWTM36213</t>
  </si>
  <si>
    <t>Chass.#MD2A76BX9TWM05248</t>
  </si>
  <si>
    <t>Eng.#DYXWTM28512</t>
  </si>
  <si>
    <t>Chass.#MD2A76BXXTWA18901</t>
  </si>
  <si>
    <t>Eng.#DYXWTM28496</t>
  </si>
  <si>
    <t>Chass.#MD2A76BXXTWA18896</t>
  </si>
  <si>
    <t>Eng.#DYXWTM28638</t>
  </si>
  <si>
    <t>Chass.#MD2A76BX0TWM18874</t>
  </si>
  <si>
    <t>Eng.#DYXWTA01066</t>
  </si>
  <si>
    <t>Chass.#MD2A76BX9TWA08349</t>
  </si>
  <si>
    <t>Eng.#DYXWTA01064</t>
  </si>
  <si>
    <t>Chass.#MD2A76BX6TWA08373</t>
  </si>
  <si>
    <t>Eng.#JK07E-5065218</t>
  </si>
  <si>
    <t>Chass.#PAJJK4790TP032698</t>
  </si>
  <si>
    <t>Eng.#KD12E7208680</t>
  </si>
  <si>
    <t>Chass.#MH1KD1277TK208652</t>
  </si>
  <si>
    <t>Eng.#KRHW0E008954</t>
  </si>
  <si>
    <t>Chass.#KRHW0008904</t>
  </si>
  <si>
    <t>Eng.#KYAY0E073944</t>
  </si>
  <si>
    <t>Chass.#KYAY0073948</t>
  </si>
  <si>
    <t>Eng.#KYAY0E074994</t>
  </si>
  <si>
    <t>Chass.#KYAY0074927</t>
  </si>
  <si>
    <t>Eng.#KF51E7349926</t>
  </si>
  <si>
    <t>Chass.#MH1KF5176TK349974</t>
  </si>
  <si>
    <t>Eng.#KF51E7349267</t>
  </si>
  <si>
    <t>Chass.#MH1KF5176TK349280</t>
  </si>
  <si>
    <t>Eng.#KF51E7345076</t>
  </si>
  <si>
    <t>Chass.#MH1KF5172TK345050</t>
  </si>
  <si>
    <t>Eng.#JA81E-0172558</t>
  </si>
  <si>
    <t>Chass.#PAJJA8190TP172636</t>
  </si>
  <si>
    <t>Eng.#JA81E-0172485</t>
  </si>
  <si>
    <t>Chass.#PAJJA8190TP172520</t>
  </si>
  <si>
    <t>Eng.#JA81E-0174895</t>
  </si>
  <si>
    <t>Chass.#PAJJA8190TP174902</t>
  </si>
  <si>
    <t>Eng.#JA81E-0174907</t>
  </si>
  <si>
    <t>Chass.#PAJJA8190TP175065</t>
  </si>
  <si>
    <t>Eng.#JA81E-0175049</t>
  </si>
  <si>
    <t>Chass.#PAJJA8190TP175141</t>
  </si>
  <si>
    <t>Eng.#JA81E-2103002</t>
  </si>
  <si>
    <t>Chass.#PAJJA8190TP03089</t>
  </si>
  <si>
    <t>Eng.#KPYY0E102940</t>
  </si>
  <si>
    <t>Chass.#KPYY0102995</t>
  </si>
  <si>
    <t>Eng.#KPYY0E102982</t>
  </si>
  <si>
    <t>Chass.#KPYY0102918</t>
  </si>
  <si>
    <t>Eng.#KPYY0E102588</t>
  </si>
  <si>
    <t>Chass.#KPYY0102563</t>
  </si>
  <si>
    <t>Eng.#JA81E-0172501</t>
  </si>
  <si>
    <t>Chass.#PAJJA8190TP172689</t>
  </si>
  <si>
    <t xml:space="preserve">Eng.#EG3R01*AKK005408* </t>
  </si>
  <si>
    <t>Chass.#LC6JCK5B1V0005549</t>
  </si>
  <si>
    <t>Eng.#JA81E-2103184</t>
  </si>
  <si>
    <t>Chass.#PAJJA8190TP903119</t>
  </si>
  <si>
    <t>Eng.#JA81E-2103060</t>
  </si>
  <si>
    <t>Chass.#PAJJA8190TP903039</t>
  </si>
  <si>
    <t>Eng.#JA81E-2103094</t>
  </si>
  <si>
    <t>Chass.#PAJJA8190TP903100</t>
  </si>
  <si>
    <t>Eng.#LX150KEP73174</t>
  </si>
  <si>
    <t>Chass.#MH4LX3K18VJP00265</t>
  </si>
  <si>
    <t>Eng.#DYXWTA02204</t>
  </si>
  <si>
    <t>Chass.#MD2A76BX2TWA09908</t>
  </si>
  <si>
    <t>Eng.#DYXWTA01994</t>
  </si>
  <si>
    <t>Chass.#MD2A76BX1TWA09866</t>
  </si>
  <si>
    <t>Eng.#DYXWTM35095</t>
  </si>
  <si>
    <t>Chass.#MD2A76BX7TWM05653</t>
  </si>
  <si>
    <t>Eng.#DYXWTA00979</t>
  </si>
  <si>
    <t>Chass.#MD2A76BX6TWA08406</t>
  </si>
  <si>
    <t>ENG.# AZXWTL49238</t>
  </si>
  <si>
    <t>CHASS.# MD2B51BX8TWL91193</t>
  </si>
  <si>
    <t>Eng.#KPYY1E023737</t>
  </si>
  <si>
    <t>Chass.#KPYY1023797</t>
  </si>
  <si>
    <t>YA0285</t>
  </si>
  <si>
    <t>MIO AEROX D541(BLACK)</t>
  </si>
  <si>
    <t>Eng.#G3W1E-0361072</t>
  </si>
  <si>
    <t>Chass.#PA0SG9920T0158900</t>
  </si>
  <si>
    <t>YA0287</t>
  </si>
  <si>
    <t>MIO AEROX D541(BLUE/BLACK)</t>
  </si>
  <si>
    <t>Eng.#G3W1E-0371399</t>
  </si>
  <si>
    <t>Chass.#PA0SG9920T0164157</t>
  </si>
  <si>
    <t>YA0298</t>
  </si>
  <si>
    <t>LEXI 155 D7H1 (BLACK/MATTE BLACK)</t>
  </si>
  <si>
    <t>Eng.#G3U5E-0085691</t>
  </si>
  <si>
    <t>Chass.#MH3SG8880T0016451</t>
  </si>
  <si>
    <t>Eng.#G3U5E-0086023</t>
  </si>
  <si>
    <t>Chass.#MH3SG8880T0016744</t>
  </si>
  <si>
    <t>Eng.#JA81E-0137715</t>
  </si>
  <si>
    <t>Chass.#PAJJA8190TP137869</t>
  </si>
  <si>
    <t>Eng.#JA81E-2097244</t>
  </si>
  <si>
    <t>Chass.#PAJJA8190TP897237</t>
  </si>
  <si>
    <t>Eng.#DYXWTA03186</t>
  </si>
  <si>
    <t>Chass.#MD2A76BX2TWA10461</t>
  </si>
  <si>
    <t>Eng.#DYXWTK04057</t>
  </si>
  <si>
    <t>Chass.#MD2A76BX7TWK12290</t>
  </si>
  <si>
    <t>Eng.#DYXWTK03799</t>
  </si>
  <si>
    <t>Chass.#MD2A76BX7TWK12127</t>
  </si>
  <si>
    <t>Eng.#KD12E7208674</t>
  </si>
  <si>
    <t>Chass.#MH1KD1275TK208746</t>
  </si>
  <si>
    <t>Eng.#KD12E7209642</t>
  </si>
  <si>
    <t>Chass.#MH1KD1279TK209592</t>
  </si>
  <si>
    <t>Eng.#KD12E7209840</t>
  </si>
  <si>
    <t>Chass.#MH1KD1275TK209850</t>
  </si>
  <si>
    <t>Eng.#KD12E7209625</t>
  </si>
  <si>
    <t>Chass.#MH1KD1273TK209569</t>
  </si>
  <si>
    <t>Eng.#KD12E7208668</t>
  </si>
  <si>
    <t>Chass.#MH1KD1274TK208737</t>
  </si>
  <si>
    <t>Eng.#KD12E7209900</t>
  </si>
  <si>
    <t>Chass.#MH1KD127XTK209892</t>
  </si>
  <si>
    <t>Eng.#KD12E7209578</t>
  </si>
  <si>
    <t>Chass.#MH1KD1270TK209643</t>
  </si>
  <si>
    <t>Eng.#KF51E7355946</t>
  </si>
  <si>
    <t>Chass.#MH1KF5170TK355916</t>
  </si>
  <si>
    <t>Eng.#JA81E-2103056</t>
  </si>
  <si>
    <t>Chass.#PAJJA8190TP903024</t>
  </si>
  <si>
    <t>Eng.#JA81E-0174728</t>
  </si>
  <si>
    <t>Chass.#PAJJA8190TP174870</t>
  </si>
  <si>
    <t>Eng.#JA81E-0174948</t>
  </si>
  <si>
    <t>Chass.#PAJJA8190TP175050</t>
  </si>
  <si>
    <t>Eng.#KPGR0E016699</t>
  </si>
  <si>
    <t>Chass.#KPGR0016625</t>
  </si>
  <si>
    <t>Eng.#KPGR0E016540</t>
  </si>
  <si>
    <t>Chass.#KPGR0016599</t>
  </si>
  <si>
    <t>Eng.#KPGR0E016685</t>
  </si>
  <si>
    <t>Chass.#KPGR0016640</t>
  </si>
  <si>
    <t>Eng.#KF49E7332781</t>
  </si>
  <si>
    <t>Chass.#MH1KF4972TK332815</t>
  </si>
  <si>
    <t>Eng.#KF49E7333166</t>
  </si>
  <si>
    <t>Chass.#MH1KF4970TK333221</t>
  </si>
  <si>
    <t>Eng.#KF49E7333193</t>
  </si>
  <si>
    <t>Chass.#MH1KF4972TK333219</t>
  </si>
  <si>
    <t>Eng.#KF49E7332899</t>
  </si>
  <si>
    <t>Chass.#MH1KF4972TK332779</t>
  </si>
  <si>
    <t>Eng.#KPYY0E104218</t>
  </si>
  <si>
    <t>Chass.#KPYY0104224</t>
  </si>
  <si>
    <t>Eng.#KPYY0E104224</t>
  </si>
  <si>
    <t>Chass.#KPYY0104279</t>
  </si>
  <si>
    <t>Eng.#KPYY0E104275</t>
  </si>
  <si>
    <t>Chass.#KPYY0104286</t>
  </si>
  <si>
    <t>Eng.#KPYY0E104338</t>
  </si>
  <si>
    <t>Chass.#KPYY0104304</t>
  </si>
  <si>
    <t>Eng.#KPYY0E104330</t>
  </si>
  <si>
    <t>Chass.#KPYY0104312</t>
  </si>
  <si>
    <t>Eng.#KPYY0E104326</t>
  </si>
  <si>
    <t>Chass.#KPYY0104316</t>
  </si>
  <si>
    <t>Eng.#KPYY0E104322</t>
  </si>
  <si>
    <t>Chass.#KPYY0104320</t>
  </si>
  <si>
    <t>Eng.#KPYY0E104351</t>
  </si>
  <si>
    <t>Chass.#KPYY0104391</t>
  </si>
  <si>
    <t>Eng.#KPYY0E104348</t>
  </si>
  <si>
    <t>Chass.#KPYY0104394</t>
  </si>
  <si>
    <t>Eng.#KPYY0E104345</t>
  </si>
  <si>
    <t>Chass.#KPYY0104397</t>
  </si>
  <si>
    <t>Eng.#KPYY2E023729</t>
  </si>
  <si>
    <t>Chass.#KPYY2023772</t>
  </si>
  <si>
    <t>Eng.#KPYY2E023758</t>
  </si>
  <si>
    <t>Chass.#KPYY2023784</t>
  </si>
  <si>
    <t>Eng.#KPYY2E023742</t>
  </si>
  <si>
    <t>Chass.#KPYY2023800</t>
  </si>
  <si>
    <t>Eng.#KPYY2E023833</t>
  </si>
  <si>
    <t>Chass.#KPYY2023809</t>
  </si>
  <si>
    <t>Eng.#KPYY2E023812</t>
  </si>
  <si>
    <t>Chass.#KPYY2023871</t>
  </si>
  <si>
    <t>Eng.#KPYY2E023810</t>
  </si>
  <si>
    <t>Chass.#KPYY2023872</t>
  </si>
  <si>
    <t>Eng.#KPYY2E023809</t>
  </si>
  <si>
    <t>Chass.#KPYY2023873</t>
  </si>
  <si>
    <t>Eng.#KPYY2E023806</t>
  </si>
  <si>
    <t>Chass.#KPYY2023875</t>
  </si>
  <si>
    <t>Eng.#KPYY2E023802</t>
  </si>
  <si>
    <t>Chass.#KPYY2023879</t>
  </si>
  <si>
    <t>Eng.#KPYY2E023787</t>
  </si>
  <si>
    <t>Chass.#KPYY2023701</t>
  </si>
  <si>
    <t>Eng.#KPYY2E023772</t>
  </si>
  <si>
    <t>Chass.#KPYY2023752</t>
  </si>
  <si>
    <t>Eng.#KPYY2E023768</t>
  </si>
  <si>
    <t>Chass.#KPYY2023754</t>
  </si>
  <si>
    <t>Eng.#KPYY2E023738</t>
  </si>
  <si>
    <t>Chass.#KPYY2023763</t>
  </si>
  <si>
    <t>Eng.#KPYY2E023759</t>
  </si>
  <si>
    <t>Chass.#KPYY2023783</t>
  </si>
  <si>
    <t>Eng.#KPYY2E023744</t>
  </si>
  <si>
    <t>Chass.#KPYY2023798</t>
  </si>
  <si>
    <t>Eng.#KPYY2E023767</t>
  </si>
  <si>
    <t>Chass.#KPYY2023755</t>
  </si>
  <si>
    <t>Eng.#KPYY2E023752</t>
  </si>
  <si>
    <t>Chass.#KPYY2023790</t>
  </si>
  <si>
    <t>Eng.#KPYY2E023823</t>
  </si>
  <si>
    <t>Chass.#KPYY2023819</t>
  </si>
  <si>
    <t>Eng.#KPYY2E023834</t>
  </si>
  <si>
    <t>Chass.#KPYY2023808</t>
  </si>
  <si>
    <t>Eng.#KPYY2E023858</t>
  </si>
  <si>
    <t>Chass.#KPYY2023824</t>
  </si>
  <si>
    <t>Eng.#KPYY2E023856</t>
  </si>
  <si>
    <t>Chass.#KPYY2023826</t>
  </si>
  <si>
    <t>Eng.#KPYY2E023843</t>
  </si>
  <si>
    <t>Chass.#KPYY2023840</t>
  </si>
  <si>
    <t>Eng.#KPYY2E023863</t>
  </si>
  <si>
    <t>Chass.#KPYY2023859</t>
  </si>
  <si>
    <t>Eng.#KPYY2E023748</t>
  </si>
  <si>
    <t>Chass.#KPYY2023794</t>
  </si>
  <si>
    <t>Eng.#KPYY2E023747</t>
  </si>
  <si>
    <t>Chass.#KPYY2023795</t>
  </si>
  <si>
    <t>Eng.#KPYY2E023826</t>
  </si>
  <si>
    <t>Chass.#KPYY2023815</t>
  </si>
  <si>
    <t>Eng.#KPYY2E023845</t>
  </si>
  <si>
    <t>Chass.#KPYY2023838</t>
  </si>
  <si>
    <t>Eng.#KPYY2E023880</t>
  </si>
  <si>
    <t>Chass.#KPYY2023843</t>
  </si>
  <si>
    <t>Eng.#KPYY2E023865</t>
  </si>
  <si>
    <t>Chass.#KPYY2023857</t>
  </si>
  <si>
    <t>Eng.#DYXWTM28286</t>
  </si>
  <si>
    <t>Chass.#MD2A76BX0TWM18681</t>
  </si>
  <si>
    <t>Eng.#DYXWTM28409</t>
  </si>
  <si>
    <t>Chass.#MD2A76BXXTWM18624</t>
  </si>
  <si>
    <t>Eng.#DYXWTA01159</t>
  </si>
  <si>
    <t>Chass.#MD2A76BX6TWA08289</t>
  </si>
  <si>
    <t>Eng.#DYXWTA01137</t>
  </si>
  <si>
    <t>Chass.#MD2A76BX8TWA08293</t>
  </si>
  <si>
    <t>Eng.#PFXWSH89698</t>
  </si>
  <si>
    <t>Chass.#MD2B37AX7TWJ01410</t>
  </si>
  <si>
    <t>Eng.#PFXWSH89664</t>
  </si>
  <si>
    <t>Chass.#MD2B37AX4TWJ01414</t>
  </si>
  <si>
    <t>Eng.#PFXWSH89827</t>
  </si>
  <si>
    <t>Chass.#MD2B37AX6TWJ01415</t>
  </si>
  <si>
    <t>Eng.#PFXWSH86603</t>
  </si>
  <si>
    <t>Chass.#MD2B37AX5TWJ01423</t>
  </si>
  <si>
    <t>Eng.#PFXWSH90433</t>
  </si>
  <si>
    <t>Chass.#MD2B37AX7TWJ01424</t>
  </si>
  <si>
    <t>Eng.#PFXWSH89684</t>
  </si>
  <si>
    <t>Chass.#MD2B37AX4TWJ01428</t>
  </si>
  <si>
    <t>Eng.#PFXWSH89685</t>
  </si>
  <si>
    <t>Chass.#MD2B37AX6TWJ01429</t>
  </si>
  <si>
    <t>Eng.#PFXWSH89675</t>
  </si>
  <si>
    <t>Chass.#MD2B37AX4TWJ01431</t>
  </si>
  <si>
    <t>Eng.#PFXWSH90389</t>
  </si>
  <si>
    <t>Chass.#MD2B37AX6TWJ01432</t>
  </si>
  <si>
    <t>Eng.#PFXWSH91270</t>
  </si>
  <si>
    <t>Chass.#MD2B37AX5TWJ01437</t>
  </si>
  <si>
    <t>Eng.#JA81E-0174886</t>
  </si>
  <si>
    <t>Chass.#PAJJA8190TP174908</t>
  </si>
  <si>
    <t>Eng.#KPYY0E104270</t>
  </si>
  <si>
    <t>Chass.#KPYY0104294</t>
  </si>
  <si>
    <t>Eng.#KPYY0E103676</t>
  </si>
  <si>
    <t>Chass.#KPYY0103613</t>
  </si>
  <si>
    <t>Eng.#KPYY0E103672</t>
  </si>
  <si>
    <t>Chass.#KPYY0103620</t>
  </si>
  <si>
    <t>Eng.#KPYY0E103609</t>
  </si>
  <si>
    <t>Chass.#KPYY0103608</t>
  </si>
  <si>
    <t>Eng.#JK07E-5070283</t>
  </si>
  <si>
    <t>Chass.#PAJJK4790TP036889</t>
  </si>
  <si>
    <t>Eng.#PFXWSH92110</t>
  </si>
  <si>
    <t>Chass.#MD2B37AX7TWJ01276</t>
  </si>
  <si>
    <t>Eng.#PFXWSH91059</t>
  </si>
  <si>
    <t>Chass.#MD2B37AX4TWJ01283</t>
  </si>
  <si>
    <t>Eng.#PFXWSH91014</t>
  </si>
  <si>
    <t>Chass.#MD2B37AX6TWJ01284</t>
  </si>
  <si>
    <t>Eng.#PFXWSH89735</t>
  </si>
  <si>
    <t>Chass.#MD2B37AX7TWJ01391</t>
  </si>
  <si>
    <t>Eng.#PFXWSH89674</t>
  </si>
  <si>
    <t>Chass.#MD2B37AX4TWJ01395</t>
  </si>
  <si>
    <t>Eng.#PFXWSH89692</t>
  </si>
  <si>
    <t>Chass.#MD2B37AX6TWJ01396</t>
  </si>
  <si>
    <t>Eng.#PFXWSH89696</t>
  </si>
  <si>
    <t>Chass.#MD2B37AX4TWJ01400</t>
  </si>
  <si>
    <t>Eng.#PFXWSH89724</t>
  </si>
  <si>
    <t>Chass.#MD2B37AX6TWJ01401</t>
  </si>
  <si>
    <t>Eng.#PFXWSH89686</t>
  </si>
  <si>
    <t>Chass.#MD2B37AX5TWJ01406</t>
  </si>
  <si>
    <t>Eng.#PFXWSH89683</t>
  </si>
  <si>
    <t>Chass.#MD2B37AX7TWJ01407</t>
  </si>
  <si>
    <t>Eng.#LX150KEP74753</t>
  </si>
  <si>
    <t>Chass.#MH4LX3K1XVJP00753</t>
  </si>
  <si>
    <t>Eng.#LX150KEP75042</t>
  </si>
  <si>
    <t>Chass.#MH4LX3K1XVJP00784</t>
  </si>
  <si>
    <t>Eng.#LX150KEP75028</t>
  </si>
  <si>
    <t>Chass.#MH4LX3K1XVJP00798</t>
  </si>
  <si>
    <t>Eng.#LX150KEP75218</t>
  </si>
  <si>
    <t>Chass.#MH4LX3K1XVJP00848</t>
  </si>
  <si>
    <t>Eng.#LX150KEP75215</t>
  </si>
  <si>
    <t>Chass.#MH4LX3K1XVJP00851</t>
  </si>
  <si>
    <t>Eng.#LX150KEP75310</t>
  </si>
  <si>
    <t>Chass.#MH4LX3K1XVJP00865</t>
  </si>
  <si>
    <t>Eng.#LX150KEP75172</t>
  </si>
  <si>
    <t>Chass.#MH4LX3K11VJP00902</t>
  </si>
  <si>
    <t>Eng.#LX150KEP75176</t>
  </si>
  <si>
    <t>Chass.#MH4LX3K11VJP00916</t>
  </si>
  <si>
    <t>Eng.#LX150KEP75593</t>
  </si>
  <si>
    <t>Chass.#MH4LX3K11VJP00933</t>
  </si>
  <si>
    <t>Eng.#LX150KEP75671</t>
  </si>
  <si>
    <t>Chass.#MH4LX3K11VJP00947</t>
  </si>
  <si>
    <t>Eng.#LX150KEP75669</t>
  </si>
  <si>
    <t>Chass.#MH4LX3K11VJP00950</t>
  </si>
  <si>
    <t>Eng.#LX150KEP75723</t>
  </si>
  <si>
    <t>Chass.#MH4LX3K11VJP00964</t>
  </si>
  <si>
    <t>Eng.#LX150KEP75849</t>
  </si>
  <si>
    <t>Chass.#MH4LX3K11VJP00995</t>
  </si>
  <si>
    <t>Eng.#LX150KEP75780</t>
  </si>
  <si>
    <t>Chass.#MH4LX3K11VJP01001</t>
  </si>
  <si>
    <t>Eng.#LX150KEP75794</t>
  </si>
  <si>
    <t>Chass.#MH4LX3K11VJP01015</t>
  </si>
  <si>
    <t>Eng.#LX150KEP75506</t>
  </si>
  <si>
    <t>Chass.#MH4LX3K12VJP00892</t>
  </si>
  <si>
    <t>Eng.#LX150KEP75183</t>
  </si>
  <si>
    <t>Chass.#MH4LX3K12VJP00908</t>
  </si>
  <si>
    <t>Eng.#LX150KEP75180</t>
  </si>
  <si>
    <t>Chass.#MH4LX3K12VJP00911</t>
  </si>
  <si>
    <t>Eng.#LX150KEP75589</t>
  </si>
  <si>
    <t>Chass.#MH4LX3K12VJP00925</t>
  </si>
  <si>
    <t>Eng.#LX150KEP75601</t>
  </si>
  <si>
    <t>Chass.#MH4LX3K12VJP00939</t>
  </si>
  <si>
    <t>Eng.#LX150KEP75676</t>
  </si>
  <si>
    <t>Chass.#MH4LX3K12VJP00942</t>
  </si>
  <si>
    <t>Eng.#LX150KEP75682</t>
  </si>
  <si>
    <t>Chass.#MH4LX3K12VJP00956</t>
  </si>
  <si>
    <t>Eng.#LX150KEP75843</t>
  </si>
  <si>
    <t>Chass.#MH4LX3K12VJP00973</t>
  </si>
  <si>
    <t>Eng.#LX150KEP75841</t>
  </si>
  <si>
    <t>Chass.#MH4LX3K12VJP00987</t>
  </si>
  <si>
    <t>Eng.#KPYY0E103630</t>
  </si>
  <si>
    <t>Chass.#KPYY0103642</t>
  </si>
  <si>
    <t>Eng.#KPYY0E103887</t>
  </si>
  <si>
    <t>Chass.#KPYY0103812</t>
  </si>
  <si>
    <t>Eng.#DYXWTM36779</t>
  </si>
  <si>
    <t>Chass.#MD2A76BX5TWM05781</t>
  </si>
  <si>
    <t>Eng.#DYXWTA00883</t>
  </si>
  <si>
    <t>Chass.#MD2A76BX6TWA08244</t>
  </si>
  <si>
    <t>Eng.#DYXWTM25489</t>
  </si>
  <si>
    <t>Chass.#MD2A76BXXTWM15934</t>
  </si>
  <si>
    <t>Eng.#DYXWTM25502</t>
  </si>
  <si>
    <t>Chass.#MD2A76BX2TWM15944</t>
  </si>
  <si>
    <t>Eng.#DYXWTM24139</t>
  </si>
  <si>
    <t>Chass.#MD2A76BX8TWM15673</t>
  </si>
  <si>
    <t>Eng.#JA81E-0174431</t>
  </si>
  <si>
    <t>Chass.#PAJJA8190TP174569</t>
  </si>
  <si>
    <t>Eng.#JA81E-0172504</t>
  </si>
  <si>
    <t>Chass.#PAJJA8190TP172688</t>
  </si>
  <si>
    <t>Eng.#JA81E-0172546</t>
  </si>
  <si>
    <t>Chass.#PAJJA8190TP172647</t>
  </si>
  <si>
    <t>Eng.#JA81E-0174735</t>
  </si>
  <si>
    <t>Chass.#PAJJA8190TP174866</t>
  </si>
  <si>
    <t>Eng.#JA81E-0174714</t>
  </si>
  <si>
    <t>Chass.#PAJJA8190TP174885</t>
  </si>
  <si>
    <t>Eng.#JA81E-0172553</t>
  </si>
  <si>
    <t>Chass.#PAJJA8190TP172633</t>
  </si>
  <si>
    <t>Eng.#JA81E-0174707</t>
  </si>
  <si>
    <t>Chass.#PAJJA8190TP174890</t>
  </si>
  <si>
    <t>Eng.#CGA1-867122</t>
  </si>
  <si>
    <t>Chass.#DL15A-116706</t>
  </si>
  <si>
    <t>Eng.#CGA1-865348</t>
  </si>
  <si>
    <t>Chass.#DL15A-115241</t>
  </si>
  <si>
    <t>Eng.#CGA1-872120</t>
  </si>
  <si>
    <t>Chass.#DL15A-120673</t>
  </si>
  <si>
    <t>Eng.#G3V9E-0020059</t>
  </si>
  <si>
    <t>Chass.#PA0SG9910S0008469</t>
  </si>
  <si>
    <t>Eng.#JK07E-5073099</t>
  </si>
  <si>
    <t>Chass.#PAJJK4790TP038857</t>
  </si>
  <si>
    <t>Eng.#KD12E7209568</t>
  </si>
  <si>
    <t>Chass.#MH1KD1272TK209613</t>
  </si>
  <si>
    <t>Eng.#KD12E7209910</t>
  </si>
  <si>
    <t>Chass.#MH1KD1274TK209936</t>
  </si>
  <si>
    <t>Eng.#JA81E-2099744</t>
  </si>
  <si>
    <t>Chass.#PAJJA8190TP899759</t>
  </si>
  <si>
    <t>Eng.#JA81E-0174448</t>
  </si>
  <si>
    <t>Chass.#PAJJA8190TP174555</t>
  </si>
  <si>
    <t>Eng.#JA81E-0175062</t>
  </si>
  <si>
    <t>Chass.#PAJJA8190TP175132</t>
  </si>
  <si>
    <t>Eng.#DYXWTM25180</t>
  </si>
  <si>
    <t>Chass.#MD2A76BX6TWM15669</t>
  </si>
  <si>
    <t>Eng.#DYXWTM25177</t>
  </si>
  <si>
    <t>Chass.#MD2A76BX4TWM15668</t>
  </si>
  <si>
    <t>Eng.#DYXWTM35125</t>
  </si>
  <si>
    <t>Chass.#MD2A76BX9TWM05668</t>
  </si>
  <si>
    <t>Eng.#DYXWTM36211</t>
  </si>
  <si>
    <t>Chass.#MD2A76BX7TWM05684</t>
  </si>
  <si>
    <t>Eng.#DYXWTM36195</t>
  </si>
  <si>
    <t>Chass.#MD2A76BX4TWM05237</t>
  </si>
  <si>
    <t>Eng.#DYXWTM36225</t>
  </si>
  <si>
    <t>Chass.#MD2A76BX8TWM05242</t>
  </si>
  <si>
    <t>Eng.#DYXWTM25480</t>
  </si>
  <si>
    <t>Chass.#MD2A76BXXTWM15948</t>
  </si>
  <si>
    <t>Eng.#DYXWTM24130</t>
  </si>
  <si>
    <t>Chass.#MD2A76BX1TWM15675</t>
  </si>
  <si>
    <t>Eng.#DYXWTM25508</t>
  </si>
  <si>
    <t>Chass.#MD2A76BX1TWM15949</t>
  </si>
  <si>
    <t>Eng.#DYXWTM25512</t>
  </si>
  <si>
    <t>Chass.#MD2A76BX5TWM15923</t>
  </si>
  <si>
    <t>Eng.#DYXWTM25534</t>
  </si>
  <si>
    <t>Chass.#MD2A76BXXTWM15951</t>
  </si>
  <si>
    <t>Eng.#DYXWTM24135</t>
  </si>
  <si>
    <t>Chass.#MD2A76BXXTWM15674</t>
  </si>
  <si>
    <t>Eng.#DYXWTM25507</t>
  </si>
  <si>
    <t>Chass.#MD2A76BX7TWM15941</t>
  </si>
  <si>
    <t>Eng.#DYXWTM28291</t>
  </si>
  <si>
    <t>Chass.#MD2A76BX9TWM18680</t>
  </si>
  <si>
    <t>Eng.#DYXWTM25002</t>
  </si>
  <si>
    <t>Chass.#MD2A76BX2TWM15670</t>
  </si>
  <si>
    <t>Eng.#JA81E-2099854</t>
  </si>
  <si>
    <t>Chass.#PAJJA8190TP899840</t>
  </si>
  <si>
    <t>Eng.#JA81E-2103176</t>
  </si>
  <si>
    <t>Chass.#PAJJA8190TP903128</t>
  </si>
  <si>
    <t>Eng.#JA81E-2102993</t>
  </si>
  <si>
    <t>Chass.#PAJJA8190TP902999</t>
  </si>
  <si>
    <t>Eng.#JA81E-0174816</t>
  </si>
  <si>
    <t>Chass.#PAJJA8190TP174980</t>
  </si>
  <si>
    <t>Eng.#JA81E-0172582</t>
  </si>
  <si>
    <t>Chass.#PAJJA8190TP172602</t>
  </si>
  <si>
    <t>ENG.#E35AE-0112125</t>
  </si>
  <si>
    <t>CHASS.#PA0SEM420T0004605</t>
  </si>
  <si>
    <t>Eng.#JA81E-0171135</t>
  </si>
  <si>
    <t>Chass.#PAJJA8190TP171271</t>
  </si>
  <si>
    <t>Eng.#JA81E-0175113</t>
  </si>
  <si>
    <t>Chass.#PAJJA8190TP175289</t>
  </si>
  <si>
    <t>Eng.#JA81E-0171267</t>
  </si>
  <si>
    <t>Chass.#PAJJA8190TP171307</t>
  </si>
  <si>
    <t>Eng.#JA81E-0171270</t>
  </si>
  <si>
    <t>Chass.#PAJJA8190TP171330</t>
  </si>
  <si>
    <t>Eng.#KD12E7209561</t>
  </si>
  <si>
    <t>Chass.#MH1KD1277TK209607</t>
  </si>
  <si>
    <t>Eng.#KD12E7209551</t>
  </si>
  <si>
    <t>Chass.#MH1KD1276TK209615</t>
  </si>
  <si>
    <t>Eng.#KD12E7209682</t>
  </si>
  <si>
    <t>Chass.#MH1KD127XTK209651</t>
  </si>
  <si>
    <t>Eng.#KD12E7208666</t>
  </si>
  <si>
    <t>Chass.#MH1KD1277TK208747</t>
  </si>
  <si>
    <t>Eng.#LX150KEP74622</t>
  </si>
  <si>
    <t>Chass.#MH4LX3K16VJP00734</t>
  </si>
  <si>
    <t>Eng.#LX150KEP74748</t>
  </si>
  <si>
    <t>Chass.#MH4LX3K16VJP00748</t>
  </si>
  <si>
    <t>Eng.#KPYY0E104342</t>
  </si>
  <si>
    <t>Chass.#KPYY0104400</t>
  </si>
  <si>
    <t>Eng.#KPYY0E103886</t>
  </si>
  <si>
    <t>Chass.#KPYY0103813</t>
  </si>
  <si>
    <t>Eng.#KPYY0E102824</t>
  </si>
  <si>
    <t>Chass.#KPYY0102870</t>
  </si>
  <si>
    <t>Eng.#KPYY0E102985</t>
  </si>
  <si>
    <t>Chass.#KPYY0102915</t>
  </si>
  <si>
    <t>Eng.#KF51E7350255</t>
  </si>
  <si>
    <t>Chass.#MH1KF5176TK350252</t>
  </si>
  <si>
    <t>Eng.#KF51E7350193</t>
  </si>
  <si>
    <t>Chass.#MH1KF5174TK350296</t>
  </si>
  <si>
    <t>Eng.#KF49E7332933</t>
  </si>
  <si>
    <t>Chass.#MH1KF4975TK333067</t>
  </si>
  <si>
    <t>Eng.#KF49E7333169</t>
  </si>
  <si>
    <t>Chass.#MH1KF4973TK333231</t>
  </si>
  <si>
    <t>Eng.#KYAY0E074955</t>
  </si>
  <si>
    <t>Chass.#KYAY0074921</t>
  </si>
  <si>
    <t>Eng.#DYXWTA01041</t>
  </si>
  <si>
    <t>Chass.#MD2A76BX8TWA08388</t>
  </si>
  <si>
    <t>Eng.#DYXWTA00653</t>
  </si>
  <si>
    <t>Chass.#MD2A76BX6TWA08261</t>
  </si>
  <si>
    <t>Eng.#DYXWTA03614</t>
  </si>
  <si>
    <t>Chass.#MD2A76BX0TWA11284</t>
  </si>
  <si>
    <t>ENG.#BC175AEBFG622</t>
  </si>
  <si>
    <t>CHASS.#BC175N-BD2301</t>
  </si>
  <si>
    <t>ENG.#BC175AEBFY150</t>
  </si>
  <si>
    <t>CHASS.#BC175N-BE3616</t>
  </si>
  <si>
    <t>Eng.#DYXWTB22092</t>
  </si>
  <si>
    <t>Chass.#MD2A76BX6TWB08618</t>
  </si>
  <si>
    <t>Eng.#DYXWTA01199</t>
  </si>
  <si>
    <t>Chass.#MD2A76BX5TWA08395</t>
  </si>
  <si>
    <t>Eng.#DYXWTM37650</t>
  </si>
  <si>
    <t>Chass.#MD2A76BX7TWA07281</t>
  </si>
  <si>
    <t>Eng.#KD12E7209855</t>
  </si>
  <si>
    <t>Chass.#MH1KD127XTK209889</t>
  </si>
  <si>
    <t>Eng.#KD12E7209740</t>
  </si>
  <si>
    <t>Chass.#MH1KD1274TK209693</t>
  </si>
  <si>
    <t>Eng.#KF49E7332996</t>
  </si>
  <si>
    <t>Chass.#MH1KF4971TK332921</t>
  </si>
  <si>
    <t>Eng.#JA81E-0174429</t>
  </si>
  <si>
    <t>Chass.#PAJJA8190TP174575</t>
  </si>
  <si>
    <t>Eng.#JA81E-0174715</t>
  </si>
  <si>
    <t>Chass.#PAJJA8190TP174880</t>
  </si>
  <si>
    <t>Eng.#JA81E-0170923</t>
  </si>
  <si>
    <t>Chass.#PAJJA8190TP171080</t>
  </si>
  <si>
    <t>Eng.#JA81E-0175055</t>
  </si>
  <si>
    <t>Chass.#PAJJA8190TP175133</t>
  </si>
  <si>
    <t>Eng.#JA81E-0174962</t>
  </si>
  <si>
    <t>Chass.#PAJJA8190TP175016</t>
  </si>
  <si>
    <t>Eng.#JA81E-0171273</t>
  </si>
  <si>
    <t>Chass.#PAJJA8190TP171327</t>
  </si>
  <si>
    <t>Eng.#JA81E-0174960</t>
  </si>
  <si>
    <t>Chass.#PAJJA8190TP175017</t>
  </si>
  <si>
    <t>Eng.#JK07E-5074093</t>
  </si>
  <si>
    <t>Chass.#PAJJK4790TP039777</t>
  </si>
  <si>
    <t>Eng.#JK07E-5065323</t>
  </si>
  <si>
    <t>Chass.#PAJJK4790TP032660</t>
  </si>
  <si>
    <t>Eng.#JA81E-0174705</t>
  </si>
  <si>
    <t>Chass.#PAJJA8190TP174888</t>
  </si>
  <si>
    <t>Eng.#DYXWTK04186</t>
  </si>
  <si>
    <t>Chass.#MD2A76BX9TWK12520</t>
  </si>
  <si>
    <t>Eng.#KD12E7209616</t>
  </si>
  <si>
    <t>Chass.#MH1KD1277TK209560</t>
  </si>
  <si>
    <t>Eng.#KD12E7209634</t>
  </si>
  <si>
    <t>Chass.#MH1KD1272TK209577</t>
  </si>
  <si>
    <t>​Eng.#KD12E7209582</t>
  </si>
  <si>
    <t>Chass.#MH1KD1277TK209624</t>
  </si>
  <si>
    <t>Eng.#KD12E7209623</t>
  </si>
  <si>
    <t>Chass.#MH1KD1271TK209568</t>
  </si>
  <si>
    <t>ENG.#G3V5E-0726802</t>
  </si>
  <si>
    <t>CHASS.#PA0SGA510T0069674</t>
  </si>
  <si>
    <t>Eng.#JA81E-2103179</t>
  </si>
  <si>
    <t>Chass.#PAJJA8190TP903126</t>
  </si>
  <si>
    <t>Eng.#JA81E-0171272</t>
  </si>
  <si>
    <t>Chass.#PAJJA8190TP171324</t>
  </si>
  <si>
    <t>Eng.#JA81E-0171262</t>
  </si>
  <si>
    <t>Chass.#PAJJA8190TP171337</t>
  </si>
  <si>
    <t>Eng.#JA81E-0171154</t>
  </si>
  <si>
    <t>Chass.#PAJJA8190TP171244</t>
  </si>
  <si>
    <t>Eng.#JA81E-0171129</t>
  </si>
  <si>
    <t>Chass.#PAJJA8190TP171279</t>
  </si>
  <si>
    <t>Eng.#JA81E-0171263</t>
  </si>
  <si>
    <t>Chass.#PAJJA8190TP171331</t>
  </si>
  <si>
    <t>Eng.#JA81E-0171276</t>
  </si>
  <si>
    <t>Chass.#PAJJA8190TP171322</t>
  </si>
  <si>
    <t>Eng.#JA81E-0171021</t>
  </si>
  <si>
    <t>Chass.#PAJJA8190TP171180</t>
  </si>
  <si>
    <t>Eng.#JA81E-0174722</t>
  </si>
  <si>
    <t>Chass.#PAJJA8190TP174876</t>
  </si>
  <si>
    <t>Eng.#KD12E7209762</t>
  </si>
  <si>
    <t>Chass.#MH1KD1271TK209831</t>
  </si>
  <si>
    <t>Eng.#KD12E7209577</t>
  </si>
  <si>
    <t>Chass.#MH1KD1275TK209640</t>
  </si>
  <si>
    <t>Eng.#KD12E7209835</t>
  </si>
  <si>
    <t>Chass.#MH1KD1274TK209788</t>
  </si>
  <si>
    <t>Eng.#KD12E7209581</t>
  </si>
  <si>
    <t>Chass.#MH1KD1272TK209627</t>
  </si>
  <si>
    <t>Eng.#KD12E7209653</t>
  </si>
  <si>
    <t>Chass.#MH1KD1276TK209730</t>
  </si>
  <si>
    <t>Eng.#KPYY0E102875</t>
  </si>
  <si>
    <t>Chass.#KPYY0102890</t>
  </si>
  <si>
    <t>Eng.#KPYY0E103666</t>
  </si>
  <si>
    <t>Chass.#KPYY0103603</t>
  </si>
  <si>
    <t>Eng.#CGA1-871287</t>
  </si>
  <si>
    <t>Chass.#DL15A-119911</t>
  </si>
  <si>
    <t>Eng.#CGA1-869976</t>
  </si>
  <si>
    <t>Chass.#DL15A-119022</t>
  </si>
  <si>
    <t>Eng.#CGA1-872493</t>
  </si>
  <si>
    <t>Chass.#DL15A-121044</t>
  </si>
  <si>
    <t>Eng.#G3W1E-0358057</t>
  </si>
  <si>
    <t>Chass.#PA0SG9920T0157555</t>
  </si>
  <si>
    <t>Eng.#DYXWTM28539</t>
  </si>
  <si>
    <t>Chass.#MD2A76BX1TWA18883</t>
  </si>
  <si>
    <t>Eng.#DYXWTM25511</t>
  </si>
  <si>
    <t>Chass.#MD2A76BX3TWM15922</t>
  </si>
  <si>
    <t>Eng.#DYXWTM28513</t>
  </si>
  <si>
    <t>Chass.#MD2A76BX8TWA18900</t>
  </si>
  <si>
    <t>Eng.#DYXWTM28678</t>
  </si>
  <si>
    <t>Chass.#MD2A76BX7TWA18905</t>
  </si>
  <si>
    <t>Eng.#DYXWTM28301</t>
  </si>
  <si>
    <t>Chass.#MD2A76BX6TWM18703</t>
  </si>
  <si>
    <t>Eng.#DYXWTM28306</t>
  </si>
  <si>
    <t>Chass.#MD2A76BX5TWM18711</t>
  </si>
  <si>
    <t>Eng.#DYXWTM28307</t>
  </si>
  <si>
    <t>Chass.#MD2A76BX2TWM18701</t>
  </si>
  <si>
    <t>Eng.#DYXWTM36167</t>
  </si>
  <si>
    <t>Chass.#MD2A76BX9TWM05251</t>
  </si>
  <si>
    <t>Eng.#LX150KEP74758</t>
  </si>
  <si>
    <t>Chass.#MH4LX3K17VJP00743</t>
  </si>
  <si>
    <t>Eng.#LX150KEP74156</t>
  </si>
  <si>
    <t>Chass.#MH4LX3K18VJP00606</t>
  </si>
  <si>
    <t>Eng.#LX150KEP73949</t>
  </si>
  <si>
    <t>Chass.#MH4LX3K18VJP00573</t>
  </si>
  <si>
    <t>Eng.#LX150KEP75307</t>
  </si>
  <si>
    <t>Chass.#MH4LX3K15VJP00871</t>
  </si>
  <si>
    <t>Eng.#G3U5E-0085686</t>
  </si>
  <si>
    <t>Chass.#MH3SG8880T0016446</t>
  </si>
  <si>
    <t>Eng.#AF26-6453559</t>
  </si>
  <si>
    <t>Chass.#EN11G-203284</t>
  </si>
  <si>
    <t>Eng.#KPYY0E102877</t>
  </si>
  <si>
    <t>Chass.#KPYY0102888</t>
  </si>
  <si>
    <t>Eng.#KPYY0E103601</t>
  </si>
  <si>
    <t>Chass.#KPYY0103630</t>
  </si>
  <si>
    <t>Eng.#JA81E-2102914</t>
  </si>
  <si>
    <t>Chass.#PAJJA8190TP902979</t>
  </si>
  <si>
    <t>Eng.#JA81E-2103129</t>
  </si>
  <si>
    <t>Chass.#PAJJA8190TP903140</t>
  </si>
  <si>
    <t>Eng.#DYXWTM36199</t>
  </si>
  <si>
    <t>Chass.#MD2A76BX6TWM05241</t>
  </si>
  <si>
    <t>Eng.#DYXWTA01021</t>
  </si>
  <si>
    <t>Chass.#MD2A76BX8TWA08343</t>
  </si>
  <si>
    <t>Eng.#DYXWTM36240</t>
  </si>
  <si>
    <t>Chass.#MD2A76BX5TWM05215</t>
  </si>
  <si>
    <t>Eng.#DYXWTA01043</t>
  </si>
  <si>
    <t>Chass.#MD2A76BX6TWA08387</t>
  </si>
  <si>
    <t>Eng.#DYXWTM28312</t>
  </si>
  <si>
    <t>Chass.#MD2A76BX5TWM18708</t>
  </si>
  <si>
    <t>Eng.#DYXWTM28443</t>
  </si>
  <si>
    <t>Chass.#MD2A76BX0TWA18888</t>
  </si>
  <si>
    <t>Eng.#DYXWTA00844</t>
  </si>
  <si>
    <t>Chass.#MD2A76BX7TWA08267</t>
  </si>
  <si>
    <t>Eng.#DYXWTM32728</t>
  </si>
  <si>
    <t>Chass.#MD2A76BX4TWA07349</t>
  </si>
  <si>
    <t>Eng.#DYXWTA00903</t>
  </si>
  <si>
    <t>Chass.#MD2A76BX6TWA08258</t>
  </si>
  <si>
    <t>Eng.#KPYY0E102865</t>
  </si>
  <si>
    <t>Chass.#KPYY0102900</t>
  </si>
  <si>
    <t>Eng.#KPYY0E102837</t>
  </si>
  <si>
    <t>Chass.#KPYY0102877</t>
  </si>
  <si>
    <t>Eng.#LX150KEP73947</t>
  </si>
  <si>
    <t>Chass.#MH4LX3K1XVJP00574</t>
  </si>
  <si>
    <t>Eng.#KD12E7209769</t>
  </si>
  <si>
    <t>Chass.#MH1KD1273TK209832</t>
  </si>
  <si>
    <t>Eng.#G3W1E-0361061</t>
  </si>
  <si>
    <t>Chass.#PA0SG9920T0158889</t>
  </si>
  <si>
    <t>Eng.#JK07E-5073039</t>
  </si>
  <si>
    <t>Chass.#PAJJK4790TP038763</t>
  </si>
  <si>
    <t>Eng.#CGA1-868070</t>
  </si>
  <si>
    <t>Chass.#DL15A-117453</t>
  </si>
  <si>
    <t>Eng.#CGA1-866343</t>
  </si>
  <si>
    <t>Chass.#DL15A-116026</t>
  </si>
  <si>
    <t>Eng.#KPYY0E102981</t>
  </si>
  <si>
    <t>Chass.#KPYY0102919</t>
  </si>
  <si>
    <t>Eng.#JA81E-2103034</t>
  </si>
  <si>
    <t>Chass.#PAJJA8190TP903067</t>
  </si>
  <si>
    <t>Eng.#JA81E-0174706</t>
  </si>
  <si>
    <t>Chass.#PAJJA8190TP174889</t>
  </si>
  <si>
    <t>Eng.#JA81E-0172494</t>
  </si>
  <si>
    <t>Chass.#PAJJA8190TP172600</t>
  </si>
  <si>
    <t>Eng.#JA81E-0174979</t>
  </si>
  <si>
    <t>Chass.#PAJJA8190TP175024</t>
  </si>
  <si>
    <t>Eng.#JA81E-0172626</t>
  </si>
  <si>
    <t>Chass.#PAJJA8190TP172704</t>
  </si>
  <si>
    <t>Eng.#JA81E-0174872</t>
  </si>
  <si>
    <t>Chass.#PAJJA8190TP174921</t>
  </si>
  <si>
    <t>Eng.#JA81E-0174466</t>
  </si>
  <si>
    <t>Chass.#PAJJA8190TP174537</t>
  </si>
  <si>
    <t>ENG.#E3W8E-106306</t>
  </si>
  <si>
    <t>CHASS#PA0DE1110T0062776</t>
  </si>
  <si>
    <t>ENG#G3W1E-0353369</t>
  </si>
  <si>
    <t>CHASS#PA0SG9920T0155188</t>
  </si>
  <si>
    <t>ENG#G3W1E-0353372</t>
  </si>
  <si>
    <t>CHASS#PA0SG9920T0155191</t>
  </si>
  <si>
    <t>Eng.#KD12E7209445</t>
  </si>
  <si>
    <t>Eng.#KYAY0E052550</t>
  </si>
  <si>
    <t>Chass.#KYAY0052521</t>
  </si>
  <si>
    <t>Eng.#KSWW0E429917</t>
  </si>
  <si>
    <t>Chass.#KSWX0163437</t>
  </si>
  <si>
    <t>Eng.#KSWW0E422756</t>
  </si>
  <si>
    <t>Chass.#KSWX0155628</t>
  </si>
  <si>
    <t>Eng.#KF51E7353423</t>
  </si>
  <si>
    <t>Chass.#MH1KF5176TK353488</t>
  </si>
  <si>
    <t>Eng.#156FMI2T5051831</t>
  </si>
  <si>
    <t>Chass.#LX8PCJ503TE000973</t>
  </si>
  <si>
    <t>Eng.#G3V9E-0027851</t>
  </si>
  <si>
    <t>Chass.#PA0SG9910S0015741</t>
  </si>
  <si>
    <t>Eng.#KD12E7209628</t>
  </si>
  <si>
    <t>Chass.#MH1KD127XTK209570</t>
  </si>
  <si>
    <t>Eng.#KPGR0E016647</t>
  </si>
  <si>
    <t>Chass.#KPGR0016646</t>
  </si>
  <si>
    <t>Eng.#JA81E-2103098</t>
  </si>
  <si>
    <t>Chass.#PAJJA8190TP903098</t>
  </si>
  <si>
    <t>Eng.#KPYY0E102874</t>
  </si>
  <si>
    <t>Chass.#KPYY0102891</t>
  </si>
  <si>
    <t>Eng.#KPYY0E102741</t>
  </si>
  <si>
    <t>Chass.#KPYY0102704</t>
  </si>
  <si>
    <t>Eng.#JF96E7270006</t>
  </si>
  <si>
    <t>Chass.#PAJJK5090TP568324</t>
  </si>
  <si>
    <t>Eng.#G3W1E-0371346</t>
  </si>
  <si>
    <t>Chass.#PA0SG9920T0164105</t>
  </si>
  <si>
    <t>Eng.#KSWW0E431195</t>
  </si>
  <si>
    <t>Chass.#KSWX0164602</t>
  </si>
  <si>
    <t>Eng.#KPYY0E104392</t>
  </si>
  <si>
    <t>Chass.#KPYY0104371</t>
  </si>
  <si>
    <t>Eng.#DYXWTM28297</t>
  </si>
  <si>
    <t>Chass.#MD2A76BX0TWM18678</t>
  </si>
  <si>
    <t>Eng.#DYXWTM28293</t>
  </si>
  <si>
    <t>Chass.#MD2A76BX4TWM18683</t>
  </si>
  <si>
    <t>Eng.#KF51E7353040</t>
  </si>
  <si>
    <t>Chass.#MH1KF5171TK353060</t>
  </si>
  <si>
    <t>Eng.#KPYY0E102883</t>
  </si>
  <si>
    <t>Chass.#KPYY0102882</t>
  </si>
  <si>
    <t>Eng.#KPYY0E102916</t>
  </si>
  <si>
    <t>Chass.#KPYY0102926</t>
  </si>
  <si>
    <t>Eng.#KD12E7209647</t>
  </si>
  <si>
    <t>Chass.#MH1KD1273TK209586</t>
  </si>
  <si>
    <t>Eng.#KRHW0E009509</t>
  </si>
  <si>
    <t>Chass.#KRHW0009502</t>
  </si>
  <si>
    <t>Eng.#KRHW0E009495</t>
  </si>
  <si>
    <t>Chass.#KRHW0009504</t>
  </si>
  <si>
    <t>Eng.#LX150KEP75046</t>
  </si>
  <si>
    <t>Chass.#MH4LX3K16VJP00782</t>
  </si>
  <si>
    <t>Eng.#DYXWTB22099</t>
  </si>
  <si>
    <t>Chass.#MD2A76BX8TWB08619</t>
  </si>
  <si>
    <t>Eng.#DYXWTB22137</t>
  </si>
  <si>
    <t>Chass.#MD2A76BX8TWB08670</t>
  </si>
  <si>
    <t>Eng.#DYXWTB22388</t>
  </si>
  <si>
    <t>Chass.#MD2A76BX5TWB08853</t>
  </si>
  <si>
    <t>Eng.#DYXWTB22100</t>
  </si>
  <si>
    <t>Chass.#MD2A76BX4TWB08620</t>
  </si>
  <si>
    <t>Eng.#DYXWTB22159</t>
  </si>
  <si>
    <t>Chass.#MD2A76BX6TWB08683</t>
  </si>
  <si>
    <t>Eng.#JA81E-0171275</t>
  </si>
  <si>
    <t>Chass.#PAJJA8190TP171326</t>
  </si>
  <si>
    <t>Eng.#JA81E-0171266</t>
  </si>
  <si>
    <t>Chass.#PAJJA8190TP171335</t>
  </si>
  <si>
    <t>Eng.#JA81E-0171269</t>
  </si>
  <si>
    <t>Chass.#PAJJA8190TP171329</t>
  </si>
  <si>
    <t>Eng.#JA81E-0174981</t>
  </si>
  <si>
    <t>Chass.#PAJJA8190TP175021</t>
  </si>
  <si>
    <t>Eng.#JA81E-0174874</t>
  </si>
  <si>
    <t>Chass.#PAJJA8190TP174922</t>
  </si>
  <si>
    <t>Eng.#CGA1-868341</t>
  </si>
  <si>
    <t>Chass.#DL15A-117705</t>
  </si>
  <si>
    <t>Eng.#CGA1-869833</t>
  </si>
  <si>
    <t>Chass.#DL15A-118904</t>
  </si>
  <si>
    <t>Eng.#CGA1-870383</t>
  </si>
  <si>
    <t>Chass.#DL15A-119183</t>
  </si>
  <si>
    <t>Eng.#KD12E7209179</t>
  </si>
  <si>
    <t>Chass.#MH1KD1278TK209194</t>
  </si>
  <si>
    <t>Eng.#KD12E7209200</t>
  </si>
  <si>
    <t>Chass.#MH1KD1272TK209241</t>
  </si>
  <si>
    <t>Eng.#LX150KEP74032</t>
  </si>
  <si>
    <t>Chass.#MH4LX3K18VJP00587</t>
  </si>
  <si>
    <t>Eng.#LX150KEP75033</t>
  </si>
  <si>
    <t>Chass.#MH4LX3K17VJP00788</t>
  </si>
  <si>
    <t>Eng.#JA81E-0187417</t>
  </si>
  <si>
    <t>Chass.#PAJJA8190TP187581</t>
  </si>
  <si>
    <t>Eng.#JA81E-0183935</t>
  </si>
  <si>
    <t>Chass.#PAJJA8190TP184058</t>
  </si>
  <si>
    <t>Eng.#JF96E7269353</t>
  </si>
  <si>
    <t>Chass.#PAJJK5090TP568067</t>
  </si>
  <si>
    <t>Eng.#G3U5E-0085388</t>
  </si>
  <si>
    <t>Chass.#MH3SG8880T0016187</t>
  </si>
  <si>
    <t>Eng.#JA81E-0171110</t>
  </si>
  <si>
    <t>Chass.#PAJJA8190TP171300</t>
  </si>
  <si>
    <t>Eng.#CGA1-870767</t>
  </si>
  <si>
    <t>Chass.#DL15A-119433</t>
  </si>
  <si>
    <t>Eng.#JA81E-0174742</t>
  </si>
  <si>
    <t>Chass.#PAJJA8190TP174897</t>
  </si>
  <si>
    <t>Eng.#JA81E-0175045</t>
  </si>
  <si>
    <t>Chass.#PAJJA8190TP175150</t>
  </si>
  <si>
    <t>Eng.#G3W1E-0371407</t>
  </si>
  <si>
    <t>Chass.#PA0SG9920T0164165</t>
  </si>
  <si>
    <t>Eng.#G3W1E-0371397</t>
  </si>
  <si>
    <t>Chass.#PA0SG9920T0164155</t>
  </si>
  <si>
    <t>Eng.#CGA1-865357</t>
  </si>
  <si>
    <t>Chass.#DL15A-115223</t>
  </si>
  <si>
    <t>Eng.#CGA1-869960</t>
  </si>
  <si>
    <t>Chass.#DL15A-119003</t>
  </si>
  <si>
    <t>Eng.#KF49E7333278</t>
  </si>
  <si>
    <t>Chass.#MH1KF4971TK333180</t>
  </si>
  <si>
    <t>Eng.#KF49E7332872</t>
  </si>
  <si>
    <t>Chass.#MH1KF4973TK332760</t>
  </si>
  <si>
    <t>Eng.#JA81E-0171294</t>
  </si>
  <si>
    <t>Chass.#PAJJA8190TP171317</t>
  </si>
  <si>
    <t>Eng.#JA81E-0171111</t>
  </si>
  <si>
    <t>Chass.#PAJJA8190TP171291</t>
  </si>
  <si>
    <t>Eng.#JA81E-0171003</t>
  </si>
  <si>
    <t>Chass.#PAJJA8190TP171106</t>
  </si>
  <si>
    <t>Eng.#JA81E-0175056</t>
  </si>
  <si>
    <t>Chass.#PAJJA8190TP175138</t>
  </si>
  <si>
    <t>Eng.#JA81E-0174834</t>
  </si>
  <si>
    <t>Chass.#PAJJA8190TP174965</t>
  </si>
  <si>
    <t>Eng.#KF49E7332705</t>
  </si>
  <si>
    <t>Chass.#MH1KF4974TK332895</t>
  </si>
  <si>
    <t>Eng.#KYAY0E074930</t>
  </si>
  <si>
    <t>Chass.#KYAY0074922</t>
  </si>
  <si>
    <t>Eng.#KSWW0E431865</t>
  </si>
  <si>
    <t>Chass.#KSWX0165315</t>
  </si>
  <si>
    <t>Eng.#CGA1-866804</t>
  </si>
  <si>
    <t>Chass.#DL15A-116395</t>
  </si>
  <si>
    <t>Eng.#JA81E-0174880</t>
  </si>
  <si>
    <t>Chass.#PAJJA8190TP174917</t>
  </si>
  <si>
    <t>Eng.#DYXWTM24287</t>
  </si>
  <si>
    <t>Chass.#MD2A76BX9TWM15665</t>
  </si>
  <si>
    <t>Eng.#DYXWTM28302</t>
  </si>
  <si>
    <t>Chass.#MD2A76BX4TWM18702</t>
  </si>
  <si>
    <t>Eng.#DYXWTM25415</t>
  </si>
  <si>
    <t>Chass.#MD2A76BX7TWM15860</t>
  </si>
  <si>
    <t>Eng.#DYXWTM32730</t>
  </si>
  <si>
    <t>Chass.#MD2A76BX7TWA07359</t>
  </si>
  <si>
    <t>Eng.#DYXWTL19913</t>
  </si>
  <si>
    <t>Chass.#MD2A76BX1TWL09596</t>
  </si>
  <si>
    <t>Eng.#E3R2E-3904367</t>
  </si>
  <si>
    <t>Chass.#PA0SE9810T0910515</t>
  </si>
  <si>
    <t>Eng.#E3R2E-3905400</t>
  </si>
  <si>
    <t>Chass.#PA0SE9810T0910961</t>
  </si>
  <si>
    <t>Eng.#KRHW0E009855</t>
  </si>
  <si>
    <t>Chass.#KRHW0009914</t>
  </si>
  <si>
    <t>Eng.#KRHW0E010093</t>
  </si>
  <si>
    <t>Chass.#KRHW0010075</t>
  </si>
  <si>
    <t>Eng.#KSWW0E424530</t>
  </si>
  <si>
    <t>Chass.#KSWX0159930</t>
  </si>
  <si>
    <t>Eng.#KSWW0E426389</t>
  </si>
  <si>
    <t>Chass.#KSWX0159934</t>
  </si>
  <si>
    <t>ENG.#AZXWTL49260</t>
  </si>
  <si>
    <t>CHASS.#MD2B51BX4TWM38901</t>
  </si>
  <si>
    <t>ENG.#AZXWTL18221</t>
  </si>
  <si>
    <t>CHASS.#MD2B51BX0TWL90068</t>
  </si>
  <si>
    <t>ENG.#AZXWTL17053</t>
  </si>
  <si>
    <t>CHASS.#MD2B51BX8TWL90027</t>
  </si>
  <si>
    <t>ENG.#AZXWTL17078</t>
  </si>
  <si>
    <t>CHASS.#MD2B51BXXTWL90031</t>
  </si>
  <si>
    <t>ENG.#AZXWTL17057</t>
  </si>
  <si>
    <t>CHASS.#MD2B51BXXTWL90062</t>
  </si>
  <si>
    <t>ENG.#AZXWTL17059</t>
  </si>
  <si>
    <t>CHASS.#MD2B51BX8TWL90013</t>
  </si>
  <si>
    <t>ENG.#AZXWTL17024</t>
  </si>
  <si>
    <t>CHASS.#MD2B51BX5TWL36961</t>
  </si>
  <si>
    <t>ENG.#AZXWTL14885</t>
  </si>
  <si>
    <t>CHASS.#MD2B51BX6TWL36970</t>
  </si>
  <si>
    <t>ENG.#AZXWTL17067</t>
  </si>
  <si>
    <t>CHASS.#MD2B51BX8TWL90061</t>
  </si>
  <si>
    <t>Eng.#KF51E7355936</t>
  </si>
  <si>
    <t>Chass.#MH1KF5177TK355931</t>
  </si>
  <si>
    <t>Eng.#KD12E7209792</t>
  </si>
  <si>
    <t>Chass.#MH1KD1279TK209754</t>
  </si>
  <si>
    <t>Eng.#KD12E7209649</t>
  </si>
  <si>
    <t>Chass.#MH1KD1277TK209588</t>
  </si>
  <si>
    <t>Eng.#JA81E-0171151</t>
  </si>
  <si>
    <t>Chass.#PAJJA8190TP171249</t>
  </si>
  <si>
    <t>Eng.#JA81E-0171278</t>
  </si>
  <si>
    <t>Chass.#PAJJA8190TP171348</t>
  </si>
  <si>
    <t>Eng.#JA81E-0171279</t>
  </si>
  <si>
    <t>Chass.#PAJJA8190TP171305</t>
  </si>
  <si>
    <t>Eng.#JA81E-0174998</t>
  </si>
  <si>
    <t>Chass.#PAJJA8190TP175070</t>
  </si>
  <si>
    <t>Eng.#KYAY0E074959</t>
  </si>
  <si>
    <t>Chass.#KYAY0074905</t>
  </si>
  <si>
    <t>Eng.#CGA1-866529</t>
  </si>
  <si>
    <t>Chass.#DL15A-116206</t>
  </si>
  <si>
    <t>Eng.#CGA1-868324</t>
  </si>
  <si>
    <t>Chass.#DL15A-117703</t>
  </si>
  <si>
    <t>Eng.#CGA1-869937</t>
  </si>
  <si>
    <t>Chass.#DL15A-118985</t>
  </si>
  <si>
    <t>Eng.#DYXWTB21483</t>
  </si>
  <si>
    <t>Chass.#MD2A76BX7TWB08658</t>
  </si>
  <si>
    <t>Eng.#DYXWTA01071</t>
  </si>
  <si>
    <t>Chass.#MD2A76BX6TWA08356</t>
  </si>
  <si>
    <t>Eng.#DYXWTB22492</t>
  </si>
  <si>
    <t>Chass.#MD2A76BX7TWB08899</t>
  </si>
  <si>
    <t>Eng.#DYXWTA01068</t>
  </si>
  <si>
    <t>Chass.#MD2A76BX5TWA08350</t>
  </si>
  <si>
    <t>Eng.#DYXWTB22464</t>
  </si>
  <si>
    <t>Chass.#MD2A76BX9TWB08869</t>
  </si>
  <si>
    <t>Eng.#DYXWTB22169</t>
  </si>
  <si>
    <t>Chass.#MD2A76BX8TWB08684</t>
  </si>
  <si>
    <t>Eng.#DYXWTM24138</t>
  </si>
  <si>
    <t>Chass.#MD2A76BX6TWM15672</t>
  </si>
  <si>
    <t>Eng.#DYXWTA02129</t>
  </si>
  <si>
    <t>Chass.#MD2A76BX7TWA09869</t>
  </si>
  <si>
    <t>Eng.#DYXWTB22404</t>
  </si>
  <si>
    <t>Chass.#MD2A76BX5TWB08884</t>
  </si>
  <si>
    <t>Eng.#DYXWTB22465</t>
  </si>
  <si>
    <t>Chass.#MD2A76BX9TWB08855</t>
  </si>
  <si>
    <t>Eng.#G3W1E-0371286</t>
  </si>
  <si>
    <t>Chass.#PA0SG9920T0164045</t>
  </si>
  <si>
    <t>ENG.#G3W1E-0371500</t>
  </si>
  <si>
    <t>CHAS.#PA0SG9920T0164259</t>
  </si>
  <si>
    <t>Eng.#G3W1E-0361040</t>
  </si>
  <si>
    <t>Chass.#PA0SG9920T0158867</t>
  </si>
  <si>
    <t>Eng.#JA81E-0174967</t>
  </si>
  <si>
    <t>Chass.#PAJJA8190TP175034</t>
  </si>
  <si>
    <t>Eng.#BC175AEBHC209</t>
  </si>
  <si>
    <t>Chass.#BC175N-BG4253</t>
  </si>
  <si>
    <t>Eng.#BC175AEBHC211</t>
  </si>
  <si>
    <t>Chass.#BC175N-BG4255</t>
  </si>
  <si>
    <t>Eng.#BC175AEBHC213</t>
  </si>
  <si>
    <t>Chass.#BC175N-BG4257</t>
  </si>
  <si>
    <t>Eng.#BC175AEBHC215</t>
  </si>
  <si>
    <t>Chass.#BC175N-BG4259</t>
  </si>
  <si>
    <t>Eng.#BC175AEBHC216</t>
  </si>
  <si>
    <t>Chass.#BC175N-BG4260</t>
  </si>
  <si>
    <t>Eng.#BC175AEBHC218</t>
  </si>
  <si>
    <t>Chass.#BC175N-BG4262</t>
  </si>
  <si>
    <t>Eng.#BC175AEBHC219</t>
  </si>
  <si>
    <t>Chass.#BC175N-BG4263</t>
  </si>
  <si>
    <t>Eng.#BC175AEBHC220</t>
  </si>
  <si>
    <t>Chass.#BC175N-BG4264</t>
  </si>
  <si>
    <t>ENG.#G3U5E-0084882</t>
  </si>
  <si>
    <t>CHAS.#MH3SG8880T0015758</t>
  </si>
  <si>
    <t>Eng.#PFXWSH91939</t>
  </si>
  <si>
    <t>Chass.#MD2B37AX8TWJ01156</t>
  </si>
  <si>
    <t>Eng.#PFXWSH90254</t>
  </si>
  <si>
    <t>Chass.#MD2B37AX7TWJ01164</t>
  </si>
  <si>
    <t>Eng.#PFXWSH90253</t>
  </si>
  <si>
    <t>Chass.#MD2B37AX4TWJ01168</t>
  </si>
  <si>
    <t>Eng.#PFXWSH90639</t>
  </si>
  <si>
    <t>Chass.#MD2B37AX4TWJ01171</t>
  </si>
  <si>
    <t>Eng.#PFXWSH90301</t>
  </si>
  <si>
    <t>Chass.#MD2B37AX6TWJ01172</t>
  </si>
  <si>
    <t>Eng.#PFXWSH90252</t>
  </si>
  <si>
    <t>Chass.#MD2B37AX5TWJ01177</t>
  </si>
  <si>
    <t>Eng.#PFXWSH91040</t>
  </si>
  <si>
    <t>Chass.#MD2B37AX9TWJ01179</t>
  </si>
  <si>
    <t>Eng.#PFXWSH91036</t>
  </si>
  <si>
    <t>Chass.#MD2B37AX5TWJ01180</t>
  </si>
  <si>
    <t>Eng.#PFXWSH91043</t>
  </si>
  <si>
    <t>Chass.#MD2B37AX7TWJ01181</t>
  </si>
  <si>
    <t>Eng.#PFXWSH90250</t>
  </si>
  <si>
    <t>Chass.#MD2B37AX4TWJ01185</t>
  </si>
  <si>
    <t>Eng.#PFXWSH91070</t>
  </si>
  <si>
    <t>Chass.#MD2B37AX6TWJ01186</t>
  </si>
  <si>
    <t>Eng.#PFXWSH91042</t>
  </si>
  <si>
    <t>Chass.#MD2B37AX8TWJ01187</t>
  </si>
  <si>
    <t>Eng.#PFXWSH91041</t>
  </si>
  <si>
    <t>Chass.#MD2B37AX7TWJ01195</t>
  </si>
  <si>
    <t>Eng.#PFXWSH91050</t>
  </si>
  <si>
    <t>Chass.#MD2B37AX9TWJ01196</t>
  </si>
  <si>
    <t>Eng.#PFXWSH91038</t>
  </si>
  <si>
    <t>Chass.#MD2B37AX7TWJ01200</t>
  </si>
  <si>
    <t>Eng.#PFXWSH91056</t>
  </si>
  <si>
    <t>Chass.#MD2B37AX4TWJ01204</t>
  </si>
  <si>
    <t>Eng.#PFXWSH90461</t>
  </si>
  <si>
    <t>Chass.#MD2B37AX3TWJ01212</t>
  </si>
  <si>
    <t>Eng.#PFXWSH90464</t>
  </si>
  <si>
    <t>Chass.#MD2B37AX5TWJ01213</t>
  </si>
  <si>
    <t>Eng.#PFXWSH90367</t>
  </si>
  <si>
    <t>Chass.#MD2B37AX7TWJ01214</t>
  </si>
  <si>
    <t>Eng.#PFXWSH91106</t>
  </si>
  <si>
    <t>Chass.#MD2B37AX4TWJ01218</t>
  </si>
  <si>
    <t>Eng.#PFXWSH91267</t>
  </si>
  <si>
    <t>Chass.#MD2B37AX7TWJ01438</t>
  </si>
  <si>
    <t>Eng.#PFXWSH91120</t>
  </si>
  <si>
    <t>Chass.#MD2B37AX5TWJ01440</t>
  </si>
  <si>
    <t>Eng.#DYXWTK06274</t>
  </si>
  <si>
    <t>Chass.#MD2A76BX3TWK15493</t>
  </si>
  <si>
    <t>Eng.#DYXWTK03741</t>
  </si>
  <si>
    <t>Chass.#MD2A76BX1TWK11832</t>
  </si>
  <si>
    <t>Eng.#DYXWSL23356</t>
  </si>
  <si>
    <t>Chass.#MD2A76BX6SWL50644</t>
  </si>
  <si>
    <t>Eng.#DYXWSJ40307</t>
  </si>
  <si>
    <t>Chass.#MD2A76BX6TWJ04789</t>
  </si>
  <si>
    <t>Eng.#DYXWTK08668</t>
  </si>
  <si>
    <t>Chass.#MD2A76BX2TWK17395</t>
  </si>
  <si>
    <t>Eng.#DYXWTB25165</t>
  </si>
  <si>
    <t>Chass.#MD2A76BX2TWB10981</t>
  </si>
  <si>
    <t>Eng.#DYXWTB25228</t>
  </si>
  <si>
    <t>Chass.#MD2A76BX3TWB10987</t>
  </si>
  <si>
    <t>Eng.#DYXWTB25142</t>
  </si>
  <si>
    <t>Chass.#MD2A76BX2TWB10995</t>
  </si>
  <si>
    <t>Eng.#DYXWTB25241</t>
  </si>
  <si>
    <t>Chass.#MD2A76BX2TWB11001</t>
  </si>
  <si>
    <t>Eng.#DYXWTB25239</t>
  </si>
  <si>
    <t>Chass.#MD2A76BX2TWB11015</t>
  </si>
  <si>
    <t>Eng.#DYXWTB25444</t>
  </si>
  <si>
    <t>Chass.#MD2A76BX3TWB11783</t>
  </si>
  <si>
    <t>Eng.#DYXWTB25440</t>
  </si>
  <si>
    <t>Chass.#MD2A76BX4TWB11789</t>
  </si>
  <si>
    <t>Eng.#DYXWTB25445</t>
  </si>
  <si>
    <t>Chass.#MD2A76BX2TWB11791</t>
  </si>
  <si>
    <t>Eng.#DYXWTB25448</t>
  </si>
  <si>
    <t>Chass.#MD2A76BX4TWB11808</t>
  </si>
  <si>
    <t>Eng.#DYXWTB25511</t>
  </si>
  <si>
    <t>Chass.#MD2A76BX4TWB11873</t>
  </si>
  <si>
    <t>Eng.#DYXWTB25181</t>
  </si>
  <si>
    <t>Chass.#MD2A76BX3TWB10925</t>
  </si>
  <si>
    <t>Eng.#DYXWTB25108</t>
  </si>
  <si>
    <t>Chass.#MD2A76BX3TWB10942</t>
  </si>
  <si>
    <t>Eng.#DYXWTB25115</t>
  </si>
  <si>
    <t>Chass.#MD2A76BX2TWB10947</t>
  </si>
  <si>
    <t>Eng.#DYXWTB25102</t>
  </si>
  <si>
    <t>Chass.#MD2A76BX4TWB10948</t>
  </si>
  <si>
    <t>Eng.#DYXWTB25052</t>
  </si>
  <si>
    <t>Chass.#MD2A76BX2TWB10950</t>
  </si>
  <si>
    <t>Eng.#DYXWTB25066</t>
  </si>
  <si>
    <t>Chass.#MD2A76BX4TWB10951</t>
  </si>
  <si>
    <t>Eng.#DYXWTB25276</t>
  </si>
  <si>
    <t>Chass.#MD2A76BX2TWB10964</t>
  </si>
  <si>
    <t>Eng.#DYXWTB25157</t>
  </si>
  <si>
    <t>Chass.#MD2A76BX2TWB10978</t>
  </si>
  <si>
    <t>Eng.#DYXWTB25164</t>
  </si>
  <si>
    <t>Chass.#MD2A76BX4TWB10979</t>
  </si>
  <si>
    <t>Eng.#DYXWTB25955</t>
  </si>
  <si>
    <t>Chass.#MD2A76BX3TWB12187</t>
  </si>
  <si>
    <t>Eng.#DYXWTB25952</t>
  </si>
  <si>
    <t>Chass.#MD2A76BX3TWB12190</t>
  </si>
  <si>
    <t>Eng.#DYXWTB26012</t>
  </si>
  <si>
    <t>Chass.#MD2A76BX2TWB12200</t>
  </si>
  <si>
    <t>Eng.#DYXWTB25918</t>
  </si>
  <si>
    <t>Chass.#MD2A76BX1TWB12205</t>
  </si>
  <si>
    <t>Eng.#DYXWTB25928</t>
  </si>
  <si>
    <t>Chass.#MD2A76BX3TWB12206</t>
  </si>
  <si>
    <t>Eng.#DYXWTB25711</t>
  </si>
  <si>
    <t>Chass.#MD2A76BX1TWB12110</t>
  </si>
  <si>
    <t>Eng.#DYXWTB25713</t>
  </si>
  <si>
    <t>Chass.#MD2A76BX2TWB12116</t>
  </si>
  <si>
    <t>Eng.#DYXWTB25982</t>
  </si>
  <si>
    <t>Chass.#MD2A76BX1TWB12141</t>
  </si>
  <si>
    <t>Eng.#DYXWTB25894</t>
  </si>
  <si>
    <t>Chass.#MD2A76BX3TWB12142</t>
  </si>
  <si>
    <t>Eng.#DYXWTB25895</t>
  </si>
  <si>
    <t>Chass.#MD2A76BX2TWB12164</t>
  </si>
  <si>
    <t>Eng.#DYXWTB25524</t>
  </si>
  <si>
    <t>Chass.#MD2A76BX1TWB12169</t>
  </si>
  <si>
    <t>Eng.#DYXWTB25545</t>
  </si>
  <si>
    <t>Chass.#MD2A76BX3TWB12173</t>
  </si>
  <si>
    <t>Eng.#DYXWTB25717</t>
  </si>
  <si>
    <t>Chass.#MD2A76BX2TWB12178</t>
  </si>
  <si>
    <t>Eng.#DYXWTB25943</t>
  </si>
  <si>
    <t>Chass.#MD2A76BX2TWB12181</t>
  </si>
  <si>
    <t>Eng.#DYXWTB25950</t>
  </si>
  <si>
    <t>Chass.#MD2A76BX1TWB12186</t>
  </si>
  <si>
    <t>Eng.#KD12E7209799</t>
  </si>
  <si>
    <t>Chass.#MH1KD1276TK209758</t>
  </si>
  <si>
    <t>Eng.#JA81E-0170022</t>
  </si>
  <si>
    <t>Chass.#PAJJA8190TP170173</t>
  </si>
  <si>
    <t>Eng.#JA81E-0174744</t>
  </si>
  <si>
    <t>Chass.#PAJJA8190TP174891</t>
  </si>
  <si>
    <t>Eng.#DYXWTB25580</t>
  </si>
  <si>
    <t>Chass.#MD2A76BX3TWB11962</t>
  </si>
  <si>
    <t>Eng.#DYXWTB25578</t>
  </si>
  <si>
    <t>Chass.#MD2A76BX2TWB11967</t>
  </si>
  <si>
    <t>Eng.#DYXWTB25575</t>
  </si>
  <si>
    <t>Chass.#MD2A76BX2TWB11970</t>
  </si>
  <si>
    <t>Eng.#DYXWTB25667</t>
  </si>
  <si>
    <t>Chass.#MD2A76BX1TWB11975</t>
  </si>
  <si>
    <t>Eng.#DYXWTB25669</t>
  </si>
  <si>
    <t>Chass.#MD2A76BX3TWB11976</t>
  </si>
  <si>
    <t>Eng.#DYXWTB25779</t>
  </si>
  <si>
    <t>Chass.#MD2A76BX2TWB11984</t>
  </si>
  <si>
    <t>Eng.#DYXWTB25798</t>
  </si>
  <si>
    <t>Chass.#MD2A76BX1TWB11989</t>
  </si>
  <si>
    <t>Eng.#DYXWTB25788</t>
  </si>
  <si>
    <t>Chass.#MD2A76BX1TWB11992</t>
  </si>
  <si>
    <t>Eng.#DYXWTB25800</t>
  </si>
  <si>
    <t>Chass.#MD2A76BX3TWB11993</t>
  </si>
  <si>
    <t>Eng.#DYXWTB25794</t>
  </si>
  <si>
    <t>Chass.#MD2A76BX2TWB11998</t>
  </si>
  <si>
    <t>Eng.#DYXWTB25796</t>
  </si>
  <si>
    <t>Chass.#MD2A76BX2TWB12004</t>
  </si>
  <si>
    <t>Eng.#DYXWTB25754</t>
  </si>
  <si>
    <t>Chass.#MD2A76BX1TWB12009</t>
  </si>
  <si>
    <t>Eng.#DYXWTB25755</t>
  </si>
  <si>
    <t>Chass.#MD2A76BX1TWB12012</t>
  </si>
  <si>
    <t>Eng.#DYXWTB25761</t>
  </si>
  <si>
    <t>Chass.#MD2A76BX3TWB12013</t>
  </si>
  <si>
    <t>Eng.#DYXWTB25765</t>
  </si>
  <si>
    <t>Chass.#MD2A76BX2TWB12021</t>
  </si>
  <si>
    <t>Eng.#DYXWTB25697</t>
  </si>
  <si>
    <t>Chass.#MD2A76BX1TWB12026</t>
  </si>
  <si>
    <t>Eng.#DYXWTB25696</t>
  </si>
  <si>
    <t>Chass.#MD2A76BX3TWB12027</t>
  </si>
  <si>
    <t>Eng.#DYXWTB25750</t>
  </si>
  <si>
    <t>Chass.#MD2A76BX3TWB12030</t>
  </si>
  <si>
    <t>Eng.#DYXWTB25727</t>
  </si>
  <si>
    <t>Chass.#MD2A76BX2TWB12035</t>
  </si>
  <si>
    <t>Eng.#DYXWTB25719</t>
  </si>
  <si>
    <t>Chass.#MD2A76BX1TWB12043</t>
  </si>
  <si>
    <t>Eng.#DYXWTB25827</t>
  </si>
  <si>
    <t>Chass.#MD2A76BX2TWB12052</t>
  </si>
  <si>
    <t>Eng.#DYXWTB25707</t>
  </si>
  <si>
    <t>Chass.#MD2A76BX2TWB12066</t>
  </si>
  <si>
    <t>Eng.#DYXWTB25774</t>
  </si>
  <si>
    <t>Chass.#MD2A76BX1TWB12074</t>
  </si>
  <si>
    <t>Eng.#DYXWTB25767</t>
  </si>
  <si>
    <t>Chass.#MD2A76BX3TWB12075</t>
  </si>
  <si>
    <t>Eng.#DYXWTB25777</t>
  </si>
  <si>
    <t>Chass.#MD2A76BX2TWB12083</t>
  </si>
  <si>
    <t>Eng.#DYXWTB25812</t>
  </si>
  <si>
    <t>Chass.#MD2A76BX1TWB12088</t>
  </si>
  <si>
    <t>Eng.#DYXWTB25814</t>
  </si>
  <si>
    <t>Chass.#MD2A76BX3TWB12089</t>
  </si>
  <si>
    <t>Eng.#DYXWTB25823</t>
  </si>
  <si>
    <t>Chass.#MD2A76BX1TWB12091</t>
  </si>
  <si>
    <t>Eng.#DYXWTB25802</t>
  </si>
  <si>
    <t>Chass.#MD2A76BX3TWB12092</t>
  </si>
  <si>
    <t>Eng.#DYXWTB25507</t>
  </si>
  <si>
    <t>Chass.#MD2A76BX4TWB11923</t>
  </si>
  <si>
    <t>Eng.#DYXWTB25588</t>
  </si>
  <si>
    <t>Chass.#MD2A76BX3TWB11928</t>
  </si>
  <si>
    <t>Eng.#DYXWTB25601</t>
  </si>
  <si>
    <t>Chass.#MD2A76BX3TWB11931</t>
  </si>
  <si>
    <t>Eng.#DYXWTB25591</t>
  </si>
  <si>
    <t>Chass.#MD2A76BX2TWB11936</t>
  </si>
  <si>
    <t>Eng.#DYXWTB25653</t>
  </si>
  <si>
    <t>Chass.#MD2A76BX4TWB11937</t>
  </si>
  <si>
    <t>Eng.#DYXWTB25666</t>
  </si>
  <si>
    <t>Chass.#MD2A76BX1TWB11944</t>
  </si>
  <si>
    <t>Eng.#DYXWTB25647</t>
  </si>
  <si>
    <t>Chass.#MD2A76BX3TWB11945</t>
  </si>
  <si>
    <t>Eng.#DYXWTB25654</t>
  </si>
  <si>
    <t>Chass.#MD2A76BX2TWB11953</t>
  </si>
  <si>
    <t>Eng.#DYXWTB25646</t>
  </si>
  <si>
    <t>Chass.#MD2A76BX1TWB11958</t>
  </si>
  <si>
    <t>Eng.#DYXWTB25651</t>
  </si>
  <si>
    <t>Chass.#MD2A76BX3TWB11959</t>
  </si>
  <si>
    <t>Eng.#DYXWTA01061</t>
  </si>
  <si>
    <t>Chass.#MD2A76BX4TWA08372</t>
  </si>
  <si>
    <t>Eng.#DYXWTA03132</t>
  </si>
  <si>
    <t>Chass.#MD2A76BX9TWA11140</t>
  </si>
  <si>
    <t>Eng.#DYXWTA01992</t>
  </si>
  <si>
    <t>Chass.#MD2A76BX9TWA09873</t>
  </si>
  <si>
    <t>Eng.#DYXWTA03131</t>
  </si>
  <si>
    <t>Chass.#MD2A76BX4TWA11143</t>
  </si>
  <si>
    <t>Eng.#DYXWTM36235</t>
  </si>
  <si>
    <t>Chass.#MD2A76BX6TWM05238</t>
  </si>
  <si>
    <t xml:space="preserve">Eng.#DYXWTA03137	</t>
  </si>
  <si>
    <t>Chass.#MD2A76BX2TWA11139</t>
  </si>
  <si>
    <t>Eng.#DYXWTM36257</t>
  </si>
  <si>
    <t>Chass.#MD2A76BX7TWM05250</t>
  </si>
  <si>
    <t>Eng.#DYXWTM36128</t>
  </si>
  <si>
    <t>Chass.#MD2A76BX9TWM05234</t>
  </si>
  <si>
    <t>Eng.#DYXWTB21481</t>
  </si>
  <si>
    <t>Chass.#MD2A76BX6TWB08652</t>
  </si>
  <si>
    <t>​Eng.#JA81E-0171147</t>
  </si>
  <si>
    <t>Chass.#PAJJA8190TP171256</t>
  </si>
  <si>
    <t>Eng.#JA81E-0174914</t>
  </si>
  <si>
    <t>Chass.#PAJJA8190TP175096</t>
  </si>
  <si>
    <t>Eng.#JA81E-0171019</t>
  </si>
  <si>
    <t>Chass.#PAJJA8190TP171183</t>
  </si>
  <si>
    <t>Eng.#JA81E-0171127</t>
  </si>
  <si>
    <t>Chass.#PAJJA8190TP171265</t>
  </si>
  <si>
    <t>Eng.#JA81E-0171233</t>
  </si>
  <si>
    <t>Chass.#PAJJA8190TP171302</t>
  </si>
  <si>
    <t>Eng.#JA81E-0171121</t>
  </si>
  <si>
    <t>Chass.#PAJJA8190TP171286</t>
  </si>
  <si>
    <t>Eng.#JA81E-0171139</t>
  </si>
  <si>
    <t>Chass.#PAJJA8190TP171258</t>
  </si>
  <si>
    <t>Eng.#JA81E-0171297</t>
  </si>
  <si>
    <t>Chass.#PAJJA8190TP171312</t>
  </si>
  <si>
    <t>Eng.#KRHW0E010135</t>
  </si>
  <si>
    <t>Chass.#KRHW0010105</t>
  </si>
  <si>
    <t>Eng.#BC175KEB28984</t>
  </si>
  <si>
    <t>Chass.#BC175L-B25450</t>
  </si>
  <si>
    <t>Eng.#BC175KEB28989</t>
  </si>
  <si>
    <t>Chass.#BC175L-B25455</t>
  </si>
  <si>
    <t>Eng.#BC175KEB28991</t>
  </si>
  <si>
    <t>Chass.#BC175L-B25457</t>
  </si>
  <si>
    <t>Eng.#BC175KEB28993</t>
  </si>
  <si>
    <t>Chass.#BC175L-B25459</t>
  </si>
  <si>
    <t>Eng.#BC175KEB28995</t>
  </si>
  <si>
    <t>Chass.#BC175L-B25461</t>
  </si>
  <si>
    <t>Eng.#BC175KEB28996</t>
  </si>
  <si>
    <t>Chass.#BC175L-B25462</t>
  </si>
  <si>
    <t>Eng.#BC175KEB28999</t>
  </si>
  <si>
    <t>Chass.#BC175L-B25465</t>
  </si>
  <si>
    <t>Eng.#BC175KEB29000</t>
  </si>
  <si>
    <t>Chass.#BC175L-B25466</t>
  </si>
  <si>
    <t>Eng.#BC175KEB29003</t>
  </si>
  <si>
    <t>Chass.#BC175L-B25469</t>
  </si>
  <si>
    <t>Eng.#KPGR0E013590</t>
  </si>
  <si>
    <t>Chass.#KPGR0013516</t>
  </si>
  <si>
    <t>Eng.#KPYY0E104233</t>
  </si>
  <si>
    <t>Chass.#KPYY0104270</t>
  </si>
  <si>
    <t>Eng.#KPYY0E104329</t>
  </si>
  <si>
    <t>Chass.#KPYY0104313</t>
  </si>
  <si>
    <t>Eng.#KPYY0E104324</t>
  </si>
  <si>
    <t>Chass.#KPYY0104318</t>
  </si>
  <si>
    <t>Eng.#KPYY0E104381</t>
  </si>
  <si>
    <t>Chass.#KPYY0104321</t>
  </si>
  <si>
    <t>Eng.#KPYY0E104380</t>
  </si>
  <si>
    <t>Chass.#KPYY0104322</t>
  </si>
  <si>
    <t>Eng.#KPYY0E104378</t>
  </si>
  <si>
    <t>Chass.#KPYY0104324</t>
  </si>
  <si>
    <t>Eng.#KPYY0E104375</t>
  </si>
  <si>
    <t>Chass.#KPYY0104327</t>
  </si>
  <si>
    <t>Eng.#KPYY0E104372</t>
  </si>
  <si>
    <t>Chass.#KPYY0104330</t>
  </si>
  <si>
    <t>Eng.#KPYY0E104366</t>
  </si>
  <si>
    <t>Chass.#KPYY0104336</t>
  </si>
  <si>
    <t>Eng.#KPYY0E104389</t>
  </si>
  <si>
    <t>Chass.#KPYY0104374</t>
  </si>
  <si>
    <t>Eng.#ND16E-6203962</t>
  </si>
  <si>
    <t>Chass.#MLHND169XP5201579</t>
  </si>
  <si>
    <t>Eng.#DYXWTB22110</t>
  </si>
  <si>
    <t>Chass.#MD2A76BX7TWB08630</t>
  </si>
  <si>
    <t>Eng.#DYXWTB22466</t>
  </si>
  <si>
    <t>Chass.#MD2A76BX6TWB08862</t>
  </si>
  <si>
    <t>Eng.#DYXWTB22106</t>
  </si>
  <si>
    <t>Chass.#MD2A76BX9TWB08628</t>
  </si>
  <si>
    <t>Eng.#DYXWTB22290</t>
  </si>
  <si>
    <t>Chass.#MD2A76BX8TWB08863</t>
  </si>
  <si>
    <t>Eng.#DYXWTB22135</t>
  </si>
  <si>
    <t>Chass.#MD2A76BX6TWB08666</t>
  </si>
  <si>
    <t>Eng.#KPYY2E023847</t>
  </si>
  <si>
    <t>Chass.#KPYY2023836</t>
  </si>
  <si>
    <t>Eng.#LX150KEP75220</t>
  </si>
  <si>
    <t>Chass.#MH4LX3K16VJP00846</t>
  </si>
  <si>
    <t>Eng.#KF49E7330537</t>
  </si>
  <si>
    <t>Chass.#MH1KF497XTK331797</t>
  </si>
  <si>
    <t>Eng.#G3U5E-0085982</t>
  </si>
  <si>
    <t>Chass.#MH3SG8880T0016703</t>
  </si>
  <si>
    <t>Eng.#DYXWTB22295</t>
  </si>
  <si>
    <t>Chass.#MD2A76BX5TWB08867</t>
  </si>
  <si>
    <t>Eng.#DYXWTB22312</t>
  </si>
  <si>
    <t>Chass.#MD2A76BX9TWB08872</t>
  </si>
  <si>
    <t>Eng.#DYXWTB22389</t>
  </si>
  <si>
    <t>Chass.#MD2A76BX3TWB08852</t>
  </si>
  <si>
    <t>Eng.#DYXWTB22150</t>
  </si>
  <si>
    <t>Chass.#MD2A76BX5TWB08657</t>
  </si>
  <si>
    <t>Eng.#DYXWTB22467</t>
  </si>
  <si>
    <t>Chass.#MD2A76BX5TWB08870</t>
  </si>
  <si>
    <t>Eng.#LX150KEP75315</t>
  </si>
  <si>
    <t>Chass.#MH4LX3K16VJP00880</t>
  </si>
  <si>
    <t>Eng.#KPYY2E023762</t>
  </si>
  <si>
    <t>Chass.#KPYY2023760</t>
  </si>
  <si>
    <t>Eng.#JA81E-0182745</t>
  </si>
  <si>
    <t>Chass.#PAJJA8190TP182865</t>
  </si>
  <si>
    <t>Eng.#JA81E-0183711</t>
  </si>
  <si>
    <t>Chass.#PAJJA8190TP183894</t>
  </si>
  <si>
    <t>Eng.#JA81E-0182782</t>
  </si>
  <si>
    <t>Chass.#PAJJA8190TP182838</t>
  </si>
  <si>
    <t>Eng.#KYAY0E073902</t>
  </si>
  <si>
    <t>Chass.#KYAY0073969</t>
  </si>
  <si>
    <t>Eng.#JA81E-0174881</t>
  </si>
  <si>
    <t>Chass.#PAJJA8190TP174911</t>
  </si>
  <si>
    <t>Eng.#JA81E-0172523</t>
  </si>
  <si>
    <t>Chass.#PAJJA8190TP172663</t>
  </si>
  <si>
    <t>Eng.#JA81E-0175054</t>
  </si>
  <si>
    <t>Chass.#PAJJA8190TP175140</t>
  </si>
  <si>
    <t>Eng.#JA81E-2103186</t>
  </si>
  <si>
    <t>Chass.#PAJJA8190TP903118</t>
  </si>
  <si>
    <t>Eng.#KF49E7333032</t>
  </si>
  <si>
    <t>Chass.#MH1KF4973TK332922</t>
  </si>
  <si>
    <t>Eng.#KF49E7332626</t>
  </si>
  <si>
    <t>Chass.#MH1KF4974TK332573</t>
  </si>
  <si>
    <t>Eng.#KD12E7209580</t>
  </si>
  <si>
    <t>Chass.#MH1KD1270TK209626</t>
  </si>
  <si>
    <t>Eng.#KD12E7209873</t>
  </si>
  <si>
    <t>Chass.#MH1KD1272TK209899</t>
  </si>
  <si>
    <t>Eng.#156FMI2T5052214</t>
  </si>
  <si>
    <t>Chass.#LX8PCJ506TE001356</t>
  </si>
  <si>
    <t>Eng.#156FMI2T5054274</t>
  </si>
  <si>
    <t>Chass.#LX8PCJ506TE001826</t>
  </si>
  <si>
    <t>Eng.#G3U5E-0085702</t>
  </si>
  <si>
    <t>Chass.#MH3SG8880T0016463</t>
  </si>
  <si>
    <t>Eng.#AF26-6363536</t>
  </si>
  <si>
    <t>Chass.#EN11G-202101</t>
  </si>
  <si>
    <t>Eng.#KPYY0E102652</t>
  </si>
  <si>
    <t>Chass.#KPYY0102683</t>
  </si>
  <si>
    <t>Eng.#KPYY0E102616</t>
  </si>
  <si>
    <t>Chass.#KPYY0102676</t>
  </si>
  <si>
    <t>Eng.#KPYY0E102202</t>
  </si>
  <si>
    <t>Chass.#KPYY0102206</t>
  </si>
  <si>
    <t>Eng.#DYXWTM37680</t>
  </si>
  <si>
    <t>Chass.#MD2A76BX7TWA07331</t>
  </si>
  <si>
    <t>Eng.#DYXWTM37709</t>
  </si>
  <si>
    <t>Chass.#MD2A76BX6TWA07319</t>
  </si>
  <si>
    <t>Eng.#DYXWTA00893</t>
  </si>
  <si>
    <t>Chass.#MD2A76BX8TWA08357</t>
  </si>
  <si>
    <t>Eng.#DYXWTA00980</t>
  </si>
  <si>
    <t>Chass.#MD2A76BX8TWA08407</t>
  </si>
  <si>
    <t>Eng.#DYXWTA01048</t>
  </si>
  <si>
    <t>Chass.#MD2A76BX8TWA08391</t>
  </si>
  <si>
    <t>Eng.#DYXWTA00977</t>
  </si>
  <si>
    <t>Chass.#MD2A76BX9TWA08397</t>
  </si>
  <si>
    <t>Eng.#DYXWTL19921</t>
  </si>
  <si>
    <t>Chass.#MD2A76BX5TWL09617</t>
  </si>
  <si>
    <t>Eng.#DYXWTM36749</t>
  </si>
  <si>
    <t>Chass.#MD2A76BX8TWM05659</t>
  </si>
  <si>
    <t>Eng.#DYXWTM37456</t>
  </si>
  <si>
    <t>Chass.#MD2A76BX8TWA07290</t>
  </si>
  <si>
    <t>Eng.#DYXWTM36020</t>
  </si>
  <si>
    <t>Chass.#MD2A76BX8TWM05211</t>
  </si>
  <si>
    <t>Eng.#DYXWTM34855</t>
  </si>
  <si>
    <t>Chass.#MD2A76BX6TWM05675</t>
  </si>
  <si>
    <t>Eng.#DYXWTA02079</t>
  </si>
  <si>
    <t>Chass.#MD2A76BX4TWA09876</t>
  </si>
  <si>
    <t>Eng.#DYXWTM37672</t>
  </si>
  <si>
    <t>Chass.#MD2A76BX5TWA07246</t>
  </si>
  <si>
    <t>Eng.#DYXWTM37658</t>
  </si>
  <si>
    <t>Chass.#MD2A76BX5TWA07277</t>
  </si>
  <si>
    <t>Eng.#DYXWTM37659</t>
  </si>
  <si>
    <t>Chass.#MD2A76BX7TWA07278</t>
  </si>
  <si>
    <t>Eng.#DYXWTM33314</t>
  </si>
  <si>
    <t>Chass.#MD2A76BXXTWA07470</t>
  </si>
  <si>
    <t>Eng.#DYXWTM37460</t>
  </si>
  <si>
    <t>Chass.#MD2A76BX5TWA07294</t>
  </si>
  <si>
    <t>Eng.#DYXWTM37429</t>
  </si>
  <si>
    <t>Chass.#MD2A76BX8TWA07273</t>
  </si>
  <si>
    <t>Eng.#DYXWTM37713</t>
  </si>
  <si>
    <t>Chass.#MD2A76BX4TWA07321</t>
  </si>
  <si>
    <t>Eng.#KPYY0E104327</t>
  </si>
  <si>
    <t>Chass.#KPYY0104315</t>
  </si>
  <si>
    <t>Eng.#KPYY0E103856</t>
  </si>
  <si>
    <t>Chass.#KPYY0103855</t>
  </si>
  <si>
    <t>Eng.#KPYY0E104211</t>
  </si>
  <si>
    <t>Chass.#KPYY0104232</t>
  </si>
  <si>
    <t>Eng.#KPYY0E104328</t>
  </si>
  <si>
    <t>Chass.#KPYY0104314</t>
  </si>
  <si>
    <t>Eng.#KPYY0E103673</t>
  </si>
  <si>
    <t>Chass.#KPYY0103619</t>
  </si>
  <si>
    <t>Eng.#JA81E-2103169</t>
  </si>
  <si>
    <t>Chass.#PAJJA8190TP903132</t>
  </si>
  <si>
    <t>Eng.#KPYY0E103890</t>
  </si>
  <si>
    <t>Chass.#KPYY0103809</t>
  </si>
  <si>
    <t>Eng.#JA81E-2116981</t>
  </si>
  <si>
    <t>Chass.#PAJJA8190TP916920</t>
  </si>
  <si>
    <t>Eng.#JA81E-2116958</t>
  </si>
  <si>
    <t>Chass.#PAJJA8190TP916976</t>
  </si>
  <si>
    <t>Eng.#JA81E-2117001</t>
  </si>
  <si>
    <t>Chass.#PAJJA8190TP917100</t>
  </si>
  <si>
    <t>Eng.#JA81E-2117140</t>
  </si>
  <si>
    <t>Chass.#PAJJA8190TP917135</t>
  </si>
  <si>
    <t>ENG#AZXWTL47892</t>
  </si>
  <si>
    <t>CHAS#MD2B51BX8TWL38543</t>
  </si>
  <si>
    <t>ENG#AZXWTL47888</t>
  </si>
  <si>
    <t>CHAS#MD2B51BX4TWL38538</t>
  </si>
  <si>
    <t>ENG#AZXWTL49255</t>
  </si>
  <si>
    <t>CHAS#MD2B51BX0TWM38944</t>
  </si>
  <si>
    <t>ENG#AZXWTL17047</t>
  </si>
  <si>
    <t>CHAS#MD2B51BX2TWL90007</t>
  </si>
  <si>
    <t>ENG#AZXWSH37167</t>
  </si>
  <si>
    <t>CHAS#MD2B51BX5SWH29506</t>
  </si>
  <si>
    <t>Eng.#G3U5E-0085742</t>
  </si>
  <si>
    <t>Chass.#MH3SG8880T0016503</t>
  </si>
  <si>
    <t>Eng.#G3U5E-0085812</t>
  </si>
  <si>
    <t>Chass.#MH3SG8880T0016572</t>
  </si>
  <si>
    <t>Eng.#G3U5E-0085202</t>
  </si>
  <si>
    <t>Chass.#MH3SG8880T0016042</t>
  </si>
  <si>
    <t>YA0250</t>
  </si>
  <si>
    <t>SNIPER155 BAY6 (CYAN)</t>
  </si>
  <si>
    <t>Eng.#G3M5E-474106</t>
  </si>
  <si>
    <t>Chass.#RLCUG1280T0077186</t>
  </si>
  <si>
    <t>Eng.#KPYY0E103663</t>
  </si>
  <si>
    <t>Chass.#KPYY0103606</t>
  </si>
  <si>
    <t>Eng.#KPYY0E103628</t>
  </si>
  <si>
    <t>Chass.#KPYY0103644</t>
  </si>
  <si>
    <t>Eng.#KPYY0E103810</t>
  </si>
  <si>
    <t>Chass.#KPYY0103822</t>
  </si>
  <si>
    <t>Eng.#KYAY0E073908</t>
  </si>
  <si>
    <t>Chass.#KYAY0073964</t>
  </si>
  <si>
    <t>Eng.#JA81E-0174284</t>
  </si>
  <si>
    <t>Chass.#PAJJA8190TP174331</t>
  </si>
  <si>
    <t>Eng.#JA81E-0174619</t>
  </si>
  <si>
    <t>Chass.#PAJJA8190TP174774</t>
  </si>
  <si>
    <t>Eng.#JA81E-0174696</t>
  </si>
  <si>
    <t>Chass.#PAJJA8190TP174798</t>
  </si>
  <si>
    <t>Eng.#JA81E-0170671</t>
  </si>
  <si>
    <t>Chass.#PAJJA8190TP170799</t>
  </si>
  <si>
    <t>Eng.#JA81E-0183635</t>
  </si>
  <si>
    <t>Chass.#PAJJA8190TP183753</t>
  </si>
  <si>
    <t>Eng.#JA81E-0187338</t>
  </si>
  <si>
    <t>Chass.#PAJJA8190TP187477</t>
  </si>
  <si>
    <t>Eng.#JA81E-0181885</t>
  </si>
  <si>
    <t>Chass.#PAJJA8190TP181998</t>
  </si>
  <si>
    <t>Eng.#KPYY2E023873</t>
  </si>
  <si>
    <t>Chass.#KPYY2023850</t>
  </si>
  <si>
    <t>Eng.#LX150KEP74520</t>
  </si>
  <si>
    <t>Chass.#MH4LX3K16VJP00717</t>
  </si>
  <si>
    <t>ENG.#AZXWTL29689</t>
  </si>
  <si>
    <t>CHASS.#MD2B51BX9TWL37904</t>
  </si>
  <si>
    <t xml:space="preserve">Eng#AZXWSH30217 </t>
  </si>
  <si>
    <t>Chass#MD2B51BX2SWH29284</t>
  </si>
  <si>
    <t>Eng#AZXWSH35458</t>
  </si>
  <si>
    <t>Chass#MD2B51BX6SWH29272</t>
  </si>
  <si>
    <t>Eng#AZXWSH35569</t>
  </si>
  <si>
    <t>Chass#MD2B51BX6SWH29336</t>
  </si>
  <si>
    <t>Eng#AZXWSH35541</t>
  </si>
  <si>
    <t>Chass#MD2B51BX7SWH29345</t>
  </si>
  <si>
    <t>Eng#AZXWTL49241</t>
  </si>
  <si>
    <t>Chass#MD2B51BX7TWM38925</t>
  </si>
  <si>
    <t>Eng#AZXWTL49245</t>
  </si>
  <si>
    <t>Chass#MD2B51BX2TWM38931</t>
  </si>
  <si>
    <t>Eng#AZXWTL49793</t>
  </si>
  <si>
    <t>Chass#MD2B51BX7TWM38939</t>
  </si>
  <si>
    <t>Eng#AZXWTL47986</t>
  </si>
  <si>
    <t>Chass#MD2B51BX2TWL90170</t>
  </si>
  <si>
    <t>Eng.#KPYY0E104845</t>
  </si>
  <si>
    <t>Chass.#KPYY0104867</t>
  </si>
  <si>
    <t>Eng.#KPYY0E104852</t>
  </si>
  <si>
    <t>Chass.#KPYY0104874</t>
  </si>
  <si>
    <t>Eng.#KPYY0E104893</t>
  </si>
  <si>
    <t>Chass.#KPYY0104900</t>
  </si>
  <si>
    <t>ENG.#E32XE-0163980</t>
  </si>
  <si>
    <t>CHASS.#PA0SEJ120R0056056</t>
  </si>
  <si>
    <t>Eng.#DYXWTL19931</t>
  </si>
  <si>
    <t>Chass.#MD2A76BX9TWL09619</t>
  </si>
  <si>
    <t>Eng.#DYXWTM28746</t>
  </si>
  <si>
    <t>Chass.#MD2A76BX7TWM18967</t>
  </si>
  <si>
    <t>Eng.#JA81E-0173159</t>
  </si>
  <si>
    <t>Chass.#PAJJA8190TP173251</t>
  </si>
  <si>
    <t>Eng.#JA81E-0174670</t>
  </si>
  <si>
    <t>Chass.#PAJJA8190TP174723</t>
  </si>
  <si>
    <t>Eng.#KSWW0E431210</t>
  </si>
  <si>
    <t>Chass.#KSWX0164605</t>
  </si>
  <si>
    <t>Eng.#KPYY0E103895</t>
  </si>
  <si>
    <t>Chass.#KPYY0103804</t>
  </si>
  <si>
    <t>Eng.#KPYY0E103665</t>
  </si>
  <si>
    <t>Chass.#KPYY0103604</t>
  </si>
  <si>
    <t>Eng.#LX150KEP75735</t>
  </si>
  <si>
    <t>Chass.#MH4LX3K11VJP00981</t>
  </si>
  <si>
    <t>Eng.#LX150KEP75853</t>
  </si>
  <si>
    <t>Chass.#MH4LX3K11VJP00978</t>
  </si>
  <si>
    <t>Eng.#AF26-6363531</t>
  </si>
  <si>
    <t>Chass.#EN11G-202100</t>
  </si>
  <si>
    <t>Eng.#DYXWTA02384</t>
  </si>
  <si>
    <t>Chass.#MD2A76BX8TWA10464</t>
  </si>
  <si>
    <t>Eng.#DYXWTA02388</t>
  </si>
  <si>
    <t>Chass.#MD2A76BXXTWA10465</t>
  </si>
  <si>
    <t>ENG.#G3V5E-0717245</t>
  </si>
  <si>
    <t>CHASS.#PA0SGA510T0068515</t>
  </si>
  <si>
    <t>Eng.#KF49E7304416</t>
  </si>
  <si>
    <t>Chass.#MH1KF497XTK304325</t>
  </si>
  <si>
    <t>ENG.#E3W8E-100315</t>
  </si>
  <si>
    <t>CHASS.#PA0DE1110S0060500</t>
  </si>
  <si>
    <t>Eng.#156FMI2T5051952</t>
  </si>
  <si>
    <t>Chass.#LX8PCJ502TE001094</t>
  </si>
  <si>
    <t>Eng.#156FMI2T5051897</t>
  </si>
  <si>
    <t>Chass.#LX8PCJ505TE001039</t>
  </si>
  <si>
    <t>Eng.#JA81E-0174597</t>
  </si>
  <si>
    <t>Chass.#PAJJA8190TP174700</t>
  </si>
  <si>
    <t>Eng.#JA81E-0174618</t>
  </si>
  <si>
    <t>Chass.#PAJJA8190TP174773</t>
  </si>
  <si>
    <t>Eng.#JA81E-0174501</t>
  </si>
  <si>
    <t>Chass.#PAJJA8190TP174688</t>
  </si>
  <si>
    <t>Eng.#G3U5E-0085007</t>
  </si>
  <si>
    <t>Chass.#MH3SG8880T0015846</t>
  </si>
  <si>
    <t>Eng.#G3V5E-0872338</t>
  </si>
  <si>
    <t>Chass.#PA0SGA510T0079888</t>
  </si>
  <si>
    <t>Eng.#KF51E7343601</t>
  </si>
  <si>
    <t>Chass.#MH1KF5176TK344077</t>
  </si>
  <si>
    <t>Eng.#DYXWSL23373</t>
  </si>
  <si>
    <t>Chass.#MD2A76BX1SWL50678</t>
  </si>
  <si>
    <t>Eng.#DYXWSH30290</t>
  </si>
  <si>
    <t>Chass.#MD2A76BX6SWH12765</t>
  </si>
  <si>
    <t>Eng.#DYXWTK06341</t>
  </si>
  <si>
    <t>Chass.#MD2A76BXXTWK15491</t>
  </si>
  <si>
    <t>Eng.#DYXWSH31019</t>
  </si>
  <si>
    <t>Chass.#MD2A76BX5SWH12790</t>
  </si>
  <si>
    <t>Eng.#DYXWSJ40083</t>
  </si>
  <si>
    <t>Chass.#MD2A76BX7TWJ04784</t>
  </si>
  <si>
    <t>Eng.#KF51E7354910</t>
  </si>
  <si>
    <t>Chass.#MH1KF5170TK355169</t>
  </si>
  <si>
    <t>Eng.#KPYY0E103618</t>
  </si>
  <si>
    <t>Chass.#KPYY0103634</t>
  </si>
  <si>
    <t>Eng.#KPYY0E103678</t>
  </si>
  <si>
    <t>Chass.#KPYY0103611</t>
  </si>
  <si>
    <t>Eng.#KPYY0E103602</t>
  </si>
  <si>
    <t>Chass.#KPYY0103629</t>
  </si>
  <si>
    <t>Eng.#KPYY2E023751</t>
  </si>
  <si>
    <t>Chass.#KPYY2023791</t>
  </si>
  <si>
    <t>Eng.#KPYY2E023728</t>
  </si>
  <si>
    <t>Chass.#KPYY2023773</t>
  </si>
  <si>
    <t>Eng.#KPYY2E023724</t>
  </si>
  <si>
    <t>Chass.#KPYY2023777</t>
  </si>
  <si>
    <t>Eng.#KPYY2E023876</t>
  </si>
  <si>
    <t>Chass.#KPYY2023847</t>
  </si>
  <si>
    <t>Eng.#KPYY2E023835</t>
  </si>
  <si>
    <t>Chass.#KPYY2023807</t>
  </si>
  <si>
    <t>Eng.#JF96E7250723</t>
  </si>
  <si>
    <t>Chass.#PAJJK5090TP554003</t>
  </si>
  <si>
    <t>Eng.#JF96E7250618</t>
  </si>
  <si>
    <t>Chass.#PAJJK5090TP554006</t>
  </si>
  <si>
    <t>Eng.#KD12E7209801</t>
  </si>
  <si>
    <t>Chass.#MH1KD1274TK209760</t>
  </si>
  <si>
    <t>Eng.#KD12E7209860</t>
  </si>
  <si>
    <t>Chass.#MH1KD1273TK209880</t>
  </si>
  <si>
    <t>Eng.#KD12E7209919</t>
  </si>
  <si>
    <t>Chass.#MH1KD1272TK209935</t>
  </si>
  <si>
    <t>Eng.#KD12E7209797</t>
  </si>
  <si>
    <t>Chass.#MH1KD1274TK209757</t>
  </si>
  <si>
    <t>Eng.#KRHW0E009476</t>
  </si>
  <si>
    <t>Chass.#KRHW0009442</t>
  </si>
  <si>
    <t>Eng.#JA81E-0170749</t>
  </si>
  <si>
    <t>Chass.#PAJJA8190TP170850</t>
  </si>
  <si>
    <t>Eng.#JA81E-0172869</t>
  </si>
  <si>
    <t>Chass.#PAJJA8190TP172947</t>
  </si>
  <si>
    <t>Eng.#JA81E-0174300</t>
  </si>
  <si>
    <t>Chass.#PAJJA8190TP174315</t>
  </si>
  <si>
    <t>Eng.#JA81E-0174507</t>
  </si>
  <si>
    <t>Chass.#PAJJA8190TP174687</t>
  </si>
  <si>
    <t>Eng.#JA81E-0168687</t>
  </si>
  <si>
    <t>Chass.#PAJJA8190TP168772</t>
  </si>
  <si>
    <t>Eng.#AZXWTL49777</t>
  </si>
  <si>
    <t>Chass.#MD2B51BX8TWM3884</t>
  </si>
  <si>
    <t>Eng.#AZXWSG80444</t>
  </si>
  <si>
    <t>Chass.#MD2B51BX2SWG83679</t>
  </si>
  <si>
    <t>Eng.#AZXWSG78089</t>
  </si>
  <si>
    <t>Chass.#MD2B51BX0SWG83728</t>
  </si>
  <si>
    <t>Eng.#AZXWSG80499</t>
  </si>
  <si>
    <t>Chass.#MD2B51BXXSWG27084</t>
  </si>
  <si>
    <t>Eng.#AZXWSG83998</t>
  </si>
  <si>
    <t>Chass.#MD2B51BX6SWG27101</t>
  </si>
  <si>
    <t>Eng.#KPYY0E105048</t>
  </si>
  <si>
    <t>Chass.#KPYY0105013</t>
  </si>
  <si>
    <t>Eng.#KPYY0E105015</t>
  </si>
  <si>
    <t>Chass.#KPYY0105025</t>
  </si>
  <si>
    <t>Eng.#KPYY0E105014</t>
  </si>
  <si>
    <t>Chass.#KPYY0105027</t>
  </si>
  <si>
    <t>Eng.#KPYY0E105025</t>
  </si>
  <si>
    <t>Chass.#KPYY0105046</t>
  </si>
  <si>
    <t>Eng.#KPYY0E105093</t>
  </si>
  <si>
    <t>Chass.#KPYY0105063</t>
  </si>
  <si>
    <t>Eng.#KPYY0E105226</t>
  </si>
  <si>
    <t>Chass.#KPYY0105225</t>
  </si>
  <si>
    <t>Eng.#KPYY0E105444</t>
  </si>
  <si>
    <t>Chass.#KPYY0105437</t>
  </si>
  <si>
    <t>Eng.#KPYY0E105429</t>
  </si>
  <si>
    <t>Chass.#KPYY0105453</t>
  </si>
  <si>
    <t>Eng.#KPYY0E105498</t>
  </si>
  <si>
    <t>Chass.#KPYY0105469</t>
  </si>
  <si>
    <t>Eng.#KPYY0E105492</t>
  </si>
  <si>
    <t>Chass.#KPYY0105475</t>
  </si>
  <si>
    <t>Eng.#KPYY0E105050</t>
  </si>
  <si>
    <t>Chass.#KPYY0105019</t>
  </si>
  <si>
    <t>Eng.#KPYY0E105017</t>
  </si>
  <si>
    <t>Chass.#KPYY0105024</t>
  </si>
  <si>
    <t>Eng.#KPYY0E105008</t>
  </si>
  <si>
    <t>Chass.#KPYY0105033</t>
  </si>
  <si>
    <t>Eng.#KPYY0E105006</t>
  </si>
  <si>
    <t>Chass.#KPYY0105035</t>
  </si>
  <si>
    <t>Eng.#KPYY0E105002</t>
  </si>
  <si>
    <t>Chass.#KPYY0105039</t>
  </si>
  <si>
    <t>Eng.#KPYY0E105098</t>
  </si>
  <si>
    <t>Chass.#KPYY0105068</t>
  </si>
  <si>
    <t>Eng.#KPYY0E105130</t>
  </si>
  <si>
    <t>Chass.#KPYY0105197</t>
  </si>
  <si>
    <t>Eng.#KPYY0E105399</t>
  </si>
  <si>
    <t>Chass.#KPYY0105376</t>
  </si>
  <si>
    <t>Eng.#KPYY0E105437</t>
  </si>
  <si>
    <t>Chass.#KPYY0105444</t>
  </si>
  <si>
    <t>Eng.#KPYY0E105426</t>
  </si>
  <si>
    <t>Chass.#KPYY0105456</t>
  </si>
  <si>
    <t>Eng.#CGA1-870691</t>
  </si>
  <si>
    <t>Chass.#DL15A-119451</t>
  </si>
  <si>
    <t>Eng.#CGA1-869860</t>
  </si>
  <si>
    <t>Chass.#DL15A-118963</t>
  </si>
  <si>
    <t>HO0444</t>
  </si>
  <si>
    <t>GIORNO+ ACF125CBT-TY (YELLOW)</t>
  </si>
  <si>
    <t>Eng.#JK16E-6218930</t>
  </si>
  <si>
    <t>Chass.#MLHJK1698T5114245</t>
  </si>
  <si>
    <t>Eng.#KPYY0E105057</t>
  </si>
  <si>
    <t>Chass.#KPYY0105004</t>
  </si>
  <si>
    <t>Eng.#KPYY0E105044</t>
  </si>
  <si>
    <t>Chass.#KPYY0105010</t>
  </si>
  <si>
    <t>Eng.#KPYY0E105047</t>
  </si>
  <si>
    <t>Chass.#KPYY0105018</t>
  </si>
  <si>
    <t>Eng.#KPYY0E105049</t>
  </si>
  <si>
    <t>Chass.#KPYY0105020</t>
  </si>
  <si>
    <t>Eng.#KPYY0E105009</t>
  </si>
  <si>
    <t>Chass.#KPYY0105032</t>
  </si>
  <si>
    <t>Eng.#KPYY0E105024</t>
  </si>
  <si>
    <t>Chass.#KPYY0105041</t>
  </si>
  <si>
    <t>Eng.#KPYY0E105097</t>
  </si>
  <si>
    <t>Chass.#KPYY0105067</t>
  </si>
  <si>
    <t>Eng.#KPYY0E105099</t>
  </si>
  <si>
    <t>Chass.#KPYY0105069</t>
  </si>
  <si>
    <t>Eng.#KPYY0E105081</t>
  </si>
  <si>
    <t>Chass.#KPYY0105074</t>
  </si>
  <si>
    <t>Eng.#KPYY0E105102</t>
  </si>
  <si>
    <t>Chass.#KPYY0105151</t>
  </si>
  <si>
    <t>Eng.#KRHW0E010509</t>
  </si>
  <si>
    <t>Chass.#KRHW0010493</t>
  </si>
  <si>
    <t>Eng.#KRHW0E010467</t>
  </si>
  <si>
    <t>Chass.#KRHW0010497</t>
  </si>
  <si>
    <t>Eng.#KRHW0E010575</t>
  </si>
  <si>
    <t>Chass.#KRHW0010516</t>
  </si>
  <si>
    <t>Eng.#KRHW0E010583</t>
  </si>
  <si>
    <t>Chass.#KRHW0010517</t>
  </si>
  <si>
    <t>Eng.#KRHW0E010586</t>
  </si>
  <si>
    <t>Chass.#KRHW0010521</t>
  </si>
  <si>
    <t>Eng.#KRHW0E010572</t>
  </si>
  <si>
    <t>Chass.#KRHW0010525</t>
  </si>
  <si>
    <t>Eng.#KRHW0E010589</t>
  </si>
  <si>
    <t>Chass.#KRHW0010527</t>
  </si>
  <si>
    <t>Eng.#KRHW0E010383</t>
  </si>
  <si>
    <t>Chass.#KRHW0010530</t>
  </si>
  <si>
    <t>Eng.#KRHW0E010584</t>
  </si>
  <si>
    <t>Chass.#KRHW0010513</t>
  </si>
  <si>
    <t>Eng.#KRHW0E010621</t>
  </si>
  <si>
    <t>Chass.#KRHW0010576</t>
  </si>
  <si>
    <t>Eng.#JA81E-0174533</t>
  </si>
  <si>
    <t>Chass.#PAJJA8190TP174659</t>
  </si>
  <si>
    <t>Eng.#JA81E-0170639</t>
  </si>
  <si>
    <t>Chass.#PAJJA8190TP170729</t>
  </si>
  <si>
    <t>Eng.#JA81E-0174609</t>
  </si>
  <si>
    <t>Chass.#PAJJA8190TP174784</t>
  </si>
  <si>
    <t>Eng.#JA81E-0174648</t>
  </si>
  <si>
    <t>Chass.#PAJJA8190TP174750</t>
  </si>
  <si>
    <t>Eng.#JA81E-0174684</t>
  </si>
  <si>
    <t>Chass.#PAJJA8190TP174712</t>
  </si>
  <si>
    <t>Eng.#JA81E-0174676</t>
  </si>
  <si>
    <t>Chass.#PAJJA8190TP174725</t>
  </si>
  <si>
    <t>Eng.#DYXWTB22207</t>
  </si>
  <si>
    <t>Chass.#MD2A76BX9TWB08676</t>
  </si>
  <si>
    <t>Eng.#DYXWTB21323</t>
  </si>
  <si>
    <t>Chass.#MD2A76BX9TWB08662</t>
  </si>
  <si>
    <t>Eng.#KPYY0E103896</t>
  </si>
  <si>
    <t>Chass.#KPYY0103803</t>
  </si>
  <si>
    <t>Eng.#KPYY0E102946</t>
  </si>
  <si>
    <t>Chass.#KPYY0102950</t>
  </si>
  <si>
    <t>Eng.#G3W1E-0361076</t>
  </si>
  <si>
    <t>Chass.#PA0SG9920T0158904</t>
  </si>
  <si>
    <t>Eng.#G3U5E-0085800</t>
  </si>
  <si>
    <t>Chass.#MH3SG8880T0016575</t>
  </si>
  <si>
    <t>Eng.#AF26-6445100</t>
  </si>
  <si>
    <t>Chass.#EN11G-203134</t>
  </si>
  <si>
    <t>Eng.#KD12E7209778</t>
  </si>
  <si>
    <t>Chass.#MH1KD1278TK209809</t>
  </si>
  <si>
    <t>Eng.#KD12E7209927</t>
  </si>
  <si>
    <t>Chass.#MH1KD1271TK209912</t>
  </si>
  <si>
    <t>Eng.#KD12E7209532</t>
  </si>
  <si>
    <t>Chass.#MH1KD1270TK209481</t>
  </si>
  <si>
    <t>Eng.#KRHW0E010568</t>
  </si>
  <si>
    <t>Chass.#KRHW0010518</t>
  </si>
  <si>
    <t>Eng.#KRHW0E010378</t>
  </si>
  <si>
    <t>Chass.#KRHW0010522</t>
  </si>
  <si>
    <t>Eng.#KRHW0E010585</t>
  </si>
  <si>
    <t>Chass.#KRHW0010524</t>
  </si>
  <si>
    <t>Eng.#KRHW0E010571</t>
  </si>
  <si>
    <t>Chass.#KRHW0010526</t>
  </si>
  <si>
    <t>Eng.#KRHW0E010588</t>
  </si>
  <si>
    <t>Chass.#KRHW0010528</t>
  </si>
  <si>
    <t>Eng.#KRHW0E010578</t>
  </si>
  <si>
    <t>Chass.#KRHW0010529</t>
  </si>
  <si>
    <t>Eng.#KRHW0E010564</t>
  </si>
  <si>
    <t>Chass.#KRHW0010511</t>
  </si>
  <si>
    <t>Eng.#KRHW0E010574</t>
  </si>
  <si>
    <t>Chass.#KRHW0010514</t>
  </si>
  <si>
    <t>Eng.#KRHW0E010580</t>
  </si>
  <si>
    <t>Chass.#KRHW0010542</t>
  </si>
  <si>
    <t>Eng.#KRHW0E010473</t>
  </si>
  <si>
    <t>Chass.#KRHW0010549</t>
  </si>
  <si>
    <t>Eng.#DYXWTA01063</t>
  </si>
  <si>
    <t>Chass.#MD2A76BX8TWA08374</t>
  </si>
  <si>
    <t>Eng.#DYXWSG07962</t>
  </si>
  <si>
    <t>Chass.#MD2A76BX3SWG11814</t>
  </si>
  <si>
    <t>Eng.#KRHW0E010468</t>
  </si>
  <si>
    <t>Chass.#KRHW0010486</t>
  </si>
  <si>
    <t>Eng.#KRHW0E010508</t>
  </si>
  <si>
    <t>Chass.#KRHW0010496</t>
  </si>
  <si>
    <t>Eng.#KRHW0E010560</t>
  </si>
  <si>
    <t>Chass.#KRHW0010531</t>
  </si>
  <si>
    <t>Eng.#KRHW0E010559</t>
  </si>
  <si>
    <t>Chass.#KRHW0010532</t>
  </si>
  <si>
    <t>Eng.#KRHW0E010561</t>
  </si>
  <si>
    <t>Chass.#KRHW0010533</t>
  </si>
  <si>
    <t>Eng.#KRHW0E010562</t>
  </si>
  <si>
    <t>Chass.#KRHW0010535</t>
  </si>
  <si>
    <t>Eng.#KRHW0E010396</t>
  </si>
  <si>
    <t>Chass.#KRHW0010538</t>
  </si>
  <si>
    <t>Eng.#KRHW0E010393</t>
  </si>
  <si>
    <t>Chass.#KRHW0010539</t>
  </si>
  <si>
    <t>Eng.#KRHW0E010576</t>
  </si>
  <si>
    <t>Chass.#KRHW0010541</t>
  </si>
  <si>
    <t>Eng.#KRHW0E010618</t>
  </si>
  <si>
    <t>Chass.#KRHW0010553</t>
  </si>
  <si>
    <t>Eng.#KPYY1E024834</t>
  </si>
  <si>
    <t>Chass.#KPYY1024806</t>
  </si>
  <si>
    <t>Eng.#KPYY1E024818</t>
  </si>
  <si>
    <t>Chass.#KPYY1024884</t>
  </si>
  <si>
    <t>Eng.#KPYY1E024804</t>
  </si>
  <si>
    <t>Chass.#KPYY1024897</t>
  </si>
  <si>
    <t>Eng.#KPYY1E024952</t>
  </si>
  <si>
    <t>Chass.#KPYY1024920</t>
  </si>
  <si>
    <t>Eng.#KPYY1E024973</t>
  </si>
  <si>
    <t>Chass.#KPYY1024999</t>
  </si>
  <si>
    <t>Eng.#KPYY1E024820</t>
  </si>
  <si>
    <t>Chass.#KPYY1024819</t>
  </si>
  <si>
    <t>Eng.#KPYY1E024878</t>
  </si>
  <si>
    <t>Chass.#KPYY1024825</t>
  </si>
  <si>
    <t>Eng.#KPYY1E024863</t>
  </si>
  <si>
    <t>Chass.#KPYY1024840</t>
  </si>
  <si>
    <t>Eng.#KPYY1E024887</t>
  </si>
  <si>
    <t>Chass.#KPYY1024877</t>
  </si>
  <si>
    <t>Eng.#KPYY1E024884</t>
  </si>
  <si>
    <t>Chass.#KPYY1024880</t>
  </si>
  <si>
    <t>Eng.#KPYY1E024817</t>
  </si>
  <si>
    <t>Chass.#KPYY1024885</t>
  </si>
  <si>
    <t>Eng.#KPYY1E024920</t>
  </si>
  <si>
    <t>Chass.#KPYY1024921</t>
  </si>
  <si>
    <t>Eng.#KPYY1E024921</t>
  </si>
  <si>
    <t>Chass.#KPYY1024922</t>
  </si>
  <si>
    <t>Eng.#KPYY1E024919</t>
  </si>
  <si>
    <t>Chass.#KPYY1024923</t>
  </si>
  <si>
    <t>Eng.#KPYY1E025012</t>
  </si>
  <si>
    <t>Chass.#KPYY1025092</t>
  </si>
  <si>
    <t>Eng.#KPYY1E024832</t>
  </si>
  <si>
    <t>Chass.#KPYY1024809</t>
  </si>
  <si>
    <t>Eng.#KPYY1E024831</t>
  </si>
  <si>
    <t>Chass.#KPYY1024810</t>
  </si>
  <si>
    <t>Eng.#KPYY1E024823</t>
  </si>
  <si>
    <t>Chass.#KPYY1024820</t>
  </si>
  <si>
    <t>Eng.#KPYY1E024877</t>
  </si>
  <si>
    <t>Chass.#KPYY1024826</t>
  </si>
  <si>
    <t>Eng.#KPYY1E024876</t>
  </si>
  <si>
    <t>Chass.#KPYY1024827</t>
  </si>
  <si>
    <t>Eng.#KPYY1E024875</t>
  </si>
  <si>
    <t>Chass.#KPYY1024828</t>
  </si>
  <si>
    <t>Eng.#KPYY1E024865</t>
  </si>
  <si>
    <t>Chass.#KPYY1024838</t>
  </si>
  <si>
    <t>Eng.#KPYY1E024850</t>
  </si>
  <si>
    <t>Chass.#KPYY1024852</t>
  </si>
  <si>
    <t>Eng.#KPYY1E024846</t>
  </si>
  <si>
    <t>Chass.#KPYY1024856</t>
  </si>
  <si>
    <t>Eng.#KPYY1E024874</t>
  </si>
  <si>
    <t>Chass.#KPYY1024872</t>
  </si>
  <si>
    <t>Eng.#JA81E-2116872</t>
  </si>
  <si>
    <t>Chass.#PAJJA8190TP916818</t>
  </si>
  <si>
    <t>Eng.#JA81E-2116829</t>
  </si>
  <si>
    <t>Chass.#PAJJA8190TP916853</t>
  </si>
  <si>
    <t>Eng.#JA81E-2116816</t>
  </si>
  <si>
    <t>Chass.#PAJJA8190TP916867</t>
  </si>
  <si>
    <t>Eng.#JA81E-2116837</t>
  </si>
  <si>
    <t>Chass.#PAJJA8190TP916890</t>
  </si>
  <si>
    <t>Eng.#JA81E-2116979</t>
  </si>
  <si>
    <t>Chass.#PAJJA8190TP916906</t>
  </si>
  <si>
    <t>Eng.#JA81E-2116992</t>
  </si>
  <si>
    <t>Chass.#PAJJA8190TP916924</t>
  </si>
  <si>
    <t>Eng.#JA81E-2116945</t>
  </si>
  <si>
    <t>Chass.#PAJJA8190TP916939</t>
  </si>
  <si>
    <t>Eng.#JA81E-2116917</t>
  </si>
  <si>
    <t>Chass.#PAJJA8190TP916967</t>
  </si>
  <si>
    <t>Eng.#JA81E-2117096</t>
  </si>
  <si>
    <t>Chass.#PAJJA8190TP917044</t>
  </si>
  <si>
    <t>Eng.#JA81E-2117024</t>
  </si>
  <si>
    <t>Chass.#PAJJA8190TP917073</t>
  </si>
  <si>
    <t>Eng.#JA81E-2116695</t>
  </si>
  <si>
    <t>Chass.#PAJJA8190TP916696</t>
  </si>
  <si>
    <t>Eng.#JA81E-2116830</t>
  </si>
  <si>
    <t>Chass.#PAJJA8190TP916837</t>
  </si>
  <si>
    <t>Eng.#JA81E-2116931</t>
  </si>
  <si>
    <t>Chass.#PAJJA8190TP916955</t>
  </si>
  <si>
    <t>Eng.#JA81E-2116929</t>
  </si>
  <si>
    <t>Chass.#PAJJA8190TP916956</t>
  </si>
  <si>
    <t>Eng.#JA81E-2116959</t>
  </si>
  <si>
    <t>Chass.#PAJJA8190TP916972</t>
  </si>
  <si>
    <t>Eng.#JA81E-2116960</t>
  </si>
  <si>
    <t>Chass.#PAJJA8190TP916975</t>
  </si>
  <si>
    <t>Eng.#JA81E-2116939</t>
  </si>
  <si>
    <t>Chass.#PAJJA8190TP916986</t>
  </si>
  <si>
    <t>Eng.#JA81E-2116181</t>
  </si>
  <si>
    <t>Chass.#PAJJA8190TP916131</t>
  </si>
  <si>
    <t>Eng.#JA81E-2116797</t>
  </si>
  <si>
    <t>Chass.#PAJJA8190TP916707</t>
  </si>
  <si>
    <t>Eng.#JA81E-2116878</t>
  </si>
  <si>
    <t>Chass.#PAJJA8190TP916824</t>
  </si>
  <si>
    <t>Eng.#JA81E-2116833</t>
  </si>
  <si>
    <t>Chass.#PAJJA8190TP916856</t>
  </si>
  <si>
    <t>Eng.#JA81E-2116989</t>
  </si>
  <si>
    <t>Chass.#PAJJA8190TP916912</t>
  </si>
  <si>
    <t>Eng.#JA81E-2116907</t>
  </si>
  <si>
    <t>Chass.#PAJJA8190TP916978</t>
  </si>
  <si>
    <t>Eng.#JA81E-2116937</t>
  </si>
  <si>
    <t>Chass.#PAJJA8190TP916987</t>
  </si>
  <si>
    <t>Eng.#JA81E-2117063</t>
  </si>
  <si>
    <t>Chass.#PAJJA8190TP917010</t>
  </si>
  <si>
    <t>Eng.#JA81E-2115679</t>
  </si>
  <si>
    <t>Chass.#PAJJA8190TP915620</t>
  </si>
  <si>
    <t>Eng.#JA81E-2116621</t>
  </si>
  <si>
    <t>Chass.#PAJJA8190TP916679</t>
  </si>
  <si>
    <t>Eng.#JA81E-2116750</t>
  </si>
  <si>
    <t>Chass.#PAJJA8190TP916723</t>
  </si>
  <si>
    <t>Eng.#JA81E-2116800</t>
  </si>
  <si>
    <t>Chass.#PAJJA8190TP916729</t>
  </si>
  <si>
    <t>Eng.#JA81E-2116975</t>
  </si>
  <si>
    <t>Chass.#PAJJA8190TP916908</t>
  </si>
  <si>
    <t>Eng.#JA81E-2116966</t>
  </si>
  <si>
    <t>Chass.#PAJJA8190TP916947</t>
  </si>
  <si>
    <t>Eng.#JA81E-2116926</t>
  </si>
  <si>
    <t>Chass.#PAJJA8190TP916958</t>
  </si>
  <si>
    <t>Eng.#JA81E-2116953</t>
  </si>
  <si>
    <t>Chass.#PAJJA8190TP916980</t>
  </si>
  <si>
    <t>Eng.#JA81E-2117042</t>
  </si>
  <si>
    <t>Chass.#PAJJA8190TP917059</t>
  </si>
  <si>
    <t>Eng.#JA81E-2116763</t>
  </si>
  <si>
    <t>Chass.#PAJJA8190TP916747</t>
  </si>
  <si>
    <t>Eng.#JA81E-2116881</t>
  </si>
  <si>
    <t>Chass.#PAJJA8190TP916828</t>
  </si>
  <si>
    <t>Eng.#JA81E-2116842</t>
  </si>
  <si>
    <t>Chass.#PAJJA8190TP916881</t>
  </si>
  <si>
    <t>Eng.#JA81E-2116942</t>
  </si>
  <si>
    <t>Chass.#PAJJA8190TP916938</t>
  </si>
  <si>
    <t>Eng.#JA81E-2116964</t>
  </si>
  <si>
    <t>Chass.#PAJJA8190TP916944</t>
  </si>
  <si>
    <t>Eng.#JA81E-2116918</t>
  </si>
  <si>
    <t>Chass.#PAJJA8190TP916961</t>
  </si>
  <si>
    <t>Eng.#JA81E-2116920</t>
  </si>
  <si>
    <t>Chass.#PAJJA8190TP916962</t>
  </si>
  <si>
    <t>Eng.#JA81E-2116916</t>
  </si>
  <si>
    <t>Chass.#PAJJA8190TP916964</t>
  </si>
  <si>
    <t>Eng.#JA81E-2116938</t>
  </si>
  <si>
    <t>Chass.#PAJJA8190TP916981</t>
  </si>
  <si>
    <t>Eng.#JA81E-2116933</t>
  </si>
  <si>
    <t>Chass.#PAJJA8190TP916983</t>
  </si>
  <si>
    <t>Eng.#KPYY0E105294</t>
  </si>
  <si>
    <t>Chass.#KPYY0105257</t>
  </si>
  <si>
    <t>Eng.#KPYY0E105209</t>
  </si>
  <si>
    <t>Chass.#KPYY0105292</t>
  </si>
  <si>
    <t>Eng.#KPYY0E105402</t>
  </si>
  <si>
    <t>Chass.#KPYY0105419</t>
  </si>
  <si>
    <t>Eng.#KPYY0E105489</t>
  </si>
  <si>
    <t>Chass.#KPYY0105461</t>
  </si>
  <si>
    <t>Eng.#KPYY0E105497</t>
  </si>
  <si>
    <t>Chass.#KPYY0105470</t>
  </si>
  <si>
    <t>Eng.#KPYY0E105491</t>
  </si>
  <si>
    <t>Chass.#KPYY0105476</t>
  </si>
  <si>
    <t>Eng.#KPYY0E105488</t>
  </si>
  <si>
    <t>Chass.#KPYY0105478</t>
  </si>
  <si>
    <t>Eng.#KPYY0E105485</t>
  </si>
  <si>
    <t>Chass.#KPYY0105480</t>
  </si>
  <si>
    <t>Eng.#KPYY0E105461</t>
  </si>
  <si>
    <t>Chass.#KPYY0105481</t>
  </si>
  <si>
    <t>Eng.#KPYY0E105463</t>
  </si>
  <si>
    <t>Chass.#KPYY0105483</t>
  </si>
  <si>
    <t>Eng.#CGA1-843900</t>
  </si>
  <si>
    <t>Chass.#DL15A-100313</t>
  </si>
  <si>
    <t>Eng.#CGA1-847869</t>
  </si>
  <si>
    <t>Chass.#DL15A-103208</t>
  </si>
  <si>
    <t>Eng.#CGA1-870301</t>
  </si>
  <si>
    <t>Chass.#DL15A-119107</t>
  </si>
  <si>
    <t>Eng.#CGA1-870305</t>
  </si>
  <si>
    <t>Chass.#DL15A-119104</t>
  </si>
  <si>
    <t>Eng.#CGA1-870310</t>
  </si>
  <si>
    <t>Chass.#DL15A-119101</t>
  </si>
  <si>
    <t>Eng.#CGA1-870323</t>
  </si>
  <si>
    <t>Chass.#DL15A-119131</t>
  </si>
  <si>
    <t>Eng.#CGA1-870327</t>
  </si>
  <si>
    <t>Chass.#DL15A-119130</t>
  </si>
  <si>
    <t>Eng.#CGA1-870328</t>
  </si>
  <si>
    <t>Chass.#DL15A-119125</t>
  </si>
  <si>
    <t>Eng.#CGA1-870329</t>
  </si>
  <si>
    <t>Chass.#DL15A-119132</t>
  </si>
  <si>
    <t>Eng.#CGA1-870337</t>
  </si>
  <si>
    <t>Chass.#DL15A-119141</t>
  </si>
  <si>
    <t>Eng.#E31XE-0149366</t>
  </si>
  <si>
    <t>Chass.#MH3SEJ940T0081561</t>
  </si>
  <si>
    <t>Eng.#E31XE-0149376</t>
  </si>
  <si>
    <t>Chass.#MH3SEJ940T0081571</t>
  </si>
  <si>
    <t>Eng.#E31XE-0149776</t>
  </si>
  <si>
    <t>Chass.#MH3SEJ940T0081931</t>
  </si>
  <si>
    <t>Eng.#G3W1E-0353909</t>
  </si>
  <si>
    <t>Chass.#PA0SG9920T0155208</t>
  </si>
  <si>
    <t>Eng.#G3W1E-0353914</t>
  </si>
  <si>
    <t>Chass.#PA0SG9920T0155213</t>
  </si>
  <si>
    <t>Eng.#G3W1E-0353916</t>
  </si>
  <si>
    <t>Chass.#PA0SG9920T0155215</t>
  </si>
  <si>
    <t>Eng.#G3W1E-0353919</t>
  </si>
  <si>
    <t>Chass.#PA0SG9920T0155218</t>
  </si>
  <si>
    <t>Eng.#G3W1E-0354279</t>
  </si>
  <si>
    <t>Chass.#PA0SG9920T0155578</t>
  </si>
  <si>
    <t>Eng.#BC175AEBGP247</t>
  </si>
  <si>
    <t>Chass.#BC175N-BF5500</t>
  </si>
  <si>
    <t>Eng.#BC175AEBGP852</t>
  </si>
  <si>
    <t>Chass.#BC175N-BF6105</t>
  </si>
  <si>
    <t>Eng.#BC175AEBGP859</t>
  </si>
  <si>
    <t>Chass.#BC175N-BF6112</t>
  </si>
  <si>
    <t>Eng.#BC175AEBGP875</t>
  </si>
  <si>
    <t>Chass.#BC175N-BF6128</t>
  </si>
  <si>
    <t>Eng.#BC175AEBGP882</t>
  </si>
  <si>
    <t>Chass.#BC175N-BF6135</t>
  </si>
  <si>
    <t>Eng.#PFXWSH91105</t>
  </si>
  <si>
    <t>Chass.#MD2B37AX6TWJ01222</t>
  </si>
  <si>
    <t>Eng.#PFXWSH90369</t>
  </si>
  <si>
    <t>Chass.#MD2B37AX6TWJ01226</t>
  </si>
  <si>
    <t>Eng.#PFXWSH90163</t>
  </si>
  <si>
    <t>Chass.#MD2B37AX6TWJ01229</t>
  </si>
  <si>
    <t>Eng.#G3U5E-0085711</t>
  </si>
  <si>
    <t>Chass.#MH3SG8880T0016471</t>
  </si>
  <si>
    <t>Eng.#KPYY2E023745</t>
  </si>
  <si>
    <t>Chass.#KPYY2023797</t>
  </si>
  <si>
    <t>Eng.#KPYY2E023710</t>
  </si>
  <si>
    <t>Chass.#KPYY2023731</t>
  </si>
  <si>
    <t>Eng.#CGA1-865350</t>
  </si>
  <si>
    <t>Chass.#DL15A-115235</t>
  </si>
  <si>
    <t>Eng.#CGA1-869952</t>
  </si>
  <si>
    <t>Chass.#DL15A-119010</t>
  </si>
  <si>
    <t>Eng.#CGA1-869992</t>
  </si>
  <si>
    <t>Chass.#DL15A-119031</t>
  </si>
  <si>
    <t>Eng.#JA81E-0171661</t>
  </si>
  <si>
    <t>Chass.#PAJJA8190TP171713</t>
  </si>
  <si>
    <t>Eng.#JA81E-0171539</t>
  </si>
  <si>
    <t>Chass.#PAJJA8190TP171676</t>
  </si>
  <si>
    <t>Eng.#JA81E-0171514</t>
  </si>
  <si>
    <t>Chass.#PAJJA8190TP171691</t>
  </si>
  <si>
    <t>Eng.#JA81E-0174694</t>
  </si>
  <si>
    <t>Chass.#PAJJA8190TP174701</t>
  </si>
  <si>
    <t>Eng.#JA81E-2116970</t>
  </si>
  <si>
    <t>Chass.#PAJJA8190TP916945</t>
  </si>
  <si>
    <t>Eng.#JA81E-2116726</t>
  </si>
  <si>
    <t>Chass.#PAJJA8190TP916779</t>
  </si>
  <si>
    <t>Eng.#KYAY0E073895</t>
  </si>
  <si>
    <t>Chass.#KYAY0073858</t>
  </si>
  <si>
    <t>Eng.#JA81E-0174631</t>
  </si>
  <si>
    <t>Chass.#PAJJA8190TP174761</t>
  </si>
  <si>
    <t>Eng.#JA81E-0174680</t>
  </si>
  <si>
    <t>Chass.#PAJJA8190TP174714</t>
  </si>
  <si>
    <t>Eng.#JA81E-0174595</t>
  </si>
  <si>
    <t>Chass.#PAJJA8190TP174698</t>
  </si>
  <si>
    <t>Eng.#JA81E-0170735</t>
  </si>
  <si>
    <t>Chass.#PAJJA8190TP170867</t>
  </si>
  <si>
    <t>Eng.#JA81E-0174661</t>
  </si>
  <si>
    <t>Chass.#PAJJA8190TP174734</t>
  </si>
  <si>
    <t>Eng.#CGA1-870773</t>
  </si>
  <si>
    <t>Chass.#DL15A-119435</t>
  </si>
  <si>
    <t>Eng.#CGA1-871542</t>
  </si>
  <si>
    <t>Chass.#DL15A-120085</t>
  </si>
  <si>
    <t>Eng.#G3W1E-0359046</t>
  </si>
  <si>
    <t>Chass.#PA0SG9920T0158074</t>
  </si>
  <si>
    <t>Eng.#G3W1E-0359002</t>
  </si>
  <si>
    <t>Chass.#PA0SG9920T0158036</t>
  </si>
  <si>
    <t>Eng.#156FMI2T5051975</t>
  </si>
  <si>
    <t>Chass.#LX8PCJ50XTE001117</t>
  </si>
  <si>
    <t>Eng.#156FMI2T5053954</t>
  </si>
  <si>
    <t>Chass.#LX8PCJ50XTE001506</t>
  </si>
  <si>
    <t>Eng.#G3U5E-0085685</t>
  </si>
  <si>
    <t>Chass.#MH3SG8880T0016445</t>
  </si>
  <si>
    <t>Eng.#KPYY2E023837</t>
  </si>
  <si>
    <t>Chass.#KPYY2023805</t>
  </si>
  <si>
    <t>Eng.#KPYY2E023819</t>
  </si>
  <si>
    <t>Chass.#KPYY2023863</t>
  </si>
  <si>
    <t>Eng.#KPYY2E023753</t>
  </si>
  <si>
    <t>Chass.#KPYY2023789</t>
  </si>
  <si>
    <t>Eng.#LX150KEP75317</t>
  </si>
  <si>
    <t>Chass.#MH4LX3K16VJP00877</t>
  </si>
  <si>
    <t>Eng.#LX150KEP74760</t>
  </si>
  <si>
    <t>Chass.#MH4LX3K17VJP00760</t>
  </si>
  <si>
    <t>Eng.#KPYY0E104385</t>
  </si>
  <si>
    <t>Chass.#KPYY0104378</t>
  </si>
  <si>
    <t>Eng.#KPYY0E104325</t>
  </si>
  <si>
    <t>Chass.#KPYY0104317</t>
  </si>
  <si>
    <t>Eng.#KPYY0E104346</t>
  </si>
  <si>
    <t>Chass.#KPYY0104395</t>
  </si>
  <si>
    <t>Eng.#JA81E-0174620</t>
  </si>
  <si>
    <t>Chass.#PAJJA8190TP174777</t>
  </si>
  <si>
    <t>Eng.#JA81E-0170712</t>
  </si>
  <si>
    <t>Chass.#PAJJA8190TP170829</t>
  </si>
  <si>
    <t>Eng.#JA81E-0174692</t>
  </si>
  <si>
    <t>Chass.#PAJJA8190TP174704</t>
  </si>
  <si>
    <t>ENG.#CGA1-843956</t>
  </si>
  <si>
    <t>CHASS.#DL15A-100261</t>
  </si>
  <si>
    <t>Eng.#KPYY0E104383</t>
  </si>
  <si>
    <t>Chass.#KPYY0104380</t>
  </si>
  <si>
    <t>Eng.#KF49E7329544</t>
  </si>
  <si>
    <t>Chass.#MH1KF497XTK329693</t>
  </si>
  <si>
    <t>ENG.#AZXWTK45513</t>
  </si>
  <si>
    <t>CHASS.#MD2B51BX7TWK31810</t>
  </si>
  <si>
    <t>Eng.#KPYY0E104340</t>
  </si>
  <si>
    <t>Chass.#KPYY0104302</t>
  </si>
  <si>
    <t>Eng.#KPYY0E104269</t>
  </si>
  <si>
    <t>Chass.#KPYY0104295</t>
  </si>
  <si>
    <t>Eng.#KPYY0E103802</t>
  </si>
  <si>
    <t>Chass.#KPYY0103829</t>
  </si>
  <si>
    <t>Eng.#KPYY0E103893</t>
  </si>
  <si>
    <t>Chass.#KPYY0103806</t>
  </si>
  <si>
    <t>Eng.#KD12E7209299</t>
  </si>
  <si>
    <t>Chass.#MH1KD1275TK209282</t>
  </si>
  <si>
    <t>Eng.#CGA1-868571</t>
  </si>
  <si>
    <t>Chass.#DL15A-117845</t>
  </si>
  <si>
    <t>Eng.#CGA1-868368</t>
  </si>
  <si>
    <t>Chass.#DL15A-117686</t>
  </si>
  <si>
    <t>Eng.#AF26-6363495</t>
  </si>
  <si>
    <t>Chass.#EN11G-202096</t>
  </si>
  <si>
    <t>Eng.#JA81E-0174601</t>
  </si>
  <si>
    <t>Chass.#PAJJA8190TP174788</t>
  </si>
  <si>
    <t>Eng.#JA81E-0174655</t>
  </si>
  <si>
    <t>Chass.#PAJJA8190TP174742</t>
  </si>
  <si>
    <t>Eng.#JA81E-0174511</t>
  </si>
  <si>
    <t>Chass.#PAJJA8190TP174685</t>
  </si>
  <si>
    <t>Eng.#JA81E-0174570</t>
  </si>
  <si>
    <t>Chass.#PAJJA8190TP174624</t>
  </si>
  <si>
    <t>Eng.#JA81E-0174677</t>
  </si>
  <si>
    <t>Chass.#PAJJA8190TP174719</t>
  </si>
  <si>
    <t>Eng.#JA81E-0174639</t>
  </si>
  <si>
    <t>Chass.#PAJJA8190TP174754</t>
  </si>
  <si>
    <t>Eng.#JA81E-0174518</t>
  </si>
  <si>
    <t>Chass.#PAJJA8190TP174676</t>
  </si>
  <si>
    <t>Eng.#JA81E-0174638</t>
  </si>
  <si>
    <t>Chass.#PAJJA8190TP174753</t>
  </si>
  <si>
    <t>Eng.#JA81E-0174504</t>
  </si>
  <si>
    <t>Chass.#PAJJA8190TP174690</t>
  </si>
  <si>
    <t>Eng.#JA81E-0174675</t>
  </si>
  <si>
    <t>Chass.#PAJJA8190TP174722</t>
  </si>
  <si>
    <t>ENG.#AZXWSG78121</t>
  </si>
  <si>
    <t>CHASS.#MD2B51BX2SWG83732</t>
  </si>
  <si>
    <t>ENG.#AZXWTL46990</t>
  </si>
  <si>
    <t>CHASS.#MD2B51BX1TWL38514</t>
  </si>
  <si>
    <t>Eng.#CGA1-865373</t>
  </si>
  <si>
    <t>Chass.#DL15A-115250</t>
  </si>
  <si>
    <t>Eng.#CGA1-868353</t>
  </si>
  <si>
    <t>Chass.#DL15A-117670</t>
  </si>
  <si>
    <t>Eng.#KPYY2E023712</t>
  </si>
  <si>
    <t>Chass.#KPYY2023729</t>
  </si>
  <si>
    <t>Eng.#JA81E-0174663</t>
  </si>
  <si>
    <t>Chass.#PAJJA8190TP174731</t>
  </si>
  <si>
    <t>Eng.#JA81E-0174623</t>
  </si>
  <si>
    <t>Chass.#PAJJA8190TP174772</t>
  </si>
  <si>
    <t>Eng.#JA81E-0170748</t>
  </si>
  <si>
    <t>Chass.#PAJJA8190TP170856</t>
  </si>
  <si>
    <t>Eng.#JA81E-0174643</t>
  </si>
  <si>
    <t>Chass.#PAJJA8190TP174752</t>
  </si>
  <si>
    <t>Eng.#JA81E-0174632</t>
  </si>
  <si>
    <t>Chass.#PAJJA8190TP174766</t>
  </si>
  <si>
    <t>Eng.#JA81E-0174665</t>
  </si>
  <si>
    <t>Chass.#PAJJA8190TP174732</t>
  </si>
  <si>
    <t>ENG.#JF96E7265445</t>
  </si>
  <si>
    <t>CHASS.#PAJJK5090TP564408</t>
  </si>
  <si>
    <t>Eng.#KF51E7350415</t>
  </si>
  <si>
    <t>Chass.#MH1KF5174TK350329</t>
  </si>
  <si>
    <t>Eng.#DYXWTC28728</t>
  </si>
  <si>
    <t>Chass.#MD2A76BX4TWC14792</t>
  </si>
  <si>
    <t>Eng.#DYXWTC28745</t>
  </si>
  <si>
    <t>Chass.#MD2A76BX6TWC14793</t>
  </si>
  <si>
    <t>Eng.#DYXWTC28666</t>
  </si>
  <si>
    <t>Chass.#MD2A76BX8TWC14794</t>
  </si>
  <si>
    <t>Eng.#DYXWTC28665</t>
  </si>
  <si>
    <t>Chass.#MD2A76BX5TWC14798</t>
  </si>
  <si>
    <t>Eng.#DYXWTC28673</t>
  </si>
  <si>
    <t>Chass.#MD2A76BX7TWC14804</t>
  </si>
  <si>
    <t>Eng.#DYXWTC28705</t>
  </si>
  <si>
    <t>Chass.#MD2A76BX7TWC14818</t>
  </si>
  <si>
    <t>Eng.#DYXWTC28702</t>
  </si>
  <si>
    <t>Chass.#MD2A76BX9TWC14819</t>
  </si>
  <si>
    <t>Eng.#DYXWTC28703</t>
  </si>
  <si>
    <t>Chass.#MD2A76BX5TWC14820</t>
  </si>
  <si>
    <t>Eng.#DYXWTC28707</t>
  </si>
  <si>
    <t>Chass.#MD2A76BX4TWC14825</t>
  </si>
  <si>
    <t>ENG.#AZXWTK45606</t>
  </si>
  <si>
    <t>CHASS.#MD2B51BX5TWK31854</t>
  </si>
  <si>
    <t>Eng.#DYXWTC28748</t>
  </si>
  <si>
    <t>Chass.#MD2A76BX5TWC14803</t>
  </si>
  <si>
    <t>Eng.#DYXWTM37662</t>
  </si>
  <si>
    <t>Chass.#MD2A76BX8TWA07242</t>
  </si>
  <si>
    <t>Eng.#DYXWTM37791</t>
  </si>
  <si>
    <t>Chass.#MD2A76BXXTWA07372</t>
  </si>
  <si>
    <t>Eng.#DYXWTB25137</t>
  </si>
  <si>
    <t>Chass.#MD2A76BX3TWB10973</t>
  </si>
  <si>
    <t>Eng.#DYXWTB25579</t>
  </si>
  <si>
    <t>Chass.#MD2A76BX1TWB11961</t>
  </si>
  <si>
    <t>TR0020</t>
  </si>
  <si>
    <t>C1AY1SP MAXIMA Z (BLUE)</t>
  </si>
  <si>
    <t>ENG.#AZXWSD07624</t>
  </si>
  <si>
    <t>CHASS.#MD2B33BX8SWD72453</t>
  </si>
  <si>
    <t>HO0378</t>
  </si>
  <si>
    <t>ACH110CBFS3-PW BEAT PREMIUM (WHITE)</t>
  </si>
  <si>
    <t>Eng.#JF96E7123442</t>
  </si>
  <si>
    <t>Chass.#K1AK4022727</t>
  </si>
  <si>
    <t>Eng.#JK07E-5064573</t>
  </si>
  <si>
    <t>Chass.#PAJJK4790TP032226</t>
  </si>
  <si>
    <t>Eng.#JA81E-2103155</t>
  </si>
  <si>
    <t>Chass.#PAJJA8190TP03150</t>
  </si>
  <si>
    <t>Eng.#KPYY0E102893</t>
  </si>
  <si>
    <t>Chass.#KPYY0102822</t>
  </si>
  <si>
    <t>Eng.#KPGR0E016651</t>
  </si>
  <si>
    <t>Chass.#KPGR0016642</t>
  </si>
  <si>
    <t>Eng.#JF96E7225540</t>
  </si>
  <si>
    <t>Chass.#PAJJK5090TP537503</t>
  </si>
  <si>
    <t>Eng.#KPYY1E023628</t>
  </si>
  <si>
    <t>Chass.#KPYY1023684</t>
  </si>
  <si>
    <t>ENG.#G3V5E-0717253</t>
  </si>
  <si>
    <t>CHASS.#PA0SGA510T0068523</t>
  </si>
  <si>
    <t>Eng.#KF51E7236677</t>
  </si>
  <si>
    <t>Chass.#MH1KF5173PK236683</t>
  </si>
  <si>
    <t>Eng.#KF51E7239848</t>
  </si>
  <si>
    <t>Chass.#MH1KF5176PK239769</t>
  </si>
  <si>
    <t>Eng.#KPYY0E102974</t>
  </si>
  <si>
    <t>Chass.#KPYY0102904</t>
  </si>
  <si>
    <t>Eng.#DYXWTA03092</t>
  </si>
  <si>
    <t>Chass.#MD2A76BX1TWA10435</t>
  </si>
  <si>
    <t>Eng.#JK07E-5074090</t>
  </si>
  <si>
    <t>Chass.#PAJJK4790TP039780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</si>
</sst>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%"/>
    <numFmt numFmtId="165" formatCode="mm/dd/yyyy"/>
    <numFmt numFmtId="166" formatCode="0.0"/>
    <numFmt numFmtId="167" formatCode="#,##0_);[Red]\(#,##0\);\-\ \ ;@"/>
    <numFmt numFmtId="168" formatCode="#,##0.00_);[Red]\(#,##0.00\);\-\ \ ;@"/>
    <numFmt numFmtId="169" formatCode="_(* #,##0_);_(* \(#,##0\);_(* &quot;-&quot;??_);_(@_)"/>
  </numFmts>
  <fonts count="18">
    <font>
      <sz val="11"/>
      <name val="Carlito"/>
    </font>
    <font>
      <b/>
      <sz val="10"/>
      <color rgb="FFFFFFFF"/>
      <name val="Aptos"/>
      <family val="2"/>
    </font>
    <font>
      <b/>
      <sz val="11"/>
      <color rgb="FF17212B"/>
      <name val="Aptos"/>
      <family val="2"/>
    </font>
    <font>
      <sz val="10"/>
      <color rgb="FF1F2937"/>
      <name val="Aptos"/>
      <family val="2"/>
    </font>
    <font>
      <b/>
      <sz val="10"/>
      <color rgb="FF1F2937"/>
      <name val="Aptos"/>
      <family val="2"/>
    </font>
    <font>
      <b/>
      <sz val="10"/>
      <color rgb="FFC62828"/>
      <name val="Aptos"/>
      <family val="2"/>
    </font>
    <font>
      <i/>
      <sz val="9"/>
      <color rgb="FF1F2937"/>
      <name val="Aptos"/>
      <family val="2"/>
    </font>
    <font>
      <b/>
      <sz val="14"/>
      <color theme="1"/>
      <name val="Calibre"/>
      <family val="2"/>
    </font>
    <font>
      <b/>
      <sz val="10"/>
      <color rgb="FFFFFFFF"/>
      <name val="Calibre"/>
      <family val="2"/>
    </font>
    <font>
      <sz val="10"/>
      <color theme="1"/>
      <name val="Calibre"/>
      <family val="2"/>
    </font>
    <font>
      <sz val="11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rlito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7212B"/>
      </patternFill>
    </fill>
    <fill>
      <patternFill patternType="solid">
        <fgColor rgb="FFF3F5F7"/>
      </patternFill>
    </fill>
    <fill>
      <patternFill patternType="solid">
        <fgColor rgb="FFECECEC"/>
      </patternFill>
    </fill>
    <fill>
      <patternFill patternType="solid">
        <fgColor rgb="FFFFF2CC"/>
      </patternFill>
    </fill>
    <fill>
      <patternFill patternType="solid">
        <fgColor rgb="FFEEF1F4"/>
      </patternFill>
    </fill>
    <fill>
      <patternFill patternType="solid">
        <fgColor rgb="FFD9A514"/>
      </patternFill>
    </fill>
    <fill>
      <patternFill patternType="solid">
        <fgColor rgb="FFFFF9E8"/>
      </patternFill>
    </fill>
    <fill>
      <patternFill patternType="solid">
        <fgColor rgb="FF00003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1"/>
    <xf numFmtId="43" fontId="15" fillId="0" borderId="0" applyFont="0" applyFill="0" applyBorder="0" applyAlignment="0" applyProtection="0"/>
  </cellStyleXfs>
  <cellXfs count="74">
    <xf numFmtId="0" fontId="0" fillId="0" borderId="0" xfId="0" applyBorder="1"/>
    <xf numFmtId="0" fontId="0" fillId="0" borderId="1" xfId="0"/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6" fontId="1" fillId="2" borderId="0" xfId="0" applyNumberFormat="1" applyFont="1" applyFill="1" applyBorder="1" applyAlignment="1">
      <alignment vertical="center"/>
    </xf>
    <xf numFmtId="166" fontId="1" fillId="2" borderId="6" xfId="0" applyNumberFormat="1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166" fontId="3" fillId="5" borderId="0" xfId="0" applyNumberFormat="1" applyFont="1" applyFill="1" applyBorder="1" applyAlignment="1">
      <alignment horizontal="center" vertical="center"/>
    </xf>
    <xf numFmtId="166" fontId="3" fillId="5" borderId="6" xfId="0" applyNumberFormat="1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>
      <alignment horizontal="center" vertical="center"/>
    </xf>
    <xf numFmtId="166" fontId="3" fillId="5" borderId="9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Border="1" applyAlignment="1">
      <alignment horizontal="center" vertical="center"/>
    </xf>
    <xf numFmtId="165" fontId="4" fillId="5" borderId="6" xfId="0" applyNumberFormat="1" applyFont="1" applyFill="1" applyBorder="1" applyAlignment="1">
      <alignment horizontal="center" vertical="center"/>
    </xf>
    <xf numFmtId="165" fontId="4" fillId="6" borderId="0" xfId="0" applyNumberFormat="1" applyFont="1" applyFill="1" applyBorder="1" applyAlignment="1">
      <alignment horizontal="center" vertical="center"/>
    </xf>
    <xf numFmtId="165" fontId="4" fillId="6" borderId="6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64" fontId="4" fillId="6" borderId="0" xfId="0" applyNumberFormat="1" applyFont="1" applyFill="1" applyBorder="1" applyAlignment="1">
      <alignment horizontal="center" vertical="center"/>
    </xf>
    <xf numFmtId="164" fontId="4" fillId="6" borderId="6" xfId="0" applyNumberFormat="1" applyFont="1" applyFill="1" applyBorder="1" applyAlignment="1">
      <alignment horizontal="center" vertical="center"/>
    </xf>
    <xf numFmtId="1" fontId="3" fillId="5" borderId="0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4" fontId="4" fillId="5" borderId="0" xfId="0" applyNumberFormat="1" applyFont="1" applyFill="1" applyBorder="1" applyAlignment="1">
      <alignment horizontal="center" vertical="center"/>
    </xf>
    <xf numFmtId="0" fontId="7" fillId="0" borderId="1" xfId="0" applyFont="1" applyAlignment="1">
      <alignment horizontal="left"/>
    </xf>
    <xf numFmtId="0" fontId="8" fillId="9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/>
    </xf>
    <xf numFmtId="0" fontId="9" fillId="0" borderId="10" xfId="0" applyFont="1" applyBorder="1" applyAlignment="1">
      <alignment horizontal="center"/>
    </xf>
    <xf numFmtId="168" fontId="9" fillId="0" borderId="10" xfId="0" applyNumberFormat="1" applyFont="1" applyBorder="1" applyAlignment="1">
      <alignment horizontal="right"/>
    </xf>
    <xf numFmtId="167" fontId="9" fillId="0" borderId="10" xfId="0" applyNumberFormat="1" applyFont="1" applyBorder="1" applyAlignment="1">
      <alignment horizontal="right"/>
    </xf>
    <xf numFmtId="9" fontId="10" fillId="10" borderId="11" xfId="0" applyNumberFormat="1" applyFont="1" applyFill="1" applyBorder="1" applyAlignment="1">
      <alignment horizontal="center" wrapText="1"/>
    </xf>
    <xf numFmtId="9" fontId="12" fillId="12" borderId="11" xfId="0" applyNumberFormat="1" applyFont="1" applyFill="1" applyBorder="1" applyAlignment="1">
      <alignment horizontal="center" wrapText="1"/>
    </xf>
    <xf numFmtId="0" fontId="13" fillId="0" borderId="11" xfId="0" applyFont="1" applyBorder="1" applyAlignment="1">
      <alignment horizontal="right" wrapText="1"/>
    </xf>
    <xf numFmtId="0" fontId="13" fillId="0" borderId="11" xfId="0" applyFont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9" fontId="12" fillId="13" borderId="11" xfId="0" applyNumberFormat="1" applyFont="1" applyFill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0" fillId="10" borderId="11" xfId="0" applyFont="1" applyFill="1" applyBorder="1" applyAlignment="1">
      <alignment horizontal="center" wrapText="1"/>
    </xf>
    <xf numFmtId="14" fontId="11" fillId="11" borderId="11" xfId="0" applyNumberFormat="1" applyFont="1" applyFill="1" applyBorder="1" applyAlignment="1">
      <alignment horizontal="center" wrapText="1"/>
    </xf>
    <xf numFmtId="14" fontId="11" fillId="12" borderId="11" xfId="0" applyNumberFormat="1" applyFont="1" applyFill="1" applyBorder="1" applyAlignment="1">
      <alignment horizontal="center" wrapText="1"/>
    </xf>
    <xf numFmtId="14" fontId="11" fillId="0" borderId="11" xfId="0" applyNumberFormat="1" applyFont="1" applyBorder="1" applyAlignment="1">
      <alignment horizontal="center" wrapText="1"/>
    </xf>
    <xf numFmtId="0" fontId="3" fillId="4" borderId="9" xfId="0" applyFont="1" applyFill="1" applyBorder="1" applyAlignment="1">
      <alignment vertical="center"/>
    </xf>
    <xf numFmtId="164" fontId="4" fillId="6" borderId="9" xfId="0" applyNumberFormat="1" applyFont="1" applyFill="1" applyBorder="1" applyAlignment="1">
      <alignment horizontal="center" vertical="center"/>
    </xf>
    <xf numFmtId="0" fontId="0" fillId="0" borderId="9" xfId="0" applyBorder="1"/>
    <xf numFmtId="0" fontId="3" fillId="0" borderId="9" xfId="0" applyFont="1" applyBorder="1" applyAlignment="1">
      <alignment vertical="center"/>
    </xf>
    <xf numFmtId="0" fontId="16" fillId="14" borderId="1" xfId="0" applyFont="1" applyFill="1"/>
    <xf numFmtId="14" fontId="16" fillId="15" borderId="1" xfId="0" applyNumberFormat="1" applyFont="1" applyFill="1"/>
    <xf numFmtId="0" fontId="16" fillId="16" borderId="1" xfId="0" applyFont="1" applyFill="1"/>
    <xf numFmtId="0" fontId="16" fillId="16" borderId="1" xfId="0" applyFont="1" applyFill="1" applyAlignment="1">
      <alignment horizontal="center"/>
    </xf>
    <xf numFmtId="169" fontId="16" fillId="16" borderId="0" xfId="1" applyNumberFormat="1" applyFont="1" applyFill="1"/>
    <xf numFmtId="0" fontId="0" fillId="14" borderId="1" xfId="0" applyFill="1"/>
    <xf numFmtId="0" fontId="16" fillId="17" borderId="1" xfId="0" applyFont="1" applyFill="1"/>
    <xf numFmtId="0" fontId="16" fillId="18" borderId="1" xfId="0" applyFont="1" applyFill="1"/>
    <xf numFmtId="14" fontId="0" fillId="0" borderId="1" xfId="0" applyNumberFormat="1"/>
    <xf numFmtId="4" fontId="0" fillId="0" borderId="1" xfId="0" applyNumberFormat="1"/>
    <xf numFmtId="0" fontId="17" fillId="17" borderId="1" xfId="0" applyFont="1" applyFill="1" applyAlignment="1">
      <alignment vertical="center"/>
    </xf>
    <xf numFmtId="1" fontId="0" fillId="18" borderId="1" xfId="0" applyNumberFormat="1" applyFill="1"/>
    <xf numFmtId="0" fontId="0" fillId="18" borderId="1" xfId="0" applyFill="1"/>
    <xf numFmtId="0" fontId="6" fillId="8" borderId="1" xfId="0" applyFont="1" applyFill="1" applyAlignment="1">
      <alignment vertical="center" wrapText="1"/>
    </xf>
    <xf numFmtId="0" fontId="0" fillId="0" borderId="1" xfId="0"/>
    <xf numFmtId="0" fontId="2" fillId="7" borderId="1" xfId="0" applyFont="1" applyFill="1" applyAlignment="1">
      <alignment vertic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NVENTORY%20JP\NEW%20LEGEND%202026.xlsx" TargetMode="External"/><Relationship Id="rId1" Type="http://schemas.openxmlformats.org/officeDocument/2006/relationships/externalLinkPath" Target="file:///E:\INVENTORY%20JP\NEW%20LEG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INVENTORY%20JP\UPDATED%20MASTERLIST%20FOR%20MOTORCYCLE.xlsx" TargetMode="External"/><Relationship Id="rId1" Type="http://schemas.openxmlformats.org/officeDocument/2006/relationships/externalLinkPath" Target="file:///E:\INVENTORY%20JP\UPDATED%20MASTERLIST%20FOR%20MOTORCYC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MC%20SALES%20AND%20INVENTORY%20FINAL%20AS%20OF%20AUGUST%2031,%202026.xlsx" TargetMode="External"/><Relationship Id="rId1" Type="http://schemas.openxmlformats.org/officeDocument/2006/relationships/externalLinkPath" Target="file:///D:\DOWNLOADS\MC%20SALES%20AND%20INVENTORY%20FINAL%20AS%20OF%20AUGUST%2031,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ABC%20Report%202026-09-18.xlsx" TargetMode="External"/><Relationship Id="rId1" Type="http://schemas.openxmlformats.org/officeDocument/2006/relationships/externalLinkPath" Target="file:///D:\DOWNLOADS\ABC%20Report%202026-09-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>
        <row r="1">
          <cell r="N1" t="str">
            <v>LEGEND SALES AND INVENTORY</v>
          </cell>
          <cell r="O1"/>
          <cell r="P1"/>
        </row>
        <row r="2">
          <cell r="N2" t="str">
            <v>LOCATION/INV</v>
          </cell>
          <cell r="O2" t="str">
            <v>LOCATION/SALES</v>
          </cell>
          <cell r="P2" t="str">
            <v>BRANCHES</v>
          </cell>
        </row>
        <row r="3">
          <cell r="N3" t="str">
            <v>H-HO/Stock</v>
          </cell>
          <cell r="O3"/>
          <cell r="P3"/>
        </row>
        <row r="4">
          <cell r="N4" t="str">
            <v>HISU/Stock</v>
          </cell>
          <cell r="O4" t="str">
            <v>EPFC ISULAN 1</v>
          </cell>
          <cell r="P4" t="str">
            <v>M1 HONDA ISULAN</v>
          </cell>
        </row>
        <row r="5">
          <cell r="N5" t="str">
            <v>HSUR/Stock</v>
          </cell>
          <cell r="O5" t="str">
            <v>Honda Surallah</v>
          </cell>
          <cell r="P5" t="str">
            <v>M1 HONDA SURALLAH</v>
          </cell>
        </row>
        <row r="6">
          <cell r="N6" t="str">
            <v>HKOR/Stock</v>
          </cell>
          <cell r="O6" t="str">
            <v>EPFC KORONADAL 1</v>
          </cell>
          <cell r="P6" t="str">
            <v>M1 HONDA KORONADAL</v>
          </cell>
        </row>
        <row r="7">
          <cell r="N7" t="str">
            <v>HKOR/Stock</v>
          </cell>
          <cell r="O7" t="str">
            <v>Honda Koronadal</v>
          </cell>
          <cell r="P7" t="str">
            <v>M1 HONDA KORONADAL</v>
          </cell>
        </row>
        <row r="8">
          <cell r="N8" t="str">
            <v>HMAR/Stock</v>
          </cell>
          <cell r="O8" t="str">
            <v>EPFC MARAMAG</v>
          </cell>
          <cell r="P8" t="str">
            <v>M1 HONDA MARAMAG</v>
          </cell>
        </row>
        <row r="9">
          <cell r="N9" t="str">
            <v>HMAR/Stock</v>
          </cell>
          <cell r="O9" t="str">
            <v>Honda Maramag</v>
          </cell>
          <cell r="P9" t="str">
            <v>M1 HONDA MARAMAG</v>
          </cell>
        </row>
        <row r="10">
          <cell r="N10" t="str">
            <v>HSUR/Stock</v>
          </cell>
          <cell r="O10" t="str">
            <v>EPFC SURALLAH 1</v>
          </cell>
          <cell r="P10" t="str">
            <v>M1 HONDA SURALLAH</v>
          </cell>
        </row>
        <row r="11">
          <cell r="N11" t="str">
            <v>HSUR/Stock</v>
          </cell>
          <cell r="O11" t="str">
            <v>Honda Surallah</v>
          </cell>
          <cell r="P11" t="str">
            <v>M1 HONDA SURALLAH</v>
          </cell>
        </row>
        <row r="12">
          <cell r="N12" t="str">
            <v>M-3S/Stock</v>
          </cell>
          <cell r="O12" t="str">
            <v>3S</v>
          </cell>
          <cell r="P12" t="str">
            <v>M1 3S</v>
          </cell>
        </row>
        <row r="13">
          <cell r="N13" t="str">
            <v>M-3S/Stock</v>
          </cell>
          <cell r="O13" t="str">
            <v>EPFC KORONADAL 2</v>
          </cell>
          <cell r="P13" t="str">
            <v>M1 3S</v>
          </cell>
        </row>
        <row r="14">
          <cell r="N14" t="str">
            <v>MBAN/Stock</v>
          </cell>
          <cell r="O14" t="str">
            <v>EPFC BANGA</v>
          </cell>
          <cell r="P14" t="str">
            <v>M1 BANGA</v>
          </cell>
        </row>
        <row r="15">
          <cell r="N15" t="str">
            <v>MBAN/Stock</v>
          </cell>
          <cell r="O15" t="str">
            <v>Banga</v>
          </cell>
          <cell r="P15" t="str">
            <v>M1 BANGA</v>
          </cell>
        </row>
        <row r="16">
          <cell r="N16" t="str">
            <v>MBAS/Stock</v>
          </cell>
          <cell r="O16" t="str">
            <v>EPFC BANSALAN</v>
          </cell>
          <cell r="P16" t="str">
            <v>M1 BANSALAN</v>
          </cell>
        </row>
        <row r="17">
          <cell r="N17" t="str">
            <v>MBAS/Stock</v>
          </cell>
          <cell r="O17" t="str">
            <v>Bansalan</v>
          </cell>
          <cell r="P17" t="str">
            <v>M1 BANSALAN</v>
          </cell>
        </row>
        <row r="18">
          <cell r="N18" t="str">
            <v>MCAB/Stock</v>
          </cell>
          <cell r="O18" t="str">
            <v>EPFC CABANTIAN</v>
          </cell>
          <cell r="P18" t="str">
            <v>M1 CABANTIAN</v>
          </cell>
        </row>
        <row r="19">
          <cell r="N19" t="str">
            <v>MCAB/Stock</v>
          </cell>
          <cell r="O19" t="str">
            <v>Cabantian</v>
          </cell>
          <cell r="P19" t="str">
            <v>M1 CABANTIAN</v>
          </cell>
        </row>
        <row r="20">
          <cell r="N20" t="str">
            <v>MCAL/Stock</v>
          </cell>
          <cell r="O20" t="str">
            <v>EPFC CALINAN</v>
          </cell>
          <cell r="P20" t="str">
            <v>M2 CALINAN</v>
          </cell>
        </row>
        <row r="21">
          <cell r="N21" t="str">
            <v>MCAL/Stock</v>
          </cell>
          <cell r="O21" t="str">
            <v>Calinan</v>
          </cell>
          <cell r="P21" t="str">
            <v>M2 CALINAN</v>
          </cell>
        </row>
        <row r="22">
          <cell r="N22" t="str">
            <v>MCAT/Stock</v>
          </cell>
          <cell r="O22" t="str">
            <v>EPFC CATALUNAN GRANDE</v>
          </cell>
          <cell r="P22" t="str">
            <v>M2 CATALUNAN GRANDE</v>
          </cell>
        </row>
        <row r="23">
          <cell r="N23" t="str">
            <v>MCAT/Stock</v>
          </cell>
          <cell r="O23" t="str">
            <v>Catalunan Grande</v>
          </cell>
          <cell r="P23" t="str">
            <v>M2 CATALUNAN GRANDE</v>
          </cell>
        </row>
        <row r="24">
          <cell r="N24" t="str">
            <v>MDIG/Stock</v>
          </cell>
          <cell r="O24" t="str">
            <v>EPFC DIGOS</v>
          </cell>
          <cell r="P24" t="str">
            <v>M1 DIGOS</v>
          </cell>
        </row>
        <row r="25">
          <cell r="N25" t="str">
            <v>MDIG/Stock</v>
          </cell>
          <cell r="O25" t="str">
            <v>Digos</v>
          </cell>
          <cell r="P25" t="str">
            <v>M1 DIGOS</v>
          </cell>
        </row>
        <row r="26">
          <cell r="N26" t="str">
            <v>MDONC/Stock</v>
          </cell>
          <cell r="O26" t="str">
            <v>EPFC DON CARLOS</v>
          </cell>
          <cell r="P26" t="str">
            <v>M1 DON CARLOS</v>
          </cell>
        </row>
        <row r="27">
          <cell r="N27" t="str">
            <v>MDONC/Stock</v>
          </cell>
          <cell r="O27" t="str">
            <v>Don Carlos</v>
          </cell>
          <cell r="P27" t="str">
            <v>M1 DON CARLOS</v>
          </cell>
        </row>
        <row r="28">
          <cell r="N28"/>
          <cell r="O28"/>
          <cell r="P28" t="str">
            <v>M1 MUTI HEAD OFFICE</v>
          </cell>
        </row>
        <row r="29">
          <cell r="N29" t="str">
            <v>MISU/STOCK</v>
          </cell>
          <cell r="O29" t="str">
            <v>Isulan</v>
          </cell>
          <cell r="P29" t="str">
            <v>M1 ISULAN</v>
          </cell>
        </row>
        <row r="30">
          <cell r="N30" t="str">
            <v>MISU/STOCK</v>
          </cell>
          <cell r="O30" t="str">
            <v>EPFC ISULAN 2</v>
          </cell>
          <cell r="P30" t="str">
            <v>M1 ISULAN</v>
          </cell>
        </row>
        <row r="31">
          <cell r="N31" t="str">
            <v>MKAB/Stock</v>
          </cell>
          <cell r="O31" t="str">
            <v>Kabacan</v>
          </cell>
          <cell r="P31" t="str">
            <v>M1 KABACAN</v>
          </cell>
        </row>
        <row r="32">
          <cell r="N32" t="str">
            <v>MKAB/Stock</v>
          </cell>
          <cell r="O32" t="str">
            <v>EPFC KABACAN</v>
          </cell>
          <cell r="P32" t="str">
            <v>M1 KABACAN</v>
          </cell>
        </row>
        <row r="33">
          <cell r="N33" t="str">
            <v>MKID/Stock</v>
          </cell>
          <cell r="O33" t="str">
            <v>Kidapawan</v>
          </cell>
          <cell r="P33" t="str">
            <v>M1 KIDAPAWAN</v>
          </cell>
        </row>
        <row r="34">
          <cell r="N34" t="str">
            <v>MKID/Stock</v>
          </cell>
          <cell r="O34" t="str">
            <v>EPFC KIDAPAWAN</v>
          </cell>
          <cell r="P34" t="str">
            <v>M1 KIDAPAWAN</v>
          </cell>
        </row>
        <row r="35">
          <cell r="N35" t="str">
            <v>MLAP/Stock</v>
          </cell>
          <cell r="O35" t="str">
            <v>EPFC LAPASAN</v>
          </cell>
          <cell r="P35" t="str">
            <v>M1 LAPASAN</v>
          </cell>
        </row>
        <row r="36">
          <cell r="N36" t="str">
            <v>MLAP/Stock</v>
          </cell>
          <cell r="O36" t="str">
            <v>Lapasan</v>
          </cell>
          <cell r="P36" t="str">
            <v>M1 LAPASAN</v>
          </cell>
        </row>
        <row r="37">
          <cell r="N37" t="str">
            <v>MMAL/Stock</v>
          </cell>
          <cell r="O37" t="str">
            <v>Malungon</v>
          </cell>
          <cell r="P37" t="str">
            <v>M1 MALUNGON</v>
          </cell>
        </row>
        <row r="38">
          <cell r="N38" t="str">
            <v>MMAL/Stock</v>
          </cell>
          <cell r="O38" t="str">
            <v>EPFC MALUNGON</v>
          </cell>
          <cell r="P38" t="str">
            <v>M1 MALUNGON</v>
          </cell>
        </row>
        <row r="39">
          <cell r="N39" t="str">
            <v>MMARA/Stock</v>
          </cell>
          <cell r="O39" t="str">
            <v>EPFC MARAMAG</v>
          </cell>
          <cell r="P39" t="str">
            <v>M1 MARAMAG</v>
          </cell>
        </row>
        <row r="40">
          <cell r="N40" t="str">
            <v>MMARA/Stock</v>
          </cell>
          <cell r="O40" t="str">
            <v>Maramag</v>
          </cell>
          <cell r="P40" t="str">
            <v>M1 MARAMAG</v>
          </cell>
        </row>
        <row r="41">
          <cell r="N41" t="str">
            <v>MMBL/Stock</v>
          </cell>
          <cell r="O41" t="str">
            <v>EPFC MARBEL</v>
          </cell>
          <cell r="P41" t="str">
            <v>M1 MARBEL</v>
          </cell>
        </row>
        <row r="42">
          <cell r="N42" t="str">
            <v>MMBL/Stock</v>
          </cell>
          <cell r="O42" t="str">
            <v>Marbel</v>
          </cell>
          <cell r="P42" t="str">
            <v>M1 MARBEL</v>
          </cell>
        </row>
        <row r="43">
          <cell r="N43" t="str">
            <v>MMID/Stock</v>
          </cell>
          <cell r="O43" t="str">
            <v>Midsayap</v>
          </cell>
          <cell r="P43" t="str">
            <v>M1 MIDSAYAP</v>
          </cell>
        </row>
        <row r="44">
          <cell r="N44" t="str">
            <v>MMID/Stock</v>
          </cell>
          <cell r="O44" t="str">
            <v>EPFC MIDSAYAP</v>
          </cell>
          <cell r="P44" t="str">
            <v>M1 MIDSAYAP</v>
          </cell>
        </row>
        <row r="45">
          <cell r="N45" t="str">
            <v>MMLA/Stock</v>
          </cell>
          <cell r="O45" t="str">
            <v>Mlang</v>
          </cell>
          <cell r="P45" t="str">
            <v>M1 MLANG</v>
          </cell>
        </row>
        <row r="46">
          <cell r="N46" t="str">
            <v>MMLA/Stock</v>
          </cell>
          <cell r="O46" t="str">
            <v>EPFC M'LANG</v>
          </cell>
          <cell r="P46" t="str">
            <v>M1 MLANG</v>
          </cell>
        </row>
        <row r="47">
          <cell r="N47" t="str">
            <v>MNAB/Stock</v>
          </cell>
          <cell r="O47" t="str">
            <v>EPFC NABUNTURAN</v>
          </cell>
          <cell r="P47" t="str">
            <v>M1 NABUNTURAN</v>
          </cell>
        </row>
        <row r="48">
          <cell r="N48" t="str">
            <v>MNAB/Stock</v>
          </cell>
          <cell r="O48" t="str">
            <v>Nabunturan</v>
          </cell>
          <cell r="P48" t="str">
            <v>M1 NABUNTURAN</v>
          </cell>
        </row>
        <row r="49">
          <cell r="N49" t="str">
            <v>MPAN/Stock</v>
          </cell>
          <cell r="O49" t="str">
            <v>EPFC PANABO</v>
          </cell>
          <cell r="P49" t="str">
            <v>M2 PANABO</v>
          </cell>
        </row>
        <row r="50">
          <cell r="N50" t="str">
            <v>MPAN/Stock</v>
          </cell>
          <cell r="O50" t="str">
            <v>Panabo</v>
          </cell>
          <cell r="P50" t="str">
            <v>M2 PANABO</v>
          </cell>
        </row>
        <row r="51">
          <cell r="N51" t="str">
            <v>MPOL/Stock</v>
          </cell>
          <cell r="O51" t="str">
            <v>EPFC POLOMOLOK</v>
          </cell>
          <cell r="P51" t="str">
            <v>M1 POLOMOLOK</v>
          </cell>
        </row>
        <row r="52">
          <cell r="N52" t="str">
            <v>MPOL/Stock</v>
          </cell>
          <cell r="O52" t="str">
            <v>Polomolok</v>
          </cell>
          <cell r="P52" t="str">
            <v>M1 POLOMOLOK</v>
          </cell>
        </row>
        <row r="53">
          <cell r="N53" t="str">
            <v>MQUEZ/Stock</v>
          </cell>
          <cell r="O53" t="str">
            <v>EPFC QUEZON</v>
          </cell>
          <cell r="P53" t="str">
            <v>M1 QUEZON</v>
          </cell>
        </row>
        <row r="54">
          <cell r="N54" t="str">
            <v>MQUEZ/Stock</v>
          </cell>
          <cell r="O54" t="str">
            <v>Muti Quezon</v>
          </cell>
          <cell r="P54" t="str">
            <v>M1 QUEZON</v>
          </cell>
        </row>
        <row r="55">
          <cell r="N55" t="str">
            <v>MSAM/Stock</v>
          </cell>
          <cell r="O55" t="str">
            <v>EPFC SAMAL</v>
          </cell>
          <cell r="P55" t="str">
            <v>M2 SAMAL</v>
          </cell>
        </row>
        <row r="56">
          <cell r="N56" t="str">
            <v>MSAM/Stock</v>
          </cell>
          <cell r="O56" t="str">
            <v>Samal</v>
          </cell>
          <cell r="P56" t="str">
            <v>M2 SAMAL</v>
          </cell>
        </row>
        <row r="57">
          <cell r="N57" t="str">
            <v>MSNF/Stock</v>
          </cell>
          <cell r="O57" t="str">
            <v>San Francisco</v>
          </cell>
          <cell r="P57" t="str">
            <v>M1 SAN FRANCISCO</v>
          </cell>
        </row>
        <row r="58">
          <cell r="N58" t="str">
            <v>MSNF/Stock</v>
          </cell>
          <cell r="O58" t="str">
            <v>EPFC SAN FRANCISCO</v>
          </cell>
          <cell r="P58" t="str">
            <v>M1 SAN FRANCISCO</v>
          </cell>
        </row>
        <row r="59">
          <cell r="N59" t="str">
            <v>MSUR/Stock</v>
          </cell>
          <cell r="O59" t="str">
            <v>EPFC SURALLAH 2</v>
          </cell>
          <cell r="P59" t="str">
            <v>M1 SURALLAH</v>
          </cell>
        </row>
        <row r="60">
          <cell r="N60" t="str">
            <v>MSUR/Stock</v>
          </cell>
          <cell r="O60" t="str">
            <v>Surallah</v>
          </cell>
          <cell r="P60" t="str">
            <v>M1 SURALLAH</v>
          </cell>
        </row>
        <row r="61">
          <cell r="N61" t="str">
            <v>MTAC/Stock</v>
          </cell>
          <cell r="O61" t="str">
            <v>EPFC TACURONG</v>
          </cell>
          <cell r="P61" t="str">
            <v>M1 TACURONG</v>
          </cell>
        </row>
        <row r="62">
          <cell r="N62" t="str">
            <v>MTAC/Stock</v>
          </cell>
          <cell r="O62" t="str">
            <v>Tacurong</v>
          </cell>
          <cell r="P62" t="str">
            <v>M1 TACURONG</v>
          </cell>
        </row>
        <row r="63">
          <cell r="N63" t="str">
            <v>MTAG/Stock</v>
          </cell>
          <cell r="O63" t="str">
            <v>EPFC TAGUM</v>
          </cell>
          <cell r="P63" t="str">
            <v>M2 TAGUM 1</v>
          </cell>
        </row>
        <row r="64">
          <cell r="N64" t="str">
            <v>MTAG1/Stock</v>
          </cell>
          <cell r="O64" t="str">
            <v>Tagum1</v>
          </cell>
          <cell r="P64" t="str">
            <v>M2 TAGUM 1</v>
          </cell>
        </row>
        <row r="65">
          <cell r="N65" t="str">
            <v>MTAG2/Stock</v>
          </cell>
          <cell r="O65" t="str">
            <v>EPFC TAGUM 2</v>
          </cell>
          <cell r="P65" t="str">
            <v>M2 TAGUM 2</v>
          </cell>
        </row>
        <row r="66">
          <cell r="N66" t="str">
            <v>MTAG2/Stock</v>
          </cell>
          <cell r="O66" t="str">
            <v>Tagum2</v>
          </cell>
          <cell r="P66" t="str">
            <v>M2 TAGUM 2</v>
          </cell>
        </row>
        <row r="67">
          <cell r="N67" t="str">
            <v>MTUP/Stock</v>
          </cell>
          <cell r="O67" t="str">
            <v>EPFC TUPI</v>
          </cell>
          <cell r="P67" t="str">
            <v>M1 TUPI</v>
          </cell>
        </row>
        <row r="68">
          <cell r="N68" t="str">
            <v>MTUP/Stock</v>
          </cell>
          <cell r="O68" t="str">
            <v>Tupi</v>
          </cell>
          <cell r="P68" t="str">
            <v>M1 TUPI</v>
          </cell>
        </row>
        <row r="69">
          <cell r="N69" t="str">
            <v>MVAL/Stock</v>
          </cell>
          <cell r="O69" t="str">
            <v>Valencia</v>
          </cell>
          <cell r="P69" t="str">
            <v>M1 VALENCIA</v>
          </cell>
        </row>
        <row r="70">
          <cell r="N70" t="str">
            <v>MVAL/Stock</v>
          </cell>
          <cell r="O70" t="str">
            <v>EPFC VALENCIA</v>
          </cell>
          <cell r="P70" t="str">
            <v>M1 VALENCIA</v>
          </cell>
        </row>
        <row r="71">
          <cell r="N71" t="str">
            <v>MBUT/Stock</v>
          </cell>
          <cell r="O71" t="str">
            <v>EPFC BUTUAN</v>
          </cell>
          <cell r="P71" t="str">
            <v>M1 BUTUAN</v>
          </cell>
        </row>
        <row r="72">
          <cell r="N72" t="str">
            <v>MBUT/Stock</v>
          </cell>
          <cell r="O72" t="str">
            <v>Butuan</v>
          </cell>
          <cell r="P72" t="str">
            <v>M1 BUTUAN</v>
          </cell>
        </row>
        <row r="73">
          <cell r="N73" t="str">
            <v>ALA/Stock</v>
          </cell>
          <cell r="O73" t="str">
            <v>EPFC ALABEL</v>
          </cell>
          <cell r="P73" t="str">
            <v>M1 ALABEL</v>
          </cell>
        </row>
        <row r="74">
          <cell r="N74" t="str">
            <v>ALA/Stock</v>
          </cell>
          <cell r="O74" t="str">
            <v>Alabel</v>
          </cell>
          <cell r="P74" t="str">
            <v>M1 ALABEL</v>
          </cell>
        </row>
        <row r="75">
          <cell r="N75" t="str">
            <v>M-HO/Stock</v>
          </cell>
          <cell r="O75"/>
          <cell r="P75" t="str">
            <v>GREATWALL</v>
          </cell>
        </row>
        <row r="76">
          <cell r="N76" t="str">
            <v>MBAY/Stock</v>
          </cell>
          <cell r="O76" t="str">
            <v>Bayugan</v>
          </cell>
          <cell r="P76" t="str">
            <v>M2 BAYUGAN</v>
          </cell>
        </row>
        <row r="77">
          <cell r="N77" t="str">
            <v>MBAY/Stock</v>
          </cell>
          <cell r="O77" t="str">
            <v>EPFC BAYUGAN</v>
          </cell>
          <cell r="P77" t="str">
            <v>M2 BAYUGAN</v>
          </cell>
        </row>
        <row r="78">
          <cell r="N78"/>
          <cell r="O78"/>
          <cell r="P78" t="str">
            <v>M2 MARBEL-MC</v>
          </cell>
        </row>
        <row r="79">
          <cell r="N79" t="str">
            <v>MBUL/Stock</v>
          </cell>
          <cell r="O79"/>
          <cell r="P79" t="str">
            <v>M2 BULUA</v>
          </cell>
        </row>
        <row r="80">
          <cell r="N80" t="str">
            <v>MPRO/Stock</v>
          </cell>
          <cell r="O80" t="str">
            <v>Prosperidad</v>
          </cell>
          <cell r="P80" t="str">
            <v>M2 PROSPERIDAD</v>
          </cell>
        </row>
        <row r="81">
          <cell r="N81" t="str">
            <v>HMS/Stock</v>
          </cell>
          <cell r="O81"/>
          <cell r="P81" t="str">
            <v>M1 HONDA STORE</v>
          </cell>
        </row>
        <row r="82">
          <cell r="N82" t="str">
            <v>HMS/Stock/Stock</v>
          </cell>
          <cell r="O82"/>
          <cell r="P82" t="str">
            <v>M1 HONDA KORONADAL</v>
          </cell>
        </row>
        <row r="83">
          <cell r="N83" t="str">
            <v>HHO/Stock</v>
          </cell>
          <cell r="O83"/>
          <cell r="P83" t="str">
            <v>GREATWALL</v>
          </cell>
        </row>
        <row r="84">
          <cell r="N84" t="str">
            <v>MTAG3/Stock</v>
          </cell>
          <cell r="O84"/>
          <cell r="P84" t="str">
            <v>M2 TAGUM 3</v>
          </cell>
        </row>
        <row r="85">
          <cell r="N85" t="str">
            <v>MCBAD/Stock</v>
          </cell>
          <cell r="O85" t="str">
            <v>MUTI Cabadbaran</v>
          </cell>
          <cell r="P85" t="str">
            <v>M2 CABADBARAN</v>
          </cell>
        </row>
        <row r="86">
          <cell r="N86" t="str">
            <v>M2CAT/Stock</v>
          </cell>
          <cell r="O86"/>
          <cell r="P86" t="str">
            <v>M2 CATALUNAN GRANDE</v>
          </cell>
        </row>
        <row r="87">
          <cell r="N87" t="str">
            <v>M2BAY/Stock</v>
          </cell>
          <cell r="O87"/>
          <cell r="P87" t="str">
            <v>M2 BAYUGAN</v>
          </cell>
        </row>
        <row r="88">
          <cell r="N88" t="str">
            <v>M2BUL/Stock</v>
          </cell>
          <cell r="O88"/>
          <cell r="P88" t="str">
            <v>M2 BULUA</v>
          </cell>
        </row>
        <row r="89">
          <cell r="N89" t="str">
            <v>M2CBD/Stock</v>
          </cell>
          <cell r="O89"/>
          <cell r="P89" t="str">
            <v>M2 CABADBARAN</v>
          </cell>
        </row>
        <row r="90">
          <cell r="N90" t="str">
            <v>M2CAB/Stock</v>
          </cell>
          <cell r="O90"/>
          <cell r="P90" t="str">
            <v>M2 CABANTIAN</v>
          </cell>
        </row>
        <row r="91">
          <cell r="N91" t="str">
            <v>M2CAL/Stock</v>
          </cell>
          <cell r="O91"/>
          <cell r="P91" t="str">
            <v>M2 CALINAN</v>
          </cell>
        </row>
        <row r="92">
          <cell r="N92" t="str">
            <v>M2PAN/Stock</v>
          </cell>
          <cell r="O92"/>
          <cell r="P92" t="str">
            <v>M2 PANABO</v>
          </cell>
        </row>
        <row r="93">
          <cell r="N93" t="str">
            <v>M2PRO/Stock</v>
          </cell>
          <cell r="O93"/>
          <cell r="P93" t="str">
            <v>M2 PROSPERIDAD</v>
          </cell>
        </row>
        <row r="94">
          <cell r="N94" t="str">
            <v>M2SAM/Stock</v>
          </cell>
          <cell r="O94"/>
          <cell r="P94" t="str">
            <v>M2 SAMAL</v>
          </cell>
        </row>
        <row r="95">
          <cell r="N95" t="str">
            <v>M2TAG3/Stock</v>
          </cell>
          <cell r="O95"/>
          <cell r="P95" t="str">
            <v>M2 TAGUM 3</v>
          </cell>
        </row>
        <row r="96">
          <cell r="N96" t="str">
            <v>M2TAG2/Stock</v>
          </cell>
          <cell r="O96"/>
          <cell r="P96" t="str">
            <v>M2 TAGUM 2</v>
          </cell>
        </row>
        <row r="97">
          <cell r="N97" t="str">
            <v>M2TAG1/Stock</v>
          </cell>
          <cell r="O97"/>
          <cell r="P97" t="str">
            <v>M2 TAGUM 1</v>
          </cell>
        </row>
        <row r="98">
          <cell r="N98" t="str">
            <v>M2WH/Stock</v>
          </cell>
          <cell r="O98"/>
          <cell r="P98" t="str">
            <v>GREATWALL</v>
          </cell>
        </row>
        <row r="99">
          <cell r="N99"/>
          <cell r="O99" t="str">
            <v>MUTI Lapasan</v>
          </cell>
          <cell r="P99" t="str">
            <v>M1 LAPASAN</v>
          </cell>
        </row>
        <row r="100">
          <cell r="N100"/>
          <cell r="O100" t="str">
            <v>MUTI Isulan</v>
          </cell>
          <cell r="P100" t="str">
            <v>M1 ISULAN</v>
          </cell>
        </row>
        <row r="101">
          <cell r="N101"/>
          <cell r="O101" t="str">
            <v>Tagum2</v>
          </cell>
          <cell r="P101" t="str">
            <v>M2 TAGUM 2</v>
          </cell>
        </row>
        <row r="102">
          <cell r="N102"/>
          <cell r="O102" t="str">
            <v>Tagum3</v>
          </cell>
          <cell r="P102" t="str">
            <v>M2 TAGUM 3</v>
          </cell>
        </row>
        <row r="103">
          <cell r="N103"/>
          <cell r="O103" t="str">
            <v>Honda Head Office</v>
          </cell>
          <cell r="P103" t="str">
            <v>GREATWALL</v>
          </cell>
        </row>
        <row r="104">
          <cell r="N104"/>
          <cell r="O104" t="str">
            <v>Cabadbaran</v>
          </cell>
          <cell r="P104" t="str">
            <v>M2 CABADBARAN</v>
          </cell>
        </row>
        <row r="105">
          <cell r="N105"/>
          <cell r="O105" t="str">
            <v>Bulua</v>
          </cell>
          <cell r="P105" t="str">
            <v>M2 BULUA</v>
          </cell>
        </row>
        <row r="106">
          <cell r="N106"/>
          <cell r="O106" t="str">
            <v>Honda Isulan</v>
          </cell>
          <cell r="P106" t="str">
            <v>M1 HONDA ISULAN</v>
          </cell>
        </row>
        <row r="107">
          <cell r="N107"/>
          <cell r="P107" t="str">
            <v>M1 TUPI</v>
          </cell>
        </row>
        <row r="108">
          <cell r="N108" t="str">
            <v>M2MAN/Stock</v>
          </cell>
          <cell r="O108" t="str">
            <v>Manolo</v>
          </cell>
          <cell r="P108" t="str">
            <v>M2 MANOLO</v>
          </cell>
        </row>
        <row r="109">
          <cell r="N109"/>
          <cell r="O109"/>
          <cell r="P109" t="str">
            <v>GREATWALL</v>
          </cell>
        </row>
        <row r="110">
          <cell r="N110" t="str">
            <v>HMN/Stock</v>
          </cell>
          <cell r="O110" t="str">
            <v>EPFC MALUNGON</v>
          </cell>
          <cell r="P110" t="str">
            <v>M1 HONDA MALUNGON</v>
          </cell>
        </row>
        <row r="111">
          <cell r="N111" t="str">
            <v>HMN/Stock</v>
          </cell>
          <cell r="O111" t="str">
            <v>Honda Malungon</v>
          </cell>
          <cell r="P111" t="str">
            <v>M1 HONDA MALUNGON</v>
          </cell>
        </row>
        <row r="112">
          <cell r="N112" t="str">
            <v>M2ECO/Stock</v>
          </cell>
          <cell r="O112" t="str">
            <v>Ecoland</v>
          </cell>
          <cell r="P112" t="str">
            <v>M2 ECOLAND</v>
          </cell>
        </row>
        <row r="113">
          <cell r="N113" t="str">
            <v>M2ECO/Stock</v>
          </cell>
          <cell r="O113" t="str">
            <v>EPFC ECOLAND</v>
          </cell>
          <cell r="P113" t="str">
            <v>M2 ECOLAND</v>
          </cell>
        </row>
        <row r="114">
          <cell r="N114" t="str">
            <v>M2BAT/Stock</v>
          </cell>
          <cell r="O114" t="str">
            <v>Batangas</v>
          </cell>
          <cell r="P114" t="str">
            <v>M2 BATANGAS</v>
          </cell>
        </row>
        <row r="115">
          <cell r="N115" t="str">
            <v>M2BAT/Stock</v>
          </cell>
          <cell r="O115" t="str">
            <v>EPFC BATANGAS</v>
          </cell>
          <cell r="P115" t="str">
            <v>M2 BATANGAS</v>
          </cell>
        </row>
        <row r="116">
          <cell r="N116" t="str">
            <v>MVAL/Stock</v>
          </cell>
          <cell r="O116" t="str">
            <v>Muti Valencia</v>
          </cell>
          <cell r="P116" t="str">
            <v>M1 VALENCIA</v>
          </cell>
        </row>
        <row r="117">
          <cell r="N117" t="str">
            <v>M2SRG/Stock</v>
          </cell>
          <cell r="O117" t="str">
            <v>EPFC SURIGAO</v>
          </cell>
          <cell r="P117" t="str">
            <v>M2 SURIGAO</v>
          </cell>
        </row>
        <row r="118">
          <cell r="N118" t="str">
            <v>M2SRG/Stock</v>
          </cell>
          <cell r="O118" t="str">
            <v>Surigao</v>
          </cell>
          <cell r="P118" t="str">
            <v>M2 SURIGAO</v>
          </cell>
        </row>
        <row r="119">
          <cell r="N119" t="str">
            <v>DRT/Stock</v>
          </cell>
          <cell r="O119" t="str">
            <v>Duarte</v>
          </cell>
          <cell r="P119" t="str">
            <v>DUARTE</v>
          </cell>
        </row>
        <row r="120">
          <cell r="N120" t="str">
            <v>M2STO/Stock</v>
          </cell>
          <cell r="O120" t="str">
            <v>EPFC STO. TOMAS</v>
          </cell>
          <cell r="P120" t="str">
            <v>M2 STO. TOMAS</v>
          </cell>
        </row>
        <row r="121">
          <cell r="N121" t="str">
            <v>M2STO/Stock</v>
          </cell>
          <cell r="O121" t="str">
            <v>Sto. Tomas</v>
          </cell>
          <cell r="P121" t="str">
            <v>M2 STO. TOMAS</v>
          </cell>
        </row>
        <row r="122">
          <cell r="N122" t="str">
            <v>M3S/Stock</v>
          </cell>
          <cell r="O122" t="str">
            <v>3S</v>
          </cell>
          <cell r="P122" t="str">
            <v>M1 3S</v>
          </cell>
        </row>
        <row r="123">
          <cell r="N123" t="str">
            <v>M3S/Stock</v>
          </cell>
          <cell r="O123" t="str">
            <v>EPFC KORONADAL 2</v>
          </cell>
          <cell r="P123" t="str">
            <v>M1 3S</v>
          </cell>
        </row>
        <row r="124">
          <cell r="N124" t="str">
            <v>M2TIB/Stock</v>
          </cell>
          <cell r="O124" t="str">
            <v>Tibungco</v>
          </cell>
          <cell r="P124" t="str">
            <v>M2 TIBUNGCO</v>
          </cell>
        </row>
        <row r="125">
          <cell r="N125" t="str">
            <v>M2TIB/Stock</v>
          </cell>
          <cell r="O125" t="str">
            <v>EPFC TIBUNGCO</v>
          </cell>
          <cell r="P125" t="str">
            <v>M2 TIBUNGCO</v>
          </cell>
        </row>
        <row r="126">
          <cell r="N126" t="str">
            <v>M2CLB/Stock</v>
          </cell>
          <cell r="O126" t="str">
            <v>EPFC CALAMBA</v>
          </cell>
          <cell r="P126" t="str">
            <v>M2 CALAMBA</v>
          </cell>
        </row>
        <row r="127">
          <cell r="N127" t="str">
            <v>M2CLB/Stock</v>
          </cell>
          <cell r="O127" t="str">
            <v>Calamba</v>
          </cell>
          <cell r="P127" t="str">
            <v>M2 CALAMBA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DANAO"/>
      <sheetName val="LUZON"/>
      <sheetName val="SIDECAR"/>
      <sheetName val="Sheet1"/>
      <sheetName val="MC BARCODE MONITORING UPDATED"/>
      <sheetName val="LEGEND BR"/>
      <sheetName val="ABC Summary"/>
      <sheetName val="MC BARCODE"/>
      <sheetName val="Matrix"/>
      <sheetName val="SHEET"/>
    </sheetNames>
    <sheetDataSet>
      <sheetData sheetId="0" refreshError="1">
        <row r="1">
          <cell r="B1" t="str">
            <v>BARCODE</v>
          </cell>
          <cell r="C1" t="str">
            <v>STANDARD DESCRIPTION</v>
          </cell>
        </row>
        <row r="2">
          <cell r="B2" t="str">
            <v>SU0164</v>
          </cell>
          <cell r="C2" t="str">
            <v>BURGMAN STREET EX</v>
          </cell>
        </row>
        <row r="3">
          <cell r="B3" t="str">
            <v>HO0304</v>
          </cell>
          <cell r="C3" t="str">
            <v>ADV160</v>
          </cell>
        </row>
        <row r="4">
          <cell r="B4" t="str">
            <v>HO0305</v>
          </cell>
          <cell r="C4" t="str">
            <v>ADV160</v>
          </cell>
        </row>
        <row r="5">
          <cell r="B5" t="str">
            <v>HO0306</v>
          </cell>
          <cell r="C5" t="str">
            <v>ADV160</v>
          </cell>
        </row>
        <row r="6">
          <cell r="B6" t="str">
            <v>HO0298</v>
          </cell>
          <cell r="C6" t="str">
            <v>AIRBLADE 160</v>
          </cell>
        </row>
        <row r="7">
          <cell r="B7" t="str">
            <v>HO0299</v>
          </cell>
          <cell r="C7" t="str">
            <v>AIRBLADE 160</v>
          </cell>
        </row>
        <row r="8">
          <cell r="B8" t="str">
            <v>HO0300</v>
          </cell>
          <cell r="C8" t="str">
            <v>AIRBLADE 160</v>
          </cell>
        </row>
        <row r="9">
          <cell r="B9" t="str">
            <v>HO0257</v>
          </cell>
          <cell r="C9" t="str">
            <v>BEAT FI PREM</v>
          </cell>
        </row>
        <row r="10">
          <cell r="B10" t="str">
            <v>SU0145</v>
          </cell>
          <cell r="C10" t="str">
            <v>AVENIS125</v>
          </cell>
        </row>
        <row r="11">
          <cell r="B11" t="str">
            <v>SU0146</v>
          </cell>
          <cell r="C11" t="str">
            <v>AVENIS125</v>
          </cell>
        </row>
        <row r="12">
          <cell r="B12" t="str">
            <v>SU0147</v>
          </cell>
          <cell r="C12" t="str">
            <v>AVENIS125</v>
          </cell>
        </row>
        <row r="13">
          <cell r="B13" t="str">
            <v>TR0001</v>
          </cell>
          <cell r="C13" t="str">
            <v>BAJAJ RE 4S FI</v>
          </cell>
        </row>
        <row r="14">
          <cell r="B14" t="str">
            <v>TR0002</v>
          </cell>
          <cell r="C14" t="str">
            <v>BAJAJ RE 4S FI</v>
          </cell>
        </row>
        <row r="15">
          <cell r="B15" t="str">
            <v>TR0003</v>
          </cell>
          <cell r="C15" t="str">
            <v>BAJAJ RE 4S FI</v>
          </cell>
        </row>
        <row r="16">
          <cell r="B16" t="str">
            <v>TR0004</v>
          </cell>
          <cell r="C16" t="str">
            <v>BAJAJ RE 4S FI</v>
          </cell>
        </row>
        <row r="17">
          <cell r="B17" t="str">
            <v>TR0006</v>
          </cell>
          <cell r="C17" t="str">
            <v>BAJAJ RE 4S FI</v>
          </cell>
        </row>
        <row r="18">
          <cell r="B18" t="str">
            <v>TR0011</v>
          </cell>
          <cell r="C18" t="str">
            <v>BAJAJ RE SP. ED</v>
          </cell>
        </row>
        <row r="19">
          <cell r="B19" t="str">
            <v>TR0012</v>
          </cell>
          <cell r="C19" t="str">
            <v>BAJAJ RE SP. ED</v>
          </cell>
        </row>
        <row r="20">
          <cell r="B20" t="str">
            <v>TR0013</v>
          </cell>
          <cell r="C20" t="str">
            <v>BAJAJ RE SP. ED</v>
          </cell>
        </row>
        <row r="21">
          <cell r="B21" t="str">
            <v>TR0014</v>
          </cell>
          <cell r="C21" t="str">
            <v>BAJAJ RE SP. ED</v>
          </cell>
        </row>
        <row r="22">
          <cell r="B22" t="str">
            <v>TR0015</v>
          </cell>
          <cell r="C22" t="str">
            <v>BAJAJ RE SP. ED</v>
          </cell>
        </row>
        <row r="23">
          <cell r="B23" t="str">
            <v>KA0007</v>
          </cell>
          <cell r="C23" t="str">
            <v>BARAKO II (DUAL START)</v>
          </cell>
        </row>
        <row r="24">
          <cell r="B24" t="str">
            <v>KA0008</v>
          </cell>
          <cell r="C24" t="str">
            <v>BARAKO II (DUAL START)</v>
          </cell>
        </row>
        <row r="25">
          <cell r="B25" t="str">
            <v>KA0045</v>
          </cell>
          <cell r="C25" t="str">
            <v>BARAKO II (DUAL START)</v>
          </cell>
        </row>
        <row r="26">
          <cell r="B26" t="str">
            <v>KA0046</v>
          </cell>
          <cell r="C26" t="str">
            <v>BARAKO II (DUAL START)</v>
          </cell>
        </row>
        <row r="27">
          <cell r="B27" t="str">
            <v>KA0047</v>
          </cell>
          <cell r="C27" t="str">
            <v>BARAKO II (DUAL START)</v>
          </cell>
        </row>
        <row r="28">
          <cell r="B28" t="str">
            <v>KA0073</v>
          </cell>
          <cell r="C28" t="str">
            <v>BARAKO II (DUAL START)</v>
          </cell>
        </row>
        <row r="29">
          <cell r="B29" t="str">
            <v>KA0080</v>
          </cell>
          <cell r="C29" t="str">
            <v>BARAKO II (DUAL START)</v>
          </cell>
        </row>
        <row r="30">
          <cell r="B30" t="str">
            <v>KA0085</v>
          </cell>
          <cell r="C30" t="str">
            <v>BARAKO II (DUAL START)</v>
          </cell>
        </row>
        <row r="31">
          <cell r="B31" t="str">
            <v>KA0093</v>
          </cell>
          <cell r="C31" t="str">
            <v>BARAKO II (DUAL START)</v>
          </cell>
        </row>
        <row r="32">
          <cell r="B32" t="str">
            <v>KA0004</v>
          </cell>
          <cell r="C32" t="str">
            <v>BARAKO II (KICK START)</v>
          </cell>
        </row>
        <row r="33">
          <cell r="B33" t="str">
            <v>KA0006</v>
          </cell>
          <cell r="C33" t="str">
            <v>BARAKO II (KICK START)</v>
          </cell>
        </row>
        <row r="34">
          <cell r="B34" t="str">
            <v>KA0030</v>
          </cell>
          <cell r="C34" t="str">
            <v>BARAKO II (KICK START)</v>
          </cell>
        </row>
        <row r="35">
          <cell r="B35" t="str">
            <v>KA0031</v>
          </cell>
          <cell r="C35" t="str">
            <v>BARAKO II (KICK START)</v>
          </cell>
        </row>
        <row r="36">
          <cell r="B36" t="str">
            <v>KA0054</v>
          </cell>
          <cell r="C36" t="str">
            <v>BARAKO II (KICK START)</v>
          </cell>
        </row>
        <row r="37">
          <cell r="B37" t="str">
            <v>KA0055</v>
          </cell>
          <cell r="C37" t="str">
            <v>BARAKO II (KICK START)</v>
          </cell>
        </row>
        <row r="38">
          <cell r="B38" t="str">
            <v>KA0066</v>
          </cell>
          <cell r="C38" t="str">
            <v>BARAKO II (KICK START)</v>
          </cell>
        </row>
        <row r="39">
          <cell r="B39" t="str">
            <v>KA0078</v>
          </cell>
          <cell r="C39" t="str">
            <v>BARAKO II (KICK START)</v>
          </cell>
        </row>
        <row r="40">
          <cell r="B40" t="str">
            <v>KA0084</v>
          </cell>
          <cell r="C40" t="str">
            <v>BARAKO II (KICK START)</v>
          </cell>
        </row>
        <row r="41">
          <cell r="B41" t="str">
            <v>KA0092</v>
          </cell>
          <cell r="C41" t="str">
            <v>BARAKO II (KICK START)</v>
          </cell>
        </row>
        <row r="42">
          <cell r="B42" t="str">
            <v>KA0087</v>
          </cell>
          <cell r="C42" t="str">
            <v>BARAKO III FI(DUAL START)</v>
          </cell>
        </row>
        <row r="43">
          <cell r="B43" t="str">
            <v>KA0095</v>
          </cell>
          <cell r="C43" t="str">
            <v>BARAKO III FI(DUAL START)</v>
          </cell>
        </row>
        <row r="44">
          <cell r="B44" t="str">
            <v>KA0086</v>
          </cell>
          <cell r="C44" t="str">
            <v>BARAKO III FI(KICK START)</v>
          </cell>
        </row>
        <row r="45">
          <cell r="B45" t="str">
            <v>KA0094</v>
          </cell>
          <cell r="C45" t="str">
            <v>BARAKO III FI(KICK START)</v>
          </cell>
        </row>
        <row r="46">
          <cell r="B46" t="str">
            <v>HO0258</v>
          </cell>
          <cell r="C46" t="str">
            <v>BEAT FI PREM</v>
          </cell>
        </row>
        <row r="47">
          <cell r="B47" t="str">
            <v>HO0282</v>
          </cell>
          <cell r="C47" t="str">
            <v>BEAT FI PREM</v>
          </cell>
        </row>
        <row r="48">
          <cell r="B48" t="str">
            <v>HO0345</v>
          </cell>
          <cell r="C48" t="str">
            <v>BEAT FI PREM</v>
          </cell>
        </row>
        <row r="49">
          <cell r="B49" t="str">
            <v>HO0344</v>
          </cell>
          <cell r="C49" t="str">
            <v>BEAT FI PREM</v>
          </cell>
        </row>
        <row r="50">
          <cell r="B50" t="str">
            <v>HO0343</v>
          </cell>
          <cell r="C50" t="str">
            <v>BEAT FI PREM</v>
          </cell>
        </row>
        <row r="51">
          <cell r="B51" t="str">
            <v>HO0377</v>
          </cell>
          <cell r="C51" t="str">
            <v>BEAT FI PREM</v>
          </cell>
        </row>
        <row r="52">
          <cell r="B52" t="str">
            <v>HO0378</v>
          </cell>
          <cell r="C52" t="str">
            <v>BEAT FI PREM</v>
          </cell>
        </row>
        <row r="53">
          <cell r="B53" t="str">
            <v>HO0013</v>
          </cell>
          <cell r="C53" t="str">
            <v>BEAT FI STD</v>
          </cell>
        </row>
        <row r="54">
          <cell r="B54" t="str">
            <v>HO0163</v>
          </cell>
          <cell r="C54" t="str">
            <v>BEAT FI STD</v>
          </cell>
        </row>
        <row r="55">
          <cell r="B55" t="str">
            <v>HO0164</v>
          </cell>
          <cell r="C55" t="str">
            <v>BEAT FI STD</v>
          </cell>
        </row>
        <row r="56">
          <cell r="B56" t="str">
            <v>HO0165</v>
          </cell>
          <cell r="C56" t="str">
            <v>BEAT FI STD</v>
          </cell>
        </row>
        <row r="57">
          <cell r="B57" t="str">
            <v>HO0167</v>
          </cell>
          <cell r="C57" t="str">
            <v>BEAT FI STD</v>
          </cell>
        </row>
        <row r="58">
          <cell r="B58" t="str">
            <v>HO0168</v>
          </cell>
          <cell r="C58" t="str">
            <v>BEAT FI STD</v>
          </cell>
        </row>
        <row r="59">
          <cell r="B59" t="str">
            <v>HO0169</v>
          </cell>
          <cell r="C59" t="str">
            <v>BEAT FI STD</v>
          </cell>
        </row>
        <row r="60">
          <cell r="B60" t="str">
            <v>HO0212</v>
          </cell>
          <cell r="C60" t="str">
            <v>BEAT FI STD</v>
          </cell>
        </row>
        <row r="61">
          <cell r="B61" t="str">
            <v>HO0213</v>
          </cell>
          <cell r="C61" t="str">
            <v>BEAT FI STD</v>
          </cell>
        </row>
        <row r="62">
          <cell r="B62" t="str">
            <v>HO0214</v>
          </cell>
          <cell r="C62" t="str">
            <v>BEAT FI STD</v>
          </cell>
        </row>
        <row r="63">
          <cell r="B63" t="str">
            <v>HO0215</v>
          </cell>
          <cell r="C63" t="str">
            <v>BEAT FI STD</v>
          </cell>
        </row>
        <row r="64">
          <cell r="B64" t="str">
            <v>HO0216</v>
          </cell>
          <cell r="C64" t="str">
            <v>BEAT FI STD</v>
          </cell>
        </row>
        <row r="65">
          <cell r="B65" t="str">
            <v>HO0217</v>
          </cell>
          <cell r="C65" t="str">
            <v>BEAT FI STD</v>
          </cell>
        </row>
        <row r="66">
          <cell r="B66" t="str">
            <v>HO0218</v>
          </cell>
          <cell r="C66" t="str">
            <v>BEAT FI STD</v>
          </cell>
        </row>
        <row r="67">
          <cell r="B67" t="str">
            <v>HO0228</v>
          </cell>
          <cell r="C67" t="str">
            <v>BEAT FI STD</v>
          </cell>
        </row>
        <row r="68">
          <cell r="B68" t="str">
            <v>HO0250</v>
          </cell>
          <cell r="C68" t="str">
            <v>BEAT FI STD</v>
          </cell>
        </row>
        <row r="69">
          <cell r="B69" t="str">
            <v>HO0251</v>
          </cell>
          <cell r="C69" t="str">
            <v>BEAT FI STD</v>
          </cell>
        </row>
        <row r="70">
          <cell r="B70" t="str">
            <v>HO0252</v>
          </cell>
          <cell r="C70" t="str">
            <v>BEAT FI STD</v>
          </cell>
        </row>
        <row r="71">
          <cell r="B71" t="str">
            <v>HO0253</v>
          </cell>
          <cell r="C71" t="str">
            <v>BEAT FI STD</v>
          </cell>
        </row>
        <row r="72">
          <cell r="B72" t="str">
            <v>HO0254</v>
          </cell>
          <cell r="C72" t="str">
            <v>BEAT FI STD</v>
          </cell>
        </row>
        <row r="73">
          <cell r="B73" t="str">
            <v>HO0255</v>
          </cell>
          <cell r="C73" t="str">
            <v>BEAT FI STD</v>
          </cell>
        </row>
        <row r="74">
          <cell r="B74" t="str">
            <v>HO0256</v>
          </cell>
          <cell r="C74" t="str">
            <v>BEAT FI STD</v>
          </cell>
        </row>
        <row r="75">
          <cell r="B75" t="str">
            <v>HO0278</v>
          </cell>
          <cell r="C75" t="str">
            <v>BEAT FI STD</v>
          </cell>
        </row>
        <row r="76">
          <cell r="B76" t="str">
            <v>HO0279</v>
          </cell>
          <cell r="C76" t="str">
            <v>BEAT FI STD</v>
          </cell>
        </row>
        <row r="77">
          <cell r="B77" t="str">
            <v>HO0283</v>
          </cell>
          <cell r="C77" t="str">
            <v>BEAT FI STD</v>
          </cell>
        </row>
        <row r="78">
          <cell r="B78" t="str">
            <v>HO0288</v>
          </cell>
          <cell r="C78" t="str">
            <v>BEAT FI STD</v>
          </cell>
        </row>
        <row r="79">
          <cell r="B79" t="str">
            <v>HO0289</v>
          </cell>
          <cell r="C79" t="str">
            <v>BEAT FI STD</v>
          </cell>
        </row>
        <row r="80">
          <cell r="B80" t="str">
            <v>HO0342</v>
          </cell>
          <cell r="C80" t="str">
            <v>BEAT FI STD</v>
          </cell>
        </row>
        <row r="81">
          <cell r="B81" t="str">
            <v>HO0341</v>
          </cell>
          <cell r="C81" t="str">
            <v>BEAT FI STD</v>
          </cell>
        </row>
        <row r="82">
          <cell r="B82" t="str">
            <v>HO0340</v>
          </cell>
          <cell r="C82" t="str">
            <v>BEAT FI STD</v>
          </cell>
        </row>
        <row r="83">
          <cell r="B83" t="str">
            <v>KA0069</v>
          </cell>
          <cell r="C83" t="str">
            <v>BOXER</v>
          </cell>
        </row>
        <row r="84">
          <cell r="B84" t="str">
            <v>SU0108</v>
          </cell>
          <cell r="C84" t="str">
            <v>BURGMAN STREET</v>
          </cell>
        </row>
        <row r="85">
          <cell r="B85" t="str">
            <v>SU0109</v>
          </cell>
          <cell r="C85" t="str">
            <v>BURGMAN STREET</v>
          </cell>
        </row>
        <row r="86">
          <cell r="B86" t="str">
            <v>SU0121</v>
          </cell>
          <cell r="C86" t="str">
            <v>BURGMAN STREET</v>
          </cell>
        </row>
        <row r="87">
          <cell r="B87" t="str">
            <v>SU0141</v>
          </cell>
          <cell r="C87" t="str">
            <v>BURGMAN STREET</v>
          </cell>
        </row>
        <row r="88">
          <cell r="B88" t="str">
            <v>SU0142</v>
          </cell>
          <cell r="C88" t="str">
            <v>BURGMAN STREET</v>
          </cell>
        </row>
        <row r="89">
          <cell r="B89" t="str">
            <v>SU0144</v>
          </cell>
          <cell r="C89" t="str">
            <v>BURGMAN STREET</v>
          </cell>
        </row>
        <row r="90">
          <cell r="B90" t="str">
            <v>SU0148</v>
          </cell>
          <cell r="C90" t="str">
            <v>BURGMAN STREET</v>
          </cell>
        </row>
        <row r="91">
          <cell r="B91" t="str">
            <v>SU0165</v>
          </cell>
          <cell r="C91" t="str">
            <v>BURGMAN STREET EX</v>
          </cell>
        </row>
        <row r="92">
          <cell r="B92" t="str">
            <v>HO0339</v>
          </cell>
          <cell r="C92" t="str">
            <v>BEAT FI STD</v>
          </cell>
        </row>
        <row r="93">
          <cell r="B93" t="str">
            <v>HO0375</v>
          </cell>
          <cell r="C93" t="str">
            <v>BEAT FI STD</v>
          </cell>
        </row>
        <row r="94">
          <cell r="B94" t="str">
            <v>HO0376</v>
          </cell>
          <cell r="C94" t="str">
            <v>BEAT FI STD</v>
          </cell>
        </row>
        <row r="95">
          <cell r="B95" t="str">
            <v>HO0374</v>
          </cell>
          <cell r="C95" t="str">
            <v>BEAT FI STD</v>
          </cell>
        </row>
        <row r="96">
          <cell r="B96" t="str">
            <v>HO0373</v>
          </cell>
          <cell r="C96" t="str">
            <v>BEAT FI STD</v>
          </cell>
        </row>
        <row r="97">
          <cell r="B97" t="str">
            <v>HO0292</v>
          </cell>
          <cell r="C97" t="str">
            <v>CB150R</v>
          </cell>
        </row>
        <row r="98">
          <cell r="B98" t="str">
            <v>HO0326</v>
          </cell>
          <cell r="C98" t="str">
            <v>CB150R</v>
          </cell>
        </row>
        <row r="99">
          <cell r="B99" t="str">
            <v>HO0301</v>
          </cell>
          <cell r="C99" t="str">
            <v>CB150X</v>
          </cell>
        </row>
        <row r="100">
          <cell r="B100" t="str">
            <v>HO0302</v>
          </cell>
          <cell r="C100" t="str">
            <v>CB150X</v>
          </cell>
        </row>
        <row r="101">
          <cell r="B101" t="str">
            <v>HO0175</v>
          </cell>
          <cell r="C101" t="str">
            <v>CLICK125 FI</v>
          </cell>
        </row>
        <row r="102">
          <cell r="B102" t="str">
            <v>HO0176</v>
          </cell>
          <cell r="C102" t="str">
            <v>CLICK125 FI</v>
          </cell>
        </row>
        <row r="103">
          <cell r="B103" t="str">
            <v>HO0177</v>
          </cell>
          <cell r="C103" t="str">
            <v>CLICK125 FI</v>
          </cell>
        </row>
        <row r="104">
          <cell r="B104" t="str">
            <v>HO0178</v>
          </cell>
          <cell r="C104" t="str">
            <v>CLICK125 FI</v>
          </cell>
        </row>
        <row r="105">
          <cell r="B105" t="str">
            <v>HO0222</v>
          </cell>
          <cell r="C105" t="str">
            <v>CLICK125 FI</v>
          </cell>
        </row>
        <row r="106">
          <cell r="B106" t="str">
            <v>HO0223</v>
          </cell>
          <cell r="C106" t="str">
            <v>CLICK125 FI</v>
          </cell>
        </row>
        <row r="107">
          <cell r="B107" t="str">
            <v>HO0224</v>
          </cell>
          <cell r="C107" t="str">
            <v>CLICK125 FI</v>
          </cell>
        </row>
        <row r="108">
          <cell r="B108" t="str">
            <v>HO0225</v>
          </cell>
          <cell r="C108" t="str">
            <v>CLICK125 FI</v>
          </cell>
        </row>
        <row r="109">
          <cell r="B109" t="str">
            <v>HO0268</v>
          </cell>
          <cell r="C109" t="str">
            <v>CLICK125 FI</v>
          </cell>
        </row>
        <row r="110">
          <cell r="B110" t="str">
            <v>HO0269</v>
          </cell>
          <cell r="C110" t="str">
            <v>CLICK125 FI</v>
          </cell>
        </row>
        <row r="111">
          <cell r="B111" t="str">
            <v>HO0270</v>
          </cell>
          <cell r="C111" t="str">
            <v>CLICK125 FI</v>
          </cell>
        </row>
        <row r="112">
          <cell r="B112" t="str">
            <v>HO0271</v>
          </cell>
          <cell r="C112" t="str">
            <v>CLICK125 FI</v>
          </cell>
        </row>
        <row r="113">
          <cell r="B113" t="str">
            <v>HO0272</v>
          </cell>
          <cell r="C113" t="str">
            <v>CLICK125 FI</v>
          </cell>
        </row>
        <row r="114">
          <cell r="B114" t="str">
            <v>HO0307</v>
          </cell>
          <cell r="C114" t="str">
            <v>CLICK125 FI</v>
          </cell>
        </row>
        <row r="115">
          <cell r="B115" t="str">
            <v>HO0308</v>
          </cell>
          <cell r="C115" t="str">
            <v>CLICK125 FI</v>
          </cell>
        </row>
        <row r="116">
          <cell r="B116" t="str">
            <v>HO0309</v>
          </cell>
          <cell r="C116" t="str">
            <v>CLICK125 FI</v>
          </cell>
        </row>
        <row r="117">
          <cell r="B117" t="str">
            <v>HO0310</v>
          </cell>
          <cell r="C117" t="str">
            <v>CLICK125 FI</v>
          </cell>
        </row>
        <row r="118">
          <cell r="B118" t="str">
            <v>HO0311</v>
          </cell>
          <cell r="C118" t="str">
            <v>CLICK125 FI</v>
          </cell>
        </row>
        <row r="119">
          <cell r="B119" t="str">
            <v>HO0334</v>
          </cell>
          <cell r="C119" t="str">
            <v>CLICK125 FI</v>
          </cell>
        </row>
        <row r="120">
          <cell r="B120" t="str">
            <v>HO0335</v>
          </cell>
          <cell r="C120" t="str">
            <v>CLICK125 FI</v>
          </cell>
        </row>
        <row r="121">
          <cell r="B121" t="str">
            <v>HO0338</v>
          </cell>
          <cell r="C121" t="str">
            <v>CLICK125 FI</v>
          </cell>
        </row>
        <row r="122">
          <cell r="B122" t="str">
            <v>HO0336</v>
          </cell>
          <cell r="C122" t="str">
            <v>CLICK125 FI</v>
          </cell>
        </row>
        <row r="123">
          <cell r="B123" t="str">
            <v>HO0337</v>
          </cell>
          <cell r="C123" t="str">
            <v>CLICK125 FI</v>
          </cell>
        </row>
        <row r="124">
          <cell r="B124" t="str">
            <v>HO0346</v>
          </cell>
          <cell r="C124" t="str">
            <v>CLICK125 FI</v>
          </cell>
        </row>
        <row r="125">
          <cell r="B125" t="str">
            <v>HO0367</v>
          </cell>
          <cell r="C125" t="str">
            <v>CLICK125 FI SE</v>
          </cell>
        </row>
        <row r="126">
          <cell r="B126" t="str">
            <v>HO0365</v>
          </cell>
          <cell r="C126" t="str">
            <v>CLICK125 FI</v>
          </cell>
        </row>
        <row r="127">
          <cell r="B127" t="str">
            <v>HO0362</v>
          </cell>
          <cell r="C127" t="str">
            <v>CLICK125 FI</v>
          </cell>
        </row>
        <row r="128">
          <cell r="B128" t="str">
            <v>HO0366</v>
          </cell>
          <cell r="C128" t="str">
            <v>CLICK125 FI SE</v>
          </cell>
        </row>
        <row r="129">
          <cell r="B129" t="str">
            <v>HO0363</v>
          </cell>
          <cell r="C129" t="str">
            <v>CLICK125 FI</v>
          </cell>
        </row>
        <row r="130">
          <cell r="B130" t="str">
            <v>HO0364</v>
          </cell>
          <cell r="C130" t="str">
            <v>CLICK125 FI</v>
          </cell>
        </row>
        <row r="131">
          <cell r="B131" t="str">
            <v>HO0368</v>
          </cell>
          <cell r="C131" t="str">
            <v>CLICK125 FI SE</v>
          </cell>
        </row>
        <row r="132">
          <cell r="B132" t="str">
            <v>HO0293</v>
          </cell>
          <cell r="C132" t="str">
            <v>CLICK160 FI</v>
          </cell>
        </row>
        <row r="133">
          <cell r="B133" t="str">
            <v>HO0294</v>
          </cell>
          <cell r="C133" t="str">
            <v>CLICK160 FI</v>
          </cell>
        </row>
        <row r="134">
          <cell r="B134" t="str">
            <v>HO0295</v>
          </cell>
          <cell r="C134" t="str">
            <v>CLICK160 FI</v>
          </cell>
        </row>
        <row r="135">
          <cell r="B135" t="str">
            <v>HO0349</v>
          </cell>
          <cell r="C135" t="str">
            <v>CLICK160 FI</v>
          </cell>
        </row>
        <row r="136">
          <cell r="B136" t="str">
            <v>HO0348</v>
          </cell>
          <cell r="C136" t="str">
            <v>CLICK160 FI</v>
          </cell>
        </row>
        <row r="137">
          <cell r="B137" t="str">
            <v>HO0350</v>
          </cell>
          <cell r="C137" t="str">
            <v>CLICK160 FI</v>
          </cell>
        </row>
        <row r="138">
          <cell r="B138" t="str">
            <v>HO0387</v>
          </cell>
          <cell r="C138" t="str">
            <v>CLICK160 FI</v>
          </cell>
        </row>
        <row r="139">
          <cell r="B139" t="str">
            <v>HO0386</v>
          </cell>
          <cell r="C139" t="str">
            <v>CLICK160 FI</v>
          </cell>
        </row>
        <row r="140">
          <cell r="B140" t="str">
            <v>HO0388</v>
          </cell>
          <cell r="C140" t="str">
            <v>CLICK160 FI</v>
          </cell>
        </row>
        <row r="141">
          <cell r="B141" t="str">
            <v>HO0314</v>
          </cell>
          <cell r="C141" t="str">
            <v>CRF125</v>
          </cell>
        </row>
        <row r="142">
          <cell r="B142" t="str">
            <v>HO0157</v>
          </cell>
          <cell r="C142" t="str">
            <v>CRF150</v>
          </cell>
        </row>
        <row r="143">
          <cell r="B143" t="str">
            <v>HO0202</v>
          </cell>
          <cell r="C143" t="str">
            <v>CRF150</v>
          </cell>
        </row>
        <row r="144">
          <cell r="B144" t="str">
            <v>HO0203</v>
          </cell>
          <cell r="C144" t="str">
            <v>CRF150</v>
          </cell>
        </row>
        <row r="145">
          <cell r="B145" t="str">
            <v>KA0012</v>
          </cell>
          <cell r="C145" t="str">
            <v>CT100</v>
          </cell>
        </row>
        <row r="146">
          <cell r="B146" t="str">
            <v>KA0013</v>
          </cell>
          <cell r="C146" t="str">
            <v>CT100</v>
          </cell>
        </row>
        <row r="147">
          <cell r="B147" t="str">
            <v>KA0048</v>
          </cell>
          <cell r="C147" t="str">
            <v>CT100</v>
          </cell>
        </row>
        <row r="148">
          <cell r="B148" t="str">
            <v>KA0049</v>
          </cell>
          <cell r="C148" t="str">
            <v>CT100</v>
          </cell>
        </row>
        <row r="149">
          <cell r="B149" t="str">
            <v>KA0062</v>
          </cell>
          <cell r="C149" t="str">
            <v>CT100</v>
          </cell>
        </row>
        <row r="150">
          <cell r="B150" t="str">
            <v>KA0063</v>
          </cell>
          <cell r="C150" t="str">
            <v>CT100</v>
          </cell>
        </row>
        <row r="151">
          <cell r="B151" t="str">
            <v>KA0074</v>
          </cell>
          <cell r="C151" t="str">
            <v>CT100</v>
          </cell>
        </row>
        <row r="152">
          <cell r="B152" t="str">
            <v>KA0075</v>
          </cell>
          <cell r="C152" t="str">
            <v>CT100</v>
          </cell>
        </row>
        <row r="153">
          <cell r="B153" t="str">
            <v>KA0014</v>
          </cell>
          <cell r="C153" t="str">
            <v>CT100B</v>
          </cell>
        </row>
        <row r="154">
          <cell r="B154" t="str">
            <v>KA0015</v>
          </cell>
          <cell r="C154" t="str">
            <v>CT100B</v>
          </cell>
        </row>
        <row r="155">
          <cell r="B155" t="str">
            <v>KA0034</v>
          </cell>
          <cell r="C155" t="str">
            <v>CT100B</v>
          </cell>
        </row>
        <row r="156">
          <cell r="B156" t="str">
            <v>KA0050</v>
          </cell>
          <cell r="C156" t="str">
            <v>CT100B</v>
          </cell>
        </row>
        <row r="157">
          <cell r="B157" t="str">
            <v>KA0051</v>
          </cell>
          <cell r="C157" t="str">
            <v>CT100B</v>
          </cell>
        </row>
        <row r="158">
          <cell r="B158" t="str">
            <v>KA0081</v>
          </cell>
          <cell r="C158" t="str">
            <v>CT100B</v>
          </cell>
        </row>
        <row r="159">
          <cell r="B159" t="str">
            <v>KA0082</v>
          </cell>
          <cell r="C159" t="str">
            <v>CT100B</v>
          </cell>
        </row>
        <row r="160">
          <cell r="B160" t="str">
            <v>KA0027</v>
          </cell>
          <cell r="C160" t="str">
            <v>CT125</v>
          </cell>
        </row>
        <row r="161">
          <cell r="B161" t="str">
            <v>KA0028</v>
          </cell>
          <cell r="C161" t="str">
            <v>CT125</v>
          </cell>
        </row>
        <row r="162">
          <cell r="B162" t="str">
            <v>KA0033</v>
          </cell>
          <cell r="C162" t="str">
            <v>CT125</v>
          </cell>
        </row>
        <row r="163">
          <cell r="B163" t="str">
            <v>KA0042</v>
          </cell>
          <cell r="C163" t="str">
            <v>CT125</v>
          </cell>
        </row>
        <row r="164">
          <cell r="B164" t="str">
            <v>KA0052</v>
          </cell>
          <cell r="C164" t="str">
            <v>CT125</v>
          </cell>
        </row>
        <row r="165">
          <cell r="B165" t="str">
            <v>KA0053</v>
          </cell>
          <cell r="C165" t="str">
            <v>CT125</v>
          </cell>
        </row>
        <row r="166">
          <cell r="B166" t="str">
            <v>KA0057</v>
          </cell>
          <cell r="C166" t="str">
            <v>CT125</v>
          </cell>
        </row>
        <row r="167">
          <cell r="B167" t="str">
            <v>KA0058</v>
          </cell>
          <cell r="C167" t="str">
            <v>CT125</v>
          </cell>
        </row>
        <row r="168">
          <cell r="B168" t="str">
            <v>KA0064</v>
          </cell>
          <cell r="C168" t="str">
            <v>CT125</v>
          </cell>
        </row>
        <row r="169">
          <cell r="B169" t="str">
            <v>KA0065</v>
          </cell>
          <cell r="C169" t="str">
            <v>CT125</v>
          </cell>
        </row>
        <row r="170">
          <cell r="B170" t="str">
            <v>KA0067</v>
          </cell>
          <cell r="C170" t="str">
            <v>CT125</v>
          </cell>
        </row>
        <row r="171">
          <cell r="B171" t="str">
            <v>KA0068</v>
          </cell>
          <cell r="C171" t="str">
            <v>CT125</v>
          </cell>
        </row>
        <row r="172">
          <cell r="B172" t="str">
            <v>KA0070</v>
          </cell>
          <cell r="C172" t="str">
            <v>CT125</v>
          </cell>
        </row>
        <row r="173">
          <cell r="B173" t="str">
            <v>KA0071</v>
          </cell>
          <cell r="C173" t="str">
            <v>CT125</v>
          </cell>
        </row>
        <row r="174">
          <cell r="B174" t="str">
            <v>HO0230</v>
          </cell>
          <cell r="C174" t="str">
            <v>CRF150</v>
          </cell>
        </row>
        <row r="175">
          <cell r="B175" t="str">
            <v>HO0285</v>
          </cell>
          <cell r="C175" t="str">
            <v>CRF150</v>
          </cell>
        </row>
        <row r="176">
          <cell r="B176" t="str">
            <v>HO0286</v>
          </cell>
          <cell r="C176" t="str">
            <v>CRF150</v>
          </cell>
        </row>
        <row r="177">
          <cell r="B177" t="str">
            <v>HO0287</v>
          </cell>
          <cell r="C177" t="str">
            <v>CRF150</v>
          </cell>
        </row>
        <row r="178">
          <cell r="B178" t="str">
            <v>HO0315</v>
          </cell>
          <cell r="C178" t="str">
            <v>CRF250</v>
          </cell>
        </row>
        <row r="179">
          <cell r="B179" t="str">
            <v>KA0035</v>
          </cell>
          <cell r="C179" t="str">
            <v>DOMINAR 400</v>
          </cell>
        </row>
        <row r="180">
          <cell r="B180" t="str">
            <v>KA0036</v>
          </cell>
          <cell r="C180" t="str">
            <v>DOMINAR 400</v>
          </cell>
        </row>
        <row r="181">
          <cell r="B181" t="str">
            <v>KA0079</v>
          </cell>
          <cell r="C181" t="str">
            <v>DOMINAR 400</v>
          </cell>
        </row>
        <row r="182">
          <cell r="B182" t="str">
            <v>YA0196</v>
          </cell>
          <cell r="C182" t="str">
            <v>FAZZIO</v>
          </cell>
        </row>
        <row r="183">
          <cell r="B183" t="str">
            <v>YA0197</v>
          </cell>
          <cell r="C183" t="str">
            <v>FAZZIO</v>
          </cell>
        </row>
        <row r="184">
          <cell r="B184" t="str">
            <v>YA0198</v>
          </cell>
          <cell r="C184" t="str">
            <v>FAZZIO</v>
          </cell>
        </row>
        <row r="185">
          <cell r="B185" t="str">
            <v>YA0231</v>
          </cell>
          <cell r="C185" t="str">
            <v>FAZZIO</v>
          </cell>
        </row>
        <row r="186">
          <cell r="B186" t="str">
            <v>YA0230</v>
          </cell>
          <cell r="C186" t="str">
            <v>FAZZIO</v>
          </cell>
        </row>
        <row r="187">
          <cell r="B187" t="str">
            <v>YA0232</v>
          </cell>
          <cell r="C187" t="str">
            <v>FAZZIO</v>
          </cell>
        </row>
        <row r="188">
          <cell r="B188" t="str">
            <v>SU0162</v>
          </cell>
          <cell r="C188" t="str">
            <v>RAIDER150 FI</v>
          </cell>
        </row>
        <row r="189">
          <cell r="B189" t="str">
            <v>SU0160</v>
          </cell>
          <cell r="C189" t="str">
            <v>RAIDER150 FI</v>
          </cell>
        </row>
        <row r="190">
          <cell r="B190" t="str">
            <v>SU0159</v>
          </cell>
          <cell r="C190" t="str">
            <v>RAIDER150 FI</v>
          </cell>
        </row>
        <row r="191">
          <cell r="B191" t="str">
            <v>SU0167</v>
          </cell>
          <cell r="C191" t="str">
            <v>SMASH(SPOKE)</v>
          </cell>
        </row>
        <row r="192">
          <cell r="B192" t="str">
            <v>SU0166</v>
          </cell>
          <cell r="C192" t="str">
            <v>SMASH(SPOKE)</v>
          </cell>
        </row>
        <row r="193">
          <cell r="B193" t="str">
            <v>SU0168</v>
          </cell>
          <cell r="C193" t="str">
            <v>SMASH(SPOKE)</v>
          </cell>
        </row>
        <row r="194">
          <cell r="B194" t="str">
            <v>SU0154</v>
          </cell>
          <cell r="C194" t="str">
            <v>SMASH(SPOKE)</v>
          </cell>
        </row>
        <row r="195">
          <cell r="B195" t="str">
            <v>SU0031</v>
          </cell>
          <cell r="C195" t="str">
            <v>GD110</v>
          </cell>
        </row>
        <row r="196">
          <cell r="B196" t="str">
            <v>SU0032</v>
          </cell>
          <cell r="C196" t="str">
            <v>GD110</v>
          </cell>
        </row>
        <row r="197">
          <cell r="B197" t="str">
            <v>SU0080</v>
          </cell>
          <cell r="C197" t="str">
            <v>GD110</v>
          </cell>
        </row>
        <row r="198">
          <cell r="B198" t="str">
            <v>SU0085</v>
          </cell>
          <cell r="C198" t="str">
            <v>GD110</v>
          </cell>
        </row>
        <row r="199">
          <cell r="B199" t="str">
            <v>HO0239</v>
          </cell>
          <cell r="C199" t="str">
            <v>CRF300</v>
          </cell>
        </row>
        <row r="200">
          <cell r="B200" t="str">
            <v>HO0317</v>
          </cell>
          <cell r="C200" t="str">
            <v>CRF300</v>
          </cell>
        </row>
        <row r="201">
          <cell r="B201" t="str">
            <v>HO0240</v>
          </cell>
          <cell r="C201" t="str">
            <v>CRF300 RALLY</v>
          </cell>
        </row>
        <row r="202">
          <cell r="B202" t="str">
            <v>HO0318</v>
          </cell>
          <cell r="C202" t="str">
            <v>CRF300 RALLY</v>
          </cell>
        </row>
        <row r="203">
          <cell r="B203" t="str">
            <v>HO0265</v>
          </cell>
          <cell r="C203" t="str">
            <v>DIO</v>
          </cell>
        </row>
        <row r="204">
          <cell r="B204" t="str">
            <v>SU0115</v>
          </cell>
          <cell r="C204" t="str">
            <v>GIXXER SF 250</v>
          </cell>
        </row>
        <row r="205">
          <cell r="B205" t="str">
            <v>SU0114</v>
          </cell>
          <cell r="C205" t="str">
            <v>GIXXER250</v>
          </cell>
        </row>
        <row r="206">
          <cell r="B206" t="str">
            <v>SU0119</v>
          </cell>
          <cell r="C206" t="str">
            <v>GIXXER 155</v>
          </cell>
        </row>
        <row r="207">
          <cell r="B207" t="str">
            <v>SU0123</v>
          </cell>
          <cell r="C207" t="str">
            <v>GIXXER 155</v>
          </cell>
        </row>
        <row r="208">
          <cell r="B208" t="str">
            <v>SU0124</v>
          </cell>
          <cell r="C208" t="str">
            <v>GIXXER 155</v>
          </cell>
        </row>
        <row r="209">
          <cell r="B209" t="str">
            <v>SU0156</v>
          </cell>
          <cell r="C209" t="str">
            <v>GIXXER 155</v>
          </cell>
        </row>
        <row r="210">
          <cell r="B210" t="str">
            <v>SU0157</v>
          </cell>
          <cell r="C210" t="str">
            <v>GIXXER 155</v>
          </cell>
        </row>
        <row r="211">
          <cell r="B211" t="str">
            <v>SU0172</v>
          </cell>
          <cell r="C211" t="str">
            <v>GSX150-S</v>
          </cell>
        </row>
        <row r="212">
          <cell r="B212" t="str">
            <v>SK0004</v>
          </cell>
          <cell r="C212" t="str">
            <v>KING</v>
          </cell>
        </row>
        <row r="213">
          <cell r="B213" t="str">
            <v>SK0019</v>
          </cell>
          <cell r="C213" t="str">
            <v>KING</v>
          </cell>
        </row>
        <row r="214">
          <cell r="B214" t="str">
            <v>SK0020</v>
          </cell>
          <cell r="C214" t="str">
            <v>KING</v>
          </cell>
        </row>
        <row r="215">
          <cell r="B215" t="str">
            <v>KA0072</v>
          </cell>
          <cell r="C215" t="str">
            <v>KLX140</v>
          </cell>
        </row>
        <row r="216">
          <cell r="B216" t="str">
            <v>KA0083</v>
          </cell>
          <cell r="C216" t="str">
            <v>KLX140</v>
          </cell>
        </row>
        <row r="217">
          <cell r="B217" t="str">
            <v>KA0016</v>
          </cell>
          <cell r="C217" t="str">
            <v>KLX150</v>
          </cell>
        </row>
        <row r="218">
          <cell r="B218" t="str">
            <v>KA0029</v>
          </cell>
          <cell r="C218" t="str">
            <v>KLX150</v>
          </cell>
        </row>
        <row r="219">
          <cell r="B219" t="str">
            <v>KA0040</v>
          </cell>
          <cell r="C219" t="str">
            <v>KLX150</v>
          </cell>
        </row>
        <row r="220">
          <cell r="B220" t="str">
            <v>KA0041</v>
          </cell>
          <cell r="C220" t="str">
            <v>KLX150</v>
          </cell>
        </row>
        <row r="221">
          <cell r="B221" t="str">
            <v>KA0056</v>
          </cell>
          <cell r="C221" t="str">
            <v>KLX150</v>
          </cell>
        </row>
        <row r="222">
          <cell r="B222" t="str">
            <v>KA0061</v>
          </cell>
          <cell r="C222" t="str">
            <v>KLX150</v>
          </cell>
        </row>
        <row r="223">
          <cell r="B223" t="str">
            <v>KA0076</v>
          </cell>
          <cell r="C223" t="str">
            <v>KLX150</v>
          </cell>
        </row>
        <row r="224">
          <cell r="B224" t="str">
            <v>KA0077</v>
          </cell>
          <cell r="C224" t="str">
            <v>KLX150</v>
          </cell>
        </row>
        <row r="225">
          <cell r="B225" t="str">
            <v>KA0091</v>
          </cell>
          <cell r="C225" t="str">
            <v>KLX150</v>
          </cell>
        </row>
        <row r="226">
          <cell r="B226" t="str">
            <v>KA0100</v>
          </cell>
          <cell r="C226" t="str">
            <v>KLX150</v>
          </cell>
        </row>
        <row r="227">
          <cell r="B227" t="str">
            <v>KA0097</v>
          </cell>
          <cell r="C227" t="str">
            <v>KLX230</v>
          </cell>
        </row>
        <row r="228">
          <cell r="B228" t="str">
            <v>TR0007</v>
          </cell>
          <cell r="C228" t="str">
            <v>MAXIMA CARGO</v>
          </cell>
        </row>
        <row r="229">
          <cell r="B229" t="str">
            <v>TR0008</v>
          </cell>
          <cell r="C229" t="str">
            <v>MAXIMA CARGO SOL</v>
          </cell>
        </row>
        <row r="230">
          <cell r="B230" t="str">
            <v>TR0005</v>
          </cell>
          <cell r="C230" t="str">
            <v>MAXIMA Z</v>
          </cell>
        </row>
        <row r="231">
          <cell r="B231" t="str">
            <v>TR0009</v>
          </cell>
          <cell r="C231" t="str">
            <v>MAXIMA Z</v>
          </cell>
        </row>
        <row r="232">
          <cell r="B232" t="str">
            <v>TR0010</v>
          </cell>
          <cell r="C232" t="str">
            <v>MAXIMA Z</v>
          </cell>
        </row>
        <row r="233">
          <cell r="B233" t="str">
            <v>YA0240</v>
          </cell>
          <cell r="C233" t="str">
            <v>MIO AEROX 155</v>
          </cell>
        </row>
        <row r="234">
          <cell r="B234" t="str">
            <v>YA0239</v>
          </cell>
          <cell r="C234" t="str">
            <v>MIO AEROX 155</v>
          </cell>
        </row>
        <row r="235">
          <cell r="B235" t="str">
            <v>YA0242</v>
          </cell>
          <cell r="C235" t="str">
            <v>MIO AEROX 155</v>
          </cell>
        </row>
        <row r="236">
          <cell r="B236" t="str">
            <v>YA0241</v>
          </cell>
          <cell r="C236" t="str">
            <v>MIO AEROX 155</v>
          </cell>
        </row>
        <row r="237">
          <cell r="B237" t="str">
            <v>YA0052</v>
          </cell>
          <cell r="C237" t="str">
            <v>MIO AEROX 155</v>
          </cell>
        </row>
        <row r="238">
          <cell r="B238" t="str">
            <v>YA0053</v>
          </cell>
          <cell r="C238" t="str">
            <v>MIO AEROX 155</v>
          </cell>
        </row>
        <row r="239">
          <cell r="B239" t="str">
            <v>YA0098</v>
          </cell>
          <cell r="C239" t="str">
            <v>MIO AEROX 155</v>
          </cell>
        </row>
        <row r="240">
          <cell r="B240" t="str">
            <v>YA0107</v>
          </cell>
          <cell r="C240" t="str">
            <v>MIO AEROX 155</v>
          </cell>
        </row>
        <row r="241">
          <cell r="B241" t="str">
            <v>YA0130</v>
          </cell>
          <cell r="C241" t="str">
            <v>MIO AEROX 155</v>
          </cell>
        </row>
        <row r="242">
          <cell r="B242" t="str">
            <v>YA0131</v>
          </cell>
          <cell r="C242" t="str">
            <v>MIO AEROX 155</v>
          </cell>
        </row>
        <row r="243">
          <cell r="B243" t="str">
            <v>YA0132</v>
          </cell>
          <cell r="C243" t="str">
            <v>MIO AEROX 155</v>
          </cell>
        </row>
        <row r="244">
          <cell r="B244" t="str">
            <v>YA0133</v>
          </cell>
          <cell r="C244" t="str">
            <v>MIO AEROX 155</v>
          </cell>
        </row>
        <row r="245">
          <cell r="B245" t="str">
            <v>YA0173</v>
          </cell>
          <cell r="C245" t="str">
            <v>MIO AEROX 155</v>
          </cell>
        </row>
        <row r="246">
          <cell r="B246" t="str">
            <v>YA0174</v>
          </cell>
          <cell r="C246" t="str">
            <v>MIO AEROX 155</v>
          </cell>
        </row>
        <row r="247">
          <cell r="B247" t="str">
            <v>YA0175</v>
          </cell>
          <cell r="C247" t="str">
            <v>MIO AEROX 155</v>
          </cell>
        </row>
        <row r="248">
          <cell r="B248" t="str">
            <v>YA0176</v>
          </cell>
          <cell r="C248" t="str">
            <v>MIO AEROX 155</v>
          </cell>
        </row>
        <row r="249">
          <cell r="B249" t="str">
            <v>YA0193</v>
          </cell>
          <cell r="C249" t="str">
            <v>MIO AEROX 155</v>
          </cell>
        </row>
        <row r="250">
          <cell r="B250" t="str">
            <v>YA0194</v>
          </cell>
          <cell r="C250" t="str">
            <v>MIO AEROX 155</v>
          </cell>
        </row>
        <row r="251">
          <cell r="B251" t="str">
            <v>YA0195</v>
          </cell>
          <cell r="C251" t="str">
            <v>MIO AEROX 155</v>
          </cell>
        </row>
        <row r="252">
          <cell r="B252" t="str">
            <v>YA0207</v>
          </cell>
          <cell r="C252" t="str">
            <v>MIO AEROX 155</v>
          </cell>
        </row>
        <row r="253">
          <cell r="B253" t="str">
            <v>YA0208</v>
          </cell>
          <cell r="C253" t="str">
            <v>MIO AEROX 155</v>
          </cell>
        </row>
        <row r="254">
          <cell r="B254" t="str">
            <v>YA0211</v>
          </cell>
          <cell r="C254" t="str">
            <v>MIO AEROX 155</v>
          </cell>
        </row>
        <row r="255">
          <cell r="B255" t="str">
            <v>YA0217</v>
          </cell>
          <cell r="C255" t="str">
            <v>MIO AEROX 155</v>
          </cell>
        </row>
        <row r="256">
          <cell r="B256" t="str">
            <v>YA0050</v>
          </cell>
          <cell r="C256" t="str">
            <v>MIO AEROX S 155</v>
          </cell>
        </row>
        <row r="257">
          <cell r="B257" t="str">
            <v>YA0051</v>
          </cell>
          <cell r="C257" t="str">
            <v>MIO AEROX S 155</v>
          </cell>
        </row>
        <row r="258">
          <cell r="B258" t="str">
            <v>YA0091</v>
          </cell>
          <cell r="C258" t="str">
            <v>MIO AEROX S 155</v>
          </cell>
        </row>
        <row r="259">
          <cell r="B259" t="str">
            <v>YA0092</v>
          </cell>
          <cell r="C259" t="str">
            <v>MIO AEROX S 155</v>
          </cell>
        </row>
        <row r="260">
          <cell r="B260" t="str">
            <v>YA0119</v>
          </cell>
          <cell r="C260" t="str">
            <v>MIO AEROX S 155</v>
          </cell>
        </row>
        <row r="261">
          <cell r="B261" t="str">
            <v>YA0124</v>
          </cell>
          <cell r="C261" t="str">
            <v>MIO AEROX S 155</v>
          </cell>
        </row>
        <row r="262">
          <cell r="B262" t="str">
            <v>YA0125</v>
          </cell>
          <cell r="C262" t="str">
            <v>MIO AEROX S 155</v>
          </cell>
        </row>
        <row r="263">
          <cell r="B263" t="str">
            <v>YA0134</v>
          </cell>
          <cell r="C263" t="str">
            <v>MIO AEROX S 155</v>
          </cell>
        </row>
        <row r="264">
          <cell r="B264" t="str">
            <v>YA0157</v>
          </cell>
          <cell r="C264" t="str">
            <v>MIO AEROX S 155</v>
          </cell>
        </row>
        <row r="265">
          <cell r="B265" t="str">
            <v>YA0164</v>
          </cell>
          <cell r="C265" t="str">
            <v>MIO AEROX S 155</v>
          </cell>
        </row>
        <row r="266">
          <cell r="B266" t="str">
            <v>YA0183</v>
          </cell>
          <cell r="C266" t="str">
            <v>MIO AEROX S 155</v>
          </cell>
        </row>
        <row r="267">
          <cell r="B267" t="str">
            <v>YA0184</v>
          </cell>
          <cell r="C267" t="str">
            <v>MIO AEROX S 155</v>
          </cell>
        </row>
        <row r="268">
          <cell r="B268" t="str">
            <v>YA0199</v>
          </cell>
          <cell r="C268" t="str">
            <v>MIO AEROX S 155</v>
          </cell>
        </row>
        <row r="269">
          <cell r="B269" t="str">
            <v>YA0213</v>
          </cell>
          <cell r="C269" t="str">
            <v>MIO AEROX S 155</v>
          </cell>
        </row>
        <row r="270">
          <cell r="B270" t="str">
            <v>YA0214</v>
          </cell>
          <cell r="C270" t="str">
            <v>MIO AEROX S 155</v>
          </cell>
        </row>
        <row r="271">
          <cell r="B271" t="str">
            <v>YA0215</v>
          </cell>
          <cell r="C271" t="str">
            <v>MIO AEROX S 155</v>
          </cell>
        </row>
        <row r="272">
          <cell r="B272" t="str">
            <v>YA0180</v>
          </cell>
          <cell r="C272" t="str">
            <v>MIO GEAR</v>
          </cell>
        </row>
        <row r="273">
          <cell r="B273" t="str">
            <v>YA0181</v>
          </cell>
          <cell r="C273" t="str">
            <v>MIO GEAR</v>
          </cell>
        </row>
        <row r="274">
          <cell r="B274" t="str">
            <v>YA0209</v>
          </cell>
          <cell r="C274" t="str">
            <v>MIO GEAR</v>
          </cell>
        </row>
        <row r="275">
          <cell r="B275" t="str">
            <v>YA0223</v>
          </cell>
          <cell r="C275" t="str">
            <v>MIO GEAR</v>
          </cell>
        </row>
        <row r="276">
          <cell r="B276" t="str">
            <v>YA0224</v>
          </cell>
          <cell r="C276" t="str">
            <v>MIO GEAR</v>
          </cell>
        </row>
        <row r="277">
          <cell r="B277" t="str">
            <v>YA0226</v>
          </cell>
          <cell r="C277" t="str">
            <v>MIO GEAR S</v>
          </cell>
        </row>
        <row r="278">
          <cell r="B278" t="str">
            <v>YA0167</v>
          </cell>
          <cell r="C278" t="str">
            <v>MIO GEAR S</v>
          </cell>
        </row>
        <row r="279">
          <cell r="B279" t="str">
            <v>YA0168</v>
          </cell>
          <cell r="C279" t="str">
            <v>MIO GEAR S</v>
          </cell>
        </row>
        <row r="280">
          <cell r="B280" t="str">
            <v>YA0177</v>
          </cell>
          <cell r="C280" t="str">
            <v>MIO GEAR S</v>
          </cell>
        </row>
        <row r="281">
          <cell r="B281" t="str">
            <v>YA0212</v>
          </cell>
          <cell r="C281" t="str">
            <v>MIO GEAR S</v>
          </cell>
        </row>
        <row r="282">
          <cell r="B282" t="str">
            <v>YA0225</v>
          </cell>
          <cell r="C282" t="str">
            <v>MIO GEAR S</v>
          </cell>
        </row>
        <row r="283">
          <cell r="B283" t="str">
            <v>YA0095</v>
          </cell>
          <cell r="C283" t="str">
            <v>MIO GRAVIS</v>
          </cell>
        </row>
        <row r="284">
          <cell r="B284" t="str">
            <v>YA0096</v>
          </cell>
          <cell r="C284" t="str">
            <v>MIO GRAVIS</v>
          </cell>
        </row>
        <row r="285">
          <cell r="B285" t="str">
            <v>YA0097</v>
          </cell>
          <cell r="C285" t="str">
            <v>MIO GRAVIS</v>
          </cell>
        </row>
        <row r="286">
          <cell r="B286" t="str">
            <v>YA0121</v>
          </cell>
          <cell r="C286" t="str">
            <v>MIO GRAVIS</v>
          </cell>
        </row>
        <row r="287">
          <cell r="B287" t="str">
            <v>YA0122</v>
          </cell>
          <cell r="C287" t="str">
            <v>MIO GRAVIS</v>
          </cell>
        </row>
        <row r="288">
          <cell r="B288" t="str">
            <v>YA0123</v>
          </cell>
          <cell r="C288" t="str">
            <v>MIO GRAVIS</v>
          </cell>
        </row>
        <row r="289">
          <cell r="B289" t="str">
            <v>YA0126</v>
          </cell>
          <cell r="C289" t="str">
            <v>MIO GRAVIS</v>
          </cell>
        </row>
        <row r="290">
          <cell r="B290" t="str">
            <v>YA0127</v>
          </cell>
          <cell r="C290" t="str">
            <v>MIO GRAVIS</v>
          </cell>
        </row>
        <row r="291">
          <cell r="B291" t="str">
            <v>YA0128</v>
          </cell>
          <cell r="C291" t="str">
            <v>MIO GRAVIS</v>
          </cell>
        </row>
        <row r="292">
          <cell r="B292" t="str">
            <v>YA0165</v>
          </cell>
          <cell r="C292" t="str">
            <v>MIO GRAVIS</v>
          </cell>
        </row>
        <row r="293">
          <cell r="B293" t="str">
            <v>YA0222</v>
          </cell>
          <cell r="C293" t="str">
            <v>MIO GRAVIS</v>
          </cell>
        </row>
        <row r="294">
          <cell r="B294" t="str">
            <v>YA0046</v>
          </cell>
          <cell r="C294" t="str">
            <v>MIO i125</v>
          </cell>
        </row>
        <row r="295">
          <cell r="B295" t="str">
            <v>YA0047</v>
          </cell>
          <cell r="C295" t="str">
            <v>MIO i125</v>
          </cell>
        </row>
        <row r="296">
          <cell r="B296" t="str">
            <v>YA0048</v>
          </cell>
          <cell r="C296" t="str">
            <v>MIO i125</v>
          </cell>
        </row>
        <row r="297">
          <cell r="B297" t="str">
            <v>YA0049</v>
          </cell>
          <cell r="C297" t="str">
            <v>MIO i125</v>
          </cell>
        </row>
        <row r="298">
          <cell r="B298" t="str">
            <v>YA0099</v>
          </cell>
          <cell r="C298" t="str">
            <v>MIO i125</v>
          </cell>
        </row>
        <row r="299">
          <cell r="B299" t="str">
            <v>YA0100</v>
          </cell>
          <cell r="C299" t="str">
            <v>MIO i125</v>
          </cell>
        </row>
        <row r="300">
          <cell r="B300" t="str">
            <v>YA0101</v>
          </cell>
          <cell r="C300" t="str">
            <v>MIO i125</v>
          </cell>
        </row>
        <row r="301">
          <cell r="B301" t="str">
            <v>YA0102</v>
          </cell>
          <cell r="C301" t="str">
            <v>MIO i125</v>
          </cell>
        </row>
        <row r="302">
          <cell r="B302" t="str">
            <v>YA0153</v>
          </cell>
          <cell r="C302" t="str">
            <v>MIO i125</v>
          </cell>
        </row>
        <row r="303">
          <cell r="B303" t="str">
            <v>YA0154</v>
          </cell>
          <cell r="C303" t="str">
            <v>MIO i125</v>
          </cell>
        </row>
        <row r="304">
          <cell r="B304" t="str">
            <v>YA0155</v>
          </cell>
          <cell r="C304" t="str">
            <v>MIO i125</v>
          </cell>
        </row>
        <row r="305">
          <cell r="B305" t="str">
            <v>YA0156</v>
          </cell>
          <cell r="C305" t="str">
            <v>MIO i125</v>
          </cell>
        </row>
        <row r="306">
          <cell r="B306" t="str">
            <v>YA0202</v>
          </cell>
          <cell r="C306" t="str">
            <v>MIO i125</v>
          </cell>
        </row>
        <row r="307">
          <cell r="B307" t="str">
            <v>YA0203</v>
          </cell>
          <cell r="C307" t="str">
            <v>MIO i125</v>
          </cell>
        </row>
        <row r="308">
          <cell r="B308" t="str">
            <v>YA0204</v>
          </cell>
          <cell r="C308" t="str">
            <v>MIO i125</v>
          </cell>
        </row>
        <row r="309">
          <cell r="B309" t="str">
            <v>YA0229</v>
          </cell>
          <cell r="C309" t="str">
            <v>MIO i125s</v>
          </cell>
        </row>
        <row r="310">
          <cell r="B310" t="str">
            <v>YA0221</v>
          </cell>
          <cell r="C310" t="str">
            <v>MIO i125s</v>
          </cell>
        </row>
        <row r="311">
          <cell r="B311" t="str">
            <v>YA0066</v>
          </cell>
          <cell r="C311" t="str">
            <v>MIO i125s</v>
          </cell>
        </row>
        <row r="312">
          <cell r="B312" t="str">
            <v>YA0067</v>
          </cell>
          <cell r="C312" t="str">
            <v>MIO i125s</v>
          </cell>
        </row>
        <row r="313">
          <cell r="B313" t="str">
            <v>YA0103</v>
          </cell>
          <cell r="C313" t="str">
            <v>MIO i125s</v>
          </cell>
        </row>
        <row r="314">
          <cell r="B314" t="str">
            <v>YA0104</v>
          </cell>
          <cell r="C314" t="str">
            <v>MIO i125s</v>
          </cell>
        </row>
        <row r="315">
          <cell r="B315" t="str">
            <v>YA0178</v>
          </cell>
          <cell r="C315" t="str">
            <v>MIO i125s</v>
          </cell>
        </row>
        <row r="316">
          <cell r="B316" t="str">
            <v>YA0179</v>
          </cell>
          <cell r="C316" t="str">
            <v>MIO i125s</v>
          </cell>
        </row>
        <row r="317">
          <cell r="B317" t="str">
            <v>YA0008</v>
          </cell>
          <cell r="C317" t="str">
            <v>MIO SOUL i 125</v>
          </cell>
        </row>
        <row r="318">
          <cell r="B318" t="str">
            <v>YA0009</v>
          </cell>
          <cell r="C318" t="str">
            <v>MIO SOUL i 125</v>
          </cell>
        </row>
        <row r="319">
          <cell r="B319" t="str">
            <v>YA0010</v>
          </cell>
          <cell r="C319" t="str">
            <v>MIO SOUL i 125</v>
          </cell>
        </row>
        <row r="320">
          <cell r="B320" t="str">
            <v>YA0078</v>
          </cell>
          <cell r="C320" t="str">
            <v>MIO SOUL i 125</v>
          </cell>
        </row>
        <row r="321">
          <cell r="B321" t="str">
            <v>YA0079</v>
          </cell>
          <cell r="C321" t="str">
            <v>MIO SOUL i 125</v>
          </cell>
        </row>
        <row r="322">
          <cell r="B322" t="str">
            <v>YA0080</v>
          </cell>
          <cell r="C322" t="str">
            <v>MIO SOUL i 125</v>
          </cell>
        </row>
        <row r="323">
          <cell r="B323" t="str">
            <v>YA0148</v>
          </cell>
          <cell r="C323" t="str">
            <v>MIO SOUL i 125</v>
          </cell>
        </row>
        <row r="324">
          <cell r="B324" t="str">
            <v>YA0149</v>
          </cell>
          <cell r="C324" t="str">
            <v>MIO SOUL i 125</v>
          </cell>
        </row>
        <row r="325">
          <cell r="B325" t="str">
            <v>YA0150</v>
          </cell>
          <cell r="C325" t="str">
            <v>MIO SOUL i 125</v>
          </cell>
        </row>
        <row r="326">
          <cell r="B326" t="str">
            <v>YA0024</v>
          </cell>
          <cell r="C326" t="str">
            <v>MIO SOUL i 125s</v>
          </cell>
        </row>
        <row r="327">
          <cell r="B327" t="str">
            <v>YA0071</v>
          </cell>
          <cell r="C327" t="str">
            <v>MIO SOUL i 125s</v>
          </cell>
        </row>
        <row r="328">
          <cell r="B328" t="str">
            <v>YA0072</v>
          </cell>
          <cell r="C328" t="str">
            <v>MIO SOUL i 125s</v>
          </cell>
        </row>
        <row r="329">
          <cell r="B329" t="str">
            <v>YA0089</v>
          </cell>
          <cell r="C329" t="str">
            <v>MIO SOUL i 125s</v>
          </cell>
        </row>
        <row r="330">
          <cell r="B330" t="str">
            <v>YA0151</v>
          </cell>
          <cell r="C330" t="str">
            <v>MIO SOUL i 125s</v>
          </cell>
        </row>
        <row r="331">
          <cell r="B331" t="str">
            <v>YA0152</v>
          </cell>
          <cell r="C331" t="str">
            <v>MIO SOUL i 125s</v>
          </cell>
        </row>
        <row r="332">
          <cell r="B332" t="str">
            <v>YA0163</v>
          </cell>
          <cell r="C332" t="str">
            <v>MIO SOUL i 125s</v>
          </cell>
        </row>
        <row r="333">
          <cell r="B333" t="str">
            <v>YA0032</v>
          </cell>
          <cell r="C333" t="str">
            <v>MIO SPORTY</v>
          </cell>
        </row>
        <row r="334">
          <cell r="B334" t="str">
            <v>YA0034</v>
          </cell>
          <cell r="C334" t="str">
            <v>MIO SPORTY</v>
          </cell>
        </row>
        <row r="335">
          <cell r="B335" t="str">
            <v>YA0035</v>
          </cell>
          <cell r="C335" t="str">
            <v>MIO SPORTY</v>
          </cell>
        </row>
        <row r="336">
          <cell r="B336" t="str">
            <v>YA0036</v>
          </cell>
          <cell r="C336" t="str">
            <v>MIO SPORTY</v>
          </cell>
        </row>
        <row r="337">
          <cell r="B337" t="str">
            <v>YA0039</v>
          </cell>
          <cell r="C337" t="str">
            <v>MIO SPORTY</v>
          </cell>
        </row>
        <row r="338">
          <cell r="B338" t="str">
            <v>YA0083</v>
          </cell>
          <cell r="C338" t="str">
            <v>MIO SPORTY</v>
          </cell>
        </row>
        <row r="339">
          <cell r="B339" t="str">
            <v>YA0084</v>
          </cell>
          <cell r="C339" t="str">
            <v>MIO SPORTY</v>
          </cell>
        </row>
        <row r="340">
          <cell r="B340" t="str">
            <v>YA0085</v>
          </cell>
          <cell r="C340" t="str">
            <v>MIO SPORTY</v>
          </cell>
        </row>
        <row r="341">
          <cell r="B341" t="str">
            <v>YA0086</v>
          </cell>
          <cell r="C341" t="str">
            <v>MIO SPORTY</v>
          </cell>
        </row>
        <row r="342">
          <cell r="B342" t="str">
            <v>YA0087</v>
          </cell>
          <cell r="C342" t="str">
            <v>MIO SPORTY</v>
          </cell>
        </row>
        <row r="343">
          <cell r="B343" t="str">
            <v>YA0088</v>
          </cell>
          <cell r="C343" t="str">
            <v>MIO SPORTY</v>
          </cell>
        </row>
        <row r="344">
          <cell r="B344" t="str">
            <v>YA0142</v>
          </cell>
          <cell r="C344" t="str">
            <v>MIO SPORTY</v>
          </cell>
        </row>
        <row r="345">
          <cell r="B345" t="str">
            <v>YA0143</v>
          </cell>
          <cell r="C345" t="str">
            <v>MIO SPORTY</v>
          </cell>
        </row>
        <row r="346">
          <cell r="B346" t="str">
            <v>YA0144</v>
          </cell>
          <cell r="C346" t="str">
            <v>MIO SPORTY</v>
          </cell>
        </row>
        <row r="347">
          <cell r="B347" t="str">
            <v>YA0145</v>
          </cell>
          <cell r="C347" t="str">
            <v>MIO SPORTY</v>
          </cell>
        </row>
        <row r="348">
          <cell r="B348" t="str">
            <v>YA0162</v>
          </cell>
          <cell r="C348" t="str">
            <v>MIO SPORTY</v>
          </cell>
        </row>
        <row r="349">
          <cell r="B349" t="str">
            <v>YA0112</v>
          </cell>
          <cell r="C349" t="str">
            <v>MT-03</v>
          </cell>
        </row>
        <row r="350">
          <cell r="B350" t="str">
            <v>YA0113</v>
          </cell>
          <cell r="C350" t="str">
            <v>MT-03</v>
          </cell>
        </row>
        <row r="351">
          <cell r="B351" t="str">
            <v>YA0170</v>
          </cell>
          <cell r="C351" t="str">
            <v>MT-03</v>
          </cell>
        </row>
        <row r="352">
          <cell r="B352" t="str">
            <v>YA0081</v>
          </cell>
          <cell r="C352" t="str">
            <v>MT-15</v>
          </cell>
        </row>
        <row r="353">
          <cell r="B353" t="str">
            <v>YA0082</v>
          </cell>
          <cell r="C353" t="str">
            <v>MT-15</v>
          </cell>
        </row>
        <row r="354">
          <cell r="B354" t="str">
            <v>YA0169</v>
          </cell>
          <cell r="C354" t="str">
            <v>MT-15</v>
          </cell>
        </row>
        <row r="355">
          <cell r="B355" t="str">
            <v>YA0218</v>
          </cell>
          <cell r="C355" t="str">
            <v>MT-15</v>
          </cell>
        </row>
        <row r="356">
          <cell r="B356" t="str">
            <v>YA0019</v>
          </cell>
          <cell r="C356" t="str">
            <v>NMAX155 FI ABS</v>
          </cell>
        </row>
        <row r="357">
          <cell r="B357" t="str">
            <v>YA0037</v>
          </cell>
          <cell r="C357" t="str">
            <v>NMAX155 FI ABS</v>
          </cell>
        </row>
        <row r="358">
          <cell r="B358" t="str">
            <v>YA0090</v>
          </cell>
          <cell r="C358" t="str">
            <v>NMAX155 FI ABS</v>
          </cell>
        </row>
        <row r="359">
          <cell r="B359" t="str">
            <v>YA0108</v>
          </cell>
          <cell r="C359" t="str">
            <v>NMAX155 FI ABS</v>
          </cell>
        </row>
        <row r="360">
          <cell r="B360" t="str">
            <v>YA0109</v>
          </cell>
          <cell r="C360" t="str">
            <v>NMAX155 FI ABS</v>
          </cell>
        </row>
        <row r="361">
          <cell r="B361" t="str">
            <v>YA0110</v>
          </cell>
          <cell r="C361" t="str">
            <v>NMAX155 FI ABS</v>
          </cell>
        </row>
        <row r="362">
          <cell r="B362" t="str">
            <v>YA0136</v>
          </cell>
          <cell r="C362" t="str">
            <v>NMAX155 FI ABS</v>
          </cell>
        </row>
        <row r="363">
          <cell r="B363" t="str">
            <v>YA0137</v>
          </cell>
          <cell r="C363" t="str">
            <v>NMAX155 FI ABS</v>
          </cell>
        </row>
        <row r="364">
          <cell r="B364" t="str">
            <v>YA0138</v>
          </cell>
          <cell r="C364" t="str">
            <v>NMAX155 FI ABS</v>
          </cell>
        </row>
        <row r="365">
          <cell r="B365" t="str">
            <v>YA0189</v>
          </cell>
          <cell r="C365" t="str">
            <v>NMAX155 FI ABS</v>
          </cell>
        </row>
        <row r="366">
          <cell r="B366" t="str">
            <v>YA0190</v>
          </cell>
          <cell r="C366" t="str">
            <v>NMAX155 FI ABS</v>
          </cell>
        </row>
        <row r="367">
          <cell r="B367" t="str">
            <v>YA0191</v>
          </cell>
          <cell r="C367" t="str">
            <v>NMAX155 FI ABS</v>
          </cell>
        </row>
        <row r="368">
          <cell r="B368" t="str">
            <v>YA0192</v>
          </cell>
          <cell r="C368" t="str">
            <v>NMAX155 FI ABS</v>
          </cell>
        </row>
        <row r="369">
          <cell r="B369" t="str">
            <v>YA0236</v>
          </cell>
          <cell r="C369" t="str">
            <v>NMAX155 FI ABS</v>
          </cell>
        </row>
        <row r="370">
          <cell r="B370" t="str">
            <v>YA0233</v>
          </cell>
          <cell r="C370" t="str">
            <v>NMAX155 FI ABS</v>
          </cell>
        </row>
        <row r="371">
          <cell r="B371" t="str">
            <v>YA0235</v>
          </cell>
          <cell r="C371" t="str">
            <v>NMAX155 FI ABS</v>
          </cell>
        </row>
        <row r="372">
          <cell r="B372" t="str">
            <v>YA0234</v>
          </cell>
          <cell r="C372" t="str">
            <v>NMAX155 FI ABS</v>
          </cell>
        </row>
        <row r="373">
          <cell r="B373" t="str">
            <v>YA0243</v>
          </cell>
          <cell r="C373" t="str">
            <v>NMAX155 FI ABS</v>
          </cell>
        </row>
        <row r="374">
          <cell r="B374" t="str">
            <v>YA0245</v>
          </cell>
          <cell r="C374" t="str">
            <v>NMAX155 FI ABS</v>
          </cell>
        </row>
        <row r="375">
          <cell r="B375" t="str">
            <v>YA0246</v>
          </cell>
          <cell r="C375" t="str">
            <v>NMAX155 FI ABS</v>
          </cell>
        </row>
        <row r="376">
          <cell r="B376" t="str">
            <v>YA0043</v>
          </cell>
          <cell r="C376" t="str">
            <v>NMAX155 FI STD</v>
          </cell>
        </row>
        <row r="377">
          <cell r="B377" t="str">
            <v>YA0044</v>
          </cell>
          <cell r="C377" t="str">
            <v>NMAX155 FI STD</v>
          </cell>
        </row>
        <row r="378">
          <cell r="B378" t="str">
            <v>HO0266</v>
          </cell>
          <cell r="C378" t="str">
            <v>DIO</v>
          </cell>
        </row>
        <row r="379">
          <cell r="B379" t="str">
            <v>HO0267</v>
          </cell>
          <cell r="C379" t="str">
            <v>DIO</v>
          </cell>
        </row>
        <row r="380">
          <cell r="B380" t="str">
            <v>HO0351</v>
          </cell>
          <cell r="C380" t="str">
            <v>DIO</v>
          </cell>
        </row>
        <row r="381">
          <cell r="B381" t="str">
            <v>HO0352</v>
          </cell>
          <cell r="C381" t="str">
            <v>DIO</v>
          </cell>
        </row>
        <row r="382">
          <cell r="B382" t="str">
            <v>HO0192</v>
          </cell>
          <cell r="C382" t="str">
            <v>GENIO</v>
          </cell>
        </row>
        <row r="383">
          <cell r="B383" t="str">
            <v>HO0193</v>
          </cell>
          <cell r="C383" t="str">
            <v>GENIO</v>
          </cell>
        </row>
        <row r="384">
          <cell r="B384" t="str">
            <v>HO0247</v>
          </cell>
          <cell r="C384" t="str">
            <v>GENIO</v>
          </cell>
        </row>
        <row r="385">
          <cell r="B385" t="str">
            <v>HO0248</v>
          </cell>
          <cell r="C385" t="str">
            <v>GENIO</v>
          </cell>
        </row>
        <row r="386">
          <cell r="B386" t="str">
            <v>HO0249</v>
          </cell>
          <cell r="C386" t="str">
            <v>GENIO</v>
          </cell>
        </row>
        <row r="387">
          <cell r="B387" t="str">
            <v>SU0094</v>
          </cell>
          <cell r="C387" t="str">
            <v>RAIDER J CROSSOVER</v>
          </cell>
        </row>
        <row r="388">
          <cell r="B388" t="str">
            <v>SU0095</v>
          </cell>
          <cell r="C388" t="str">
            <v>RAIDER J CROSSOVER</v>
          </cell>
        </row>
        <row r="389">
          <cell r="B389" t="str">
            <v>SU0096</v>
          </cell>
          <cell r="C389" t="str">
            <v>RAIDER J CROSSOVER</v>
          </cell>
        </row>
        <row r="390">
          <cell r="B390" t="str">
            <v>SU0097</v>
          </cell>
          <cell r="C390" t="str">
            <v>RAIDER J CROSSOVER</v>
          </cell>
        </row>
        <row r="391">
          <cell r="B391" t="str">
            <v>SU0009</v>
          </cell>
          <cell r="C391" t="str">
            <v>RAIDER150 CARB</v>
          </cell>
        </row>
        <row r="392">
          <cell r="B392" t="str">
            <v>SU0010</v>
          </cell>
          <cell r="C392" t="str">
            <v>RAIDER150 CARB</v>
          </cell>
        </row>
        <row r="393">
          <cell r="B393" t="str">
            <v>SU0011</v>
          </cell>
          <cell r="C393" t="str">
            <v>RAIDER150 CARB</v>
          </cell>
        </row>
        <row r="394">
          <cell r="B394" t="str">
            <v>SU0013</v>
          </cell>
          <cell r="C394" t="str">
            <v>RAIDER150 CARB</v>
          </cell>
        </row>
        <row r="395">
          <cell r="B395" t="str">
            <v>SU0052</v>
          </cell>
          <cell r="C395" t="str">
            <v>RAIDER150 CARB</v>
          </cell>
        </row>
        <row r="396">
          <cell r="B396" t="str">
            <v>SU0066</v>
          </cell>
          <cell r="C396" t="str">
            <v>RAIDER150 CARB</v>
          </cell>
        </row>
        <row r="397">
          <cell r="B397" t="str">
            <v>SU0067</v>
          </cell>
          <cell r="C397" t="str">
            <v>RAIDER150 CARB</v>
          </cell>
        </row>
        <row r="398">
          <cell r="B398" t="str">
            <v>SU0101</v>
          </cell>
          <cell r="C398" t="str">
            <v>RAIDER150 CARB</v>
          </cell>
        </row>
        <row r="399">
          <cell r="B399" t="str">
            <v>SU0116</v>
          </cell>
          <cell r="C399" t="str">
            <v>RAIDER150 CARB</v>
          </cell>
        </row>
        <row r="400">
          <cell r="B400" t="str">
            <v>SU0117</v>
          </cell>
          <cell r="C400" t="str">
            <v>RAIDER150 CARB</v>
          </cell>
        </row>
        <row r="401">
          <cell r="B401" t="str">
            <v>SU0118</v>
          </cell>
          <cell r="C401" t="str">
            <v>RAIDER150 CARB</v>
          </cell>
        </row>
        <row r="402">
          <cell r="B402" t="str">
            <v>SU0137</v>
          </cell>
          <cell r="C402" t="str">
            <v>RAIDER150 CARB</v>
          </cell>
        </row>
        <row r="403">
          <cell r="B403" t="str">
            <v>SU0138</v>
          </cell>
          <cell r="C403" t="str">
            <v>RAIDER150 CARB</v>
          </cell>
        </row>
        <row r="404">
          <cell r="B404" t="str">
            <v>SU0139</v>
          </cell>
          <cell r="C404" t="str">
            <v>RAIDER150 CARB</v>
          </cell>
        </row>
        <row r="405">
          <cell r="B405" t="str">
            <v>SU0140</v>
          </cell>
          <cell r="C405" t="str">
            <v>RAIDER150 CARB</v>
          </cell>
        </row>
        <row r="406">
          <cell r="B406" t="str">
            <v>SU0151</v>
          </cell>
          <cell r="C406" t="str">
            <v>RAIDER150 CARB</v>
          </cell>
        </row>
        <row r="407">
          <cell r="B407" t="str">
            <v>SU0152</v>
          </cell>
          <cell r="C407" t="str">
            <v>RAIDER150 CARB</v>
          </cell>
        </row>
        <row r="408">
          <cell r="B408" t="str">
            <v>SU0153</v>
          </cell>
          <cell r="C408" t="str">
            <v>RAIDER150 CARB</v>
          </cell>
        </row>
        <row r="409">
          <cell r="B409" t="str">
            <v>SU0176</v>
          </cell>
          <cell r="C409" t="str">
            <v>RAIDER150 FI</v>
          </cell>
        </row>
        <row r="410">
          <cell r="B410" t="str">
            <v>SU0050</v>
          </cell>
          <cell r="C410" t="str">
            <v>RAIDER150 FI</v>
          </cell>
        </row>
        <row r="411">
          <cell r="B411" t="str">
            <v>SU0073</v>
          </cell>
          <cell r="C411" t="str">
            <v>RAIDER150 FI</v>
          </cell>
        </row>
        <row r="412">
          <cell r="B412" t="str">
            <v>SU0075</v>
          </cell>
          <cell r="C412" t="str">
            <v>RAIDER150 FI</v>
          </cell>
        </row>
        <row r="413">
          <cell r="B413" t="str">
            <v>SU0076</v>
          </cell>
          <cell r="C413" t="str">
            <v>RAIDER150 FI</v>
          </cell>
        </row>
        <row r="414">
          <cell r="B414" t="str">
            <v>SU0077</v>
          </cell>
          <cell r="C414" t="str">
            <v>RAIDER150 FI</v>
          </cell>
        </row>
        <row r="415">
          <cell r="B415" t="str">
            <v>SU0089</v>
          </cell>
          <cell r="C415" t="str">
            <v>RAIDER150 FI</v>
          </cell>
        </row>
        <row r="416">
          <cell r="B416" t="str">
            <v>SU0090</v>
          </cell>
          <cell r="C416" t="str">
            <v>RAIDER150 FI</v>
          </cell>
        </row>
        <row r="417">
          <cell r="B417" t="str">
            <v>SU0091</v>
          </cell>
          <cell r="C417" t="str">
            <v>RAIDER150 FI</v>
          </cell>
        </row>
        <row r="418">
          <cell r="B418" t="str">
            <v>SU0092</v>
          </cell>
          <cell r="C418" t="str">
            <v>RAIDER150 FI</v>
          </cell>
        </row>
        <row r="419">
          <cell r="B419" t="str">
            <v>SU0104</v>
          </cell>
          <cell r="C419" t="str">
            <v>RAIDER150 FI</v>
          </cell>
        </row>
        <row r="420">
          <cell r="B420" t="str">
            <v>SU0105</v>
          </cell>
          <cell r="C420" t="str">
            <v>RAIDER150 FI</v>
          </cell>
        </row>
        <row r="421">
          <cell r="B421" t="str">
            <v>SU0106</v>
          </cell>
          <cell r="C421" t="str">
            <v>RAIDER150 FI</v>
          </cell>
        </row>
        <row r="422">
          <cell r="B422" t="str">
            <v>SU0107</v>
          </cell>
          <cell r="C422" t="str">
            <v>RAIDER150 FI</v>
          </cell>
        </row>
        <row r="423">
          <cell r="B423" t="str">
            <v>SU0133</v>
          </cell>
          <cell r="C423" t="str">
            <v>RAIDER150 FI</v>
          </cell>
        </row>
        <row r="424">
          <cell r="B424" t="str">
            <v>SU0134</v>
          </cell>
          <cell r="C424" t="str">
            <v>RAIDER150 FI</v>
          </cell>
        </row>
        <row r="425">
          <cell r="B425" t="str">
            <v>SU0135</v>
          </cell>
          <cell r="C425" t="str">
            <v>RAIDER150 FI</v>
          </cell>
        </row>
        <row r="426">
          <cell r="B426" t="str">
            <v>SU0136</v>
          </cell>
          <cell r="C426" t="str">
            <v>RAIDER150 FI</v>
          </cell>
        </row>
        <row r="427">
          <cell r="B427" t="str">
            <v>SU0149</v>
          </cell>
          <cell r="C427" t="str">
            <v>RAIDER150 FI</v>
          </cell>
        </row>
        <row r="428">
          <cell r="B428" t="str">
            <v>SU0161</v>
          </cell>
          <cell r="C428" t="str">
            <v>RAIDER150 FI</v>
          </cell>
        </row>
        <row r="429">
          <cell r="B429" t="str">
            <v>SU0173</v>
          </cell>
          <cell r="C429" t="str">
            <v>RAIDER150 FI</v>
          </cell>
        </row>
        <row r="430">
          <cell r="B430" t="str">
            <v>SU0181</v>
          </cell>
          <cell r="C430" t="str">
            <v>RAIDER150 FI</v>
          </cell>
        </row>
        <row r="431">
          <cell r="B431" t="str">
            <v>SU0182</v>
          </cell>
          <cell r="C431" t="str">
            <v>RAIDER150 FI</v>
          </cell>
        </row>
        <row r="432">
          <cell r="B432" t="str">
            <v>SU0183</v>
          </cell>
          <cell r="C432" t="str">
            <v>RAIDER150 FI</v>
          </cell>
        </row>
        <row r="433">
          <cell r="B433" t="str">
            <v>SU0184</v>
          </cell>
          <cell r="C433" t="str">
            <v>RAIDER150 FI</v>
          </cell>
        </row>
        <row r="434">
          <cell r="B434" t="str">
            <v>KA0043</v>
          </cell>
          <cell r="C434" t="str">
            <v>ROUSER NS125</v>
          </cell>
        </row>
        <row r="435">
          <cell r="B435" t="str">
            <v>KA0044</v>
          </cell>
          <cell r="C435" t="str">
            <v>ROUSER NS125</v>
          </cell>
        </row>
        <row r="436">
          <cell r="B436" t="str">
            <v>KA0059</v>
          </cell>
          <cell r="C436" t="str">
            <v>ROUSER NS125</v>
          </cell>
        </row>
        <row r="437">
          <cell r="B437" t="str">
            <v>KA0060</v>
          </cell>
          <cell r="C437" t="str">
            <v>ROUSER NS125</v>
          </cell>
        </row>
        <row r="438">
          <cell r="B438" t="str">
            <v>KA0023</v>
          </cell>
          <cell r="C438" t="str">
            <v>ROUSER NS160</v>
          </cell>
        </row>
        <row r="439">
          <cell r="B439" t="str">
            <v>KA0088</v>
          </cell>
          <cell r="C439" t="str">
            <v>ROUSER NS200</v>
          </cell>
        </row>
        <row r="440">
          <cell r="B440" t="str">
            <v>KA0089</v>
          </cell>
          <cell r="C440" t="str">
            <v>ROUSER RS200</v>
          </cell>
        </row>
        <row r="441">
          <cell r="B441" t="str">
            <v>KA0090</v>
          </cell>
          <cell r="C441" t="str">
            <v>ROUSER RS200</v>
          </cell>
        </row>
        <row r="442">
          <cell r="B442" t="str">
            <v>YA0030</v>
          </cell>
          <cell r="C442" t="str">
            <v>SIGHT(SPOKE)</v>
          </cell>
        </row>
        <row r="443">
          <cell r="B443" t="str">
            <v>YA0031</v>
          </cell>
          <cell r="C443" t="str">
            <v>SIGHT(SPOKE)</v>
          </cell>
        </row>
        <row r="444">
          <cell r="B444" t="str">
            <v>SU0110</v>
          </cell>
          <cell r="C444" t="str">
            <v>SKYDRIVE CROSSOVER</v>
          </cell>
        </row>
        <row r="445">
          <cell r="B445" t="str">
            <v>SU0111</v>
          </cell>
          <cell r="C445" t="str">
            <v>SKYDRIVE CROSSOVER</v>
          </cell>
        </row>
        <row r="446">
          <cell r="B446" t="str">
            <v>SU0112</v>
          </cell>
          <cell r="C446" t="str">
            <v>SKYDRIVE CROSSOVER</v>
          </cell>
        </row>
        <row r="447">
          <cell r="B447" t="str">
            <v>SU0113</v>
          </cell>
          <cell r="C447" t="str">
            <v>SKYDRIVE CROSSOVER</v>
          </cell>
        </row>
        <row r="448">
          <cell r="B448" t="str">
            <v>SU0068</v>
          </cell>
          <cell r="C448" t="str">
            <v>SKYDRIVE SPORT</v>
          </cell>
        </row>
        <row r="449">
          <cell r="B449" t="str">
            <v>SU0069</v>
          </cell>
          <cell r="C449" t="str">
            <v>SKYDRIVE SPORT</v>
          </cell>
        </row>
        <row r="450">
          <cell r="B450" t="str">
            <v>SU0070</v>
          </cell>
          <cell r="C450" t="str">
            <v>SKYDRIVE SPORT</v>
          </cell>
        </row>
        <row r="451">
          <cell r="B451" t="str">
            <v>SU0098</v>
          </cell>
          <cell r="C451" t="str">
            <v>SKYDRIVE SPORT</v>
          </cell>
        </row>
        <row r="452">
          <cell r="B452" t="str">
            <v>SU0099</v>
          </cell>
          <cell r="C452" t="str">
            <v>SKYDRIVE SPORT</v>
          </cell>
        </row>
        <row r="453">
          <cell r="B453" t="str">
            <v>SU0100</v>
          </cell>
          <cell r="C453" t="str">
            <v>SKYDRIVE SPORT</v>
          </cell>
        </row>
        <row r="454">
          <cell r="B454" t="str">
            <v>SU0102</v>
          </cell>
          <cell r="C454" t="str">
            <v>SMASH(MAGS)</v>
          </cell>
        </row>
        <row r="455">
          <cell r="B455" t="str">
            <v>SU0103</v>
          </cell>
          <cell r="C455" t="str">
            <v>SMASH(MAGS)</v>
          </cell>
        </row>
        <row r="456">
          <cell r="B456" t="str">
            <v>SU0131</v>
          </cell>
          <cell r="C456" t="str">
            <v>SMASH(MAGS)</v>
          </cell>
        </row>
        <row r="457">
          <cell r="B457" t="str">
            <v>SU0132</v>
          </cell>
          <cell r="C457" t="str">
            <v>SMASH(MAGS)</v>
          </cell>
        </row>
        <row r="458">
          <cell r="B458" t="str">
            <v>SU0179</v>
          </cell>
          <cell r="C458" t="str">
            <v>SMASH FI(MAGS)</v>
          </cell>
        </row>
        <row r="459">
          <cell r="B459" t="str">
            <v>SU0174</v>
          </cell>
          <cell r="C459" t="str">
            <v>SMASH(MAGS)</v>
          </cell>
        </row>
        <row r="460">
          <cell r="B460" t="str">
            <v>SU0175</v>
          </cell>
          <cell r="C460" t="str">
            <v>SMASH(MAGS)</v>
          </cell>
        </row>
        <row r="461">
          <cell r="B461" t="str">
            <v>SU0180</v>
          </cell>
          <cell r="C461" t="str">
            <v>SMASH FI(MAGS)</v>
          </cell>
        </row>
        <row r="462">
          <cell r="B462" t="str">
            <v>SU0024</v>
          </cell>
          <cell r="C462" t="str">
            <v>SMASH(SPOKE)</v>
          </cell>
        </row>
        <row r="463">
          <cell r="B463" t="str">
            <v>SU0025</v>
          </cell>
          <cell r="C463" t="str">
            <v>SMASH(SPOKE)</v>
          </cell>
        </row>
        <row r="464">
          <cell r="B464" t="str">
            <v>SU0027</v>
          </cell>
          <cell r="C464" t="str">
            <v>SMASH(SPOKE)</v>
          </cell>
        </row>
        <row r="465">
          <cell r="B465" t="str">
            <v>SU0060</v>
          </cell>
          <cell r="C465" t="str">
            <v>SMASH(SPOKE)</v>
          </cell>
        </row>
        <row r="466">
          <cell r="B466" t="str">
            <v>SU0061</v>
          </cell>
          <cell r="C466" t="str">
            <v>SMASH(SPOKE)</v>
          </cell>
        </row>
        <row r="467">
          <cell r="B467" t="str">
            <v>SU0062</v>
          </cell>
          <cell r="C467" t="str">
            <v>SMASH(SPOKE)</v>
          </cell>
        </row>
        <row r="468">
          <cell r="B468" t="str">
            <v>SU0063</v>
          </cell>
          <cell r="C468" t="str">
            <v>SMASH(SPOKE)</v>
          </cell>
        </row>
        <row r="469">
          <cell r="B469" t="str">
            <v>SU0065</v>
          </cell>
          <cell r="C469" t="str">
            <v>SMASH(SPOKE)</v>
          </cell>
        </row>
        <row r="470">
          <cell r="B470" t="str">
            <v>SU0071</v>
          </cell>
          <cell r="C470" t="str">
            <v>SMASH(SPOKE)</v>
          </cell>
        </row>
        <row r="471">
          <cell r="B471" t="str">
            <v>SU0072</v>
          </cell>
          <cell r="C471" t="str">
            <v>SMASH(SPOKE)</v>
          </cell>
        </row>
        <row r="472">
          <cell r="B472" t="str">
            <v>SU0088</v>
          </cell>
          <cell r="C472" t="str">
            <v>SMASH(SPOKE)</v>
          </cell>
        </row>
        <row r="473">
          <cell r="B473" t="str">
            <v>SU0125</v>
          </cell>
          <cell r="C473" t="str">
            <v>SMASH(SPOKE)</v>
          </cell>
        </row>
        <row r="474">
          <cell r="B474" t="str">
            <v>SU0126</v>
          </cell>
          <cell r="C474" t="str">
            <v>SMASH(SPOKE)</v>
          </cell>
        </row>
        <row r="475">
          <cell r="B475" t="str">
            <v>SU0128</v>
          </cell>
          <cell r="C475" t="str">
            <v>SMASH(SPOKE)</v>
          </cell>
        </row>
        <row r="476">
          <cell r="B476" t="str">
            <v>SU0129</v>
          </cell>
          <cell r="C476" t="str">
            <v>SMASH(SPOKE)</v>
          </cell>
        </row>
        <row r="477">
          <cell r="B477" t="str">
            <v>SU0130</v>
          </cell>
          <cell r="C477" t="str">
            <v>SMASH(SPOKE)</v>
          </cell>
        </row>
        <row r="478">
          <cell r="B478" t="str">
            <v>SU0127</v>
          </cell>
          <cell r="C478" t="str">
            <v>SMASH(SPOKE)</v>
          </cell>
        </row>
        <row r="479">
          <cell r="B479" t="str">
            <v>SU0178</v>
          </cell>
          <cell r="C479" t="str">
            <v>SMASH FI(SPOKE)</v>
          </cell>
        </row>
        <row r="480">
          <cell r="B480" t="str">
            <v>SU0177</v>
          </cell>
          <cell r="C480" t="str">
            <v>SMASH FI(SPOKE)</v>
          </cell>
        </row>
        <row r="481">
          <cell r="B481" t="str">
            <v>YA0054</v>
          </cell>
          <cell r="C481" t="str">
            <v>SNIPER 155 FI</v>
          </cell>
        </row>
        <row r="482">
          <cell r="B482" t="str">
            <v>YA0057</v>
          </cell>
          <cell r="C482" t="str">
            <v>SNIPER 155 FI</v>
          </cell>
        </row>
        <row r="483">
          <cell r="B483" t="str">
            <v>YA0073</v>
          </cell>
          <cell r="C483" t="str">
            <v>SNIPER 155 FI</v>
          </cell>
        </row>
        <row r="484">
          <cell r="B484" t="str">
            <v>YA0074</v>
          </cell>
          <cell r="C484" t="str">
            <v>SNIPER 155 FI</v>
          </cell>
        </row>
        <row r="485">
          <cell r="B485" t="str">
            <v>YA0075</v>
          </cell>
          <cell r="C485" t="str">
            <v>SNIPER 155 FI</v>
          </cell>
        </row>
        <row r="486">
          <cell r="B486" t="str">
            <v>YA0076</v>
          </cell>
          <cell r="C486" t="str">
            <v>SNIPER 155 FI</v>
          </cell>
        </row>
        <row r="487">
          <cell r="B487" t="str">
            <v>YA0093</v>
          </cell>
          <cell r="C487" t="str">
            <v>SNIPER 155 FI</v>
          </cell>
        </row>
        <row r="488">
          <cell r="B488" t="str">
            <v>YA0120</v>
          </cell>
          <cell r="C488" t="str">
            <v>SNIPER 155 FI</v>
          </cell>
        </row>
        <row r="489">
          <cell r="B489" t="str">
            <v>YA0158</v>
          </cell>
          <cell r="C489" t="str">
            <v>SNIPER 155 FI</v>
          </cell>
        </row>
        <row r="490">
          <cell r="B490" t="str">
            <v>YA0160</v>
          </cell>
          <cell r="C490" t="str">
            <v>SNIPER 155 FI</v>
          </cell>
        </row>
        <row r="491">
          <cell r="B491" t="str">
            <v>YA0161</v>
          </cell>
          <cell r="C491" t="str">
            <v>SNIPER 155 FI</v>
          </cell>
        </row>
        <row r="492">
          <cell r="B492" t="str">
            <v>YA0206</v>
          </cell>
          <cell r="C492" t="str">
            <v>SNIPER 155 FI</v>
          </cell>
        </row>
        <row r="493">
          <cell r="B493" t="str">
            <v>YA0210</v>
          </cell>
          <cell r="C493" t="str">
            <v>SNIPER 155 FI</v>
          </cell>
        </row>
        <row r="494">
          <cell r="B494" t="str">
            <v>YA0077</v>
          </cell>
          <cell r="C494" t="str">
            <v>SNIPER 155R FI ABS</v>
          </cell>
        </row>
        <row r="495">
          <cell r="B495" t="str">
            <v>YA0159</v>
          </cell>
          <cell r="C495" t="str">
            <v>SNIPER 155R FI ABS</v>
          </cell>
        </row>
        <row r="496">
          <cell r="B496" t="str">
            <v>YA0182</v>
          </cell>
          <cell r="C496" t="str">
            <v>SNIPER 155R FI ABS</v>
          </cell>
        </row>
        <row r="497">
          <cell r="B497" t="str">
            <v>YA0185</v>
          </cell>
          <cell r="C497" t="str">
            <v>SNIPER 155R FI ABS</v>
          </cell>
        </row>
        <row r="498">
          <cell r="B498" t="str">
            <v>YA0205</v>
          </cell>
          <cell r="C498" t="str">
            <v>SNIPER 155R FI ABS</v>
          </cell>
        </row>
        <row r="499">
          <cell r="B499" t="str">
            <v>YA0216</v>
          </cell>
          <cell r="C499" t="str">
            <v>SNIPER 155R FI ABS</v>
          </cell>
        </row>
        <row r="500">
          <cell r="B500" t="str">
            <v>HO0181</v>
          </cell>
          <cell r="C500" t="str">
            <v>PCX160 ABS</v>
          </cell>
        </row>
        <row r="501">
          <cell r="B501" t="str">
            <v>HO0204</v>
          </cell>
          <cell r="C501" t="str">
            <v>PCX160 ABS</v>
          </cell>
        </row>
        <row r="502">
          <cell r="B502" t="str">
            <v>YA0040</v>
          </cell>
          <cell r="C502" t="str">
            <v>SZ150</v>
          </cell>
        </row>
        <row r="503">
          <cell r="B503" t="str">
            <v>YA0045</v>
          </cell>
          <cell r="C503" t="str">
            <v>SZ150</v>
          </cell>
        </row>
        <row r="504">
          <cell r="B504" t="str">
            <v>HO0208</v>
          </cell>
          <cell r="C504" t="str">
            <v>PCX160 ABS</v>
          </cell>
        </row>
        <row r="505">
          <cell r="B505" t="str">
            <v>HO0243</v>
          </cell>
          <cell r="C505" t="str">
            <v>PCX160 ABS</v>
          </cell>
        </row>
        <row r="506">
          <cell r="B506" t="str">
            <v>HO0244</v>
          </cell>
          <cell r="C506" t="str">
            <v>PCX160 ABS</v>
          </cell>
        </row>
        <row r="507">
          <cell r="B507" t="str">
            <v>HO0331</v>
          </cell>
          <cell r="C507" t="str">
            <v>PCX160 ABS</v>
          </cell>
        </row>
        <row r="508">
          <cell r="B508" t="str">
            <v>HO0329</v>
          </cell>
          <cell r="C508" t="str">
            <v>PCX160 ABS</v>
          </cell>
        </row>
        <row r="509">
          <cell r="B509" t="str">
            <v>HO0241</v>
          </cell>
          <cell r="C509" t="str">
            <v>PCX160 CBS</v>
          </cell>
        </row>
        <row r="510">
          <cell r="B510" t="str">
            <v>HO0242</v>
          </cell>
          <cell r="C510" t="str">
            <v>PCX160 CBS</v>
          </cell>
        </row>
        <row r="511">
          <cell r="B511" t="str">
            <v>HO0333</v>
          </cell>
          <cell r="C511" t="str">
            <v>PCX160 CBS</v>
          </cell>
        </row>
        <row r="512">
          <cell r="B512" t="str">
            <v>HO0332</v>
          </cell>
          <cell r="C512" t="str">
            <v>PCX160 CBS</v>
          </cell>
        </row>
        <row r="513">
          <cell r="B513" t="str">
            <v>HO0200</v>
          </cell>
          <cell r="C513" t="str">
            <v>SUPRA GTR</v>
          </cell>
        </row>
        <row r="514">
          <cell r="B514" t="str">
            <v>HO0201</v>
          </cell>
          <cell r="C514" t="str">
            <v>SUPRA GTR</v>
          </cell>
        </row>
        <row r="515">
          <cell r="B515" t="str">
            <v>HO0052</v>
          </cell>
          <cell r="C515" t="str">
            <v>TMX ALPHA FI</v>
          </cell>
        </row>
        <row r="516">
          <cell r="B516" t="str">
            <v>HO0053</v>
          </cell>
          <cell r="C516" t="str">
            <v>TMX ALPHA FI</v>
          </cell>
        </row>
        <row r="517">
          <cell r="B517" t="str">
            <v>HO0054</v>
          </cell>
          <cell r="C517" t="str">
            <v>TMX ALPHA FI</v>
          </cell>
        </row>
        <row r="518">
          <cell r="B518" t="str">
            <v>SU0171</v>
          </cell>
          <cell r="C518" t="str">
            <v>SKYDRIVE SPORT</v>
          </cell>
        </row>
        <row r="519">
          <cell r="B519" t="str">
            <v>SU0170</v>
          </cell>
          <cell r="C519" t="str">
            <v>SKYDRIVE SPORT</v>
          </cell>
        </row>
        <row r="520">
          <cell r="B520" t="str">
            <v>YA0065</v>
          </cell>
          <cell r="C520" t="str">
            <v>VEGA FORCE</v>
          </cell>
        </row>
        <row r="521">
          <cell r="B521" t="str">
            <v>SU0150</v>
          </cell>
          <cell r="C521" t="str">
            <v>V-STROM 250 SX</v>
          </cell>
        </row>
        <row r="522">
          <cell r="B522" t="str">
            <v>SU0163</v>
          </cell>
          <cell r="C522" t="str">
            <v>V-STROM 250 SX</v>
          </cell>
        </row>
        <row r="523">
          <cell r="B523" t="str">
            <v>KA0096</v>
          </cell>
          <cell r="C523" t="str">
            <v>W175</v>
          </cell>
        </row>
        <row r="524">
          <cell r="B524" t="str">
            <v>HO0103</v>
          </cell>
          <cell r="C524" t="str">
            <v>TMX ALPHA FI</v>
          </cell>
        </row>
        <row r="525">
          <cell r="B525" t="str">
            <v>HO0210</v>
          </cell>
          <cell r="C525" t="str">
            <v>TMX ALPHA FI</v>
          </cell>
        </row>
        <row r="526">
          <cell r="B526" t="str">
            <v>HO0211</v>
          </cell>
          <cell r="C526" t="str">
            <v>TMX ALPHA FI</v>
          </cell>
        </row>
        <row r="527">
          <cell r="B527" t="str">
            <v>HO0233</v>
          </cell>
          <cell r="C527" t="str">
            <v>TMX ALPHA FI</v>
          </cell>
        </row>
        <row r="528">
          <cell r="B528" t="str">
            <v>HO0236</v>
          </cell>
          <cell r="C528" t="str">
            <v>TMX ALPHA FI</v>
          </cell>
        </row>
        <row r="529">
          <cell r="B529" t="str">
            <v>HO0237</v>
          </cell>
          <cell r="C529" t="str">
            <v>TMX ALPHA FI</v>
          </cell>
        </row>
        <row r="530">
          <cell r="B530" t="str">
            <v>HO0238</v>
          </cell>
          <cell r="C530" t="str">
            <v>TMX ALPHA FI</v>
          </cell>
        </row>
        <row r="531">
          <cell r="B531" t="str">
            <v>HO0371</v>
          </cell>
          <cell r="C531" t="str">
            <v>TMX ALPHA FI</v>
          </cell>
        </row>
        <row r="532">
          <cell r="B532" t="str">
            <v>SK0001</v>
          </cell>
          <cell r="C532" t="str">
            <v>WIZARD</v>
          </cell>
        </row>
        <row r="533">
          <cell r="B533" t="str">
            <v>SK0002</v>
          </cell>
          <cell r="C533" t="str">
            <v>WIZARD</v>
          </cell>
        </row>
        <row r="534">
          <cell r="B534" t="str">
            <v>SK0003</v>
          </cell>
          <cell r="C534" t="str">
            <v>WIZARD</v>
          </cell>
        </row>
        <row r="535">
          <cell r="B535" t="str">
            <v>SK0017</v>
          </cell>
          <cell r="C535" t="str">
            <v>WIZARD</v>
          </cell>
        </row>
        <row r="536">
          <cell r="B536" t="str">
            <v>SK0018</v>
          </cell>
          <cell r="C536" t="str">
            <v>WIZARD</v>
          </cell>
        </row>
        <row r="537">
          <cell r="B537" t="str">
            <v>YA0117</v>
          </cell>
          <cell r="C537" t="str">
            <v>WR155</v>
          </cell>
        </row>
        <row r="538">
          <cell r="B538" t="str">
            <v>YA0118</v>
          </cell>
          <cell r="C538" t="str">
            <v>WR155</v>
          </cell>
        </row>
        <row r="539">
          <cell r="B539" t="str">
            <v>YA0018</v>
          </cell>
          <cell r="C539" t="str">
            <v>XMAX 300</v>
          </cell>
        </row>
        <row r="540">
          <cell r="B540" t="str">
            <v>YA0188</v>
          </cell>
          <cell r="C540" t="str">
            <v>XMAX 300</v>
          </cell>
        </row>
        <row r="541">
          <cell r="B541" t="str">
            <v>YA0227</v>
          </cell>
          <cell r="C541" t="str">
            <v>XMAX 300</v>
          </cell>
        </row>
        <row r="542">
          <cell r="B542" t="str">
            <v>YA0238</v>
          </cell>
          <cell r="C542" t="str">
            <v>XMAX 300</v>
          </cell>
        </row>
        <row r="543">
          <cell r="B543" t="str">
            <v>HO0370</v>
          </cell>
          <cell r="C543" t="str">
            <v>TMX ALPHA FI</v>
          </cell>
        </row>
        <row r="544">
          <cell r="B544" t="str">
            <v>HO0369</v>
          </cell>
          <cell r="C544" t="str">
            <v>TMX ALPHA FI</v>
          </cell>
        </row>
        <row r="545">
          <cell r="B545" t="str">
            <v>HO0075</v>
          </cell>
          <cell r="C545" t="str">
            <v>TMX150 SUPREMO</v>
          </cell>
        </row>
        <row r="546">
          <cell r="B546" t="str">
            <v>HO0076</v>
          </cell>
          <cell r="C546" t="str">
            <v>TMX150 SUPREMO</v>
          </cell>
        </row>
        <row r="547">
          <cell r="B547" t="str">
            <v>HO0327</v>
          </cell>
          <cell r="C547" t="str">
            <v>TMX150 SUPREMO</v>
          </cell>
        </row>
        <row r="548">
          <cell r="B548" t="str">
            <v>HO0328</v>
          </cell>
          <cell r="C548" t="str">
            <v>TMX150 SUPREMO</v>
          </cell>
        </row>
        <row r="549">
          <cell r="B549" t="str">
            <v>HO0296</v>
          </cell>
          <cell r="C549" t="str">
            <v>WAVE RSX (DRUM)</v>
          </cell>
        </row>
        <row r="550">
          <cell r="B550" t="str">
            <v>HO0297</v>
          </cell>
          <cell r="C550" t="str">
            <v>WAVE RSX (DRUM)</v>
          </cell>
        </row>
        <row r="551">
          <cell r="B551" t="str">
            <v>HO0353</v>
          </cell>
          <cell r="C551" t="str">
            <v>WAVE RSX (DRUM)</v>
          </cell>
        </row>
        <row r="552">
          <cell r="B552" t="str">
            <v>HO0354</v>
          </cell>
          <cell r="C552" t="str">
            <v>WAVE RSX (DRUM)</v>
          </cell>
        </row>
        <row r="553">
          <cell r="B553" t="str">
            <v>HO0303</v>
          </cell>
          <cell r="C553" t="str">
            <v>WAVE RSX(DISC)</v>
          </cell>
        </row>
        <row r="554">
          <cell r="B554" t="str">
            <v>HO0355</v>
          </cell>
          <cell r="C554" t="str">
            <v>WAVE RSX(DISC)</v>
          </cell>
        </row>
        <row r="555">
          <cell r="B555" t="str">
            <v>HO0356</v>
          </cell>
          <cell r="C555" t="str">
            <v>WAVE RSX(DISC)</v>
          </cell>
        </row>
        <row r="556">
          <cell r="B556" t="str">
            <v>HO0359</v>
          </cell>
          <cell r="C556" t="str">
            <v>WINNER X ABS</v>
          </cell>
        </row>
        <row r="557">
          <cell r="B557" t="str">
            <v>HO0360</v>
          </cell>
          <cell r="C557" t="str">
            <v>WINNER X ABS</v>
          </cell>
        </row>
        <row r="558">
          <cell r="B558" t="str">
            <v>HO0361</v>
          </cell>
          <cell r="C558" t="str">
            <v>WINNER X RC</v>
          </cell>
        </row>
        <row r="559">
          <cell r="B559" t="str">
            <v>HO0357</v>
          </cell>
          <cell r="C559" t="str">
            <v>WINNER X STD</v>
          </cell>
        </row>
        <row r="560">
          <cell r="B560" t="str">
            <v>HO0358</v>
          </cell>
          <cell r="C560" t="str">
            <v>WINNER X STD</v>
          </cell>
        </row>
        <row r="561">
          <cell r="B561" t="str">
            <v>HO0347</v>
          </cell>
          <cell r="C561" t="str">
            <v>X-ADV 750</v>
          </cell>
        </row>
        <row r="562">
          <cell r="B562" t="str">
            <v>HO0107</v>
          </cell>
          <cell r="C562" t="str">
            <v>XR150</v>
          </cell>
        </row>
        <row r="563">
          <cell r="B563" t="str">
            <v>HO0108</v>
          </cell>
          <cell r="C563" t="str">
            <v>XR150</v>
          </cell>
        </row>
        <row r="564">
          <cell r="B564" t="str">
            <v>HO0312</v>
          </cell>
          <cell r="C564" t="str">
            <v>XR150</v>
          </cell>
        </row>
        <row r="565">
          <cell r="B565" t="str">
            <v>HO0313</v>
          </cell>
          <cell r="C565" t="str">
            <v>XR150</v>
          </cell>
        </row>
        <row r="566">
          <cell r="B566" t="str">
            <v>HO0316</v>
          </cell>
          <cell r="C566" t="str">
            <v>XR150</v>
          </cell>
        </row>
        <row r="567">
          <cell r="B567" t="str">
            <v>HO0319</v>
          </cell>
          <cell r="C567" t="str">
            <v>XRM DUAL SPORTS FI(DS)</v>
          </cell>
        </row>
        <row r="568">
          <cell r="B568" t="str">
            <v>HO0320</v>
          </cell>
          <cell r="C568" t="str">
            <v>XRM DUAL SPORTS FI(DS)</v>
          </cell>
        </row>
        <row r="569">
          <cell r="B569" t="str">
            <v>HO0321</v>
          </cell>
          <cell r="C569" t="str">
            <v>XRM DUAL SPORTS FI(DS)</v>
          </cell>
        </row>
        <row r="570">
          <cell r="B570" t="str">
            <v>HO0322</v>
          </cell>
          <cell r="C570" t="str">
            <v>XRM DUAL SPORTS FI(DS)</v>
          </cell>
        </row>
        <row r="571">
          <cell r="B571" t="str">
            <v>HO0082</v>
          </cell>
          <cell r="C571" t="str">
            <v>XRM DUAL SPORTS FI(DS)</v>
          </cell>
        </row>
        <row r="572">
          <cell r="B572" t="str">
            <v>HO0185</v>
          </cell>
          <cell r="C572" t="str">
            <v>XRM DUAL SPORTS FI(DS)</v>
          </cell>
        </row>
        <row r="573">
          <cell r="B573" t="str">
            <v>YA0105</v>
          </cell>
          <cell r="C573" t="str">
            <v>XSR155</v>
          </cell>
        </row>
        <row r="574">
          <cell r="B574" t="str">
            <v>YA0106</v>
          </cell>
          <cell r="C574" t="str">
            <v>XSR155</v>
          </cell>
        </row>
        <row r="575">
          <cell r="B575" t="str">
            <v>YA0146</v>
          </cell>
          <cell r="C575" t="str">
            <v>XSR155</v>
          </cell>
        </row>
        <row r="576">
          <cell r="B576" t="str">
            <v>YA0147</v>
          </cell>
          <cell r="C576" t="str">
            <v>XSR155</v>
          </cell>
        </row>
        <row r="577">
          <cell r="B577" t="str">
            <v>YA0201</v>
          </cell>
          <cell r="C577" t="str">
            <v>XSR155</v>
          </cell>
        </row>
        <row r="578">
          <cell r="B578" t="str">
            <v>YA0228</v>
          </cell>
          <cell r="C578" t="str">
            <v>XSR155</v>
          </cell>
        </row>
        <row r="579">
          <cell r="B579" t="str">
            <v>YA0247</v>
          </cell>
          <cell r="C579" t="str">
            <v>XSR155</v>
          </cell>
        </row>
        <row r="580">
          <cell r="B580" t="str">
            <v>YA0028</v>
          </cell>
          <cell r="C580" t="str">
            <v>XTZ125</v>
          </cell>
        </row>
        <row r="581">
          <cell r="B581" t="str">
            <v>YA0029</v>
          </cell>
          <cell r="C581" t="str">
            <v>XTZ125</v>
          </cell>
        </row>
        <row r="582">
          <cell r="B582" t="str">
            <v>YA0129</v>
          </cell>
          <cell r="C582" t="str">
            <v>XTZ125</v>
          </cell>
        </row>
        <row r="583">
          <cell r="B583" t="str">
            <v>YA0135</v>
          </cell>
          <cell r="C583" t="str">
            <v>XTZ125</v>
          </cell>
        </row>
        <row r="584">
          <cell r="B584" t="str">
            <v>YA0219</v>
          </cell>
          <cell r="C584" t="str">
            <v>XTZ125</v>
          </cell>
        </row>
        <row r="585">
          <cell r="B585" t="str">
            <v>YA0220</v>
          </cell>
          <cell r="C585" t="str">
            <v>XTZ125</v>
          </cell>
        </row>
        <row r="586">
          <cell r="B586" t="str">
            <v>YA0015</v>
          </cell>
          <cell r="C586" t="str">
            <v>YTX125</v>
          </cell>
        </row>
        <row r="587">
          <cell r="B587" t="str">
            <v>YA0016</v>
          </cell>
          <cell r="C587" t="str">
            <v>YTX125</v>
          </cell>
        </row>
        <row r="588">
          <cell r="B588" t="str">
            <v>YA0017</v>
          </cell>
          <cell r="C588" t="str">
            <v>YTX125</v>
          </cell>
        </row>
        <row r="589">
          <cell r="B589" t="str">
            <v>YA0111</v>
          </cell>
          <cell r="C589" t="str">
            <v>YZF-R15</v>
          </cell>
        </row>
        <row r="590">
          <cell r="B590" t="str">
            <v>YA0171</v>
          </cell>
          <cell r="C590" t="str">
            <v>YZF-R15</v>
          </cell>
        </row>
        <row r="591">
          <cell r="B591" t="str">
            <v>YA0172</v>
          </cell>
          <cell r="C591" t="str">
            <v>YZF-R15</v>
          </cell>
        </row>
        <row r="592">
          <cell r="B592" t="str">
            <v>YA0186</v>
          </cell>
          <cell r="C592" t="str">
            <v>YZF-R15M</v>
          </cell>
        </row>
        <row r="593">
          <cell r="B593" t="str">
            <v>YA0237</v>
          </cell>
          <cell r="C593" t="str">
            <v>YZF-R15M</v>
          </cell>
        </row>
        <row r="594">
          <cell r="B594" t="str">
            <v>YA0187</v>
          </cell>
          <cell r="C594" t="str">
            <v>YZF-R3</v>
          </cell>
        </row>
        <row r="595">
          <cell r="B595" t="str">
            <v>YA0200</v>
          </cell>
          <cell r="C595" t="str">
            <v>YZF-R3</v>
          </cell>
        </row>
        <row r="596">
          <cell r="B596" t="str">
            <v>HO0186</v>
          </cell>
          <cell r="C596" t="str">
            <v>XRM DUAL SPORTS FI(DS)</v>
          </cell>
        </row>
        <row r="597">
          <cell r="B597" t="str">
            <v>HO0187</v>
          </cell>
          <cell r="C597" t="str">
            <v>XRM DUAL SPORTS FI(DS)</v>
          </cell>
        </row>
        <row r="598">
          <cell r="B598" t="str">
            <v>SU0185</v>
          </cell>
          <cell r="C598" t="str">
            <v>SMASH(SPOKE)</v>
          </cell>
        </row>
        <row r="599">
          <cell r="B599" t="str">
            <v>HO0259</v>
          </cell>
          <cell r="C599" t="str">
            <v>XRM DUAL SPORTS FI(DS)</v>
          </cell>
        </row>
        <row r="600">
          <cell r="B600" t="str">
            <v>HO0260</v>
          </cell>
          <cell r="C600" t="str">
            <v>XRM DUAL SPORTS FI(DS)</v>
          </cell>
        </row>
        <row r="601">
          <cell r="B601" t="str">
            <v>HO0261</v>
          </cell>
          <cell r="C601" t="str">
            <v>XRM DUAL SPORTS FI(DS)</v>
          </cell>
        </row>
        <row r="602">
          <cell r="B602" t="str">
            <v>HO0262</v>
          </cell>
          <cell r="C602" t="str">
            <v>XRM DUAL SPORTS FI(DS)</v>
          </cell>
        </row>
        <row r="603">
          <cell r="B603" t="str">
            <v>HO0379</v>
          </cell>
          <cell r="C603" t="str">
            <v>XRM DUAL SPORTS FI(DS)</v>
          </cell>
        </row>
        <row r="604">
          <cell r="B604" t="str">
            <v>HO0381</v>
          </cell>
          <cell r="C604" t="str">
            <v>XRM DUAL SPORTS FI(DS)</v>
          </cell>
        </row>
        <row r="605">
          <cell r="B605" t="str">
            <v>HO0380</v>
          </cell>
          <cell r="C605" t="str">
            <v>XRM DUAL SPORTS FI(DS)</v>
          </cell>
        </row>
        <row r="606">
          <cell r="B606" t="str">
            <v>HO0325</v>
          </cell>
          <cell r="C606" t="str">
            <v>XRM MOTARD FI</v>
          </cell>
        </row>
        <row r="607">
          <cell r="B607" t="str">
            <v>TR0016</v>
          </cell>
          <cell r="C607" t="str">
            <v>BAJAJ RE 4S FI</v>
          </cell>
        </row>
        <row r="608">
          <cell r="B608" t="str">
            <v>YA0253</v>
          </cell>
          <cell r="C608" t="str">
            <v>FAZZIO</v>
          </cell>
        </row>
        <row r="609">
          <cell r="B609" t="str">
            <v>YA0249</v>
          </cell>
          <cell r="C609" t="str">
            <v>SNIPER 155R FI ABS</v>
          </cell>
        </row>
        <row r="610">
          <cell r="B610" t="str">
            <v>SU0186</v>
          </cell>
          <cell r="C610" t="str">
            <v>SMASH(SPOKE)</v>
          </cell>
        </row>
        <row r="611">
          <cell r="B611" t="str">
            <v>HO0091</v>
          </cell>
          <cell r="C611" t="str">
            <v>XRM MOTARD FI</v>
          </cell>
        </row>
        <row r="612">
          <cell r="B612" t="str">
            <v>YA0250</v>
          </cell>
          <cell r="C612" t="str">
            <v>SNIPER 155 FI</v>
          </cell>
        </row>
        <row r="613">
          <cell r="B613" t="str">
            <v>KA0101</v>
          </cell>
          <cell r="C613" t="str">
            <v>CT100</v>
          </cell>
        </row>
        <row r="614">
          <cell r="B614" t="str">
            <v>HO0154</v>
          </cell>
          <cell r="C614" t="str">
            <v>XRM MOTARD FI</v>
          </cell>
        </row>
        <row r="615">
          <cell r="B615" t="str">
            <v>YA0251</v>
          </cell>
          <cell r="C615" t="str">
            <v>SNIPER 155 FI</v>
          </cell>
        </row>
        <row r="616">
          <cell r="B616" t="str">
            <v>YA0254</v>
          </cell>
          <cell r="C616" t="str">
            <v xml:space="preserve">PG-1 </v>
          </cell>
        </row>
        <row r="617">
          <cell r="B617" t="str">
            <v>HO0155</v>
          </cell>
          <cell r="C617" t="str">
            <v>XRM MOTARD FI</v>
          </cell>
        </row>
        <row r="618">
          <cell r="B618" t="str">
            <v>SU0194</v>
          </cell>
          <cell r="C618" t="str">
            <v>RAIDER150 CARB</v>
          </cell>
        </row>
        <row r="619">
          <cell r="B619" t="str">
            <v>YA0248</v>
          </cell>
          <cell r="C619" t="str">
            <v>MIO GRAVIS</v>
          </cell>
        </row>
        <row r="620">
          <cell r="B620" t="str">
            <v>SU0189</v>
          </cell>
          <cell r="C620" t="str">
            <v>SMASH(SPOKE)</v>
          </cell>
        </row>
        <row r="621">
          <cell r="B621" t="str">
            <v>YA0252</v>
          </cell>
          <cell r="C621" t="str">
            <v>FAZZIO</v>
          </cell>
        </row>
        <row r="622">
          <cell r="B622" t="str">
            <v>HO0189</v>
          </cell>
          <cell r="C622" t="str">
            <v>XRM MOTARD FI</v>
          </cell>
        </row>
        <row r="623">
          <cell r="B623" t="str">
            <v>HO0190</v>
          </cell>
          <cell r="C623" t="str">
            <v>XRM MOTARD FI</v>
          </cell>
        </row>
        <row r="624">
          <cell r="B624" t="str">
            <v>HO0264</v>
          </cell>
          <cell r="C624" t="str">
            <v>XRM MOTARD FI</v>
          </cell>
        </row>
        <row r="625">
          <cell r="B625" t="str">
            <v>HO0383</v>
          </cell>
          <cell r="C625" t="str">
            <v>XRM MOTARD FI</v>
          </cell>
        </row>
        <row r="626">
          <cell r="B626" t="str">
            <v>HO0323</v>
          </cell>
          <cell r="C626" t="str">
            <v>XRM OFFROAD FI(DSX)</v>
          </cell>
        </row>
        <row r="627">
          <cell r="B627" t="str">
            <v>SU0192</v>
          </cell>
          <cell r="C627" t="str">
            <v>SKYDRIVE SPORT</v>
          </cell>
        </row>
        <row r="628">
          <cell r="B628" t="str">
            <v>SU0187</v>
          </cell>
          <cell r="C628" t="str">
            <v>SMASH(SPOKE)</v>
          </cell>
        </row>
        <row r="629">
          <cell r="B629" t="str">
            <v>SU0188</v>
          </cell>
          <cell r="C629" t="str">
            <v>SMASH(SPOKE)</v>
          </cell>
        </row>
        <row r="630">
          <cell r="B630" t="str">
            <v>TR0017</v>
          </cell>
          <cell r="C630" t="str">
            <v>MAXIMA Z</v>
          </cell>
        </row>
        <row r="631">
          <cell r="B631" t="str">
            <v>KA0102</v>
          </cell>
          <cell r="C631" t="str">
            <v>ROUSER NS160</v>
          </cell>
        </row>
        <row r="632">
          <cell r="B632" t="str">
            <v>YA0257</v>
          </cell>
          <cell r="C632" t="str">
            <v>MT-03</v>
          </cell>
        </row>
        <row r="633">
          <cell r="B633" t="str">
            <v>YA0255</v>
          </cell>
          <cell r="C633" t="str">
            <v>XMAX 300</v>
          </cell>
        </row>
        <row r="634">
          <cell r="B634" t="str">
            <v>SK0022</v>
          </cell>
          <cell r="C634" t="str">
            <v>WIZARD</v>
          </cell>
        </row>
        <row r="635">
          <cell r="B635" t="str">
            <v>YA0256</v>
          </cell>
          <cell r="C635" t="str">
            <v>XMAX 300</v>
          </cell>
        </row>
        <row r="636">
          <cell r="B636" t="str">
            <v>SU0204</v>
          </cell>
          <cell r="C636" t="str">
            <v>GSX150-S</v>
          </cell>
        </row>
        <row r="637">
          <cell r="B637" t="str">
            <v>HO0324</v>
          </cell>
          <cell r="C637" t="str">
            <v>XRM OFFROAD FI(DSX)</v>
          </cell>
        </row>
        <row r="638">
          <cell r="B638" t="str">
            <v>HO0150</v>
          </cell>
          <cell r="C638" t="str">
            <v>XRM OFFROAD FI(DSX)</v>
          </cell>
        </row>
        <row r="639">
          <cell r="B639" t="str">
            <v>HO0188</v>
          </cell>
          <cell r="C639" t="str">
            <v>XRM OFFROAD FI(DSX)</v>
          </cell>
        </row>
        <row r="640">
          <cell r="B640" t="str">
            <v>KA0103</v>
          </cell>
          <cell r="C640" t="str">
            <v>KLX150</v>
          </cell>
        </row>
        <row r="641">
          <cell r="B641" t="str">
            <v>SK0021</v>
          </cell>
          <cell r="C641" t="str">
            <v>WIZARD</v>
          </cell>
        </row>
        <row r="642">
          <cell r="B642" t="str">
            <v>YA0258</v>
          </cell>
          <cell r="C642" t="str">
            <v>MT-15</v>
          </cell>
        </row>
        <row r="643">
          <cell r="B643" t="str">
            <v>HO0263</v>
          </cell>
          <cell r="C643" t="str">
            <v>XRM OFFROAD FI(DSX)</v>
          </cell>
        </row>
        <row r="644">
          <cell r="B644" t="str">
            <v>HO0284</v>
          </cell>
          <cell r="C644" t="str">
            <v>XRM OFFROAD FI(DSX)</v>
          </cell>
        </row>
        <row r="645">
          <cell r="B645" t="str">
            <v>YA0259</v>
          </cell>
          <cell r="C645" t="str">
            <v>MT-15</v>
          </cell>
        </row>
        <row r="646">
          <cell r="B646" t="str">
            <v>SU0201</v>
          </cell>
          <cell r="C646" t="str">
            <v>SMASH(MAGS)</v>
          </cell>
        </row>
        <row r="647">
          <cell r="B647" t="str">
            <v>HO0382</v>
          </cell>
          <cell r="C647" t="str">
            <v>XRM OFFROAD FI(DSX)</v>
          </cell>
        </row>
        <row r="648">
          <cell r="B648" t="str">
            <v>HO0129</v>
          </cell>
          <cell r="C648" t="str">
            <v>XRM RS</v>
          </cell>
        </row>
        <row r="649">
          <cell r="B649" t="str">
            <v>TR0020</v>
          </cell>
          <cell r="C649" t="str">
            <v>MAXIMA Z</v>
          </cell>
        </row>
        <row r="650">
          <cell r="B650" t="str">
            <v>HO0130</v>
          </cell>
          <cell r="C650" t="str">
            <v>XRM RS</v>
          </cell>
        </row>
        <row r="651">
          <cell r="B651" t="str">
            <v>HO0131</v>
          </cell>
          <cell r="C651" t="str">
            <v>XRM RS</v>
          </cell>
        </row>
        <row r="652">
          <cell r="B652" t="str">
            <v>HO0132</v>
          </cell>
          <cell r="C652" t="str">
            <v>XRM RS</v>
          </cell>
        </row>
        <row r="653">
          <cell r="B653" t="str">
            <v>SU0200</v>
          </cell>
          <cell r="C653" t="str">
            <v>SMASH(MAGS)</v>
          </cell>
        </row>
        <row r="654">
          <cell r="B654" t="str">
            <v>SU0202</v>
          </cell>
          <cell r="C654" t="str">
            <v>V-STROM 250 SX</v>
          </cell>
        </row>
        <row r="655">
          <cell r="B655" t="str">
            <v>SU0203</v>
          </cell>
          <cell r="C655" t="str">
            <v>V-STROM 250 SX</v>
          </cell>
        </row>
        <row r="656">
          <cell r="B656" t="str">
            <v>SU0205</v>
          </cell>
          <cell r="C656" t="str">
            <v>GIXXER250</v>
          </cell>
        </row>
        <row r="657">
          <cell r="B657" t="str">
            <v>SU0197</v>
          </cell>
          <cell r="C657" t="str">
            <v>BURGMAN STREET</v>
          </cell>
        </row>
        <row r="658">
          <cell r="B658" t="str">
            <v>SU0195</v>
          </cell>
          <cell r="C658" t="str">
            <v>BURGMAN STREET EX</v>
          </cell>
        </row>
        <row r="659">
          <cell r="B659" t="str">
            <v>SU0198</v>
          </cell>
          <cell r="C659" t="str">
            <v>BURGMAN STREET</v>
          </cell>
        </row>
        <row r="660">
          <cell r="B660" t="str">
            <v>SU0158</v>
          </cell>
          <cell r="C660" t="str">
            <v>GIXXER 155</v>
          </cell>
        </row>
        <row r="661">
          <cell r="B661" t="str">
            <v>SU0199</v>
          </cell>
          <cell r="C661" t="str">
            <v>BURGMAN STREET</v>
          </cell>
        </row>
        <row r="662">
          <cell r="B662" t="str">
            <v>HO0273</v>
          </cell>
          <cell r="C662" t="str">
            <v>XRM RS</v>
          </cell>
        </row>
        <row r="663">
          <cell r="B663" t="str">
            <v>HO0274</v>
          </cell>
          <cell r="C663" t="str">
            <v>XRM RS</v>
          </cell>
        </row>
        <row r="664">
          <cell r="B664" t="str">
            <v>SU0206</v>
          </cell>
          <cell r="C664" t="str">
            <v>GIXXER250</v>
          </cell>
        </row>
        <row r="665">
          <cell r="B665" t="str">
            <v>HO0275</v>
          </cell>
          <cell r="C665" t="str">
            <v>XRM RS</v>
          </cell>
        </row>
        <row r="666">
          <cell r="B666" t="str">
            <v>TR0023</v>
          </cell>
          <cell r="C666" t="str">
            <v>MAXIMA Z</v>
          </cell>
        </row>
        <row r="667">
          <cell r="B667" t="str">
            <v>YA0260</v>
          </cell>
          <cell r="C667" t="str">
            <v>YZF-R3</v>
          </cell>
        </row>
        <row r="668">
          <cell r="B668" t="str">
            <v>SK0023</v>
          </cell>
          <cell r="C668" t="str">
            <v>ARROW 150</v>
          </cell>
        </row>
        <row r="669">
          <cell r="B669" t="str">
            <v>HO0096</v>
          </cell>
          <cell r="C669" t="str">
            <v>RS125XRM RS</v>
          </cell>
        </row>
        <row r="670">
          <cell r="B670" t="str">
            <v>HO0384</v>
          </cell>
          <cell r="C670" t="str">
            <v>XRM RS</v>
          </cell>
        </row>
        <row r="671">
          <cell r="B671" t="str">
            <v>HO0385</v>
          </cell>
          <cell r="C671" t="str">
            <v>XRM RS</v>
          </cell>
        </row>
        <row r="672">
          <cell r="B672" t="str">
            <v>SU0208</v>
          </cell>
          <cell r="C672" t="str">
            <v>GIXXER SF 155</v>
          </cell>
        </row>
        <row r="673">
          <cell r="B673" t="str">
            <v>SU0207</v>
          </cell>
          <cell r="C673" t="str">
            <v>GIXXER SF 155</v>
          </cell>
        </row>
        <row r="674">
          <cell r="B674" t="str">
            <v>TR0022</v>
          </cell>
          <cell r="C674" t="str">
            <v>MAXIMA Z</v>
          </cell>
        </row>
        <row r="675">
          <cell r="B675" t="str">
            <v>TR0019</v>
          </cell>
          <cell r="C675" t="str">
            <v>MAXIMA Z</v>
          </cell>
        </row>
        <row r="676">
          <cell r="B676" t="str">
            <v>KA0105</v>
          </cell>
          <cell r="C676" t="str">
            <v>BRUSKY125</v>
          </cell>
        </row>
        <row r="677">
          <cell r="B677" t="str">
            <v>KA0106</v>
          </cell>
          <cell r="C677" t="str">
            <v>BRUSKY125</v>
          </cell>
        </row>
        <row r="678">
          <cell r="B678" t="str">
            <v>TR0025</v>
          </cell>
          <cell r="C678" t="str">
            <v>BAJAJ RE 4S FI</v>
          </cell>
        </row>
        <row r="679">
          <cell r="B679" t="str">
            <v>TR0024</v>
          </cell>
          <cell r="C679" t="str">
            <v>BAJAJ RE 4S FI</v>
          </cell>
        </row>
        <row r="680">
          <cell r="B680" t="str">
            <v>TR0026</v>
          </cell>
          <cell r="C680" t="str">
            <v>BAJAJ RE 4S FI</v>
          </cell>
        </row>
        <row r="681">
          <cell r="B681" t="str">
            <v>TR0027</v>
          </cell>
          <cell r="C681" t="str">
            <v>BAJAJ RE 4S FI</v>
          </cell>
        </row>
        <row r="682">
          <cell r="B682" t="str">
            <v>TR0028</v>
          </cell>
          <cell r="C682" t="str">
            <v>BAJAJ RE 4S FI</v>
          </cell>
        </row>
        <row r="683">
          <cell r="B683" t="str">
            <v>SU0196</v>
          </cell>
          <cell r="C683" t="str">
            <v>BURGMAN STREET</v>
          </cell>
        </row>
        <row r="684">
          <cell r="B684" t="str">
            <v>KA0108</v>
          </cell>
          <cell r="C684" t="str">
            <v>BARAKO II (KICK START)</v>
          </cell>
        </row>
        <row r="685">
          <cell r="B685" t="str">
            <v>HO0390</v>
          </cell>
          <cell r="C685" t="str">
            <v>GIORNO</v>
          </cell>
        </row>
        <row r="686">
          <cell r="B686" t="str">
            <v>HO0391</v>
          </cell>
          <cell r="C686" t="str">
            <v>GIORNO</v>
          </cell>
        </row>
        <row r="687">
          <cell r="B687" t="str">
            <v>HO0392</v>
          </cell>
          <cell r="C687" t="str">
            <v>GIORNO</v>
          </cell>
        </row>
        <row r="688">
          <cell r="B688" t="str">
            <v>HO0393</v>
          </cell>
          <cell r="C688" t="str">
            <v>GIORNO</v>
          </cell>
        </row>
        <row r="689">
          <cell r="B689" t="str">
            <v>YA0271</v>
          </cell>
          <cell r="C689" t="str">
            <v>MIO GRAVIS</v>
          </cell>
        </row>
        <row r="690">
          <cell r="B690" t="str">
            <v>SU0211</v>
          </cell>
          <cell r="C690" t="str">
            <v>SMASH(SPOKE)</v>
          </cell>
        </row>
        <row r="691">
          <cell r="B691" t="str">
            <v>YA0267</v>
          </cell>
          <cell r="C691" t="str">
            <v>MIO GRAVIS</v>
          </cell>
        </row>
        <row r="692">
          <cell r="B692" t="str">
            <v>YA0262</v>
          </cell>
          <cell r="C692" t="str">
            <v>NMAX155 FI ABS</v>
          </cell>
        </row>
        <row r="693">
          <cell r="B693" t="str">
            <v>YA0265</v>
          </cell>
          <cell r="C693" t="str">
            <v>XTZ125</v>
          </cell>
        </row>
        <row r="694">
          <cell r="B694" t="str">
            <v>YA0264</v>
          </cell>
          <cell r="C694" t="str">
            <v>NMAX155 TECHMAX</v>
          </cell>
        </row>
        <row r="695">
          <cell r="B695" t="str">
            <v>YA0263</v>
          </cell>
          <cell r="C695" t="str">
            <v>NMAX155 TECHMAX</v>
          </cell>
        </row>
        <row r="696">
          <cell r="B696" t="str">
            <v>KA0109</v>
          </cell>
          <cell r="C696" t="str">
            <v>BARAKO II (DUAL START)</v>
          </cell>
        </row>
        <row r="697">
          <cell r="B697" t="str">
            <v>YA0266</v>
          </cell>
          <cell r="C697" t="str">
            <v>XTZ125</v>
          </cell>
        </row>
        <row r="698">
          <cell r="B698" t="str">
            <v>KA0110</v>
          </cell>
          <cell r="C698" t="str">
            <v>KLX150</v>
          </cell>
        </row>
        <row r="699">
          <cell r="B699" t="str">
            <v>KA0107</v>
          </cell>
          <cell r="C699" t="str">
            <v>BRUSKY125</v>
          </cell>
        </row>
        <row r="700">
          <cell r="B700" t="str">
            <v>SK0024</v>
          </cell>
          <cell r="C700" t="str">
            <v>WIZARD</v>
          </cell>
        </row>
        <row r="701">
          <cell r="B701" t="str">
            <v>YA0261</v>
          </cell>
          <cell r="C701" t="str">
            <v>NMAX155 FI ABS</v>
          </cell>
        </row>
        <row r="702">
          <cell r="B702" t="str">
            <v>HO0389</v>
          </cell>
          <cell r="C702" t="str">
            <v>GOLDWING</v>
          </cell>
        </row>
        <row r="703">
          <cell r="B703" t="str">
            <v>YA0268</v>
          </cell>
          <cell r="C703" t="str">
            <v>MIO GRAVIS</v>
          </cell>
        </row>
        <row r="704">
          <cell r="B704" t="str">
            <v>SU0210</v>
          </cell>
          <cell r="C704" t="str">
            <v>SMASH(SPOKE)</v>
          </cell>
        </row>
        <row r="705">
          <cell r="B705" t="str">
            <v>SU0209</v>
          </cell>
          <cell r="C705" t="str">
            <v>SMASH(SPOKE)</v>
          </cell>
        </row>
        <row r="706">
          <cell r="B706" t="str">
            <v>SU0212</v>
          </cell>
          <cell r="C706" t="str">
            <v>SMASH(SPOKE)</v>
          </cell>
        </row>
        <row r="707">
          <cell r="B707" t="str">
            <v>TR0021</v>
          </cell>
          <cell r="C707" t="str">
            <v>MAXIMA Z</v>
          </cell>
        </row>
        <row r="708">
          <cell r="B708" t="str">
            <v>YA0270</v>
          </cell>
          <cell r="C708" t="str">
            <v>XMAX 300</v>
          </cell>
        </row>
        <row r="709">
          <cell r="B709" t="str">
            <v>YA0269</v>
          </cell>
          <cell r="C709" t="str">
            <v>XMAX 300</v>
          </cell>
        </row>
        <row r="710">
          <cell r="B710" t="str">
            <v>SU0214</v>
          </cell>
          <cell r="C710" t="str">
            <v>SMASH(MAGS)</v>
          </cell>
        </row>
        <row r="711">
          <cell r="B711" t="str">
            <v>SU0213</v>
          </cell>
          <cell r="C711" t="str">
            <v>SMASH(SPOKE)</v>
          </cell>
        </row>
        <row r="712">
          <cell r="B712" t="str">
            <v>HO0398</v>
          </cell>
          <cell r="C712" t="str">
            <v>CLICK125 FI SE</v>
          </cell>
        </row>
        <row r="713">
          <cell r="B713" t="str">
            <v>HO0396</v>
          </cell>
          <cell r="C713" t="str">
            <v>CLICK125 FI</v>
          </cell>
        </row>
        <row r="714">
          <cell r="B714" t="str">
            <v>HO0399</v>
          </cell>
          <cell r="C714" t="str">
            <v>CLICK125 FI SE</v>
          </cell>
        </row>
        <row r="715">
          <cell r="B715" t="str">
            <v>HO0394</v>
          </cell>
          <cell r="C715" t="str">
            <v>CLICK125 FI</v>
          </cell>
        </row>
        <row r="716">
          <cell r="B716" t="str">
            <v>HO0395</v>
          </cell>
          <cell r="C716" t="str">
            <v>CLICK125 FI</v>
          </cell>
        </row>
        <row r="717">
          <cell r="B717" t="str">
            <v>HO0400</v>
          </cell>
          <cell r="C717" t="str">
            <v>CLICK125 FI SE</v>
          </cell>
        </row>
        <row r="718">
          <cell r="B718" t="str">
            <v>SU0216</v>
          </cell>
          <cell r="C718" t="str">
            <v>GIXXER 155</v>
          </cell>
        </row>
        <row r="719">
          <cell r="B719" t="str">
            <v>YA0273</v>
          </cell>
          <cell r="C719" t="str">
            <v>MT-15</v>
          </cell>
        </row>
        <row r="720">
          <cell r="B720" t="str">
            <v>HO0406</v>
          </cell>
          <cell r="C720" t="str">
            <v>PCX160 ROADSYNC</v>
          </cell>
        </row>
        <row r="721">
          <cell r="B721" t="str">
            <v>HO0409</v>
          </cell>
          <cell r="C721" t="str">
            <v>PCX160 ROADSYNC</v>
          </cell>
        </row>
        <row r="722">
          <cell r="B722" t="str">
            <v>HO0407</v>
          </cell>
          <cell r="C722" t="str">
            <v>PCX160 ROADSYNC</v>
          </cell>
        </row>
        <row r="723">
          <cell r="B723" t="str">
            <v>HO0402</v>
          </cell>
          <cell r="C723" t="str">
            <v>XR150</v>
          </cell>
        </row>
        <row r="724">
          <cell r="B724" t="str">
            <v>HO0403</v>
          </cell>
          <cell r="C724" t="str">
            <v>CRF300</v>
          </cell>
        </row>
        <row r="725">
          <cell r="B725" t="str">
            <v>HO0401</v>
          </cell>
          <cell r="C725" t="str">
            <v>XR150</v>
          </cell>
        </row>
        <row r="726">
          <cell r="B726" t="str">
            <v>HO0397</v>
          </cell>
          <cell r="C726" t="str">
            <v>CLICK125 FI</v>
          </cell>
        </row>
        <row r="727">
          <cell r="B727" t="str">
            <v>YA0276</v>
          </cell>
          <cell r="C727" t="str">
            <v>XSR155</v>
          </cell>
        </row>
        <row r="728">
          <cell r="B728" t="str">
            <v>HO0405</v>
          </cell>
          <cell r="C728" t="str">
            <v>PCX160 ROADSYNC</v>
          </cell>
        </row>
        <row r="729">
          <cell r="B729" t="str">
            <v>YA0280</v>
          </cell>
          <cell r="C729" t="str">
            <v>YZF-R3</v>
          </cell>
        </row>
        <row r="730">
          <cell r="B730" t="str">
            <v>HO0408</v>
          </cell>
          <cell r="C730" t="str">
            <v>PCX160 STANDARD</v>
          </cell>
        </row>
        <row r="731">
          <cell r="B731" t="str">
            <v>HO0413</v>
          </cell>
          <cell r="C731" t="str">
            <v>NAVI</v>
          </cell>
        </row>
        <row r="732">
          <cell r="B732" t="str">
            <v>HO0415</v>
          </cell>
          <cell r="C732" t="str">
            <v>NAVI</v>
          </cell>
        </row>
        <row r="733">
          <cell r="B733" t="str">
            <v>HO0416</v>
          </cell>
          <cell r="C733" t="str">
            <v>NAVI</v>
          </cell>
        </row>
        <row r="734">
          <cell r="B734" t="str">
            <v>HO0414</v>
          </cell>
          <cell r="C734" t="str">
            <v>NAVI</v>
          </cell>
        </row>
        <row r="735">
          <cell r="B735" t="str">
            <v>SC0001</v>
          </cell>
          <cell r="C735" t="str">
            <v>SIDECAR</v>
          </cell>
        </row>
        <row r="736">
          <cell r="B736" t="str">
            <v>SU0215</v>
          </cell>
          <cell r="C736" t="str">
            <v>SMASH(MAGS)</v>
          </cell>
        </row>
        <row r="737">
          <cell r="B737" t="str">
            <v>YA0283</v>
          </cell>
          <cell r="C737" t="str">
            <v>FAZZIO</v>
          </cell>
        </row>
        <row r="738">
          <cell r="B738" t="str">
            <v>HO0411</v>
          </cell>
          <cell r="C738" t="str">
            <v>ADV350</v>
          </cell>
        </row>
        <row r="739">
          <cell r="B739" t="str">
            <v>HO0412</v>
          </cell>
          <cell r="C739" t="str">
            <v>ADV350</v>
          </cell>
        </row>
        <row r="740">
          <cell r="B740" t="str">
            <v>YA0274</v>
          </cell>
          <cell r="C740" t="str">
            <v>WR155</v>
          </cell>
        </row>
        <row r="741">
          <cell r="B741" t="str">
            <v>SK0027</v>
          </cell>
          <cell r="C741" t="str">
            <v>BOLT150</v>
          </cell>
        </row>
        <row r="742">
          <cell r="B742" t="str">
            <v>SK0029</v>
          </cell>
          <cell r="C742" t="str">
            <v>LANCE150</v>
          </cell>
        </row>
        <row r="743">
          <cell r="B743" t="str">
            <v>SK0028</v>
          </cell>
          <cell r="C743" t="str">
            <v>LANCE150</v>
          </cell>
        </row>
        <row r="744">
          <cell r="B744" t="str">
            <v>KA0114</v>
          </cell>
          <cell r="C744" t="str">
            <v>KLX150</v>
          </cell>
        </row>
        <row r="745">
          <cell r="B745" t="str">
            <v>YA0272</v>
          </cell>
          <cell r="C745" t="str">
            <v>MT-15</v>
          </cell>
        </row>
        <row r="746">
          <cell r="B746" t="str">
            <v>SU0218</v>
          </cell>
          <cell r="C746" t="str">
            <v>BURGMAN STREET EX</v>
          </cell>
        </row>
        <row r="747">
          <cell r="B747" t="str">
            <v>KA0113</v>
          </cell>
          <cell r="C747" t="str">
            <v>KLX300</v>
          </cell>
        </row>
        <row r="748">
          <cell r="B748" t="str">
            <v>HO0410</v>
          </cell>
          <cell r="C748" t="str">
            <v>CBR150R</v>
          </cell>
        </row>
        <row r="749">
          <cell r="B749" t="str">
            <v>YA0285</v>
          </cell>
          <cell r="C749" t="str">
            <v>MIO AEROX 155</v>
          </cell>
        </row>
        <row r="750">
          <cell r="B750" t="str">
            <v>KA0112</v>
          </cell>
          <cell r="C750" t="str">
            <v>BARAKO III FI(DUAL START)</v>
          </cell>
        </row>
        <row r="751">
          <cell r="B751" t="str">
            <v>YA0282</v>
          </cell>
          <cell r="C751" t="str">
            <v>FAZZIO</v>
          </cell>
        </row>
        <row r="752">
          <cell r="B752" t="str">
            <v>HO0417</v>
          </cell>
          <cell r="C752" t="str">
            <v>CUV e</v>
          </cell>
        </row>
        <row r="753">
          <cell r="B753" t="str">
            <v>YA0284</v>
          </cell>
          <cell r="C753" t="str">
            <v>MIO AEROX S 155</v>
          </cell>
        </row>
        <row r="754">
          <cell r="B754" t="str">
            <v>YA0281</v>
          </cell>
          <cell r="C754" t="str">
            <v>FAZZIO</v>
          </cell>
        </row>
        <row r="755">
          <cell r="B755" t="str">
            <v>HO0418</v>
          </cell>
          <cell r="C755" t="str">
            <v>EM1 e</v>
          </cell>
        </row>
        <row r="756">
          <cell r="B756" t="str">
            <v>YA0286</v>
          </cell>
          <cell r="C756" t="str">
            <v>MIO AEROX 155</v>
          </cell>
        </row>
        <row r="757">
          <cell r="B757" t="str">
            <v>YA0287</v>
          </cell>
          <cell r="C757" t="str">
            <v>MIO AEROX 155</v>
          </cell>
        </row>
        <row r="758">
          <cell r="B758" t="str">
            <v>SU0019</v>
          </cell>
          <cell r="C758" t="str">
            <v>SMASH FI(MAGS)</v>
          </cell>
        </row>
        <row r="759">
          <cell r="B759" t="str">
            <v>HO0420</v>
          </cell>
          <cell r="C759" t="str">
            <v>BEAT FI PREM</v>
          </cell>
        </row>
        <row r="760">
          <cell r="B760" t="str">
            <v>HO0422</v>
          </cell>
          <cell r="C760" t="str">
            <v>BEAT FI PREM</v>
          </cell>
        </row>
        <row r="761">
          <cell r="B761" t="str">
            <v>HO0419</v>
          </cell>
          <cell r="C761" t="str">
            <v>CRF150R</v>
          </cell>
        </row>
        <row r="762">
          <cell r="B762" t="str">
            <v>HO0421</v>
          </cell>
          <cell r="C762" t="str">
            <v>BEAT FI PREM</v>
          </cell>
        </row>
        <row r="763">
          <cell r="B763" t="str">
            <v>HO0425</v>
          </cell>
          <cell r="C763" t="str">
            <v>BEAT FI STD</v>
          </cell>
        </row>
        <row r="764">
          <cell r="B764" t="str">
            <v>HO0424</v>
          </cell>
          <cell r="C764" t="str">
            <v>BEAT FI STD</v>
          </cell>
        </row>
        <row r="765">
          <cell r="B765" t="str">
            <v>HO0423</v>
          </cell>
          <cell r="C765" t="str">
            <v>BEAT FI STD</v>
          </cell>
        </row>
        <row r="766">
          <cell r="B766" t="str">
            <v>SU0217</v>
          </cell>
          <cell r="C766" t="str">
            <v>GIXXER 155</v>
          </cell>
        </row>
        <row r="767">
          <cell r="B767" t="str">
            <v>SU0221</v>
          </cell>
          <cell r="C767" t="str">
            <v>ACCESS 125</v>
          </cell>
        </row>
        <row r="768">
          <cell r="B768" t="str">
            <v>SU0219</v>
          </cell>
          <cell r="C768" t="str">
            <v>ACCESS 125</v>
          </cell>
        </row>
        <row r="769">
          <cell r="B769" t="str">
            <v>SU0220</v>
          </cell>
          <cell r="C769" t="str">
            <v>ACCESS 125</v>
          </cell>
        </row>
        <row r="770">
          <cell r="B770" t="str">
            <v>SU0222</v>
          </cell>
          <cell r="C770" t="str">
            <v>ACCESS 125 RIDE CONNECT</v>
          </cell>
        </row>
        <row r="771">
          <cell r="B771" t="str">
            <v>SU0223</v>
          </cell>
          <cell r="C771" t="str">
            <v>RAIDER150 FI BLADE</v>
          </cell>
        </row>
        <row r="772">
          <cell r="B772" t="str">
            <v>SU0224</v>
          </cell>
          <cell r="C772" t="str">
            <v>RAIDER150 FI BLADE</v>
          </cell>
        </row>
        <row r="773">
          <cell r="B773" t="str">
            <v>SU0225</v>
          </cell>
          <cell r="C773" t="str">
            <v>RAIDER150 FI BLADE</v>
          </cell>
        </row>
        <row r="774">
          <cell r="B774" t="str">
            <v>SU0226</v>
          </cell>
          <cell r="C774" t="str">
            <v>RAIDER150 FI BLADE</v>
          </cell>
        </row>
        <row r="775">
          <cell r="B775" t="str">
            <v>SU0227</v>
          </cell>
          <cell r="C775" t="str">
            <v>RAIDER150 FI PRO</v>
          </cell>
        </row>
        <row r="776">
          <cell r="B776" t="str">
            <v>SU0228</v>
          </cell>
          <cell r="C776" t="str">
            <v>RAIDER150 FI PRO</v>
          </cell>
        </row>
        <row r="777">
          <cell r="B777" t="str">
            <v>HO0427</v>
          </cell>
          <cell r="C777" t="str">
            <v>CRF150</v>
          </cell>
        </row>
        <row r="778">
          <cell r="B778" t="str">
            <v>HO0428</v>
          </cell>
          <cell r="C778" t="str">
            <v>CRF150</v>
          </cell>
        </row>
        <row r="779">
          <cell r="B779" t="str">
            <v>YA0275</v>
          </cell>
          <cell r="C779" t="str">
            <v>WR155</v>
          </cell>
        </row>
        <row r="780">
          <cell r="B780" t="str">
            <v>HO0426</v>
          </cell>
          <cell r="C780" t="str">
            <v>CRF150</v>
          </cell>
        </row>
        <row r="781">
          <cell r="B781" t="str">
            <v>YA0288</v>
          </cell>
          <cell r="C781" t="str">
            <v>XMAX 300</v>
          </cell>
        </row>
        <row r="782">
          <cell r="B782" t="str">
            <v>KA0116</v>
          </cell>
          <cell r="C782" t="str">
            <v>BRUSKY125</v>
          </cell>
        </row>
        <row r="783">
          <cell r="B783" t="str">
            <v>KA0115</v>
          </cell>
          <cell r="C783" t="str">
            <v>BRUSKY125</v>
          </cell>
        </row>
        <row r="784">
          <cell r="B784" t="str">
            <v>KA0117</v>
          </cell>
          <cell r="C784" t="str">
            <v>BRUSKY125</v>
          </cell>
        </row>
        <row r="785">
          <cell r="B785" t="str">
            <v>SU0230</v>
          </cell>
          <cell r="C785" t="str">
            <v>SMASH FI(SPOKE)</v>
          </cell>
        </row>
        <row r="786">
          <cell r="B786" t="str">
            <v>SU0232</v>
          </cell>
          <cell r="C786" t="str">
            <v>SMASH FI(SPOKE)</v>
          </cell>
        </row>
        <row r="787">
          <cell r="B787" t="str">
            <v>YA0289</v>
          </cell>
          <cell r="C787" t="str">
            <v>XMAX 300</v>
          </cell>
        </row>
        <row r="788">
          <cell r="B788" t="str">
            <v>HO0431</v>
          </cell>
          <cell r="C788" t="str">
            <v>CLICK160 FI</v>
          </cell>
        </row>
        <row r="789">
          <cell r="B789" t="str">
            <v>HO0429</v>
          </cell>
          <cell r="C789" t="str">
            <v>CLICK160 FI</v>
          </cell>
        </row>
        <row r="790">
          <cell r="B790" t="str">
            <v>HO0430</v>
          </cell>
          <cell r="C790" t="str">
            <v>CLICK160 FI</v>
          </cell>
        </row>
        <row r="791">
          <cell r="B791" t="str">
            <v>SU0231</v>
          </cell>
          <cell r="C791" t="str">
            <v>SMASH FI(SPOKE)</v>
          </cell>
        </row>
        <row r="792">
          <cell r="B792" t="str">
            <v>HO0432</v>
          </cell>
          <cell r="C792" t="str">
            <v>WAVE RSX(DISC)</v>
          </cell>
        </row>
        <row r="793">
          <cell r="B793" t="str">
            <v>SK0031</v>
          </cell>
          <cell r="C793" t="str">
            <v>BOLT150</v>
          </cell>
        </row>
        <row r="794">
          <cell r="B794" t="str">
            <v>HO0441</v>
          </cell>
          <cell r="C794" t="str">
            <v>CLICK125 FI SE</v>
          </cell>
        </row>
        <row r="795">
          <cell r="B795" t="str">
            <v>HO0442</v>
          </cell>
          <cell r="C795" t="str">
            <v>CLICK125 FI SE</v>
          </cell>
        </row>
        <row r="796">
          <cell r="B796" t="str">
            <v>HO0433</v>
          </cell>
          <cell r="C796" t="str">
            <v>ADV160 ABS</v>
          </cell>
        </row>
        <row r="797">
          <cell r="B797" t="str">
            <v>HO0434</v>
          </cell>
          <cell r="C797" t="str">
            <v>ADV160 ABS</v>
          </cell>
        </row>
        <row r="798">
          <cell r="B798" t="str">
            <v>HO0435</v>
          </cell>
          <cell r="C798" t="str">
            <v>ADV160 ABS</v>
          </cell>
        </row>
        <row r="799">
          <cell r="B799" t="str">
            <v>HO0436</v>
          </cell>
          <cell r="C799" t="str">
            <v>ADV160 ROADSYNC</v>
          </cell>
        </row>
        <row r="800">
          <cell r="B800" t="str">
            <v>HO0437</v>
          </cell>
          <cell r="C800" t="str">
            <v>ADV160 ROADSYNC</v>
          </cell>
        </row>
        <row r="801">
          <cell r="B801" t="str">
            <v>KA0104</v>
          </cell>
          <cell r="C801" t="str">
            <v>KLX150S</v>
          </cell>
        </row>
        <row r="802">
          <cell r="B802" t="str">
            <v>KA0118</v>
          </cell>
          <cell r="C802" t="str">
            <v>KLX150S</v>
          </cell>
        </row>
        <row r="803">
          <cell r="B803" t="str">
            <v>YA0298</v>
          </cell>
          <cell r="C803" t="str">
            <v>LEXI155</v>
          </cell>
        </row>
        <row r="804">
          <cell r="B804" t="str">
            <v>YA0299</v>
          </cell>
          <cell r="C804" t="str">
            <v>LEXI155</v>
          </cell>
        </row>
        <row r="805">
          <cell r="B805" t="str">
            <v>HO0439</v>
          </cell>
          <cell r="C805" t="str">
            <v>CLICK125 FI</v>
          </cell>
        </row>
        <row r="806">
          <cell r="B806" t="str">
            <v>YA0293</v>
          </cell>
          <cell r="C806" t="str">
            <v>NMAX155 TECHMAX</v>
          </cell>
        </row>
        <row r="807">
          <cell r="B807" t="str">
            <v>HO0234</v>
          </cell>
          <cell r="C807" t="str">
            <v>ADV150</v>
          </cell>
        </row>
        <row r="808">
          <cell r="B808" t="str">
            <v>YA0292</v>
          </cell>
          <cell r="C808" t="str">
            <v>NMAX155 TECHMAX</v>
          </cell>
        </row>
        <row r="809">
          <cell r="B809" t="str">
            <v>YA0291</v>
          </cell>
          <cell r="C809" t="str">
            <v>NMAX155 FI ABS</v>
          </cell>
        </row>
        <row r="810">
          <cell r="B810" t="str">
            <v>YA0294</v>
          </cell>
          <cell r="C810" t="str">
            <v xml:space="preserve">PG-1 </v>
          </cell>
        </row>
        <row r="811">
          <cell r="B811" t="str">
            <v>HO0440</v>
          </cell>
          <cell r="C811" t="str">
            <v>CLICK125 FI</v>
          </cell>
        </row>
        <row r="812">
          <cell r="B812" t="str">
            <v>YA0295</v>
          </cell>
          <cell r="C812" t="str">
            <v>MIO I125</v>
          </cell>
        </row>
        <row r="813">
          <cell r="B813" t="str">
            <v>YA0297</v>
          </cell>
          <cell r="C813" t="str">
            <v>MIO I125</v>
          </cell>
        </row>
        <row r="814">
          <cell r="B814" t="str">
            <v>HO0438</v>
          </cell>
          <cell r="C814" t="str">
            <v>CLICK125 FI</v>
          </cell>
        </row>
        <row r="815">
          <cell r="B815" t="str">
            <v>TR0029</v>
          </cell>
          <cell r="C815" t="str">
            <v>MAXIMA CARGO</v>
          </cell>
        </row>
        <row r="816">
          <cell r="B816" t="str">
            <v>YA0296</v>
          </cell>
          <cell r="C816" t="str">
            <v>MIO I125</v>
          </cell>
        </row>
        <row r="817">
          <cell r="B817" t="str">
            <v>YA0290</v>
          </cell>
          <cell r="C817" t="str">
            <v>NMAX155 FI ABS</v>
          </cell>
        </row>
        <row r="818">
          <cell r="B818" t="str">
            <v>HO0447</v>
          </cell>
          <cell r="C818" t="str">
            <v>PCX160 STANDARD</v>
          </cell>
        </row>
        <row r="819">
          <cell r="B819" t="str">
            <v>HO0448</v>
          </cell>
          <cell r="C819" t="str">
            <v>PCX160 STANDARD</v>
          </cell>
        </row>
        <row r="820">
          <cell r="B820" t="str">
            <v>HO0443</v>
          </cell>
          <cell r="C820" t="str">
            <v>GIORNO</v>
          </cell>
        </row>
        <row r="821">
          <cell r="B821" t="str">
            <v>HO0444</v>
          </cell>
          <cell r="C821" t="str">
            <v>GIORNO</v>
          </cell>
        </row>
        <row r="822">
          <cell r="B822" t="str">
            <v>HO0445</v>
          </cell>
          <cell r="C822" t="str">
            <v>GIORNO</v>
          </cell>
        </row>
        <row r="823">
          <cell r="B823" t="str">
            <v>HO0446</v>
          </cell>
          <cell r="C823" t="str">
            <v>GIORNO</v>
          </cell>
        </row>
        <row r="824">
          <cell r="B824" t="str">
            <v>SU0246</v>
          </cell>
          <cell r="C824" t="str">
            <v>V-STROM 160</v>
          </cell>
        </row>
        <row r="825">
          <cell r="B825" t="str">
            <v>SU0247</v>
          </cell>
          <cell r="C825" t="str">
            <v>V-STROM 160</v>
          </cell>
        </row>
        <row r="826">
          <cell r="B826" t="str">
            <v>SU0244</v>
          </cell>
          <cell r="C826" t="str">
            <v>DR-160</v>
          </cell>
        </row>
        <row r="827">
          <cell r="B827" t="str">
            <v>SU0245</v>
          </cell>
          <cell r="C827" t="str">
            <v>DR-160</v>
          </cell>
        </row>
        <row r="828">
          <cell r="B828" t="str">
            <v>YA0302</v>
          </cell>
          <cell r="C828" t="str">
            <v>FAZZIO</v>
          </cell>
        </row>
        <row r="829">
          <cell r="B829" t="str">
            <v>YA0300</v>
          </cell>
          <cell r="C829" t="str">
            <v>FAZZIO</v>
          </cell>
        </row>
        <row r="830">
          <cell r="B830" t="str">
            <v>YA0301</v>
          </cell>
          <cell r="C830" t="str">
            <v>FAZZIO</v>
          </cell>
        </row>
        <row r="831">
          <cell r="B831" t="str">
            <v>HO0449</v>
          </cell>
          <cell r="C831" t="str">
            <v>EM1 e</v>
          </cell>
        </row>
        <row r="832">
          <cell r="B832" t="str">
            <v>HO0450</v>
          </cell>
          <cell r="C832" t="str">
            <v>NAVI</v>
          </cell>
        </row>
        <row r="833">
          <cell r="B833" t="str">
            <v>YA0304</v>
          </cell>
          <cell r="C833" t="str">
            <v>MIO GEAR S</v>
          </cell>
        </row>
        <row r="834">
          <cell r="B834" t="str">
            <v>SU0248</v>
          </cell>
          <cell r="C834" t="str">
            <v>SMASH(MAGS)</v>
          </cell>
        </row>
        <row r="835">
          <cell r="B835" t="str">
            <v>YA0303</v>
          </cell>
          <cell r="C835" t="str">
            <v>MIO GEAR S</v>
          </cell>
        </row>
        <row r="836">
          <cell r="B836" t="str">
            <v>YA0305</v>
          </cell>
          <cell r="C836" t="str">
            <v>MIO GEAR S</v>
          </cell>
        </row>
        <row r="837">
          <cell r="B837" t="str">
            <v>SU0260</v>
          </cell>
          <cell r="C837" t="str">
            <v>BURGMAN 15</v>
          </cell>
        </row>
        <row r="838">
          <cell r="B838" t="str">
            <v>SU0259</v>
          </cell>
          <cell r="C838" t="str">
            <v>BURGMAN 15</v>
          </cell>
        </row>
        <row r="839">
          <cell r="B839" t="str">
            <v>SU0243</v>
          </cell>
          <cell r="C839" t="str">
            <v>ACCESS 125 RIDE CONNECT</v>
          </cell>
        </row>
        <row r="840">
          <cell r="B840" t="str">
            <v>KA0120</v>
          </cell>
          <cell r="C840" t="str">
            <v>KLX150</v>
          </cell>
        </row>
        <row r="841">
          <cell r="B841" t="str">
            <v>HO0451</v>
          </cell>
          <cell r="C841" t="str">
            <v>PCX160 ROADSYNC</v>
          </cell>
        </row>
        <row r="842">
          <cell r="B842" t="str">
            <v>HO0452</v>
          </cell>
          <cell r="C842" t="str">
            <v>PCX160 ROADSYNC</v>
          </cell>
        </row>
        <row r="843">
          <cell r="B843" t="str">
            <v>KA0119</v>
          </cell>
          <cell r="C843" t="str">
            <v>KLX140</v>
          </cell>
        </row>
        <row r="844">
          <cell r="B844"/>
          <cell r="C844"/>
        </row>
        <row r="845">
          <cell r="B845"/>
          <cell r="C845"/>
        </row>
        <row r="846">
          <cell r="B846"/>
          <cell r="C846"/>
        </row>
        <row r="847">
          <cell r="B847"/>
          <cell r="C847"/>
        </row>
        <row r="848">
          <cell r="B848"/>
          <cell r="C848"/>
        </row>
        <row r="849">
          <cell r="B849"/>
          <cell r="C849"/>
        </row>
        <row r="850">
          <cell r="B850"/>
          <cell r="C850"/>
        </row>
        <row r="851">
          <cell r="B851"/>
          <cell r="C851"/>
        </row>
        <row r="852">
          <cell r="B852"/>
          <cell r="C852"/>
        </row>
        <row r="853">
          <cell r="B853"/>
          <cell r="C853"/>
        </row>
        <row r="854">
          <cell r="B854"/>
          <cell r="C854"/>
        </row>
        <row r="855">
          <cell r="B855"/>
          <cell r="C855"/>
        </row>
        <row r="856">
          <cell r="B856"/>
          <cell r="C856"/>
        </row>
        <row r="857">
          <cell r="B857"/>
          <cell r="C857"/>
        </row>
        <row r="858">
          <cell r="B858"/>
          <cell r="C858"/>
        </row>
        <row r="859">
          <cell r="B859"/>
          <cell r="C859"/>
        </row>
        <row r="860">
          <cell r="B860"/>
          <cell r="C860"/>
        </row>
        <row r="861">
          <cell r="B861"/>
          <cell r="C861"/>
        </row>
        <row r="862">
          <cell r="B862"/>
          <cell r="C862"/>
        </row>
        <row r="863">
          <cell r="B863"/>
          <cell r="C863"/>
        </row>
        <row r="864">
          <cell r="B864"/>
          <cell r="C864"/>
        </row>
        <row r="865">
          <cell r="B865"/>
          <cell r="C865"/>
        </row>
        <row r="866">
          <cell r="B866"/>
          <cell r="C866"/>
        </row>
        <row r="867">
          <cell r="B867"/>
          <cell r="C867"/>
        </row>
        <row r="868">
          <cell r="B868"/>
          <cell r="C868"/>
        </row>
        <row r="869">
          <cell r="B869"/>
          <cell r="C869"/>
        </row>
        <row r="870">
          <cell r="B870"/>
          <cell r="C870"/>
        </row>
        <row r="871">
          <cell r="B871"/>
          <cell r="C871"/>
        </row>
        <row r="872">
          <cell r="B872"/>
          <cell r="C872"/>
        </row>
        <row r="873">
          <cell r="B873"/>
          <cell r="C873"/>
        </row>
        <row r="874">
          <cell r="B874"/>
          <cell r="C874"/>
        </row>
        <row r="875">
          <cell r="B875"/>
          <cell r="C875"/>
        </row>
        <row r="876">
          <cell r="B876"/>
          <cell r="C876"/>
        </row>
        <row r="877">
          <cell r="B877"/>
          <cell r="C877"/>
        </row>
        <row r="878">
          <cell r="B878"/>
          <cell r="C878"/>
        </row>
        <row r="879">
          <cell r="B879"/>
          <cell r="C879"/>
        </row>
        <row r="880">
          <cell r="B880"/>
          <cell r="C880"/>
        </row>
        <row r="881">
          <cell r="B881"/>
          <cell r="C881"/>
        </row>
        <row r="882">
          <cell r="B882"/>
          <cell r="C882"/>
        </row>
        <row r="883">
          <cell r="B883"/>
          <cell r="C883"/>
        </row>
        <row r="884">
          <cell r="B884"/>
          <cell r="C884"/>
        </row>
        <row r="885">
          <cell r="B885"/>
          <cell r="C885"/>
        </row>
        <row r="886">
          <cell r="B886"/>
          <cell r="C886"/>
        </row>
        <row r="887">
          <cell r="B887"/>
          <cell r="C887"/>
        </row>
        <row r="888">
          <cell r="B888"/>
          <cell r="C888"/>
        </row>
        <row r="889">
          <cell r="B889"/>
          <cell r="C889"/>
        </row>
        <row r="890">
          <cell r="B890"/>
          <cell r="C890"/>
        </row>
        <row r="891">
          <cell r="B891"/>
          <cell r="C891"/>
        </row>
        <row r="892">
          <cell r="B892"/>
          <cell r="C892"/>
        </row>
        <row r="893">
          <cell r="B893"/>
          <cell r="C893"/>
        </row>
        <row r="894">
          <cell r="B894"/>
          <cell r="C894"/>
        </row>
        <row r="895">
          <cell r="B895"/>
          <cell r="C895"/>
        </row>
        <row r="896">
          <cell r="B896"/>
          <cell r="C896"/>
        </row>
        <row r="897">
          <cell r="B897"/>
          <cell r="C897"/>
        </row>
        <row r="898">
          <cell r="B898"/>
          <cell r="C898"/>
        </row>
        <row r="899">
          <cell r="B899"/>
          <cell r="C899"/>
        </row>
        <row r="900">
          <cell r="B900"/>
          <cell r="C900"/>
        </row>
        <row r="901">
          <cell r="B901"/>
          <cell r="C901"/>
        </row>
        <row r="902">
          <cell r="B902"/>
          <cell r="C902"/>
        </row>
        <row r="903">
          <cell r="B903"/>
          <cell r="C903"/>
        </row>
        <row r="904">
          <cell r="B904"/>
          <cell r="C904"/>
        </row>
        <row r="905">
          <cell r="B905"/>
          <cell r="C905"/>
        </row>
        <row r="906">
          <cell r="B906"/>
          <cell r="C906"/>
        </row>
        <row r="907">
          <cell r="B907"/>
          <cell r="C907"/>
        </row>
        <row r="908">
          <cell r="B908"/>
          <cell r="C908"/>
        </row>
        <row r="909">
          <cell r="B909"/>
          <cell r="C909"/>
        </row>
        <row r="910">
          <cell r="B910"/>
          <cell r="C910"/>
        </row>
        <row r="911">
          <cell r="B911"/>
          <cell r="C911"/>
        </row>
        <row r="912">
          <cell r="B912"/>
          <cell r="C912"/>
        </row>
        <row r="913">
          <cell r="B913"/>
          <cell r="C913"/>
        </row>
        <row r="914">
          <cell r="B914"/>
          <cell r="C914"/>
        </row>
        <row r="915">
          <cell r="B915"/>
          <cell r="C915"/>
        </row>
        <row r="916">
          <cell r="B916"/>
          <cell r="C916"/>
        </row>
        <row r="917">
          <cell r="B917"/>
          <cell r="C917"/>
        </row>
        <row r="918">
          <cell r="B918"/>
          <cell r="C918"/>
        </row>
        <row r="919">
          <cell r="B919"/>
          <cell r="C919"/>
        </row>
        <row r="920">
          <cell r="B920"/>
          <cell r="C920"/>
        </row>
        <row r="921">
          <cell r="B921"/>
          <cell r="C921"/>
        </row>
        <row r="922">
          <cell r="B922"/>
          <cell r="C922"/>
        </row>
        <row r="923">
          <cell r="B923"/>
          <cell r="C923"/>
        </row>
        <row r="924">
          <cell r="B924"/>
          <cell r="C924"/>
        </row>
        <row r="925">
          <cell r="B925"/>
          <cell r="C925"/>
        </row>
        <row r="926">
          <cell r="B926"/>
          <cell r="C926"/>
        </row>
        <row r="927">
          <cell r="B927"/>
          <cell r="C927"/>
        </row>
        <row r="928">
          <cell r="B928"/>
          <cell r="C928"/>
        </row>
        <row r="929">
          <cell r="B929"/>
          <cell r="C929"/>
        </row>
        <row r="930">
          <cell r="B930"/>
          <cell r="C930"/>
        </row>
        <row r="931">
          <cell r="B931"/>
          <cell r="C931"/>
        </row>
        <row r="932">
          <cell r="B932"/>
          <cell r="C932"/>
        </row>
        <row r="933">
          <cell r="B933"/>
          <cell r="C933"/>
        </row>
        <row r="934">
          <cell r="B934"/>
          <cell r="C934"/>
        </row>
        <row r="935">
          <cell r="B935"/>
          <cell r="C935"/>
        </row>
        <row r="936">
          <cell r="B936"/>
          <cell r="C936"/>
        </row>
        <row r="937">
          <cell r="B937"/>
          <cell r="C937"/>
        </row>
        <row r="938">
          <cell r="B938"/>
          <cell r="C938"/>
        </row>
        <row r="939">
          <cell r="B939"/>
          <cell r="C939"/>
        </row>
        <row r="940">
          <cell r="B940"/>
          <cell r="C940"/>
        </row>
        <row r="941">
          <cell r="B941"/>
          <cell r="C941"/>
        </row>
        <row r="942">
          <cell r="B942"/>
          <cell r="C942"/>
        </row>
        <row r="943">
          <cell r="B943"/>
          <cell r="C943"/>
        </row>
        <row r="944">
          <cell r="B944"/>
          <cell r="C944"/>
        </row>
        <row r="945">
          <cell r="B945"/>
          <cell r="C945"/>
        </row>
        <row r="946">
          <cell r="B946"/>
          <cell r="C946"/>
        </row>
        <row r="947">
          <cell r="B947"/>
          <cell r="C947"/>
        </row>
        <row r="948">
          <cell r="B948"/>
          <cell r="C948"/>
        </row>
        <row r="949">
          <cell r="B949"/>
          <cell r="C949"/>
        </row>
        <row r="950">
          <cell r="B950"/>
          <cell r="C950"/>
        </row>
        <row r="951">
          <cell r="B951"/>
          <cell r="C951"/>
        </row>
        <row r="952">
          <cell r="B952"/>
          <cell r="C952"/>
        </row>
        <row r="953">
          <cell r="B953"/>
          <cell r="C953"/>
        </row>
        <row r="954">
          <cell r="B954"/>
          <cell r="C954"/>
        </row>
        <row r="955">
          <cell r="B955"/>
          <cell r="C955"/>
        </row>
        <row r="956">
          <cell r="B956"/>
          <cell r="C956"/>
        </row>
        <row r="957">
          <cell r="B957"/>
          <cell r="C957"/>
        </row>
        <row r="958">
          <cell r="B958"/>
          <cell r="C958"/>
        </row>
        <row r="959">
          <cell r="B959"/>
          <cell r="C959"/>
        </row>
        <row r="960">
          <cell r="B960"/>
          <cell r="C960"/>
        </row>
        <row r="961">
          <cell r="B961"/>
          <cell r="C961"/>
        </row>
        <row r="962">
          <cell r="B962"/>
          <cell r="C962"/>
        </row>
        <row r="963">
          <cell r="B963"/>
          <cell r="C963"/>
        </row>
        <row r="964">
          <cell r="B964"/>
          <cell r="C964"/>
        </row>
        <row r="965">
          <cell r="B965"/>
          <cell r="C96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END"/>
      <sheetName val="NEW LEGEND 2026"/>
      <sheetName val="INVENTORY RAW"/>
      <sheetName val="SALES AND INVENTORY"/>
      <sheetName val="MONTHLY SALES"/>
      <sheetName val="Branch analysis"/>
      <sheetName val="AREA BRANCH"/>
      <sheetName val="LEGEND-INV"/>
      <sheetName val="STANDARD DIVIATION"/>
      <sheetName val="balance to sell total formula"/>
      <sheetName val="BALANCE TO SELL"/>
      <sheetName val="TOTAL BRANCH"/>
      <sheetName val="SALES RAW"/>
      <sheetName val="SUMMARY"/>
      <sheetName val="INVENTORY RAW AGING"/>
      <sheetName val="BRANCH PIVOT"/>
      <sheetName val="COMPANY PIVOT"/>
      <sheetName val="BRANCH&amp;COMPANY AGING DASHBOARD "/>
    </sheetNames>
    <sheetDataSet>
      <sheetData sheetId="0"/>
      <sheetData sheetId="1">
        <row r="1">
          <cell r="G1" t="str">
            <v>BARCODE</v>
          </cell>
          <cell r="H1" t="str">
            <v>DESCRIPTION</v>
          </cell>
          <cell r="I1" t="str">
            <v>BRAND</v>
          </cell>
          <cell r="J1" t="str">
            <v>COLOR</v>
          </cell>
          <cell r="M1" t="str">
            <v>LEGEND SALES AND INVENTORY</v>
          </cell>
        </row>
        <row r="2">
          <cell r="G2" t="str">
            <v>HO0003</v>
          </cell>
          <cell r="H2" t="str">
            <v>ACB125CBFH CLICK125 NEW</v>
          </cell>
          <cell r="I2" t="str">
            <v>HONDA</v>
          </cell>
          <cell r="J2" t="str">
            <v>RED/BLACK</v>
          </cell>
          <cell r="M2" t="str">
            <v>LOCATION/INV</v>
          </cell>
          <cell r="N2" t="str">
            <v>LOCATION/SALES</v>
          </cell>
          <cell r="P2" t="str">
            <v>location</v>
          </cell>
          <cell r="Q2" t="str">
            <v>BRANCHES</v>
          </cell>
          <cell r="R2" t="str">
            <v>AREA</v>
          </cell>
          <cell r="S2" t="str">
            <v>COMPANY</v>
          </cell>
        </row>
        <row r="3">
          <cell r="G3" t="str">
            <v>HO0004</v>
          </cell>
          <cell r="H3" t="str">
            <v>ACB125CBFH CLICK125 NEW</v>
          </cell>
          <cell r="I3" t="str">
            <v>HONDA</v>
          </cell>
          <cell r="J3" t="str">
            <v>BLACK</v>
          </cell>
          <cell r="M3" t="str">
            <v>H-HO/Stock</v>
          </cell>
          <cell r="P3" t="str">
            <v>GREAT WALL</v>
          </cell>
          <cell r="Q3" t="str">
            <v>GWALL</v>
          </cell>
          <cell r="S3" t="str">
            <v>HONDA</v>
          </cell>
        </row>
        <row r="4">
          <cell r="G4" t="str">
            <v>HO0005</v>
          </cell>
          <cell r="H4" t="str">
            <v>ACB125CBFH CLICK125 NEW</v>
          </cell>
          <cell r="I4" t="str">
            <v>HONDA</v>
          </cell>
          <cell r="J4" t="str">
            <v>BLACK/RED</v>
          </cell>
          <cell r="M4" t="str">
            <v>HISU/Stock</v>
          </cell>
          <cell r="N4" t="str">
            <v>EPFC ISULAN 1</v>
          </cell>
          <cell r="O4" t="str">
            <v>M1 HONDA ISULAN</v>
          </cell>
          <cell r="P4" t="str">
            <v>HSOC-ISU</v>
          </cell>
          <cell r="Q4" t="str">
            <v>ISU I</v>
          </cell>
          <cell r="R4" t="str">
            <v>AREA I</v>
          </cell>
          <cell r="S4" t="str">
            <v>HONDA</v>
          </cell>
        </row>
        <row r="5">
          <cell r="G5" t="str">
            <v>HO0006</v>
          </cell>
          <cell r="H5" t="str">
            <v>ACB125CBFH CLICK125 NEW</v>
          </cell>
          <cell r="I5" t="str">
            <v>HONDA</v>
          </cell>
          <cell r="J5" t="str">
            <v>WHITE/BLACK</v>
          </cell>
          <cell r="M5" t="str">
            <v>HSUR/Stock</v>
          </cell>
          <cell r="N5" t="str">
            <v>Honda Surallah</v>
          </cell>
          <cell r="O5" t="str">
            <v>M1 HONDA SURALLAH</v>
          </cell>
          <cell r="P5" t="str">
            <v>HSOC-ISU</v>
          </cell>
          <cell r="Q5" t="str">
            <v>ISU I</v>
          </cell>
          <cell r="R5" t="str">
            <v>AREA I</v>
          </cell>
          <cell r="S5" t="str">
            <v>HONDA</v>
          </cell>
        </row>
        <row r="6">
          <cell r="G6" t="str">
            <v>HO0007</v>
          </cell>
          <cell r="H6" t="str">
            <v>ACB150CBTHII CLICK150 NEW</v>
          </cell>
          <cell r="I6" t="str">
            <v>HONDA</v>
          </cell>
          <cell r="J6" t="str">
            <v>BROWN</v>
          </cell>
          <cell r="M6" t="str">
            <v>HKOR/Stock</v>
          </cell>
          <cell r="N6" t="str">
            <v>EPFC KORONADAL 1</v>
          </cell>
          <cell r="O6" t="str">
            <v>M1 HONDA KORONADAL</v>
          </cell>
          <cell r="P6" t="str">
            <v>HSOC-KOR</v>
          </cell>
          <cell r="Q6" t="str">
            <v>KOR I</v>
          </cell>
          <cell r="R6" t="str">
            <v>AREA V</v>
          </cell>
          <cell r="S6" t="str">
            <v>HONDA</v>
          </cell>
        </row>
        <row r="7">
          <cell r="G7" t="str">
            <v>HO0008</v>
          </cell>
          <cell r="H7" t="str">
            <v>ACB150CBTHII CLICK150 NEW</v>
          </cell>
          <cell r="I7" t="str">
            <v>HONDA</v>
          </cell>
          <cell r="J7" t="str">
            <v>BLACK</v>
          </cell>
          <cell r="M7" t="str">
            <v>HKOR/Stock</v>
          </cell>
          <cell r="N7" t="str">
            <v>Honda Koronadal</v>
          </cell>
          <cell r="O7" t="str">
            <v>M1 HONDA KORONADAL</v>
          </cell>
          <cell r="P7" t="str">
            <v>HSOC-KOR</v>
          </cell>
          <cell r="Q7" t="str">
            <v>KOR I</v>
          </cell>
          <cell r="R7" t="str">
            <v>AREA V</v>
          </cell>
          <cell r="S7" t="str">
            <v>HONDA</v>
          </cell>
        </row>
        <row r="8">
          <cell r="G8" t="str">
            <v>HO0009</v>
          </cell>
          <cell r="H8" t="str">
            <v>ACB150CBTHII CLICK150 NEW</v>
          </cell>
          <cell r="I8" t="str">
            <v>HONDA</v>
          </cell>
          <cell r="J8" t="str">
            <v>BLUE</v>
          </cell>
          <cell r="M8" t="str">
            <v>HMAR/Stock</v>
          </cell>
          <cell r="N8" t="str">
            <v>EPFC MARAMAG</v>
          </cell>
          <cell r="O8" t="str">
            <v>M1 HONDA MARAMAG</v>
          </cell>
          <cell r="P8" t="str">
            <v>HSOC-MAR</v>
          </cell>
          <cell r="Q8" t="str">
            <v>H-MARA</v>
          </cell>
          <cell r="R8" t="str">
            <v>AREA II</v>
          </cell>
          <cell r="S8" t="str">
            <v>HONDA</v>
          </cell>
        </row>
        <row r="9">
          <cell r="G9" t="str">
            <v>HO0012</v>
          </cell>
          <cell r="H9" t="str">
            <v>ACH110CBTJII BEAT FI</v>
          </cell>
          <cell r="I9" t="str">
            <v>HONDA</v>
          </cell>
          <cell r="J9" t="str">
            <v>BLUE/WHITE</v>
          </cell>
          <cell r="M9" t="str">
            <v>HMAR/Stock</v>
          </cell>
          <cell r="N9" t="str">
            <v>Honda Maramag</v>
          </cell>
          <cell r="O9" t="str">
            <v>M1 HONDA MARAMAG</v>
          </cell>
          <cell r="P9" t="str">
            <v>HSOC-MAR</v>
          </cell>
          <cell r="Q9" t="str">
            <v>H-MARA</v>
          </cell>
          <cell r="R9" t="str">
            <v>AREA II</v>
          </cell>
          <cell r="S9" t="str">
            <v>HONDA</v>
          </cell>
        </row>
        <row r="10">
          <cell r="G10" t="str">
            <v>HO0013</v>
          </cell>
          <cell r="H10" t="str">
            <v>ACH110CBTJII BEAT FI</v>
          </cell>
          <cell r="I10" t="str">
            <v>HONDA</v>
          </cell>
          <cell r="J10" t="str">
            <v>RED/WHITE</v>
          </cell>
          <cell r="M10" t="str">
            <v>HSUR/Stock</v>
          </cell>
          <cell r="N10" t="str">
            <v>EPFC SURALLAH 1</v>
          </cell>
          <cell r="O10" t="str">
            <v>M1 HONDA SURALLAH</v>
          </cell>
          <cell r="P10" t="str">
            <v>HSOC-SUR</v>
          </cell>
          <cell r="Q10" t="str">
            <v>SUR I</v>
          </cell>
          <cell r="R10" t="str">
            <v>AREA I</v>
          </cell>
          <cell r="S10" t="str">
            <v>HONDA</v>
          </cell>
        </row>
        <row r="11">
          <cell r="G11" t="str">
            <v>HO0014</v>
          </cell>
          <cell r="H11" t="str">
            <v>ACH110CBTJII BEAT FI</v>
          </cell>
          <cell r="I11" t="str">
            <v>HONDA</v>
          </cell>
          <cell r="J11" t="str">
            <v>MAGENTA/BLACK</v>
          </cell>
          <cell r="M11" t="str">
            <v>HSUR/Stock</v>
          </cell>
          <cell r="N11" t="str">
            <v>Honda Surallah</v>
          </cell>
          <cell r="O11" t="str">
            <v>M1 HONDA SURALLAH</v>
          </cell>
          <cell r="P11" t="str">
            <v>HSOC-SUR</v>
          </cell>
          <cell r="Q11" t="str">
            <v>SUR I</v>
          </cell>
          <cell r="R11" t="str">
            <v>AREA I</v>
          </cell>
          <cell r="S11" t="str">
            <v>HONDA</v>
          </cell>
        </row>
        <row r="12">
          <cell r="G12" t="str">
            <v>HO0015</v>
          </cell>
          <cell r="H12" t="str">
            <v>ACH110CSFHII BEAT110 FI NEW</v>
          </cell>
          <cell r="I12" t="str">
            <v>HONDA</v>
          </cell>
          <cell r="J12" t="str">
            <v>ORANGE/BLACK</v>
          </cell>
          <cell r="M12" t="str">
            <v>M3S/Stock</v>
          </cell>
          <cell r="N12" t="str">
            <v>3S</v>
          </cell>
          <cell r="O12" t="str">
            <v>M1 3S</v>
          </cell>
          <cell r="P12" t="str">
            <v>MUTI-3S</v>
          </cell>
          <cell r="Q12" t="str">
            <v>KOR II</v>
          </cell>
          <cell r="R12" t="str">
            <v>AREA V</v>
          </cell>
          <cell r="S12" t="str">
            <v>MUTI</v>
          </cell>
        </row>
        <row r="13">
          <cell r="G13" t="str">
            <v>HO0016</v>
          </cell>
          <cell r="H13" t="str">
            <v>ACH110CSFJ BEAT110 FI NEW</v>
          </cell>
          <cell r="I13" t="str">
            <v>HONDA</v>
          </cell>
          <cell r="J13" t="str">
            <v>MAGENTA/BLACK</v>
          </cell>
          <cell r="M13" t="str">
            <v>M3S/Stock</v>
          </cell>
          <cell r="N13" t="str">
            <v>EPFC KORONADAL 2</v>
          </cell>
          <cell r="O13" t="str">
            <v>M1 3S</v>
          </cell>
          <cell r="P13" t="str">
            <v>MUTI-3S</v>
          </cell>
          <cell r="Q13" t="str">
            <v>KOR II</v>
          </cell>
          <cell r="R13" t="str">
            <v>AREA V</v>
          </cell>
          <cell r="S13" t="str">
            <v>MUTI</v>
          </cell>
        </row>
        <row r="14">
          <cell r="G14" t="str">
            <v>HO0019</v>
          </cell>
          <cell r="H14" t="str">
            <v>ACH110CSFJ BEAT110 FI NEW</v>
          </cell>
          <cell r="I14" t="str">
            <v>HONDA</v>
          </cell>
          <cell r="J14" t="str">
            <v>BLACK</v>
          </cell>
          <cell r="M14" t="str">
            <v>MBAN/Stock</v>
          </cell>
          <cell r="N14" t="str">
            <v>EPFC BANGA</v>
          </cell>
          <cell r="O14" t="str">
            <v>M1 BANGA</v>
          </cell>
          <cell r="P14" t="str">
            <v>MUTI-BANGA</v>
          </cell>
          <cell r="Q14" t="str">
            <v>BANGA</v>
          </cell>
          <cell r="R14" t="str">
            <v>AREA I</v>
          </cell>
          <cell r="S14" t="str">
            <v>MUTI</v>
          </cell>
        </row>
        <row r="15">
          <cell r="G15" t="str">
            <v>HO0024</v>
          </cell>
          <cell r="H15" t="str">
            <v>ACG110CBTH ZOOMER X NEW</v>
          </cell>
          <cell r="I15" t="str">
            <v>HONDA</v>
          </cell>
          <cell r="J15" t="str">
            <v>RED/WHITE</v>
          </cell>
          <cell r="M15" t="str">
            <v>MBAN/Stock</v>
          </cell>
          <cell r="N15" t="str">
            <v>Banga</v>
          </cell>
          <cell r="O15" t="str">
            <v>M1 BANGA</v>
          </cell>
          <cell r="P15" t="str">
            <v>MUTI-BANGA</v>
          </cell>
          <cell r="Q15" t="str">
            <v>BANGA</v>
          </cell>
          <cell r="R15" t="str">
            <v>AREA I</v>
          </cell>
          <cell r="S15" t="str">
            <v>MUTI</v>
          </cell>
        </row>
        <row r="16">
          <cell r="G16" t="str">
            <v>HO0025</v>
          </cell>
          <cell r="H16" t="str">
            <v>ACG110CBTH ZOOMER X NEW</v>
          </cell>
          <cell r="I16" t="str">
            <v>HONDA</v>
          </cell>
          <cell r="J16" t="str">
            <v>WHITE/ORANGE</v>
          </cell>
          <cell r="M16" t="str">
            <v>MBAS/Stock</v>
          </cell>
          <cell r="N16" t="str">
            <v>EPFC BANSALAN</v>
          </cell>
          <cell r="O16" t="str">
            <v>M1 BANSALAN</v>
          </cell>
          <cell r="P16" t="str">
            <v>MUTI-BANSALAN</v>
          </cell>
          <cell r="Q16" t="str">
            <v>BANS.</v>
          </cell>
          <cell r="R16" t="str">
            <v>AREA IV</v>
          </cell>
          <cell r="S16" t="str">
            <v>MUTI</v>
          </cell>
        </row>
        <row r="17">
          <cell r="G17" t="str">
            <v>HO0028</v>
          </cell>
          <cell r="H17" t="str">
            <v>ACG110CBTJ ZOOMER</v>
          </cell>
          <cell r="I17" t="str">
            <v>HONDA</v>
          </cell>
          <cell r="J17" t="str">
            <v>BLUE/RED</v>
          </cell>
          <cell r="M17" t="str">
            <v>MBAS/Stock</v>
          </cell>
          <cell r="N17" t="str">
            <v>Bansalan</v>
          </cell>
          <cell r="O17" t="str">
            <v>M1 BANSALAN</v>
          </cell>
          <cell r="P17" t="str">
            <v>MUTI-BANSALAN</v>
          </cell>
          <cell r="Q17" t="str">
            <v>BANS.</v>
          </cell>
          <cell r="R17" t="str">
            <v>AREA IV</v>
          </cell>
          <cell r="S17" t="str">
            <v>MUTI</v>
          </cell>
        </row>
        <row r="18">
          <cell r="G18" t="str">
            <v>HO0029</v>
          </cell>
          <cell r="H18" t="str">
            <v>ACG110CBTJ ZOOMER</v>
          </cell>
          <cell r="I18" t="str">
            <v>HONDA</v>
          </cell>
          <cell r="J18" t="str">
            <v>GRAY/RED</v>
          </cell>
          <cell r="M18" t="str">
            <v>MCAB/Stock</v>
          </cell>
          <cell r="N18" t="str">
            <v>EPFC CABANTIAN</v>
          </cell>
          <cell r="O18" t="str">
            <v>M1 CABANTIAN</v>
          </cell>
          <cell r="P18" t="str">
            <v>MUTI-CAB</v>
          </cell>
          <cell r="Q18" t="str">
            <v>CAB</v>
          </cell>
          <cell r="R18" t="str">
            <v>AREA III</v>
          </cell>
          <cell r="S18" t="str">
            <v>MUTI</v>
          </cell>
        </row>
        <row r="19">
          <cell r="G19" t="str">
            <v>HO0037</v>
          </cell>
          <cell r="H19" t="str">
            <v>AFB110MDH DRUM WAVE110</v>
          </cell>
          <cell r="I19" t="str">
            <v>HONDA</v>
          </cell>
          <cell r="J19" t="str">
            <v>BLACK</v>
          </cell>
          <cell r="M19" t="str">
            <v>MCAB/Stock</v>
          </cell>
          <cell r="N19" t="str">
            <v>Cabantian</v>
          </cell>
          <cell r="O19" t="str">
            <v>M1 CABANTIAN</v>
          </cell>
          <cell r="P19" t="str">
            <v>MUTI-CAB</v>
          </cell>
          <cell r="Q19" t="str">
            <v>CAB</v>
          </cell>
          <cell r="R19" t="str">
            <v>AREA III</v>
          </cell>
          <cell r="S19" t="str">
            <v>MUTI</v>
          </cell>
        </row>
        <row r="20">
          <cell r="G20" t="str">
            <v>HO0038</v>
          </cell>
          <cell r="H20" t="str">
            <v>AFB110MDH DRUM WAVE110</v>
          </cell>
          <cell r="I20" t="str">
            <v>HONDA</v>
          </cell>
          <cell r="J20" t="str">
            <v>RED/BLACK</v>
          </cell>
          <cell r="M20" t="str">
            <v>MCAL/Stock</v>
          </cell>
          <cell r="N20" t="str">
            <v>EPFC CALINAN</v>
          </cell>
          <cell r="O20" t="str">
            <v>M2 CALINAN</v>
          </cell>
          <cell r="P20" t="str">
            <v>M2CAL/Stock</v>
          </cell>
          <cell r="Q20" t="str">
            <v>CAL</v>
          </cell>
          <cell r="R20" t="str">
            <v>AREA III</v>
          </cell>
          <cell r="S20" t="str">
            <v>MUTI</v>
          </cell>
        </row>
        <row r="21">
          <cell r="G21" t="str">
            <v>HO0039</v>
          </cell>
          <cell r="H21" t="str">
            <v>AFB110MDH DRUM WAVE110</v>
          </cell>
          <cell r="I21" t="str">
            <v>HONDA</v>
          </cell>
          <cell r="J21" t="str">
            <v>PURPLE/BLACK</v>
          </cell>
          <cell r="M21" t="str">
            <v>MCAL/Stock</v>
          </cell>
          <cell r="N21" t="str">
            <v>Calinan</v>
          </cell>
          <cell r="O21" t="str">
            <v>M2 CALINAN</v>
          </cell>
          <cell r="P21" t="str">
            <v>M2CAL/Stock</v>
          </cell>
          <cell r="Q21" t="str">
            <v>CAL</v>
          </cell>
          <cell r="R21" t="str">
            <v>AREA III</v>
          </cell>
          <cell r="S21" t="str">
            <v>MUTI</v>
          </cell>
        </row>
        <row r="22">
          <cell r="G22" t="str">
            <v>HO0040</v>
          </cell>
          <cell r="H22" t="str">
            <v>AFB110MDH DRUM WAVE110</v>
          </cell>
          <cell r="I22" t="str">
            <v>HONDA</v>
          </cell>
          <cell r="J22" t="str">
            <v>BLUE/BLACK</v>
          </cell>
          <cell r="M22" t="str">
            <v>MCAT/Stock</v>
          </cell>
          <cell r="N22" t="str">
            <v>EPFC CATALUNAN GRANDE</v>
          </cell>
          <cell r="O22" t="str">
            <v>M2 CATALUNAN GRANDE</v>
          </cell>
          <cell r="P22" t="str">
            <v>M2CAT/Stock</v>
          </cell>
          <cell r="Q22" t="str">
            <v>CATAL.</v>
          </cell>
          <cell r="R22" t="str">
            <v>AREA III</v>
          </cell>
          <cell r="S22" t="str">
            <v>MUTI</v>
          </cell>
        </row>
        <row r="23">
          <cell r="G23" t="str">
            <v>HO0042</v>
          </cell>
          <cell r="H23" t="str">
            <v>AFB110MSH DISK WAVE 110</v>
          </cell>
          <cell r="I23" t="str">
            <v>HONDA</v>
          </cell>
          <cell r="J23" t="str">
            <v>GRAY/BLACK</v>
          </cell>
          <cell r="M23" t="str">
            <v>MCAT/Stock</v>
          </cell>
          <cell r="N23" t="str">
            <v>Catalunan Grande</v>
          </cell>
          <cell r="O23" t="str">
            <v>M2 CATALUNAN GRANDE</v>
          </cell>
          <cell r="P23" t="str">
            <v>M2CAT/Stock</v>
          </cell>
          <cell r="Q23" t="str">
            <v>CATAL.</v>
          </cell>
          <cell r="R23" t="str">
            <v>AREA III</v>
          </cell>
          <cell r="S23" t="str">
            <v>MUTI</v>
          </cell>
        </row>
        <row r="24">
          <cell r="G24" t="str">
            <v>HO0043</v>
          </cell>
          <cell r="H24" t="str">
            <v>AFB110MSH DISK WAVE 110</v>
          </cell>
          <cell r="I24" t="str">
            <v>HONDA</v>
          </cell>
          <cell r="J24" t="str">
            <v>ORANGE/BLACK</v>
          </cell>
          <cell r="M24" t="str">
            <v>MDIG/Stock</v>
          </cell>
          <cell r="N24" t="str">
            <v>EPFC DIGOS</v>
          </cell>
          <cell r="O24" t="str">
            <v>M1 DIGOS</v>
          </cell>
          <cell r="P24" t="str">
            <v>MUTI-DIG</v>
          </cell>
          <cell r="Q24" t="str">
            <v>DIGOS</v>
          </cell>
          <cell r="R24" t="str">
            <v>AREA IV</v>
          </cell>
          <cell r="S24" t="str">
            <v>MUTI</v>
          </cell>
        </row>
        <row r="25">
          <cell r="G25" t="str">
            <v>HO0047</v>
          </cell>
          <cell r="H25" t="str">
            <v>CBR150RF CBR150 SPORTS BIKE NEW</v>
          </cell>
          <cell r="I25" t="str">
            <v>HONDA</v>
          </cell>
          <cell r="J25" t="str">
            <v>BLACK</v>
          </cell>
          <cell r="M25" t="str">
            <v>MDIG/Stock</v>
          </cell>
          <cell r="N25" t="str">
            <v>Digos</v>
          </cell>
          <cell r="O25" t="str">
            <v>M1 DIGOS</v>
          </cell>
          <cell r="P25" t="str">
            <v>MUTI-DIG</v>
          </cell>
          <cell r="Q25" t="str">
            <v>DIGOS</v>
          </cell>
          <cell r="R25" t="str">
            <v>AREA IV</v>
          </cell>
          <cell r="S25" t="str">
            <v>MUTI</v>
          </cell>
        </row>
        <row r="26">
          <cell r="G26" t="str">
            <v>HO0051</v>
          </cell>
          <cell r="H26" t="str">
            <v>CB150RH CB150 RH NEW CBR150</v>
          </cell>
          <cell r="I26" t="str">
            <v>HONDA</v>
          </cell>
          <cell r="J26" t="str">
            <v>RED</v>
          </cell>
          <cell r="M26" t="str">
            <v>MDONC/Stock</v>
          </cell>
          <cell r="N26" t="str">
            <v>EPFC DON CARLOS</v>
          </cell>
          <cell r="O26" t="str">
            <v>M1 DON CARLOS</v>
          </cell>
          <cell r="P26" t="str">
            <v>MUTI-DON CARLOS</v>
          </cell>
          <cell r="Q26" t="str">
            <v>DONC</v>
          </cell>
          <cell r="R26" t="str">
            <v>AREA II</v>
          </cell>
          <cell r="S26" t="str">
            <v>MUTI</v>
          </cell>
        </row>
        <row r="27">
          <cell r="G27" t="str">
            <v>HO0052</v>
          </cell>
          <cell r="H27" t="str">
            <v>CCG125WHF TMX125 ALPHA</v>
          </cell>
          <cell r="I27" t="str">
            <v>HONDA</v>
          </cell>
          <cell r="J27" t="str">
            <v>RED</v>
          </cell>
          <cell r="M27" t="str">
            <v>MDONC/Stock</v>
          </cell>
          <cell r="N27" t="str">
            <v>Don Carlos</v>
          </cell>
          <cell r="O27" t="str">
            <v>M1 DON CARLOS</v>
          </cell>
          <cell r="P27" t="str">
            <v>MUTI-DON CARLOS</v>
          </cell>
          <cell r="Q27" t="str">
            <v>DONC</v>
          </cell>
          <cell r="R27" t="str">
            <v>AREA II</v>
          </cell>
          <cell r="S27" t="str">
            <v>MUTI</v>
          </cell>
        </row>
        <row r="28">
          <cell r="G28" t="str">
            <v>HO0053</v>
          </cell>
          <cell r="H28" t="str">
            <v>CCG125WHJ FI TMX125 ALPHA/ CCG125MII TMX125 ALPHA</v>
          </cell>
          <cell r="I28" t="str">
            <v>HONDA</v>
          </cell>
          <cell r="J28" t="str">
            <v>BLACK</v>
          </cell>
          <cell r="O28" t="str">
            <v>M1 MUTI HEAD OFFICE</v>
          </cell>
          <cell r="P28" t="str">
            <v>GREAT WALL</v>
          </cell>
          <cell r="Q28" t="str">
            <v>GWALL</v>
          </cell>
          <cell r="R28" t="str">
            <v>AREA V</v>
          </cell>
          <cell r="S28" t="str">
            <v>MUTI</v>
          </cell>
        </row>
        <row r="29">
          <cell r="G29" t="str">
            <v>HO0054</v>
          </cell>
          <cell r="H29" t="str">
            <v>CCG125WHJ FI TMX125 ALPHA/ CCG125MII TMX125 ALPHA</v>
          </cell>
          <cell r="I29" t="str">
            <v>HONDA</v>
          </cell>
          <cell r="J29" t="str">
            <v>BLUE</v>
          </cell>
          <cell r="M29" t="str">
            <v>MISU/STOCK</v>
          </cell>
          <cell r="N29" t="str">
            <v>Isulan</v>
          </cell>
          <cell r="O29" t="str">
            <v>M1 ISULAN</v>
          </cell>
          <cell r="P29" t="str">
            <v>MUTI-ISU</v>
          </cell>
          <cell r="Q29" t="str">
            <v>ISU II</v>
          </cell>
          <cell r="R29" t="str">
            <v>AREA I</v>
          </cell>
          <cell r="S29" t="str">
            <v>MUTI</v>
          </cell>
        </row>
        <row r="30">
          <cell r="G30" t="str">
            <v>HO0055</v>
          </cell>
          <cell r="H30" t="str">
            <v>CGX125 ( SHMD) CB125 ELECTRIC</v>
          </cell>
          <cell r="I30" t="str">
            <v>HONDA</v>
          </cell>
          <cell r="J30" t="str">
            <v>BLACK</v>
          </cell>
          <cell r="M30" t="str">
            <v>MISU/STOCK</v>
          </cell>
          <cell r="N30" t="str">
            <v>EPFC ISULAN 2</v>
          </cell>
          <cell r="O30" t="str">
            <v>M1 ISULAN</v>
          </cell>
          <cell r="P30" t="str">
            <v>MUTI-ISU</v>
          </cell>
          <cell r="Q30" t="str">
            <v>ISU II</v>
          </cell>
          <cell r="R30" t="str">
            <v>AREA I</v>
          </cell>
          <cell r="S30" t="str">
            <v>MUTI</v>
          </cell>
        </row>
        <row r="31">
          <cell r="G31" t="str">
            <v>HO0056</v>
          </cell>
          <cell r="H31" t="str">
            <v>CGX125 ( SHMD) CB125 ELECTRIC</v>
          </cell>
          <cell r="I31" t="str">
            <v>HONDA</v>
          </cell>
          <cell r="J31" t="str">
            <v>BLUE</v>
          </cell>
          <cell r="M31" t="str">
            <v>MKAB/Stock</v>
          </cell>
          <cell r="N31" t="str">
            <v>Kabacan</v>
          </cell>
          <cell r="O31" t="str">
            <v>M1 KABACAN</v>
          </cell>
          <cell r="P31" t="str">
            <v>MKAB/Stock</v>
          </cell>
          <cell r="Q31" t="str">
            <v>KABACAN</v>
          </cell>
          <cell r="R31" t="str">
            <v>AREA IV</v>
          </cell>
          <cell r="S31" t="str">
            <v>MUTI</v>
          </cell>
        </row>
        <row r="32">
          <cell r="G32" t="str">
            <v>HO0057</v>
          </cell>
          <cell r="H32" t="str">
            <v>CGX125 ( SHMD) CB125 ELECTRIC</v>
          </cell>
          <cell r="I32" t="str">
            <v>HONDA</v>
          </cell>
          <cell r="J32" t="str">
            <v>RED</v>
          </cell>
          <cell r="M32" t="str">
            <v>MKAB/Stock</v>
          </cell>
          <cell r="N32" t="str">
            <v>EPFC KABACAN</v>
          </cell>
          <cell r="O32" t="str">
            <v>M1 KABACAN</v>
          </cell>
          <cell r="P32" t="str">
            <v>MKAB/Stock</v>
          </cell>
          <cell r="Q32" t="str">
            <v>KABACAN</v>
          </cell>
          <cell r="R32" t="str">
            <v>AREA IV</v>
          </cell>
          <cell r="S32" t="str">
            <v>MUTI</v>
          </cell>
        </row>
        <row r="33">
          <cell r="G33" t="str">
            <v>HO0058</v>
          </cell>
          <cell r="H33" t="str">
            <v>CGX125(SHD3) CB125 KICK STARTER</v>
          </cell>
          <cell r="I33" t="str">
            <v>HONDA</v>
          </cell>
          <cell r="J33" t="str">
            <v>BLACK</v>
          </cell>
          <cell r="M33" t="str">
            <v>MKID/Stock</v>
          </cell>
          <cell r="N33" t="str">
            <v>Kidapawan</v>
          </cell>
          <cell r="O33" t="str">
            <v>M1 KIDAPAWAN</v>
          </cell>
          <cell r="P33" t="str">
            <v>MUTI-KID</v>
          </cell>
          <cell r="Q33" t="str">
            <v>KID</v>
          </cell>
          <cell r="R33" t="str">
            <v>AREA IV</v>
          </cell>
          <cell r="S33" t="str">
            <v>MUTI</v>
          </cell>
        </row>
        <row r="34">
          <cell r="G34" t="str">
            <v>HO0060</v>
          </cell>
          <cell r="H34" t="str">
            <v>CGX125(SHD3) CB125 KICK STARTER</v>
          </cell>
          <cell r="I34" t="str">
            <v>HONDA</v>
          </cell>
          <cell r="J34" t="str">
            <v>VICTORY RED</v>
          </cell>
          <cell r="M34" t="str">
            <v>MKID/Stock</v>
          </cell>
          <cell r="N34" t="str">
            <v>EPFC KIDAPAWAN</v>
          </cell>
          <cell r="O34" t="str">
            <v>M1 KIDAPAWAN</v>
          </cell>
          <cell r="P34" t="str">
            <v>MUTI-KID</v>
          </cell>
          <cell r="Q34" t="str">
            <v>KID</v>
          </cell>
          <cell r="R34" t="str">
            <v>AREA IV</v>
          </cell>
          <cell r="S34" t="str">
            <v>MUTI</v>
          </cell>
        </row>
        <row r="35">
          <cell r="G35" t="str">
            <v>HO0062</v>
          </cell>
          <cell r="H35" t="str">
            <v>CRF250 LF/LH CRF250</v>
          </cell>
          <cell r="I35" t="str">
            <v>HONDA</v>
          </cell>
          <cell r="J35" t="str">
            <v>RED</v>
          </cell>
          <cell r="M35" t="str">
            <v>MLAP/Stock</v>
          </cell>
          <cell r="N35" t="str">
            <v>EPFC LAPASAN</v>
          </cell>
          <cell r="O35" t="str">
            <v>M1 LAPASAN</v>
          </cell>
          <cell r="P35" t="str">
            <v>MUTI-LAP</v>
          </cell>
          <cell r="Q35" t="str">
            <v>CDO</v>
          </cell>
          <cell r="R35" t="str">
            <v>AREA II</v>
          </cell>
          <cell r="S35" t="str">
            <v>MUTI</v>
          </cell>
        </row>
        <row r="36">
          <cell r="G36" t="str">
            <v>HO0063</v>
          </cell>
          <cell r="H36" t="str">
            <v>FS150RH RS150</v>
          </cell>
          <cell r="I36" t="str">
            <v>HONDA</v>
          </cell>
          <cell r="J36" t="str">
            <v>MAGENTA/ BLACK</v>
          </cell>
          <cell r="M36" t="str">
            <v>MLAP/Stock</v>
          </cell>
          <cell r="N36" t="str">
            <v>Lapasan</v>
          </cell>
          <cell r="O36" t="str">
            <v>M1 LAPASAN</v>
          </cell>
          <cell r="P36" t="str">
            <v>MUTI-LAP</v>
          </cell>
          <cell r="Q36" t="str">
            <v>CDO</v>
          </cell>
          <cell r="R36" t="str">
            <v>AREA II</v>
          </cell>
          <cell r="S36" t="str">
            <v>MUTI</v>
          </cell>
        </row>
        <row r="37">
          <cell r="G37" t="str">
            <v>HO0064</v>
          </cell>
          <cell r="H37" t="str">
            <v>FS150RH RS150</v>
          </cell>
          <cell r="I37" t="str">
            <v>HONDA</v>
          </cell>
          <cell r="J37" t="str">
            <v>RED/BLACK</v>
          </cell>
          <cell r="M37" t="str">
            <v>MMAL/Stock</v>
          </cell>
          <cell r="N37" t="str">
            <v>Malungon</v>
          </cell>
          <cell r="O37" t="str">
            <v>M1 MALUNGON</v>
          </cell>
          <cell r="P37" t="str">
            <v>MUTI-MAL</v>
          </cell>
          <cell r="Q37" t="str">
            <v>MAL</v>
          </cell>
          <cell r="R37" t="str">
            <v>AREA V</v>
          </cell>
          <cell r="S37" t="str">
            <v>MUTI</v>
          </cell>
        </row>
        <row r="38">
          <cell r="G38" t="str">
            <v>HO0068</v>
          </cell>
          <cell r="H38" t="str">
            <v>FS150RHIII FS150-NEW</v>
          </cell>
          <cell r="I38" t="str">
            <v>HONDA</v>
          </cell>
          <cell r="J38" t="str">
            <v>BLACK</v>
          </cell>
          <cell r="M38" t="str">
            <v>MMAL/Stock</v>
          </cell>
          <cell r="N38" t="str">
            <v>EPFC MALUNGON</v>
          </cell>
          <cell r="O38" t="str">
            <v>M1 MALUNGON</v>
          </cell>
          <cell r="P38" t="str">
            <v>MUTI-MAL</v>
          </cell>
          <cell r="Q38" t="str">
            <v>MAL</v>
          </cell>
          <cell r="R38" t="str">
            <v>AREA V</v>
          </cell>
          <cell r="S38" t="str">
            <v>MUTI</v>
          </cell>
        </row>
        <row r="39">
          <cell r="G39" t="str">
            <v>HO0069</v>
          </cell>
          <cell r="H39" t="str">
            <v>FS150RHII RS150 REPSOL-NEW</v>
          </cell>
          <cell r="I39" t="str">
            <v>HONDA</v>
          </cell>
          <cell r="J39" t="str">
            <v>ORANGE/BLACK</v>
          </cell>
          <cell r="M39" t="str">
            <v>MMARA/Stock</v>
          </cell>
          <cell r="N39" t="str">
            <v>EPFC MARAMAG</v>
          </cell>
          <cell r="O39" t="str">
            <v>M1 MARAMAG</v>
          </cell>
          <cell r="P39" t="str">
            <v>MUTI-MARAMAG</v>
          </cell>
          <cell r="Q39" t="str">
            <v>M-MAR</v>
          </cell>
          <cell r="R39" t="str">
            <v>AREA II</v>
          </cell>
          <cell r="S39" t="str">
            <v>MUTI</v>
          </cell>
        </row>
        <row r="40">
          <cell r="G40" t="str">
            <v>HO0071</v>
          </cell>
          <cell r="H40" t="str">
            <v>FS150RJII RS150</v>
          </cell>
          <cell r="I40" t="str">
            <v>HONDA</v>
          </cell>
          <cell r="J40" t="str">
            <v>WINNING RED</v>
          </cell>
          <cell r="M40" t="str">
            <v>MMARA/Stock</v>
          </cell>
          <cell r="N40" t="str">
            <v>Maramag</v>
          </cell>
          <cell r="O40" t="str">
            <v>M1 MARAMAG</v>
          </cell>
          <cell r="P40" t="str">
            <v>MUTI-MARAMAG</v>
          </cell>
          <cell r="Q40" t="str">
            <v>M-MAR</v>
          </cell>
          <cell r="R40" t="str">
            <v>AREA II</v>
          </cell>
          <cell r="S40" t="str">
            <v>MUTI</v>
          </cell>
        </row>
        <row r="41">
          <cell r="G41" t="str">
            <v>HO0072</v>
          </cell>
          <cell r="H41" t="str">
            <v>FS150R NEW RS150RG RS150</v>
          </cell>
          <cell r="I41" t="str">
            <v>HONDA</v>
          </cell>
          <cell r="J41" t="str">
            <v>RED</v>
          </cell>
          <cell r="M41" t="str">
            <v>MMBL/Stock</v>
          </cell>
          <cell r="N41" t="str">
            <v>EPFC MARBEL</v>
          </cell>
          <cell r="O41" t="str">
            <v>M1 MARBEL</v>
          </cell>
          <cell r="P41" t="str">
            <v>MBL-STR</v>
          </cell>
          <cell r="Q41" t="str">
            <v>MBL</v>
          </cell>
          <cell r="R41" t="str">
            <v>AREA V</v>
          </cell>
          <cell r="S41" t="str">
            <v>MUTI</v>
          </cell>
        </row>
        <row r="42">
          <cell r="G42" t="str">
            <v>HO0075</v>
          </cell>
          <cell r="H42" t="str">
            <v>TMXS2J FI TMX SUPREMO</v>
          </cell>
          <cell r="I42" t="str">
            <v>HONDA</v>
          </cell>
          <cell r="J42" t="str">
            <v>RED</v>
          </cell>
          <cell r="M42" t="str">
            <v>MMBL/Stock</v>
          </cell>
          <cell r="N42" t="str">
            <v>Marbel</v>
          </cell>
          <cell r="O42" t="str">
            <v>M1 MARBEL</v>
          </cell>
          <cell r="P42" t="str">
            <v>MBL-STR</v>
          </cell>
          <cell r="Q42" t="str">
            <v>MBL</v>
          </cell>
          <cell r="R42" t="str">
            <v>AREA V</v>
          </cell>
          <cell r="S42" t="str">
            <v>MUTI</v>
          </cell>
        </row>
        <row r="43">
          <cell r="G43" t="str">
            <v>HO0076</v>
          </cell>
          <cell r="H43" t="str">
            <v>TMXS2J FI TMX SUPREMO</v>
          </cell>
          <cell r="I43" t="str">
            <v>HONDA</v>
          </cell>
          <cell r="J43" t="str">
            <v>BLACK</v>
          </cell>
          <cell r="M43" t="str">
            <v>MMID/Stock</v>
          </cell>
          <cell r="N43" t="str">
            <v>Midsayap</v>
          </cell>
          <cell r="O43" t="str">
            <v>M1 MIDSAYAP</v>
          </cell>
          <cell r="P43" t="str">
            <v>MUTI-MIDSAYAP</v>
          </cell>
          <cell r="Q43" t="str">
            <v>MIDSAYAP</v>
          </cell>
          <cell r="R43" t="str">
            <v>AREA IV</v>
          </cell>
          <cell r="S43" t="str">
            <v>MUTI</v>
          </cell>
        </row>
        <row r="44">
          <cell r="G44" t="str">
            <v>HO0082</v>
          </cell>
          <cell r="H44" t="str">
            <v>CFT125MSJ FI XRM125 DUAL</v>
          </cell>
          <cell r="I44" t="str">
            <v>HONDA</v>
          </cell>
          <cell r="J44" t="str">
            <v>RED/WHITE</v>
          </cell>
          <cell r="M44" t="str">
            <v>MMID/Stock</v>
          </cell>
          <cell r="N44" t="str">
            <v>EPFC MIDSAYAP</v>
          </cell>
          <cell r="O44" t="str">
            <v>M1 MIDSAYAP</v>
          </cell>
          <cell r="P44" t="str">
            <v>MUTI-MIDSAYAP</v>
          </cell>
          <cell r="Q44" t="str">
            <v>MIDSAYAP</v>
          </cell>
          <cell r="R44" t="str">
            <v>AREA IV</v>
          </cell>
          <cell r="S44" t="str">
            <v>MUTI</v>
          </cell>
        </row>
        <row r="45">
          <cell r="G45" t="str">
            <v>HO0083</v>
          </cell>
          <cell r="H45" t="str">
            <v>CFT125MSJ FI XRM125 DUAL</v>
          </cell>
          <cell r="I45" t="str">
            <v>HONDA</v>
          </cell>
          <cell r="J45" t="str">
            <v>BLUE/WHITE</v>
          </cell>
          <cell r="M45" t="str">
            <v>MMLA/Stock</v>
          </cell>
          <cell r="N45" t="str">
            <v>Mlang</v>
          </cell>
          <cell r="O45" t="str">
            <v>M1 MLANG</v>
          </cell>
          <cell r="P45" t="str">
            <v>MUTI-MLA</v>
          </cell>
          <cell r="Q45" t="str">
            <v>M'LANG</v>
          </cell>
          <cell r="R45" t="str">
            <v>AREA IV</v>
          </cell>
          <cell r="S45" t="str">
            <v>MUTI</v>
          </cell>
        </row>
        <row r="46">
          <cell r="G46" t="str">
            <v>HO0084</v>
          </cell>
          <cell r="H46" t="str">
            <v>CFT125MSJ FI XRM125 DUAL</v>
          </cell>
          <cell r="I46" t="str">
            <v>HONDA</v>
          </cell>
          <cell r="J46" t="str">
            <v>BLACK/WHITE</v>
          </cell>
          <cell r="M46" t="str">
            <v>MMLA/Stock</v>
          </cell>
          <cell r="N46" t="str">
            <v>EPFC M'LANG</v>
          </cell>
          <cell r="O46" t="str">
            <v>M1 MLANG</v>
          </cell>
          <cell r="P46" t="str">
            <v>MUTI-MLA</v>
          </cell>
          <cell r="Q46" t="str">
            <v>M'LANG</v>
          </cell>
          <cell r="R46" t="str">
            <v>AREA IV</v>
          </cell>
          <cell r="S46" t="str">
            <v>MUTI</v>
          </cell>
        </row>
        <row r="47">
          <cell r="G47" t="str">
            <v>HO0085</v>
          </cell>
          <cell r="H47" t="str">
            <v>CFT125MSJ FI XRM125 DUAL</v>
          </cell>
          <cell r="I47" t="str">
            <v>HONDA</v>
          </cell>
          <cell r="J47" t="str">
            <v>YELLOW/WHITE</v>
          </cell>
          <cell r="M47" t="str">
            <v>MNAB/Stock</v>
          </cell>
          <cell r="N47" t="str">
            <v>EPFC NABUNTURAN</v>
          </cell>
          <cell r="O47" t="str">
            <v>M1 NABUNTURAN</v>
          </cell>
          <cell r="P47" t="str">
            <v>MUTI-NABUNTURAN</v>
          </cell>
          <cell r="Q47" t="str">
            <v>NABU.</v>
          </cell>
          <cell r="R47" t="str">
            <v>AREA III</v>
          </cell>
          <cell r="S47" t="str">
            <v>MUTI</v>
          </cell>
        </row>
        <row r="48">
          <cell r="G48" t="str">
            <v>HO0090</v>
          </cell>
          <cell r="H48" t="str">
            <v>CFT125MRCJ FI XRM125 MOTARD</v>
          </cell>
          <cell r="I48" t="str">
            <v>HONDA</v>
          </cell>
          <cell r="J48" t="str">
            <v>RED/BLACK</v>
          </cell>
          <cell r="M48" t="str">
            <v>MNAB/Stock</v>
          </cell>
          <cell r="N48" t="str">
            <v>Nabunturan</v>
          </cell>
          <cell r="O48" t="str">
            <v>M1 NABUNTURAN</v>
          </cell>
          <cell r="P48" t="str">
            <v>MUTI-NABUNTURAN</v>
          </cell>
          <cell r="Q48" t="str">
            <v>NABU.</v>
          </cell>
          <cell r="R48" t="str">
            <v>AREA III</v>
          </cell>
          <cell r="S48" t="str">
            <v>MUTI</v>
          </cell>
        </row>
        <row r="49">
          <cell r="G49" t="str">
            <v>HO0091</v>
          </cell>
          <cell r="H49" t="str">
            <v>CFT125MRCJ FI XRM125 MOTARD</v>
          </cell>
          <cell r="I49" t="str">
            <v>HONDA</v>
          </cell>
          <cell r="J49" t="str">
            <v>ORANGE/BLACK</v>
          </cell>
          <cell r="M49" t="str">
            <v>MPAN/Stock</v>
          </cell>
          <cell r="N49" t="str">
            <v>EPFC PANABO</v>
          </cell>
          <cell r="O49" t="str">
            <v>M2 PANABO</v>
          </cell>
          <cell r="P49" t="str">
            <v>M2PAN/Stock</v>
          </cell>
          <cell r="Q49" t="str">
            <v>PANABO</v>
          </cell>
          <cell r="R49" t="str">
            <v>AREA III</v>
          </cell>
          <cell r="S49" t="str">
            <v>MUTI</v>
          </cell>
        </row>
        <row r="50">
          <cell r="G50" t="str">
            <v>HO0095</v>
          </cell>
          <cell r="H50" t="str">
            <v>CFT125 MRJ FI XRM125 OFFROAD</v>
          </cell>
          <cell r="I50" t="str">
            <v>HONDA</v>
          </cell>
          <cell r="J50" t="str">
            <v>BLACK</v>
          </cell>
          <cell r="M50" t="str">
            <v>MPAN/Stock</v>
          </cell>
          <cell r="N50" t="str">
            <v>Panabo</v>
          </cell>
          <cell r="O50" t="str">
            <v>M2 PANABO</v>
          </cell>
          <cell r="P50" t="str">
            <v>M2PAN/Stock</v>
          </cell>
          <cell r="Q50" t="str">
            <v>PANABO</v>
          </cell>
          <cell r="R50" t="str">
            <v>AREA III</v>
          </cell>
          <cell r="S50" t="str">
            <v>MUTI</v>
          </cell>
        </row>
        <row r="51">
          <cell r="G51" t="str">
            <v>HO0096</v>
          </cell>
          <cell r="H51" t="str">
            <v>ZN125MJ XRM125 RS</v>
          </cell>
          <cell r="I51" t="str">
            <v>HONDA</v>
          </cell>
          <cell r="J51" t="str">
            <v>RED/BLACK</v>
          </cell>
          <cell r="M51" t="str">
            <v>MPOL/Stock</v>
          </cell>
          <cell r="N51" t="str">
            <v>EPFC POLOMOLOK</v>
          </cell>
          <cell r="O51" t="str">
            <v>M1 POLOMOLOK</v>
          </cell>
          <cell r="P51" t="str">
            <v>MUTI-POL</v>
          </cell>
          <cell r="Q51" t="str">
            <v>POL</v>
          </cell>
          <cell r="R51" t="str">
            <v>AREA V</v>
          </cell>
          <cell r="S51" t="str">
            <v>MUTI</v>
          </cell>
        </row>
        <row r="52">
          <cell r="G52" t="str">
            <v>HO0097</v>
          </cell>
          <cell r="H52" t="str">
            <v>ZN125MJ XRM125 RS</v>
          </cell>
          <cell r="I52" t="str">
            <v>HONDA</v>
          </cell>
          <cell r="J52" t="str">
            <v>BLACK/GRAY</v>
          </cell>
          <cell r="M52" t="str">
            <v>MPOL/Stock</v>
          </cell>
          <cell r="N52" t="str">
            <v>Polomolok</v>
          </cell>
          <cell r="O52" t="str">
            <v>M1 POLOMOLOK</v>
          </cell>
          <cell r="P52" t="str">
            <v>MUTI-POL</v>
          </cell>
          <cell r="Q52" t="str">
            <v>POL</v>
          </cell>
          <cell r="R52" t="str">
            <v>AREA V</v>
          </cell>
          <cell r="S52" t="str">
            <v>MUTI</v>
          </cell>
        </row>
        <row r="53">
          <cell r="G53" t="str">
            <v>HO0098</v>
          </cell>
          <cell r="H53" t="str">
            <v>ZN125MJ XRM125 RS</v>
          </cell>
          <cell r="I53" t="str">
            <v>HONDA</v>
          </cell>
          <cell r="J53" t="str">
            <v>YELLOW/BLACK</v>
          </cell>
          <cell r="M53" t="str">
            <v>MQUEZ/Stock</v>
          </cell>
          <cell r="N53" t="str">
            <v>EPFC QUEZON</v>
          </cell>
          <cell r="O53" t="str">
            <v>M1 QUEZON</v>
          </cell>
          <cell r="P53" t="str">
            <v>MUTI-QUEZON</v>
          </cell>
          <cell r="Q53" t="str">
            <v>QUEZON</v>
          </cell>
          <cell r="R53" t="str">
            <v>AREA II</v>
          </cell>
          <cell r="S53" t="str">
            <v>MUTI</v>
          </cell>
        </row>
        <row r="54">
          <cell r="G54" t="str">
            <v>HO0099</v>
          </cell>
          <cell r="H54" t="str">
            <v>ZN125MJ XRM125 RS</v>
          </cell>
          <cell r="I54" t="str">
            <v>HONDA</v>
          </cell>
          <cell r="J54" t="str">
            <v>ORANGE/BLACK</v>
          </cell>
          <cell r="M54" t="str">
            <v>MQUEZ/Stock</v>
          </cell>
          <cell r="N54" t="str">
            <v>Muti Quezon</v>
          </cell>
          <cell r="O54" t="str">
            <v>M1 QUEZON</v>
          </cell>
          <cell r="P54" t="str">
            <v>MUTI-QUEZON</v>
          </cell>
          <cell r="Q54" t="str">
            <v>QUEZON</v>
          </cell>
          <cell r="R54" t="str">
            <v>AREA II</v>
          </cell>
          <cell r="S54" t="str">
            <v>MUTI</v>
          </cell>
        </row>
        <row r="55">
          <cell r="G55" t="str">
            <v>HO0103</v>
          </cell>
          <cell r="H55" t="str">
            <v>CCG125WHJ FI TMX125 ALPHA/ CCG125MII TMX125 ALPHA</v>
          </cell>
          <cell r="I55" t="str">
            <v>HONDA</v>
          </cell>
          <cell r="J55" t="str">
            <v>RED</v>
          </cell>
          <cell r="M55" t="str">
            <v>MSAM/Stock</v>
          </cell>
          <cell r="N55" t="str">
            <v>EPFC SAMAL</v>
          </cell>
          <cell r="O55" t="str">
            <v>M2 SAMAL</v>
          </cell>
          <cell r="P55" t="str">
            <v>M2SAM/Stock</v>
          </cell>
          <cell r="Q55" t="str">
            <v>SAMAL</v>
          </cell>
          <cell r="R55" t="str">
            <v>AREA III</v>
          </cell>
          <cell r="S55" t="str">
            <v>MUTI</v>
          </cell>
        </row>
        <row r="56">
          <cell r="G56" t="str">
            <v>HO0104</v>
          </cell>
          <cell r="H56" t="str">
            <v>CFT125 MRJD XRM125 OFFROAD RALLY</v>
          </cell>
          <cell r="I56" t="str">
            <v>HONDA</v>
          </cell>
          <cell r="J56" t="str">
            <v>RED</v>
          </cell>
          <cell r="M56" t="str">
            <v>MSAM/Stock</v>
          </cell>
          <cell r="N56" t="str">
            <v>Samal</v>
          </cell>
          <cell r="O56" t="str">
            <v>M2 SAMAL</v>
          </cell>
          <cell r="P56" t="str">
            <v>M2SAM/Stock</v>
          </cell>
          <cell r="Q56" t="str">
            <v>SAMAL</v>
          </cell>
          <cell r="R56" t="str">
            <v>AREA III</v>
          </cell>
          <cell r="S56" t="str">
            <v>MUTI</v>
          </cell>
        </row>
        <row r="57">
          <cell r="G57" t="str">
            <v>HO0107</v>
          </cell>
          <cell r="H57" t="str">
            <v>XR150 LEKJ XR150L EURO 3</v>
          </cell>
          <cell r="I57" t="str">
            <v>HONDA</v>
          </cell>
          <cell r="J57" t="str">
            <v>BLACK</v>
          </cell>
          <cell r="M57" t="str">
            <v>MSNF/Stock</v>
          </cell>
          <cell r="N57" t="str">
            <v>San Francisco</v>
          </cell>
          <cell r="O57" t="str">
            <v>M1 SAN FRANCISCO</v>
          </cell>
          <cell r="P57" t="str">
            <v>MUTI-SAN FRANS</v>
          </cell>
          <cell r="Q57" t="str">
            <v>SAN FRANZ</v>
          </cell>
          <cell r="R57" t="str">
            <v>AREA III</v>
          </cell>
          <cell r="S57" t="str">
            <v>MUTI</v>
          </cell>
        </row>
        <row r="58">
          <cell r="G58" t="str">
            <v>HO0108</v>
          </cell>
          <cell r="H58" t="str">
            <v>XR150 LEKJ XR150L EURO 3</v>
          </cell>
          <cell r="I58" t="str">
            <v>HONDA</v>
          </cell>
          <cell r="J58" t="str">
            <v>RED</v>
          </cell>
          <cell r="M58" t="str">
            <v>MSNF/Stock</v>
          </cell>
          <cell r="N58" t="str">
            <v>EPFC SAN FRANCISCO</v>
          </cell>
          <cell r="O58" t="str">
            <v>M1 SAN FRANCISCO</v>
          </cell>
          <cell r="P58" t="str">
            <v>MUTI-SAN FRANS</v>
          </cell>
          <cell r="Q58" t="str">
            <v>SAN FRANZ</v>
          </cell>
          <cell r="R58" t="str">
            <v>AREA III</v>
          </cell>
          <cell r="S58" t="str">
            <v>MUTI</v>
          </cell>
        </row>
        <row r="59">
          <cell r="G59" t="str">
            <v>HO0111</v>
          </cell>
          <cell r="H59" t="str">
            <v>CRF150 LH</v>
          </cell>
          <cell r="I59" t="str">
            <v>HONDA</v>
          </cell>
          <cell r="J59" t="str">
            <v>RED</v>
          </cell>
          <cell r="M59" t="str">
            <v>MSUR/Stock</v>
          </cell>
          <cell r="N59" t="str">
            <v>EPFC SURALLAH 2</v>
          </cell>
          <cell r="O59" t="str">
            <v>M1 SURALLAH</v>
          </cell>
          <cell r="P59" t="str">
            <v>MUTI-SUR</v>
          </cell>
          <cell r="Q59" t="str">
            <v>SUR II</v>
          </cell>
          <cell r="R59" t="str">
            <v>AREA I</v>
          </cell>
          <cell r="S59" t="str">
            <v>MUTI</v>
          </cell>
        </row>
        <row r="60">
          <cell r="G60" t="str">
            <v>HO0112</v>
          </cell>
          <cell r="H60" t="str">
            <v>ACH110CSFJII BEAT 110 FI</v>
          </cell>
          <cell r="I60" t="str">
            <v>HONDA</v>
          </cell>
          <cell r="J60" t="str">
            <v>BLACK/RED</v>
          </cell>
          <cell r="M60" t="str">
            <v>MSUR/Stock</v>
          </cell>
          <cell r="N60" t="str">
            <v>Surallah</v>
          </cell>
          <cell r="O60" t="str">
            <v>M1 SURALLAH</v>
          </cell>
          <cell r="P60" t="str">
            <v>MUTI-SUR</v>
          </cell>
          <cell r="Q60" t="str">
            <v>SUR II</v>
          </cell>
          <cell r="R60" t="str">
            <v>AREA I</v>
          </cell>
          <cell r="S60" t="str">
            <v>MUTI</v>
          </cell>
        </row>
        <row r="61">
          <cell r="G61" t="str">
            <v>HO0113</v>
          </cell>
          <cell r="H61" t="str">
            <v>ACH110CSFJII BEAT 110 FI</v>
          </cell>
          <cell r="I61" t="str">
            <v>HONDA</v>
          </cell>
          <cell r="J61" t="str">
            <v>MAGENTA/BLACK</v>
          </cell>
          <cell r="M61" t="str">
            <v>MTAC/Stock</v>
          </cell>
          <cell r="N61" t="str">
            <v>EPFC TACURONG</v>
          </cell>
          <cell r="O61" t="str">
            <v>M1 TACURONG</v>
          </cell>
          <cell r="P61" t="str">
            <v>MUTI-TAC</v>
          </cell>
          <cell r="Q61" t="str">
            <v>TAC</v>
          </cell>
          <cell r="R61" t="str">
            <v>AREA I</v>
          </cell>
          <cell r="S61" t="str">
            <v>MUTI</v>
          </cell>
        </row>
        <row r="62">
          <cell r="G62" t="str">
            <v>HO0114</v>
          </cell>
          <cell r="H62" t="str">
            <v>ACH110CSFJII BEAT 110 FI</v>
          </cell>
          <cell r="I62" t="str">
            <v>HONDA</v>
          </cell>
          <cell r="J62" t="str">
            <v>ORANGE</v>
          </cell>
          <cell r="M62" t="str">
            <v>MTAC/Stock</v>
          </cell>
          <cell r="N62" t="str">
            <v>Tacurong</v>
          </cell>
          <cell r="O62" t="str">
            <v>M1 TACURONG</v>
          </cell>
          <cell r="P62" t="str">
            <v>MUTI-TAC</v>
          </cell>
          <cell r="Q62" t="str">
            <v>TAC</v>
          </cell>
          <cell r="R62" t="str">
            <v>AREA I</v>
          </cell>
          <cell r="S62" t="str">
            <v>MUTI</v>
          </cell>
        </row>
        <row r="63">
          <cell r="G63" t="str">
            <v>HO0115</v>
          </cell>
          <cell r="H63" t="str">
            <v>ACH110CSFJII BEAT 110 FI</v>
          </cell>
          <cell r="I63" t="str">
            <v>HONDA</v>
          </cell>
          <cell r="J63" t="str">
            <v>WHITE</v>
          </cell>
          <cell r="M63" t="str">
            <v>MTAG/Stock</v>
          </cell>
          <cell r="N63" t="str">
            <v>EPFC TAGUM</v>
          </cell>
          <cell r="O63" t="str">
            <v>M2 TAGUM 1</v>
          </cell>
          <cell r="P63" t="str">
            <v>M2TAG1/Stock</v>
          </cell>
          <cell r="Q63" t="str">
            <v>TAGUM</v>
          </cell>
          <cell r="R63" t="str">
            <v>AREA III</v>
          </cell>
          <cell r="S63" t="str">
            <v>MUTI</v>
          </cell>
        </row>
        <row r="64">
          <cell r="G64" t="str">
            <v>HO0116</v>
          </cell>
          <cell r="H64" t="str">
            <v>ACH110CSFJII BEAT 110 FI</v>
          </cell>
          <cell r="I64" t="str">
            <v>HONDA</v>
          </cell>
          <cell r="J64" t="str">
            <v>BLACK/YELLOW</v>
          </cell>
          <cell r="M64" t="str">
            <v>MTAG1/Stock</v>
          </cell>
          <cell r="N64" t="str">
            <v>Tagum1</v>
          </cell>
          <cell r="O64" t="str">
            <v>M2 TAGUM 1</v>
          </cell>
          <cell r="P64" t="str">
            <v>M2TAG1/Stock</v>
          </cell>
          <cell r="Q64" t="str">
            <v>TAGUM</v>
          </cell>
          <cell r="R64" t="str">
            <v>AREA III</v>
          </cell>
          <cell r="S64" t="str">
            <v>MUTI</v>
          </cell>
        </row>
        <row r="65">
          <cell r="G65" t="str">
            <v>HO0118</v>
          </cell>
          <cell r="H65" t="str">
            <v>WW150AK PCX150/WW150AL PCX150</v>
          </cell>
          <cell r="I65" t="str">
            <v>HONDA</v>
          </cell>
          <cell r="J65" t="str">
            <v>SILVER</v>
          </cell>
          <cell r="M65" t="str">
            <v>MTAG2/Stock</v>
          </cell>
          <cell r="N65" t="str">
            <v>EPFC TAGUM 2</v>
          </cell>
          <cell r="O65" t="str">
            <v>M2 TAGUM 2</v>
          </cell>
          <cell r="P65" t="str">
            <v>M2TAG2/Stock</v>
          </cell>
          <cell r="Q65" t="str">
            <v>TAGUM 2</v>
          </cell>
          <cell r="R65" t="str">
            <v>AREA III</v>
          </cell>
          <cell r="S65" t="str">
            <v>MUTI</v>
          </cell>
        </row>
        <row r="66">
          <cell r="G66" t="str">
            <v>HO0120</v>
          </cell>
          <cell r="H66" t="str">
            <v>AFB110MSH DISK WAVE 110</v>
          </cell>
          <cell r="I66" t="str">
            <v>HONDA</v>
          </cell>
          <cell r="J66" t="str">
            <v>GRAY</v>
          </cell>
          <cell r="M66" t="str">
            <v>MTAG2/Stock</v>
          </cell>
          <cell r="N66" t="str">
            <v>Tagum 2</v>
          </cell>
          <cell r="O66" t="str">
            <v>M2 TAGUM 2</v>
          </cell>
          <cell r="P66" t="str">
            <v>M2TAG2/Stock</v>
          </cell>
          <cell r="Q66" t="str">
            <v>TAGUM 2</v>
          </cell>
          <cell r="R66" t="str">
            <v>AREA III</v>
          </cell>
          <cell r="S66" t="str">
            <v>MUTI</v>
          </cell>
        </row>
        <row r="67">
          <cell r="G67" t="str">
            <v>HO0121</v>
          </cell>
          <cell r="H67" t="str">
            <v>AFB110MSH DISK WAVE 110</v>
          </cell>
          <cell r="I67" t="str">
            <v>HONDA</v>
          </cell>
          <cell r="J67" t="str">
            <v>RED/BLACK</v>
          </cell>
          <cell r="M67" t="str">
            <v>MTUP/Stock</v>
          </cell>
          <cell r="N67" t="str">
            <v>EPFC TUPI</v>
          </cell>
          <cell r="O67" t="str">
            <v>M1 TUPI</v>
          </cell>
          <cell r="P67" t="str">
            <v>MUTI-TUPI</v>
          </cell>
          <cell r="Q67" t="str">
            <v>TUPI</v>
          </cell>
          <cell r="R67" t="str">
            <v>AREA V</v>
          </cell>
          <cell r="S67" t="str">
            <v>MUTI</v>
          </cell>
        </row>
        <row r="68">
          <cell r="G68" t="str">
            <v>HO0122</v>
          </cell>
          <cell r="H68" t="str">
            <v>AFB110MDH DRUM WAVE110</v>
          </cell>
          <cell r="I68" t="str">
            <v>HONDA</v>
          </cell>
          <cell r="J68" t="str">
            <v>GRAY</v>
          </cell>
          <cell r="M68" t="str">
            <v>MTUP/Stock</v>
          </cell>
          <cell r="N68" t="str">
            <v>Tupi</v>
          </cell>
          <cell r="O68" t="str">
            <v>M1 TUPI</v>
          </cell>
          <cell r="P68" t="str">
            <v>MUTI-TUPI</v>
          </cell>
          <cell r="Q68" t="str">
            <v>TUPI</v>
          </cell>
          <cell r="R68" t="str">
            <v>AREA V</v>
          </cell>
          <cell r="S68" t="str">
            <v>MUTI</v>
          </cell>
        </row>
        <row r="69">
          <cell r="G69" t="str">
            <v>HO0123</v>
          </cell>
          <cell r="H69" t="str">
            <v>AFB110MDH DRUM WAVE110</v>
          </cell>
          <cell r="I69" t="str">
            <v>HONDA</v>
          </cell>
          <cell r="J69" t="str">
            <v>YELLOW/BLACK</v>
          </cell>
          <cell r="M69" t="str">
            <v>MVAL/Stock</v>
          </cell>
          <cell r="N69" t="str">
            <v>Valencia</v>
          </cell>
          <cell r="O69" t="str">
            <v>M1 VALENCIA</v>
          </cell>
          <cell r="P69" t="str">
            <v>MUTI-VAL</v>
          </cell>
          <cell r="Q69" t="str">
            <v>VAL</v>
          </cell>
          <cell r="R69" t="str">
            <v>AREA II</v>
          </cell>
          <cell r="S69" t="str">
            <v>MUTI</v>
          </cell>
        </row>
        <row r="70">
          <cell r="G70" t="str">
            <v>HO0124</v>
          </cell>
          <cell r="H70" t="str">
            <v>AFB110MDH DRUM WAVE110</v>
          </cell>
          <cell r="I70" t="str">
            <v>HONDA</v>
          </cell>
          <cell r="J70" t="str">
            <v>ORANGE/BLACK</v>
          </cell>
          <cell r="M70" t="str">
            <v>MVAL/Stock</v>
          </cell>
          <cell r="N70" t="str">
            <v>EPFC VALENCIA</v>
          </cell>
          <cell r="O70" t="str">
            <v>M1 VALENCIA</v>
          </cell>
          <cell r="P70" t="str">
            <v>MUTI-VAL</v>
          </cell>
          <cell r="Q70" t="str">
            <v>VAL</v>
          </cell>
          <cell r="R70" t="str">
            <v>AREA II</v>
          </cell>
          <cell r="S70" t="str">
            <v>MUTI</v>
          </cell>
        </row>
        <row r="71">
          <cell r="G71" t="str">
            <v>HO0125</v>
          </cell>
          <cell r="H71" t="str">
            <v>CRF250RLJ</v>
          </cell>
          <cell r="I71" t="str">
            <v>HONDA</v>
          </cell>
          <cell r="J71" t="str">
            <v>RED</v>
          </cell>
          <cell r="M71" t="str">
            <v>MBUT/Stock</v>
          </cell>
          <cell r="N71" t="str">
            <v>EPFC BUTUAN</v>
          </cell>
          <cell r="O71" t="str">
            <v>M1 BUTUAN</v>
          </cell>
          <cell r="Q71" t="str">
            <v>BUTUAN</v>
          </cell>
          <cell r="R71" t="str">
            <v>AREA VI</v>
          </cell>
          <cell r="S71" t="str">
            <v>MUTI</v>
          </cell>
        </row>
        <row r="72">
          <cell r="G72" t="str">
            <v>HO0128</v>
          </cell>
          <cell r="H72" t="str">
            <v>CBR150RJ</v>
          </cell>
          <cell r="I72" t="str">
            <v>HONDA</v>
          </cell>
          <cell r="J72" t="str">
            <v>BLACK</v>
          </cell>
          <cell r="M72" t="str">
            <v>MBUT/Stock</v>
          </cell>
          <cell r="N72" t="str">
            <v>Butuan</v>
          </cell>
          <cell r="O72" t="str">
            <v>M1 BUTUAN</v>
          </cell>
          <cell r="Q72" t="str">
            <v>BUTUAN</v>
          </cell>
          <cell r="R72" t="str">
            <v>AREA VI</v>
          </cell>
          <cell r="S72" t="str">
            <v>MUTI</v>
          </cell>
        </row>
        <row r="73">
          <cell r="G73" t="str">
            <v>HO0129</v>
          </cell>
          <cell r="H73" t="str">
            <v>ZN125MK/ZN125 MM</v>
          </cell>
          <cell r="I73" t="str">
            <v>HONDA</v>
          </cell>
          <cell r="J73" t="str">
            <v>ORANGE/BLACK</v>
          </cell>
          <cell r="M73" t="str">
            <v>ALA/Stock</v>
          </cell>
          <cell r="N73" t="str">
            <v>EPFC ALABEL</v>
          </cell>
          <cell r="O73" t="str">
            <v>M1 ALABEL</v>
          </cell>
          <cell r="Q73" t="str">
            <v>ALABEL</v>
          </cell>
          <cell r="R73" t="str">
            <v>AREA V</v>
          </cell>
          <cell r="S73" t="str">
            <v>MUTI</v>
          </cell>
        </row>
        <row r="74">
          <cell r="G74" t="str">
            <v>HO0130</v>
          </cell>
          <cell r="H74" t="str">
            <v>ZN125MK/ZN125 MM</v>
          </cell>
          <cell r="I74" t="str">
            <v>HONDA</v>
          </cell>
          <cell r="J74" t="str">
            <v>BLUE/BLACK</v>
          </cell>
          <cell r="M74" t="str">
            <v>ALA/Stock</v>
          </cell>
          <cell r="N74" t="str">
            <v>Alabel</v>
          </cell>
          <cell r="O74" t="str">
            <v>M1 ALABEL</v>
          </cell>
          <cell r="Q74" t="str">
            <v>ALABEL</v>
          </cell>
          <cell r="R74" t="str">
            <v>AREA V</v>
          </cell>
          <cell r="S74" t="str">
            <v>MUTI</v>
          </cell>
        </row>
        <row r="75">
          <cell r="G75" t="str">
            <v>HO0131</v>
          </cell>
          <cell r="H75" t="str">
            <v>ZN125MK/ZN125 MM</v>
          </cell>
          <cell r="I75" t="str">
            <v>HONDA</v>
          </cell>
          <cell r="J75" t="str">
            <v>RED/BLACK</v>
          </cell>
          <cell r="M75" t="str">
            <v>M-HO/Stock</v>
          </cell>
          <cell r="O75" t="str">
            <v>GREATWALL</v>
          </cell>
          <cell r="P75" t="str">
            <v>GREAT WALL</v>
          </cell>
          <cell r="Q75" t="str">
            <v>GWALL</v>
          </cell>
          <cell r="S75" t="str">
            <v>MUTI</v>
          </cell>
        </row>
        <row r="76">
          <cell r="G76" t="str">
            <v>HO0131</v>
          </cell>
          <cell r="H76" t="str">
            <v>ZN125MK/ZN125 MM</v>
          </cell>
          <cell r="I76" t="str">
            <v>HONDA</v>
          </cell>
          <cell r="J76" t="str">
            <v>RED/BLACK</v>
          </cell>
          <cell r="M76" t="str">
            <v>MBAY/Stock</v>
          </cell>
          <cell r="N76" t="str">
            <v>Bayugan</v>
          </cell>
          <cell r="O76" t="str">
            <v>M2 BAYUGAN</v>
          </cell>
          <cell r="P76" t="str">
            <v>M2BAY/Stock</v>
          </cell>
          <cell r="Q76" t="str">
            <v>BAYUGAN</v>
          </cell>
          <cell r="R76" t="str">
            <v>AREA VI</v>
          </cell>
          <cell r="S76" t="str">
            <v>MUTI</v>
          </cell>
        </row>
        <row r="77">
          <cell r="G77" t="str">
            <v>HO0131</v>
          </cell>
          <cell r="H77" t="str">
            <v>ZN125MK/ZN125 MM</v>
          </cell>
          <cell r="I77" t="str">
            <v>HONDA</v>
          </cell>
          <cell r="J77" t="str">
            <v>RED/BLACK</v>
          </cell>
          <cell r="M77" t="str">
            <v>MBAY/Stock</v>
          </cell>
          <cell r="N77" t="str">
            <v>EPFC BAYUGAN</v>
          </cell>
          <cell r="O77" t="str">
            <v>M2 BAYUGAN</v>
          </cell>
          <cell r="P77" t="str">
            <v>M2BAY/Stock</v>
          </cell>
          <cell r="Q77" t="str">
            <v>BAYUGAN</v>
          </cell>
          <cell r="R77" t="str">
            <v>AREA VI</v>
          </cell>
          <cell r="S77" t="str">
            <v>MUTI</v>
          </cell>
        </row>
        <row r="78">
          <cell r="G78" t="str">
            <v>HO0132</v>
          </cell>
          <cell r="H78" t="str">
            <v>ZN125MK/ZN125 MM</v>
          </cell>
          <cell r="I78" t="str">
            <v>HONDA</v>
          </cell>
          <cell r="J78" t="str">
            <v>GRAY</v>
          </cell>
          <cell r="O78" t="str">
            <v>M2 MARBEL-MC</v>
          </cell>
          <cell r="P78" t="str">
            <v>MBL-STR</v>
          </cell>
          <cell r="Q78" t="str">
            <v>MBL</v>
          </cell>
          <cell r="R78" t="str">
            <v>AREA V</v>
          </cell>
          <cell r="S78" t="str">
            <v>MUTI</v>
          </cell>
        </row>
        <row r="79">
          <cell r="G79" t="str">
            <v>HO0133</v>
          </cell>
          <cell r="H79" t="str">
            <v>CRF150 LH</v>
          </cell>
          <cell r="I79" t="str">
            <v>HONDA</v>
          </cell>
          <cell r="J79" t="str">
            <v>RED</v>
          </cell>
          <cell r="M79" t="str">
            <v>MBUL/Stock</v>
          </cell>
          <cell r="O79" t="str">
            <v>M2 BULUA</v>
          </cell>
          <cell r="P79" t="str">
            <v>BULUA</v>
          </cell>
          <cell r="Q79" t="str">
            <v>BULUA</v>
          </cell>
          <cell r="R79" t="str">
            <v>AREA VI</v>
          </cell>
          <cell r="S79" t="str">
            <v>MUTI</v>
          </cell>
        </row>
        <row r="80">
          <cell r="G80" t="str">
            <v>HO0135</v>
          </cell>
          <cell r="H80" t="str">
            <v>AFB110MSH DISK WAVE 110</v>
          </cell>
          <cell r="I80" t="str">
            <v>HONDA</v>
          </cell>
          <cell r="J80" t="str">
            <v>RED/BLACK</v>
          </cell>
          <cell r="M80" t="str">
            <v>MPRO/Stock</v>
          </cell>
          <cell r="N80" t="str">
            <v>Prosperidad</v>
          </cell>
          <cell r="O80" t="str">
            <v>M2 PROSPERIDAD</v>
          </cell>
          <cell r="P80" t="str">
            <v>M2PRO/Stock</v>
          </cell>
          <cell r="Q80" t="str">
            <v>PROSPEREDAD</v>
          </cell>
          <cell r="R80" t="str">
            <v>AREA VI</v>
          </cell>
          <cell r="S80" t="str">
            <v>MUTI</v>
          </cell>
        </row>
        <row r="81">
          <cell r="G81" t="str">
            <v>HO0142</v>
          </cell>
          <cell r="H81" t="str">
            <v>ACB150CBTK</v>
          </cell>
          <cell r="I81" t="str">
            <v>HONDA</v>
          </cell>
          <cell r="J81" t="str">
            <v>BLACK</v>
          </cell>
          <cell r="M81" t="str">
            <v>HMS/Stock</v>
          </cell>
          <cell r="O81" t="str">
            <v>M1 HONDA STORE</v>
          </cell>
          <cell r="P81" t="str">
            <v>HSOC-KOR</v>
          </cell>
          <cell r="Q81" t="str">
            <v>KOR I</v>
          </cell>
          <cell r="R81" t="str">
            <v>AREA V</v>
          </cell>
          <cell r="S81" t="str">
            <v>HONDA</v>
          </cell>
        </row>
        <row r="82">
          <cell r="G82" t="str">
            <v>HO0143</v>
          </cell>
          <cell r="H82" t="str">
            <v>ACB150CBTK</v>
          </cell>
          <cell r="I82" t="str">
            <v>HONDA</v>
          </cell>
          <cell r="J82" t="str">
            <v>RED</v>
          </cell>
          <cell r="M82" t="str">
            <v>HMS/Stock/Stock</v>
          </cell>
          <cell r="O82" t="str">
            <v>M1 HONDA KORONADAL</v>
          </cell>
          <cell r="P82" t="str">
            <v>HSOC-KOR</v>
          </cell>
          <cell r="Q82" t="str">
            <v>KOR I</v>
          </cell>
          <cell r="R82" t="str">
            <v>AREA V</v>
          </cell>
          <cell r="S82" t="str">
            <v>HONDA</v>
          </cell>
        </row>
        <row r="83">
          <cell r="G83" t="str">
            <v>HO0144</v>
          </cell>
          <cell r="H83" t="str">
            <v>ACB150CBTK</v>
          </cell>
          <cell r="I83" t="str">
            <v>HONDA</v>
          </cell>
          <cell r="J83" t="str">
            <v>SILVER</v>
          </cell>
          <cell r="M83" t="str">
            <v>HHO/Stock</v>
          </cell>
          <cell r="O83" t="str">
            <v>GREATWALL</v>
          </cell>
          <cell r="P83" t="str">
            <v>GREAT WALL</v>
          </cell>
          <cell r="Q83" t="str">
            <v>GWALL</v>
          </cell>
          <cell r="S83" t="str">
            <v>HONDA</v>
          </cell>
        </row>
        <row r="84">
          <cell r="G84" t="str">
            <v>HO0145</v>
          </cell>
          <cell r="H84" t="str">
            <v>ACB150CBTK</v>
          </cell>
          <cell r="I84" t="str">
            <v>HONDA</v>
          </cell>
          <cell r="J84" t="str">
            <v>WHITE</v>
          </cell>
          <cell r="M84" t="str">
            <v>MTAG3/Stock</v>
          </cell>
          <cell r="O84" t="str">
            <v>M2 TAGUM 3</v>
          </cell>
          <cell r="P84" t="str">
            <v>M2TAG3/Stock</v>
          </cell>
          <cell r="Q84" t="str">
            <v>TAGUM 3</v>
          </cell>
          <cell r="R84" t="str">
            <v>AREA III</v>
          </cell>
          <cell r="S84" t="str">
            <v>MUTI</v>
          </cell>
        </row>
        <row r="85">
          <cell r="G85" t="str">
            <v>HO0146</v>
          </cell>
          <cell r="H85" t="str">
            <v>ACB125CBFK</v>
          </cell>
          <cell r="I85" t="str">
            <v>HONDA</v>
          </cell>
          <cell r="J85" t="str">
            <v>GRAY/BLACK</v>
          </cell>
          <cell r="M85" t="str">
            <v>MCBAD/Stock</v>
          </cell>
          <cell r="N85" t="str">
            <v>MUTI Cabadbaran</v>
          </cell>
          <cell r="O85" t="str">
            <v>M2 CABADBARAN</v>
          </cell>
          <cell r="P85" t="str">
            <v>M2CBD/Stock</v>
          </cell>
          <cell r="Q85" t="str">
            <v>CABADBARAN</v>
          </cell>
          <cell r="R85" t="str">
            <v>AREA VI</v>
          </cell>
          <cell r="S85" t="str">
            <v>MUTI</v>
          </cell>
        </row>
        <row r="86">
          <cell r="G86" t="str">
            <v>HO0147</v>
          </cell>
          <cell r="H86" t="str">
            <v>ACB125CBFK</v>
          </cell>
          <cell r="I86" t="str">
            <v>HONDA</v>
          </cell>
          <cell r="J86" t="str">
            <v>WHITE</v>
          </cell>
          <cell r="M86" t="str">
            <v>M2CAT/Stock</v>
          </cell>
          <cell r="O86" t="str">
            <v>M2 CATALUNAN GRANDE</v>
          </cell>
          <cell r="P86" t="str">
            <v>M2CAT/Stock</v>
          </cell>
          <cell r="Q86" t="str">
            <v>CATALUNAN</v>
          </cell>
          <cell r="R86" t="str">
            <v>AREA III</v>
          </cell>
          <cell r="S86" t="str">
            <v>ULTIMATE</v>
          </cell>
        </row>
        <row r="87">
          <cell r="G87" t="str">
            <v>HO0148</v>
          </cell>
          <cell r="H87" t="str">
            <v>ACB125CBFK</v>
          </cell>
          <cell r="I87" t="str">
            <v>HONDA</v>
          </cell>
          <cell r="J87" t="str">
            <v>ORANGE/BLACK</v>
          </cell>
          <cell r="M87" t="str">
            <v>M2BAY/Stock</v>
          </cell>
          <cell r="O87" t="str">
            <v>M2 BAYUGAN</v>
          </cell>
          <cell r="P87" t="str">
            <v>M2BAY/Stock</v>
          </cell>
          <cell r="Q87" t="str">
            <v>BAYUGAN</v>
          </cell>
          <cell r="R87" t="str">
            <v>AREA VI</v>
          </cell>
          <cell r="S87" t="str">
            <v>ULTIMATE</v>
          </cell>
        </row>
        <row r="88">
          <cell r="G88" t="str">
            <v>HO0149</v>
          </cell>
          <cell r="H88" t="str">
            <v>ACB125CBFK</v>
          </cell>
          <cell r="I88" t="str">
            <v>HONDA</v>
          </cell>
          <cell r="J88" t="str">
            <v>MAGENTA/BLACK</v>
          </cell>
          <cell r="M88" t="str">
            <v>M2BUL/Stock</v>
          </cell>
          <cell r="O88" t="str">
            <v>M2 BULUA</v>
          </cell>
          <cell r="P88" t="str">
            <v>BULUA</v>
          </cell>
          <cell r="Q88" t="str">
            <v>BULUA</v>
          </cell>
          <cell r="R88" t="str">
            <v>AREA VI</v>
          </cell>
          <cell r="S88" t="str">
            <v>ULTIMATE</v>
          </cell>
        </row>
        <row r="89">
          <cell r="G89" t="str">
            <v>HO0150</v>
          </cell>
          <cell r="H89" t="str">
            <v>CFT125MRK</v>
          </cell>
          <cell r="I89" t="str">
            <v>HONDA</v>
          </cell>
          <cell r="J89" t="str">
            <v>BLACK</v>
          </cell>
          <cell r="M89" t="str">
            <v>M2CBD/Stock</v>
          </cell>
          <cell r="O89" t="str">
            <v>M2 CABADBARAN</v>
          </cell>
          <cell r="P89" t="str">
            <v>M2CBD/Stock</v>
          </cell>
          <cell r="Q89" t="str">
            <v>CABADBARAN</v>
          </cell>
          <cell r="R89" t="str">
            <v>AREA VI</v>
          </cell>
          <cell r="S89" t="str">
            <v>ULTIMATE</v>
          </cell>
        </row>
        <row r="90">
          <cell r="G90" t="str">
            <v>HO0151</v>
          </cell>
          <cell r="H90" t="str">
            <v>ACH110CBTJII BEAT FI</v>
          </cell>
          <cell r="I90" t="str">
            <v>HONDA</v>
          </cell>
          <cell r="J90" t="str">
            <v>ORANGE/BLACK</v>
          </cell>
          <cell r="M90" t="str">
            <v>M2CAB/Stock</v>
          </cell>
          <cell r="O90" t="str">
            <v>M2 CABANTIAN</v>
          </cell>
          <cell r="P90" t="str">
            <v>M2CAB/Stock</v>
          </cell>
          <cell r="Q90" t="str">
            <v>CABANTIAN</v>
          </cell>
          <cell r="R90" t="str">
            <v>AREA IV</v>
          </cell>
          <cell r="S90" t="str">
            <v>ULTIMATE</v>
          </cell>
        </row>
        <row r="91">
          <cell r="G91" t="str">
            <v>HO0152</v>
          </cell>
          <cell r="H91" t="str">
            <v>FS150RK</v>
          </cell>
          <cell r="I91" t="str">
            <v>HONDA</v>
          </cell>
          <cell r="J91" t="str">
            <v>BLACK</v>
          </cell>
          <cell r="M91" t="str">
            <v>M2CAL/Stock</v>
          </cell>
          <cell r="O91" t="str">
            <v>M2 CALINAN</v>
          </cell>
          <cell r="P91" t="str">
            <v>M2CAL/Stock</v>
          </cell>
          <cell r="Q91" t="str">
            <v>CALINAN</v>
          </cell>
          <cell r="R91" t="str">
            <v>AREA III</v>
          </cell>
          <cell r="S91" t="str">
            <v>ULTIMATE</v>
          </cell>
        </row>
        <row r="92">
          <cell r="G92" t="str">
            <v>HO0153</v>
          </cell>
          <cell r="H92" t="str">
            <v>FS150RK</v>
          </cell>
          <cell r="I92" t="str">
            <v>HONDA</v>
          </cell>
          <cell r="J92" t="str">
            <v>RED/BLACK</v>
          </cell>
          <cell r="M92" t="str">
            <v>M2PAN/Stock</v>
          </cell>
          <cell r="O92" t="str">
            <v>M2 PANABO</v>
          </cell>
          <cell r="P92" t="str">
            <v>M2PAN/Stock</v>
          </cell>
          <cell r="Q92" t="str">
            <v>PANABO</v>
          </cell>
          <cell r="R92" t="str">
            <v>AREA III</v>
          </cell>
          <cell r="S92" t="str">
            <v>ULTIMATE</v>
          </cell>
        </row>
        <row r="93">
          <cell r="G93" t="str">
            <v>HO0154</v>
          </cell>
          <cell r="H93" t="str">
            <v>CFT125 MRCK/MRCL /MRCM XRM 125</v>
          </cell>
          <cell r="I93" t="str">
            <v>HONDA</v>
          </cell>
          <cell r="J93" t="str">
            <v>ORANGE/BLACK</v>
          </cell>
          <cell r="M93" t="str">
            <v>M2PRO/Stock</v>
          </cell>
          <cell r="O93" t="str">
            <v>M2 PROSPERIDAD</v>
          </cell>
          <cell r="P93" t="str">
            <v>M2PRO/Stock</v>
          </cell>
          <cell r="Q93" t="str">
            <v xml:space="preserve"> PROSPERIDAD</v>
          </cell>
          <cell r="R93" t="str">
            <v>AREA VI</v>
          </cell>
          <cell r="S93" t="str">
            <v>ULTIMATE</v>
          </cell>
        </row>
        <row r="94">
          <cell r="G94" t="str">
            <v>HO0155</v>
          </cell>
          <cell r="H94" t="str">
            <v>CFT125 MRCK/MRCL /MRCM XRM 125</v>
          </cell>
          <cell r="I94" t="str">
            <v>HONDA</v>
          </cell>
          <cell r="J94" t="str">
            <v>RED/BLACK</v>
          </cell>
          <cell r="M94" t="str">
            <v>M2SAM/Stock</v>
          </cell>
          <cell r="O94" t="str">
            <v>M2 SAMAL</v>
          </cell>
          <cell r="P94" t="str">
            <v>M2SAM/Stock</v>
          </cell>
          <cell r="Q94" t="str">
            <v>SAMAL</v>
          </cell>
          <cell r="R94" t="str">
            <v>AREA III</v>
          </cell>
          <cell r="S94" t="str">
            <v>ULTIMATE</v>
          </cell>
        </row>
        <row r="95">
          <cell r="G95" t="str">
            <v>HO0156</v>
          </cell>
          <cell r="H95" t="str">
            <v>CRF150 LK/CRF150 LL/CRF 150LLIII/CRF150 LNIV/CRF150LN/CRF150LNIII</v>
          </cell>
          <cell r="I95" t="str">
            <v>HONDA</v>
          </cell>
          <cell r="J95" t="str">
            <v>EXTREME RED</v>
          </cell>
          <cell r="M95" t="str">
            <v>M2TAG3/Stock</v>
          </cell>
          <cell r="O95" t="str">
            <v>M2 TAGUM 3</v>
          </cell>
          <cell r="P95" t="str">
            <v>M2TAG3/Stock</v>
          </cell>
          <cell r="Q95" t="str">
            <v>TAGUM 3</v>
          </cell>
          <cell r="R95" t="str">
            <v>AREA III</v>
          </cell>
          <cell r="S95" t="str">
            <v>ULTIMATE</v>
          </cell>
        </row>
        <row r="96">
          <cell r="G96" t="str">
            <v>HO0157</v>
          </cell>
          <cell r="H96" t="str">
            <v>CRF150 LK/CRF150 LL/CRF 150LLIII/CRF150 LNIV/CRF150LN/CRF150LNIII</v>
          </cell>
          <cell r="I96" t="str">
            <v>HONDA</v>
          </cell>
          <cell r="J96" t="str">
            <v>BLACK</v>
          </cell>
          <cell r="M96" t="str">
            <v>M2TAG2/Stock</v>
          </cell>
          <cell r="O96" t="str">
            <v>M2 TAGUM 2</v>
          </cell>
          <cell r="P96" t="str">
            <v>M2TAG2/Stock</v>
          </cell>
          <cell r="Q96" t="str">
            <v>TAGUM 2</v>
          </cell>
          <cell r="R96" t="str">
            <v>AREA III</v>
          </cell>
          <cell r="S96" t="str">
            <v>ULTIMATE</v>
          </cell>
        </row>
        <row r="97">
          <cell r="G97" t="str">
            <v>HO0158</v>
          </cell>
          <cell r="H97" t="str">
            <v>FS150RKII</v>
          </cell>
          <cell r="I97" t="str">
            <v>HONDA</v>
          </cell>
          <cell r="J97" t="str">
            <v>RED/WHITE</v>
          </cell>
          <cell r="M97" t="str">
            <v>M2TAG1/Stock</v>
          </cell>
          <cell r="O97" t="str">
            <v>M2 TAGUM 1</v>
          </cell>
          <cell r="P97" t="str">
            <v>M2TAG1/Stock</v>
          </cell>
          <cell r="Q97" t="str">
            <v>TAGUM 1</v>
          </cell>
          <cell r="R97" t="str">
            <v>AREA III</v>
          </cell>
          <cell r="S97" t="str">
            <v>ULTIMATE</v>
          </cell>
        </row>
        <row r="98">
          <cell r="G98" t="str">
            <v>HO0159</v>
          </cell>
          <cell r="H98" t="str">
            <v>CFT125MSL/CFT125MSK/CFT125MSM XRM 125</v>
          </cell>
          <cell r="I98" t="str">
            <v>HONDA</v>
          </cell>
          <cell r="J98" t="str">
            <v>RED/WHITE</v>
          </cell>
          <cell r="M98" t="str">
            <v>M2WH/Stock</v>
          </cell>
          <cell r="O98" t="str">
            <v>GREATWALL</v>
          </cell>
          <cell r="P98" t="str">
            <v>M2WH/Stock</v>
          </cell>
          <cell r="Q98" t="str">
            <v>GREATWALL</v>
          </cell>
          <cell r="S98" t="str">
            <v>ULTIMATE</v>
          </cell>
        </row>
        <row r="99">
          <cell r="G99" t="str">
            <v>HO0160</v>
          </cell>
          <cell r="H99" t="str">
            <v>CFT125MSL/CFT125MSK/CFT125MSM XRM 125</v>
          </cell>
          <cell r="I99" t="str">
            <v>HONDA</v>
          </cell>
          <cell r="J99" t="str">
            <v>BLACK/WHITE</v>
          </cell>
          <cell r="N99" t="str">
            <v>MUTI Lapasan</v>
          </cell>
          <cell r="O99" t="str">
            <v>M1 LAPASAN</v>
          </cell>
          <cell r="P99" t="str">
            <v>MUTI-LAP</v>
          </cell>
          <cell r="Q99" t="str">
            <v>CDO</v>
          </cell>
          <cell r="R99" t="str">
            <v>AREA II</v>
          </cell>
          <cell r="S99" t="str">
            <v>MUTI</v>
          </cell>
        </row>
        <row r="100">
          <cell r="G100" t="str">
            <v>HO0161</v>
          </cell>
          <cell r="H100" t="str">
            <v>CFT125MSL/CFT125MSK/CFT125MSM XRM 125</v>
          </cell>
          <cell r="I100" t="str">
            <v>HONDA</v>
          </cell>
          <cell r="J100" t="str">
            <v>BLUE/BLACK</v>
          </cell>
          <cell r="N100" t="str">
            <v>MUTI Isulan</v>
          </cell>
          <cell r="O100" t="str">
            <v>M1 ISULAN</v>
          </cell>
          <cell r="P100" t="str">
            <v>MUTI-ISU</v>
          </cell>
          <cell r="Q100" t="str">
            <v>ISU II</v>
          </cell>
          <cell r="R100" t="str">
            <v>AREA I</v>
          </cell>
          <cell r="S100" t="str">
            <v>MUTI</v>
          </cell>
        </row>
        <row r="101">
          <cell r="G101" t="str">
            <v>HO0163</v>
          </cell>
          <cell r="H101" t="str">
            <v>ACH110CSFK</v>
          </cell>
          <cell r="I101" t="str">
            <v>HONDA</v>
          </cell>
          <cell r="J101" t="str">
            <v>ORANGE/BLACK</v>
          </cell>
          <cell r="N101" t="str">
            <v>Tagum2</v>
          </cell>
          <cell r="O101" t="str">
            <v>M2 TAGUM 2</v>
          </cell>
          <cell r="P101" t="str">
            <v>M2TAG2/Stock</v>
          </cell>
          <cell r="Q101" t="str">
            <v>TAGUM 2</v>
          </cell>
          <cell r="R101" t="str">
            <v>AREA III</v>
          </cell>
          <cell r="S101" t="str">
            <v>MUTI</v>
          </cell>
        </row>
        <row r="102">
          <cell r="G102" t="str">
            <v>HO0164</v>
          </cell>
          <cell r="H102" t="str">
            <v>ACH110CSFK</v>
          </cell>
          <cell r="I102" t="str">
            <v>HONDA</v>
          </cell>
          <cell r="J102" t="str">
            <v>RED/WHITE</v>
          </cell>
          <cell r="N102" t="str">
            <v>Tagum3</v>
          </cell>
          <cell r="O102" t="str">
            <v>M2 TAGUM 3</v>
          </cell>
          <cell r="P102" t="str">
            <v>M2TAG3/Stock</v>
          </cell>
          <cell r="Q102" t="str">
            <v>TAGUM 3</v>
          </cell>
          <cell r="R102" t="str">
            <v>AREA III</v>
          </cell>
          <cell r="S102" t="str">
            <v>MUTI</v>
          </cell>
        </row>
        <row r="103">
          <cell r="G103" t="str">
            <v>HO0165</v>
          </cell>
          <cell r="H103" t="str">
            <v>ACH110CSFK</v>
          </cell>
          <cell r="I103" t="str">
            <v>HONDA</v>
          </cell>
          <cell r="J103" t="str">
            <v>BLUE/WHITE</v>
          </cell>
          <cell r="N103" t="str">
            <v>Honda Head Office</v>
          </cell>
          <cell r="O103" t="str">
            <v>GREATWALL</v>
          </cell>
          <cell r="P103" t="str">
            <v>GREAT WALL</v>
          </cell>
          <cell r="Q103" t="str">
            <v>GWALL</v>
          </cell>
          <cell r="S103" t="str">
            <v>HONDA</v>
          </cell>
        </row>
        <row r="104">
          <cell r="G104" t="str">
            <v>HO0166</v>
          </cell>
          <cell r="H104" t="str">
            <v>ACH110CSFK</v>
          </cell>
          <cell r="I104" t="str">
            <v>HONDA</v>
          </cell>
          <cell r="J104" t="str">
            <v>BLACK</v>
          </cell>
          <cell r="N104" t="str">
            <v>Cabadbaran</v>
          </cell>
          <cell r="O104" t="str">
            <v>M2 CABADBARAN</v>
          </cell>
          <cell r="P104" t="str">
            <v>M2CBD/Stock</v>
          </cell>
          <cell r="Q104" t="str">
            <v>CABADBARAN</v>
          </cell>
          <cell r="R104" t="str">
            <v>AREA VI</v>
          </cell>
          <cell r="S104" t="str">
            <v>MUTI</v>
          </cell>
        </row>
        <row r="105">
          <cell r="G105" t="str">
            <v>HO0167</v>
          </cell>
          <cell r="H105" t="str">
            <v>ACH110CSFKII BEAT FI/ACH110CSFLII/ACH110CSFMII BEAT FI/ACH110CSFM BEAT FI/ ACH110CSFN</v>
          </cell>
          <cell r="I105" t="str">
            <v>HONDA</v>
          </cell>
          <cell r="J105" t="str">
            <v>WHITE/BLACK</v>
          </cell>
          <cell r="N105" t="str">
            <v>Bulua</v>
          </cell>
          <cell r="O105" t="str">
            <v>M2 BULUA</v>
          </cell>
          <cell r="P105" t="str">
            <v>BULUA</v>
          </cell>
          <cell r="Q105" t="str">
            <v>BULUA</v>
          </cell>
          <cell r="R105" t="str">
            <v>AREA VI</v>
          </cell>
          <cell r="S105" t="str">
            <v>MUTI</v>
          </cell>
        </row>
        <row r="106">
          <cell r="G106" t="str">
            <v>HO0168</v>
          </cell>
          <cell r="H106" t="str">
            <v>ACH110CSFKII BEAT FI/ACH110CSFLII/ACH110CSFMII BEAT FI/ACH110CSFM BEAT FI/ ACH110CSFN</v>
          </cell>
          <cell r="I106" t="str">
            <v>HONDA</v>
          </cell>
          <cell r="J106" t="str">
            <v>GRAY/BLACK</v>
          </cell>
          <cell r="N106" t="str">
            <v>Honda Isulan</v>
          </cell>
          <cell r="O106" t="str">
            <v>M1 HONDA ISULAN</v>
          </cell>
          <cell r="P106" t="str">
            <v>HSOC-ISU</v>
          </cell>
          <cell r="Q106" t="str">
            <v>ISU I</v>
          </cell>
          <cell r="R106" t="str">
            <v>AREA I</v>
          </cell>
          <cell r="S106" t="str">
            <v>HONDA</v>
          </cell>
        </row>
        <row r="107">
          <cell r="G107" t="str">
            <v>HO0169</v>
          </cell>
          <cell r="H107" t="str">
            <v>ACH110CSFKII BEAT FI/ACH110CSFLII/ACH110CSFMII BEAT FI/ACH110CSFM BEAT FI/ ACH110CSFN</v>
          </cell>
          <cell r="I107" t="str">
            <v>HONDA</v>
          </cell>
          <cell r="J107" t="str">
            <v>BLACK</v>
          </cell>
          <cell r="O107" t="str">
            <v>M1 TUPI</v>
          </cell>
          <cell r="P107" t="str">
            <v>MUTI-TUPI</v>
          </cell>
          <cell r="Q107" t="str">
            <v>TUPI</v>
          </cell>
          <cell r="R107" t="str">
            <v>AREA V</v>
          </cell>
          <cell r="S107" t="str">
            <v>MUTI</v>
          </cell>
        </row>
        <row r="108">
          <cell r="G108" t="str">
            <v>HO0170</v>
          </cell>
          <cell r="H108" t="str">
            <v>CBR150 RK</v>
          </cell>
          <cell r="I108" t="str">
            <v>HONDA</v>
          </cell>
          <cell r="J108" t="str">
            <v>BLACK</v>
          </cell>
          <cell r="M108" t="str">
            <v>M2MAN/Stock</v>
          </cell>
          <cell r="O108" t="str">
            <v>M2 MANOLO</v>
          </cell>
          <cell r="P108" t="str">
            <v>M2MAN/Stock</v>
          </cell>
          <cell r="Q108" t="str">
            <v>MANOLO</v>
          </cell>
          <cell r="R108" t="str">
            <v>AREA VI</v>
          </cell>
          <cell r="S108" t="str">
            <v>ULTIMATE</v>
          </cell>
        </row>
        <row r="109">
          <cell r="G109" t="str">
            <v>HO0171</v>
          </cell>
          <cell r="H109" t="str">
            <v>ACB150CBTL/ACB150CBTM</v>
          </cell>
          <cell r="I109" t="str">
            <v>HONDA</v>
          </cell>
          <cell r="J109" t="str">
            <v>BROWN</v>
          </cell>
          <cell r="O109" t="str">
            <v>GREATWALL</v>
          </cell>
          <cell r="P109" t="str">
            <v>GREAT WALL</v>
          </cell>
          <cell r="Q109" t="str">
            <v>GWALL</v>
          </cell>
          <cell r="S109" t="str">
            <v>HONDA</v>
          </cell>
        </row>
        <row r="110">
          <cell r="G110" t="str">
            <v>HO0172</v>
          </cell>
          <cell r="H110" t="str">
            <v>ACB150CBTL/ACB150CBTM</v>
          </cell>
          <cell r="I110" t="str">
            <v>HONDA</v>
          </cell>
          <cell r="J110" t="str">
            <v>BLACK</v>
          </cell>
          <cell r="M110" t="str">
            <v>HMN/Stock</v>
          </cell>
          <cell r="N110" t="str">
            <v>EPFC MALUNGON</v>
          </cell>
          <cell r="O110" t="str">
            <v>M1 HONDA MALUNGON</v>
          </cell>
          <cell r="P110" t="str">
            <v>MUTI-MAL</v>
          </cell>
          <cell r="Q110" t="str">
            <v>MAL</v>
          </cell>
          <cell r="R110" t="str">
            <v>AREA V</v>
          </cell>
          <cell r="S110" t="str">
            <v>HONDA</v>
          </cell>
        </row>
        <row r="111">
          <cell r="G111" t="str">
            <v>HO0173</v>
          </cell>
          <cell r="H111" t="str">
            <v>ACB150CBTL/ACB150CBTM</v>
          </cell>
          <cell r="I111" t="str">
            <v>HONDA</v>
          </cell>
          <cell r="J111" t="str">
            <v>SILVER</v>
          </cell>
          <cell r="M111" t="str">
            <v>HMN/Stock</v>
          </cell>
          <cell r="N111" t="str">
            <v>Honda Malungon</v>
          </cell>
          <cell r="O111" t="str">
            <v>M1 HONDA MALUNGON</v>
          </cell>
          <cell r="P111" t="str">
            <v>MUTI-MAL</v>
          </cell>
          <cell r="Q111" t="str">
            <v>MAL</v>
          </cell>
          <cell r="R111" t="str">
            <v>AREA V</v>
          </cell>
          <cell r="S111" t="str">
            <v>HONDA</v>
          </cell>
        </row>
        <row r="112">
          <cell r="G112" t="str">
            <v>HO0174</v>
          </cell>
          <cell r="H112" t="str">
            <v>ACB150CBTL/ACB150CBTM</v>
          </cell>
          <cell r="I112" t="str">
            <v>HONDA</v>
          </cell>
          <cell r="J112" t="str">
            <v>RED</v>
          </cell>
          <cell r="M112" t="str">
            <v>M2ECO/Stock</v>
          </cell>
          <cell r="N112" t="str">
            <v>Ecoland</v>
          </cell>
          <cell r="O112" t="str">
            <v>M2 ECOLAND</v>
          </cell>
          <cell r="P112" t="str">
            <v>M2ECO/Stock</v>
          </cell>
          <cell r="Q112" t="str">
            <v xml:space="preserve">ECOLAND </v>
          </cell>
          <cell r="R112" t="str">
            <v>AREA III</v>
          </cell>
          <cell r="S112" t="str">
            <v>ULTIMATE</v>
          </cell>
        </row>
        <row r="113">
          <cell r="G113" t="str">
            <v>HO0175</v>
          </cell>
          <cell r="H113" t="str">
            <v>ACB125CBFL / ACB125CBFM/ ACB125CBFN CLICK 125</v>
          </cell>
          <cell r="I113" t="str">
            <v>HONDA</v>
          </cell>
          <cell r="J113" t="str">
            <v>RED/BLACK</v>
          </cell>
          <cell r="M113" t="str">
            <v>M2ECO/Stock</v>
          </cell>
          <cell r="N113" t="str">
            <v>EPFC ECOLAND</v>
          </cell>
          <cell r="O113" t="str">
            <v>M2 ECOLAND</v>
          </cell>
          <cell r="P113" t="str">
            <v>M2ECO/Stock</v>
          </cell>
          <cell r="Q113" t="str">
            <v xml:space="preserve">ECOLAND </v>
          </cell>
          <cell r="R113" t="str">
            <v>AREA III</v>
          </cell>
          <cell r="S113" t="str">
            <v>ULTIMATE</v>
          </cell>
        </row>
        <row r="114">
          <cell r="G114" t="str">
            <v>HO0176</v>
          </cell>
          <cell r="H114" t="str">
            <v>ACB125CBFL / ACB125CBFM/ ACB125CBFN CLICK 125</v>
          </cell>
          <cell r="I114" t="str">
            <v>HONDA</v>
          </cell>
          <cell r="J114" t="str">
            <v>BLUE/BLACK</v>
          </cell>
          <cell r="M114" t="str">
            <v>M2BAT/Stock</v>
          </cell>
          <cell r="N114" t="str">
            <v>EPFC BATANGAS</v>
          </cell>
          <cell r="O114" t="str">
            <v>M2 BATANGAS</v>
          </cell>
          <cell r="P114" t="str">
            <v>M2BAY/Stock</v>
          </cell>
          <cell r="Q114" t="str">
            <v>BATANGAS</v>
          </cell>
          <cell r="S114" t="str">
            <v>ULTIMATE</v>
          </cell>
        </row>
        <row r="115">
          <cell r="G115" t="str">
            <v>HO0177</v>
          </cell>
          <cell r="H115" t="str">
            <v>ACB125CBFL / ACB125CBFM/ ACB125CBFN CLICK 125</v>
          </cell>
          <cell r="I115" t="str">
            <v>HONDA</v>
          </cell>
          <cell r="J115" t="str">
            <v>BLACK</v>
          </cell>
          <cell r="M115" t="str">
            <v>M2BAT/Stock</v>
          </cell>
          <cell r="N115" t="str">
            <v>Batangas</v>
          </cell>
          <cell r="O115" t="str">
            <v>M2 BATANGAS</v>
          </cell>
          <cell r="P115" t="str">
            <v>M2BAY/Stock</v>
          </cell>
          <cell r="Q115" t="str">
            <v>BATANGAS</v>
          </cell>
          <cell r="S115" t="str">
            <v>ULTIMATE</v>
          </cell>
        </row>
        <row r="116">
          <cell r="G116" t="str">
            <v>HO0178</v>
          </cell>
          <cell r="H116" t="str">
            <v>ACB125CBFL / ACB125CBFM/ ACB125CBFN CLICK 125</v>
          </cell>
          <cell r="I116" t="str">
            <v>HONDA</v>
          </cell>
          <cell r="J116" t="str">
            <v>ORANGE/BLACK</v>
          </cell>
          <cell r="M116" t="str">
            <v>M2SRG/Stock</v>
          </cell>
          <cell r="N116" t="str">
            <v>EPFC SURIGAO</v>
          </cell>
          <cell r="O116" t="str">
            <v>M2 SURIGAO</v>
          </cell>
          <cell r="P116" t="str">
            <v>M2SRG/Stock</v>
          </cell>
          <cell r="Q116" t="str">
            <v>SURIGAO</v>
          </cell>
          <cell r="R116" t="str">
            <v>AREA VI</v>
          </cell>
          <cell r="S116" t="str">
            <v>ULTIMATE</v>
          </cell>
        </row>
        <row r="117">
          <cell r="G117" t="str">
            <v>HO0181</v>
          </cell>
          <cell r="H117" t="str">
            <v>WW150AK PCX150/WW150AL PCX150</v>
          </cell>
          <cell r="I117" t="str">
            <v>HONDA</v>
          </cell>
          <cell r="J117" t="str">
            <v>RED</v>
          </cell>
          <cell r="M117" t="str">
            <v>M2SRG/Stock</v>
          </cell>
          <cell r="N117" t="str">
            <v>Surigao</v>
          </cell>
          <cell r="O117" t="str">
            <v>M2 SURIGAO</v>
          </cell>
          <cell r="P117" t="str">
            <v>M2SRG/Stock</v>
          </cell>
          <cell r="Q117" t="str">
            <v>SURIGAO</v>
          </cell>
          <cell r="R117" t="str">
            <v>AREA VI</v>
          </cell>
          <cell r="S117" t="str">
            <v>ULTIMATE</v>
          </cell>
        </row>
        <row r="118">
          <cell r="G118" t="str">
            <v>HO0182</v>
          </cell>
          <cell r="H118" t="str">
            <v>CRF250 LF/LH CRF250</v>
          </cell>
          <cell r="I118" t="str">
            <v>HONDA</v>
          </cell>
          <cell r="J118" t="str">
            <v>RED</v>
          </cell>
          <cell r="M118" t="str">
            <v>DRT/Stock</v>
          </cell>
          <cell r="N118" t="str">
            <v>Duarte</v>
          </cell>
          <cell r="O118" t="str">
            <v>DUARTE</v>
          </cell>
          <cell r="P118" t="str">
            <v>DRT/Stock</v>
          </cell>
          <cell r="S118" t="str">
            <v>HONDA</v>
          </cell>
        </row>
        <row r="119">
          <cell r="G119" t="str">
            <v>HO0183</v>
          </cell>
          <cell r="H119" t="str">
            <v>ACH110CBTK/ACH110CBTM3/ ACH110CBTN3</v>
          </cell>
          <cell r="I119" t="str">
            <v>HONDA</v>
          </cell>
          <cell r="J119" t="str">
            <v>BLACK</v>
          </cell>
          <cell r="M119" t="str">
            <v>M2STO/Stock</v>
          </cell>
          <cell r="N119" t="str">
            <v>EPFC STO. TOMAS</v>
          </cell>
          <cell r="O119" t="str">
            <v>M2 STO. TOMAS</v>
          </cell>
          <cell r="P119" t="str">
            <v>M2STO/Stock</v>
          </cell>
          <cell r="Q119" t="str">
            <v>STO. TOMAS</v>
          </cell>
          <cell r="R119" t="str">
            <v>AREA VI</v>
          </cell>
          <cell r="S119" t="str">
            <v>ULTIMATE</v>
          </cell>
        </row>
        <row r="120">
          <cell r="G120" t="str">
            <v>HO0185</v>
          </cell>
          <cell r="H120" t="str">
            <v>CFT125MSL/CFT125MSK/CFT125MSM XRM 125</v>
          </cell>
          <cell r="I120" t="str">
            <v>HONDA</v>
          </cell>
          <cell r="J120" t="str">
            <v>RED/WHITE</v>
          </cell>
          <cell r="M120" t="str">
            <v>M2STO/Stock</v>
          </cell>
          <cell r="N120" t="str">
            <v>Sto. Tomas</v>
          </cell>
          <cell r="O120" t="str">
            <v>M2 STO. TOMAS</v>
          </cell>
          <cell r="P120" t="str">
            <v>M2STO/Stock</v>
          </cell>
          <cell r="Q120" t="str">
            <v>STO. TOMAS</v>
          </cell>
          <cell r="R120" t="str">
            <v>AREA VI</v>
          </cell>
          <cell r="S120" t="str">
            <v>ULTIMATE</v>
          </cell>
        </row>
        <row r="121">
          <cell r="G121" t="str">
            <v>HO0186</v>
          </cell>
          <cell r="H121" t="str">
            <v>CFT125MSL/CFT125MSK/CFT125MSM XRM 125</v>
          </cell>
          <cell r="I121" t="str">
            <v>HONDA</v>
          </cell>
          <cell r="J121" t="str">
            <v>BLACK/WHITE</v>
          </cell>
          <cell r="M121" t="str">
            <v>M2TIB/Stock</v>
          </cell>
          <cell r="N121" t="str">
            <v>EPFC TIBUNGCO</v>
          </cell>
          <cell r="O121" t="str">
            <v>M2 TIBUNGCO</v>
          </cell>
          <cell r="P121" t="str">
            <v>M2TIB/Stock</v>
          </cell>
          <cell r="Q121" t="str">
            <v>TIBUNGCO</v>
          </cell>
          <cell r="R121" t="str">
            <v>AREA III</v>
          </cell>
          <cell r="S121" t="str">
            <v>ULTIMATE</v>
          </cell>
        </row>
        <row r="122">
          <cell r="G122" t="str">
            <v>HO0187</v>
          </cell>
          <cell r="H122" t="str">
            <v>CFT125MSL/CFT125MSK/CFT125MSM XRM 125</v>
          </cell>
          <cell r="I122" t="str">
            <v>HONDA</v>
          </cell>
          <cell r="J122" t="str">
            <v>GREEN/BLACK</v>
          </cell>
          <cell r="M122" t="str">
            <v>M2TIB/Stock</v>
          </cell>
          <cell r="N122" t="str">
            <v>Tibungco</v>
          </cell>
          <cell r="O122" t="str">
            <v>M2 TIBUNGCO</v>
          </cell>
          <cell r="P122" t="str">
            <v>M2TIB/Stock</v>
          </cell>
          <cell r="Q122" t="str">
            <v>TIBUNGCO</v>
          </cell>
          <cell r="R122" t="str">
            <v>AREA III</v>
          </cell>
          <cell r="S122" t="str">
            <v>ULTIMATE</v>
          </cell>
        </row>
        <row r="123">
          <cell r="G123" t="str">
            <v>HO0188</v>
          </cell>
          <cell r="H123" t="str">
            <v>CFT125MRL/ MRM XRM 125 OFFROAD/CFT 125 MRN II</v>
          </cell>
          <cell r="I123" t="str">
            <v>HONDA</v>
          </cell>
          <cell r="J123" t="str">
            <v>BLACK</v>
          </cell>
          <cell r="M123" t="str">
            <v>M2CLB/Stock</v>
          </cell>
          <cell r="N123" t="str">
            <v>EPFC CALAMBA</v>
          </cell>
          <cell r="O123" t="str">
            <v>M2 CALAMBA</v>
          </cell>
          <cell r="P123" t="str">
            <v>M2CLB/Stock</v>
          </cell>
          <cell r="Q123" t="str">
            <v>CALAMBA</v>
          </cell>
          <cell r="R123" t="str">
            <v>AREA VII</v>
          </cell>
          <cell r="S123" t="str">
            <v>ULTIMATE</v>
          </cell>
        </row>
        <row r="124">
          <cell r="G124" t="str">
            <v>HO0189</v>
          </cell>
          <cell r="H124" t="str">
            <v>CFT125 MRCK/MRCL /MRCM XRM 125</v>
          </cell>
          <cell r="I124" t="str">
            <v>HONDA</v>
          </cell>
          <cell r="J124" t="str">
            <v>RED/BLACK</v>
          </cell>
          <cell r="M124" t="str">
            <v>M2CLB/Stock</v>
          </cell>
          <cell r="N124" t="str">
            <v>Calamba</v>
          </cell>
          <cell r="O124" t="str">
            <v>M2 CALAMBA</v>
          </cell>
          <cell r="P124" t="str">
            <v>M2CLB/Stock</v>
          </cell>
          <cell r="Q124" t="str">
            <v>CALAMBA</v>
          </cell>
          <cell r="R124" t="str">
            <v>AREA VII</v>
          </cell>
          <cell r="S124" t="str">
            <v>ULTIMATE</v>
          </cell>
        </row>
        <row r="125">
          <cell r="G125" t="str">
            <v>HO0190</v>
          </cell>
          <cell r="H125" t="str">
            <v>CFT125 MRCK/MRCL /MRCM XRM 125</v>
          </cell>
          <cell r="I125" t="str">
            <v>HONDA</v>
          </cell>
          <cell r="J125" t="str">
            <v>ORANGE/BLACK</v>
          </cell>
        </row>
        <row r="126">
          <cell r="G126" t="str">
            <v>HO0192</v>
          </cell>
          <cell r="H126" t="str">
            <v>ACJ110CBFL/ACJ110CBFMII/ACJ110CBFM</v>
          </cell>
          <cell r="I126" t="str">
            <v>HONDA</v>
          </cell>
          <cell r="J126" t="str">
            <v>WHITE/RED</v>
          </cell>
        </row>
        <row r="127">
          <cell r="G127" t="str">
            <v>HO0193</v>
          </cell>
          <cell r="H127" t="str">
            <v>ACJ110CBFL/ACJ110CBFMII/ACJ110CBFM</v>
          </cell>
          <cell r="I127" t="str">
            <v>HONDA</v>
          </cell>
          <cell r="J127" t="str">
            <v>WHITE/BLUE</v>
          </cell>
        </row>
        <row r="128">
          <cell r="G128" t="str">
            <v>HO0198</v>
          </cell>
          <cell r="H128" t="str">
            <v>ADV150AL</v>
          </cell>
          <cell r="I128" t="str">
            <v>HONDA</v>
          </cell>
          <cell r="J128" t="str">
            <v>RED</v>
          </cell>
        </row>
        <row r="129">
          <cell r="G129" t="str">
            <v>HO0199</v>
          </cell>
          <cell r="H129" t="str">
            <v>ADV150AL</v>
          </cell>
          <cell r="I129" t="str">
            <v>HONDA</v>
          </cell>
          <cell r="J129" t="str">
            <v>BROWN</v>
          </cell>
        </row>
        <row r="130">
          <cell r="G130" t="str">
            <v>HO0200</v>
          </cell>
          <cell r="H130" t="str">
            <v>FS150FL</v>
          </cell>
          <cell r="I130" t="str">
            <v>HONDA</v>
          </cell>
          <cell r="J130" t="str">
            <v>BLACK</v>
          </cell>
        </row>
        <row r="131">
          <cell r="G131" t="str">
            <v>HO0201</v>
          </cell>
          <cell r="H131" t="str">
            <v>FS150FL</v>
          </cell>
          <cell r="I131" t="str">
            <v>HONDA</v>
          </cell>
          <cell r="J131" t="str">
            <v>RED/BLACK</v>
          </cell>
        </row>
        <row r="132">
          <cell r="G132" t="str">
            <v>HO0202</v>
          </cell>
          <cell r="H132" t="str">
            <v>CRF150 LK/CRF150 LL/CRF 150LLIII/CRF150 LNIV/CRF150LN/CRF150LNIII</v>
          </cell>
          <cell r="I132" t="str">
            <v>HONDA</v>
          </cell>
          <cell r="J132" t="str">
            <v>RED</v>
          </cell>
        </row>
        <row r="133">
          <cell r="G133" t="str">
            <v>HO0203</v>
          </cell>
          <cell r="H133" t="str">
            <v>CRF150 LK/CRF150 LL/CRF 150LLIII/CRF150 LNIV/CRF150LN/CRF150LNIII</v>
          </cell>
          <cell r="I133" t="str">
            <v>HONDA</v>
          </cell>
          <cell r="J133" t="str">
            <v>BLACK</v>
          </cell>
        </row>
        <row r="134">
          <cell r="G134" t="str">
            <v>HO0204</v>
          </cell>
          <cell r="H134" t="str">
            <v>WW150AK PCX150/WW150AL PCX150</v>
          </cell>
          <cell r="I134" t="str">
            <v>HONDA</v>
          </cell>
          <cell r="J134" t="str">
            <v>BLACK METTALIC</v>
          </cell>
        </row>
        <row r="135">
          <cell r="G135" t="str">
            <v>KA0002</v>
          </cell>
          <cell r="H135" t="str">
            <v>AX125F FURY 125 NEW MAGS)</v>
          </cell>
          <cell r="I135" t="str">
            <v>KAWASAKI</v>
          </cell>
          <cell r="J135" t="str">
            <v>SILVER</v>
          </cell>
        </row>
        <row r="136">
          <cell r="G136" t="str">
            <v>KA0004</v>
          </cell>
          <cell r="H136" t="str">
            <v>BC175HHF/BC175HKS/BC175HLF KICK START NEW BARAKO/ BC175HMFNN BARAKO/ BC175MNFNN</v>
          </cell>
          <cell r="I136" t="str">
            <v>KAWASAKI</v>
          </cell>
          <cell r="J136" t="str">
            <v>BLACK</v>
          </cell>
        </row>
        <row r="137">
          <cell r="G137" t="str">
            <v>KA0005</v>
          </cell>
          <cell r="H137" t="str">
            <v>BC175HHF/BC175HKS/BC175HLF KICK START NEW BARAKO/ BC175HMFNN BARAKO/ BC175MNFNN</v>
          </cell>
          <cell r="I137" t="str">
            <v>KAWASAKI</v>
          </cell>
          <cell r="J137" t="str">
            <v>BLUE</v>
          </cell>
        </row>
        <row r="138">
          <cell r="G138" t="str">
            <v>KA0006</v>
          </cell>
          <cell r="H138" t="str">
            <v>BC175HHF/BC175HKS/BC175HLF KICK START NEW BARAKO/ BC175HMFNN BARAKO/ BC175MNFNN</v>
          </cell>
          <cell r="I138" t="str">
            <v>KAWASAKI</v>
          </cell>
          <cell r="J138" t="str">
            <v>GRAY</v>
          </cell>
        </row>
        <row r="139">
          <cell r="G139" t="str">
            <v>KA0007</v>
          </cell>
          <cell r="H139" t="str">
            <v>BC175JHF ELEC. START NEW BARAKO/BC175 JMJNN DUAL START BARAKO/ BC175 NNFNN</v>
          </cell>
          <cell r="I139" t="str">
            <v>KAWASAKI</v>
          </cell>
          <cell r="J139" t="str">
            <v>BLACK</v>
          </cell>
        </row>
        <row r="140">
          <cell r="G140" t="str">
            <v>KA0008</v>
          </cell>
          <cell r="H140" t="str">
            <v>BC175JHF ELEC. START NEW BARAKO/BC175 JMJNN DUAL START BARAKO/ BC175 NNFNN</v>
          </cell>
          <cell r="I140" t="str">
            <v>KAWASAKI</v>
          </cell>
          <cell r="J140" t="str">
            <v>BLUE</v>
          </cell>
        </row>
        <row r="141">
          <cell r="G141" t="str">
            <v>KA0009</v>
          </cell>
          <cell r="H141" t="str">
            <v>BC175JHF ELEC. START NEW BARAKO/BC175 JMJNN DUAL START BARAKO/ BC175 NNFNN</v>
          </cell>
          <cell r="I141" t="str">
            <v>KAWASAKI</v>
          </cell>
          <cell r="J141" t="str">
            <v>GRAY</v>
          </cell>
        </row>
        <row r="142">
          <cell r="G142" t="str">
            <v>KA0012</v>
          </cell>
          <cell r="H142" t="str">
            <v>CT100 NEW</v>
          </cell>
          <cell r="I142" t="str">
            <v>KAWASAKI</v>
          </cell>
          <cell r="J142" t="str">
            <v>BLACK/RED</v>
          </cell>
        </row>
        <row r="143">
          <cell r="G143" t="str">
            <v>KA0013</v>
          </cell>
          <cell r="H143" t="str">
            <v>CT100 NEW</v>
          </cell>
          <cell r="I143" t="str">
            <v>KAWASAKI</v>
          </cell>
          <cell r="J143" t="str">
            <v>BLACK/BLUE</v>
          </cell>
        </row>
        <row r="144">
          <cell r="G144" t="str">
            <v>KA0014</v>
          </cell>
          <cell r="H144" t="str">
            <v>CT100B NEW/CT100 BE NEW</v>
          </cell>
          <cell r="I144" t="str">
            <v>KAWASAKI</v>
          </cell>
          <cell r="J144" t="str">
            <v>BLACK/RED</v>
          </cell>
        </row>
        <row r="145">
          <cell r="G145" t="str">
            <v>KA0015</v>
          </cell>
          <cell r="H145" t="str">
            <v>CT100B NEW/CT100 BE NEW</v>
          </cell>
          <cell r="I145" t="str">
            <v>KAWASAKI</v>
          </cell>
          <cell r="J145" t="str">
            <v>BLACK/BLUE</v>
          </cell>
        </row>
        <row r="146">
          <cell r="G146" t="str">
            <v>KA0016</v>
          </cell>
          <cell r="H146" t="str">
            <v>KLX 150JFF KLX150LW NEW /KLX150JKF/ KLX150BF/KLX150FMBBN</v>
          </cell>
          <cell r="I146" t="str">
            <v>KAWASAKI</v>
          </cell>
          <cell r="J146" t="str">
            <v>GREEN</v>
          </cell>
        </row>
        <row r="147">
          <cell r="G147" t="str">
            <v>KA0022</v>
          </cell>
          <cell r="H147" t="str">
            <v>ROUSER NS160</v>
          </cell>
          <cell r="I147" t="str">
            <v>KAWASAKI</v>
          </cell>
          <cell r="J147" t="str">
            <v>GRAY</v>
          </cell>
        </row>
        <row r="148">
          <cell r="G148" t="str">
            <v>KA0023</v>
          </cell>
          <cell r="H148" t="str">
            <v>ROUSER NS160</v>
          </cell>
          <cell r="I148" t="str">
            <v>KAWASAKI</v>
          </cell>
          <cell r="J148" t="str">
            <v>RED</v>
          </cell>
        </row>
        <row r="149">
          <cell r="G149" t="str">
            <v>KA0027</v>
          </cell>
          <cell r="H149" t="str">
            <v>CT125A CT125 NEW/ CT125AE</v>
          </cell>
          <cell r="I149" t="str">
            <v>KAWASAKI</v>
          </cell>
          <cell r="J149" t="str">
            <v>RED</v>
          </cell>
        </row>
        <row r="150">
          <cell r="G150" t="str">
            <v>KA0028</v>
          </cell>
          <cell r="H150" t="str">
            <v>CT125A CT125 NEW/ CT125AE</v>
          </cell>
          <cell r="I150" t="str">
            <v>KAWASAKI</v>
          </cell>
          <cell r="J150" t="str">
            <v>BLACK/BLUE</v>
          </cell>
        </row>
        <row r="151">
          <cell r="G151" t="str">
            <v>KA0029</v>
          </cell>
          <cell r="H151" t="str">
            <v>KLX 150JFF KLX150LW NEW /KLX150JKF/ KLX150BF/KLX150FMBBN</v>
          </cell>
          <cell r="I151" t="str">
            <v>KAWASAKI</v>
          </cell>
          <cell r="J151" t="str">
            <v>BLACK</v>
          </cell>
        </row>
        <row r="152">
          <cell r="G152" t="str">
            <v>KA0030</v>
          </cell>
          <cell r="H152" t="str">
            <v>BC175HHF/BC175HKS/BC175HLF KICK START NEW BARAKO/ BC175HMFNN BARAKO/ BC175MNFNN</v>
          </cell>
          <cell r="I152" t="str">
            <v>KAWASAKI</v>
          </cell>
          <cell r="J152" t="str">
            <v>RED</v>
          </cell>
        </row>
        <row r="153">
          <cell r="G153" t="str">
            <v>KA0031</v>
          </cell>
          <cell r="H153" t="str">
            <v>BC175JHF ELEC. START NEW BARAKO/BC175 JMJNN DUAL START BARAKO/ BC175 NNFNN</v>
          </cell>
          <cell r="I153" t="str">
            <v>KAWASAKI</v>
          </cell>
          <cell r="J153" t="str">
            <v>RED</v>
          </cell>
        </row>
        <row r="154">
          <cell r="G154" t="str">
            <v>KA0033</v>
          </cell>
          <cell r="H154" t="str">
            <v>CT125A CT125 NEW/ CT125AE</v>
          </cell>
          <cell r="I154" t="str">
            <v>KAWASAKI</v>
          </cell>
          <cell r="J154" t="str">
            <v>BLACK BLUE</v>
          </cell>
        </row>
        <row r="155">
          <cell r="G155" t="str">
            <v>KA0034</v>
          </cell>
          <cell r="H155" t="str">
            <v>CT100B NEW/CT100 BE NEW</v>
          </cell>
          <cell r="I155" t="str">
            <v>KAWASAKI</v>
          </cell>
          <cell r="J155" t="str">
            <v>BLACK/RED</v>
          </cell>
        </row>
        <row r="156">
          <cell r="G156" t="str">
            <v>KA0035</v>
          </cell>
          <cell r="H156" t="str">
            <v>D400A - A380 DOMINAR 400AA</v>
          </cell>
          <cell r="I156" t="str">
            <v>KAWASAKI</v>
          </cell>
          <cell r="J156" t="str">
            <v>BLUE</v>
          </cell>
        </row>
        <row r="157">
          <cell r="G157" t="str">
            <v>KA0037</v>
          </cell>
          <cell r="H157" t="str">
            <v>NINJA 400</v>
          </cell>
          <cell r="I157" t="str">
            <v>KAWASAKI</v>
          </cell>
          <cell r="J157" t="str">
            <v>BLACK</v>
          </cell>
        </row>
        <row r="158">
          <cell r="G158" t="str">
            <v>KA0039</v>
          </cell>
          <cell r="H158" t="str">
            <v>BR200A ROUSER 200N</v>
          </cell>
          <cell r="I158" t="str">
            <v>KAWASAKI</v>
          </cell>
          <cell r="J158" t="str">
            <v>GRAY/BLACK</v>
          </cell>
        </row>
        <row r="159">
          <cell r="G159" t="str">
            <v>KA0040</v>
          </cell>
          <cell r="H159" t="str">
            <v>KLX 150JFF KLX150LW NEW /KLX150JKF/ KLX150BF/KLX150FMBBN</v>
          </cell>
          <cell r="I159" t="str">
            <v>KAWASAKI</v>
          </cell>
          <cell r="J159" t="str">
            <v>GREEN</v>
          </cell>
        </row>
        <row r="160">
          <cell r="G160" t="str">
            <v>KA0041</v>
          </cell>
          <cell r="H160" t="str">
            <v>KLX 150JFF KLX150LW NEW /KLX150JKF/ KLX150BF/KLX150FMBBN</v>
          </cell>
          <cell r="I160" t="str">
            <v>KAWASAKI</v>
          </cell>
          <cell r="J160" t="str">
            <v>BLACK</v>
          </cell>
        </row>
        <row r="161">
          <cell r="G161" t="str">
            <v>KA0042</v>
          </cell>
          <cell r="H161" t="str">
            <v>CT125A CT125 NEW/ CT125AE</v>
          </cell>
          <cell r="I161" t="str">
            <v>KAWASAKI</v>
          </cell>
          <cell r="J161" t="str">
            <v>BLACK/RED</v>
          </cell>
        </row>
        <row r="162">
          <cell r="G162" t="str">
            <v>KA0045</v>
          </cell>
          <cell r="H162" t="str">
            <v>BC175JHF ELEC. START NEW BARAKO/BC175 JMJNN DUAL START BARAKO/ BC175 NNFNN</v>
          </cell>
          <cell r="I162" t="str">
            <v>KAWASAKI</v>
          </cell>
          <cell r="J162" t="str">
            <v>BLACK</v>
          </cell>
        </row>
        <row r="163">
          <cell r="G163" t="str">
            <v>KA0046</v>
          </cell>
          <cell r="H163" t="str">
            <v>BC175JHF ELEC. START NEW BARAKO/BC175 JMJNN DUAL START BARAKO/ BC175 NNFNN</v>
          </cell>
          <cell r="I163" t="str">
            <v>KAWASAKI</v>
          </cell>
          <cell r="J163" t="str">
            <v>BLUE</v>
          </cell>
        </row>
        <row r="164">
          <cell r="G164" t="str">
            <v>KA0047</v>
          </cell>
          <cell r="H164" t="str">
            <v>BC175JHF ELEC. START NEW BARAKO/BC175 JMJNN DUAL START BARAKO/ BC175 NNFNN</v>
          </cell>
          <cell r="I164" t="str">
            <v>KAWASAKI</v>
          </cell>
          <cell r="J164" t="str">
            <v>BLACK</v>
          </cell>
        </row>
        <row r="165">
          <cell r="G165" t="str">
            <v>KA0048</v>
          </cell>
          <cell r="H165" t="str">
            <v>CT100 NEW</v>
          </cell>
          <cell r="I165" t="str">
            <v>KAWASAKI</v>
          </cell>
          <cell r="J165" t="str">
            <v>BLACK/RED</v>
          </cell>
        </row>
        <row r="166">
          <cell r="G166" t="str">
            <v>KA0049</v>
          </cell>
          <cell r="H166" t="str">
            <v>CT100 NEW</v>
          </cell>
          <cell r="I166" t="str">
            <v>KAWASAKI</v>
          </cell>
          <cell r="J166" t="str">
            <v>BLACK/BLUE</v>
          </cell>
        </row>
        <row r="167">
          <cell r="G167" t="str">
            <v>KA0050</v>
          </cell>
          <cell r="H167" t="str">
            <v>CT100B NEW/CT100 BE NEW</v>
          </cell>
          <cell r="I167" t="str">
            <v>KAWASAKI</v>
          </cell>
          <cell r="J167" t="str">
            <v>BLACK/RED</v>
          </cell>
        </row>
        <row r="168">
          <cell r="G168" t="str">
            <v>KA0051</v>
          </cell>
          <cell r="H168" t="str">
            <v>CT100B NEW/CT100 BE NEW</v>
          </cell>
          <cell r="I168" t="str">
            <v>KAWASAKI</v>
          </cell>
          <cell r="J168" t="str">
            <v>BLACK/BLUE</v>
          </cell>
        </row>
        <row r="169">
          <cell r="G169" t="str">
            <v>KA0052</v>
          </cell>
          <cell r="H169" t="str">
            <v>CT125A CT125 NEW/ CT125AE</v>
          </cell>
          <cell r="I169" t="str">
            <v>KAWASAKI</v>
          </cell>
          <cell r="J169" t="str">
            <v>BLACK/BLUE</v>
          </cell>
        </row>
        <row r="170">
          <cell r="G170" t="str">
            <v>KA0053</v>
          </cell>
          <cell r="H170" t="str">
            <v>CT125A CT125 NEW/ CT125AE</v>
          </cell>
          <cell r="I170" t="str">
            <v>KAWASAKI</v>
          </cell>
          <cell r="J170" t="str">
            <v>BLACK/RED</v>
          </cell>
        </row>
        <row r="171">
          <cell r="G171" t="str">
            <v>KA0054</v>
          </cell>
          <cell r="H171" t="str">
            <v>BC175HHF/BC175HKS/BC175HLF KICK START NEW BARAKO/ BC175HMFNN BARAKO/ BC175MNFNN</v>
          </cell>
          <cell r="I171" t="str">
            <v>KAWASAKI</v>
          </cell>
          <cell r="J171" t="str">
            <v>GRAY</v>
          </cell>
        </row>
        <row r="172">
          <cell r="G172" t="str">
            <v>KA0055</v>
          </cell>
          <cell r="H172" t="str">
            <v>BC175HHF/BC175HKS/BC175HLF KICK START NEW BARAKO/ BC175HMFNN BARAKO/ BC175MNFNN</v>
          </cell>
          <cell r="I172" t="str">
            <v>KAWASAKI</v>
          </cell>
          <cell r="J172" t="str">
            <v>RED</v>
          </cell>
        </row>
        <row r="173">
          <cell r="G173" t="str">
            <v>KA0056</v>
          </cell>
          <cell r="H173" t="str">
            <v>KLX 150JFF KLX150LW NEW /KLX150JKF/ KLX150BF/KLX150FMBBN</v>
          </cell>
          <cell r="I173" t="str">
            <v>KAWASAKI</v>
          </cell>
          <cell r="J173" t="str">
            <v>BLACK</v>
          </cell>
        </row>
        <row r="174">
          <cell r="G174" t="str">
            <v>SK0001</v>
          </cell>
          <cell r="H174" t="str">
            <v>SG125-8A WIZARD</v>
          </cell>
          <cell r="I174" t="str">
            <v>SKYGO</v>
          </cell>
          <cell r="J174" t="str">
            <v>BLACK</v>
          </cell>
        </row>
        <row r="175">
          <cell r="G175" t="str">
            <v>SK0002</v>
          </cell>
          <cell r="H175" t="str">
            <v>SG125-8A WIZARD</v>
          </cell>
          <cell r="I175" t="str">
            <v>SKYGO</v>
          </cell>
          <cell r="J175" t="str">
            <v>RED</v>
          </cell>
        </row>
        <row r="176">
          <cell r="G176" t="str">
            <v>SK0003</v>
          </cell>
          <cell r="H176" t="str">
            <v>SG125-8A WIZARD</v>
          </cell>
          <cell r="I176" t="str">
            <v>SKYGO</v>
          </cell>
          <cell r="J176" t="str">
            <v>BLUE</v>
          </cell>
        </row>
        <row r="177">
          <cell r="G177" t="str">
            <v>SK0004</v>
          </cell>
          <cell r="H177" t="str">
            <v>SG-150 KING 150cc</v>
          </cell>
          <cell r="I177" t="str">
            <v>SKYGO</v>
          </cell>
          <cell r="J177" t="str">
            <v>BLACK</v>
          </cell>
        </row>
        <row r="178">
          <cell r="G178" t="str">
            <v>SK0005</v>
          </cell>
          <cell r="H178" t="str">
            <v>SG-150 KING 150cc</v>
          </cell>
          <cell r="I178" t="str">
            <v>SKYGO</v>
          </cell>
          <cell r="J178" t="str">
            <v>RED</v>
          </cell>
        </row>
        <row r="179">
          <cell r="G179" t="str">
            <v>SK0011</v>
          </cell>
          <cell r="H179" t="str">
            <v>SG125-16 HERO125</v>
          </cell>
          <cell r="I179" t="str">
            <v>SKYGO</v>
          </cell>
          <cell r="J179" t="str">
            <v>RED</v>
          </cell>
        </row>
        <row r="180">
          <cell r="G180" t="str">
            <v>SK0017</v>
          </cell>
          <cell r="H180" t="str">
            <v>SG125-8A WIZARD</v>
          </cell>
          <cell r="I180" t="str">
            <v>SKYGO</v>
          </cell>
          <cell r="J180" t="str">
            <v>BLACK/BLUE</v>
          </cell>
        </row>
        <row r="181">
          <cell r="G181" t="str">
            <v>SK0018</v>
          </cell>
          <cell r="H181" t="str">
            <v>SG125-8A WIZARD</v>
          </cell>
          <cell r="I181" t="str">
            <v>SKYGO</v>
          </cell>
          <cell r="J181" t="str">
            <v>BLACK/RED</v>
          </cell>
        </row>
        <row r="182">
          <cell r="G182" t="str">
            <v>SK0019</v>
          </cell>
          <cell r="H182" t="str">
            <v>SG-150 KING 150cc</v>
          </cell>
          <cell r="I182" t="str">
            <v>SKYGO</v>
          </cell>
          <cell r="J182" t="str">
            <v>BLACK/RED</v>
          </cell>
        </row>
        <row r="183">
          <cell r="G183" t="str">
            <v>SK0020</v>
          </cell>
          <cell r="H183" t="str">
            <v>SG-150 KING 150cc</v>
          </cell>
          <cell r="I183" t="str">
            <v>SKYGO</v>
          </cell>
          <cell r="J183" t="str">
            <v>BLACK/BLUE</v>
          </cell>
        </row>
        <row r="184">
          <cell r="G184" t="str">
            <v>SU0001</v>
          </cell>
          <cell r="H184" t="str">
            <v>FJ110 LB RAIDER J 115 FI</v>
          </cell>
          <cell r="I184" t="str">
            <v>SUZUKI</v>
          </cell>
          <cell r="J184" t="str">
            <v>BLACK</v>
          </cell>
        </row>
        <row r="185">
          <cell r="G185" t="str">
            <v>SU0002</v>
          </cell>
          <cell r="H185" t="str">
            <v>FJ110 LB RAIDER J 115 FI</v>
          </cell>
          <cell r="I185" t="str">
            <v>SUZUKI</v>
          </cell>
          <cell r="J185" t="str">
            <v>RED</v>
          </cell>
        </row>
        <row r="186">
          <cell r="G186" t="str">
            <v>SU0003</v>
          </cell>
          <cell r="H186" t="str">
            <v>FJ110 LE RAIDER J 115 FI</v>
          </cell>
          <cell r="I186" t="str">
            <v>SUZUKI</v>
          </cell>
          <cell r="J186" t="str">
            <v>RED</v>
          </cell>
        </row>
        <row r="187">
          <cell r="G187" t="str">
            <v>SU0004</v>
          </cell>
          <cell r="H187" t="str">
            <v>FJ110 LE RAIDER J 115 FI</v>
          </cell>
          <cell r="I187" t="str">
            <v>SUZUKI</v>
          </cell>
          <cell r="J187" t="str">
            <v>BLACK</v>
          </cell>
        </row>
        <row r="188">
          <cell r="G188" t="str">
            <v>SU0009</v>
          </cell>
          <cell r="H188" t="str">
            <v>FU150CD3 RAIDER R 150/ FU150 DY3 RAIDER R</v>
          </cell>
          <cell r="I188" t="str">
            <v>SUZUKI</v>
          </cell>
          <cell r="J188" t="str">
            <v>BLACK/GOLD</v>
          </cell>
        </row>
        <row r="189">
          <cell r="G189" t="str">
            <v>SU0010</v>
          </cell>
          <cell r="H189" t="str">
            <v>FU150CD3 RAIDER R 150/ FU150 DY3 RAIDER R</v>
          </cell>
          <cell r="I189" t="str">
            <v>SUZUKI</v>
          </cell>
          <cell r="J189" t="str">
            <v>BLACK/RED</v>
          </cell>
        </row>
        <row r="190">
          <cell r="G190" t="str">
            <v>SU0011</v>
          </cell>
          <cell r="H190" t="str">
            <v>FU150CD3 RAIDER R 150/ FU150 DY3 RAIDER R</v>
          </cell>
          <cell r="I190" t="str">
            <v>SUZUKI</v>
          </cell>
          <cell r="J190" t="str">
            <v>S.D.C.YELLOW/N.T.BLACK</v>
          </cell>
        </row>
        <row r="191">
          <cell r="G191" t="str">
            <v>SU0012</v>
          </cell>
          <cell r="H191" t="str">
            <v>FU150DX3 RAIDER 150</v>
          </cell>
          <cell r="I191" t="str">
            <v>SUZUKI</v>
          </cell>
          <cell r="J191" t="str">
            <v>MATTE BLACK</v>
          </cell>
        </row>
        <row r="192">
          <cell r="G192" t="str">
            <v>SU0013</v>
          </cell>
          <cell r="H192" t="str">
            <v>FU150DX3 RAIDER 150</v>
          </cell>
          <cell r="I192" t="str">
            <v>SUZUKI</v>
          </cell>
          <cell r="J192" t="str">
            <v>MET. TRITON BLUE</v>
          </cell>
        </row>
        <row r="193">
          <cell r="G193" t="str">
            <v>SU0015</v>
          </cell>
          <cell r="H193" t="str">
            <v>FU150MF FI RAIDER 150/FU150 MFJ</v>
          </cell>
          <cell r="I193" t="str">
            <v>SUZUKI</v>
          </cell>
          <cell r="J193" t="str">
            <v>BLUE</v>
          </cell>
        </row>
        <row r="194">
          <cell r="G194" t="str">
            <v>SU0016</v>
          </cell>
          <cell r="H194" t="str">
            <v>FV110LA SHOOTER 115 FI</v>
          </cell>
          <cell r="I194" t="str">
            <v>SUZUKI</v>
          </cell>
          <cell r="J194" t="str">
            <v>BLACK</v>
          </cell>
        </row>
        <row r="195">
          <cell r="G195" t="str">
            <v>SU0023</v>
          </cell>
          <cell r="H195" t="str">
            <v>FW110TD SMASH 110 /FW110D SMASH 110</v>
          </cell>
          <cell r="I195" t="str">
            <v>SUZUKI</v>
          </cell>
          <cell r="J195" t="str">
            <v>MAGENTA</v>
          </cell>
        </row>
        <row r="196">
          <cell r="G196" t="str">
            <v>SU0024</v>
          </cell>
          <cell r="H196" t="str">
            <v>FW110TD SMASH 110 /FW110D SMASH 110</v>
          </cell>
          <cell r="I196" t="str">
            <v>SUZUKI</v>
          </cell>
          <cell r="J196" t="str">
            <v>MATTE BLACK</v>
          </cell>
        </row>
        <row r="197">
          <cell r="G197" t="str">
            <v>SU0025</v>
          </cell>
          <cell r="H197" t="str">
            <v>FW110TD SMASH 110 /FW110D SMASH 110</v>
          </cell>
          <cell r="I197" t="str">
            <v>SUZUKI</v>
          </cell>
          <cell r="J197" t="str">
            <v>BLACK</v>
          </cell>
        </row>
        <row r="198">
          <cell r="G198" t="str">
            <v>SU0027</v>
          </cell>
          <cell r="H198" t="str">
            <v>FW110TD SMASH 110 /FW110D SMASH 110</v>
          </cell>
          <cell r="I198" t="str">
            <v>SUZUKI</v>
          </cell>
          <cell r="J198" t="str">
            <v>RED</v>
          </cell>
        </row>
        <row r="199">
          <cell r="G199" t="str">
            <v>SU0028</v>
          </cell>
          <cell r="H199" t="str">
            <v>FW110TD SMASH 110 /FW110D SMASH 110</v>
          </cell>
          <cell r="I199" t="str">
            <v>SUZUKI</v>
          </cell>
          <cell r="J199" t="str">
            <v>YELLOW</v>
          </cell>
        </row>
        <row r="200">
          <cell r="G200" t="str">
            <v>SU0031</v>
          </cell>
          <cell r="H200" t="str">
            <v>GD110HU GD110</v>
          </cell>
          <cell r="I200" t="str">
            <v>SUZUKI</v>
          </cell>
          <cell r="J200" t="str">
            <v>BLACK</v>
          </cell>
        </row>
        <row r="201">
          <cell r="G201" t="str">
            <v>SU0032</v>
          </cell>
          <cell r="H201" t="str">
            <v>GD110HU GD110</v>
          </cell>
          <cell r="I201" t="str">
            <v>SUZUKI</v>
          </cell>
          <cell r="J201" t="str">
            <v>RED</v>
          </cell>
        </row>
        <row r="202">
          <cell r="G202" t="str">
            <v>SU0035</v>
          </cell>
          <cell r="H202" t="str">
            <v>GSX150DEA GIXXER 150</v>
          </cell>
          <cell r="I202" t="str">
            <v>SUZUKI</v>
          </cell>
          <cell r="J202" t="str">
            <v>BLUE</v>
          </cell>
        </row>
        <row r="203">
          <cell r="G203" t="str">
            <v>SU0036</v>
          </cell>
          <cell r="H203" t="str">
            <v>UK110NE ADDRESS</v>
          </cell>
          <cell r="I203" t="str">
            <v>SUZUKI</v>
          </cell>
          <cell r="J203" t="str">
            <v>WHITE</v>
          </cell>
        </row>
        <row r="204">
          <cell r="G204" t="str">
            <v>SU0037</v>
          </cell>
          <cell r="H204" t="str">
            <v>UK110NE ADDRESS</v>
          </cell>
          <cell r="I204" t="str">
            <v>SUZUKI</v>
          </cell>
          <cell r="J204" t="str">
            <v>BLACK</v>
          </cell>
        </row>
        <row r="205">
          <cell r="G205" t="str">
            <v>SU0038</v>
          </cell>
          <cell r="H205" t="str">
            <v>UK110NE ADDRESS</v>
          </cell>
          <cell r="I205" t="str">
            <v>SUZUKI</v>
          </cell>
          <cell r="J205" t="str">
            <v>RED</v>
          </cell>
        </row>
        <row r="206">
          <cell r="G206" t="str">
            <v>SU0040</v>
          </cell>
          <cell r="H206" t="str">
            <v>UK125TC SKYDRIVE)</v>
          </cell>
          <cell r="I206" t="str">
            <v>SUZUKI</v>
          </cell>
          <cell r="J206" t="str">
            <v>PINK</v>
          </cell>
        </row>
        <row r="207">
          <cell r="G207" t="str">
            <v>SU0045</v>
          </cell>
          <cell r="H207" t="str">
            <v>FW110TD SMASH 110 /FW110D SMASH 110</v>
          </cell>
          <cell r="I207" t="str">
            <v>SUZUKI</v>
          </cell>
          <cell r="J207" t="str">
            <v>PINK</v>
          </cell>
        </row>
        <row r="208">
          <cell r="G208" t="str">
            <v>SU0049</v>
          </cell>
          <cell r="H208" t="str">
            <v>GSX150RZA GIXXER 150 FI</v>
          </cell>
          <cell r="I208" t="str">
            <v>SUZUKI</v>
          </cell>
          <cell r="J208" t="str">
            <v>BLACK</v>
          </cell>
        </row>
        <row r="209">
          <cell r="G209" t="str">
            <v>SU0050</v>
          </cell>
          <cell r="H209" t="str">
            <v>FU150MF FI RAIDER 150/FU150 MFJ</v>
          </cell>
          <cell r="I209" t="str">
            <v>SUZUKI</v>
          </cell>
          <cell r="J209" t="str">
            <v>S.RED/T.BLACK</v>
          </cell>
        </row>
        <row r="210">
          <cell r="G210" t="str">
            <v>SU0051</v>
          </cell>
          <cell r="H210" t="str">
            <v>FU150MF FI RAIDER 150/FU150 MFJ</v>
          </cell>
          <cell r="I210" t="str">
            <v>SUZUKI</v>
          </cell>
          <cell r="J210" t="str">
            <v>T.BLACK/SLD.BLACK</v>
          </cell>
        </row>
        <row r="211">
          <cell r="G211" t="str">
            <v>SU0052</v>
          </cell>
          <cell r="H211" t="str">
            <v>FU150CD3 RAIDER R 150/ FU150 DY3 RAIDER R</v>
          </cell>
          <cell r="I211" t="str">
            <v>SUZUKI</v>
          </cell>
          <cell r="J211" t="str">
            <v>MATTE BLACK</v>
          </cell>
        </row>
        <row r="212">
          <cell r="G212" t="str">
            <v>SU0054</v>
          </cell>
          <cell r="H212" t="str">
            <v>GSX150RZA GIXXER 150 FI</v>
          </cell>
          <cell r="I212" t="str">
            <v>SUZUKI</v>
          </cell>
          <cell r="J212" t="str">
            <v>RED</v>
          </cell>
        </row>
        <row r="213">
          <cell r="G213" t="str">
            <v>SU0055</v>
          </cell>
          <cell r="H213" t="str">
            <v>UK125FSC SKYDRIVE</v>
          </cell>
          <cell r="I213" t="str">
            <v>SUZUKI</v>
          </cell>
          <cell r="J213" t="str">
            <v>VIOLET</v>
          </cell>
        </row>
        <row r="214">
          <cell r="G214" t="str">
            <v>SU0056</v>
          </cell>
          <cell r="H214" t="str">
            <v>UK125FSC SKYDRIVE</v>
          </cell>
          <cell r="I214" t="str">
            <v>SUZUKI</v>
          </cell>
          <cell r="J214" t="str">
            <v>MATTE BLACK</v>
          </cell>
        </row>
        <row r="215">
          <cell r="G215" t="str">
            <v>SU0058</v>
          </cell>
          <cell r="H215" t="str">
            <v>GSX-S150 MF</v>
          </cell>
          <cell r="I215" t="str">
            <v>SUZUKI</v>
          </cell>
          <cell r="J215" t="str">
            <v>SILVER</v>
          </cell>
        </row>
        <row r="216">
          <cell r="G216" t="str">
            <v>SU0059</v>
          </cell>
          <cell r="H216" t="str">
            <v>FJ110 LE RAIDER J 115 FI</v>
          </cell>
          <cell r="I216" t="str">
            <v>SUZUKI</v>
          </cell>
          <cell r="J216" t="str">
            <v>YELLOW</v>
          </cell>
        </row>
        <row r="217">
          <cell r="G217" t="str">
            <v>SU0060</v>
          </cell>
          <cell r="H217" t="str">
            <v>FW110TD SMASH 110 /FW110D SMASH 110</v>
          </cell>
          <cell r="I217" t="str">
            <v>SUZUKI</v>
          </cell>
          <cell r="J217" t="str">
            <v>BLACK</v>
          </cell>
        </row>
        <row r="218">
          <cell r="G218" t="str">
            <v>SU0061</v>
          </cell>
          <cell r="H218" t="str">
            <v>FW110TD SMASH 110 /FW110D SMASH 110</v>
          </cell>
          <cell r="I218" t="str">
            <v>SUZUKI</v>
          </cell>
          <cell r="J218" t="str">
            <v>PINK</v>
          </cell>
        </row>
        <row r="219">
          <cell r="G219" t="str">
            <v>SU0062</v>
          </cell>
          <cell r="H219" t="str">
            <v>FW110TD SMASH 110 /FW110D SMASH 110</v>
          </cell>
          <cell r="I219" t="str">
            <v>SUZUKI</v>
          </cell>
          <cell r="J219" t="str">
            <v>RED</v>
          </cell>
        </row>
        <row r="220">
          <cell r="G220" t="str">
            <v>SU0063</v>
          </cell>
          <cell r="H220" t="str">
            <v>FW110TD SMASH 110 /FW110D SMASH 110</v>
          </cell>
          <cell r="I220" t="str">
            <v>SUZUKI</v>
          </cell>
          <cell r="J220" t="str">
            <v>VIOLET</v>
          </cell>
        </row>
        <row r="221">
          <cell r="G221" t="str">
            <v>SU0064</v>
          </cell>
          <cell r="H221" t="str">
            <v>FW110TD SMASH 110 /FW110D SMASH 110</v>
          </cell>
          <cell r="I221" t="str">
            <v>SUZUKI</v>
          </cell>
          <cell r="J221" t="str">
            <v>YELLOW</v>
          </cell>
        </row>
        <row r="222">
          <cell r="G222" t="str">
            <v>SU0065</v>
          </cell>
          <cell r="H222" t="str">
            <v>FW110TD SMASH 110 /FW110D SMASH 110</v>
          </cell>
          <cell r="I222" t="str">
            <v>SUZUKI</v>
          </cell>
          <cell r="J222" t="str">
            <v>MATTE BLACK</v>
          </cell>
        </row>
        <row r="223">
          <cell r="G223" t="str">
            <v>SU0066</v>
          </cell>
          <cell r="H223" t="str">
            <v>FU150DX3 CS</v>
          </cell>
          <cell r="I223" t="str">
            <v>SUZUKI</v>
          </cell>
          <cell r="J223" t="str">
            <v>MATTE GRAY</v>
          </cell>
        </row>
        <row r="224">
          <cell r="G224" t="str">
            <v>SU0067</v>
          </cell>
          <cell r="H224" t="str">
            <v>FU150DX3 CS</v>
          </cell>
          <cell r="I224" t="str">
            <v>SUZUKI</v>
          </cell>
          <cell r="J224" t="str">
            <v>MATTE BLACK</v>
          </cell>
        </row>
        <row r="225">
          <cell r="G225" t="str">
            <v>SU0068</v>
          </cell>
          <cell r="H225" t="str">
            <v>UX110NE/UX110NE SKYDRIVE SPORT</v>
          </cell>
          <cell r="I225" t="str">
            <v>SUZUKI</v>
          </cell>
          <cell r="J225" t="str">
            <v>PINK</v>
          </cell>
        </row>
        <row r="226">
          <cell r="G226" t="str">
            <v>SU0069</v>
          </cell>
          <cell r="H226" t="str">
            <v>UX110NE/UX110NE SKYDRIVE SPORT</v>
          </cell>
          <cell r="I226" t="str">
            <v>SUZUKI</v>
          </cell>
          <cell r="J226" t="str">
            <v>BLACK</v>
          </cell>
        </row>
        <row r="227">
          <cell r="G227" t="str">
            <v>SU0070</v>
          </cell>
          <cell r="H227" t="str">
            <v>UX110NE/UX110NE SKYDRIVE SPORT</v>
          </cell>
          <cell r="I227" t="str">
            <v>SUZUKI</v>
          </cell>
          <cell r="J227" t="str">
            <v>MATTE SILVER</v>
          </cell>
        </row>
        <row r="228">
          <cell r="G228" t="str">
            <v>SU0071</v>
          </cell>
          <cell r="H228" t="str">
            <v>FW110TD SMASH 110 /FW110D SMASH 110</v>
          </cell>
          <cell r="I228" t="str">
            <v>SUZUKI</v>
          </cell>
          <cell r="J228" t="str">
            <v>MATTE BLACK</v>
          </cell>
        </row>
        <row r="229">
          <cell r="G229" t="str">
            <v>SU0072</v>
          </cell>
          <cell r="H229" t="str">
            <v>FW110TD SMASH 110 /FW110D SMASH 110</v>
          </cell>
          <cell r="I229" t="str">
            <v>SUZUKI</v>
          </cell>
          <cell r="J229" t="str">
            <v>FRENETIC VIOLET</v>
          </cell>
        </row>
        <row r="230">
          <cell r="G230" t="str">
            <v>SU0073</v>
          </cell>
          <cell r="H230" t="str">
            <v>FU150MFQ/FU150MFX</v>
          </cell>
          <cell r="I230" t="str">
            <v>SUZUKI</v>
          </cell>
          <cell r="J230" t="str">
            <v>BLUE</v>
          </cell>
        </row>
        <row r="231">
          <cell r="G231" t="str">
            <v>SU0075</v>
          </cell>
          <cell r="H231" t="str">
            <v>FU150MF FI RAIDER 150/FU150 MFJ</v>
          </cell>
          <cell r="I231" t="str">
            <v>SUZUKI</v>
          </cell>
          <cell r="J231" t="str">
            <v>S.RED/T.BLACK</v>
          </cell>
        </row>
        <row r="232">
          <cell r="G232" t="str">
            <v>SU0076</v>
          </cell>
          <cell r="H232" t="str">
            <v>FU150MF FI RAIDER 150/FU150 MFJ</v>
          </cell>
          <cell r="I232" t="str">
            <v>SUZUKI</v>
          </cell>
          <cell r="J232" t="str">
            <v>T.BLACK/SLD. BLACK</v>
          </cell>
        </row>
        <row r="233">
          <cell r="G233" t="str">
            <v>SU0077</v>
          </cell>
          <cell r="H233" t="str">
            <v>FU150MFQ/FU150MFX</v>
          </cell>
          <cell r="I233" t="str">
            <v>SUZUKI</v>
          </cell>
          <cell r="J233" t="str">
            <v>BLUE</v>
          </cell>
        </row>
        <row r="234">
          <cell r="G234" t="str">
            <v>SU0078</v>
          </cell>
          <cell r="H234" t="str">
            <v>GSX-R150RFX</v>
          </cell>
          <cell r="I234" t="str">
            <v>SUZUKI</v>
          </cell>
          <cell r="J234" t="str">
            <v>BLACK</v>
          </cell>
        </row>
        <row r="235">
          <cell r="G235" t="str">
            <v>SU0080</v>
          </cell>
          <cell r="H235" t="str">
            <v>GD110HU2</v>
          </cell>
          <cell r="I235" t="str">
            <v>SUZUKI</v>
          </cell>
          <cell r="J235" t="str">
            <v>RED</v>
          </cell>
        </row>
        <row r="236">
          <cell r="G236" t="str">
            <v>SU0081</v>
          </cell>
          <cell r="H236" t="str">
            <v>UK110NZ</v>
          </cell>
          <cell r="I236" t="str">
            <v>SUZUKI</v>
          </cell>
          <cell r="J236" t="str">
            <v>BLACK</v>
          </cell>
        </row>
        <row r="237">
          <cell r="G237" t="str">
            <v>SU0082</v>
          </cell>
          <cell r="H237" t="str">
            <v>UK110NZ</v>
          </cell>
          <cell r="I237" t="str">
            <v>SUZUKI</v>
          </cell>
          <cell r="J237" t="str">
            <v>SILVER</v>
          </cell>
        </row>
        <row r="238">
          <cell r="G238" t="str">
            <v>SU0083</v>
          </cell>
          <cell r="H238" t="str">
            <v>UK110NE ADDRESS</v>
          </cell>
          <cell r="I238" t="str">
            <v>SUZUKI</v>
          </cell>
          <cell r="J238" t="str">
            <v>PINK</v>
          </cell>
        </row>
        <row r="239">
          <cell r="G239" t="str">
            <v>SU0084</v>
          </cell>
          <cell r="H239" t="str">
            <v>UK110NE ADDRESS</v>
          </cell>
          <cell r="I239" t="str">
            <v>SUZUKI</v>
          </cell>
          <cell r="J239" t="str">
            <v>VIOLET</v>
          </cell>
        </row>
        <row r="240">
          <cell r="G240" t="str">
            <v>SU0087</v>
          </cell>
          <cell r="H240" t="str">
            <v>UX110NZ</v>
          </cell>
          <cell r="I240" t="str">
            <v>SUZUKI</v>
          </cell>
          <cell r="J240" t="str">
            <v>MATTE BLACK</v>
          </cell>
        </row>
        <row r="241">
          <cell r="G241" t="str">
            <v>SU0088</v>
          </cell>
          <cell r="H241" t="str">
            <v>FW110TD SMASH 110 /FW110D SMASH 110</v>
          </cell>
          <cell r="I241" t="str">
            <v>SUZUKI</v>
          </cell>
          <cell r="J241" t="str">
            <v>GREEN</v>
          </cell>
        </row>
        <row r="242">
          <cell r="G242" t="str">
            <v>SU0089</v>
          </cell>
          <cell r="H242" t="str">
            <v>FU150MF FI RAIDER 150/FU150 MFJ</v>
          </cell>
          <cell r="I242" t="str">
            <v>SUZUKI</v>
          </cell>
          <cell r="J242" t="str">
            <v>BMRED</v>
          </cell>
        </row>
        <row r="243">
          <cell r="G243" t="str">
            <v>SU0090</v>
          </cell>
          <cell r="H243" t="str">
            <v>FU150MF FI RAIDER 150/FU150 MFJ</v>
          </cell>
          <cell r="I243" t="str">
            <v>SUZUKI</v>
          </cell>
          <cell r="J243" t="str">
            <v>BMBLUE</v>
          </cell>
        </row>
        <row r="244">
          <cell r="G244" t="str">
            <v>SU0091</v>
          </cell>
          <cell r="H244" t="str">
            <v>FU150MFQ/FU150MFX</v>
          </cell>
          <cell r="I244" t="str">
            <v>SUZUKI</v>
          </cell>
          <cell r="J244" t="str">
            <v>BBLUE</v>
          </cell>
        </row>
        <row r="245">
          <cell r="G245" t="str">
            <v>SU0092</v>
          </cell>
          <cell r="H245" t="str">
            <v>FU150MF FI RAIDER 150/FU150 MFJ</v>
          </cell>
          <cell r="I245" t="str">
            <v>SUZUKI</v>
          </cell>
          <cell r="J245" t="str">
            <v>BBLACK</v>
          </cell>
        </row>
        <row r="246">
          <cell r="G246" t="str">
            <v>SU0094</v>
          </cell>
          <cell r="H246" t="str">
            <v>FJ110LB2</v>
          </cell>
          <cell r="I246" t="str">
            <v>SUZUKI</v>
          </cell>
          <cell r="J246" t="str">
            <v>YELLOW</v>
          </cell>
        </row>
        <row r="247">
          <cell r="G247" t="str">
            <v>SU0095</v>
          </cell>
          <cell r="H247" t="str">
            <v>FJ110LB2</v>
          </cell>
          <cell r="I247" t="str">
            <v>SUZUKI</v>
          </cell>
          <cell r="J247" t="str">
            <v>BLACK/BLUE</v>
          </cell>
        </row>
        <row r="248">
          <cell r="G248" t="str">
            <v>SU0096</v>
          </cell>
          <cell r="H248" t="str">
            <v>FJ110LB2</v>
          </cell>
          <cell r="I248" t="str">
            <v>SUZUKI</v>
          </cell>
          <cell r="J248" t="str">
            <v>BLACK</v>
          </cell>
        </row>
        <row r="249">
          <cell r="G249" t="str">
            <v>SU0097</v>
          </cell>
          <cell r="H249" t="str">
            <v>FJ110LB2</v>
          </cell>
          <cell r="I249" t="str">
            <v>SUZUKI</v>
          </cell>
          <cell r="J249" t="str">
            <v>BLACK/RED</v>
          </cell>
        </row>
        <row r="250">
          <cell r="G250" t="str">
            <v>SU0098</v>
          </cell>
          <cell r="H250" t="str">
            <v>UX110NE/UX110NE SKYDRIVE SPORT</v>
          </cell>
          <cell r="I250" t="str">
            <v>SUZUKI</v>
          </cell>
          <cell r="J250" t="str">
            <v>BLUE</v>
          </cell>
        </row>
        <row r="251">
          <cell r="G251" t="str">
            <v>YA0001</v>
          </cell>
          <cell r="H251" t="str">
            <v>MIO SPORTY 40C8</v>
          </cell>
          <cell r="I251" t="str">
            <v>YAMAHA</v>
          </cell>
          <cell r="J251" t="str">
            <v>GRAY</v>
          </cell>
        </row>
        <row r="252">
          <cell r="G252" t="str">
            <v>YA0002</v>
          </cell>
          <cell r="H252" t="str">
            <v>MIO SPORTY 40C8</v>
          </cell>
          <cell r="I252" t="str">
            <v>YAMAHA</v>
          </cell>
          <cell r="J252" t="str">
            <v>BLACK</v>
          </cell>
        </row>
        <row r="253">
          <cell r="G253" t="str">
            <v>YA0004</v>
          </cell>
          <cell r="H253" t="str">
            <v>MIO 125 BB35</v>
          </cell>
          <cell r="I253" t="str">
            <v>YAMAHA</v>
          </cell>
          <cell r="J253" t="str">
            <v>YELLOW</v>
          </cell>
        </row>
        <row r="254">
          <cell r="G254" t="str">
            <v>YA0005</v>
          </cell>
          <cell r="H254" t="str">
            <v>MIO 125 BB35</v>
          </cell>
          <cell r="I254" t="str">
            <v>YAMAHA</v>
          </cell>
          <cell r="J254" t="str">
            <v>MAGENTA</v>
          </cell>
        </row>
        <row r="255">
          <cell r="G255" t="str">
            <v>YA0006</v>
          </cell>
          <cell r="H255" t="str">
            <v>MIO 125 BB35</v>
          </cell>
          <cell r="I255" t="str">
            <v>YAMAHA</v>
          </cell>
          <cell r="J255" t="str">
            <v>BLUE/GRAY</v>
          </cell>
        </row>
        <row r="256">
          <cell r="G256" t="str">
            <v>YA0007</v>
          </cell>
          <cell r="H256" t="str">
            <v>MIO 125 BB35</v>
          </cell>
          <cell r="I256" t="str">
            <v>YAMAHA</v>
          </cell>
          <cell r="J256" t="str">
            <v>ORANGE</v>
          </cell>
        </row>
        <row r="257">
          <cell r="G257" t="str">
            <v>YA0008</v>
          </cell>
          <cell r="H257" t="str">
            <v>MIO SOUL 125 BB44 /BB45/BB46</v>
          </cell>
          <cell r="I257" t="str">
            <v>YAMAHA</v>
          </cell>
          <cell r="J257" t="str">
            <v>BLACK</v>
          </cell>
        </row>
        <row r="258">
          <cell r="G258" t="str">
            <v>YA0009</v>
          </cell>
          <cell r="H258" t="str">
            <v>MIO SOUL 125 BB44 /BB45/BB46</v>
          </cell>
          <cell r="I258" t="str">
            <v>YAMAHA</v>
          </cell>
          <cell r="J258" t="str">
            <v>VIOLET/BLACK</v>
          </cell>
        </row>
        <row r="259">
          <cell r="G259" t="str">
            <v>YA0010</v>
          </cell>
          <cell r="H259" t="str">
            <v>MIO SOUL 125 BB44 /BB45/BB46</v>
          </cell>
          <cell r="I259" t="str">
            <v>YAMAHA</v>
          </cell>
          <cell r="J259" t="str">
            <v>ORANGE/BLACK</v>
          </cell>
        </row>
        <row r="260">
          <cell r="G260" t="str">
            <v>YA0011</v>
          </cell>
          <cell r="H260" t="str">
            <v>SNIPER 150MX B184</v>
          </cell>
          <cell r="I260" t="str">
            <v>YAMAHA</v>
          </cell>
          <cell r="J260" t="str">
            <v>GREEN</v>
          </cell>
        </row>
        <row r="261">
          <cell r="G261" t="str">
            <v>YA0012</v>
          </cell>
          <cell r="H261" t="str">
            <v>SNIPER 150MX B184</v>
          </cell>
          <cell r="I261" t="str">
            <v>YAMAHA</v>
          </cell>
          <cell r="J261" t="str">
            <v>BLACK</v>
          </cell>
        </row>
        <row r="262">
          <cell r="G262" t="str">
            <v>YA0013</v>
          </cell>
          <cell r="H262" t="str">
            <v>SNIPER 150MX B184</v>
          </cell>
          <cell r="I262" t="str">
            <v>YAMAHA</v>
          </cell>
          <cell r="J262" t="str">
            <v>YELLOW</v>
          </cell>
        </row>
        <row r="263">
          <cell r="G263" t="str">
            <v>YA0014</v>
          </cell>
          <cell r="H263" t="str">
            <v>SNIPER 150MX B184</v>
          </cell>
          <cell r="I263" t="str">
            <v>YAMAHA</v>
          </cell>
          <cell r="J263" t="str">
            <v>BLUE/SILVER</v>
          </cell>
        </row>
        <row r="264">
          <cell r="G264" t="str">
            <v>YA0015</v>
          </cell>
          <cell r="H264" t="str">
            <v>YTX125 BR21</v>
          </cell>
          <cell r="I264" t="str">
            <v>YAMAHA</v>
          </cell>
          <cell r="J264" t="str">
            <v>BLACK</v>
          </cell>
        </row>
        <row r="265">
          <cell r="G265" t="str">
            <v>YA0016</v>
          </cell>
          <cell r="H265" t="str">
            <v>YTX125 BR21</v>
          </cell>
          <cell r="I265" t="str">
            <v>YAMAHA</v>
          </cell>
          <cell r="J265" t="str">
            <v>RED</v>
          </cell>
        </row>
        <row r="266">
          <cell r="G266" t="str">
            <v>YA0017</v>
          </cell>
          <cell r="H266" t="str">
            <v>YTX125 BR21</v>
          </cell>
          <cell r="I266" t="str">
            <v>YAMAHA</v>
          </cell>
          <cell r="J266" t="str">
            <v>BLUE</v>
          </cell>
        </row>
        <row r="267">
          <cell r="G267" t="str">
            <v>YA0018</v>
          </cell>
          <cell r="H267" t="str">
            <v>XMAX 300-B746</v>
          </cell>
          <cell r="I267" t="str">
            <v>YAMAHA</v>
          </cell>
          <cell r="J267" t="str">
            <v>BRONZE/M-BLACK</v>
          </cell>
        </row>
        <row r="268">
          <cell r="G268" t="str">
            <v>YA0019</v>
          </cell>
          <cell r="H268" t="str">
            <v>NMAX 2DPF</v>
          </cell>
          <cell r="I268" t="str">
            <v>YAMAHA</v>
          </cell>
          <cell r="J268" t="str">
            <v>MATTE/BLACK</v>
          </cell>
        </row>
        <row r="269">
          <cell r="G269" t="str">
            <v>YA0021</v>
          </cell>
          <cell r="H269" t="str">
            <v>MIO i 125 S B6B3/MIO i 125 S B6B4/MIO I 125 B6B2 /MIO i 125 S B6B5/MIO I 125 B6B6</v>
          </cell>
          <cell r="I269" t="str">
            <v>YAMAHA</v>
          </cell>
          <cell r="J269" t="str">
            <v>BLACK</v>
          </cell>
        </row>
        <row r="270">
          <cell r="G270" t="str">
            <v>YA0022</v>
          </cell>
          <cell r="H270" t="str">
            <v>MIO i 125 S B6B3/MIO i 125 S B6B4/MIO I 125 B6B2 /MIO i 125 S B6B5/MIO I 125 B6B6</v>
          </cell>
          <cell r="I270" t="str">
            <v>YAMAHA</v>
          </cell>
          <cell r="J270" t="str">
            <v>WHITE/BLACK</v>
          </cell>
        </row>
        <row r="271">
          <cell r="G271" t="str">
            <v>YA0023</v>
          </cell>
          <cell r="H271" t="str">
            <v>MIO SOUL I 125S B3E2</v>
          </cell>
          <cell r="I271" t="str">
            <v>YAMAHA</v>
          </cell>
          <cell r="J271" t="str">
            <v>MAT.GRAY</v>
          </cell>
        </row>
        <row r="272">
          <cell r="G272" t="str">
            <v>YA0024</v>
          </cell>
          <cell r="H272" t="str">
            <v>MIO SOUL I 125S B3E2</v>
          </cell>
          <cell r="I272" t="str">
            <v>YAMAHA</v>
          </cell>
          <cell r="J272" t="str">
            <v>MAT.GREEN</v>
          </cell>
        </row>
        <row r="273">
          <cell r="G273" t="str">
            <v>YA0025</v>
          </cell>
          <cell r="H273" t="str">
            <v>MIO AEROX BG25</v>
          </cell>
          <cell r="I273" t="str">
            <v>YAMAHA</v>
          </cell>
          <cell r="J273" t="str">
            <v>BLACK</v>
          </cell>
        </row>
        <row r="274">
          <cell r="G274" t="str">
            <v>YA0026</v>
          </cell>
          <cell r="H274" t="str">
            <v>MIO AEROX BG25</v>
          </cell>
          <cell r="I274" t="str">
            <v>YAMAHA</v>
          </cell>
          <cell r="J274" t="str">
            <v>MATTE ORANGE</v>
          </cell>
        </row>
        <row r="275">
          <cell r="G275" t="str">
            <v>YA0028</v>
          </cell>
          <cell r="H275" t="str">
            <v>XTZ 125 2MC3/ XTZ 125 2MC5</v>
          </cell>
          <cell r="I275" t="str">
            <v>YAMAHA</v>
          </cell>
          <cell r="J275" t="str">
            <v>WHITE</v>
          </cell>
        </row>
        <row r="276">
          <cell r="G276" t="str">
            <v>YA0029</v>
          </cell>
          <cell r="H276" t="str">
            <v>XTZ 125 2MC3/ XTZ 125 2MC5</v>
          </cell>
          <cell r="I276" t="str">
            <v>YAMAHA</v>
          </cell>
          <cell r="J276" t="str">
            <v>BLUE</v>
          </cell>
        </row>
        <row r="277">
          <cell r="G277" t="str">
            <v>YA0030</v>
          </cell>
          <cell r="H277" t="str">
            <v>SIGHT 1FDA SPOKE</v>
          </cell>
          <cell r="I277" t="str">
            <v>YAMAHA</v>
          </cell>
          <cell r="J277" t="str">
            <v>MATTE BLACK</v>
          </cell>
        </row>
        <row r="278">
          <cell r="G278" t="str">
            <v>YA0031</v>
          </cell>
          <cell r="H278" t="str">
            <v>SIGHT 1FDA SPOKE</v>
          </cell>
          <cell r="I278" t="str">
            <v>YAMAHA</v>
          </cell>
          <cell r="J278" t="str">
            <v>RED/M.GRAY</v>
          </cell>
        </row>
        <row r="279">
          <cell r="G279" t="str">
            <v>YA0032</v>
          </cell>
          <cell r="H279" t="str">
            <v>MIO SPORTY 40 CA/ 40C9/ 40CC /40 CB</v>
          </cell>
          <cell r="I279" t="str">
            <v>YAMAHA</v>
          </cell>
          <cell r="J279" t="str">
            <v>V.ORANGE</v>
          </cell>
        </row>
        <row r="280">
          <cell r="G280" t="str">
            <v>YA0033</v>
          </cell>
          <cell r="H280" t="str">
            <v>MIO SPORTY 40 CA/ 40C9/ 40CC /40 CB</v>
          </cell>
          <cell r="I280" t="str">
            <v>YAMAHA</v>
          </cell>
          <cell r="J280" t="str">
            <v>MATTE BLACK</v>
          </cell>
        </row>
        <row r="281">
          <cell r="G281" t="str">
            <v>YA0034</v>
          </cell>
          <cell r="H281" t="str">
            <v>MIO SPORTY 40 CA/ 40C9/ 40CC /40 CB</v>
          </cell>
          <cell r="I281" t="str">
            <v>YAMAHA</v>
          </cell>
          <cell r="J281" t="str">
            <v>MATTE GRAY</v>
          </cell>
        </row>
        <row r="282">
          <cell r="G282" t="str">
            <v>YA0035</v>
          </cell>
          <cell r="H282" t="str">
            <v>MIO SPORTY 40 CA/ 40C9/ 40CC /40 CB</v>
          </cell>
          <cell r="I282" t="str">
            <v>YAMAHA</v>
          </cell>
          <cell r="J282" t="str">
            <v>MAGENTA</v>
          </cell>
        </row>
        <row r="283">
          <cell r="G283" t="str">
            <v>YA0036</v>
          </cell>
          <cell r="H283" t="str">
            <v>MIO SPORTY 40 CA/ 40C9/ 40CC /40 CB</v>
          </cell>
          <cell r="I283" t="str">
            <v>YAMAHA</v>
          </cell>
          <cell r="J283" t="str">
            <v>PURPLE</v>
          </cell>
        </row>
        <row r="284">
          <cell r="G284" t="str">
            <v>YA0037</v>
          </cell>
          <cell r="H284" t="str">
            <v>NMAX 2DPF</v>
          </cell>
          <cell r="I284" t="str">
            <v>YAMAHA</v>
          </cell>
          <cell r="J284" t="str">
            <v>MATTE GRAY/SILVER</v>
          </cell>
        </row>
        <row r="285">
          <cell r="G285" t="str">
            <v>YA0038</v>
          </cell>
          <cell r="H285" t="str">
            <v>MIO AEROX B1W2</v>
          </cell>
          <cell r="I285" t="str">
            <v>YAMAHA</v>
          </cell>
          <cell r="J285" t="str">
            <v>BLUE/SILVER</v>
          </cell>
        </row>
        <row r="286">
          <cell r="G286" t="str">
            <v>YA0039</v>
          </cell>
          <cell r="H286" t="str">
            <v>MIO SPORTY 40 CA/ 40C9/ 40CC /40 CB</v>
          </cell>
          <cell r="I286" t="str">
            <v>YAMAHA</v>
          </cell>
          <cell r="J286" t="str">
            <v>YELLOW</v>
          </cell>
        </row>
        <row r="287">
          <cell r="G287" t="str">
            <v>YA0040</v>
          </cell>
          <cell r="H287" t="str">
            <v>SZ BE92</v>
          </cell>
          <cell r="I287" t="str">
            <v>YAMAHA</v>
          </cell>
          <cell r="J287" t="str">
            <v>RED</v>
          </cell>
        </row>
        <row r="288">
          <cell r="G288" t="str">
            <v>YA0041</v>
          </cell>
          <cell r="H288" t="str">
            <v>SIGHT CAST 1FD9</v>
          </cell>
          <cell r="I288" t="str">
            <v>YAMAHA</v>
          </cell>
          <cell r="J288" t="str">
            <v>MATTE BLACK/BLACK</v>
          </cell>
        </row>
        <row r="289">
          <cell r="G289" t="str">
            <v>YA0043</v>
          </cell>
          <cell r="H289" t="str">
            <v>NMAX 2DPK</v>
          </cell>
          <cell r="I289" t="str">
            <v>YAMAHA</v>
          </cell>
          <cell r="J289" t="str">
            <v>MATTE GRAY/SILVER</v>
          </cell>
        </row>
        <row r="290">
          <cell r="G290" t="str">
            <v>YA0044</v>
          </cell>
          <cell r="H290" t="str">
            <v>NMAX 2DPK</v>
          </cell>
          <cell r="I290" t="str">
            <v>YAMAHA</v>
          </cell>
          <cell r="J290" t="str">
            <v>MATTE BLAC</v>
          </cell>
        </row>
        <row r="291">
          <cell r="G291" t="str">
            <v>YA0045</v>
          </cell>
          <cell r="H291" t="str">
            <v>SZ BE92</v>
          </cell>
          <cell r="I291" t="str">
            <v>YAMAHA</v>
          </cell>
          <cell r="J291" t="str">
            <v>MATTE BLACK/BLACK</v>
          </cell>
        </row>
        <row r="292">
          <cell r="G292" t="str">
            <v>YA0046</v>
          </cell>
          <cell r="H292" t="str">
            <v>MIO I 125 BB36/MIO I 125 BB37/MIO I 125 BB38</v>
          </cell>
          <cell r="I292" t="str">
            <v>YAMAHA</v>
          </cell>
          <cell r="J292" t="str">
            <v>YELLOW/WHITE</v>
          </cell>
        </row>
        <row r="293">
          <cell r="G293" t="str">
            <v>YA0047</v>
          </cell>
          <cell r="H293" t="str">
            <v>MIO I 125 BB36/MIO I 125 BB37/MIO I 125 BB38</v>
          </cell>
          <cell r="I293" t="str">
            <v>YAMAHA</v>
          </cell>
          <cell r="J293" t="str">
            <v>MAGENTA/WHITE</v>
          </cell>
        </row>
        <row r="294">
          <cell r="G294" t="str">
            <v>YA0048</v>
          </cell>
          <cell r="H294" t="str">
            <v>MIO I 125 BB36/MIO I 125 BB37/MIO I 125 BB38</v>
          </cell>
          <cell r="I294" t="str">
            <v>YAMAHA</v>
          </cell>
          <cell r="J294" t="str">
            <v>MATTE BLUE/BLACK</v>
          </cell>
        </row>
        <row r="295">
          <cell r="G295" t="str">
            <v>YA0049</v>
          </cell>
          <cell r="H295" t="str">
            <v>MIO I 125 BB36/MIO I 125 BB37/MIO I 125 BB38</v>
          </cell>
          <cell r="I295" t="str">
            <v>YAMAHA</v>
          </cell>
          <cell r="J295" t="str">
            <v>MATTE ORANGE/BLACK</v>
          </cell>
        </row>
        <row r="296">
          <cell r="G296" t="str">
            <v>YA0050</v>
          </cell>
          <cell r="H296" t="str">
            <v>MIO AEROX S B1W1</v>
          </cell>
          <cell r="I296" t="str">
            <v>YAMAHA</v>
          </cell>
          <cell r="J296" t="str">
            <v>WHITE/GRAY</v>
          </cell>
        </row>
        <row r="297">
          <cell r="G297" t="str">
            <v>YA0051</v>
          </cell>
          <cell r="H297" t="str">
            <v>MIO AEROX S B1W1</v>
          </cell>
          <cell r="I297" t="str">
            <v>YAMAHA</v>
          </cell>
          <cell r="J297" t="str">
            <v>MATTE BLUE/ORANGE</v>
          </cell>
        </row>
        <row r="298">
          <cell r="G298" t="str">
            <v>YA0052</v>
          </cell>
          <cell r="H298" t="str">
            <v>MIO AEROX S B1W3/MIO AEROX B1W6/MIO AEROX S B1W7</v>
          </cell>
          <cell r="I298" t="str">
            <v>YAMAHA</v>
          </cell>
          <cell r="J298" t="str">
            <v>BLACK</v>
          </cell>
        </row>
        <row r="299">
          <cell r="G299" t="str">
            <v>YA0053</v>
          </cell>
          <cell r="H299" t="str">
            <v>MIO AEROX S B1W3/MIO AEROX B1W6/MIO AEROX S B1W7</v>
          </cell>
          <cell r="I299" t="str">
            <v>YAMAHA</v>
          </cell>
          <cell r="J299" t="str">
            <v>MATTE ORANGE/BLACK</v>
          </cell>
        </row>
        <row r="300">
          <cell r="G300" t="str">
            <v>YA0054</v>
          </cell>
          <cell r="H300" t="str">
            <v>SNIPER 150 B187</v>
          </cell>
          <cell r="I300" t="str">
            <v>YAMAHA</v>
          </cell>
          <cell r="J300" t="str">
            <v>MATTE GREEN/M.GRAY</v>
          </cell>
        </row>
        <row r="301">
          <cell r="G301" t="str">
            <v>YA0055</v>
          </cell>
          <cell r="H301" t="str">
            <v>SNIPER 150 B187</v>
          </cell>
          <cell r="I301" t="str">
            <v>YAMAHA</v>
          </cell>
          <cell r="J301" t="str">
            <v>MATTE BLACK/BLACK</v>
          </cell>
        </row>
        <row r="302">
          <cell r="G302" t="str">
            <v>YA0056</v>
          </cell>
          <cell r="H302" t="str">
            <v>SNIPER 150 B187</v>
          </cell>
          <cell r="I302" t="str">
            <v>YAMAHA</v>
          </cell>
          <cell r="J302" t="str">
            <v>YELLOW/M.GRAY</v>
          </cell>
        </row>
        <row r="303">
          <cell r="G303" t="str">
            <v>YA0057</v>
          </cell>
          <cell r="H303" t="str">
            <v>SNIPER 150 B187</v>
          </cell>
          <cell r="I303" t="str">
            <v>YAMAHA</v>
          </cell>
          <cell r="J303" t="str">
            <v>BLUE/SILVER</v>
          </cell>
        </row>
        <row r="304">
          <cell r="G304" t="str">
            <v>YA0061</v>
          </cell>
          <cell r="H304" t="str">
            <v>TFX 150</v>
          </cell>
          <cell r="I304" t="str">
            <v>YAMAHA</v>
          </cell>
          <cell r="J304" t="str">
            <v>MATTE GREEN/M.GRAY</v>
          </cell>
        </row>
        <row r="305">
          <cell r="G305" t="str">
            <v>YA0062</v>
          </cell>
          <cell r="H305" t="str">
            <v>TFX 150</v>
          </cell>
          <cell r="I305" t="str">
            <v>YAMAHA</v>
          </cell>
          <cell r="J305" t="str">
            <v>MATTE RED/M.BLACK</v>
          </cell>
        </row>
        <row r="306">
          <cell r="G306" t="str">
            <v>YA0064</v>
          </cell>
          <cell r="H306" t="str">
            <v>VEGA FORCE B3S1</v>
          </cell>
          <cell r="I306" t="str">
            <v>YAMAHA</v>
          </cell>
          <cell r="J306" t="str">
            <v>BLACK</v>
          </cell>
        </row>
        <row r="307">
          <cell r="G307" t="str">
            <v>YA0065</v>
          </cell>
          <cell r="H307" t="str">
            <v>VEGA FORCE i BP52</v>
          </cell>
          <cell r="I307" t="str">
            <v>YAMAHA</v>
          </cell>
          <cell r="J307" t="str">
            <v>BLUE/SILVER</v>
          </cell>
        </row>
        <row r="308">
          <cell r="G308" t="str">
            <v>YA0066</v>
          </cell>
          <cell r="H308" t="str">
            <v>MIO i 125 S B6B3/MIO i 125 S B6B4/MIO I 125 B6B2 /MIO i 125 S B6B5/MIO I 125 B6B6</v>
          </cell>
          <cell r="I308" t="str">
            <v>YAMAHA</v>
          </cell>
          <cell r="J308" t="str">
            <v>MATTE BLACK/BLACK</v>
          </cell>
        </row>
        <row r="309">
          <cell r="G309" t="str">
            <v>YA0067</v>
          </cell>
          <cell r="H309" t="str">
            <v>MIO i 125 S B6B3/MIO i 125 S B6B4/MIO I 125 B6B2 /MIO i 125 S B6B5/MIO I 125 B6B6</v>
          </cell>
          <cell r="I309" t="str">
            <v>YAMAHA</v>
          </cell>
          <cell r="J309" t="str">
            <v>WHITE/BLACK</v>
          </cell>
        </row>
        <row r="310">
          <cell r="G310" t="str">
            <v>YA0068</v>
          </cell>
          <cell r="H310" t="str">
            <v>FZ I BP72</v>
          </cell>
          <cell r="I310" t="str">
            <v>YAMAHA</v>
          </cell>
          <cell r="J310" t="str">
            <v>BLACK/SILVER</v>
          </cell>
        </row>
        <row r="311">
          <cell r="G311" t="str">
            <v>YA0069</v>
          </cell>
          <cell r="H311" t="str">
            <v>FZ I BP72</v>
          </cell>
          <cell r="I311" t="str">
            <v>YAMAHA</v>
          </cell>
          <cell r="J311" t="str">
            <v>RED/SILVER</v>
          </cell>
        </row>
        <row r="312">
          <cell r="G312" t="str">
            <v>YA0070</v>
          </cell>
          <cell r="H312" t="str">
            <v>MT-15 B8D2</v>
          </cell>
          <cell r="I312" t="str">
            <v>YAMAHA</v>
          </cell>
          <cell r="J312" t="str">
            <v>BLACK</v>
          </cell>
        </row>
        <row r="313">
          <cell r="G313" t="str">
            <v>YA0071</v>
          </cell>
          <cell r="H313" t="str">
            <v>MIO SOUL I 125S B3E3/B3E4/B3E5</v>
          </cell>
          <cell r="I313" t="str">
            <v>YAMAHA</v>
          </cell>
          <cell r="J313" t="str">
            <v>MATTE GREEN/BLACK</v>
          </cell>
        </row>
        <row r="314">
          <cell r="G314" t="str">
            <v>YA0072</v>
          </cell>
          <cell r="H314" t="str">
            <v>MIO SOUL I 125S B3E3/B3E4/B3E5</v>
          </cell>
          <cell r="I314" t="str">
            <v>YAMAHA</v>
          </cell>
          <cell r="J314" t="str">
            <v>MATTE GRAY/BLACK</v>
          </cell>
        </row>
        <row r="315">
          <cell r="G315" t="str">
            <v>YA0073</v>
          </cell>
          <cell r="H315" t="str">
            <v>SNIPER150 B186</v>
          </cell>
          <cell r="I315" t="str">
            <v>YAMAHA</v>
          </cell>
          <cell r="J315" t="str">
            <v>BLUE/BLACK</v>
          </cell>
        </row>
        <row r="316">
          <cell r="G316" t="str">
            <v>YA0074</v>
          </cell>
          <cell r="H316" t="str">
            <v>SNIPER150 B186</v>
          </cell>
          <cell r="I316" t="str">
            <v>YAMAHA</v>
          </cell>
          <cell r="J316" t="str">
            <v>MATTE/BLACK</v>
          </cell>
        </row>
        <row r="317">
          <cell r="G317" t="str">
            <v>YA0075</v>
          </cell>
          <cell r="H317" t="str">
            <v>SNIPER150 B186</v>
          </cell>
          <cell r="I317" t="str">
            <v>YAMAHA</v>
          </cell>
          <cell r="J317" t="str">
            <v>MATTE GRAY/YELLOW</v>
          </cell>
        </row>
        <row r="318">
          <cell r="G318" t="str">
            <v>YA0076</v>
          </cell>
          <cell r="H318" t="str">
            <v>SNIPER150 B186</v>
          </cell>
          <cell r="I318" t="str">
            <v>YAMAHA</v>
          </cell>
          <cell r="J318" t="str">
            <v>MATTE GREEN/BLACK</v>
          </cell>
        </row>
        <row r="319">
          <cell r="G319" t="str">
            <v>YA0077</v>
          </cell>
          <cell r="H319" t="str">
            <v>SNIPER150 B189</v>
          </cell>
          <cell r="I319" t="str">
            <v>YAMAHA</v>
          </cell>
          <cell r="J319" t="str">
            <v>M.BLUE/ROSE GOLD</v>
          </cell>
        </row>
        <row r="320">
          <cell r="G320" t="str">
            <v>YA0078</v>
          </cell>
          <cell r="H320" t="str">
            <v>MIO SOUL 125 BB44 /BB45/BB46</v>
          </cell>
          <cell r="I320" t="str">
            <v>YAMAHA</v>
          </cell>
          <cell r="J320" t="str">
            <v>MATTE BLACK</v>
          </cell>
        </row>
        <row r="321">
          <cell r="G321" t="str">
            <v>YA0079</v>
          </cell>
          <cell r="H321" t="str">
            <v>MIO SOUL 125 BB44 /BB45/BB46</v>
          </cell>
          <cell r="I321" t="str">
            <v>YAMAHA</v>
          </cell>
          <cell r="J321" t="str">
            <v>VIOLET/BLACK</v>
          </cell>
        </row>
        <row r="322">
          <cell r="G322" t="str">
            <v>YA0080</v>
          </cell>
          <cell r="H322" t="str">
            <v>MIO SOUL 125 BB44 /BB45/BB46</v>
          </cell>
          <cell r="I322" t="str">
            <v>YAMAHA</v>
          </cell>
          <cell r="J322" t="str">
            <v>ORANGE/BLACK</v>
          </cell>
        </row>
        <row r="323">
          <cell r="G323" t="str">
            <v>YA0081</v>
          </cell>
          <cell r="H323" t="str">
            <v>MT-15 B8D2</v>
          </cell>
          <cell r="I323" t="str">
            <v>YAMAHA</v>
          </cell>
          <cell r="J323" t="str">
            <v>MATTE GRAY/BLACK</v>
          </cell>
        </row>
        <row r="324">
          <cell r="G324" t="str">
            <v>YA0082</v>
          </cell>
          <cell r="H324" t="str">
            <v>MT-15 B8D2</v>
          </cell>
          <cell r="I324" t="str">
            <v>YAMAHA</v>
          </cell>
          <cell r="J324" t="str">
            <v>MATTE BLUE/BLACK</v>
          </cell>
        </row>
        <row r="325">
          <cell r="G325" t="str">
            <v>YA0083</v>
          </cell>
          <cell r="H325" t="str">
            <v>MIO SPORTY 40 CA/ 40C9/ 40CC /40 CB</v>
          </cell>
          <cell r="I325" t="str">
            <v>YAMAHA</v>
          </cell>
          <cell r="J325" t="str">
            <v>MATTE BLACK</v>
          </cell>
        </row>
        <row r="326">
          <cell r="G326" t="str">
            <v>YA0084</v>
          </cell>
          <cell r="H326" t="str">
            <v>MIO SPORTY 40 CA/ 40C9/ 40CC /40 CB</v>
          </cell>
          <cell r="I326" t="str">
            <v>YAMAHA</v>
          </cell>
          <cell r="J326" t="str">
            <v>MATTE GREEN</v>
          </cell>
        </row>
        <row r="327">
          <cell r="G327" t="str">
            <v>YA0085</v>
          </cell>
          <cell r="H327" t="str">
            <v>MIO SPORTY 40 CA/ 40C9/ 40CC /40 CB</v>
          </cell>
          <cell r="I327" t="str">
            <v>YAMAHA</v>
          </cell>
          <cell r="J327" t="str">
            <v>M. BURGUNDY</v>
          </cell>
        </row>
        <row r="328">
          <cell r="G328" t="str">
            <v>YA0086</v>
          </cell>
          <cell r="H328" t="str">
            <v>MIO SPORTY 40 CA/ 40C9/ 40CC /40 CB</v>
          </cell>
          <cell r="I328" t="str">
            <v>YAMAHA</v>
          </cell>
          <cell r="J328" t="str">
            <v>PURPLE</v>
          </cell>
        </row>
        <row r="329">
          <cell r="G329" t="str">
            <v>YA0087</v>
          </cell>
          <cell r="H329" t="str">
            <v>MIO SPORTY 40 CA/ 40C9/ 40CC /40 CB</v>
          </cell>
          <cell r="I329" t="str">
            <v>YAMAHA</v>
          </cell>
          <cell r="J329" t="str">
            <v>MAGENTA</v>
          </cell>
        </row>
        <row r="330">
          <cell r="G330" t="str">
            <v>YA0089</v>
          </cell>
          <cell r="H330" t="str">
            <v>MIO SOUL I 125S B3E3/B3E4/B3E5</v>
          </cell>
          <cell r="I330" t="str">
            <v>YAMAHA</v>
          </cell>
          <cell r="J330" t="str">
            <v>M. BURGUNDY/BLACK</v>
          </cell>
        </row>
        <row r="331">
          <cell r="G331" t="str">
            <v>YA0090</v>
          </cell>
          <cell r="H331" t="str">
            <v>NMAX 2DPF</v>
          </cell>
          <cell r="I331" t="str">
            <v>YAMAHA</v>
          </cell>
          <cell r="J331" t="str">
            <v>MATTE RED/ D. SILVER</v>
          </cell>
        </row>
        <row r="332">
          <cell r="G332" t="str">
            <v>YA0091</v>
          </cell>
          <cell r="H332" t="str">
            <v>MIO AEROX DOXOU B1W5</v>
          </cell>
          <cell r="I332" t="str">
            <v>YAMAHA</v>
          </cell>
          <cell r="J332" t="str">
            <v>M. BLUE/ ROSE GOLD</v>
          </cell>
        </row>
        <row r="333">
          <cell r="G333" t="str">
            <v>YA0092</v>
          </cell>
          <cell r="H333" t="str">
            <v>MIO AEROX B1WA/MIO AEROX B1WB</v>
          </cell>
          <cell r="I333" t="str">
            <v>YAMAHA</v>
          </cell>
          <cell r="J333" t="str">
            <v>BLACK/BLUE</v>
          </cell>
        </row>
        <row r="334">
          <cell r="G334" t="str">
            <v>YA0093</v>
          </cell>
          <cell r="H334" t="str">
            <v>SNIPER150 B18A MONSTER/ SNIPER150 B18B</v>
          </cell>
          <cell r="I334" t="str">
            <v>YAMAHA</v>
          </cell>
          <cell r="J334" t="str">
            <v>BLACK/BLUE</v>
          </cell>
        </row>
        <row r="335">
          <cell r="G335" t="str">
            <v>YA0094</v>
          </cell>
          <cell r="H335" t="str">
            <v>NMAX 2DPK</v>
          </cell>
          <cell r="I335" t="str">
            <v>YAMAHA</v>
          </cell>
          <cell r="J335" t="str">
            <v>BLUE/GRAY</v>
          </cell>
        </row>
        <row r="336">
          <cell r="G336" t="str">
            <v>YA0095</v>
          </cell>
          <cell r="H336" t="str">
            <v>MIO GRAVIS B3U1/MIO GRAVIS B3U2/MIO GRAVIS B3U3/MIO GRAVIS B3U4</v>
          </cell>
          <cell r="I336" t="str">
            <v>YAMAHA</v>
          </cell>
          <cell r="J336" t="str">
            <v>MATTE BLACK</v>
          </cell>
        </row>
        <row r="337">
          <cell r="G337" t="str">
            <v>SU0100</v>
          </cell>
          <cell r="H337" t="str">
            <v>UX110NE/UX110NE SKYDRIVE SPORT</v>
          </cell>
          <cell r="I337" t="str">
            <v>SUZUKI</v>
          </cell>
          <cell r="J337" t="str">
            <v>GREEN</v>
          </cell>
        </row>
        <row r="338">
          <cell r="G338" t="str">
            <v>YA0088</v>
          </cell>
          <cell r="H338" t="str">
            <v>MIO SPORTY 40 CA/ 40C9/ 40CC /40 CB</v>
          </cell>
          <cell r="I338" t="str">
            <v>YAMAHA</v>
          </cell>
          <cell r="J338" t="str">
            <v>YELLOW</v>
          </cell>
        </row>
        <row r="339">
          <cell r="G339" t="str">
            <v>HO0208</v>
          </cell>
          <cell r="H339" t="str">
            <v>WW150AK PCX150/WW150AL PCX150</v>
          </cell>
          <cell r="I339" t="str">
            <v>HONDA</v>
          </cell>
          <cell r="J339" t="str">
            <v>WHITE</v>
          </cell>
        </row>
        <row r="340">
          <cell r="G340" t="str">
            <v>KA0057</v>
          </cell>
          <cell r="H340" t="str">
            <v>CT125A CT125 NEW/ CT125AE</v>
          </cell>
          <cell r="I340" t="str">
            <v>KAWASAKI</v>
          </cell>
          <cell r="J340" t="str">
            <v>BLACK/RED</v>
          </cell>
        </row>
        <row r="341">
          <cell r="G341" t="str">
            <v>HO0210</v>
          </cell>
          <cell r="H341" t="str">
            <v>CCG125WHJ FI TMX125 ALPHA/ CCG125MII TMX125 ALPHA</v>
          </cell>
          <cell r="I341" t="str">
            <v>HONDA</v>
          </cell>
          <cell r="J341" t="str">
            <v>BLACK</v>
          </cell>
        </row>
        <row r="342">
          <cell r="G342" t="str">
            <v>HO0211</v>
          </cell>
          <cell r="H342" t="str">
            <v>CCG125WHJ FI TMX125 ALPHA/ CCG125MII TMX125 ALPHA</v>
          </cell>
          <cell r="I342" t="str">
            <v>HONDA</v>
          </cell>
          <cell r="J342" t="str">
            <v>RED</v>
          </cell>
        </row>
        <row r="343">
          <cell r="G343" t="str">
            <v>KA0058</v>
          </cell>
          <cell r="H343" t="str">
            <v>CT125A CT125 NEW/ CT125AE</v>
          </cell>
          <cell r="I343" t="str">
            <v>KAWASAKI</v>
          </cell>
          <cell r="J343" t="str">
            <v>BLACK/BLUE</v>
          </cell>
        </row>
        <row r="344">
          <cell r="G344" t="str">
            <v>HO0206</v>
          </cell>
          <cell r="H344" t="str">
            <v>ACA150CAFL</v>
          </cell>
          <cell r="I344" t="str">
            <v>HONDA</v>
          </cell>
          <cell r="J344" t="str">
            <v>RED/BLACK</v>
          </cell>
        </row>
        <row r="345">
          <cell r="G345" t="str">
            <v>YA0098</v>
          </cell>
          <cell r="H345" t="str">
            <v>MIO AEROX B1WA/MIO AEROX B1WB</v>
          </cell>
          <cell r="I345" t="str">
            <v>YAMAHA</v>
          </cell>
          <cell r="J345" t="str">
            <v>BLUE</v>
          </cell>
        </row>
        <row r="346">
          <cell r="G346" t="str">
            <v>KA0060</v>
          </cell>
          <cell r="H346" t="str">
            <v>ROUSER NS125AA</v>
          </cell>
          <cell r="I346" t="str">
            <v>KAWASAKI</v>
          </cell>
          <cell r="J346" t="str">
            <v>YELLOW</v>
          </cell>
        </row>
        <row r="347">
          <cell r="G347" t="str">
            <v>YA0107</v>
          </cell>
          <cell r="H347" t="str">
            <v>MIO AEROX S B1W3/MIO AEROX B1W6/MIO AEROX S B1W7</v>
          </cell>
          <cell r="I347" t="str">
            <v>YAMAHA</v>
          </cell>
          <cell r="J347" t="str">
            <v>BLUE/BLACK</v>
          </cell>
        </row>
        <row r="348">
          <cell r="G348" t="str">
            <v>HO0207</v>
          </cell>
          <cell r="H348" t="str">
            <v>ACA150CAFL</v>
          </cell>
          <cell r="I348" t="str">
            <v>HONDA</v>
          </cell>
          <cell r="J348" t="str">
            <v>BLACK</v>
          </cell>
        </row>
        <row r="349">
          <cell r="G349" t="str">
            <v>HO0214</v>
          </cell>
          <cell r="H349" t="str">
            <v>ACH110CSFKII BEAT FI/ACH110CSFLII/ACH110CSFMII BEAT FI/ACH110CSFM BEAT FI/ ACH110CSFN</v>
          </cell>
          <cell r="I349" t="str">
            <v>HONDA</v>
          </cell>
          <cell r="J349" t="str">
            <v>GRAY</v>
          </cell>
        </row>
        <row r="350">
          <cell r="G350" t="str">
            <v>YA0100</v>
          </cell>
          <cell r="H350" t="str">
            <v>MIO I 125 BB36/MIO I 125 BB37/MIO I 125 BB38</v>
          </cell>
          <cell r="I350" t="str">
            <v>YAMAHA</v>
          </cell>
          <cell r="J350" t="str">
            <v>MAGENTA/WHITE</v>
          </cell>
        </row>
        <row r="351">
          <cell r="G351" t="str">
            <v>YA0102</v>
          </cell>
          <cell r="H351" t="str">
            <v>MIO I 125 BB36/MIO I 125 BB37/MIO I 125 BB38</v>
          </cell>
          <cell r="I351" t="str">
            <v>YAMAHA</v>
          </cell>
          <cell r="J351" t="str">
            <v>MATTE ORANGE/BLACK</v>
          </cell>
        </row>
        <row r="352">
          <cell r="G352" t="str">
            <v>HO0212</v>
          </cell>
          <cell r="H352" t="str">
            <v>ACH110CSFKII BEAT FI/ACH110CSFLII/ACH110CSFMII BEAT FI/ACH110CSFM BEAT FI/ ACH110CSFN</v>
          </cell>
          <cell r="I352" t="str">
            <v>HONDA</v>
          </cell>
          <cell r="J352" t="str">
            <v>GRAY/BLACK</v>
          </cell>
        </row>
        <row r="353">
          <cell r="G353" t="str">
            <v>HO0221</v>
          </cell>
          <cell r="H353" t="str">
            <v>ACB150CBTL/ACB150CBTM</v>
          </cell>
          <cell r="I353" t="str">
            <v>HONDA</v>
          </cell>
          <cell r="J353" t="str">
            <v>BLUE/BLACK</v>
          </cell>
        </row>
        <row r="354">
          <cell r="G354" t="str">
            <v>KA0063</v>
          </cell>
          <cell r="H354" t="str">
            <v>CT100 NEW</v>
          </cell>
          <cell r="I354" t="str">
            <v>KAWASAKI</v>
          </cell>
          <cell r="J354" t="str">
            <v>BLACK/RED</v>
          </cell>
        </row>
        <row r="355">
          <cell r="G355" t="str">
            <v>KA0062</v>
          </cell>
          <cell r="H355" t="str">
            <v>CT100 NEW</v>
          </cell>
          <cell r="I355" t="str">
            <v>KAWASAKI</v>
          </cell>
          <cell r="J355" t="str">
            <v>BLACK/BLUE</v>
          </cell>
        </row>
        <row r="356">
          <cell r="G356" t="str">
            <v>KA0059</v>
          </cell>
          <cell r="H356" t="str">
            <v>ROUSER NS125AA</v>
          </cell>
          <cell r="I356" t="str">
            <v>KAWASAKI</v>
          </cell>
          <cell r="J356" t="str">
            <v>BLACK</v>
          </cell>
        </row>
        <row r="357">
          <cell r="G357" t="str">
            <v>YA0111</v>
          </cell>
          <cell r="H357" t="str">
            <v>YZF-R15</v>
          </cell>
          <cell r="I357" t="str">
            <v>YAMAHA</v>
          </cell>
          <cell r="J357" t="str">
            <v>BLUE/BLACK</v>
          </cell>
        </row>
        <row r="358">
          <cell r="G358" t="str">
            <v>HO0226</v>
          </cell>
          <cell r="H358" t="str">
            <v>ACB150CBTL/ACB150CBTM</v>
          </cell>
          <cell r="I358" t="str">
            <v>HONDA</v>
          </cell>
          <cell r="J358" t="str">
            <v>RED</v>
          </cell>
        </row>
        <row r="359">
          <cell r="G359" t="str">
            <v>HO0227</v>
          </cell>
          <cell r="H359" t="str">
            <v>ACB150CBTL/ACB150CBTM</v>
          </cell>
          <cell r="I359" t="str">
            <v>HONDA</v>
          </cell>
          <cell r="J359" t="str">
            <v>BLACK</v>
          </cell>
        </row>
        <row r="360">
          <cell r="G360" t="str">
            <v>HO0230</v>
          </cell>
          <cell r="H360" t="str">
            <v>CRF150 LK/CRF150 LL/CRF 150LLIII/CRF150 LNIV/CRF150LN/CRF150LNIII</v>
          </cell>
          <cell r="I360" t="str">
            <v>HONDA</v>
          </cell>
          <cell r="J360" t="str">
            <v>RED</v>
          </cell>
        </row>
        <row r="361">
          <cell r="G361" t="str">
            <v>HO0222</v>
          </cell>
          <cell r="H361" t="str">
            <v>ACB125CBFL / ACB125CBFM/ ACB125CBFN CLICK 125</v>
          </cell>
          <cell r="I361" t="str">
            <v>HONDA</v>
          </cell>
          <cell r="J361" t="str">
            <v>BLUE/BLACK</v>
          </cell>
        </row>
        <row r="362">
          <cell r="G362" t="str">
            <v>HO0223</v>
          </cell>
          <cell r="H362" t="str">
            <v>ACB125CBFL / ACB125CBFM/ ACB125CBFN CLICK 125</v>
          </cell>
          <cell r="I362" t="str">
            <v>HONDA</v>
          </cell>
          <cell r="J362" t="str">
            <v>RED/BLACK</v>
          </cell>
        </row>
        <row r="363">
          <cell r="G363" t="str">
            <v>KA0065</v>
          </cell>
          <cell r="H363" t="str">
            <v>CT125A CT125 NEW/ CT125AE</v>
          </cell>
          <cell r="I363" t="str">
            <v>KAWASAKI</v>
          </cell>
          <cell r="J363" t="str">
            <v>BLACK/RED</v>
          </cell>
        </row>
        <row r="364">
          <cell r="G364" t="str">
            <v>YA0105</v>
          </cell>
          <cell r="H364" t="str">
            <v>XSR155 BBS2/ XSR155 BBS4</v>
          </cell>
          <cell r="I364" t="str">
            <v>YAMAHA</v>
          </cell>
          <cell r="J364" t="str">
            <v>SILVER BLACK</v>
          </cell>
        </row>
        <row r="365">
          <cell r="G365" t="str">
            <v>YA0108</v>
          </cell>
          <cell r="H365" t="str">
            <v>NMAX B6H4 ABS</v>
          </cell>
          <cell r="I365" t="str">
            <v>YAMAHA</v>
          </cell>
          <cell r="J365" t="str">
            <v>MATTE BLACK</v>
          </cell>
        </row>
        <row r="366">
          <cell r="G366" t="str">
            <v>YA0109</v>
          </cell>
          <cell r="H366" t="str">
            <v>NMAX B6H4 ABS</v>
          </cell>
          <cell r="I366" t="str">
            <v>YAMAHA</v>
          </cell>
          <cell r="J366" t="str">
            <v>MATTE RED</v>
          </cell>
        </row>
        <row r="367">
          <cell r="G367" t="str">
            <v>KA0061</v>
          </cell>
          <cell r="H367" t="str">
            <v>KLX 150JFF KLX150LW NEW /KLX150JKF/ KLX150BF/KLX150FMBBN</v>
          </cell>
          <cell r="I367" t="str">
            <v>KAWASAKI</v>
          </cell>
          <cell r="J367" t="str">
            <v>GREEN</v>
          </cell>
        </row>
        <row r="368">
          <cell r="G368" t="str">
            <v>HO0213</v>
          </cell>
          <cell r="H368" t="str">
            <v>ACH110CSFKII BEAT FI/ACH110CSFLII/ACH110CSFMII BEAT FI/ACH110CSFM BEAT FI/ ACH110CSFN</v>
          </cell>
          <cell r="I368" t="str">
            <v>HONDA</v>
          </cell>
          <cell r="J368" t="str">
            <v>WHITE/BLACK</v>
          </cell>
        </row>
        <row r="369">
          <cell r="G369" t="str">
            <v>HO0215</v>
          </cell>
          <cell r="H369" t="str">
            <v>ACH110CSFKII BEAT FI/ACH110CSFLII/ACH110CSFMII BEAT FI/ACH110CSFM BEAT FI/ ACH110CSFN</v>
          </cell>
          <cell r="I369" t="str">
            <v>HONDA</v>
          </cell>
          <cell r="J369" t="str">
            <v>BLACK</v>
          </cell>
        </row>
        <row r="370">
          <cell r="G370" t="str">
            <v>HO0224</v>
          </cell>
          <cell r="H370" t="str">
            <v>ACB125CBFL / ACB125CBFM/ ACB125CBFN CLICK 125</v>
          </cell>
          <cell r="I370" t="str">
            <v>HONDA</v>
          </cell>
          <cell r="J370" t="str">
            <v>BLACK</v>
          </cell>
        </row>
        <row r="371">
          <cell r="G371" t="str">
            <v>YA0112</v>
          </cell>
          <cell r="H371" t="str">
            <v>MT-03 B5W5/ MT-03 B5WB</v>
          </cell>
          <cell r="I371" t="str">
            <v>YAMAHA</v>
          </cell>
          <cell r="J371" t="str">
            <v>MATTE GRAY/BLACK</v>
          </cell>
        </row>
        <row r="372">
          <cell r="G372" t="str">
            <v>HO0225</v>
          </cell>
          <cell r="H372" t="str">
            <v>ACB125CBFL / ACB125CBFM/ ACB125CBFN CLICK 125</v>
          </cell>
          <cell r="I372" t="str">
            <v>HONDA</v>
          </cell>
          <cell r="J372" t="str">
            <v>ORANGE/BLACK</v>
          </cell>
        </row>
        <row r="373">
          <cell r="G373" t="str">
            <v>HO0216</v>
          </cell>
          <cell r="H373" t="str">
            <v>ACH110CSFKII BEAT FI/ACH110CSFLII/ACH110CSFMII BEAT FI/ACH110CSFM BEAT FI/ ACH110CSFN</v>
          </cell>
          <cell r="I373" t="str">
            <v>HONDA</v>
          </cell>
          <cell r="J373" t="str">
            <v>RED/BLACK</v>
          </cell>
        </row>
        <row r="374">
          <cell r="G374" t="str">
            <v>YA0115</v>
          </cell>
          <cell r="H374" t="str">
            <v>NMAX B6H5</v>
          </cell>
          <cell r="I374" t="str">
            <v>YAMAHA</v>
          </cell>
          <cell r="J374" t="str">
            <v>MATTE BLUE</v>
          </cell>
        </row>
        <row r="375">
          <cell r="G375" t="str">
            <v>YA0110</v>
          </cell>
          <cell r="H375" t="str">
            <v>NMAX B6H4 ABS</v>
          </cell>
          <cell r="I375" t="str">
            <v>YAMAHA</v>
          </cell>
          <cell r="J375" t="str">
            <v>MATTE GREEN</v>
          </cell>
        </row>
        <row r="376">
          <cell r="G376" t="str">
            <v>YA0114</v>
          </cell>
          <cell r="H376" t="str">
            <v>NMAX B6H5</v>
          </cell>
          <cell r="I376" t="str">
            <v>YAMAHA</v>
          </cell>
          <cell r="J376" t="str">
            <v>MATTE BLACK</v>
          </cell>
        </row>
        <row r="377">
          <cell r="G377" t="str">
            <v>YA0097</v>
          </cell>
          <cell r="H377" t="str">
            <v>MIO GRAVIS B3U1/MIO GRAVIS B3U2/MIO GRAVIS B3U3/MIO GRAVIS B3U4</v>
          </cell>
          <cell r="I377" t="str">
            <v>YAMAHA</v>
          </cell>
          <cell r="J377" t="str">
            <v>MATTE GREEN</v>
          </cell>
        </row>
        <row r="378">
          <cell r="G378" t="str">
            <v>YA0119</v>
          </cell>
          <cell r="H378" t="str">
            <v>MIO AEROX S B1W3/MIO AEROX B1W6/MIO AEROX S B1W7</v>
          </cell>
          <cell r="I378" t="str">
            <v>YAMAHA</v>
          </cell>
          <cell r="J378" t="str">
            <v>MATTE ORANGE/BLACK</v>
          </cell>
        </row>
        <row r="379">
          <cell r="G379" t="str">
            <v>HO0218</v>
          </cell>
          <cell r="H379" t="str">
            <v>ACH110CSFKII BEAT FI/ACH110CSFLII/ACH110CSFMII BEAT FI/ACH110CSFM BEAT FI/ ACH110CSFN</v>
          </cell>
          <cell r="I379" t="str">
            <v>HONDA</v>
          </cell>
          <cell r="J379" t="str">
            <v>BLUE/BLACK</v>
          </cell>
        </row>
        <row r="380">
          <cell r="G380" t="str">
            <v>YA0106</v>
          </cell>
          <cell r="H380" t="str">
            <v>XSR155 BBS2/ XSR155 BBS4</v>
          </cell>
          <cell r="I380" t="str">
            <v>YAMAHA</v>
          </cell>
          <cell r="J380" t="str">
            <v>MATTE BLACK</v>
          </cell>
        </row>
        <row r="381">
          <cell r="G381" t="str">
            <v>YA0120</v>
          </cell>
          <cell r="H381" t="str">
            <v>SNIPER150 B18A MONSTER/ SNIPER150 B18B</v>
          </cell>
          <cell r="I381" t="str">
            <v>YAMAHA</v>
          </cell>
          <cell r="J381" t="str">
            <v>BLUE</v>
          </cell>
        </row>
        <row r="382">
          <cell r="G382" t="str">
            <v>HO0217</v>
          </cell>
          <cell r="H382" t="str">
            <v>ACH110CSFKII BEAT FI/ACH110CSFLII/ACH110CSFMII BEAT FI/ACH110CSFM BEAT FI/ ACH110CSFN</v>
          </cell>
          <cell r="I382" t="str">
            <v>HONDA</v>
          </cell>
          <cell r="J382" t="str">
            <v>ORANGE/BLACK</v>
          </cell>
        </row>
        <row r="383">
          <cell r="G383" t="str">
            <v>YA0118</v>
          </cell>
          <cell r="H383" t="str">
            <v>WR155R B3M3</v>
          </cell>
          <cell r="I383" t="str">
            <v>YAMAHA</v>
          </cell>
          <cell r="J383" t="str">
            <v>BLACK</v>
          </cell>
        </row>
        <row r="384">
          <cell r="G384" t="str">
            <v>YA0101</v>
          </cell>
          <cell r="H384" t="str">
            <v>MIO I 125 BB36/MIO I 125 BB37/MIO I 125 BB38</v>
          </cell>
          <cell r="I384" t="str">
            <v>YAMAHA</v>
          </cell>
          <cell r="J384" t="str">
            <v>MATTE BLUE/BLACK</v>
          </cell>
        </row>
        <row r="385">
          <cell r="G385" t="str">
            <v>HO0232</v>
          </cell>
          <cell r="H385" t="str">
            <v>CBR150 RK /CBR150RKV</v>
          </cell>
          <cell r="I385" t="str">
            <v>HONDA</v>
          </cell>
          <cell r="J385" t="str">
            <v>RED</v>
          </cell>
        </row>
        <row r="386">
          <cell r="G386" t="str">
            <v>HO0205</v>
          </cell>
          <cell r="H386" t="str">
            <v>ACA150CAFL</v>
          </cell>
          <cell r="I386" t="str">
            <v>HONDA</v>
          </cell>
          <cell r="J386" t="str">
            <v>BLUE/BLACK</v>
          </cell>
        </row>
        <row r="387">
          <cell r="G387" t="str">
            <v>YA0103</v>
          </cell>
          <cell r="H387" t="str">
            <v>MIO i 125 S B6B3/MIO i 125 S B6B4/MIO I 125 B6B2 /MIO i 125 S B6B5/MIO I 125 B6B6</v>
          </cell>
          <cell r="I387" t="str">
            <v>YAMAHA</v>
          </cell>
          <cell r="J387" t="str">
            <v>MATTE BLACK/BLACK</v>
          </cell>
        </row>
        <row r="388">
          <cell r="G388" t="str">
            <v>YA0116</v>
          </cell>
          <cell r="H388" t="str">
            <v>NMAX B6H5</v>
          </cell>
          <cell r="I388" t="str">
            <v>YAMAHA</v>
          </cell>
          <cell r="J388" t="str">
            <v>MATTE GREEN</v>
          </cell>
        </row>
        <row r="389">
          <cell r="G389" t="str">
            <v>KA0064</v>
          </cell>
          <cell r="H389" t="str">
            <v>CT125A CT125 NEW/ CT125AE</v>
          </cell>
          <cell r="I389" t="str">
            <v>KAWASAKI</v>
          </cell>
          <cell r="J389" t="str">
            <v>BLACK/BLUE</v>
          </cell>
        </row>
        <row r="390">
          <cell r="G390" t="str">
            <v>HO0233</v>
          </cell>
          <cell r="H390" t="str">
            <v>CCG125WHJ FI TMX125 ALPHA/ CCG125MII TMX125 ALPHA</v>
          </cell>
          <cell r="I390" t="str">
            <v>HONDA</v>
          </cell>
          <cell r="J390" t="str">
            <v>RED</v>
          </cell>
        </row>
        <row r="391">
          <cell r="G391" t="str">
            <v>YA0117</v>
          </cell>
          <cell r="H391" t="str">
            <v>WR155R B3M3</v>
          </cell>
          <cell r="I391" t="str">
            <v>YAMAHA</v>
          </cell>
          <cell r="J391" t="str">
            <v>BLUE</v>
          </cell>
        </row>
        <row r="392">
          <cell r="G392" t="str">
            <v>SU0102</v>
          </cell>
          <cell r="H392" t="str">
            <v>FW110SD SMASH /FW110 SC</v>
          </cell>
          <cell r="I392" t="str">
            <v>SUZUKI</v>
          </cell>
          <cell r="J392" t="str">
            <v>MATTE GRAY</v>
          </cell>
        </row>
        <row r="393">
          <cell r="G393" t="str">
            <v>HO0228</v>
          </cell>
          <cell r="H393" t="str">
            <v>ACH110CSFKII BEAT FI/ACH110CSFLII/ACH110CSFMII BEAT FI/ACH110CSFM BEAT FI/ ACH110CSFN</v>
          </cell>
          <cell r="I393" t="str">
            <v>HONDA</v>
          </cell>
          <cell r="J393" t="str">
            <v>BLUE/BLACK</v>
          </cell>
        </row>
        <row r="394">
          <cell r="G394" t="str">
            <v>SU0101</v>
          </cell>
          <cell r="H394" t="str">
            <v>FU150CD3 RAIDER R 150/ FU150 DY3 RAIDER R</v>
          </cell>
          <cell r="I394" t="str">
            <v>SUZUKI</v>
          </cell>
          <cell r="J394" t="str">
            <v>BLUE</v>
          </cell>
        </row>
        <row r="395">
          <cell r="G395" t="str">
            <v>YA0121</v>
          </cell>
          <cell r="H395" t="str">
            <v>MIO GRAVIS B3U1/MIO GRAVIS B3U2/MIO GRAVIS B3U3/MIO GRAVIS B3U4</v>
          </cell>
          <cell r="I395" t="str">
            <v>YAMAHA</v>
          </cell>
          <cell r="J395" t="str">
            <v>MATTED RED</v>
          </cell>
        </row>
        <row r="396">
          <cell r="G396" t="str">
            <v>YA0096</v>
          </cell>
          <cell r="H396" t="str">
            <v>MIO GRAVIS B3U1/MIO GRAVIS B3U2/MIO GRAVIS B3U3/MIO GRAVIS B3U4</v>
          </cell>
          <cell r="I396" t="str">
            <v>YAMAHA</v>
          </cell>
          <cell r="J396" t="str">
            <v>MATTED RED</v>
          </cell>
        </row>
        <row r="397">
          <cell r="G397" t="str">
            <v>SU0085</v>
          </cell>
          <cell r="H397" t="str">
            <v>GD110HU2</v>
          </cell>
          <cell r="I397" t="str">
            <v>SUZUKI</v>
          </cell>
          <cell r="J397" t="str">
            <v>BLACK</v>
          </cell>
        </row>
        <row r="398">
          <cell r="G398" t="str">
            <v>SU0107</v>
          </cell>
          <cell r="H398" t="str">
            <v>FU150MFQ/FU150MFX</v>
          </cell>
          <cell r="I398" t="str">
            <v>SUZUKI</v>
          </cell>
          <cell r="J398" t="str">
            <v>IVORY</v>
          </cell>
        </row>
        <row r="399">
          <cell r="G399" t="str">
            <v>KA0066</v>
          </cell>
          <cell r="H399" t="str">
            <v>BC175HHF/BC175HKS/BC175HLF KICK START NEW BARAKO/ BC175HMFNN BARAKO/ BC175MNFNN</v>
          </cell>
          <cell r="I399" t="str">
            <v>KAWASAKI</v>
          </cell>
          <cell r="J399" t="str">
            <v>GRAY</v>
          </cell>
        </row>
        <row r="400">
          <cell r="G400" t="str">
            <v>YA0122</v>
          </cell>
          <cell r="H400" t="str">
            <v>MIO GRAVIS B3U1/MIO GRAVIS B3U2/MIO GRAVIS B3U3/MIO GRAVIS B3U4</v>
          </cell>
          <cell r="I400" t="str">
            <v>YAMAHA</v>
          </cell>
          <cell r="J400" t="str">
            <v>MATTE BLACK</v>
          </cell>
        </row>
        <row r="401">
          <cell r="G401" t="str">
            <v>YA0123</v>
          </cell>
          <cell r="H401" t="str">
            <v>MIO GRAVIS B3U1/MIO GRAVIS B3U2/MIO GRAVIS B3U3/MIO GRAVIS B3U4</v>
          </cell>
          <cell r="I401" t="str">
            <v>YAMAHA</v>
          </cell>
          <cell r="J401" t="str">
            <v>MATTED GREEN</v>
          </cell>
        </row>
        <row r="402">
          <cell r="G402" t="str">
            <v>SU0105</v>
          </cell>
          <cell r="H402" t="str">
            <v>FU150MFQ/FU150MFX</v>
          </cell>
          <cell r="I402" t="str">
            <v>SUZUKI</v>
          </cell>
          <cell r="J402" t="str">
            <v>BLUE</v>
          </cell>
        </row>
        <row r="403">
          <cell r="G403" t="str">
            <v>SU0116</v>
          </cell>
          <cell r="H403" t="str">
            <v>FU150CD3 RAIDER R 150/ FU150 DY3 RAIDER R</v>
          </cell>
          <cell r="I403" t="str">
            <v>SUZUKI</v>
          </cell>
          <cell r="J403" t="str">
            <v>JACKAL GREEN</v>
          </cell>
        </row>
        <row r="404">
          <cell r="G404" t="str">
            <v>SU0103</v>
          </cell>
          <cell r="H404" t="str">
            <v>FW110SD SMASH /FW110 SC</v>
          </cell>
          <cell r="I404" t="str">
            <v>SUZUKI</v>
          </cell>
          <cell r="J404" t="str">
            <v>BLUE</v>
          </cell>
        </row>
        <row r="405">
          <cell r="G405" t="str">
            <v>SU0106</v>
          </cell>
          <cell r="H405" t="str">
            <v>FU150MFQ/FU150MFX</v>
          </cell>
          <cell r="I405" t="str">
            <v>SUZUKI</v>
          </cell>
          <cell r="J405" t="str">
            <v>RED</v>
          </cell>
        </row>
        <row r="406">
          <cell r="G406" t="str">
            <v>SU0117</v>
          </cell>
          <cell r="H406" t="str">
            <v>FU150CD3 RAIDER R 150/ FU150 DY3 RAIDER R</v>
          </cell>
          <cell r="I406" t="str">
            <v>SUZUKI</v>
          </cell>
          <cell r="J406" t="str">
            <v>BLACK</v>
          </cell>
        </row>
        <row r="407">
          <cell r="G407" t="str">
            <v>SU0118</v>
          </cell>
          <cell r="H407" t="str">
            <v>FU150CD3 RAIDER R 150/ FU150 DY3 RAIDER R</v>
          </cell>
          <cell r="I407" t="str">
            <v>SUZUKI</v>
          </cell>
          <cell r="J407" t="str">
            <v>BLACK/RED</v>
          </cell>
        </row>
        <row r="408">
          <cell r="G408" t="str">
            <v>HO0234</v>
          </cell>
          <cell r="H408" t="str">
            <v>ADV150AM/ADV150AMII</v>
          </cell>
          <cell r="I408" t="str">
            <v>HONDA</v>
          </cell>
          <cell r="J408" t="str">
            <v>RED</v>
          </cell>
        </row>
        <row r="409">
          <cell r="G409" t="str">
            <v>HO0235</v>
          </cell>
          <cell r="H409" t="str">
            <v>ADV150AM/ADV150AMII</v>
          </cell>
          <cell r="I409" t="str">
            <v>HONDA</v>
          </cell>
          <cell r="J409" t="str">
            <v>BROWN</v>
          </cell>
        </row>
        <row r="410">
          <cell r="G410" t="str">
            <v>HO0231</v>
          </cell>
          <cell r="H410" t="str">
            <v>CRF250RLK</v>
          </cell>
          <cell r="I410" t="str">
            <v>HONDA</v>
          </cell>
          <cell r="J410" t="str">
            <v>RED</v>
          </cell>
        </row>
        <row r="411">
          <cell r="G411" t="str">
            <v>KA0067</v>
          </cell>
          <cell r="H411" t="str">
            <v>CT125A CT125 NEW/ CT125AE</v>
          </cell>
          <cell r="I411" t="str">
            <v>KAWASAKI</v>
          </cell>
          <cell r="J411" t="str">
            <v>BLACK/RED</v>
          </cell>
        </row>
        <row r="412">
          <cell r="G412" t="str">
            <v>YA0104</v>
          </cell>
          <cell r="H412" t="str">
            <v>MIO i 125 S B6B3/MIO i 125 S B6B4/MIO I 125 B6B2 /MIO i 125 S B6B5/MIO I 125 B6B6</v>
          </cell>
          <cell r="I412" t="str">
            <v>YAMAHA</v>
          </cell>
          <cell r="J412" t="str">
            <v>WHITE/BLACK</v>
          </cell>
        </row>
        <row r="413">
          <cell r="G413" t="str">
            <v>SU0110</v>
          </cell>
          <cell r="H413" t="str">
            <v>UX110NER SKYDRIVE CROSSOVER</v>
          </cell>
          <cell r="I413" t="str">
            <v>SUZUKI</v>
          </cell>
          <cell r="J413" t="str">
            <v>BLACK</v>
          </cell>
        </row>
        <row r="414">
          <cell r="G414" t="str">
            <v>SU0104</v>
          </cell>
          <cell r="H414" t="str">
            <v>FU150MFQ/FU150MFX</v>
          </cell>
          <cell r="I414" t="str">
            <v>SUZUKI</v>
          </cell>
          <cell r="J414" t="str">
            <v>BLACK</v>
          </cell>
        </row>
        <row r="415">
          <cell r="G415" t="str">
            <v>SU0109</v>
          </cell>
          <cell r="H415" t="str">
            <v>UB125NMB BURGMAN STREET/ UB125 NMX</v>
          </cell>
          <cell r="I415" t="str">
            <v>SUZUKI</v>
          </cell>
          <cell r="J415" t="str">
            <v>BLACK</v>
          </cell>
        </row>
        <row r="416">
          <cell r="G416" t="str">
            <v>SU0111</v>
          </cell>
          <cell r="H416" t="str">
            <v>UX110NER SKYDRIVE CROSSOVER</v>
          </cell>
          <cell r="I416" t="str">
            <v>SUZUKI</v>
          </cell>
          <cell r="J416" t="str">
            <v>RED</v>
          </cell>
        </row>
        <row r="417">
          <cell r="G417" t="str">
            <v>KA0068</v>
          </cell>
          <cell r="H417" t="str">
            <v>CT125A CT125 NEW/ CT125AE</v>
          </cell>
          <cell r="I417" t="str">
            <v>KAWASAKI</v>
          </cell>
          <cell r="J417" t="str">
            <v>BLACK/BLUE</v>
          </cell>
        </row>
        <row r="418">
          <cell r="G418" t="str">
            <v>SU0108</v>
          </cell>
          <cell r="H418" t="str">
            <v>UB125NMB BURGMAN STREET/ UB125 NMX</v>
          </cell>
          <cell r="I418" t="str">
            <v>SUZUKI</v>
          </cell>
          <cell r="J418" t="str">
            <v>GRAY</v>
          </cell>
        </row>
        <row r="419">
          <cell r="G419" t="str">
            <v>SU0113</v>
          </cell>
          <cell r="H419" t="str">
            <v>UX110NER SKYDRIVE CROSSOVER</v>
          </cell>
          <cell r="I419" t="str">
            <v>SUZUKI</v>
          </cell>
          <cell r="J419" t="str">
            <v>BLUE</v>
          </cell>
        </row>
        <row r="420">
          <cell r="G420" t="str">
            <v>SU0119</v>
          </cell>
          <cell r="H420" t="str">
            <v>GSX150RF GIXXER</v>
          </cell>
          <cell r="I420" t="str">
            <v>SUZUKI</v>
          </cell>
          <cell r="J420" t="str">
            <v>BLACK</v>
          </cell>
        </row>
        <row r="421">
          <cell r="G421" t="str">
            <v>YA0124</v>
          </cell>
          <cell r="H421" t="str">
            <v>MIO AEROX S B1W3/MIO AEROX B1W6/MIO AEROX S B1W7</v>
          </cell>
          <cell r="I421" t="str">
            <v>YAMAHA</v>
          </cell>
          <cell r="J421" t="str">
            <v>WHITE/GRAY</v>
          </cell>
        </row>
        <row r="422">
          <cell r="G422" t="str">
            <v>YA0125</v>
          </cell>
          <cell r="H422" t="str">
            <v>MIO AEROX S B1W3/MIO AEROX B1W6/MIO AEROX S B1W7</v>
          </cell>
          <cell r="I422" t="str">
            <v>YAMAHA</v>
          </cell>
          <cell r="J422" t="str">
            <v>MATTE BLUE/ORANGE</v>
          </cell>
        </row>
        <row r="423">
          <cell r="G423" t="str">
            <v>YA0099</v>
          </cell>
          <cell r="H423" t="str">
            <v>MIO I 125 BB36/MIO I 125 BB37/MIO I 125 BB38</v>
          </cell>
          <cell r="I423" t="str">
            <v>YAMAHA</v>
          </cell>
          <cell r="J423" t="str">
            <v>YELLOW/WHITE</v>
          </cell>
        </row>
        <row r="424">
          <cell r="G424" t="str">
            <v>HO0238</v>
          </cell>
          <cell r="H424" t="str">
            <v>CCG125WHJ FI TMX125 ALPHA/ CCG125MII TMX125 ALPHA</v>
          </cell>
          <cell r="I424" t="str">
            <v>HONDA</v>
          </cell>
          <cell r="J424" t="str">
            <v>SILVER</v>
          </cell>
        </row>
        <row r="425">
          <cell r="G425" t="str">
            <v>HO0237</v>
          </cell>
          <cell r="H425" t="str">
            <v>CCG125WHJ FI TMX125 ALPHA/ CCG125MII TMX125 ALPHA</v>
          </cell>
          <cell r="I425" t="str">
            <v>HONDA</v>
          </cell>
          <cell r="J425" t="str">
            <v>RED</v>
          </cell>
        </row>
        <row r="426">
          <cell r="G426" t="str">
            <v>HO0247</v>
          </cell>
          <cell r="H426" t="str">
            <v>ACJ110CBFL/ACJ110CBFMII/ACJ110CBFM</v>
          </cell>
          <cell r="I426" t="str">
            <v>HONDA</v>
          </cell>
          <cell r="J426" t="str">
            <v>RED</v>
          </cell>
        </row>
        <row r="427">
          <cell r="G427" t="str">
            <v>SU0099</v>
          </cell>
          <cell r="H427" t="str">
            <v>UX110NE/UX110NE SKYDRIVE SPORT</v>
          </cell>
          <cell r="I427" t="str">
            <v>SUZUKI</v>
          </cell>
          <cell r="J427" t="str">
            <v>MATTE BLACK</v>
          </cell>
        </row>
        <row r="428">
          <cell r="G428" t="str">
            <v>KA0069</v>
          </cell>
          <cell r="H428" t="str">
            <v>CT150BA BOXER</v>
          </cell>
          <cell r="I428" t="str">
            <v>KAWASAKI</v>
          </cell>
          <cell r="J428" t="str">
            <v>RED</v>
          </cell>
        </row>
        <row r="429">
          <cell r="G429" t="str">
            <v>YA0129</v>
          </cell>
          <cell r="H429" t="str">
            <v>XTZ 125 2MC3/ XTZ 125 2MC5</v>
          </cell>
          <cell r="I429" t="str">
            <v>YAMAHA</v>
          </cell>
          <cell r="J429" t="str">
            <v>BLACK)</v>
          </cell>
        </row>
        <row r="430">
          <cell r="G430" t="str">
            <v>YA0131</v>
          </cell>
          <cell r="H430" t="str">
            <v>MIO AEROX BDM1/ BDM2/ BDM3/BDM4/BKM1/ BKM2/ BDM9/BRW1</v>
          </cell>
          <cell r="I430" t="str">
            <v>YAMAHA</v>
          </cell>
          <cell r="J430" t="str">
            <v>RED/MATTE BLACK)</v>
          </cell>
        </row>
        <row r="431">
          <cell r="G431" t="str">
            <v>YA0135</v>
          </cell>
          <cell r="H431" t="str">
            <v>XTZ 125 2MC3/ XTZ 125 2MC5</v>
          </cell>
          <cell r="I431" t="str">
            <v>YAMAHA</v>
          </cell>
          <cell r="J431" t="str">
            <v>BLUE</v>
          </cell>
        </row>
        <row r="432">
          <cell r="G432" t="str">
            <v>YA0132</v>
          </cell>
          <cell r="H432" t="str">
            <v>MIO AEROX BDM1/ BDM2/ BDM3/BDM4/BKM1/ BKM2/ BDM9/BRW1</v>
          </cell>
          <cell r="I432" t="str">
            <v>YAMAHA</v>
          </cell>
          <cell r="J432" t="str">
            <v>GRAY/BLACK</v>
          </cell>
        </row>
        <row r="433">
          <cell r="G433" t="str">
            <v>YA0136</v>
          </cell>
          <cell r="H433" t="str">
            <v>NMAX ABS BKT1/ BKT2</v>
          </cell>
          <cell r="I433" t="str">
            <v>YAMAHA</v>
          </cell>
          <cell r="J433" t="str">
            <v>MATTE BLACK</v>
          </cell>
        </row>
        <row r="434">
          <cell r="G434" t="str">
            <v>SU0121</v>
          </cell>
          <cell r="H434" t="str">
            <v>UB125NMB BURGMAN STREET/ UB125 NMX</v>
          </cell>
          <cell r="I434" t="str">
            <v>SUZUKI</v>
          </cell>
          <cell r="J434" t="str">
            <v>WHITE</v>
          </cell>
        </row>
        <row r="435">
          <cell r="G435" t="str">
            <v>HO0236</v>
          </cell>
          <cell r="H435" t="str">
            <v>CCG125WHJ FI TMX125 ALPHA/ CCG125MII TMX125 ALPHA</v>
          </cell>
          <cell r="I435" t="str">
            <v>HONDA</v>
          </cell>
          <cell r="J435" t="str">
            <v>BLACK</v>
          </cell>
        </row>
        <row r="436">
          <cell r="G436" t="str">
            <v>HO0250</v>
          </cell>
          <cell r="H436" t="str">
            <v>ACH110CSFKII BEAT FI/ACH110CSFLII/ACH110CSFMII BEAT FI/ACH110CSFM BEAT FI/ ACH110CSFN</v>
          </cell>
          <cell r="I436" t="str">
            <v>HONDA</v>
          </cell>
          <cell r="J436" t="str">
            <v>GRAY/BLACK</v>
          </cell>
        </row>
        <row r="437">
          <cell r="G437" t="str">
            <v>YA0137</v>
          </cell>
          <cell r="H437" t="str">
            <v>NMAX ABS BKT1/ BKT2</v>
          </cell>
          <cell r="I437" t="str">
            <v>YAMAHA</v>
          </cell>
          <cell r="J437" t="str">
            <v>MATTE DARK GRAY/BLACK</v>
          </cell>
        </row>
        <row r="438">
          <cell r="G438" t="str">
            <v>YA0133</v>
          </cell>
          <cell r="H438" t="str">
            <v>MIO AEROX BDM1/ BDM2/ BDM3/BDM4/BKM1/ BKM2/ BDM9/BRW1</v>
          </cell>
          <cell r="I438" t="str">
            <v>YAMAHA</v>
          </cell>
          <cell r="J438" t="str">
            <v>BLUE/MATTE GRAY</v>
          </cell>
        </row>
        <row r="439">
          <cell r="G439" t="str">
            <v>YA0155</v>
          </cell>
          <cell r="H439" t="str">
            <v>MIO I 125 BB36/MIO I 125 BB37/MIO I 125 BB38</v>
          </cell>
          <cell r="I439" t="str">
            <v>YAMAHA</v>
          </cell>
          <cell r="J439" t="str">
            <v>MAGENTA/BLACK</v>
          </cell>
        </row>
        <row r="440">
          <cell r="G440" t="str">
            <v>HO0251</v>
          </cell>
          <cell r="H440" t="str">
            <v>ACH110CSFKII BEAT FI/ACH110CSFLII/ACH110CSFMII BEAT FI/ACH110CSFM BEAT FI/ ACH110CSFN</v>
          </cell>
          <cell r="I440" t="str">
            <v>HONDA</v>
          </cell>
          <cell r="J440" t="str">
            <v>WHITE/BLACK</v>
          </cell>
        </row>
        <row r="441">
          <cell r="G441" t="str">
            <v>KA0073</v>
          </cell>
          <cell r="H441" t="str">
            <v>BC175JHF ELEC. START NEW BARAKO/BC175 JMJNN DUAL START BARAKO/ BC175 NNFNN</v>
          </cell>
          <cell r="I441" t="str">
            <v>KAWASAKI</v>
          </cell>
          <cell r="J441" t="str">
            <v>BLACK</v>
          </cell>
        </row>
        <row r="442">
          <cell r="G442" t="str">
            <v>KA0074</v>
          </cell>
          <cell r="H442" t="str">
            <v>CT100 NEW</v>
          </cell>
          <cell r="I442" t="str">
            <v>KAWASAKI</v>
          </cell>
          <cell r="J442" t="str">
            <v>BLACK/RED</v>
          </cell>
        </row>
        <row r="443">
          <cell r="G443" t="str">
            <v>YA0153</v>
          </cell>
          <cell r="H443" t="str">
            <v>MIO I 125 BB36/MIO I 125 BB37/MIO I 125 BB38</v>
          </cell>
          <cell r="I443" t="str">
            <v>YAMAHA</v>
          </cell>
          <cell r="J443" t="str">
            <v>CYAN</v>
          </cell>
        </row>
        <row r="444">
          <cell r="G444" t="str">
            <v>YA0154</v>
          </cell>
          <cell r="H444" t="str">
            <v>MIO I 125 BB36/MIO I 125 BB37/MIO I 125 BB38</v>
          </cell>
          <cell r="I444" t="str">
            <v>YAMAHA</v>
          </cell>
          <cell r="J444" t="str">
            <v>MATTE BLUE</v>
          </cell>
        </row>
        <row r="445">
          <cell r="G445" t="str">
            <v>KA0070</v>
          </cell>
          <cell r="H445" t="str">
            <v>CT125A CT125 NEW/ CT125AE</v>
          </cell>
          <cell r="I445" t="str">
            <v>KAWASAKI</v>
          </cell>
          <cell r="J445" t="str">
            <v>BLACK/RED</v>
          </cell>
        </row>
        <row r="446">
          <cell r="G446" t="str">
            <v>YA0128</v>
          </cell>
          <cell r="H446" t="str">
            <v>MIO GRAVIS B3U1/MIO GRAVIS B3U2/MIO GRAVIS B3U3/MIO GRAVIS B3U4</v>
          </cell>
          <cell r="I446" t="str">
            <v>YAMAHA</v>
          </cell>
          <cell r="J446" t="str">
            <v>MATTED BLUE</v>
          </cell>
        </row>
        <row r="447">
          <cell r="G447" t="str">
            <v>YA0127</v>
          </cell>
          <cell r="H447" t="str">
            <v>MIO GRAVIS B3U1/MIO GRAVIS B3U2/MIO GRAVIS B3U3/MIO GRAVIS B3U4</v>
          </cell>
          <cell r="I447" t="str">
            <v>YAMAHA</v>
          </cell>
          <cell r="J447" t="str">
            <v>MATTED BLACK</v>
          </cell>
        </row>
        <row r="448">
          <cell r="G448" t="str">
            <v>KA0075</v>
          </cell>
          <cell r="H448" t="str">
            <v>CT100 NEW</v>
          </cell>
          <cell r="I448" t="str">
            <v>KAWASAKI</v>
          </cell>
          <cell r="J448" t="str">
            <v>BLACK/BLUE</v>
          </cell>
        </row>
        <row r="449">
          <cell r="G449" t="str">
            <v>HO0260</v>
          </cell>
          <cell r="H449" t="str">
            <v>CFT125MSL/CFT125MSK/CFT125MSM XRM 125</v>
          </cell>
          <cell r="I449" t="str">
            <v>HONDA</v>
          </cell>
          <cell r="J449" t="str">
            <v>RED/BLACK</v>
          </cell>
        </row>
        <row r="450">
          <cell r="G450" t="str">
            <v>HO0259</v>
          </cell>
          <cell r="H450" t="str">
            <v>CFT125MSL/CFT125MSK/CFT125MSM XRM 125</v>
          </cell>
          <cell r="I450" t="str">
            <v>HONDA</v>
          </cell>
          <cell r="J450" t="str">
            <v>GREEN/BLACK</v>
          </cell>
        </row>
        <row r="451">
          <cell r="G451" t="str">
            <v>HO0253</v>
          </cell>
          <cell r="H451" t="str">
            <v>ACH110CSFKII BEAT FI/ACH110CSFLII/ACH110CSFMII BEAT FI/ACH110CSFM BEAT FI/ ACH110CSFN</v>
          </cell>
          <cell r="I451" t="str">
            <v>HONDA</v>
          </cell>
          <cell r="J451" t="str">
            <v>GRAY</v>
          </cell>
        </row>
        <row r="452">
          <cell r="G452" t="str">
            <v>KA0071</v>
          </cell>
          <cell r="H452" t="str">
            <v>CT125A CT125 NEW/ CT125AE</v>
          </cell>
          <cell r="I452" t="str">
            <v>KAWASAKI</v>
          </cell>
          <cell r="J452" t="str">
            <v>BLACK/GRAY</v>
          </cell>
        </row>
        <row r="453">
          <cell r="G453" t="str">
            <v>YA0138</v>
          </cell>
          <cell r="H453" t="str">
            <v>NMAX ABS BKT1/ BKT2</v>
          </cell>
          <cell r="I453" t="str">
            <v>YAMAHA</v>
          </cell>
          <cell r="J453" t="str">
            <v>GRAY/BLACK</v>
          </cell>
        </row>
        <row r="454">
          <cell r="G454" t="str">
            <v>YA0126</v>
          </cell>
          <cell r="H454" t="str">
            <v>MIO GRAVIS B3U1/MIO GRAVIS B3U2/MIO GRAVIS B3U3/MIO GRAVIS B3U4</v>
          </cell>
          <cell r="I454" t="str">
            <v>YAMAHA</v>
          </cell>
          <cell r="J454" t="str">
            <v>MATTED RED</v>
          </cell>
        </row>
        <row r="455">
          <cell r="G455" t="str">
            <v>YA0156</v>
          </cell>
          <cell r="H455" t="str">
            <v>MIO I 125 BB36/MIO I 125 BB37/MIO I 125 BB38</v>
          </cell>
          <cell r="I455" t="str">
            <v>YAMAHA</v>
          </cell>
          <cell r="J455" t="str">
            <v>YELLOW MATTED GRAY</v>
          </cell>
        </row>
        <row r="456">
          <cell r="G456" t="str">
            <v>HO0263</v>
          </cell>
          <cell r="H456" t="str">
            <v>CFT125 MRCK/MRCL /MRCM XRM 125</v>
          </cell>
          <cell r="I456" t="str">
            <v>HONDA</v>
          </cell>
          <cell r="J456" t="str">
            <v>BLACK</v>
          </cell>
        </row>
        <row r="457">
          <cell r="G457" t="str">
            <v>YA0130</v>
          </cell>
          <cell r="H457" t="str">
            <v>MIO AEROX BDM1/ BDM2/ BDM3/BDM4/BKM1/ BKM2/ BDM9/BRW1</v>
          </cell>
          <cell r="I457" t="str">
            <v>YAMAHA</v>
          </cell>
          <cell r="J457" t="str">
            <v>MATTE BLACK/BLACK</v>
          </cell>
        </row>
        <row r="458">
          <cell r="G458" t="str">
            <v>HO0239</v>
          </cell>
          <cell r="H458" t="str">
            <v>CRF300LM/ CRF300L/ CRF300LRM</v>
          </cell>
          <cell r="I458" t="str">
            <v>HONDA</v>
          </cell>
          <cell r="J458" t="str">
            <v>RED</v>
          </cell>
        </row>
        <row r="459">
          <cell r="G459" t="str">
            <v>YA0149</v>
          </cell>
          <cell r="H459" t="str">
            <v>MIO SOUL 125 BB44 /BB45/BB46</v>
          </cell>
          <cell r="I459" t="str">
            <v>YAMAHA</v>
          </cell>
          <cell r="J459" t="str">
            <v>VIOLET/BLACK</v>
          </cell>
        </row>
        <row r="460">
          <cell r="G460" t="str">
            <v>YA0150</v>
          </cell>
          <cell r="H460" t="str">
            <v>MIO SOUL 125 BB44 /BB45/BB46</v>
          </cell>
          <cell r="I460" t="str">
            <v>YAMAHA</v>
          </cell>
          <cell r="J460" t="str">
            <v>MATTE BLACK/ORANGE</v>
          </cell>
        </row>
        <row r="461">
          <cell r="G461" t="str">
            <v>SU0124</v>
          </cell>
          <cell r="H461" t="str">
            <v>GSX150RF GIXXER</v>
          </cell>
          <cell r="I461" t="str">
            <v>SUZUKI</v>
          </cell>
          <cell r="J461" t="str">
            <v>SILVER</v>
          </cell>
        </row>
        <row r="462">
          <cell r="G462" t="str">
            <v>KA0072</v>
          </cell>
          <cell r="H462" t="str">
            <v>KLX 140 CMFNN</v>
          </cell>
          <cell r="I462" t="str">
            <v>KAWASAKI</v>
          </cell>
          <cell r="J462" t="str">
            <v>GREEN</v>
          </cell>
        </row>
        <row r="463">
          <cell r="G463" t="str">
            <v>HO0131</v>
          </cell>
          <cell r="H463" t="str">
            <v>ZN125MK/ZN125 MM</v>
          </cell>
          <cell r="I463" t="str">
            <v>HONDA</v>
          </cell>
          <cell r="J463" t="str">
            <v>RED/BLACK</v>
          </cell>
        </row>
        <row r="464">
          <cell r="G464" t="str">
            <v>YA0148</v>
          </cell>
          <cell r="H464" t="str">
            <v>MIO SOUL 125 BB44 /BB45/BB46</v>
          </cell>
          <cell r="I464" t="str">
            <v>YAMAHA</v>
          </cell>
          <cell r="J464" t="str">
            <v>MATTE BLACK</v>
          </cell>
        </row>
        <row r="465">
          <cell r="G465" t="str">
            <v>HO0264</v>
          </cell>
          <cell r="H465" t="str">
            <v>CFT125 MRCK/MRCL /MRCM XRM 125</v>
          </cell>
          <cell r="I465" t="str">
            <v>HONDA</v>
          </cell>
          <cell r="J465" t="str">
            <v>RED/GRAY</v>
          </cell>
        </row>
        <row r="466">
          <cell r="G466" t="str">
            <v>YA0152</v>
          </cell>
          <cell r="H466" t="str">
            <v>MIO SOUL I 125S B3E3/B3E4/B3E5</v>
          </cell>
          <cell r="I466" t="str">
            <v>YAMAHA</v>
          </cell>
          <cell r="J466" t="str">
            <v>MATTE BLUE</v>
          </cell>
        </row>
        <row r="467">
          <cell r="G467" t="str">
            <v>SU0123</v>
          </cell>
          <cell r="H467" t="str">
            <v>GSX150RF GIXXER</v>
          </cell>
          <cell r="I467" t="str">
            <v>SUZUKI</v>
          </cell>
          <cell r="J467" t="str">
            <v>BLUE</v>
          </cell>
        </row>
        <row r="468">
          <cell r="G468" t="str">
            <v>YA0151</v>
          </cell>
          <cell r="H468" t="str">
            <v>MIO SOUL I 125S B3E3/B3E4/B3E5</v>
          </cell>
          <cell r="I468" t="str">
            <v>YAMAHA</v>
          </cell>
          <cell r="J468" t="str">
            <v>MATTE BLACK</v>
          </cell>
        </row>
        <row r="469">
          <cell r="G469" t="str">
            <v>HO0240</v>
          </cell>
          <cell r="H469" t="str">
            <v>CRF300LM/ CRF300L/ CRF300LRM</v>
          </cell>
          <cell r="I469" t="str">
            <v>HONDA</v>
          </cell>
          <cell r="J469" t="str">
            <v>RED</v>
          </cell>
        </row>
        <row r="470">
          <cell r="G470" t="str">
            <v>HO0276</v>
          </cell>
          <cell r="H470" t="str">
            <v>ADV150AM/ADV150AMII</v>
          </cell>
          <cell r="I470" t="str">
            <v>HONDA</v>
          </cell>
          <cell r="J470" t="str">
            <v>WHITE</v>
          </cell>
        </row>
        <row r="471">
          <cell r="G471" t="str">
            <v>YA0158</v>
          </cell>
          <cell r="H471" t="str">
            <v>SNIPER155 BAY 2</v>
          </cell>
          <cell r="I471" t="str">
            <v>YAMAHA</v>
          </cell>
          <cell r="J471" t="str">
            <v>MATTE GRAY</v>
          </cell>
        </row>
        <row r="472">
          <cell r="G472" t="str">
            <v>YA0134</v>
          </cell>
          <cell r="H472" t="str">
            <v>MIO AEROX BDM1/ BDM2/ BDM3/BDM4/BKM1/ BKM2/ BDM9/BRW1</v>
          </cell>
          <cell r="I472" t="str">
            <v>YAMAHA</v>
          </cell>
          <cell r="J472" t="str">
            <v>MATTE BLACK/BLACK</v>
          </cell>
        </row>
        <row r="473">
          <cell r="G473" t="str">
            <v>YA0139</v>
          </cell>
          <cell r="H473" t="str">
            <v>NMAX ABS BKL3</v>
          </cell>
          <cell r="I473" t="str">
            <v>YAMAHA</v>
          </cell>
          <cell r="J473" t="str">
            <v>MATTE GRAY/ BLACK</v>
          </cell>
        </row>
        <row r="474">
          <cell r="G474" t="str">
            <v>YA0157</v>
          </cell>
          <cell r="H474" t="str">
            <v>MIO AEROX BDM1/ BDM2/ BDM3/BDM4/BKM1/ BKM2/ BDM9/BRW1</v>
          </cell>
          <cell r="I474" t="str">
            <v>YAMAHA</v>
          </cell>
          <cell r="J474" t="str">
            <v>BLACK</v>
          </cell>
        </row>
        <row r="475">
          <cell r="G475" t="str">
            <v>HO0243</v>
          </cell>
          <cell r="H475" t="str">
            <v>WW150AM PCX160 ABS VARIANT</v>
          </cell>
          <cell r="I475" t="str">
            <v>HONDA</v>
          </cell>
          <cell r="J475" t="str">
            <v>BLACK</v>
          </cell>
        </row>
        <row r="476">
          <cell r="G476" t="str">
            <v>HO0266</v>
          </cell>
          <cell r="H476" t="str">
            <v>WW150AM PCX160 ABS VARIANT</v>
          </cell>
          <cell r="I476" t="str">
            <v>HONDA</v>
          </cell>
          <cell r="J476" t="str">
            <v>BLUE/ WHITE</v>
          </cell>
        </row>
        <row r="477">
          <cell r="G477" t="str">
            <v>HO0254</v>
          </cell>
          <cell r="H477" t="str">
            <v>WW150M PCX160 CBS VARIANT</v>
          </cell>
          <cell r="I477" t="str">
            <v>HONDA</v>
          </cell>
          <cell r="J477" t="str">
            <v>RED/WHITE</v>
          </cell>
        </row>
        <row r="478">
          <cell r="G478" t="str">
            <v>HO0262</v>
          </cell>
          <cell r="H478" t="str">
            <v>WW150M PCX160 CBS VARIANT</v>
          </cell>
          <cell r="I478" t="str">
            <v>HONDA</v>
          </cell>
          <cell r="J478" t="str">
            <v>BLUE/BLACK</v>
          </cell>
        </row>
        <row r="479">
          <cell r="G479" t="str">
            <v>HO0269</v>
          </cell>
          <cell r="H479" t="str">
            <v>ACB125CBFL / ACB125CBFM/ ACB125CBFN CLICK 125</v>
          </cell>
          <cell r="I479" t="str">
            <v>HONDA</v>
          </cell>
          <cell r="J479" t="str">
            <v>BLUE/ BLACK</v>
          </cell>
        </row>
        <row r="480">
          <cell r="G480" t="str">
            <v>HO0272</v>
          </cell>
          <cell r="H480" t="str">
            <v>ACB125CBFL / ACB125CBFM/ ACB125CBFN CLICK 125</v>
          </cell>
          <cell r="I480" t="str">
            <v>HONDA</v>
          </cell>
          <cell r="J480" t="str">
            <v>BLACK</v>
          </cell>
        </row>
        <row r="481">
          <cell r="G481" t="str">
            <v>YA0161</v>
          </cell>
          <cell r="H481" t="str">
            <v>SNIPER155 BAY 2</v>
          </cell>
          <cell r="I481" t="str">
            <v>YAMAHA</v>
          </cell>
          <cell r="J481" t="str">
            <v>BLUE</v>
          </cell>
        </row>
        <row r="482">
          <cell r="G482" t="str">
            <v>YA0159</v>
          </cell>
          <cell r="H482" t="str">
            <v>SNIPER155 BAY 1</v>
          </cell>
          <cell r="I482" t="str">
            <v>YAMAHA</v>
          </cell>
          <cell r="J482" t="str">
            <v>MATTE LIGHT/BROWN</v>
          </cell>
        </row>
        <row r="483">
          <cell r="G483" t="str">
            <v>HO0275</v>
          </cell>
          <cell r="H483" t="str">
            <v>ZN125MK/ZN125 MM</v>
          </cell>
          <cell r="I483" t="str">
            <v>HONDA</v>
          </cell>
          <cell r="J483" t="str">
            <v>BLUE/ BLACK</v>
          </cell>
        </row>
        <row r="484">
          <cell r="G484" t="str">
            <v>YA0160</v>
          </cell>
          <cell r="H484" t="str">
            <v>SNIPER155 BAY 2</v>
          </cell>
          <cell r="I484" t="str">
            <v>YAMAHA</v>
          </cell>
          <cell r="J484" t="str">
            <v>MATTE BLACK</v>
          </cell>
        </row>
        <row r="485">
          <cell r="G485" t="str">
            <v>KA0076</v>
          </cell>
          <cell r="H485" t="str">
            <v>KLX 150JFF KLX150LW NEW /KLX150JKF/ KLX150BF/KLX150FMBBN</v>
          </cell>
          <cell r="I485" t="str">
            <v>KAWASAKI</v>
          </cell>
          <cell r="J485" t="str">
            <v>BLUE</v>
          </cell>
        </row>
        <row r="486">
          <cell r="G486" t="str">
            <v>HO0273</v>
          </cell>
          <cell r="H486" t="str">
            <v>ZN125MK/ZN125 MM</v>
          </cell>
          <cell r="I486" t="str">
            <v>HONDA</v>
          </cell>
          <cell r="J486" t="str">
            <v>GRAY</v>
          </cell>
        </row>
        <row r="487">
          <cell r="G487" t="str">
            <v>HO0244</v>
          </cell>
          <cell r="H487" t="str">
            <v>WW150AM PCX160 ABS VARIANT</v>
          </cell>
          <cell r="I487" t="str">
            <v>HONDA</v>
          </cell>
          <cell r="J487" t="str">
            <v>WHITE</v>
          </cell>
        </row>
        <row r="488">
          <cell r="G488" t="str">
            <v>HO0252</v>
          </cell>
          <cell r="H488" t="str">
            <v>WW150AM PCX160 ABS VARIANT</v>
          </cell>
          <cell r="I488" t="str">
            <v>HONDA</v>
          </cell>
          <cell r="J488" t="str">
            <v>BLACK</v>
          </cell>
        </row>
        <row r="489">
          <cell r="G489" t="str">
            <v>HO0274</v>
          </cell>
          <cell r="H489" t="str">
            <v>WW150M PCX160 CBS VARIANT</v>
          </cell>
          <cell r="I489" t="str">
            <v>HONDA</v>
          </cell>
          <cell r="J489" t="str">
            <v>RED/BLACK</v>
          </cell>
        </row>
        <row r="490">
          <cell r="G490" t="str">
            <v>HO0261</v>
          </cell>
          <cell r="H490" t="str">
            <v>WW150M PCX160 CBS VARIANT</v>
          </cell>
          <cell r="I490" t="str">
            <v>HONDA</v>
          </cell>
          <cell r="J490" t="str">
            <v>GRAY/BLACK</v>
          </cell>
        </row>
        <row r="491">
          <cell r="G491" t="str">
            <v>HO0265</v>
          </cell>
          <cell r="H491" t="str">
            <v>DIO SCV110FM</v>
          </cell>
          <cell r="I491" t="str">
            <v>HONDA</v>
          </cell>
          <cell r="J491" t="str">
            <v>RED/GRAY</v>
          </cell>
        </row>
        <row r="492">
          <cell r="G492" t="str">
            <v>YA0140</v>
          </cell>
          <cell r="H492" t="str">
            <v>NMAX ABS BKL3</v>
          </cell>
          <cell r="I492" t="str">
            <v>YAMAHA</v>
          </cell>
          <cell r="J492" t="str">
            <v>MATTE GRAY/MATTE BLACK</v>
          </cell>
        </row>
        <row r="493">
          <cell r="G493" t="str">
            <v>HO0255</v>
          </cell>
          <cell r="H493" t="str">
            <v>ACH110CSFKII BEAT FI/ACH110CSFLII/ACH110CSFMII BEAT FI/ACH110CSFM BEAT FI/ ACH110CSFN</v>
          </cell>
          <cell r="I493" t="str">
            <v>HONDA</v>
          </cell>
          <cell r="J493" t="str">
            <v>ORANGE/BLACK</v>
          </cell>
        </row>
        <row r="494">
          <cell r="G494" t="str">
            <v>YA0164</v>
          </cell>
          <cell r="H494" t="str">
            <v>MIO AEROX BDM1/ BDM2/ BDM3/BDM4/BKM1/ BKM2/ BDM9/BRW1</v>
          </cell>
          <cell r="I494" t="str">
            <v>YAMAHA</v>
          </cell>
          <cell r="J494" t="str">
            <v>M. SILVER/M. DARK GRAY</v>
          </cell>
        </row>
        <row r="495">
          <cell r="G495" t="str">
            <v>YA0146</v>
          </cell>
          <cell r="H495" t="str">
            <v>XSR155 BBS2/ XSR155 BBS4</v>
          </cell>
          <cell r="I495" t="str">
            <v>YAMAHA</v>
          </cell>
          <cell r="J495" t="str">
            <v>MATTE BLACK</v>
          </cell>
        </row>
        <row r="496">
          <cell r="G496" t="str">
            <v>YA0147</v>
          </cell>
          <cell r="H496" t="str">
            <v>XSR155 BBS2/ XSR155 BBS4</v>
          </cell>
          <cell r="I496" t="str">
            <v>YAMAHA</v>
          </cell>
          <cell r="J496" t="str">
            <v>MATTE GREEN</v>
          </cell>
        </row>
        <row r="497">
          <cell r="G497" t="str">
            <v>YA0162</v>
          </cell>
          <cell r="H497" t="str">
            <v>MIO SPORTY 40 CA/ 40C9/ 40CC /40 CB</v>
          </cell>
          <cell r="I497" t="str">
            <v>YAMAHA</v>
          </cell>
          <cell r="J497" t="str">
            <v>M. SILVER/ M. DARK GRAY</v>
          </cell>
        </row>
        <row r="498">
          <cell r="G498" t="str">
            <v>YA0163</v>
          </cell>
          <cell r="H498" t="str">
            <v>MIO SOUL I 125S B3E3/B3E4/B3E5</v>
          </cell>
          <cell r="I498" t="str">
            <v>YAMAHA</v>
          </cell>
          <cell r="J498" t="str">
            <v>M. SILVER/ M. DARK GRAY</v>
          </cell>
        </row>
        <row r="499">
          <cell r="G499" t="str">
            <v>YA0165</v>
          </cell>
          <cell r="H499" t="str">
            <v>MIO GRAVIS B3U1/MIO GRAVIS B3U2/MIO GRAVIS B3U3/MIO GRAVIS B3U4</v>
          </cell>
          <cell r="I499" t="str">
            <v>YAMAHA</v>
          </cell>
          <cell r="J499" t="str">
            <v>M. SILVER/ M. DARK GRAY</v>
          </cell>
        </row>
        <row r="500">
          <cell r="G500" t="str">
            <v>HO0268</v>
          </cell>
          <cell r="H500" t="str">
            <v>ACB125CBFL / ACB125CBFM/ ACB125CBFN CLICK 125</v>
          </cell>
          <cell r="I500" t="str">
            <v>HONDA</v>
          </cell>
          <cell r="J500" t="str">
            <v>WHITE/BLACK</v>
          </cell>
        </row>
        <row r="501">
          <cell r="G501" t="str">
            <v>HO0270</v>
          </cell>
          <cell r="H501" t="str">
            <v>ACB125CBFL / ACB125CBFM/ ACB125CBFN CLICK 125</v>
          </cell>
          <cell r="I501" t="str">
            <v>HONDA</v>
          </cell>
          <cell r="J501" t="str">
            <v>RED/BLACK</v>
          </cell>
        </row>
        <row r="502">
          <cell r="G502" t="str">
            <v>YA0166</v>
          </cell>
          <cell r="H502" t="str">
            <v>NMAX ABS BKL3</v>
          </cell>
          <cell r="I502" t="str">
            <v>YAMAHA</v>
          </cell>
          <cell r="J502" t="str">
            <v>MATTED RED</v>
          </cell>
        </row>
        <row r="503">
          <cell r="G503" t="str">
            <v>HO0256</v>
          </cell>
          <cell r="H503" t="str">
            <v>ACH110CSFKII BEAT FI/ACH110CSFLII/ACH110CSFMII BEAT FI/ACH110CSFM BEAT FI/ ACH110CSFN</v>
          </cell>
          <cell r="I503" t="str">
            <v>HONDA</v>
          </cell>
          <cell r="J503" t="str">
            <v>BLUE</v>
          </cell>
        </row>
        <row r="504">
          <cell r="G504" t="str">
            <v>KA0077</v>
          </cell>
          <cell r="H504" t="str">
            <v>KLX 150JFF KLX150LW NEW /KLX150JKF/ KLX150BF/KLX150FMBBN</v>
          </cell>
          <cell r="I504" t="str">
            <v>KAWASAKI</v>
          </cell>
          <cell r="J504" t="str">
            <v>GREEN</v>
          </cell>
        </row>
        <row r="505">
          <cell r="G505" t="str">
            <v>HO0271</v>
          </cell>
          <cell r="H505" t="str">
            <v>ACB125CBFL / ACB125CBFM/ ACB125CBFN CLICK 125</v>
          </cell>
          <cell r="I505" t="str">
            <v>HONDA</v>
          </cell>
          <cell r="J505" t="str">
            <v>ORANGE/ BLACK</v>
          </cell>
        </row>
        <row r="506">
          <cell r="G506" t="str">
            <v>SU0112</v>
          </cell>
          <cell r="H506" t="str">
            <v>UX110NER SKYDRIVE CROSSOVER</v>
          </cell>
          <cell r="I506" t="str">
            <v>SUZUKI</v>
          </cell>
          <cell r="J506" t="str">
            <v>YELLOW</v>
          </cell>
        </row>
        <row r="507">
          <cell r="G507" t="str">
            <v>YA0172</v>
          </cell>
          <cell r="H507" t="str">
            <v>YZF-R15</v>
          </cell>
          <cell r="I507" t="str">
            <v>YAMAHA</v>
          </cell>
          <cell r="J507" t="str">
            <v>BLACK/ MATTE GRAY</v>
          </cell>
        </row>
        <row r="508">
          <cell r="G508" t="str">
            <v>YA0171</v>
          </cell>
          <cell r="H508" t="str">
            <v>YZF-R15</v>
          </cell>
          <cell r="I508" t="str">
            <v>YAMAHA</v>
          </cell>
          <cell r="J508" t="str">
            <v>GRAY/ MATTE DARK GRAY</v>
          </cell>
        </row>
        <row r="509">
          <cell r="G509" t="str">
            <v>YA0169</v>
          </cell>
          <cell r="H509" t="str">
            <v>MT-15 B8D2</v>
          </cell>
          <cell r="I509" t="str">
            <v>YAMAHA</v>
          </cell>
          <cell r="J509" t="str">
            <v>GRAY/ MATTE DARK GRAY</v>
          </cell>
        </row>
        <row r="510">
          <cell r="G510" t="str">
            <v>SU0115</v>
          </cell>
          <cell r="H510" t="str">
            <v>GSX-250 FRLX</v>
          </cell>
          <cell r="I510" t="str">
            <v>SUZUKI</v>
          </cell>
          <cell r="J510" t="str">
            <v>BLUE</v>
          </cell>
        </row>
        <row r="511">
          <cell r="G511" t="str">
            <v>HO0248</v>
          </cell>
          <cell r="H511" t="str">
            <v>ACJ110CBFL/ACJ110CBFMII/ACJ110CBFM</v>
          </cell>
          <cell r="I511" t="str">
            <v>HONDA</v>
          </cell>
          <cell r="J511" t="str">
            <v>BLACK</v>
          </cell>
        </row>
        <row r="512">
          <cell r="G512" t="str">
            <v>HO0267</v>
          </cell>
          <cell r="H512" t="str">
            <v>DIO SCV110FM</v>
          </cell>
          <cell r="I512" t="str">
            <v>HONDA</v>
          </cell>
          <cell r="J512" t="str">
            <v>ORANGE/BLACK</v>
          </cell>
        </row>
        <row r="513">
          <cell r="G513" t="str">
            <v>YA0178</v>
          </cell>
          <cell r="H513" t="str">
            <v>MIO i 125 S B6B3/MIO i 125 S B6B4/MIO I 125 B6B2 /MIO i 125 S B6B5/MIO I 125 B6B6</v>
          </cell>
          <cell r="I513" t="str">
            <v>YAMAHA</v>
          </cell>
          <cell r="J513" t="str">
            <v>MATTE SILVER/ M. DARK GRAY</v>
          </cell>
        </row>
        <row r="514">
          <cell r="G514" t="str">
            <v>YA0173</v>
          </cell>
          <cell r="H514" t="str">
            <v>MIO AEROX BDM1/ BDM2/ BDM3/BDM4/BKM1/ BKM2/ BDM9/BRW1</v>
          </cell>
          <cell r="I514" t="str">
            <v>YAMAHA</v>
          </cell>
          <cell r="J514" t="str">
            <v>MATTE BLACK/ BLACK</v>
          </cell>
        </row>
        <row r="515">
          <cell r="G515" t="str">
            <v>YA0177</v>
          </cell>
          <cell r="H515" t="str">
            <v>MIO GEAR S BJN200 / MIO GEAR S BJN3</v>
          </cell>
          <cell r="I515" t="str">
            <v>YAMAHA</v>
          </cell>
          <cell r="J515" t="str">
            <v>FINDURTRIP</v>
          </cell>
        </row>
        <row r="516">
          <cell r="G516" t="str">
            <v>YA0167</v>
          </cell>
          <cell r="H516" t="str">
            <v>MIO GEAR S BJN200 / MIO GEAR S BJN3</v>
          </cell>
          <cell r="I516" t="str">
            <v>YAMAHA</v>
          </cell>
          <cell r="J516" t="str">
            <v>MATTE BLUE</v>
          </cell>
        </row>
        <row r="517">
          <cell r="G517" t="str">
            <v>YA0168</v>
          </cell>
          <cell r="H517" t="str">
            <v>MIO GEAR S BJN200 / MIO GEAR S BJN3</v>
          </cell>
          <cell r="I517" t="str">
            <v>YAMAHA</v>
          </cell>
          <cell r="J517" t="str">
            <v>GRAY/BLACK</v>
          </cell>
        </row>
        <row r="518">
          <cell r="G518" t="str">
            <v>YA0175</v>
          </cell>
          <cell r="H518" t="str">
            <v>MIO AEROX BDM1/ BDM2/ BDM3/BDM4/BKM1/ BKM2/ BDM9/BRW1</v>
          </cell>
          <cell r="I518" t="str">
            <v>YAMAHA</v>
          </cell>
          <cell r="J518" t="str">
            <v>GRAY/BLACK</v>
          </cell>
        </row>
        <row r="519">
          <cell r="G519" t="str">
            <v>HO0278</v>
          </cell>
          <cell r="H519" t="str">
            <v>ACH110CSFKII BEAT FI/ACH110CSFLII/ACH110CSFMII BEAT FI/ACH110CSFM BEAT FI/ ACH110CSFN</v>
          </cell>
          <cell r="I519" t="str">
            <v>HONDA</v>
          </cell>
          <cell r="J519" t="str">
            <v>BLACK</v>
          </cell>
        </row>
        <row r="520">
          <cell r="G520" t="str">
            <v>HO0279</v>
          </cell>
          <cell r="H520" t="str">
            <v>ACH110CSFKII BEAT FI/ACH110CSFLII/ACH110CSFMII BEAT FI/ACH110CSFM BEAT FI/ ACH110CSFN</v>
          </cell>
          <cell r="I520" t="str">
            <v>HONDA</v>
          </cell>
          <cell r="J520" t="str">
            <v>RED/BLACK</v>
          </cell>
        </row>
        <row r="521">
          <cell r="G521" t="str">
            <v>KA0078</v>
          </cell>
          <cell r="H521" t="str">
            <v>BC175HHF/BC175HKS/BC175HLF KICK START NEW BARAKO/ BC175HMFNN BARAKO/ BC175MNFNN</v>
          </cell>
          <cell r="I521" t="str">
            <v>KAWASAKI</v>
          </cell>
          <cell r="J521" t="str">
            <v>RED</v>
          </cell>
        </row>
        <row r="522">
          <cell r="G522" t="str">
            <v>YA0142</v>
          </cell>
          <cell r="H522" t="str">
            <v>MIO SPORTY 40 CA/ 40C9/ 40CC /40 CB</v>
          </cell>
          <cell r="I522" t="str">
            <v>YAMAHA</v>
          </cell>
          <cell r="J522" t="str">
            <v>MATTE BLACK</v>
          </cell>
        </row>
        <row r="523">
          <cell r="G523" t="str">
            <v>YA0144</v>
          </cell>
          <cell r="H523" t="str">
            <v>MIO SPORTY 40 CA/ 40C9/ 40CC /40 CB</v>
          </cell>
          <cell r="I523" t="str">
            <v>YAMAHA</v>
          </cell>
          <cell r="J523" t="str">
            <v>MAGENTA</v>
          </cell>
        </row>
        <row r="524">
          <cell r="G524" t="str">
            <v>SU0126</v>
          </cell>
          <cell r="H524" t="str">
            <v>FW110TD SMASH 110 /FW110D SMASH 110</v>
          </cell>
          <cell r="I524" t="str">
            <v>SUZUKI</v>
          </cell>
          <cell r="J524" t="str">
            <v>BLACK</v>
          </cell>
        </row>
        <row r="525">
          <cell r="G525" t="str">
            <v>YA0145</v>
          </cell>
          <cell r="H525" t="str">
            <v>MIO SPORTY 40 CA/ 40C9/ 40CC /40 CB</v>
          </cell>
          <cell r="I525" t="str">
            <v>YAMAHA</v>
          </cell>
          <cell r="J525" t="str">
            <v>CYAN</v>
          </cell>
        </row>
        <row r="526">
          <cell r="G526" t="str">
            <v>HO0258</v>
          </cell>
          <cell r="H526" t="str">
            <v>ACH110CBTK/ACH110CBTM3/ ACH110CBTN3</v>
          </cell>
          <cell r="I526" t="str">
            <v>HONDA</v>
          </cell>
          <cell r="J526" t="str">
            <v>RED/BLACK</v>
          </cell>
        </row>
        <row r="527">
          <cell r="G527" t="str">
            <v>YA0143</v>
          </cell>
          <cell r="H527" t="str">
            <v>MIO SPORTY 40 CA/ 40C9/ 40CC /40 CB</v>
          </cell>
          <cell r="I527" t="str">
            <v>YAMAHA</v>
          </cell>
          <cell r="J527" t="str">
            <v>MATTE BLUE</v>
          </cell>
        </row>
        <row r="528">
          <cell r="G528" t="str">
            <v>HO0257</v>
          </cell>
          <cell r="H528" t="str">
            <v>ACH110CBTK/ACH110CBTM3/ ACH110CBTN3</v>
          </cell>
          <cell r="I528" t="str">
            <v>HONDA</v>
          </cell>
          <cell r="J528" t="str">
            <v>GRAY/BLACK</v>
          </cell>
        </row>
        <row r="529">
          <cell r="G529" t="str">
            <v>SU0125</v>
          </cell>
          <cell r="H529" t="str">
            <v>FW110TD SMASH 110 /FW110D SMASH 110</v>
          </cell>
          <cell r="I529" t="str">
            <v>SUZUKI</v>
          </cell>
          <cell r="J529" t="str">
            <v>IVORY</v>
          </cell>
        </row>
        <row r="530">
          <cell r="G530" t="str">
            <v>HO0242</v>
          </cell>
          <cell r="H530" t="str">
            <v>WW150M PCX160 CBS VARIANT</v>
          </cell>
          <cell r="I530" t="str">
            <v>HONDA</v>
          </cell>
          <cell r="J530" t="str">
            <v>GRAY</v>
          </cell>
        </row>
        <row r="531">
          <cell r="G531" t="str">
            <v>HO0241</v>
          </cell>
          <cell r="H531" t="str">
            <v>WW150M PCX160 CBS VARIANT</v>
          </cell>
          <cell r="I531" t="str">
            <v>HONDA</v>
          </cell>
          <cell r="J531" t="str">
            <v>WHITE</v>
          </cell>
        </row>
        <row r="532">
          <cell r="G532" t="str">
            <v>HO0282</v>
          </cell>
          <cell r="H532" t="str">
            <v>ACH110CBTK/ACH110CBTM3/ ACH110CBTN3</v>
          </cell>
          <cell r="I532" t="str">
            <v>HONDA</v>
          </cell>
          <cell r="J532" t="str">
            <v>RED/BLACK</v>
          </cell>
        </row>
        <row r="533">
          <cell r="G533" t="str">
            <v>HO0284</v>
          </cell>
          <cell r="H533" t="str">
            <v>CFT125MRL/ MRM XRM 125 OFFROAD/CFT 125 MRN II</v>
          </cell>
          <cell r="I533" t="str">
            <v>HONDA</v>
          </cell>
          <cell r="J533" t="str">
            <v>RED/WHITE</v>
          </cell>
        </row>
        <row r="534">
          <cell r="G534" t="str">
            <v>HO0283</v>
          </cell>
          <cell r="H534" t="str">
            <v>ACH110CSFKII BEAT FI/ACH110CSFLII/ACH110CSFMII BEAT FI/ACH110CSFM BEAT FI/ ACH110CSFN</v>
          </cell>
          <cell r="I534" t="str">
            <v>HONDA</v>
          </cell>
          <cell r="J534" t="str">
            <v>YELLOW/BLACK</v>
          </cell>
        </row>
        <row r="535">
          <cell r="G535" t="str">
            <v>HO0272</v>
          </cell>
          <cell r="H535" t="str">
            <v>ACB125CBFL / ACB125CBFM/ ACB125CBFN CLICK 125</v>
          </cell>
          <cell r="I535" t="str">
            <v>HONDA</v>
          </cell>
          <cell r="J535" t="str">
            <v>BLACK</v>
          </cell>
        </row>
        <row r="536">
          <cell r="G536" t="str">
            <v>SU0131</v>
          </cell>
          <cell r="H536" t="str">
            <v>FW110SD SMASH /FW110 SC</v>
          </cell>
          <cell r="I536" t="str">
            <v>SUZUKI</v>
          </cell>
          <cell r="J536" t="str">
            <v>BLUE</v>
          </cell>
        </row>
        <row r="537">
          <cell r="G537" t="str">
            <v>SU0132</v>
          </cell>
          <cell r="H537" t="str">
            <v>FW110SD SMASH /FW110 SC</v>
          </cell>
          <cell r="I537" t="str">
            <v>SUZUKI</v>
          </cell>
          <cell r="J537" t="str">
            <v>BLACK</v>
          </cell>
        </row>
        <row r="538">
          <cell r="G538" t="str">
            <v>SU0114</v>
          </cell>
          <cell r="H538" t="str">
            <v>GSX250RL</v>
          </cell>
          <cell r="I538" t="str">
            <v>SUZUKI</v>
          </cell>
          <cell r="J538" t="str">
            <v>MATTE BLACK</v>
          </cell>
        </row>
        <row r="539">
          <cell r="G539" t="str">
            <v>YA0176</v>
          </cell>
          <cell r="H539" t="str">
            <v>MIO AEROX BDM1/ BDM2/ BDM3/BDM4/BKM1/ BKM2/ BDM9/BRW1</v>
          </cell>
          <cell r="I539" t="str">
            <v>YAMAHA</v>
          </cell>
          <cell r="J539" t="str">
            <v>BLUE/MATTE GRAY</v>
          </cell>
        </row>
        <row r="540">
          <cell r="G540" t="str">
            <v>YA0179</v>
          </cell>
          <cell r="H540" t="str">
            <v>MIO i 125 S B6B3/MIO i 125 S B6B4/MIO I 125 B6B2 /MIO i 125 S B6B5/MIO I 125 B6B6</v>
          </cell>
          <cell r="I540" t="str">
            <v>YAMAHA</v>
          </cell>
          <cell r="J540" t="str">
            <v>MATTE BLACK/BLUE</v>
          </cell>
        </row>
        <row r="541">
          <cell r="G541" t="str">
            <v>YA0180</v>
          </cell>
          <cell r="H541" t="str">
            <v>MIO GEAR BJN1</v>
          </cell>
          <cell r="I541" t="str">
            <v>YAMAHA</v>
          </cell>
          <cell r="J541" t="str">
            <v>MATTE WHITE</v>
          </cell>
        </row>
        <row r="542">
          <cell r="G542" t="str">
            <v>YA0181</v>
          </cell>
          <cell r="H542" t="str">
            <v>MIO GEAR BJN1</v>
          </cell>
          <cell r="I542" t="str">
            <v>YAMAHA</v>
          </cell>
          <cell r="J542" t="str">
            <v>MATTE GRAY</v>
          </cell>
        </row>
        <row r="543">
          <cell r="G543" t="str">
            <v>YA0183</v>
          </cell>
          <cell r="H543" t="str">
            <v>MIO AEROX BDM1/ BDM2/ BDM3/BDM4/BKM1/ BKM2/ BDM9/BRW1</v>
          </cell>
          <cell r="I543" t="str">
            <v>YAMAHA</v>
          </cell>
          <cell r="J543" t="str">
            <v>WHITE/RED</v>
          </cell>
        </row>
        <row r="544">
          <cell r="G544" t="str">
            <v>HO0249</v>
          </cell>
          <cell r="H544" t="str">
            <v>ACJ110CBFL/ACJ110CBFMII/ACJ110CBFM</v>
          </cell>
          <cell r="I544" t="str">
            <v>HONDA</v>
          </cell>
          <cell r="J544" t="str">
            <v>WHITE/ SILVER</v>
          </cell>
        </row>
        <row r="545">
          <cell r="G545" t="str">
            <v>YA0170</v>
          </cell>
          <cell r="H545" t="str">
            <v>MT-03 B5W5/ MT-03 B5WB</v>
          </cell>
          <cell r="I545" t="str">
            <v>YAMAHA</v>
          </cell>
          <cell r="J545" t="str">
            <v>GRAY/ MATTE DARK GRAY</v>
          </cell>
        </row>
        <row r="546">
          <cell r="G546" t="str">
            <v>KA0075</v>
          </cell>
          <cell r="H546" t="str">
            <v>CT100B NEW/CT100 BE NEW</v>
          </cell>
          <cell r="I546" t="str">
            <v>KAWASAKI</v>
          </cell>
          <cell r="J546" t="str">
            <v>BLACK/ BLUE</v>
          </cell>
        </row>
        <row r="547">
          <cell r="G547" t="str">
            <v>YA0174</v>
          </cell>
          <cell r="H547" t="str">
            <v>MIO AEROX BDM1/ BDM2/ BDM3/BDM4/BKM1/ BKM2/ BDM9/BRW1</v>
          </cell>
          <cell r="I547" t="str">
            <v>YAMAHA</v>
          </cell>
          <cell r="J547" t="str">
            <v>RED/MATTE BLACK)</v>
          </cell>
        </row>
        <row r="548">
          <cell r="G548" t="str">
            <v>HO0287</v>
          </cell>
          <cell r="H548" t="str">
            <v>CRF150 LK/CRF150 LL/CRF 150LLIII/CRF150 LNIV/CRF150LN/CRF150LNIII</v>
          </cell>
          <cell r="I548" t="str">
            <v>HONDA</v>
          </cell>
          <cell r="J548" t="str">
            <v>BLACK</v>
          </cell>
        </row>
        <row r="549">
          <cell r="G549" t="str">
            <v>KA0080</v>
          </cell>
          <cell r="H549" t="str">
            <v>BC175JHF ELEC. START NEW BARAKO/BC175 JMJNN DUAL START BARAKO/ BC175 NNFNN</v>
          </cell>
          <cell r="I549" t="str">
            <v>KAWASAKI</v>
          </cell>
          <cell r="J549" t="str">
            <v>BLACK</v>
          </cell>
        </row>
        <row r="550">
          <cell r="G550" t="str">
            <v>HO0285</v>
          </cell>
          <cell r="H550" t="str">
            <v>CRF150 LK/CRF150 LL/CRF 150LLIII/CRF150 LNIV/CRF150LN/CRF150LNIII</v>
          </cell>
          <cell r="I550" t="str">
            <v>HONDA</v>
          </cell>
          <cell r="J550" t="str">
            <v>WHITE/BLACK</v>
          </cell>
        </row>
        <row r="551">
          <cell r="G551" t="str">
            <v>HO0286</v>
          </cell>
          <cell r="H551" t="str">
            <v>CRF150 LK/CRF150 LL/CRF 150LLIII/CRF150 LNIV/CRF150LN/CRF150LNIII</v>
          </cell>
          <cell r="I551" t="str">
            <v>HONDA</v>
          </cell>
          <cell r="J551" t="str">
            <v>RED</v>
          </cell>
        </row>
        <row r="552">
          <cell r="G552" t="str">
            <v>YA0184</v>
          </cell>
          <cell r="H552" t="str">
            <v>MIO AEROX BDM1/ BDM2/ BDM3/BDM4/BKM1/ BKM2/ BDM9/BRW1</v>
          </cell>
          <cell r="I552" t="str">
            <v>YAMAHA</v>
          </cell>
          <cell r="J552" t="str">
            <v>MATTE BLACK/ BLACK</v>
          </cell>
        </row>
        <row r="553">
          <cell r="G553" t="str">
            <v>KA0081</v>
          </cell>
          <cell r="H553" t="str">
            <v>CT100B NEW/CT100 BE NEW</v>
          </cell>
          <cell r="I553" t="str">
            <v>KAWASAKI</v>
          </cell>
          <cell r="J553" t="str">
            <v>BLACK/RED</v>
          </cell>
        </row>
        <row r="554">
          <cell r="G554" t="str">
            <v>KA0082</v>
          </cell>
          <cell r="H554" t="str">
            <v>CT100B NEW/CT100 BE NEW</v>
          </cell>
          <cell r="I554" t="str">
            <v>KAWASAKI</v>
          </cell>
          <cell r="J554" t="str">
            <v>BLACK/BLUE</v>
          </cell>
        </row>
        <row r="555">
          <cell r="G555" t="str">
            <v>TR0001</v>
          </cell>
          <cell r="H555" t="str">
            <v>BAJAJ RE 4S FI</v>
          </cell>
          <cell r="I555" t="str">
            <v>TRIMOTORS</v>
          </cell>
          <cell r="J555" t="str">
            <v>BLUE</v>
          </cell>
        </row>
        <row r="556">
          <cell r="G556" t="str">
            <v>TR0002</v>
          </cell>
          <cell r="H556" t="str">
            <v>BAJAJ RE 4S FI</v>
          </cell>
          <cell r="I556" t="str">
            <v>TRIMOTORS</v>
          </cell>
          <cell r="J556" t="str">
            <v>YELLOW</v>
          </cell>
        </row>
        <row r="557">
          <cell r="G557" t="str">
            <v>TR0004</v>
          </cell>
          <cell r="H557" t="str">
            <v>BAJAJ RE 4S FI</v>
          </cell>
          <cell r="I557" t="str">
            <v>TRIMOTORS</v>
          </cell>
          <cell r="J557" t="str">
            <v>RED</v>
          </cell>
        </row>
        <row r="558">
          <cell r="G558" t="str">
            <v>TR0005</v>
          </cell>
          <cell r="H558" t="str">
            <v>MAXIMA Z</v>
          </cell>
          <cell r="I558" t="str">
            <v>TRIMOTORS</v>
          </cell>
          <cell r="J558" t="str">
            <v>BLUE</v>
          </cell>
        </row>
        <row r="559">
          <cell r="G559" t="str">
            <v>TR0003</v>
          </cell>
          <cell r="H559" t="str">
            <v>BAJAJ RE 4S FI</v>
          </cell>
          <cell r="I559" t="str">
            <v>TRIMOTORS</v>
          </cell>
          <cell r="J559" t="str">
            <v>WHITE</v>
          </cell>
        </row>
        <row r="560">
          <cell r="G560" t="str">
            <v>SU0133</v>
          </cell>
          <cell r="H560" t="str">
            <v>FU150MFQ/FU150MFX</v>
          </cell>
          <cell r="I560" t="str">
            <v>SUZUKI</v>
          </cell>
          <cell r="J560" t="str">
            <v>BLACK</v>
          </cell>
        </row>
        <row r="561">
          <cell r="G561" t="str">
            <v>SU0135</v>
          </cell>
          <cell r="H561" t="str">
            <v>FU150MFQ/FU150MFX</v>
          </cell>
          <cell r="I561" t="str">
            <v>SUZUKI</v>
          </cell>
          <cell r="J561" t="str">
            <v>RED</v>
          </cell>
        </row>
        <row r="562">
          <cell r="G562" t="str">
            <v>SU0128</v>
          </cell>
          <cell r="H562" t="str">
            <v>FW110TD SMASH 110 /FW110D SMASH 110</v>
          </cell>
          <cell r="I562" t="str">
            <v>SUZUKI</v>
          </cell>
          <cell r="J562" t="str">
            <v>PINK</v>
          </cell>
        </row>
        <row r="563">
          <cell r="G563" t="str">
            <v>TR0006</v>
          </cell>
          <cell r="H563" t="str">
            <v>BAJAJ RE 4S FI</v>
          </cell>
          <cell r="I563" t="str">
            <v>TRIMOTORS</v>
          </cell>
          <cell r="J563" t="str">
            <v>GREEN</v>
          </cell>
        </row>
        <row r="564">
          <cell r="G564" t="str">
            <v>SU0134</v>
          </cell>
          <cell r="H564" t="str">
            <v>FU150MFQ/FU150MFX</v>
          </cell>
          <cell r="I564" t="str">
            <v>SUZUKI</v>
          </cell>
          <cell r="J564" t="str">
            <v>BLUE</v>
          </cell>
        </row>
        <row r="565">
          <cell r="G565" t="str">
            <v>SU0129</v>
          </cell>
          <cell r="H565" t="str">
            <v>FW110TD SMASH 110 /FW110D SMASH 110</v>
          </cell>
          <cell r="I565" t="str">
            <v>SUZUKI</v>
          </cell>
          <cell r="J565" t="str">
            <v>IVORY</v>
          </cell>
        </row>
        <row r="566">
          <cell r="G566" t="str">
            <v>KA0083</v>
          </cell>
          <cell r="H566" t="str">
            <v>KLX 140 CMFNN/CNFNN</v>
          </cell>
          <cell r="I566" t="str">
            <v>KAWASAKI</v>
          </cell>
          <cell r="J566" t="str">
            <v>GREEN</v>
          </cell>
        </row>
        <row r="567">
          <cell r="G567" t="str">
            <v>SU0136</v>
          </cell>
          <cell r="H567" t="str">
            <v>FU150MFQ/FU150MFX</v>
          </cell>
          <cell r="I567" t="str">
            <v>SUZUKI</v>
          </cell>
          <cell r="J567" t="str">
            <v>IVORY</v>
          </cell>
        </row>
        <row r="568">
          <cell r="G568" t="str">
            <v>SU0139</v>
          </cell>
          <cell r="H568" t="str">
            <v>FU150CD3 RAIDER R 150/ FU150 DY3 RAIDER R</v>
          </cell>
          <cell r="I568" t="str">
            <v>SUZUKI</v>
          </cell>
          <cell r="J568" t="str">
            <v>BLACK</v>
          </cell>
        </row>
        <row r="569">
          <cell r="G569" t="str">
            <v>SU0137</v>
          </cell>
          <cell r="H569" t="str">
            <v>FU150CD3 RAIDER R 150/ FU150 DY3 RAIDER R</v>
          </cell>
          <cell r="I569" t="str">
            <v>SUZUKI</v>
          </cell>
          <cell r="J569" t="str">
            <v>BLACK</v>
          </cell>
        </row>
        <row r="570">
          <cell r="G570" t="str">
            <v>SU0140</v>
          </cell>
          <cell r="H570" t="str">
            <v>FU150CD3 RAIDER R 150/ FU150 DY3 RAIDER R</v>
          </cell>
          <cell r="I570" t="str">
            <v>SUZUKI</v>
          </cell>
          <cell r="J570" t="str">
            <v>BLUE</v>
          </cell>
        </row>
        <row r="571">
          <cell r="G571" t="str">
            <v>SU0138</v>
          </cell>
          <cell r="H571" t="str">
            <v>FU150CD3 RAIDER R 150/ FU150 DY3 RAIDER R</v>
          </cell>
          <cell r="I571" t="str">
            <v>SUZUKI</v>
          </cell>
          <cell r="J571" t="str">
            <v>BLACK</v>
          </cell>
        </row>
        <row r="572">
          <cell r="G572" t="str">
            <v>SU0130</v>
          </cell>
          <cell r="H572" t="str">
            <v>FW110TD SMASH 110 /FW110D SMASH 110</v>
          </cell>
          <cell r="I572" t="str">
            <v>SUZUKI</v>
          </cell>
          <cell r="J572" t="str">
            <v>RED</v>
          </cell>
        </row>
        <row r="573">
          <cell r="G573" t="str">
            <v>KA0085</v>
          </cell>
          <cell r="H573" t="str">
            <v>BC175JHF ELEC. START NEW BARAKO/BC175 JMJNN DUAL START BARAKO/ BC175 NNFNN</v>
          </cell>
          <cell r="I573" t="str">
            <v>KAWASAKI</v>
          </cell>
          <cell r="J573" t="str">
            <v>BLACK</v>
          </cell>
        </row>
        <row r="574">
          <cell r="G574" t="str">
            <v>YA0190</v>
          </cell>
          <cell r="H574" t="str">
            <v>NMAX ABS BKT1/ BKT2</v>
          </cell>
          <cell r="I574" t="str">
            <v>YAMAHA</v>
          </cell>
          <cell r="J574" t="str">
            <v>GRAY/BLACK</v>
          </cell>
        </row>
        <row r="575">
          <cell r="G575" t="str">
            <v>YA0189</v>
          </cell>
          <cell r="H575" t="str">
            <v>NMAX ABS BKT1/ BKT2</v>
          </cell>
          <cell r="I575" t="str">
            <v>YAMAHA</v>
          </cell>
          <cell r="J575" t="str">
            <v>MATTE DARK GRAY/BLACK</v>
          </cell>
        </row>
        <row r="576">
          <cell r="G576" t="str">
            <v>YA0191</v>
          </cell>
          <cell r="H576" t="str">
            <v>NMAX ABS BKT1/ BKT2</v>
          </cell>
          <cell r="I576" t="str">
            <v>YAMAHA</v>
          </cell>
          <cell r="J576" t="str">
            <v>SILVER/ MATTE BLACK</v>
          </cell>
        </row>
        <row r="577">
          <cell r="G577" t="str">
            <v>YA0192</v>
          </cell>
          <cell r="H577" t="str">
            <v>NMAX ABS BKT1/ BKT2</v>
          </cell>
          <cell r="I577" t="str">
            <v>YAMAHA</v>
          </cell>
          <cell r="J577" t="str">
            <v>MATTE GREEN /BLACK</v>
          </cell>
        </row>
        <row r="578">
          <cell r="G578" t="str">
            <v>YA0192</v>
          </cell>
          <cell r="H578" t="str">
            <v>NMAX ABS BKT1/ BKT2</v>
          </cell>
          <cell r="I578" t="str">
            <v>YAMAHA</v>
          </cell>
          <cell r="J578" t="str">
            <v>MATTE GREEN/BLACK</v>
          </cell>
        </row>
        <row r="579">
          <cell r="G579" t="str">
            <v>KA0084</v>
          </cell>
          <cell r="H579" t="str">
            <v>BC175HHF/BC175HKS/BC175HLF KICK START NEW BARAKO/ BC175HMFNN BARAKO/ BC175MNFNN</v>
          </cell>
          <cell r="I579" t="str">
            <v>KAWASAKI</v>
          </cell>
          <cell r="J579" t="str">
            <v>RED</v>
          </cell>
        </row>
        <row r="580">
          <cell r="G580" t="str">
            <v>TR0007</v>
          </cell>
          <cell r="H580" t="str">
            <v>MAXIMA CARGO</v>
          </cell>
          <cell r="I580" t="str">
            <v>TRIMOTORS</v>
          </cell>
          <cell r="J580" t="str">
            <v>WHITE</v>
          </cell>
        </row>
        <row r="581">
          <cell r="G581" t="str">
            <v>KA0079</v>
          </cell>
          <cell r="H581" t="str">
            <v>D400A - A380 DOMINAR 400AA</v>
          </cell>
          <cell r="I581" t="str">
            <v>KAWASAKI</v>
          </cell>
          <cell r="J581" t="str">
            <v>BLACK</v>
          </cell>
        </row>
        <row r="582">
          <cell r="G582" t="str">
            <v>SU0141</v>
          </cell>
          <cell r="H582" t="str">
            <v>UB125NMB BURGMAN STREET/ UB125 NMX</v>
          </cell>
          <cell r="I582" t="str">
            <v>SUZUKI</v>
          </cell>
          <cell r="J582" t="str">
            <v>BLUE</v>
          </cell>
        </row>
        <row r="583">
          <cell r="G583" t="str">
            <v>YA0195</v>
          </cell>
          <cell r="H583" t="str">
            <v>MIO AEROX BDM1/ BDM2/ BDM3/BDM4/BKM1/ BKM2/ BDM9/BRW1</v>
          </cell>
          <cell r="I583" t="str">
            <v>YAMAHA</v>
          </cell>
          <cell r="J583" t="str">
            <v>BLUE/MATTE GRAY</v>
          </cell>
        </row>
        <row r="584">
          <cell r="G584" t="str">
            <v>YA0193</v>
          </cell>
          <cell r="H584" t="str">
            <v>MIO AEROX BDM1/ BDM2/ BDM3/BDM4/BKM1/ BKM2/ BDM9/BRW1</v>
          </cell>
          <cell r="I584" t="str">
            <v>YAMAHA</v>
          </cell>
          <cell r="J584" t="str">
            <v>MATTE BLACK/ BLACK</v>
          </cell>
        </row>
        <row r="585">
          <cell r="G585" t="str">
            <v>YA0194</v>
          </cell>
          <cell r="H585" t="str">
            <v>MIO AEROX BDM1/ BDM2/ BDM3/BDM4/BKM1/ BKM2/ BDM9/BRW1</v>
          </cell>
          <cell r="I585" t="str">
            <v>YAMAHA</v>
          </cell>
          <cell r="J585" t="str">
            <v>GRAY/BLACK</v>
          </cell>
        </row>
        <row r="586">
          <cell r="G586" t="str">
            <v>SU0142</v>
          </cell>
          <cell r="H586" t="str">
            <v>UB125NMB BURGMAN STREET/ UB125 NMX</v>
          </cell>
          <cell r="I586" t="str">
            <v>SUZUKI</v>
          </cell>
          <cell r="J586" t="str">
            <v>BLACK</v>
          </cell>
        </row>
        <row r="587">
          <cell r="G587" t="str">
            <v>SU0144</v>
          </cell>
          <cell r="H587" t="str">
            <v>UB125NMB BURGMAN STREET/ UB125 NMX</v>
          </cell>
          <cell r="I587" t="str">
            <v>SUZUKI</v>
          </cell>
          <cell r="J587" t="str">
            <v>BLACK</v>
          </cell>
        </row>
        <row r="588">
          <cell r="G588" t="str">
            <v>YA0196</v>
          </cell>
          <cell r="H588" t="str">
            <v>MIO FAZZIO BRV1</v>
          </cell>
          <cell r="I588" t="str">
            <v>YAMAHA</v>
          </cell>
          <cell r="J588" t="str">
            <v>RED</v>
          </cell>
        </row>
        <row r="589">
          <cell r="G589" t="str">
            <v>YA0197</v>
          </cell>
          <cell r="H589" t="str">
            <v/>
          </cell>
          <cell r="I589" t="str">
            <v>YAMAHA</v>
          </cell>
          <cell r="J589" t="str">
            <v>YELLOWISH WHITE</v>
          </cell>
        </row>
        <row r="590">
          <cell r="G590" t="str">
            <v>YA0188</v>
          </cell>
          <cell r="H590" t="str">
            <v>XMAX 300 B5XE</v>
          </cell>
          <cell r="I590" t="str">
            <v>YAMAHA</v>
          </cell>
          <cell r="J590" t="str">
            <v>MATTE GREEN/ BLACK</v>
          </cell>
        </row>
        <row r="591">
          <cell r="G591" t="str">
            <v>SU0145</v>
          </cell>
          <cell r="H591" t="str">
            <v>UN125NE AVENIS 125</v>
          </cell>
          <cell r="I591" t="str">
            <v>SUZUKI</v>
          </cell>
          <cell r="J591" t="str">
            <v>BLACK</v>
          </cell>
        </row>
        <row r="592">
          <cell r="G592" t="str">
            <v>HO0293</v>
          </cell>
          <cell r="H592" t="str">
            <v>CLICK160 ACB160CBTN</v>
          </cell>
          <cell r="I592" t="str">
            <v>HONDA</v>
          </cell>
          <cell r="J592" t="str">
            <v>BLACK</v>
          </cell>
        </row>
        <row r="593">
          <cell r="G593" t="str">
            <v>HO0295</v>
          </cell>
          <cell r="H593" t="str">
            <v>CLICK160 ACB160CBTN</v>
          </cell>
          <cell r="I593" t="str">
            <v>HONDA</v>
          </cell>
          <cell r="J593" t="str">
            <v>RED</v>
          </cell>
        </row>
        <row r="594">
          <cell r="G594" t="str">
            <v>HO0293</v>
          </cell>
          <cell r="H594" t="str">
            <v>CLICK160 ACB160CBTN</v>
          </cell>
          <cell r="I594" t="str">
            <v>HONDA</v>
          </cell>
          <cell r="J594" t="str">
            <v/>
          </cell>
        </row>
        <row r="595">
          <cell r="G595" t="str">
            <v>HO0295</v>
          </cell>
          <cell r="H595" t="str">
            <v>CLICK160 ACB160CBTN</v>
          </cell>
          <cell r="I595" t="str">
            <v>HONDA</v>
          </cell>
          <cell r="J595" t="str">
            <v/>
          </cell>
        </row>
        <row r="596">
          <cell r="G596" t="str">
            <v>YA0199</v>
          </cell>
          <cell r="H596" t="str">
            <v>MIO AEROX BRW2</v>
          </cell>
          <cell r="I596" t="str">
            <v>YAMAHA</v>
          </cell>
          <cell r="J596" t="str">
            <v/>
          </cell>
        </row>
        <row r="597">
          <cell r="G597" t="str">
            <v>SU0146</v>
          </cell>
          <cell r="H597" t="str">
            <v>UN125NE AVENIS 125</v>
          </cell>
          <cell r="I597" t="str">
            <v>SUZUKI</v>
          </cell>
          <cell r="J597" t="str">
            <v>ORANGE</v>
          </cell>
        </row>
        <row r="598">
          <cell r="G598" t="str">
            <v>TR0010</v>
          </cell>
          <cell r="H598" t="str">
            <v>MAXIMA Z</v>
          </cell>
          <cell r="I598" t="str">
            <v>TRIMOTORS</v>
          </cell>
          <cell r="J598" t="str">
            <v>YELLOW</v>
          </cell>
        </row>
        <row r="599">
          <cell r="G599" t="str">
            <v>SU0147</v>
          </cell>
          <cell r="H599" t="str">
            <v>UN125NE AVENIS 125</v>
          </cell>
          <cell r="I599" t="str">
            <v>SUZUKI</v>
          </cell>
          <cell r="J599" t="str">
            <v>WHITE</v>
          </cell>
        </row>
        <row r="600">
          <cell r="G600" t="str">
            <v>HO0301</v>
          </cell>
          <cell r="H600" t="str">
            <v>CB150XN/CB150XNII</v>
          </cell>
          <cell r="I600" t="str">
            <v>HONDA</v>
          </cell>
          <cell r="J600" t="str">
            <v>RED/SILVER</v>
          </cell>
        </row>
        <row r="601">
          <cell r="G601" t="str">
            <v>HO0302</v>
          </cell>
          <cell r="H601" t="str">
            <v>CB150XN/CB150XNII</v>
          </cell>
          <cell r="I601" t="str">
            <v>HONDA</v>
          </cell>
          <cell r="J601" t="str">
            <v>BLAKC/SILVER</v>
          </cell>
        </row>
        <row r="602">
          <cell r="G602" t="str">
            <v>HO0292</v>
          </cell>
          <cell r="H602" t="str">
            <v>CBR150RMIV</v>
          </cell>
          <cell r="I602" t="str">
            <v>HONDA</v>
          </cell>
          <cell r="J602" t="str">
            <v/>
          </cell>
        </row>
        <row r="603">
          <cell r="G603" t="str">
            <v>TR0010</v>
          </cell>
          <cell r="H603" t="str">
            <v>MAXIMA Z</v>
          </cell>
          <cell r="I603" t="str">
            <v>TRIMOTORS</v>
          </cell>
          <cell r="J603" t="str">
            <v/>
          </cell>
        </row>
        <row r="604">
          <cell r="G604" t="str">
            <v>KA0090</v>
          </cell>
          <cell r="H604" t="str">
            <v>ROUSER RRS200AE</v>
          </cell>
          <cell r="I604" t="str">
            <v>KAWASAKI</v>
          </cell>
          <cell r="J604" t="str">
            <v>GRAY</v>
          </cell>
        </row>
        <row r="605">
          <cell r="G605" t="str">
            <v>HO0294</v>
          </cell>
          <cell r="H605" t="str">
            <v>CLICK160 ACB160CBTN</v>
          </cell>
          <cell r="I605" t="str">
            <v>HONDA</v>
          </cell>
          <cell r="J605" t="str">
            <v>WHITE</v>
          </cell>
        </row>
        <row r="606">
          <cell r="G606" t="str">
            <v>SU2018</v>
          </cell>
          <cell r="H606" t="str">
            <v>FW110TD SMASH 110 /FW110D SMASH 110</v>
          </cell>
          <cell r="I606" t="str">
            <v>SUZUKI</v>
          </cell>
          <cell r="J606" t="str">
            <v>PINK</v>
          </cell>
        </row>
        <row r="607">
          <cell r="G607" t="str">
            <v>TR0008</v>
          </cell>
          <cell r="H607" t="str">
            <v>BAJAJ RE COMPACT DELIVERY</v>
          </cell>
          <cell r="I607" t="str">
            <v>TRIMOTORS</v>
          </cell>
          <cell r="J607" t="str">
            <v>WHITE</v>
          </cell>
        </row>
        <row r="608">
          <cell r="G608" t="str">
            <v>KA0070</v>
          </cell>
          <cell r="H608" t="str">
            <v>CT125A CT125 NEW/ CT125AE</v>
          </cell>
          <cell r="I608" t="str">
            <v>KAWASAKI</v>
          </cell>
          <cell r="J608" t="str">
            <v>BLACK/RED</v>
          </cell>
        </row>
        <row r="609">
          <cell r="G609" t="str">
            <v>HO0238</v>
          </cell>
          <cell r="H609" t="str">
            <v>CCG125WHF TMX125 ALPHA</v>
          </cell>
          <cell r="I609" t="str">
            <v>HONDA</v>
          </cell>
          <cell r="J609" t="str">
            <v>SILVER</v>
          </cell>
        </row>
        <row r="610">
          <cell r="G610" t="str">
            <v>YA0165</v>
          </cell>
          <cell r="H610" t="str">
            <v>MIO GRAVIS B3U1/MIO GRAVIS B3U2/MIO GRAVIS B3U3/MIO GRAVIS B3U4</v>
          </cell>
          <cell r="I610" t="str">
            <v>YAMAHA</v>
          </cell>
          <cell r="J610" t="str">
            <v>MATTE SILVER/MATTE DARK GRAY</v>
          </cell>
        </row>
        <row r="611">
          <cell r="G611" t="str">
            <v>HO0300</v>
          </cell>
          <cell r="H611" t="str">
            <v>ACA160CAFPII AIRBLADE160/ACA160CAFP</v>
          </cell>
          <cell r="I611" t="str">
            <v>HONDA</v>
          </cell>
          <cell r="J611" t="str">
            <v>RED/SILVER</v>
          </cell>
        </row>
        <row r="612">
          <cell r="G612" t="str">
            <v>HO0298</v>
          </cell>
          <cell r="H612" t="str">
            <v>ACA160CAFPII AIRBLADE160/ACA160CAFP</v>
          </cell>
          <cell r="I612" t="str">
            <v>HONDA</v>
          </cell>
          <cell r="J612" t="str">
            <v>GRAY/BLACK</v>
          </cell>
        </row>
        <row r="613">
          <cell r="G613" t="str">
            <v>HO0296</v>
          </cell>
          <cell r="H613" t="str">
            <v>AFP110DFP WAVE110</v>
          </cell>
          <cell r="I613" t="str">
            <v>HONDA</v>
          </cell>
          <cell r="J613" t="str">
            <v>BLUE/BLACK</v>
          </cell>
        </row>
        <row r="614">
          <cell r="G614" t="str">
            <v>YA0201</v>
          </cell>
          <cell r="H614" t="str">
            <v>XSR155 BBS2/ XSR155 BBS4</v>
          </cell>
          <cell r="I614" t="str">
            <v>YAMAHA</v>
          </cell>
          <cell r="J614" t="str">
            <v>SILVER/BLACK</v>
          </cell>
        </row>
        <row r="615">
          <cell r="G615" t="str">
            <v>HO0297</v>
          </cell>
          <cell r="H615" t="str">
            <v>AFP110DFP WAVE110</v>
          </cell>
          <cell r="I615" t="str">
            <v>HONDA</v>
          </cell>
          <cell r="J615" t="str">
            <v>SILVER/BLACK</v>
          </cell>
        </row>
        <row r="616">
          <cell r="G616" t="str">
            <v>HO0289</v>
          </cell>
          <cell r="H616" t="str">
            <v>ACH110CSFNII</v>
          </cell>
          <cell r="I616" t="str">
            <v>HONDA</v>
          </cell>
          <cell r="J616" t="str">
            <v>SILVER/BLACK</v>
          </cell>
        </row>
        <row r="617">
          <cell r="G617" t="str">
            <v>SU0099</v>
          </cell>
          <cell r="H617" t="str">
            <v>UX110NE/UX110NE SKYDRIVE SPORT</v>
          </cell>
          <cell r="I617" t="str">
            <v>SUZUKI</v>
          </cell>
          <cell r="J617" t="str">
            <v>MATTE BLACK</v>
          </cell>
        </row>
        <row r="618">
          <cell r="G618" t="str">
            <v>HO0288</v>
          </cell>
          <cell r="H618" t="str">
            <v>ACH110CSFNII</v>
          </cell>
          <cell r="I618" t="str">
            <v>HONDA</v>
          </cell>
          <cell r="J618" t="str">
            <v>GRAY /BLACK</v>
          </cell>
        </row>
        <row r="619">
          <cell r="G619" t="str">
            <v>HO0301</v>
          </cell>
          <cell r="H619" t="str">
            <v>CB150XN/CB150XNII</v>
          </cell>
          <cell r="I619" t="str">
            <v>HONDA</v>
          </cell>
          <cell r="J619" t="str">
            <v>BLACK/SILVER</v>
          </cell>
        </row>
        <row r="620">
          <cell r="G620" t="str">
            <v>HO0302</v>
          </cell>
          <cell r="H620" t="str">
            <v>CB150XN/CB150XNII</v>
          </cell>
          <cell r="I620" t="str">
            <v>HONDA</v>
          </cell>
          <cell r="J620" t="str">
            <v>BLACK/SILVER</v>
          </cell>
        </row>
        <row r="621">
          <cell r="G621" t="str">
            <v>YA0198</v>
          </cell>
          <cell r="H621" t="str">
            <v>MIO FAZZIO BRV1</v>
          </cell>
          <cell r="I621" t="str">
            <v>YAMAHA</v>
          </cell>
          <cell r="J621" t="str">
            <v>ORANGE/BLACK</v>
          </cell>
        </row>
        <row r="622">
          <cell r="G622" t="str">
            <v>YA0200</v>
          </cell>
          <cell r="H622" t="str">
            <v>YZF-R15</v>
          </cell>
          <cell r="I622" t="str">
            <v>YAMAHA</v>
          </cell>
          <cell r="J622" t="str">
            <v>BLUE/ MATTE BLUE</v>
          </cell>
        </row>
        <row r="623">
          <cell r="G623" t="str">
            <v>YA0089</v>
          </cell>
          <cell r="H623" t="str">
            <v>MIO SOUL I 125S B3E3/B3E4/B3E5</v>
          </cell>
          <cell r="I623" t="str">
            <v>YAMAHA</v>
          </cell>
          <cell r="J623" t="str">
            <v>MATTE BURGUNDY/BLACK</v>
          </cell>
        </row>
        <row r="624">
          <cell r="G624" t="str">
            <v>HO0108</v>
          </cell>
          <cell r="H624" t="str">
            <v>XR150 LEKJ XR150L EURO 3</v>
          </cell>
          <cell r="I624" t="str">
            <v>HONDA</v>
          </cell>
          <cell r="J624" t="str">
            <v>RED</v>
          </cell>
        </row>
        <row r="625">
          <cell r="G625" t="str">
            <v>HO0129</v>
          </cell>
          <cell r="H625" t="str">
            <v>ZN125MK/ZN125 MM</v>
          </cell>
          <cell r="I625" t="str">
            <v>HONDA</v>
          </cell>
          <cell r="J625" t="str">
            <v>ORANGE/BLACK</v>
          </cell>
        </row>
        <row r="626">
          <cell r="G626" t="str">
            <v>HO0294</v>
          </cell>
          <cell r="H626" t="str">
            <v>CLICK160 ACB160CBTN</v>
          </cell>
          <cell r="I626" t="str">
            <v>HONDA</v>
          </cell>
          <cell r="J626" t="str">
            <v>WHITE-WC</v>
          </cell>
        </row>
        <row r="627">
          <cell r="G627" t="str">
            <v>KA0081</v>
          </cell>
          <cell r="H627" t="str">
            <v>CT100B NEW/CT100 BE NEW</v>
          </cell>
          <cell r="I627" t="str">
            <v>KAWASAKI</v>
          </cell>
          <cell r="J627" t="str">
            <v>BLACK /RED</v>
          </cell>
        </row>
        <row r="628">
          <cell r="G628" t="str">
            <v>YA0203</v>
          </cell>
          <cell r="H628" t="str">
            <v>BB39 MIO I 125</v>
          </cell>
          <cell r="I628" t="str">
            <v>YAMAHA</v>
          </cell>
          <cell r="J628" t="str">
            <v>BLACK/MATTE GRAY</v>
          </cell>
        </row>
        <row r="629">
          <cell r="G629" t="str">
            <v>YA0202</v>
          </cell>
          <cell r="H629" t="str">
            <v>BB39 MIO I 125</v>
          </cell>
          <cell r="I629" t="str">
            <v>YAMAHA</v>
          </cell>
          <cell r="J629" t="str">
            <v>WHITE/CYAN</v>
          </cell>
        </row>
        <row r="630">
          <cell r="G630" t="str">
            <v>YA0204</v>
          </cell>
          <cell r="H630" t="str">
            <v>BB39 MIO I 125</v>
          </cell>
          <cell r="I630" t="str">
            <v>YAMAHA</v>
          </cell>
          <cell r="J630" t="str">
            <v>ORANGE/WHITE</v>
          </cell>
        </row>
        <row r="631">
          <cell r="G631" t="str">
            <v>HO0299</v>
          </cell>
          <cell r="H631" t="str">
            <v>ACA160CAFPII AIRBLADE160/ACA160CAFP</v>
          </cell>
          <cell r="I631" t="str">
            <v>HONDA</v>
          </cell>
          <cell r="J631" t="str">
            <v>BLUE/BLACK</v>
          </cell>
        </row>
        <row r="632">
          <cell r="G632" t="str">
            <v>HO0306</v>
          </cell>
          <cell r="H632" t="str">
            <v>ADV160 AP</v>
          </cell>
          <cell r="I632" t="str">
            <v>HONDA</v>
          </cell>
          <cell r="J632" t="str">
            <v>WHITE/BLACK</v>
          </cell>
        </row>
        <row r="633">
          <cell r="G633" t="str">
            <v>HO0305</v>
          </cell>
          <cell r="H633" t="str">
            <v>ADV160 AP</v>
          </cell>
          <cell r="I633" t="str">
            <v>HONDA</v>
          </cell>
          <cell r="J633" t="str">
            <v>RED/BLACK</v>
          </cell>
        </row>
        <row r="634">
          <cell r="G634" t="str">
            <v>HO0304</v>
          </cell>
          <cell r="H634" t="str">
            <v>ADV160 AP</v>
          </cell>
          <cell r="I634" t="str">
            <v>HONDA</v>
          </cell>
          <cell r="J634" t="str">
            <v>BLACK</v>
          </cell>
        </row>
        <row r="635">
          <cell r="G635" t="str">
            <v>SU0148</v>
          </cell>
          <cell r="H635" t="str">
            <v>UB125NMB BURGMAN STREET/ UB125 NMX</v>
          </cell>
          <cell r="I635" t="str">
            <v>SUZUKI</v>
          </cell>
          <cell r="J635" t="str">
            <v>WHITE</v>
          </cell>
        </row>
        <row r="636">
          <cell r="G636" t="str">
            <v>YA0189</v>
          </cell>
          <cell r="H636" t="str">
            <v>NMAX ABS BKT1/ BKT2</v>
          </cell>
          <cell r="I636" t="str">
            <v>YAMAHA</v>
          </cell>
          <cell r="J636" t="str">
            <v>MATTE DARK GRAY/ BLACK</v>
          </cell>
        </row>
        <row r="637">
          <cell r="G637" t="str">
            <v>SU0109</v>
          </cell>
          <cell r="H637" t="str">
            <v>UB125NMB BURGMAN STREET/ UB125 NMX</v>
          </cell>
          <cell r="I637" t="str">
            <v>SUZUKI</v>
          </cell>
          <cell r="J637" t="str">
            <v>BLACK</v>
          </cell>
        </row>
        <row r="638">
          <cell r="G638" t="str">
            <v>YA0181</v>
          </cell>
          <cell r="H638" t="str">
            <v>MIO GEAR BJN1</v>
          </cell>
          <cell r="I638" t="str">
            <v>YAMAHA</v>
          </cell>
          <cell r="J638" t="str">
            <v>MATTE GRAY</v>
          </cell>
        </row>
        <row r="639">
          <cell r="G639" t="str">
            <v>YA0016</v>
          </cell>
          <cell r="H639" t="str">
            <v>YTX125 BR21</v>
          </cell>
          <cell r="I639" t="str">
            <v>YAMAHA</v>
          </cell>
          <cell r="J639" t="str">
            <v>RED</v>
          </cell>
        </row>
        <row r="640">
          <cell r="G640" t="str">
            <v>HO0227</v>
          </cell>
          <cell r="H640" t="str">
            <v>ACB150CBTL/ACB150CBTM</v>
          </cell>
          <cell r="I640" t="str">
            <v>HONDA</v>
          </cell>
          <cell r="J640" t="str">
            <v>BLACK</v>
          </cell>
        </row>
        <row r="641">
          <cell r="G641" t="str">
            <v>SU0149</v>
          </cell>
          <cell r="H641" t="str">
            <v>RAIDER150 FI</v>
          </cell>
          <cell r="I641" t="str">
            <v>SUZUKI</v>
          </cell>
          <cell r="J641" t="str">
            <v>BLUE</v>
          </cell>
        </row>
        <row r="642">
          <cell r="G642" t="str">
            <v>YA0207</v>
          </cell>
          <cell r="H642" t="str">
            <v>MIO AEROX BRW4 (BLACK/ MATTE BLACK)</v>
          </cell>
          <cell r="I642" t="str">
            <v>YAMAHA</v>
          </cell>
          <cell r="J642" t="str">
            <v>BLACK/ MATTE BLACK</v>
          </cell>
        </row>
        <row r="643">
          <cell r="G643" t="str">
            <v>YA0205</v>
          </cell>
          <cell r="H643" t="str">
            <v>SNIPER155R BAY7 (BLACK/ MATTE BLACK)</v>
          </cell>
          <cell r="I643" t="str">
            <v>YAMAHA</v>
          </cell>
          <cell r="J643" t="str">
            <v>BLACK/ MATTE BLACK</v>
          </cell>
        </row>
        <row r="644">
          <cell r="G644" t="str">
            <v>YA0206</v>
          </cell>
          <cell r="H644" t="str">
            <v>SNIPER155 BAY8 (BLUE/ MATTE BLUE)</v>
          </cell>
          <cell r="I644" t="str">
            <v>YAMAHA</v>
          </cell>
          <cell r="J644" t="str">
            <v>BLUE/ MATTE BLUE</v>
          </cell>
        </row>
        <row r="645">
          <cell r="G645" t="str">
            <v>HO0303</v>
          </cell>
          <cell r="H645" t="str">
            <v>AFP110SFP WAVE110(DISK) RED/BLACK</v>
          </cell>
          <cell r="I645" t="str">
            <v>HONDA</v>
          </cell>
          <cell r="J645" t="str">
            <v>RED/BLACK</v>
          </cell>
        </row>
        <row r="646">
          <cell r="G646" t="str">
            <v>YA0208</v>
          </cell>
          <cell r="H646" t="str">
            <v>MIO AEROX BRW4 (GRAY/BLACK)</v>
          </cell>
          <cell r="I646" t="str">
            <v>YAMAHA</v>
          </cell>
          <cell r="J646" t="str">
            <v>GRAY/ BLACK</v>
          </cell>
        </row>
        <row r="647">
          <cell r="G647" t="str">
            <v>KA0082</v>
          </cell>
          <cell r="H647" t="str">
            <v/>
          </cell>
          <cell r="I647" t="str">
            <v>KAWASAKI</v>
          </cell>
          <cell r="J647" t="str">
            <v>BLACK/BLUE</v>
          </cell>
        </row>
        <row r="648">
          <cell r="G648" t="str">
            <v>HO0272</v>
          </cell>
          <cell r="H648" t="str">
            <v/>
          </cell>
          <cell r="I648" t="str">
            <v>HONDA</v>
          </cell>
          <cell r="J648" t="str">
            <v>BLACK</v>
          </cell>
        </row>
        <row r="649">
          <cell r="G649" t="str">
            <v>KA0071</v>
          </cell>
          <cell r="H649" t="str">
            <v/>
          </cell>
          <cell r="I649" t="str">
            <v>KAWASAKI</v>
          </cell>
          <cell r="J649" t="str">
            <v>BLACK/BLUE</v>
          </cell>
        </row>
        <row r="650">
          <cell r="G650" t="str">
            <v>YA0191</v>
          </cell>
          <cell r="H650" t="str">
            <v>NMAX ABS BKT2 (SILVER/ MATTE BLACK)</v>
          </cell>
          <cell r="I650" t="str">
            <v>YAMAHA</v>
          </cell>
          <cell r="J650" t="str">
            <v>SILVER/MATTE BLACK</v>
          </cell>
        </row>
        <row r="651">
          <cell r="G651" t="str">
            <v>YA0209</v>
          </cell>
          <cell r="H651" t="str">
            <v>MIO GEAR BJN1 (MATTE DARK GRAY)</v>
          </cell>
          <cell r="I651" t="str">
            <v>YAMAHA</v>
          </cell>
          <cell r="J651" t="str">
            <v>MATTE DARK GRAY</v>
          </cell>
        </row>
        <row r="652">
          <cell r="G652" t="str">
            <v>KA0091</v>
          </cell>
          <cell r="H652" t="str">
            <v>KLX150FMBBN KLX150BF (BLACK)</v>
          </cell>
          <cell r="I652" t="str">
            <v>KAWASAKI</v>
          </cell>
          <cell r="J652" t="str">
            <v>BLACK</v>
          </cell>
        </row>
        <row r="653">
          <cell r="G653" t="str">
            <v>YA0210</v>
          </cell>
          <cell r="H653" t="str">
            <v>SNIPER155 BAY8 (DARK GRAY)</v>
          </cell>
          <cell r="I653" t="str">
            <v>YAMAHA</v>
          </cell>
          <cell r="J653" t="str">
            <v>DARK GRAY</v>
          </cell>
        </row>
        <row r="654">
          <cell r="G654" t="str">
            <v>YA0212</v>
          </cell>
          <cell r="H654" t="str">
            <v>MIO GEAR S BJN200 (MATTE BROWN)</v>
          </cell>
          <cell r="I654" t="str">
            <v>YAMAHA</v>
          </cell>
          <cell r="J654" t="str">
            <v>MATTE BROWN</v>
          </cell>
        </row>
        <row r="655">
          <cell r="G655" t="str">
            <v>YA0211</v>
          </cell>
          <cell r="H655" t="str">
            <v>MIO AEROX BRW4 (BLUE/ MATTE BLUE)</v>
          </cell>
          <cell r="I655" t="str">
            <v>YAMAHA</v>
          </cell>
          <cell r="J655" t="str">
            <v>BLUE/MATTE BLUE</v>
          </cell>
        </row>
        <row r="656">
          <cell r="G656" t="str">
            <v>HO0307</v>
          </cell>
          <cell r="H656" t="str">
            <v>ACB125CBFPII-OB CLICK125 (BLACK)</v>
          </cell>
          <cell r="I656" t="str">
            <v>HONDA</v>
          </cell>
          <cell r="J656" t="str">
            <v>BLACK</v>
          </cell>
        </row>
        <row r="657">
          <cell r="G657" t="str">
            <v>KA0095</v>
          </cell>
          <cell r="H657" t="str">
            <v>BC175LPFNN BARAKO III ELECTRIC (BLACK)</v>
          </cell>
          <cell r="I657" t="str">
            <v>KAWASAKI</v>
          </cell>
          <cell r="J657" t="str">
            <v>BLACK</v>
          </cell>
        </row>
        <row r="658">
          <cell r="G658" t="str">
            <v>HO0316</v>
          </cell>
          <cell r="H658" t="str">
            <v>XR150LEKP (WHITE)</v>
          </cell>
          <cell r="I658" t="str">
            <v>HONDA</v>
          </cell>
          <cell r="J658" t="str">
            <v>WHITE</v>
          </cell>
        </row>
        <row r="659">
          <cell r="G659" t="str">
            <v>HO0312</v>
          </cell>
          <cell r="H659" t="str">
            <v>XR150LEKP (BLACK)</v>
          </cell>
          <cell r="I659" t="str">
            <v>HONDA</v>
          </cell>
          <cell r="J659" t="str">
            <v>BLACK</v>
          </cell>
        </row>
        <row r="660">
          <cell r="G660" t="str">
            <v>HO0310</v>
          </cell>
          <cell r="H660" t="str">
            <v>ACB125CBFPII-SB CLICK125 (BLUE)</v>
          </cell>
          <cell r="I660" t="str">
            <v>HONDA</v>
          </cell>
          <cell r="J660" t="str">
            <v>BLUE</v>
          </cell>
        </row>
        <row r="661">
          <cell r="G661" t="str">
            <v>HO0308</v>
          </cell>
          <cell r="H661" t="str">
            <v>ACB125CBFPII-CR CLICK125 (RED)</v>
          </cell>
          <cell r="I661" t="str">
            <v>HONDA</v>
          </cell>
          <cell r="J661" t="str">
            <v>RED</v>
          </cell>
        </row>
        <row r="662">
          <cell r="G662" t="str">
            <v>YA0199</v>
          </cell>
          <cell r="H662" t="str">
            <v/>
          </cell>
          <cell r="I662" t="str">
            <v>YAMAHA</v>
          </cell>
          <cell r="J662" t="str">
            <v>MATTE BLACK/ BLACK</v>
          </cell>
        </row>
        <row r="663">
          <cell r="G663" t="str">
            <v>KA0074</v>
          </cell>
          <cell r="H663" t="str">
            <v>CT100CB CT100C (BLACK/RED)</v>
          </cell>
          <cell r="I663" t="str">
            <v>KAWASAKI</v>
          </cell>
          <cell r="J663" t="str">
            <v>BLACK/RED</v>
          </cell>
        </row>
        <row r="664">
          <cell r="G664" t="str">
            <v>HO0288</v>
          </cell>
          <cell r="H664" t="str">
            <v>ACH110CSFNII (GRAY/BLACK)</v>
          </cell>
          <cell r="I664" t="str">
            <v>HONDA</v>
          </cell>
          <cell r="J664" t="str">
            <v>GRAY/BLACK</v>
          </cell>
        </row>
        <row r="665">
          <cell r="G665" t="str">
            <v>HO0287</v>
          </cell>
          <cell r="H665" t="str">
            <v>CRF150LNIII (BLACK)</v>
          </cell>
          <cell r="I665" t="str">
            <v>HONDA</v>
          </cell>
          <cell r="J665" t="str">
            <v>BLACK</v>
          </cell>
        </row>
        <row r="666">
          <cell r="G666" t="str">
            <v>HO0260</v>
          </cell>
          <cell r="H666" t="str">
            <v>CFT125MSM XRM125 DUALSPORT FI (RED/BLACK)</v>
          </cell>
          <cell r="I666" t="str">
            <v>HONDA</v>
          </cell>
          <cell r="J666" t="str">
            <v>RED/BLACK</v>
          </cell>
        </row>
        <row r="667">
          <cell r="G667" t="str">
            <v>SK0018</v>
          </cell>
          <cell r="H667" t="str">
            <v>SG125-8AE3 WIZARD (BLACK/RED)</v>
          </cell>
          <cell r="I667" t="str">
            <v>SKYGO</v>
          </cell>
          <cell r="J667" t="str">
            <v>BLACK/RED</v>
          </cell>
        </row>
        <row r="668">
          <cell r="G668" t="str">
            <v>TR0006</v>
          </cell>
          <cell r="H668" t="str">
            <v>BAJAJ RE 4S FI (C1AU02, GREEN)</v>
          </cell>
          <cell r="I668" t="str">
            <v>TRIMOTORS</v>
          </cell>
          <cell r="J668" t="str">
            <v>GREEN</v>
          </cell>
        </row>
        <row r="669">
          <cell r="G669" t="str">
            <v>YA0202</v>
          </cell>
          <cell r="H669" t="str">
            <v>BB39 MIO I 125 (WHITE/ CYAN)</v>
          </cell>
          <cell r="I669" t="str">
            <v>YAMAHA</v>
          </cell>
          <cell r="J669" t="str">
            <v>WHITE/CYAN</v>
          </cell>
        </row>
        <row r="670">
          <cell r="G670" t="str">
            <v>TR0004</v>
          </cell>
          <cell r="H670" t="str">
            <v>BAJAJ RE 4S FI (C1AU02, RED)</v>
          </cell>
          <cell r="I670" t="str">
            <v>TRIMOTORS</v>
          </cell>
          <cell r="J670" t="str">
            <v>RED</v>
          </cell>
        </row>
        <row r="671">
          <cell r="G671" t="str">
            <v>KA0081</v>
          </cell>
          <cell r="H671" t="str">
            <v>CT100B (CT100BE, BLACK/RED)</v>
          </cell>
          <cell r="I671" t="str">
            <v>KAWASAKI</v>
          </cell>
          <cell r="J671" t="str">
            <v>BLACK/RED</v>
          </cell>
        </row>
        <row r="672">
          <cell r="G672" t="str">
            <v>SK0001</v>
          </cell>
          <cell r="H672" t="str">
            <v>SG125-8A WIZARD (BLACK)</v>
          </cell>
          <cell r="I672" t="str">
            <v>SKYGO</v>
          </cell>
          <cell r="J672" t="str">
            <v>BLACK</v>
          </cell>
        </row>
        <row r="673">
          <cell r="G673" t="str">
            <v>SU0134</v>
          </cell>
          <cell r="H673" t="str">
            <v>FU150 MFX RAIDER150 FI NEW (BLUE)</v>
          </cell>
          <cell r="I673" t="str">
            <v>SUZUKI</v>
          </cell>
          <cell r="J673" t="str">
            <v>BLUE</v>
          </cell>
        </row>
        <row r="674">
          <cell r="G674" t="str">
            <v>KA0085</v>
          </cell>
          <cell r="H674" t="str">
            <v>BC175NNFNN DUAL START BARAKO(BLACK)</v>
          </cell>
          <cell r="I674" t="str">
            <v>KAWASAKI</v>
          </cell>
          <cell r="J674" t="str">
            <v>BLACK</v>
          </cell>
        </row>
        <row r="675">
          <cell r="G675" t="str">
            <v>HO0275</v>
          </cell>
          <cell r="H675" t="str">
            <v>ZN125MM XRM125 ROAD SPORT (BLUE/BLACK)</v>
          </cell>
          <cell r="I675" t="str">
            <v>HONDA</v>
          </cell>
          <cell r="J675" t="str">
            <v>BLUE/BLACK</v>
          </cell>
        </row>
        <row r="676">
          <cell r="G676" t="str">
            <v>YA0217</v>
          </cell>
          <cell r="H676" t="str">
            <v>MIO AEROX BRW4 (MATTE GRAY/ BLACK)</v>
          </cell>
          <cell r="I676" t="str">
            <v>YAMAHA</v>
          </cell>
          <cell r="J676" t="str">
            <v>MATTE GRAY BLACK</v>
          </cell>
        </row>
        <row r="677">
          <cell r="G677" t="str">
            <v>HO0309</v>
          </cell>
          <cell r="H677" t="str">
            <v>ACB125CBFPII-PG CLICK125 (GRAY)</v>
          </cell>
          <cell r="I677" t="str">
            <v>HONDA</v>
          </cell>
          <cell r="J677" t="str">
            <v>GRAY</v>
          </cell>
        </row>
        <row r="678">
          <cell r="G678" t="str">
            <v>HO0311</v>
          </cell>
          <cell r="H678" t="str">
            <v>ACB125CBFPII-PW CLICK125 (WHITE)</v>
          </cell>
          <cell r="I678" t="str">
            <v>HONDA</v>
          </cell>
          <cell r="J678" t="str">
            <v>WHITE</v>
          </cell>
        </row>
        <row r="679">
          <cell r="G679" t="str">
            <v>YA0215</v>
          </cell>
          <cell r="H679" t="str">
            <v>MIO AEROX S BRW5 (MATTE WHITE/ MATTE GRAY)</v>
          </cell>
          <cell r="I679" t="str">
            <v>YAMAHA</v>
          </cell>
          <cell r="J679" t="str">
            <v>MATTE WHITE MATTE GRAY</v>
          </cell>
        </row>
        <row r="680">
          <cell r="G680" t="str">
            <v>YA0214</v>
          </cell>
          <cell r="H680" t="str">
            <v>MIO AEROX S BRW5 (MATTE DARK GRAY/BLACK)</v>
          </cell>
          <cell r="I680" t="str">
            <v>YAMAHA</v>
          </cell>
          <cell r="J680" t="str">
            <v>MATTE DARK GRAY BLACK</v>
          </cell>
        </row>
        <row r="681">
          <cell r="G681" t="str">
            <v>KA0086</v>
          </cell>
          <cell r="H681" t="str">
            <v>BC175KMFNN BARAKO III FI KICK START(GRAY)</v>
          </cell>
          <cell r="I681" t="str">
            <v>KAWASAKI</v>
          </cell>
          <cell r="J681" t="str">
            <v>GRAY</v>
          </cell>
        </row>
        <row r="682">
          <cell r="G682" t="str">
            <v>YA0213</v>
          </cell>
          <cell r="H682" t="str">
            <v>MIO AEROX S B1W5/B1W8/B1WC DOXOU (BLUE)</v>
          </cell>
          <cell r="I682" t="str">
            <v>YAMAHA</v>
          </cell>
          <cell r="J682" t="str">
            <v>BLUE</v>
          </cell>
        </row>
        <row r="683">
          <cell r="G683" t="str">
            <v>YA0216</v>
          </cell>
          <cell r="H683" t="str">
            <v>SNIPER 150 MX I B189/B18C DOXOU(MATTE BALCK/ROSE GOLD)</v>
          </cell>
          <cell r="I683" t="str">
            <v>YAMAHA</v>
          </cell>
          <cell r="J683" t="str">
            <v>MATTE BLACK/ROSE GOLD</v>
          </cell>
        </row>
        <row r="684">
          <cell r="G684" t="str">
            <v>YA0185</v>
          </cell>
          <cell r="H684" t="str">
            <v>BAY5 SNIPER 155R (BLACK/BLUE)</v>
          </cell>
          <cell r="I684" t="str">
            <v>YAMAHA</v>
          </cell>
          <cell r="J684" t="str">
            <v>BLACK/BLUE</v>
          </cell>
        </row>
        <row r="685">
          <cell r="G685" t="str">
            <v>SU0112</v>
          </cell>
          <cell r="H685" t="str">
            <v>UX110NER SKYDRIVE SPORT CROSSOVER (YELLOW)</v>
          </cell>
          <cell r="I685" t="str">
            <v>SUZUKI</v>
          </cell>
          <cell r="J685" t="str">
            <v>YELLOW</v>
          </cell>
        </row>
        <row r="686">
          <cell r="G686" t="str">
            <v>SK0017</v>
          </cell>
          <cell r="H686" t="str">
            <v>SG125-8AE3 WIZARD (BLACK/BLUE)</v>
          </cell>
          <cell r="I686" t="str">
            <v>SKYGO</v>
          </cell>
          <cell r="J686" t="str">
            <v>BLACK/BLUE</v>
          </cell>
        </row>
        <row r="687">
          <cell r="G687" t="str">
            <v>HO0075</v>
          </cell>
          <cell r="H687" t="str">
            <v>TMXS2J TMX150 SUPREMO (RED)</v>
          </cell>
          <cell r="I687" t="str">
            <v>HONDA</v>
          </cell>
          <cell r="J687" t="str">
            <v>RED</v>
          </cell>
        </row>
        <row r="688">
          <cell r="G688" t="str">
            <v>SU0069</v>
          </cell>
          <cell r="H688" t="str">
            <v>UX110NE SKYDRIVE SPORT (BLACK)</v>
          </cell>
          <cell r="I688" t="str">
            <v>SUZUKI</v>
          </cell>
          <cell r="J688" t="str">
            <v>BLACK</v>
          </cell>
        </row>
        <row r="689">
          <cell r="G689" t="str">
            <v>TR0001</v>
          </cell>
          <cell r="H689" t="str">
            <v>BAJAJ RE 4S FI (C1AU02, BLUE)</v>
          </cell>
          <cell r="I689" t="str">
            <v>TRIMOTORS</v>
          </cell>
          <cell r="J689" t="str">
            <v>BLUE</v>
          </cell>
        </row>
        <row r="690">
          <cell r="G690" t="str">
            <v>SK0020</v>
          </cell>
          <cell r="H690" t="str">
            <v>SG-150 KING150cc (BLACK/BLUE)</v>
          </cell>
          <cell r="I690" t="str">
            <v>SKYGO</v>
          </cell>
          <cell r="J690" t="str">
            <v>BLACK/BLUE</v>
          </cell>
        </row>
        <row r="691">
          <cell r="G691" t="str">
            <v>YA0091</v>
          </cell>
          <cell r="H691" t="str">
            <v>B1W5 MIO AEROX DOXOU (MATTE BLUE/ROSEGOLD)</v>
          </cell>
          <cell r="I691" t="str">
            <v>YAMAHA</v>
          </cell>
          <cell r="J691" t="str">
            <v>MATTE BLUE/ ROSEGOLD</v>
          </cell>
        </row>
        <row r="692">
          <cell r="G692" t="str">
            <v>KA0093</v>
          </cell>
          <cell r="H692" t="str">
            <v>BC175NPFNN BARAKO II ELECTRIC (GREY)</v>
          </cell>
          <cell r="I692" t="str">
            <v>KAWASAKI</v>
          </cell>
          <cell r="J692" t="str">
            <v>GREY</v>
          </cell>
        </row>
        <row r="693">
          <cell r="G693" t="str">
            <v>SU0153</v>
          </cell>
          <cell r="H693" t="str">
            <v>FU150CD3-7BLACK RAIDER R 150</v>
          </cell>
          <cell r="I693" t="str">
            <v>SUZUKI</v>
          </cell>
          <cell r="J693" t="str">
            <v>BLACK</v>
          </cell>
        </row>
        <row r="694">
          <cell r="G694" t="str">
            <v>SU0152</v>
          </cell>
          <cell r="H694" t="str">
            <v>FU150CD3-7RED RAIDER R 150</v>
          </cell>
          <cell r="I694" t="str">
            <v>SUZUKI</v>
          </cell>
          <cell r="J694" t="str">
            <v>RED</v>
          </cell>
        </row>
        <row r="695">
          <cell r="G695" t="str">
            <v>SK0019</v>
          </cell>
          <cell r="H695" t="str">
            <v>SG-150 KING150cc (BLACK/RED)</v>
          </cell>
          <cell r="I695" t="str">
            <v>SKYGO</v>
          </cell>
          <cell r="J695" t="str">
            <v>RED</v>
          </cell>
        </row>
        <row r="696">
          <cell r="G696" t="str">
            <v>HO0317</v>
          </cell>
          <cell r="H696" t="str">
            <v>CRF300LP</v>
          </cell>
          <cell r="I696" t="str">
            <v>HONDA</v>
          </cell>
          <cell r="J696" t="str">
            <v>RED</v>
          </cell>
        </row>
        <row r="697">
          <cell r="G697" t="str">
            <v>HO0318</v>
          </cell>
          <cell r="H697" t="str">
            <v>CRF300LRP</v>
          </cell>
          <cell r="I697" t="str">
            <v>HONDA</v>
          </cell>
          <cell r="J697" t="str">
            <v>RED</v>
          </cell>
        </row>
        <row r="698">
          <cell r="G698" t="str">
            <v>SC0001</v>
          </cell>
          <cell r="H698" t="str">
            <v>SIDECAR</v>
          </cell>
          <cell r="I698" t="str">
            <v>SIDECAR</v>
          </cell>
          <cell r="J698" t="str">
            <v>SIDECAR</v>
          </cell>
        </row>
        <row r="699">
          <cell r="G699" t="str">
            <v>YA0220</v>
          </cell>
          <cell r="H699" t="str">
            <v>XTZ125 2MC6 (BLACK)</v>
          </cell>
          <cell r="I699" t="str">
            <v>YAMAHA</v>
          </cell>
          <cell r="J699" t="str">
            <v>BLACK</v>
          </cell>
        </row>
        <row r="700">
          <cell r="G700" t="str">
            <v>SU0150</v>
          </cell>
          <cell r="H700" t="str">
            <v>DS250RL 250 V-STROM SX (BLACK)</v>
          </cell>
          <cell r="I700" t="str">
            <v>SUZUKI</v>
          </cell>
          <cell r="J700" t="str">
            <v>BLACK</v>
          </cell>
        </row>
        <row r="701">
          <cell r="G701" t="str">
            <v>YA0219</v>
          </cell>
          <cell r="H701" t="str">
            <v>XTZ125 2MC6 (BLUE)</v>
          </cell>
          <cell r="I701" t="str">
            <v>YAMAHA</v>
          </cell>
          <cell r="J701" t="str">
            <v>BLUE</v>
          </cell>
        </row>
        <row r="702">
          <cell r="G702" t="str">
            <v>YA0218</v>
          </cell>
          <cell r="H702" t="str">
            <v> MT-15 B8D8 (MATTE DARK GRAY)</v>
          </cell>
          <cell r="I702" t="str">
            <v>YAMAHA</v>
          </cell>
          <cell r="J702" t="str">
            <v>MATTE DARK GRAY</v>
          </cell>
        </row>
        <row r="703">
          <cell r="G703" t="str">
            <v>HO0323</v>
          </cell>
          <cell r="H703" t="str">
            <v>CFT125MRP XRM125 DSX (BLACK)</v>
          </cell>
          <cell r="I703" t="str">
            <v>HONDA</v>
          </cell>
          <cell r="J703" t="str">
            <v>BLACK</v>
          </cell>
        </row>
        <row r="704">
          <cell r="G704" t="str">
            <v>HO0325</v>
          </cell>
          <cell r="H704" t="str">
            <v>CFT125MRCP (BLACK/GRAY)</v>
          </cell>
          <cell r="I704" t="str">
            <v>HONDA</v>
          </cell>
          <cell r="J704" t="str">
            <v>BLACK/GRAY</v>
          </cell>
        </row>
        <row r="705">
          <cell r="G705" t="str">
            <v>HO0320</v>
          </cell>
          <cell r="H705" t="str">
            <v>CFT125MSP XRM125 DS (GRAY/BLACK)</v>
          </cell>
          <cell r="I705" t="str">
            <v>HONDA</v>
          </cell>
          <cell r="J705" t="str">
            <v>GRAY/BLACK</v>
          </cell>
        </row>
        <row r="706">
          <cell r="G706" t="str">
            <v>HO0324</v>
          </cell>
          <cell r="H706" t="str">
            <v>CFT125MRP XRM125 DSX (WHITE)</v>
          </cell>
          <cell r="I706" t="str">
            <v>HONDA</v>
          </cell>
          <cell r="J706" t="str">
            <v>WHITE</v>
          </cell>
        </row>
        <row r="707">
          <cell r="G707" t="str">
            <v>YA0052</v>
          </cell>
          <cell r="H707" t="str">
            <v>MIO AEROX S B1W3 (BLACK)</v>
          </cell>
          <cell r="I707" t="str">
            <v>YAMAHA</v>
          </cell>
          <cell r="J707" t="str">
            <v>BLACK</v>
          </cell>
        </row>
        <row r="708">
          <cell r="G708" t="str">
            <v>SU0162</v>
          </cell>
          <cell r="H708" t="str">
            <v>FU150MFX-7RED</v>
          </cell>
          <cell r="I708" t="str">
            <v>SUZUKI</v>
          </cell>
          <cell r="J708" t="str">
            <v>RED</v>
          </cell>
        </row>
        <row r="709">
          <cell r="G709" t="str">
            <v>HO0322</v>
          </cell>
          <cell r="H709" t="str">
            <v>CFT125MSP XRM125 DS (GRAY/BLACK)</v>
          </cell>
          <cell r="I709" t="str">
            <v>HONDA</v>
          </cell>
          <cell r="J709" t="str">
            <v>GRAY/BLACK</v>
          </cell>
        </row>
        <row r="710">
          <cell r="G710" t="str">
            <v>HO0326</v>
          </cell>
          <cell r="H710" t="str">
            <v>CBR150RAPIV-WR</v>
          </cell>
          <cell r="I710" t="str">
            <v>HONDA</v>
          </cell>
          <cell r="J710" t="str">
            <v>WHITE</v>
          </cell>
        </row>
        <row r="711">
          <cell r="G711" t="str">
            <v>SU0156</v>
          </cell>
          <cell r="H711" t="str">
            <v>GSX150RF-6ORANGE</v>
          </cell>
          <cell r="I711" t="str">
            <v>SUZUKI</v>
          </cell>
          <cell r="J711" t="str">
            <v>ORANGE</v>
          </cell>
        </row>
        <row r="712">
          <cell r="G712" t="str">
            <v>SU0160</v>
          </cell>
          <cell r="H712" t="str">
            <v>FU150MFX-7BLACK</v>
          </cell>
          <cell r="I712" t="str">
            <v>SUZUKI</v>
          </cell>
          <cell r="J712" t="str">
            <v>BLACK</v>
          </cell>
        </row>
        <row r="713">
          <cell r="G713" t="str">
            <v>SU0159</v>
          </cell>
          <cell r="H713" t="str">
            <v>FU150MFX-7ABLUE</v>
          </cell>
          <cell r="I713" t="str">
            <v>SUZUKI</v>
          </cell>
          <cell r="J713" t="str">
            <v>BLUE</v>
          </cell>
        </row>
        <row r="714">
          <cell r="G714" t="str">
            <v>TR0014</v>
          </cell>
          <cell r="H714" t="str">
            <v>BAJAJ RE SPECIAL EDITION (RED)</v>
          </cell>
          <cell r="I714" t="str">
            <v>TRIMOTORS</v>
          </cell>
          <cell r="J714" t="str">
            <v>RED</v>
          </cell>
        </row>
        <row r="715">
          <cell r="G715" t="str">
            <v>TR0009</v>
          </cell>
          <cell r="H715" t="str">
            <v>MAXIMA Z (WHITE)</v>
          </cell>
          <cell r="I715" t="str">
            <v>TRIMOTORS</v>
          </cell>
          <cell r="J715" t="str">
            <v>WHITE</v>
          </cell>
        </row>
        <row r="716">
          <cell r="G716" t="str">
            <v>HO0319</v>
          </cell>
          <cell r="H716" t="str">
            <v>XRM DUAL SPORTS FI(DS)</v>
          </cell>
          <cell r="I716" t="str">
            <v>HONDA</v>
          </cell>
          <cell r="J716" t="str">
            <v>RED/BLACK</v>
          </cell>
        </row>
        <row r="717">
          <cell r="G717" t="str">
            <v>KA0094</v>
          </cell>
          <cell r="H717" t="str">
            <v>BC175KPFNN BARAKO III KICK (BLUE)</v>
          </cell>
          <cell r="I717" t="str">
            <v>KAWASAKI</v>
          </cell>
          <cell r="J717" t="str">
            <v>BLUE</v>
          </cell>
        </row>
        <row r="718">
          <cell r="G718" t="str">
            <v>HO0321</v>
          </cell>
          <cell r="H718" t="str">
            <v>CFT125MSP XRM125 DS (GREEN/BLACK)</v>
          </cell>
          <cell r="I718" t="str">
            <v>HONDA</v>
          </cell>
          <cell r="J718" t="str">
            <v>GREEN/BLACK</v>
          </cell>
        </row>
        <row r="719">
          <cell r="G719" t="str">
            <v>SU0127</v>
          </cell>
          <cell r="H719" t="str">
            <v>FW110D-IGREEN SMASH115</v>
          </cell>
          <cell r="I719" t="str">
            <v>SUZUKI</v>
          </cell>
          <cell r="J719" t="str">
            <v>GREEN</v>
          </cell>
        </row>
        <row r="720">
          <cell r="G720" t="str">
            <v>YA0163</v>
          </cell>
          <cell r="H720" t="str">
            <v>MIO SOUL i 125s B3E5 (MATTE SILVER/ MATTE DARK GRAY)</v>
          </cell>
          <cell r="I720" t="str">
            <v>YAMAHA</v>
          </cell>
          <cell r="J720" t="str">
            <v>MATTE SILVER MATTE DARK GRAY</v>
          </cell>
        </row>
        <row r="721">
          <cell r="G721" t="str">
            <v>SU0163</v>
          </cell>
          <cell r="H721" t="str">
            <v>DS250RL 250 V-STROM SX (YELLOW)</v>
          </cell>
          <cell r="I721" t="str">
            <v>SUZUKI</v>
          </cell>
          <cell r="J721" t="str">
            <v>YELLOW</v>
          </cell>
        </row>
        <row r="722">
          <cell r="G722" t="str">
            <v>YA0222</v>
          </cell>
          <cell r="H722" t="str">
            <v>MIO GRAVIS BKV1 (DARK/ GRAY)</v>
          </cell>
          <cell r="I722" t="str">
            <v>YAMAHA</v>
          </cell>
          <cell r="J722" t="str">
            <v>DARK/GRAY</v>
          </cell>
        </row>
        <row r="723">
          <cell r="G723" t="str">
            <v>SU0151</v>
          </cell>
          <cell r="H723" t="str">
            <v>FU150CD3-7GREEN RAIDER R 150</v>
          </cell>
          <cell r="I723" t="str">
            <v>SUZUKI</v>
          </cell>
          <cell r="J723" t="str">
            <v>GREEN</v>
          </cell>
        </row>
        <row r="724">
          <cell r="G724" t="str">
            <v>YA0225</v>
          </cell>
          <cell r="H724" t="str">
            <v>MIO GEAR S BJN5 (MATTE BLACK)</v>
          </cell>
          <cell r="I724" t="str">
            <v>YAMAHA</v>
          </cell>
          <cell r="J724" t="str">
            <v>MATTE BLACK</v>
          </cell>
        </row>
        <row r="725">
          <cell r="G725" t="str">
            <v>SU0165</v>
          </cell>
          <cell r="H725" t="str">
            <v>UB125LNM-1MBLCK BURGMAN STREET EX</v>
          </cell>
          <cell r="I725" t="str">
            <v>SUZUKI</v>
          </cell>
          <cell r="J725" t="str">
            <v>1MBLCK</v>
          </cell>
        </row>
        <row r="726">
          <cell r="G726" t="str">
            <v>TR0011</v>
          </cell>
          <cell r="H726" t="str">
            <v>BAJAJ RE SPECIAL EDITION (YELLOW)</v>
          </cell>
          <cell r="I726" t="str">
            <v>TRIMOTORS</v>
          </cell>
          <cell r="J726" t="str">
            <v>YELLOW</v>
          </cell>
        </row>
        <row r="727">
          <cell r="G727" t="str">
            <v>KA0092</v>
          </cell>
          <cell r="H727" t="str">
            <v>BC175MPFNN BARAKO II KICK (RED)</v>
          </cell>
          <cell r="I727" t="str">
            <v>KAWASAKI</v>
          </cell>
          <cell r="J727" t="str">
            <v>RED</v>
          </cell>
        </row>
        <row r="728">
          <cell r="G728" t="str">
            <v>YA0227</v>
          </cell>
          <cell r="H728" t="str">
            <v>XMAX BKA5</v>
          </cell>
          <cell r="I728" t="str">
            <v>YAMAHA</v>
          </cell>
          <cell r="J728" t="str">
            <v>MATTE GREEN/ BLACK</v>
          </cell>
        </row>
        <row r="729">
          <cell r="G729" t="str">
            <v>SU0161</v>
          </cell>
          <cell r="H729" t="str">
            <v>FU150MFX-7IVORY</v>
          </cell>
          <cell r="I729" t="str">
            <v>SUZUKI</v>
          </cell>
          <cell r="J729" t="str">
            <v>IVORY</v>
          </cell>
        </row>
        <row r="730">
          <cell r="G730" t="str">
            <v>SU0164</v>
          </cell>
          <cell r="H730" t="str">
            <v>UB125LNM-1BRNZE BURGMAN STREET</v>
          </cell>
          <cell r="I730" t="str">
            <v>SUZUKI</v>
          </cell>
          <cell r="J730" t="str">
            <v>BRONZE</v>
          </cell>
        </row>
        <row r="731">
          <cell r="G731" t="str">
            <v>KA0097</v>
          </cell>
          <cell r="H731" t="str">
            <v>KLX230BNFNN KLX230B (BLACK)</v>
          </cell>
          <cell r="I731" t="str">
            <v>KAWASAKI</v>
          </cell>
          <cell r="J731" t="str">
            <v>BLACK</v>
          </cell>
        </row>
        <row r="732">
          <cell r="G732" t="str">
            <v>YA0223</v>
          </cell>
          <cell r="H732" t="str">
            <v>MIO GEAR BJN4 (MATTE DARK GRAY)</v>
          </cell>
          <cell r="I732" t="str">
            <v>YAMAHA</v>
          </cell>
          <cell r="J732" t="str">
            <v>DARK GRAY</v>
          </cell>
        </row>
        <row r="733">
          <cell r="G733" t="str">
            <v>YA0224</v>
          </cell>
          <cell r="H733" t="str">
            <v>MIO GEAR BJN4 (MATTE GRAY)</v>
          </cell>
          <cell r="I733" t="str">
            <v>YAMAHA</v>
          </cell>
          <cell r="J733" t="str">
            <v>MATTE GRAY</v>
          </cell>
        </row>
        <row r="734">
          <cell r="G734" t="str">
            <v>KA0096</v>
          </cell>
          <cell r="H734" t="str">
            <v>BJ175APAAN W175 (GREEN)</v>
          </cell>
          <cell r="I734" t="str">
            <v>KAWASAKI</v>
          </cell>
          <cell r="J734" t="str">
            <v>GREEN</v>
          </cell>
        </row>
        <row r="735">
          <cell r="G735" t="str">
            <v>YA0226</v>
          </cell>
          <cell r="H735" t="str">
            <v>FW110D SMASH (C1BLACK)</v>
          </cell>
          <cell r="I735" t="str">
            <v>YAMAHA</v>
          </cell>
          <cell r="J735" t="str">
            <v>BLACK</v>
          </cell>
        </row>
        <row r="736">
          <cell r="G736" t="str">
            <v>SU0154</v>
          </cell>
          <cell r="H736" t="str">
            <v>FW110D-SMASH GRAY</v>
          </cell>
          <cell r="I736" t="str">
            <v>SUZUKI</v>
          </cell>
          <cell r="J736" t="str">
            <v>GRAY</v>
          </cell>
        </row>
        <row r="737">
          <cell r="G737" t="str">
            <v>YA0228</v>
          </cell>
          <cell r="H737" t="str">
            <v>XSR155 BBS6 (MATTE BLUE)</v>
          </cell>
          <cell r="I737" t="str">
            <v>YAMAHA</v>
          </cell>
          <cell r="J737" t="str">
            <v>MATTE BLUE</v>
          </cell>
        </row>
        <row r="738">
          <cell r="G738" t="str">
            <v>YA0229</v>
          </cell>
          <cell r="H738" t="str">
            <v>MIO I 125 S B6B7 (MATTE BLUE)</v>
          </cell>
          <cell r="I738" t="str">
            <v>YAMAHA</v>
          </cell>
          <cell r="J738" t="str">
            <v>MATTE BLUE</v>
          </cell>
        </row>
        <row r="739">
          <cell r="G739" t="str">
            <v>TR0013</v>
          </cell>
          <cell r="H739" t="str">
            <v>BAJAJ RE SPECIAL EDITION (BLUE)</v>
          </cell>
          <cell r="I739" t="str">
            <v>TRIMOTORS</v>
          </cell>
          <cell r="J739" t="str">
            <v>BLUE</v>
          </cell>
        </row>
        <row r="740">
          <cell r="G740" t="str">
            <v>KA0100</v>
          </cell>
          <cell r="H740" t="str">
            <v>KLX150KRAAN KLX150 (BLUE)</v>
          </cell>
          <cell r="I740" t="str">
            <v>KAWASAKI</v>
          </cell>
          <cell r="J740" t="str">
            <v>BLUE</v>
          </cell>
        </row>
        <row r="741">
          <cell r="G741" t="str">
            <v>SU0167</v>
          </cell>
          <cell r="H741" t="str">
            <v>FW110D SMASH (C1GREEN)</v>
          </cell>
          <cell r="I741" t="str">
            <v>SUZUKI</v>
          </cell>
          <cell r="J741" t="str">
            <v>GREEN</v>
          </cell>
        </row>
        <row r="742">
          <cell r="G742" t="str">
            <v>HO0328</v>
          </cell>
          <cell r="H742" t="str">
            <v>GL150R TMX SUPREMO ( BLACK)</v>
          </cell>
          <cell r="I742" t="str">
            <v>HONDA</v>
          </cell>
          <cell r="J742" t="str">
            <v>BLACK</v>
          </cell>
        </row>
        <row r="743">
          <cell r="G743" t="str">
            <v>HO0327</v>
          </cell>
          <cell r="H743" t="str">
            <v>GL150R TMX SUPREMO (RED)</v>
          </cell>
          <cell r="I743" t="str">
            <v>HONDA</v>
          </cell>
          <cell r="J743" t="str">
            <v>RED</v>
          </cell>
        </row>
        <row r="744">
          <cell r="G744" t="str">
            <v>YA0231</v>
          </cell>
          <cell r="H744" t="str">
            <v>MIO FAZZIO BRV2 (YELLOWISH WHITE)</v>
          </cell>
          <cell r="I744" t="str">
            <v>YAMAHA</v>
          </cell>
          <cell r="J744" t="str">
            <v>YELLOWISH WHITE</v>
          </cell>
        </row>
        <row r="745">
          <cell r="G745" t="str">
            <v>YA0230</v>
          </cell>
          <cell r="H745" t="str">
            <v>MIO FAZZIO BRV2 (LIGHT BLUE)</v>
          </cell>
          <cell r="I745" t="str">
            <v>YAMAHA</v>
          </cell>
          <cell r="J745" t="str">
            <v>LIGHT BLUE</v>
          </cell>
        </row>
        <row r="746">
          <cell r="G746" t="str">
            <v>YA0221</v>
          </cell>
          <cell r="H746" t="str">
            <v>MIO I 125 S B6B7 (MATTE BLACK)</v>
          </cell>
          <cell r="I746" t="str">
            <v>YAMAHA</v>
          </cell>
          <cell r="J746" t="str">
            <v>MATTE BLACK</v>
          </cell>
        </row>
        <row r="747">
          <cell r="G747" t="str">
            <v>SU0157</v>
          </cell>
          <cell r="H747" t="str">
            <v>GSX150RF-6BLACK</v>
          </cell>
          <cell r="I747" t="str">
            <v>SUZUKI</v>
          </cell>
          <cell r="J747" t="str">
            <v>6BLACK</v>
          </cell>
        </row>
        <row r="748">
          <cell r="G748" t="str">
            <v>HO0334</v>
          </cell>
          <cell r="H748" t="str">
            <v>ACB125CBFRII-OB CLICK125 (BLACK)</v>
          </cell>
          <cell r="I748" t="str">
            <v>HONDA</v>
          </cell>
          <cell r="J748" t="str">
            <v>BLACK</v>
          </cell>
        </row>
        <row r="749">
          <cell r="G749" t="str">
            <v>HO0335</v>
          </cell>
          <cell r="H749" t="str">
            <v>ACB125CBFRII-CR CLICK125 (RED)</v>
          </cell>
          <cell r="I749" t="str">
            <v>HONDA</v>
          </cell>
          <cell r="J749" t="str">
            <v>RED</v>
          </cell>
        </row>
        <row r="750">
          <cell r="G750" t="str">
            <v>HO0338</v>
          </cell>
          <cell r="H750" t="str">
            <v>ACB125CBFRII-PW CLICK125 (WHITE)</v>
          </cell>
          <cell r="I750" t="str">
            <v>HONDA</v>
          </cell>
          <cell r="J750" t="str">
            <v>WHITE</v>
          </cell>
        </row>
        <row r="751">
          <cell r="G751" t="str">
            <v>SU0166</v>
          </cell>
          <cell r="H751" t="str">
            <v>FW110D SMASH (C1IVORY)</v>
          </cell>
          <cell r="I751" t="str">
            <v>SUZUKI</v>
          </cell>
          <cell r="J751" t="str">
            <v>C1IVORY</v>
          </cell>
        </row>
        <row r="752">
          <cell r="G752" t="str">
            <v>HO0336</v>
          </cell>
          <cell r="H752" t="str">
            <v>ACB125CBFRII-PG CLICK125 (GRAY)</v>
          </cell>
          <cell r="I752" t="str">
            <v>HONDA</v>
          </cell>
          <cell r="J752" t="str">
            <v>GRAY</v>
          </cell>
        </row>
        <row r="753">
          <cell r="G753" t="str">
            <v>SU0168</v>
          </cell>
          <cell r="H753" t="str">
            <v>FW110D SMASH (C1BLACK)</v>
          </cell>
          <cell r="I753" t="str">
            <v>SUZUKI</v>
          </cell>
          <cell r="J753" t="str">
            <v>C1BLACK</v>
          </cell>
        </row>
        <row r="754">
          <cell r="G754" t="str">
            <v>SU0171</v>
          </cell>
          <cell r="H754" t="str">
            <v>UX110NE-3BLACK (TITAN BLACK)</v>
          </cell>
          <cell r="I754" t="str">
            <v>SUZUKI</v>
          </cell>
          <cell r="J754" t="str">
            <v>TITAN BLACK</v>
          </cell>
        </row>
        <row r="755">
          <cell r="G755" t="str">
            <v>SU0170</v>
          </cell>
          <cell r="H755" t="str">
            <v>UX110NE-3BLUE (METALIC MATTE STELLAR BLUE)</v>
          </cell>
          <cell r="I755" t="str">
            <v>SUZUKI</v>
          </cell>
          <cell r="J755" t="str">
            <v>METALIC MATTE STELLAR BLUE</v>
          </cell>
        </row>
        <row r="756">
          <cell r="G756" t="str">
            <v>HO0343</v>
          </cell>
          <cell r="H756" t="str">
            <v>ACH110CBFR3-MAG (GRAY)</v>
          </cell>
          <cell r="I756" t="str">
            <v>HONDA</v>
          </cell>
          <cell r="J756" t="str">
            <v>GRAY</v>
          </cell>
        </row>
        <row r="757">
          <cell r="G757" t="str">
            <v>YA0236</v>
          </cell>
          <cell r="H757" t="str">
            <v>NMAX ABS BKT3 (DARK BLUE/MATTE BLACK)</v>
          </cell>
          <cell r="I757" t="str">
            <v>YAMAHA</v>
          </cell>
          <cell r="J757" t="str">
            <v>DARK BLUE/MATTE BLACK</v>
          </cell>
        </row>
        <row r="758">
          <cell r="G758" t="str">
            <v>HO0337</v>
          </cell>
          <cell r="H758" t="str">
            <v>ACB125CBFRII-SB CLICK125 (BLUE)</v>
          </cell>
          <cell r="I758" t="str">
            <v>HONDA</v>
          </cell>
          <cell r="J758" t="str">
            <v>BLUE</v>
          </cell>
        </row>
        <row r="759">
          <cell r="G759" t="str">
            <v>HO0346</v>
          </cell>
          <cell r="H759" t="str">
            <v>ACB125CBFR3-PW (WHITE/BLUE)</v>
          </cell>
          <cell r="I759" t="str">
            <v>HONDA</v>
          </cell>
          <cell r="J759" t="str">
            <v>WHITE/BLUE</v>
          </cell>
        </row>
        <row r="760">
          <cell r="G760" t="str">
            <v>YA0233</v>
          </cell>
          <cell r="H760" t="str">
            <v>NMAX ABS BKT3 (MATTE DARK GRAY/BLACK)</v>
          </cell>
          <cell r="I760" t="str">
            <v>YAMAHA</v>
          </cell>
          <cell r="J760" t="str">
            <v>MATTE DARK GRAY/BLACK</v>
          </cell>
        </row>
        <row r="761">
          <cell r="G761" t="str">
            <v>YA0235</v>
          </cell>
          <cell r="H761" t="str">
            <v>NMAX ABS BKT3 (MATTE GREEN/BLACK)</v>
          </cell>
          <cell r="I761" t="str">
            <v>YAMAHA</v>
          </cell>
          <cell r="J761" t="str">
            <v>MATTE GREEN/BLAC</v>
          </cell>
        </row>
        <row r="762">
          <cell r="G762" t="str">
            <v>HO0339</v>
          </cell>
          <cell r="H762" t="str">
            <v>ACH110CBFR-PG (GRAY/BLACK)</v>
          </cell>
          <cell r="I762" t="str">
            <v>HONDA</v>
          </cell>
          <cell r="J762" t="str">
            <v>GRAY/BLACK</v>
          </cell>
        </row>
        <row r="763">
          <cell r="G763" t="str">
            <v>SU0172</v>
          </cell>
          <cell r="H763" t="str">
            <v>GSX-S150MFX-CBK (TITAN BLACK)</v>
          </cell>
          <cell r="I763" t="str">
            <v>SUZUKI</v>
          </cell>
          <cell r="J763" t="str">
            <v>TITAN BLACK</v>
          </cell>
        </row>
        <row r="764">
          <cell r="G764" t="str">
            <v>HO0342</v>
          </cell>
          <cell r="H764" t="str">
            <v>ACH110CBFR-YW (YELLOW/BLACK)</v>
          </cell>
          <cell r="I764" t="str">
            <v>HONDA</v>
          </cell>
          <cell r="J764" t="str">
            <v>YELLOW/BLACK</v>
          </cell>
        </row>
        <row r="765">
          <cell r="G765" t="str">
            <v>HO0340</v>
          </cell>
          <cell r="H765" t="str">
            <v>ACH110CBFR-RD (RED/BLACK)</v>
          </cell>
          <cell r="I765" t="str">
            <v>HONDA</v>
          </cell>
          <cell r="J765" t="str">
            <v>RED/BLACK</v>
          </cell>
        </row>
        <row r="766">
          <cell r="G766" t="str">
            <v>SU0176</v>
          </cell>
          <cell r="H766" t="str">
            <v>FU150MFX-8IVORY</v>
          </cell>
          <cell r="I766" t="str">
            <v>SUZUKI</v>
          </cell>
          <cell r="J766" t="str">
            <v>8IVORY</v>
          </cell>
        </row>
        <row r="767">
          <cell r="G767" t="str">
            <v>HO0345</v>
          </cell>
          <cell r="H767" t="str">
            <v>ACH110CBFR4-PW (WHITE/BLUE)</v>
          </cell>
          <cell r="I767" t="str">
            <v>HONDA</v>
          </cell>
          <cell r="J767" t="str">
            <v>WHITE/BLUE</v>
          </cell>
        </row>
        <row r="768">
          <cell r="G768" t="str">
            <v>SU0173</v>
          </cell>
          <cell r="H768" t="str">
            <v>FU150MFX-8RED</v>
          </cell>
          <cell r="I768" t="str">
            <v>SUZUKI</v>
          </cell>
          <cell r="J768" t="str">
            <v>8RED</v>
          </cell>
        </row>
        <row r="769">
          <cell r="G769" t="str">
            <v>SU0179</v>
          </cell>
          <cell r="H769" t="str">
            <v>FV110LE-B1BLUE</v>
          </cell>
          <cell r="I769" t="str">
            <v>SUZUKI</v>
          </cell>
          <cell r="J769" t="str">
            <v>B1BLUE</v>
          </cell>
        </row>
        <row r="770">
          <cell r="G770" t="str">
            <v>SU0181</v>
          </cell>
          <cell r="H770" t="str">
            <v>FU150MFX-8BLUE</v>
          </cell>
          <cell r="I770" t="str">
            <v>SUZUKI</v>
          </cell>
          <cell r="J770" t="str">
            <v>8BLUE</v>
          </cell>
        </row>
        <row r="771">
          <cell r="G771" t="str">
            <v>SU0174</v>
          </cell>
          <cell r="H771" t="str">
            <v>FW110SC-C1BLACK</v>
          </cell>
          <cell r="I771" t="str">
            <v>SUZUKI</v>
          </cell>
          <cell r="J771" t="str">
            <v>C1BLACK</v>
          </cell>
        </row>
        <row r="772">
          <cell r="G772" t="str">
            <v>YA0232</v>
          </cell>
          <cell r="H772" t="str">
            <v>MIO FAZZIO BRV2 (ORANGE/BLACK)</v>
          </cell>
          <cell r="I772" t="str">
            <v>YAMAHA</v>
          </cell>
          <cell r="J772" t="str">
            <v>ORANGE/BLACK</v>
          </cell>
        </row>
        <row r="773">
          <cell r="G773" t="str">
            <v>HO0344</v>
          </cell>
          <cell r="H773" t="str">
            <v>ACH110CBFR3-PW (WHITE)</v>
          </cell>
          <cell r="I773" t="str">
            <v>HONDA</v>
          </cell>
          <cell r="J773" t="str">
            <v>WHITE</v>
          </cell>
        </row>
        <row r="774">
          <cell r="G774" t="str">
            <v>HO0341</v>
          </cell>
          <cell r="H774" t="str">
            <v>ACH110CBFR-PNB (BLUE/BLACK)</v>
          </cell>
          <cell r="I774" t="str">
            <v>HONDA</v>
          </cell>
          <cell r="J774" t="str">
            <v>BLUE/BLACK</v>
          </cell>
        </row>
        <row r="775">
          <cell r="G775" t="str">
            <v>SU0182</v>
          </cell>
          <cell r="H775" t="str">
            <v>FU150MFX-8GRAY</v>
          </cell>
          <cell r="I775" t="str">
            <v>SUZUKI</v>
          </cell>
          <cell r="J775" t="str">
            <v>8GRAY</v>
          </cell>
        </row>
        <row r="776">
          <cell r="G776" t="str">
            <v>YA0234</v>
          </cell>
          <cell r="H776" t="str">
            <v>NMAX ABS BKT3 (SILVER/MATTE BLACK)</v>
          </cell>
          <cell r="I776" t="str">
            <v>YAMAHA</v>
          </cell>
          <cell r="J776" t="str">
            <v>SILVER/MATTE BLACK</v>
          </cell>
        </row>
        <row r="777">
          <cell r="G777" t="str">
            <v>YA0238</v>
          </cell>
          <cell r="H777" t="str">
            <v>XMAX BKA5 (DARK GRAY/ BLACK)</v>
          </cell>
          <cell r="I777" t="str">
            <v>YAMAHA</v>
          </cell>
          <cell r="J777" t="str">
            <v>DARK GRAY/ BLACK</v>
          </cell>
        </row>
        <row r="778">
          <cell r="G778" t="str">
            <v>SU0178</v>
          </cell>
          <cell r="H778" t="str">
            <v>FV110LA-B1BLACK</v>
          </cell>
          <cell r="I778" t="str">
            <v>SUZUKI</v>
          </cell>
          <cell r="J778" t="str">
            <v>BLACK</v>
          </cell>
        </row>
        <row r="779">
          <cell r="G779" t="str">
            <v>SU0175</v>
          </cell>
          <cell r="H779" t="str">
            <v>FW110SC-C1BLUE</v>
          </cell>
          <cell r="I779" t="str">
            <v>SUZUKI</v>
          </cell>
          <cell r="J779" t="str">
            <v>BLUE</v>
          </cell>
        </row>
        <row r="780">
          <cell r="G780" t="str">
            <v>YA0237</v>
          </cell>
          <cell r="H780" t="str">
            <v>YZF-R15M BNE1 (SILVER/BLACK)</v>
          </cell>
          <cell r="I780" t="str">
            <v>YAMAHA</v>
          </cell>
          <cell r="J780" t="str">
            <v>(SILVER/BLACK)</v>
          </cell>
        </row>
        <row r="781">
          <cell r="G781" t="str">
            <v>KA0043</v>
          </cell>
          <cell r="H781" t="str">
            <v>RNS125 ROUSER NS125 (BLACK)</v>
          </cell>
          <cell r="I781" t="str">
            <v>KAWASAKI</v>
          </cell>
          <cell r="J781" t="str">
            <v>(BLACK)</v>
          </cell>
        </row>
        <row r="782">
          <cell r="G782" t="str">
            <v>HO0351</v>
          </cell>
          <cell r="H782" t="str">
            <v>SCV110FR-MAG DIO</v>
          </cell>
          <cell r="I782" t="str">
            <v>HONDA</v>
          </cell>
          <cell r="J782" t="str">
            <v>GRAY</v>
          </cell>
        </row>
        <row r="783">
          <cell r="G783" t="str">
            <v>SU0183</v>
          </cell>
          <cell r="H783" t="str">
            <v>FU150MFZ-8BLACK</v>
          </cell>
          <cell r="I783" t="str">
            <v>SUZUKI</v>
          </cell>
          <cell r="J783" t="str">
            <v>BLACK</v>
          </cell>
        </row>
        <row r="784">
          <cell r="G784" t="str">
            <v>SU0180</v>
          </cell>
          <cell r="H784" t="str">
            <v>FV110LE-B1BLACK</v>
          </cell>
          <cell r="I784" t="str">
            <v>SUZUKI</v>
          </cell>
          <cell r="J784" t="str">
            <v>BLACK</v>
          </cell>
        </row>
        <row r="785">
          <cell r="G785" t="str">
            <v>SU0177</v>
          </cell>
          <cell r="H785" t="str">
            <v>FV110LA-B1RED</v>
          </cell>
          <cell r="I785" t="str">
            <v>SUZUKI</v>
          </cell>
          <cell r="J785" t="str">
            <v>RED</v>
          </cell>
        </row>
        <row r="786">
          <cell r="G786" t="str">
            <v>SU0184</v>
          </cell>
          <cell r="H786" t="str">
            <v>FU150MFS-8GRAY</v>
          </cell>
          <cell r="I786" t="str">
            <v>SUZUKI</v>
          </cell>
          <cell r="J786" t="str">
            <v>GRAY</v>
          </cell>
        </row>
        <row r="787">
          <cell r="G787" t="str">
            <v>HO0347</v>
          </cell>
          <cell r="H787" t="str">
            <v>ADV750 (BLACK)</v>
          </cell>
          <cell r="I787" t="str">
            <v>HONDA</v>
          </cell>
          <cell r="J787" t="str">
            <v>BLACK</v>
          </cell>
        </row>
        <row r="788">
          <cell r="G788" t="str">
            <v>YA0247</v>
          </cell>
          <cell r="H788" t="str">
            <v>XSR155 BBSB (BLACK/MATTE BLACK)</v>
          </cell>
          <cell r="I788" t="str">
            <v>YAMAHA</v>
          </cell>
          <cell r="J788" t="str">
            <v>BLACK/MATTE BLACK</v>
          </cell>
        </row>
        <row r="789">
          <cell r="G789" t="str">
            <v>YA0242</v>
          </cell>
          <cell r="H789" t="str">
            <v>MIO AEROX BRW6 (MATTE GRAY/ BLACK)</v>
          </cell>
          <cell r="I789" t="str">
            <v>YAMAHA</v>
          </cell>
          <cell r="J789" t="str">
            <v>MATTE GRAY/ BLACK</v>
          </cell>
        </row>
        <row r="790">
          <cell r="G790" t="str">
            <v>YA0243</v>
          </cell>
          <cell r="H790" t="str">
            <v>NMAX ABS BKT4 (MATTE DARK GRAY/BLACK)</v>
          </cell>
          <cell r="I790" t="str">
            <v>YAMAHA</v>
          </cell>
          <cell r="J790" t="str">
            <v>MATTE DARK GRAY/BLACK</v>
          </cell>
        </row>
        <row r="791">
          <cell r="G791" t="str">
            <v>HO0349</v>
          </cell>
          <cell r="H791" t="str">
            <v>ACB160CBTR-WC CLICK160</v>
          </cell>
          <cell r="I791" t="str">
            <v>HONDA</v>
          </cell>
          <cell r="J791" t="str">
            <v>WHITE</v>
          </cell>
        </row>
        <row r="792">
          <cell r="G792" t="str">
            <v>YA0240</v>
          </cell>
          <cell r="H792" t="str">
            <v>MIO AEROX BRW6 (GRAY/BLACK)</v>
          </cell>
          <cell r="I792" t="str">
            <v>YAMAHA</v>
          </cell>
          <cell r="J792" t="str">
            <v>GRAY/BLACK</v>
          </cell>
        </row>
        <row r="793">
          <cell r="G793" t="str">
            <v>YA0239</v>
          </cell>
          <cell r="H793" t="str">
            <v>MIO AEROX BRW6 (BLACK/ MATTE BLACK)</v>
          </cell>
          <cell r="I793" t="str">
            <v>YAMAHA</v>
          </cell>
          <cell r="J793" t="str">
            <v>BLACK/ MATTE BLACK</v>
          </cell>
        </row>
        <row r="794">
          <cell r="G794" t="str">
            <v>HO0361</v>
          </cell>
          <cell r="H794" t="str">
            <v>FS150FARII-IR WINNER X (ABS RACING) (RED)</v>
          </cell>
          <cell r="I794" t="str">
            <v>HONDA</v>
          </cell>
          <cell r="J794" t="str">
            <v>RED</v>
          </cell>
        </row>
        <row r="795">
          <cell r="G795" t="str">
            <v>YA0241</v>
          </cell>
          <cell r="H795" t="str">
            <v>MIO AEROX BRW6 (BLUE/ MATTE BLUE)</v>
          </cell>
          <cell r="I795" t="str">
            <v>YAMAHA</v>
          </cell>
          <cell r="J795" t="str">
            <v>BLUE/ MATTE BLUE</v>
          </cell>
        </row>
        <row r="796">
          <cell r="G796" t="str">
            <v>HO0348</v>
          </cell>
          <cell r="H796" t="str">
            <v>ACB160CBTR-MGB CLICK160</v>
          </cell>
          <cell r="I796" t="str">
            <v>HONDA</v>
          </cell>
          <cell r="J796" t="str">
            <v>BLACK</v>
          </cell>
        </row>
        <row r="797">
          <cell r="G797" t="str">
            <v>YA0245</v>
          </cell>
          <cell r="H797" t="str">
            <v>NMAX ABS BKT4 (MATTE GREEN/BLACK)</v>
          </cell>
          <cell r="I797" t="str">
            <v>YAMAHA</v>
          </cell>
          <cell r="J797" t="str">
            <v>MATTE GREEN/BLACK</v>
          </cell>
        </row>
        <row r="798">
          <cell r="G798" t="str">
            <v>YA0246</v>
          </cell>
          <cell r="H798" t="str">
            <v>NMAX ABS BKT4 (DARK BLUE/MATTE BLACK)</v>
          </cell>
          <cell r="I798" t="str">
            <v>YAMAHA</v>
          </cell>
          <cell r="J798" t="str">
            <v>DARK BLUE/MATTE BLACK</v>
          </cell>
        </row>
        <row r="799">
          <cell r="G799" t="str">
            <v>HO0352</v>
          </cell>
          <cell r="H799" t="str">
            <v>SCV110FR-SR (RED/GRAY) DIO</v>
          </cell>
          <cell r="I799" t="str">
            <v>HONDA</v>
          </cell>
          <cell r="J799" t="str">
            <v>RED/GRAY</v>
          </cell>
        </row>
        <row r="800">
          <cell r="G800" t="str">
            <v>HO0358</v>
          </cell>
          <cell r="H800" t="str">
            <v>FS150FR-IW WINNER X (STANDARD) (WHITE/BLACK)</v>
          </cell>
          <cell r="I800" t="str">
            <v>HONDA</v>
          </cell>
          <cell r="J800" t="str">
            <v>WHITE/BLACK</v>
          </cell>
        </row>
        <row r="801">
          <cell r="G801" t="str">
            <v>HO0350</v>
          </cell>
          <cell r="H801" t="str">
            <v>ACB160CBTR-MSR CLICK160 (RED)</v>
          </cell>
          <cell r="I801" t="str">
            <v>HONDA</v>
          </cell>
          <cell r="J801" t="str">
            <v>RED</v>
          </cell>
        </row>
        <row r="802">
          <cell r="G802" t="str">
            <v>HO0359</v>
          </cell>
          <cell r="H802" t="str">
            <v>FS150FAR-MB WINNER X (ABS PREMIUM (BLACK)</v>
          </cell>
          <cell r="I802" t="str">
            <v>HONDA</v>
          </cell>
          <cell r="J802" t="str">
            <v>BLACK</v>
          </cell>
        </row>
        <row r="803">
          <cell r="G803" t="str">
            <v>HO0331</v>
          </cell>
          <cell r="H803" t="str">
            <v>WW160AP PCX160 ABS FW</v>
          </cell>
          <cell r="I803" t="str">
            <v>HONDA</v>
          </cell>
          <cell r="J803" t="str">
            <v>WHITE</v>
          </cell>
        </row>
        <row r="804">
          <cell r="G804" t="str">
            <v>SU0185</v>
          </cell>
          <cell r="H804" t="str">
            <v>FW110D SMASH (D1IVORY)</v>
          </cell>
          <cell r="I804" t="str">
            <v>SUZUKI</v>
          </cell>
          <cell r="J804" t="str">
            <v>D1IVORY</v>
          </cell>
        </row>
        <row r="805">
          <cell r="G805" t="str">
            <v>HO0362</v>
          </cell>
          <cell r="H805" t="str">
            <v>ACB125CBFSII-OB CLICK125 (BLACK)</v>
          </cell>
          <cell r="I805" t="str">
            <v>HONDA</v>
          </cell>
          <cell r="J805" t="str">
            <v>BLACK</v>
          </cell>
        </row>
        <row r="806">
          <cell r="G806" t="str">
            <v>TR0016</v>
          </cell>
          <cell r="H806" t="str">
            <v>BAJAJ RE 4S FI (C1AU02, BLACK)</v>
          </cell>
          <cell r="I806" t="str">
            <v>TRIMOTORS</v>
          </cell>
          <cell r="J806" t="str">
            <v>C1AU02, BLACK</v>
          </cell>
        </row>
        <row r="807">
          <cell r="G807" t="str">
            <v>YA0253</v>
          </cell>
          <cell r="H807" t="str">
            <v>MIO FAZZIO BRV5 (YELLOWISH WHITE)</v>
          </cell>
          <cell r="I807" t="str">
            <v>YAMAHA</v>
          </cell>
          <cell r="J807" t="str">
            <v>YELLOWISH WHITE</v>
          </cell>
        </row>
        <row r="808">
          <cell r="G808" t="str">
            <v>YA0249</v>
          </cell>
          <cell r="H808" t="str">
            <v>SNIPER155R BSP1 (MATTE BLACK)</v>
          </cell>
          <cell r="I808" t="str">
            <v>YAMAHA</v>
          </cell>
          <cell r="J808" t="str">
            <v>MATTE BLACK</v>
          </cell>
        </row>
        <row r="809">
          <cell r="G809" t="str">
            <v>HO0360</v>
          </cell>
          <cell r="H809" t="str">
            <v>FS150FAR-MR WINNER X (ABS PREMIUM) (RED)</v>
          </cell>
          <cell r="I809" t="str">
            <v>HONDA</v>
          </cell>
          <cell r="J809" t="str">
            <v>RED</v>
          </cell>
        </row>
        <row r="810">
          <cell r="G810" t="str">
            <v>SU0186</v>
          </cell>
          <cell r="H810" t="str">
            <v>FW110D SMASH (D1GREEN)</v>
          </cell>
          <cell r="I810" t="str">
            <v>SUZUKI</v>
          </cell>
          <cell r="J810" t="str">
            <v>D1GREEN</v>
          </cell>
        </row>
        <row r="811">
          <cell r="G811" t="str">
            <v>HO0365</v>
          </cell>
          <cell r="H811" t="str">
            <v>ACB125CBFSII-PW CLICK125 (WHITE)</v>
          </cell>
          <cell r="I811" t="str">
            <v>HONDA</v>
          </cell>
          <cell r="J811" t="str">
            <v>WHITE</v>
          </cell>
        </row>
        <row r="812">
          <cell r="G812" t="str">
            <v>HO0366</v>
          </cell>
          <cell r="H812" t="str">
            <v>ACB125CBFS4-PG CLICK125 (GRAY/BLACK)</v>
          </cell>
          <cell r="I812" t="str">
            <v>HONDA</v>
          </cell>
          <cell r="J812" t="str">
            <v>GRAY/BLACK</v>
          </cell>
        </row>
        <row r="813">
          <cell r="G813" t="str">
            <v>YA0250</v>
          </cell>
          <cell r="H813" t="str">
            <v>SNIPER155 BAY6 (CYAN)</v>
          </cell>
          <cell r="I813" t="str">
            <v>YAMAHA</v>
          </cell>
          <cell r="J813" t="str">
            <v>CYAN</v>
          </cell>
        </row>
        <row r="814">
          <cell r="G814" t="str">
            <v>KA0101</v>
          </cell>
          <cell r="H814" t="str">
            <v>CA100AA CT100 (BLACK BLUE)</v>
          </cell>
          <cell r="I814" t="str">
            <v>KAWASAKI</v>
          </cell>
          <cell r="J814" t="str">
            <v>BLACK BLUE</v>
          </cell>
        </row>
        <row r="815">
          <cell r="G815" t="str">
            <v>HO0363</v>
          </cell>
          <cell r="H815" t="str">
            <v>ACB125CBFSII-CR CLICK125 (RED)</v>
          </cell>
          <cell r="I815" t="str">
            <v>HONDA</v>
          </cell>
          <cell r="J815" t="str">
            <v>RED</v>
          </cell>
        </row>
        <row r="816">
          <cell r="G816" t="str">
            <v>HO0367</v>
          </cell>
          <cell r="H816" t="str">
            <v>ACB125CBFS4-SB CLICK125 (BLUE/WHITE)</v>
          </cell>
          <cell r="I816" t="str">
            <v>HONDA</v>
          </cell>
          <cell r="J816" t="str">
            <v>BLUE/WHITE</v>
          </cell>
        </row>
        <row r="817">
          <cell r="G817" t="str">
            <v>YA0251</v>
          </cell>
          <cell r="H817" t="str">
            <v>SNIPER155 BAY6 (BLUE/ MATTE BLUE)</v>
          </cell>
          <cell r="I817" t="str">
            <v>YAMAHA</v>
          </cell>
          <cell r="J817" t="str">
            <v>BLUE/ MATTE BLUE</v>
          </cell>
        </row>
        <row r="818">
          <cell r="G818" t="str">
            <v>YA0254</v>
          </cell>
          <cell r="H818" t="str">
            <v>PG-1 BNR1 (MATTE BROWN)</v>
          </cell>
          <cell r="I818" t="str">
            <v>YAMAHA</v>
          </cell>
          <cell r="J818" t="str">
            <v>MATTE BROWN</v>
          </cell>
        </row>
        <row r="819">
          <cell r="G819" t="str">
            <v>HO0357</v>
          </cell>
          <cell r="H819" t="str">
            <v>FS150FR-IR WINNER X (STANDARD) (RED/BLACK)</v>
          </cell>
          <cell r="I819" t="str">
            <v>HONDA</v>
          </cell>
          <cell r="J819" t="str">
            <v>RED/BLACK</v>
          </cell>
        </row>
        <row r="820">
          <cell r="G820" t="str">
            <v>KA0088</v>
          </cell>
          <cell r="H820" t="str">
            <v>ROUSER NS200AC (WHITE)</v>
          </cell>
          <cell r="I820" t="str">
            <v>KAWASAKI</v>
          </cell>
          <cell r="J820" t="str">
            <v>WHITE</v>
          </cell>
        </row>
        <row r="821">
          <cell r="G821" t="str">
            <v>KA0036</v>
          </cell>
          <cell r="H821" t="str">
            <v>D400A-A380 DOMINAR400 (BLACK)</v>
          </cell>
          <cell r="I821" t="str">
            <v>KAWASAKI</v>
          </cell>
          <cell r="J821" t="str">
            <v>BLACK</v>
          </cell>
        </row>
        <row r="822">
          <cell r="G822" t="str">
            <v>HO0333</v>
          </cell>
          <cell r="H822" t="str">
            <v>WW160P PCX160 CBS FW</v>
          </cell>
          <cell r="I822" t="str">
            <v>HONDA</v>
          </cell>
          <cell r="J822" t="str">
            <v/>
          </cell>
        </row>
        <row r="823">
          <cell r="G823" t="str">
            <v>HO0329</v>
          </cell>
          <cell r="H823" t="str">
            <v>WW160AP PCX160 ABS BM (BLACK)</v>
          </cell>
          <cell r="I823" t="str">
            <v>HONDA</v>
          </cell>
          <cell r="J823" t="str">
            <v>BLACK</v>
          </cell>
        </row>
        <row r="824">
          <cell r="G824" t="str">
            <v>HO0332</v>
          </cell>
          <cell r="H824" t="str">
            <v>WW160P PCX160 CBS ABM (BLACK)</v>
          </cell>
          <cell r="I824" t="str">
            <v>HONDA</v>
          </cell>
          <cell r="J824" t="str">
            <v>BLACK</v>
          </cell>
        </row>
        <row r="825">
          <cell r="G825" t="str">
            <v>SU0192</v>
          </cell>
          <cell r="H825" t="str">
            <v>UX110NE-5BLACK (TITAN BLACK)</v>
          </cell>
          <cell r="I825" t="str">
            <v>SUZUKI</v>
          </cell>
          <cell r="J825" t="str">
            <v>TITAN BLACK</v>
          </cell>
        </row>
        <row r="826">
          <cell r="G826" t="str">
            <v>YA0252</v>
          </cell>
          <cell r="H826" t="str">
            <v>MIO FAZZIO BRV5 (LIGHT BLUE)</v>
          </cell>
          <cell r="I826" t="str">
            <v>YAMAHA</v>
          </cell>
          <cell r="J826" t="str">
            <v>LIGHT BLUE</v>
          </cell>
        </row>
        <row r="827">
          <cell r="G827" t="str">
            <v>SU0187</v>
          </cell>
          <cell r="H827" t="str">
            <v>FW110D(D1GRAY)SMASH(SPOKE)</v>
          </cell>
          <cell r="I827" t="str">
            <v>SUZUKI</v>
          </cell>
          <cell r="J827" t="str">
            <v>D1GRAY</v>
          </cell>
        </row>
        <row r="828">
          <cell r="G828" t="str">
            <v>SU0188</v>
          </cell>
          <cell r="H828" t="str">
            <v>FW110D SMASH (D1RED)</v>
          </cell>
          <cell r="I828" t="str">
            <v>SUZUKI</v>
          </cell>
          <cell r="J828" t="str">
            <v>D1RED</v>
          </cell>
        </row>
        <row r="829">
          <cell r="G829" t="str">
            <v>SU0194</v>
          </cell>
          <cell r="H829" t="str">
            <v>FU150CD3-7BKBL RAIDER R 150</v>
          </cell>
          <cell r="I829" t="str">
            <v>SUZUKI</v>
          </cell>
          <cell r="J829" t="str">
            <v>BLACK/BLUE</v>
          </cell>
        </row>
        <row r="830">
          <cell r="G830" t="str">
            <v>SU0189</v>
          </cell>
          <cell r="H830" t="str">
            <v>FW110D SMASH (D1BLACK)</v>
          </cell>
          <cell r="I830" t="str">
            <v>SUZUKI</v>
          </cell>
          <cell r="J830" t="str">
            <v>D1BLACK</v>
          </cell>
        </row>
        <row r="831">
          <cell r="G831" t="str">
            <v>HO0353</v>
          </cell>
          <cell r="H831" t="str">
            <v>AFP110DFR-IR WAVE110 (RED/BLACK) (DRUM)</v>
          </cell>
          <cell r="I831" t="str">
            <v>HONDA</v>
          </cell>
          <cell r="J831" t="str">
            <v>RED/BLACK</v>
          </cell>
        </row>
        <row r="832">
          <cell r="G832" t="str">
            <v>HO0354</v>
          </cell>
          <cell r="H832" t="str">
            <v>AFP110DFR-BM WAVE110 (BLACK) (DRUM)</v>
          </cell>
          <cell r="I832" t="str">
            <v>HONDA</v>
          </cell>
          <cell r="J832" t="str">
            <v>BLACK</v>
          </cell>
        </row>
        <row r="833">
          <cell r="G833" t="str">
            <v>HO0355</v>
          </cell>
          <cell r="H833" t="str">
            <v>AFP110SFR-MB WAVE110 (BLACK) (DISC)</v>
          </cell>
          <cell r="I833" t="str">
            <v>HONDA</v>
          </cell>
          <cell r="J833" t="str">
            <v>BLACK)</v>
          </cell>
        </row>
        <row r="834">
          <cell r="G834" t="str">
            <v>HO0356</v>
          </cell>
          <cell r="H834" t="str">
            <v>AFP110SFR-IW WAVE110 (WHITE/BLACK)(DISC)</v>
          </cell>
          <cell r="I834" t="str">
            <v>HONDA</v>
          </cell>
          <cell r="J834" t="str">
            <v>WHITE/BLACK</v>
          </cell>
        </row>
        <row r="835">
          <cell r="G835" t="str">
            <v>TR0017</v>
          </cell>
          <cell r="H835" t="str">
            <v>MAXIMA Z (GREEN)</v>
          </cell>
          <cell r="I835" t="str">
            <v>TRIMOTORS</v>
          </cell>
          <cell r="J835" t="str">
            <v>GREEN</v>
          </cell>
        </row>
        <row r="836">
          <cell r="G836" t="str">
            <v>KA0102</v>
          </cell>
          <cell r="H836" t="str">
            <v>ROUSER NS160AD (GRAY)</v>
          </cell>
          <cell r="I836" t="str">
            <v>KAWASAKI</v>
          </cell>
          <cell r="J836" t="str">
            <v>GRAY</v>
          </cell>
        </row>
        <row r="837">
          <cell r="G837" t="str">
            <v>YA0248</v>
          </cell>
          <cell r="H837" t="str">
            <v>MIO GRAVIS BKV2 (MATTE BROWN)</v>
          </cell>
          <cell r="I837" t="str">
            <v>YAMAHA</v>
          </cell>
          <cell r="J837" t="str">
            <v>MATTE BROWN</v>
          </cell>
        </row>
        <row r="838">
          <cell r="G838" t="str">
            <v>YA0257</v>
          </cell>
          <cell r="H838" t="str">
            <v>MT-03 B5WF (GRAY/MATTE DARK GRAY) </v>
          </cell>
          <cell r="I838" t="str">
            <v>YAMAHA</v>
          </cell>
          <cell r="J838" t="str">
            <v>GRAY/MATTE DARK GRAY</v>
          </cell>
        </row>
        <row r="839">
          <cell r="G839" t="str">
            <v>HO0364</v>
          </cell>
          <cell r="H839" t="str">
            <v>ACB125CBFSII-PG CLICK125 (GRAY)</v>
          </cell>
          <cell r="I839" t="str">
            <v>HONDA</v>
          </cell>
          <cell r="J839" t="str">
            <v>GRAY</v>
          </cell>
        </row>
        <row r="840">
          <cell r="G840" t="str">
            <v>HO0368</v>
          </cell>
          <cell r="H840" t="str">
            <v>ACB125CBFS4-MFR CLICK125 (C)</v>
          </cell>
          <cell r="I840" t="str">
            <v>HONDA</v>
          </cell>
          <cell r="J840" t="str">
            <v>GRAY</v>
          </cell>
        </row>
        <row r="841">
          <cell r="G841" t="str">
            <v>HO0371</v>
          </cell>
          <cell r="H841" t="str">
            <v>CCG125SII-BK TMX125 ALPHA (BLACK)</v>
          </cell>
          <cell r="I841" t="str">
            <v>HONDA</v>
          </cell>
          <cell r="J841" t="str">
            <v>BLACK</v>
          </cell>
        </row>
        <row r="842">
          <cell r="G842" t="str">
            <v>HO0370</v>
          </cell>
          <cell r="H842" t="str">
            <v>CCG125SII-RED TMX125 ALPHA (RED)</v>
          </cell>
          <cell r="I842" t="str">
            <v>HONDA</v>
          </cell>
          <cell r="J842" t="str">
            <v>RED</v>
          </cell>
        </row>
        <row r="843">
          <cell r="G843" t="str">
            <v>YA0255</v>
          </cell>
          <cell r="H843" t="str">
            <v>XMAX BKAK (MATTE LIGHT GRAY/BLACK)</v>
          </cell>
          <cell r="I843" t="str">
            <v>YAMAHA</v>
          </cell>
          <cell r="J843" t="str">
            <v>MATTE LIGHT GRAY/BLACK)</v>
          </cell>
        </row>
        <row r="844">
          <cell r="G844" t="str">
            <v>HO0369</v>
          </cell>
          <cell r="H844" t="str">
            <v>CCG125SII-MAS TMX125 ALPHA (SILVER)</v>
          </cell>
          <cell r="I844" t="str">
            <v>HONDA</v>
          </cell>
          <cell r="J844" t="str">
            <v>SILVER</v>
          </cell>
        </row>
        <row r="845">
          <cell r="G845" t="str">
            <v>SU0200</v>
          </cell>
          <cell r="H845" t="str">
            <v>FW110SC-DBLACK</v>
          </cell>
          <cell r="I845" t="str">
            <v>SUZUKI</v>
          </cell>
          <cell r="J845" t="str">
            <v>DBLACK</v>
          </cell>
        </row>
        <row r="846">
          <cell r="G846" t="str">
            <v>SU0201</v>
          </cell>
          <cell r="H846" t="str">
            <v>FW110SC-DBLUE</v>
          </cell>
          <cell r="I846" t="str">
            <v>SUZUKI</v>
          </cell>
          <cell r="J846" t="str">
            <v>DBLUE</v>
          </cell>
        </row>
        <row r="847">
          <cell r="G847" t="str">
            <v>HO0313</v>
          </cell>
          <cell r="H847" t="str">
            <v>XR150LEKP-RWH (WHITE)</v>
          </cell>
          <cell r="I847" t="str">
            <v>HONDA</v>
          </cell>
          <cell r="J847" t="str">
            <v>WHITE</v>
          </cell>
        </row>
        <row r="848">
          <cell r="G848" t="str">
            <v>SK0021</v>
          </cell>
          <cell r="H848" t="str">
            <v>SG125-8A-1 WIZARD (RED)</v>
          </cell>
          <cell r="I848" t="str">
            <v>SKYGO</v>
          </cell>
          <cell r="J848" t="str">
            <v>RED</v>
          </cell>
        </row>
        <row r="849">
          <cell r="G849" t="str">
            <v>SK0022</v>
          </cell>
          <cell r="H849" t="str">
            <v>SG125-8A-1 WIZARD (BLUE)</v>
          </cell>
          <cell r="I849" t="str">
            <v>SKYGO</v>
          </cell>
          <cell r="J849" t="str">
            <v>BLUE</v>
          </cell>
        </row>
        <row r="850">
          <cell r="G850" t="str">
            <v>SU0202</v>
          </cell>
          <cell r="H850" t="str">
            <v>DS250RL-1YELLOW</v>
          </cell>
          <cell r="I850" t="str">
            <v>SUZUKI</v>
          </cell>
          <cell r="J850" t="str">
            <v>1YELLOW</v>
          </cell>
        </row>
        <row r="851">
          <cell r="G851" t="str">
            <v>SU0203</v>
          </cell>
          <cell r="H851" t="str">
            <v>DS250RL-1BLACK</v>
          </cell>
          <cell r="I851" t="str">
            <v>SUZUKI</v>
          </cell>
          <cell r="J851" t="str">
            <v>1BLACK</v>
          </cell>
        </row>
        <row r="852">
          <cell r="G852" t="str">
            <v>YA0256</v>
          </cell>
          <cell r="H852" t="str">
            <v>XMAX BKAK (MATTE DARK GRAY/BLACK)</v>
          </cell>
          <cell r="I852" t="str">
            <v>YAMAHA</v>
          </cell>
          <cell r="J852" t="str">
            <v>MATTE DARK GRAY/BLACK</v>
          </cell>
        </row>
        <row r="853">
          <cell r="G853" t="str">
            <v>SU0205</v>
          </cell>
          <cell r="H853" t="str">
            <v>GSX250RL- 6MBLCK</v>
          </cell>
          <cell r="I853" t="str">
            <v>SUZUKI</v>
          </cell>
          <cell r="J853" t="str">
            <v>6MBLCK</v>
          </cell>
        </row>
        <row r="854">
          <cell r="G854" t="str">
            <v>HO0383</v>
          </cell>
          <cell r="H854" t="str">
            <v>CFT125MRCS-BK XRM125 MOTARD (BLACK)</v>
          </cell>
          <cell r="I854" t="str">
            <v>HONDA</v>
          </cell>
          <cell r="J854" t="str">
            <v>BLACK</v>
          </cell>
        </row>
        <row r="855">
          <cell r="G855" t="str">
            <v>HO0379</v>
          </cell>
          <cell r="H855" t="str">
            <v>CFT125MSS-RD XRM125 DS (RED/BLACK)</v>
          </cell>
          <cell r="I855" t="str">
            <v>HONDA</v>
          </cell>
          <cell r="J855" t="str">
            <v>RED/BLACK</v>
          </cell>
        </row>
        <row r="856">
          <cell r="G856" t="str">
            <v>HO0381</v>
          </cell>
          <cell r="H856" t="str">
            <v>CFT125MSS-BA XRM125 DS (BLUE/BLACK)</v>
          </cell>
          <cell r="I856" t="str">
            <v>HONDA</v>
          </cell>
          <cell r="J856" t="str">
            <v>BLUE/BLACK</v>
          </cell>
        </row>
        <row r="857">
          <cell r="G857" t="str">
            <v>KA0103</v>
          </cell>
          <cell r="H857" t="str">
            <v>KLX150KSAAN KLX150 (GRAY)</v>
          </cell>
          <cell r="I857" t="str">
            <v>KAWASAKI</v>
          </cell>
          <cell r="J857" t="str">
            <v>(GRAY</v>
          </cell>
        </row>
        <row r="858">
          <cell r="G858" t="str">
            <v>YA0258</v>
          </cell>
          <cell r="H858" t="str">
            <v>MT-15 B8DB (BLACK/DARK GRAY)</v>
          </cell>
          <cell r="I858" t="str">
            <v>YAMAHA</v>
          </cell>
          <cell r="J858" t="str">
            <v>BLACK/DARK GRAY</v>
          </cell>
        </row>
        <row r="859">
          <cell r="G859" t="str">
            <v>HO0380</v>
          </cell>
          <cell r="H859" t="str">
            <v>CFT125MSS-BK XRM125 DS (BLACK)</v>
          </cell>
          <cell r="I859" t="str">
            <v>HONDA</v>
          </cell>
          <cell r="J859" t="str">
            <v>BLACK</v>
          </cell>
        </row>
        <row r="860">
          <cell r="G860" t="str">
            <v>SU0199</v>
          </cell>
          <cell r="H860" t="str">
            <v>UB125NM-A1GRAY BURGMAN STREET</v>
          </cell>
          <cell r="I860" t="str">
            <v>SUZUKI</v>
          </cell>
          <cell r="J860" t="str">
            <v>A1GRAY</v>
          </cell>
        </row>
        <row r="861">
          <cell r="G861" t="str">
            <v>SU0197</v>
          </cell>
          <cell r="H861" t="str">
            <v>UB125NM-A1BLACK BURGMAN STREET</v>
          </cell>
          <cell r="I861" t="str">
            <v>SUZUKI</v>
          </cell>
          <cell r="J861" t="str">
            <v>A1BLACK</v>
          </cell>
        </row>
        <row r="862">
          <cell r="G862" t="str">
            <v>SU0195</v>
          </cell>
          <cell r="H862" t="str">
            <v>UB125LNM-1MSLVR BURGMAN STREET EX</v>
          </cell>
          <cell r="I862" t="str">
            <v>SUZUKI</v>
          </cell>
          <cell r="J862" t="str">
            <v>1MSLVR</v>
          </cell>
        </row>
        <row r="863">
          <cell r="G863" t="str">
            <v>SU0198</v>
          </cell>
          <cell r="H863" t="str">
            <v>UB125NM-A1WHITE BURGMAN STREET</v>
          </cell>
          <cell r="I863" t="str">
            <v>SUZUKI</v>
          </cell>
          <cell r="J863" t="str">
            <v>A1WHITE</v>
          </cell>
        </row>
        <row r="864">
          <cell r="G864" t="str">
            <v>SU0158</v>
          </cell>
          <cell r="H864" t="str">
            <v>GSX150RF-6BLUE</v>
          </cell>
          <cell r="I864" t="str">
            <v>SUZUKI</v>
          </cell>
          <cell r="J864" t="str">
            <v>6BLUE</v>
          </cell>
        </row>
        <row r="865">
          <cell r="G865" t="str">
            <v>HO0382</v>
          </cell>
          <cell r="H865" t="str">
            <v>CFT125MRS-RWH XRM125 DSX (WHITE/BLUE)</v>
          </cell>
          <cell r="I865" t="str">
            <v>HONDA</v>
          </cell>
          <cell r="J865" t="str">
            <v>WHITE/BLUE</v>
          </cell>
        </row>
        <row r="866">
          <cell r="G866" t="str">
            <v>HO0375</v>
          </cell>
          <cell r="H866" t="str">
            <v>ACH110CBFS-PNB BEAT (BLUE/BLACK)</v>
          </cell>
          <cell r="I866" t="str">
            <v>HONDA</v>
          </cell>
          <cell r="J866" t="str">
            <v>BLUE/BLACK</v>
          </cell>
        </row>
        <row r="867">
          <cell r="G867" t="str">
            <v>HO0377</v>
          </cell>
          <cell r="H867" t="str">
            <v>ACH110CBFS3-MG BEAT (GRAY)</v>
          </cell>
          <cell r="I867" t="str">
            <v>HONDA</v>
          </cell>
          <cell r="J867" t="str">
            <v>GRAY</v>
          </cell>
        </row>
        <row r="868">
          <cell r="G868" t="str">
            <v>TR0020</v>
          </cell>
          <cell r="H868" t="str">
            <v>C1AY1SP MAXIMA Z (BLUE)</v>
          </cell>
          <cell r="I868" t="str">
            <v>TRIMOTORS</v>
          </cell>
          <cell r="J868" t="str">
            <v>BLUE</v>
          </cell>
        </row>
        <row r="869">
          <cell r="G869" t="str">
            <v>HO0378</v>
          </cell>
          <cell r="H869" t="str">
            <v>ACH110CBFS3-PW BEAT (WHITE)</v>
          </cell>
          <cell r="I869" t="str">
            <v>HONDA</v>
          </cell>
          <cell r="J869" t="str">
            <v>WHITE</v>
          </cell>
        </row>
        <row r="870">
          <cell r="G870" t="str">
            <v>HO0376</v>
          </cell>
          <cell r="H870" t="str">
            <v>ACH110CBFS-YW BEAT (YELLOW/BLACK)</v>
          </cell>
          <cell r="I870" t="str">
            <v>HONDA</v>
          </cell>
          <cell r="J870" t="str">
            <v>YELLOW/BLACK</v>
          </cell>
        </row>
        <row r="871">
          <cell r="G871" t="str">
            <v>HO0374</v>
          </cell>
          <cell r="H871" t="str">
            <v>ACH110CBFS-RD BEAT (RED/BLACK)</v>
          </cell>
          <cell r="I871" t="str">
            <v>HONDA</v>
          </cell>
          <cell r="J871" t="str">
            <v>RED/BLACK</v>
          </cell>
        </row>
        <row r="872">
          <cell r="G872" t="str">
            <v>HO0373</v>
          </cell>
          <cell r="H872" t="str">
            <v>ACH110CBFS-PG BEAT (GRAY/BLACK)</v>
          </cell>
          <cell r="I872" t="str">
            <v>HONDA</v>
          </cell>
          <cell r="J872" t="str">
            <v>GRAY/BLACK</v>
          </cell>
        </row>
        <row r="873">
          <cell r="G873" t="str">
            <v>HO0384</v>
          </cell>
          <cell r="H873" t="str">
            <v>ZN125MS-VR RS125 (RED/BLACK)</v>
          </cell>
          <cell r="I873" t="str">
            <v>HONDA</v>
          </cell>
          <cell r="J873" t="str">
            <v>RED/BLACK</v>
          </cell>
        </row>
        <row r="874">
          <cell r="G874" t="str">
            <v>HO0385</v>
          </cell>
          <cell r="H874" t="str">
            <v>ZN125MS-MG RS125 (GRAY)</v>
          </cell>
          <cell r="I874" t="str">
            <v>HONDA</v>
          </cell>
          <cell r="J874" t="str">
            <v>GRAY</v>
          </cell>
        </row>
        <row r="875">
          <cell r="G875" t="str">
            <v>YA0260</v>
          </cell>
          <cell r="H875" t="str">
            <v>YZF-R3 BVJJ (BLUE/ MATTE BLUE)</v>
          </cell>
          <cell r="I875" t="str">
            <v>YAMAHA</v>
          </cell>
          <cell r="J875" t="str">
            <v>BLUE/ MATTE BLUE</v>
          </cell>
        </row>
        <row r="876">
          <cell r="G876" t="str">
            <v>TR0023</v>
          </cell>
          <cell r="H876" t="str">
            <v>C1AY1SP MAXIMA Z (RED)</v>
          </cell>
          <cell r="I876" t="str">
            <v>TRIMOTORS</v>
          </cell>
          <cell r="J876" t="str">
            <v>RED</v>
          </cell>
        </row>
        <row r="877">
          <cell r="G877" t="str">
            <v>SU0196</v>
          </cell>
          <cell r="H877" t="str">
            <v>UB125NM-A1RED BURGMAN STREET</v>
          </cell>
          <cell r="I877" t="str">
            <v>SUZUKI</v>
          </cell>
          <cell r="J877" t="str">
            <v>A1RED</v>
          </cell>
        </row>
        <row r="878">
          <cell r="G878" t="str">
            <v>SK0023</v>
          </cell>
          <cell r="H878" t="str">
            <v>ARROW150 (SILVER)</v>
          </cell>
          <cell r="I878" t="str">
            <v>SKYGO</v>
          </cell>
          <cell r="J878" t="str">
            <v>SILVER</v>
          </cell>
        </row>
        <row r="879">
          <cell r="G879" t="str">
            <v>HO0387</v>
          </cell>
          <cell r="H879" t="str">
            <v>ACB160CBTS-MGB CLICK160 (BLACK)</v>
          </cell>
          <cell r="I879" t="str">
            <v>HONDA</v>
          </cell>
          <cell r="J879" t="str">
            <v>BLACK</v>
          </cell>
        </row>
        <row r="880">
          <cell r="G880" t="str">
            <v>HO0386</v>
          </cell>
          <cell r="H880" t="str">
            <v>ACB160CBTS-CS CLICK160 (SILVER/BLACK)</v>
          </cell>
          <cell r="I880" t="str">
            <v>HONDA</v>
          </cell>
          <cell r="J880" t="str">
            <v>SILVER/BLACK</v>
          </cell>
        </row>
        <row r="881">
          <cell r="G881" t="str">
            <v>HO0388</v>
          </cell>
          <cell r="H881" t="str">
            <v>ACB160CBTS-MSR CLICK160 (RED/BLACK</v>
          </cell>
          <cell r="I881" t="str">
            <v>HONDA</v>
          </cell>
          <cell r="J881" t="str">
            <v>RED/BLACK</v>
          </cell>
        </row>
        <row r="882">
          <cell r="G882" t="str">
            <v>SK0024</v>
          </cell>
          <cell r="H882" t="str">
            <v>SG125-8A-1 WIZARD (BLACK)</v>
          </cell>
          <cell r="I882" t="str">
            <v>SKYGO</v>
          </cell>
          <cell r="J882" t="str">
            <v>BLACK</v>
          </cell>
        </row>
        <row r="883">
          <cell r="G883" t="str">
            <v>SU0208</v>
          </cell>
          <cell r="H883" t="str">
            <v>GSX150FRF-8BLACK GIXXER SF 155</v>
          </cell>
          <cell r="I883" t="str">
            <v>SUZUKI</v>
          </cell>
          <cell r="J883" t="str">
            <v>BLACK</v>
          </cell>
        </row>
        <row r="884">
          <cell r="G884" t="str">
            <v>SU0207</v>
          </cell>
          <cell r="H884" t="str">
            <v>GSX150FRFX-8WHITE GIXXER SF 155</v>
          </cell>
          <cell r="I884" t="str">
            <v>SUZUKI</v>
          </cell>
          <cell r="J884" t="str">
            <v>WHITE</v>
          </cell>
        </row>
        <row r="885">
          <cell r="G885" t="str">
            <v>TR0022</v>
          </cell>
          <cell r="H885" t="str">
            <v>C1AY1SP MAXIMA Z (GREEN)</v>
          </cell>
          <cell r="I885" t="str">
            <v>TRIMOTORS</v>
          </cell>
          <cell r="J885" t="str">
            <v>GREEN</v>
          </cell>
        </row>
        <row r="886">
          <cell r="G886" t="str">
            <v>TR0019</v>
          </cell>
          <cell r="H886" t="str">
            <v>C1AY1SP MAXIMA Z (YELLOW)</v>
          </cell>
          <cell r="I886" t="str">
            <v>TRIMOTORS</v>
          </cell>
          <cell r="J886" t="str">
            <v>YELLOW</v>
          </cell>
        </row>
        <row r="887">
          <cell r="G887" t="str">
            <v>KA0105</v>
          </cell>
          <cell r="H887" t="str">
            <v>SN125ZRFNN BRUSKY125 (BLU)</v>
          </cell>
          <cell r="I887" t="str">
            <v>KAWASAKI</v>
          </cell>
          <cell r="J887" t="str">
            <v>BLUE</v>
          </cell>
        </row>
        <row r="888">
          <cell r="G888" t="str">
            <v>KA0106</v>
          </cell>
          <cell r="H888" t="str">
            <v>SN125ZRFNN BRUSKY125 (RED)</v>
          </cell>
          <cell r="I888" t="str">
            <v>KAWASAKI</v>
          </cell>
          <cell r="J888" t="str">
            <v>RED</v>
          </cell>
        </row>
        <row r="889">
          <cell r="G889" t="str">
            <v>TR0028</v>
          </cell>
          <cell r="H889" t="str">
            <v>C1AU021S BAJAJ RE FL236 (RED)</v>
          </cell>
          <cell r="I889" t="str">
            <v>TRIMOTORS</v>
          </cell>
          <cell r="J889" t="str">
            <v>RED</v>
          </cell>
        </row>
        <row r="890">
          <cell r="G890" t="str">
            <v>KA0108</v>
          </cell>
          <cell r="H890" t="str">
            <v>BC175MSFNN BARAKO II KICK (GREY)</v>
          </cell>
          <cell r="I890" t="str">
            <v>KAWASAKI</v>
          </cell>
          <cell r="J890" t="str">
            <v>GREY</v>
          </cell>
        </row>
        <row r="891">
          <cell r="G891" t="str">
            <v>TR0025</v>
          </cell>
          <cell r="H891" t="str">
            <v>C1AU021S BAJAJ RE FL236 (WHITE)</v>
          </cell>
          <cell r="I891" t="str">
            <v>TRIMOTORS</v>
          </cell>
          <cell r="J891" t="str">
            <v>WHITE</v>
          </cell>
        </row>
        <row r="892">
          <cell r="G892" t="str">
            <v>TR0024</v>
          </cell>
          <cell r="H892" t="str">
            <v>C1AU021S BAJAJ RE FL236 (GREEN)</v>
          </cell>
          <cell r="I892" t="str">
            <v>TRIMOTORS</v>
          </cell>
          <cell r="J892" t="str">
            <v>GREEN</v>
          </cell>
        </row>
        <row r="893">
          <cell r="G893" t="str">
            <v>TR0026</v>
          </cell>
          <cell r="H893" t="str">
            <v>C1AU021S BAJAJ RE FL236 (YELLOW)</v>
          </cell>
          <cell r="I893" t="str">
            <v>TRIMOTORS</v>
          </cell>
          <cell r="J893" t="str">
            <v>YELLOW</v>
          </cell>
        </row>
        <row r="894">
          <cell r="G894" t="str">
            <v>KA0107</v>
          </cell>
          <cell r="H894" t="str">
            <v>SN125ZRFNN BRUSKY125 (GLD)</v>
          </cell>
          <cell r="I894" t="str">
            <v>KAWASAKI</v>
          </cell>
          <cell r="J894" t="str">
            <v>GLD</v>
          </cell>
        </row>
        <row r="895">
          <cell r="G895" t="str">
            <v>TR0027</v>
          </cell>
          <cell r="H895" t="str">
            <v>C1AU021S BAJAJ RE FL236 (BLUE)</v>
          </cell>
          <cell r="I895" t="str">
            <v>TRIMOTORS</v>
          </cell>
          <cell r="J895" t="str">
            <v>BLUE</v>
          </cell>
        </row>
        <row r="896">
          <cell r="G896" t="str">
            <v>HO0392</v>
          </cell>
          <cell r="H896" t="str">
            <v>ACF125CBS-PO GIORNO (ORANGE)</v>
          </cell>
          <cell r="I896" t="str">
            <v>HONDA</v>
          </cell>
          <cell r="J896" t="str">
            <v>ORANGE</v>
          </cell>
        </row>
        <row r="897">
          <cell r="G897" t="str">
            <v>HO0391</v>
          </cell>
          <cell r="H897" t="str">
            <v>ACF125CBS-JW GIORNO (WHITE)</v>
          </cell>
          <cell r="I897" t="str">
            <v>HONDA</v>
          </cell>
          <cell r="J897" t="str">
            <v>WHITE</v>
          </cell>
        </row>
        <row r="898">
          <cell r="G898" t="str">
            <v>HO0390</v>
          </cell>
          <cell r="H898" t="str">
            <v>ACF125CBS-VB GIORNO (BEIGE)</v>
          </cell>
          <cell r="I898" t="str">
            <v>HONDA</v>
          </cell>
          <cell r="J898" t="str">
            <v>BEIGE</v>
          </cell>
        </row>
        <row r="899">
          <cell r="G899" t="str">
            <v>HO0393</v>
          </cell>
          <cell r="H899" t="str">
            <v>ACF125CBS-BM GIORNO (BLACK)</v>
          </cell>
          <cell r="I899" t="str">
            <v>HONDA</v>
          </cell>
          <cell r="J899" t="str">
            <v>BLACK</v>
          </cell>
        </row>
        <row r="900">
          <cell r="G900" t="str">
            <v>YA0266</v>
          </cell>
          <cell r="H900" t="str">
            <v>XTZ125 2MC7 (BLUE)</v>
          </cell>
          <cell r="I900" t="str">
            <v>YAMAHA</v>
          </cell>
          <cell r="J900" t="str">
            <v>LUE</v>
          </cell>
        </row>
        <row r="901">
          <cell r="G901" t="str">
            <v>YA0261</v>
          </cell>
          <cell r="H901" t="str">
            <v>NMAX155 ABS BUA1 BLACK</v>
          </cell>
          <cell r="I901" t="str">
            <v>YAMAHA</v>
          </cell>
          <cell r="J901" t="str">
            <v>BLACK</v>
          </cell>
        </row>
        <row r="902">
          <cell r="G902" t="str">
            <v>YA0262</v>
          </cell>
          <cell r="H902" t="str">
            <v>NMAX ABS BUA1 LIGHT GRAY</v>
          </cell>
          <cell r="I902" t="str">
            <v>YAMAHA</v>
          </cell>
          <cell r="J902" t="str">
            <v>LIGHT GRAY</v>
          </cell>
        </row>
        <row r="903">
          <cell r="G903" t="str">
            <v>YA0265</v>
          </cell>
          <cell r="H903" t="str">
            <v>XTZ125 2MC7 (BLACK)</v>
          </cell>
          <cell r="I903" t="str">
            <v>YAMAHA</v>
          </cell>
          <cell r="J903" t="str">
            <v>BLACK</v>
          </cell>
        </row>
        <row r="904">
          <cell r="G904" t="str">
            <v>YA0271</v>
          </cell>
          <cell r="H904" t="str">
            <v>MIO GRAVIS BKV2 (MATTE GREEN)</v>
          </cell>
          <cell r="I904" t="str">
            <v>YAMAHA</v>
          </cell>
          <cell r="J904" t="str">
            <v>MATTE GREEN</v>
          </cell>
        </row>
        <row r="905">
          <cell r="G905" t="str">
            <v>KA0110</v>
          </cell>
          <cell r="H905" t="str">
            <v>KLX150KSBAN KLX150 (GRAY)</v>
          </cell>
          <cell r="I905" t="str">
            <v>KAWASAKI</v>
          </cell>
          <cell r="J905" t="str">
            <v>GRAY</v>
          </cell>
        </row>
        <row r="906">
          <cell r="G906" t="str">
            <v>KA0109</v>
          </cell>
          <cell r="H906" t="str">
            <v>BC175NSFNN BARAKO II ELECTRIC (BLACK)</v>
          </cell>
          <cell r="I906" t="str">
            <v>KAWASAKI</v>
          </cell>
          <cell r="J906" t="str">
            <v>BLACK</v>
          </cell>
        </row>
        <row r="907">
          <cell r="G907" t="str">
            <v>SU0211</v>
          </cell>
          <cell r="H907" t="str">
            <v>FW110D SMASH (E1RED)</v>
          </cell>
          <cell r="I907" t="str">
            <v>SUZUKI</v>
          </cell>
          <cell r="J907" t="str">
            <v>E1RED</v>
          </cell>
        </row>
        <row r="908">
          <cell r="G908" t="str">
            <v>YA0263</v>
          </cell>
          <cell r="H908" t="str">
            <v>NMAX155 TECHMAX BTU1 (BLACK)</v>
          </cell>
          <cell r="I908" t="str">
            <v>YAMAHA</v>
          </cell>
          <cell r="J908" t="str">
            <v>BLACK</v>
          </cell>
        </row>
        <row r="909">
          <cell r="G909" t="str">
            <v>YA0264</v>
          </cell>
          <cell r="H909" t="str">
            <v>NMAX155 TECHMAX BTU1 (MATTE DARK RED/BLACK)</v>
          </cell>
          <cell r="I909" t="str">
            <v>YAMAHA</v>
          </cell>
          <cell r="J909" t="str">
            <v>(MATTE DARK RED/BLACK</v>
          </cell>
        </row>
        <row r="910">
          <cell r="G910" t="str">
            <v>YA0267</v>
          </cell>
          <cell r="H910" t="str">
            <v>MIO GRAVIS BKV3 (MATTE BROWN)</v>
          </cell>
          <cell r="I910" t="str">
            <v>YAMAHA</v>
          </cell>
          <cell r="J910" t="str">
            <v>MATTE BROWN</v>
          </cell>
        </row>
        <row r="911">
          <cell r="G911" t="str">
            <v>YA0268</v>
          </cell>
          <cell r="H911" t="str">
            <v>MIO GRAVIS BKV3 (DARK GRAY)</v>
          </cell>
          <cell r="I911" t="str">
            <v>YAMAHA</v>
          </cell>
          <cell r="J911" t="str">
            <v>DARK GRAY</v>
          </cell>
        </row>
        <row r="912">
          <cell r="G912" t="str">
            <v>SU0209</v>
          </cell>
          <cell r="H912" t="str">
            <v>FW110D SMASH (E1GRAY)</v>
          </cell>
          <cell r="I912" t="str">
            <v>SUZUKI</v>
          </cell>
          <cell r="J912" t="str">
            <v>E1GRAY</v>
          </cell>
        </row>
        <row r="913">
          <cell r="G913" t="str">
            <v>SU0210</v>
          </cell>
          <cell r="H913" t="str">
            <v>FW110D SMASH (E1BLACK)</v>
          </cell>
          <cell r="I913" t="str">
            <v>SUZUKI</v>
          </cell>
          <cell r="J913" t="str">
            <v>E1BLACK</v>
          </cell>
        </row>
        <row r="914">
          <cell r="G914" t="str">
            <v>TR0021</v>
          </cell>
          <cell r="H914" t="str">
            <v>C1AY1SP MAXIMA Z (WHITE)</v>
          </cell>
          <cell r="I914" t="str">
            <v>TRIMOTORS</v>
          </cell>
          <cell r="J914" t="str">
            <v>WHITE</v>
          </cell>
        </row>
        <row r="915">
          <cell r="G915" t="str">
            <v>SU0212</v>
          </cell>
          <cell r="H915" t="str">
            <v>FW110D SMASH (E1GRYGRN)</v>
          </cell>
          <cell r="I915" t="str">
            <v>SUZUKI</v>
          </cell>
          <cell r="J915" t="str">
            <v>E1GRYGRN</v>
          </cell>
        </row>
        <row r="916">
          <cell r="G916" t="str">
            <v>SU0216</v>
          </cell>
          <cell r="H916" t="str">
            <v>GSX150RF-8BLACK</v>
          </cell>
          <cell r="I916" t="str">
            <v>SUZUKI</v>
          </cell>
          <cell r="J916" t="str">
            <v>BLACK</v>
          </cell>
        </row>
        <row r="917">
          <cell r="G917" t="str">
            <v>SU0214</v>
          </cell>
          <cell r="H917" t="str">
            <v>FW110SC-EBLACK</v>
          </cell>
          <cell r="I917" t="str">
            <v>SUZUKI</v>
          </cell>
          <cell r="J917" t="str">
            <v>BLACK</v>
          </cell>
        </row>
        <row r="918">
          <cell r="G918" t="str">
            <v>SU0213</v>
          </cell>
          <cell r="H918" t="str">
            <v>FW110D SMASH (E1BLUEIV)</v>
          </cell>
          <cell r="I918" t="str">
            <v>SUZUKI</v>
          </cell>
          <cell r="J918" t="str">
            <v>BLUE</v>
          </cell>
        </row>
        <row r="919">
          <cell r="G919" t="str">
            <v>HO0398</v>
          </cell>
          <cell r="H919" t="str">
            <v>ACB125CBFTIV-OB CLICK125 ES (BLACK)</v>
          </cell>
          <cell r="I919" t="str">
            <v>HONDA</v>
          </cell>
          <cell r="J919" t="str">
            <v>BLACK</v>
          </cell>
        </row>
        <row r="920">
          <cell r="G920" t="str">
            <v>HO0396</v>
          </cell>
          <cell r="H920" t="str">
            <v>ACB125CBFTII-PG CLICK125 (GRAY/BLACK)</v>
          </cell>
          <cell r="I920" t="str">
            <v>HONDA</v>
          </cell>
          <cell r="J920" t="str">
            <v>GRAY/BLACK</v>
          </cell>
        </row>
        <row r="921">
          <cell r="G921" t="str">
            <v>HO0399</v>
          </cell>
          <cell r="H921" t="str">
            <v>ACB125CBFTIV-PW CLICK125 ES (WHITE)</v>
          </cell>
          <cell r="I921" t="str">
            <v>HONDA</v>
          </cell>
          <cell r="J921" t="str">
            <v>WHITE</v>
          </cell>
        </row>
        <row r="922">
          <cell r="G922" t="str">
            <v>HO0394</v>
          </cell>
          <cell r="H922" t="str">
            <v>ACB125CBFTII-OB CLICK125 (BLACK/GRAY)</v>
          </cell>
          <cell r="I922" t="str">
            <v>HONDA</v>
          </cell>
          <cell r="J922" t="str">
            <v>BLACK/GRAY</v>
          </cell>
        </row>
        <row r="923">
          <cell r="G923" t="str">
            <v>YA0273</v>
          </cell>
          <cell r="H923" t="str">
            <v>MT-15 B8DE (MATTE DARK GRAY)</v>
          </cell>
          <cell r="I923" t="str">
            <v>YAMAHA</v>
          </cell>
          <cell r="J923" t="str">
            <v>MATTE DARK GRAY</v>
          </cell>
        </row>
        <row r="924">
          <cell r="G924" t="str">
            <v>HO0400</v>
          </cell>
          <cell r="H924" t="str">
            <v>ACB125CBFTIV-CR CLICK125 ES (RED)</v>
          </cell>
          <cell r="I924" t="str">
            <v>HONDA</v>
          </cell>
          <cell r="J924" t="str">
            <v>RED</v>
          </cell>
        </row>
        <row r="925">
          <cell r="G925" t="str">
            <v>HO0401</v>
          </cell>
          <cell r="H925" t="str">
            <v>XR150LEKS-BK (BLACK)</v>
          </cell>
          <cell r="I925" t="str">
            <v>HONDA</v>
          </cell>
          <cell r="J925" t="str">
            <v>BLACK</v>
          </cell>
        </row>
        <row r="926">
          <cell r="G926" t="str">
            <v>HO0395</v>
          </cell>
          <cell r="H926" t="str">
            <v>ACB125CBFTII-PW CLICK125 (WHITE/BLACK)</v>
          </cell>
          <cell r="I926" t="str">
            <v>HONDA</v>
          </cell>
          <cell r="J926" t="str">
            <v>WHITE/BLACK</v>
          </cell>
        </row>
        <row r="927">
          <cell r="G927" t="str">
            <v>HO0397</v>
          </cell>
          <cell r="H927" t="str">
            <v>ACB125CBFTII-SB CLICK125 (BLUE/GRAY)</v>
          </cell>
          <cell r="I927" t="str">
            <v>HONDA</v>
          </cell>
          <cell r="J927" t="str">
            <v>BLUE/GRAY</v>
          </cell>
        </row>
        <row r="928">
          <cell r="G928" t="str">
            <v>YA0259</v>
          </cell>
          <cell r="H928" t="str">
            <v>MT-15 B8DB (MATTE DARK GRAY/BLACK)</v>
          </cell>
          <cell r="I928" t="str">
            <v>YAMAHA</v>
          </cell>
          <cell r="J928" t="str">
            <v>MATTE DARK GRAY/BLACK</v>
          </cell>
        </row>
        <row r="929">
          <cell r="G929" t="str">
            <v>YA0276</v>
          </cell>
          <cell r="H929" t="str">
            <v>XSR155 BBSE (BLACK)</v>
          </cell>
          <cell r="I929" t="str">
            <v>YAMAHA</v>
          </cell>
          <cell r="J929" t="str">
            <v>BLACK</v>
          </cell>
        </row>
        <row r="930">
          <cell r="G930" t="str">
            <v>HO0406</v>
          </cell>
          <cell r="H930" t="str">
            <v>WW160SS-FW PCX160 ROADSYNC (WHITE)</v>
          </cell>
          <cell r="I930" t="str">
            <v>HONDA</v>
          </cell>
          <cell r="J930" t="str">
            <v>WHITE</v>
          </cell>
        </row>
        <row r="931">
          <cell r="G931" t="str">
            <v>HO0409</v>
          </cell>
          <cell r="H931" t="str">
            <v>WW160S-FW PCX160 STANDARD (WHITE)</v>
          </cell>
          <cell r="I931" t="str">
            <v>HONDA</v>
          </cell>
          <cell r="J931" t="str">
            <v>WHITE</v>
          </cell>
        </row>
        <row r="932">
          <cell r="G932" t="str">
            <v>HO0408</v>
          </cell>
          <cell r="H932" t="str">
            <v>WW160S-MBS PCX160 STANDARD (SILVER)</v>
          </cell>
          <cell r="I932" t="str">
            <v>HONDA</v>
          </cell>
          <cell r="J932" t="str">
            <v>SILVER</v>
          </cell>
        </row>
        <row r="933">
          <cell r="G933" t="str">
            <v>HO0405</v>
          </cell>
          <cell r="H933" t="str">
            <v>WW160SS-BM PCX160 ROADSYNC (BALCK)</v>
          </cell>
          <cell r="I933" t="str">
            <v>HONDA</v>
          </cell>
          <cell r="J933" t="str">
            <v>BLACK</v>
          </cell>
        </row>
        <row r="934">
          <cell r="G934" t="str">
            <v>HO0407</v>
          </cell>
          <cell r="H934" t="str">
            <v>WW160S-VM PCX160 STANDARD (RED)</v>
          </cell>
          <cell r="I934" t="str">
            <v>HONDA</v>
          </cell>
          <cell r="J934" t="str">
            <v>RED</v>
          </cell>
        </row>
        <row r="935">
          <cell r="G935" t="str">
            <v>HO0402</v>
          </cell>
          <cell r="H935" t="str">
            <v>XR150LEKS-RHW (WHITE)</v>
          </cell>
          <cell r="I935" t="str">
            <v>HONDA</v>
          </cell>
          <cell r="J935" t="str">
            <v>WHITE</v>
          </cell>
        </row>
        <row r="936">
          <cell r="G936" t="str">
            <v>YA0280</v>
          </cell>
          <cell r="H936" t="str">
            <v>YZF-R3 BRAE (BLUE/BLACK)</v>
          </cell>
          <cell r="I936" t="str">
            <v>YAMAHA</v>
          </cell>
          <cell r="J936" t="str">
            <v>BLUE/BLACK</v>
          </cell>
        </row>
        <row r="937">
          <cell r="G937" t="str">
            <v>HO0403</v>
          </cell>
          <cell r="H937" t="str">
            <v>CRF300LS CRF300L (RED)</v>
          </cell>
          <cell r="I937" t="str">
            <v>HONDA</v>
          </cell>
          <cell r="J937" t="str">
            <v>RED</v>
          </cell>
        </row>
        <row r="938">
          <cell r="G938" t="str">
            <v>SU0206</v>
          </cell>
          <cell r="H938" t="str">
            <v>GSX250RL- 6BLUE</v>
          </cell>
          <cell r="I938" t="str">
            <v>SUZUKI</v>
          </cell>
          <cell r="J938" t="str">
            <v>BLUE</v>
          </cell>
        </row>
        <row r="939">
          <cell r="G939" t="str">
            <v>YA0274</v>
          </cell>
          <cell r="H939" t="str">
            <v>B3MH WR155R (BLUE)</v>
          </cell>
          <cell r="I939" t="str">
            <v>YAMAHA</v>
          </cell>
          <cell r="J939" t="str">
            <v>BLUE</v>
          </cell>
        </row>
        <row r="940">
          <cell r="G940" t="str">
            <v>SK0027</v>
          </cell>
          <cell r="H940" t="str">
            <v>SG150T-8G BOLT150 (GOLDEN BROWN)</v>
          </cell>
          <cell r="I940" t="str">
            <v>SKYGO</v>
          </cell>
          <cell r="J940" t="str">
            <v>GOLDEN BROWN</v>
          </cell>
        </row>
        <row r="941">
          <cell r="G941" t="str">
            <v>SK0029</v>
          </cell>
          <cell r="H941" t="str">
            <v>SG150T-8U LANCE150 (WHITE)</v>
          </cell>
          <cell r="I941" t="str">
            <v>SKYGO</v>
          </cell>
          <cell r="J941" t="str">
            <v>WHITE</v>
          </cell>
        </row>
        <row r="942">
          <cell r="G942" t="str">
            <v>HO0413</v>
          </cell>
          <cell r="H942" t="str">
            <v>NVA110BTII-BK NAVI(BLACK)</v>
          </cell>
          <cell r="I942" t="str">
            <v>HONDA</v>
          </cell>
          <cell r="J942" t="str">
            <v>BLACK</v>
          </cell>
        </row>
        <row r="943">
          <cell r="G943" t="str">
            <v>SK0028</v>
          </cell>
          <cell r="H943" t="str">
            <v>SG150T-8U LANCE150 (BLACK)</v>
          </cell>
          <cell r="I943" t="str">
            <v>SKYGO</v>
          </cell>
          <cell r="J943" t="str">
            <v>BLACK</v>
          </cell>
        </row>
        <row r="944">
          <cell r="G944" t="str">
            <v>KA0114</v>
          </cell>
          <cell r="H944" t="str">
            <v>KLX150KTAAN(BLACK)</v>
          </cell>
          <cell r="I944" t="str">
            <v>KAWASAKI</v>
          </cell>
          <cell r="J944" t="str">
            <v>BLACK</v>
          </cell>
        </row>
        <row r="945">
          <cell r="G945" t="str">
            <v>HO0415</v>
          </cell>
          <cell r="H945" t="str">
            <v>NVA110BTII-RG NAVI(GREEN/BLACK)</v>
          </cell>
          <cell r="I945" t="str">
            <v>HONDA</v>
          </cell>
          <cell r="J945" t="str">
            <v>GREEN/BLACK</v>
          </cell>
        </row>
        <row r="946">
          <cell r="G946" t="str">
            <v>YA0272</v>
          </cell>
          <cell r="H946" t="str">
            <v>MT-15 B8DE (MATTE LIGHT GRAY)</v>
          </cell>
          <cell r="I946" t="str">
            <v>YAMAHA</v>
          </cell>
          <cell r="J946" t="str">
            <v>MATTE LIGHT GRAY</v>
          </cell>
        </row>
        <row r="947">
          <cell r="G947" t="str">
            <v>SU0218</v>
          </cell>
          <cell r="H947" t="str">
            <v>UB125LNM-1WHITE BURGMAN STREET EX(WHITE)</v>
          </cell>
          <cell r="I947" t="str">
            <v>SUZUKI</v>
          </cell>
          <cell r="J947" t="str">
            <v>WHITE</v>
          </cell>
        </row>
        <row r="948">
          <cell r="G948" t="str">
            <v>SU0215</v>
          </cell>
          <cell r="H948" t="str">
            <v>FW110SC-EBLUE</v>
          </cell>
          <cell r="I948" t="str">
            <v>SUZUKI</v>
          </cell>
          <cell r="J948" t="str">
            <v>EBLUE</v>
          </cell>
        </row>
        <row r="949">
          <cell r="G949" t="str">
            <v>KA0113</v>
          </cell>
          <cell r="H949" t="str">
            <v>LX300C KLX300R (GREEN)</v>
          </cell>
          <cell r="I949" t="str">
            <v>KAWASAKI</v>
          </cell>
          <cell r="J949" t="str">
            <v>GREEN</v>
          </cell>
        </row>
        <row r="950">
          <cell r="G950" t="str">
            <v>HO0410</v>
          </cell>
          <cell r="H950" t="str">
            <v>CBR150RASVII-WR CBR150R (RED)</v>
          </cell>
          <cell r="I950" t="str">
            <v>HONDA</v>
          </cell>
          <cell r="J950" t="str">
            <v>RED</v>
          </cell>
        </row>
        <row r="951">
          <cell r="G951" t="str">
            <v>HO0411</v>
          </cell>
          <cell r="H951" t="str">
            <v>ADV350ASIII-RM-(RED)</v>
          </cell>
          <cell r="I951" t="str">
            <v>HONDA</v>
          </cell>
          <cell r="J951" t="str">
            <v>RED</v>
          </cell>
        </row>
        <row r="952">
          <cell r="G952" t="str">
            <v>HO0412</v>
          </cell>
          <cell r="H952" t="str">
            <v>ADV350ASIII-RM-(BLACK)</v>
          </cell>
          <cell r="I952" t="str">
            <v>HONDA</v>
          </cell>
          <cell r="J952" t="str">
            <v>BLACK</v>
          </cell>
        </row>
        <row r="953">
          <cell r="G953" t="str">
            <v>YA0285</v>
          </cell>
          <cell r="H953" t="str">
            <v>MIO AEROX D541(BLACK)</v>
          </cell>
          <cell r="I953" t="str">
            <v>YAMAHA</v>
          </cell>
          <cell r="J953" t="str">
            <v>BLACK</v>
          </cell>
        </row>
        <row r="954">
          <cell r="G954" t="str">
            <v>KA0112</v>
          </cell>
          <cell r="H954" t="str">
            <v>BC175LSFNN BARAKO III ELECTRIC START(BLUE)</v>
          </cell>
          <cell r="I954" t="str">
            <v>KAWASAKI</v>
          </cell>
          <cell r="J954" t="str">
            <v>BLUE</v>
          </cell>
        </row>
        <row r="955">
          <cell r="G955" t="str">
            <v>YA0282</v>
          </cell>
          <cell r="H955" t="str">
            <v>MIO FAZZIO BRV4 (LIGHT GREEN)</v>
          </cell>
          <cell r="I955" t="str">
            <v>YAMAHA</v>
          </cell>
          <cell r="J955" t="str">
            <v>LIGHT GREEN</v>
          </cell>
        </row>
        <row r="956">
          <cell r="G956" t="str">
            <v>HO0417</v>
          </cell>
          <cell r="H956" t="str">
            <v>EVP4S CUV e:(WHITE)</v>
          </cell>
          <cell r="I956" t="str">
            <v>HONDA</v>
          </cell>
          <cell r="J956" t="str">
            <v>WHITE</v>
          </cell>
        </row>
        <row r="957">
          <cell r="G957" t="str">
            <v>YA0284</v>
          </cell>
          <cell r="H957" t="str">
            <v>MIO AEROX SP D551(MATTE BLUE)</v>
          </cell>
          <cell r="I957" t="str">
            <v>YAMAHA</v>
          </cell>
          <cell r="J957" t="str">
            <v>MATTE BLUE</v>
          </cell>
        </row>
        <row r="958">
          <cell r="G958" t="str">
            <v>YA0281</v>
          </cell>
          <cell r="H958" t="str">
            <v>MIO FAZZIO BRV4 (BLACK)</v>
          </cell>
          <cell r="I958" t="str">
            <v>YAMAHA</v>
          </cell>
          <cell r="J958" t="str">
            <v>BLACK</v>
          </cell>
        </row>
        <row r="959">
          <cell r="G959" t="str">
            <v>HO0418</v>
          </cell>
          <cell r="H959" t="str">
            <v>EVP1P EM1 e:(WHITE)</v>
          </cell>
          <cell r="I959" t="str">
            <v>HONDA</v>
          </cell>
          <cell r="J959" t="str">
            <v>WHITE</v>
          </cell>
        </row>
        <row r="960">
          <cell r="G960" t="str">
            <v>YA0286</v>
          </cell>
          <cell r="H960" t="str">
            <v>MIO AEROX D541(LIGHT BLUE)</v>
          </cell>
          <cell r="I960" t="str">
            <v>YAMAHA</v>
          </cell>
          <cell r="J960" t="str">
            <v>LIGHT BLUE</v>
          </cell>
        </row>
        <row r="961">
          <cell r="G961" t="str">
            <v>YA0287</v>
          </cell>
          <cell r="H961" t="str">
            <v>MIO AEROX D541(BLUE/BLACK)</v>
          </cell>
          <cell r="I961" t="str">
            <v>YAMAHA</v>
          </cell>
          <cell r="J961" t="str">
            <v>BLUE/BLACK</v>
          </cell>
        </row>
        <row r="962">
          <cell r="G962" t="str">
            <v>YA0283</v>
          </cell>
          <cell r="H962" t="str">
            <v>MIO FAZZIO BRV4 (YELLOWISH WHITE)</v>
          </cell>
          <cell r="I962" t="str">
            <v>YAMAHA</v>
          </cell>
          <cell r="J962" t="str">
            <v>YELLOWISH WHITE</v>
          </cell>
        </row>
        <row r="963">
          <cell r="G963" t="str">
            <v>SU0219</v>
          </cell>
          <cell r="H963" t="str">
            <v>UZ125NEY-1BLACK</v>
          </cell>
          <cell r="I963" t="str">
            <v>SUZUKI</v>
          </cell>
          <cell r="J963" t="str">
            <v>BLACK</v>
          </cell>
        </row>
        <row r="964">
          <cell r="G964" t="str">
            <v>SU0220</v>
          </cell>
          <cell r="H964" t="str">
            <v>UZ125NEY-1GREEN</v>
          </cell>
          <cell r="I964" t="str">
            <v>SUZUKI</v>
          </cell>
          <cell r="J964" t="str">
            <v>GREEN</v>
          </cell>
        </row>
        <row r="965">
          <cell r="G965" t="str">
            <v>SU0221</v>
          </cell>
          <cell r="H965" t="str">
            <v>UZ125NEY-1WHITE</v>
          </cell>
          <cell r="I965" t="str">
            <v>SUZUKI</v>
          </cell>
          <cell r="J965" t="str">
            <v>WHITE</v>
          </cell>
        </row>
        <row r="966">
          <cell r="G966" t="str">
            <v>HO0416</v>
          </cell>
          <cell r="H966" t="str">
            <v>NVA110BTII-SW NAVI(WHITE/BLACK)</v>
          </cell>
          <cell r="I966" t="str">
            <v>HONDA</v>
          </cell>
          <cell r="J966" t="str">
            <v>WHITE/BLACK</v>
          </cell>
        </row>
        <row r="967">
          <cell r="G967" t="str">
            <v>HO0427</v>
          </cell>
          <cell r="H967" t="str">
            <v>CRF150LTIII (WHITE/BLACK)</v>
          </cell>
          <cell r="I967" t="str">
            <v>HONDA</v>
          </cell>
          <cell r="J967" t="str">
            <v>WHITE/BLACK</v>
          </cell>
        </row>
        <row r="968">
          <cell r="G968" t="str">
            <v>HO0428</v>
          </cell>
          <cell r="H968" t="str">
            <v>CRF150LTIV (BLACK)</v>
          </cell>
          <cell r="I968" t="str">
            <v>HONDA</v>
          </cell>
          <cell r="J968" t="str">
            <v>BLACK</v>
          </cell>
        </row>
        <row r="969">
          <cell r="G969" t="str">
            <v>YA0275</v>
          </cell>
          <cell r="H969" t="str">
            <v>B3MH WR155R (BLACK)</v>
          </cell>
          <cell r="I969" t="str">
            <v>YAMAHA</v>
          </cell>
          <cell r="J969" t="str">
            <v>BLACK</v>
          </cell>
        </row>
        <row r="970">
          <cell r="G970" t="str">
            <v>HO0426</v>
          </cell>
          <cell r="H970" t="str">
            <v>CRF150LT (RED)</v>
          </cell>
          <cell r="I970" t="str">
            <v>HONDA</v>
          </cell>
          <cell r="J970" t="str">
            <v>RED</v>
          </cell>
        </row>
        <row r="971">
          <cell r="G971" t="str">
            <v>YA0288</v>
          </cell>
          <cell r="H971" t="str">
            <v>XMAX BSSH-010B (GRAY/MATTE BLACK)</v>
          </cell>
          <cell r="I971" t="str">
            <v>YAMAHA</v>
          </cell>
          <cell r="J971" t="str">
            <v>GRAY/MATTE BLACK</v>
          </cell>
        </row>
        <row r="972">
          <cell r="G972" t="str">
            <v>KA0116</v>
          </cell>
          <cell r="H972" t="str">
            <v>BRUSKY125-SN125ZSFNN (BLUE)</v>
          </cell>
          <cell r="I972" t="str">
            <v>KAWASAKI</v>
          </cell>
          <cell r="J972" t="str">
            <v>BLUE</v>
          </cell>
        </row>
        <row r="973">
          <cell r="G973" t="str">
            <v>KA0115</v>
          </cell>
          <cell r="H973" t="str">
            <v>BRUSKY125-SN125ZSFNN (BLACK)</v>
          </cell>
          <cell r="I973" t="str">
            <v>KAWASAKI</v>
          </cell>
          <cell r="J973" t="str">
            <v>BLACK</v>
          </cell>
        </row>
        <row r="974">
          <cell r="G974" t="str">
            <v>KA0117</v>
          </cell>
          <cell r="H974" t="str">
            <v>BRUSKY125-SN125ZSFNN (WHITE)</v>
          </cell>
          <cell r="I974" t="str">
            <v>KAWASAKI</v>
          </cell>
          <cell r="J974" t="str">
            <v>WHITE</v>
          </cell>
        </row>
        <row r="975">
          <cell r="G975" t="str">
            <v>SU0230</v>
          </cell>
          <cell r="H975" t="str">
            <v>SMASH FI (SPOKE/DRUM) FV110LA - CRED (RED/BLACK)</v>
          </cell>
          <cell r="I975" t="str">
            <v>SUZUKI</v>
          </cell>
          <cell r="J975" t="str">
            <v>RED/BLACK</v>
          </cell>
        </row>
        <row r="976">
          <cell r="G976" t="str">
            <v>SU0232</v>
          </cell>
          <cell r="H976" t="str">
            <v>SMASH FI (SPOKE/DRUM) FV110LA - CBLACK (BLACK)</v>
          </cell>
          <cell r="I976" t="str">
            <v>SUZUKI</v>
          </cell>
          <cell r="J976" t="str">
            <v>BLACK</v>
          </cell>
        </row>
        <row r="977">
          <cell r="G977" t="str">
            <v>YA0289</v>
          </cell>
          <cell r="H977" t="str">
            <v>XMAX BSSH-010E (MATTE BLACK)</v>
          </cell>
          <cell r="I977" t="str">
            <v>YAMAHA</v>
          </cell>
          <cell r="J977" t="str">
            <v>MATTE BLACK</v>
          </cell>
        </row>
        <row r="978">
          <cell r="G978" t="str">
            <v>HO0431</v>
          </cell>
          <cell r="H978" t="str">
            <v>CLICK160 -ACB160CBTT-SILVER</v>
          </cell>
          <cell r="I978" t="str">
            <v>HONDA</v>
          </cell>
          <cell r="J978" t="str">
            <v>SILVER</v>
          </cell>
        </row>
        <row r="979">
          <cell r="G979" t="str">
            <v>HO0429</v>
          </cell>
          <cell r="H979" t="str">
            <v>CLICK160 -ACB160CBTT-BLACK</v>
          </cell>
          <cell r="I979" t="str">
            <v>HONDA</v>
          </cell>
          <cell r="J979" t="str">
            <v>BLACK</v>
          </cell>
        </row>
        <row r="980">
          <cell r="G980" t="str">
            <v>HO0430</v>
          </cell>
          <cell r="H980" t="str">
            <v>CLICK160- ACB160CBTT-WHITE</v>
          </cell>
          <cell r="I980" t="str">
            <v>HONDA</v>
          </cell>
          <cell r="J980" t="str">
            <v>WHITE</v>
          </cell>
        </row>
        <row r="981">
          <cell r="G981" t="str">
            <v>SU0225</v>
          </cell>
          <cell r="H981" t="str">
            <v>FU150RF-9IVORY/GRAY (IVORY/GRAY)</v>
          </cell>
          <cell r="I981" t="str">
            <v>SUZUKI</v>
          </cell>
          <cell r="J981" t="str">
            <v>IVORY/GRAY</v>
          </cell>
        </row>
        <row r="982">
          <cell r="G982" t="str">
            <v>SU0226</v>
          </cell>
          <cell r="H982" t="str">
            <v>FU150RF-9GRAY/BLACK (GRAY/BLACK)</v>
          </cell>
          <cell r="I982" t="str">
            <v>SUZUKI</v>
          </cell>
          <cell r="J982" t="str">
            <v>GRAY/BLACK</v>
          </cell>
        </row>
        <row r="983">
          <cell r="G983" t="str">
            <v>SU0223</v>
          </cell>
          <cell r="H983" t="str">
            <v>FU150RF-9BLUE/GRAY (BLUE/GRAY)</v>
          </cell>
          <cell r="I983" t="str">
            <v>SUZUKI</v>
          </cell>
          <cell r="J983" t="str">
            <v>BLUE/GRAY</v>
          </cell>
        </row>
        <row r="984">
          <cell r="G984" t="str">
            <v>SU0224</v>
          </cell>
          <cell r="H984" t="str">
            <v>FU150RF-9RED/BLACK(RED/BLACK)</v>
          </cell>
          <cell r="I984" t="str">
            <v>SUZUKI</v>
          </cell>
          <cell r="J984" t="str">
            <v>RED/BLACK</v>
          </cell>
        </row>
        <row r="985">
          <cell r="G985" t="str">
            <v>SU0228</v>
          </cell>
          <cell r="H985" t="str">
            <v>FU150RL-9RED/BLACK (RED/BLACK)</v>
          </cell>
          <cell r="I985" t="str">
            <v>SUZUKI</v>
          </cell>
          <cell r="J985" t="str">
            <v>RED/BLACK</v>
          </cell>
        </row>
        <row r="986">
          <cell r="G986" t="str">
            <v>SU0227</v>
          </cell>
          <cell r="H986" t="str">
            <v>FU150RL-9SILVER/YELLOW (SILVER/YELLOW)</v>
          </cell>
          <cell r="I986" t="str">
            <v>SUZUKI</v>
          </cell>
          <cell r="J986" t="str">
            <v>SILVER/YELLOW</v>
          </cell>
        </row>
        <row r="987">
          <cell r="G987" t="str">
            <v>SU0231</v>
          </cell>
          <cell r="H987" t="str">
            <v>SMASH FI (SPOKE/DRUM) FV110LA - CBLUE (BLUE/BLACK)</v>
          </cell>
          <cell r="I987" t="str">
            <v>SUZUKI</v>
          </cell>
          <cell r="J987" t="str">
            <v>BLUE/BLACK</v>
          </cell>
        </row>
        <row r="988">
          <cell r="G988" t="str">
            <v>HO0432</v>
          </cell>
          <cell r="H988" t="str">
            <v>AFP110SFT-MB WAVE110 (DISC)</v>
          </cell>
          <cell r="I988" t="str">
            <v>HONDA</v>
          </cell>
          <cell r="J988" t="str">
            <v>MAT GALAXY BLACK METALLIC</v>
          </cell>
        </row>
        <row r="989">
          <cell r="G989" t="str">
            <v>SK0031</v>
          </cell>
          <cell r="H989" t="str">
            <v>SG150T-8G BOLT150 (BLACK/ SILVER)</v>
          </cell>
          <cell r="I989" t="str">
            <v>SKYGO</v>
          </cell>
          <cell r="J989" t="str">
            <v>BLACK/SILVER</v>
          </cell>
        </row>
        <row r="990">
          <cell r="G990" t="str">
            <v>SU0222</v>
          </cell>
          <cell r="H990" t="str">
            <v>UZ125NES-1BLUE(BLUE)</v>
          </cell>
          <cell r="I990" t="str">
            <v>SUZUKI</v>
          </cell>
          <cell r="J990" t="str">
            <v>BLUE</v>
          </cell>
        </row>
        <row r="991">
          <cell r="G991" t="str">
            <v>HO0422</v>
          </cell>
          <cell r="H991" t="str">
            <v>ACH110CBFT3-(SILVER)</v>
          </cell>
          <cell r="I991" t="str">
            <v>HONDA</v>
          </cell>
          <cell r="J991" t="str">
            <v>SILVER</v>
          </cell>
        </row>
        <row r="992">
          <cell r="G992" t="str">
            <v>HO0421</v>
          </cell>
          <cell r="H992" t="str">
            <v>ACH110CBFT3-(WHITE)</v>
          </cell>
          <cell r="I992" t="str">
            <v>HONDA</v>
          </cell>
          <cell r="J992" t="str">
            <v>WHITE</v>
          </cell>
        </row>
        <row r="993">
          <cell r="G993" t="str">
            <v>HO0423</v>
          </cell>
          <cell r="H993" t="str">
            <v>ACH110CBFT-(GRAY/BLACK)</v>
          </cell>
          <cell r="I993" t="str">
            <v>HONDA</v>
          </cell>
          <cell r="J993" t="str">
            <v>GRAY/BLACK</v>
          </cell>
        </row>
        <row r="994">
          <cell r="G994" t="str">
            <v>HO0420</v>
          </cell>
          <cell r="H994" t="str">
            <v>ACH110CBFT3 - (GRAY)</v>
          </cell>
          <cell r="I994" t="str">
            <v>HONDA</v>
          </cell>
          <cell r="J994" t="str">
            <v>GRAY</v>
          </cell>
        </row>
        <row r="995">
          <cell r="G995" t="str">
            <v>YA0296</v>
          </cell>
          <cell r="H995" t="str">
            <v>MIO I125 BB3A (MATTE GREEN/MATTE BROWN)</v>
          </cell>
          <cell r="I995" t="str">
            <v>YAMAHA</v>
          </cell>
          <cell r="J995" t="str">
            <v>MATTE GREEN/MATTE BROWN</v>
          </cell>
        </row>
        <row r="996">
          <cell r="G996" t="str">
            <v>YA0290</v>
          </cell>
          <cell r="H996" t="str">
            <v>NMAX155 ABS BUA2 (BLACK)</v>
          </cell>
          <cell r="I996" t="str">
            <v>YAMAHA</v>
          </cell>
          <cell r="J996" t="str">
            <v>BLACK</v>
          </cell>
        </row>
        <row r="997">
          <cell r="G997" t="str">
            <v>HO0442</v>
          </cell>
          <cell r="H997" t="str">
            <v>CLICK125 (SMART EDITION) ACB125CBTT-BP (BROWN)</v>
          </cell>
          <cell r="I997" t="str">
            <v>HONDA</v>
          </cell>
          <cell r="J997" t="str">
            <v>BROWN</v>
          </cell>
        </row>
        <row r="998">
          <cell r="G998" t="str">
            <v>YA0292</v>
          </cell>
          <cell r="H998" t="str">
            <v>NMAX155 TECHMAX BTU2 (BLACK)</v>
          </cell>
          <cell r="I998" t="str">
            <v>YAMAHA</v>
          </cell>
          <cell r="J998" t="str">
            <v>BLACK</v>
          </cell>
        </row>
        <row r="999">
          <cell r="G999" t="str">
            <v>YA0291</v>
          </cell>
          <cell r="H999" t="str">
            <v>NMAX155 ABS BUA2 (MATTE DARK GRAY)</v>
          </cell>
          <cell r="I999" t="str">
            <v>YAMAHA</v>
          </cell>
          <cell r="J999" t="str">
            <v>MATTE DARK GRAY</v>
          </cell>
        </row>
        <row r="1000">
          <cell r="G1000" t="str">
            <v>HO0441</v>
          </cell>
          <cell r="H1000" t="str">
            <v>CLICK125 FI (SMART EDITION) ACB125CBTT-MG (GRAY)</v>
          </cell>
          <cell r="I1000" t="str">
            <v>HONDA</v>
          </cell>
          <cell r="J1000" t="str">
            <v>GRAY</v>
          </cell>
        </row>
        <row r="1001">
          <cell r="G1001" t="str">
            <v>YA0294</v>
          </cell>
          <cell r="H1001" t="str">
            <v>PG-1 BNR2 (LIGHT BLUE)</v>
          </cell>
          <cell r="I1001" t="str">
            <v>YAMAHA</v>
          </cell>
          <cell r="J1001" t="str">
            <v>LIGHT BLUE</v>
          </cell>
        </row>
        <row r="1002">
          <cell r="G1002" t="str">
            <v>HO0439</v>
          </cell>
          <cell r="H1002" t="str">
            <v>CLICK 125 FI (STD) ACB125CBFT-PG (GRAY/BLACK)</v>
          </cell>
          <cell r="I1002" t="str">
            <v>HONDA</v>
          </cell>
          <cell r="J1002" t="str">
            <v>GRAY/BLACK</v>
          </cell>
        </row>
        <row r="1003">
          <cell r="G1003" t="str">
            <v>YA0297</v>
          </cell>
          <cell r="H1003" t="str">
            <v>MIO I125 BB3A (MATTE WHITE/MATTE BLACK)</v>
          </cell>
          <cell r="I1003" t="str">
            <v>YAMAHA</v>
          </cell>
          <cell r="J1003" t="str">
            <v>MATTE WHITE/MATTE BLACK</v>
          </cell>
        </row>
        <row r="1004">
          <cell r="G1004" t="str">
            <v>YA0295</v>
          </cell>
          <cell r="H1004" t="str">
            <v>MIO I125 BB3A (MATTE BLUE)</v>
          </cell>
          <cell r="I1004" t="str">
            <v>YAMAHA</v>
          </cell>
          <cell r="J1004" t="str">
            <v>MATTE BLUE</v>
          </cell>
        </row>
        <row r="1005">
          <cell r="G1005" t="str">
            <v>HO0433</v>
          </cell>
          <cell r="H1005" t="str">
            <v>ADV160AT-GB (BLACK)</v>
          </cell>
          <cell r="I1005" t="str">
            <v>HONDA</v>
          </cell>
          <cell r="J1005" t="str">
            <v>BLACK</v>
          </cell>
        </row>
        <row r="1006">
          <cell r="G1006" t="str">
            <v>HO0436</v>
          </cell>
          <cell r="H1006" t="str">
            <v>ADV160ATIII-WC (WHITE)</v>
          </cell>
          <cell r="I1006" t="str">
            <v>HONDA</v>
          </cell>
          <cell r="J1006" t="str">
            <v>WHITE</v>
          </cell>
        </row>
        <row r="1007">
          <cell r="G1007" t="str">
            <v>HO0438</v>
          </cell>
          <cell r="H1007" t="str">
            <v>CLICK 125 (STD) ACB125CBFT-OB (BLACK)</v>
          </cell>
          <cell r="I1007" t="str">
            <v>HONDA</v>
          </cell>
          <cell r="J1007" t="str">
            <v>BLACK</v>
          </cell>
        </row>
        <row r="1008">
          <cell r="G1008" t="str">
            <v>YA0293</v>
          </cell>
          <cell r="H1008" t="str">
            <v>NMAX155 TECHMAX BTU2 (GRAY)</v>
          </cell>
          <cell r="I1008" t="str">
            <v>YAMAHA</v>
          </cell>
          <cell r="J1008" t="str">
            <v>GRAY</v>
          </cell>
        </row>
        <row r="1009">
          <cell r="G1009" t="str">
            <v>YA0298</v>
          </cell>
          <cell r="H1009" t="str">
            <v>LEXI 155 D7H1 (BLACK/MATTE BLACK)</v>
          </cell>
          <cell r="I1009" t="str">
            <v>YAMAHA</v>
          </cell>
          <cell r="J1009" t="str">
            <v>BLACK/MATTE BLACK</v>
          </cell>
        </row>
        <row r="1010">
          <cell r="G1010" t="str">
            <v>HO0435</v>
          </cell>
          <cell r="H1010" t="str">
            <v>ADV160AT-MG (GREEN)</v>
          </cell>
          <cell r="I1010" t="str">
            <v>HONDA</v>
          </cell>
          <cell r="J1010" t="str">
            <v>GREEN</v>
          </cell>
        </row>
        <row r="1011">
          <cell r="G1011" t="str">
            <v>HO0440</v>
          </cell>
          <cell r="H1011" t="str">
            <v>CLICK 125 (STD) ACB125CBFT-PW (WHITE/BLACK)</v>
          </cell>
          <cell r="I1011" t="str">
            <v>HONDA</v>
          </cell>
          <cell r="J1011" t="str">
            <v>WHITE/BLACK</v>
          </cell>
        </row>
        <row r="1012">
          <cell r="G1012" t="str">
            <v>YA0299</v>
          </cell>
          <cell r="H1012" t="str">
            <v>LEXI 155 D7H1 (MATTE DARK GREEN/MATTE BLACK)</v>
          </cell>
          <cell r="I1012" t="str">
            <v>YAMAHA</v>
          </cell>
          <cell r="J1012" t="str">
            <v>MATTE DARK GREEN/MATTE BLACK</v>
          </cell>
        </row>
        <row r="1013">
          <cell r="G1013" t="str">
            <v>HO0419</v>
          </cell>
          <cell r="H1013" t="str">
            <v>CRF150RBN(RED)</v>
          </cell>
          <cell r="I1013" t="str">
            <v>HONDA</v>
          </cell>
          <cell r="J1013" t="str">
            <v>RED</v>
          </cell>
        </row>
        <row r="1014">
          <cell r="G1014" t="str">
            <v>HO0314</v>
          </cell>
          <cell r="H1014" t="str">
            <v>CRF125FBP (RED)</v>
          </cell>
          <cell r="I1014" t="str">
            <v>HONDA</v>
          </cell>
          <cell r="J1014" t="str">
            <v>RED</v>
          </cell>
        </row>
        <row r="1015">
          <cell r="G1015" t="str">
            <v>HO0425</v>
          </cell>
          <cell r="H1015" t="str">
            <v>ACH110CBFT-(RED/WHITE)</v>
          </cell>
          <cell r="I1015" t="str">
            <v>HONDA</v>
          </cell>
          <cell r="J1015" t="str">
            <v>RED/WHITE</v>
          </cell>
        </row>
        <row r="1016">
          <cell r="G1016" t="str">
            <v>HO0424</v>
          </cell>
          <cell r="H1016" t="str">
            <v>ACH110CBFT-(Purple/Black)</v>
          </cell>
          <cell r="I1016" t="str">
            <v>HONDA</v>
          </cell>
          <cell r="J1016" t="str">
            <v>PURPLE/BLACK</v>
          </cell>
        </row>
        <row r="1017">
          <cell r="G1017" t="str">
            <v>HO0414</v>
          </cell>
          <cell r="H1017" t="str">
            <v>NVA110BTII-PR NAVI(RED/BLACK)</v>
          </cell>
          <cell r="I1017" t="str">
            <v>HONDA</v>
          </cell>
          <cell r="J1017" t="str">
            <v>RED/BLACK</v>
          </cell>
        </row>
        <row r="1018">
          <cell r="G1018" t="str">
            <v>YA0300</v>
          </cell>
          <cell r="H1018" t="str">
            <v>MIO FAZZIO BRV6 (BLACK)</v>
          </cell>
          <cell r="I1018" t="str">
            <v>YAMAHA</v>
          </cell>
          <cell r="J1018" t="str">
            <v>BLACK</v>
          </cell>
        </row>
        <row r="1019">
          <cell r="G1019" t="str">
            <v>YA0301</v>
          </cell>
          <cell r="H1019" t="str">
            <v>MIO FAZZIO BRV6 (MATTE LIGHT GREEN)</v>
          </cell>
          <cell r="I1019" t="str">
            <v>YAMAHA</v>
          </cell>
          <cell r="J1019" t="str">
            <v>MATTE LIGHT GREEN</v>
          </cell>
        </row>
        <row r="1020">
          <cell r="G1020" t="str">
            <v>HO0443</v>
          </cell>
          <cell r="H1020" t="str">
            <v>GIORNO+ ACF125CBT-JW (WHITE)</v>
          </cell>
          <cell r="I1020" t="str">
            <v>HONDA</v>
          </cell>
          <cell r="J1020" t="str">
            <v>WHITE</v>
          </cell>
        </row>
        <row r="1021">
          <cell r="G1021" t="str">
            <v>HO0448</v>
          </cell>
          <cell r="H1021" t="str">
            <v>WW160T-AM PCX160 STANDARD (WHITE)</v>
          </cell>
          <cell r="I1021" t="str">
            <v>HONDA</v>
          </cell>
          <cell r="J1021" t="str">
            <v>WHITE</v>
          </cell>
        </row>
        <row r="1022">
          <cell r="G1022" t="str">
            <v>HO0446</v>
          </cell>
          <cell r="H1022" t="str">
            <v>GIORNO+ ACF125CBT-OG (GREEN)</v>
          </cell>
          <cell r="I1022" t="str">
            <v>HONDA</v>
          </cell>
          <cell r="J1022" t="str">
            <v>GREEN</v>
          </cell>
        </row>
        <row r="1023">
          <cell r="G1023" t="str">
            <v>HO0449</v>
          </cell>
          <cell r="H1023" t="str">
            <v>EM1 e: EVP1P - DS (SILVER)</v>
          </cell>
          <cell r="I1023" t="str">
            <v>HONDA</v>
          </cell>
          <cell r="J1023" t="str">
            <v>SILVER</v>
          </cell>
        </row>
        <row r="1024">
          <cell r="G1024" t="str">
            <v>HO0450</v>
          </cell>
          <cell r="H1024" t="str">
            <v>NVA110BTII-NP NAVI (NEON PINK R)</v>
          </cell>
          <cell r="I1024" t="str">
            <v>HONDA</v>
          </cell>
          <cell r="J1024" t="str">
            <v>NEON PINK R</v>
          </cell>
        </row>
        <row r="1025">
          <cell r="G1025" t="str">
            <v>HO0434</v>
          </cell>
          <cell r="H1025" t="str">
            <v>ADV160AT-PFW (WHITE)</v>
          </cell>
          <cell r="I1025" t="str">
            <v>HONDA</v>
          </cell>
          <cell r="J1025" t="str">
            <v>WHITE</v>
          </cell>
        </row>
        <row r="1026">
          <cell r="G1026" t="str">
            <v>HO0447</v>
          </cell>
          <cell r="H1026" t="str">
            <v>WW160T-BK PCX160 STANDARD (BLACK)</v>
          </cell>
          <cell r="I1026" t="str">
            <v>HONDA</v>
          </cell>
          <cell r="J1026" t="str">
            <v>BLACK</v>
          </cell>
        </row>
        <row r="1027">
          <cell r="G1027" t="str">
            <v>SU0245</v>
          </cell>
          <cell r="H1027" t="str">
            <v>DR160RL-WHITE</v>
          </cell>
          <cell r="I1027" t="str">
            <v>SUZUKI</v>
          </cell>
          <cell r="J1027" t="str">
            <v>WHITE</v>
          </cell>
        </row>
        <row r="1028">
          <cell r="G1028" t="str">
            <v>SU0247</v>
          </cell>
          <cell r="H1028" t="str">
            <v>V-STROM 160 DS160RL-BLACK</v>
          </cell>
          <cell r="I1028" t="str">
            <v>SUZUKI</v>
          </cell>
          <cell r="J1028" t="str">
            <v>BLACK</v>
          </cell>
        </row>
        <row r="1029">
          <cell r="G1029" t="str">
            <v>SU0246</v>
          </cell>
          <cell r="H1029" t="str">
            <v>V-STROM 160 DS160RL-YELLOW</v>
          </cell>
          <cell r="I1029" t="str">
            <v>SUZUKI</v>
          </cell>
          <cell r="J1029" t="str">
            <v>YELLOW</v>
          </cell>
        </row>
        <row r="1030">
          <cell r="G1030" t="str">
            <v>SU0244</v>
          </cell>
          <cell r="H1030" t="str">
            <v>DR160RL-BLACK</v>
          </cell>
          <cell r="I1030" t="str">
            <v>SUZUKI</v>
          </cell>
          <cell r="J1030" t="str">
            <v>BLACK</v>
          </cell>
        </row>
        <row r="1031">
          <cell r="G1031" t="str">
            <v>HO0445</v>
          </cell>
          <cell r="H1031" t="str">
            <v>GIORNO+ ACF125CBT-RB (BLUE)</v>
          </cell>
          <cell r="I1031" t="str">
            <v>HONDA</v>
          </cell>
          <cell r="J1031" t="str">
            <v>BLUE</v>
          </cell>
        </row>
        <row r="1032">
          <cell r="G1032" t="str">
            <v>TR0029</v>
          </cell>
          <cell r="H1032" t="str">
            <v>MAXIMA CARGO C1ANSEZZ MAXIMA CARGO (WHITE)</v>
          </cell>
          <cell r="I1032" t="str">
            <v>HONDA</v>
          </cell>
          <cell r="J1032" t="str">
            <v>WHITE</v>
          </cell>
        </row>
        <row r="1033">
          <cell r="G1033" t="str">
            <v>HO0444</v>
          </cell>
          <cell r="H1033" t="str">
            <v>GIORNO+ ACF125CBT-TY (YELLOW)</v>
          </cell>
          <cell r="I1033" t="str">
            <v>HONDA</v>
          </cell>
          <cell r="J1033" t="str">
            <v>YELLOW</v>
          </cell>
        </row>
        <row r="1034">
          <cell r="G1034" t="str">
            <v>HO0437</v>
          </cell>
          <cell r="H1034" t="str">
            <v>ADV160ATIII-QB (BROWN)- ROADSYNC</v>
          </cell>
          <cell r="I1034" t="str">
            <v>HONDA</v>
          </cell>
          <cell r="J1034" t="str">
            <v>BROWN</v>
          </cell>
        </row>
        <row r="1035">
          <cell r="G1035" t="str">
            <v>TR0015</v>
          </cell>
          <cell r="H1035" t="str">
            <v>BAJAJ RE SPECIAL EDITION (WHITE)</v>
          </cell>
          <cell r="I1035" t="str">
            <v>TRIMOTORS</v>
          </cell>
          <cell r="J1035" t="str">
            <v>WHITE</v>
          </cell>
        </row>
        <row r="1036">
          <cell r="G1036" t="str">
            <v>YA0304</v>
          </cell>
          <cell r="H1036" t="str">
            <v>MIO GEAR S BYA2 (GRAY)</v>
          </cell>
          <cell r="I1036" t="str">
            <v>YAMAHA</v>
          </cell>
          <cell r="J1036" t="str">
            <v>GRAY</v>
          </cell>
        </row>
        <row r="1037">
          <cell r="G1037" t="str">
            <v>YA0303</v>
          </cell>
          <cell r="H1037" t="str">
            <v>MIO GEAR S BYA2 (MATTE BROWN)</v>
          </cell>
          <cell r="I1037" t="str">
            <v>YAMAHA</v>
          </cell>
          <cell r="J1037" t="str">
            <v>MATTE BROWN</v>
          </cell>
        </row>
        <row r="1038">
          <cell r="G1038" t="str">
            <v>YA0305</v>
          </cell>
          <cell r="H1038" t="str">
            <v>MIO GEAR S BYA2 (MATTE GRAY)</v>
          </cell>
          <cell r="I1038" t="str">
            <v>YAMAHA</v>
          </cell>
          <cell r="J1038" t="str">
            <v>MATTE GRAY</v>
          </cell>
        </row>
        <row r="1039">
          <cell r="G1039" t="str">
            <v>SU0248</v>
          </cell>
          <cell r="H1039" t="str">
            <v>SMASH(MAGS) FW110SC-FREDBLK (RED/BLACK)</v>
          </cell>
          <cell r="I1039" t="str">
            <v>SUZUKI</v>
          </cell>
          <cell r="J1039" t="str">
            <v>RED/BLACK</v>
          </cell>
        </row>
        <row r="1040">
          <cell r="G1040" t="str">
            <v>SU0260</v>
          </cell>
          <cell r="H1040" t="str">
            <v>BURGMAN 15 - UFR150 (BLACK/GRAY)</v>
          </cell>
          <cell r="I1040" t="str">
            <v>SUZUKI</v>
          </cell>
          <cell r="J1040" t="str">
            <v>BLACK/GRAY</v>
          </cell>
        </row>
        <row r="1041">
          <cell r="G1041" t="str">
            <v>SU0259</v>
          </cell>
          <cell r="H1041" t="str">
            <v>BURGMAN 15 - UFR150 (WHITE/GOLD)</v>
          </cell>
          <cell r="I1041" t="str">
            <v>SUZUKI</v>
          </cell>
          <cell r="J1041" t="str">
            <v>WHITE/GOLD</v>
          </cell>
        </row>
        <row r="1042">
          <cell r="G1042" t="str">
            <v>SU0243</v>
          </cell>
          <cell r="H1042" t="str">
            <v>UZ125NES-1WHITE (WHITE)</v>
          </cell>
          <cell r="I1042" t="str">
            <v>SUZUKI</v>
          </cell>
          <cell r="J1042" t="str">
            <v>WHITE</v>
          </cell>
        </row>
        <row r="1043">
          <cell r="G1043" t="str">
            <v>KA0120</v>
          </cell>
          <cell r="H1043" t="str">
            <v>KLX150KVAAN-GN2 (GREEN)</v>
          </cell>
          <cell r="I1043" t="str">
            <v>KAWASAKI</v>
          </cell>
          <cell r="J1043" t="str">
            <v>GREEN</v>
          </cell>
        </row>
        <row r="1044">
          <cell r="G1044" t="str">
            <v>HO0451</v>
          </cell>
          <cell r="H1044" t="str">
            <v>PCX160 ROADSYNC	WW160ST-QB (BROWN)</v>
          </cell>
          <cell r="I1044" t="str">
            <v>HONDA</v>
          </cell>
          <cell r="J1044" t="str">
            <v>BROWN</v>
          </cell>
        </row>
        <row r="1045">
          <cell r="G1045" t="str">
            <v>HO0452</v>
          </cell>
          <cell r="H1045" t="str">
            <v>PCX160 ROADSYNC	WW160ST-PM (RED)</v>
          </cell>
          <cell r="I1045" t="str">
            <v>HONDA</v>
          </cell>
          <cell r="J1045" t="str">
            <v>RED</v>
          </cell>
        </row>
        <row r="1046">
          <cell r="G1046" t="str">
            <v>SU0217</v>
          </cell>
          <cell r="H1046" t="str">
            <v>GSX150RF-8GRAY</v>
          </cell>
          <cell r="I1046" t="str">
            <v>SUZUKI</v>
          </cell>
          <cell r="J1046" t="str">
            <v>GRAY</v>
          </cell>
        </row>
        <row r="1047">
          <cell r="G1047" t="str">
            <v>YA0302</v>
          </cell>
          <cell r="H1047" t="str">
            <v>MIO FAZZIO BRV6 (YELLOWISH WHITE)</v>
          </cell>
          <cell r="I1047" t="str">
            <v>YAMAHA</v>
          </cell>
          <cell r="J1047" t="str">
            <v>YELLOWISH WHITE</v>
          </cell>
        </row>
        <row r="1048">
          <cell r="G1048" t="str">
            <v>SU0242</v>
          </cell>
          <cell r="H1048" t="str">
            <v>UZ125NES-1GREEN (GREEN)</v>
          </cell>
          <cell r="I1048" t="str">
            <v>SUZUKI</v>
          </cell>
          <cell r="J1048" t="str">
            <v>GREEN</v>
          </cell>
        </row>
        <row r="1049">
          <cell r="G1049" t="str">
            <v>KA0119</v>
          </cell>
          <cell r="H1049" t="str">
            <v>KLX140CTFNN - GN1(LIME)</v>
          </cell>
          <cell r="I1049" t="str">
            <v>KAWASAKI</v>
          </cell>
          <cell r="J1049" t="str">
            <v>LIME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Masterlist"/>
      <sheetName val="Raw Sales"/>
      <sheetName val="Raw Inventory"/>
      <sheetName val="MC Masterlist 2026-09-17"/>
      <sheetName val="Branch-Area Masterlist"/>
      <sheetName val="Class ABC"/>
      <sheetName val="Class ABC - Branch"/>
      <sheetName val="Distribution"/>
      <sheetName val="Re-order"/>
      <sheetName val="PO Balance"/>
    </sheetNames>
    <sheetDataSet>
      <sheetData sheetId="0"/>
      <sheetData sheetId="1"/>
      <sheetData sheetId="2">
        <row r="2">
          <cell r="B2" t="str">
            <v>Description</v>
          </cell>
          <cell r="C2" t="str">
            <v>Branch</v>
          </cell>
          <cell r="D2" t="str">
            <v>Quantity</v>
          </cell>
        </row>
        <row r="3">
          <cell r="B3">
            <v>0</v>
          </cell>
          <cell r="C3" t="str">
            <v>MUTI DON CARLOS</v>
          </cell>
          <cell r="D3">
            <v>1</v>
          </cell>
        </row>
        <row r="4">
          <cell r="B4">
            <v>0</v>
          </cell>
          <cell r="C4" t="str">
            <v>MUTI CATALUNAN GRANDE</v>
          </cell>
          <cell r="D4">
            <v>1</v>
          </cell>
        </row>
        <row r="5">
          <cell r="B5">
            <v>0</v>
          </cell>
          <cell r="C5" t="str">
            <v>MUTI TAGUM 2</v>
          </cell>
          <cell r="D5">
            <v>1</v>
          </cell>
        </row>
        <row r="6">
          <cell r="B6">
            <v>0</v>
          </cell>
          <cell r="C6" t="str">
            <v>HONDA MARAMAG</v>
          </cell>
          <cell r="D6">
            <v>1</v>
          </cell>
        </row>
        <row r="7">
          <cell r="B7">
            <v>0</v>
          </cell>
          <cell r="C7" t="str">
            <v>MUTI KABACAN</v>
          </cell>
          <cell r="D7">
            <v>1</v>
          </cell>
        </row>
        <row r="8">
          <cell r="B8">
            <v>0</v>
          </cell>
          <cell r="C8" t="str">
            <v>MUTI TAGUM 3</v>
          </cell>
          <cell r="D8">
            <v>1</v>
          </cell>
        </row>
        <row r="9">
          <cell r="B9">
            <v>0</v>
          </cell>
          <cell r="C9" t="str">
            <v>MUTI DON CARLOS</v>
          </cell>
          <cell r="D9">
            <v>1</v>
          </cell>
        </row>
        <row r="10">
          <cell r="B10">
            <v>0</v>
          </cell>
          <cell r="C10" t="str">
            <v>MUTI TUPI</v>
          </cell>
          <cell r="D10">
            <v>1</v>
          </cell>
        </row>
        <row r="11">
          <cell r="B11">
            <v>0</v>
          </cell>
          <cell r="C11" t="str">
            <v>MUTI ISULAN</v>
          </cell>
          <cell r="D11">
            <v>1</v>
          </cell>
        </row>
        <row r="12">
          <cell r="B12">
            <v>0</v>
          </cell>
          <cell r="C12" t="str">
            <v>MUTI POLOMOLOK</v>
          </cell>
          <cell r="D12">
            <v>1</v>
          </cell>
        </row>
        <row r="13">
          <cell r="B13">
            <v>0</v>
          </cell>
          <cell r="C13" t="str">
            <v>MUTI STO. TOMAS</v>
          </cell>
          <cell r="D13">
            <v>1</v>
          </cell>
        </row>
        <row r="14">
          <cell r="B14">
            <v>0</v>
          </cell>
          <cell r="C14" t="str">
            <v>HONDA MARAMAG</v>
          </cell>
          <cell r="D14">
            <v>1</v>
          </cell>
        </row>
        <row r="15">
          <cell r="B15">
            <v>0</v>
          </cell>
          <cell r="C15" t="str">
            <v>MUTI PROSPERIDAD</v>
          </cell>
          <cell r="D15">
            <v>1</v>
          </cell>
        </row>
        <row r="16">
          <cell r="B16">
            <v>0</v>
          </cell>
          <cell r="C16" t="str">
            <v>MUTI DON CARLOS</v>
          </cell>
          <cell r="D16">
            <v>1</v>
          </cell>
        </row>
        <row r="17">
          <cell r="B17">
            <v>0</v>
          </cell>
          <cell r="C17" t="str">
            <v>MUTI MALUNGON</v>
          </cell>
          <cell r="D17">
            <v>1</v>
          </cell>
        </row>
        <row r="18">
          <cell r="B18">
            <v>0</v>
          </cell>
          <cell r="C18" t="str">
            <v>MUTI QUEZON</v>
          </cell>
          <cell r="D18">
            <v>1</v>
          </cell>
        </row>
        <row r="19">
          <cell r="B19">
            <v>0</v>
          </cell>
          <cell r="C19" t="str">
            <v>MUTI TUPI</v>
          </cell>
          <cell r="D19">
            <v>1</v>
          </cell>
        </row>
        <row r="20">
          <cell r="B20">
            <v>0</v>
          </cell>
          <cell r="C20" t="str">
            <v>MUTI CATALUNAN GRANDE</v>
          </cell>
          <cell r="D20">
            <v>1</v>
          </cell>
        </row>
        <row r="21">
          <cell r="B21">
            <v>0</v>
          </cell>
          <cell r="C21" t="str">
            <v>HONDA ISULAN</v>
          </cell>
          <cell r="D21">
            <v>1</v>
          </cell>
        </row>
        <row r="22">
          <cell r="B22">
            <v>0</v>
          </cell>
          <cell r="C22" t="str">
            <v>HONDA SURALLAH</v>
          </cell>
          <cell r="D22">
            <v>1</v>
          </cell>
        </row>
        <row r="23">
          <cell r="B23">
            <v>0</v>
          </cell>
          <cell r="C23" t="str">
            <v>MUTI TACURONG</v>
          </cell>
          <cell r="D23">
            <v>1</v>
          </cell>
        </row>
        <row r="24">
          <cell r="B24">
            <v>0</v>
          </cell>
          <cell r="C24" t="str">
            <v>HONDA MALUNGON</v>
          </cell>
          <cell r="D24">
            <v>2</v>
          </cell>
        </row>
        <row r="25">
          <cell r="B25">
            <v>0</v>
          </cell>
          <cell r="C25" t="str">
            <v>HONDA MARAMAG</v>
          </cell>
          <cell r="D25">
            <v>1</v>
          </cell>
        </row>
        <row r="26">
          <cell r="B26">
            <v>0</v>
          </cell>
          <cell r="C26" t="str">
            <v>MUTI TACURONG</v>
          </cell>
          <cell r="D26">
            <v>1</v>
          </cell>
        </row>
        <row r="27">
          <cell r="B27">
            <v>0</v>
          </cell>
          <cell r="C27" t="str">
            <v>MUTI SAMAL</v>
          </cell>
          <cell r="D27">
            <v>1</v>
          </cell>
        </row>
        <row r="28">
          <cell r="B28">
            <v>0</v>
          </cell>
          <cell r="C28" t="str">
            <v>HONDA MALUNGON</v>
          </cell>
          <cell r="D28">
            <v>1</v>
          </cell>
        </row>
        <row r="29">
          <cell r="B29">
            <v>0</v>
          </cell>
          <cell r="C29" t="str">
            <v>MUTI MARBEL-MC</v>
          </cell>
          <cell r="D29">
            <v>1</v>
          </cell>
        </row>
        <row r="30">
          <cell r="B30">
            <v>0</v>
          </cell>
          <cell r="C30" t="str">
            <v>HONDA ISULAN</v>
          </cell>
          <cell r="D30">
            <v>1</v>
          </cell>
        </row>
        <row r="31">
          <cell r="B31">
            <v>0</v>
          </cell>
          <cell r="C31" t="str">
            <v>MUTI BANSALAN</v>
          </cell>
          <cell r="D31">
            <v>1</v>
          </cell>
        </row>
        <row r="32">
          <cell r="B32">
            <v>0</v>
          </cell>
          <cell r="C32" t="str">
            <v>MUTI BUTUAN</v>
          </cell>
          <cell r="D32">
            <v>1</v>
          </cell>
        </row>
        <row r="33">
          <cell r="B33">
            <v>0</v>
          </cell>
          <cell r="C33" t="str">
            <v>MUTI ECOLAND</v>
          </cell>
          <cell r="D33">
            <v>1</v>
          </cell>
        </row>
        <row r="34">
          <cell r="B34">
            <v>0</v>
          </cell>
          <cell r="C34" t="str">
            <v>MUTI KABACAN</v>
          </cell>
          <cell r="D34">
            <v>1</v>
          </cell>
        </row>
        <row r="35">
          <cell r="B35">
            <v>0</v>
          </cell>
          <cell r="C35" t="str">
            <v>MUTI KIDAPAWAN</v>
          </cell>
          <cell r="D35">
            <v>2</v>
          </cell>
        </row>
        <row r="36">
          <cell r="B36">
            <v>0</v>
          </cell>
          <cell r="C36" t="str">
            <v>MUTI MALUNGON</v>
          </cell>
          <cell r="D36">
            <v>3</v>
          </cell>
        </row>
        <row r="37">
          <cell r="B37">
            <v>0</v>
          </cell>
          <cell r="C37" t="str">
            <v>MUTI SURIGAO</v>
          </cell>
          <cell r="D37">
            <v>1</v>
          </cell>
        </row>
        <row r="38">
          <cell r="B38">
            <v>0</v>
          </cell>
          <cell r="C38" t="str">
            <v>HONDA KORONADAL</v>
          </cell>
          <cell r="D38">
            <v>1</v>
          </cell>
        </row>
        <row r="39">
          <cell r="B39">
            <v>0</v>
          </cell>
          <cell r="C39" t="str">
            <v>MUTI CABADBARAN</v>
          </cell>
          <cell r="D39">
            <v>1</v>
          </cell>
        </row>
        <row r="40">
          <cell r="B40">
            <v>0</v>
          </cell>
          <cell r="C40" t="str">
            <v>MUTI CABANTIAN</v>
          </cell>
          <cell r="D40">
            <v>1</v>
          </cell>
        </row>
        <row r="41">
          <cell r="B41">
            <v>0</v>
          </cell>
          <cell r="C41" t="str">
            <v>MUTI SAMAL</v>
          </cell>
          <cell r="D41">
            <v>1</v>
          </cell>
        </row>
        <row r="42">
          <cell r="B42">
            <v>0</v>
          </cell>
          <cell r="C42" t="str">
            <v>MUTI TAGUM 1</v>
          </cell>
          <cell r="D42">
            <v>1</v>
          </cell>
        </row>
        <row r="43">
          <cell r="B43">
            <v>0</v>
          </cell>
          <cell r="C43" t="str">
            <v>MUTI TAGUM 3</v>
          </cell>
          <cell r="D43">
            <v>1</v>
          </cell>
        </row>
        <row r="44">
          <cell r="B44">
            <v>0</v>
          </cell>
          <cell r="C44" t="str">
            <v>MUTI ALABEL</v>
          </cell>
          <cell r="D44">
            <v>1</v>
          </cell>
        </row>
        <row r="45">
          <cell r="B45">
            <v>0</v>
          </cell>
          <cell r="C45" t="str">
            <v>MUTI BANSALAN</v>
          </cell>
          <cell r="D45">
            <v>1</v>
          </cell>
        </row>
        <row r="46">
          <cell r="B46">
            <v>0</v>
          </cell>
          <cell r="C46" t="str">
            <v>MUTI MALUNGON</v>
          </cell>
          <cell r="D46">
            <v>1</v>
          </cell>
        </row>
        <row r="47">
          <cell r="B47">
            <v>0</v>
          </cell>
          <cell r="C47" t="str">
            <v>MUTI MARBEL-MC</v>
          </cell>
          <cell r="D47">
            <v>1</v>
          </cell>
        </row>
        <row r="48">
          <cell r="B48">
            <v>0</v>
          </cell>
          <cell r="C48" t="str">
            <v>MUTI POLOMOLOK</v>
          </cell>
          <cell r="D48">
            <v>1</v>
          </cell>
        </row>
        <row r="49">
          <cell r="B49">
            <v>0</v>
          </cell>
          <cell r="C49" t="str">
            <v>MUTI QUEZON</v>
          </cell>
          <cell r="D49">
            <v>1</v>
          </cell>
        </row>
        <row r="50">
          <cell r="B50">
            <v>0</v>
          </cell>
          <cell r="C50" t="str">
            <v>MUTI TUPI</v>
          </cell>
          <cell r="D50">
            <v>1</v>
          </cell>
        </row>
        <row r="51">
          <cell r="B51">
            <v>0</v>
          </cell>
          <cell r="C51" t="str">
            <v>MUTI BAYUGAN</v>
          </cell>
          <cell r="D51">
            <v>1</v>
          </cell>
        </row>
        <row r="52">
          <cell r="B52">
            <v>0</v>
          </cell>
          <cell r="C52" t="str">
            <v>MUTI PROSPERIDAD</v>
          </cell>
          <cell r="D52">
            <v>1</v>
          </cell>
        </row>
        <row r="53">
          <cell r="B53">
            <v>0</v>
          </cell>
          <cell r="C53" t="str">
            <v>MUTI TAGUM 3</v>
          </cell>
          <cell r="D53">
            <v>1</v>
          </cell>
        </row>
        <row r="54">
          <cell r="B54">
            <v>0</v>
          </cell>
          <cell r="C54" t="str">
            <v>MUTI TAGUM 1</v>
          </cell>
          <cell r="D54">
            <v>1</v>
          </cell>
        </row>
        <row r="55">
          <cell r="B55">
            <v>0</v>
          </cell>
          <cell r="C55" t="str">
            <v>MUTI CABANTIAN</v>
          </cell>
          <cell r="D55">
            <v>1</v>
          </cell>
        </row>
        <row r="56">
          <cell r="B56">
            <v>0</v>
          </cell>
          <cell r="C56" t="str">
            <v>MUTI CALINAN</v>
          </cell>
          <cell r="D56">
            <v>1</v>
          </cell>
        </row>
        <row r="57">
          <cell r="B57">
            <v>0</v>
          </cell>
          <cell r="C57" t="str">
            <v>MUTI SAMAL</v>
          </cell>
          <cell r="D57">
            <v>2</v>
          </cell>
        </row>
        <row r="58">
          <cell r="B58">
            <v>0</v>
          </cell>
          <cell r="C58" t="str">
            <v>MUTI TAGUM 2</v>
          </cell>
          <cell r="D58">
            <v>1</v>
          </cell>
        </row>
        <row r="59">
          <cell r="B59">
            <v>0</v>
          </cell>
          <cell r="C59" t="str">
            <v>HONDA MARAMAG</v>
          </cell>
          <cell r="D59">
            <v>1</v>
          </cell>
        </row>
        <row r="60">
          <cell r="B60">
            <v>0</v>
          </cell>
          <cell r="C60" t="str">
            <v>HONDA ISULAN</v>
          </cell>
          <cell r="D60">
            <v>1</v>
          </cell>
        </row>
        <row r="61">
          <cell r="B61">
            <v>0</v>
          </cell>
          <cell r="C61" t="str">
            <v>HONDA MARAMAG</v>
          </cell>
          <cell r="D61">
            <v>1</v>
          </cell>
        </row>
        <row r="62">
          <cell r="B62">
            <v>0</v>
          </cell>
          <cell r="C62" t="str">
            <v>MUTI DIGOS</v>
          </cell>
          <cell r="D62">
            <v>1</v>
          </cell>
        </row>
        <row r="63">
          <cell r="B63">
            <v>0</v>
          </cell>
          <cell r="C63" t="str">
            <v>MUTI QUEZON</v>
          </cell>
          <cell r="D63">
            <v>1</v>
          </cell>
        </row>
        <row r="64">
          <cell r="B64">
            <v>0</v>
          </cell>
          <cell r="C64" t="str">
            <v>MUTI VALENCIA</v>
          </cell>
          <cell r="D64">
            <v>1</v>
          </cell>
        </row>
        <row r="65">
          <cell r="B65">
            <v>0</v>
          </cell>
          <cell r="C65" t="str">
            <v>HONDA ISULAN</v>
          </cell>
          <cell r="D65">
            <v>1</v>
          </cell>
        </row>
        <row r="66">
          <cell r="B66">
            <v>0</v>
          </cell>
          <cell r="C66" t="str">
            <v>GREATWALL</v>
          </cell>
          <cell r="D66">
            <v>9</v>
          </cell>
        </row>
        <row r="67">
          <cell r="B67">
            <v>0</v>
          </cell>
          <cell r="C67" t="str">
            <v>HONDA ISULAN</v>
          </cell>
          <cell r="D67">
            <v>3</v>
          </cell>
        </row>
        <row r="68">
          <cell r="B68">
            <v>0</v>
          </cell>
          <cell r="C68" t="str">
            <v>HONDA MARAMAG</v>
          </cell>
          <cell r="D68">
            <v>1</v>
          </cell>
        </row>
        <row r="69">
          <cell r="B69">
            <v>0</v>
          </cell>
          <cell r="C69" t="str">
            <v>MUTI ALABEL</v>
          </cell>
          <cell r="D69">
            <v>1</v>
          </cell>
        </row>
        <row r="70">
          <cell r="B70">
            <v>0</v>
          </cell>
          <cell r="C70" t="str">
            <v>MUTI BANGA</v>
          </cell>
          <cell r="D70">
            <v>1</v>
          </cell>
        </row>
        <row r="71">
          <cell r="B71">
            <v>0</v>
          </cell>
          <cell r="C71" t="str">
            <v>MUTI BATANGAS</v>
          </cell>
          <cell r="D71">
            <v>3</v>
          </cell>
        </row>
        <row r="72">
          <cell r="B72">
            <v>0</v>
          </cell>
          <cell r="C72" t="str">
            <v>MUTI CALAMBA</v>
          </cell>
          <cell r="D72">
            <v>1</v>
          </cell>
        </row>
        <row r="73">
          <cell r="B73">
            <v>0</v>
          </cell>
          <cell r="C73" t="str">
            <v>MUTI DIGOS</v>
          </cell>
          <cell r="D73">
            <v>1</v>
          </cell>
        </row>
        <row r="74">
          <cell r="B74">
            <v>0</v>
          </cell>
          <cell r="C74" t="str">
            <v>MUTI ISULAN</v>
          </cell>
          <cell r="D74">
            <v>1</v>
          </cell>
        </row>
        <row r="75">
          <cell r="B75">
            <v>0</v>
          </cell>
          <cell r="C75" t="str">
            <v>MUTI LAPASAN</v>
          </cell>
          <cell r="D75">
            <v>1</v>
          </cell>
        </row>
        <row r="76">
          <cell r="B76">
            <v>0</v>
          </cell>
          <cell r="C76" t="str">
            <v>MUTI MALUNGON</v>
          </cell>
          <cell r="D76">
            <v>1</v>
          </cell>
        </row>
        <row r="77">
          <cell r="B77">
            <v>0</v>
          </cell>
          <cell r="C77" t="str">
            <v>MUTI MANOLO</v>
          </cell>
          <cell r="D77">
            <v>1</v>
          </cell>
        </row>
        <row r="78">
          <cell r="B78">
            <v>0</v>
          </cell>
          <cell r="C78" t="str">
            <v>MUTI MARBEL-MC</v>
          </cell>
          <cell r="D78">
            <v>1</v>
          </cell>
        </row>
        <row r="79">
          <cell r="B79">
            <v>0</v>
          </cell>
          <cell r="C79" t="str">
            <v>MUTI STO. TOMAS</v>
          </cell>
          <cell r="D79">
            <v>2</v>
          </cell>
        </row>
        <row r="80">
          <cell r="B80">
            <v>0</v>
          </cell>
          <cell r="C80" t="str">
            <v>MUTI TUPI</v>
          </cell>
          <cell r="D80">
            <v>1</v>
          </cell>
        </row>
        <row r="81">
          <cell r="B81">
            <v>0</v>
          </cell>
          <cell r="C81" t="str">
            <v>HONDA KORONADAL</v>
          </cell>
          <cell r="D81">
            <v>1</v>
          </cell>
        </row>
        <row r="82">
          <cell r="B82">
            <v>0</v>
          </cell>
          <cell r="C82" t="str">
            <v>MUTI CALINAN</v>
          </cell>
          <cell r="D82">
            <v>1</v>
          </cell>
        </row>
        <row r="83">
          <cell r="B83">
            <v>0</v>
          </cell>
          <cell r="C83" t="str">
            <v>MUTI CATALUNAN GRANDE</v>
          </cell>
          <cell r="D83">
            <v>3</v>
          </cell>
        </row>
        <row r="84">
          <cell r="B84">
            <v>0</v>
          </cell>
          <cell r="C84" t="str">
            <v>MUTI PROSPERIDAD</v>
          </cell>
          <cell r="D84">
            <v>2</v>
          </cell>
        </row>
        <row r="85">
          <cell r="B85">
            <v>0</v>
          </cell>
          <cell r="C85" t="str">
            <v>GREATWALL</v>
          </cell>
          <cell r="D85">
            <v>54</v>
          </cell>
        </row>
        <row r="86">
          <cell r="B86">
            <v>0</v>
          </cell>
          <cell r="C86" t="str">
            <v>HONDA ISULAN</v>
          </cell>
          <cell r="D86">
            <v>1</v>
          </cell>
        </row>
        <row r="87">
          <cell r="B87">
            <v>0</v>
          </cell>
          <cell r="C87" t="str">
            <v>HONDA MALUNGON</v>
          </cell>
          <cell r="D87">
            <v>2</v>
          </cell>
        </row>
        <row r="88">
          <cell r="B88">
            <v>0</v>
          </cell>
          <cell r="C88" t="str">
            <v>MUTI ECOLAND</v>
          </cell>
          <cell r="D88">
            <v>1</v>
          </cell>
        </row>
        <row r="89">
          <cell r="B89">
            <v>0</v>
          </cell>
          <cell r="C89" t="str">
            <v>MUTI NABUNTURAN</v>
          </cell>
          <cell r="D89">
            <v>1</v>
          </cell>
        </row>
        <row r="90">
          <cell r="B90">
            <v>0</v>
          </cell>
          <cell r="C90" t="str">
            <v>MUTI POLOMOLOK</v>
          </cell>
          <cell r="D90">
            <v>1</v>
          </cell>
        </row>
        <row r="91">
          <cell r="B91">
            <v>0</v>
          </cell>
          <cell r="C91" t="str">
            <v>MUTI STO. TOMAS</v>
          </cell>
          <cell r="D91">
            <v>3</v>
          </cell>
        </row>
        <row r="92">
          <cell r="B92">
            <v>0</v>
          </cell>
          <cell r="C92" t="str">
            <v>HONDA KORONADAL</v>
          </cell>
          <cell r="D92">
            <v>1</v>
          </cell>
        </row>
        <row r="93">
          <cell r="B93">
            <v>0</v>
          </cell>
          <cell r="C93" t="str">
            <v>MUTI CABADBARAN</v>
          </cell>
          <cell r="D93">
            <v>2</v>
          </cell>
        </row>
        <row r="94">
          <cell r="B94">
            <v>0</v>
          </cell>
          <cell r="C94" t="str">
            <v>MUTI CABANTIAN</v>
          </cell>
          <cell r="D94">
            <v>1</v>
          </cell>
        </row>
        <row r="95">
          <cell r="B95">
            <v>0</v>
          </cell>
          <cell r="C95" t="str">
            <v>MUTI CALINAN</v>
          </cell>
          <cell r="D95">
            <v>1</v>
          </cell>
        </row>
        <row r="96">
          <cell r="B96">
            <v>0</v>
          </cell>
          <cell r="C96" t="str">
            <v>HONDA ISULAN</v>
          </cell>
          <cell r="D96">
            <v>1</v>
          </cell>
        </row>
        <row r="97">
          <cell r="B97">
            <v>0</v>
          </cell>
          <cell r="C97" t="str">
            <v>MUTI TUPI</v>
          </cell>
          <cell r="D97">
            <v>1</v>
          </cell>
        </row>
        <row r="98">
          <cell r="B98">
            <v>0</v>
          </cell>
          <cell r="C98" t="str">
            <v>MUTI STO. TOMAS</v>
          </cell>
          <cell r="D98">
            <v>1</v>
          </cell>
        </row>
        <row r="99">
          <cell r="B99">
            <v>0</v>
          </cell>
          <cell r="C99" t="str">
            <v>MUTI SURALLAH</v>
          </cell>
          <cell r="D99">
            <v>1</v>
          </cell>
        </row>
        <row r="100">
          <cell r="B100">
            <v>0</v>
          </cell>
          <cell r="C100" t="str">
            <v>MUTI CALINAN</v>
          </cell>
          <cell r="D100">
            <v>1</v>
          </cell>
        </row>
        <row r="101">
          <cell r="B101">
            <v>0</v>
          </cell>
          <cell r="C101" t="str">
            <v>HONDA ISULAN</v>
          </cell>
          <cell r="D101">
            <v>1</v>
          </cell>
        </row>
        <row r="102">
          <cell r="B102">
            <v>0</v>
          </cell>
          <cell r="C102" t="str">
            <v>MUTI POLOMOLOK</v>
          </cell>
          <cell r="D102">
            <v>1</v>
          </cell>
        </row>
        <row r="103">
          <cell r="B103">
            <v>0</v>
          </cell>
          <cell r="C103" t="str">
            <v>MUTI STO. TOMAS</v>
          </cell>
          <cell r="D103">
            <v>1</v>
          </cell>
        </row>
        <row r="104">
          <cell r="B104">
            <v>0</v>
          </cell>
          <cell r="C104" t="str">
            <v>MUTI VALENCIA</v>
          </cell>
          <cell r="D104">
            <v>1</v>
          </cell>
        </row>
        <row r="105">
          <cell r="B105">
            <v>0</v>
          </cell>
          <cell r="C105" t="str">
            <v>MUTI BULUA</v>
          </cell>
          <cell r="D105">
            <v>1</v>
          </cell>
        </row>
        <row r="106">
          <cell r="B106">
            <v>0</v>
          </cell>
          <cell r="C106" t="str">
            <v>GREATWALL</v>
          </cell>
          <cell r="D106">
            <v>1</v>
          </cell>
        </row>
        <row r="107">
          <cell r="B107">
            <v>0</v>
          </cell>
          <cell r="C107" t="str">
            <v>HONDA ISULAN</v>
          </cell>
          <cell r="D107">
            <v>1</v>
          </cell>
        </row>
        <row r="108">
          <cell r="B108">
            <v>0</v>
          </cell>
          <cell r="C108" t="str">
            <v>HONDA MARAMAG</v>
          </cell>
          <cell r="D108">
            <v>1</v>
          </cell>
        </row>
        <row r="109">
          <cell r="B109">
            <v>0</v>
          </cell>
          <cell r="C109" t="str">
            <v>MUTI BUTUAN</v>
          </cell>
          <cell r="D109">
            <v>1</v>
          </cell>
        </row>
        <row r="110">
          <cell r="B110">
            <v>0</v>
          </cell>
          <cell r="C110" t="str">
            <v>MUTI TUPI</v>
          </cell>
          <cell r="D110">
            <v>2</v>
          </cell>
        </row>
        <row r="111">
          <cell r="B111">
            <v>0</v>
          </cell>
          <cell r="C111" t="str">
            <v>MUTI VALENCIA</v>
          </cell>
          <cell r="D111">
            <v>1</v>
          </cell>
        </row>
        <row r="112">
          <cell r="B112">
            <v>0</v>
          </cell>
          <cell r="C112" t="str">
            <v>MUTI SAMAL</v>
          </cell>
          <cell r="D112">
            <v>1</v>
          </cell>
        </row>
        <row r="113">
          <cell r="B113">
            <v>0</v>
          </cell>
          <cell r="C113" t="str">
            <v>MUTI MARBEL-MC</v>
          </cell>
          <cell r="D113">
            <v>1</v>
          </cell>
        </row>
        <row r="114">
          <cell r="B114">
            <v>0</v>
          </cell>
          <cell r="C114" t="str">
            <v>MUTI BAYUGAN</v>
          </cell>
          <cell r="D114">
            <v>1</v>
          </cell>
        </row>
        <row r="115">
          <cell r="B115">
            <v>0</v>
          </cell>
          <cell r="C115" t="str">
            <v>GREATWALL</v>
          </cell>
          <cell r="D115">
            <v>1</v>
          </cell>
        </row>
        <row r="116">
          <cell r="B116">
            <v>0</v>
          </cell>
          <cell r="C116" t="str">
            <v>HONDA MARAMAG</v>
          </cell>
          <cell r="D116">
            <v>1</v>
          </cell>
        </row>
        <row r="117">
          <cell r="B117">
            <v>0</v>
          </cell>
          <cell r="C117" t="str">
            <v>MUTI STO. TOMAS</v>
          </cell>
          <cell r="D117">
            <v>1</v>
          </cell>
        </row>
        <row r="118">
          <cell r="B118">
            <v>0</v>
          </cell>
          <cell r="C118" t="str">
            <v>MUTI TAGUM 1</v>
          </cell>
          <cell r="D118">
            <v>1</v>
          </cell>
        </row>
        <row r="119">
          <cell r="B119">
            <v>0</v>
          </cell>
          <cell r="C119" t="str">
            <v>GREATWALL</v>
          </cell>
          <cell r="D119">
            <v>1</v>
          </cell>
        </row>
        <row r="120">
          <cell r="B120">
            <v>0</v>
          </cell>
          <cell r="C120" t="str">
            <v>MUTI CALAMBA</v>
          </cell>
          <cell r="D120">
            <v>1</v>
          </cell>
        </row>
        <row r="121">
          <cell r="B121">
            <v>0</v>
          </cell>
          <cell r="C121" t="str">
            <v>MUTI SAN FRANCISCO</v>
          </cell>
          <cell r="D121">
            <v>1</v>
          </cell>
        </row>
        <row r="122">
          <cell r="B122">
            <v>0</v>
          </cell>
          <cell r="C122" t="str">
            <v>MUTI STO. TOMAS</v>
          </cell>
          <cell r="D122">
            <v>2</v>
          </cell>
        </row>
        <row r="123">
          <cell r="B123">
            <v>0</v>
          </cell>
          <cell r="C123" t="str">
            <v>HONDA ISULAN</v>
          </cell>
          <cell r="D123">
            <v>1</v>
          </cell>
        </row>
        <row r="124">
          <cell r="B124">
            <v>0</v>
          </cell>
          <cell r="C124" t="str">
            <v>HONDA MARAMAG</v>
          </cell>
          <cell r="D124">
            <v>1</v>
          </cell>
        </row>
        <row r="125">
          <cell r="B125">
            <v>0</v>
          </cell>
          <cell r="C125" t="str">
            <v>MUTI CALAMBA</v>
          </cell>
          <cell r="D125">
            <v>1</v>
          </cell>
        </row>
        <row r="126">
          <cell r="B126">
            <v>0</v>
          </cell>
          <cell r="C126" t="str">
            <v>HONDA MARAMAG</v>
          </cell>
          <cell r="D126">
            <v>1</v>
          </cell>
        </row>
        <row r="127">
          <cell r="B127">
            <v>0</v>
          </cell>
          <cell r="C127" t="str">
            <v>MUTI NABUNTURAN</v>
          </cell>
          <cell r="D127">
            <v>1</v>
          </cell>
        </row>
        <row r="128">
          <cell r="B128">
            <v>0</v>
          </cell>
          <cell r="C128" t="str">
            <v>MUTI STO. TOMAS</v>
          </cell>
          <cell r="D128">
            <v>2</v>
          </cell>
        </row>
        <row r="129">
          <cell r="B129">
            <v>0</v>
          </cell>
          <cell r="C129" t="str">
            <v>MUTI BAYUGAN</v>
          </cell>
          <cell r="D129">
            <v>1</v>
          </cell>
        </row>
        <row r="130">
          <cell r="B130">
            <v>0</v>
          </cell>
          <cell r="C130" t="str">
            <v>MUTI CALINAN</v>
          </cell>
          <cell r="D130">
            <v>1</v>
          </cell>
        </row>
        <row r="131">
          <cell r="B131">
            <v>0</v>
          </cell>
          <cell r="C131" t="str">
            <v>MUTI CATALUNAN GRANDE</v>
          </cell>
          <cell r="D131">
            <v>1</v>
          </cell>
        </row>
        <row r="132">
          <cell r="B132">
            <v>0</v>
          </cell>
          <cell r="C132" t="str">
            <v>GREATWALL</v>
          </cell>
          <cell r="D132">
            <v>16</v>
          </cell>
        </row>
        <row r="133">
          <cell r="B133">
            <v>0</v>
          </cell>
          <cell r="C133" t="str">
            <v>HONDA ISULAN</v>
          </cell>
          <cell r="D133">
            <v>1</v>
          </cell>
        </row>
        <row r="134">
          <cell r="B134">
            <v>0</v>
          </cell>
          <cell r="C134" t="str">
            <v>HONDA MALUNGON</v>
          </cell>
          <cell r="D134">
            <v>1</v>
          </cell>
        </row>
        <row r="135">
          <cell r="B135">
            <v>0</v>
          </cell>
          <cell r="C135" t="str">
            <v>HONDA SURALLAH</v>
          </cell>
          <cell r="D135">
            <v>2</v>
          </cell>
        </row>
        <row r="136">
          <cell r="B136">
            <v>0</v>
          </cell>
          <cell r="C136" t="str">
            <v>MUTI BANSALAN</v>
          </cell>
          <cell r="D136">
            <v>2</v>
          </cell>
        </row>
        <row r="137">
          <cell r="B137">
            <v>0</v>
          </cell>
          <cell r="C137" t="str">
            <v>MUTI BATANGAS</v>
          </cell>
          <cell r="D137">
            <v>1</v>
          </cell>
        </row>
        <row r="138">
          <cell r="B138">
            <v>0</v>
          </cell>
          <cell r="C138" t="str">
            <v>MUTI BUTUAN</v>
          </cell>
          <cell r="D138">
            <v>2</v>
          </cell>
        </row>
        <row r="139">
          <cell r="B139">
            <v>0</v>
          </cell>
          <cell r="C139" t="str">
            <v>MUTI DIGOS</v>
          </cell>
          <cell r="D139">
            <v>1</v>
          </cell>
        </row>
        <row r="140">
          <cell r="B140">
            <v>0</v>
          </cell>
          <cell r="C140" t="str">
            <v>MUTI KABACAN</v>
          </cell>
          <cell r="D140">
            <v>1</v>
          </cell>
        </row>
        <row r="141">
          <cell r="B141">
            <v>0</v>
          </cell>
          <cell r="C141" t="str">
            <v>MUTI MALUNGON</v>
          </cell>
          <cell r="D141">
            <v>1</v>
          </cell>
        </row>
        <row r="142">
          <cell r="B142">
            <v>0</v>
          </cell>
          <cell r="C142" t="str">
            <v>MUTI NABUNTURAN</v>
          </cell>
          <cell r="D142">
            <v>1</v>
          </cell>
        </row>
        <row r="143">
          <cell r="B143">
            <v>0</v>
          </cell>
          <cell r="C143" t="str">
            <v>MUTI QUEZON</v>
          </cell>
          <cell r="D143">
            <v>1</v>
          </cell>
        </row>
        <row r="144">
          <cell r="B144">
            <v>0</v>
          </cell>
          <cell r="C144" t="str">
            <v>MUTI SURALLAH</v>
          </cell>
          <cell r="D144">
            <v>1</v>
          </cell>
        </row>
        <row r="145">
          <cell r="B145">
            <v>0</v>
          </cell>
          <cell r="C145" t="str">
            <v>MUTI SURIGAO</v>
          </cell>
          <cell r="D145">
            <v>1</v>
          </cell>
        </row>
        <row r="146">
          <cell r="B146">
            <v>0</v>
          </cell>
          <cell r="C146" t="str">
            <v>HONDA KORONADAL</v>
          </cell>
          <cell r="D146">
            <v>4</v>
          </cell>
        </row>
        <row r="147">
          <cell r="B147">
            <v>0</v>
          </cell>
          <cell r="C147" t="str">
            <v>MUTI CABANTIAN</v>
          </cell>
          <cell r="D147">
            <v>1</v>
          </cell>
        </row>
        <row r="148">
          <cell r="B148">
            <v>0</v>
          </cell>
          <cell r="C148" t="str">
            <v>MUTI CATALUNAN GRANDE</v>
          </cell>
          <cell r="D148">
            <v>1</v>
          </cell>
        </row>
        <row r="149">
          <cell r="B149">
            <v>0</v>
          </cell>
          <cell r="C149" t="str">
            <v>MUTI TAGUM 1</v>
          </cell>
          <cell r="D149">
            <v>2</v>
          </cell>
        </row>
        <row r="150">
          <cell r="B150">
            <v>0</v>
          </cell>
          <cell r="C150" t="str">
            <v>GREATWALL</v>
          </cell>
          <cell r="D150">
            <v>13</v>
          </cell>
        </row>
        <row r="151">
          <cell r="B151">
            <v>0</v>
          </cell>
          <cell r="C151" t="str">
            <v>HONDA ISULAN</v>
          </cell>
          <cell r="D151">
            <v>1</v>
          </cell>
        </row>
        <row r="152">
          <cell r="B152">
            <v>0</v>
          </cell>
          <cell r="C152" t="str">
            <v>HONDA SURALLAH</v>
          </cell>
          <cell r="D152">
            <v>1</v>
          </cell>
        </row>
        <row r="153">
          <cell r="B153">
            <v>0</v>
          </cell>
          <cell r="C153" t="str">
            <v>MUTI ALABEL</v>
          </cell>
          <cell r="D153">
            <v>1</v>
          </cell>
        </row>
        <row r="154">
          <cell r="B154">
            <v>0</v>
          </cell>
          <cell r="C154" t="str">
            <v>MUTI BATANGAS</v>
          </cell>
          <cell r="D154">
            <v>2</v>
          </cell>
        </row>
        <row r="155">
          <cell r="B155">
            <v>0</v>
          </cell>
          <cell r="C155" t="str">
            <v>MUTI BUTUAN</v>
          </cell>
          <cell r="D155">
            <v>1</v>
          </cell>
        </row>
        <row r="156">
          <cell r="B156">
            <v>0</v>
          </cell>
          <cell r="C156" t="str">
            <v>MUTI DON CARLOS</v>
          </cell>
          <cell r="D156">
            <v>2</v>
          </cell>
        </row>
        <row r="157">
          <cell r="B157">
            <v>0</v>
          </cell>
          <cell r="C157" t="str">
            <v>MUTI MALUNGON</v>
          </cell>
          <cell r="D157">
            <v>1</v>
          </cell>
        </row>
        <row r="158">
          <cell r="B158">
            <v>0</v>
          </cell>
          <cell r="C158" t="str">
            <v>MUTI MARBEL-MC</v>
          </cell>
          <cell r="D158">
            <v>1</v>
          </cell>
        </row>
        <row r="159">
          <cell r="B159">
            <v>0</v>
          </cell>
          <cell r="C159" t="str">
            <v>MUTI SURALLAH</v>
          </cell>
          <cell r="D159">
            <v>1</v>
          </cell>
        </row>
        <row r="160">
          <cell r="B160">
            <v>0</v>
          </cell>
          <cell r="C160" t="str">
            <v>HONDA KORONADAL</v>
          </cell>
          <cell r="D160">
            <v>1</v>
          </cell>
        </row>
        <row r="161">
          <cell r="B161">
            <v>0</v>
          </cell>
          <cell r="C161" t="str">
            <v>MUTI CABANTIAN</v>
          </cell>
          <cell r="D161">
            <v>1</v>
          </cell>
        </row>
        <row r="162">
          <cell r="B162">
            <v>0</v>
          </cell>
          <cell r="C162" t="str">
            <v>MUTI CALINAN</v>
          </cell>
          <cell r="D162">
            <v>1</v>
          </cell>
        </row>
        <row r="163">
          <cell r="B163">
            <v>0</v>
          </cell>
          <cell r="C163" t="str">
            <v>MUTI SAMAL</v>
          </cell>
          <cell r="D163">
            <v>1</v>
          </cell>
        </row>
        <row r="164">
          <cell r="B164">
            <v>0</v>
          </cell>
          <cell r="C164" t="str">
            <v>GREATWALL</v>
          </cell>
          <cell r="D164">
            <v>2</v>
          </cell>
        </row>
        <row r="165">
          <cell r="B165">
            <v>0</v>
          </cell>
          <cell r="C165" t="str">
            <v>GREATWALL</v>
          </cell>
          <cell r="D165">
            <v>23</v>
          </cell>
        </row>
        <row r="166">
          <cell r="B166">
            <v>0</v>
          </cell>
          <cell r="C166" t="str">
            <v>HONDA MARAMAG</v>
          </cell>
          <cell r="D166">
            <v>1</v>
          </cell>
        </row>
        <row r="167">
          <cell r="B167">
            <v>0</v>
          </cell>
          <cell r="C167" t="str">
            <v>HONDA SURALLAH</v>
          </cell>
          <cell r="D167">
            <v>2</v>
          </cell>
        </row>
        <row r="168">
          <cell r="B168">
            <v>0</v>
          </cell>
          <cell r="C168" t="str">
            <v>MUTI BUTUAN</v>
          </cell>
          <cell r="D168">
            <v>1</v>
          </cell>
        </row>
        <row r="169">
          <cell r="B169">
            <v>0</v>
          </cell>
          <cell r="C169" t="str">
            <v>MUTI CALAMBA</v>
          </cell>
          <cell r="D169">
            <v>1</v>
          </cell>
        </row>
        <row r="170">
          <cell r="B170">
            <v>0</v>
          </cell>
          <cell r="C170" t="str">
            <v>MUTI ECOLAND</v>
          </cell>
          <cell r="D170">
            <v>1</v>
          </cell>
        </row>
        <row r="171">
          <cell r="B171">
            <v>0</v>
          </cell>
          <cell r="C171" t="str">
            <v>MUTI MALUNGON</v>
          </cell>
          <cell r="D171">
            <v>2</v>
          </cell>
        </row>
        <row r="172">
          <cell r="B172">
            <v>0</v>
          </cell>
          <cell r="C172" t="str">
            <v>MUTI MARBEL-MC</v>
          </cell>
          <cell r="D172">
            <v>1</v>
          </cell>
        </row>
        <row r="173">
          <cell r="B173">
            <v>0</v>
          </cell>
          <cell r="C173" t="str">
            <v>MUTI NABUNTURAN</v>
          </cell>
          <cell r="D173">
            <v>1</v>
          </cell>
        </row>
        <row r="174">
          <cell r="B174">
            <v>0</v>
          </cell>
          <cell r="C174" t="str">
            <v>MUTI POLOMOLOK</v>
          </cell>
          <cell r="D174">
            <v>2</v>
          </cell>
        </row>
        <row r="175">
          <cell r="B175">
            <v>0</v>
          </cell>
          <cell r="C175" t="str">
            <v>MUTI VALENCIA</v>
          </cell>
          <cell r="D175">
            <v>1</v>
          </cell>
        </row>
        <row r="176">
          <cell r="B176">
            <v>0</v>
          </cell>
          <cell r="C176" t="str">
            <v>HONDA KORONADAL</v>
          </cell>
          <cell r="D176">
            <v>1</v>
          </cell>
        </row>
        <row r="177">
          <cell r="B177">
            <v>0</v>
          </cell>
          <cell r="C177" t="str">
            <v>MUTI 3S</v>
          </cell>
          <cell r="D177">
            <v>2</v>
          </cell>
        </row>
        <row r="178">
          <cell r="B178">
            <v>0</v>
          </cell>
          <cell r="C178" t="str">
            <v>MUTI CABADBARAN</v>
          </cell>
          <cell r="D178">
            <v>4</v>
          </cell>
        </row>
        <row r="179">
          <cell r="B179">
            <v>0</v>
          </cell>
          <cell r="C179" t="str">
            <v>MUTI CALINAN</v>
          </cell>
          <cell r="D179">
            <v>1</v>
          </cell>
        </row>
        <row r="180">
          <cell r="B180">
            <v>0</v>
          </cell>
          <cell r="C180" t="str">
            <v>MUTI SAMAL</v>
          </cell>
          <cell r="D180">
            <v>1</v>
          </cell>
        </row>
        <row r="181">
          <cell r="B181">
            <v>0</v>
          </cell>
          <cell r="C181" t="str">
            <v>HONDA MARAMAG</v>
          </cell>
          <cell r="D181">
            <v>1</v>
          </cell>
        </row>
        <row r="182">
          <cell r="B182">
            <v>0</v>
          </cell>
          <cell r="C182" t="str">
            <v>GREATWALL</v>
          </cell>
          <cell r="D182">
            <v>21</v>
          </cell>
        </row>
        <row r="183">
          <cell r="B183">
            <v>0</v>
          </cell>
          <cell r="C183" t="str">
            <v>HONDA ISULAN</v>
          </cell>
          <cell r="D183">
            <v>2</v>
          </cell>
        </row>
        <row r="184">
          <cell r="B184">
            <v>0</v>
          </cell>
          <cell r="C184" t="str">
            <v>HONDA MALUNGON</v>
          </cell>
          <cell r="D184">
            <v>1</v>
          </cell>
        </row>
        <row r="185">
          <cell r="B185">
            <v>0</v>
          </cell>
          <cell r="C185" t="str">
            <v>HONDA MARAMAG</v>
          </cell>
          <cell r="D185">
            <v>6</v>
          </cell>
        </row>
        <row r="186">
          <cell r="B186">
            <v>0</v>
          </cell>
          <cell r="C186" t="str">
            <v>HONDA SURALLAH</v>
          </cell>
          <cell r="D186">
            <v>1</v>
          </cell>
        </row>
        <row r="187">
          <cell r="B187">
            <v>0</v>
          </cell>
          <cell r="C187" t="str">
            <v>MUTI ALABEL</v>
          </cell>
          <cell r="D187">
            <v>5</v>
          </cell>
        </row>
        <row r="188">
          <cell r="B188">
            <v>0</v>
          </cell>
          <cell r="C188" t="str">
            <v>MUTI BANSALAN</v>
          </cell>
          <cell r="D188">
            <v>2</v>
          </cell>
        </row>
        <row r="189">
          <cell r="B189">
            <v>0</v>
          </cell>
          <cell r="C189" t="str">
            <v>MUTI BUTUAN</v>
          </cell>
          <cell r="D189">
            <v>2</v>
          </cell>
        </row>
        <row r="190">
          <cell r="B190">
            <v>0</v>
          </cell>
          <cell r="C190" t="str">
            <v>MUTI DIGOS</v>
          </cell>
          <cell r="D190">
            <v>4</v>
          </cell>
        </row>
        <row r="191">
          <cell r="B191">
            <v>0</v>
          </cell>
          <cell r="C191" t="str">
            <v>MUTI DON CARLOS</v>
          </cell>
          <cell r="D191">
            <v>5</v>
          </cell>
        </row>
        <row r="192">
          <cell r="B192">
            <v>0</v>
          </cell>
          <cell r="C192" t="str">
            <v>MUTI ECOLAND</v>
          </cell>
          <cell r="D192">
            <v>4</v>
          </cell>
        </row>
        <row r="193">
          <cell r="B193">
            <v>0</v>
          </cell>
          <cell r="C193" t="str">
            <v>MUTI KABACAN</v>
          </cell>
          <cell r="D193">
            <v>4</v>
          </cell>
        </row>
        <row r="194">
          <cell r="B194">
            <v>0</v>
          </cell>
          <cell r="C194" t="str">
            <v>MUTI KIDAPAWAN</v>
          </cell>
          <cell r="D194">
            <v>5</v>
          </cell>
        </row>
        <row r="195">
          <cell r="B195">
            <v>0</v>
          </cell>
          <cell r="C195" t="str">
            <v>MUTI LAPASAN</v>
          </cell>
          <cell r="D195">
            <v>1</v>
          </cell>
        </row>
        <row r="196">
          <cell r="B196">
            <v>0</v>
          </cell>
          <cell r="C196" t="str">
            <v>MUTI MARBEL-MC</v>
          </cell>
          <cell r="D196">
            <v>1</v>
          </cell>
        </row>
        <row r="197">
          <cell r="B197">
            <v>0</v>
          </cell>
          <cell r="C197" t="str">
            <v>MUTI MIDSAYAP</v>
          </cell>
          <cell r="D197">
            <v>1</v>
          </cell>
        </row>
        <row r="198">
          <cell r="B198">
            <v>0</v>
          </cell>
          <cell r="C198" t="str">
            <v>MUTI NABUNTURAN</v>
          </cell>
          <cell r="D198">
            <v>3</v>
          </cell>
        </row>
        <row r="199">
          <cell r="B199">
            <v>0</v>
          </cell>
          <cell r="C199" t="str">
            <v>MUTI POLOMOLOK</v>
          </cell>
          <cell r="D199">
            <v>3</v>
          </cell>
        </row>
        <row r="200">
          <cell r="B200">
            <v>0</v>
          </cell>
          <cell r="C200" t="str">
            <v>MUTI QUEZON</v>
          </cell>
          <cell r="D200">
            <v>2</v>
          </cell>
        </row>
        <row r="201">
          <cell r="B201">
            <v>0</v>
          </cell>
          <cell r="C201" t="str">
            <v>MUTI SAN FRANCISCO</v>
          </cell>
          <cell r="D201">
            <v>2</v>
          </cell>
        </row>
        <row r="202">
          <cell r="B202">
            <v>0</v>
          </cell>
          <cell r="C202" t="str">
            <v>MUTI STO. TOMAS</v>
          </cell>
          <cell r="D202">
            <v>2</v>
          </cell>
        </row>
        <row r="203">
          <cell r="B203">
            <v>0</v>
          </cell>
          <cell r="C203" t="str">
            <v>MUTI SURIGAO</v>
          </cell>
          <cell r="D203">
            <v>2</v>
          </cell>
        </row>
        <row r="204">
          <cell r="B204">
            <v>0</v>
          </cell>
          <cell r="C204" t="str">
            <v>MUTI TIBUNGCO</v>
          </cell>
          <cell r="D204">
            <v>4</v>
          </cell>
        </row>
        <row r="205">
          <cell r="B205">
            <v>0</v>
          </cell>
          <cell r="C205" t="str">
            <v>MUTI VALENCIA</v>
          </cell>
          <cell r="D205">
            <v>4</v>
          </cell>
        </row>
        <row r="206">
          <cell r="B206">
            <v>0</v>
          </cell>
          <cell r="C206" t="str">
            <v>HONDA KORONADAL</v>
          </cell>
          <cell r="D206">
            <v>2</v>
          </cell>
        </row>
        <row r="207">
          <cell r="B207">
            <v>0</v>
          </cell>
          <cell r="C207" t="str">
            <v>MUTI BAYUGAN</v>
          </cell>
          <cell r="D207">
            <v>6</v>
          </cell>
        </row>
        <row r="208">
          <cell r="B208">
            <v>0</v>
          </cell>
          <cell r="C208" t="str">
            <v>MUTI BULUA</v>
          </cell>
          <cell r="D208">
            <v>4</v>
          </cell>
        </row>
        <row r="209">
          <cell r="B209">
            <v>0</v>
          </cell>
          <cell r="C209" t="str">
            <v>MUTI CABADBARAN</v>
          </cell>
          <cell r="D209">
            <v>1</v>
          </cell>
        </row>
        <row r="210">
          <cell r="B210">
            <v>0</v>
          </cell>
          <cell r="C210" t="str">
            <v>MUTI CABANTIAN</v>
          </cell>
          <cell r="D210">
            <v>6</v>
          </cell>
        </row>
        <row r="211">
          <cell r="B211">
            <v>0</v>
          </cell>
          <cell r="C211" t="str">
            <v>MUTI CALINAN</v>
          </cell>
          <cell r="D211">
            <v>2</v>
          </cell>
        </row>
        <row r="212">
          <cell r="B212">
            <v>0</v>
          </cell>
          <cell r="C212" t="str">
            <v>MUTI CATALUNAN GRANDE</v>
          </cell>
          <cell r="D212">
            <v>2</v>
          </cell>
        </row>
        <row r="213">
          <cell r="B213">
            <v>0</v>
          </cell>
          <cell r="C213" t="str">
            <v>MUTI OZAMIZ</v>
          </cell>
          <cell r="D213">
            <v>2</v>
          </cell>
        </row>
        <row r="214">
          <cell r="B214">
            <v>0</v>
          </cell>
          <cell r="C214" t="str">
            <v>MUTI PANABO</v>
          </cell>
          <cell r="D214">
            <v>2</v>
          </cell>
        </row>
        <row r="215">
          <cell r="B215">
            <v>0</v>
          </cell>
          <cell r="C215" t="str">
            <v>MUTI TAGUM 1</v>
          </cell>
          <cell r="D215">
            <v>4</v>
          </cell>
        </row>
        <row r="216">
          <cell r="B216">
            <v>0</v>
          </cell>
          <cell r="C216" t="str">
            <v>MUTI TAGUM 2</v>
          </cell>
          <cell r="D216">
            <v>7</v>
          </cell>
        </row>
        <row r="217">
          <cell r="B217">
            <v>0</v>
          </cell>
          <cell r="C217" t="str">
            <v>MUTI TAGUM 3</v>
          </cell>
          <cell r="D217">
            <v>3</v>
          </cell>
        </row>
        <row r="218">
          <cell r="B218">
            <v>0</v>
          </cell>
          <cell r="C218" t="str">
            <v>GREATWALL</v>
          </cell>
          <cell r="D218">
            <v>11</v>
          </cell>
        </row>
        <row r="219">
          <cell r="B219">
            <v>0</v>
          </cell>
          <cell r="C219" t="str">
            <v>HONDA MALUNGON</v>
          </cell>
          <cell r="D219">
            <v>2</v>
          </cell>
        </row>
        <row r="220">
          <cell r="B220">
            <v>0</v>
          </cell>
          <cell r="C220" t="str">
            <v>HONDA MARAMAG</v>
          </cell>
          <cell r="D220">
            <v>4</v>
          </cell>
        </row>
        <row r="221">
          <cell r="B221">
            <v>0</v>
          </cell>
          <cell r="C221" t="str">
            <v>MUTI BANGA</v>
          </cell>
          <cell r="D221">
            <v>1</v>
          </cell>
        </row>
        <row r="222">
          <cell r="B222">
            <v>0</v>
          </cell>
          <cell r="C222" t="str">
            <v>MUTI BANSALAN</v>
          </cell>
          <cell r="D222">
            <v>1</v>
          </cell>
        </row>
        <row r="223">
          <cell r="B223">
            <v>0</v>
          </cell>
          <cell r="C223" t="str">
            <v>MUTI BATANGAS</v>
          </cell>
          <cell r="D223">
            <v>2</v>
          </cell>
        </row>
        <row r="224">
          <cell r="B224">
            <v>0</v>
          </cell>
          <cell r="C224" t="str">
            <v>MUTI DIGOS</v>
          </cell>
          <cell r="D224">
            <v>1</v>
          </cell>
        </row>
        <row r="225">
          <cell r="B225">
            <v>0</v>
          </cell>
          <cell r="C225" t="str">
            <v>MUTI DON CARLOS</v>
          </cell>
          <cell r="D225">
            <v>5</v>
          </cell>
        </row>
        <row r="226">
          <cell r="B226">
            <v>0</v>
          </cell>
          <cell r="C226" t="str">
            <v>MUTI ISULAN</v>
          </cell>
          <cell r="D226">
            <v>3</v>
          </cell>
        </row>
        <row r="227">
          <cell r="B227">
            <v>0</v>
          </cell>
          <cell r="C227" t="str">
            <v>MUTI KABACAN</v>
          </cell>
          <cell r="D227">
            <v>2</v>
          </cell>
        </row>
        <row r="228">
          <cell r="B228">
            <v>0</v>
          </cell>
          <cell r="C228" t="str">
            <v>MUTI MANOLO</v>
          </cell>
          <cell r="D228">
            <v>6</v>
          </cell>
        </row>
        <row r="229">
          <cell r="B229">
            <v>0</v>
          </cell>
          <cell r="C229" t="str">
            <v>MUTI MARBEL-MC</v>
          </cell>
          <cell r="D229">
            <v>2</v>
          </cell>
        </row>
        <row r="230">
          <cell r="B230">
            <v>0</v>
          </cell>
          <cell r="C230" t="str">
            <v>MUTI MLANG</v>
          </cell>
          <cell r="D230">
            <v>2</v>
          </cell>
        </row>
        <row r="231">
          <cell r="B231">
            <v>0</v>
          </cell>
          <cell r="C231" t="str">
            <v>MUTI NABUNTURAN</v>
          </cell>
          <cell r="D231">
            <v>2</v>
          </cell>
        </row>
        <row r="232">
          <cell r="B232">
            <v>0</v>
          </cell>
          <cell r="C232" t="str">
            <v>MUTI POLOMOLOK</v>
          </cell>
          <cell r="D232">
            <v>2</v>
          </cell>
        </row>
        <row r="233">
          <cell r="B233">
            <v>0</v>
          </cell>
          <cell r="C233" t="str">
            <v>MUTI QUEZON</v>
          </cell>
          <cell r="D233">
            <v>5</v>
          </cell>
        </row>
        <row r="234">
          <cell r="B234">
            <v>0</v>
          </cell>
          <cell r="C234" t="str">
            <v>MUTI STO. TOMAS</v>
          </cell>
          <cell r="D234">
            <v>2</v>
          </cell>
        </row>
        <row r="235">
          <cell r="B235">
            <v>0</v>
          </cell>
          <cell r="C235" t="str">
            <v>MUTI SURALLAH</v>
          </cell>
          <cell r="D235">
            <v>2</v>
          </cell>
        </row>
        <row r="236">
          <cell r="B236">
            <v>0</v>
          </cell>
          <cell r="C236" t="str">
            <v>MUTI SURIGAO</v>
          </cell>
          <cell r="D236">
            <v>3</v>
          </cell>
        </row>
        <row r="237">
          <cell r="B237">
            <v>0</v>
          </cell>
          <cell r="C237" t="str">
            <v>HONDA KORONADAL</v>
          </cell>
          <cell r="D237">
            <v>2</v>
          </cell>
        </row>
        <row r="238">
          <cell r="B238">
            <v>0</v>
          </cell>
          <cell r="C238" t="str">
            <v>MUTI BULUA</v>
          </cell>
          <cell r="D238">
            <v>2</v>
          </cell>
        </row>
        <row r="239">
          <cell r="B239">
            <v>0</v>
          </cell>
          <cell r="C239" t="str">
            <v>MUTI CABADBARAN</v>
          </cell>
          <cell r="D239">
            <v>3</v>
          </cell>
        </row>
        <row r="240">
          <cell r="B240">
            <v>0</v>
          </cell>
          <cell r="C240" t="str">
            <v>MUTI PANABO</v>
          </cell>
          <cell r="D240">
            <v>2</v>
          </cell>
        </row>
        <row r="241">
          <cell r="B241">
            <v>0</v>
          </cell>
          <cell r="C241" t="str">
            <v>MUTI PROSPERIDAD</v>
          </cell>
          <cell r="D241">
            <v>2</v>
          </cell>
        </row>
        <row r="242">
          <cell r="B242">
            <v>0</v>
          </cell>
          <cell r="C242" t="str">
            <v>MUTI SAMAL</v>
          </cell>
          <cell r="D242">
            <v>2</v>
          </cell>
        </row>
        <row r="243">
          <cell r="B243">
            <v>0</v>
          </cell>
          <cell r="C243" t="str">
            <v>MUTI TAGUM 1</v>
          </cell>
          <cell r="D243">
            <v>1</v>
          </cell>
        </row>
        <row r="244">
          <cell r="B244">
            <v>0</v>
          </cell>
          <cell r="C244" t="str">
            <v>MUTI TAGUM 2</v>
          </cell>
          <cell r="D244">
            <v>1</v>
          </cell>
        </row>
        <row r="245">
          <cell r="B245">
            <v>0</v>
          </cell>
          <cell r="C245" t="str">
            <v>MUTI TAGUM 3</v>
          </cell>
          <cell r="D245">
            <v>1</v>
          </cell>
        </row>
        <row r="246">
          <cell r="B246">
            <v>0</v>
          </cell>
          <cell r="C246" t="str">
            <v>GREATWALL</v>
          </cell>
          <cell r="D246">
            <v>23</v>
          </cell>
        </row>
        <row r="247">
          <cell r="B247">
            <v>0</v>
          </cell>
          <cell r="C247" t="str">
            <v>MUTI BANSALAN</v>
          </cell>
          <cell r="D247">
            <v>2</v>
          </cell>
        </row>
        <row r="248">
          <cell r="B248">
            <v>0</v>
          </cell>
          <cell r="C248" t="str">
            <v>MUTI BATANGAS</v>
          </cell>
          <cell r="D248">
            <v>1</v>
          </cell>
        </row>
        <row r="249">
          <cell r="B249">
            <v>0</v>
          </cell>
          <cell r="C249" t="str">
            <v>MUTI DIGOS</v>
          </cell>
          <cell r="D249">
            <v>1</v>
          </cell>
        </row>
        <row r="250">
          <cell r="B250">
            <v>0</v>
          </cell>
          <cell r="C250" t="str">
            <v>MUTI MARBEL-MC</v>
          </cell>
          <cell r="D250">
            <v>1</v>
          </cell>
        </row>
        <row r="251">
          <cell r="B251">
            <v>0</v>
          </cell>
          <cell r="C251" t="str">
            <v>MUTI MIDSAYAP</v>
          </cell>
          <cell r="D251">
            <v>1</v>
          </cell>
        </row>
        <row r="252">
          <cell r="B252">
            <v>0</v>
          </cell>
          <cell r="C252" t="str">
            <v>MUTI SURALLAH</v>
          </cell>
          <cell r="D252">
            <v>1</v>
          </cell>
        </row>
        <row r="253">
          <cell r="B253">
            <v>0</v>
          </cell>
          <cell r="C253" t="str">
            <v>MUTI VALENCIA</v>
          </cell>
          <cell r="D253">
            <v>5</v>
          </cell>
        </row>
        <row r="254">
          <cell r="B254">
            <v>0</v>
          </cell>
          <cell r="C254" t="str">
            <v>HONDA KORONADAL</v>
          </cell>
          <cell r="D254">
            <v>1</v>
          </cell>
        </row>
        <row r="255">
          <cell r="B255">
            <v>0</v>
          </cell>
          <cell r="C255" t="str">
            <v>MUTI BAYUGAN</v>
          </cell>
          <cell r="D255">
            <v>1</v>
          </cell>
        </row>
        <row r="256">
          <cell r="B256">
            <v>0</v>
          </cell>
          <cell r="C256" t="str">
            <v>MUTI CALINAN</v>
          </cell>
          <cell r="D256">
            <v>5</v>
          </cell>
        </row>
        <row r="257">
          <cell r="B257">
            <v>0</v>
          </cell>
          <cell r="C257" t="str">
            <v>MUTI PROSPERIDAD</v>
          </cell>
          <cell r="D257">
            <v>3</v>
          </cell>
        </row>
        <row r="258">
          <cell r="B258">
            <v>0</v>
          </cell>
          <cell r="C258" t="str">
            <v>GREATWALL</v>
          </cell>
          <cell r="D258">
            <v>2</v>
          </cell>
        </row>
        <row r="259">
          <cell r="B259">
            <v>0</v>
          </cell>
          <cell r="C259" t="str">
            <v>HONDA ISULAN</v>
          </cell>
          <cell r="D259">
            <v>1</v>
          </cell>
        </row>
        <row r="260">
          <cell r="B260">
            <v>0</v>
          </cell>
          <cell r="C260" t="str">
            <v>HONDA MALUNGON</v>
          </cell>
          <cell r="D260">
            <v>1</v>
          </cell>
        </row>
        <row r="261">
          <cell r="B261">
            <v>0</v>
          </cell>
          <cell r="C261" t="str">
            <v>HONDA MARAMAG</v>
          </cell>
          <cell r="D261">
            <v>3</v>
          </cell>
        </row>
        <row r="262">
          <cell r="B262">
            <v>0</v>
          </cell>
          <cell r="C262" t="str">
            <v>HONDA SURALLAH</v>
          </cell>
          <cell r="D262">
            <v>5</v>
          </cell>
        </row>
        <row r="263">
          <cell r="B263">
            <v>0</v>
          </cell>
          <cell r="C263" t="str">
            <v>MUTI ALABEL</v>
          </cell>
          <cell r="D263">
            <v>1</v>
          </cell>
        </row>
        <row r="264">
          <cell r="B264">
            <v>0</v>
          </cell>
          <cell r="C264" t="str">
            <v>MUTI BANSALAN</v>
          </cell>
          <cell r="D264">
            <v>2</v>
          </cell>
        </row>
        <row r="265">
          <cell r="B265">
            <v>0</v>
          </cell>
          <cell r="C265" t="str">
            <v>MUTI BATANGAS</v>
          </cell>
          <cell r="D265">
            <v>2</v>
          </cell>
        </row>
        <row r="266">
          <cell r="B266">
            <v>0</v>
          </cell>
          <cell r="C266" t="str">
            <v>MUTI DIGOS</v>
          </cell>
          <cell r="D266">
            <v>3</v>
          </cell>
        </row>
        <row r="267">
          <cell r="B267">
            <v>0</v>
          </cell>
          <cell r="C267" t="str">
            <v>MUTI DON CARLOS</v>
          </cell>
          <cell r="D267">
            <v>2</v>
          </cell>
        </row>
        <row r="268">
          <cell r="B268">
            <v>0</v>
          </cell>
          <cell r="C268" t="str">
            <v>MUTI KIDAPAWAN</v>
          </cell>
          <cell r="D268">
            <v>2</v>
          </cell>
        </row>
        <row r="269">
          <cell r="B269">
            <v>0</v>
          </cell>
          <cell r="C269" t="str">
            <v>MUTI LAPASAN</v>
          </cell>
          <cell r="D269">
            <v>2</v>
          </cell>
        </row>
        <row r="270">
          <cell r="B270">
            <v>0</v>
          </cell>
          <cell r="C270" t="str">
            <v>MUTI MALUNGON</v>
          </cell>
          <cell r="D270">
            <v>3</v>
          </cell>
        </row>
        <row r="271">
          <cell r="B271">
            <v>0</v>
          </cell>
          <cell r="C271" t="str">
            <v>MUTI MANOLO</v>
          </cell>
          <cell r="D271">
            <v>5</v>
          </cell>
        </row>
        <row r="272">
          <cell r="B272">
            <v>0</v>
          </cell>
          <cell r="C272" t="str">
            <v>MUTI MIDSAYAP</v>
          </cell>
          <cell r="D272">
            <v>2</v>
          </cell>
        </row>
        <row r="273">
          <cell r="B273">
            <v>0</v>
          </cell>
          <cell r="C273" t="str">
            <v>MUTI MLANG</v>
          </cell>
          <cell r="D273">
            <v>1</v>
          </cell>
        </row>
        <row r="274">
          <cell r="B274">
            <v>0</v>
          </cell>
          <cell r="C274" t="str">
            <v>MUTI NABUNTURAN</v>
          </cell>
          <cell r="D274">
            <v>1</v>
          </cell>
        </row>
        <row r="275">
          <cell r="B275">
            <v>0</v>
          </cell>
          <cell r="C275" t="str">
            <v>MUTI POLOMOLOK</v>
          </cell>
          <cell r="D275">
            <v>1</v>
          </cell>
        </row>
        <row r="276">
          <cell r="B276">
            <v>0</v>
          </cell>
          <cell r="C276" t="str">
            <v>MUTI SAN FRANCISCO</v>
          </cell>
          <cell r="D276">
            <v>1</v>
          </cell>
        </row>
        <row r="277">
          <cell r="B277">
            <v>0</v>
          </cell>
          <cell r="C277" t="str">
            <v>MUTI STO. TOMAS</v>
          </cell>
          <cell r="D277">
            <v>8</v>
          </cell>
        </row>
        <row r="278">
          <cell r="B278">
            <v>0</v>
          </cell>
          <cell r="C278" t="str">
            <v>MUTI SURALLAH</v>
          </cell>
          <cell r="D278">
            <v>2</v>
          </cell>
        </row>
        <row r="279">
          <cell r="B279">
            <v>0</v>
          </cell>
          <cell r="C279" t="str">
            <v>MUTI TACURONG</v>
          </cell>
          <cell r="D279">
            <v>3</v>
          </cell>
        </row>
        <row r="280">
          <cell r="B280">
            <v>0</v>
          </cell>
          <cell r="C280" t="str">
            <v>MUTI TUPI</v>
          </cell>
          <cell r="D280">
            <v>1</v>
          </cell>
        </row>
        <row r="281">
          <cell r="B281">
            <v>0</v>
          </cell>
          <cell r="C281" t="str">
            <v>MUTI VALENCIA</v>
          </cell>
          <cell r="D281">
            <v>4</v>
          </cell>
        </row>
        <row r="282">
          <cell r="B282">
            <v>0</v>
          </cell>
          <cell r="C282" t="str">
            <v>HONDA KORONADAL</v>
          </cell>
          <cell r="D282">
            <v>6</v>
          </cell>
        </row>
        <row r="283">
          <cell r="B283">
            <v>0</v>
          </cell>
          <cell r="C283" t="str">
            <v>MUTI BAYUGAN</v>
          </cell>
          <cell r="D283">
            <v>1</v>
          </cell>
        </row>
        <row r="284">
          <cell r="B284">
            <v>0</v>
          </cell>
          <cell r="C284" t="str">
            <v>MUTI BULUA</v>
          </cell>
          <cell r="D284">
            <v>4</v>
          </cell>
        </row>
        <row r="285">
          <cell r="B285">
            <v>0</v>
          </cell>
          <cell r="C285" t="str">
            <v>MUTI CABADBARAN</v>
          </cell>
          <cell r="D285">
            <v>3</v>
          </cell>
        </row>
        <row r="286">
          <cell r="B286">
            <v>0</v>
          </cell>
          <cell r="C286" t="str">
            <v>MUTI CABANTIAN</v>
          </cell>
          <cell r="D286">
            <v>3</v>
          </cell>
        </row>
        <row r="287">
          <cell r="B287">
            <v>0</v>
          </cell>
          <cell r="C287" t="str">
            <v>MUTI CATALUNAN GRANDE</v>
          </cell>
          <cell r="D287">
            <v>2</v>
          </cell>
        </row>
        <row r="288">
          <cell r="B288">
            <v>0</v>
          </cell>
          <cell r="C288" t="str">
            <v>MUTI OZAMIZ</v>
          </cell>
          <cell r="D288">
            <v>2</v>
          </cell>
        </row>
        <row r="289">
          <cell r="B289">
            <v>0</v>
          </cell>
          <cell r="C289" t="str">
            <v>MUTI PANABO</v>
          </cell>
          <cell r="D289">
            <v>3</v>
          </cell>
        </row>
        <row r="290">
          <cell r="B290">
            <v>0</v>
          </cell>
          <cell r="C290" t="str">
            <v>MUTI PROSPERIDAD</v>
          </cell>
          <cell r="D290">
            <v>4</v>
          </cell>
        </row>
        <row r="291">
          <cell r="B291">
            <v>0</v>
          </cell>
          <cell r="C291" t="str">
            <v>MUTI SAMAL</v>
          </cell>
          <cell r="D291">
            <v>4</v>
          </cell>
        </row>
        <row r="292">
          <cell r="B292">
            <v>0</v>
          </cell>
          <cell r="C292" t="str">
            <v>MUTI TAGUM 1</v>
          </cell>
          <cell r="D292">
            <v>3</v>
          </cell>
        </row>
        <row r="293">
          <cell r="B293">
            <v>0</v>
          </cell>
          <cell r="C293" t="str">
            <v>MUTI TAGUM 2</v>
          </cell>
          <cell r="D293">
            <v>2</v>
          </cell>
        </row>
        <row r="294">
          <cell r="B294">
            <v>0</v>
          </cell>
          <cell r="C294" t="str">
            <v>MUTI TAGUM 3</v>
          </cell>
          <cell r="D294">
            <v>1</v>
          </cell>
        </row>
        <row r="295">
          <cell r="B295">
            <v>0</v>
          </cell>
          <cell r="C295" t="str">
            <v>GREATWALL</v>
          </cell>
          <cell r="D295">
            <v>23</v>
          </cell>
        </row>
        <row r="296">
          <cell r="B296">
            <v>0</v>
          </cell>
          <cell r="C296" t="str">
            <v>HONDA ISULAN</v>
          </cell>
          <cell r="D296">
            <v>2</v>
          </cell>
        </row>
        <row r="297">
          <cell r="B297">
            <v>0</v>
          </cell>
          <cell r="C297" t="str">
            <v>HONDA MALUNGON</v>
          </cell>
          <cell r="D297">
            <v>3</v>
          </cell>
        </row>
        <row r="298">
          <cell r="B298">
            <v>0</v>
          </cell>
          <cell r="C298" t="str">
            <v>HONDA MARAMAG</v>
          </cell>
          <cell r="D298">
            <v>4</v>
          </cell>
        </row>
        <row r="299">
          <cell r="B299">
            <v>0</v>
          </cell>
          <cell r="C299" t="str">
            <v>HONDA SURALLAH</v>
          </cell>
          <cell r="D299">
            <v>3</v>
          </cell>
        </row>
        <row r="300">
          <cell r="B300">
            <v>0</v>
          </cell>
          <cell r="C300" t="str">
            <v>MUTI ALABEL</v>
          </cell>
          <cell r="D300">
            <v>2</v>
          </cell>
        </row>
        <row r="301">
          <cell r="B301">
            <v>0</v>
          </cell>
          <cell r="C301" t="str">
            <v>MUTI BATANGAS</v>
          </cell>
          <cell r="D301">
            <v>1</v>
          </cell>
        </row>
        <row r="302">
          <cell r="B302">
            <v>0</v>
          </cell>
          <cell r="C302" t="str">
            <v>MUTI BUTUAN</v>
          </cell>
          <cell r="D302">
            <v>1</v>
          </cell>
        </row>
        <row r="303">
          <cell r="B303">
            <v>0</v>
          </cell>
          <cell r="C303" t="str">
            <v>MUTI DIGOS</v>
          </cell>
          <cell r="D303">
            <v>3</v>
          </cell>
        </row>
        <row r="304">
          <cell r="B304">
            <v>0</v>
          </cell>
          <cell r="C304" t="str">
            <v>MUTI ECOLAND</v>
          </cell>
          <cell r="D304">
            <v>2</v>
          </cell>
        </row>
        <row r="305">
          <cell r="B305">
            <v>0</v>
          </cell>
          <cell r="C305" t="str">
            <v>MUTI ISULAN</v>
          </cell>
          <cell r="D305">
            <v>1</v>
          </cell>
        </row>
        <row r="306">
          <cell r="B306">
            <v>0</v>
          </cell>
          <cell r="C306" t="str">
            <v>MUTI MALUNGON</v>
          </cell>
          <cell r="D306">
            <v>1</v>
          </cell>
        </row>
        <row r="307">
          <cell r="B307">
            <v>0</v>
          </cell>
          <cell r="C307" t="str">
            <v>MUTI MARBEL-MC</v>
          </cell>
          <cell r="D307">
            <v>1</v>
          </cell>
        </row>
        <row r="308">
          <cell r="B308">
            <v>0</v>
          </cell>
          <cell r="C308" t="str">
            <v>MUTI MIDSAYAP</v>
          </cell>
          <cell r="D308">
            <v>4</v>
          </cell>
        </row>
        <row r="309">
          <cell r="B309">
            <v>0</v>
          </cell>
          <cell r="C309" t="str">
            <v>MUTI MLANG</v>
          </cell>
          <cell r="D309">
            <v>1</v>
          </cell>
        </row>
        <row r="310">
          <cell r="B310">
            <v>0</v>
          </cell>
          <cell r="C310" t="str">
            <v>MUTI NABUNTURAN</v>
          </cell>
          <cell r="D310">
            <v>3</v>
          </cell>
        </row>
        <row r="311">
          <cell r="B311">
            <v>0</v>
          </cell>
          <cell r="C311" t="str">
            <v>MUTI QUEZON</v>
          </cell>
          <cell r="D311">
            <v>1</v>
          </cell>
        </row>
        <row r="312">
          <cell r="B312">
            <v>0</v>
          </cell>
          <cell r="C312" t="str">
            <v>MUTI STO. TOMAS</v>
          </cell>
          <cell r="D312">
            <v>2</v>
          </cell>
        </row>
        <row r="313">
          <cell r="B313">
            <v>0</v>
          </cell>
          <cell r="C313" t="str">
            <v>MUTI SURALLAH</v>
          </cell>
          <cell r="D313">
            <v>1</v>
          </cell>
        </row>
        <row r="314">
          <cell r="B314">
            <v>0</v>
          </cell>
          <cell r="C314" t="str">
            <v>MUTI SURIGAO</v>
          </cell>
          <cell r="D314">
            <v>2</v>
          </cell>
        </row>
        <row r="315">
          <cell r="B315">
            <v>0</v>
          </cell>
          <cell r="C315" t="str">
            <v>MUTI TACURONG</v>
          </cell>
          <cell r="D315">
            <v>2</v>
          </cell>
        </row>
        <row r="316">
          <cell r="B316">
            <v>0</v>
          </cell>
          <cell r="C316" t="str">
            <v>MUTI VALENCIA</v>
          </cell>
          <cell r="D316">
            <v>2</v>
          </cell>
        </row>
        <row r="317">
          <cell r="B317">
            <v>0</v>
          </cell>
          <cell r="C317" t="str">
            <v>HONDA KORONADAL</v>
          </cell>
          <cell r="D317">
            <v>1</v>
          </cell>
        </row>
        <row r="318">
          <cell r="B318">
            <v>0</v>
          </cell>
          <cell r="C318" t="str">
            <v>MUTI BAYUGAN</v>
          </cell>
          <cell r="D318">
            <v>1</v>
          </cell>
        </row>
        <row r="319">
          <cell r="B319">
            <v>0</v>
          </cell>
          <cell r="C319" t="str">
            <v>MUTI BULUA</v>
          </cell>
          <cell r="D319">
            <v>1</v>
          </cell>
        </row>
        <row r="320">
          <cell r="B320">
            <v>0</v>
          </cell>
          <cell r="C320" t="str">
            <v>MUTI CABADBARAN</v>
          </cell>
          <cell r="D320">
            <v>2</v>
          </cell>
        </row>
        <row r="321">
          <cell r="B321">
            <v>0</v>
          </cell>
          <cell r="C321" t="str">
            <v>MUTI CABANTIAN</v>
          </cell>
          <cell r="D321">
            <v>2</v>
          </cell>
        </row>
        <row r="322">
          <cell r="B322">
            <v>0</v>
          </cell>
          <cell r="C322" t="str">
            <v>MUTI CATALUNAN GRANDE</v>
          </cell>
          <cell r="D322">
            <v>1</v>
          </cell>
        </row>
        <row r="323">
          <cell r="B323">
            <v>0</v>
          </cell>
          <cell r="C323" t="str">
            <v>MUTI PROSPERIDAD</v>
          </cell>
          <cell r="D323">
            <v>1</v>
          </cell>
        </row>
        <row r="324">
          <cell r="B324">
            <v>0</v>
          </cell>
          <cell r="C324" t="str">
            <v>MUTI TAGUM 3</v>
          </cell>
          <cell r="D324">
            <v>1</v>
          </cell>
        </row>
        <row r="325">
          <cell r="B325">
            <v>0</v>
          </cell>
          <cell r="C325" t="str">
            <v>GREATWALL</v>
          </cell>
          <cell r="D325">
            <v>2</v>
          </cell>
        </row>
        <row r="326">
          <cell r="B326">
            <v>0</v>
          </cell>
          <cell r="C326" t="str">
            <v>HONDA ISULAN</v>
          </cell>
          <cell r="D326">
            <v>1</v>
          </cell>
        </row>
        <row r="327">
          <cell r="B327">
            <v>0</v>
          </cell>
          <cell r="C327" t="str">
            <v>HONDA MALUNGON</v>
          </cell>
          <cell r="D327">
            <v>2</v>
          </cell>
        </row>
        <row r="328">
          <cell r="B328">
            <v>0</v>
          </cell>
          <cell r="C328" t="str">
            <v>HONDA MARAMAG</v>
          </cell>
          <cell r="D328">
            <v>1</v>
          </cell>
        </row>
        <row r="329">
          <cell r="B329">
            <v>0</v>
          </cell>
          <cell r="C329" t="str">
            <v>MUTI DIGOS</v>
          </cell>
          <cell r="D329">
            <v>1</v>
          </cell>
        </row>
        <row r="330">
          <cell r="B330">
            <v>0</v>
          </cell>
          <cell r="C330" t="str">
            <v>MUTI MARBEL-MC</v>
          </cell>
          <cell r="D330">
            <v>1</v>
          </cell>
        </row>
        <row r="331">
          <cell r="B331">
            <v>0</v>
          </cell>
          <cell r="C331" t="str">
            <v>MUTI VALENCIA</v>
          </cell>
          <cell r="D331">
            <v>1</v>
          </cell>
        </row>
        <row r="332">
          <cell r="B332">
            <v>0</v>
          </cell>
          <cell r="C332" t="str">
            <v>MUTI BAYUGAN</v>
          </cell>
          <cell r="D332">
            <v>1</v>
          </cell>
        </row>
        <row r="333">
          <cell r="B333">
            <v>0</v>
          </cell>
          <cell r="C333" t="str">
            <v>MUTI PROSPERIDAD</v>
          </cell>
          <cell r="D333">
            <v>1</v>
          </cell>
        </row>
        <row r="334">
          <cell r="B334">
            <v>0</v>
          </cell>
          <cell r="C334" t="str">
            <v>MUTI SAMAL</v>
          </cell>
          <cell r="D334">
            <v>2</v>
          </cell>
        </row>
        <row r="335">
          <cell r="B335">
            <v>0</v>
          </cell>
          <cell r="C335" t="str">
            <v>MUTI TAGUM 3</v>
          </cell>
          <cell r="D335">
            <v>1</v>
          </cell>
        </row>
        <row r="336">
          <cell r="B336">
            <v>0</v>
          </cell>
          <cell r="C336" t="str">
            <v>HONDA ISULAN</v>
          </cell>
          <cell r="D336">
            <v>1</v>
          </cell>
        </row>
        <row r="337">
          <cell r="B337">
            <v>0</v>
          </cell>
          <cell r="C337" t="str">
            <v>HONDA MARAMAG</v>
          </cell>
          <cell r="D337">
            <v>1</v>
          </cell>
        </row>
        <row r="338">
          <cell r="B338">
            <v>0</v>
          </cell>
          <cell r="C338" t="str">
            <v>MUTI DIGOS</v>
          </cell>
          <cell r="D338">
            <v>1</v>
          </cell>
        </row>
        <row r="339">
          <cell r="B339">
            <v>0</v>
          </cell>
          <cell r="C339" t="str">
            <v>MUTI ECOLAND</v>
          </cell>
          <cell r="D339">
            <v>1</v>
          </cell>
        </row>
        <row r="340">
          <cell r="B340">
            <v>0</v>
          </cell>
          <cell r="C340" t="str">
            <v>MUTI MALUNGON</v>
          </cell>
          <cell r="D340">
            <v>1</v>
          </cell>
        </row>
        <row r="341">
          <cell r="B341">
            <v>0</v>
          </cell>
          <cell r="C341" t="str">
            <v>MUTI MANOLO</v>
          </cell>
          <cell r="D341">
            <v>1</v>
          </cell>
        </row>
        <row r="342">
          <cell r="B342">
            <v>0</v>
          </cell>
          <cell r="C342" t="str">
            <v>MUTI MLANG</v>
          </cell>
          <cell r="D342">
            <v>1</v>
          </cell>
        </row>
        <row r="343">
          <cell r="B343">
            <v>0</v>
          </cell>
          <cell r="C343" t="str">
            <v>MUTI QUEZON</v>
          </cell>
          <cell r="D343">
            <v>2</v>
          </cell>
        </row>
        <row r="344">
          <cell r="B344">
            <v>0</v>
          </cell>
          <cell r="C344" t="str">
            <v>MUTI SURIGAO</v>
          </cell>
          <cell r="D344">
            <v>2</v>
          </cell>
        </row>
        <row r="345">
          <cell r="B345">
            <v>0</v>
          </cell>
          <cell r="C345" t="str">
            <v>MUTI BULUA</v>
          </cell>
          <cell r="D345">
            <v>1</v>
          </cell>
        </row>
        <row r="346">
          <cell r="B346">
            <v>0</v>
          </cell>
          <cell r="C346" t="str">
            <v>MUTI PANABO</v>
          </cell>
          <cell r="D346">
            <v>2</v>
          </cell>
        </row>
        <row r="347">
          <cell r="B347">
            <v>0</v>
          </cell>
          <cell r="C347" t="str">
            <v>MUTI PROSPERIDAD</v>
          </cell>
          <cell r="D347">
            <v>1</v>
          </cell>
        </row>
        <row r="348">
          <cell r="B348">
            <v>0</v>
          </cell>
          <cell r="C348" t="str">
            <v>MUTI TAGUM 3</v>
          </cell>
          <cell r="D348">
            <v>1</v>
          </cell>
        </row>
        <row r="349">
          <cell r="B349">
            <v>0</v>
          </cell>
          <cell r="C349" t="str">
            <v>HONDA MALUNGON</v>
          </cell>
          <cell r="D349">
            <v>1</v>
          </cell>
        </row>
        <row r="350">
          <cell r="B350">
            <v>0</v>
          </cell>
          <cell r="C350" t="str">
            <v>MUTI SURALLAH</v>
          </cell>
          <cell r="D350">
            <v>2</v>
          </cell>
        </row>
        <row r="351">
          <cell r="B351">
            <v>0</v>
          </cell>
          <cell r="C351" t="str">
            <v>MUTI DON CARLOS</v>
          </cell>
          <cell r="D351">
            <v>1</v>
          </cell>
        </row>
        <row r="352">
          <cell r="B352">
            <v>0</v>
          </cell>
          <cell r="C352" t="str">
            <v>GREATWALL</v>
          </cell>
          <cell r="D352">
            <v>42</v>
          </cell>
        </row>
        <row r="353">
          <cell r="B353">
            <v>0</v>
          </cell>
          <cell r="C353" t="str">
            <v>HONDA MARAMAG</v>
          </cell>
          <cell r="D353">
            <v>4</v>
          </cell>
        </row>
        <row r="354">
          <cell r="B354">
            <v>0</v>
          </cell>
          <cell r="C354" t="str">
            <v>HONDA SURALLAH</v>
          </cell>
          <cell r="D354">
            <v>3</v>
          </cell>
        </row>
        <row r="355">
          <cell r="B355">
            <v>0</v>
          </cell>
          <cell r="C355" t="str">
            <v>MUTI BUTUAN</v>
          </cell>
          <cell r="D355">
            <v>1</v>
          </cell>
        </row>
        <row r="356">
          <cell r="B356">
            <v>0</v>
          </cell>
          <cell r="C356" t="str">
            <v>MUTI DIGOS</v>
          </cell>
          <cell r="D356">
            <v>3</v>
          </cell>
        </row>
        <row r="357">
          <cell r="B357">
            <v>0</v>
          </cell>
          <cell r="C357" t="str">
            <v>MUTI ISULAN</v>
          </cell>
          <cell r="D357">
            <v>11</v>
          </cell>
        </row>
        <row r="358">
          <cell r="B358">
            <v>0</v>
          </cell>
          <cell r="C358" t="str">
            <v>MUTI KABACAN</v>
          </cell>
          <cell r="D358">
            <v>2</v>
          </cell>
        </row>
        <row r="359">
          <cell r="B359">
            <v>0</v>
          </cell>
          <cell r="C359" t="str">
            <v>MUTI KIDAPAWAN</v>
          </cell>
          <cell r="D359">
            <v>2</v>
          </cell>
        </row>
        <row r="360">
          <cell r="B360">
            <v>0</v>
          </cell>
          <cell r="C360" t="str">
            <v>MUTI MALUNGON</v>
          </cell>
          <cell r="D360">
            <v>1</v>
          </cell>
        </row>
        <row r="361">
          <cell r="B361">
            <v>0</v>
          </cell>
          <cell r="C361" t="str">
            <v>MUTI MARBEL-MC</v>
          </cell>
          <cell r="D361">
            <v>1</v>
          </cell>
        </row>
        <row r="362">
          <cell r="B362">
            <v>0</v>
          </cell>
          <cell r="C362" t="str">
            <v>MUTI MIDSAYAP</v>
          </cell>
          <cell r="D362">
            <v>2</v>
          </cell>
        </row>
        <row r="363">
          <cell r="B363">
            <v>0</v>
          </cell>
          <cell r="C363" t="str">
            <v>MUTI MLANG</v>
          </cell>
          <cell r="D363">
            <v>4</v>
          </cell>
        </row>
        <row r="364">
          <cell r="B364">
            <v>0</v>
          </cell>
          <cell r="C364" t="str">
            <v>MUTI POLOMOLOK</v>
          </cell>
          <cell r="D364">
            <v>2</v>
          </cell>
        </row>
        <row r="365">
          <cell r="B365">
            <v>0</v>
          </cell>
          <cell r="C365" t="str">
            <v>MUTI SAN FRANCISCO</v>
          </cell>
          <cell r="D365">
            <v>5</v>
          </cell>
        </row>
        <row r="366">
          <cell r="B366">
            <v>0</v>
          </cell>
          <cell r="C366" t="str">
            <v>MUTI SURALLAH</v>
          </cell>
          <cell r="D366">
            <v>2</v>
          </cell>
        </row>
        <row r="367">
          <cell r="B367">
            <v>0</v>
          </cell>
          <cell r="C367" t="str">
            <v>MUTI TACURONG</v>
          </cell>
          <cell r="D367">
            <v>1</v>
          </cell>
        </row>
        <row r="368">
          <cell r="B368">
            <v>0</v>
          </cell>
          <cell r="C368" t="str">
            <v>MUTI TIBUNGCO</v>
          </cell>
          <cell r="D368">
            <v>1</v>
          </cell>
        </row>
        <row r="369">
          <cell r="B369">
            <v>0</v>
          </cell>
          <cell r="C369" t="str">
            <v>MUTI TUPI</v>
          </cell>
          <cell r="D369">
            <v>1</v>
          </cell>
        </row>
        <row r="370">
          <cell r="B370">
            <v>0</v>
          </cell>
          <cell r="C370" t="str">
            <v>MUTI VALENCIA</v>
          </cell>
          <cell r="D370">
            <v>1</v>
          </cell>
        </row>
        <row r="371">
          <cell r="B371">
            <v>0</v>
          </cell>
          <cell r="C371" t="str">
            <v>HONDA KORONADAL</v>
          </cell>
          <cell r="D371">
            <v>1</v>
          </cell>
        </row>
        <row r="372">
          <cell r="B372">
            <v>0</v>
          </cell>
          <cell r="C372" t="str">
            <v>MUTI BAYUGAN</v>
          </cell>
          <cell r="D372">
            <v>3</v>
          </cell>
        </row>
        <row r="373">
          <cell r="B373">
            <v>0</v>
          </cell>
          <cell r="C373" t="str">
            <v>MUTI BULUA</v>
          </cell>
          <cell r="D373">
            <v>1</v>
          </cell>
        </row>
        <row r="374">
          <cell r="B374">
            <v>0</v>
          </cell>
          <cell r="C374" t="str">
            <v>MUTI CABADBARAN</v>
          </cell>
          <cell r="D374">
            <v>1</v>
          </cell>
        </row>
        <row r="375">
          <cell r="B375">
            <v>0</v>
          </cell>
          <cell r="C375" t="str">
            <v>MUTI CABANTIAN</v>
          </cell>
          <cell r="D375">
            <v>3</v>
          </cell>
        </row>
        <row r="376">
          <cell r="B376">
            <v>0</v>
          </cell>
          <cell r="C376" t="str">
            <v>MUTI PROSPERIDAD</v>
          </cell>
          <cell r="D376">
            <v>5</v>
          </cell>
        </row>
        <row r="377">
          <cell r="B377">
            <v>0</v>
          </cell>
          <cell r="C377" t="str">
            <v>MUTI TAGUM 1</v>
          </cell>
          <cell r="D377">
            <v>1</v>
          </cell>
        </row>
        <row r="378">
          <cell r="B378">
            <v>0</v>
          </cell>
          <cell r="C378" t="str">
            <v>GREATWALL</v>
          </cell>
          <cell r="D378">
            <v>1</v>
          </cell>
        </row>
        <row r="379">
          <cell r="B379">
            <v>0</v>
          </cell>
          <cell r="C379" t="str">
            <v>GREATWALL</v>
          </cell>
          <cell r="D379">
            <v>19</v>
          </cell>
        </row>
        <row r="380">
          <cell r="B380">
            <v>0</v>
          </cell>
          <cell r="C380" t="str">
            <v>HONDA ISULAN</v>
          </cell>
          <cell r="D380">
            <v>6</v>
          </cell>
        </row>
        <row r="381">
          <cell r="B381">
            <v>0</v>
          </cell>
          <cell r="C381" t="str">
            <v>HONDA MALUNGON</v>
          </cell>
          <cell r="D381">
            <v>5</v>
          </cell>
        </row>
        <row r="382">
          <cell r="B382">
            <v>0</v>
          </cell>
          <cell r="C382" t="str">
            <v>HONDA SURALLAH</v>
          </cell>
          <cell r="D382">
            <v>1</v>
          </cell>
        </row>
        <row r="383">
          <cell r="B383">
            <v>0</v>
          </cell>
          <cell r="C383" t="str">
            <v>MUTI ALABEL</v>
          </cell>
          <cell r="D383">
            <v>3</v>
          </cell>
        </row>
        <row r="384">
          <cell r="B384">
            <v>0</v>
          </cell>
          <cell r="C384" t="str">
            <v>MUTI BANSALAN</v>
          </cell>
          <cell r="D384">
            <v>2</v>
          </cell>
        </row>
        <row r="385">
          <cell r="B385">
            <v>0</v>
          </cell>
          <cell r="C385" t="str">
            <v>MUTI DIGOS</v>
          </cell>
          <cell r="D385">
            <v>3</v>
          </cell>
        </row>
        <row r="386">
          <cell r="B386">
            <v>0</v>
          </cell>
          <cell r="C386" t="str">
            <v>MUTI DON CARLOS</v>
          </cell>
          <cell r="D386">
            <v>1</v>
          </cell>
        </row>
        <row r="387">
          <cell r="B387">
            <v>0</v>
          </cell>
          <cell r="C387" t="str">
            <v>MUTI ISULAN</v>
          </cell>
          <cell r="D387">
            <v>10</v>
          </cell>
        </row>
        <row r="388">
          <cell r="B388">
            <v>0</v>
          </cell>
          <cell r="C388" t="str">
            <v>MUTI KABACAN</v>
          </cell>
          <cell r="D388">
            <v>1</v>
          </cell>
        </row>
        <row r="389">
          <cell r="B389">
            <v>0</v>
          </cell>
          <cell r="C389" t="str">
            <v>MUTI MARBEL-MC</v>
          </cell>
          <cell r="D389">
            <v>1</v>
          </cell>
        </row>
        <row r="390">
          <cell r="B390">
            <v>0</v>
          </cell>
          <cell r="C390" t="str">
            <v>MUTI MLANG</v>
          </cell>
          <cell r="D390">
            <v>2</v>
          </cell>
        </row>
        <row r="391">
          <cell r="B391">
            <v>0</v>
          </cell>
          <cell r="C391" t="str">
            <v>MUTI NABUNTURAN</v>
          </cell>
          <cell r="D391">
            <v>2</v>
          </cell>
        </row>
        <row r="392">
          <cell r="B392">
            <v>0</v>
          </cell>
          <cell r="C392" t="str">
            <v>MUTI POLOMOLOK</v>
          </cell>
          <cell r="D392">
            <v>1</v>
          </cell>
        </row>
        <row r="393">
          <cell r="B393">
            <v>0</v>
          </cell>
          <cell r="C393" t="str">
            <v>MUTI QUEZON</v>
          </cell>
          <cell r="D393">
            <v>3</v>
          </cell>
        </row>
        <row r="394">
          <cell r="B394">
            <v>0</v>
          </cell>
          <cell r="C394" t="str">
            <v>MUTI SAN FRANCISCO</v>
          </cell>
          <cell r="D394">
            <v>2</v>
          </cell>
        </row>
        <row r="395">
          <cell r="B395">
            <v>0</v>
          </cell>
          <cell r="C395" t="str">
            <v>MUTI SURALLAH</v>
          </cell>
          <cell r="D395">
            <v>3</v>
          </cell>
        </row>
        <row r="396">
          <cell r="B396">
            <v>0</v>
          </cell>
          <cell r="C396" t="str">
            <v>MUTI SURIGAO</v>
          </cell>
          <cell r="D396">
            <v>3</v>
          </cell>
        </row>
        <row r="397">
          <cell r="B397">
            <v>0</v>
          </cell>
          <cell r="C397" t="str">
            <v>MUTI TACURONG</v>
          </cell>
          <cell r="D397">
            <v>4</v>
          </cell>
        </row>
        <row r="398">
          <cell r="B398">
            <v>0</v>
          </cell>
          <cell r="C398" t="str">
            <v>MUTI VALENCIA</v>
          </cell>
          <cell r="D398">
            <v>2</v>
          </cell>
        </row>
        <row r="399">
          <cell r="B399">
            <v>0</v>
          </cell>
          <cell r="C399" t="str">
            <v>HONDA KORONADAL</v>
          </cell>
          <cell r="D399">
            <v>4</v>
          </cell>
        </row>
        <row r="400">
          <cell r="B400">
            <v>0</v>
          </cell>
          <cell r="C400" t="str">
            <v>MUTI 3S</v>
          </cell>
          <cell r="D400">
            <v>1</v>
          </cell>
        </row>
        <row r="401">
          <cell r="B401">
            <v>0</v>
          </cell>
          <cell r="C401" t="str">
            <v>MUTI CALINAN</v>
          </cell>
          <cell r="D401">
            <v>1</v>
          </cell>
        </row>
        <row r="402">
          <cell r="B402">
            <v>0</v>
          </cell>
          <cell r="C402" t="str">
            <v>MUTI CATALUNAN GRANDE</v>
          </cell>
          <cell r="D402">
            <v>2</v>
          </cell>
        </row>
        <row r="403">
          <cell r="B403">
            <v>0</v>
          </cell>
          <cell r="C403" t="str">
            <v>MUTI PANABO</v>
          </cell>
          <cell r="D403">
            <v>2</v>
          </cell>
        </row>
        <row r="404">
          <cell r="B404">
            <v>0</v>
          </cell>
          <cell r="C404" t="str">
            <v>MUTI TAGUM 1</v>
          </cell>
          <cell r="D404">
            <v>1</v>
          </cell>
        </row>
        <row r="405">
          <cell r="B405">
            <v>0</v>
          </cell>
          <cell r="C405" t="str">
            <v>MUTI TAGUM 3</v>
          </cell>
          <cell r="D405">
            <v>3</v>
          </cell>
        </row>
        <row r="406">
          <cell r="B406">
            <v>0</v>
          </cell>
          <cell r="C406" t="str">
            <v>GREATWALL</v>
          </cell>
          <cell r="D406">
            <v>1</v>
          </cell>
        </row>
        <row r="407">
          <cell r="B407">
            <v>0</v>
          </cell>
          <cell r="C407" t="str">
            <v>GREATWALL</v>
          </cell>
          <cell r="D407">
            <v>5</v>
          </cell>
        </row>
        <row r="408">
          <cell r="B408">
            <v>0</v>
          </cell>
          <cell r="C408" t="str">
            <v>HONDA MALUNGON</v>
          </cell>
          <cell r="D408">
            <v>1</v>
          </cell>
        </row>
        <row r="409">
          <cell r="B409">
            <v>0</v>
          </cell>
          <cell r="C409" t="str">
            <v>MUTI SURALLAH</v>
          </cell>
          <cell r="D409">
            <v>1</v>
          </cell>
        </row>
        <row r="410">
          <cell r="B410">
            <v>0</v>
          </cell>
          <cell r="C410" t="str">
            <v>MUTI VALENCIA</v>
          </cell>
          <cell r="D410">
            <v>1</v>
          </cell>
        </row>
        <row r="411">
          <cell r="B411">
            <v>0</v>
          </cell>
          <cell r="C411" t="str">
            <v>MUTI BATANGAS</v>
          </cell>
          <cell r="D411">
            <v>2</v>
          </cell>
        </row>
        <row r="412">
          <cell r="B412">
            <v>0</v>
          </cell>
          <cell r="C412" t="str">
            <v>GREATWALL</v>
          </cell>
          <cell r="D412">
            <v>1</v>
          </cell>
        </row>
        <row r="413">
          <cell r="B413">
            <v>0</v>
          </cell>
          <cell r="C413" t="str">
            <v>GREATWALL</v>
          </cell>
          <cell r="D413">
            <v>3</v>
          </cell>
        </row>
        <row r="414">
          <cell r="B414">
            <v>0</v>
          </cell>
          <cell r="C414" t="str">
            <v>HONDA ISULAN</v>
          </cell>
          <cell r="D414">
            <v>1</v>
          </cell>
        </row>
        <row r="415">
          <cell r="B415">
            <v>0</v>
          </cell>
          <cell r="C415" t="str">
            <v>MUTI POLOMOLOK</v>
          </cell>
          <cell r="D415">
            <v>1</v>
          </cell>
        </row>
        <row r="416">
          <cell r="B416">
            <v>0</v>
          </cell>
          <cell r="C416" t="str">
            <v>HONDA KORONADAL</v>
          </cell>
          <cell r="D416">
            <v>1</v>
          </cell>
        </row>
        <row r="417">
          <cell r="B417">
            <v>0</v>
          </cell>
          <cell r="C417" t="str">
            <v>GREATWALL</v>
          </cell>
          <cell r="D417">
            <v>4</v>
          </cell>
        </row>
        <row r="418">
          <cell r="B418">
            <v>0</v>
          </cell>
          <cell r="C418" t="str">
            <v>MUTI MARBEL-MC</v>
          </cell>
          <cell r="D418">
            <v>1</v>
          </cell>
        </row>
        <row r="419">
          <cell r="B419">
            <v>0</v>
          </cell>
          <cell r="C419" t="str">
            <v>MUTI SAMAL</v>
          </cell>
          <cell r="D419">
            <v>1</v>
          </cell>
        </row>
        <row r="420">
          <cell r="B420">
            <v>0</v>
          </cell>
          <cell r="C420" t="str">
            <v>GREATWALL</v>
          </cell>
          <cell r="D420">
            <v>16</v>
          </cell>
        </row>
        <row r="421">
          <cell r="B421">
            <v>0</v>
          </cell>
          <cell r="C421" t="str">
            <v>MUTI KABACAN</v>
          </cell>
          <cell r="D421">
            <v>2</v>
          </cell>
        </row>
        <row r="422">
          <cell r="B422">
            <v>0</v>
          </cell>
          <cell r="C422" t="str">
            <v>MUTI MLANG</v>
          </cell>
          <cell r="D422">
            <v>1</v>
          </cell>
        </row>
        <row r="423">
          <cell r="B423">
            <v>0</v>
          </cell>
          <cell r="C423" t="str">
            <v>HONDA KORONADAL</v>
          </cell>
          <cell r="D423">
            <v>1</v>
          </cell>
        </row>
        <row r="424">
          <cell r="B424">
            <v>0</v>
          </cell>
          <cell r="C424" t="str">
            <v>MUTI BULUA</v>
          </cell>
          <cell r="D424">
            <v>1</v>
          </cell>
        </row>
        <row r="425">
          <cell r="B425">
            <v>0</v>
          </cell>
          <cell r="C425" t="str">
            <v>HONDA ISULAN</v>
          </cell>
          <cell r="D425">
            <v>1</v>
          </cell>
        </row>
        <row r="426">
          <cell r="B426">
            <v>0</v>
          </cell>
          <cell r="C426" t="str">
            <v>HONDA MALUNGON</v>
          </cell>
          <cell r="D426">
            <v>2</v>
          </cell>
        </row>
        <row r="427">
          <cell r="B427">
            <v>0</v>
          </cell>
          <cell r="C427" t="str">
            <v>HONDA SURALLAH</v>
          </cell>
          <cell r="D427">
            <v>2</v>
          </cell>
        </row>
        <row r="428">
          <cell r="B428">
            <v>0</v>
          </cell>
          <cell r="C428" t="str">
            <v>MUTI BATANGAS</v>
          </cell>
          <cell r="D428">
            <v>1</v>
          </cell>
        </row>
        <row r="429">
          <cell r="B429">
            <v>0</v>
          </cell>
          <cell r="C429" t="str">
            <v>HONDA KORONADAL</v>
          </cell>
          <cell r="D429">
            <v>1</v>
          </cell>
        </row>
        <row r="430">
          <cell r="B430">
            <v>0</v>
          </cell>
          <cell r="C430" t="str">
            <v>GREATWALL</v>
          </cell>
          <cell r="D430">
            <v>6</v>
          </cell>
        </row>
        <row r="431">
          <cell r="B431">
            <v>0</v>
          </cell>
          <cell r="C431" t="str">
            <v>HONDA ISULAN</v>
          </cell>
          <cell r="D431">
            <v>3</v>
          </cell>
        </row>
        <row r="432">
          <cell r="B432">
            <v>0</v>
          </cell>
          <cell r="C432" t="str">
            <v>HONDA MARAMAG</v>
          </cell>
          <cell r="D432">
            <v>1</v>
          </cell>
        </row>
        <row r="433">
          <cell r="B433">
            <v>0</v>
          </cell>
          <cell r="C433" t="str">
            <v>MUTI BANSALAN</v>
          </cell>
          <cell r="D433">
            <v>1</v>
          </cell>
        </row>
        <row r="434">
          <cell r="B434">
            <v>0</v>
          </cell>
          <cell r="C434" t="str">
            <v>MUTI DIGOS</v>
          </cell>
          <cell r="D434">
            <v>1</v>
          </cell>
        </row>
        <row r="435">
          <cell r="B435">
            <v>0</v>
          </cell>
          <cell r="C435" t="str">
            <v>MUTI DON CARLOS</v>
          </cell>
          <cell r="D435">
            <v>2</v>
          </cell>
        </row>
        <row r="436">
          <cell r="B436">
            <v>0</v>
          </cell>
          <cell r="C436" t="str">
            <v>MUTI ECOLAND</v>
          </cell>
          <cell r="D436">
            <v>1</v>
          </cell>
        </row>
        <row r="437">
          <cell r="B437">
            <v>0</v>
          </cell>
          <cell r="C437" t="str">
            <v>MUTI KIDAPAWAN</v>
          </cell>
          <cell r="D437">
            <v>1</v>
          </cell>
        </row>
        <row r="438">
          <cell r="B438">
            <v>0</v>
          </cell>
          <cell r="C438" t="str">
            <v>MUTI LAPASAN</v>
          </cell>
          <cell r="D438">
            <v>1</v>
          </cell>
        </row>
        <row r="439">
          <cell r="B439">
            <v>0</v>
          </cell>
          <cell r="C439" t="str">
            <v>MUTI MALUNGON</v>
          </cell>
          <cell r="D439">
            <v>1</v>
          </cell>
        </row>
        <row r="440">
          <cell r="B440">
            <v>0</v>
          </cell>
          <cell r="C440" t="str">
            <v>MUTI STO. TOMAS</v>
          </cell>
          <cell r="D440">
            <v>1</v>
          </cell>
        </row>
        <row r="441">
          <cell r="B441">
            <v>0</v>
          </cell>
          <cell r="C441" t="str">
            <v>MUTI TACURONG</v>
          </cell>
          <cell r="D441">
            <v>1</v>
          </cell>
        </row>
        <row r="442">
          <cell r="B442">
            <v>0</v>
          </cell>
          <cell r="C442" t="str">
            <v>MUTI 3S</v>
          </cell>
          <cell r="D442">
            <v>1</v>
          </cell>
        </row>
        <row r="443">
          <cell r="B443">
            <v>0</v>
          </cell>
          <cell r="C443" t="str">
            <v>MUTI BULUA</v>
          </cell>
          <cell r="D443">
            <v>1</v>
          </cell>
        </row>
        <row r="444">
          <cell r="B444">
            <v>0</v>
          </cell>
          <cell r="C444" t="str">
            <v>MUTI OZAMIZ</v>
          </cell>
          <cell r="D444">
            <v>1</v>
          </cell>
        </row>
        <row r="445">
          <cell r="B445">
            <v>0</v>
          </cell>
          <cell r="C445" t="str">
            <v>MUTI PROSPERIDAD</v>
          </cell>
          <cell r="D445">
            <v>1</v>
          </cell>
        </row>
        <row r="446">
          <cell r="B446">
            <v>0</v>
          </cell>
          <cell r="C446" t="str">
            <v>MUTI TAGUM 3</v>
          </cell>
          <cell r="D446">
            <v>2</v>
          </cell>
        </row>
        <row r="447">
          <cell r="B447">
            <v>0</v>
          </cell>
          <cell r="C447" t="str">
            <v>MUTI BUTUAN</v>
          </cell>
          <cell r="D447">
            <v>1</v>
          </cell>
        </row>
        <row r="448">
          <cell r="B448">
            <v>0</v>
          </cell>
          <cell r="C448" t="str">
            <v>MUTI KIDAPAWAN</v>
          </cell>
          <cell r="D448">
            <v>1</v>
          </cell>
        </row>
        <row r="449">
          <cell r="B449">
            <v>0</v>
          </cell>
          <cell r="C449" t="str">
            <v>MUTI MANOLO</v>
          </cell>
          <cell r="D449">
            <v>1</v>
          </cell>
        </row>
        <row r="450">
          <cell r="B450">
            <v>0</v>
          </cell>
          <cell r="C450" t="str">
            <v>MUTI MARBEL-MC</v>
          </cell>
          <cell r="D450">
            <v>1</v>
          </cell>
        </row>
        <row r="451">
          <cell r="B451">
            <v>0</v>
          </cell>
          <cell r="C451" t="str">
            <v>MUTI QUEZON</v>
          </cell>
          <cell r="D451">
            <v>1</v>
          </cell>
        </row>
        <row r="452">
          <cell r="B452">
            <v>0</v>
          </cell>
          <cell r="C452" t="str">
            <v>MUTI BAYUGAN</v>
          </cell>
          <cell r="D452">
            <v>1</v>
          </cell>
        </row>
        <row r="453">
          <cell r="B453">
            <v>0</v>
          </cell>
          <cell r="C453" t="str">
            <v>MUTI TAGUM 2</v>
          </cell>
          <cell r="D453">
            <v>1</v>
          </cell>
        </row>
        <row r="454">
          <cell r="B454">
            <v>0</v>
          </cell>
          <cell r="C454" t="str">
            <v>HONDA KORONADAL</v>
          </cell>
          <cell r="D454">
            <v>1</v>
          </cell>
        </row>
        <row r="455">
          <cell r="B455">
            <v>0</v>
          </cell>
          <cell r="C455" t="str">
            <v>HONDA ISULAN</v>
          </cell>
          <cell r="D455">
            <v>1</v>
          </cell>
        </row>
        <row r="456">
          <cell r="B456">
            <v>0</v>
          </cell>
          <cell r="C456" t="str">
            <v>HONDA ISULAN</v>
          </cell>
          <cell r="D456">
            <v>1</v>
          </cell>
        </row>
        <row r="457">
          <cell r="B457">
            <v>0</v>
          </cell>
          <cell r="C457" t="str">
            <v>HONDA MARAMAG</v>
          </cell>
          <cell r="D457">
            <v>1</v>
          </cell>
        </row>
        <row r="458">
          <cell r="B458">
            <v>0</v>
          </cell>
          <cell r="C458" t="str">
            <v>HONDA SURALLAH</v>
          </cell>
          <cell r="D458">
            <v>1</v>
          </cell>
        </row>
        <row r="459">
          <cell r="B459">
            <v>0</v>
          </cell>
          <cell r="C459" t="str">
            <v>MUTI BUTUAN</v>
          </cell>
          <cell r="D459">
            <v>1</v>
          </cell>
        </row>
        <row r="460">
          <cell r="B460">
            <v>0</v>
          </cell>
          <cell r="C460" t="str">
            <v>MUTI DIGOS</v>
          </cell>
          <cell r="D460">
            <v>1</v>
          </cell>
        </row>
        <row r="461">
          <cell r="B461">
            <v>0</v>
          </cell>
          <cell r="C461" t="str">
            <v>MUTI ECOLAND</v>
          </cell>
          <cell r="D461">
            <v>1</v>
          </cell>
        </row>
        <row r="462">
          <cell r="B462">
            <v>0</v>
          </cell>
          <cell r="C462" t="str">
            <v>MUTI TACURONG</v>
          </cell>
          <cell r="D462">
            <v>1</v>
          </cell>
        </row>
        <row r="463">
          <cell r="B463">
            <v>0</v>
          </cell>
          <cell r="C463" t="str">
            <v>HONDA KORONADAL</v>
          </cell>
          <cell r="D463">
            <v>1</v>
          </cell>
        </row>
        <row r="464">
          <cell r="B464">
            <v>0</v>
          </cell>
          <cell r="C464" t="str">
            <v>GREATWALL</v>
          </cell>
          <cell r="D464">
            <v>15</v>
          </cell>
        </row>
        <row r="465">
          <cell r="B465">
            <v>0</v>
          </cell>
          <cell r="C465" t="str">
            <v>HONDA ISULAN</v>
          </cell>
          <cell r="D465">
            <v>1</v>
          </cell>
        </row>
        <row r="466">
          <cell r="B466">
            <v>0</v>
          </cell>
          <cell r="C466" t="str">
            <v>HONDA MALUNGON</v>
          </cell>
          <cell r="D466">
            <v>1</v>
          </cell>
        </row>
        <row r="467">
          <cell r="B467">
            <v>0</v>
          </cell>
          <cell r="C467" t="str">
            <v>MUTI CALAMBA</v>
          </cell>
          <cell r="D467">
            <v>1</v>
          </cell>
        </row>
        <row r="468">
          <cell r="B468">
            <v>0</v>
          </cell>
          <cell r="C468" t="str">
            <v>MUTI ISULAN</v>
          </cell>
          <cell r="D468">
            <v>1</v>
          </cell>
        </row>
        <row r="469">
          <cell r="B469">
            <v>0</v>
          </cell>
          <cell r="C469" t="str">
            <v>MUTI MALUNGON</v>
          </cell>
          <cell r="D469">
            <v>1</v>
          </cell>
        </row>
        <row r="470">
          <cell r="B470">
            <v>0</v>
          </cell>
          <cell r="C470" t="str">
            <v>MUTI SAN FRANCISCO</v>
          </cell>
          <cell r="D470">
            <v>1</v>
          </cell>
        </row>
        <row r="471">
          <cell r="B471">
            <v>0</v>
          </cell>
          <cell r="C471" t="str">
            <v>MUTI VALENCIA</v>
          </cell>
          <cell r="D471">
            <v>2</v>
          </cell>
        </row>
        <row r="472">
          <cell r="B472">
            <v>0</v>
          </cell>
          <cell r="C472" t="str">
            <v>HONDA KORONADAL</v>
          </cell>
          <cell r="D472">
            <v>2</v>
          </cell>
        </row>
        <row r="473">
          <cell r="B473">
            <v>0</v>
          </cell>
          <cell r="C473" t="str">
            <v>MUTI BULUA</v>
          </cell>
          <cell r="D473">
            <v>1</v>
          </cell>
        </row>
        <row r="474">
          <cell r="B474">
            <v>0</v>
          </cell>
          <cell r="C474" t="str">
            <v>MUTI CABADBARAN</v>
          </cell>
          <cell r="D474">
            <v>1</v>
          </cell>
        </row>
        <row r="475">
          <cell r="B475">
            <v>0</v>
          </cell>
          <cell r="C475" t="str">
            <v>MUTI PROSPERIDAD</v>
          </cell>
          <cell r="D475">
            <v>2</v>
          </cell>
        </row>
        <row r="476">
          <cell r="B476">
            <v>0</v>
          </cell>
          <cell r="C476" t="str">
            <v>GREATWALL</v>
          </cell>
          <cell r="D476">
            <v>1</v>
          </cell>
        </row>
        <row r="477">
          <cell r="B477">
            <v>0</v>
          </cell>
          <cell r="C477" t="str">
            <v>GREATWALL</v>
          </cell>
          <cell r="D477">
            <v>14</v>
          </cell>
        </row>
        <row r="478">
          <cell r="B478">
            <v>0</v>
          </cell>
          <cell r="C478" t="str">
            <v>HONDA SURALLAH</v>
          </cell>
          <cell r="D478">
            <v>2</v>
          </cell>
        </row>
        <row r="479">
          <cell r="B479">
            <v>0</v>
          </cell>
          <cell r="C479" t="str">
            <v>MUTI ALABEL</v>
          </cell>
          <cell r="D479">
            <v>1</v>
          </cell>
        </row>
        <row r="480">
          <cell r="B480">
            <v>0</v>
          </cell>
          <cell r="C480" t="str">
            <v>MUTI LAPASAN</v>
          </cell>
          <cell r="D480">
            <v>1</v>
          </cell>
        </row>
        <row r="481">
          <cell r="B481">
            <v>0</v>
          </cell>
          <cell r="C481" t="str">
            <v>MUTI NABUNTURAN</v>
          </cell>
          <cell r="D481">
            <v>2</v>
          </cell>
        </row>
        <row r="482">
          <cell r="B482">
            <v>0</v>
          </cell>
          <cell r="C482" t="str">
            <v>MUTI POLOMOLOK</v>
          </cell>
          <cell r="D482">
            <v>1</v>
          </cell>
        </row>
        <row r="483">
          <cell r="B483">
            <v>0</v>
          </cell>
          <cell r="C483" t="str">
            <v>MUTI SAN FRANCISCO</v>
          </cell>
          <cell r="D483">
            <v>1</v>
          </cell>
        </row>
        <row r="484">
          <cell r="B484">
            <v>0</v>
          </cell>
          <cell r="C484" t="str">
            <v>MUTI STO. TOMAS</v>
          </cell>
          <cell r="D484">
            <v>2</v>
          </cell>
        </row>
        <row r="485">
          <cell r="B485">
            <v>0</v>
          </cell>
          <cell r="C485" t="str">
            <v>MUTI CABADBARAN</v>
          </cell>
          <cell r="D485">
            <v>1</v>
          </cell>
        </row>
        <row r="486">
          <cell r="B486">
            <v>0</v>
          </cell>
          <cell r="C486" t="str">
            <v>MUTI OZAMIZ</v>
          </cell>
          <cell r="D486">
            <v>1</v>
          </cell>
        </row>
        <row r="487">
          <cell r="B487">
            <v>0</v>
          </cell>
          <cell r="C487" t="str">
            <v>GREATWALL</v>
          </cell>
          <cell r="D487">
            <v>1</v>
          </cell>
        </row>
        <row r="488">
          <cell r="B488">
            <v>0</v>
          </cell>
          <cell r="C488" t="str">
            <v>GREATWALL</v>
          </cell>
          <cell r="D488">
            <v>4</v>
          </cell>
        </row>
        <row r="489">
          <cell r="B489">
            <v>0</v>
          </cell>
          <cell r="C489" t="str">
            <v>HONDA ISULAN</v>
          </cell>
          <cell r="D489">
            <v>3</v>
          </cell>
        </row>
        <row r="490">
          <cell r="B490">
            <v>0</v>
          </cell>
          <cell r="C490" t="str">
            <v>HONDA MARAMAG</v>
          </cell>
          <cell r="D490">
            <v>1</v>
          </cell>
        </row>
        <row r="491">
          <cell r="B491">
            <v>0</v>
          </cell>
          <cell r="C491" t="str">
            <v>MUTI BUTUAN</v>
          </cell>
          <cell r="D491">
            <v>1</v>
          </cell>
        </row>
        <row r="492">
          <cell r="B492">
            <v>0</v>
          </cell>
          <cell r="C492" t="str">
            <v>MUTI LAPASAN</v>
          </cell>
          <cell r="D492">
            <v>1</v>
          </cell>
        </row>
        <row r="493">
          <cell r="B493">
            <v>0</v>
          </cell>
          <cell r="C493" t="str">
            <v>MUTI QUEZON</v>
          </cell>
          <cell r="D493">
            <v>1</v>
          </cell>
        </row>
        <row r="494">
          <cell r="B494">
            <v>0</v>
          </cell>
          <cell r="C494" t="str">
            <v>MUTI TACURONG</v>
          </cell>
          <cell r="D494">
            <v>1</v>
          </cell>
        </row>
        <row r="495">
          <cell r="B495">
            <v>0</v>
          </cell>
          <cell r="C495" t="str">
            <v>HONDA KORONADAL</v>
          </cell>
          <cell r="D495">
            <v>2</v>
          </cell>
        </row>
        <row r="496">
          <cell r="B496">
            <v>0</v>
          </cell>
          <cell r="C496" t="str">
            <v>MUTI CATALUNAN GRANDE</v>
          </cell>
          <cell r="D496">
            <v>1</v>
          </cell>
        </row>
        <row r="497">
          <cell r="B497">
            <v>0</v>
          </cell>
          <cell r="C497" t="str">
            <v>GREATWALL</v>
          </cell>
          <cell r="D497">
            <v>1</v>
          </cell>
        </row>
        <row r="498">
          <cell r="B498">
            <v>0</v>
          </cell>
          <cell r="C498" t="str">
            <v>GREATWALL</v>
          </cell>
          <cell r="D498">
            <v>10</v>
          </cell>
        </row>
        <row r="499">
          <cell r="B499">
            <v>0</v>
          </cell>
          <cell r="C499" t="str">
            <v>HONDA ISULAN</v>
          </cell>
          <cell r="D499">
            <v>2</v>
          </cell>
        </row>
        <row r="500">
          <cell r="B500">
            <v>0</v>
          </cell>
          <cell r="C500" t="str">
            <v>HONDA MALUNGON</v>
          </cell>
          <cell r="D500">
            <v>1</v>
          </cell>
        </row>
        <row r="501">
          <cell r="B501">
            <v>0</v>
          </cell>
          <cell r="C501" t="str">
            <v>HONDA KORONADAL</v>
          </cell>
          <cell r="D501">
            <v>1</v>
          </cell>
        </row>
        <row r="502">
          <cell r="B502">
            <v>0</v>
          </cell>
          <cell r="C502" t="str">
            <v>HONDA MALUNGON</v>
          </cell>
          <cell r="D502">
            <v>1</v>
          </cell>
        </row>
        <row r="503">
          <cell r="B503">
            <v>0</v>
          </cell>
          <cell r="C503" t="str">
            <v>HONDA ISULAN</v>
          </cell>
          <cell r="D503">
            <v>1</v>
          </cell>
        </row>
        <row r="504">
          <cell r="B504">
            <v>0</v>
          </cell>
          <cell r="C504" t="str">
            <v>HONDA MALUNGON</v>
          </cell>
          <cell r="D504">
            <v>1</v>
          </cell>
        </row>
        <row r="505">
          <cell r="B505">
            <v>0</v>
          </cell>
          <cell r="C505" t="str">
            <v>MUTI CALAMBA</v>
          </cell>
          <cell r="D505">
            <v>1</v>
          </cell>
        </row>
        <row r="506">
          <cell r="B506">
            <v>0</v>
          </cell>
          <cell r="C506" t="str">
            <v>MUTI BULUA</v>
          </cell>
          <cell r="D506">
            <v>3</v>
          </cell>
        </row>
        <row r="507">
          <cell r="B507">
            <v>0</v>
          </cell>
          <cell r="C507" t="str">
            <v>GREATWALL</v>
          </cell>
          <cell r="D507">
            <v>20</v>
          </cell>
        </row>
        <row r="508">
          <cell r="B508">
            <v>0</v>
          </cell>
          <cell r="C508" t="str">
            <v>HONDA ISULAN</v>
          </cell>
          <cell r="D508">
            <v>2</v>
          </cell>
        </row>
        <row r="509">
          <cell r="B509">
            <v>0</v>
          </cell>
          <cell r="C509" t="str">
            <v>MUTI BANSALAN</v>
          </cell>
          <cell r="D509">
            <v>2</v>
          </cell>
        </row>
        <row r="510">
          <cell r="B510">
            <v>0</v>
          </cell>
          <cell r="C510" t="str">
            <v>MUTI DON CARLOS</v>
          </cell>
          <cell r="D510">
            <v>2</v>
          </cell>
        </row>
        <row r="511">
          <cell r="B511">
            <v>0</v>
          </cell>
          <cell r="C511" t="str">
            <v>MUTI ECOLAND</v>
          </cell>
          <cell r="D511">
            <v>1</v>
          </cell>
        </row>
        <row r="512">
          <cell r="B512">
            <v>0</v>
          </cell>
          <cell r="C512" t="str">
            <v>MUTI KABACAN</v>
          </cell>
          <cell r="D512">
            <v>4</v>
          </cell>
        </row>
        <row r="513">
          <cell r="B513">
            <v>0</v>
          </cell>
          <cell r="C513" t="str">
            <v>MUTI KIDAPAWAN</v>
          </cell>
          <cell r="D513">
            <v>1</v>
          </cell>
        </row>
        <row r="514">
          <cell r="B514">
            <v>0</v>
          </cell>
          <cell r="C514" t="str">
            <v>MUTI LAPASAN</v>
          </cell>
          <cell r="D514">
            <v>2</v>
          </cell>
        </row>
        <row r="515">
          <cell r="B515">
            <v>0</v>
          </cell>
          <cell r="C515" t="str">
            <v>MUTI MALUNGON</v>
          </cell>
          <cell r="D515">
            <v>4</v>
          </cell>
        </row>
        <row r="516">
          <cell r="B516">
            <v>0</v>
          </cell>
          <cell r="C516" t="str">
            <v>MUTI MARBEL-MC</v>
          </cell>
          <cell r="D516">
            <v>2</v>
          </cell>
        </row>
        <row r="517">
          <cell r="B517">
            <v>0</v>
          </cell>
          <cell r="C517" t="str">
            <v>MUTI MIDSAYAP</v>
          </cell>
          <cell r="D517">
            <v>1</v>
          </cell>
        </row>
        <row r="518">
          <cell r="B518">
            <v>0</v>
          </cell>
          <cell r="C518" t="str">
            <v>MUTI MLANG</v>
          </cell>
          <cell r="D518">
            <v>1</v>
          </cell>
        </row>
        <row r="519">
          <cell r="B519">
            <v>0</v>
          </cell>
          <cell r="C519" t="str">
            <v>MUTI POLOMOLOK</v>
          </cell>
          <cell r="D519">
            <v>2</v>
          </cell>
        </row>
        <row r="520">
          <cell r="B520">
            <v>0</v>
          </cell>
          <cell r="C520" t="str">
            <v>MUTI QUEZON</v>
          </cell>
          <cell r="D520">
            <v>3</v>
          </cell>
        </row>
        <row r="521">
          <cell r="B521">
            <v>0</v>
          </cell>
          <cell r="C521" t="str">
            <v>MUTI SURIGAO</v>
          </cell>
          <cell r="D521">
            <v>2</v>
          </cell>
        </row>
        <row r="522">
          <cell r="B522">
            <v>0</v>
          </cell>
          <cell r="C522" t="str">
            <v>MUTI TUPI</v>
          </cell>
          <cell r="D522">
            <v>1</v>
          </cell>
        </row>
        <row r="523">
          <cell r="B523">
            <v>0</v>
          </cell>
          <cell r="C523" t="str">
            <v>MUTI VALENCIA</v>
          </cell>
          <cell r="D523">
            <v>1</v>
          </cell>
        </row>
        <row r="524">
          <cell r="B524">
            <v>0</v>
          </cell>
          <cell r="C524" t="str">
            <v>MUTI BULUA</v>
          </cell>
          <cell r="D524">
            <v>2</v>
          </cell>
        </row>
        <row r="525">
          <cell r="B525">
            <v>0</v>
          </cell>
          <cell r="C525" t="str">
            <v>MUTI CABADBARAN</v>
          </cell>
          <cell r="D525">
            <v>1</v>
          </cell>
        </row>
        <row r="526">
          <cell r="B526">
            <v>0</v>
          </cell>
          <cell r="C526" t="str">
            <v>MUTI CABANTIAN</v>
          </cell>
          <cell r="D526">
            <v>2</v>
          </cell>
        </row>
        <row r="527">
          <cell r="B527">
            <v>0</v>
          </cell>
          <cell r="C527" t="str">
            <v>MUTI CALINAN</v>
          </cell>
          <cell r="D527">
            <v>2</v>
          </cell>
        </row>
        <row r="528">
          <cell r="B528">
            <v>0</v>
          </cell>
          <cell r="C528" t="str">
            <v>MUTI OZAMIZ</v>
          </cell>
          <cell r="D528">
            <v>2</v>
          </cell>
        </row>
        <row r="529">
          <cell r="B529">
            <v>0</v>
          </cell>
          <cell r="C529" t="str">
            <v>MUTI PANABO</v>
          </cell>
          <cell r="D529">
            <v>1</v>
          </cell>
        </row>
        <row r="530">
          <cell r="B530">
            <v>0</v>
          </cell>
          <cell r="C530" t="str">
            <v>MUTI PROSPERIDAD</v>
          </cell>
          <cell r="D530">
            <v>1</v>
          </cell>
        </row>
        <row r="531">
          <cell r="B531">
            <v>0</v>
          </cell>
          <cell r="C531" t="str">
            <v>MUTI SAMAL</v>
          </cell>
          <cell r="D531">
            <v>1</v>
          </cell>
        </row>
        <row r="532">
          <cell r="B532">
            <v>0</v>
          </cell>
          <cell r="C532" t="str">
            <v>MUTI TAGUM 2</v>
          </cell>
          <cell r="D532">
            <v>1</v>
          </cell>
        </row>
        <row r="533">
          <cell r="B533">
            <v>0</v>
          </cell>
          <cell r="C533" t="str">
            <v>MUTI TAGUM 3</v>
          </cell>
          <cell r="D533">
            <v>3</v>
          </cell>
        </row>
        <row r="534">
          <cell r="B534">
            <v>0</v>
          </cell>
          <cell r="C534" t="str">
            <v>HONDA ISULAN</v>
          </cell>
          <cell r="D534">
            <v>2</v>
          </cell>
        </row>
        <row r="535">
          <cell r="B535">
            <v>0</v>
          </cell>
          <cell r="C535" t="str">
            <v>HONDA MARAMAG</v>
          </cell>
          <cell r="D535">
            <v>1</v>
          </cell>
        </row>
        <row r="536">
          <cell r="B536">
            <v>0</v>
          </cell>
          <cell r="C536" t="str">
            <v>HONDA SURALLAH</v>
          </cell>
          <cell r="D536">
            <v>3</v>
          </cell>
        </row>
        <row r="537">
          <cell r="B537">
            <v>0</v>
          </cell>
          <cell r="C537" t="str">
            <v>MUTI BANSALAN</v>
          </cell>
          <cell r="D537">
            <v>3</v>
          </cell>
        </row>
        <row r="538">
          <cell r="B538">
            <v>0</v>
          </cell>
          <cell r="C538" t="str">
            <v>MUTI DIGOS</v>
          </cell>
          <cell r="D538">
            <v>1</v>
          </cell>
        </row>
        <row r="539">
          <cell r="B539">
            <v>0</v>
          </cell>
          <cell r="C539" t="str">
            <v>MUTI DON CARLOS</v>
          </cell>
          <cell r="D539">
            <v>1</v>
          </cell>
        </row>
        <row r="540">
          <cell r="B540">
            <v>0</v>
          </cell>
          <cell r="C540" t="str">
            <v>MUTI ISULAN</v>
          </cell>
          <cell r="D540">
            <v>2</v>
          </cell>
        </row>
        <row r="541">
          <cell r="B541">
            <v>0</v>
          </cell>
          <cell r="C541" t="str">
            <v>MUTI KABACAN</v>
          </cell>
          <cell r="D541">
            <v>1</v>
          </cell>
        </row>
        <row r="542">
          <cell r="B542">
            <v>0</v>
          </cell>
          <cell r="C542" t="str">
            <v>MUTI MALUNGON</v>
          </cell>
          <cell r="D542">
            <v>1</v>
          </cell>
        </row>
        <row r="543">
          <cell r="B543">
            <v>0</v>
          </cell>
          <cell r="C543" t="str">
            <v>MUTI MIDSAYAP</v>
          </cell>
          <cell r="D543">
            <v>1</v>
          </cell>
        </row>
        <row r="544">
          <cell r="B544">
            <v>0</v>
          </cell>
          <cell r="C544" t="str">
            <v>MUTI MLANG</v>
          </cell>
          <cell r="D544">
            <v>2</v>
          </cell>
        </row>
        <row r="545">
          <cell r="B545">
            <v>0</v>
          </cell>
          <cell r="C545" t="str">
            <v>MUTI QUEZON</v>
          </cell>
          <cell r="D545">
            <v>2</v>
          </cell>
        </row>
        <row r="546">
          <cell r="B546">
            <v>0</v>
          </cell>
          <cell r="C546" t="str">
            <v>MUTI SAN FRANCISCO</v>
          </cell>
          <cell r="D546">
            <v>2</v>
          </cell>
        </row>
        <row r="547">
          <cell r="B547">
            <v>0</v>
          </cell>
          <cell r="C547" t="str">
            <v>MUTI TACURONG</v>
          </cell>
          <cell r="D547">
            <v>2</v>
          </cell>
        </row>
        <row r="548">
          <cell r="B548">
            <v>0</v>
          </cell>
          <cell r="C548" t="str">
            <v>MUTI TIBUNGCO</v>
          </cell>
          <cell r="D548">
            <v>1</v>
          </cell>
        </row>
        <row r="549">
          <cell r="B549">
            <v>0</v>
          </cell>
          <cell r="C549" t="str">
            <v>MUTI CALINAN</v>
          </cell>
          <cell r="D549">
            <v>1</v>
          </cell>
        </row>
        <row r="550">
          <cell r="B550">
            <v>0</v>
          </cell>
          <cell r="C550" t="str">
            <v>MUTI CATALUNAN GRANDE</v>
          </cell>
          <cell r="D550">
            <v>2</v>
          </cell>
        </row>
        <row r="551">
          <cell r="B551">
            <v>0</v>
          </cell>
          <cell r="C551" t="str">
            <v>MUTI TAGUM 2</v>
          </cell>
          <cell r="D551">
            <v>2</v>
          </cell>
        </row>
        <row r="552">
          <cell r="B552">
            <v>0</v>
          </cell>
          <cell r="C552" t="str">
            <v>MUTI TAGUM 3</v>
          </cell>
          <cell r="D552">
            <v>2</v>
          </cell>
        </row>
        <row r="553">
          <cell r="B553">
            <v>0</v>
          </cell>
          <cell r="C553" t="str">
            <v>GREATWALL</v>
          </cell>
          <cell r="D553">
            <v>12</v>
          </cell>
        </row>
        <row r="554">
          <cell r="B554">
            <v>0</v>
          </cell>
          <cell r="C554" t="str">
            <v>HONDA ISULAN</v>
          </cell>
          <cell r="D554">
            <v>1</v>
          </cell>
        </row>
        <row r="555">
          <cell r="B555">
            <v>0</v>
          </cell>
          <cell r="C555" t="str">
            <v>HONDA MALUNGON</v>
          </cell>
          <cell r="D555">
            <v>3</v>
          </cell>
        </row>
        <row r="556">
          <cell r="B556">
            <v>0</v>
          </cell>
          <cell r="C556" t="str">
            <v>HONDA MARAMAG</v>
          </cell>
          <cell r="D556">
            <v>2</v>
          </cell>
        </row>
        <row r="557">
          <cell r="B557">
            <v>0</v>
          </cell>
          <cell r="C557" t="str">
            <v>MUTI ALABEL</v>
          </cell>
          <cell r="D557">
            <v>2</v>
          </cell>
        </row>
        <row r="558">
          <cell r="B558">
            <v>0</v>
          </cell>
          <cell r="C558" t="str">
            <v>MUTI BANSALAN</v>
          </cell>
          <cell r="D558">
            <v>2</v>
          </cell>
        </row>
        <row r="559">
          <cell r="B559">
            <v>0</v>
          </cell>
          <cell r="C559" t="str">
            <v>MUTI BUTUAN</v>
          </cell>
          <cell r="D559">
            <v>2</v>
          </cell>
        </row>
        <row r="560">
          <cell r="B560">
            <v>0</v>
          </cell>
          <cell r="C560" t="str">
            <v>MUTI DIGOS</v>
          </cell>
          <cell r="D560">
            <v>1</v>
          </cell>
        </row>
        <row r="561">
          <cell r="B561">
            <v>0</v>
          </cell>
          <cell r="C561" t="str">
            <v>MUTI ECOLAND</v>
          </cell>
          <cell r="D561">
            <v>1</v>
          </cell>
        </row>
        <row r="562">
          <cell r="B562">
            <v>0</v>
          </cell>
          <cell r="C562" t="str">
            <v>MUTI KABACAN</v>
          </cell>
          <cell r="D562">
            <v>1</v>
          </cell>
        </row>
        <row r="563">
          <cell r="B563">
            <v>0</v>
          </cell>
          <cell r="C563" t="str">
            <v>MUTI KIDAPAWAN</v>
          </cell>
          <cell r="D563">
            <v>3</v>
          </cell>
        </row>
        <row r="564">
          <cell r="B564">
            <v>0</v>
          </cell>
          <cell r="C564" t="str">
            <v>MUTI LAPASAN</v>
          </cell>
          <cell r="D564">
            <v>2</v>
          </cell>
        </row>
        <row r="565">
          <cell r="B565">
            <v>0</v>
          </cell>
          <cell r="C565" t="str">
            <v>MUTI MARBEL-MC</v>
          </cell>
          <cell r="D565">
            <v>1</v>
          </cell>
        </row>
        <row r="566">
          <cell r="B566">
            <v>0</v>
          </cell>
          <cell r="C566" t="str">
            <v>MUTI MIDSAYAP</v>
          </cell>
          <cell r="D566">
            <v>1</v>
          </cell>
        </row>
        <row r="567">
          <cell r="B567">
            <v>0</v>
          </cell>
          <cell r="C567" t="str">
            <v>MUTI NABUNTURAN</v>
          </cell>
          <cell r="D567">
            <v>3</v>
          </cell>
        </row>
        <row r="568">
          <cell r="B568">
            <v>0</v>
          </cell>
          <cell r="C568" t="str">
            <v>MUTI SAN FRANCISCO</v>
          </cell>
          <cell r="D568">
            <v>1</v>
          </cell>
        </row>
        <row r="569">
          <cell r="B569">
            <v>0</v>
          </cell>
          <cell r="C569" t="str">
            <v>MUTI SURALLAH</v>
          </cell>
          <cell r="D569">
            <v>1</v>
          </cell>
        </row>
        <row r="570">
          <cell r="B570">
            <v>0</v>
          </cell>
          <cell r="C570" t="str">
            <v>MUTI SURIGAO</v>
          </cell>
          <cell r="D570">
            <v>2</v>
          </cell>
        </row>
        <row r="571">
          <cell r="B571">
            <v>0</v>
          </cell>
          <cell r="C571" t="str">
            <v>MUTI TUPI</v>
          </cell>
          <cell r="D571">
            <v>1</v>
          </cell>
        </row>
        <row r="572">
          <cell r="B572">
            <v>0</v>
          </cell>
          <cell r="C572" t="str">
            <v>MUTI VALENCIA</v>
          </cell>
          <cell r="D572">
            <v>2</v>
          </cell>
        </row>
        <row r="573">
          <cell r="B573">
            <v>0</v>
          </cell>
          <cell r="C573" t="str">
            <v>MUTI BAYUGAN</v>
          </cell>
          <cell r="D573">
            <v>1</v>
          </cell>
        </row>
        <row r="574">
          <cell r="B574">
            <v>0</v>
          </cell>
          <cell r="C574" t="str">
            <v>MUTI BULUA</v>
          </cell>
          <cell r="D574">
            <v>1</v>
          </cell>
        </row>
        <row r="575">
          <cell r="B575">
            <v>0</v>
          </cell>
          <cell r="C575" t="str">
            <v>MUTI CABANTIAN</v>
          </cell>
          <cell r="D575">
            <v>1</v>
          </cell>
        </row>
        <row r="576">
          <cell r="B576">
            <v>0</v>
          </cell>
          <cell r="C576" t="str">
            <v>MUTI CALINAN</v>
          </cell>
          <cell r="D576">
            <v>2</v>
          </cell>
        </row>
        <row r="577">
          <cell r="B577">
            <v>0</v>
          </cell>
          <cell r="C577" t="str">
            <v>MUTI PANABO</v>
          </cell>
          <cell r="D577">
            <v>1</v>
          </cell>
        </row>
        <row r="578">
          <cell r="B578">
            <v>0</v>
          </cell>
          <cell r="C578" t="str">
            <v>MUTI PROSPERIDAD</v>
          </cell>
          <cell r="D578">
            <v>3</v>
          </cell>
        </row>
        <row r="579">
          <cell r="B579">
            <v>0</v>
          </cell>
          <cell r="C579" t="str">
            <v>MUTI SAMAL</v>
          </cell>
          <cell r="D579">
            <v>3</v>
          </cell>
        </row>
        <row r="580">
          <cell r="B580">
            <v>0</v>
          </cell>
          <cell r="C580" t="str">
            <v>MUTI TAGUM 1</v>
          </cell>
          <cell r="D580">
            <v>4</v>
          </cell>
        </row>
        <row r="581">
          <cell r="B581">
            <v>0</v>
          </cell>
          <cell r="C581" t="str">
            <v>GREATWALL</v>
          </cell>
          <cell r="D581">
            <v>2</v>
          </cell>
        </row>
        <row r="582">
          <cell r="B582">
            <v>0</v>
          </cell>
          <cell r="C582" t="str">
            <v>HONDA MALUNGON</v>
          </cell>
          <cell r="D582">
            <v>1</v>
          </cell>
        </row>
        <row r="583">
          <cell r="B583">
            <v>0</v>
          </cell>
          <cell r="C583" t="str">
            <v>HONDA MARAMAG</v>
          </cell>
          <cell r="D583">
            <v>3</v>
          </cell>
        </row>
        <row r="584">
          <cell r="B584">
            <v>0</v>
          </cell>
          <cell r="C584" t="str">
            <v>MUTI ALABEL</v>
          </cell>
          <cell r="D584">
            <v>2</v>
          </cell>
        </row>
        <row r="585">
          <cell r="B585">
            <v>0</v>
          </cell>
          <cell r="C585" t="str">
            <v>MUTI DON CARLOS</v>
          </cell>
          <cell r="D585">
            <v>1</v>
          </cell>
        </row>
        <row r="586">
          <cell r="B586">
            <v>0</v>
          </cell>
          <cell r="C586" t="str">
            <v>MUTI ECOLAND</v>
          </cell>
          <cell r="D586">
            <v>3</v>
          </cell>
        </row>
        <row r="587">
          <cell r="B587">
            <v>0</v>
          </cell>
          <cell r="C587" t="str">
            <v>MUTI LAPASAN</v>
          </cell>
          <cell r="D587">
            <v>1</v>
          </cell>
        </row>
        <row r="588">
          <cell r="B588">
            <v>0</v>
          </cell>
          <cell r="C588" t="str">
            <v>MUTI MANOLO</v>
          </cell>
          <cell r="D588">
            <v>1</v>
          </cell>
        </row>
        <row r="589">
          <cell r="B589">
            <v>0</v>
          </cell>
          <cell r="C589" t="str">
            <v>MUTI SURIGAO</v>
          </cell>
          <cell r="D589">
            <v>1</v>
          </cell>
        </row>
        <row r="590">
          <cell r="B590">
            <v>0</v>
          </cell>
          <cell r="C590" t="str">
            <v>MUTI TACURONG</v>
          </cell>
          <cell r="D590">
            <v>1</v>
          </cell>
        </row>
        <row r="591">
          <cell r="B591">
            <v>0</v>
          </cell>
          <cell r="C591" t="str">
            <v>MUTI CABADBARAN</v>
          </cell>
          <cell r="D591">
            <v>1</v>
          </cell>
        </row>
        <row r="592">
          <cell r="B592">
            <v>0</v>
          </cell>
          <cell r="C592" t="str">
            <v>MUTI CALINAN</v>
          </cell>
          <cell r="D592">
            <v>1</v>
          </cell>
        </row>
        <row r="593">
          <cell r="B593">
            <v>0</v>
          </cell>
          <cell r="C593" t="str">
            <v>MUTI CATALUNAN GRANDE</v>
          </cell>
          <cell r="D593">
            <v>2</v>
          </cell>
        </row>
        <row r="594">
          <cell r="B594">
            <v>0</v>
          </cell>
          <cell r="C594" t="str">
            <v>MUTI PROSPERIDAD</v>
          </cell>
          <cell r="D594">
            <v>2</v>
          </cell>
        </row>
        <row r="595">
          <cell r="B595">
            <v>0</v>
          </cell>
          <cell r="C595" t="str">
            <v>MUTI TAGUM 3</v>
          </cell>
          <cell r="D595">
            <v>2</v>
          </cell>
        </row>
        <row r="596">
          <cell r="B596">
            <v>0</v>
          </cell>
          <cell r="C596" t="str">
            <v>GREATWALL</v>
          </cell>
          <cell r="D596">
            <v>2</v>
          </cell>
        </row>
        <row r="597">
          <cell r="B597">
            <v>0</v>
          </cell>
          <cell r="C597" t="str">
            <v>HONDA MARAMAG</v>
          </cell>
          <cell r="D597">
            <v>1</v>
          </cell>
        </row>
        <row r="598">
          <cell r="B598">
            <v>0</v>
          </cell>
          <cell r="C598" t="str">
            <v>MUTI BANGA</v>
          </cell>
          <cell r="D598">
            <v>1</v>
          </cell>
        </row>
        <row r="599">
          <cell r="B599">
            <v>0</v>
          </cell>
          <cell r="C599" t="str">
            <v>MUTI BANSALAN</v>
          </cell>
          <cell r="D599">
            <v>3</v>
          </cell>
        </row>
        <row r="600">
          <cell r="B600">
            <v>0</v>
          </cell>
          <cell r="C600" t="str">
            <v>MUTI BUTUAN</v>
          </cell>
          <cell r="D600">
            <v>3</v>
          </cell>
        </row>
        <row r="601">
          <cell r="B601">
            <v>0</v>
          </cell>
          <cell r="C601" t="str">
            <v>MUTI DIGOS</v>
          </cell>
          <cell r="D601">
            <v>1</v>
          </cell>
        </row>
        <row r="602">
          <cell r="B602">
            <v>0</v>
          </cell>
          <cell r="C602" t="str">
            <v>MUTI DON CARLOS</v>
          </cell>
          <cell r="D602">
            <v>1</v>
          </cell>
        </row>
        <row r="603">
          <cell r="B603">
            <v>0</v>
          </cell>
          <cell r="C603" t="str">
            <v>MUTI MARBEL-MC</v>
          </cell>
          <cell r="D603">
            <v>1</v>
          </cell>
        </row>
        <row r="604">
          <cell r="B604">
            <v>0</v>
          </cell>
          <cell r="C604" t="str">
            <v>MUTI NABUNTURAN</v>
          </cell>
          <cell r="D604">
            <v>1</v>
          </cell>
        </row>
        <row r="605">
          <cell r="B605">
            <v>0</v>
          </cell>
          <cell r="C605" t="str">
            <v>MUTI POLOMOLOK</v>
          </cell>
          <cell r="D605">
            <v>1</v>
          </cell>
        </row>
        <row r="606">
          <cell r="B606">
            <v>0</v>
          </cell>
          <cell r="C606" t="str">
            <v>MUTI SAN FRANCISCO</v>
          </cell>
          <cell r="D606">
            <v>1</v>
          </cell>
        </row>
        <row r="607">
          <cell r="B607">
            <v>0</v>
          </cell>
          <cell r="C607" t="str">
            <v>MUTI BAYUGAN</v>
          </cell>
          <cell r="D607">
            <v>2</v>
          </cell>
        </row>
        <row r="608">
          <cell r="B608">
            <v>0</v>
          </cell>
          <cell r="C608" t="str">
            <v>MUTI BULUA</v>
          </cell>
          <cell r="D608">
            <v>1</v>
          </cell>
        </row>
        <row r="609">
          <cell r="B609">
            <v>0</v>
          </cell>
          <cell r="C609" t="str">
            <v>MUTI PROSPERIDAD</v>
          </cell>
          <cell r="D609">
            <v>2</v>
          </cell>
        </row>
        <row r="610">
          <cell r="B610">
            <v>0</v>
          </cell>
          <cell r="C610" t="str">
            <v>MUTI SAMAL</v>
          </cell>
          <cell r="D610">
            <v>9</v>
          </cell>
        </row>
        <row r="611">
          <cell r="B611">
            <v>0</v>
          </cell>
          <cell r="C611" t="str">
            <v>MUTI TAGUM 1</v>
          </cell>
          <cell r="D611">
            <v>4</v>
          </cell>
        </row>
        <row r="612">
          <cell r="B612">
            <v>0</v>
          </cell>
          <cell r="C612" t="str">
            <v>MUTI BANGA</v>
          </cell>
          <cell r="D612">
            <v>1</v>
          </cell>
        </row>
        <row r="613">
          <cell r="B613">
            <v>0</v>
          </cell>
          <cell r="C613" t="str">
            <v>MUTI BANSALAN</v>
          </cell>
          <cell r="D613">
            <v>1</v>
          </cell>
        </row>
        <row r="614">
          <cell r="B614">
            <v>0</v>
          </cell>
          <cell r="C614" t="str">
            <v>MUTI DIGOS</v>
          </cell>
          <cell r="D614">
            <v>1</v>
          </cell>
        </row>
        <row r="615">
          <cell r="B615">
            <v>0</v>
          </cell>
          <cell r="C615" t="str">
            <v>MUTI KABACAN</v>
          </cell>
          <cell r="D615">
            <v>1</v>
          </cell>
        </row>
        <row r="616">
          <cell r="B616">
            <v>0</v>
          </cell>
          <cell r="C616" t="str">
            <v>MUTI MALUNGON</v>
          </cell>
          <cell r="D616">
            <v>1</v>
          </cell>
        </row>
        <row r="617">
          <cell r="B617">
            <v>0</v>
          </cell>
          <cell r="C617" t="str">
            <v>MUTI MANOLO</v>
          </cell>
          <cell r="D617">
            <v>2</v>
          </cell>
        </row>
        <row r="618">
          <cell r="B618">
            <v>0</v>
          </cell>
          <cell r="C618" t="str">
            <v>MUTI MIDSAYAP</v>
          </cell>
          <cell r="D618">
            <v>1</v>
          </cell>
        </row>
        <row r="619">
          <cell r="B619">
            <v>0</v>
          </cell>
          <cell r="C619" t="str">
            <v>MUTI MLANG</v>
          </cell>
          <cell r="D619">
            <v>2</v>
          </cell>
        </row>
        <row r="620">
          <cell r="B620">
            <v>0</v>
          </cell>
          <cell r="C620" t="str">
            <v>MUTI NABUNTURAN</v>
          </cell>
          <cell r="D620">
            <v>3</v>
          </cell>
        </row>
        <row r="621">
          <cell r="B621">
            <v>0</v>
          </cell>
          <cell r="C621" t="str">
            <v>MUTI SAN FRANCISCO</v>
          </cell>
          <cell r="D621">
            <v>2</v>
          </cell>
        </row>
        <row r="622">
          <cell r="B622">
            <v>0</v>
          </cell>
          <cell r="C622" t="str">
            <v>MUTI SURALLAH</v>
          </cell>
          <cell r="D622">
            <v>1</v>
          </cell>
        </row>
        <row r="623">
          <cell r="B623">
            <v>0</v>
          </cell>
          <cell r="C623" t="str">
            <v>MUTI SURIGAO</v>
          </cell>
          <cell r="D623">
            <v>2</v>
          </cell>
        </row>
        <row r="624">
          <cell r="B624">
            <v>0</v>
          </cell>
          <cell r="C624" t="str">
            <v>MUTI TACURONG</v>
          </cell>
          <cell r="D624">
            <v>3</v>
          </cell>
        </row>
        <row r="625">
          <cell r="B625">
            <v>0</v>
          </cell>
          <cell r="C625" t="str">
            <v>MUTI TUPI</v>
          </cell>
          <cell r="D625">
            <v>1</v>
          </cell>
        </row>
        <row r="626">
          <cell r="B626">
            <v>0</v>
          </cell>
          <cell r="C626" t="str">
            <v>MUTI 3S</v>
          </cell>
          <cell r="D626">
            <v>1</v>
          </cell>
        </row>
        <row r="627">
          <cell r="B627">
            <v>0</v>
          </cell>
          <cell r="C627" t="str">
            <v>MUTI BULUA</v>
          </cell>
          <cell r="D627">
            <v>1</v>
          </cell>
        </row>
        <row r="628">
          <cell r="B628">
            <v>0</v>
          </cell>
          <cell r="C628" t="str">
            <v>MUTI CABADBARAN</v>
          </cell>
          <cell r="D628">
            <v>1</v>
          </cell>
        </row>
        <row r="629">
          <cell r="B629">
            <v>0</v>
          </cell>
          <cell r="C629" t="str">
            <v>MUTI CATALUNAN GRANDE</v>
          </cell>
          <cell r="D629">
            <v>2</v>
          </cell>
        </row>
        <row r="630">
          <cell r="B630">
            <v>0</v>
          </cell>
          <cell r="C630" t="str">
            <v>MUTI SAMAL</v>
          </cell>
          <cell r="D630">
            <v>1</v>
          </cell>
        </row>
        <row r="631">
          <cell r="B631">
            <v>0</v>
          </cell>
          <cell r="C631" t="str">
            <v>MUTI TAGUM 3</v>
          </cell>
          <cell r="D631">
            <v>1</v>
          </cell>
        </row>
        <row r="632">
          <cell r="B632">
            <v>0</v>
          </cell>
          <cell r="C632" t="str">
            <v>HONDA ISULAN</v>
          </cell>
          <cell r="D632">
            <v>1</v>
          </cell>
        </row>
        <row r="633">
          <cell r="B633">
            <v>0</v>
          </cell>
          <cell r="C633" t="str">
            <v>GREATWALL</v>
          </cell>
          <cell r="D633">
            <v>27</v>
          </cell>
        </row>
        <row r="634">
          <cell r="B634">
            <v>0</v>
          </cell>
          <cell r="C634" t="str">
            <v>HONDA MALUNGON</v>
          </cell>
          <cell r="D634">
            <v>1</v>
          </cell>
        </row>
        <row r="635">
          <cell r="B635">
            <v>0</v>
          </cell>
          <cell r="C635" t="str">
            <v>HONDA MARAMAG</v>
          </cell>
          <cell r="D635">
            <v>2</v>
          </cell>
        </row>
        <row r="636">
          <cell r="B636">
            <v>0</v>
          </cell>
          <cell r="C636" t="str">
            <v>MUTI BANGA</v>
          </cell>
          <cell r="D636">
            <v>1</v>
          </cell>
        </row>
        <row r="637">
          <cell r="B637">
            <v>0</v>
          </cell>
          <cell r="C637" t="str">
            <v>MUTI BATANGAS</v>
          </cell>
          <cell r="D637">
            <v>1</v>
          </cell>
        </row>
        <row r="638">
          <cell r="B638">
            <v>0</v>
          </cell>
          <cell r="C638" t="str">
            <v>MUTI BUTUAN</v>
          </cell>
          <cell r="D638">
            <v>1</v>
          </cell>
        </row>
        <row r="639">
          <cell r="B639">
            <v>0</v>
          </cell>
          <cell r="C639" t="str">
            <v>MUTI DON CARLOS</v>
          </cell>
          <cell r="D639">
            <v>1</v>
          </cell>
        </row>
        <row r="640">
          <cell r="B640">
            <v>0</v>
          </cell>
          <cell r="C640" t="str">
            <v>MUTI ISULAN</v>
          </cell>
          <cell r="D640">
            <v>2</v>
          </cell>
        </row>
        <row r="641">
          <cell r="B641">
            <v>0</v>
          </cell>
          <cell r="C641" t="str">
            <v>MUTI MANOLO</v>
          </cell>
          <cell r="D641">
            <v>1</v>
          </cell>
        </row>
        <row r="642">
          <cell r="B642">
            <v>0</v>
          </cell>
          <cell r="C642" t="str">
            <v>MUTI MIDSAYAP</v>
          </cell>
          <cell r="D642">
            <v>1</v>
          </cell>
        </row>
        <row r="643">
          <cell r="B643">
            <v>0</v>
          </cell>
          <cell r="C643" t="str">
            <v>MUTI NABUNTURAN</v>
          </cell>
          <cell r="D643">
            <v>1</v>
          </cell>
        </row>
        <row r="644">
          <cell r="B644">
            <v>0</v>
          </cell>
          <cell r="C644" t="str">
            <v>MUTI POLOMOLOK</v>
          </cell>
          <cell r="D644">
            <v>1</v>
          </cell>
        </row>
        <row r="645">
          <cell r="B645">
            <v>0</v>
          </cell>
          <cell r="C645" t="str">
            <v>MUTI SAN FRANCISCO</v>
          </cell>
          <cell r="D645">
            <v>4</v>
          </cell>
        </row>
        <row r="646">
          <cell r="B646">
            <v>0</v>
          </cell>
          <cell r="C646" t="str">
            <v>MUTI STO. TOMAS</v>
          </cell>
          <cell r="D646">
            <v>1</v>
          </cell>
        </row>
        <row r="647">
          <cell r="B647">
            <v>0</v>
          </cell>
          <cell r="C647" t="str">
            <v>MUTI SURALLAH</v>
          </cell>
          <cell r="D647">
            <v>1</v>
          </cell>
        </row>
        <row r="648">
          <cell r="B648">
            <v>0</v>
          </cell>
          <cell r="C648" t="str">
            <v>MUTI SURIGAO</v>
          </cell>
          <cell r="D648">
            <v>5</v>
          </cell>
        </row>
        <row r="649">
          <cell r="B649">
            <v>0</v>
          </cell>
          <cell r="C649" t="str">
            <v>MUTI 3S</v>
          </cell>
          <cell r="D649">
            <v>1</v>
          </cell>
        </row>
        <row r="650">
          <cell r="B650">
            <v>0</v>
          </cell>
          <cell r="C650" t="str">
            <v>MUTI BAYUGAN</v>
          </cell>
          <cell r="D650">
            <v>1</v>
          </cell>
        </row>
        <row r="651">
          <cell r="B651">
            <v>0</v>
          </cell>
          <cell r="C651" t="str">
            <v>MUTI BULUA</v>
          </cell>
          <cell r="D651">
            <v>1</v>
          </cell>
        </row>
        <row r="652">
          <cell r="B652">
            <v>0</v>
          </cell>
          <cell r="C652" t="str">
            <v>MUTI CATALUNAN GRANDE</v>
          </cell>
          <cell r="D652">
            <v>2</v>
          </cell>
        </row>
        <row r="653">
          <cell r="B653">
            <v>0</v>
          </cell>
          <cell r="C653" t="str">
            <v>MUTI PANABO</v>
          </cell>
          <cell r="D653">
            <v>3</v>
          </cell>
        </row>
        <row r="654">
          <cell r="B654">
            <v>0</v>
          </cell>
          <cell r="C654" t="str">
            <v>GREATWALL</v>
          </cell>
          <cell r="D654">
            <v>21</v>
          </cell>
        </row>
        <row r="655">
          <cell r="B655">
            <v>0</v>
          </cell>
          <cell r="C655" t="str">
            <v>HONDA ISULAN</v>
          </cell>
          <cell r="D655">
            <v>1</v>
          </cell>
        </row>
        <row r="656">
          <cell r="B656">
            <v>0</v>
          </cell>
          <cell r="C656" t="str">
            <v>MUTI BUTUAN</v>
          </cell>
          <cell r="D656">
            <v>1</v>
          </cell>
        </row>
        <row r="657">
          <cell r="B657">
            <v>0</v>
          </cell>
          <cell r="C657" t="str">
            <v>MUTI CALAMBA</v>
          </cell>
          <cell r="D657">
            <v>1</v>
          </cell>
        </row>
        <row r="658">
          <cell r="B658">
            <v>0</v>
          </cell>
          <cell r="C658" t="str">
            <v>MUTI DON CARLOS</v>
          </cell>
          <cell r="D658">
            <v>1</v>
          </cell>
        </row>
        <row r="659">
          <cell r="B659">
            <v>0</v>
          </cell>
          <cell r="C659" t="str">
            <v>MUTI ECOLAND</v>
          </cell>
          <cell r="D659">
            <v>2</v>
          </cell>
        </row>
        <row r="660">
          <cell r="B660">
            <v>0</v>
          </cell>
          <cell r="C660" t="str">
            <v>MUTI LAPASAN</v>
          </cell>
          <cell r="D660">
            <v>1</v>
          </cell>
        </row>
        <row r="661">
          <cell r="B661">
            <v>0</v>
          </cell>
          <cell r="C661" t="str">
            <v>MUTI MANOLO</v>
          </cell>
          <cell r="D661">
            <v>2</v>
          </cell>
        </row>
        <row r="662">
          <cell r="B662">
            <v>0</v>
          </cell>
          <cell r="C662" t="str">
            <v>MUTI MARBEL-MC</v>
          </cell>
          <cell r="D662">
            <v>1</v>
          </cell>
        </row>
        <row r="663">
          <cell r="B663">
            <v>0</v>
          </cell>
          <cell r="C663" t="str">
            <v>MUTI MLANG</v>
          </cell>
          <cell r="D663">
            <v>2</v>
          </cell>
        </row>
        <row r="664">
          <cell r="B664">
            <v>0</v>
          </cell>
          <cell r="C664" t="str">
            <v>MUTI NABUNTURAN</v>
          </cell>
          <cell r="D664">
            <v>1</v>
          </cell>
        </row>
        <row r="665">
          <cell r="B665">
            <v>0</v>
          </cell>
          <cell r="C665" t="str">
            <v>MUTI POLOMOLOK</v>
          </cell>
          <cell r="D665">
            <v>1</v>
          </cell>
        </row>
        <row r="666">
          <cell r="B666">
            <v>0</v>
          </cell>
          <cell r="C666" t="str">
            <v>MUTI STO. TOMAS</v>
          </cell>
          <cell r="D666">
            <v>1</v>
          </cell>
        </row>
        <row r="667">
          <cell r="B667">
            <v>0</v>
          </cell>
          <cell r="C667" t="str">
            <v>MUTI SURALLAH</v>
          </cell>
          <cell r="D667">
            <v>1</v>
          </cell>
        </row>
        <row r="668">
          <cell r="B668">
            <v>0</v>
          </cell>
          <cell r="C668" t="str">
            <v>HONDA KORONADAL</v>
          </cell>
          <cell r="D668">
            <v>1</v>
          </cell>
        </row>
        <row r="669">
          <cell r="B669">
            <v>0</v>
          </cell>
          <cell r="C669" t="str">
            <v>MUTI BAYUGAN</v>
          </cell>
          <cell r="D669">
            <v>6</v>
          </cell>
        </row>
        <row r="670">
          <cell r="B670">
            <v>0</v>
          </cell>
          <cell r="C670" t="str">
            <v>MUTI CALINAN</v>
          </cell>
          <cell r="D670">
            <v>2</v>
          </cell>
        </row>
        <row r="671">
          <cell r="B671">
            <v>0</v>
          </cell>
          <cell r="C671" t="str">
            <v>MUTI PANABO</v>
          </cell>
          <cell r="D671">
            <v>1</v>
          </cell>
        </row>
        <row r="672">
          <cell r="B672">
            <v>0</v>
          </cell>
          <cell r="C672" t="str">
            <v>MUTI SAMAL</v>
          </cell>
          <cell r="D672">
            <v>1</v>
          </cell>
        </row>
        <row r="673">
          <cell r="B673">
            <v>0</v>
          </cell>
          <cell r="C673" t="str">
            <v>GREATWALL</v>
          </cell>
          <cell r="D673">
            <v>10</v>
          </cell>
        </row>
        <row r="674">
          <cell r="B674">
            <v>0</v>
          </cell>
          <cell r="C674" t="str">
            <v>HONDA ISULAN</v>
          </cell>
          <cell r="D674">
            <v>1</v>
          </cell>
        </row>
        <row r="675">
          <cell r="B675">
            <v>0</v>
          </cell>
          <cell r="C675" t="str">
            <v>HONDA MALUNGON</v>
          </cell>
          <cell r="D675">
            <v>1</v>
          </cell>
        </row>
        <row r="676">
          <cell r="B676">
            <v>0</v>
          </cell>
          <cell r="C676" t="str">
            <v>MUTI ALABEL</v>
          </cell>
          <cell r="D676">
            <v>1</v>
          </cell>
        </row>
        <row r="677">
          <cell r="B677">
            <v>0</v>
          </cell>
          <cell r="C677" t="str">
            <v>MUTI BATANGAS</v>
          </cell>
          <cell r="D677">
            <v>2</v>
          </cell>
        </row>
        <row r="678">
          <cell r="B678">
            <v>0</v>
          </cell>
          <cell r="C678" t="str">
            <v>MUTI BUTUAN</v>
          </cell>
          <cell r="D678">
            <v>1</v>
          </cell>
        </row>
        <row r="679">
          <cell r="B679">
            <v>0</v>
          </cell>
          <cell r="C679" t="str">
            <v>MUTI CALAMBA</v>
          </cell>
          <cell r="D679">
            <v>1</v>
          </cell>
        </row>
        <row r="680">
          <cell r="B680">
            <v>0</v>
          </cell>
          <cell r="C680" t="str">
            <v>MUTI ECOLAND</v>
          </cell>
          <cell r="D680">
            <v>2</v>
          </cell>
        </row>
        <row r="681">
          <cell r="B681">
            <v>0</v>
          </cell>
          <cell r="C681" t="str">
            <v>MUTI ISULAN</v>
          </cell>
          <cell r="D681">
            <v>1</v>
          </cell>
        </row>
        <row r="682">
          <cell r="B682">
            <v>0</v>
          </cell>
          <cell r="C682" t="str">
            <v>MUTI KABACAN</v>
          </cell>
          <cell r="D682">
            <v>1</v>
          </cell>
        </row>
        <row r="683">
          <cell r="B683">
            <v>0</v>
          </cell>
          <cell r="C683" t="str">
            <v>MUTI LAPASAN</v>
          </cell>
          <cell r="D683">
            <v>1</v>
          </cell>
        </row>
        <row r="684">
          <cell r="B684">
            <v>0</v>
          </cell>
          <cell r="C684" t="str">
            <v>MUTI SAN FRANCISCO</v>
          </cell>
          <cell r="D684">
            <v>3</v>
          </cell>
        </row>
        <row r="685">
          <cell r="B685">
            <v>0</v>
          </cell>
          <cell r="C685" t="str">
            <v>MUTI STO. TOMAS</v>
          </cell>
          <cell r="D685">
            <v>1</v>
          </cell>
        </row>
        <row r="686">
          <cell r="B686">
            <v>0</v>
          </cell>
          <cell r="C686" t="str">
            <v>MUTI TACURONG</v>
          </cell>
          <cell r="D686">
            <v>2</v>
          </cell>
        </row>
        <row r="687">
          <cell r="B687">
            <v>0</v>
          </cell>
          <cell r="C687" t="str">
            <v>MUTI TIBUNGCO</v>
          </cell>
          <cell r="D687">
            <v>1</v>
          </cell>
        </row>
        <row r="688">
          <cell r="B688">
            <v>0</v>
          </cell>
          <cell r="C688" t="str">
            <v>MUTI VALENCIA</v>
          </cell>
          <cell r="D688">
            <v>1</v>
          </cell>
        </row>
        <row r="689">
          <cell r="B689">
            <v>0</v>
          </cell>
          <cell r="C689" t="str">
            <v>MUTI BAYUGAN</v>
          </cell>
          <cell r="D689">
            <v>2</v>
          </cell>
        </row>
        <row r="690">
          <cell r="B690">
            <v>0</v>
          </cell>
          <cell r="C690" t="str">
            <v>MUTI CABANTIAN</v>
          </cell>
          <cell r="D690">
            <v>1</v>
          </cell>
        </row>
        <row r="691">
          <cell r="B691">
            <v>0</v>
          </cell>
          <cell r="C691" t="str">
            <v>MUTI CALINAN</v>
          </cell>
          <cell r="D691">
            <v>2</v>
          </cell>
        </row>
        <row r="692">
          <cell r="B692">
            <v>0</v>
          </cell>
          <cell r="C692" t="str">
            <v>MUTI PANABO</v>
          </cell>
          <cell r="D692">
            <v>2</v>
          </cell>
        </row>
        <row r="693">
          <cell r="B693">
            <v>0</v>
          </cell>
          <cell r="C693" t="str">
            <v>MUTI TAGUM 3</v>
          </cell>
          <cell r="D693">
            <v>1</v>
          </cell>
        </row>
        <row r="694">
          <cell r="B694">
            <v>0</v>
          </cell>
          <cell r="C694" t="str">
            <v>GREATWALL</v>
          </cell>
          <cell r="D694">
            <v>2</v>
          </cell>
        </row>
        <row r="695">
          <cell r="B695">
            <v>0</v>
          </cell>
          <cell r="C695" t="str">
            <v>HONDA MALUNGON</v>
          </cell>
          <cell r="D695">
            <v>1</v>
          </cell>
        </row>
        <row r="696">
          <cell r="B696">
            <v>0</v>
          </cell>
          <cell r="C696" t="str">
            <v>MUTI CATALUNAN GRANDE</v>
          </cell>
          <cell r="D696">
            <v>1</v>
          </cell>
        </row>
        <row r="697">
          <cell r="B697">
            <v>0</v>
          </cell>
          <cell r="C697" t="str">
            <v>GREATWALL</v>
          </cell>
          <cell r="D697">
            <v>1</v>
          </cell>
        </row>
        <row r="698">
          <cell r="B698">
            <v>0</v>
          </cell>
          <cell r="C698" t="str">
            <v>HONDA ISULAN</v>
          </cell>
          <cell r="D698">
            <v>1</v>
          </cell>
        </row>
        <row r="699">
          <cell r="B699">
            <v>0</v>
          </cell>
          <cell r="C699" t="str">
            <v>HONDA MARAMAG</v>
          </cell>
          <cell r="D699">
            <v>1</v>
          </cell>
        </row>
        <row r="700">
          <cell r="B700">
            <v>0</v>
          </cell>
          <cell r="C700" t="str">
            <v>HONDA SURALLAH</v>
          </cell>
          <cell r="D700">
            <v>1</v>
          </cell>
        </row>
        <row r="701">
          <cell r="B701">
            <v>0</v>
          </cell>
          <cell r="C701" t="str">
            <v>MUTI ALABEL</v>
          </cell>
          <cell r="D701">
            <v>1</v>
          </cell>
        </row>
        <row r="702">
          <cell r="B702">
            <v>0</v>
          </cell>
          <cell r="C702" t="str">
            <v>MUTI BANGA</v>
          </cell>
          <cell r="D702">
            <v>1</v>
          </cell>
        </row>
        <row r="703">
          <cell r="B703">
            <v>0</v>
          </cell>
          <cell r="C703" t="str">
            <v>MUTI BANSALAN</v>
          </cell>
          <cell r="D703">
            <v>2</v>
          </cell>
        </row>
        <row r="704">
          <cell r="B704">
            <v>0</v>
          </cell>
          <cell r="C704" t="str">
            <v>MUTI BATANGAS</v>
          </cell>
          <cell r="D704">
            <v>5</v>
          </cell>
        </row>
        <row r="705">
          <cell r="B705">
            <v>0</v>
          </cell>
          <cell r="C705" t="str">
            <v>MUTI BUTUAN</v>
          </cell>
          <cell r="D705">
            <v>2</v>
          </cell>
        </row>
        <row r="706">
          <cell r="B706">
            <v>0</v>
          </cell>
          <cell r="C706" t="str">
            <v>MUTI CALAMBA</v>
          </cell>
          <cell r="D706">
            <v>3</v>
          </cell>
        </row>
        <row r="707">
          <cell r="B707">
            <v>0</v>
          </cell>
          <cell r="C707" t="str">
            <v>MUTI DIGOS</v>
          </cell>
          <cell r="D707">
            <v>4</v>
          </cell>
        </row>
        <row r="708">
          <cell r="B708">
            <v>0</v>
          </cell>
          <cell r="C708" t="str">
            <v>MUTI DON CARLOS</v>
          </cell>
          <cell r="D708">
            <v>3</v>
          </cell>
        </row>
        <row r="709">
          <cell r="B709">
            <v>0</v>
          </cell>
          <cell r="C709" t="str">
            <v>MUTI ECOLAND</v>
          </cell>
          <cell r="D709">
            <v>2</v>
          </cell>
        </row>
        <row r="710">
          <cell r="B710">
            <v>0</v>
          </cell>
          <cell r="C710" t="str">
            <v>MUTI ISULAN</v>
          </cell>
          <cell r="D710">
            <v>7</v>
          </cell>
        </row>
        <row r="711">
          <cell r="B711">
            <v>0</v>
          </cell>
          <cell r="C711" t="str">
            <v>MUTI KABACAN</v>
          </cell>
          <cell r="D711">
            <v>5</v>
          </cell>
        </row>
        <row r="712">
          <cell r="B712">
            <v>0</v>
          </cell>
          <cell r="C712" t="str">
            <v>MUTI KIDAPAWAN</v>
          </cell>
          <cell r="D712">
            <v>4</v>
          </cell>
        </row>
        <row r="713">
          <cell r="B713">
            <v>0</v>
          </cell>
          <cell r="C713" t="str">
            <v>MUTI MALUNGON</v>
          </cell>
          <cell r="D713">
            <v>2</v>
          </cell>
        </row>
        <row r="714">
          <cell r="B714">
            <v>0</v>
          </cell>
          <cell r="C714" t="str">
            <v>MUTI MANOLO</v>
          </cell>
          <cell r="D714">
            <v>2</v>
          </cell>
        </row>
        <row r="715">
          <cell r="B715">
            <v>0</v>
          </cell>
          <cell r="C715" t="str">
            <v>MUTI MARBEL-MC</v>
          </cell>
          <cell r="D715">
            <v>1</v>
          </cell>
        </row>
        <row r="716">
          <cell r="B716">
            <v>0</v>
          </cell>
          <cell r="C716" t="str">
            <v>MUTI MLANG</v>
          </cell>
          <cell r="D716">
            <v>3</v>
          </cell>
        </row>
        <row r="717">
          <cell r="B717">
            <v>0</v>
          </cell>
          <cell r="C717" t="str">
            <v>MUTI NABUNTURAN</v>
          </cell>
          <cell r="D717">
            <v>2</v>
          </cell>
        </row>
        <row r="718">
          <cell r="B718">
            <v>0</v>
          </cell>
          <cell r="C718" t="str">
            <v>MUTI POLOMOLOK</v>
          </cell>
          <cell r="D718">
            <v>2</v>
          </cell>
        </row>
        <row r="719">
          <cell r="B719">
            <v>0</v>
          </cell>
          <cell r="C719" t="str">
            <v>MUTI QUEZON</v>
          </cell>
          <cell r="D719">
            <v>2</v>
          </cell>
        </row>
        <row r="720">
          <cell r="B720">
            <v>0</v>
          </cell>
          <cell r="C720" t="str">
            <v>MUTI SAN FRANCISCO</v>
          </cell>
          <cell r="D720">
            <v>1</v>
          </cell>
        </row>
        <row r="721">
          <cell r="B721">
            <v>0</v>
          </cell>
          <cell r="C721" t="str">
            <v>MUTI TACURONG</v>
          </cell>
          <cell r="D721">
            <v>1</v>
          </cell>
        </row>
        <row r="722">
          <cell r="B722">
            <v>0</v>
          </cell>
          <cell r="C722" t="str">
            <v>MUTI VALENCIA</v>
          </cell>
          <cell r="D722">
            <v>3</v>
          </cell>
        </row>
        <row r="723">
          <cell r="B723">
            <v>0</v>
          </cell>
          <cell r="C723" t="str">
            <v>HONDA KORONADAL</v>
          </cell>
          <cell r="D723">
            <v>3</v>
          </cell>
        </row>
        <row r="724">
          <cell r="B724">
            <v>0</v>
          </cell>
          <cell r="C724" t="str">
            <v>MUTI CABADBARAN</v>
          </cell>
          <cell r="D724">
            <v>1</v>
          </cell>
        </row>
        <row r="725">
          <cell r="B725">
            <v>0</v>
          </cell>
          <cell r="C725" t="str">
            <v>MUTI CABANTIAN</v>
          </cell>
          <cell r="D725">
            <v>6</v>
          </cell>
        </row>
        <row r="726">
          <cell r="B726">
            <v>0</v>
          </cell>
          <cell r="C726" t="str">
            <v>MUTI CATALUNAN GRANDE</v>
          </cell>
          <cell r="D726">
            <v>2</v>
          </cell>
        </row>
        <row r="727">
          <cell r="B727">
            <v>0</v>
          </cell>
          <cell r="C727" t="str">
            <v>GREATWALL</v>
          </cell>
          <cell r="D727">
            <v>1</v>
          </cell>
        </row>
        <row r="728">
          <cell r="B728">
            <v>0</v>
          </cell>
          <cell r="C728" t="str">
            <v>GREATWALL</v>
          </cell>
          <cell r="D728">
            <v>75</v>
          </cell>
        </row>
        <row r="729">
          <cell r="B729">
            <v>0</v>
          </cell>
          <cell r="C729" t="str">
            <v>HONDA MALUNGON</v>
          </cell>
          <cell r="D729">
            <v>1</v>
          </cell>
        </row>
        <row r="730">
          <cell r="B730">
            <v>0</v>
          </cell>
          <cell r="C730" t="str">
            <v>HONDA MARAMAG</v>
          </cell>
          <cell r="D730">
            <v>9</v>
          </cell>
        </row>
        <row r="731">
          <cell r="B731">
            <v>0</v>
          </cell>
          <cell r="C731" t="str">
            <v>HONDA SURALLAH</v>
          </cell>
          <cell r="D731">
            <v>4</v>
          </cell>
        </row>
        <row r="732">
          <cell r="B732">
            <v>0</v>
          </cell>
          <cell r="C732" t="str">
            <v>MUTI BATANGAS</v>
          </cell>
          <cell r="D732">
            <v>2</v>
          </cell>
        </row>
        <row r="733">
          <cell r="B733">
            <v>0</v>
          </cell>
          <cell r="C733" t="str">
            <v>MUTI CALAMBA</v>
          </cell>
          <cell r="D733">
            <v>3</v>
          </cell>
        </row>
        <row r="734">
          <cell r="B734">
            <v>0</v>
          </cell>
          <cell r="C734" t="str">
            <v>MUTI DIGOS</v>
          </cell>
          <cell r="D734">
            <v>3</v>
          </cell>
        </row>
        <row r="735">
          <cell r="B735">
            <v>0</v>
          </cell>
          <cell r="C735" t="str">
            <v>MUTI DON CARLOS</v>
          </cell>
          <cell r="D735">
            <v>1</v>
          </cell>
        </row>
        <row r="736">
          <cell r="B736">
            <v>0</v>
          </cell>
          <cell r="C736" t="str">
            <v>MUTI ECOLAND</v>
          </cell>
          <cell r="D736">
            <v>5</v>
          </cell>
        </row>
        <row r="737">
          <cell r="B737">
            <v>0</v>
          </cell>
          <cell r="C737" t="str">
            <v>MUTI KABACAN</v>
          </cell>
          <cell r="D737">
            <v>3</v>
          </cell>
        </row>
        <row r="738">
          <cell r="B738">
            <v>0</v>
          </cell>
          <cell r="C738" t="str">
            <v>MUTI MARBEL-MC</v>
          </cell>
          <cell r="D738">
            <v>3</v>
          </cell>
        </row>
        <row r="739">
          <cell r="B739">
            <v>0</v>
          </cell>
          <cell r="C739" t="str">
            <v>MUTI MLANG</v>
          </cell>
          <cell r="D739">
            <v>3</v>
          </cell>
        </row>
        <row r="740">
          <cell r="B740">
            <v>0</v>
          </cell>
          <cell r="C740" t="str">
            <v>MUTI POLOMOLOK</v>
          </cell>
          <cell r="D740">
            <v>1</v>
          </cell>
        </row>
        <row r="741">
          <cell r="B741">
            <v>0</v>
          </cell>
          <cell r="C741" t="str">
            <v>MUTI QUEZON</v>
          </cell>
          <cell r="D741">
            <v>1</v>
          </cell>
        </row>
        <row r="742">
          <cell r="B742">
            <v>0</v>
          </cell>
          <cell r="C742" t="str">
            <v>MUTI SAN FRANCISCO</v>
          </cell>
          <cell r="D742">
            <v>6</v>
          </cell>
        </row>
        <row r="743">
          <cell r="B743">
            <v>0</v>
          </cell>
          <cell r="C743" t="str">
            <v>MUTI STO. TOMAS</v>
          </cell>
          <cell r="D743">
            <v>4</v>
          </cell>
        </row>
        <row r="744">
          <cell r="B744">
            <v>0</v>
          </cell>
          <cell r="C744" t="str">
            <v>MUTI TIBUNGCO</v>
          </cell>
          <cell r="D744">
            <v>1</v>
          </cell>
        </row>
        <row r="745">
          <cell r="B745">
            <v>0</v>
          </cell>
          <cell r="C745" t="str">
            <v>HONDA KORONADAL</v>
          </cell>
          <cell r="D745">
            <v>2</v>
          </cell>
        </row>
        <row r="746">
          <cell r="B746">
            <v>0</v>
          </cell>
          <cell r="C746" t="str">
            <v>MUTI BAYUGAN</v>
          </cell>
          <cell r="D746">
            <v>1</v>
          </cell>
        </row>
        <row r="747">
          <cell r="B747">
            <v>0</v>
          </cell>
          <cell r="C747" t="str">
            <v>MUTI PANABO</v>
          </cell>
          <cell r="D747">
            <v>1</v>
          </cell>
        </row>
        <row r="748">
          <cell r="B748">
            <v>0</v>
          </cell>
          <cell r="C748" t="str">
            <v>MUTI PROSPERIDAD</v>
          </cell>
          <cell r="D748">
            <v>4</v>
          </cell>
        </row>
        <row r="749">
          <cell r="B749">
            <v>0</v>
          </cell>
          <cell r="C749" t="str">
            <v>MUTI SAMAL</v>
          </cell>
          <cell r="D749">
            <v>5</v>
          </cell>
        </row>
        <row r="750">
          <cell r="B750">
            <v>0</v>
          </cell>
          <cell r="C750" t="str">
            <v>MUTI TAGUM 2</v>
          </cell>
          <cell r="D750">
            <v>6</v>
          </cell>
        </row>
        <row r="751">
          <cell r="B751">
            <v>0</v>
          </cell>
          <cell r="C751" t="str">
            <v>GREATWALL</v>
          </cell>
          <cell r="D751">
            <v>29</v>
          </cell>
        </row>
        <row r="752">
          <cell r="B752">
            <v>0</v>
          </cell>
          <cell r="C752" t="str">
            <v>GREATWALL</v>
          </cell>
          <cell r="D752">
            <v>11</v>
          </cell>
        </row>
        <row r="753">
          <cell r="B753">
            <v>0</v>
          </cell>
          <cell r="C753" t="str">
            <v>HONDA ISULAN</v>
          </cell>
          <cell r="D753">
            <v>2</v>
          </cell>
        </row>
        <row r="754">
          <cell r="B754">
            <v>0</v>
          </cell>
          <cell r="C754" t="str">
            <v>HONDA MARAMAG</v>
          </cell>
          <cell r="D754">
            <v>5</v>
          </cell>
        </row>
        <row r="755">
          <cell r="B755">
            <v>0</v>
          </cell>
          <cell r="C755" t="str">
            <v>MUTI ALABEL</v>
          </cell>
          <cell r="D755">
            <v>3</v>
          </cell>
        </row>
        <row r="756">
          <cell r="B756">
            <v>0</v>
          </cell>
          <cell r="C756" t="str">
            <v>MUTI BATANGAS</v>
          </cell>
          <cell r="D756">
            <v>1</v>
          </cell>
        </row>
        <row r="757">
          <cell r="B757">
            <v>0</v>
          </cell>
          <cell r="C757" t="str">
            <v>MUTI CALAMBA</v>
          </cell>
          <cell r="D757">
            <v>1</v>
          </cell>
        </row>
        <row r="758">
          <cell r="B758">
            <v>0</v>
          </cell>
          <cell r="C758" t="str">
            <v>MUTI DON CARLOS</v>
          </cell>
          <cell r="D758">
            <v>3</v>
          </cell>
        </row>
        <row r="759">
          <cell r="B759">
            <v>0</v>
          </cell>
          <cell r="C759" t="str">
            <v>MUTI KABACAN</v>
          </cell>
          <cell r="D759">
            <v>3</v>
          </cell>
        </row>
        <row r="760">
          <cell r="B760">
            <v>0</v>
          </cell>
          <cell r="C760" t="str">
            <v>MUTI KIDAPAWAN</v>
          </cell>
          <cell r="D760">
            <v>3</v>
          </cell>
        </row>
        <row r="761">
          <cell r="B761">
            <v>0</v>
          </cell>
          <cell r="C761" t="str">
            <v>MUTI MARBEL-MC</v>
          </cell>
          <cell r="D761">
            <v>1</v>
          </cell>
        </row>
        <row r="762">
          <cell r="B762">
            <v>0</v>
          </cell>
          <cell r="C762" t="str">
            <v>MUTI QUEZON</v>
          </cell>
          <cell r="D762">
            <v>2</v>
          </cell>
        </row>
        <row r="763">
          <cell r="B763">
            <v>0</v>
          </cell>
          <cell r="C763" t="str">
            <v>MUTI SAN FRANCISCO</v>
          </cell>
          <cell r="D763">
            <v>1</v>
          </cell>
        </row>
        <row r="764">
          <cell r="B764">
            <v>0</v>
          </cell>
          <cell r="C764" t="str">
            <v>MUTI STO. TOMAS</v>
          </cell>
          <cell r="D764">
            <v>6</v>
          </cell>
        </row>
        <row r="765">
          <cell r="B765">
            <v>0</v>
          </cell>
          <cell r="C765" t="str">
            <v>MUTI TIBUNGCO</v>
          </cell>
          <cell r="D765">
            <v>2</v>
          </cell>
        </row>
        <row r="766">
          <cell r="B766">
            <v>0</v>
          </cell>
          <cell r="C766" t="str">
            <v>MUTI VALENCIA</v>
          </cell>
          <cell r="D766">
            <v>5</v>
          </cell>
        </row>
        <row r="767">
          <cell r="B767">
            <v>0</v>
          </cell>
          <cell r="C767" t="str">
            <v>HONDA KORONADAL</v>
          </cell>
          <cell r="D767">
            <v>3</v>
          </cell>
        </row>
        <row r="768">
          <cell r="B768">
            <v>0</v>
          </cell>
          <cell r="C768" t="str">
            <v>MUTI CALINAN</v>
          </cell>
          <cell r="D768">
            <v>1</v>
          </cell>
        </row>
        <row r="769">
          <cell r="B769">
            <v>0</v>
          </cell>
          <cell r="C769" t="str">
            <v>MUTI OZAMIZ</v>
          </cell>
          <cell r="D769">
            <v>2</v>
          </cell>
        </row>
        <row r="770">
          <cell r="B770">
            <v>0</v>
          </cell>
          <cell r="C770" t="str">
            <v>MUTI PROSPERIDAD</v>
          </cell>
          <cell r="D770">
            <v>2</v>
          </cell>
        </row>
        <row r="771">
          <cell r="B771">
            <v>0</v>
          </cell>
          <cell r="C771" t="str">
            <v>GREATWALL</v>
          </cell>
          <cell r="D771">
            <v>2</v>
          </cell>
        </row>
        <row r="772">
          <cell r="B772">
            <v>0</v>
          </cell>
          <cell r="C772" t="str">
            <v>HONDA ISULAN</v>
          </cell>
          <cell r="D772">
            <v>3</v>
          </cell>
        </row>
        <row r="773">
          <cell r="B773">
            <v>0</v>
          </cell>
          <cell r="C773" t="str">
            <v>HONDA MALUNGON</v>
          </cell>
          <cell r="D773">
            <v>12</v>
          </cell>
        </row>
        <row r="774">
          <cell r="B774">
            <v>0</v>
          </cell>
          <cell r="C774" t="str">
            <v>HONDA SURALLAH</v>
          </cell>
          <cell r="D774">
            <v>1</v>
          </cell>
        </row>
        <row r="775">
          <cell r="B775">
            <v>0</v>
          </cell>
          <cell r="C775" t="str">
            <v>MUTI ALABEL</v>
          </cell>
          <cell r="D775">
            <v>1</v>
          </cell>
        </row>
        <row r="776">
          <cell r="B776">
            <v>0</v>
          </cell>
          <cell r="C776" t="str">
            <v>MUTI DIGOS</v>
          </cell>
          <cell r="D776">
            <v>2</v>
          </cell>
        </row>
        <row r="777">
          <cell r="B777">
            <v>0</v>
          </cell>
          <cell r="C777" t="str">
            <v>MUTI KABACAN</v>
          </cell>
          <cell r="D777">
            <v>1</v>
          </cell>
        </row>
        <row r="778">
          <cell r="B778">
            <v>0</v>
          </cell>
          <cell r="C778" t="str">
            <v>MUTI MLANG</v>
          </cell>
          <cell r="D778">
            <v>1</v>
          </cell>
        </row>
        <row r="779">
          <cell r="B779">
            <v>0</v>
          </cell>
          <cell r="C779" t="str">
            <v>MUTI TACURONG</v>
          </cell>
          <cell r="D779">
            <v>1</v>
          </cell>
        </row>
        <row r="780">
          <cell r="B780">
            <v>0</v>
          </cell>
          <cell r="C780" t="str">
            <v>MUTI OZAMIZ</v>
          </cell>
          <cell r="D780">
            <v>2</v>
          </cell>
        </row>
        <row r="781">
          <cell r="B781">
            <v>0</v>
          </cell>
          <cell r="C781" t="str">
            <v>GREATWALL</v>
          </cell>
          <cell r="D781">
            <v>8</v>
          </cell>
        </row>
        <row r="782">
          <cell r="B782">
            <v>0</v>
          </cell>
          <cell r="C782" t="str">
            <v>GREATWALL</v>
          </cell>
          <cell r="D782">
            <v>2</v>
          </cell>
        </row>
        <row r="783">
          <cell r="B783">
            <v>0</v>
          </cell>
          <cell r="C783" t="str">
            <v>HONDA MARAMAG</v>
          </cell>
          <cell r="D783">
            <v>3</v>
          </cell>
        </row>
        <row r="784">
          <cell r="B784">
            <v>0</v>
          </cell>
          <cell r="C784" t="str">
            <v>MUTI ALABEL</v>
          </cell>
          <cell r="D784">
            <v>1</v>
          </cell>
        </row>
        <row r="785">
          <cell r="B785">
            <v>0</v>
          </cell>
          <cell r="C785" t="str">
            <v>MUTI BUTUAN</v>
          </cell>
          <cell r="D785">
            <v>3</v>
          </cell>
        </row>
        <row r="786">
          <cell r="B786">
            <v>0</v>
          </cell>
          <cell r="C786" t="str">
            <v>MUTI DON CARLOS</v>
          </cell>
          <cell r="D786">
            <v>4</v>
          </cell>
        </row>
        <row r="787">
          <cell r="B787">
            <v>0</v>
          </cell>
          <cell r="C787" t="str">
            <v>MUTI ECOLAND</v>
          </cell>
          <cell r="D787">
            <v>2</v>
          </cell>
        </row>
        <row r="788">
          <cell r="B788">
            <v>0</v>
          </cell>
          <cell r="C788" t="str">
            <v>MUTI KABACAN</v>
          </cell>
          <cell r="D788">
            <v>3</v>
          </cell>
        </row>
        <row r="789">
          <cell r="B789">
            <v>0</v>
          </cell>
          <cell r="C789" t="str">
            <v>MUTI KIDAPAWAN</v>
          </cell>
          <cell r="D789">
            <v>3</v>
          </cell>
        </row>
        <row r="790">
          <cell r="B790">
            <v>0</v>
          </cell>
          <cell r="C790" t="str">
            <v>MUTI MANOLO</v>
          </cell>
          <cell r="D790">
            <v>1</v>
          </cell>
        </row>
        <row r="791">
          <cell r="B791">
            <v>0</v>
          </cell>
          <cell r="C791" t="str">
            <v>MUTI MLANG</v>
          </cell>
          <cell r="D791">
            <v>1</v>
          </cell>
        </row>
        <row r="792">
          <cell r="B792">
            <v>0</v>
          </cell>
          <cell r="C792" t="str">
            <v>MUTI POLOMOLOK</v>
          </cell>
          <cell r="D792">
            <v>2</v>
          </cell>
        </row>
        <row r="793">
          <cell r="B793">
            <v>0</v>
          </cell>
          <cell r="C793" t="str">
            <v>MUTI QUEZON</v>
          </cell>
          <cell r="D793">
            <v>1</v>
          </cell>
        </row>
        <row r="794">
          <cell r="B794">
            <v>0</v>
          </cell>
          <cell r="C794" t="str">
            <v>MUTI SAN FRANCISCO</v>
          </cell>
          <cell r="D794">
            <v>2</v>
          </cell>
        </row>
        <row r="795">
          <cell r="B795">
            <v>0</v>
          </cell>
          <cell r="C795" t="str">
            <v>MUTI STO. TOMAS</v>
          </cell>
          <cell r="D795">
            <v>2</v>
          </cell>
        </row>
        <row r="796">
          <cell r="B796">
            <v>0</v>
          </cell>
          <cell r="C796" t="str">
            <v>MUTI TUPI</v>
          </cell>
          <cell r="D796">
            <v>2</v>
          </cell>
        </row>
        <row r="797">
          <cell r="B797">
            <v>0</v>
          </cell>
          <cell r="C797" t="str">
            <v>MUTI VALENCIA</v>
          </cell>
          <cell r="D797">
            <v>1</v>
          </cell>
        </row>
        <row r="798">
          <cell r="B798">
            <v>0</v>
          </cell>
          <cell r="C798" t="str">
            <v>HONDA KORONADAL</v>
          </cell>
          <cell r="D798">
            <v>1</v>
          </cell>
        </row>
        <row r="799">
          <cell r="B799">
            <v>0</v>
          </cell>
          <cell r="C799" t="str">
            <v>MUTI CABANTIAN</v>
          </cell>
          <cell r="D799">
            <v>1</v>
          </cell>
        </row>
        <row r="800">
          <cell r="B800">
            <v>0</v>
          </cell>
          <cell r="C800" t="str">
            <v>MUTI CALINAN</v>
          </cell>
          <cell r="D800">
            <v>2</v>
          </cell>
        </row>
        <row r="801">
          <cell r="B801">
            <v>0</v>
          </cell>
          <cell r="C801" t="str">
            <v>MUTI PROSPERIDAD</v>
          </cell>
          <cell r="D801">
            <v>1</v>
          </cell>
        </row>
        <row r="802">
          <cell r="B802">
            <v>0</v>
          </cell>
          <cell r="C802" t="str">
            <v>HONDA MALUNGON</v>
          </cell>
          <cell r="D802">
            <v>1</v>
          </cell>
        </row>
        <row r="803">
          <cell r="B803">
            <v>0</v>
          </cell>
          <cell r="C803" t="str">
            <v>HONDA ISULAN</v>
          </cell>
          <cell r="D803">
            <v>1</v>
          </cell>
        </row>
        <row r="804">
          <cell r="B804">
            <v>0</v>
          </cell>
          <cell r="C804" t="str">
            <v>GREATWALL</v>
          </cell>
          <cell r="D804">
            <v>1</v>
          </cell>
        </row>
        <row r="805">
          <cell r="B805">
            <v>0</v>
          </cell>
          <cell r="C805" t="str">
            <v>MUTI BATANGAS</v>
          </cell>
          <cell r="D805">
            <v>3</v>
          </cell>
        </row>
        <row r="806">
          <cell r="B806">
            <v>0</v>
          </cell>
          <cell r="C806" t="str">
            <v>MUTI STO. TOMAS</v>
          </cell>
          <cell r="D806">
            <v>1</v>
          </cell>
        </row>
        <row r="807">
          <cell r="B807">
            <v>0</v>
          </cell>
          <cell r="C807" t="str">
            <v>HONDA MALUNGON</v>
          </cell>
          <cell r="D807">
            <v>1</v>
          </cell>
        </row>
        <row r="808">
          <cell r="B808">
            <v>0</v>
          </cell>
          <cell r="C808" t="str">
            <v>HONDA MARAMAG</v>
          </cell>
          <cell r="D808">
            <v>1</v>
          </cell>
        </row>
        <row r="809">
          <cell r="B809">
            <v>0</v>
          </cell>
          <cell r="C809" t="str">
            <v>HONDA SURALLAH</v>
          </cell>
          <cell r="D809">
            <v>1</v>
          </cell>
        </row>
        <row r="810">
          <cell r="B810">
            <v>0</v>
          </cell>
          <cell r="C810" t="str">
            <v>HONDA KORONADAL</v>
          </cell>
          <cell r="D810">
            <v>1</v>
          </cell>
        </row>
        <row r="811">
          <cell r="B811">
            <v>0</v>
          </cell>
          <cell r="C811" t="str">
            <v>MUTI CALINAN</v>
          </cell>
          <cell r="D811">
            <v>1</v>
          </cell>
        </row>
        <row r="812">
          <cell r="B812">
            <v>0</v>
          </cell>
          <cell r="C812" t="str">
            <v>HONDA SURALLAH</v>
          </cell>
          <cell r="D812">
            <v>1</v>
          </cell>
        </row>
        <row r="813">
          <cell r="B813">
            <v>0</v>
          </cell>
          <cell r="C813" t="str">
            <v>MUTI MLANG</v>
          </cell>
          <cell r="D813">
            <v>1</v>
          </cell>
        </row>
        <row r="814">
          <cell r="B814">
            <v>0</v>
          </cell>
          <cell r="C814" t="str">
            <v>HONDA KORONADAL</v>
          </cell>
          <cell r="D814">
            <v>1</v>
          </cell>
        </row>
        <row r="815">
          <cell r="B815">
            <v>0</v>
          </cell>
          <cell r="C815" t="str">
            <v>HONDA ISULAN</v>
          </cell>
          <cell r="D815">
            <v>1</v>
          </cell>
        </row>
        <row r="816">
          <cell r="B816">
            <v>0</v>
          </cell>
          <cell r="C816" t="str">
            <v>HONDA SURALLAH</v>
          </cell>
          <cell r="D816">
            <v>1</v>
          </cell>
        </row>
        <row r="817">
          <cell r="B817">
            <v>0</v>
          </cell>
          <cell r="C817" t="str">
            <v>HONDA KORONADAL</v>
          </cell>
          <cell r="D817">
            <v>1</v>
          </cell>
        </row>
        <row r="818">
          <cell r="B818">
            <v>0</v>
          </cell>
          <cell r="C818" t="str">
            <v>GREATWALL</v>
          </cell>
          <cell r="D818">
            <v>21</v>
          </cell>
        </row>
        <row r="819">
          <cell r="B819">
            <v>0</v>
          </cell>
          <cell r="C819" t="str">
            <v>HONDA ISULAN</v>
          </cell>
          <cell r="D819">
            <v>4</v>
          </cell>
        </row>
        <row r="820">
          <cell r="B820">
            <v>0</v>
          </cell>
          <cell r="C820" t="str">
            <v>HONDA MARAMAG</v>
          </cell>
          <cell r="D820">
            <v>2</v>
          </cell>
        </row>
        <row r="821">
          <cell r="B821">
            <v>0</v>
          </cell>
          <cell r="C821" t="str">
            <v>HONDA SURALLAH</v>
          </cell>
          <cell r="D821">
            <v>8</v>
          </cell>
        </row>
        <row r="822">
          <cell r="B822">
            <v>0</v>
          </cell>
          <cell r="C822" t="str">
            <v>HONDA KORONADAL</v>
          </cell>
          <cell r="D822">
            <v>4</v>
          </cell>
        </row>
        <row r="823">
          <cell r="B823">
            <v>0</v>
          </cell>
          <cell r="C823" t="str">
            <v>GREATWALL</v>
          </cell>
          <cell r="D823">
            <v>42</v>
          </cell>
        </row>
        <row r="824">
          <cell r="B824">
            <v>0</v>
          </cell>
          <cell r="C824" t="str">
            <v>MUTI ECOLAND</v>
          </cell>
          <cell r="D824">
            <v>1</v>
          </cell>
        </row>
        <row r="825">
          <cell r="B825">
            <v>0</v>
          </cell>
          <cell r="C825" t="str">
            <v>MUTI MARBEL-MC</v>
          </cell>
          <cell r="D825">
            <v>2</v>
          </cell>
        </row>
        <row r="826">
          <cell r="B826">
            <v>0</v>
          </cell>
          <cell r="C826" t="str">
            <v>MUTI MLANG</v>
          </cell>
          <cell r="D826">
            <v>2</v>
          </cell>
        </row>
        <row r="827">
          <cell r="B827">
            <v>0</v>
          </cell>
          <cell r="C827" t="str">
            <v>MUTI NABUNTURAN</v>
          </cell>
          <cell r="D827">
            <v>1</v>
          </cell>
        </row>
        <row r="828">
          <cell r="B828">
            <v>0</v>
          </cell>
          <cell r="C828" t="str">
            <v>MUTI SURALLAH</v>
          </cell>
          <cell r="D828">
            <v>1</v>
          </cell>
        </row>
        <row r="829">
          <cell r="B829">
            <v>0</v>
          </cell>
          <cell r="C829" t="str">
            <v>MUTI TIBUNGCO</v>
          </cell>
          <cell r="D829">
            <v>2</v>
          </cell>
        </row>
        <row r="830">
          <cell r="B830">
            <v>0</v>
          </cell>
          <cell r="C830" t="str">
            <v>HONDA KORONADAL</v>
          </cell>
          <cell r="D830">
            <v>1</v>
          </cell>
        </row>
        <row r="831">
          <cell r="B831">
            <v>0</v>
          </cell>
          <cell r="C831" t="str">
            <v>MUTI CALINAN</v>
          </cell>
          <cell r="D831">
            <v>2</v>
          </cell>
        </row>
        <row r="832">
          <cell r="B832">
            <v>0</v>
          </cell>
          <cell r="C832" t="str">
            <v>MUTI TAGUM 2</v>
          </cell>
          <cell r="D832">
            <v>1</v>
          </cell>
        </row>
        <row r="833">
          <cell r="B833">
            <v>0</v>
          </cell>
          <cell r="C833" t="str">
            <v>GREATWALL</v>
          </cell>
          <cell r="D833">
            <v>4</v>
          </cell>
        </row>
        <row r="834">
          <cell r="B834">
            <v>0</v>
          </cell>
          <cell r="C834" t="str">
            <v>MUTI TACURONG</v>
          </cell>
          <cell r="D834">
            <v>1</v>
          </cell>
        </row>
        <row r="835">
          <cell r="B835">
            <v>0</v>
          </cell>
          <cell r="C835" t="str">
            <v>MUTI BANSALAN</v>
          </cell>
          <cell r="D835">
            <v>1</v>
          </cell>
        </row>
        <row r="836">
          <cell r="B836">
            <v>0</v>
          </cell>
          <cell r="C836" t="str">
            <v>MUTI LAPASAN</v>
          </cell>
          <cell r="D836">
            <v>1</v>
          </cell>
        </row>
        <row r="837">
          <cell r="B837">
            <v>0</v>
          </cell>
          <cell r="C837" t="str">
            <v>MUTI MALUNGON</v>
          </cell>
          <cell r="D837">
            <v>1</v>
          </cell>
        </row>
        <row r="838">
          <cell r="B838">
            <v>0</v>
          </cell>
          <cell r="C838" t="str">
            <v>MUTI MARBEL-MC</v>
          </cell>
          <cell r="D838">
            <v>1</v>
          </cell>
        </row>
        <row r="839">
          <cell r="B839">
            <v>0</v>
          </cell>
          <cell r="C839" t="str">
            <v>MUTI CATALUNAN GRANDE</v>
          </cell>
          <cell r="D839">
            <v>1</v>
          </cell>
        </row>
        <row r="840">
          <cell r="B840">
            <v>0</v>
          </cell>
          <cell r="C840" t="str">
            <v>MUTI SAMAL</v>
          </cell>
          <cell r="D840">
            <v>2</v>
          </cell>
        </row>
        <row r="841">
          <cell r="B841">
            <v>0</v>
          </cell>
          <cell r="C841" t="str">
            <v>GREATWALL</v>
          </cell>
          <cell r="D841">
            <v>167</v>
          </cell>
        </row>
        <row r="842">
          <cell r="B842">
            <v>0</v>
          </cell>
          <cell r="C842" t="str">
            <v>MUTI ALABEL</v>
          </cell>
          <cell r="D842">
            <v>7</v>
          </cell>
        </row>
        <row r="843">
          <cell r="B843">
            <v>0</v>
          </cell>
          <cell r="C843" t="str">
            <v>MUTI BANGA</v>
          </cell>
          <cell r="D843">
            <v>13</v>
          </cell>
        </row>
        <row r="844">
          <cell r="B844">
            <v>0</v>
          </cell>
          <cell r="C844" t="str">
            <v>MUTI BANSALAN</v>
          </cell>
          <cell r="D844">
            <v>10</v>
          </cell>
        </row>
        <row r="845">
          <cell r="B845">
            <v>0</v>
          </cell>
          <cell r="C845" t="str">
            <v>MUTI BUTUAN</v>
          </cell>
          <cell r="D845">
            <v>12</v>
          </cell>
        </row>
        <row r="846">
          <cell r="B846">
            <v>0</v>
          </cell>
          <cell r="C846" t="str">
            <v>MUTI DIGOS</v>
          </cell>
          <cell r="D846">
            <v>9</v>
          </cell>
        </row>
        <row r="847">
          <cell r="B847">
            <v>0</v>
          </cell>
          <cell r="C847" t="str">
            <v>MUTI DON CARLOS</v>
          </cell>
          <cell r="D847">
            <v>4</v>
          </cell>
        </row>
        <row r="848">
          <cell r="B848">
            <v>0</v>
          </cell>
          <cell r="C848" t="str">
            <v>MUTI ECOLAND</v>
          </cell>
          <cell r="D848">
            <v>15</v>
          </cell>
        </row>
        <row r="849">
          <cell r="B849">
            <v>0</v>
          </cell>
          <cell r="C849" t="str">
            <v>MUTI ISULAN</v>
          </cell>
          <cell r="D849">
            <v>3</v>
          </cell>
        </row>
        <row r="850">
          <cell r="B850">
            <v>0</v>
          </cell>
          <cell r="C850" t="str">
            <v>MUTI KABACAN</v>
          </cell>
          <cell r="D850">
            <v>6</v>
          </cell>
        </row>
        <row r="851">
          <cell r="B851">
            <v>0</v>
          </cell>
          <cell r="C851" t="str">
            <v>MUTI KIDAPAWAN</v>
          </cell>
          <cell r="D851">
            <v>10</v>
          </cell>
        </row>
        <row r="852">
          <cell r="B852">
            <v>0</v>
          </cell>
          <cell r="C852" t="str">
            <v>MUTI MALUNGON</v>
          </cell>
          <cell r="D852">
            <v>8</v>
          </cell>
        </row>
        <row r="853">
          <cell r="B853">
            <v>0</v>
          </cell>
          <cell r="C853" t="str">
            <v>MUTI MANOLO</v>
          </cell>
          <cell r="D853">
            <v>4</v>
          </cell>
        </row>
        <row r="854">
          <cell r="B854">
            <v>0</v>
          </cell>
          <cell r="C854" t="str">
            <v>MUTI MARAMAG</v>
          </cell>
          <cell r="D854">
            <v>2</v>
          </cell>
        </row>
        <row r="855">
          <cell r="B855">
            <v>0</v>
          </cell>
          <cell r="C855" t="str">
            <v>MUTI MARBEL-MC</v>
          </cell>
          <cell r="D855">
            <v>15</v>
          </cell>
        </row>
        <row r="856">
          <cell r="B856">
            <v>0</v>
          </cell>
          <cell r="C856" t="str">
            <v>MUTI MIDSAYAP</v>
          </cell>
          <cell r="D856">
            <v>14</v>
          </cell>
        </row>
        <row r="857">
          <cell r="B857">
            <v>0</v>
          </cell>
          <cell r="C857" t="str">
            <v>MUTI MLANG</v>
          </cell>
          <cell r="D857">
            <v>24</v>
          </cell>
        </row>
        <row r="858">
          <cell r="B858">
            <v>0</v>
          </cell>
          <cell r="C858" t="str">
            <v>MUTI NABUNTURAN</v>
          </cell>
          <cell r="D858">
            <v>3</v>
          </cell>
        </row>
        <row r="859">
          <cell r="B859">
            <v>0</v>
          </cell>
          <cell r="C859" t="str">
            <v>MUTI POLOMOLOK</v>
          </cell>
          <cell r="D859">
            <v>10</v>
          </cell>
        </row>
        <row r="860">
          <cell r="B860">
            <v>0</v>
          </cell>
          <cell r="C860" t="str">
            <v>MUTI QUEZON</v>
          </cell>
          <cell r="D860">
            <v>5</v>
          </cell>
        </row>
        <row r="861">
          <cell r="B861">
            <v>0</v>
          </cell>
          <cell r="C861" t="str">
            <v>MUTI SAN FRANCISCO</v>
          </cell>
          <cell r="D861">
            <v>7</v>
          </cell>
        </row>
        <row r="862">
          <cell r="B862">
            <v>0</v>
          </cell>
          <cell r="C862" t="str">
            <v>MUTI STO. TOMAS</v>
          </cell>
          <cell r="D862">
            <v>1</v>
          </cell>
        </row>
        <row r="863">
          <cell r="B863">
            <v>0</v>
          </cell>
          <cell r="C863" t="str">
            <v>MUTI SURALLAH</v>
          </cell>
          <cell r="D863">
            <v>14</v>
          </cell>
        </row>
        <row r="864">
          <cell r="B864">
            <v>0</v>
          </cell>
          <cell r="C864" t="str">
            <v>MUTI SURIGAO</v>
          </cell>
          <cell r="D864">
            <v>11</v>
          </cell>
        </row>
        <row r="865">
          <cell r="B865">
            <v>0</v>
          </cell>
          <cell r="C865" t="str">
            <v>MUTI TACURONG</v>
          </cell>
          <cell r="D865">
            <v>9</v>
          </cell>
        </row>
        <row r="866">
          <cell r="B866">
            <v>0</v>
          </cell>
          <cell r="C866" t="str">
            <v>MUTI TIBUNGCO</v>
          </cell>
          <cell r="D866">
            <v>1</v>
          </cell>
        </row>
        <row r="867">
          <cell r="B867">
            <v>0</v>
          </cell>
          <cell r="C867" t="str">
            <v>MUTI TUPI</v>
          </cell>
          <cell r="D867">
            <v>4</v>
          </cell>
        </row>
        <row r="868">
          <cell r="B868">
            <v>0</v>
          </cell>
          <cell r="C868" t="str">
            <v>MUTI VALENCIA</v>
          </cell>
          <cell r="D868">
            <v>5</v>
          </cell>
        </row>
        <row r="869">
          <cell r="B869">
            <v>0</v>
          </cell>
          <cell r="C869" t="str">
            <v>MUTI 3S</v>
          </cell>
          <cell r="D869">
            <v>3</v>
          </cell>
        </row>
        <row r="870">
          <cell r="B870">
            <v>0</v>
          </cell>
          <cell r="C870" t="str">
            <v>MUTI BAYUGAN</v>
          </cell>
          <cell r="D870">
            <v>11</v>
          </cell>
        </row>
        <row r="871">
          <cell r="B871">
            <v>0</v>
          </cell>
          <cell r="C871" t="str">
            <v>MUTI BULUA</v>
          </cell>
          <cell r="D871">
            <v>7</v>
          </cell>
        </row>
        <row r="872">
          <cell r="B872">
            <v>0</v>
          </cell>
          <cell r="C872" t="str">
            <v>MUTI CABADBARAN</v>
          </cell>
          <cell r="D872">
            <v>1</v>
          </cell>
        </row>
        <row r="873">
          <cell r="B873">
            <v>0</v>
          </cell>
          <cell r="C873" t="str">
            <v>MUTI CABANTIAN</v>
          </cell>
          <cell r="D873">
            <v>1</v>
          </cell>
        </row>
        <row r="874">
          <cell r="B874">
            <v>0</v>
          </cell>
          <cell r="C874" t="str">
            <v>MUTI CALINAN</v>
          </cell>
          <cell r="D874">
            <v>11</v>
          </cell>
        </row>
        <row r="875">
          <cell r="B875">
            <v>0</v>
          </cell>
          <cell r="C875" t="str">
            <v>MUTI CATALUNAN GRANDE</v>
          </cell>
          <cell r="D875">
            <v>14</v>
          </cell>
        </row>
        <row r="876">
          <cell r="B876">
            <v>0</v>
          </cell>
          <cell r="C876" t="str">
            <v>MUTI OZAMIZ</v>
          </cell>
          <cell r="D876">
            <v>1</v>
          </cell>
        </row>
        <row r="877">
          <cell r="B877">
            <v>0</v>
          </cell>
          <cell r="C877" t="str">
            <v>MUTI PANABO</v>
          </cell>
          <cell r="D877">
            <v>41</v>
          </cell>
        </row>
        <row r="878">
          <cell r="B878">
            <v>0</v>
          </cell>
          <cell r="C878" t="str">
            <v>MUTI PROSPERIDAD</v>
          </cell>
          <cell r="D878">
            <v>12</v>
          </cell>
        </row>
        <row r="879">
          <cell r="B879">
            <v>0</v>
          </cell>
          <cell r="C879" t="str">
            <v>MUTI SAMAL</v>
          </cell>
          <cell r="D879">
            <v>3</v>
          </cell>
        </row>
        <row r="880">
          <cell r="B880">
            <v>0</v>
          </cell>
          <cell r="C880" t="str">
            <v>MUTI TAGUM 1</v>
          </cell>
          <cell r="D880">
            <v>7</v>
          </cell>
        </row>
        <row r="881">
          <cell r="B881">
            <v>0</v>
          </cell>
          <cell r="C881" t="str">
            <v>MUTI TAGUM 2</v>
          </cell>
          <cell r="D881">
            <v>3</v>
          </cell>
        </row>
        <row r="882">
          <cell r="B882">
            <v>0</v>
          </cell>
          <cell r="C882" t="str">
            <v>MUTI TAGUM 3</v>
          </cell>
          <cell r="D882">
            <v>9</v>
          </cell>
        </row>
        <row r="883">
          <cell r="B883">
            <v>0</v>
          </cell>
          <cell r="C883" t="str">
            <v>GREATWALL</v>
          </cell>
          <cell r="D883">
            <v>37</v>
          </cell>
        </row>
        <row r="884">
          <cell r="B884">
            <v>0</v>
          </cell>
          <cell r="C884" t="str">
            <v>MUTI BANGA</v>
          </cell>
          <cell r="D884">
            <v>5</v>
          </cell>
        </row>
        <row r="885">
          <cell r="B885">
            <v>0</v>
          </cell>
          <cell r="C885" t="str">
            <v>MUTI BATANGAS</v>
          </cell>
          <cell r="D885">
            <v>1</v>
          </cell>
        </row>
        <row r="886">
          <cell r="B886">
            <v>0</v>
          </cell>
          <cell r="C886" t="str">
            <v>MUTI BUTUAN</v>
          </cell>
          <cell r="D886">
            <v>7</v>
          </cell>
        </row>
        <row r="887">
          <cell r="B887">
            <v>0</v>
          </cell>
          <cell r="C887" t="str">
            <v>MUTI DIGOS</v>
          </cell>
          <cell r="D887">
            <v>4</v>
          </cell>
        </row>
        <row r="888">
          <cell r="B888">
            <v>0</v>
          </cell>
          <cell r="C888" t="str">
            <v>MUTI DON CARLOS</v>
          </cell>
          <cell r="D888">
            <v>3</v>
          </cell>
        </row>
        <row r="889">
          <cell r="B889">
            <v>0</v>
          </cell>
          <cell r="C889" t="str">
            <v>MUTI ECOLAND</v>
          </cell>
          <cell r="D889">
            <v>1</v>
          </cell>
        </row>
        <row r="890">
          <cell r="B890">
            <v>0</v>
          </cell>
          <cell r="C890" t="str">
            <v>MUTI ISULAN</v>
          </cell>
          <cell r="D890">
            <v>11</v>
          </cell>
        </row>
        <row r="891">
          <cell r="B891">
            <v>0</v>
          </cell>
          <cell r="C891" t="str">
            <v>MUTI KABACAN</v>
          </cell>
          <cell r="D891">
            <v>6</v>
          </cell>
        </row>
        <row r="892">
          <cell r="B892">
            <v>0</v>
          </cell>
          <cell r="C892" t="str">
            <v>MUTI KIDAPAWAN</v>
          </cell>
          <cell r="D892">
            <v>1</v>
          </cell>
        </row>
        <row r="893">
          <cell r="B893">
            <v>0</v>
          </cell>
          <cell r="C893" t="str">
            <v>MUTI LAPASAN</v>
          </cell>
          <cell r="D893">
            <v>8</v>
          </cell>
        </row>
        <row r="894">
          <cell r="B894">
            <v>0</v>
          </cell>
          <cell r="C894" t="str">
            <v>MUTI MALUNGON</v>
          </cell>
          <cell r="D894">
            <v>1</v>
          </cell>
        </row>
        <row r="895">
          <cell r="B895">
            <v>0</v>
          </cell>
          <cell r="C895" t="str">
            <v>MUTI MANOLO</v>
          </cell>
          <cell r="D895">
            <v>3</v>
          </cell>
        </row>
        <row r="896">
          <cell r="B896">
            <v>0</v>
          </cell>
          <cell r="C896" t="str">
            <v>MUTI MARBEL-MC</v>
          </cell>
          <cell r="D896">
            <v>10</v>
          </cell>
        </row>
        <row r="897">
          <cell r="B897">
            <v>0</v>
          </cell>
          <cell r="C897" t="str">
            <v>MUTI MIDSAYAP</v>
          </cell>
          <cell r="D897">
            <v>1</v>
          </cell>
        </row>
        <row r="898">
          <cell r="B898">
            <v>0</v>
          </cell>
          <cell r="C898" t="str">
            <v>MUTI MLANG</v>
          </cell>
          <cell r="D898">
            <v>17</v>
          </cell>
        </row>
        <row r="899">
          <cell r="B899">
            <v>0</v>
          </cell>
          <cell r="C899" t="str">
            <v>MUTI NABUNTURAN</v>
          </cell>
          <cell r="D899">
            <v>2</v>
          </cell>
        </row>
        <row r="900">
          <cell r="B900">
            <v>0</v>
          </cell>
          <cell r="C900" t="str">
            <v>MUTI POLOMOLOK</v>
          </cell>
          <cell r="D900">
            <v>4</v>
          </cell>
        </row>
        <row r="901">
          <cell r="B901">
            <v>0</v>
          </cell>
          <cell r="C901" t="str">
            <v>MUTI QUEZON</v>
          </cell>
          <cell r="D901">
            <v>5</v>
          </cell>
        </row>
        <row r="902">
          <cell r="B902">
            <v>0</v>
          </cell>
          <cell r="C902" t="str">
            <v>MUTI SAN FRANCISCO</v>
          </cell>
          <cell r="D902">
            <v>6</v>
          </cell>
        </row>
        <row r="903">
          <cell r="B903">
            <v>0</v>
          </cell>
          <cell r="C903" t="str">
            <v>MUTI STO. TOMAS</v>
          </cell>
          <cell r="D903">
            <v>1</v>
          </cell>
        </row>
        <row r="904">
          <cell r="B904">
            <v>0</v>
          </cell>
          <cell r="C904" t="str">
            <v>MUTI SURALLAH</v>
          </cell>
          <cell r="D904">
            <v>6</v>
          </cell>
        </row>
        <row r="905">
          <cell r="B905">
            <v>0</v>
          </cell>
          <cell r="C905" t="str">
            <v>MUTI SURIGAO</v>
          </cell>
          <cell r="D905">
            <v>5</v>
          </cell>
        </row>
        <row r="906">
          <cell r="B906">
            <v>0</v>
          </cell>
          <cell r="C906" t="str">
            <v>MUTI TACURONG</v>
          </cell>
          <cell r="D906">
            <v>2</v>
          </cell>
        </row>
        <row r="907">
          <cell r="B907">
            <v>0</v>
          </cell>
          <cell r="C907" t="str">
            <v>MUTI TIBUNGCO</v>
          </cell>
          <cell r="D907">
            <v>3</v>
          </cell>
        </row>
        <row r="908">
          <cell r="B908">
            <v>0</v>
          </cell>
          <cell r="C908" t="str">
            <v>MUTI TUPI</v>
          </cell>
          <cell r="D908">
            <v>5</v>
          </cell>
        </row>
        <row r="909">
          <cell r="B909">
            <v>0</v>
          </cell>
          <cell r="C909" t="str">
            <v>MUTI VALENCIA</v>
          </cell>
          <cell r="D909">
            <v>12</v>
          </cell>
        </row>
        <row r="910">
          <cell r="B910">
            <v>0</v>
          </cell>
          <cell r="C910" t="str">
            <v>MUTI 3S</v>
          </cell>
          <cell r="D910">
            <v>1</v>
          </cell>
        </row>
        <row r="911">
          <cell r="B911">
            <v>0</v>
          </cell>
          <cell r="C911" t="str">
            <v>MUTI BAYUGAN</v>
          </cell>
          <cell r="D911">
            <v>2</v>
          </cell>
        </row>
        <row r="912">
          <cell r="B912">
            <v>0</v>
          </cell>
          <cell r="C912" t="str">
            <v>MUTI CABADBARAN</v>
          </cell>
          <cell r="D912">
            <v>3</v>
          </cell>
        </row>
        <row r="913">
          <cell r="B913">
            <v>0</v>
          </cell>
          <cell r="C913" t="str">
            <v>MUTI CABANTIAN</v>
          </cell>
          <cell r="D913">
            <v>7</v>
          </cell>
        </row>
        <row r="914">
          <cell r="B914">
            <v>0</v>
          </cell>
          <cell r="C914" t="str">
            <v>MUTI CALINAN</v>
          </cell>
          <cell r="D914">
            <v>7</v>
          </cell>
        </row>
        <row r="915">
          <cell r="B915">
            <v>0</v>
          </cell>
          <cell r="C915" t="str">
            <v>MUTI CATALUNAN GRANDE</v>
          </cell>
          <cell r="D915">
            <v>6</v>
          </cell>
        </row>
        <row r="916">
          <cell r="B916">
            <v>0</v>
          </cell>
          <cell r="C916" t="str">
            <v>MUTI OZAMIZ</v>
          </cell>
          <cell r="D916">
            <v>1</v>
          </cell>
        </row>
        <row r="917">
          <cell r="B917">
            <v>0</v>
          </cell>
          <cell r="C917" t="str">
            <v>MUTI PANABO</v>
          </cell>
          <cell r="D917">
            <v>11</v>
          </cell>
        </row>
        <row r="918">
          <cell r="B918">
            <v>0</v>
          </cell>
          <cell r="C918" t="str">
            <v>MUTI PROSPERIDAD</v>
          </cell>
          <cell r="D918">
            <v>4</v>
          </cell>
        </row>
        <row r="919">
          <cell r="B919">
            <v>0</v>
          </cell>
          <cell r="C919" t="str">
            <v>MUTI TAGUM 1</v>
          </cell>
          <cell r="D919">
            <v>8</v>
          </cell>
        </row>
        <row r="920">
          <cell r="B920">
            <v>0</v>
          </cell>
          <cell r="C920" t="str">
            <v>MUTI TAGUM 2</v>
          </cell>
          <cell r="D920">
            <v>9</v>
          </cell>
        </row>
        <row r="921">
          <cell r="B921">
            <v>0</v>
          </cell>
          <cell r="C921" t="str">
            <v>MUTI TAGUM 3</v>
          </cell>
          <cell r="D921">
            <v>5</v>
          </cell>
        </row>
        <row r="922">
          <cell r="B922">
            <v>0</v>
          </cell>
          <cell r="C922" t="str">
            <v>GREATWALL</v>
          </cell>
          <cell r="D922">
            <v>3</v>
          </cell>
        </row>
        <row r="923">
          <cell r="B923">
            <v>0</v>
          </cell>
          <cell r="C923" t="str">
            <v>MUTI KIDAPAWAN</v>
          </cell>
          <cell r="D923">
            <v>1</v>
          </cell>
        </row>
        <row r="924">
          <cell r="B924">
            <v>0</v>
          </cell>
          <cell r="C924" t="str">
            <v>MUTI LAPASAN</v>
          </cell>
          <cell r="D924">
            <v>1</v>
          </cell>
        </row>
        <row r="925">
          <cell r="B925">
            <v>0</v>
          </cell>
          <cell r="C925" t="str">
            <v>MUTI SURALLAH</v>
          </cell>
          <cell r="D925">
            <v>1</v>
          </cell>
        </row>
        <row r="926">
          <cell r="B926">
            <v>0</v>
          </cell>
          <cell r="C926" t="str">
            <v>MUTI CATALUNAN GRANDE</v>
          </cell>
          <cell r="D926">
            <v>1</v>
          </cell>
        </row>
        <row r="927">
          <cell r="B927">
            <v>0</v>
          </cell>
          <cell r="C927" t="str">
            <v>GREATWALL</v>
          </cell>
          <cell r="D927">
            <v>2</v>
          </cell>
        </row>
        <row r="928">
          <cell r="B928">
            <v>0</v>
          </cell>
          <cell r="C928" t="str">
            <v>MUTI ISULAN</v>
          </cell>
          <cell r="D928">
            <v>4</v>
          </cell>
        </row>
        <row r="929">
          <cell r="B929">
            <v>0</v>
          </cell>
          <cell r="C929" t="str">
            <v>MUTI KABACAN</v>
          </cell>
          <cell r="D929">
            <v>1</v>
          </cell>
        </row>
        <row r="930">
          <cell r="B930">
            <v>0</v>
          </cell>
          <cell r="C930" t="str">
            <v>MUTI MLANG</v>
          </cell>
          <cell r="D930">
            <v>1</v>
          </cell>
        </row>
        <row r="931">
          <cell r="B931">
            <v>0</v>
          </cell>
          <cell r="C931" t="str">
            <v>MUTI SURALLAH</v>
          </cell>
          <cell r="D931">
            <v>1</v>
          </cell>
        </row>
        <row r="932">
          <cell r="B932">
            <v>0</v>
          </cell>
          <cell r="C932" t="str">
            <v>MUTI 3S</v>
          </cell>
          <cell r="D932">
            <v>1</v>
          </cell>
        </row>
        <row r="933">
          <cell r="B933">
            <v>0</v>
          </cell>
          <cell r="C933" t="str">
            <v>MUTI BULUA</v>
          </cell>
          <cell r="D933">
            <v>1</v>
          </cell>
        </row>
        <row r="934">
          <cell r="B934">
            <v>0</v>
          </cell>
          <cell r="C934" t="str">
            <v>MUTI CALINAN</v>
          </cell>
          <cell r="D934">
            <v>1</v>
          </cell>
        </row>
        <row r="935">
          <cell r="B935">
            <v>0</v>
          </cell>
          <cell r="C935" t="str">
            <v>MUTI CATALUNAN GRANDE</v>
          </cell>
          <cell r="D935">
            <v>1</v>
          </cell>
        </row>
        <row r="936">
          <cell r="B936">
            <v>0</v>
          </cell>
          <cell r="C936" t="str">
            <v>MUTI SAMAL</v>
          </cell>
          <cell r="D936">
            <v>2</v>
          </cell>
        </row>
        <row r="937">
          <cell r="B937">
            <v>0</v>
          </cell>
          <cell r="C937" t="str">
            <v>GREATWALL</v>
          </cell>
          <cell r="D937">
            <v>12</v>
          </cell>
        </row>
        <row r="938">
          <cell r="B938">
            <v>0</v>
          </cell>
          <cell r="C938" t="str">
            <v>MUTI ECOLAND</v>
          </cell>
          <cell r="D938">
            <v>1</v>
          </cell>
        </row>
        <row r="939">
          <cell r="B939">
            <v>0</v>
          </cell>
          <cell r="C939" t="str">
            <v>MUTI ISULAN</v>
          </cell>
          <cell r="D939">
            <v>5</v>
          </cell>
        </row>
        <row r="940">
          <cell r="B940">
            <v>0</v>
          </cell>
          <cell r="C940" t="str">
            <v>MUTI MARBEL-MC</v>
          </cell>
          <cell r="D940">
            <v>2</v>
          </cell>
        </row>
        <row r="941">
          <cell r="B941">
            <v>0</v>
          </cell>
          <cell r="C941" t="str">
            <v>MUTI QUEZON</v>
          </cell>
          <cell r="D941">
            <v>1</v>
          </cell>
        </row>
        <row r="942">
          <cell r="B942">
            <v>0</v>
          </cell>
          <cell r="C942" t="str">
            <v>MUTI SURALLAH</v>
          </cell>
          <cell r="D942">
            <v>2</v>
          </cell>
        </row>
        <row r="943">
          <cell r="B943">
            <v>0</v>
          </cell>
          <cell r="C943" t="str">
            <v>MUTI TACURONG</v>
          </cell>
          <cell r="D943">
            <v>2</v>
          </cell>
        </row>
        <row r="944">
          <cell r="B944">
            <v>0</v>
          </cell>
          <cell r="C944" t="str">
            <v>MUTI TAGUM 1</v>
          </cell>
          <cell r="D944">
            <v>1</v>
          </cell>
        </row>
        <row r="945">
          <cell r="B945">
            <v>0</v>
          </cell>
          <cell r="C945" t="str">
            <v>GREATWALL</v>
          </cell>
          <cell r="D945">
            <v>1</v>
          </cell>
        </row>
        <row r="946">
          <cell r="B946">
            <v>0</v>
          </cell>
          <cell r="C946" t="str">
            <v>MUTI DIGOS</v>
          </cell>
          <cell r="D946">
            <v>1</v>
          </cell>
        </row>
        <row r="947">
          <cell r="B947">
            <v>0</v>
          </cell>
          <cell r="C947" t="str">
            <v>MUTI KIDAPAWAN</v>
          </cell>
          <cell r="D947">
            <v>1</v>
          </cell>
        </row>
        <row r="948">
          <cell r="B948">
            <v>0</v>
          </cell>
          <cell r="C948" t="str">
            <v>MUTI MARAMAG</v>
          </cell>
          <cell r="D948">
            <v>1</v>
          </cell>
        </row>
        <row r="949">
          <cell r="B949">
            <v>0</v>
          </cell>
          <cell r="C949" t="str">
            <v>MUTI PANABO</v>
          </cell>
          <cell r="D949">
            <v>1</v>
          </cell>
        </row>
        <row r="950">
          <cell r="B950">
            <v>0</v>
          </cell>
          <cell r="C950" t="str">
            <v>MUTI PROSPERIDAD</v>
          </cell>
          <cell r="D950">
            <v>1</v>
          </cell>
        </row>
        <row r="951">
          <cell r="B951">
            <v>0</v>
          </cell>
          <cell r="C951" t="str">
            <v>MUTI TUPI</v>
          </cell>
          <cell r="D951">
            <v>1</v>
          </cell>
        </row>
        <row r="952">
          <cell r="B952">
            <v>0</v>
          </cell>
          <cell r="C952" t="str">
            <v>GREATWALL</v>
          </cell>
          <cell r="D952">
            <v>88</v>
          </cell>
        </row>
        <row r="953">
          <cell r="B953">
            <v>0</v>
          </cell>
          <cell r="C953" t="str">
            <v>MUTI ALABEL</v>
          </cell>
          <cell r="D953">
            <v>2</v>
          </cell>
        </row>
        <row r="954">
          <cell r="B954">
            <v>0</v>
          </cell>
          <cell r="C954" t="str">
            <v>MUTI BANGA</v>
          </cell>
          <cell r="D954">
            <v>1</v>
          </cell>
        </row>
        <row r="955">
          <cell r="B955">
            <v>0</v>
          </cell>
          <cell r="C955" t="str">
            <v>MUTI BUTUAN</v>
          </cell>
          <cell r="D955">
            <v>1</v>
          </cell>
        </row>
        <row r="956">
          <cell r="B956">
            <v>0</v>
          </cell>
          <cell r="C956" t="str">
            <v>MUTI DIGOS</v>
          </cell>
          <cell r="D956">
            <v>2</v>
          </cell>
        </row>
        <row r="957">
          <cell r="B957">
            <v>0</v>
          </cell>
          <cell r="C957" t="str">
            <v>MUTI DON CARLOS</v>
          </cell>
          <cell r="D957">
            <v>3</v>
          </cell>
        </row>
        <row r="958">
          <cell r="B958">
            <v>0</v>
          </cell>
          <cell r="C958" t="str">
            <v>MUTI ECOLAND</v>
          </cell>
          <cell r="D958">
            <v>2</v>
          </cell>
        </row>
        <row r="959">
          <cell r="B959">
            <v>0</v>
          </cell>
          <cell r="C959" t="str">
            <v>MUTI ISULAN</v>
          </cell>
          <cell r="D959">
            <v>6</v>
          </cell>
        </row>
        <row r="960">
          <cell r="B960">
            <v>0</v>
          </cell>
          <cell r="C960" t="str">
            <v>MUTI KABACAN</v>
          </cell>
          <cell r="D960">
            <v>11</v>
          </cell>
        </row>
        <row r="961">
          <cell r="B961">
            <v>0</v>
          </cell>
          <cell r="C961" t="str">
            <v>MUTI MALUNGON</v>
          </cell>
          <cell r="D961">
            <v>2</v>
          </cell>
        </row>
        <row r="962">
          <cell r="B962">
            <v>0</v>
          </cell>
          <cell r="C962" t="str">
            <v>MUTI MANOLO</v>
          </cell>
          <cell r="D962">
            <v>6</v>
          </cell>
        </row>
        <row r="963">
          <cell r="B963">
            <v>0</v>
          </cell>
          <cell r="C963" t="str">
            <v>MUTI MARAMAG</v>
          </cell>
          <cell r="D963">
            <v>1</v>
          </cell>
        </row>
        <row r="964">
          <cell r="B964">
            <v>0</v>
          </cell>
          <cell r="C964" t="str">
            <v>MUTI MARBEL-MC</v>
          </cell>
          <cell r="D964">
            <v>2</v>
          </cell>
        </row>
        <row r="965">
          <cell r="B965">
            <v>0</v>
          </cell>
          <cell r="C965" t="str">
            <v>MUTI MIDSAYAP</v>
          </cell>
          <cell r="D965">
            <v>1</v>
          </cell>
        </row>
        <row r="966">
          <cell r="B966">
            <v>0</v>
          </cell>
          <cell r="C966" t="str">
            <v>MUTI MLANG</v>
          </cell>
          <cell r="D966">
            <v>3</v>
          </cell>
        </row>
        <row r="967">
          <cell r="B967">
            <v>0</v>
          </cell>
          <cell r="C967" t="str">
            <v>MUTI NABUNTURAN</v>
          </cell>
          <cell r="D967">
            <v>2</v>
          </cell>
        </row>
        <row r="968">
          <cell r="B968">
            <v>0</v>
          </cell>
          <cell r="C968" t="str">
            <v>MUTI QUEZON</v>
          </cell>
          <cell r="D968">
            <v>2</v>
          </cell>
        </row>
        <row r="969">
          <cell r="B969">
            <v>0</v>
          </cell>
          <cell r="C969" t="str">
            <v>MUTI SURALLAH</v>
          </cell>
          <cell r="D969">
            <v>9</v>
          </cell>
        </row>
        <row r="970">
          <cell r="B970">
            <v>0</v>
          </cell>
          <cell r="C970" t="str">
            <v>MUTI SURIGAO</v>
          </cell>
          <cell r="D970">
            <v>1</v>
          </cell>
        </row>
        <row r="971">
          <cell r="B971">
            <v>0</v>
          </cell>
          <cell r="C971" t="str">
            <v>MUTI TACURONG</v>
          </cell>
          <cell r="D971">
            <v>7</v>
          </cell>
        </row>
        <row r="972">
          <cell r="B972">
            <v>0</v>
          </cell>
          <cell r="C972" t="str">
            <v>MUTI TUPI</v>
          </cell>
          <cell r="D972">
            <v>1</v>
          </cell>
        </row>
        <row r="973">
          <cell r="B973">
            <v>0</v>
          </cell>
          <cell r="C973" t="str">
            <v>MUTI VALENCIA</v>
          </cell>
          <cell r="D973">
            <v>3</v>
          </cell>
        </row>
        <row r="974">
          <cell r="B974">
            <v>0</v>
          </cell>
          <cell r="C974" t="str">
            <v>MUTI BAYUGAN</v>
          </cell>
          <cell r="D974">
            <v>1</v>
          </cell>
        </row>
        <row r="975">
          <cell r="B975">
            <v>0</v>
          </cell>
          <cell r="C975" t="str">
            <v>MUTI BULUA</v>
          </cell>
          <cell r="D975">
            <v>1</v>
          </cell>
        </row>
        <row r="976">
          <cell r="B976">
            <v>0</v>
          </cell>
          <cell r="C976" t="str">
            <v>MUTI CABADBARAN</v>
          </cell>
          <cell r="D976">
            <v>1</v>
          </cell>
        </row>
        <row r="977">
          <cell r="B977">
            <v>0</v>
          </cell>
          <cell r="C977" t="str">
            <v>MUTI CABANTIAN</v>
          </cell>
          <cell r="D977">
            <v>1</v>
          </cell>
        </row>
        <row r="978">
          <cell r="B978">
            <v>0</v>
          </cell>
          <cell r="C978" t="str">
            <v>MUTI CALINAN</v>
          </cell>
          <cell r="D978">
            <v>2</v>
          </cell>
        </row>
        <row r="979">
          <cell r="B979">
            <v>0</v>
          </cell>
          <cell r="C979" t="str">
            <v>MUTI CATALUNAN GRANDE</v>
          </cell>
          <cell r="D979">
            <v>1</v>
          </cell>
        </row>
        <row r="980">
          <cell r="B980">
            <v>0</v>
          </cell>
          <cell r="C980" t="str">
            <v>MUTI PROSPERIDAD</v>
          </cell>
          <cell r="D980">
            <v>1</v>
          </cell>
        </row>
        <row r="981">
          <cell r="B981">
            <v>0</v>
          </cell>
          <cell r="C981" t="str">
            <v>MUTI TAGUM 3</v>
          </cell>
          <cell r="D981">
            <v>1</v>
          </cell>
        </row>
        <row r="982">
          <cell r="B982">
            <v>0</v>
          </cell>
          <cell r="C982" t="str">
            <v>GREATWALL</v>
          </cell>
          <cell r="D982">
            <v>1</v>
          </cell>
        </row>
        <row r="983">
          <cell r="B983">
            <v>0</v>
          </cell>
          <cell r="C983" t="str">
            <v>MUTI MALUNGON</v>
          </cell>
          <cell r="D983">
            <v>1</v>
          </cell>
        </row>
        <row r="984">
          <cell r="B984">
            <v>0</v>
          </cell>
          <cell r="C984" t="str">
            <v>MUTI MALUNGON</v>
          </cell>
          <cell r="D984">
            <v>1</v>
          </cell>
        </row>
        <row r="985">
          <cell r="B985">
            <v>0</v>
          </cell>
          <cell r="C985" t="str">
            <v>MUTI MALUNGON</v>
          </cell>
          <cell r="D985">
            <v>1</v>
          </cell>
        </row>
        <row r="986">
          <cell r="B986">
            <v>0</v>
          </cell>
          <cell r="C986" t="str">
            <v>MUTI NABUNTURAN</v>
          </cell>
          <cell r="D986">
            <v>2</v>
          </cell>
        </row>
        <row r="987">
          <cell r="B987">
            <v>0</v>
          </cell>
          <cell r="C987" t="str">
            <v>MUTI TACURONG</v>
          </cell>
          <cell r="D987">
            <v>1</v>
          </cell>
        </row>
        <row r="988">
          <cell r="B988">
            <v>0</v>
          </cell>
          <cell r="C988" t="str">
            <v>MUTI 3S</v>
          </cell>
          <cell r="D988">
            <v>1</v>
          </cell>
        </row>
        <row r="989">
          <cell r="B989">
            <v>0</v>
          </cell>
          <cell r="C989" t="str">
            <v>MUTI KIDAPAWAN</v>
          </cell>
          <cell r="D989">
            <v>1</v>
          </cell>
        </row>
        <row r="990">
          <cell r="B990">
            <v>0</v>
          </cell>
          <cell r="C990" t="str">
            <v>GREATWALL</v>
          </cell>
          <cell r="D990">
            <v>3</v>
          </cell>
        </row>
        <row r="991">
          <cell r="B991">
            <v>0</v>
          </cell>
          <cell r="C991" t="str">
            <v>MUTI BATANGAS</v>
          </cell>
          <cell r="D991">
            <v>1</v>
          </cell>
        </row>
        <row r="992">
          <cell r="B992">
            <v>0</v>
          </cell>
          <cell r="C992" t="str">
            <v>MUTI CALAMBA</v>
          </cell>
          <cell r="D992">
            <v>1</v>
          </cell>
        </row>
        <row r="993">
          <cell r="B993">
            <v>0</v>
          </cell>
          <cell r="C993" t="str">
            <v>MUTI ECOLAND</v>
          </cell>
          <cell r="D993">
            <v>1</v>
          </cell>
        </row>
        <row r="994">
          <cell r="B994">
            <v>0</v>
          </cell>
          <cell r="C994" t="str">
            <v>MUTI ISULAN</v>
          </cell>
          <cell r="D994">
            <v>2</v>
          </cell>
        </row>
        <row r="995">
          <cell r="B995">
            <v>0</v>
          </cell>
          <cell r="C995" t="str">
            <v>MUTI KIDAPAWAN</v>
          </cell>
          <cell r="D995">
            <v>5</v>
          </cell>
        </row>
        <row r="996">
          <cell r="B996">
            <v>0</v>
          </cell>
          <cell r="C996" t="str">
            <v>MUTI MALUNGON</v>
          </cell>
          <cell r="D996">
            <v>1</v>
          </cell>
        </row>
        <row r="997">
          <cell r="B997">
            <v>0</v>
          </cell>
          <cell r="C997" t="str">
            <v>MUTI MARAMAG</v>
          </cell>
          <cell r="D997">
            <v>2</v>
          </cell>
        </row>
        <row r="998">
          <cell r="B998">
            <v>0</v>
          </cell>
          <cell r="C998" t="str">
            <v>MUTI MLANG</v>
          </cell>
          <cell r="D998">
            <v>5</v>
          </cell>
        </row>
        <row r="999">
          <cell r="B999">
            <v>0</v>
          </cell>
          <cell r="C999" t="str">
            <v>MUTI QUEZON</v>
          </cell>
          <cell r="D999">
            <v>1</v>
          </cell>
        </row>
        <row r="1000">
          <cell r="B1000">
            <v>0</v>
          </cell>
          <cell r="C1000" t="str">
            <v>MUTI STO. TOMAS</v>
          </cell>
          <cell r="D1000">
            <v>5</v>
          </cell>
        </row>
        <row r="1001">
          <cell r="B1001">
            <v>0</v>
          </cell>
          <cell r="C1001" t="str">
            <v>MUTI CABANTIAN</v>
          </cell>
          <cell r="D1001">
            <v>2</v>
          </cell>
        </row>
        <row r="1002">
          <cell r="B1002">
            <v>0</v>
          </cell>
          <cell r="C1002" t="str">
            <v>MUTI CALINAN</v>
          </cell>
          <cell r="D1002">
            <v>3</v>
          </cell>
        </row>
        <row r="1003">
          <cell r="B1003">
            <v>0</v>
          </cell>
          <cell r="C1003" t="str">
            <v>GREATWALL</v>
          </cell>
          <cell r="D1003">
            <v>1</v>
          </cell>
        </row>
        <row r="1004">
          <cell r="B1004">
            <v>0</v>
          </cell>
          <cell r="C1004" t="str">
            <v>GREATWALL</v>
          </cell>
          <cell r="D1004">
            <v>54</v>
          </cell>
        </row>
        <row r="1005">
          <cell r="B1005">
            <v>0</v>
          </cell>
          <cell r="C1005" t="str">
            <v>MUTI BANSALAN</v>
          </cell>
          <cell r="D1005">
            <v>2</v>
          </cell>
        </row>
        <row r="1006">
          <cell r="B1006">
            <v>0</v>
          </cell>
          <cell r="C1006" t="str">
            <v>MUTI BATANGAS</v>
          </cell>
          <cell r="D1006">
            <v>4</v>
          </cell>
        </row>
        <row r="1007">
          <cell r="B1007">
            <v>0</v>
          </cell>
          <cell r="C1007" t="str">
            <v>MUTI DIGOS</v>
          </cell>
          <cell r="D1007">
            <v>1</v>
          </cell>
        </row>
        <row r="1008">
          <cell r="B1008">
            <v>0</v>
          </cell>
          <cell r="C1008" t="str">
            <v>MUTI DON CARLOS</v>
          </cell>
          <cell r="D1008">
            <v>1</v>
          </cell>
        </row>
        <row r="1009">
          <cell r="B1009">
            <v>0</v>
          </cell>
          <cell r="C1009" t="str">
            <v>MUTI ECOLAND</v>
          </cell>
          <cell r="D1009">
            <v>1</v>
          </cell>
        </row>
        <row r="1010">
          <cell r="B1010">
            <v>0</v>
          </cell>
          <cell r="C1010" t="str">
            <v>MUTI KABACAN</v>
          </cell>
          <cell r="D1010">
            <v>3</v>
          </cell>
        </row>
        <row r="1011">
          <cell r="B1011">
            <v>0</v>
          </cell>
          <cell r="C1011" t="str">
            <v>MUTI KIDAPAWAN</v>
          </cell>
          <cell r="D1011">
            <v>8</v>
          </cell>
        </row>
        <row r="1012">
          <cell r="B1012">
            <v>0</v>
          </cell>
          <cell r="C1012" t="str">
            <v>MUTI MARBEL-MC</v>
          </cell>
          <cell r="D1012">
            <v>1</v>
          </cell>
        </row>
        <row r="1013">
          <cell r="B1013">
            <v>0</v>
          </cell>
          <cell r="C1013" t="str">
            <v>MUTI MIDSAYAP</v>
          </cell>
          <cell r="D1013">
            <v>2</v>
          </cell>
        </row>
        <row r="1014">
          <cell r="B1014">
            <v>0</v>
          </cell>
          <cell r="C1014" t="str">
            <v>MUTI MLANG</v>
          </cell>
          <cell r="D1014">
            <v>2</v>
          </cell>
        </row>
        <row r="1015">
          <cell r="B1015">
            <v>0</v>
          </cell>
          <cell r="C1015" t="str">
            <v>MUTI STO. TOMAS</v>
          </cell>
          <cell r="D1015">
            <v>10</v>
          </cell>
        </row>
        <row r="1016">
          <cell r="B1016">
            <v>0</v>
          </cell>
          <cell r="C1016" t="str">
            <v>MUTI 3S</v>
          </cell>
          <cell r="D1016">
            <v>1</v>
          </cell>
        </row>
        <row r="1017">
          <cell r="B1017">
            <v>0</v>
          </cell>
          <cell r="C1017" t="str">
            <v>MUTI CALINAN</v>
          </cell>
          <cell r="D1017">
            <v>3</v>
          </cell>
        </row>
        <row r="1018">
          <cell r="B1018">
            <v>0</v>
          </cell>
          <cell r="C1018" t="str">
            <v>MUTI PANABO</v>
          </cell>
          <cell r="D1018">
            <v>3</v>
          </cell>
        </row>
        <row r="1019">
          <cell r="B1019">
            <v>0</v>
          </cell>
          <cell r="C1019" t="str">
            <v>GREATWALL</v>
          </cell>
          <cell r="D1019">
            <v>23</v>
          </cell>
        </row>
        <row r="1020">
          <cell r="B1020">
            <v>0</v>
          </cell>
          <cell r="C1020" t="str">
            <v>MUTI BATANGAS</v>
          </cell>
          <cell r="D1020">
            <v>3</v>
          </cell>
        </row>
        <row r="1021">
          <cell r="B1021">
            <v>0</v>
          </cell>
          <cell r="C1021" t="str">
            <v>MUTI CALAMBA</v>
          </cell>
          <cell r="D1021">
            <v>1</v>
          </cell>
        </row>
        <row r="1022">
          <cell r="B1022">
            <v>0</v>
          </cell>
          <cell r="C1022" t="str">
            <v>MUTI KIDAPAWAN</v>
          </cell>
          <cell r="D1022">
            <v>2</v>
          </cell>
        </row>
        <row r="1023">
          <cell r="B1023">
            <v>0</v>
          </cell>
          <cell r="C1023" t="str">
            <v>MUTI STO. TOMAS</v>
          </cell>
          <cell r="D1023">
            <v>1</v>
          </cell>
        </row>
        <row r="1024">
          <cell r="B1024">
            <v>0</v>
          </cell>
          <cell r="C1024" t="str">
            <v>MUTI SURALLAH</v>
          </cell>
          <cell r="D1024">
            <v>1</v>
          </cell>
        </row>
        <row r="1025">
          <cell r="B1025">
            <v>0</v>
          </cell>
          <cell r="C1025" t="str">
            <v>MUTI SURIGAO</v>
          </cell>
          <cell r="D1025">
            <v>3</v>
          </cell>
        </row>
        <row r="1026">
          <cell r="B1026">
            <v>0</v>
          </cell>
          <cell r="C1026" t="str">
            <v>MUTI DIGOS</v>
          </cell>
          <cell r="D1026">
            <v>1</v>
          </cell>
        </row>
        <row r="1027">
          <cell r="B1027">
            <v>0</v>
          </cell>
          <cell r="C1027" t="str">
            <v>MUTI BUTUAN</v>
          </cell>
          <cell r="D1027">
            <v>1</v>
          </cell>
        </row>
        <row r="1028">
          <cell r="B1028">
            <v>0</v>
          </cell>
          <cell r="C1028" t="str">
            <v>MUTI STO. TOMAS</v>
          </cell>
          <cell r="D1028">
            <v>1</v>
          </cell>
        </row>
        <row r="1029">
          <cell r="B1029">
            <v>0</v>
          </cell>
          <cell r="C1029" t="str">
            <v>MUTI SURIGAO</v>
          </cell>
          <cell r="D1029">
            <v>1</v>
          </cell>
        </row>
        <row r="1030">
          <cell r="B1030">
            <v>0</v>
          </cell>
          <cell r="C1030" t="str">
            <v>MUTI CABANTIAN</v>
          </cell>
          <cell r="D1030">
            <v>1</v>
          </cell>
        </row>
        <row r="1031">
          <cell r="B1031">
            <v>0</v>
          </cell>
          <cell r="C1031" t="str">
            <v>MUTI SAMAL</v>
          </cell>
          <cell r="D1031">
            <v>1</v>
          </cell>
        </row>
        <row r="1032">
          <cell r="B1032">
            <v>0</v>
          </cell>
          <cell r="C1032" t="str">
            <v>MUTI TAGUM 3</v>
          </cell>
          <cell r="D1032">
            <v>1</v>
          </cell>
        </row>
        <row r="1033">
          <cell r="B1033">
            <v>0</v>
          </cell>
          <cell r="C1033" t="str">
            <v>MUTI STO. TOMAS</v>
          </cell>
          <cell r="D1033">
            <v>1</v>
          </cell>
        </row>
        <row r="1034">
          <cell r="B1034">
            <v>0</v>
          </cell>
          <cell r="C1034" t="str">
            <v>MUTI STO. TOMAS</v>
          </cell>
          <cell r="D1034">
            <v>1</v>
          </cell>
        </row>
        <row r="1035">
          <cell r="B1035">
            <v>0</v>
          </cell>
          <cell r="C1035" t="str">
            <v>MUTI STO. TOMAS</v>
          </cell>
          <cell r="D1035">
            <v>1</v>
          </cell>
        </row>
        <row r="1036">
          <cell r="B1036">
            <v>0</v>
          </cell>
          <cell r="C1036" t="str">
            <v>GREATWALL</v>
          </cell>
          <cell r="D1036">
            <v>5</v>
          </cell>
        </row>
        <row r="1037">
          <cell r="B1037">
            <v>0</v>
          </cell>
          <cell r="C1037" t="str">
            <v>MUTI ALABEL</v>
          </cell>
          <cell r="D1037">
            <v>1</v>
          </cell>
        </row>
        <row r="1038">
          <cell r="B1038">
            <v>0</v>
          </cell>
          <cell r="C1038" t="str">
            <v>MUTI BANGA</v>
          </cell>
          <cell r="D1038">
            <v>1</v>
          </cell>
        </row>
        <row r="1039">
          <cell r="B1039">
            <v>0</v>
          </cell>
          <cell r="C1039" t="str">
            <v>MUTI BANSALAN</v>
          </cell>
          <cell r="D1039">
            <v>3</v>
          </cell>
        </row>
        <row r="1040">
          <cell r="B1040">
            <v>0</v>
          </cell>
          <cell r="C1040" t="str">
            <v>MUTI BUTUAN</v>
          </cell>
          <cell r="D1040">
            <v>1</v>
          </cell>
        </row>
        <row r="1041">
          <cell r="B1041">
            <v>0</v>
          </cell>
          <cell r="C1041" t="str">
            <v>MUTI DIGOS</v>
          </cell>
          <cell r="D1041">
            <v>3</v>
          </cell>
        </row>
        <row r="1042">
          <cell r="B1042">
            <v>0</v>
          </cell>
          <cell r="C1042" t="str">
            <v>MUTI ECOLAND</v>
          </cell>
          <cell r="D1042">
            <v>3</v>
          </cell>
        </row>
        <row r="1043">
          <cell r="B1043">
            <v>0</v>
          </cell>
          <cell r="C1043" t="str">
            <v>MUTI ISULAN</v>
          </cell>
          <cell r="D1043">
            <v>4</v>
          </cell>
        </row>
        <row r="1044">
          <cell r="B1044">
            <v>0</v>
          </cell>
          <cell r="C1044" t="str">
            <v>MUTI KABACAN</v>
          </cell>
          <cell r="D1044">
            <v>2</v>
          </cell>
        </row>
        <row r="1045">
          <cell r="B1045">
            <v>0</v>
          </cell>
          <cell r="C1045" t="str">
            <v>MUTI KIDAPAWAN</v>
          </cell>
          <cell r="D1045">
            <v>2</v>
          </cell>
        </row>
        <row r="1046">
          <cell r="B1046">
            <v>0</v>
          </cell>
          <cell r="C1046" t="str">
            <v>MUTI MANOLO</v>
          </cell>
          <cell r="D1046">
            <v>1</v>
          </cell>
        </row>
        <row r="1047">
          <cell r="B1047">
            <v>0</v>
          </cell>
          <cell r="C1047" t="str">
            <v>MUTI MARBEL-MC</v>
          </cell>
          <cell r="D1047">
            <v>1</v>
          </cell>
        </row>
        <row r="1048">
          <cell r="B1048">
            <v>0</v>
          </cell>
          <cell r="C1048" t="str">
            <v>MUTI MIDSAYAP</v>
          </cell>
          <cell r="D1048">
            <v>1</v>
          </cell>
        </row>
        <row r="1049">
          <cell r="B1049">
            <v>0</v>
          </cell>
          <cell r="C1049" t="str">
            <v>MUTI MLANG</v>
          </cell>
          <cell r="D1049">
            <v>3</v>
          </cell>
        </row>
        <row r="1050">
          <cell r="B1050">
            <v>0</v>
          </cell>
          <cell r="C1050" t="str">
            <v>MUTI NABUNTURAN</v>
          </cell>
          <cell r="D1050">
            <v>3</v>
          </cell>
        </row>
        <row r="1051">
          <cell r="B1051">
            <v>0</v>
          </cell>
          <cell r="C1051" t="str">
            <v>MUTI POLOMOLOK</v>
          </cell>
          <cell r="D1051">
            <v>1</v>
          </cell>
        </row>
        <row r="1052">
          <cell r="B1052">
            <v>0</v>
          </cell>
          <cell r="C1052" t="str">
            <v>MUTI SAN FRANCISCO</v>
          </cell>
          <cell r="D1052">
            <v>3</v>
          </cell>
        </row>
        <row r="1053">
          <cell r="B1053">
            <v>0</v>
          </cell>
          <cell r="C1053" t="str">
            <v>MUTI SURALLAH</v>
          </cell>
          <cell r="D1053">
            <v>2</v>
          </cell>
        </row>
        <row r="1054">
          <cell r="B1054">
            <v>0</v>
          </cell>
          <cell r="C1054" t="str">
            <v>MUTI TACURONG</v>
          </cell>
          <cell r="D1054">
            <v>5</v>
          </cell>
        </row>
        <row r="1055">
          <cell r="B1055">
            <v>0</v>
          </cell>
          <cell r="C1055" t="str">
            <v>MUTI VALENCIA</v>
          </cell>
          <cell r="D1055">
            <v>2</v>
          </cell>
        </row>
        <row r="1056">
          <cell r="B1056">
            <v>0</v>
          </cell>
          <cell r="C1056" t="str">
            <v>MUTI BAYUGAN</v>
          </cell>
          <cell r="D1056">
            <v>1</v>
          </cell>
        </row>
        <row r="1057">
          <cell r="B1057">
            <v>0</v>
          </cell>
          <cell r="C1057" t="str">
            <v>MUTI BULUA</v>
          </cell>
          <cell r="D1057">
            <v>1</v>
          </cell>
        </row>
        <row r="1058">
          <cell r="B1058">
            <v>0</v>
          </cell>
          <cell r="C1058" t="str">
            <v>MUTI CABADBARAN</v>
          </cell>
          <cell r="D1058">
            <v>1</v>
          </cell>
        </row>
        <row r="1059">
          <cell r="B1059">
            <v>0</v>
          </cell>
          <cell r="C1059" t="str">
            <v>MUTI CALINAN</v>
          </cell>
          <cell r="D1059">
            <v>2</v>
          </cell>
        </row>
        <row r="1060">
          <cell r="B1060">
            <v>0</v>
          </cell>
          <cell r="C1060" t="str">
            <v>MUTI OZAMIZ</v>
          </cell>
          <cell r="D1060">
            <v>1</v>
          </cell>
        </row>
        <row r="1061">
          <cell r="B1061">
            <v>0</v>
          </cell>
          <cell r="C1061" t="str">
            <v>MUTI PANABO</v>
          </cell>
          <cell r="D1061">
            <v>2</v>
          </cell>
        </row>
        <row r="1062">
          <cell r="B1062">
            <v>0</v>
          </cell>
          <cell r="C1062" t="str">
            <v>MUTI PROSPERIDAD</v>
          </cell>
          <cell r="D1062">
            <v>2</v>
          </cell>
        </row>
        <row r="1063">
          <cell r="B1063">
            <v>0</v>
          </cell>
          <cell r="C1063" t="str">
            <v>MUTI TAGUM 1</v>
          </cell>
          <cell r="D1063">
            <v>4</v>
          </cell>
        </row>
        <row r="1064">
          <cell r="B1064">
            <v>0</v>
          </cell>
          <cell r="C1064" t="str">
            <v>MUTI TAGUM 2</v>
          </cell>
          <cell r="D1064">
            <v>2</v>
          </cell>
        </row>
        <row r="1065">
          <cell r="B1065">
            <v>0</v>
          </cell>
          <cell r="C1065" t="str">
            <v>MUTI TAGUM 3</v>
          </cell>
          <cell r="D1065">
            <v>4</v>
          </cell>
        </row>
        <row r="1066">
          <cell r="B1066">
            <v>0</v>
          </cell>
          <cell r="C1066" t="str">
            <v>MUTI BANSALAN</v>
          </cell>
          <cell r="D1066">
            <v>1</v>
          </cell>
        </row>
        <row r="1067">
          <cell r="B1067">
            <v>0</v>
          </cell>
          <cell r="C1067" t="str">
            <v>MUTI BANSALAN</v>
          </cell>
          <cell r="D1067">
            <v>2</v>
          </cell>
        </row>
        <row r="1068">
          <cell r="B1068">
            <v>0</v>
          </cell>
          <cell r="C1068" t="str">
            <v>MUTI QUEZON</v>
          </cell>
          <cell r="D1068">
            <v>1</v>
          </cell>
        </row>
        <row r="1069">
          <cell r="B1069">
            <v>0</v>
          </cell>
          <cell r="C1069" t="str">
            <v>MUTI BANSALAN</v>
          </cell>
          <cell r="D1069">
            <v>1</v>
          </cell>
        </row>
        <row r="1070">
          <cell r="B1070">
            <v>0</v>
          </cell>
          <cell r="C1070" t="str">
            <v>MUTI MARBEL-MC</v>
          </cell>
          <cell r="D1070">
            <v>1</v>
          </cell>
        </row>
        <row r="1071">
          <cell r="B1071">
            <v>0</v>
          </cell>
          <cell r="C1071" t="str">
            <v>GREATWALL</v>
          </cell>
          <cell r="D1071">
            <v>13</v>
          </cell>
        </row>
        <row r="1072">
          <cell r="B1072">
            <v>0</v>
          </cell>
          <cell r="C1072" t="str">
            <v>MUTI ALABEL</v>
          </cell>
          <cell r="D1072">
            <v>2</v>
          </cell>
        </row>
        <row r="1073">
          <cell r="B1073">
            <v>0</v>
          </cell>
          <cell r="C1073" t="str">
            <v>MUTI BANSALAN</v>
          </cell>
          <cell r="D1073">
            <v>2</v>
          </cell>
        </row>
        <row r="1074">
          <cell r="B1074">
            <v>0</v>
          </cell>
          <cell r="C1074" t="str">
            <v>MUTI DIGOS</v>
          </cell>
          <cell r="D1074">
            <v>2</v>
          </cell>
        </row>
        <row r="1075">
          <cell r="B1075">
            <v>0</v>
          </cell>
          <cell r="C1075" t="str">
            <v>MUTI ECOLAND</v>
          </cell>
          <cell r="D1075">
            <v>1</v>
          </cell>
        </row>
        <row r="1076">
          <cell r="B1076">
            <v>0</v>
          </cell>
          <cell r="C1076" t="str">
            <v>MUTI MARBEL-MC</v>
          </cell>
          <cell r="D1076">
            <v>1</v>
          </cell>
        </row>
        <row r="1077">
          <cell r="B1077">
            <v>0</v>
          </cell>
          <cell r="C1077" t="str">
            <v>MUTI POLOMOLOK</v>
          </cell>
          <cell r="D1077">
            <v>3</v>
          </cell>
        </row>
        <row r="1078">
          <cell r="B1078">
            <v>0</v>
          </cell>
          <cell r="C1078" t="str">
            <v>MUTI TUPI</v>
          </cell>
          <cell r="D1078">
            <v>7</v>
          </cell>
        </row>
        <row r="1079">
          <cell r="B1079">
            <v>0</v>
          </cell>
          <cell r="C1079" t="str">
            <v>MUTI CABADBARAN</v>
          </cell>
          <cell r="D1079">
            <v>1</v>
          </cell>
        </row>
        <row r="1080">
          <cell r="B1080">
            <v>0</v>
          </cell>
          <cell r="C1080" t="str">
            <v>MUTI CALINAN</v>
          </cell>
          <cell r="D1080">
            <v>1</v>
          </cell>
        </row>
        <row r="1081">
          <cell r="B1081">
            <v>0</v>
          </cell>
          <cell r="C1081" t="str">
            <v>MUTI PROSPERIDAD</v>
          </cell>
          <cell r="D1081">
            <v>1</v>
          </cell>
        </row>
        <row r="1082">
          <cell r="B1082">
            <v>0</v>
          </cell>
          <cell r="C1082" t="str">
            <v>GREATWALL</v>
          </cell>
          <cell r="D1082">
            <v>3</v>
          </cell>
        </row>
        <row r="1083">
          <cell r="B1083">
            <v>0</v>
          </cell>
          <cell r="C1083" t="str">
            <v>MUTI ALABEL</v>
          </cell>
          <cell r="D1083">
            <v>3</v>
          </cell>
        </row>
        <row r="1084">
          <cell r="B1084">
            <v>0</v>
          </cell>
          <cell r="C1084" t="str">
            <v>MUTI DIGOS</v>
          </cell>
          <cell r="D1084">
            <v>1</v>
          </cell>
        </row>
        <row r="1085">
          <cell r="B1085">
            <v>0</v>
          </cell>
          <cell r="C1085" t="str">
            <v>MUTI ECOLAND</v>
          </cell>
          <cell r="D1085">
            <v>1</v>
          </cell>
        </row>
        <row r="1086">
          <cell r="B1086">
            <v>0</v>
          </cell>
          <cell r="C1086" t="str">
            <v>MUTI MARBEL-MC</v>
          </cell>
          <cell r="D1086">
            <v>1</v>
          </cell>
        </row>
        <row r="1087">
          <cell r="B1087">
            <v>0</v>
          </cell>
          <cell r="C1087" t="str">
            <v>MUTI POLOMOLOK</v>
          </cell>
          <cell r="D1087">
            <v>2</v>
          </cell>
        </row>
        <row r="1088">
          <cell r="B1088">
            <v>0</v>
          </cell>
          <cell r="C1088" t="str">
            <v>MUTI SURALLAH</v>
          </cell>
          <cell r="D1088">
            <v>1</v>
          </cell>
        </row>
        <row r="1089">
          <cell r="B1089">
            <v>0</v>
          </cell>
          <cell r="C1089" t="str">
            <v>MUTI TUPI</v>
          </cell>
          <cell r="D1089">
            <v>4</v>
          </cell>
        </row>
        <row r="1090">
          <cell r="B1090">
            <v>0</v>
          </cell>
          <cell r="C1090" t="str">
            <v>MUTI 3S</v>
          </cell>
          <cell r="D1090">
            <v>1</v>
          </cell>
        </row>
        <row r="1091">
          <cell r="B1091">
            <v>0</v>
          </cell>
          <cell r="C1091" t="str">
            <v>MUTI CALINAN</v>
          </cell>
          <cell r="D1091">
            <v>4</v>
          </cell>
        </row>
        <row r="1092">
          <cell r="B1092">
            <v>0</v>
          </cell>
          <cell r="C1092" t="str">
            <v>MUTI TAGUM 2</v>
          </cell>
          <cell r="D1092">
            <v>1</v>
          </cell>
        </row>
        <row r="1093">
          <cell r="B1093">
            <v>0</v>
          </cell>
          <cell r="C1093" t="str">
            <v>MUTI TAGUM 3</v>
          </cell>
          <cell r="D1093">
            <v>4</v>
          </cell>
        </row>
        <row r="1094">
          <cell r="B1094">
            <v>0</v>
          </cell>
          <cell r="C1094" t="str">
            <v>GREATWALL</v>
          </cell>
          <cell r="D1094">
            <v>12</v>
          </cell>
        </row>
        <row r="1095">
          <cell r="B1095">
            <v>0</v>
          </cell>
          <cell r="C1095" t="str">
            <v>MUTI MALUNGON</v>
          </cell>
          <cell r="D1095">
            <v>1</v>
          </cell>
        </row>
        <row r="1096">
          <cell r="B1096">
            <v>0</v>
          </cell>
          <cell r="C1096" t="str">
            <v>MUTI MARBEL-MC</v>
          </cell>
          <cell r="D1096">
            <v>1</v>
          </cell>
        </row>
        <row r="1097">
          <cell r="B1097">
            <v>0</v>
          </cell>
          <cell r="C1097" t="str">
            <v>MUTI SURALLAH</v>
          </cell>
          <cell r="D1097">
            <v>2</v>
          </cell>
        </row>
        <row r="1098">
          <cell r="B1098">
            <v>0</v>
          </cell>
          <cell r="C1098" t="str">
            <v>MUTI TUPI</v>
          </cell>
          <cell r="D1098">
            <v>3</v>
          </cell>
        </row>
        <row r="1099">
          <cell r="B1099">
            <v>0</v>
          </cell>
          <cell r="C1099" t="str">
            <v>MUTI CALINAN</v>
          </cell>
          <cell r="D1099">
            <v>3</v>
          </cell>
        </row>
        <row r="1100">
          <cell r="B1100">
            <v>0</v>
          </cell>
          <cell r="C1100" t="str">
            <v>MUTI KIDAPAWAN</v>
          </cell>
          <cell r="D1100">
            <v>1</v>
          </cell>
        </row>
        <row r="1101">
          <cell r="B1101">
            <v>0</v>
          </cell>
          <cell r="C1101" t="str">
            <v>MUTI TACURONG</v>
          </cell>
          <cell r="D1101">
            <v>1</v>
          </cell>
        </row>
        <row r="1102">
          <cell r="B1102">
            <v>0</v>
          </cell>
          <cell r="C1102" t="str">
            <v>MUTI TUPI</v>
          </cell>
          <cell r="D1102">
            <v>1</v>
          </cell>
        </row>
        <row r="1103">
          <cell r="B1103">
            <v>0</v>
          </cell>
          <cell r="C1103" t="str">
            <v>MUTI BAYUGAN</v>
          </cell>
          <cell r="D1103">
            <v>1</v>
          </cell>
        </row>
        <row r="1104">
          <cell r="B1104">
            <v>0</v>
          </cell>
          <cell r="C1104" t="str">
            <v>MUTI BUTUAN</v>
          </cell>
          <cell r="D1104">
            <v>1</v>
          </cell>
        </row>
        <row r="1105">
          <cell r="B1105">
            <v>0</v>
          </cell>
          <cell r="C1105" t="str">
            <v>MUTI DIGOS</v>
          </cell>
          <cell r="D1105">
            <v>1</v>
          </cell>
        </row>
        <row r="1106">
          <cell r="B1106">
            <v>0</v>
          </cell>
          <cell r="C1106" t="str">
            <v>MUTI CABADBARAN</v>
          </cell>
          <cell r="D1106">
            <v>1</v>
          </cell>
        </row>
        <row r="1107">
          <cell r="B1107">
            <v>0</v>
          </cell>
          <cell r="C1107" t="str">
            <v>MUTI DIGOS</v>
          </cell>
          <cell r="D1107">
            <v>1</v>
          </cell>
        </row>
        <row r="1108">
          <cell r="B1108">
            <v>0</v>
          </cell>
          <cell r="C1108" t="str">
            <v>MUTI ISULAN</v>
          </cell>
          <cell r="D1108">
            <v>1</v>
          </cell>
        </row>
        <row r="1109">
          <cell r="B1109">
            <v>0</v>
          </cell>
          <cell r="C1109" t="str">
            <v>MUTI TAGUM 1</v>
          </cell>
          <cell r="D1109">
            <v>1</v>
          </cell>
        </row>
        <row r="1110">
          <cell r="B1110">
            <v>0</v>
          </cell>
          <cell r="C1110" t="str">
            <v>MUTI BUTUAN</v>
          </cell>
          <cell r="D1110">
            <v>1</v>
          </cell>
        </row>
        <row r="1111">
          <cell r="B1111">
            <v>0</v>
          </cell>
          <cell r="C1111" t="str">
            <v>MUTI BATANGAS</v>
          </cell>
          <cell r="D1111">
            <v>1</v>
          </cell>
        </row>
        <row r="1112">
          <cell r="B1112">
            <v>0</v>
          </cell>
          <cell r="C1112" t="str">
            <v>MUTI CATALUNAN GRANDE</v>
          </cell>
          <cell r="D1112">
            <v>1</v>
          </cell>
        </row>
        <row r="1113">
          <cell r="B1113">
            <v>0</v>
          </cell>
          <cell r="C1113" t="str">
            <v>MUTI ECOLAND</v>
          </cell>
          <cell r="D1113">
            <v>1</v>
          </cell>
        </row>
        <row r="1114">
          <cell r="B1114">
            <v>0</v>
          </cell>
          <cell r="C1114" t="str">
            <v>MUTI MALUNGON</v>
          </cell>
          <cell r="D1114">
            <v>2</v>
          </cell>
        </row>
        <row r="1115">
          <cell r="B1115">
            <v>0</v>
          </cell>
          <cell r="C1115" t="str">
            <v>MUTI CABANTIAN</v>
          </cell>
          <cell r="D1115">
            <v>1</v>
          </cell>
        </row>
        <row r="1116">
          <cell r="B1116">
            <v>0</v>
          </cell>
          <cell r="C1116" t="str">
            <v>MUTI ISULAN</v>
          </cell>
          <cell r="D1116">
            <v>1</v>
          </cell>
        </row>
        <row r="1117">
          <cell r="B1117">
            <v>0</v>
          </cell>
          <cell r="C1117" t="str">
            <v>MUTI 3S</v>
          </cell>
          <cell r="D1117">
            <v>1</v>
          </cell>
        </row>
        <row r="1118">
          <cell r="B1118">
            <v>0</v>
          </cell>
          <cell r="C1118" t="str">
            <v>MUTI BANGA</v>
          </cell>
          <cell r="D1118">
            <v>1</v>
          </cell>
        </row>
        <row r="1119">
          <cell r="B1119">
            <v>0</v>
          </cell>
          <cell r="C1119" t="str">
            <v>MUTI KABACAN</v>
          </cell>
          <cell r="D1119">
            <v>1</v>
          </cell>
        </row>
        <row r="1120">
          <cell r="B1120">
            <v>0</v>
          </cell>
          <cell r="C1120" t="str">
            <v>MUTI NABUNTURAN</v>
          </cell>
          <cell r="D1120">
            <v>1</v>
          </cell>
        </row>
        <row r="1121">
          <cell r="B1121">
            <v>0</v>
          </cell>
          <cell r="C1121" t="str">
            <v>MUTI DON CARLOS</v>
          </cell>
          <cell r="D1121">
            <v>1</v>
          </cell>
        </row>
        <row r="1122">
          <cell r="B1122">
            <v>0</v>
          </cell>
          <cell r="C1122" t="str">
            <v>MUTI KABACAN</v>
          </cell>
          <cell r="D1122">
            <v>1</v>
          </cell>
        </row>
        <row r="1123">
          <cell r="B1123">
            <v>0</v>
          </cell>
          <cell r="C1123" t="str">
            <v>MUTI CABANTIAN</v>
          </cell>
          <cell r="D1123">
            <v>1</v>
          </cell>
        </row>
        <row r="1124">
          <cell r="B1124">
            <v>0</v>
          </cell>
          <cell r="C1124" t="str">
            <v>MUTI 3S</v>
          </cell>
          <cell r="D1124">
            <v>1</v>
          </cell>
        </row>
        <row r="1125">
          <cell r="B1125">
            <v>0</v>
          </cell>
          <cell r="C1125" t="str">
            <v>GREATWALL</v>
          </cell>
          <cell r="D1125">
            <v>4</v>
          </cell>
        </row>
        <row r="1126">
          <cell r="B1126">
            <v>0</v>
          </cell>
          <cell r="C1126" t="str">
            <v>MUTI BANSALAN</v>
          </cell>
          <cell r="D1126">
            <v>1</v>
          </cell>
        </row>
        <row r="1127">
          <cell r="B1127">
            <v>0</v>
          </cell>
          <cell r="C1127" t="str">
            <v>MUTI BUTUAN</v>
          </cell>
          <cell r="D1127">
            <v>1</v>
          </cell>
        </row>
        <row r="1128">
          <cell r="B1128">
            <v>0</v>
          </cell>
          <cell r="C1128" t="str">
            <v>MUTI DIGOS</v>
          </cell>
          <cell r="D1128">
            <v>1</v>
          </cell>
        </row>
        <row r="1129">
          <cell r="B1129">
            <v>0</v>
          </cell>
          <cell r="C1129" t="str">
            <v>MUTI ECOLAND</v>
          </cell>
          <cell r="D1129">
            <v>1</v>
          </cell>
        </row>
        <row r="1130">
          <cell r="B1130">
            <v>0</v>
          </cell>
          <cell r="C1130" t="str">
            <v>MUTI NABUNTURAN</v>
          </cell>
          <cell r="D1130">
            <v>1</v>
          </cell>
        </row>
        <row r="1131">
          <cell r="B1131">
            <v>0</v>
          </cell>
          <cell r="C1131" t="str">
            <v>MUTI POLOMOLOK</v>
          </cell>
          <cell r="D1131">
            <v>2</v>
          </cell>
        </row>
        <row r="1132">
          <cell r="B1132">
            <v>0</v>
          </cell>
          <cell r="C1132" t="str">
            <v>MUTI QUEZON</v>
          </cell>
          <cell r="D1132">
            <v>1</v>
          </cell>
        </row>
        <row r="1133">
          <cell r="B1133">
            <v>0</v>
          </cell>
          <cell r="C1133" t="str">
            <v>MUTI SAN FRANCISCO</v>
          </cell>
          <cell r="D1133">
            <v>1</v>
          </cell>
        </row>
        <row r="1134">
          <cell r="B1134">
            <v>0</v>
          </cell>
          <cell r="C1134" t="str">
            <v>MUTI SURIGAO</v>
          </cell>
          <cell r="D1134">
            <v>1</v>
          </cell>
        </row>
        <row r="1135">
          <cell r="B1135">
            <v>0</v>
          </cell>
          <cell r="C1135" t="str">
            <v>MUTI TUPI</v>
          </cell>
          <cell r="D1135">
            <v>1</v>
          </cell>
        </row>
        <row r="1136">
          <cell r="B1136">
            <v>0</v>
          </cell>
          <cell r="C1136" t="str">
            <v>MUTI 3S</v>
          </cell>
          <cell r="D1136">
            <v>2</v>
          </cell>
        </row>
        <row r="1137">
          <cell r="B1137">
            <v>0</v>
          </cell>
          <cell r="C1137" t="str">
            <v>MUTI BULUA</v>
          </cell>
          <cell r="D1137">
            <v>1</v>
          </cell>
        </row>
        <row r="1138">
          <cell r="B1138">
            <v>0</v>
          </cell>
          <cell r="C1138" t="str">
            <v>MUTI CABADBARAN</v>
          </cell>
          <cell r="D1138">
            <v>1</v>
          </cell>
        </row>
        <row r="1139">
          <cell r="B1139">
            <v>0</v>
          </cell>
          <cell r="C1139" t="str">
            <v>MUTI CALINAN</v>
          </cell>
          <cell r="D1139">
            <v>1</v>
          </cell>
        </row>
        <row r="1140">
          <cell r="B1140">
            <v>0</v>
          </cell>
          <cell r="C1140" t="str">
            <v>MUTI BANGA</v>
          </cell>
          <cell r="D1140">
            <v>1</v>
          </cell>
        </row>
        <row r="1141">
          <cell r="B1141">
            <v>0</v>
          </cell>
          <cell r="C1141" t="str">
            <v>MUTI ECOLAND</v>
          </cell>
          <cell r="D1141">
            <v>2</v>
          </cell>
        </row>
        <row r="1142">
          <cell r="B1142">
            <v>0</v>
          </cell>
          <cell r="C1142" t="str">
            <v>MUTI MALUNGON</v>
          </cell>
          <cell r="D1142">
            <v>1</v>
          </cell>
        </row>
        <row r="1143">
          <cell r="B1143">
            <v>0</v>
          </cell>
          <cell r="C1143" t="str">
            <v>MUTI STO. TOMAS</v>
          </cell>
          <cell r="D1143">
            <v>1</v>
          </cell>
        </row>
        <row r="1144">
          <cell r="B1144">
            <v>0</v>
          </cell>
          <cell r="C1144" t="str">
            <v>MUTI CABADBARAN</v>
          </cell>
          <cell r="D1144">
            <v>1</v>
          </cell>
        </row>
        <row r="1145">
          <cell r="B1145">
            <v>0</v>
          </cell>
          <cell r="C1145" t="str">
            <v>MUTI CATALUNAN GRANDE</v>
          </cell>
          <cell r="D1145">
            <v>1</v>
          </cell>
        </row>
        <row r="1146">
          <cell r="B1146">
            <v>0</v>
          </cell>
          <cell r="C1146" t="str">
            <v>MUTI PANABO</v>
          </cell>
          <cell r="D1146">
            <v>1</v>
          </cell>
        </row>
        <row r="1147">
          <cell r="B1147">
            <v>0</v>
          </cell>
          <cell r="C1147" t="str">
            <v>MUTI MARAMAG</v>
          </cell>
          <cell r="D1147">
            <v>1</v>
          </cell>
        </row>
        <row r="1148">
          <cell r="B1148">
            <v>0</v>
          </cell>
          <cell r="C1148" t="str">
            <v>MUTI BANSALAN</v>
          </cell>
          <cell r="D1148">
            <v>1</v>
          </cell>
        </row>
        <row r="1149">
          <cell r="B1149">
            <v>0</v>
          </cell>
          <cell r="C1149" t="str">
            <v>MUTI BATANGAS</v>
          </cell>
          <cell r="D1149">
            <v>1</v>
          </cell>
        </row>
        <row r="1150">
          <cell r="B1150">
            <v>0</v>
          </cell>
          <cell r="C1150" t="str">
            <v>MUTI QUEZON</v>
          </cell>
          <cell r="D1150">
            <v>1</v>
          </cell>
        </row>
        <row r="1151">
          <cell r="B1151">
            <v>0</v>
          </cell>
          <cell r="C1151" t="str">
            <v>MUTI CABADBARAN</v>
          </cell>
          <cell r="D1151">
            <v>1</v>
          </cell>
        </row>
        <row r="1152">
          <cell r="B1152">
            <v>0</v>
          </cell>
          <cell r="C1152" t="str">
            <v>MUTI DON CARLOS</v>
          </cell>
          <cell r="D1152">
            <v>1</v>
          </cell>
        </row>
        <row r="1153">
          <cell r="B1153">
            <v>0</v>
          </cell>
          <cell r="C1153" t="str">
            <v>MUTI NABUNTURAN</v>
          </cell>
          <cell r="D1153">
            <v>1</v>
          </cell>
        </row>
        <row r="1154">
          <cell r="B1154">
            <v>0</v>
          </cell>
          <cell r="C1154" t="str">
            <v>MUTI VALENCIA</v>
          </cell>
          <cell r="D1154">
            <v>1</v>
          </cell>
        </row>
        <row r="1155">
          <cell r="B1155">
            <v>0</v>
          </cell>
          <cell r="C1155" t="str">
            <v>MUTI 3S</v>
          </cell>
          <cell r="D1155">
            <v>1</v>
          </cell>
        </row>
        <row r="1156">
          <cell r="B1156">
            <v>0</v>
          </cell>
          <cell r="C1156" t="str">
            <v>MUTI CALINAN</v>
          </cell>
          <cell r="D1156">
            <v>1</v>
          </cell>
        </row>
        <row r="1157">
          <cell r="B1157">
            <v>0</v>
          </cell>
          <cell r="C1157" t="str">
            <v>MUTI PROSPERIDAD</v>
          </cell>
          <cell r="D1157">
            <v>2</v>
          </cell>
        </row>
        <row r="1158">
          <cell r="B1158">
            <v>0</v>
          </cell>
          <cell r="C1158" t="str">
            <v>MUTI SAMAL</v>
          </cell>
          <cell r="D1158">
            <v>1</v>
          </cell>
        </row>
        <row r="1159">
          <cell r="B1159">
            <v>0</v>
          </cell>
          <cell r="C1159" t="str">
            <v>MUTI CALINAN</v>
          </cell>
          <cell r="D1159">
            <v>1</v>
          </cell>
        </row>
        <row r="1160">
          <cell r="B1160">
            <v>0</v>
          </cell>
          <cell r="C1160" t="str">
            <v>MUTI MARAMAG</v>
          </cell>
          <cell r="D1160">
            <v>1</v>
          </cell>
        </row>
        <row r="1161">
          <cell r="B1161">
            <v>0</v>
          </cell>
          <cell r="C1161" t="str">
            <v>MUTI POLOMOLOK</v>
          </cell>
          <cell r="D1161">
            <v>1</v>
          </cell>
        </row>
        <row r="1162">
          <cell r="B1162">
            <v>0</v>
          </cell>
          <cell r="C1162" t="str">
            <v>MUTI 3S</v>
          </cell>
          <cell r="D1162">
            <v>2</v>
          </cell>
        </row>
        <row r="1163">
          <cell r="B1163">
            <v>0</v>
          </cell>
          <cell r="C1163" t="str">
            <v>MUTI 3S</v>
          </cell>
          <cell r="D1163">
            <v>1</v>
          </cell>
        </row>
        <row r="1164">
          <cell r="B1164">
            <v>0</v>
          </cell>
          <cell r="C1164" t="str">
            <v>MUTI 3S</v>
          </cell>
          <cell r="D1164">
            <v>1</v>
          </cell>
        </row>
        <row r="1165">
          <cell r="B1165">
            <v>0</v>
          </cell>
          <cell r="C1165" t="str">
            <v>MUTI MARAMAG</v>
          </cell>
          <cell r="D1165">
            <v>1</v>
          </cell>
        </row>
        <row r="1166">
          <cell r="B1166">
            <v>0</v>
          </cell>
          <cell r="C1166" t="str">
            <v>MUTI SURIGAO</v>
          </cell>
          <cell r="D1166">
            <v>1</v>
          </cell>
        </row>
        <row r="1167">
          <cell r="B1167">
            <v>0</v>
          </cell>
          <cell r="C1167" t="str">
            <v>MUTI SURIGAO</v>
          </cell>
          <cell r="D1167">
            <v>1</v>
          </cell>
        </row>
        <row r="1168">
          <cell r="B1168">
            <v>0</v>
          </cell>
          <cell r="C1168" t="str">
            <v>MUTI MANOLO</v>
          </cell>
          <cell r="D1168">
            <v>1</v>
          </cell>
        </row>
        <row r="1169">
          <cell r="B1169">
            <v>0</v>
          </cell>
          <cell r="C1169" t="str">
            <v>MUTI MARAMAG</v>
          </cell>
          <cell r="D1169">
            <v>1</v>
          </cell>
        </row>
        <row r="1170">
          <cell r="B1170">
            <v>0</v>
          </cell>
          <cell r="C1170" t="str">
            <v>MUTI DON CARLOS</v>
          </cell>
          <cell r="D1170">
            <v>1</v>
          </cell>
        </row>
        <row r="1171">
          <cell r="B1171">
            <v>0</v>
          </cell>
          <cell r="C1171" t="str">
            <v>MUTI 3S</v>
          </cell>
          <cell r="D1171">
            <v>1</v>
          </cell>
        </row>
        <row r="1172">
          <cell r="B1172">
            <v>0</v>
          </cell>
          <cell r="C1172" t="str">
            <v>MUTI CABANTIAN</v>
          </cell>
          <cell r="D1172">
            <v>1</v>
          </cell>
        </row>
        <row r="1173">
          <cell r="B1173">
            <v>0</v>
          </cell>
          <cell r="C1173" t="str">
            <v>MUTI BULUA</v>
          </cell>
          <cell r="D1173">
            <v>1</v>
          </cell>
        </row>
        <row r="1174">
          <cell r="B1174">
            <v>0</v>
          </cell>
          <cell r="C1174" t="str">
            <v>MUTI BANSALAN</v>
          </cell>
          <cell r="D1174">
            <v>1</v>
          </cell>
        </row>
        <row r="1175">
          <cell r="B1175">
            <v>0</v>
          </cell>
          <cell r="C1175" t="str">
            <v>MUTI DIGOS</v>
          </cell>
          <cell r="D1175">
            <v>1</v>
          </cell>
        </row>
        <row r="1176">
          <cell r="B1176">
            <v>0</v>
          </cell>
          <cell r="C1176" t="str">
            <v>MUTI ISULAN</v>
          </cell>
          <cell r="D1176">
            <v>1</v>
          </cell>
        </row>
        <row r="1177">
          <cell r="B1177">
            <v>0</v>
          </cell>
          <cell r="C1177" t="str">
            <v>MUTI KABACAN</v>
          </cell>
          <cell r="D1177">
            <v>1</v>
          </cell>
        </row>
        <row r="1178">
          <cell r="B1178">
            <v>0</v>
          </cell>
          <cell r="C1178" t="str">
            <v>MUTI LAPASAN</v>
          </cell>
          <cell r="D1178">
            <v>1</v>
          </cell>
        </row>
        <row r="1179">
          <cell r="B1179">
            <v>0</v>
          </cell>
          <cell r="C1179" t="str">
            <v>MUTI 3S</v>
          </cell>
          <cell r="D1179">
            <v>1</v>
          </cell>
        </row>
        <row r="1180">
          <cell r="B1180">
            <v>0</v>
          </cell>
          <cell r="C1180" t="str">
            <v>MUTI BAYUGAN</v>
          </cell>
          <cell r="D1180">
            <v>1</v>
          </cell>
        </row>
        <row r="1181">
          <cell r="B1181">
            <v>0</v>
          </cell>
          <cell r="C1181" t="str">
            <v>MUTI CABANTIAN</v>
          </cell>
          <cell r="D1181">
            <v>1</v>
          </cell>
        </row>
        <row r="1182">
          <cell r="B1182">
            <v>0</v>
          </cell>
          <cell r="C1182" t="str">
            <v>MUTI TAGUM 1</v>
          </cell>
          <cell r="D1182">
            <v>1</v>
          </cell>
        </row>
        <row r="1183">
          <cell r="B1183">
            <v>0</v>
          </cell>
          <cell r="C1183" t="str">
            <v>GREATWALL</v>
          </cell>
          <cell r="D1183">
            <v>1</v>
          </cell>
        </row>
        <row r="1184">
          <cell r="B1184">
            <v>0</v>
          </cell>
          <cell r="C1184" t="str">
            <v>MUTI BATANGAS</v>
          </cell>
          <cell r="D1184">
            <v>1</v>
          </cell>
        </row>
        <row r="1185">
          <cell r="B1185">
            <v>0</v>
          </cell>
          <cell r="C1185" t="str">
            <v>MUTI MIDSAYAP</v>
          </cell>
          <cell r="D1185">
            <v>2</v>
          </cell>
        </row>
        <row r="1186">
          <cell r="B1186">
            <v>0</v>
          </cell>
          <cell r="C1186" t="str">
            <v>MUTI NABUNTURAN</v>
          </cell>
          <cell r="D1186">
            <v>1</v>
          </cell>
        </row>
        <row r="1187">
          <cell r="B1187">
            <v>0</v>
          </cell>
          <cell r="C1187" t="str">
            <v>MUTI POLOMOLOK</v>
          </cell>
          <cell r="D1187">
            <v>2</v>
          </cell>
        </row>
        <row r="1188">
          <cell r="B1188">
            <v>0</v>
          </cell>
          <cell r="C1188" t="str">
            <v>MUTI QUEZON</v>
          </cell>
          <cell r="D1188">
            <v>1</v>
          </cell>
        </row>
        <row r="1189">
          <cell r="B1189">
            <v>0</v>
          </cell>
          <cell r="C1189" t="str">
            <v>MUTI STO. TOMAS</v>
          </cell>
          <cell r="D1189">
            <v>1</v>
          </cell>
        </row>
        <row r="1190">
          <cell r="B1190">
            <v>0</v>
          </cell>
          <cell r="C1190" t="str">
            <v>MUTI 3S</v>
          </cell>
          <cell r="D1190">
            <v>1</v>
          </cell>
        </row>
        <row r="1191">
          <cell r="B1191">
            <v>0</v>
          </cell>
          <cell r="C1191" t="str">
            <v>MUTI SAMAL</v>
          </cell>
          <cell r="D1191">
            <v>1</v>
          </cell>
        </row>
        <row r="1192">
          <cell r="B1192">
            <v>0</v>
          </cell>
          <cell r="C1192" t="str">
            <v>MUTI CALAMBA</v>
          </cell>
          <cell r="D1192">
            <v>1</v>
          </cell>
        </row>
        <row r="1193">
          <cell r="B1193">
            <v>0</v>
          </cell>
          <cell r="C1193" t="str">
            <v>MUTI DIGOS</v>
          </cell>
          <cell r="D1193">
            <v>1</v>
          </cell>
        </row>
        <row r="1194">
          <cell r="B1194">
            <v>0</v>
          </cell>
          <cell r="C1194" t="str">
            <v>MUTI ISULAN</v>
          </cell>
          <cell r="D1194">
            <v>1</v>
          </cell>
        </row>
        <row r="1195">
          <cell r="B1195">
            <v>0</v>
          </cell>
          <cell r="C1195" t="str">
            <v>MUTI KABACAN</v>
          </cell>
          <cell r="D1195">
            <v>1</v>
          </cell>
        </row>
        <row r="1196">
          <cell r="B1196">
            <v>0</v>
          </cell>
          <cell r="C1196" t="str">
            <v>MUTI SAN FRANCISCO</v>
          </cell>
          <cell r="D1196">
            <v>1</v>
          </cell>
        </row>
        <row r="1197">
          <cell r="B1197">
            <v>0</v>
          </cell>
          <cell r="C1197" t="str">
            <v>MUTI TACURONG</v>
          </cell>
          <cell r="D1197">
            <v>2</v>
          </cell>
        </row>
        <row r="1198">
          <cell r="B1198">
            <v>0</v>
          </cell>
          <cell r="C1198" t="str">
            <v>MUTI VALENCIA</v>
          </cell>
          <cell r="D1198">
            <v>1</v>
          </cell>
        </row>
        <row r="1199">
          <cell r="B1199">
            <v>0</v>
          </cell>
          <cell r="C1199" t="str">
            <v>MUTI 3S</v>
          </cell>
          <cell r="D1199">
            <v>1</v>
          </cell>
        </row>
        <row r="1200">
          <cell r="B1200">
            <v>0</v>
          </cell>
          <cell r="C1200" t="str">
            <v>MUTI CATALUNAN GRANDE</v>
          </cell>
          <cell r="D1200">
            <v>1</v>
          </cell>
        </row>
        <row r="1201">
          <cell r="B1201">
            <v>0</v>
          </cell>
          <cell r="C1201" t="str">
            <v>MUTI PANABO</v>
          </cell>
          <cell r="D1201">
            <v>1</v>
          </cell>
        </row>
        <row r="1202">
          <cell r="B1202">
            <v>0</v>
          </cell>
          <cell r="C1202" t="str">
            <v>MUTI ECOLAND</v>
          </cell>
          <cell r="D1202">
            <v>1</v>
          </cell>
        </row>
        <row r="1203">
          <cell r="B1203">
            <v>0</v>
          </cell>
          <cell r="C1203" t="str">
            <v>MUTI QUEZON</v>
          </cell>
          <cell r="D1203">
            <v>1</v>
          </cell>
        </row>
        <row r="1204">
          <cell r="B1204">
            <v>0</v>
          </cell>
          <cell r="C1204" t="str">
            <v>MUTI SURALLAH</v>
          </cell>
          <cell r="D1204">
            <v>1</v>
          </cell>
        </row>
        <row r="1205">
          <cell r="B1205">
            <v>0</v>
          </cell>
          <cell r="C1205" t="str">
            <v>MUTI 3S</v>
          </cell>
          <cell r="D1205">
            <v>1</v>
          </cell>
        </row>
        <row r="1206">
          <cell r="B1206">
            <v>0</v>
          </cell>
          <cell r="C1206" t="str">
            <v>MUTI BAYUGAN</v>
          </cell>
          <cell r="D1206">
            <v>1</v>
          </cell>
        </row>
        <row r="1207">
          <cell r="B1207">
            <v>0</v>
          </cell>
          <cell r="C1207" t="str">
            <v>MUTI SAMAL</v>
          </cell>
          <cell r="D1207">
            <v>2</v>
          </cell>
        </row>
        <row r="1208">
          <cell r="B1208">
            <v>0</v>
          </cell>
          <cell r="C1208" t="str">
            <v>MUTI TAGUM 1</v>
          </cell>
          <cell r="D1208">
            <v>4</v>
          </cell>
        </row>
        <row r="1209">
          <cell r="B1209">
            <v>0</v>
          </cell>
          <cell r="C1209" t="str">
            <v>MUTI TACURONG</v>
          </cell>
          <cell r="D1209">
            <v>1</v>
          </cell>
        </row>
        <row r="1210">
          <cell r="B1210">
            <v>0</v>
          </cell>
          <cell r="C1210" t="str">
            <v>MUTI 3S</v>
          </cell>
          <cell r="D1210">
            <v>1</v>
          </cell>
        </row>
        <row r="1211">
          <cell r="B1211">
            <v>0</v>
          </cell>
          <cell r="C1211" t="str">
            <v>MUTI CABADBARAN</v>
          </cell>
          <cell r="D1211">
            <v>1</v>
          </cell>
        </row>
        <row r="1212">
          <cell r="B1212">
            <v>0</v>
          </cell>
          <cell r="C1212" t="str">
            <v>MUTI SAMAL</v>
          </cell>
          <cell r="D1212">
            <v>1</v>
          </cell>
        </row>
        <row r="1213">
          <cell r="B1213">
            <v>0</v>
          </cell>
          <cell r="C1213" t="str">
            <v>MUTI TAGUM 3</v>
          </cell>
          <cell r="D1213">
            <v>1</v>
          </cell>
        </row>
        <row r="1214">
          <cell r="B1214">
            <v>0</v>
          </cell>
          <cell r="C1214" t="str">
            <v>MUTI ECOLAND</v>
          </cell>
          <cell r="D1214">
            <v>1</v>
          </cell>
        </row>
        <row r="1215">
          <cell r="B1215">
            <v>0</v>
          </cell>
          <cell r="C1215" t="str">
            <v>MUTI SAN FRANCISCO</v>
          </cell>
          <cell r="D1215">
            <v>1</v>
          </cell>
        </row>
        <row r="1216">
          <cell r="B1216">
            <v>0</v>
          </cell>
          <cell r="C1216" t="str">
            <v>MUTI SURALLAH</v>
          </cell>
          <cell r="D1216">
            <v>1</v>
          </cell>
        </row>
        <row r="1217">
          <cell r="B1217">
            <v>0</v>
          </cell>
          <cell r="C1217" t="str">
            <v>MUTI TACURONG</v>
          </cell>
          <cell r="D1217">
            <v>1</v>
          </cell>
        </row>
        <row r="1218">
          <cell r="B1218">
            <v>0</v>
          </cell>
          <cell r="C1218" t="str">
            <v>MUTI PANABO</v>
          </cell>
          <cell r="D1218">
            <v>1</v>
          </cell>
        </row>
        <row r="1219">
          <cell r="B1219">
            <v>0</v>
          </cell>
          <cell r="C1219" t="str">
            <v>GREATWALL</v>
          </cell>
          <cell r="D1219">
            <v>1</v>
          </cell>
        </row>
        <row r="1220">
          <cell r="B1220">
            <v>0</v>
          </cell>
          <cell r="C1220" t="str">
            <v>MUTI LAPASAN</v>
          </cell>
          <cell r="D1220">
            <v>1</v>
          </cell>
        </row>
        <row r="1221">
          <cell r="B1221">
            <v>0</v>
          </cell>
          <cell r="C1221" t="str">
            <v>MUTI POLOMOLOK</v>
          </cell>
          <cell r="D1221">
            <v>1</v>
          </cell>
        </row>
        <row r="1222">
          <cell r="B1222">
            <v>0</v>
          </cell>
          <cell r="C1222" t="str">
            <v>MUTI SAN FRANCISCO</v>
          </cell>
          <cell r="D1222">
            <v>1</v>
          </cell>
        </row>
        <row r="1223">
          <cell r="B1223">
            <v>0</v>
          </cell>
          <cell r="C1223" t="str">
            <v>MUTI SURIGAO</v>
          </cell>
          <cell r="D1223">
            <v>1</v>
          </cell>
        </row>
        <row r="1224">
          <cell r="B1224">
            <v>0</v>
          </cell>
          <cell r="C1224" t="str">
            <v>MUTI CABADBARAN</v>
          </cell>
          <cell r="D1224">
            <v>1</v>
          </cell>
        </row>
        <row r="1225">
          <cell r="B1225">
            <v>0</v>
          </cell>
          <cell r="C1225" t="str">
            <v>MUTI TAGUM 1</v>
          </cell>
          <cell r="D1225">
            <v>2</v>
          </cell>
        </row>
        <row r="1226">
          <cell r="B1226">
            <v>0</v>
          </cell>
          <cell r="C1226" t="str">
            <v>MUTI BATANGAS</v>
          </cell>
          <cell r="D1226">
            <v>1</v>
          </cell>
        </row>
        <row r="1227">
          <cell r="B1227">
            <v>0</v>
          </cell>
          <cell r="C1227" t="str">
            <v>MUTI BUTUAN</v>
          </cell>
          <cell r="D1227">
            <v>1</v>
          </cell>
        </row>
        <row r="1228">
          <cell r="B1228">
            <v>0</v>
          </cell>
          <cell r="C1228" t="str">
            <v>MUTI CALAMBA</v>
          </cell>
          <cell r="D1228">
            <v>1</v>
          </cell>
        </row>
        <row r="1229">
          <cell r="B1229">
            <v>0</v>
          </cell>
          <cell r="C1229" t="str">
            <v>MUTI STO. TOMAS</v>
          </cell>
          <cell r="D1229">
            <v>2</v>
          </cell>
        </row>
        <row r="1230">
          <cell r="B1230">
            <v>0</v>
          </cell>
          <cell r="C1230" t="str">
            <v>MUTI SURIGAO</v>
          </cell>
          <cell r="D1230">
            <v>1</v>
          </cell>
        </row>
        <row r="1231">
          <cell r="B1231">
            <v>0</v>
          </cell>
          <cell r="C1231" t="str">
            <v>GREATWALL</v>
          </cell>
          <cell r="D1231">
            <v>2</v>
          </cell>
        </row>
        <row r="1232">
          <cell r="B1232">
            <v>0</v>
          </cell>
          <cell r="C1232" t="str">
            <v>MUTI BUTUAN</v>
          </cell>
          <cell r="D1232">
            <v>1</v>
          </cell>
        </row>
        <row r="1233">
          <cell r="B1233">
            <v>0</v>
          </cell>
          <cell r="C1233" t="str">
            <v>MUTI ISULAN</v>
          </cell>
          <cell r="D1233">
            <v>1</v>
          </cell>
        </row>
        <row r="1234">
          <cell r="B1234">
            <v>0</v>
          </cell>
          <cell r="C1234" t="str">
            <v>MUTI QUEZON</v>
          </cell>
          <cell r="D1234">
            <v>1</v>
          </cell>
        </row>
        <row r="1235">
          <cell r="B1235">
            <v>0</v>
          </cell>
          <cell r="C1235" t="str">
            <v>MUTI STO. TOMAS</v>
          </cell>
          <cell r="D1235">
            <v>1</v>
          </cell>
        </row>
        <row r="1236">
          <cell r="B1236">
            <v>0</v>
          </cell>
          <cell r="C1236" t="str">
            <v>MUTI TUPI</v>
          </cell>
          <cell r="D1236">
            <v>1</v>
          </cell>
        </row>
        <row r="1237">
          <cell r="B1237">
            <v>0</v>
          </cell>
          <cell r="C1237" t="str">
            <v>MUTI VALENCIA</v>
          </cell>
          <cell r="D1237">
            <v>1</v>
          </cell>
        </row>
        <row r="1238">
          <cell r="B1238">
            <v>0</v>
          </cell>
          <cell r="C1238" t="str">
            <v>MUTI CABADBARAN</v>
          </cell>
          <cell r="D1238">
            <v>1</v>
          </cell>
        </row>
        <row r="1239">
          <cell r="B1239">
            <v>0</v>
          </cell>
          <cell r="C1239" t="str">
            <v>MUTI CATALUNAN GRANDE</v>
          </cell>
          <cell r="D1239">
            <v>1</v>
          </cell>
        </row>
        <row r="1240">
          <cell r="B1240">
            <v>0</v>
          </cell>
          <cell r="C1240" t="str">
            <v>MUTI OZAMIZ</v>
          </cell>
          <cell r="D1240">
            <v>1</v>
          </cell>
        </row>
        <row r="1241">
          <cell r="B1241">
            <v>0</v>
          </cell>
          <cell r="C1241" t="str">
            <v>MUTI PROSPERIDAD</v>
          </cell>
          <cell r="D1241">
            <v>1</v>
          </cell>
        </row>
        <row r="1242">
          <cell r="B1242">
            <v>0</v>
          </cell>
          <cell r="C1242" t="str">
            <v>MUTI TAGUM 3</v>
          </cell>
          <cell r="D1242">
            <v>1</v>
          </cell>
        </row>
        <row r="1243">
          <cell r="B1243">
            <v>0</v>
          </cell>
          <cell r="C1243" t="str">
            <v>GREATWALL</v>
          </cell>
          <cell r="D1243">
            <v>3</v>
          </cell>
        </row>
        <row r="1244">
          <cell r="B1244">
            <v>0</v>
          </cell>
          <cell r="C1244" t="str">
            <v>MUTI ALABEL</v>
          </cell>
          <cell r="D1244">
            <v>1</v>
          </cell>
        </row>
        <row r="1245">
          <cell r="B1245">
            <v>0</v>
          </cell>
          <cell r="C1245" t="str">
            <v>MUTI NABUNTURAN</v>
          </cell>
          <cell r="D1245">
            <v>1</v>
          </cell>
        </row>
        <row r="1246">
          <cell r="B1246">
            <v>0</v>
          </cell>
          <cell r="C1246" t="str">
            <v>MUTI POLOMOLOK</v>
          </cell>
          <cell r="D1246">
            <v>1</v>
          </cell>
        </row>
        <row r="1247">
          <cell r="B1247">
            <v>0</v>
          </cell>
          <cell r="C1247" t="str">
            <v>MUTI STO. TOMAS</v>
          </cell>
          <cell r="D1247">
            <v>1</v>
          </cell>
        </row>
        <row r="1248">
          <cell r="B1248">
            <v>0</v>
          </cell>
          <cell r="C1248" t="str">
            <v>GREATWALL</v>
          </cell>
          <cell r="D1248">
            <v>3</v>
          </cell>
        </row>
        <row r="1249">
          <cell r="B1249">
            <v>0</v>
          </cell>
          <cell r="C1249" t="str">
            <v>MUTI STO. TOMAS</v>
          </cell>
          <cell r="D1249">
            <v>1</v>
          </cell>
        </row>
        <row r="1250">
          <cell r="B1250">
            <v>0</v>
          </cell>
          <cell r="C1250" t="str">
            <v>MUTI TAGUM 3</v>
          </cell>
          <cell r="D1250">
            <v>2</v>
          </cell>
        </row>
        <row r="1251">
          <cell r="B1251">
            <v>0</v>
          </cell>
          <cell r="C1251" t="str">
            <v>GREATWALL</v>
          </cell>
          <cell r="D1251">
            <v>4</v>
          </cell>
        </row>
        <row r="1252">
          <cell r="B1252">
            <v>0</v>
          </cell>
          <cell r="C1252" t="str">
            <v>MUTI BATANGAS</v>
          </cell>
          <cell r="D1252">
            <v>2</v>
          </cell>
        </row>
        <row r="1253">
          <cell r="B1253">
            <v>0</v>
          </cell>
          <cell r="C1253" t="str">
            <v>MUTI CALAMBA</v>
          </cell>
          <cell r="D1253">
            <v>1</v>
          </cell>
        </row>
        <row r="1254">
          <cell r="B1254">
            <v>0</v>
          </cell>
          <cell r="C1254" t="str">
            <v>MUTI QUEZON</v>
          </cell>
          <cell r="D1254">
            <v>1</v>
          </cell>
        </row>
        <row r="1255">
          <cell r="B1255">
            <v>0</v>
          </cell>
          <cell r="C1255" t="str">
            <v>MUTI STO. TOMAS</v>
          </cell>
          <cell r="D1255">
            <v>2</v>
          </cell>
        </row>
        <row r="1256">
          <cell r="B1256">
            <v>0</v>
          </cell>
          <cell r="C1256" t="str">
            <v>MUTI SURALLAH</v>
          </cell>
          <cell r="D1256">
            <v>1</v>
          </cell>
        </row>
        <row r="1257">
          <cell r="B1257">
            <v>0</v>
          </cell>
          <cell r="C1257" t="str">
            <v>MUTI 3S</v>
          </cell>
          <cell r="D1257">
            <v>1</v>
          </cell>
        </row>
        <row r="1258">
          <cell r="B1258">
            <v>0</v>
          </cell>
          <cell r="C1258" t="str">
            <v>MUTI TAGUM 3</v>
          </cell>
          <cell r="D1258">
            <v>1</v>
          </cell>
        </row>
        <row r="1259">
          <cell r="B1259">
            <v>0</v>
          </cell>
          <cell r="C1259" t="str">
            <v>GREATWALL</v>
          </cell>
          <cell r="D1259">
            <v>4</v>
          </cell>
        </row>
        <row r="1260">
          <cell r="B1260">
            <v>0</v>
          </cell>
          <cell r="C1260" t="str">
            <v>MUTI BANSALAN</v>
          </cell>
          <cell r="D1260">
            <v>1</v>
          </cell>
        </row>
        <row r="1261">
          <cell r="B1261">
            <v>0</v>
          </cell>
          <cell r="C1261" t="str">
            <v>MUTI BATANGAS</v>
          </cell>
          <cell r="D1261">
            <v>1</v>
          </cell>
        </row>
        <row r="1262">
          <cell r="B1262">
            <v>0</v>
          </cell>
          <cell r="C1262" t="str">
            <v>MUTI BUTUAN</v>
          </cell>
          <cell r="D1262">
            <v>2</v>
          </cell>
        </row>
        <row r="1263">
          <cell r="B1263">
            <v>0</v>
          </cell>
          <cell r="C1263" t="str">
            <v>MUTI DIGOS</v>
          </cell>
          <cell r="D1263">
            <v>1</v>
          </cell>
        </row>
        <row r="1264">
          <cell r="B1264">
            <v>0</v>
          </cell>
          <cell r="C1264" t="str">
            <v>MUTI DON CARLOS</v>
          </cell>
          <cell r="D1264">
            <v>3</v>
          </cell>
        </row>
        <row r="1265">
          <cell r="B1265">
            <v>0</v>
          </cell>
          <cell r="C1265" t="str">
            <v>MUTI KABACAN</v>
          </cell>
          <cell r="D1265">
            <v>2</v>
          </cell>
        </row>
        <row r="1266">
          <cell r="B1266">
            <v>0</v>
          </cell>
          <cell r="C1266" t="str">
            <v>MUTI KIDAPAWAN</v>
          </cell>
          <cell r="D1266">
            <v>1</v>
          </cell>
        </row>
        <row r="1267">
          <cell r="B1267">
            <v>0</v>
          </cell>
          <cell r="C1267" t="str">
            <v>MUTI MALUNGON</v>
          </cell>
          <cell r="D1267">
            <v>1</v>
          </cell>
        </row>
        <row r="1268">
          <cell r="B1268">
            <v>0</v>
          </cell>
          <cell r="C1268" t="str">
            <v>MUTI MARBEL-MC</v>
          </cell>
          <cell r="D1268">
            <v>1</v>
          </cell>
        </row>
        <row r="1269">
          <cell r="B1269">
            <v>0</v>
          </cell>
          <cell r="C1269" t="str">
            <v>MUTI MLANG</v>
          </cell>
          <cell r="D1269">
            <v>3</v>
          </cell>
        </row>
        <row r="1270">
          <cell r="B1270">
            <v>0</v>
          </cell>
          <cell r="C1270" t="str">
            <v>MUTI POLOMOLOK</v>
          </cell>
          <cell r="D1270">
            <v>3</v>
          </cell>
        </row>
        <row r="1271">
          <cell r="B1271">
            <v>0</v>
          </cell>
          <cell r="C1271" t="str">
            <v>MUTI QUEZON</v>
          </cell>
          <cell r="D1271">
            <v>4</v>
          </cell>
        </row>
        <row r="1272">
          <cell r="B1272">
            <v>0</v>
          </cell>
          <cell r="C1272" t="str">
            <v>MUTI SAN FRANCISCO</v>
          </cell>
          <cell r="D1272">
            <v>2</v>
          </cell>
        </row>
        <row r="1273">
          <cell r="B1273">
            <v>0</v>
          </cell>
          <cell r="C1273" t="str">
            <v>MUTI SURALLAH</v>
          </cell>
          <cell r="D1273">
            <v>2</v>
          </cell>
        </row>
        <row r="1274">
          <cell r="B1274">
            <v>0</v>
          </cell>
          <cell r="C1274" t="str">
            <v>MUTI TUPI</v>
          </cell>
          <cell r="D1274">
            <v>1</v>
          </cell>
        </row>
        <row r="1275">
          <cell r="B1275">
            <v>0</v>
          </cell>
          <cell r="C1275" t="str">
            <v>MUTI 3S</v>
          </cell>
          <cell r="D1275">
            <v>5</v>
          </cell>
        </row>
        <row r="1276">
          <cell r="B1276">
            <v>0</v>
          </cell>
          <cell r="C1276" t="str">
            <v>MUTI BAYUGAN</v>
          </cell>
          <cell r="D1276">
            <v>2</v>
          </cell>
        </row>
        <row r="1277">
          <cell r="B1277">
            <v>0</v>
          </cell>
          <cell r="C1277" t="str">
            <v>MUTI BULUA</v>
          </cell>
          <cell r="D1277">
            <v>1</v>
          </cell>
        </row>
        <row r="1278">
          <cell r="B1278">
            <v>0</v>
          </cell>
          <cell r="C1278" t="str">
            <v>MUTI CABADBARAN</v>
          </cell>
          <cell r="D1278">
            <v>2</v>
          </cell>
        </row>
        <row r="1279">
          <cell r="B1279">
            <v>0</v>
          </cell>
          <cell r="C1279" t="str">
            <v>MUTI PROSPERIDAD</v>
          </cell>
          <cell r="D1279">
            <v>2</v>
          </cell>
        </row>
        <row r="1280">
          <cell r="B1280">
            <v>0</v>
          </cell>
          <cell r="C1280" t="str">
            <v>MUTI TAGUM 1</v>
          </cell>
          <cell r="D1280">
            <v>2</v>
          </cell>
        </row>
        <row r="1281">
          <cell r="B1281">
            <v>0</v>
          </cell>
          <cell r="C1281" t="str">
            <v>MUTI TAGUM 2</v>
          </cell>
          <cell r="D1281">
            <v>1</v>
          </cell>
        </row>
        <row r="1282">
          <cell r="B1282">
            <v>0</v>
          </cell>
          <cell r="C1282" t="str">
            <v>GREATWALL</v>
          </cell>
          <cell r="D1282">
            <v>1</v>
          </cell>
        </row>
        <row r="1283">
          <cell r="B1283">
            <v>0</v>
          </cell>
          <cell r="C1283" t="str">
            <v>MUTI ALABEL</v>
          </cell>
          <cell r="D1283">
            <v>1</v>
          </cell>
        </row>
        <row r="1284">
          <cell r="B1284">
            <v>0</v>
          </cell>
          <cell r="C1284" t="str">
            <v>MUTI BANGA</v>
          </cell>
          <cell r="D1284">
            <v>1</v>
          </cell>
        </row>
        <row r="1285">
          <cell r="B1285">
            <v>0</v>
          </cell>
          <cell r="C1285" t="str">
            <v>MUTI BANSALAN</v>
          </cell>
          <cell r="D1285">
            <v>2</v>
          </cell>
        </row>
        <row r="1286">
          <cell r="B1286">
            <v>0</v>
          </cell>
          <cell r="C1286" t="str">
            <v>MUTI CALAMBA</v>
          </cell>
          <cell r="D1286">
            <v>1</v>
          </cell>
        </row>
        <row r="1287">
          <cell r="B1287">
            <v>0</v>
          </cell>
          <cell r="C1287" t="str">
            <v>MUTI DIGOS</v>
          </cell>
          <cell r="D1287">
            <v>2</v>
          </cell>
        </row>
        <row r="1288">
          <cell r="B1288">
            <v>0</v>
          </cell>
          <cell r="C1288" t="str">
            <v>MUTI ISULAN</v>
          </cell>
          <cell r="D1288">
            <v>1</v>
          </cell>
        </row>
        <row r="1289">
          <cell r="B1289">
            <v>0</v>
          </cell>
          <cell r="C1289" t="str">
            <v>MUTI KIDAPAWAN</v>
          </cell>
          <cell r="D1289">
            <v>1</v>
          </cell>
        </row>
        <row r="1290">
          <cell r="B1290">
            <v>0</v>
          </cell>
          <cell r="C1290" t="str">
            <v>MUTI LAPASAN</v>
          </cell>
          <cell r="D1290">
            <v>2</v>
          </cell>
        </row>
        <row r="1291">
          <cell r="B1291">
            <v>0</v>
          </cell>
          <cell r="C1291" t="str">
            <v>MUTI MALUNGON</v>
          </cell>
          <cell r="D1291">
            <v>2</v>
          </cell>
        </row>
        <row r="1292">
          <cell r="B1292">
            <v>0</v>
          </cell>
          <cell r="C1292" t="str">
            <v>MUTI MIDSAYAP</v>
          </cell>
          <cell r="D1292">
            <v>1</v>
          </cell>
        </row>
        <row r="1293">
          <cell r="B1293">
            <v>0</v>
          </cell>
          <cell r="C1293" t="str">
            <v>MUTI MLANG</v>
          </cell>
          <cell r="D1293">
            <v>1</v>
          </cell>
        </row>
        <row r="1294">
          <cell r="B1294">
            <v>0</v>
          </cell>
          <cell r="C1294" t="str">
            <v>MUTI POLOMOLOK</v>
          </cell>
          <cell r="D1294">
            <v>3</v>
          </cell>
        </row>
        <row r="1295">
          <cell r="B1295">
            <v>0</v>
          </cell>
          <cell r="C1295" t="str">
            <v>MUTI SAN FRANCISCO</v>
          </cell>
          <cell r="D1295">
            <v>1</v>
          </cell>
        </row>
        <row r="1296">
          <cell r="B1296">
            <v>0</v>
          </cell>
          <cell r="C1296" t="str">
            <v>MUTI SURIGAO</v>
          </cell>
          <cell r="D1296">
            <v>3</v>
          </cell>
        </row>
        <row r="1297">
          <cell r="B1297">
            <v>0</v>
          </cell>
          <cell r="C1297" t="str">
            <v>MUTI TACURONG</v>
          </cell>
          <cell r="D1297">
            <v>1</v>
          </cell>
        </row>
        <row r="1298">
          <cell r="B1298">
            <v>0</v>
          </cell>
          <cell r="C1298" t="str">
            <v>MUTI CABADBARAN</v>
          </cell>
          <cell r="D1298">
            <v>1</v>
          </cell>
        </row>
        <row r="1299">
          <cell r="B1299">
            <v>0</v>
          </cell>
          <cell r="C1299" t="str">
            <v>MUTI CABANTIAN</v>
          </cell>
          <cell r="D1299">
            <v>2</v>
          </cell>
        </row>
        <row r="1300">
          <cell r="B1300">
            <v>0</v>
          </cell>
          <cell r="C1300" t="str">
            <v>MUTI CATALUNAN GRANDE</v>
          </cell>
          <cell r="D1300">
            <v>1</v>
          </cell>
        </row>
        <row r="1301">
          <cell r="B1301">
            <v>0</v>
          </cell>
          <cell r="C1301" t="str">
            <v>MUTI PROSPERIDAD</v>
          </cell>
          <cell r="D1301">
            <v>1</v>
          </cell>
        </row>
        <row r="1302">
          <cell r="B1302">
            <v>0</v>
          </cell>
          <cell r="C1302" t="str">
            <v>MUTI SAMAL</v>
          </cell>
          <cell r="D1302">
            <v>2</v>
          </cell>
        </row>
        <row r="1303">
          <cell r="B1303">
            <v>0</v>
          </cell>
          <cell r="C1303" t="str">
            <v>GREATWALL</v>
          </cell>
          <cell r="D1303">
            <v>13</v>
          </cell>
        </row>
        <row r="1304">
          <cell r="B1304">
            <v>0</v>
          </cell>
          <cell r="C1304" t="str">
            <v>MUTI DIGOS</v>
          </cell>
          <cell r="D1304">
            <v>3</v>
          </cell>
        </row>
        <row r="1305">
          <cell r="B1305">
            <v>0</v>
          </cell>
          <cell r="C1305" t="str">
            <v>MUTI DON CARLOS</v>
          </cell>
          <cell r="D1305">
            <v>1</v>
          </cell>
        </row>
        <row r="1306">
          <cell r="B1306">
            <v>0</v>
          </cell>
          <cell r="C1306" t="str">
            <v>MUTI ECOLAND</v>
          </cell>
          <cell r="D1306">
            <v>4</v>
          </cell>
        </row>
        <row r="1307">
          <cell r="B1307">
            <v>0</v>
          </cell>
          <cell r="C1307" t="str">
            <v>MUTI LAPASAN</v>
          </cell>
          <cell r="D1307">
            <v>2</v>
          </cell>
        </row>
        <row r="1308">
          <cell r="B1308">
            <v>0</v>
          </cell>
          <cell r="C1308" t="str">
            <v>MUTI MANOLO</v>
          </cell>
          <cell r="D1308">
            <v>2</v>
          </cell>
        </row>
        <row r="1309">
          <cell r="B1309">
            <v>0</v>
          </cell>
          <cell r="C1309" t="str">
            <v>MUTI MARBEL-MC</v>
          </cell>
          <cell r="D1309">
            <v>1</v>
          </cell>
        </row>
        <row r="1310">
          <cell r="B1310">
            <v>0</v>
          </cell>
          <cell r="C1310" t="str">
            <v>MUTI MIDSAYAP</v>
          </cell>
          <cell r="D1310">
            <v>1</v>
          </cell>
        </row>
        <row r="1311">
          <cell r="B1311">
            <v>0</v>
          </cell>
          <cell r="C1311" t="str">
            <v>MUTI NABUNTURAN</v>
          </cell>
          <cell r="D1311">
            <v>3</v>
          </cell>
        </row>
        <row r="1312">
          <cell r="B1312">
            <v>0</v>
          </cell>
          <cell r="C1312" t="str">
            <v>MUTI SURALLAH</v>
          </cell>
          <cell r="D1312">
            <v>1</v>
          </cell>
        </row>
        <row r="1313">
          <cell r="B1313">
            <v>0</v>
          </cell>
          <cell r="C1313" t="str">
            <v>MUTI OZAMIZ</v>
          </cell>
          <cell r="D1313">
            <v>2</v>
          </cell>
        </row>
        <row r="1314">
          <cell r="B1314">
            <v>0</v>
          </cell>
          <cell r="C1314" t="str">
            <v>MUTI PROSPERIDAD</v>
          </cell>
          <cell r="D1314">
            <v>1</v>
          </cell>
        </row>
        <row r="1315">
          <cell r="B1315">
            <v>0</v>
          </cell>
          <cell r="C1315" t="str">
            <v>MUTI SAMAL</v>
          </cell>
          <cell r="D1315">
            <v>2</v>
          </cell>
        </row>
        <row r="1316">
          <cell r="B1316">
            <v>0</v>
          </cell>
          <cell r="C1316" t="str">
            <v>MUTI TAGUM 1</v>
          </cell>
          <cell r="D1316">
            <v>1</v>
          </cell>
        </row>
        <row r="1317">
          <cell r="B1317">
            <v>0</v>
          </cell>
          <cell r="C1317" t="str">
            <v>MUTI TAGUM 3</v>
          </cell>
          <cell r="D1317">
            <v>5</v>
          </cell>
        </row>
        <row r="1318">
          <cell r="B1318">
            <v>0</v>
          </cell>
          <cell r="C1318" t="str">
            <v>MUTI ALABEL</v>
          </cell>
          <cell r="D1318">
            <v>2</v>
          </cell>
        </row>
        <row r="1319">
          <cell r="B1319">
            <v>0</v>
          </cell>
          <cell r="C1319" t="str">
            <v>MUTI BANSALAN</v>
          </cell>
          <cell r="D1319">
            <v>1</v>
          </cell>
        </row>
        <row r="1320">
          <cell r="B1320">
            <v>0</v>
          </cell>
          <cell r="C1320" t="str">
            <v>MUTI BATANGAS</v>
          </cell>
          <cell r="D1320">
            <v>1</v>
          </cell>
        </row>
        <row r="1321">
          <cell r="B1321">
            <v>0</v>
          </cell>
          <cell r="C1321" t="str">
            <v>MUTI BUTUAN</v>
          </cell>
          <cell r="D1321">
            <v>1</v>
          </cell>
        </row>
        <row r="1322">
          <cell r="B1322">
            <v>0</v>
          </cell>
          <cell r="C1322" t="str">
            <v>MUTI ECOLAND</v>
          </cell>
          <cell r="D1322">
            <v>1</v>
          </cell>
        </row>
        <row r="1323">
          <cell r="B1323">
            <v>0</v>
          </cell>
          <cell r="C1323" t="str">
            <v>MUTI ISULAN</v>
          </cell>
          <cell r="D1323">
            <v>3</v>
          </cell>
        </row>
        <row r="1324">
          <cell r="B1324">
            <v>0</v>
          </cell>
          <cell r="C1324" t="str">
            <v>MUTI KIDAPAWAN</v>
          </cell>
          <cell r="D1324">
            <v>1</v>
          </cell>
        </row>
        <row r="1325">
          <cell r="B1325">
            <v>0</v>
          </cell>
          <cell r="C1325" t="str">
            <v>MUTI MIDSAYAP</v>
          </cell>
          <cell r="D1325">
            <v>1</v>
          </cell>
        </row>
        <row r="1326">
          <cell r="B1326">
            <v>0</v>
          </cell>
          <cell r="C1326" t="str">
            <v>MUTI MLANG</v>
          </cell>
          <cell r="D1326">
            <v>1</v>
          </cell>
        </row>
        <row r="1327">
          <cell r="B1327">
            <v>0</v>
          </cell>
          <cell r="C1327" t="str">
            <v>MUTI POLOMOLOK</v>
          </cell>
          <cell r="D1327">
            <v>1</v>
          </cell>
        </row>
        <row r="1328">
          <cell r="B1328">
            <v>0</v>
          </cell>
          <cell r="C1328" t="str">
            <v>MUTI SURIGAO</v>
          </cell>
          <cell r="D1328">
            <v>2</v>
          </cell>
        </row>
        <row r="1329">
          <cell r="B1329">
            <v>0</v>
          </cell>
          <cell r="C1329" t="str">
            <v>MUTI 3S</v>
          </cell>
          <cell r="D1329">
            <v>2</v>
          </cell>
        </row>
        <row r="1330">
          <cell r="B1330">
            <v>0</v>
          </cell>
          <cell r="C1330" t="str">
            <v>MUTI BAYUGAN</v>
          </cell>
          <cell r="D1330">
            <v>2</v>
          </cell>
        </row>
        <row r="1331">
          <cell r="B1331">
            <v>0</v>
          </cell>
          <cell r="C1331" t="str">
            <v>MUTI BULUA</v>
          </cell>
          <cell r="D1331">
            <v>1</v>
          </cell>
        </row>
        <row r="1332">
          <cell r="B1332">
            <v>0</v>
          </cell>
          <cell r="C1332" t="str">
            <v>MUTI CABADBARAN</v>
          </cell>
          <cell r="D1332">
            <v>2</v>
          </cell>
        </row>
        <row r="1333">
          <cell r="B1333">
            <v>0</v>
          </cell>
          <cell r="C1333" t="str">
            <v>MUTI CABANTIAN</v>
          </cell>
          <cell r="D1333">
            <v>1</v>
          </cell>
        </row>
        <row r="1334">
          <cell r="B1334">
            <v>0</v>
          </cell>
          <cell r="C1334" t="str">
            <v>MUTI CATALUNAN GRANDE</v>
          </cell>
          <cell r="D1334">
            <v>1</v>
          </cell>
        </row>
        <row r="1335">
          <cell r="B1335">
            <v>0</v>
          </cell>
          <cell r="C1335" t="str">
            <v>MUTI SAMAL</v>
          </cell>
          <cell r="D1335">
            <v>2</v>
          </cell>
        </row>
        <row r="1336">
          <cell r="B1336">
            <v>0</v>
          </cell>
          <cell r="C1336" t="str">
            <v>MUTI TAGUM 2</v>
          </cell>
          <cell r="D1336">
            <v>2</v>
          </cell>
        </row>
        <row r="1337">
          <cell r="B1337">
            <v>0</v>
          </cell>
          <cell r="C1337" t="str">
            <v>MUTI BATANGAS</v>
          </cell>
          <cell r="D1337">
            <v>1</v>
          </cell>
        </row>
        <row r="1338">
          <cell r="B1338">
            <v>0</v>
          </cell>
          <cell r="C1338" t="str">
            <v>MUTI POLOMOLOK</v>
          </cell>
          <cell r="D1338">
            <v>1</v>
          </cell>
        </row>
        <row r="1339">
          <cell r="B1339">
            <v>0</v>
          </cell>
          <cell r="C1339" t="str">
            <v>MUTI STO. TOMAS</v>
          </cell>
          <cell r="D1339">
            <v>1</v>
          </cell>
        </row>
        <row r="1340">
          <cell r="B1340">
            <v>0</v>
          </cell>
          <cell r="C1340" t="str">
            <v>MUTI TUPI</v>
          </cell>
          <cell r="D1340">
            <v>1</v>
          </cell>
        </row>
        <row r="1341">
          <cell r="B1341">
            <v>0</v>
          </cell>
          <cell r="C1341" t="str">
            <v>MUTI PANABO</v>
          </cell>
          <cell r="D1341">
            <v>1</v>
          </cell>
        </row>
        <row r="1342">
          <cell r="B1342">
            <v>0</v>
          </cell>
          <cell r="C1342" t="str">
            <v>GREATWALL</v>
          </cell>
          <cell r="D1342">
            <v>8</v>
          </cell>
        </row>
        <row r="1343">
          <cell r="B1343">
            <v>0</v>
          </cell>
          <cell r="C1343" t="str">
            <v>MUTI BATANGAS</v>
          </cell>
          <cell r="D1343">
            <v>2</v>
          </cell>
        </row>
        <row r="1344">
          <cell r="B1344">
            <v>0</v>
          </cell>
          <cell r="C1344" t="str">
            <v>MUTI CALAMBA</v>
          </cell>
          <cell r="D1344">
            <v>1</v>
          </cell>
        </row>
        <row r="1345">
          <cell r="B1345">
            <v>0</v>
          </cell>
          <cell r="C1345" t="str">
            <v>MUTI SURALLAH</v>
          </cell>
          <cell r="D1345">
            <v>1</v>
          </cell>
        </row>
        <row r="1346">
          <cell r="B1346">
            <v>0</v>
          </cell>
          <cell r="C1346" t="str">
            <v>MUTI 3S</v>
          </cell>
          <cell r="D1346">
            <v>1</v>
          </cell>
        </row>
        <row r="1347">
          <cell r="B1347">
            <v>0</v>
          </cell>
          <cell r="C1347" t="str">
            <v>MUTI TAGUM 1</v>
          </cell>
          <cell r="D1347">
            <v>2</v>
          </cell>
        </row>
        <row r="1348">
          <cell r="B1348">
            <v>0</v>
          </cell>
          <cell r="C1348" t="str">
            <v>MUTI STO. TOMAS</v>
          </cell>
          <cell r="D1348">
            <v>1</v>
          </cell>
        </row>
        <row r="1349">
          <cell r="B1349">
            <v>0</v>
          </cell>
          <cell r="C1349" t="str">
            <v>MUTI BATANGAS</v>
          </cell>
          <cell r="D1349">
            <v>1</v>
          </cell>
        </row>
        <row r="1350">
          <cell r="B1350">
            <v>0</v>
          </cell>
          <cell r="C1350" t="str">
            <v>MUTI STO. TOMAS</v>
          </cell>
          <cell r="D1350">
            <v>1</v>
          </cell>
        </row>
        <row r="1351">
          <cell r="B1351">
            <v>0</v>
          </cell>
          <cell r="C1351" t="str">
            <v>MUTI STO. TOMAS</v>
          </cell>
          <cell r="D1351">
            <v>1</v>
          </cell>
        </row>
        <row r="1352">
          <cell r="B1352">
            <v>0</v>
          </cell>
          <cell r="C1352" t="str">
            <v>GREATWALL</v>
          </cell>
          <cell r="D1352">
            <v>5</v>
          </cell>
        </row>
        <row r="1353">
          <cell r="B1353">
            <v>0</v>
          </cell>
          <cell r="C1353" t="str">
            <v>MUTI SURALLAH</v>
          </cell>
          <cell r="D1353">
            <v>1</v>
          </cell>
        </row>
        <row r="1354">
          <cell r="B1354">
            <v>0</v>
          </cell>
          <cell r="C1354" t="str">
            <v>MUTI 3S</v>
          </cell>
          <cell r="D1354">
            <v>1</v>
          </cell>
        </row>
        <row r="1355">
          <cell r="B1355">
            <v>0</v>
          </cell>
          <cell r="C1355" t="str">
            <v>GREATWALL</v>
          </cell>
          <cell r="D1355">
            <v>3</v>
          </cell>
        </row>
        <row r="1356">
          <cell r="B1356">
            <v>0</v>
          </cell>
          <cell r="C1356" t="str">
            <v>MUTI BATANGAS</v>
          </cell>
          <cell r="D1356">
            <v>1</v>
          </cell>
        </row>
        <row r="1357">
          <cell r="B1357">
            <v>0</v>
          </cell>
          <cell r="C1357" t="str">
            <v>MUTI ECOLAND</v>
          </cell>
          <cell r="D1357">
            <v>1</v>
          </cell>
        </row>
        <row r="1358">
          <cell r="B1358">
            <v>0</v>
          </cell>
          <cell r="C1358" t="str">
            <v>GREATWALL</v>
          </cell>
          <cell r="D1358">
            <v>5</v>
          </cell>
        </row>
        <row r="1359">
          <cell r="B1359">
            <v>0</v>
          </cell>
          <cell r="C1359" t="str">
            <v>MUTI DIGOS</v>
          </cell>
          <cell r="D1359">
            <v>1</v>
          </cell>
        </row>
        <row r="1360">
          <cell r="B1360">
            <v>0</v>
          </cell>
          <cell r="C1360" t="str">
            <v>MUTI KIDAPAWAN</v>
          </cell>
          <cell r="D1360">
            <v>2</v>
          </cell>
        </row>
        <row r="1361">
          <cell r="B1361">
            <v>0</v>
          </cell>
          <cell r="C1361" t="str">
            <v>MUTI MALUNGON</v>
          </cell>
          <cell r="D1361">
            <v>2</v>
          </cell>
        </row>
        <row r="1362">
          <cell r="B1362">
            <v>0</v>
          </cell>
          <cell r="C1362" t="str">
            <v>MUTI MIDSAYAP</v>
          </cell>
          <cell r="D1362">
            <v>1</v>
          </cell>
        </row>
        <row r="1363">
          <cell r="B1363">
            <v>0</v>
          </cell>
          <cell r="C1363" t="str">
            <v>MUTI POLOMOLOK</v>
          </cell>
          <cell r="D1363">
            <v>1</v>
          </cell>
        </row>
        <row r="1364">
          <cell r="B1364">
            <v>0</v>
          </cell>
          <cell r="C1364" t="str">
            <v>MUTI SAN FRANCISCO</v>
          </cell>
          <cell r="D1364">
            <v>1</v>
          </cell>
        </row>
        <row r="1365">
          <cell r="B1365">
            <v>0</v>
          </cell>
          <cell r="C1365" t="str">
            <v>MUTI 3S</v>
          </cell>
          <cell r="D1365">
            <v>1</v>
          </cell>
        </row>
        <row r="1366">
          <cell r="B1366">
            <v>0</v>
          </cell>
          <cell r="C1366" t="str">
            <v>MUTI OZAMIZ</v>
          </cell>
          <cell r="D1366">
            <v>1</v>
          </cell>
        </row>
        <row r="1367">
          <cell r="B1367">
            <v>0</v>
          </cell>
          <cell r="C1367" t="str">
            <v>MUTI PROSPERIDAD</v>
          </cell>
          <cell r="D1367">
            <v>1</v>
          </cell>
        </row>
        <row r="1368">
          <cell r="B1368">
            <v>0</v>
          </cell>
          <cell r="C1368" t="str">
            <v>MUTI TAGUM 3</v>
          </cell>
          <cell r="D1368">
            <v>1</v>
          </cell>
        </row>
        <row r="1369">
          <cell r="B1369">
            <v>0</v>
          </cell>
          <cell r="C1369" t="str">
            <v>GREATWALL</v>
          </cell>
          <cell r="D1369">
            <v>3</v>
          </cell>
        </row>
        <row r="1370">
          <cell r="B1370">
            <v>0</v>
          </cell>
          <cell r="C1370" t="str">
            <v>MUTI BUTUAN</v>
          </cell>
          <cell r="D1370">
            <v>2</v>
          </cell>
        </row>
        <row r="1371">
          <cell r="B1371">
            <v>0</v>
          </cell>
          <cell r="C1371" t="str">
            <v>MUTI ISULAN</v>
          </cell>
          <cell r="D1371">
            <v>1</v>
          </cell>
        </row>
        <row r="1372">
          <cell r="B1372">
            <v>0</v>
          </cell>
          <cell r="C1372" t="str">
            <v>MUTI KIDAPAWAN</v>
          </cell>
          <cell r="D1372">
            <v>2</v>
          </cell>
        </row>
        <row r="1373">
          <cell r="B1373">
            <v>0</v>
          </cell>
          <cell r="C1373" t="str">
            <v>MUTI MALUNGON</v>
          </cell>
          <cell r="D1373">
            <v>2</v>
          </cell>
        </row>
        <row r="1374">
          <cell r="B1374">
            <v>0</v>
          </cell>
          <cell r="C1374" t="str">
            <v>MUTI SURALLAH</v>
          </cell>
          <cell r="D1374">
            <v>1</v>
          </cell>
        </row>
        <row r="1375">
          <cell r="B1375">
            <v>0</v>
          </cell>
          <cell r="C1375" t="str">
            <v>MUTI TUPI</v>
          </cell>
          <cell r="D1375">
            <v>1</v>
          </cell>
        </row>
        <row r="1376">
          <cell r="B1376">
            <v>0</v>
          </cell>
          <cell r="C1376" t="str">
            <v>MUTI 3S</v>
          </cell>
          <cell r="D1376">
            <v>2</v>
          </cell>
        </row>
        <row r="1377">
          <cell r="B1377">
            <v>0</v>
          </cell>
          <cell r="C1377" t="str">
            <v>MUTI TAGUM 1</v>
          </cell>
          <cell r="D1377">
            <v>2</v>
          </cell>
        </row>
        <row r="1378">
          <cell r="B1378">
            <v>0</v>
          </cell>
          <cell r="C1378" t="str">
            <v>MUTI TAGUM 2</v>
          </cell>
          <cell r="D1378">
            <v>1</v>
          </cell>
        </row>
        <row r="1379">
          <cell r="B1379">
            <v>0</v>
          </cell>
          <cell r="C1379" t="str">
            <v>MUTI SURALLAH</v>
          </cell>
          <cell r="D1379">
            <v>1</v>
          </cell>
        </row>
        <row r="1380">
          <cell r="B1380">
            <v>0</v>
          </cell>
          <cell r="C1380" t="str">
            <v>MUTI POLOMOLOK</v>
          </cell>
          <cell r="D1380">
            <v>1</v>
          </cell>
        </row>
        <row r="1381">
          <cell r="B1381">
            <v>0</v>
          </cell>
          <cell r="C1381" t="str">
            <v>GREATWALL</v>
          </cell>
          <cell r="D1381">
            <v>6</v>
          </cell>
        </row>
        <row r="1382">
          <cell r="B1382">
            <v>0</v>
          </cell>
          <cell r="C1382" t="str">
            <v>MUTI BATANGAS</v>
          </cell>
          <cell r="D1382">
            <v>3</v>
          </cell>
        </row>
        <row r="1383">
          <cell r="B1383">
            <v>0</v>
          </cell>
          <cell r="C1383" t="str">
            <v>MUTI CALAMBA</v>
          </cell>
          <cell r="D1383">
            <v>1</v>
          </cell>
        </row>
        <row r="1384">
          <cell r="B1384">
            <v>0</v>
          </cell>
          <cell r="C1384" t="str">
            <v>MUTI KIDAPAWAN</v>
          </cell>
          <cell r="D1384">
            <v>1</v>
          </cell>
        </row>
        <row r="1385">
          <cell r="B1385">
            <v>0</v>
          </cell>
          <cell r="C1385" t="str">
            <v>MUTI MARBEL-MC</v>
          </cell>
          <cell r="D1385">
            <v>1</v>
          </cell>
        </row>
        <row r="1386">
          <cell r="B1386">
            <v>0</v>
          </cell>
          <cell r="C1386" t="str">
            <v>MUTI STO. TOMAS</v>
          </cell>
          <cell r="D1386">
            <v>3</v>
          </cell>
        </row>
        <row r="1387">
          <cell r="B1387">
            <v>0</v>
          </cell>
          <cell r="C1387" t="str">
            <v>MUTI 3S</v>
          </cell>
          <cell r="D1387">
            <v>1</v>
          </cell>
        </row>
        <row r="1388">
          <cell r="B1388">
            <v>0</v>
          </cell>
          <cell r="C1388" t="str">
            <v>GREATWALL</v>
          </cell>
          <cell r="D1388">
            <v>6</v>
          </cell>
        </row>
        <row r="1389">
          <cell r="B1389">
            <v>0</v>
          </cell>
          <cell r="C1389" t="str">
            <v>MUTI BATANGAS</v>
          </cell>
          <cell r="D1389">
            <v>2</v>
          </cell>
        </row>
        <row r="1390">
          <cell r="B1390">
            <v>0</v>
          </cell>
          <cell r="C1390" t="str">
            <v>MUTI CALAMBA</v>
          </cell>
          <cell r="D1390">
            <v>1</v>
          </cell>
        </row>
        <row r="1391">
          <cell r="B1391">
            <v>0</v>
          </cell>
          <cell r="C1391" t="str">
            <v>MUTI ECOLAND</v>
          </cell>
          <cell r="D1391">
            <v>1</v>
          </cell>
        </row>
        <row r="1392">
          <cell r="B1392">
            <v>0</v>
          </cell>
          <cell r="C1392" t="str">
            <v>MUTI STO. TOMAS</v>
          </cell>
          <cell r="D1392">
            <v>3</v>
          </cell>
        </row>
        <row r="1393">
          <cell r="B1393">
            <v>0</v>
          </cell>
          <cell r="C1393" t="str">
            <v>MUTI 3S</v>
          </cell>
          <cell r="D1393">
            <v>2</v>
          </cell>
        </row>
        <row r="1394">
          <cell r="B1394">
            <v>0</v>
          </cell>
          <cell r="C1394" t="str">
            <v>MUTI OZAMIZ</v>
          </cell>
          <cell r="D1394">
            <v>1</v>
          </cell>
        </row>
        <row r="1395">
          <cell r="B1395">
            <v>0</v>
          </cell>
          <cell r="C1395" t="str">
            <v>MUTI TAGUM 1</v>
          </cell>
          <cell r="D1395">
            <v>1</v>
          </cell>
        </row>
        <row r="1396">
          <cell r="B1396">
            <v>0</v>
          </cell>
          <cell r="C1396" t="str">
            <v>MUTI MALUNGON</v>
          </cell>
          <cell r="D1396">
            <v>1</v>
          </cell>
        </row>
        <row r="1397">
          <cell r="B1397">
            <v>0</v>
          </cell>
          <cell r="C1397" t="str">
            <v>MUTI MARBEL-MC</v>
          </cell>
          <cell r="D1397">
            <v>1</v>
          </cell>
        </row>
        <row r="1398">
          <cell r="B1398">
            <v>0</v>
          </cell>
          <cell r="C1398" t="str">
            <v>MUTI MARBEL-MC</v>
          </cell>
          <cell r="D1398">
            <v>1</v>
          </cell>
        </row>
        <row r="1399">
          <cell r="B1399">
            <v>0</v>
          </cell>
          <cell r="C1399" t="str">
            <v>MUTI BANSALAN</v>
          </cell>
          <cell r="D1399">
            <v>1</v>
          </cell>
        </row>
        <row r="1400">
          <cell r="B1400">
            <v>0</v>
          </cell>
          <cell r="C1400" t="str">
            <v>MUTI DIGOS</v>
          </cell>
          <cell r="D1400">
            <v>1</v>
          </cell>
        </row>
        <row r="1401">
          <cell r="B1401">
            <v>0</v>
          </cell>
          <cell r="C1401" t="str">
            <v>MUTI ISULAN</v>
          </cell>
          <cell r="D1401">
            <v>1</v>
          </cell>
        </row>
        <row r="1402">
          <cell r="B1402">
            <v>0</v>
          </cell>
          <cell r="C1402" t="str">
            <v>MUTI NABUNTURAN</v>
          </cell>
          <cell r="D1402">
            <v>1</v>
          </cell>
        </row>
        <row r="1403">
          <cell r="B1403">
            <v>0</v>
          </cell>
          <cell r="C1403" t="str">
            <v>MUTI BAYUGAN</v>
          </cell>
          <cell r="D1403">
            <v>2</v>
          </cell>
        </row>
        <row r="1404">
          <cell r="B1404">
            <v>0</v>
          </cell>
          <cell r="C1404" t="str">
            <v>MUTI CABADBARAN</v>
          </cell>
          <cell r="D1404">
            <v>1</v>
          </cell>
        </row>
        <row r="1405">
          <cell r="B1405">
            <v>0</v>
          </cell>
          <cell r="C1405" t="str">
            <v>MUTI CALINAN</v>
          </cell>
          <cell r="D1405">
            <v>1</v>
          </cell>
        </row>
        <row r="1406">
          <cell r="B1406">
            <v>0</v>
          </cell>
          <cell r="C1406" t="str">
            <v>MUTI TAGUM 1</v>
          </cell>
          <cell r="D1406">
            <v>1</v>
          </cell>
        </row>
        <row r="1407">
          <cell r="B1407">
            <v>0</v>
          </cell>
          <cell r="C1407" t="str">
            <v>MUTI TAGUM 2</v>
          </cell>
          <cell r="D1407">
            <v>3</v>
          </cell>
        </row>
        <row r="1408">
          <cell r="B1408">
            <v>0</v>
          </cell>
          <cell r="C1408" t="str">
            <v>MUTI BANSALAN</v>
          </cell>
          <cell r="D1408">
            <v>1</v>
          </cell>
        </row>
        <row r="1409">
          <cell r="B1409">
            <v>0</v>
          </cell>
          <cell r="C1409" t="str">
            <v>MUTI BUTUAN</v>
          </cell>
          <cell r="D1409">
            <v>2</v>
          </cell>
        </row>
        <row r="1410">
          <cell r="B1410">
            <v>0</v>
          </cell>
          <cell r="C1410" t="str">
            <v>MUTI MANOLO</v>
          </cell>
          <cell r="D1410">
            <v>1</v>
          </cell>
        </row>
        <row r="1411">
          <cell r="B1411">
            <v>0</v>
          </cell>
          <cell r="C1411" t="str">
            <v>MUTI MARAMAG</v>
          </cell>
          <cell r="D1411">
            <v>1</v>
          </cell>
        </row>
        <row r="1412">
          <cell r="B1412">
            <v>0</v>
          </cell>
          <cell r="C1412" t="str">
            <v>MUTI NABUNTURAN</v>
          </cell>
          <cell r="D1412">
            <v>3</v>
          </cell>
        </row>
        <row r="1413">
          <cell r="B1413">
            <v>0</v>
          </cell>
          <cell r="C1413" t="str">
            <v>MUTI TACURONG</v>
          </cell>
          <cell r="D1413">
            <v>1</v>
          </cell>
        </row>
        <row r="1414">
          <cell r="B1414">
            <v>0</v>
          </cell>
          <cell r="C1414" t="str">
            <v>MUTI CABANTIAN</v>
          </cell>
          <cell r="D1414">
            <v>1</v>
          </cell>
        </row>
        <row r="1415">
          <cell r="B1415">
            <v>0</v>
          </cell>
          <cell r="C1415" t="str">
            <v>MUTI OZAMIZ</v>
          </cell>
          <cell r="D1415">
            <v>1</v>
          </cell>
        </row>
        <row r="1416">
          <cell r="B1416">
            <v>0</v>
          </cell>
          <cell r="C1416" t="str">
            <v>MUTI PANABO</v>
          </cell>
          <cell r="D1416">
            <v>1</v>
          </cell>
        </row>
        <row r="1417">
          <cell r="B1417">
            <v>0</v>
          </cell>
          <cell r="C1417" t="str">
            <v>MUTI SAMAL</v>
          </cell>
          <cell r="D1417">
            <v>1</v>
          </cell>
        </row>
        <row r="1418">
          <cell r="B1418">
            <v>0</v>
          </cell>
          <cell r="C1418" t="str">
            <v>MUTI TAGUM 3</v>
          </cell>
          <cell r="D1418">
            <v>1</v>
          </cell>
        </row>
        <row r="1419">
          <cell r="B1419">
            <v>0</v>
          </cell>
          <cell r="C1419" t="str">
            <v>MUTI BUTUAN</v>
          </cell>
          <cell r="D1419">
            <v>1</v>
          </cell>
        </row>
        <row r="1420">
          <cell r="B1420">
            <v>0</v>
          </cell>
          <cell r="C1420" t="str">
            <v>MUTI ECOLAND</v>
          </cell>
          <cell r="D1420">
            <v>1</v>
          </cell>
        </row>
        <row r="1421">
          <cell r="B1421">
            <v>0</v>
          </cell>
          <cell r="C1421" t="str">
            <v>MUTI LAPASAN</v>
          </cell>
          <cell r="D1421">
            <v>1</v>
          </cell>
        </row>
        <row r="1422">
          <cell r="B1422">
            <v>0</v>
          </cell>
          <cell r="C1422" t="str">
            <v>MUTI MARAMAG</v>
          </cell>
          <cell r="D1422">
            <v>1</v>
          </cell>
        </row>
        <row r="1423">
          <cell r="B1423">
            <v>0</v>
          </cell>
          <cell r="C1423" t="str">
            <v>MUTI NABUNTURAN</v>
          </cell>
          <cell r="D1423">
            <v>3</v>
          </cell>
        </row>
        <row r="1424">
          <cell r="B1424">
            <v>0</v>
          </cell>
          <cell r="C1424" t="str">
            <v>MUTI SAN FRANCISCO</v>
          </cell>
          <cell r="D1424">
            <v>2</v>
          </cell>
        </row>
        <row r="1425">
          <cell r="B1425">
            <v>0</v>
          </cell>
          <cell r="C1425" t="str">
            <v>MUTI SURIGAO</v>
          </cell>
          <cell r="D1425">
            <v>1</v>
          </cell>
        </row>
        <row r="1426">
          <cell r="B1426">
            <v>0</v>
          </cell>
          <cell r="C1426" t="str">
            <v>MUTI TIBUNGCO</v>
          </cell>
          <cell r="D1426">
            <v>1</v>
          </cell>
        </row>
        <row r="1427">
          <cell r="B1427">
            <v>0</v>
          </cell>
          <cell r="C1427" t="str">
            <v>MUTI CABADBARAN</v>
          </cell>
          <cell r="D1427">
            <v>1</v>
          </cell>
        </row>
        <row r="1428">
          <cell r="B1428">
            <v>0</v>
          </cell>
          <cell r="C1428" t="str">
            <v>MUTI CABANTIAN</v>
          </cell>
          <cell r="D1428">
            <v>2</v>
          </cell>
        </row>
        <row r="1429">
          <cell r="B1429">
            <v>0</v>
          </cell>
          <cell r="C1429" t="str">
            <v>MUTI PANABO</v>
          </cell>
          <cell r="D1429">
            <v>3</v>
          </cell>
        </row>
        <row r="1430">
          <cell r="B1430">
            <v>0</v>
          </cell>
          <cell r="C1430" t="str">
            <v>MUTI PROSPERIDAD</v>
          </cell>
          <cell r="D1430">
            <v>3</v>
          </cell>
        </row>
        <row r="1431">
          <cell r="B1431">
            <v>0</v>
          </cell>
          <cell r="C1431" t="str">
            <v>MUTI SAMAL</v>
          </cell>
          <cell r="D1431">
            <v>1</v>
          </cell>
        </row>
        <row r="1432">
          <cell r="B1432">
            <v>0</v>
          </cell>
          <cell r="C1432" t="str">
            <v>MUTI TAGUM 1</v>
          </cell>
          <cell r="D1432">
            <v>2</v>
          </cell>
        </row>
        <row r="1433">
          <cell r="B1433">
            <v>0</v>
          </cell>
          <cell r="C1433" t="str">
            <v>MUTI TAGUM 2</v>
          </cell>
          <cell r="D1433">
            <v>2</v>
          </cell>
        </row>
        <row r="1434">
          <cell r="B1434">
            <v>0</v>
          </cell>
          <cell r="C1434" t="str">
            <v>MUTI BUTUAN</v>
          </cell>
          <cell r="D1434">
            <v>1</v>
          </cell>
        </row>
        <row r="1435">
          <cell r="B1435">
            <v>0</v>
          </cell>
          <cell r="C1435" t="str">
            <v>MUTI ECOLAND</v>
          </cell>
          <cell r="D1435">
            <v>1</v>
          </cell>
        </row>
        <row r="1436">
          <cell r="B1436">
            <v>0</v>
          </cell>
          <cell r="C1436" t="str">
            <v>MUTI MANOLO</v>
          </cell>
          <cell r="D1436">
            <v>1</v>
          </cell>
        </row>
        <row r="1437">
          <cell r="B1437">
            <v>0</v>
          </cell>
          <cell r="C1437" t="str">
            <v>MUTI MARAMAG</v>
          </cell>
          <cell r="D1437">
            <v>2</v>
          </cell>
        </row>
        <row r="1438">
          <cell r="B1438">
            <v>0</v>
          </cell>
          <cell r="C1438" t="str">
            <v>MUTI NABUNTURAN</v>
          </cell>
          <cell r="D1438">
            <v>5</v>
          </cell>
        </row>
        <row r="1439">
          <cell r="B1439">
            <v>0</v>
          </cell>
          <cell r="C1439" t="str">
            <v>MUTI QUEZON</v>
          </cell>
          <cell r="D1439">
            <v>1</v>
          </cell>
        </row>
        <row r="1440">
          <cell r="B1440">
            <v>0</v>
          </cell>
          <cell r="C1440" t="str">
            <v>MUTI TIBUNGCO</v>
          </cell>
          <cell r="D1440">
            <v>1</v>
          </cell>
        </row>
        <row r="1441">
          <cell r="B1441">
            <v>0</v>
          </cell>
          <cell r="C1441" t="str">
            <v>MUTI CABANTIAN</v>
          </cell>
          <cell r="D1441">
            <v>1</v>
          </cell>
        </row>
        <row r="1442">
          <cell r="B1442">
            <v>0</v>
          </cell>
          <cell r="C1442" t="str">
            <v>MUTI PANABO</v>
          </cell>
          <cell r="D1442">
            <v>1</v>
          </cell>
        </row>
        <row r="1443">
          <cell r="B1443">
            <v>0</v>
          </cell>
          <cell r="C1443" t="str">
            <v>MUTI SAMAL</v>
          </cell>
          <cell r="D1443">
            <v>2</v>
          </cell>
        </row>
        <row r="1444">
          <cell r="B1444">
            <v>0</v>
          </cell>
          <cell r="C1444" t="str">
            <v>MUTI TAGUM 1</v>
          </cell>
          <cell r="D1444">
            <v>2</v>
          </cell>
        </row>
        <row r="1445">
          <cell r="B1445">
            <v>0</v>
          </cell>
          <cell r="C1445" t="str">
            <v>MUTI TAGUM 2</v>
          </cell>
          <cell r="D1445">
            <v>2</v>
          </cell>
        </row>
        <row r="1446">
          <cell r="B1446">
            <v>0</v>
          </cell>
          <cell r="C1446" t="str">
            <v>MUTI DON CARLOS</v>
          </cell>
          <cell r="D1446">
            <v>1</v>
          </cell>
        </row>
        <row r="1447">
          <cell r="B1447">
            <v>0</v>
          </cell>
          <cell r="C1447" t="str">
            <v>MUTI KIDAPAWAN</v>
          </cell>
          <cell r="D1447">
            <v>1</v>
          </cell>
        </row>
        <row r="1448">
          <cell r="B1448">
            <v>0</v>
          </cell>
          <cell r="C1448" t="str">
            <v>MUTI MANOLO</v>
          </cell>
          <cell r="D1448">
            <v>1</v>
          </cell>
        </row>
        <row r="1449">
          <cell r="B1449">
            <v>0</v>
          </cell>
          <cell r="C1449" t="str">
            <v>MUTI MARAMAG</v>
          </cell>
          <cell r="D1449">
            <v>2</v>
          </cell>
        </row>
        <row r="1450">
          <cell r="B1450">
            <v>0</v>
          </cell>
          <cell r="C1450" t="str">
            <v>MUTI MIDSAYAP</v>
          </cell>
          <cell r="D1450">
            <v>1</v>
          </cell>
        </row>
        <row r="1451">
          <cell r="B1451">
            <v>0</v>
          </cell>
          <cell r="C1451" t="str">
            <v>MUTI MLANG</v>
          </cell>
          <cell r="D1451">
            <v>1</v>
          </cell>
        </row>
        <row r="1452">
          <cell r="B1452">
            <v>0</v>
          </cell>
          <cell r="C1452" t="str">
            <v>MUTI NABUNTURAN</v>
          </cell>
          <cell r="D1452">
            <v>8</v>
          </cell>
        </row>
        <row r="1453">
          <cell r="B1453">
            <v>0</v>
          </cell>
          <cell r="C1453" t="str">
            <v>MUTI QUEZON</v>
          </cell>
          <cell r="D1453">
            <v>1</v>
          </cell>
        </row>
        <row r="1454">
          <cell r="B1454">
            <v>0</v>
          </cell>
          <cell r="C1454" t="str">
            <v>MUTI STO. TOMAS</v>
          </cell>
          <cell r="D1454">
            <v>1</v>
          </cell>
        </row>
        <row r="1455">
          <cell r="B1455">
            <v>0</v>
          </cell>
          <cell r="C1455" t="str">
            <v>MUTI CABADBARAN</v>
          </cell>
          <cell r="D1455">
            <v>1</v>
          </cell>
        </row>
        <row r="1456">
          <cell r="B1456">
            <v>0</v>
          </cell>
          <cell r="C1456" t="str">
            <v>MUTI CABANTIAN</v>
          </cell>
          <cell r="D1456">
            <v>1</v>
          </cell>
        </row>
        <row r="1457">
          <cell r="B1457">
            <v>0</v>
          </cell>
          <cell r="C1457" t="str">
            <v>MUTI CATALUNAN GRANDE</v>
          </cell>
          <cell r="D1457">
            <v>1</v>
          </cell>
        </row>
        <row r="1458">
          <cell r="B1458">
            <v>0</v>
          </cell>
          <cell r="C1458" t="str">
            <v>MUTI TAGUM 1</v>
          </cell>
          <cell r="D1458">
            <v>9</v>
          </cell>
        </row>
        <row r="1459">
          <cell r="B1459">
            <v>0</v>
          </cell>
          <cell r="C1459" t="str">
            <v>MUTI TAGUM 2</v>
          </cell>
          <cell r="D1459">
            <v>2</v>
          </cell>
        </row>
        <row r="1460">
          <cell r="B1460">
            <v>0</v>
          </cell>
          <cell r="C1460" t="str">
            <v>MUTI TAGUM 3</v>
          </cell>
          <cell r="D1460">
            <v>9</v>
          </cell>
        </row>
        <row r="1461">
          <cell r="B1461">
            <v>0</v>
          </cell>
          <cell r="C1461" t="str">
            <v>GREATWALL</v>
          </cell>
          <cell r="D1461">
            <v>1</v>
          </cell>
        </row>
        <row r="1462">
          <cell r="B1462">
            <v>0</v>
          </cell>
          <cell r="C1462" t="str">
            <v>MUTI ALABEL</v>
          </cell>
          <cell r="D1462">
            <v>2</v>
          </cell>
        </row>
        <row r="1463">
          <cell r="B1463">
            <v>0</v>
          </cell>
          <cell r="C1463" t="str">
            <v>MUTI BANGA</v>
          </cell>
          <cell r="D1463">
            <v>1</v>
          </cell>
        </row>
        <row r="1464">
          <cell r="B1464">
            <v>0</v>
          </cell>
          <cell r="C1464" t="str">
            <v>MUTI DIGOS</v>
          </cell>
          <cell r="D1464">
            <v>1</v>
          </cell>
        </row>
        <row r="1465">
          <cell r="B1465">
            <v>0</v>
          </cell>
          <cell r="C1465" t="str">
            <v>MUTI ISULAN</v>
          </cell>
          <cell r="D1465">
            <v>1</v>
          </cell>
        </row>
        <row r="1466">
          <cell r="B1466">
            <v>0</v>
          </cell>
          <cell r="C1466" t="str">
            <v>MUTI MARBEL-MC</v>
          </cell>
          <cell r="D1466">
            <v>1</v>
          </cell>
        </row>
        <row r="1467">
          <cell r="B1467">
            <v>0</v>
          </cell>
          <cell r="C1467" t="str">
            <v>MUTI SURALLAH</v>
          </cell>
          <cell r="D1467">
            <v>1</v>
          </cell>
        </row>
        <row r="1468">
          <cell r="B1468">
            <v>0</v>
          </cell>
          <cell r="C1468" t="str">
            <v>MUTI ALABEL</v>
          </cell>
          <cell r="D1468">
            <v>1</v>
          </cell>
        </row>
        <row r="1469">
          <cell r="B1469">
            <v>0</v>
          </cell>
          <cell r="C1469" t="str">
            <v>MUTI BANGA</v>
          </cell>
          <cell r="D1469">
            <v>1</v>
          </cell>
        </row>
        <row r="1470">
          <cell r="B1470">
            <v>0</v>
          </cell>
          <cell r="C1470" t="str">
            <v>MUTI MALUNGON</v>
          </cell>
          <cell r="D1470">
            <v>1</v>
          </cell>
        </row>
        <row r="1471">
          <cell r="B1471">
            <v>0</v>
          </cell>
          <cell r="C1471" t="str">
            <v>MUTI TACURONG</v>
          </cell>
          <cell r="D1471">
            <v>1</v>
          </cell>
        </row>
        <row r="1472">
          <cell r="B1472">
            <v>0</v>
          </cell>
          <cell r="C1472" t="str">
            <v>MUTI ALABEL</v>
          </cell>
          <cell r="D1472">
            <v>1</v>
          </cell>
        </row>
        <row r="1473">
          <cell r="B1473">
            <v>0</v>
          </cell>
          <cell r="C1473" t="str">
            <v>MUTI BATANGAS</v>
          </cell>
          <cell r="D1473">
            <v>1</v>
          </cell>
        </row>
        <row r="1474">
          <cell r="B1474">
            <v>0</v>
          </cell>
          <cell r="C1474" t="str">
            <v>MUTI MARBEL-MC</v>
          </cell>
          <cell r="D1474">
            <v>1</v>
          </cell>
        </row>
        <row r="1475">
          <cell r="B1475">
            <v>0</v>
          </cell>
          <cell r="C1475" t="str">
            <v>MUTI MLANG</v>
          </cell>
          <cell r="D1475">
            <v>1</v>
          </cell>
        </row>
        <row r="1476">
          <cell r="B1476">
            <v>0</v>
          </cell>
          <cell r="C1476" t="str">
            <v>MUTI NABUNTURAN</v>
          </cell>
          <cell r="D1476">
            <v>2</v>
          </cell>
        </row>
        <row r="1477">
          <cell r="B1477">
            <v>0</v>
          </cell>
          <cell r="C1477" t="str">
            <v>MUTI SURALLAH</v>
          </cell>
          <cell r="D1477">
            <v>1</v>
          </cell>
        </row>
        <row r="1478">
          <cell r="B1478">
            <v>0</v>
          </cell>
          <cell r="C1478" t="str">
            <v>MUTI 3S</v>
          </cell>
          <cell r="D1478">
            <v>1</v>
          </cell>
        </row>
        <row r="1479">
          <cell r="B1479">
            <v>0</v>
          </cell>
          <cell r="C1479" t="str">
            <v>MUTI BULUA</v>
          </cell>
          <cell r="D1479">
            <v>2</v>
          </cell>
        </row>
        <row r="1480">
          <cell r="B1480">
            <v>0</v>
          </cell>
          <cell r="C1480" t="str">
            <v>MUTI PANABO</v>
          </cell>
          <cell r="D1480">
            <v>1</v>
          </cell>
        </row>
        <row r="1481">
          <cell r="B1481">
            <v>0</v>
          </cell>
          <cell r="C1481" t="str">
            <v>MUTI TAGUM 3</v>
          </cell>
          <cell r="D1481">
            <v>1</v>
          </cell>
        </row>
        <row r="1482">
          <cell r="B1482">
            <v>0</v>
          </cell>
          <cell r="C1482" t="str">
            <v>MUTI MALUNGON</v>
          </cell>
          <cell r="D1482">
            <v>1</v>
          </cell>
        </row>
        <row r="1483">
          <cell r="B1483">
            <v>0</v>
          </cell>
          <cell r="C1483" t="str">
            <v>MUTI ALABEL</v>
          </cell>
          <cell r="D1483">
            <v>1</v>
          </cell>
        </row>
        <row r="1484">
          <cell r="B1484">
            <v>0</v>
          </cell>
          <cell r="C1484" t="str">
            <v>MUTI ISULAN</v>
          </cell>
          <cell r="D1484">
            <v>1</v>
          </cell>
        </row>
        <row r="1485">
          <cell r="B1485">
            <v>0</v>
          </cell>
          <cell r="C1485" t="str">
            <v>MUTI LAPASAN</v>
          </cell>
          <cell r="D1485">
            <v>1</v>
          </cell>
        </row>
        <row r="1486">
          <cell r="B1486">
            <v>0</v>
          </cell>
          <cell r="C1486" t="str">
            <v>MUTI MALUNGON</v>
          </cell>
          <cell r="D1486">
            <v>1</v>
          </cell>
        </row>
        <row r="1487">
          <cell r="B1487">
            <v>0</v>
          </cell>
          <cell r="C1487" t="str">
            <v>MUTI TUPI</v>
          </cell>
          <cell r="D1487">
            <v>1</v>
          </cell>
        </row>
        <row r="1488">
          <cell r="B1488">
            <v>0</v>
          </cell>
          <cell r="C1488" t="str">
            <v>MUTI CATALUNAN GRANDE</v>
          </cell>
          <cell r="D1488">
            <v>1</v>
          </cell>
        </row>
        <row r="1489">
          <cell r="B1489">
            <v>0</v>
          </cell>
          <cell r="C1489" t="str">
            <v>MUTI KIDAPAWAN</v>
          </cell>
          <cell r="D1489">
            <v>1</v>
          </cell>
        </row>
        <row r="1490">
          <cell r="B1490">
            <v>0</v>
          </cell>
          <cell r="C1490" t="str">
            <v>MUTI MALUNGON</v>
          </cell>
          <cell r="D1490">
            <v>1</v>
          </cell>
        </row>
        <row r="1491">
          <cell r="B1491">
            <v>0</v>
          </cell>
          <cell r="C1491" t="str">
            <v>MUTI TACURONG</v>
          </cell>
          <cell r="D1491">
            <v>2</v>
          </cell>
        </row>
        <row r="1492">
          <cell r="B1492">
            <v>0</v>
          </cell>
          <cell r="C1492" t="str">
            <v>MUTI TAGUM 2</v>
          </cell>
          <cell r="D1492">
            <v>1</v>
          </cell>
        </row>
        <row r="1493">
          <cell r="B1493">
            <v>0</v>
          </cell>
          <cell r="C1493" t="str">
            <v>MUTI KABACAN</v>
          </cell>
          <cell r="D1493">
            <v>1</v>
          </cell>
        </row>
        <row r="1494">
          <cell r="B1494">
            <v>0</v>
          </cell>
          <cell r="C1494" t="str">
            <v>MUTI TACURONG</v>
          </cell>
          <cell r="D1494">
            <v>1</v>
          </cell>
        </row>
        <row r="1495">
          <cell r="B1495">
            <v>0</v>
          </cell>
          <cell r="C1495" t="str">
            <v>MUTI POLOMOLOK</v>
          </cell>
          <cell r="D1495">
            <v>1</v>
          </cell>
        </row>
        <row r="1496">
          <cell r="B1496">
            <v>0</v>
          </cell>
          <cell r="C1496" t="str">
            <v>MUTI BATANGAS</v>
          </cell>
          <cell r="D1496">
            <v>3</v>
          </cell>
        </row>
        <row r="1497">
          <cell r="B1497">
            <v>0</v>
          </cell>
          <cell r="C1497" t="str">
            <v>MUTI ISULAN</v>
          </cell>
          <cell r="D1497">
            <v>1</v>
          </cell>
        </row>
        <row r="1498">
          <cell r="B1498">
            <v>0</v>
          </cell>
          <cell r="C1498" t="str">
            <v>MUTI MARAMAG</v>
          </cell>
          <cell r="D1498">
            <v>1</v>
          </cell>
        </row>
        <row r="1499">
          <cell r="B1499">
            <v>0</v>
          </cell>
          <cell r="C1499" t="str">
            <v>MUTI NABUNTURAN</v>
          </cell>
          <cell r="D1499">
            <v>2</v>
          </cell>
        </row>
        <row r="1500">
          <cell r="B1500">
            <v>0</v>
          </cell>
          <cell r="C1500" t="str">
            <v>MUTI STO. TOMAS</v>
          </cell>
          <cell r="D1500">
            <v>1</v>
          </cell>
        </row>
        <row r="1501">
          <cell r="B1501">
            <v>0</v>
          </cell>
          <cell r="C1501" t="str">
            <v>MUTI TACURONG</v>
          </cell>
          <cell r="D1501">
            <v>2</v>
          </cell>
        </row>
        <row r="1502">
          <cell r="B1502">
            <v>0</v>
          </cell>
          <cell r="C1502" t="str">
            <v>MUTI PROSPERIDAD</v>
          </cell>
          <cell r="D1502">
            <v>1</v>
          </cell>
        </row>
        <row r="1503">
          <cell r="B1503">
            <v>0</v>
          </cell>
          <cell r="C1503" t="str">
            <v>MUTI SAMAL</v>
          </cell>
          <cell r="D1503">
            <v>2</v>
          </cell>
        </row>
        <row r="1504">
          <cell r="B1504">
            <v>0</v>
          </cell>
          <cell r="C1504" t="str">
            <v>MUTI BATANGAS</v>
          </cell>
          <cell r="D1504">
            <v>4</v>
          </cell>
        </row>
        <row r="1505">
          <cell r="B1505">
            <v>0</v>
          </cell>
          <cell r="C1505" t="str">
            <v>MUTI CALAMBA</v>
          </cell>
          <cell r="D1505">
            <v>1</v>
          </cell>
        </row>
        <row r="1506">
          <cell r="B1506">
            <v>0</v>
          </cell>
          <cell r="C1506" t="str">
            <v>MUTI NABUNTURAN</v>
          </cell>
          <cell r="D1506">
            <v>2</v>
          </cell>
        </row>
        <row r="1507">
          <cell r="B1507">
            <v>0</v>
          </cell>
          <cell r="C1507" t="str">
            <v>MUTI BANSALAN</v>
          </cell>
          <cell r="D1507">
            <v>1</v>
          </cell>
        </row>
        <row r="1508">
          <cell r="B1508">
            <v>0</v>
          </cell>
          <cell r="C1508" t="str">
            <v>MUTI BATANGAS</v>
          </cell>
          <cell r="D1508">
            <v>2</v>
          </cell>
        </row>
        <row r="1509">
          <cell r="B1509">
            <v>0</v>
          </cell>
          <cell r="C1509" t="str">
            <v>MUTI NABUNTURAN</v>
          </cell>
          <cell r="D1509">
            <v>1</v>
          </cell>
        </row>
        <row r="1510">
          <cell r="B1510">
            <v>0</v>
          </cell>
          <cell r="C1510" t="str">
            <v>MUTI POLOMOLOK</v>
          </cell>
          <cell r="D1510">
            <v>1</v>
          </cell>
        </row>
        <row r="1511">
          <cell r="B1511">
            <v>0</v>
          </cell>
          <cell r="C1511" t="str">
            <v>MUTI TACURONG</v>
          </cell>
          <cell r="D1511">
            <v>1</v>
          </cell>
        </row>
        <row r="1512">
          <cell r="B1512">
            <v>0</v>
          </cell>
          <cell r="C1512" t="str">
            <v>MUTI CABANTIAN</v>
          </cell>
          <cell r="D1512">
            <v>1</v>
          </cell>
        </row>
        <row r="1513">
          <cell r="B1513">
            <v>0</v>
          </cell>
          <cell r="C1513" t="str">
            <v>MUTI SAMAL</v>
          </cell>
          <cell r="D1513">
            <v>1</v>
          </cell>
        </row>
        <row r="1514">
          <cell r="B1514">
            <v>0</v>
          </cell>
          <cell r="C1514" t="str">
            <v>MUTI BATANGAS</v>
          </cell>
          <cell r="D1514">
            <v>1</v>
          </cell>
        </row>
        <row r="1515">
          <cell r="B1515">
            <v>0</v>
          </cell>
          <cell r="C1515" t="str">
            <v>MUTI KABACAN</v>
          </cell>
          <cell r="D1515">
            <v>1</v>
          </cell>
        </row>
        <row r="1516">
          <cell r="B1516">
            <v>0</v>
          </cell>
          <cell r="C1516" t="str">
            <v>MUTI MARAMAG</v>
          </cell>
          <cell r="D1516">
            <v>1</v>
          </cell>
        </row>
        <row r="1517">
          <cell r="B1517">
            <v>0</v>
          </cell>
          <cell r="C1517" t="str">
            <v>MUTI QUEZON</v>
          </cell>
          <cell r="D1517">
            <v>1</v>
          </cell>
        </row>
        <row r="1518">
          <cell r="B1518">
            <v>0</v>
          </cell>
          <cell r="C1518" t="str">
            <v>MUTI MALUNGON</v>
          </cell>
          <cell r="D1518">
            <v>2</v>
          </cell>
        </row>
        <row r="1519">
          <cell r="B1519">
            <v>0</v>
          </cell>
          <cell r="C1519" t="str">
            <v>MUTI MARAMAG</v>
          </cell>
          <cell r="D1519">
            <v>1</v>
          </cell>
        </row>
        <row r="1520">
          <cell r="B1520">
            <v>0</v>
          </cell>
          <cell r="C1520" t="str">
            <v>MUTI QUEZON</v>
          </cell>
          <cell r="D1520">
            <v>1</v>
          </cell>
        </row>
        <row r="1521">
          <cell r="B1521">
            <v>0</v>
          </cell>
          <cell r="C1521" t="str">
            <v>MUTI KABACAN</v>
          </cell>
          <cell r="D1521">
            <v>1</v>
          </cell>
        </row>
        <row r="1522">
          <cell r="B1522">
            <v>0</v>
          </cell>
          <cell r="C1522" t="str">
            <v>MUTI BULUA</v>
          </cell>
          <cell r="D1522">
            <v>2</v>
          </cell>
        </row>
        <row r="1523">
          <cell r="B1523">
            <v>0</v>
          </cell>
          <cell r="C1523" t="str">
            <v>MUTI CATALUNAN GRANDE</v>
          </cell>
          <cell r="D1523">
            <v>1</v>
          </cell>
        </row>
        <row r="1524">
          <cell r="B1524">
            <v>0</v>
          </cell>
          <cell r="C1524" t="str">
            <v>MUTI MARAMAG</v>
          </cell>
          <cell r="D1524">
            <v>1</v>
          </cell>
        </row>
        <row r="1525">
          <cell r="B1525">
            <v>0</v>
          </cell>
          <cell r="C1525" t="str">
            <v>MUTI BATANGAS</v>
          </cell>
          <cell r="D1525">
            <v>2</v>
          </cell>
        </row>
        <row r="1526">
          <cell r="B1526">
            <v>0</v>
          </cell>
          <cell r="C1526" t="str">
            <v>MUTI STO. TOMAS</v>
          </cell>
          <cell r="D1526">
            <v>1</v>
          </cell>
        </row>
        <row r="1527">
          <cell r="B1527">
            <v>0</v>
          </cell>
          <cell r="C1527" t="str">
            <v>MUTI PANABO</v>
          </cell>
          <cell r="D1527">
            <v>1</v>
          </cell>
        </row>
        <row r="1528">
          <cell r="B1528">
            <v>0</v>
          </cell>
          <cell r="C1528" t="str">
            <v>MUTI TAGUM 2</v>
          </cell>
          <cell r="D1528">
            <v>1</v>
          </cell>
        </row>
        <row r="1529">
          <cell r="B1529">
            <v>0</v>
          </cell>
          <cell r="C1529" t="str">
            <v>MUTI MALUNGON</v>
          </cell>
          <cell r="D1529">
            <v>1</v>
          </cell>
        </row>
        <row r="1530">
          <cell r="B1530">
            <v>0</v>
          </cell>
          <cell r="C1530" t="str">
            <v>GREATWALL</v>
          </cell>
          <cell r="D1530">
            <v>2</v>
          </cell>
        </row>
        <row r="1531">
          <cell r="B1531">
            <v>0</v>
          </cell>
          <cell r="C1531" t="str">
            <v>MUTI ALABEL</v>
          </cell>
          <cell r="D1531">
            <v>2</v>
          </cell>
        </row>
        <row r="1532">
          <cell r="B1532">
            <v>0</v>
          </cell>
          <cell r="C1532" t="str">
            <v>GREATWALL</v>
          </cell>
          <cell r="D1532">
            <v>3</v>
          </cell>
        </row>
        <row r="1533">
          <cell r="B1533">
            <v>0</v>
          </cell>
          <cell r="C1533" t="str">
            <v>MUTI MLANG</v>
          </cell>
          <cell r="D1533">
            <v>1</v>
          </cell>
        </row>
        <row r="1534">
          <cell r="B1534">
            <v>0</v>
          </cell>
          <cell r="C1534" t="str">
            <v>MUTI CABADBARAN</v>
          </cell>
          <cell r="D1534">
            <v>3</v>
          </cell>
        </row>
        <row r="1535">
          <cell r="B1535">
            <v>0</v>
          </cell>
          <cell r="C1535" t="str">
            <v>MUTI KABACAN</v>
          </cell>
          <cell r="D1535">
            <v>1</v>
          </cell>
        </row>
        <row r="1536">
          <cell r="B1536">
            <v>0</v>
          </cell>
          <cell r="C1536" t="str">
            <v>MUTI MARAMAG</v>
          </cell>
          <cell r="D1536">
            <v>1</v>
          </cell>
        </row>
        <row r="1537">
          <cell r="B1537">
            <v>0</v>
          </cell>
          <cell r="C1537" t="str">
            <v>MUTI SAN FRANCISCO</v>
          </cell>
          <cell r="D1537">
            <v>1</v>
          </cell>
        </row>
        <row r="1538">
          <cell r="B1538">
            <v>0</v>
          </cell>
          <cell r="C1538" t="str">
            <v>MUTI BUTUAN</v>
          </cell>
          <cell r="D1538">
            <v>1</v>
          </cell>
        </row>
        <row r="1539">
          <cell r="B1539">
            <v>0</v>
          </cell>
          <cell r="C1539" t="str">
            <v>MUTI ECOLAND</v>
          </cell>
          <cell r="D1539">
            <v>1</v>
          </cell>
        </row>
        <row r="1540">
          <cell r="B1540">
            <v>0</v>
          </cell>
          <cell r="C1540" t="str">
            <v>MUTI MARBEL-MC</v>
          </cell>
          <cell r="D1540">
            <v>1</v>
          </cell>
        </row>
        <row r="1541">
          <cell r="B1541">
            <v>0</v>
          </cell>
          <cell r="C1541" t="str">
            <v>MUTI POLOMOLOK</v>
          </cell>
          <cell r="D1541">
            <v>1</v>
          </cell>
        </row>
        <row r="1542">
          <cell r="B1542">
            <v>0</v>
          </cell>
          <cell r="C1542" t="str">
            <v>MUTI ALABEL</v>
          </cell>
          <cell r="D1542">
            <v>2</v>
          </cell>
        </row>
        <row r="1543">
          <cell r="B1543">
            <v>0</v>
          </cell>
          <cell r="C1543" t="str">
            <v>MUTI BANGA</v>
          </cell>
          <cell r="D1543">
            <v>1</v>
          </cell>
        </row>
        <row r="1544">
          <cell r="B1544">
            <v>0</v>
          </cell>
          <cell r="C1544" t="str">
            <v>MUTI ISULAN</v>
          </cell>
          <cell r="D1544">
            <v>2</v>
          </cell>
        </row>
        <row r="1545">
          <cell r="B1545">
            <v>0</v>
          </cell>
          <cell r="C1545" t="str">
            <v>MUTI KABACAN</v>
          </cell>
          <cell r="D1545">
            <v>1</v>
          </cell>
        </row>
        <row r="1546">
          <cell r="B1546">
            <v>0</v>
          </cell>
          <cell r="C1546" t="str">
            <v>MUTI MALUNGON</v>
          </cell>
          <cell r="D1546">
            <v>2</v>
          </cell>
        </row>
        <row r="1547">
          <cell r="B1547">
            <v>0</v>
          </cell>
          <cell r="C1547" t="str">
            <v>MUTI SAN FRANCISCO</v>
          </cell>
          <cell r="D1547">
            <v>1</v>
          </cell>
        </row>
        <row r="1548">
          <cell r="B1548">
            <v>0</v>
          </cell>
          <cell r="C1548" t="str">
            <v>MUTI TACURONG</v>
          </cell>
          <cell r="D1548">
            <v>2</v>
          </cell>
        </row>
        <row r="1549">
          <cell r="B1549">
            <v>0</v>
          </cell>
          <cell r="C1549" t="str">
            <v>MUTI VALENCIA</v>
          </cell>
          <cell r="D1549">
            <v>1</v>
          </cell>
        </row>
        <row r="1550">
          <cell r="B1550">
            <v>0</v>
          </cell>
          <cell r="C1550" t="str">
            <v>MUTI BAYUGAN</v>
          </cell>
          <cell r="D1550">
            <v>1</v>
          </cell>
        </row>
        <row r="1551">
          <cell r="B1551">
            <v>0</v>
          </cell>
          <cell r="C1551" t="str">
            <v>MUTI CALINAN</v>
          </cell>
          <cell r="D1551">
            <v>1</v>
          </cell>
        </row>
        <row r="1552">
          <cell r="B1552">
            <v>0</v>
          </cell>
          <cell r="C1552" t="str">
            <v>MUTI PANABO</v>
          </cell>
          <cell r="D1552">
            <v>1</v>
          </cell>
        </row>
        <row r="1553">
          <cell r="B1553">
            <v>0</v>
          </cell>
          <cell r="C1553" t="str">
            <v>MUTI SAMAL</v>
          </cell>
          <cell r="D1553">
            <v>1</v>
          </cell>
        </row>
        <row r="1554">
          <cell r="B1554">
            <v>0</v>
          </cell>
          <cell r="C1554" t="str">
            <v>MUTI TAGUM 1</v>
          </cell>
          <cell r="D1554">
            <v>1</v>
          </cell>
        </row>
        <row r="1555">
          <cell r="B1555">
            <v>0</v>
          </cell>
          <cell r="C1555" t="str">
            <v>MUTI ALABEL</v>
          </cell>
          <cell r="D1555">
            <v>1</v>
          </cell>
        </row>
        <row r="1556">
          <cell r="B1556">
            <v>0</v>
          </cell>
          <cell r="C1556" t="str">
            <v>MUTI BANSALAN</v>
          </cell>
          <cell r="D1556">
            <v>1</v>
          </cell>
        </row>
        <row r="1557">
          <cell r="B1557">
            <v>0</v>
          </cell>
          <cell r="C1557" t="str">
            <v>MUTI BUTUAN</v>
          </cell>
          <cell r="D1557">
            <v>1</v>
          </cell>
        </row>
        <row r="1558">
          <cell r="B1558">
            <v>0</v>
          </cell>
          <cell r="C1558" t="str">
            <v>MUTI ISULAN</v>
          </cell>
          <cell r="D1558">
            <v>1</v>
          </cell>
        </row>
        <row r="1559">
          <cell r="B1559">
            <v>0</v>
          </cell>
          <cell r="C1559" t="str">
            <v>MUTI KIDAPAWAN</v>
          </cell>
          <cell r="D1559">
            <v>1</v>
          </cell>
        </row>
        <row r="1560">
          <cell r="B1560">
            <v>0</v>
          </cell>
          <cell r="C1560" t="str">
            <v>MUTI MARAMAG</v>
          </cell>
          <cell r="D1560">
            <v>1</v>
          </cell>
        </row>
        <row r="1561">
          <cell r="B1561">
            <v>0</v>
          </cell>
          <cell r="C1561" t="str">
            <v>MUTI MIDSAYAP</v>
          </cell>
          <cell r="D1561">
            <v>1</v>
          </cell>
        </row>
        <row r="1562">
          <cell r="B1562">
            <v>0</v>
          </cell>
          <cell r="C1562" t="str">
            <v>MUTI QUEZON</v>
          </cell>
          <cell r="D1562">
            <v>1</v>
          </cell>
        </row>
        <row r="1563">
          <cell r="B1563">
            <v>0</v>
          </cell>
          <cell r="C1563" t="str">
            <v>MUTI BAYUGAN</v>
          </cell>
          <cell r="D1563">
            <v>4</v>
          </cell>
        </row>
        <row r="1564">
          <cell r="B1564">
            <v>0</v>
          </cell>
          <cell r="C1564" t="str">
            <v>MUTI BULUA</v>
          </cell>
          <cell r="D1564">
            <v>1</v>
          </cell>
        </row>
        <row r="1565">
          <cell r="B1565">
            <v>0</v>
          </cell>
          <cell r="C1565" t="str">
            <v>MUTI SAMAL</v>
          </cell>
          <cell r="D1565">
            <v>1</v>
          </cell>
        </row>
        <row r="1566">
          <cell r="B1566">
            <v>0</v>
          </cell>
          <cell r="C1566" t="str">
            <v>MUTI TAGUM 1</v>
          </cell>
          <cell r="D1566">
            <v>1</v>
          </cell>
        </row>
        <row r="1567">
          <cell r="B1567">
            <v>0</v>
          </cell>
          <cell r="C1567" t="str">
            <v>MUTI TAGUM 2</v>
          </cell>
          <cell r="D1567">
            <v>1</v>
          </cell>
        </row>
        <row r="1568">
          <cell r="B1568">
            <v>0</v>
          </cell>
          <cell r="C1568" t="str">
            <v>MUTI TAGUM 3</v>
          </cell>
          <cell r="D1568">
            <v>1</v>
          </cell>
        </row>
        <row r="1569">
          <cell r="B1569">
            <v>0</v>
          </cell>
          <cell r="C1569" t="str">
            <v>GREATWALL</v>
          </cell>
          <cell r="D1569">
            <v>2</v>
          </cell>
        </row>
        <row r="1570">
          <cell r="B1570">
            <v>0</v>
          </cell>
          <cell r="C1570" t="str">
            <v>MUTI BANGA</v>
          </cell>
          <cell r="D1570">
            <v>1</v>
          </cell>
        </row>
        <row r="1571">
          <cell r="B1571">
            <v>0</v>
          </cell>
          <cell r="C1571" t="str">
            <v>MUTI POLOMOLOK</v>
          </cell>
          <cell r="D1571">
            <v>1</v>
          </cell>
        </row>
        <row r="1572">
          <cell r="B1572">
            <v>0</v>
          </cell>
          <cell r="C1572" t="str">
            <v>GREATWALL</v>
          </cell>
          <cell r="D1572">
            <v>5</v>
          </cell>
        </row>
        <row r="1573">
          <cell r="B1573">
            <v>0</v>
          </cell>
          <cell r="C1573" t="str">
            <v>GREATWALL</v>
          </cell>
          <cell r="D1573">
            <v>6</v>
          </cell>
        </row>
        <row r="1574">
          <cell r="B1574">
            <v>0</v>
          </cell>
          <cell r="C1574" t="str">
            <v>MUTI ALABEL</v>
          </cell>
          <cell r="D1574">
            <v>1</v>
          </cell>
        </row>
        <row r="1575">
          <cell r="B1575">
            <v>0</v>
          </cell>
          <cell r="C1575" t="str">
            <v>MUTI BANGA</v>
          </cell>
          <cell r="D1575">
            <v>3</v>
          </cell>
        </row>
        <row r="1576">
          <cell r="B1576">
            <v>0</v>
          </cell>
          <cell r="C1576" t="str">
            <v>MUTI STO. TOMAS</v>
          </cell>
          <cell r="D1576">
            <v>1</v>
          </cell>
        </row>
        <row r="1577">
          <cell r="B1577">
            <v>0</v>
          </cell>
          <cell r="C1577" t="str">
            <v>MUTI SURALLAH</v>
          </cell>
          <cell r="D1577">
            <v>1</v>
          </cell>
        </row>
        <row r="1578">
          <cell r="B1578">
            <v>0</v>
          </cell>
          <cell r="C1578" t="str">
            <v>MUTI OZAMIZ</v>
          </cell>
          <cell r="D1578">
            <v>1</v>
          </cell>
        </row>
        <row r="1579">
          <cell r="B1579">
            <v>0</v>
          </cell>
          <cell r="C1579" t="str">
            <v>GREATWALL</v>
          </cell>
          <cell r="D1579">
            <v>2</v>
          </cell>
        </row>
        <row r="1580">
          <cell r="B1580">
            <v>0</v>
          </cell>
          <cell r="C1580" t="str">
            <v>GREATWALL</v>
          </cell>
          <cell r="D1580">
            <v>2</v>
          </cell>
        </row>
        <row r="1581">
          <cell r="B1581">
            <v>0</v>
          </cell>
          <cell r="C1581" t="str">
            <v>MUTI ALABEL</v>
          </cell>
          <cell r="D1581">
            <v>3</v>
          </cell>
        </row>
        <row r="1582">
          <cell r="B1582">
            <v>0</v>
          </cell>
          <cell r="C1582" t="str">
            <v>MUTI BANSALAN</v>
          </cell>
          <cell r="D1582">
            <v>2</v>
          </cell>
        </row>
        <row r="1583">
          <cell r="B1583">
            <v>0</v>
          </cell>
          <cell r="C1583" t="str">
            <v>MUTI BUTUAN</v>
          </cell>
          <cell r="D1583">
            <v>3</v>
          </cell>
        </row>
        <row r="1584">
          <cell r="B1584">
            <v>0</v>
          </cell>
          <cell r="C1584" t="str">
            <v>MUTI DIGOS</v>
          </cell>
          <cell r="D1584">
            <v>1</v>
          </cell>
        </row>
        <row r="1585">
          <cell r="B1585">
            <v>0</v>
          </cell>
          <cell r="C1585" t="str">
            <v>MUTI ECOLAND</v>
          </cell>
          <cell r="D1585">
            <v>3</v>
          </cell>
        </row>
        <row r="1586">
          <cell r="B1586">
            <v>0</v>
          </cell>
          <cell r="C1586" t="str">
            <v>MUTI ISULAN</v>
          </cell>
          <cell r="D1586">
            <v>2</v>
          </cell>
        </row>
        <row r="1587">
          <cell r="B1587">
            <v>0</v>
          </cell>
          <cell r="C1587" t="str">
            <v>MUTI KABACAN</v>
          </cell>
          <cell r="D1587">
            <v>3</v>
          </cell>
        </row>
        <row r="1588">
          <cell r="B1588">
            <v>0</v>
          </cell>
          <cell r="C1588" t="str">
            <v>MUTI KIDAPAWAN</v>
          </cell>
          <cell r="D1588">
            <v>3</v>
          </cell>
        </row>
        <row r="1589">
          <cell r="B1589">
            <v>0</v>
          </cell>
          <cell r="C1589" t="str">
            <v>MUTI LAPASAN</v>
          </cell>
          <cell r="D1589">
            <v>1</v>
          </cell>
        </row>
        <row r="1590">
          <cell r="B1590">
            <v>0</v>
          </cell>
          <cell r="C1590" t="str">
            <v>MUTI MALUNGON</v>
          </cell>
          <cell r="D1590">
            <v>2</v>
          </cell>
        </row>
        <row r="1591">
          <cell r="B1591">
            <v>0</v>
          </cell>
          <cell r="C1591" t="str">
            <v>MUTI MANOLO</v>
          </cell>
          <cell r="D1591">
            <v>2</v>
          </cell>
        </row>
        <row r="1592">
          <cell r="B1592">
            <v>0</v>
          </cell>
          <cell r="C1592" t="str">
            <v>MUTI MARAMAG</v>
          </cell>
          <cell r="D1592">
            <v>1</v>
          </cell>
        </row>
        <row r="1593">
          <cell r="B1593">
            <v>0</v>
          </cell>
          <cell r="C1593" t="str">
            <v>MUTI MARBEL-MC</v>
          </cell>
          <cell r="D1593">
            <v>1</v>
          </cell>
        </row>
        <row r="1594">
          <cell r="B1594">
            <v>0</v>
          </cell>
          <cell r="C1594" t="str">
            <v>MUTI MIDSAYAP</v>
          </cell>
          <cell r="D1594">
            <v>1</v>
          </cell>
        </row>
        <row r="1595">
          <cell r="B1595">
            <v>0</v>
          </cell>
          <cell r="C1595" t="str">
            <v>MUTI MLANG</v>
          </cell>
          <cell r="D1595">
            <v>3</v>
          </cell>
        </row>
        <row r="1596">
          <cell r="B1596">
            <v>0</v>
          </cell>
          <cell r="C1596" t="str">
            <v>MUTI NABUNTURAN</v>
          </cell>
          <cell r="D1596">
            <v>2</v>
          </cell>
        </row>
        <row r="1597">
          <cell r="B1597">
            <v>0</v>
          </cell>
          <cell r="C1597" t="str">
            <v>MUTI POLOMOLOK</v>
          </cell>
          <cell r="D1597">
            <v>2</v>
          </cell>
        </row>
        <row r="1598">
          <cell r="B1598">
            <v>0</v>
          </cell>
          <cell r="C1598" t="str">
            <v>MUTI QUEZON</v>
          </cell>
          <cell r="D1598">
            <v>1</v>
          </cell>
        </row>
        <row r="1599">
          <cell r="B1599">
            <v>0</v>
          </cell>
          <cell r="C1599" t="str">
            <v>MUTI SAN FRANCISCO</v>
          </cell>
          <cell r="D1599">
            <v>2</v>
          </cell>
        </row>
        <row r="1600">
          <cell r="B1600">
            <v>0</v>
          </cell>
          <cell r="C1600" t="str">
            <v>MUTI SURIGAO</v>
          </cell>
          <cell r="D1600">
            <v>1</v>
          </cell>
        </row>
        <row r="1601">
          <cell r="B1601">
            <v>0</v>
          </cell>
          <cell r="C1601" t="str">
            <v>MUTI TACURONG</v>
          </cell>
          <cell r="D1601">
            <v>1</v>
          </cell>
        </row>
        <row r="1602">
          <cell r="B1602">
            <v>0</v>
          </cell>
          <cell r="C1602" t="str">
            <v>MUTI TUPI</v>
          </cell>
          <cell r="D1602">
            <v>1</v>
          </cell>
        </row>
        <row r="1603">
          <cell r="B1603">
            <v>0</v>
          </cell>
          <cell r="C1603" t="str">
            <v>MUTI VALENCIA</v>
          </cell>
          <cell r="D1603">
            <v>2</v>
          </cell>
        </row>
        <row r="1604">
          <cell r="B1604">
            <v>0</v>
          </cell>
          <cell r="C1604" t="str">
            <v>MUTI BAYUGAN</v>
          </cell>
          <cell r="D1604">
            <v>2</v>
          </cell>
        </row>
        <row r="1605">
          <cell r="B1605">
            <v>0</v>
          </cell>
          <cell r="C1605" t="str">
            <v>MUTI BULUA</v>
          </cell>
          <cell r="D1605">
            <v>1</v>
          </cell>
        </row>
        <row r="1606">
          <cell r="B1606">
            <v>0</v>
          </cell>
          <cell r="C1606" t="str">
            <v>MUTI CABADBARAN</v>
          </cell>
          <cell r="D1606">
            <v>6</v>
          </cell>
        </row>
        <row r="1607">
          <cell r="B1607">
            <v>0</v>
          </cell>
          <cell r="C1607" t="str">
            <v>MUTI CABANTIAN</v>
          </cell>
          <cell r="D1607">
            <v>6</v>
          </cell>
        </row>
        <row r="1608">
          <cell r="B1608">
            <v>0</v>
          </cell>
          <cell r="C1608" t="str">
            <v>MUTI CALINAN</v>
          </cell>
          <cell r="D1608">
            <v>1</v>
          </cell>
        </row>
        <row r="1609">
          <cell r="B1609">
            <v>0</v>
          </cell>
          <cell r="C1609" t="str">
            <v>MUTI CATALUNAN GRANDE</v>
          </cell>
          <cell r="D1609">
            <v>1</v>
          </cell>
        </row>
        <row r="1610">
          <cell r="B1610">
            <v>0</v>
          </cell>
          <cell r="C1610" t="str">
            <v>MUTI PANABO</v>
          </cell>
          <cell r="D1610">
            <v>2</v>
          </cell>
        </row>
        <row r="1611">
          <cell r="B1611">
            <v>0</v>
          </cell>
          <cell r="C1611" t="str">
            <v>MUTI PROSPERIDAD</v>
          </cell>
          <cell r="D1611">
            <v>4</v>
          </cell>
        </row>
        <row r="1612">
          <cell r="B1612">
            <v>0</v>
          </cell>
          <cell r="C1612" t="str">
            <v>MUTI SAMAL</v>
          </cell>
          <cell r="D1612">
            <v>5</v>
          </cell>
        </row>
        <row r="1613">
          <cell r="B1613">
            <v>0</v>
          </cell>
          <cell r="C1613" t="str">
            <v>MUTI TAGUM 1</v>
          </cell>
          <cell r="D1613">
            <v>2</v>
          </cell>
        </row>
        <row r="1614">
          <cell r="B1614">
            <v>0</v>
          </cell>
          <cell r="C1614" t="str">
            <v>GREATWALL</v>
          </cell>
          <cell r="D1614">
            <v>1</v>
          </cell>
        </row>
        <row r="1615">
          <cell r="B1615">
            <v>0</v>
          </cell>
          <cell r="C1615" t="str">
            <v>MUTI BUTUAN</v>
          </cell>
          <cell r="D1615">
            <v>1</v>
          </cell>
        </row>
        <row r="1616">
          <cell r="B1616">
            <v>0</v>
          </cell>
          <cell r="C1616" t="str">
            <v>MUTI OZAMIZ</v>
          </cell>
          <cell r="D1616">
            <v>1</v>
          </cell>
        </row>
        <row r="1617">
          <cell r="B1617">
            <v>0</v>
          </cell>
          <cell r="C1617" t="str">
            <v>MUTI PROSPERIDAD</v>
          </cell>
          <cell r="D1617">
            <v>1</v>
          </cell>
        </row>
        <row r="1618">
          <cell r="B1618">
            <v>0</v>
          </cell>
          <cell r="C1618" t="str">
            <v>MUTI CALAMBA</v>
          </cell>
          <cell r="D1618">
            <v>3</v>
          </cell>
        </row>
        <row r="1619">
          <cell r="B1619">
            <v>0</v>
          </cell>
          <cell r="C1619" t="str">
            <v>MUTI ALABEL</v>
          </cell>
          <cell r="D1619">
            <v>1</v>
          </cell>
        </row>
        <row r="1620">
          <cell r="B1620">
            <v>0</v>
          </cell>
          <cell r="C1620" t="str">
            <v>MUTI BULUA</v>
          </cell>
          <cell r="D1620">
            <v>1</v>
          </cell>
        </row>
        <row r="1621">
          <cell r="B1621">
            <v>0</v>
          </cell>
          <cell r="C1621" t="str">
            <v>MUTI PROSPERIDAD</v>
          </cell>
          <cell r="D1621">
            <v>1</v>
          </cell>
        </row>
        <row r="1622">
          <cell r="B1622">
            <v>0</v>
          </cell>
          <cell r="C1622" t="str">
            <v>MUTI BUTUAN</v>
          </cell>
          <cell r="D1622">
            <v>1</v>
          </cell>
        </row>
        <row r="1623">
          <cell r="B1623">
            <v>0</v>
          </cell>
          <cell r="C1623" t="str">
            <v>MUTI CALAMBA</v>
          </cell>
          <cell r="D1623">
            <v>1</v>
          </cell>
        </row>
        <row r="1624">
          <cell r="B1624">
            <v>0</v>
          </cell>
          <cell r="C1624" t="str">
            <v>MUTI LAPASAN</v>
          </cell>
          <cell r="D1624">
            <v>2</v>
          </cell>
        </row>
        <row r="1625">
          <cell r="B1625">
            <v>0</v>
          </cell>
          <cell r="C1625" t="str">
            <v>MUTI MANOLO</v>
          </cell>
          <cell r="D1625">
            <v>1</v>
          </cell>
        </row>
        <row r="1626">
          <cell r="B1626">
            <v>0</v>
          </cell>
          <cell r="C1626" t="str">
            <v>MUTI MIDSAYAP</v>
          </cell>
          <cell r="D1626">
            <v>1</v>
          </cell>
        </row>
        <row r="1627">
          <cell r="B1627">
            <v>0</v>
          </cell>
          <cell r="C1627" t="str">
            <v>MUTI STO. TOMAS</v>
          </cell>
          <cell r="D1627">
            <v>2</v>
          </cell>
        </row>
        <row r="1628">
          <cell r="B1628">
            <v>0</v>
          </cell>
          <cell r="C1628" t="str">
            <v>MUTI BAYUGAN</v>
          </cell>
          <cell r="D1628">
            <v>2</v>
          </cell>
        </row>
        <row r="1629">
          <cell r="B1629">
            <v>0</v>
          </cell>
          <cell r="C1629" t="str">
            <v>MUTI SAMAL</v>
          </cell>
          <cell r="D1629">
            <v>2</v>
          </cell>
        </row>
        <row r="1630">
          <cell r="B1630">
            <v>0</v>
          </cell>
          <cell r="C1630" t="str">
            <v>MUTI TAGUM 3</v>
          </cell>
          <cell r="D1630">
            <v>1</v>
          </cell>
        </row>
        <row r="1631">
          <cell r="B1631">
            <v>0</v>
          </cell>
          <cell r="C1631" t="str">
            <v>MUTI BATANGAS</v>
          </cell>
          <cell r="D1631">
            <v>1</v>
          </cell>
        </row>
        <row r="1632">
          <cell r="B1632">
            <v>0</v>
          </cell>
          <cell r="C1632" t="str">
            <v>MUTI ALABEL</v>
          </cell>
          <cell r="D1632">
            <v>1</v>
          </cell>
        </row>
        <row r="1633">
          <cell r="B1633">
            <v>0</v>
          </cell>
          <cell r="C1633" t="str">
            <v>MUTI BATANGAS</v>
          </cell>
          <cell r="D1633">
            <v>1</v>
          </cell>
        </row>
        <row r="1634">
          <cell r="B1634">
            <v>0</v>
          </cell>
          <cell r="C1634" t="str">
            <v>MUTI STO. TOMAS</v>
          </cell>
          <cell r="D1634">
            <v>2</v>
          </cell>
        </row>
        <row r="1635">
          <cell r="B1635">
            <v>0</v>
          </cell>
          <cell r="C1635" t="str">
            <v>MUTI ALABEL</v>
          </cell>
          <cell r="D1635">
            <v>2</v>
          </cell>
        </row>
        <row r="1636">
          <cell r="B1636">
            <v>0</v>
          </cell>
          <cell r="C1636" t="str">
            <v>MUTI BANGA</v>
          </cell>
          <cell r="D1636">
            <v>2</v>
          </cell>
        </row>
        <row r="1637">
          <cell r="B1637">
            <v>0</v>
          </cell>
          <cell r="C1637" t="str">
            <v>MUTI SAN FRANCISCO</v>
          </cell>
          <cell r="D1637">
            <v>1</v>
          </cell>
        </row>
        <row r="1638">
          <cell r="B1638">
            <v>0</v>
          </cell>
          <cell r="C1638" t="str">
            <v>MUTI TACURONG</v>
          </cell>
          <cell r="D1638">
            <v>1</v>
          </cell>
        </row>
        <row r="1639">
          <cell r="B1639">
            <v>0</v>
          </cell>
          <cell r="C1639" t="str">
            <v>MUTI VALENCIA</v>
          </cell>
          <cell r="D1639">
            <v>1</v>
          </cell>
        </row>
        <row r="1640">
          <cell r="B1640">
            <v>0</v>
          </cell>
          <cell r="C1640" t="str">
            <v>MUTI BULUA</v>
          </cell>
          <cell r="D1640">
            <v>1</v>
          </cell>
        </row>
        <row r="1641">
          <cell r="B1641">
            <v>0</v>
          </cell>
          <cell r="C1641" t="str">
            <v>MUTI PROSPERIDAD</v>
          </cell>
          <cell r="D1641">
            <v>1</v>
          </cell>
        </row>
        <row r="1642">
          <cell r="B1642">
            <v>0</v>
          </cell>
          <cell r="C1642" t="str">
            <v>MUTI TAGUM 1</v>
          </cell>
          <cell r="D1642">
            <v>1</v>
          </cell>
        </row>
        <row r="1643">
          <cell r="B1643">
            <v>0</v>
          </cell>
          <cell r="C1643" t="str">
            <v>MUTI ALABEL</v>
          </cell>
          <cell r="D1643">
            <v>2</v>
          </cell>
        </row>
        <row r="1644">
          <cell r="B1644">
            <v>0</v>
          </cell>
          <cell r="C1644" t="str">
            <v>MUTI BANGA</v>
          </cell>
          <cell r="D1644">
            <v>1</v>
          </cell>
        </row>
        <row r="1645">
          <cell r="B1645">
            <v>0</v>
          </cell>
          <cell r="C1645" t="str">
            <v>MUTI BULUA</v>
          </cell>
          <cell r="D1645">
            <v>1</v>
          </cell>
        </row>
        <row r="1646">
          <cell r="B1646">
            <v>0</v>
          </cell>
          <cell r="C1646" t="str">
            <v>MUTI CABADBARAN</v>
          </cell>
          <cell r="D1646">
            <v>1</v>
          </cell>
        </row>
        <row r="1647">
          <cell r="B1647">
            <v>0</v>
          </cell>
          <cell r="C1647" t="str">
            <v>MUTI TAGUM 1</v>
          </cell>
          <cell r="D1647">
            <v>1</v>
          </cell>
        </row>
        <row r="1648">
          <cell r="B1648">
            <v>0</v>
          </cell>
          <cell r="C1648" t="str">
            <v>MUTI BANGA</v>
          </cell>
          <cell r="D1648">
            <v>1</v>
          </cell>
        </row>
        <row r="1649">
          <cell r="B1649">
            <v>0</v>
          </cell>
          <cell r="C1649" t="str">
            <v>MUTI SAN FRANCISCO</v>
          </cell>
          <cell r="D1649">
            <v>2</v>
          </cell>
        </row>
        <row r="1650">
          <cell r="B1650">
            <v>0</v>
          </cell>
          <cell r="C1650" t="str">
            <v>MUTI SURALLAH</v>
          </cell>
          <cell r="D1650">
            <v>1</v>
          </cell>
        </row>
        <row r="1651">
          <cell r="B1651">
            <v>0</v>
          </cell>
          <cell r="C1651" t="str">
            <v>MUTI SURIGAO</v>
          </cell>
          <cell r="D1651">
            <v>1</v>
          </cell>
        </row>
        <row r="1652">
          <cell r="B1652">
            <v>0</v>
          </cell>
          <cell r="C1652" t="str">
            <v>MUTI TAGUM 3</v>
          </cell>
          <cell r="D1652">
            <v>1</v>
          </cell>
        </row>
        <row r="1653">
          <cell r="B1653">
            <v>0</v>
          </cell>
          <cell r="C1653" t="str">
            <v>MUTI ALABEL</v>
          </cell>
          <cell r="D1653">
            <v>2</v>
          </cell>
        </row>
        <row r="1654">
          <cell r="B1654">
            <v>0</v>
          </cell>
          <cell r="C1654" t="str">
            <v>MUTI BANGA</v>
          </cell>
          <cell r="D1654">
            <v>2</v>
          </cell>
        </row>
        <row r="1655">
          <cell r="B1655">
            <v>0</v>
          </cell>
          <cell r="C1655" t="str">
            <v>MUTI ECOLAND</v>
          </cell>
          <cell r="D1655">
            <v>1</v>
          </cell>
        </row>
        <row r="1656">
          <cell r="B1656">
            <v>0</v>
          </cell>
          <cell r="C1656" t="str">
            <v>MUTI MARBEL-MC</v>
          </cell>
          <cell r="D1656">
            <v>1</v>
          </cell>
        </row>
        <row r="1657">
          <cell r="B1657">
            <v>0</v>
          </cell>
          <cell r="C1657" t="str">
            <v>MUTI ALABEL</v>
          </cell>
          <cell r="D1657">
            <v>1</v>
          </cell>
        </row>
        <row r="1658">
          <cell r="B1658">
            <v>0</v>
          </cell>
          <cell r="C1658" t="str">
            <v>MUTI TUPI</v>
          </cell>
          <cell r="D1658">
            <v>1</v>
          </cell>
        </row>
        <row r="1659">
          <cell r="B1659">
            <v>0</v>
          </cell>
          <cell r="C1659" t="str">
            <v>MUTI ALABEL</v>
          </cell>
          <cell r="D1659">
            <v>2</v>
          </cell>
        </row>
        <row r="1660">
          <cell r="B1660">
            <v>0</v>
          </cell>
          <cell r="C1660" t="str">
            <v>MUTI STO. TOMAS</v>
          </cell>
          <cell r="D1660">
            <v>1</v>
          </cell>
        </row>
        <row r="1661">
          <cell r="B1661">
            <v>0</v>
          </cell>
          <cell r="C1661" t="str">
            <v>MUTI TACURONG</v>
          </cell>
          <cell r="D1661">
            <v>1</v>
          </cell>
        </row>
        <row r="1662">
          <cell r="B1662">
            <v>0</v>
          </cell>
          <cell r="C1662" t="str">
            <v>MUTI ALABEL</v>
          </cell>
          <cell r="D1662">
            <v>2</v>
          </cell>
        </row>
        <row r="1663">
          <cell r="B1663">
            <v>0</v>
          </cell>
          <cell r="C1663" t="str">
            <v>MUTI BANGA</v>
          </cell>
          <cell r="D1663">
            <v>1</v>
          </cell>
        </row>
        <row r="1664">
          <cell r="B1664">
            <v>0</v>
          </cell>
          <cell r="C1664" t="str">
            <v>MUTI BUTUAN</v>
          </cell>
          <cell r="D1664">
            <v>1</v>
          </cell>
        </row>
        <row r="1665">
          <cell r="B1665">
            <v>0</v>
          </cell>
          <cell r="C1665" t="str">
            <v>GREATWALL</v>
          </cell>
          <cell r="D1665">
            <v>1</v>
          </cell>
        </row>
        <row r="1666">
          <cell r="B1666">
            <v>0</v>
          </cell>
          <cell r="C1666" t="str">
            <v>MUTI DIGOS</v>
          </cell>
          <cell r="D1666">
            <v>1</v>
          </cell>
        </row>
        <row r="1667">
          <cell r="B1667">
            <v>0</v>
          </cell>
          <cell r="C1667" t="str">
            <v>MUTI ECOLAND</v>
          </cell>
          <cell r="D1667">
            <v>1</v>
          </cell>
        </row>
        <row r="1668">
          <cell r="B1668">
            <v>0</v>
          </cell>
          <cell r="C1668" t="str">
            <v>MUTI ALABEL</v>
          </cell>
          <cell r="D1668">
            <v>1</v>
          </cell>
        </row>
        <row r="1669">
          <cell r="B1669">
            <v>0</v>
          </cell>
          <cell r="C1669" t="str">
            <v>MUTI BANGA</v>
          </cell>
          <cell r="D1669">
            <v>3</v>
          </cell>
        </row>
        <row r="1670">
          <cell r="B1670">
            <v>0</v>
          </cell>
          <cell r="C1670" t="str">
            <v>MUTI BUTUAN</v>
          </cell>
          <cell r="D1670">
            <v>1</v>
          </cell>
        </row>
        <row r="1671">
          <cell r="B1671">
            <v>0</v>
          </cell>
          <cell r="C1671" t="str">
            <v>MUTI DIGOS</v>
          </cell>
          <cell r="D1671">
            <v>1</v>
          </cell>
        </row>
        <row r="1672">
          <cell r="B1672">
            <v>0</v>
          </cell>
          <cell r="C1672" t="str">
            <v>MUTI TIBUNGCO</v>
          </cell>
          <cell r="D1672">
            <v>1</v>
          </cell>
        </row>
        <row r="1673">
          <cell r="B1673">
            <v>0</v>
          </cell>
          <cell r="C1673" t="str">
            <v>MUTI 3S</v>
          </cell>
          <cell r="D1673">
            <v>1</v>
          </cell>
        </row>
        <row r="1674">
          <cell r="B1674">
            <v>0</v>
          </cell>
          <cell r="C1674" t="str">
            <v>MUTI CATALUNAN GRANDE</v>
          </cell>
          <cell r="D1674">
            <v>2</v>
          </cell>
        </row>
        <row r="1675">
          <cell r="B1675"/>
          <cell r="C1675"/>
          <cell r="D1675"/>
        </row>
      </sheetData>
      <sheetData sheetId="3">
        <row r="2">
          <cell r="B2" t="str">
            <v>Description</v>
          </cell>
          <cell r="C2" t="str">
            <v>Remarks</v>
          </cell>
          <cell r="D2" t="str">
            <v>Brand</v>
          </cell>
          <cell r="E2" t="str">
            <v>Old Description</v>
          </cell>
          <cell r="F2" t="str">
            <v>Usage</v>
          </cell>
          <cell r="G2" t="str">
            <v>Cost</v>
          </cell>
          <cell r="H2" t="str">
            <v>LT(Supp)</v>
          </cell>
          <cell r="I2" t="str">
            <v>SS(WH)</v>
          </cell>
          <cell r="J2" t="str">
            <v>Max Stock(WH)</v>
          </cell>
          <cell r="K2" t="str">
            <v>LT(branch)</v>
          </cell>
          <cell r="L2" t="str">
            <v>SS(branch)</v>
          </cell>
          <cell r="M2" t="str">
            <v>Max Stock(branch)</v>
          </cell>
        </row>
        <row r="3">
          <cell r="B3" t="str">
            <v>ADV160</v>
          </cell>
          <cell r="C3" t="str">
            <v>OLD</v>
          </cell>
          <cell r="D3" t="str">
            <v>HONDA</v>
          </cell>
          <cell r="E3" t="str">
            <v>ADV160AP-GB (BLACK)</v>
          </cell>
          <cell r="F3" t="str">
            <v>SCOOTER</v>
          </cell>
          <cell r="G3">
            <v>158270</v>
          </cell>
          <cell r="H3">
            <v>45</v>
          </cell>
          <cell r="I3">
            <v>30</v>
          </cell>
          <cell r="J3">
            <v>90</v>
          </cell>
          <cell r="K3">
            <v>15</v>
          </cell>
          <cell r="L3">
            <v>15</v>
          </cell>
          <cell r="M3">
            <v>30</v>
          </cell>
        </row>
        <row r="4">
          <cell r="B4" t="str">
            <v>ADV160</v>
          </cell>
          <cell r="C4" t="str">
            <v>OLD</v>
          </cell>
          <cell r="D4" t="str">
            <v>HONDA</v>
          </cell>
          <cell r="E4" t="str">
            <v>ADV160AP-MSR (RED/BLACK)</v>
          </cell>
          <cell r="F4" t="str">
            <v>SCOOTER</v>
          </cell>
          <cell r="G4">
            <v>158270</v>
          </cell>
          <cell r="H4">
            <v>45</v>
          </cell>
          <cell r="I4">
            <v>30</v>
          </cell>
          <cell r="J4">
            <v>90</v>
          </cell>
          <cell r="K4">
            <v>15</v>
          </cell>
          <cell r="L4">
            <v>15</v>
          </cell>
          <cell r="M4">
            <v>30</v>
          </cell>
        </row>
        <row r="5">
          <cell r="B5" t="str">
            <v>ADV160</v>
          </cell>
          <cell r="C5" t="str">
            <v>OLD</v>
          </cell>
          <cell r="D5" t="str">
            <v>HONDA</v>
          </cell>
          <cell r="E5" t="str">
            <v>ADV160AP-WC (WHITE/BLACK)</v>
          </cell>
          <cell r="F5" t="str">
            <v>SCOOTER</v>
          </cell>
          <cell r="G5">
            <v>158270</v>
          </cell>
          <cell r="H5">
            <v>45</v>
          </cell>
          <cell r="I5">
            <v>30</v>
          </cell>
          <cell r="J5">
            <v>90</v>
          </cell>
          <cell r="K5">
            <v>15</v>
          </cell>
          <cell r="L5">
            <v>15</v>
          </cell>
          <cell r="M5">
            <v>30</v>
          </cell>
        </row>
        <row r="6">
          <cell r="B6" t="str">
            <v>AIRBLADE 160</v>
          </cell>
          <cell r="C6"/>
          <cell r="D6" t="str">
            <v>HONDA</v>
          </cell>
          <cell r="E6" t="str">
            <v>ACA160CAFPII AIRBLADE160 - GM</v>
          </cell>
          <cell r="F6" t="str">
            <v>SCOOTER</v>
          </cell>
          <cell r="G6">
            <v>118838</v>
          </cell>
          <cell r="H6">
            <v>45</v>
          </cell>
          <cell r="I6">
            <v>30</v>
          </cell>
          <cell r="J6">
            <v>90</v>
          </cell>
          <cell r="K6">
            <v>15</v>
          </cell>
          <cell r="L6">
            <v>15</v>
          </cell>
          <cell r="M6">
            <v>30</v>
          </cell>
        </row>
        <row r="7">
          <cell r="B7" t="str">
            <v>AIRBLADE 160</v>
          </cell>
          <cell r="C7"/>
          <cell r="D7" t="str">
            <v>HONDA</v>
          </cell>
          <cell r="E7" t="str">
            <v>ACA160CAFPII AIRBLADE160 - AB</v>
          </cell>
          <cell r="F7" t="str">
            <v>SCOOTER</v>
          </cell>
          <cell r="G7">
            <v>118838</v>
          </cell>
          <cell r="H7">
            <v>45</v>
          </cell>
          <cell r="I7">
            <v>30</v>
          </cell>
          <cell r="J7">
            <v>90</v>
          </cell>
          <cell r="K7">
            <v>15</v>
          </cell>
          <cell r="L7">
            <v>15</v>
          </cell>
          <cell r="M7">
            <v>30</v>
          </cell>
        </row>
        <row r="8">
          <cell r="B8" t="str">
            <v>AIRBLADE 160</v>
          </cell>
          <cell r="C8"/>
          <cell r="D8" t="str">
            <v>HONDA</v>
          </cell>
          <cell r="E8" t="str">
            <v>ACA160CAFPII AIRBLADE160 - CR</v>
          </cell>
          <cell r="F8" t="str">
            <v>SCOOTER</v>
          </cell>
          <cell r="G8">
            <v>118838</v>
          </cell>
          <cell r="H8">
            <v>45</v>
          </cell>
          <cell r="I8">
            <v>30</v>
          </cell>
          <cell r="J8">
            <v>90</v>
          </cell>
          <cell r="K8">
            <v>15</v>
          </cell>
          <cell r="L8">
            <v>15</v>
          </cell>
          <cell r="M8">
            <v>30</v>
          </cell>
        </row>
        <row r="9">
          <cell r="B9" t="str">
            <v>AVENIS125</v>
          </cell>
          <cell r="C9"/>
          <cell r="D9" t="str">
            <v>SUZUKI</v>
          </cell>
          <cell r="E9" t="str">
            <v>UN125NE AVENIS 125 - MBLACK</v>
          </cell>
          <cell r="F9" t="str">
            <v>SCOOTER</v>
          </cell>
          <cell r="G9">
            <v>77572</v>
          </cell>
          <cell r="H9">
            <v>45</v>
          </cell>
          <cell r="I9">
            <v>30</v>
          </cell>
          <cell r="J9">
            <v>90</v>
          </cell>
          <cell r="K9">
            <v>15</v>
          </cell>
          <cell r="L9">
            <v>15</v>
          </cell>
          <cell r="M9">
            <v>30</v>
          </cell>
        </row>
        <row r="10">
          <cell r="B10" t="str">
            <v>AVENIS125</v>
          </cell>
          <cell r="C10"/>
          <cell r="D10" t="str">
            <v>SUZUKI</v>
          </cell>
          <cell r="E10" t="str">
            <v>UN125NE AVENIS 125 - ORANGE</v>
          </cell>
          <cell r="F10" t="str">
            <v>SCOOTER</v>
          </cell>
          <cell r="G10">
            <v>77572</v>
          </cell>
          <cell r="H10">
            <v>45</v>
          </cell>
          <cell r="I10">
            <v>30</v>
          </cell>
          <cell r="J10">
            <v>90</v>
          </cell>
          <cell r="K10">
            <v>15</v>
          </cell>
          <cell r="L10">
            <v>15</v>
          </cell>
          <cell r="M10">
            <v>30</v>
          </cell>
        </row>
        <row r="11">
          <cell r="B11" t="str">
            <v>AVENIS125</v>
          </cell>
          <cell r="C11"/>
          <cell r="D11" t="str">
            <v>SUZUKI</v>
          </cell>
          <cell r="E11" t="str">
            <v>UN125NE AVENIS 125 - WHITE</v>
          </cell>
          <cell r="F11" t="str">
            <v>SCOOTER</v>
          </cell>
          <cell r="G11">
            <v>77572</v>
          </cell>
          <cell r="H11">
            <v>45</v>
          </cell>
          <cell r="I11">
            <v>30</v>
          </cell>
          <cell r="J11">
            <v>90</v>
          </cell>
          <cell r="K11">
            <v>15</v>
          </cell>
          <cell r="L11">
            <v>15</v>
          </cell>
          <cell r="M11">
            <v>30</v>
          </cell>
        </row>
        <row r="12">
          <cell r="B12" t="str">
            <v>BAJAJ RE 4S FI</v>
          </cell>
          <cell r="C12"/>
          <cell r="D12" t="str">
            <v>BAJAJ RE</v>
          </cell>
          <cell r="E12" t="str">
            <v>BAJAJ RE 4S FI (BLUE)</v>
          </cell>
          <cell r="F12" t="str">
            <v>TRI-WHEELED</v>
          </cell>
          <cell r="G12">
            <v>191000</v>
          </cell>
          <cell r="H12">
            <v>45</v>
          </cell>
          <cell r="I12">
            <v>30</v>
          </cell>
          <cell r="J12">
            <v>90</v>
          </cell>
          <cell r="K12">
            <v>15</v>
          </cell>
          <cell r="L12">
            <v>15</v>
          </cell>
          <cell r="M12">
            <v>30</v>
          </cell>
        </row>
        <row r="13">
          <cell r="B13" t="str">
            <v>BAJAJ RE 4S FI</v>
          </cell>
          <cell r="C13"/>
          <cell r="D13" t="str">
            <v>BAJAJ RE</v>
          </cell>
          <cell r="E13" t="str">
            <v>BAJAJ RE 4S FI (YELLOW)</v>
          </cell>
          <cell r="F13" t="str">
            <v>TRI-WHEELED</v>
          </cell>
          <cell r="G13">
            <v>191000</v>
          </cell>
          <cell r="H13">
            <v>45</v>
          </cell>
          <cell r="I13">
            <v>30</v>
          </cell>
          <cell r="J13">
            <v>90</v>
          </cell>
          <cell r="K13">
            <v>15</v>
          </cell>
          <cell r="L13">
            <v>15</v>
          </cell>
          <cell r="M13">
            <v>30</v>
          </cell>
        </row>
        <row r="14">
          <cell r="B14" t="str">
            <v>BAJAJ RE 4S FI</v>
          </cell>
          <cell r="C14"/>
          <cell r="D14" t="str">
            <v>BAJAJ RE</v>
          </cell>
          <cell r="E14" t="str">
            <v>BAJAJ RE 4S FI (WHITE)</v>
          </cell>
          <cell r="F14" t="str">
            <v>TRI-WHEELED</v>
          </cell>
          <cell r="G14">
            <v>191000</v>
          </cell>
          <cell r="H14">
            <v>45</v>
          </cell>
          <cell r="I14">
            <v>30</v>
          </cell>
          <cell r="J14">
            <v>90</v>
          </cell>
          <cell r="K14">
            <v>15</v>
          </cell>
          <cell r="L14">
            <v>15</v>
          </cell>
          <cell r="M14">
            <v>30</v>
          </cell>
        </row>
        <row r="15">
          <cell r="B15" t="str">
            <v>BAJAJ RE 4S FI</v>
          </cell>
          <cell r="C15"/>
          <cell r="D15" t="str">
            <v>BAJAJ RE</v>
          </cell>
          <cell r="E15" t="str">
            <v>BAJAJ RE 4S FI (RED)</v>
          </cell>
          <cell r="F15" t="str">
            <v>TRI-WHEELED</v>
          </cell>
          <cell r="G15">
            <v>191000</v>
          </cell>
          <cell r="H15">
            <v>45</v>
          </cell>
          <cell r="I15">
            <v>30</v>
          </cell>
          <cell r="J15">
            <v>90</v>
          </cell>
          <cell r="K15">
            <v>15</v>
          </cell>
          <cell r="L15">
            <v>15</v>
          </cell>
          <cell r="M15">
            <v>30</v>
          </cell>
        </row>
        <row r="16">
          <cell r="B16" t="str">
            <v>BAJAJ RE 4S FI</v>
          </cell>
          <cell r="C16"/>
          <cell r="D16" t="str">
            <v>BAJAJ RE</v>
          </cell>
          <cell r="E16" t="str">
            <v>BAJAJ RE 4S FI (GREEN)</v>
          </cell>
          <cell r="F16" t="str">
            <v>TRI-WHEELED</v>
          </cell>
          <cell r="G16">
            <v>191000</v>
          </cell>
          <cell r="H16">
            <v>45</v>
          </cell>
          <cell r="I16">
            <v>30</v>
          </cell>
          <cell r="J16">
            <v>90</v>
          </cell>
          <cell r="K16">
            <v>15</v>
          </cell>
          <cell r="L16">
            <v>15</v>
          </cell>
          <cell r="M16">
            <v>30</v>
          </cell>
        </row>
        <row r="17">
          <cell r="B17" t="str">
            <v>BAJAJ RE SP. ED</v>
          </cell>
          <cell r="C17"/>
          <cell r="D17" t="str">
            <v>BAJAJ RE</v>
          </cell>
          <cell r="E17" t="str">
            <v>BAJAJ RE SPECIAL EDITION (YELLOW)</v>
          </cell>
          <cell r="F17" t="str">
            <v>TRI-WHEELED</v>
          </cell>
          <cell r="G17">
            <v>233000</v>
          </cell>
          <cell r="H17">
            <v>45</v>
          </cell>
          <cell r="I17">
            <v>30</v>
          </cell>
          <cell r="J17">
            <v>90</v>
          </cell>
          <cell r="K17">
            <v>15</v>
          </cell>
          <cell r="L17">
            <v>15</v>
          </cell>
          <cell r="M17">
            <v>30</v>
          </cell>
        </row>
        <row r="18">
          <cell r="B18" t="str">
            <v>BAJAJ RE SP. ED</v>
          </cell>
          <cell r="C18"/>
          <cell r="D18" t="str">
            <v>BAJAJ RE</v>
          </cell>
          <cell r="E18" t="str">
            <v>BAJAJ RE SPECIAL EDITION (GREEN)</v>
          </cell>
          <cell r="F18" t="str">
            <v>TRI-WHEELED</v>
          </cell>
          <cell r="G18">
            <v>233000</v>
          </cell>
          <cell r="H18">
            <v>45</v>
          </cell>
          <cell r="I18">
            <v>30</v>
          </cell>
          <cell r="J18">
            <v>90</v>
          </cell>
          <cell r="K18">
            <v>15</v>
          </cell>
          <cell r="L18">
            <v>15</v>
          </cell>
          <cell r="M18">
            <v>30</v>
          </cell>
        </row>
        <row r="19">
          <cell r="B19" t="str">
            <v>BAJAJ RE SP. ED</v>
          </cell>
          <cell r="C19"/>
          <cell r="D19" t="str">
            <v>BAJAJ RE</v>
          </cell>
          <cell r="E19" t="str">
            <v>BAJAJ RE SPECIAL EDITION (BLUE)</v>
          </cell>
          <cell r="F19" t="str">
            <v>TRI-WHEELED</v>
          </cell>
          <cell r="G19">
            <v>233000</v>
          </cell>
          <cell r="H19">
            <v>45</v>
          </cell>
          <cell r="I19">
            <v>30</v>
          </cell>
          <cell r="J19">
            <v>90</v>
          </cell>
          <cell r="K19">
            <v>15</v>
          </cell>
          <cell r="L19">
            <v>15</v>
          </cell>
          <cell r="M19">
            <v>30</v>
          </cell>
        </row>
        <row r="20">
          <cell r="B20" t="str">
            <v>BAJAJ RE SP. ED</v>
          </cell>
          <cell r="C20"/>
          <cell r="D20" t="str">
            <v>BAJAJ RE</v>
          </cell>
          <cell r="E20" t="str">
            <v>BAJAJ RE SPECIAL EDITION (RED)</v>
          </cell>
          <cell r="F20" t="str">
            <v>TRI-WHEELED</v>
          </cell>
          <cell r="G20">
            <v>233000</v>
          </cell>
          <cell r="H20">
            <v>45</v>
          </cell>
          <cell r="I20">
            <v>30</v>
          </cell>
          <cell r="J20">
            <v>90</v>
          </cell>
          <cell r="K20">
            <v>15</v>
          </cell>
          <cell r="L20">
            <v>15</v>
          </cell>
          <cell r="M20">
            <v>30</v>
          </cell>
        </row>
        <row r="21">
          <cell r="B21" t="str">
            <v>BAJAJ RE SP. ED</v>
          </cell>
          <cell r="C21"/>
          <cell r="D21" t="str">
            <v>BAJAJ RE</v>
          </cell>
          <cell r="E21" t="str">
            <v>BAJAJ RE SPECIAL EDITION (YELLOW)</v>
          </cell>
          <cell r="F21" t="str">
            <v>TRI-WHEELED</v>
          </cell>
          <cell r="G21">
            <v>233000</v>
          </cell>
          <cell r="H21">
            <v>45</v>
          </cell>
          <cell r="I21">
            <v>30</v>
          </cell>
          <cell r="J21">
            <v>90</v>
          </cell>
          <cell r="K21">
            <v>15</v>
          </cell>
          <cell r="L21">
            <v>15</v>
          </cell>
          <cell r="M21">
            <v>30</v>
          </cell>
        </row>
        <row r="22">
          <cell r="B22" t="str">
            <v>BARAKO II (DUAL START)</v>
          </cell>
          <cell r="C22"/>
          <cell r="D22" t="str">
            <v>KAWASAKI</v>
          </cell>
          <cell r="E22" t="str">
            <v>BC175JHF ELEC. START NEW BARAKO(BLACK)</v>
          </cell>
          <cell r="F22" t="str">
            <v>BUSINESS</v>
          </cell>
          <cell r="G22">
            <v>95530</v>
          </cell>
          <cell r="H22">
            <v>45</v>
          </cell>
          <cell r="I22">
            <v>30</v>
          </cell>
          <cell r="J22">
            <v>90</v>
          </cell>
          <cell r="K22">
            <v>15</v>
          </cell>
          <cell r="L22">
            <v>15</v>
          </cell>
          <cell r="M22">
            <v>30</v>
          </cell>
        </row>
        <row r="23">
          <cell r="B23" t="str">
            <v>BARAKO II (DUAL START)</v>
          </cell>
          <cell r="C23"/>
          <cell r="D23" t="str">
            <v>KAWASAKI</v>
          </cell>
          <cell r="E23" t="str">
            <v>BC175JHF ELEC. START NEW BARAKO(BLUE)</v>
          </cell>
          <cell r="F23" t="str">
            <v>BUSINESS</v>
          </cell>
          <cell r="G23">
            <v>95530</v>
          </cell>
          <cell r="H23">
            <v>45</v>
          </cell>
          <cell r="I23">
            <v>30</v>
          </cell>
          <cell r="J23">
            <v>90</v>
          </cell>
          <cell r="K23">
            <v>15</v>
          </cell>
          <cell r="L23">
            <v>15</v>
          </cell>
          <cell r="M23">
            <v>30</v>
          </cell>
        </row>
        <row r="24">
          <cell r="B24" t="str">
            <v>BARAKO II (DUAL START)</v>
          </cell>
          <cell r="C24"/>
          <cell r="D24" t="str">
            <v>KAWASAKI</v>
          </cell>
          <cell r="E24" t="str">
            <v>BC175JLS ELEC. START NEW BARAKO(BLACK)</v>
          </cell>
          <cell r="F24" t="str">
            <v>BUSINESS</v>
          </cell>
          <cell r="G24">
            <v>95530</v>
          </cell>
          <cell r="H24">
            <v>45</v>
          </cell>
          <cell r="I24">
            <v>30</v>
          </cell>
          <cell r="J24">
            <v>90</v>
          </cell>
          <cell r="K24">
            <v>15</v>
          </cell>
          <cell r="L24">
            <v>15</v>
          </cell>
          <cell r="M24">
            <v>30</v>
          </cell>
        </row>
        <row r="25">
          <cell r="B25" t="str">
            <v>BARAKO II (DUAL START)</v>
          </cell>
          <cell r="C25"/>
          <cell r="D25" t="str">
            <v>KAWASAKI</v>
          </cell>
          <cell r="E25" t="str">
            <v>BC175JLF ELEC. START NEW BARAKO(BLUE)</v>
          </cell>
          <cell r="F25" t="str">
            <v>BUSINESS</v>
          </cell>
          <cell r="G25">
            <v>95530</v>
          </cell>
          <cell r="H25">
            <v>45</v>
          </cell>
          <cell r="I25">
            <v>30</v>
          </cell>
          <cell r="J25">
            <v>90</v>
          </cell>
          <cell r="K25">
            <v>15</v>
          </cell>
          <cell r="L25">
            <v>15</v>
          </cell>
          <cell r="M25">
            <v>30</v>
          </cell>
        </row>
        <row r="26">
          <cell r="B26" t="str">
            <v>BARAKO II (DUAL START)</v>
          </cell>
          <cell r="C26"/>
          <cell r="D26" t="str">
            <v>KAWASAKI</v>
          </cell>
          <cell r="E26" t="str">
            <v>BC175JLF ELEC. START NEW BARAKO(BLACK)</v>
          </cell>
          <cell r="F26" t="str">
            <v>BUSINESS</v>
          </cell>
          <cell r="G26">
            <v>95530</v>
          </cell>
          <cell r="H26">
            <v>45</v>
          </cell>
          <cell r="I26">
            <v>30</v>
          </cell>
          <cell r="J26">
            <v>90</v>
          </cell>
          <cell r="K26">
            <v>15</v>
          </cell>
          <cell r="L26">
            <v>15</v>
          </cell>
          <cell r="M26">
            <v>30</v>
          </cell>
        </row>
        <row r="27">
          <cell r="B27" t="str">
            <v>BARAKO II (DUAL START)</v>
          </cell>
          <cell r="C27"/>
          <cell r="D27" t="str">
            <v>KAWASAKI</v>
          </cell>
          <cell r="E27" t="str">
            <v>BC175JMFNN DUAL START BARAKO(BLACK)</v>
          </cell>
          <cell r="F27" t="str">
            <v>BUSINESS</v>
          </cell>
          <cell r="G27">
            <v>95530</v>
          </cell>
          <cell r="H27">
            <v>45</v>
          </cell>
          <cell r="I27">
            <v>30</v>
          </cell>
          <cell r="J27">
            <v>90</v>
          </cell>
          <cell r="K27">
            <v>15</v>
          </cell>
          <cell r="L27">
            <v>15</v>
          </cell>
          <cell r="M27">
            <v>30</v>
          </cell>
        </row>
        <row r="28">
          <cell r="B28" t="str">
            <v>BARAKO II (DUAL START)</v>
          </cell>
          <cell r="C28"/>
          <cell r="D28" t="str">
            <v>KAWASAKI</v>
          </cell>
          <cell r="E28" t="str">
            <v>BC175JMJNN DUAL START BARAKO(BLACK) (</v>
          </cell>
          <cell r="F28" t="str">
            <v>BUSINESS</v>
          </cell>
          <cell r="G28">
            <v>95530</v>
          </cell>
          <cell r="H28">
            <v>45</v>
          </cell>
          <cell r="I28">
            <v>30</v>
          </cell>
          <cell r="J28">
            <v>90</v>
          </cell>
          <cell r="K28">
            <v>15</v>
          </cell>
          <cell r="L28">
            <v>15</v>
          </cell>
          <cell r="M28">
            <v>30</v>
          </cell>
        </row>
        <row r="29">
          <cell r="B29" t="str">
            <v>BARAKO II (DUAL START)</v>
          </cell>
          <cell r="C29"/>
          <cell r="D29" t="str">
            <v>KAWASAKI</v>
          </cell>
          <cell r="E29" t="str">
            <v>BC175NNFNN DUAL START BARAKO(BLACK)</v>
          </cell>
          <cell r="F29" t="str">
            <v>BUSINESS</v>
          </cell>
          <cell r="G29">
            <v>95530</v>
          </cell>
          <cell r="H29">
            <v>45</v>
          </cell>
          <cell r="I29">
            <v>30</v>
          </cell>
          <cell r="J29">
            <v>90</v>
          </cell>
          <cell r="K29">
            <v>15</v>
          </cell>
          <cell r="L29">
            <v>15</v>
          </cell>
          <cell r="M29">
            <v>30</v>
          </cell>
        </row>
        <row r="30">
          <cell r="B30" t="str">
            <v>BARAKO II (DUAL START)</v>
          </cell>
          <cell r="C30"/>
          <cell r="D30" t="str">
            <v>KAWASAKI</v>
          </cell>
          <cell r="E30" t="str">
            <v>BC175NPFNN BARAKO II ELECTRIC (GREY)</v>
          </cell>
          <cell r="F30" t="str">
            <v>BUSINESS</v>
          </cell>
          <cell r="G30">
            <v>95530</v>
          </cell>
          <cell r="H30">
            <v>45</v>
          </cell>
          <cell r="I30">
            <v>30</v>
          </cell>
          <cell r="J30">
            <v>90</v>
          </cell>
          <cell r="K30">
            <v>15</v>
          </cell>
          <cell r="L30">
            <v>15</v>
          </cell>
          <cell r="M30">
            <v>30</v>
          </cell>
        </row>
        <row r="31">
          <cell r="B31" t="str">
            <v>BARAKO II (KICK START)</v>
          </cell>
          <cell r="C31"/>
          <cell r="D31" t="str">
            <v>KAWASAKI</v>
          </cell>
          <cell r="E31" t="str">
            <v>BC175HHF KICK START NEW BARAKO(BLACK)</v>
          </cell>
          <cell r="F31" t="str">
            <v>BUSINESS</v>
          </cell>
          <cell r="G31">
            <v>91770</v>
          </cell>
          <cell r="H31">
            <v>45</v>
          </cell>
          <cell r="I31">
            <v>30</v>
          </cell>
          <cell r="J31">
            <v>90</v>
          </cell>
          <cell r="K31">
            <v>15</v>
          </cell>
          <cell r="L31">
            <v>15</v>
          </cell>
          <cell r="M31">
            <v>30</v>
          </cell>
        </row>
        <row r="32">
          <cell r="B32" t="str">
            <v>BARAKO II (KICK START)</v>
          </cell>
          <cell r="C32"/>
          <cell r="D32" t="str">
            <v>KAWASAKI</v>
          </cell>
          <cell r="E32" t="str">
            <v>BC175HHF KICK START NEW BARAKO(GRAY)</v>
          </cell>
          <cell r="F32" t="str">
            <v>BUSINESS</v>
          </cell>
          <cell r="G32">
            <v>91770</v>
          </cell>
          <cell r="H32">
            <v>45</v>
          </cell>
          <cell r="I32">
            <v>30</v>
          </cell>
          <cell r="J32">
            <v>90</v>
          </cell>
          <cell r="K32">
            <v>15</v>
          </cell>
          <cell r="L32">
            <v>15</v>
          </cell>
          <cell r="M32">
            <v>30</v>
          </cell>
        </row>
        <row r="33">
          <cell r="B33" t="str">
            <v>BARAKO II (KICK START)</v>
          </cell>
          <cell r="C33"/>
          <cell r="D33" t="str">
            <v>KAWASAKI</v>
          </cell>
          <cell r="E33" t="str">
            <v>BC175HHF KICK START NEW BARAKO(RED)</v>
          </cell>
          <cell r="F33" t="str">
            <v>BUSINESS</v>
          </cell>
          <cell r="G33">
            <v>91770</v>
          </cell>
          <cell r="H33">
            <v>45</v>
          </cell>
          <cell r="I33">
            <v>30</v>
          </cell>
          <cell r="J33">
            <v>90</v>
          </cell>
          <cell r="K33">
            <v>15</v>
          </cell>
          <cell r="L33">
            <v>15</v>
          </cell>
          <cell r="M33">
            <v>30</v>
          </cell>
        </row>
        <row r="34">
          <cell r="B34" t="str">
            <v>BARAKO II (KICK START)</v>
          </cell>
          <cell r="C34" t="str">
            <v>OLD MODEL CODE</v>
          </cell>
          <cell r="D34" t="str">
            <v>KAWASAKI</v>
          </cell>
          <cell r="E34" t="str">
            <v>BC175JHF ELEC. START NEW BARAKO(RED)</v>
          </cell>
          <cell r="F34" t="str">
            <v>BUSINESS</v>
          </cell>
          <cell r="G34">
            <v>91770</v>
          </cell>
          <cell r="H34">
            <v>45</v>
          </cell>
          <cell r="I34">
            <v>30</v>
          </cell>
          <cell r="J34">
            <v>90</v>
          </cell>
          <cell r="K34">
            <v>15</v>
          </cell>
          <cell r="L34">
            <v>15</v>
          </cell>
          <cell r="M34">
            <v>30</v>
          </cell>
        </row>
        <row r="35">
          <cell r="B35" t="str">
            <v>BARAKO II (KICK START)</v>
          </cell>
          <cell r="C35"/>
          <cell r="D35" t="str">
            <v>KAWASAKI</v>
          </cell>
          <cell r="E35" t="str">
            <v>BC175HKS (GRAY)</v>
          </cell>
          <cell r="F35" t="str">
            <v>BUSINESS</v>
          </cell>
          <cell r="G35">
            <v>91770</v>
          </cell>
          <cell r="H35">
            <v>45</v>
          </cell>
          <cell r="I35">
            <v>30</v>
          </cell>
          <cell r="J35">
            <v>90</v>
          </cell>
          <cell r="K35">
            <v>15</v>
          </cell>
          <cell r="L35">
            <v>15</v>
          </cell>
          <cell r="M35">
            <v>30</v>
          </cell>
        </row>
        <row r="36">
          <cell r="B36" t="str">
            <v>BARAKO II (KICK START)</v>
          </cell>
          <cell r="C36"/>
          <cell r="D36" t="str">
            <v>KAWASAKI</v>
          </cell>
          <cell r="E36" t="str">
            <v>BC175HLF (RED)</v>
          </cell>
          <cell r="F36" t="str">
            <v>BUSINESS</v>
          </cell>
          <cell r="G36">
            <v>91770</v>
          </cell>
          <cell r="H36">
            <v>45</v>
          </cell>
          <cell r="I36">
            <v>30</v>
          </cell>
          <cell r="J36">
            <v>90</v>
          </cell>
          <cell r="K36">
            <v>15</v>
          </cell>
          <cell r="L36">
            <v>15</v>
          </cell>
          <cell r="M36">
            <v>30</v>
          </cell>
        </row>
        <row r="37">
          <cell r="B37" t="str">
            <v>BARAKO II (KICK START)</v>
          </cell>
          <cell r="C37"/>
          <cell r="D37" t="str">
            <v>KAWASAKI</v>
          </cell>
          <cell r="E37" t="str">
            <v>BC175HLF(GRAY)</v>
          </cell>
          <cell r="F37" t="str">
            <v>BUSINESS</v>
          </cell>
          <cell r="G37">
            <v>91770</v>
          </cell>
          <cell r="H37">
            <v>45</v>
          </cell>
          <cell r="I37">
            <v>30</v>
          </cell>
          <cell r="J37">
            <v>90</v>
          </cell>
          <cell r="K37">
            <v>15</v>
          </cell>
          <cell r="L37">
            <v>15</v>
          </cell>
          <cell r="M37">
            <v>30</v>
          </cell>
        </row>
        <row r="38">
          <cell r="B38" t="str">
            <v>BARAKO II (KICK START)</v>
          </cell>
          <cell r="C38"/>
          <cell r="D38" t="str">
            <v>KAWASAKI</v>
          </cell>
          <cell r="E38" t="str">
            <v>BC175JMFNN BARAKO (RED)</v>
          </cell>
          <cell r="F38" t="str">
            <v>BUSINESS</v>
          </cell>
          <cell r="G38">
            <v>91770</v>
          </cell>
          <cell r="H38">
            <v>45</v>
          </cell>
          <cell r="I38">
            <v>30</v>
          </cell>
          <cell r="J38">
            <v>90</v>
          </cell>
          <cell r="K38">
            <v>15</v>
          </cell>
          <cell r="L38">
            <v>15</v>
          </cell>
          <cell r="M38">
            <v>30</v>
          </cell>
        </row>
        <row r="39">
          <cell r="B39" t="str">
            <v>BARAKO II (KICK START)</v>
          </cell>
          <cell r="C39"/>
          <cell r="D39" t="str">
            <v>KAWASAKI</v>
          </cell>
          <cell r="E39" t="str">
            <v>BC175MNFNN BARAKO IIKICK START(RED)</v>
          </cell>
          <cell r="F39" t="str">
            <v>BUSINESS</v>
          </cell>
          <cell r="G39">
            <v>91770</v>
          </cell>
          <cell r="H39">
            <v>45</v>
          </cell>
          <cell r="I39">
            <v>30</v>
          </cell>
          <cell r="J39">
            <v>90</v>
          </cell>
          <cell r="K39">
            <v>15</v>
          </cell>
          <cell r="L39">
            <v>15</v>
          </cell>
          <cell r="M39">
            <v>30</v>
          </cell>
        </row>
        <row r="40">
          <cell r="B40" t="str">
            <v>BARAKO II (KICK START)</v>
          </cell>
          <cell r="C40"/>
          <cell r="D40" t="str">
            <v>KAWASAKI</v>
          </cell>
          <cell r="E40" t="str">
            <v>BC175MPFNN BARAKO II KICK (RED)</v>
          </cell>
          <cell r="F40" t="str">
            <v>BUSINESS</v>
          </cell>
          <cell r="G40">
            <v>91770</v>
          </cell>
          <cell r="H40">
            <v>45</v>
          </cell>
          <cell r="I40">
            <v>30</v>
          </cell>
          <cell r="J40">
            <v>90</v>
          </cell>
          <cell r="K40">
            <v>15</v>
          </cell>
          <cell r="L40">
            <v>15</v>
          </cell>
          <cell r="M40">
            <v>30</v>
          </cell>
        </row>
        <row r="41">
          <cell r="B41" t="str">
            <v>BARAKO III FI(DUAL START)</v>
          </cell>
          <cell r="C41"/>
          <cell r="D41" t="str">
            <v>KAWASAKI</v>
          </cell>
          <cell r="E41" t="str">
            <v>BC175LMFNN BARAKO III FI DUAL START (BLUE)</v>
          </cell>
          <cell r="F41" t="str">
            <v>BUSINESS</v>
          </cell>
          <cell r="G41">
            <v>100700</v>
          </cell>
          <cell r="H41">
            <v>45</v>
          </cell>
          <cell r="I41">
            <v>30</v>
          </cell>
          <cell r="J41">
            <v>90</v>
          </cell>
          <cell r="K41">
            <v>15</v>
          </cell>
          <cell r="L41">
            <v>15</v>
          </cell>
          <cell r="M41">
            <v>30</v>
          </cell>
        </row>
        <row r="42">
          <cell r="B42" t="str">
            <v>BARAKO III FI(DUAL START)</v>
          </cell>
          <cell r="C42"/>
          <cell r="D42" t="str">
            <v>KAWASAKI</v>
          </cell>
          <cell r="E42" t="str">
            <v>BC175LPFNN BARAKO III ELECTRIC (BLACK)</v>
          </cell>
          <cell r="F42" t="str">
            <v>BUSINESS</v>
          </cell>
          <cell r="G42">
            <v>100700</v>
          </cell>
          <cell r="H42">
            <v>45</v>
          </cell>
          <cell r="I42">
            <v>30</v>
          </cell>
          <cell r="J42">
            <v>90</v>
          </cell>
          <cell r="K42">
            <v>15</v>
          </cell>
          <cell r="L42">
            <v>15</v>
          </cell>
          <cell r="M42">
            <v>30</v>
          </cell>
        </row>
        <row r="43">
          <cell r="B43" t="str">
            <v>BARAKO III FI(KICK START)</v>
          </cell>
          <cell r="C43"/>
          <cell r="D43" t="str">
            <v>KAWASAKI</v>
          </cell>
          <cell r="E43" t="str">
            <v>BC175KMFNN BARAKO III FI KICK START(GRAY)</v>
          </cell>
          <cell r="F43" t="str">
            <v>BUSINESS</v>
          </cell>
          <cell r="G43">
            <v>92710</v>
          </cell>
          <cell r="H43">
            <v>45</v>
          </cell>
          <cell r="I43">
            <v>30</v>
          </cell>
          <cell r="J43">
            <v>90</v>
          </cell>
          <cell r="K43">
            <v>15</v>
          </cell>
          <cell r="L43">
            <v>15</v>
          </cell>
          <cell r="M43">
            <v>30</v>
          </cell>
        </row>
        <row r="44">
          <cell r="B44" t="str">
            <v>BARAKO III FI(KICK START)</v>
          </cell>
          <cell r="C44"/>
          <cell r="D44" t="str">
            <v>KAWASAKI</v>
          </cell>
          <cell r="E44" t="str">
            <v>BC175KPFNN BARAKO III KICK (BLUE)</v>
          </cell>
          <cell r="F44" t="str">
            <v>BUSINESS</v>
          </cell>
          <cell r="G44">
            <v>92710</v>
          </cell>
          <cell r="H44">
            <v>45</v>
          </cell>
          <cell r="I44">
            <v>30</v>
          </cell>
          <cell r="J44">
            <v>90</v>
          </cell>
          <cell r="K44">
            <v>15</v>
          </cell>
          <cell r="L44">
            <v>15</v>
          </cell>
          <cell r="M44">
            <v>30</v>
          </cell>
        </row>
        <row r="45">
          <cell r="B45" t="str">
            <v>BEAT FI STD</v>
          </cell>
          <cell r="C45" t="str">
            <v>OLD MODEL CODE</v>
          </cell>
          <cell r="D45" t="str">
            <v>HONDA</v>
          </cell>
          <cell r="E45" t="str">
            <v>ACH110CBTJII BEAT FI(RED/WHITE)</v>
          </cell>
          <cell r="F45" t="str">
            <v>SCOOTER</v>
          </cell>
          <cell r="G45">
            <v>70998</v>
          </cell>
          <cell r="H45">
            <v>45</v>
          </cell>
          <cell r="I45">
            <v>30</v>
          </cell>
          <cell r="J45">
            <v>90</v>
          </cell>
          <cell r="K45">
            <v>15</v>
          </cell>
          <cell r="L45">
            <v>15</v>
          </cell>
          <cell r="M45">
            <v>30</v>
          </cell>
        </row>
        <row r="46">
          <cell r="B46" t="str">
            <v>BEAT FI STD</v>
          </cell>
          <cell r="C46" t="str">
            <v>OLD MODEL CODE</v>
          </cell>
          <cell r="D46" t="str">
            <v>HONDA</v>
          </cell>
          <cell r="E46" t="str">
            <v>ACH110CSFK (ORANGE/BLACK)</v>
          </cell>
          <cell r="F46" t="str">
            <v>SCOOTER</v>
          </cell>
          <cell r="G46">
            <v>70998</v>
          </cell>
          <cell r="H46">
            <v>45</v>
          </cell>
          <cell r="I46">
            <v>30</v>
          </cell>
          <cell r="J46">
            <v>90</v>
          </cell>
          <cell r="K46">
            <v>15</v>
          </cell>
          <cell r="L46">
            <v>15</v>
          </cell>
          <cell r="M46">
            <v>30</v>
          </cell>
        </row>
        <row r="47">
          <cell r="B47" t="str">
            <v>BEAT FI STD</v>
          </cell>
          <cell r="C47" t="str">
            <v>OLD MODEL CODE</v>
          </cell>
          <cell r="D47" t="str">
            <v>HONDA</v>
          </cell>
          <cell r="E47" t="str">
            <v>ACH110CSFK (RED/WHITE)</v>
          </cell>
          <cell r="F47" t="str">
            <v>SCOOTER</v>
          </cell>
          <cell r="G47">
            <v>70998</v>
          </cell>
          <cell r="H47">
            <v>45</v>
          </cell>
          <cell r="I47">
            <v>30</v>
          </cell>
          <cell r="J47">
            <v>90</v>
          </cell>
          <cell r="K47">
            <v>15</v>
          </cell>
          <cell r="L47">
            <v>15</v>
          </cell>
          <cell r="M47">
            <v>30</v>
          </cell>
        </row>
        <row r="48">
          <cell r="B48" t="str">
            <v>BEAT FI STD</v>
          </cell>
          <cell r="C48" t="str">
            <v>OLD MODEL CODE</v>
          </cell>
          <cell r="D48" t="str">
            <v>HONDA</v>
          </cell>
          <cell r="E48" t="str">
            <v>ACH110CSFK (BLUE/WHITE)</v>
          </cell>
          <cell r="F48" t="str">
            <v>SCOOTER</v>
          </cell>
          <cell r="G48">
            <v>70998</v>
          </cell>
          <cell r="H48">
            <v>45</v>
          </cell>
          <cell r="I48">
            <v>30</v>
          </cell>
          <cell r="J48">
            <v>90</v>
          </cell>
          <cell r="K48">
            <v>15</v>
          </cell>
          <cell r="L48">
            <v>15</v>
          </cell>
          <cell r="M48">
            <v>30</v>
          </cell>
        </row>
        <row r="49">
          <cell r="B49" t="str">
            <v>BEAT FI STD</v>
          </cell>
          <cell r="C49" t="str">
            <v>OLD MODEL CODE</v>
          </cell>
          <cell r="D49" t="str">
            <v>HONDA</v>
          </cell>
          <cell r="E49" t="str">
            <v>ACH110CSFKII BEAT FI (WHITE/BLACK)</v>
          </cell>
          <cell r="F49" t="str">
            <v>SCOOTER</v>
          </cell>
          <cell r="G49">
            <v>70998</v>
          </cell>
          <cell r="H49">
            <v>45</v>
          </cell>
          <cell r="I49">
            <v>30</v>
          </cell>
          <cell r="J49">
            <v>90</v>
          </cell>
          <cell r="K49">
            <v>15</v>
          </cell>
          <cell r="L49">
            <v>15</v>
          </cell>
          <cell r="M49">
            <v>30</v>
          </cell>
        </row>
        <row r="50">
          <cell r="B50" t="str">
            <v>BEAT FI STD</v>
          </cell>
          <cell r="C50" t="str">
            <v>OLD MODEL CODE</v>
          </cell>
          <cell r="D50" t="str">
            <v>HONDA</v>
          </cell>
          <cell r="E50" t="str">
            <v>ACH110CSFKII BEAT FI (GRAY/BLACK)</v>
          </cell>
          <cell r="F50" t="str">
            <v>SCOOTER</v>
          </cell>
          <cell r="G50">
            <v>70998</v>
          </cell>
          <cell r="H50">
            <v>45</v>
          </cell>
          <cell r="I50">
            <v>30</v>
          </cell>
          <cell r="J50">
            <v>90</v>
          </cell>
          <cell r="K50">
            <v>15</v>
          </cell>
          <cell r="L50">
            <v>15</v>
          </cell>
          <cell r="M50">
            <v>30</v>
          </cell>
        </row>
        <row r="51">
          <cell r="B51" t="str">
            <v>BEAT FI STD</v>
          </cell>
          <cell r="C51" t="str">
            <v>OLD MODEL CODE</v>
          </cell>
          <cell r="D51" t="str">
            <v>HONDA</v>
          </cell>
          <cell r="E51" t="str">
            <v>ACH110CSFKII BEAT FI (BLACK)</v>
          </cell>
          <cell r="F51" t="str">
            <v>SCOOTER</v>
          </cell>
          <cell r="G51">
            <v>70998</v>
          </cell>
          <cell r="H51">
            <v>45</v>
          </cell>
          <cell r="I51">
            <v>30</v>
          </cell>
          <cell r="J51">
            <v>90</v>
          </cell>
          <cell r="K51">
            <v>15</v>
          </cell>
          <cell r="L51">
            <v>15</v>
          </cell>
          <cell r="M51">
            <v>30</v>
          </cell>
        </row>
        <row r="52">
          <cell r="B52" t="str">
            <v>BEAT FI STD</v>
          </cell>
          <cell r="C52" t="str">
            <v>OLD MODEL CODE</v>
          </cell>
          <cell r="D52" t="str">
            <v>HONDA</v>
          </cell>
          <cell r="E52" t="str">
            <v>ACH110CSFLII (GRAY/BLACK)</v>
          </cell>
          <cell r="F52" t="str">
            <v>SCOOTER</v>
          </cell>
          <cell r="G52">
            <v>70998</v>
          </cell>
          <cell r="H52">
            <v>45</v>
          </cell>
          <cell r="I52">
            <v>30</v>
          </cell>
          <cell r="J52">
            <v>90</v>
          </cell>
          <cell r="K52">
            <v>15</v>
          </cell>
          <cell r="L52">
            <v>15</v>
          </cell>
          <cell r="M52">
            <v>30</v>
          </cell>
        </row>
        <row r="53">
          <cell r="B53" t="str">
            <v>BEAT FI STD</v>
          </cell>
          <cell r="C53" t="str">
            <v>OLD MODEL CODE</v>
          </cell>
          <cell r="D53" t="str">
            <v>HONDA</v>
          </cell>
          <cell r="E53" t="str">
            <v>ACH110CSFLII (WHITE/BLACK)</v>
          </cell>
          <cell r="F53" t="str">
            <v>SCOOTER</v>
          </cell>
          <cell r="G53">
            <v>70998</v>
          </cell>
          <cell r="H53">
            <v>45</v>
          </cell>
          <cell r="I53">
            <v>30</v>
          </cell>
          <cell r="J53">
            <v>90</v>
          </cell>
          <cell r="K53">
            <v>15</v>
          </cell>
          <cell r="L53">
            <v>15</v>
          </cell>
          <cell r="M53">
            <v>30</v>
          </cell>
        </row>
        <row r="54">
          <cell r="B54" t="str">
            <v>BEAT FI STD</v>
          </cell>
          <cell r="C54" t="str">
            <v>OLD MODEL CODE</v>
          </cell>
          <cell r="D54" t="str">
            <v>HONDA</v>
          </cell>
          <cell r="E54" t="str">
            <v>ACH110CSFLII (GRAY)</v>
          </cell>
          <cell r="F54" t="str">
            <v>SCOOTER</v>
          </cell>
          <cell r="G54">
            <v>70998</v>
          </cell>
          <cell r="H54">
            <v>45</v>
          </cell>
          <cell r="I54">
            <v>30</v>
          </cell>
          <cell r="J54">
            <v>90</v>
          </cell>
          <cell r="K54">
            <v>15</v>
          </cell>
          <cell r="L54">
            <v>15</v>
          </cell>
          <cell r="M54">
            <v>30</v>
          </cell>
        </row>
        <row r="55">
          <cell r="B55" t="str">
            <v>BEAT FI STD</v>
          </cell>
          <cell r="C55" t="str">
            <v>OLD MODEL CODE</v>
          </cell>
          <cell r="D55" t="str">
            <v>HONDA</v>
          </cell>
          <cell r="E55" t="str">
            <v>ACH110CSFL(BLACK)</v>
          </cell>
          <cell r="F55" t="str">
            <v>SCOOTER</v>
          </cell>
          <cell r="G55">
            <v>70998</v>
          </cell>
          <cell r="H55">
            <v>45</v>
          </cell>
          <cell r="I55">
            <v>30</v>
          </cell>
          <cell r="J55">
            <v>90</v>
          </cell>
          <cell r="K55">
            <v>15</v>
          </cell>
          <cell r="L55">
            <v>15</v>
          </cell>
          <cell r="M55">
            <v>30</v>
          </cell>
        </row>
        <row r="56">
          <cell r="B56" t="str">
            <v>BEAT FI STD</v>
          </cell>
          <cell r="C56" t="str">
            <v>OLD MODEL CODE</v>
          </cell>
          <cell r="D56" t="str">
            <v>HONDA</v>
          </cell>
          <cell r="E56" t="str">
            <v>ACH110CSFL(RED/BLACK)</v>
          </cell>
          <cell r="F56" t="str">
            <v>SCOOTER</v>
          </cell>
          <cell r="G56">
            <v>70998</v>
          </cell>
          <cell r="H56">
            <v>45</v>
          </cell>
          <cell r="I56">
            <v>30</v>
          </cell>
          <cell r="J56">
            <v>90</v>
          </cell>
          <cell r="K56">
            <v>15</v>
          </cell>
          <cell r="L56">
            <v>15</v>
          </cell>
          <cell r="M56">
            <v>30</v>
          </cell>
        </row>
        <row r="57">
          <cell r="B57" t="str">
            <v>BEAT FI STD</v>
          </cell>
          <cell r="C57" t="str">
            <v>OLD MODEL CODE</v>
          </cell>
          <cell r="D57" t="str">
            <v>HONDA</v>
          </cell>
          <cell r="E57" t="str">
            <v>ACH110CSFL(ORANGE/BLACK)</v>
          </cell>
          <cell r="F57" t="str">
            <v>SCOOTER</v>
          </cell>
          <cell r="G57">
            <v>70998</v>
          </cell>
          <cell r="H57">
            <v>45</v>
          </cell>
          <cell r="I57">
            <v>30</v>
          </cell>
          <cell r="J57">
            <v>90</v>
          </cell>
          <cell r="K57">
            <v>15</v>
          </cell>
          <cell r="L57">
            <v>15</v>
          </cell>
          <cell r="M57">
            <v>30</v>
          </cell>
        </row>
        <row r="58">
          <cell r="B58" t="str">
            <v>BEAT FI STD</v>
          </cell>
          <cell r="C58" t="str">
            <v>OLD MODEL CODE</v>
          </cell>
          <cell r="D58" t="str">
            <v>HONDA</v>
          </cell>
          <cell r="E58" t="str">
            <v>ACH110CSFL(BLUE/BLACK)</v>
          </cell>
          <cell r="F58" t="str">
            <v>SCOOTER</v>
          </cell>
          <cell r="G58">
            <v>70998</v>
          </cell>
          <cell r="H58">
            <v>45</v>
          </cell>
          <cell r="I58">
            <v>30</v>
          </cell>
          <cell r="J58">
            <v>90</v>
          </cell>
          <cell r="K58">
            <v>15</v>
          </cell>
          <cell r="L58">
            <v>15</v>
          </cell>
          <cell r="M58">
            <v>30</v>
          </cell>
        </row>
        <row r="59">
          <cell r="B59" t="str">
            <v>BEAT FI STD</v>
          </cell>
          <cell r="C59" t="str">
            <v>OLD MODEL CODE</v>
          </cell>
          <cell r="D59" t="str">
            <v>HONDA</v>
          </cell>
          <cell r="E59" t="str">
            <v>ACH110CSFL(BLUE/BLACK)</v>
          </cell>
          <cell r="F59" t="str">
            <v>SCOOTER</v>
          </cell>
          <cell r="G59">
            <v>70998</v>
          </cell>
          <cell r="H59">
            <v>45</v>
          </cell>
          <cell r="I59">
            <v>30</v>
          </cell>
          <cell r="J59">
            <v>90</v>
          </cell>
          <cell r="K59">
            <v>15</v>
          </cell>
          <cell r="L59">
            <v>15</v>
          </cell>
          <cell r="M59">
            <v>30</v>
          </cell>
        </row>
        <row r="60">
          <cell r="B60" t="str">
            <v>BEAT FI STD</v>
          </cell>
          <cell r="C60"/>
          <cell r="D60" t="str">
            <v>HONDA</v>
          </cell>
          <cell r="E60" t="str">
            <v>ACH110CSFMII BEAT FI (GRAY/BLACK)</v>
          </cell>
          <cell r="F60" t="str">
            <v>SCOOTER</v>
          </cell>
          <cell r="G60">
            <v>70998</v>
          </cell>
          <cell r="H60">
            <v>45</v>
          </cell>
          <cell r="I60">
            <v>30</v>
          </cell>
          <cell r="J60">
            <v>90</v>
          </cell>
          <cell r="K60">
            <v>15</v>
          </cell>
          <cell r="L60">
            <v>15</v>
          </cell>
          <cell r="M60">
            <v>30</v>
          </cell>
        </row>
        <row r="61">
          <cell r="B61" t="str">
            <v>BEAT FI STD</v>
          </cell>
          <cell r="C61"/>
          <cell r="D61" t="str">
            <v>HONDA</v>
          </cell>
          <cell r="E61" t="str">
            <v>ACH110CSFMII BEAT FI (WHITE/BLACK)</v>
          </cell>
          <cell r="F61" t="str">
            <v>SCOOTER</v>
          </cell>
          <cell r="G61">
            <v>70998</v>
          </cell>
          <cell r="H61">
            <v>45</v>
          </cell>
          <cell r="I61">
            <v>30</v>
          </cell>
          <cell r="J61">
            <v>90</v>
          </cell>
          <cell r="K61">
            <v>15</v>
          </cell>
          <cell r="L61">
            <v>15</v>
          </cell>
          <cell r="M61">
            <v>30</v>
          </cell>
        </row>
        <row r="62">
          <cell r="B62" t="str">
            <v>BEAT FI STD</v>
          </cell>
          <cell r="C62"/>
          <cell r="D62" t="str">
            <v>HONDA</v>
          </cell>
          <cell r="E62" t="str">
            <v>ACH110CSFM BEAT FI (BLACK)</v>
          </cell>
          <cell r="F62" t="str">
            <v>SCOOTER</v>
          </cell>
          <cell r="G62">
            <v>70998</v>
          </cell>
          <cell r="H62">
            <v>45</v>
          </cell>
          <cell r="I62">
            <v>30</v>
          </cell>
          <cell r="J62">
            <v>90</v>
          </cell>
          <cell r="K62">
            <v>15</v>
          </cell>
          <cell r="L62">
            <v>15</v>
          </cell>
          <cell r="M62">
            <v>30</v>
          </cell>
        </row>
        <row r="63">
          <cell r="B63" t="str">
            <v>BEAT FI STD</v>
          </cell>
          <cell r="C63"/>
          <cell r="D63" t="str">
            <v>HONDA</v>
          </cell>
          <cell r="E63" t="str">
            <v>ACH110CSFMII BEAT FI (GRAY)</v>
          </cell>
          <cell r="F63" t="str">
            <v>SCOOTER</v>
          </cell>
          <cell r="G63">
            <v>70998</v>
          </cell>
          <cell r="H63">
            <v>45</v>
          </cell>
          <cell r="I63">
            <v>30</v>
          </cell>
          <cell r="J63">
            <v>90</v>
          </cell>
          <cell r="K63">
            <v>15</v>
          </cell>
          <cell r="L63">
            <v>15</v>
          </cell>
          <cell r="M63">
            <v>30</v>
          </cell>
        </row>
        <row r="64">
          <cell r="B64" t="str">
            <v>BEAT FI STD</v>
          </cell>
          <cell r="C64"/>
          <cell r="D64" t="str">
            <v>HONDA</v>
          </cell>
          <cell r="E64" t="str">
            <v>ACH110CSFM BEAT FI (RED/BLACK)</v>
          </cell>
          <cell r="F64" t="str">
            <v>SCOOTER</v>
          </cell>
          <cell r="G64">
            <v>70998</v>
          </cell>
          <cell r="H64">
            <v>45</v>
          </cell>
          <cell r="I64">
            <v>30</v>
          </cell>
          <cell r="J64">
            <v>90</v>
          </cell>
          <cell r="K64">
            <v>15</v>
          </cell>
          <cell r="L64">
            <v>15</v>
          </cell>
          <cell r="M64">
            <v>30</v>
          </cell>
        </row>
        <row r="65">
          <cell r="B65" t="str">
            <v>BEAT FI STD</v>
          </cell>
          <cell r="C65"/>
          <cell r="D65" t="str">
            <v>HONDA</v>
          </cell>
          <cell r="E65" t="str">
            <v>ACH110CSFM BEAT FI (ORANGE/BLACK)</v>
          </cell>
          <cell r="F65" t="str">
            <v>SCOOTER</v>
          </cell>
          <cell r="G65">
            <v>70998</v>
          </cell>
          <cell r="H65">
            <v>45</v>
          </cell>
          <cell r="I65">
            <v>30</v>
          </cell>
          <cell r="J65">
            <v>90</v>
          </cell>
          <cell r="K65">
            <v>15</v>
          </cell>
          <cell r="L65">
            <v>15</v>
          </cell>
          <cell r="M65">
            <v>30</v>
          </cell>
        </row>
        <row r="66">
          <cell r="B66" t="str">
            <v>BEAT FI STD</v>
          </cell>
          <cell r="C66"/>
          <cell r="D66" t="str">
            <v>HONDA</v>
          </cell>
          <cell r="E66" t="str">
            <v>ACH110CSFM BEAT FI (BLUE/BLACK)</v>
          </cell>
          <cell r="F66" t="str">
            <v>SCOOTER</v>
          </cell>
          <cell r="G66">
            <v>70998</v>
          </cell>
          <cell r="H66">
            <v>45</v>
          </cell>
          <cell r="I66">
            <v>30</v>
          </cell>
          <cell r="J66">
            <v>90</v>
          </cell>
          <cell r="K66">
            <v>15</v>
          </cell>
          <cell r="L66">
            <v>15</v>
          </cell>
          <cell r="M66">
            <v>30</v>
          </cell>
        </row>
        <row r="67">
          <cell r="B67" t="str">
            <v>BEAT FI PREM</v>
          </cell>
          <cell r="C67"/>
          <cell r="D67" t="str">
            <v>HONDA</v>
          </cell>
          <cell r="E67" t="str">
            <v>ACH110CBTM3 (GRAY/BLACK)</v>
          </cell>
          <cell r="F67" t="str">
            <v>SCOOTER</v>
          </cell>
          <cell r="G67">
            <v>72434</v>
          </cell>
          <cell r="H67">
            <v>45</v>
          </cell>
          <cell r="I67">
            <v>30</v>
          </cell>
          <cell r="J67">
            <v>90</v>
          </cell>
          <cell r="K67">
            <v>15</v>
          </cell>
          <cell r="L67">
            <v>15</v>
          </cell>
          <cell r="M67">
            <v>30</v>
          </cell>
        </row>
        <row r="68">
          <cell r="B68" t="str">
            <v>BEAT FI PREM</v>
          </cell>
          <cell r="C68"/>
          <cell r="D68" t="str">
            <v>HONDA</v>
          </cell>
          <cell r="E68" t="str">
            <v>ACH110CBTM3 (RED/BLACK)</v>
          </cell>
          <cell r="F68" t="str">
            <v>SCOOTER</v>
          </cell>
          <cell r="G68">
            <v>72434</v>
          </cell>
          <cell r="H68">
            <v>45</v>
          </cell>
          <cell r="I68">
            <v>30</v>
          </cell>
          <cell r="J68">
            <v>90</v>
          </cell>
          <cell r="K68">
            <v>15</v>
          </cell>
          <cell r="L68">
            <v>15</v>
          </cell>
          <cell r="M68">
            <v>30</v>
          </cell>
        </row>
        <row r="69">
          <cell r="B69" t="str">
            <v>BEAT FI STD</v>
          </cell>
          <cell r="C69"/>
          <cell r="D69" t="str">
            <v>HONDA</v>
          </cell>
          <cell r="E69" t="str">
            <v>ACH110CSFN (BLACK)</v>
          </cell>
          <cell r="F69" t="str">
            <v>SCOOTER</v>
          </cell>
          <cell r="G69">
            <v>70410</v>
          </cell>
          <cell r="H69">
            <v>45</v>
          </cell>
          <cell r="I69">
            <v>30</v>
          </cell>
          <cell r="J69">
            <v>90</v>
          </cell>
          <cell r="K69">
            <v>15</v>
          </cell>
          <cell r="L69">
            <v>15</v>
          </cell>
          <cell r="M69">
            <v>30</v>
          </cell>
        </row>
        <row r="70">
          <cell r="B70" t="str">
            <v>BEAT FI STD</v>
          </cell>
          <cell r="C70"/>
          <cell r="D70" t="str">
            <v>HONDA</v>
          </cell>
          <cell r="E70" t="str">
            <v>ACH110CSFN (RED/BLACK)</v>
          </cell>
          <cell r="F70" t="str">
            <v>SCOOTER</v>
          </cell>
          <cell r="G70">
            <v>70410</v>
          </cell>
          <cell r="H70">
            <v>45</v>
          </cell>
          <cell r="I70">
            <v>30</v>
          </cell>
          <cell r="J70">
            <v>90</v>
          </cell>
          <cell r="K70">
            <v>15</v>
          </cell>
          <cell r="L70">
            <v>15</v>
          </cell>
          <cell r="M70">
            <v>30</v>
          </cell>
        </row>
        <row r="71">
          <cell r="B71" t="str">
            <v>BEAT FI PREM</v>
          </cell>
          <cell r="C71"/>
          <cell r="D71" t="str">
            <v>HONDA</v>
          </cell>
          <cell r="E71" t="str">
            <v>ACH110CBTN3 (RED/BLACK)</v>
          </cell>
          <cell r="F71" t="str">
            <v>SCOOTER</v>
          </cell>
          <cell r="G71">
            <v>72434</v>
          </cell>
          <cell r="H71">
            <v>45</v>
          </cell>
          <cell r="I71">
            <v>30</v>
          </cell>
          <cell r="J71">
            <v>90</v>
          </cell>
          <cell r="K71">
            <v>15</v>
          </cell>
          <cell r="L71">
            <v>15</v>
          </cell>
          <cell r="M71">
            <v>30</v>
          </cell>
        </row>
        <row r="72">
          <cell r="B72" t="str">
            <v>BEAT FI STD</v>
          </cell>
          <cell r="C72"/>
          <cell r="D72" t="str">
            <v>HONDA</v>
          </cell>
          <cell r="E72" t="str">
            <v>ACH110CSFN (YELLOW/BLACK)</v>
          </cell>
          <cell r="F72" t="str">
            <v>SCOOTER</v>
          </cell>
          <cell r="G72">
            <v>70410</v>
          </cell>
          <cell r="H72">
            <v>45</v>
          </cell>
          <cell r="I72">
            <v>30</v>
          </cell>
          <cell r="J72">
            <v>90</v>
          </cell>
          <cell r="K72">
            <v>15</v>
          </cell>
          <cell r="L72">
            <v>15</v>
          </cell>
          <cell r="M72">
            <v>30</v>
          </cell>
        </row>
        <row r="73">
          <cell r="B73" t="str">
            <v>BEAT FI STD</v>
          </cell>
          <cell r="C73"/>
          <cell r="D73" t="str">
            <v>HONDA</v>
          </cell>
          <cell r="E73" t="str">
            <v>ACH110CSFNII (SILVER/BLACK)</v>
          </cell>
          <cell r="F73" t="str">
            <v>SCOOTER</v>
          </cell>
          <cell r="G73">
            <v>70410</v>
          </cell>
          <cell r="H73">
            <v>45</v>
          </cell>
          <cell r="I73">
            <v>30</v>
          </cell>
          <cell r="J73">
            <v>90</v>
          </cell>
          <cell r="K73">
            <v>15</v>
          </cell>
          <cell r="L73">
            <v>15</v>
          </cell>
          <cell r="M73">
            <v>30</v>
          </cell>
        </row>
        <row r="74">
          <cell r="B74" t="str">
            <v>BEAT FI STD</v>
          </cell>
          <cell r="C74"/>
          <cell r="D74" t="str">
            <v>HONDA</v>
          </cell>
          <cell r="E74" t="str">
            <v>ACH110CSFNII (GRAY/BLACK)</v>
          </cell>
          <cell r="F74" t="str">
            <v>SCOOTER</v>
          </cell>
          <cell r="G74">
            <v>70410</v>
          </cell>
          <cell r="H74">
            <v>45</v>
          </cell>
          <cell r="I74">
            <v>30</v>
          </cell>
          <cell r="J74">
            <v>90</v>
          </cell>
          <cell r="K74">
            <v>15</v>
          </cell>
          <cell r="L74">
            <v>15</v>
          </cell>
          <cell r="M74">
            <v>30</v>
          </cell>
        </row>
        <row r="75">
          <cell r="B75" t="str">
            <v>BEAT FI STD</v>
          </cell>
          <cell r="C75"/>
          <cell r="D75" t="str">
            <v>HONDA</v>
          </cell>
          <cell r="E75" t="str">
            <v>ACH110CBFR-PG (GRAY/BLACK)</v>
          </cell>
          <cell r="F75" t="str">
            <v>SCOOTER</v>
          </cell>
          <cell r="G75">
            <v>70410</v>
          </cell>
          <cell r="H75">
            <v>45</v>
          </cell>
          <cell r="I75">
            <v>30</v>
          </cell>
          <cell r="J75">
            <v>90</v>
          </cell>
          <cell r="K75">
            <v>15</v>
          </cell>
          <cell r="L75">
            <v>15</v>
          </cell>
          <cell r="M75">
            <v>30</v>
          </cell>
        </row>
        <row r="76">
          <cell r="B76" t="str">
            <v>BEAT FI STD</v>
          </cell>
          <cell r="C76"/>
          <cell r="D76" t="str">
            <v>HONDA</v>
          </cell>
          <cell r="E76" t="str">
            <v>ACH110CBFR-RD (RED/BLACK)</v>
          </cell>
          <cell r="F76" t="str">
            <v>SCOOTER</v>
          </cell>
          <cell r="G76">
            <v>70410</v>
          </cell>
          <cell r="H76">
            <v>45</v>
          </cell>
          <cell r="I76">
            <v>30</v>
          </cell>
          <cell r="J76">
            <v>90</v>
          </cell>
          <cell r="K76">
            <v>15</v>
          </cell>
          <cell r="L76">
            <v>15</v>
          </cell>
          <cell r="M76">
            <v>30</v>
          </cell>
        </row>
        <row r="77">
          <cell r="B77" t="str">
            <v>BEAT FI STD</v>
          </cell>
          <cell r="C77"/>
          <cell r="D77" t="str">
            <v>HONDA</v>
          </cell>
          <cell r="E77" t="str">
            <v>ACH110CBFR-PNB (BLUE/BLACK)</v>
          </cell>
          <cell r="F77" t="str">
            <v>SCOOTER</v>
          </cell>
          <cell r="G77">
            <v>70410</v>
          </cell>
          <cell r="H77">
            <v>45</v>
          </cell>
          <cell r="I77">
            <v>30</v>
          </cell>
          <cell r="J77">
            <v>90</v>
          </cell>
          <cell r="K77">
            <v>15</v>
          </cell>
          <cell r="L77">
            <v>15</v>
          </cell>
          <cell r="M77">
            <v>30</v>
          </cell>
        </row>
        <row r="78">
          <cell r="B78" t="str">
            <v>BEAT FI STD</v>
          </cell>
          <cell r="C78"/>
          <cell r="D78" t="str">
            <v>HONDA</v>
          </cell>
          <cell r="E78" t="str">
            <v>ACH110CBFR-YW (YELLOW/BLACK)</v>
          </cell>
          <cell r="F78" t="str">
            <v>SCOOTER</v>
          </cell>
          <cell r="G78">
            <v>70410</v>
          </cell>
          <cell r="H78">
            <v>45</v>
          </cell>
          <cell r="I78">
            <v>30</v>
          </cell>
          <cell r="J78">
            <v>90</v>
          </cell>
          <cell r="K78">
            <v>15</v>
          </cell>
          <cell r="L78">
            <v>15</v>
          </cell>
          <cell r="M78">
            <v>30</v>
          </cell>
        </row>
        <row r="79">
          <cell r="B79" t="str">
            <v>BEAT FI PREM</v>
          </cell>
          <cell r="C79"/>
          <cell r="D79" t="str">
            <v>HONDA</v>
          </cell>
          <cell r="E79" t="str">
            <v>ACH110CBFR3-MAG (GRAY)</v>
          </cell>
          <cell r="F79" t="str">
            <v>SCOOTER</v>
          </cell>
          <cell r="G79">
            <v>72434</v>
          </cell>
          <cell r="H79">
            <v>45</v>
          </cell>
          <cell r="I79">
            <v>30</v>
          </cell>
          <cell r="J79">
            <v>90</v>
          </cell>
          <cell r="K79">
            <v>15</v>
          </cell>
          <cell r="L79">
            <v>15</v>
          </cell>
          <cell r="M79">
            <v>30</v>
          </cell>
        </row>
        <row r="80">
          <cell r="B80" t="str">
            <v>BEAT FI PREM</v>
          </cell>
          <cell r="C80"/>
          <cell r="D80" t="str">
            <v>HONDA</v>
          </cell>
          <cell r="E80" t="str">
            <v>ACH110CBFR3-PW (WHITE)</v>
          </cell>
          <cell r="F80" t="str">
            <v>SCOOTER</v>
          </cell>
          <cell r="G80">
            <v>72434</v>
          </cell>
          <cell r="H80">
            <v>45</v>
          </cell>
          <cell r="I80">
            <v>30</v>
          </cell>
          <cell r="J80">
            <v>90</v>
          </cell>
          <cell r="K80">
            <v>15</v>
          </cell>
          <cell r="L80">
            <v>15</v>
          </cell>
          <cell r="M80">
            <v>30</v>
          </cell>
        </row>
        <row r="81">
          <cell r="B81" t="str">
            <v>BOXER</v>
          </cell>
          <cell r="C81"/>
          <cell r="D81" t="str">
            <v>KAWASAKI</v>
          </cell>
          <cell r="E81" t="str">
            <v>CT150B (RED)</v>
          </cell>
          <cell r="F81" t="str">
            <v>BUSINESS</v>
          </cell>
          <cell r="G81">
            <v>71560</v>
          </cell>
          <cell r="H81">
            <v>45</v>
          </cell>
          <cell r="I81">
            <v>30</v>
          </cell>
          <cell r="J81">
            <v>90</v>
          </cell>
          <cell r="K81">
            <v>15</v>
          </cell>
          <cell r="L81">
            <v>15</v>
          </cell>
          <cell r="M81">
            <v>30</v>
          </cell>
        </row>
        <row r="82">
          <cell r="B82" t="str">
            <v>BURGMAN STREET</v>
          </cell>
          <cell r="C82" t="str">
            <v>OLD MODEL CODE</v>
          </cell>
          <cell r="D82" t="str">
            <v>SUZUKI</v>
          </cell>
          <cell r="E82" t="str">
            <v>UB125NB BURGMAN STREET (GRAY)</v>
          </cell>
          <cell r="F82" t="str">
            <v>SCOOTER</v>
          </cell>
          <cell r="G82">
            <v>78872</v>
          </cell>
          <cell r="H82">
            <v>45</v>
          </cell>
          <cell r="I82">
            <v>30</v>
          </cell>
          <cell r="J82">
            <v>90</v>
          </cell>
          <cell r="K82">
            <v>15</v>
          </cell>
          <cell r="L82">
            <v>15</v>
          </cell>
          <cell r="M82">
            <v>30</v>
          </cell>
        </row>
        <row r="83">
          <cell r="B83" t="str">
            <v>BURGMAN STREET</v>
          </cell>
          <cell r="C83" t="str">
            <v>OLD MODEL CODE</v>
          </cell>
          <cell r="D83" t="str">
            <v>SUZUKI</v>
          </cell>
          <cell r="E83" t="str">
            <v>UB125NB BURGMAN STREET (BLACK)</v>
          </cell>
          <cell r="F83" t="str">
            <v>SCOOTER</v>
          </cell>
          <cell r="G83">
            <v>78872</v>
          </cell>
          <cell r="H83">
            <v>45</v>
          </cell>
          <cell r="I83">
            <v>30</v>
          </cell>
          <cell r="J83">
            <v>90</v>
          </cell>
          <cell r="K83">
            <v>15</v>
          </cell>
          <cell r="L83">
            <v>15</v>
          </cell>
          <cell r="M83">
            <v>30</v>
          </cell>
        </row>
        <row r="84">
          <cell r="B84" t="str">
            <v>BURGMAN STREET</v>
          </cell>
          <cell r="C84" t="str">
            <v>OLD MODEL CODE</v>
          </cell>
          <cell r="D84" t="str">
            <v>SUZUKI</v>
          </cell>
          <cell r="E84" t="str">
            <v>UB125NB BURGMAN STREET (WHITE)</v>
          </cell>
          <cell r="F84" t="str">
            <v>SCOOTER</v>
          </cell>
          <cell r="G84">
            <v>78872</v>
          </cell>
          <cell r="H84">
            <v>45</v>
          </cell>
          <cell r="I84">
            <v>30</v>
          </cell>
          <cell r="J84">
            <v>90</v>
          </cell>
          <cell r="K84">
            <v>15</v>
          </cell>
          <cell r="L84">
            <v>15</v>
          </cell>
          <cell r="M84">
            <v>30</v>
          </cell>
        </row>
        <row r="85">
          <cell r="B85" t="str">
            <v>BURGMAN STREET</v>
          </cell>
          <cell r="C85"/>
          <cell r="D85" t="str">
            <v>SUZUKI</v>
          </cell>
          <cell r="E85" t="str">
            <v>UB125NMX BURGMAN STREET-MRED</v>
          </cell>
          <cell r="F85" t="str">
            <v>SCOOTER</v>
          </cell>
          <cell r="G85">
            <v>78872</v>
          </cell>
          <cell r="H85">
            <v>45</v>
          </cell>
          <cell r="I85">
            <v>30</v>
          </cell>
          <cell r="J85">
            <v>90</v>
          </cell>
          <cell r="K85">
            <v>15</v>
          </cell>
          <cell r="L85">
            <v>15</v>
          </cell>
          <cell r="M85">
            <v>30</v>
          </cell>
        </row>
        <row r="86">
          <cell r="B86" t="str">
            <v>BURGMAN STREET</v>
          </cell>
          <cell r="C86"/>
          <cell r="D86" t="str">
            <v>SUZUKI</v>
          </cell>
          <cell r="E86" t="str">
            <v>UB125NMX BURGMAN STREET-BLUE</v>
          </cell>
          <cell r="F86" t="str">
            <v>SCOOTER</v>
          </cell>
          <cell r="G86">
            <v>78872</v>
          </cell>
          <cell r="H86">
            <v>45</v>
          </cell>
          <cell r="I86">
            <v>30</v>
          </cell>
          <cell r="J86">
            <v>90</v>
          </cell>
          <cell r="K86">
            <v>15</v>
          </cell>
          <cell r="L86">
            <v>15</v>
          </cell>
          <cell r="M86">
            <v>30</v>
          </cell>
        </row>
        <row r="87">
          <cell r="B87" t="str">
            <v>BURGMAN STREET</v>
          </cell>
          <cell r="C87"/>
          <cell r="D87" t="str">
            <v>SUZUKI</v>
          </cell>
          <cell r="E87" t="str">
            <v>UB125NMX BURGMAN STREET-MBLACK</v>
          </cell>
          <cell r="F87" t="str">
            <v>SCOOTER</v>
          </cell>
          <cell r="G87">
            <v>78872</v>
          </cell>
          <cell r="H87">
            <v>45</v>
          </cell>
          <cell r="I87">
            <v>30</v>
          </cell>
          <cell r="J87">
            <v>90</v>
          </cell>
          <cell r="K87">
            <v>15</v>
          </cell>
          <cell r="L87">
            <v>15</v>
          </cell>
          <cell r="M87">
            <v>30</v>
          </cell>
        </row>
        <row r="88">
          <cell r="B88" t="str">
            <v>BURGMAN STREET</v>
          </cell>
          <cell r="C88"/>
          <cell r="D88" t="str">
            <v>SUZUKI</v>
          </cell>
          <cell r="E88" t="str">
            <v>UB125NMX BURGMAN STREET-WHITE</v>
          </cell>
          <cell r="F88" t="str">
            <v>SCOOTER</v>
          </cell>
          <cell r="G88">
            <v>78872</v>
          </cell>
          <cell r="H88">
            <v>45</v>
          </cell>
          <cell r="I88">
            <v>30</v>
          </cell>
          <cell r="J88">
            <v>90</v>
          </cell>
          <cell r="K88">
            <v>15</v>
          </cell>
          <cell r="L88">
            <v>15</v>
          </cell>
          <cell r="M88">
            <v>30</v>
          </cell>
        </row>
        <row r="89">
          <cell r="B89" t="str">
            <v>BURGMAN STREET EX</v>
          </cell>
          <cell r="C89"/>
          <cell r="D89" t="str">
            <v>SUZUKI</v>
          </cell>
          <cell r="E89" t="str">
            <v>UB125LNM-1BRNZE BURGMAN STREET EX</v>
          </cell>
          <cell r="F89" t="str">
            <v>SCOOTER</v>
          </cell>
          <cell r="G89">
            <v>89662</v>
          </cell>
          <cell r="H89">
            <v>45</v>
          </cell>
          <cell r="I89">
            <v>30</v>
          </cell>
          <cell r="J89">
            <v>90</v>
          </cell>
          <cell r="K89">
            <v>15</v>
          </cell>
          <cell r="L89">
            <v>15</v>
          </cell>
          <cell r="M89">
            <v>30</v>
          </cell>
        </row>
        <row r="90">
          <cell r="B90" t="str">
            <v>BURGMAN STREET EX</v>
          </cell>
          <cell r="C90"/>
          <cell r="D90" t="str">
            <v>SUZUKI</v>
          </cell>
          <cell r="E90" t="str">
            <v>UB125LNM-1MBLCK BURGMAN STREET EX</v>
          </cell>
          <cell r="F90" t="str">
            <v>SCOOTER</v>
          </cell>
          <cell r="G90">
            <v>89662</v>
          </cell>
          <cell r="H90">
            <v>45</v>
          </cell>
          <cell r="I90">
            <v>30</v>
          </cell>
          <cell r="J90">
            <v>90</v>
          </cell>
          <cell r="K90">
            <v>15</v>
          </cell>
          <cell r="L90">
            <v>15</v>
          </cell>
          <cell r="M90">
            <v>30</v>
          </cell>
        </row>
        <row r="91">
          <cell r="B91" t="str">
            <v>CB150R</v>
          </cell>
          <cell r="C91"/>
          <cell r="D91" t="str">
            <v>HONDA</v>
          </cell>
          <cell r="E91" t="str">
            <v>CBR150RMIV-WR</v>
          </cell>
          <cell r="F91" t="str">
            <v>SPORTS TYPE</v>
          </cell>
          <cell r="G91">
            <v>173910</v>
          </cell>
          <cell r="H91">
            <v>45</v>
          </cell>
          <cell r="I91">
            <v>30</v>
          </cell>
          <cell r="J91">
            <v>90</v>
          </cell>
          <cell r="K91">
            <v>15</v>
          </cell>
          <cell r="L91">
            <v>15</v>
          </cell>
          <cell r="M91">
            <v>30</v>
          </cell>
        </row>
        <row r="92">
          <cell r="B92" t="str">
            <v>CB150R</v>
          </cell>
          <cell r="C92"/>
          <cell r="D92" t="str">
            <v>HONDA</v>
          </cell>
          <cell r="E92" t="str">
            <v>CBR150RAPIV-WR</v>
          </cell>
          <cell r="F92" t="str">
            <v>SPORTS TYPE</v>
          </cell>
          <cell r="G92">
            <v>173910</v>
          </cell>
          <cell r="H92">
            <v>45</v>
          </cell>
          <cell r="I92">
            <v>30</v>
          </cell>
          <cell r="J92">
            <v>90</v>
          </cell>
          <cell r="K92">
            <v>15</v>
          </cell>
          <cell r="L92">
            <v>15</v>
          </cell>
          <cell r="M92">
            <v>30</v>
          </cell>
        </row>
        <row r="93">
          <cell r="B93" t="str">
            <v>CB150X</v>
          </cell>
          <cell r="C93"/>
          <cell r="D93" t="str">
            <v>HONDA</v>
          </cell>
          <cell r="E93" t="str">
            <v>CB150XN ( RED / SILVER)</v>
          </cell>
          <cell r="F93" t="str">
            <v>SPORTS TYPE</v>
          </cell>
          <cell r="G93">
            <v>156098</v>
          </cell>
          <cell r="H93">
            <v>45</v>
          </cell>
          <cell r="I93">
            <v>30</v>
          </cell>
          <cell r="J93">
            <v>90</v>
          </cell>
          <cell r="K93">
            <v>15</v>
          </cell>
          <cell r="L93">
            <v>15</v>
          </cell>
          <cell r="M93">
            <v>30</v>
          </cell>
        </row>
        <row r="94">
          <cell r="B94" t="str">
            <v>CB150X</v>
          </cell>
          <cell r="C94"/>
          <cell r="D94" t="str">
            <v>HONDA</v>
          </cell>
          <cell r="E94" t="str">
            <v>CB150XNII (BLACK/SILVER)</v>
          </cell>
          <cell r="F94" t="str">
            <v>SPORTS TYPE</v>
          </cell>
          <cell r="G94">
            <v>156098</v>
          </cell>
          <cell r="H94">
            <v>45</v>
          </cell>
          <cell r="I94">
            <v>30</v>
          </cell>
          <cell r="J94">
            <v>90</v>
          </cell>
          <cell r="K94">
            <v>15</v>
          </cell>
          <cell r="L94">
            <v>15</v>
          </cell>
          <cell r="M94">
            <v>30</v>
          </cell>
        </row>
        <row r="95">
          <cell r="B95" t="str">
            <v>CLICK125 FI</v>
          </cell>
          <cell r="C95" t="str">
            <v>OLD MODEL CODE</v>
          </cell>
          <cell r="D95" t="str">
            <v>HONDA</v>
          </cell>
          <cell r="E95" t="str">
            <v>ACB125CBFL (RED/BLACK)</v>
          </cell>
          <cell r="F95" t="str">
            <v>SCOOTER</v>
          </cell>
          <cell r="G95">
            <v>80070</v>
          </cell>
          <cell r="H95">
            <v>45</v>
          </cell>
          <cell r="I95">
            <v>30</v>
          </cell>
          <cell r="J95">
            <v>90</v>
          </cell>
          <cell r="K95">
            <v>15</v>
          </cell>
          <cell r="L95">
            <v>15</v>
          </cell>
          <cell r="M95">
            <v>30</v>
          </cell>
        </row>
        <row r="96">
          <cell r="B96" t="str">
            <v>CLICK125 FI</v>
          </cell>
          <cell r="C96" t="str">
            <v>OLD MODEL CODE</v>
          </cell>
          <cell r="D96" t="str">
            <v>HONDA</v>
          </cell>
          <cell r="E96" t="str">
            <v>ACB125CBFL (BLUE/BLACK)</v>
          </cell>
          <cell r="F96" t="str">
            <v>SCOOTER</v>
          </cell>
          <cell r="G96">
            <v>80070</v>
          </cell>
          <cell r="H96">
            <v>45</v>
          </cell>
          <cell r="I96">
            <v>30</v>
          </cell>
          <cell r="J96">
            <v>90</v>
          </cell>
          <cell r="K96">
            <v>15</v>
          </cell>
          <cell r="L96">
            <v>15</v>
          </cell>
          <cell r="M96">
            <v>30</v>
          </cell>
        </row>
        <row r="97">
          <cell r="B97" t="str">
            <v>CLICK125 FI</v>
          </cell>
          <cell r="C97" t="str">
            <v>OLD MODEL CODE</v>
          </cell>
          <cell r="D97" t="str">
            <v>HONDA</v>
          </cell>
          <cell r="E97" t="str">
            <v>ACB125CBFL (BLACK)</v>
          </cell>
          <cell r="F97" t="str">
            <v>SCOOTER</v>
          </cell>
          <cell r="G97">
            <v>80070</v>
          </cell>
          <cell r="H97">
            <v>45</v>
          </cell>
          <cell r="I97">
            <v>30</v>
          </cell>
          <cell r="J97">
            <v>90</v>
          </cell>
          <cell r="K97">
            <v>15</v>
          </cell>
          <cell r="L97">
            <v>15</v>
          </cell>
          <cell r="M97">
            <v>30</v>
          </cell>
        </row>
        <row r="98">
          <cell r="B98" t="str">
            <v>CLICK125 FI</v>
          </cell>
          <cell r="C98" t="str">
            <v>OLD MODEL CODE</v>
          </cell>
          <cell r="D98" t="str">
            <v>HONDA</v>
          </cell>
          <cell r="E98" t="str">
            <v>ACB125CBFL (ORANGE/BLACK)</v>
          </cell>
          <cell r="F98" t="str">
            <v>SCOOTER</v>
          </cell>
          <cell r="G98">
            <v>80070</v>
          </cell>
          <cell r="H98">
            <v>45</v>
          </cell>
          <cell r="I98">
            <v>30</v>
          </cell>
          <cell r="J98">
            <v>90</v>
          </cell>
          <cell r="K98">
            <v>15</v>
          </cell>
          <cell r="L98">
            <v>15</v>
          </cell>
          <cell r="M98">
            <v>30</v>
          </cell>
        </row>
        <row r="99">
          <cell r="B99" t="str">
            <v>CLICK125 FI</v>
          </cell>
          <cell r="C99" t="str">
            <v>OLD MODEL CODE</v>
          </cell>
          <cell r="D99" t="str">
            <v>HONDA</v>
          </cell>
          <cell r="E99" t="str">
            <v>ACB125CBFM(BLUE/BLACK)</v>
          </cell>
          <cell r="F99" t="str">
            <v>SCOOTER</v>
          </cell>
          <cell r="G99">
            <v>80070</v>
          </cell>
          <cell r="H99">
            <v>45</v>
          </cell>
          <cell r="I99">
            <v>30</v>
          </cell>
          <cell r="J99">
            <v>90</v>
          </cell>
          <cell r="K99">
            <v>15</v>
          </cell>
          <cell r="L99">
            <v>15</v>
          </cell>
          <cell r="M99">
            <v>30</v>
          </cell>
        </row>
        <row r="100">
          <cell r="B100" t="str">
            <v>CLICK125 FI</v>
          </cell>
          <cell r="C100" t="str">
            <v>OLD MODEL CODE</v>
          </cell>
          <cell r="D100" t="str">
            <v>HONDA</v>
          </cell>
          <cell r="E100" t="str">
            <v>ACB125CBFM(RED/BLACK)</v>
          </cell>
          <cell r="F100" t="str">
            <v>SCOOTER</v>
          </cell>
          <cell r="G100">
            <v>80070</v>
          </cell>
          <cell r="H100">
            <v>45</v>
          </cell>
          <cell r="I100">
            <v>30</v>
          </cell>
          <cell r="J100">
            <v>90</v>
          </cell>
          <cell r="K100">
            <v>15</v>
          </cell>
          <cell r="L100">
            <v>15</v>
          </cell>
          <cell r="M100">
            <v>30</v>
          </cell>
        </row>
        <row r="101">
          <cell r="B101" t="str">
            <v>CLICK125 FI</v>
          </cell>
          <cell r="C101" t="str">
            <v>OLD MODEL CODE</v>
          </cell>
          <cell r="D101" t="str">
            <v>HONDA</v>
          </cell>
          <cell r="E101" t="str">
            <v>ACB125CBFM(BLACK)</v>
          </cell>
          <cell r="F101" t="str">
            <v>SCOOTER</v>
          </cell>
          <cell r="G101">
            <v>80070</v>
          </cell>
          <cell r="H101">
            <v>45</v>
          </cell>
          <cell r="I101">
            <v>30</v>
          </cell>
          <cell r="J101">
            <v>90</v>
          </cell>
          <cell r="K101">
            <v>15</v>
          </cell>
          <cell r="L101">
            <v>15</v>
          </cell>
          <cell r="M101">
            <v>30</v>
          </cell>
        </row>
        <row r="102">
          <cell r="B102" t="str">
            <v>CLICK125 FI</v>
          </cell>
          <cell r="C102" t="str">
            <v>OLD MODEL CODE</v>
          </cell>
          <cell r="D102" t="str">
            <v>HONDA</v>
          </cell>
          <cell r="E102" t="str">
            <v>ACB125CBFM(ORANGE/BLACK)</v>
          </cell>
          <cell r="F102" t="str">
            <v>SCOOTER</v>
          </cell>
          <cell r="G102">
            <v>80070</v>
          </cell>
          <cell r="H102">
            <v>45</v>
          </cell>
          <cell r="I102">
            <v>30</v>
          </cell>
          <cell r="J102">
            <v>90</v>
          </cell>
          <cell r="K102">
            <v>15</v>
          </cell>
          <cell r="L102">
            <v>15</v>
          </cell>
          <cell r="M102">
            <v>30</v>
          </cell>
        </row>
        <row r="103">
          <cell r="B103" t="str">
            <v>CLICK125 FI</v>
          </cell>
          <cell r="C103"/>
          <cell r="D103" t="str">
            <v>HONDA</v>
          </cell>
          <cell r="E103" t="str">
            <v>ACB125CBFN (WHITE/BLACK)</v>
          </cell>
          <cell r="F103" t="str">
            <v>SCOOTER</v>
          </cell>
          <cell r="G103">
            <v>80070</v>
          </cell>
          <cell r="H103">
            <v>45</v>
          </cell>
          <cell r="I103">
            <v>30</v>
          </cell>
          <cell r="J103">
            <v>90</v>
          </cell>
          <cell r="K103">
            <v>15</v>
          </cell>
          <cell r="L103">
            <v>15</v>
          </cell>
          <cell r="M103">
            <v>30</v>
          </cell>
        </row>
        <row r="104">
          <cell r="B104" t="str">
            <v>CLICK125 FI</v>
          </cell>
          <cell r="C104"/>
          <cell r="D104" t="str">
            <v>HONDA</v>
          </cell>
          <cell r="E104" t="str">
            <v>ACB125CBFN (BLUE/BLACK)</v>
          </cell>
          <cell r="F104" t="str">
            <v>SCOOTER</v>
          </cell>
          <cell r="G104">
            <v>80070</v>
          </cell>
          <cell r="H104">
            <v>45</v>
          </cell>
          <cell r="I104">
            <v>30</v>
          </cell>
          <cell r="J104">
            <v>90</v>
          </cell>
          <cell r="K104">
            <v>15</v>
          </cell>
          <cell r="L104">
            <v>15</v>
          </cell>
          <cell r="M104">
            <v>30</v>
          </cell>
        </row>
        <row r="105">
          <cell r="B105" t="str">
            <v>CLICK125 FI</v>
          </cell>
          <cell r="C105"/>
          <cell r="D105" t="str">
            <v>HONDA</v>
          </cell>
          <cell r="E105" t="str">
            <v>ACB125CBFN (RED/BLACK)</v>
          </cell>
          <cell r="F105" t="str">
            <v>SCOOTER</v>
          </cell>
          <cell r="G105">
            <v>80070</v>
          </cell>
          <cell r="H105">
            <v>45</v>
          </cell>
          <cell r="I105">
            <v>30</v>
          </cell>
          <cell r="J105">
            <v>90</v>
          </cell>
          <cell r="K105">
            <v>15</v>
          </cell>
          <cell r="L105">
            <v>15</v>
          </cell>
          <cell r="M105">
            <v>30</v>
          </cell>
        </row>
        <row r="106">
          <cell r="B106" t="str">
            <v>CLICK125 FI</v>
          </cell>
          <cell r="C106"/>
          <cell r="D106" t="str">
            <v>HONDA</v>
          </cell>
          <cell r="E106" t="str">
            <v>ACB125CBFN (ORANGE/BLACK)</v>
          </cell>
          <cell r="F106" t="str">
            <v>SCOOTER</v>
          </cell>
          <cell r="G106">
            <v>80070</v>
          </cell>
          <cell r="H106">
            <v>45</v>
          </cell>
          <cell r="I106">
            <v>30</v>
          </cell>
          <cell r="J106">
            <v>90</v>
          </cell>
          <cell r="K106">
            <v>15</v>
          </cell>
          <cell r="L106">
            <v>15</v>
          </cell>
          <cell r="M106">
            <v>30</v>
          </cell>
        </row>
        <row r="107">
          <cell r="B107" t="str">
            <v>CLICK125 FI</v>
          </cell>
          <cell r="C107"/>
          <cell r="D107" t="str">
            <v>HONDA</v>
          </cell>
          <cell r="E107" t="str">
            <v>ACB125CBFN (BLACK)</v>
          </cell>
          <cell r="F107" t="str">
            <v>SCOOTER</v>
          </cell>
          <cell r="G107">
            <v>80070</v>
          </cell>
          <cell r="H107">
            <v>45</v>
          </cell>
          <cell r="I107">
            <v>30</v>
          </cell>
          <cell r="J107">
            <v>90</v>
          </cell>
          <cell r="K107">
            <v>15</v>
          </cell>
          <cell r="L107">
            <v>15</v>
          </cell>
          <cell r="M107">
            <v>30</v>
          </cell>
        </row>
        <row r="108">
          <cell r="B108" t="str">
            <v>CLICK125 FI</v>
          </cell>
          <cell r="C108"/>
          <cell r="D108" t="str">
            <v>HONDA</v>
          </cell>
          <cell r="E108" t="str">
            <v>ACB125CBFPII-OB CLICK125 (BLACK)</v>
          </cell>
          <cell r="F108" t="str">
            <v>SCOOTER</v>
          </cell>
          <cell r="G108">
            <v>80070</v>
          </cell>
          <cell r="H108">
            <v>45</v>
          </cell>
          <cell r="I108">
            <v>30</v>
          </cell>
          <cell r="J108">
            <v>90</v>
          </cell>
          <cell r="K108">
            <v>15</v>
          </cell>
          <cell r="L108">
            <v>15</v>
          </cell>
          <cell r="M108">
            <v>30</v>
          </cell>
        </row>
        <row r="109">
          <cell r="B109" t="str">
            <v>CLICK125 FI</v>
          </cell>
          <cell r="C109"/>
          <cell r="D109" t="str">
            <v>HONDA</v>
          </cell>
          <cell r="E109" t="str">
            <v>ACB125CBFPII-CR CLICK125 (RED)</v>
          </cell>
          <cell r="F109" t="str">
            <v>SCOOTER</v>
          </cell>
          <cell r="G109">
            <v>80070</v>
          </cell>
          <cell r="H109">
            <v>45</v>
          </cell>
          <cell r="I109">
            <v>30</v>
          </cell>
          <cell r="J109">
            <v>90</v>
          </cell>
          <cell r="K109">
            <v>15</v>
          </cell>
          <cell r="L109">
            <v>15</v>
          </cell>
          <cell r="M109">
            <v>30</v>
          </cell>
        </row>
        <row r="110">
          <cell r="B110" t="str">
            <v>CLICK125 FI</v>
          </cell>
          <cell r="C110"/>
          <cell r="D110" t="str">
            <v>HONDA</v>
          </cell>
          <cell r="E110" t="str">
            <v>ACB125CBFPII-PG CLICK125 (GRAY)</v>
          </cell>
          <cell r="F110" t="str">
            <v>SCOOTER</v>
          </cell>
          <cell r="G110">
            <v>80070</v>
          </cell>
          <cell r="H110">
            <v>45</v>
          </cell>
          <cell r="I110">
            <v>30</v>
          </cell>
          <cell r="J110">
            <v>90</v>
          </cell>
          <cell r="K110">
            <v>15</v>
          </cell>
          <cell r="L110">
            <v>15</v>
          </cell>
          <cell r="M110">
            <v>30</v>
          </cell>
        </row>
        <row r="111">
          <cell r="B111" t="str">
            <v>CLICK125 FI</v>
          </cell>
          <cell r="C111"/>
          <cell r="D111" t="str">
            <v>HONDA</v>
          </cell>
          <cell r="E111" t="str">
            <v>ACB125CBFPII-SB CLICK125 (BLUE)</v>
          </cell>
          <cell r="F111" t="str">
            <v>SCOOTER</v>
          </cell>
          <cell r="G111">
            <v>80070</v>
          </cell>
          <cell r="H111">
            <v>45</v>
          </cell>
          <cell r="I111">
            <v>30</v>
          </cell>
          <cell r="J111">
            <v>90</v>
          </cell>
          <cell r="K111">
            <v>15</v>
          </cell>
          <cell r="L111">
            <v>15</v>
          </cell>
          <cell r="M111">
            <v>30</v>
          </cell>
        </row>
        <row r="112">
          <cell r="B112" t="str">
            <v>CLICK125 FI</v>
          </cell>
          <cell r="C112"/>
          <cell r="D112" t="str">
            <v>HONDA</v>
          </cell>
          <cell r="E112" t="str">
            <v>ACB125CBFPII-PW CLICK125 (WHITE)</v>
          </cell>
          <cell r="F112" t="str">
            <v>SCOOTER</v>
          </cell>
          <cell r="G112">
            <v>80070</v>
          </cell>
          <cell r="H112">
            <v>45</v>
          </cell>
          <cell r="I112">
            <v>30</v>
          </cell>
          <cell r="J112">
            <v>90</v>
          </cell>
          <cell r="K112">
            <v>15</v>
          </cell>
          <cell r="L112">
            <v>15</v>
          </cell>
          <cell r="M112">
            <v>30</v>
          </cell>
        </row>
        <row r="113">
          <cell r="B113" t="str">
            <v>CLICK125 FI</v>
          </cell>
          <cell r="C113"/>
          <cell r="D113" t="str">
            <v>HONDA</v>
          </cell>
          <cell r="E113" t="str">
            <v>ACB125CBFRII-OB CLICK125 (BLACK)</v>
          </cell>
          <cell r="F113" t="str">
            <v>SCOOTER</v>
          </cell>
          <cell r="G113">
            <v>80070</v>
          </cell>
          <cell r="H113">
            <v>45</v>
          </cell>
          <cell r="I113">
            <v>30</v>
          </cell>
          <cell r="J113">
            <v>90</v>
          </cell>
          <cell r="K113">
            <v>15</v>
          </cell>
          <cell r="L113">
            <v>15</v>
          </cell>
          <cell r="M113">
            <v>30</v>
          </cell>
        </row>
        <row r="114">
          <cell r="B114" t="str">
            <v>CLICK125 FI</v>
          </cell>
          <cell r="C114"/>
          <cell r="D114" t="str">
            <v>HONDA</v>
          </cell>
          <cell r="E114" t="str">
            <v>ACB125CBFRII-CR CLICK125 (RED)</v>
          </cell>
          <cell r="F114" t="str">
            <v>SCOOTER</v>
          </cell>
          <cell r="G114">
            <v>80070</v>
          </cell>
          <cell r="H114">
            <v>45</v>
          </cell>
          <cell r="I114">
            <v>30</v>
          </cell>
          <cell r="J114">
            <v>90</v>
          </cell>
          <cell r="K114">
            <v>15</v>
          </cell>
          <cell r="L114">
            <v>15</v>
          </cell>
          <cell r="M114">
            <v>30</v>
          </cell>
        </row>
        <row r="115">
          <cell r="B115" t="str">
            <v>CLICK125 FI</v>
          </cell>
          <cell r="C115"/>
          <cell r="D115" t="str">
            <v>HONDA</v>
          </cell>
          <cell r="E115" t="str">
            <v>ACB125CBFRII-PG CLICK125 (GRAY)</v>
          </cell>
          <cell r="F115" t="str">
            <v>SCOOTER</v>
          </cell>
          <cell r="G115">
            <v>80070</v>
          </cell>
          <cell r="H115">
            <v>45</v>
          </cell>
          <cell r="I115">
            <v>30</v>
          </cell>
          <cell r="J115">
            <v>90</v>
          </cell>
          <cell r="K115">
            <v>15</v>
          </cell>
          <cell r="L115">
            <v>15</v>
          </cell>
          <cell r="M115">
            <v>30</v>
          </cell>
        </row>
        <row r="116">
          <cell r="B116" t="str">
            <v>CLICK125 FI</v>
          </cell>
          <cell r="C116"/>
          <cell r="D116" t="str">
            <v>HONDA</v>
          </cell>
          <cell r="E116" t="str">
            <v>ACB125CBFRII-SB CLICK125 (BLUE)</v>
          </cell>
          <cell r="F116" t="str">
            <v>SCOOTER</v>
          </cell>
          <cell r="G116">
            <v>80070</v>
          </cell>
          <cell r="H116">
            <v>45</v>
          </cell>
          <cell r="I116">
            <v>30</v>
          </cell>
          <cell r="J116">
            <v>90</v>
          </cell>
          <cell r="K116">
            <v>15</v>
          </cell>
          <cell r="L116">
            <v>15</v>
          </cell>
          <cell r="M116">
            <v>30</v>
          </cell>
        </row>
        <row r="117">
          <cell r="B117" t="str">
            <v>CLICK125 FI</v>
          </cell>
          <cell r="C117"/>
          <cell r="D117" t="str">
            <v>HONDA</v>
          </cell>
          <cell r="E117" t="str">
            <v>ACB125CBFRII-PW CLICK125 (WHITE)</v>
          </cell>
          <cell r="F117" t="str">
            <v>SCOOTER</v>
          </cell>
          <cell r="G117">
            <v>80070</v>
          </cell>
          <cell r="H117">
            <v>45</v>
          </cell>
          <cell r="I117">
            <v>30</v>
          </cell>
          <cell r="J117">
            <v>90</v>
          </cell>
          <cell r="K117">
            <v>15</v>
          </cell>
          <cell r="L117">
            <v>15</v>
          </cell>
          <cell r="M117">
            <v>30</v>
          </cell>
        </row>
        <row r="118">
          <cell r="B118" t="str">
            <v>CLICK160 FI</v>
          </cell>
          <cell r="C118"/>
          <cell r="D118" t="str">
            <v>HONDA</v>
          </cell>
          <cell r="E118" t="str">
            <v>ACB160CBTN-MGB</v>
          </cell>
          <cell r="F118" t="str">
            <v>SCOOTER</v>
          </cell>
          <cell r="G118">
            <v>111258</v>
          </cell>
          <cell r="H118">
            <v>45</v>
          </cell>
          <cell r="I118">
            <v>30</v>
          </cell>
          <cell r="J118">
            <v>90</v>
          </cell>
          <cell r="K118">
            <v>15</v>
          </cell>
          <cell r="L118">
            <v>15</v>
          </cell>
          <cell r="M118">
            <v>30</v>
          </cell>
        </row>
        <row r="119">
          <cell r="B119" t="str">
            <v>CLICK160 FI</v>
          </cell>
          <cell r="C119"/>
          <cell r="D119" t="str">
            <v>HONDA</v>
          </cell>
          <cell r="E119" t="str">
            <v>ACB160CBTN-WC</v>
          </cell>
          <cell r="F119" t="str">
            <v>SCOOTER</v>
          </cell>
          <cell r="G119">
            <v>111258</v>
          </cell>
          <cell r="H119">
            <v>45</v>
          </cell>
          <cell r="I119">
            <v>30</v>
          </cell>
          <cell r="J119">
            <v>90</v>
          </cell>
          <cell r="K119">
            <v>15</v>
          </cell>
          <cell r="L119">
            <v>15</v>
          </cell>
          <cell r="M119">
            <v>30</v>
          </cell>
        </row>
        <row r="120">
          <cell r="B120" t="str">
            <v>CLICK160 FI</v>
          </cell>
          <cell r="C120"/>
          <cell r="D120" t="str">
            <v>HONDA</v>
          </cell>
          <cell r="E120" t="str">
            <v>ACB160CBTN-MSR</v>
          </cell>
          <cell r="F120" t="str">
            <v>SCOOTER</v>
          </cell>
          <cell r="G120">
            <v>111258</v>
          </cell>
          <cell r="H120">
            <v>45</v>
          </cell>
          <cell r="I120">
            <v>30</v>
          </cell>
          <cell r="J120">
            <v>90</v>
          </cell>
          <cell r="K120">
            <v>15</v>
          </cell>
          <cell r="L120">
            <v>15</v>
          </cell>
          <cell r="M120">
            <v>30</v>
          </cell>
        </row>
        <row r="121">
          <cell r="B121" t="str">
            <v>CRF150</v>
          </cell>
          <cell r="C121" t="str">
            <v>OLD MODEL CODE</v>
          </cell>
          <cell r="D121" t="str">
            <v>HONDA</v>
          </cell>
          <cell r="E121" t="str">
            <v>CRF150 LK (BLACK)</v>
          </cell>
          <cell r="F121" t="str">
            <v>SPORTS TYPE</v>
          </cell>
          <cell r="G121">
            <v>140790</v>
          </cell>
          <cell r="H121">
            <v>45</v>
          </cell>
          <cell r="I121">
            <v>30</v>
          </cell>
          <cell r="J121">
            <v>90</v>
          </cell>
          <cell r="K121">
            <v>15</v>
          </cell>
          <cell r="L121">
            <v>15</v>
          </cell>
          <cell r="M121">
            <v>30</v>
          </cell>
        </row>
        <row r="122">
          <cell r="B122" t="str">
            <v>CRF150</v>
          </cell>
          <cell r="C122" t="str">
            <v>OLD MODEL CODE</v>
          </cell>
          <cell r="D122" t="str">
            <v>HONDA</v>
          </cell>
          <cell r="E122" t="str">
            <v>CRF150LL (RED)</v>
          </cell>
          <cell r="F122" t="str">
            <v>SPORTS TYPE</v>
          </cell>
          <cell r="G122">
            <v>140790</v>
          </cell>
          <cell r="H122">
            <v>45</v>
          </cell>
          <cell r="I122">
            <v>30</v>
          </cell>
          <cell r="J122">
            <v>90</v>
          </cell>
          <cell r="K122">
            <v>15</v>
          </cell>
          <cell r="L122">
            <v>15</v>
          </cell>
          <cell r="M122">
            <v>30</v>
          </cell>
        </row>
        <row r="123">
          <cell r="B123" t="str">
            <v>CRF150</v>
          </cell>
          <cell r="C123" t="str">
            <v>OLD MODEL CODE</v>
          </cell>
          <cell r="D123" t="str">
            <v>HONDA</v>
          </cell>
          <cell r="E123" t="str">
            <v>CRF150LLIII</v>
          </cell>
          <cell r="F123" t="str">
            <v>SPORTS TYPE</v>
          </cell>
          <cell r="G123">
            <v>140790</v>
          </cell>
          <cell r="H123">
            <v>45</v>
          </cell>
          <cell r="I123">
            <v>30</v>
          </cell>
          <cell r="J123">
            <v>90</v>
          </cell>
          <cell r="K123">
            <v>15</v>
          </cell>
          <cell r="L123">
            <v>15</v>
          </cell>
          <cell r="M123">
            <v>30</v>
          </cell>
        </row>
        <row r="124">
          <cell r="B124" t="str">
            <v>CRF150</v>
          </cell>
          <cell r="C124" t="str">
            <v>OLD MODEL CODE</v>
          </cell>
          <cell r="D124" t="str">
            <v>HONDA</v>
          </cell>
          <cell r="E124" t="str">
            <v>CRF150LL(RED)</v>
          </cell>
          <cell r="F124" t="str">
            <v>SPORTS TYPE</v>
          </cell>
          <cell r="G124">
            <v>140790</v>
          </cell>
          <cell r="H124">
            <v>45</v>
          </cell>
          <cell r="I124">
            <v>30</v>
          </cell>
          <cell r="J124">
            <v>90</v>
          </cell>
          <cell r="K124">
            <v>15</v>
          </cell>
          <cell r="L124">
            <v>15</v>
          </cell>
          <cell r="M124">
            <v>30</v>
          </cell>
        </row>
        <row r="125">
          <cell r="B125" t="str">
            <v>CRF150</v>
          </cell>
          <cell r="C125"/>
          <cell r="D125" t="str">
            <v>HONDA</v>
          </cell>
          <cell r="E125" t="str">
            <v>CRF150 LNIV (WHITE/BLACK)</v>
          </cell>
          <cell r="F125" t="str">
            <v>SPORTS TYPE</v>
          </cell>
          <cell r="G125">
            <v>140790</v>
          </cell>
          <cell r="H125">
            <v>45</v>
          </cell>
          <cell r="I125">
            <v>30</v>
          </cell>
          <cell r="J125">
            <v>90</v>
          </cell>
          <cell r="K125">
            <v>15</v>
          </cell>
          <cell r="L125">
            <v>15</v>
          </cell>
          <cell r="M125">
            <v>30</v>
          </cell>
        </row>
        <row r="126">
          <cell r="B126" t="str">
            <v>CRF150</v>
          </cell>
          <cell r="C126"/>
          <cell r="D126" t="str">
            <v>HONDA</v>
          </cell>
          <cell r="E126" t="str">
            <v>CRF150LN (RED)</v>
          </cell>
          <cell r="F126" t="str">
            <v>SPORTS TYPE</v>
          </cell>
          <cell r="G126">
            <v>140790</v>
          </cell>
          <cell r="H126">
            <v>45</v>
          </cell>
          <cell r="I126">
            <v>30</v>
          </cell>
          <cell r="J126">
            <v>90</v>
          </cell>
          <cell r="K126">
            <v>15</v>
          </cell>
          <cell r="L126">
            <v>15</v>
          </cell>
          <cell r="M126">
            <v>30</v>
          </cell>
        </row>
        <row r="127">
          <cell r="B127" t="str">
            <v>CRF150</v>
          </cell>
          <cell r="C127"/>
          <cell r="D127" t="str">
            <v>HONDA</v>
          </cell>
          <cell r="E127" t="str">
            <v>CRF150LNIII (BLACK)</v>
          </cell>
          <cell r="F127" t="str">
            <v>SPORTS TYPE</v>
          </cell>
          <cell r="G127">
            <v>140790</v>
          </cell>
          <cell r="H127">
            <v>45</v>
          </cell>
          <cell r="I127">
            <v>30</v>
          </cell>
          <cell r="J127">
            <v>90</v>
          </cell>
          <cell r="K127">
            <v>15</v>
          </cell>
          <cell r="L127">
            <v>15</v>
          </cell>
          <cell r="M127">
            <v>30</v>
          </cell>
        </row>
        <row r="128">
          <cell r="B128" t="str">
            <v>CRF300</v>
          </cell>
          <cell r="C128"/>
          <cell r="D128" t="str">
            <v>HONDA</v>
          </cell>
          <cell r="E128" t="str">
            <v>CRF300LM CRF300 L(RED)</v>
          </cell>
          <cell r="F128" t="str">
            <v>SPORTS TYPE</v>
          </cell>
          <cell r="G128">
            <v>251318</v>
          </cell>
          <cell r="H128">
            <v>45</v>
          </cell>
          <cell r="I128">
            <v>30</v>
          </cell>
          <cell r="J128">
            <v>90</v>
          </cell>
          <cell r="K128">
            <v>15</v>
          </cell>
          <cell r="L128">
            <v>15</v>
          </cell>
          <cell r="M128">
            <v>30</v>
          </cell>
        </row>
        <row r="129">
          <cell r="B129" t="str">
            <v>CRF300</v>
          </cell>
          <cell r="C129"/>
          <cell r="D129" t="str">
            <v>HONDA</v>
          </cell>
          <cell r="E129" t="str">
            <v>CRF300LP</v>
          </cell>
          <cell r="F129" t="str">
            <v>SPORTS TYPE</v>
          </cell>
          <cell r="G129">
            <v>254870</v>
          </cell>
          <cell r="H129">
            <v>45</v>
          </cell>
          <cell r="I129">
            <v>30</v>
          </cell>
          <cell r="J129">
            <v>90</v>
          </cell>
          <cell r="K129">
            <v>15</v>
          </cell>
          <cell r="L129">
            <v>15</v>
          </cell>
          <cell r="M129">
            <v>30</v>
          </cell>
        </row>
        <row r="130">
          <cell r="B130" t="str">
            <v>CRF300 RALLY</v>
          </cell>
          <cell r="C130"/>
          <cell r="D130" t="str">
            <v>HONDA</v>
          </cell>
          <cell r="E130" t="str">
            <v>CRF300LRM CRF300 RALLY(RED)</v>
          </cell>
          <cell r="F130" t="str">
            <v>SPORTS TYPE</v>
          </cell>
          <cell r="G130">
            <v>288118</v>
          </cell>
          <cell r="H130">
            <v>45</v>
          </cell>
          <cell r="I130">
            <v>30</v>
          </cell>
          <cell r="J130">
            <v>90</v>
          </cell>
          <cell r="K130">
            <v>15</v>
          </cell>
          <cell r="L130">
            <v>15</v>
          </cell>
          <cell r="M130">
            <v>30</v>
          </cell>
        </row>
        <row r="131">
          <cell r="B131" t="str">
            <v>CRF300 RALLY</v>
          </cell>
          <cell r="C131"/>
          <cell r="D131" t="str">
            <v>HONDA</v>
          </cell>
          <cell r="E131" t="str">
            <v>CRF300LRP</v>
          </cell>
          <cell r="F131" t="str">
            <v>SPORTS TYPE</v>
          </cell>
          <cell r="G131">
            <v>288118</v>
          </cell>
          <cell r="H131">
            <v>45</v>
          </cell>
          <cell r="I131">
            <v>30</v>
          </cell>
          <cell r="J131">
            <v>90</v>
          </cell>
          <cell r="K131">
            <v>15</v>
          </cell>
          <cell r="L131">
            <v>15</v>
          </cell>
          <cell r="M131">
            <v>30</v>
          </cell>
        </row>
        <row r="132">
          <cell r="B132" t="str">
            <v>CT100</v>
          </cell>
          <cell r="C132"/>
          <cell r="D132" t="str">
            <v>KAWASAKI</v>
          </cell>
          <cell r="E132" t="str">
            <v>CT100 NEW(BLACK/RED)</v>
          </cell>
          <cell r="F132" t="str">
            <v>BUSINESS</v>
          </cell>
          <cell r="G132">
            <v>59528</v>
          </cell>
          <cell r="H132">
            <v>45</v>
          </cell>
          <cell r="I132">
            <v>30</v>
          </cell>
          <cell r="J132">
            <v>90</v>
          </cell>
          <cell r="K132">
            <v>15</v>
          </cell>
          <cell r="L132">
            <v>15</v>
          </cell>
          <cell r="M132">
            <v>30</v>
          </cell>
        </row>
        <row r="133">
          <cell r="B133" t="str">
            <v>CT100</v>
          </cell>
          <cell r="C133"/>
          <cell r="D133" t="str">
            <v>KAWASAKI</v>
          </cell>
          <cell r="E133" t="str">
            <v>CT100 NEW(BLACK/BLUE)</v>
          </cell>
          <cell r="F133" t="str">
            <v>BUSINESS</v>
          </cell>
          <cell r="G133">
            <v>59528</v>
          </cell>
          <cell r="H133">
            <v>45</v>
          </cell>
          <cell r="I133">
            <v>30</v>
          </cell>
          <cell r="J133">
            <v>90</v>
          </cell>
          <cell r="K133">
            <v>15</v>
          </cell>
          <cell r="L133">
            <v>15</v>
          </cell>
          <cell r="M133">
            <v>30</v>
          </cell>
        </row>
        <row r="134">
          <cell r="B134" t="str">
            <v>CT100</v>
          </cell>
          <cell r="C134"/>
          <cell r="D134" t="str">
            <v>KAWASAKI</v>
          </cell>
          <cell r="E134" t="str">
            <v>CT100AD NEW(BLACK/RED)</v>
          </cell>
          <cell r="F134" t="str">
            <v>BUSINESS</v>
          </cell>
          <cell r="G134">
            <v>59528</v>
          </cell>
          <cell r="H134">
            <v>45</v>
          </cell>
          <cell r="I134">
            <v>30</v>
          </cell>
          <cell r="J134">
            <v>90</v>
          </cell>
          <cell r="K134">
            <v>15</v>
          </cell>
          <cell r="L134">
            <v>15</v>
          </cell>
          <cell r="M134">
            <v>30</v>
          </cell>
        </row>
        <row r="135">
          <cell r="B135" t="str">
            <v>CT100</v>
          </cell>
          <cell r="C135"/>
          <cell r="D135" t="str">
            <v>KAWASAKI</v>
          </cell>
          <cell r="E135" t="str">
            <v>CT100AD NEW(BLACK/BLUE)</v>
          </cell>
          <cell r="F135" t="str">
            <v>BUSINESS</v>
          </cell>
          <cell r="G135">
            <v>59528</v>
          </cell>
          <cell r="H135">
            <v>45</v>
          </cell>
          <cell r="I135">
            <v>30</v>
          </cell>
          <cell r="J135">
            <v>90</v>
          </cell>
          <cell r="K135">
            <v>15</v>
          </cell>
          <cell r="L135">
            <v>15</v>
          </cell>
          <cell r="M135">
            <v>30</v>
          </cell>
        </row>
        <row r="136">
          <cell r="B136" t="str">
            <v>CT100</v>
          </cell>
          <cell r="C136"/>
          <cell r="D136" t="str">
            <v>KAWASAKI</v>
          </cell>
          <cell r="E136" t="str">
            <v>CT100CA (BLACK/BLUE)</v>
          </cell>
          <cell r="F136" t="str">
            <v>BUSINESS</v>
          </cell>
          <cell r="G136">
            <v>59528</v>
          </cell>
          <cell r="H136">
            <v>45</v>
          </cell>
          <cell r="I136">
            <v>30</v>
          </cell>
          <cell r="J136">
            <v>90</v>
          </cell>
          <cell r="K136">
            <v>15</v>
          </cell>
          <cell r="L136">
            <v>15</v>
          </cell>
          <cell r="M136">
            <v>30</v>
          </cell>
        </row>
        <row r="137">
          <cell r="B137" t="str">
            <v>CT100</v>
          </cell>
          <cell r="C137"/>
          <cell r="D137" t="str">
            <v>KAWASAKI</v>
          </cell>
          <cell r="E137" t="str">
            <v>CT100CA (BLACK/RED)</v>
          </cell>
          <cell r="F137" t="str">
            <v>BUSINESS</v>
          </cell>
          <cell r="G137">
            <v>59528</v>
          </cell>
          <cell r="H137">
            <v>45</v>
          </cell>
          <cell r="I137">
            <v>30</v>
          </cell>
          <cell r="J137">
            <v>90</v>
          </cell>
          <cell r="K137">
            <v>15</v>
          </cell>
          <cell r="L137">
            <v>15</v>
          </cell>
          <cell r="M137">
            <v>30</v>
          </cell>
        </row>
        <row r="138">
          <cell r="B138" t="str">
            <v>CT100</v>
          </cell>
          <cell r="C138"/>
          <cell r="D138" t="str">
            <v>KAWASAKI</v>
          </cell>
          <cell r="E138" t="str">
            <v>CT100CB (BLACK/RED)</v>
          </cell>
          <cell r="F138" t="str">
            <v>BUSINESS</v>
          </cell>
          <cell r="G138">
            <v>59528</v>
          </cell>
          <cell r="H138">
            <v>45</v>
          </cell>
          <cell r="I138">
            <v>30</v>
          </cell>
          <cell r="J138">
            <v>90</v>
          </cell>
          <cell r="K138">
            <v>15</v>
          </cell>
          <cell r="L138">
            <v>15</v>
          </cell>
          <cell r="M138">
            <v>30</v>
          </cell>
        </row>
        <row r="139">
          <cell r="B139" t="str">
            <v>CT100</v>
          </cell>
          <cell r="C139"/>
          <cell r="D139" t="str">
            <v>KAWASAKI</v>
          </cell>
          <cell r="E139" t="str">
            <v>CT100CB (BLACK/BLUE)</v>
          </cell>
          <cell r="F139" t="str">
            <v>BUSINESS</v>
          </cell>
          <cell r="G139">
            <v>59528</v>
          </cell>
          <cell r="H139">
            <v>45</v>
          </cell>
          <cell r="I139">
            <v>30</v>
          </cell>
          <cell r="J139">
            <v>90</v>
          </cell>
          <cell r="K139">
            <v>15</v>
          </cell>
          <cell r="L139">
            <v>15</v>
          </cell>
          <cell r="M139">
            <v>30</v>
          </cell>
        </row>
        <row r="140">
          <cell r="B140" t="str">
            <v>CT100B</v>
          </cell>
          <cell r="C140"/>
          <cell r="D140" t="str">
            <v>KAWASAKI</v>
          </cell>
          <cell r="E140" t="str">
            <v>CT100 B NEW(BLACK/RED)</v>
          </cell>
          <cell r="F140" t="str">
            <v>BUSINESS</v>
          </cell>
          <cell r="G140">
            <v>52948</v>
          </cell>
          <cell r="H140">
            <v>45</v>
          </cell>
          <cell r="I140">
            <v>30</v>
          </cell>
          <cell r="J140">
            <v>90</v>
          </cell>
          <cell r="K140">
            <v>15</v>
          </cell>
          <cell r="L140">
            <v>15</v>
          </cell>
          <cell r="M140">
            <v>30</v>
          </cell>
        </row>
        <row r="141">
          <cell r="B141" t="str">
            <v>CT100B</v>
          </cell>
          <cell r="C141"/>
          <cell r="D141" t="str">
            <v>KAWASAKI</v>
          </cell>
          <cell r="E141" t="str">
            <v>CT100B NEW(BLACK/BLUE)</v>
          </cell>
          <cell r="F141" t="str">
            <v>BUSINESS</v>
          </cell>
          <cell r="G141">
            <v>52948</v>
          </cell>
          <cell r="H141">
            <v>45</v>
          </cell>
          <cell r="I141">
            <v>30</v>
          </cell>
          <cell r="J141">
            <v>90</v>
          </cell>
          <cell r="K141">
            <v>15</v>
          </cell>
          <cell r="L141">
            <v>15</v>
          </cell>
          <cell r="M141">
            <v>30</v>
          </cell>
        </row>
        <row r="142">
          <cell r="B142" t="str">
            <v>CT100B</v>
          </cell>
          <cell r="C142"/>
          <cell r="D142" t="str">
            <v>KAWASAKI</v>
          </cell>
          <cell r="E142" t="str">
            <v>CT100B NEW (BLACK/RED)</v>
          </cell>
          <cell r="F142" t="str">
            <v>BUSINESS</v>
          </cell>
          <cell r="G142">
            <v>52948</v>
          </cell>
          <cell r="H142">
            <v>45</v>
          </cell>
          <cell r="I142">
            <v>30</v>
          </cell>
          <cell r="J142">
            <v>90</v>
          </cell>
          <cell r="K142">
            <v>15</v>
          </cell>
          <cell r="L142">
            <v>15</v>
          </cell>
          <cell r="M142">
            <v>30</v>
          </cell>
        </row>
        <row r="143">
          <cell r="B143" t="str">
            <v>CT100B</v>
          </cell>
          <cell r="C143"/>
          <cell r="D143" t="str">
            <v>KAWASAKI</v>
          </cell>
          <cell r="E143" t="str">
            <v>CT100BD NEW(BLACK/RED)</v>
          </cell>
          <cell r="F143" t="str">
            <v>BUSINESS</v>
          </cell>
          <cell r="G143">
            <v>52948</v>
          </cell>
          <cell r="H143">
            <v>45</v>
          </cell>
          <cell r="I143">
            <v>30</v>
          </cell>
          <cell r="J143">
            <v>90</v>
          </cell>
          <cell r="K143">
            <v>15</v>
          </cell>
          <cell r="L143">
            <v>15</v>
          </cell>
          <cell r="M143">
            <v>30</v>
          </cell>
        </row>
        <row r="144">
          <cell r="B144" t="str">
            <v>CT100B</v>
          </cell>
          <cell r="C144"/>
          <cell r="D144" t="str">
            <v>KAWASAKI</v>
          </cell>
          <cell r="E144" t="str">
            <v>CT100BD NEW(BLACK/BLUE)</v>
          </cell>
          <cell r="F144" t="str">
            <v>BUSINESS</v>
          </cell>
          <cell r="G144">
            <v>52948</v>
          </cell>
          <cell r="H144">
            <v>45</v>
          </cell>
          <cell r="I144">
            <v>30</v>
          </cell>
          <cell r="J144">
            <v>90</v>
          </cell>
          <cell r="K144">
            <v>15</v>
          </cell>
          <cell r="L144">
            <v>15</v>
          </cell>
          <cell r="M144">
            <v>30</v>
          </cell>
        </row>
        <row r="145">
          <cell r="B145" t="str">
            <v>CT100B</v>
          </cell>
          <cell r="C145"/>
          <cell r="D145" t="str">
            <v>KAWASAKI</v>
          </cell>
          <cell r="E145" t="str">
            <v>CT100BE NEW (BLACK/ RED)</v>
          </cell>
          <cell r="F145" t="str">
            <v>BUSINESS</v>
          </cell>
          <cell r="G145">
            <v>52948</v>
          </cell>
          <cell r="H145">
            <v>45</v>
          </cell>
          <cell r="I145">
            <v>30</v>
          </cell>
          <cell r="J145">
            <v>90</v>
          </cell>
          <cell r="K145">
            <v>15</v>
          </cell>
          <cell r="L145">
            <v>15</v>
          </cell>
          <cell r="M145">
            <v>30</v>
          </cell>
        </row>
        <row r="146">
          <cell r="B146" t="str">
            <v>CT100B</v>
          </cell>
          <cell r="C146"/>
          <cell r="D146" t="str">
            <v>KAWASAKI</v>
          </cell>
          <cell r="E146" t="str">
            <v>CT100BE NEW (BLACK/ BLUE)</v>
          </cell>
          <cell r="F146" t="str">
            <v>BUSINESS</v>
          </cell>
          <cell r="G146">
            <v>52948</v>
          </cell>
          <cell r="H146">
            <v>45</v>
          </cell>
          <cell r="I146">
            <v>30</v>
          </cell>
          <cell r="J146">
            <v>90</v>
          </cell>
          <cell r="K146">
            <v>15</v>
          </cell>
          <cell r="L146">
            <v>15</v>
          </cell>
          <cell r="M146">
            <v>30</v>
          </cell>
        </row>
        <row r="147">
          <cell r="B147" t="str">
            <v>CT125</v>
          </cell>
          <cell r="C147"/>
          <cell r="D147" t="str">
            <v>KAWASAKI</v>
          </cell>
          <cell r="E147" t="str">
            <v>CT125A CT125 NEW (RED)</v>
          </cell>
          <cell r="F147" t="str">
            <v>BUSINESS</v>
          </cell>
          <cell r="G147">
            <v>60656</v>
          </cell>
          <cell r="H147">
            <v>45</v>
          </cell>
          <cell r="I147">
            <v>30</v>
          </cell>
          <cell r="J147">
            <v>90</v>
          </cell>
          <cell r="K147">
            <v>15</v>
          </cell>
          <cell r="L147">
            <v>15</v>
          </cell>
          <cell r="M147">
            <v>30</v>
          </cell>
        </row>
        <row r="148">
          <cell r="B148" t="str">
            <v>CT125</v>
          </cell>
          <cell r="C148"/>
          <cell r="D148" t="str">
            <v>KAWASAKI</v>
          </cell>
          <cell r="E148" t="str">
            <v>CT125A CT125 NEW (BLACK/BLUE)</v>
          </cell>
          <cell r="F148" t="str">
            <v>BUSINESS</v>
          </cell>
          <cell r="G148">
            <v>60656</v>
          </cell>
          <cell r="H148">
            <v>45</v>
          </cell>
          <cell r="I148">
            <v>30</v>
          </cell>
          <cell r="J148">
            <v>90</v>
          </cell>
          <cell r="K148">
            <v>15</v>
          </cell>
          <cell r="L148">
            <v>15</v>
          </cell>
          <cell r="M148">
            <v>30</v>
          </cell>
        </row>
        <row r="149">
          <cell r="B149" t="str">
            <v>CT125</v>
          </cell>
          <cell r="C149" t="str">
            <v>OLD MODEL CODE</v>
          </cell>
          <cell r="D149" t="str">
            <v>KAWASAKI</v>
          </cell>
          <cell r="E149" t="str">
            <v>CT125A CT125 (BLACK/ BLUE)</v>
          </cell>
          <cell r="F149" t="str">
            <v>BUSINESS</v>
          </cell>
          <cell r="G149">
            <v>60656</v>
          </cell>
          <cell r="H149">
            <v>45</v>
          </cell>
          <cell r="I149">
            <v>30</v>
          </cell>
          <cell r="J149">
            <v>90</v>
          </cell>
          <cell r="K149">
            <v>15</v>
          </cell>
          <cell r="L149">
            <v>15</v>
          </cell>
          <cell r="M149">
            <v>30</v>
          </cell>
        </row>
        <row r="150">
          <cell r="B150" t="str">
            <v>CT125</v>
          </cell>
          <cell r="C150"/>
          <cell r="D150" t="str">
            <v>KAWASAKI</v>
          </cell>
          <cell r="E150" t="str">
            <v>CT125A CT125 NEW (BLACK/RED)</v>
          </cell>
          <cell r="F150" t="str">
            <v>BUSINESS</v>
          </cell>
          <cell r="G150">
            <v>60656</v>
          </cell>
          <cell r="H150">
            <v>45</v>
          </cell>
          <cell r="I150">
            <v>30</v>
          </cell>
          <cell r="J150">
            <v>90</v>
          </cell>
          <cell r="K150">
            <v>15</v>
          </cell>
          <cell r="L150">
            <v>15</v>
          </cell>
          <cell r="M150">
            <v>30</v>
          </cell>
        </row>
        <row r="151">
          <cell r="B151" t="str">
            <v>CT125</v>
          </cell>
          <cell r="C151"/>
          <cell r="D151" t="str">
            <v>KAWASAKI</v>
          </cell>
          <cell r="E151" t="str">
            <v>CT125AA(BLACK/BLUE)</v>
          </cell>
          <cell r="F151" t="str">
            <v>BUSINESS</v>
          </cell>
          <cell r="G151">
            <v>60656</v>
          </cell>
          <cell r="H151">
            <v>45</v>
          </cell>
          <cell r="I151">
            <v>30</v>
          </cell>
          <cell r="J151">
            <v>90</v>
          </cell>
          <cell r="K151">
            <v>15</v>
          </cell>
          <cell r="L151">
            <v>15</v>
          </cell>
          <cell r="M151">
            <v>30</v>
          </cell>
        </row>
        <row r="152">
          <cell r="B152" t="str">
            <v>CT125</v>
          </cell>
          <cell r="C152"/>
          <cell r="D152" t="str">
            <v>KAWASAKI</v>
          </cell>
          <cell r="E152" t="str">
            <v>CT125AA(BLACK/RED)</v>
          </cell>
          <cell r="F152" t="str">
            <v>BUSINESS</v>
          </cell>
          <cell r="G152">
            <v>60656</v>
          </cell>
          <cell r="H152">
            <v>45</v>
          </cell>
          <cell r="I152">
            <v>30</v>
          </cell>
          <cell r="J152">
            <v>90</v>
          </cell>
          <cell r="K152">
            <v>15</v>
          </cell>
          <cell r="L152">
            <v>15</v>
          </cell>
          <cell r="M152">
            <v>30</v>
          </cell>
        </row>
        <row r="153">
          <cell r="B153" t="str">
            <v>CT125</v>
          </cell>
          <cell r="C153"/>
          <cell r="D153" t="str">
            <v>KAWASAKI</v>
          </cell>
          <cell r="E153" t="str">
            <v>CT125AB(BLACK/RED)</v>
          </cell>
          <cell r="F153" t="str">
            <v>BUSINESS</v>
          </cell>
          <cell r="G153">
            <v>60656</v>
          </cell>
          <cell r="H153">
            <v>45</v>
          </cell>
          <cell r="I153">
            <v>30</v>
          </cell>
          <cell r="J153">
            <v>90</v>
          </cell>
          <cell r="K153">
            <v>15</v>
          </cell>
          <cell r="L153">
            <v>15</v>
          </cell>
          <cell r="M153">
            <v>30</v>
          </cell>
        </row>
        <row r="154">
          <cell r="B154" t="str">
            <v>CT125</v>
          </cell>
          <cell r="C154"/>
          <cell r="D154" t="str">
            <v>KAWASAKI</v>
          </cell>
          <cell r="E154" t="str">
            <v>CT125AB(BLACK/BLUE)</v>
          </cell>
          <cell r="F154" t="str">
            <v>BUSINESS</v>
          </cell>
          <cell r="G154">
            <v>60656</v>
          </cell>
          <cell r="H154">
            <v>45</v>
          </cell>
          <cell r="I154">
            <v>30</v>
          </cell>
          <cell r="J154">
            <v>90</v>
          </cell>
          <cell r="K154">
            <v>15</v>
          </cell>
          <cell r="L154">
            <v>15</v>
          </cell>
          <cell r="M154">
            <v>30</v>
          </cell>
        </row>
        <row r="155">
          <cell r="B155" t="str">
            <v>CT125</v>
          </cell>
          <cell r="C155"/>
          <cell r="D155" t="str">
            <v>KAWASAKI</v>
          </cell>
          <cell r="E155" t="str">
            <v>CT125AC (BLACK/BLUE)</v>
          </cell>
          <cell r="F155" t="str">
            <v>BUSINESS</v>
          </cell>
          <cell r="G155">
            <v>60656</v>
          </cell>
          <cell r="H155">
            <v>45</v>
          </cell>
          <cell r="I155">
            <v>30</v>
          </cell>
          <cell r="J155">
            <v>90</v>
          </cell>
          <cell r="K155">
            <v>15</v>
          </cell>
          <cell r="L155">
            <v>15</v>
          </cell>
          <cell r="M155">
            <v>30</v>
          </cell>
        </row>
        <row r="156">
          <cell r="B156" t="str">
            <v>CT125</v>
          </cell>
          <cell r="C156"/>
          <cell r="D156" t="str">
            <v>KAWASAKI</v>
          </cell>
          <cell r="E156" t="str">
            <v>CT125AC (BLACK/RED)</v>
          </cell>
          <cell r="F156" t="str">
            <v>BUSINESS</v>
          </cell>
          <cell r="G156">
            <v>60656</v>
          </cell>
          <cell r="H156">
            <v>45</v>
          </cell>
          <cell r="I156">
            <v>30</v>
          </cell>
          <cell r="J156">
            <v>90</v>
          </cell>
          <cell r="K156">
            <v>15</v>
          </cell>
          <cell r="L156">
            <v>15</v>
          </cell>
          <cell r="M156">
            <v>30</v>
          </cell>
        </row>
        <row r="157">
          <cell r="B157" t="str">
            <v>CT125</v>
          </cell>
          <cell r="C157"/>
          <cell r="D157" t="str">
            <v>KAWASAKI</v>
          </cell>
          <cell r="E157" t="str">
            <v>CT125AD(BLACK/RED)</v>
          </cell>
          <cell r="F157" t="str">
            <v>BUSINESS</v>
          </cell>
          <cell r="G157">
            <v>60656</v>
          </cell>
          <cell r="H157">
            <v>45</v>
          </cell>
          <cell r="I157">
            <v>30</v>
          </cell>
          <cell r="J157">
            <v>90</v>
          </cell>
          <cell r="K157">
            <v>15</v>
          </cell>
          <cell r="L157">
            <v>15</v>
          </cell>
          <cell r="M157">
            <v>30</v>
          </cell>
        </row>
        <row r="158">
          <cell r="B158" t="str">
            <v>CT125</v>
          </cell>
          <cell r="C158"/>
          <cell r="D158" t="str">
            <v>KAWASAKI</v>
          </cell>
          <cell r="E158" t="str">
            <v>CT125AD(BLACK/blue)</v>
          </cell>
          <cell r="F158" t="str">
            <v>BUSINESS</v>
          </cell>
          <cell r="G158">
            <v>60656</v>
          </cell>
          <cell r="H158">
            <v>45</v>
          </cell>
          <cell r="I158">
            <v>30</v>
          </cell>
          <cell r="J158">
            <v>90</v>
          </cell>
          <cell r="K158">
            <v>15</v>
          </cell>
          <cell r="L158">
            <v>15</v>
          </cell>
          <cell r="M158">
            <v>30</v>
          </cell>
        </row>
        <row r="159">
          <cell r="B159" t="str">
            <v>CT125</v>
          </cell>
          <cell r="C159"/>
          <cell r="D159" t="str">
            <v>KAWASAKI</v>
          </cell>
          <cell r="E159" t="str">
            <v>CT125AE(BLACK/RED)</v>
          </cell>
          <cell r="F159" t="str">
            <v>BUSINESS</v>
          </cell>
          <cell r="G159">
            <v>60656</v>
          </cell>
          <cell r="H159">
            <v>45</v>
          </cell>
          <cell r="I159">
            <v>30</v>
          </cell>
          <cell r="J159">
            <v>90</v>
          </cell>
          <cell r="K159">
            <v>15</v>
          </cell>
          <cell r="L159">
            <v>15</v>
          </cell>
          <cell r="M159">
            <v>30</v>
          </cell>
        </row>
        <row r="160">
          <cell r="B160" t="str">
            <v>CT125</v>
          </cell>
          <cell r="C160"/>
          <cell r="D160" t="str">
            <v>KAWASAKI</v>
          </cell>
          <cell r="E160" t="str">
            <v>CT125AE(BLACK/BLUE)</v>
          </cell>
          <cell r="F160" t="str">
            <v>BUSINESS</v>
          </cell>
          <cell r="G160">
            <v>60656</v>
          </cell>
          <cell r="H160">
            <v>45</v>
          </cell>
          <cell r="I160">
            <v>30</v>
          </cell>
          <cell r="J160">
            <v>90</v>
          </cell>
          <cell r="K160">
            <v>15</v>
          </cell>
          <cell r="L160">
            <v>15</v>
          </cell>
          <cell r="M160">
            <v>30</v>
          </cell>
        </row>
        <row r="161">
          <cell r="B161" t="str">
            <v>FAZZIO</v>
          </cell>
          <cell r="C161"/>
          <cell r="D161" t="str">
            <v>YAMAHA</v>
          </cell>
          <cell r="E161" t="str">
            <v>MIO FAZZIO BRV1 (RED)</v>
          </cell>
          <cell r="F161" t="str">
            <v>SCOOTER</v>
          </cell>
          <cell r="G161">
            <v>86397</v>
          </cell>
          <cell r="H161">
            <v>45</v>
          </cell>
          <cell r="I161">
            <v>30</v>
          </cell>
          <cell r="J161">
            <v>90</v>
          </cell>
          <cell r="K161">
            <v>15</v>
          </cell>
          <cell r="L161">
            <v>15</v>
          </cell>
          <cell r="M161">
            <v>30</v>
          </cell>
        </row>
        <row r="162">
          <cell r="B162" t="str">
            <v>FAZZIO</v>
          </cell>
          <cell r="C162"/>
          <cell r="D162" t="str">
            <v>YAMAHA</v>
          </cell>
          <cell r="E162" t="str">
            <v>MIO FAZZIO BRV1 (YELLOWISH WHITE)</v>
          </cell>
          <cell r="F162" t="str">
            <v>SCOOTER</v>
          </cell>
          <cell r="G162">
            <v>86397</v>
          </cell>
          <cell r="H162">
            <v>45</v>
          </cell>
          <cell r="I162">
            <v>30</v>
          </cell>
          <cell r="J162">
            <v>90</v>
          </cell>
          <cell r="K162">
            <v>15</v>
          </cell>
          <cell r="L162">
            <v>15</v>
          </cell>
          <cell r="M162">
            <v>30</v>
          </cell>
        </row>
        <row r="163">
          <cell r="B163" t="str">
            <v>FAZZIO</v>
          </cell>
          <cell r="C163"/>
          <cell r="D163" t="str">
            <v>YAMAHA</v>
          </cell>
          <cell r="E163" t="str">
            <v>MIO FAZZIO BRV1 (CYAN)</v>
          </cell>
          <cell r="F163" t="str">
            <v>SCOOTER</v>
          </cell>
          <cell r="G163">
            <v>86397</v>
          </cell>
          <cell r="H163">
            <v>45</v>
          </cell>
          <cell r="I163">
            <v>30</v>
          </cell>
          <cell r="J163">
            <v>90</v>
          </cell>
          <cell r="K163">
            <v>15</v>
          </cell>
          <cell r="L163">
            <v>15</v>
          </cell>
          <cell r="M163">
            <v>30</v>
          </cell>
        </row>
        <row r="164">
          <cell r="B164" t="str">
            <v>FAZZIO</v>
          </cell>
          <cell r="C164"/>
          <cell r="D164" t="str">
            <v>YAMAHA</v>
          </cell>
          <cell r="E164" t="str">
            <v>MIO FAZZIO BRV2 (LIGHT BLUE)</v>
          </cell>
          <cell r="F164" t="str">
            <v>SCOOTER</v>
          </cell>
          <cell r="G164">
            <v>86397</v>
          </cell>
          <cell r="H164">
            <v>45</v>
          </cell>
          <cell r="I164">
            <v>30</v>
          </cell>
          <cell r="J164">
            <v>90</v>
          </cell>
          <cell r="K164">
            <v>15</v>
          </cell>
          <cell r="L164">
            <v>15</v>
          </cell>
          <cell r="M164">
            <v>30</v>
          </cell>
        </row>
        <row r="165">
          <cell r="B165" t="str">
            <v>FAZZIO</v>
          </cell>
          <cell r="C165"/>
          <cell r="D165" t="str">
            <v>YAMAHA</v>
          </cell>
          <cell r="E165" t="str">
            <v>MIO FAZZIO BRV2 (YELLOWISH WHITE)</v>
          </cell>
          <cell r="F165" t="str">
            <v>SCOOTER</v>
          </cell>
          <cell r="G165">
            <v>86397</v>
          </cell>
          <cell r="H165">
            <v>45</v>
          </cell>
          <cell r="I165">
            <v>30</v>
          </cell>
          <cell r="J165">
            <v>90</v>
          </cell>
          <cell r="K165">
            <v>15</v>
          </cell>
          <cell r="L165">
            <v>15</v>
          </cell>
          <cell r="M165">
            <v>30</v>
          </cell>
        </row>
        <row r="166">
          <cell r="B166" t="str">
            <v>FAZZIO</v>
          </cell>
          <cell r="C166"/>
          <cell r="D166" t="str">
            <v>YAMAHA</v>
          </cell>
          <cell r="E166" t="str">
            <v>MIO FAZZIO BRV2 (ORANGE/BLACK)</v>
          </cell>
          <cell r="F166" t="str">
            <v>SCOOTER</v>
          </cell>
          <cell r="G166">
            <v>86397</v>
          </cell>
          <cell r="H166">
            <v>45</v>
          </cell>
          <cell r="I166">
            <v>30</v>
          </cell>
          <cell r="J166">
            <v>90</v>
          </cell>
          <cell r="K166">
            <v>15</v>
          </cell>
          <cell r="L166">
            <v>15</v>
          </cell>
          <cell r="M166">
            <v>30</v>
          </cell>
        </row>
        <row r="167">
          <cell r="B167" t="str">
            <v>GIXXER 155</v>
          </cell>
          <cell r="C167"/>
          <cell r="D167" t="str">
            <v>SUZUKI</v>
          </cell>
          <cell r="E167" t="str">
            <v>GSX150RF GIXXER(BLACK)</v>
          </cell>
          <cell r="F167" t="str">
            <v>BACKBONE</v>
          </cell>
          <cell r="G167">
            <v>101752</v>
          </cell>
          <cell r="H167">
            <v>45</v>
          </cell>
          <cell r="I167">
            <v>30</v>
          </cell>
          <cell r="J167">
            <v>90</v>
          </cell>
          <cell r="K167">
            <v>15</v>
          </cell>
          <cell r="L167">
            <v>15</v>
          </cell>
          <cell r="M167">
            <v>30</v>
          </cell>
        </row>
        <row r="168">
          <cell r="B168" t="str">
            <v>GIXXER 155</v>
          </cell>
          <cell r="C168"/>
          <cell r="D168" t="str">
            <v>SUZUKI</v>
          </cell>
          <cell r="E168" t="str">
            <v>GSX150RF GIXXER(BLUE)</v>
          </cell>
          <cell r="F168" t="str">
            <v>BACKBONE</v>
          </cell>
          <cell r="G168">
            <v>101752</v>
          </cell>
          <cell r="H168">
            <v>45</v>
          </cell>
          <cell r="I168">
            <v>30</v>
          </cell>
          <cell r="J168">
            <v>90</v>
          </cell>
          <cell r="K168">
            <v>15</v>
          </cell>
          <cell r="L168">
            <v>15</v>
          </cell>
          <cell r="M168">
            <v>30</v>
          </cell>
        </row>
        <row r="169">
          <cell r="B169" t="str">
            <v>GIXXER 155</v>
          </cell>
          <cell r="C169"/>
          <cell r="D169" t="str">
            <v>SUZUKI</v>
          </cell>
          <cell r="E169" t="str">
            <v>GSX150RF GIXXER(SILVER)</v>
          </cell>
          <cell r="F169" t="str">
            <v>BACKBONE</v>
          </cell>
          <cell r="G169">
            <v>101752</v>
          </cell>
          <cell r="H169">
            <v>45</v>
          </cell>
          <cell r="I169">
            <v>30</v>
          </cell>
          <cell r="J169">
            <v>90</v>
          </cell>
          <cell r="K169">
            <v>15</v>
          </cell>
          <cell r="L169">
            <v>15</v>
          </cell>
          <cell r="M169">
            <v>30</v>
          </cell>
        </row>
        <row r="170">
          <cell r="B170" t="str">
            <v>GIXXER 155</v>
          </cell>
          <cell r="C170"/>
          <cell r="D170" t="str">
            <v>SUZUKI</v>
          </cell>
          <cell r="E170" t="str">
            <v>GSX150RF-6ORNGE</v>
          </cell>
          <cell r="F170" t="str">
            <v>BACKBONE</v>
          </cell>
          <cell r="G170">
            <v>101752</v>
          </cell>
          <cell r="H170">
            <v>45</v>
          </cell>
          <cell r="I170">
            <v>30</v>
          </cell>
          <cell r="J170">
            <v>90</v>
          </cell>
          <cell r="K170">
            <v>15</v>
          </cell>
          <cell r="L170">
            <v>15</v>
          </cell>
          <cell r="M170">
            <v>30</v>
          </cell>
        </row>
        <row r="171">
          <cell r="B171" t="str">
            <v>GIXXER 155</v>
          </cell>
          <cell r="C171"/>
          <cell r="D171" t="str">
            <v>SUZUKI</v>
          </cell>
          <cell r="E171" t="str">
            <v>GSX150RF-6BLACK</v>
          </cell>
          <cell r="F171" t="str">
            <v>BACKBONE</v>
          </cell>
          <cell r="G171">
            <v>101752</v>
          </cell>
          <cell r="H171">
            <v>45</v>
          </cell>
          <cell r="I171">
            <v>30</v>
          </cell>
          <cell r="J171">
            <v>90</v>
          </cell>
          <cell r="K171">
            <v>15</v>
          </cell>
          <cell r="L171">
            <v>15</v>
          </cell>
          <cell r="M171">
            <v>30</v>
          </cell>
        </row>
        <row r="172">
          <cell r="B172" t="str">
            <v>GIXXER 155</v>
          </cell>
          <cell r="C172"/>
          <cell r="D172" t="str">
            <v>SUZUKI</v>
          </cell>
          <cell r="E172" t="str">
            <v>GSX150RF-6BLUE</v>
          </cell>
          <cell r="F172" t="str">
            <v>BACKBONE</v>
          </cell>
          <cell r="G172">
            <v>101752</v>
          </cell>
          <cell r="H172">
            <v>45</v>
          </cell>
          <cell r="I172">
            <v>30</v>
          </cell>
          <cell r="J172">
            <v>90</v>
          </cell>
          <cell r="K172">
            <v>15</v>
          </cell>
          <cell r="L172">
            <v>15</v>
          </cell>
          <cell r="M172">
            <v>30</v>
          </cell>
        </row>
        <row r="173">
          <cell r="B173" t="str">
            <v>GIXXER 155</v>
          </cell>
          <cell r="C173" t="str">
            <v>PHASE OUT</v>
          </cell>
          <cell r="D173" t="str">
            <v>SUZUKI</v>
          </cell>
          <cell r="E173" t="str">
            <v>GSX150RZA GIXXER 150 FI (BLACK)</v>
          </cell>
          <cell r="F173" t="str">
            <v>BACKBONE</v>
          </cell>
          <cell r="G173">
            <v>101752</v>
          </cell>
          <cell r="H173">
            <v>45</v>
          </cell>
          <cell r="I173">
            <v>30</v>
          </cell>
          <cell r="J173">
            <v>90</v>
          </cell>
          <cell r="K173">
            <v>15</v>
          </cell>
          <cell r="L173">
            <v>15</v>
          </cell>
          <cell r="M173">
            <v>30</v>
          </cell>
        </row>
        <row r="174">
          <cell r="B174" t="str">
            <v>GIXXER 155</v>
          </cell>
          <cell r="C174" t="str">
            <v>PHASE OUT</v>
          </cell>
          <cell r="D174" t="str">
            <v>SUZUKI</v>
          </cell>
          <cell r="E174" t="str">
            <v>GSX150RZA GIXXER 150 FI (RED)</v>
          </cell>
          <cell r="F174" t="str">
            <v>BACKBONE</v>
          </cell>
          <cell r="G174">
            <v>101752</v>
          </cell>
          <cell r="H174">
            <v>45</v>
          </cell>
          <cell r="I174">
            <v>30</v>
          </cell>
          <cell r="J174">
            <v>90</v>
          </cell>
          <cell r="K174">
            <v>15</v>
          </cell>
          <cell r="L174">
            <v>15</v>
          </cell>
          <cell r="M174">
            <v>30</v>
          </cell>
        </row>
        <row r="175">
          <cell r="B175" t="str">
            <v>KING</v>
          </cell>
          <cell r="C175"/>
          <cell r="D175" t="str">
            <v>SKYGO</v>
          </cell>
          <cell r="E175" t="str">
            <v>SG-150 KING 150cc</v>
          </cell>
          <cell r="F175" t="str">
            <v>BUSINESS</v>
          </cell>
          <cell r="G175">
            <v>36765</v>
          </cell>
          <cell r="H175">
            <v>45</v>
          </cell>
          <cell r="I175">
            <v>30</v>
          </cell>
          <cell r="J175">
            <v>90</v>
          </cell>
          <cell r="K175">
            <v>15</v>
          </cell>
          <cell r="L175">
            <v>15</v>
          </cell>
          <cell r="M175">
            <v>30</v>
          </cell>
        </row>
        <row r="176">
          <cell r="B176" t="str">
            <v>KING</v>
          </cell>
          <cell r="C176"/>
          <cell r="D176" t="str">
            <v>SKYGO</v>
          </cell>
          <cell r="E176" t="str">
            <v>SG-150 KING 150 cc (BLACK/RED)</v>
          </cell>
          <cell r="F176" t="str">
            <v>BUSINESS</v>
          </cell>
          <cell r="G176">
            <v>39159</v>
          </cell>
          <cell r="H176">
            <v>45</v>
          </cell>
          <cell r="I176">
            <v>30</v>
          </cell>
          <cell r="J176">
            <v>90</v>
          </cell>
          <cell r="K176">
            <v>15</v>
          </cell>
          <cell r="L176">
            <v>15</v>
          </cell>
          <cell r="M176">
            <v>30</v>
          </cell>
        </row>
        <row r="177">
          <cell r="B177" t="str">
            <v>KING</v>
          </cell>
          <cell r="C177"/>
          <cell r="D177" t="str">
            <v>SKYGO</v>
          </cell>
          <cell r="E177" t="str">
            <v>SG-150 KING 150 cc (BLACK/BLUE)</v>
          </cell>
          <cell r="F177" t="str">
            <v>BUSINESS</v>
          </cell>
          <cell r="G177">
            <v>39159</v>
          </cell>
          <cell r="H177">
            <v>45</v>
          </cell>
          <cell r="I177">
            <v>30</v>
          </cell>
          <cell r="J177">
            <v>90</v>
          </cell>
          <cell r="K177">
            <v>15</v>
          </cell>
          <cell r="L177">
            <v>15</v>
          </cell>
          <cell r="M177">
            <v>30</v>
          </cell>
        </row>
        <row r="178">
          <cell r="B178" t="str">
            <v>KLX140</v>
          </cell>
          <cell r="C178"/>
          <cell r="D178" t="str">
            <v>KAWASAKI</v>
          </cell>
          <cell r="E178" t="str">
            <v>KLX140CJF (GREEN)</v>
          </cell>
          <cell r="F178" t="str">
            <v>SPORTS TYPE</v>
          </cell>
          <cell r="G178">
            <v>154280</v>
          </cell>
          <cell r="H178">
            <v>45</v>
          </cell>
          <cell r="I178">
            <v>30</v>
          </cell>
          <cell r="J178">
            <v>90</v>
          </cell>
          <cell r="K178">
            <v>15</v>
          </cell>
          <cell r="L178">
            <v>15</v>
          </cell>
          <cell r="M178">
            <v>30</v>
          </cell>
        </row>
        <row r="179">
          <cell r="B179" t="str">
            <v>KLX140</v>
          </cell>
          <cell r="C179"/>
          <cell r="D179" t="str">
            <v>KAWASAKI</v>
          </cell>
          <cell r="E179" t="str">
            <v>KLX140CNFNN (GREEN)</v>
          </cell>
          <cell r="F179" t="str">
            <v>SPORTS TYPE</v>
          </cell>
          <cell r="G179">
            <v>154280</v>
          </cell>
          <cell r="H179">
            <v>45</v>
          </cell>
          <cell r="I179">
            <v>30</v>
          </cell>
          <cell r="J179">
            <v>90</v>
          </cell>
          <cell r="K179">
            <v>15</v>
          </cell>
          <cell r="L179">
            <v>15</v>
          </cell>
          <cell r="M179">
            <v>30</v>
          </cell>
        </row>
        <row r="180">
          <cell r="B180" t="str">
            <v>KLX150</v>
          </cell>
          <cell r="C180"/>
          <cell r="D180" t="str">
            <v>KAWASAKI</v>
          </cell>
          <cell r="E180" t="str">
            <v>KLX 150JFF KLX 150LW NEW(GREEN)</v>
          </cell>
          <cell r="F180" t="str">
            <v>SPORTS TYPE</v>
          </cell>
          <cell r="G180">
            <v>131626</v>
          </cell>
          <cell r="H180">
            <v>45</v>
          </cell>
          <cell r="I180">
            <v>30</v>
          </cell>
          <cell r="J180">
            <v>90</v>
          </cell>
          <cell r="K180">
            <v>15</v>
          </cell>
          <cell r="L180">
            <v>15</v>
          </cell>
          <cell r="M180">
            <v>30</v>
          </cell>
        </row>
        <row r="181">
          <cell r="B181" t="str">
            <v>KLX150</v>
          </cell>
          <cell r="C181"/>
          <cell r="D181" t="str">
            <v>KAWASAKI</v>
          </cell>
          <cell r="E181" t="str">
            <v>KLX 150JFF KLX150LW NEW (BLACK)</v>
          </cell>
          <cell r="F181" t="str">
            <v>SPORTS TYPE</v>
          </cell>
          <cell r="G181">
            <v>131626</v>
          </cell>
          <cell r="H181">
            <v>45</v>
          </cell>
          <cell r="I181">
            <v>30</v>
          </cell>
          <cell r="J181">
            <v>90</v>
          </cell>
          <cell r="K181">
            <v>15</v>
          </cell>
          <cell r="L181">
            <v>15</v>
          </cell>
          <cell r="M181">
            <v>30</v>
          </cell>
        </row>
        <row r="182">
          <cell r="B182" t="str">
            <v>KLX150</v>
          </cell>
          <cell r="C182"/>
          <cell r="D182" t="str">
            <v>KAWASAKI</v>
          </cell>
          <cell r="E182" t="str">
            <v>KLX 150JJF KLX 150LW NEW(GREEN)</v>
          </cell>
          <cell r="F182" t="str">
            <v>SPORTS TYPE</v>
          </cell>
          <cell r="G182">
            <v>131626</v>
          </cell>
          <cell r="H182">
            <v>45</v>
          </cell>
          <cell r="I182">
            <v>30</v>
          </cell>
          <cell r="J182">
            <v>90</v>
          </cell>
          <cell r="K182">
            <v>15</v>
          </cell>
          <cell r="L182">
            <v>15</v>
          </cell>
          <cell r="M182">
            <v>30</v>
          </cell>
        </row>
        <row r="183">
          <cell r="B183" t="str">
            <v>KLX150</v>
          </cell>
          <cell r="C183"/>
          <cell r="D183" t="str">
            <v>KAWASAKI</v>
          </cell>
          <cell r="E183" t="str">
            <v>KLX 150JJF KLX 150LW NEW(BLACK)</v>
          </cell>
          <cell r="F183" t="str">
            <v>SPORTS TYPE</v>
          </cell>
          <cell r="G183">
            <v>131626</v>
          </cell>
          <cell r="H183">
            <v>45</v>
          </cell>
          <cell r="I183">
            <v>30</v>
          </cell>
          <cell r="J183">
            <v>90</v>
          </cell>
          <cell r="K183">
            <v>15</v>
          </cell>
          <cell r="L183">
            <v>15</v>
          </cell>
          <cell r="M183">
            <v>30</v>
          </cell>
        </row>
        <row r="184">
          <cell r="B184" t="str">
            <v>KLX150</v>
          </cell>
          <cell r="C184"/>
          <cell r="D184" t="str">
            <v>KAWASAKI</v>
          </cell>
          <cell r="E184" t="str">
            <v>KLX150JKF NEW(BLACK)</v>
          </cell>
          <cell r="F184" t="str">
            <v>SPORTS TYPE</v>
          </cell>
          <cell r="G184">
            <v>131626</v>
          </cell>
          <cell r="H184">
            <v>45</v>
          </cell>
          <cell r="I184">
            <v>30</v>
          </cell>
          <cell r="J184">
            <v>90</v>
          </cell>
          <cell r="K184">
            <v>15</v>
          </cell>
          <cell r="L184">
            <v>15</v>
          </cell>
          <cell r="M184">
            <v>30</v>
          </cell>
        </row>
        <row r="185">
          <cell r="B185" t="str">
            <v>KLX150</v>
          </cell>
          <cell r="C185"/>
          <cell r="D185" t="str">
            <v>KAWASAKI</v>
          </cell>
          <cell r="E185" t="str">
            <v>KLX150JJF (GREEN)</v>
          </cell>
          <cell r="F185" t="str">
            <v>SPORTS TYPE</v>
          </cell>
          <cell r="G185">
            <v>131626</v>
          </cell>
          <cell r="H185">
            <v>45</v>
          </cell>
          <cell r="I185">
            <v>30</v>
          </cell>
          <cell r="J185">
            <v>90</v>
          </cell>
          <cell r="K185">
            <v>15</v>
          </cell>
          <cell r="L185">
            <v>15</v>
          </cell>
          <cell r="M185">
            <v>30</v>
          </cell>
        </row>
        <row r="186">
          <cell r="B186" t="str">
            <v>KLX150</v>
          </cell>
          <cell r="C186"/>
          <cell r="D186" t="str">
            <v>KAWASAKI</v>
          </cell>
          <cell r="E186" t="str">
            <v>KLX150BF (BLUE)</v>
          </cell>
          <cell r="F186" t="str">
            <v>SPORTS TYPE</v>
          </cell>
          <cell r="G186">
            <v>131626</v>
          </cell>
          <cell r="H186">
            <v>45</v>
          </cell>
          <cell r="I186">
            <v>30</v>
          </cell>
          <cell r="J186">
            <v>90</v>
          </cell>
          <cell r="K186">
            <v>15</v>
          </cell>
          <cell r="L186">
            <v>15</v>
          </cell>
          <cell r="M186">
            <v>30</v>
          </cell>
        </row>
        <row r="187">
          <cell r="B187" t="str">
            <v>KLX150</v>
          </cell>
          <cell r="C187"/>
          <cell r="D187" t="str">
            <v>KAWASAKI</v>
          </cell>
          <cell r="E187" t="str">
            <v>KLX150BF (GREEN)</v>
          </cell>
          <cell r="F187" t="str">
            <v>SPORTS TYPE</v>
          </cell>
          <cell r="G187">
            <v>131626</v>
          </cell>
          <cell r="H187">
            <v>45</v>
          </cell>
          <cell r="I187">
            <v>30</v>
          </cell>
          <cell r="J187">
            <v>90</v>
          </cell>
          <cell r="K187">
            <v>15</v>
          </cell>
          <cell r="L187">
            <v>15</v>
          </cell>
          <cell r="M187">
            <v>30</v>
          </cell>
        </row>
        <row r="188">
          <cell r="B188" t="str">
            <v>KLX150</v>
          </cell>
          <cell r="C188"/>
          <cell r="D188" t="str">
            <v>KAWASAKI</v>
          </cell>
          <cell r="E188" t="str">
            <v>KLX150FMBBN KLX150BF (BLACK)</v>
          </cell>
          <cell r="F188" t="str">
            <v>SPORTS TYPE</v>
          </cell>
          <cell r="G188">
            <v>131626</v>
          </cell>
          <cell r="H188">
            <v>45</v>
          </cell>
          <cell r="I188">
            <v>30</v>
          </cell>
          <cell r="J188">
            <v>90</v>
          </cell>
          <cell r="K188">
            <v>15</v>
          </cell>
          <cell r="L188">
            <v>15</v>
          </cell>
          <cell r="M188">
            <v>30</v>
          </cell>
        </row>
        <row r="189">
          <cell r="B189" t="str">
            <v>KLX150</v>
          </cell>
          <cell r="C189"/>
          <cell r="D189" t="str">
            <v>KAWASAKI</v>
          </cell>
          <cell r="E189" t="str">
            <v>KLX150KRAAN KLX150 (BLUE)</v>
          </cell>
          <cell r="F189" t="str">
            <v>SPORTS TYPE</v>
          </cell>
          <cell r="G189">
            <v>131626</v>
          </cell>
          <cell r="H189">
            <v>45</v>
          </cell>
          <cell r="I189">
            <v>30</v>
          </cell>
          <cell r="J189">
            <v>90</v>
          </cell>
          <cell r="K189">
            <v>15</v>
          </cell>
          <cell r="L189">
            <v>15</v>
          </cell>
          <cell r="M189">
            <v>30</v>
          </cell>
        </row>
        <row r="190">
          <cell r="B190" t="str">
            <v>MAXIMA CARGO</v>
          </cell>
          <cell r="C190"/>
          <cell r="D190" t="str">
            <v>BAJAJ RE</v>
          </cell>
          <cell r="E190" t="str">
            <v>MAXIMA CARGO (WHITE)</v>
          </cell>
          <cell r="F190" t="str">
            <v>TRI-WHEELED</v>
          </cell>
          <cell r="G190">
            <v>221800</v>
          </cell>
          <cell r="H190">
            <v>45</v>
          </cell>
          <cell r="I190">
            <v>30</v>
          </cell>
          <cell r="J190">
            <v>90</v>
          </cell>
          <cell r="K190">
            <v>15</v>
          </cell>
          <cell r="L190">
            <v>15</v>
          </cell>
          <cell r="M190">
            <v>30</v>
          </cell>
        </row>
        <row r="191">
          <cell r="B191" t="str">
            <v>MAXIMA Z</v>
          </cell>
          <cell r="C191"/>
          <cell r="D191" t="str">
            <v>BAJAJ RE</v>
          </cell>
          <cell r="E191" t="str">
            <v>BAJAJ MAXIMA Z (BLUE)</v>
          </cell>
          <cell r="F191" t="str">
            <v>TRI-WHEELED</v>
          </cell>
          <cell r="G191">
            <v>225800</v>
          </cell>
          <cell r="H191">
            <v>45</v>
          </cell>
          <cell r="I191">
            <v>30</v>
          </cell>
          <cell r="J191">
            <v>90</v>
          </cell>
          <cell r="K191">
            <v>15</v>
          </cell>
          <cell r="L191">
            <v>15</v>
          </cell>
          <cell r="M191">
            <v>30</v>
          </cell>
        </row>
        <row r="192">
          <cell r="B192" t="str">
            <v>MAXIMA Z</v>
          </cell>
          <cell r="C192"/>
          <cell r="D192" t="str">
            <v>BAJAJ RE</v>
          </cell>
          <cell r="E192" t="str">
            <v>MAXIMA Z (WHITE)</v>
          </cell>
          <cell r="F192" t="str">
            <v>TRI-WHEELED</v>
          </cell>
          <cell r="G192">
            <v>225800</v>
          </cell>
          <cell r="H192">
            <v>45</v>
          </cell>
          <cell r="I192">
            <v>30</v>
          </cell>
          <cell r="J192">
            <v>90</v>
          </cell>
          <cell r="K192">
            <v>15</v>
          </cell>
          <cell r="L192">
            <v>15</v>
          </cell>
          <cell r="M192">
            <v>30</v>
          </cell>
        </row>
        <row r="193">
          <cell r="B193" t="str">
            <v>MAXIMA Z</v>
          </cell>
          <cell r="C193"/>
          <cell r="D193" t="str">
            <v>BAJAJ RE</v>
          </cell>
          <cell r="E193" t="str">
            <v>MAXIMA Z (YELLOW)</v>
          </cell>
          <cell r="F193" t="str">
            <v>TRI-WHEELED</v>
          </cell>
          <cell r="G193">
            <v>225800</v>
          </cell>
          <cell r="H193">
            <v>45</v>
          </cell>
          <cell r="I193">
            <v>30</v>
          </cell>
          <cell r="J193">
            <v>90</v>
          </cell>
          <cell r="K193">
            <v>15</v>
          </cell>
          <cell r="L193">
            <v>15</v>
          </cell>
          <cell r="M193">
            <v>30</v>
          </cell>
        </row>
        <row r="194">
          <cell r="B194" t="str">
            <v>MIO AEROX 155</v>
          </cell>
          <cell r="C194"/>
          <cell r="D194" t="str">
            <v>YAMAHA</v>
          </cell>
          <cell r="E194" t="str">
            <v>B1W3 MIO AEROX S (BLACK)</v>
          </cell>
          <cell r="F194" t="str">
            <v>SCOOTER</v>
          </cell>
          <cell r="G194">
            <v>124527</v>
          </cell>
          <cell r="H194">
            <v>45</v>
          </cell>
          <cell r="I194">
            <v>30</v>
          </cell>
          <cell r="J194">
            <v>90</v>
          </cell>
          <cell r="K194">
            <v>15</v>
          </cell>
          <cell r="L194">
            <v>15</v>
          </cell>
          <cell r="M194">
            <v>30</v>
          </cell>
        </row>
        <row r="195">
          <cell r="B195" t="str">
            <v>MIO AEROX 155</v>
          </cell>
          <cell r="C195"/>
          <cell r="D195" t="str">
            <v>YAMAHA</v>
          </cell>
          <cell r="E195" t="str">
            <v>B1W3 MIO AEROX (ORANGE/BLACK)</v>
          </cell>
          <cell r="F195" t="str">
            <v>SCOOTER</v>
          </cell>
          <cell r="G195">
            <v>124527</v>
          </cell>
          <cell r="H195">
            <v>45</v>
          </cell>
          <cell r="I195">
            <v>30</v>
          </cell>
          <cell r="J195">
            <v>90</v>
          </cell>
          <cell r="K195">
            <v>15</v>
          </cell>
          <cell r="L195">
            <v>15</v>
          </cell>
          <cell r="M195">
            <v>30</v>
          </cell>
        </row>
        <row r="196">
          <cell r="B196" t="str">
            <v>MIO AEROX 155</v>
          </cell>
          <cell r="C196" t="str">
            <v>OLD MODEL CODE</v>
          </cell>
          <cell r="D196" t="str">
            <v>YAMAHA</v>
          </cell>
          <cell r="E196" t="str">
            <v>MIO AEROX B1WB (BLUE)</v>
          </cell>
          <cell r="F196" t="str">
            <v>SCOOTER</v>
          </cell>
          <cell r="G196">
            <v>124527</v>
          </cell>
          <cell r="H196">
            <v>45</v>
          </cell>
          <cell r="I196">
            <v>30</v>
          </cell>
          <cell r="J196">
            <v>90</v>
          </cell>
          <cell r="K196">
            <v>15</v>
          </cell>
          <cell r="L196">
            <v>15</v>
          </cell>
          <cell r="M196">
            <v>30</v>
          </cell>
        </row>
        <row r="197">
          <cell r="B197" t="str">
            <v>MIO AEROX 155</v>
          </cell>
          <cell r="C197"/>
          <cell r="D197" t="str">
            <v>YAMAHA</v>
          </cell>
          <cell r="E197" t="str">
            <v>MIO AEROX B1W3 (BLUE/BLACK</v>
          </cell>
          <cell r="F197" t="str">
            <v>SCOOTER</v>
          </cell>
          <cell r="G197">
            <v>124527</v>
          </cell>
          <cell r="H197">
            <v>45</v>
          </cell>
          <cell r="I197">
            <v>30</v>
          </cell>
          <cell r="J197">
            <v>90</v>
          </cell>
          <cell r="K197">
            <v>15</v>
          </cell>
          <cell r="L197">
            <v>15</v>
          </cell>
          <cell r="M197">
            <v>30</v>
          </cell>
        </row>
        <row r="198">
          <cell r="B198" t="str">
            <v>MIO AEROX 155</v>
          </cell>
          <cell r="C198"/>
          <cell r="D198" t="str">
            <v>YAMAHA</v>
          </cell>
          <cell r="E198" t="str">
            <v>MIO AEROX BDM1(MATTE BLACK/BLACK)</v>
          </cell>
          <cell r="F198" t="str">
            <v>SCOOTER</v>
          </cell>
          <cell r="G198">
            <v>124527</v>
          </cell>
          <cell r="H198">
            <v>45</v>
          </cell>
          <cell r="I198">
            <v>30</v>
          </cell>
          <cell r="J198">
            <v>90</v>
          </cell>
          <cell r="K198">
            <v>15</v>
          </cell>
          <cell r="L198">
            <v>15</v>
          </cell>
          <cell r="M198">
            <v>30</v>
          </cell>
        </row>
        <row r="199">
          <cell r="B199" t="str">
            <v>MIO AEROX 155</v>
          </cell>
          <cell r="C199"/>
          <cell r="D199" t="str">
            <v>YAMAHA</v>
          </cell>
          <cell r="E199" t="str">
            <v>MIO AEROX BDM1(RED/MATTE BLACK)</v>
          </cell>
          <cell r="F199" t="str">
            <v>SCOOTER</v>
          </cell>
          <cell r="G199">
            <v>124527</v>
          </cell>
          <cell r="H199">
            <v>45</v>
          </cell>
          <cell r="I199">
            <v>30</v>
          </cell>
          <cell r="J199">
            <v>90</v>
          </cell>
          <cell r="K199">
            <v>15</v>
          </cell>
          <cell r="L199">
            <v>15</v>
          </cell>
          <cell r="M199">
            <v>30</v>
          </cell>
        </row>
        <row r="200">
          <cell r="B200" t="str">
            <v>MIO AEROX 155</v>
          </cell>
          <cell r="C200"/>
          <cell r="D200" t="str">
            <v>YAMAHA</v>
          </cell>
          <cell r="E200" t="str">
            <v>MIO AEROX BDM1(GRAY/BLACK)</v>
          </cell>
          <cell r="F200" t="str">
            <v>SCOOTER</v>
          </cell>
          <cell r="G200">
            <v>124527</v>
          </cell>
          <cell r="H200">
            <v>45</v>
          </cell>
          <cell r="I200">
            <v>30</v>
          </cell>
          <cell r="J200">
            <v>90</v>
          </cell>
          <cell r="K200">
            <v>15</v>
          </cell>
          <cell r="L200">
            <v>15</v>
          </cell>
          <cell r="M200">
            <v>30</v>
          </cell>
        </row>
        <row r="201">
          <cell r="B201" t="str">
            <v>MIO AEROX 155</v>
          </cell>
          <cell r="C201"/>
          <cell r="D201" t="str">
            <v>YAMAHA</v>
          </cell>
          <cell r="E201" t="str">
            <v>MIO AEROX BDM1(BLUE/MATTE GRAY)</v>
          </cell>
          <cell r="F201" t="str">
            <v>SCOOTER</v>
          </cell>
          <cell r="G201">
            <v>124527</v>
          </cell>
          <cell r="H201">
            <v>45</v>
          </cell>
          <cell r="I201">
            <v>30</v>
          </cell>
          <cell r="J201">
            <v>90</v>
          </cell>
          <cell r="K201">
            <v>15</v>
          </cell>
          <cell r="L201">
            <v>15</v>
          </cell>
          <cell r="M201">
            <v>30</v>
          </cell>
        </row>
        <row r="202">
          <cell r="B202" t="str">
            <v>MIO AEROX 155</v>
          </cell>
          <cell r="C202"/>
          <cell r="D202" t="str">
            <v>YAMAHA</v>
          </cell>
          <cell r="E202" t="str">
            <v>MIO AEROX BKM1 (MATTE BLACK/BLACK)</v>
          </cell>
          <cell r="F202" t="str">
            <v>SCOOTER</v>
          </cell>
          <cell r="G202">
            <v>124527</v>
          </cell>
          <cell r="H202">
            <v>45</v>
          </cell>
          <cell r="I202">
            <v>30</v>
          </cell>
          <cell r="J202">
            <v>90</v>
          </cell>
          <cell r="K202">
            <v>15</v>
          </cell>
          <cell r="L202">
            <v>15</v>
          </cell>
          <cell r="M202">
            <v>30</v>
          </cell>
        </row>
        <row r="203">
          <cell r="B203" t="str">
            <v>MIO AEROX 155</v>
          </cell>
          <cell r="C203"/>
          <cell r="D203" t="str">
            <v>YAMAHA</v>
          </cell>
          <cell r="E203" t="str">
            <v>MIO AEROX BKM1 (RED/MATTE BLACK)</v>
          </cell>
          <cell r="F203" t="str">
            <v>SCOOTER</v>
          </cell>
          <cell r="G203">
            <v>124527</v>
          </cell>
          <cell r="H203">
            <v>45</v>
          </cell>
          <cell r="I203">
            <v>30</v>
          </cell>
          <cell r="J203">
            <v>90</v>
          </cell>
          <cell r="K203">
            <v>15</v>
          </cell>
          <cell r="L203">
            <v>15</v>
          </cell>
          <cell r="M203">
            <v>30</v>
          </cell>
        </row>
        <row r="204">
          <cell r="B204" t="str">
            <v>MIO AEROX 155</v>
          </cell>
          <cell r="C204"/>
          <cell r="D204" t="str">
            <v>YAMAHA</v>
          </cell>
          <cell r="E204" t="str">
            <v>MIO AEROX BKM1 (GRAY/BLACK)</v>
          </cell>
          <cell r="F204" t="str">
            <v>SCOOTER</v>
          </cell>
          <cell r="G204">
            <v>124527</v>
          </cell>
          <cell r="H204">
            <v>45</v>
          </cell>
          <cell r="I204">
            <v>30</v>
          </cell>
          <cell r="J204">
            <v>90</v>
          </cell>
          <cell r="K204">
            <v>15</v>
          </cell>
          <cell r="L204">
            <v>15</v>
          </cell>
          <cell r="M204">
            <v>30</v>
          </cell>
        </row>
        <row r="205">
          <cell r="B205" t="str">
            <v>MIO AEROX 155</v>
          </cell>
          <cell r="C205"/>
          <cell r="D205" t="str">
            <v>YAMAHA</v>
          </cell>
          <cell r="E205" t="str">
            <v>MIO AEROX BKM1 (BLUE/MATTE GRAY)</v>
          </cell>
          <cell r="F205" t="str">
            <v>SCOOTER</v>
          </cell>
          <cell r="G205">
            <v>124527</v>
          </cell>
          <cell r="H205">
            <v>45</v>
          </cell>
          <cell r="I205">
            <v>30</v>
          </cell>
          <cell r="J205">
            <v>90</v>
          </cell>
          <cell r="K205">
            <v>15</v>
          </cell>
          <cell r="L205">
            <v>15</v>
          </cell>
          <cell r="M205">
            <v>30</v>
          </cell>
        </row>
        <row r="206">
          <cell r="B206" t="str">
            <v>MIO AEROX 155</v>
          </cell>
          <cell r="C206" t="str">
            <v>LATEST MODEL CODE</v>
          </cell>
          <cell r="D206" t="str">
            <v>YAMAHA</v>
          </cell>
          <cell r="E206" t="str">
            <v>MIO AEROX BRW1 (MATTE BLACK/ BLACK)</v>
          </cell>
          <cell r="F206" t="str">
            <v>SCOOTER</v>
          </cell>
          <cell r="G206">
            <v>124527</v>
          </cell>
          <cell r="H206">
            <v>45</v>
          </cell>
          <cell r="I206">
            <v>30</v>
          </cell>
          <cell r="J206">
            <v>90</v>
          </cell>
          <cell r="K206">
            <v>15</v>
          </cell>
          <cell r="L206">
            <v>15</v>
          </cell>
          <cell r="M206">
            <v>30</v>
          </cell>
        </row>
        <row r="207">
          <cell r="B207" t="str">
            <v>MIO AEROX 155</v>
          </cell>
          <cell r="C207" t="str">
            <v>LATEST MODEL CODE</v>
          </cell>
          <cell r="D207" t="str">
            <v>YAMAHA</v>
          </cell>
          <cell r="E207" t="str">
            <v>MIO AEROX BRW1 (GRAY/ BLACK)</v>
          </cell>
          <cell r="F207" t="str">
            <v>SCOOTER</v>
          </cell>
          <cell r="G207">
            <v>124527</v>
          </cell>
          <cell r="H207">
            <v>45</v>
          </cell>
          <cell r="I207">
            <v>30</v>
          </cell>
          <cell r="J207">
            <v>90</v>
          </cell>
          <cell r="K207">
            <v>15</v>
          </cell>
          <cell r="L207">
            <v>15</v>
          </cell>
          <cell r="M207">
            <v>30</v>
          </cell>
        </row>
        <row r="208">
          <cell r="B208" t="str">
            <v>MIO AEROX 155</v>
          </cell>
          <cell r="C208" t="str">
            <v>LATEST MODEL CODE</v>
          </cell>
          <cell r="D208" t="str">
            <v>YAMAHA</v>
          </cell>
          <cell r="E208" t="str">
            <v>MIO AEROX BRW1 (BLUE/ MATTE GRAY)</v>
          </cell>
          <cell r="F208" t="str">
            <v>SCOOTER</v>
          </cell>
          <cell r="G208">
            <v>124527</v>
          </cell>
          <cell r="H208">
            <v>45</v>
          </cell>
          <cell r="I208">
            <v>30</v>
          </cell>
          <cell r="J208">
            <v>90</v>
          </cell>
          <cell r="K208">
            <v>15</v>
          </cell>
          <cell r="L208">
            <v>15</v>
          </cell>
          <cell r="M208">
            <v>30</v>
          </cell>
        </row>
        <row r="209">
          <cell r="B209" t="str">
            <v>MIO AEROX 155</v>
          </cell>
          <cell r="C209"/>
          <cell r="D209" t="str">
            <v>YAMAHA</v>
          </cell>
          <cell r="E209" t="str">
            <v>MIO AEROX BRW4 (BLACK/ MATTE BLACK)</v>
          </cell>
          <cell r="F209" t="str">
            <v>SCOOTER</v>
          </cell>
          <cell r="G209">
            <v>124527</v>
          </cell>
          <cell r="H209">
            <v>45</v>
          </cell>
          <cell r="I209">
            <v>30</v>
          </cell>
          <cell r="J209">
            <v>90</v>
          </cell>
          <cell r="K209">
            <v>15</v>
          </cell>
          <cell r="L209">
            <v>15</v>
          </cell>
          <cell r="M209">
            <v>30</v>
          </cell>
        </row>
        <row r="210">
          <cell r="B210" t="str">
            <v>MIO AEROX 155</v>
          </cell>
          <cell r="C210"/>
          <cell r="D210" t="str">
            <v>YAMAHA</v>
          </cell>
          <cell r="E210" t="str">
            <v>MIO AEROX BRW4 (GRAY/BLACK)</v>
          </cell>
          <cell r="F210" t="str">
            <v>SCOOTER</v>
          </cell>
          <cell r="G210">
            <v>124527</v>
          </cell>
          <cell r="H210">
            <v>45</v>
          </cell>
          <cell r="I210">
            <v>30</v>
          </cell>
          <cell r="J210">
            <v>90</v>
          </cell>
          <cell r="K210">
            <v>15</v>
          </cell>
          <cell r="L210">
            <v>15</v>
          </cell>
          <cell r="M210">
            <v>30</v>
          </cell>
        </row>
        <row r="211">
          <cell r="B211" t="str">
            <v>MIO AEROX 155</v>
          </cell>
          <cell r="C211"/>
          <cell r="D211" t="str">
            <v>YAMAHA</v>
          </cell>
          <cell r="E211" t="str">
            <v>MIO AEROX BRW4 (BLUE/ MATTE BLUE)</v>
          </cell>
          <cell r="F211" t="str">
            <v>SCOOTER</v>
          </cell>
          <cell r="G211">
            <v>124527</v>
          </cell>
          <cell r="H211">
            <v>45</v>
          </cell>
          <cell r="I211">
            <v>30</v>
          </cell>
          <cell r="J211">
            <v>90</v>
          </cell>
          <cell r="K211">
            <v>15</v>
          </cell>
          <cell r="L211">
            <v>15</v>
          </cell>
          <cell r="M211">
            <v>30</v>
          </cell>
        </row>
        <row r="212">
          <cell r="B212" t="str">
            <v>MIO AEROX 155</v>
          </cell>
          <cell r="C212"/>
          <cell r="D212" t="str">
            <v>YAMAHA</v>
          </cell>
          <cell r="E212" t="str">
            <v>MIO AEROX BRW4 (MATTE GRAY/ BLACK)</v>
          </cell>
          <cell r="F212" t="str">
            <v>SCOOTER</v>
          </cell>
          <cell r="G212">
            <v>124527</v>
          </cell>
          <cell r="H212">
            <v>45</v>
          </cell>
          <cell r="I212">
            <v>30</v>
          </cell>
          <cell r="J212">
            <v>90</v>
          </cell>
          <cell r="K212">
            <v>15</v>
          </cell>
          <cell r="L212">
            <v>15</v>
          </cell>
          <cell r="M212">
            <v>30</v>
          </cell>
        </row>
        <row r="213">
          <cell r="B213" t="str">
            <v>MIO AEROX S 155</v>
          </cell>
          <cell r="C213" t="str">
            <v>OLD MODEL CODE</v>
          </cell>
          <cell r="D213" t="str">
            <v>YAMAHA</v>
          </cell>
          <cell r="E213" t="str">
            <v>MIO AEROX S B1W1 (WHITE/GRAY)</v>
          </cell>
          <cell r="F213" t="str">
            <v>SCOOTER</v>
          </cell>
          <cell r="G213">
            <v>152892</v>
          </cell>
          <cell r="H213">
            <v>45</v>
          </cell>
          <cell r="I213">
            <v>30</v>
          </cell>
          <cell r="J213">
            <v>90</v>
          </cell>
          <cell r="K213">
            <v>15</v>
          </cell>
          <cell r="L213">
            <v>15</v>
          </cell>
          <cell r="M213">
            <v>30</v>
          </cell>
        </row>
        <row r="214">
          <cell r="B214" t="str">
            <v>MIO AEROX S 155</v>
          </cell>
          <cell r="C214" t="str">
            <v>OLD MODEL CODE</v>
          </cell>
          <cell r="D214" t="str">
            <v>YAMAHA</v>
          </cell>
          <cell r="E214" t="str">
            <v>MIO AEROX S B1W1 (MATTE BLUE/ORANGE)</v>
          </cell>
          <cell r="F214" t="str">
            <v>SCOOTER</v>
          </cell>
          <cell r="G214">
            <v>134850</v>
          </cell>
          <cell r="H214">
            <v>45</v>
          </cell>
          <cell r="I214">
            <v>30</v>
          </cell>
          <cell r="J214">
            <v>90</v>
          </cell>
          <cell r="K214">
            <v>15</v>
          </cell>
          <cell r="L214">
            <v>15</v>
          </cell>
          <cell r="M214">
            <v>30</v>
          </cell>
        </row>
        <row r="215">
          <cell r="B215" t="str">
            <v>MIO AEROX S 155</v>
          </cell>
          <cell r="C215" t="str">
            <v>OLD MODEL CODE</v>
          </cell>
          <cell r="D215" t="str">
            <v>YAMAHA</v>
          </cell>
          <cell r="E215" t="str">
            <v>MIO AEROX DOXOU B1W5</v>
          </cell>
          <cell r="F215" t="str">
            <v>SCOOTER</v>
          </cell>
          <cell r="G215">
            <v>134850</v>
          </cell>
          <cell r="H215">
            <v>45</v>
          </cell>
          <cell r="I215">
            <v>30</v>
          </cell>
          <cell r="J215">
            <v>90</v>
          </cell>
          <cell r="K215">
            <v>15</v>
          </cell>
          <cell r="L215">
            <v>15</v>
          </cell>
          <cell r="M215">
            <v>30</v>
          </cell>
        </row>
        <row r="216">
          <cell r="B216" t="str">
            <v>MIO AEROX S 155</v>
          </cell>
          <cell r="C216" t="str">
            <v>OLD MODEL CODE</v>
          </cell>
          <cell r="D216" t="str">
            <v>YAMAHA</v>
          </cell>
          <cell r="E216" t="str">
            <v>MIO AEROX B1WA (MONSTER ENERGY EDITION)</v>
          </cell>
          <cell r="F216" t="str">
            <v>SCOOTER</v>
          </cell>
          <cell r="G216">
            <v>134850</v>
          </cell>
          <cell r="H216">
            <v>45</v>
          </cell>
          <cell r="I216">
            <v>30</v>
          </cell>
          <cell r="J216">
            <v>90</v>
          </cell>
          <cell r="K216">
            <v>15</v>
          </cell>
          <cell r="L216">
            <v>15</v>
          </cell>
          <cell r="M216">
            <v>30</v>
          </cell>
        </row>
        <row r="217">
          <cell r="B217" t="str">
            <v>MIO AEROX S 155</v>
          </cell>
          <cell r="C217" t="str">
            <v>OLD MODEL CODE</v>
          </cell>
          <cell r="D217" t="str">
            <v>YAMAHA</v>
          </cell>
          <cell r="E217" t="str">
            <v>MIO AEROX B1W6 (MATTE ORANGE/BLACK)</v>
          </cell>
          <cell r="F217" t="str">
            <v>SCOOTER</v>
          </cell>
          <cell r="G217">
            <v>134850</v>
          </cell>
          <cell r="H217">
            <v>45</v>
          </cell>
          <cell r="I217">
            <v>30</v>
          </cell>
          <cell r="J217">
            <v>90</v>
          </cell>
          <cell r="K217">
            <v>15</v>
          </cell>
          <cell r="L217">
            <v>15</v>
          </cell>
          <cell r="M217">
            <v>30</v>
          </cell>
        </row>
        <row r="218">
          <cell r="B218" t="str">
            <v>MIO AEROX S 155</v>
          </cell>
          <cell r="C218" t="str">
            <v>OLD MODEL CODE</v>
          </cell>
          <cell r="D218" t="str">
            <v>YAMAHA</v>
          </cell>
          <cell r="E218" t="str">
            <v>MIO AEROX S B1W7 (WHITE/GRAY)</v>
          </cell>
          <cell r="F218" t="str">
            <v>SCOOTER</v>
          </cell>
          <cell r="G218">
            <v>134850</v>
          </cell>
          <cell r="H218">
            <v>45</v>
          </cell>
          <cell r="I218">
            <v>30</v>
          </cell>
          <cell r="J218">
            <v>90</v>
          </cell>
          <cell r="K218">
            <v>15</v>
          </cell>
          <cell r="L218">
            <v>15</v>
          </cell>
          <cell r="M218">
            <v>30</v>
          </cell>
        </row>
        <row r="219">
          <cell r="B219" t="str">
            <v>MIO AEROX S 155</v>
          </cell>
          <cell r="C219" t="str">
            <v>OLD MODEL CODE</v>
          </cell>
          <cell r="D219" t="str">
            <v>YAMAHA</v>
          </cell>
          <cell r="E219" t="str">
            <v>MIO AEROX S B1W7 (MATTE BLUE/ORANGE)</v>
          </cell>
          <cell r="F219" t="str">
            <v>SCOOTER</v>
          </cell>
          <cell r="G219">
            <v>134850</v>
          </cell>
          <cell r="H219">
            <v>45</v>
          </cell>
          <cell r="I219">
            <v>30</v>
          </cell>
          <cell r="J219">
            <v>90</v>
          </cell>
          <cell r="K219">
            <v>15</v>
          </cell>
          <cell r="L219">
            <v>15</v>
          </cell>
          <cell r="M219">
            <v>30</v>
          </cell>
        </row>
        <row r="220">
          <cell r="B220" t="str">
            <v>MIO AEROX S 155</v>
          </cell>
          <cell r="C220"/>
          <cell r="D220" t="str">
            <v>YAMAHA</v>
          </cell>
          <cell r="E220" t="str">
            <v>MIO AEROX S BDM2(MATTE BLACK/BLACK)</v>
          </cell>
          <cell r="F220" t="str">
            <v>SCOOTER</v>
          </cell>
          <cell r="G220">
            <v>134850</v>
          </cell>
          <cell r="H220">
            <v>45</v>
          </cell>
          <cell r="I220">
            <v>30</v>
          </cell>
          <cell r="J220">
            <v>90</v>
          </cell>
          <cell r="K220">
            <v>15</v>
          </cell>
          <cell r="L220">
            <v>15</v>
          </cell>
          <cell r="M220">
            <v>30</v>
          </cell>
        </row>
        <row r="221">
          <cell r="B221" t="str">
            <v>MIO AEROX S 155</v>
          </cell>
          <cell r="C221"/>
          <cell r="D221" t="str">
            <v>YAMAHA</v>
          </cell>
          <cell r="E221" t="str">
            <v>MIO AEROX MONSTER EDITION(BLACK)</v>
          </cell>
          <cell r="F221" t="str">
            <v>SCOOTER</v>
          </cell>
          <cell r="G221">
            <v>134850</v>
          </cell>
          <cell r="H221">
            <v>45</v>
          </cell>
          <cell r="I221">
            <v>30</v>
          </cell>
          <cell r="J221">
            <v>90</v>
          </cell>
          <cell r="K221">
            <v>15</v>
          </cell>
          <cell r="L221">
            <v>15</v>
          </cell>
          <cell r="M221">
            <v>30</v>
          </cell>
        </row>
        <row r="222">
          <cell r="B222" t="str">
            <v>MIO AEROX S 155</v>
          </cell>
          <cell r="C222"/>
          <cell r="D222" t="str">
            <v>YAMAHA</v>
          </cell>
          <cell r="E222" t="str">
            <v>MIO AEROX BDM4 (MATTE SILVER/ MATTE DARK GRAY)</v>
          </cell>
          <cell r="F222" t="str">
            <v>SCOOTER</v>
          </cell>
          <cell r="G222">
            <v>134850</v>
          </cell>
          <cell r="H222">
            <v>45</v>
          </cell>
          <cell r="I222">
            <v>30</v>
          </cell>
          <cell r="J222">
            <v>90</v>
          </cell>
          <cell r="K222">
            <v>15</v>
          </cell>
          <cell r="L222">
            <v>15</v>
          </cell>
          <cell r="M222">
            <v>30</v>
          </cell>
        </row>
        <row r="223">
          <cell r="B223" t="str">
            <v>MIO AEROX S 155</v>
          </cell>
          <cell r="C223"/>
          <cell r="D223" t="str">
            <v>YAMAHA</v>
          </cell>
          <cell r="E223" t="str">
            <v>MIO AEROX S BDM9 (WHITE/ RED)</v>
          </cell>
          <cell r="F223" t="str">
            <v>SCOOTER</v>
          </cell>
          <cell r="G223">
            <v>134850</v>
          </cell>
          <cell r="H223">
            <v>45</v>
          </cell>
          <cell r="I223">
            <v>30</v>
          </cell>
          <cell r="J223">
            <v>90</v>
          </cell>
          <cell r="K223">
            <v>15</v>
          </cell>
          <cell r="L223">
            <v>15</v>
          </cell>
          <cell r="M223">
            <v>30</v>
          </cell>
        </row>
        <row r="224">
          <cell r="B224" t="str">
            <v>MIO AEROX S 155</v>
          </cell>
          <cell r="C224"/>
          <cell r="D224" t="str">
            <v>YAMAHA</v>
          </cell>
          <cell r="E224" t="str">
            <v>MIO AEROX S BKM2</v>
          </cell>
          <cell r="F224" t="str">
            <v>SCOOTER</v>
          </cell>
          <cell r="G224">
            <v>134850</v>
          </cell>
          <cell r="H224">
            <v>45</v>
          </cell>
          <cell r="I224">
            <v>30</v>
          </cell>
          <cell r="J224">
            <v>90</v>
          </cell>
          <cell r="K224">
            <v>15</v>
          </cell>
          <cell r="L224">
            <v>15</v>
          </cell>
          <cell r="M224">
            <v>30</v>
          </cell>
        </row>
        <row r="225">
          <cell r="B225" t="str">
            <v>MIO AEROX S 155</v>
          </cell>
          <cell r="C225"/>
          <cell r="D225" t="str">
            <v>YAMAHA</v>
          </cell>
          <cell r="E225" t="str">
            <v>MIO AEROX BRW2 (MATTE BLACK/ BLACK)</v>
          </cell>
          <cell r="F225" t="str">
            <v>SCOOTER</v>
          </cell>
          <cell r="G225">
            <v>134850</v>
          </cell>
          <cell r="H225">
            <v>45</v>
          </cell>
          <cell r="I225">
            <v>30</v>
          </cell>
          <cell r="J225">
            <v>90</v>
          </cell>
          <cell r="K225">
            <v>15</v>
          </cell>
          <cell r="L225">
            <v>15</v>
          </cell>
          <cell r="M225">
            <v>30</v>
          </cell>
        </row>
        <row r="226">
          <cell r="B226" t="str">
            <v>MIO AEROX S 155</v>
          </cell>
          <cell r="C226"/>
          <cell r="D226" t="str">
            <v>YAMAHA</v>
          </cell>
          <cell r="E226" t="str">
            <v>MIO AEROX S B1W5/B1W8/B1WC DOXOU</v>
          </cell>
          <cell r="F226" t="str">
            <v>SCOOTER</v>
          </cell>
          <cell r="G226">
            <v>134850</v>
          </cell>
          <cell r="H226">
            <v>45</v>
          </cell>
          <cell r="I226">
            <v>30</v>
          </cell>
          <cell r="J226">
            <v>90</v>
          </cell>
          <cell r="K226">
            <v>15</v>
          </cell>
          <cell r="L226">
            <v>15</v>
          </cell>
          <cell r="M226">
            <v>30</v>
          </cell>
        </row>
        <row r="227">
          <cell r="B227" t="str">
            <v>MIO AEROX S 155</v>
          </cell>
          <cell r="C227"/>
          <cell r="D227" t="str">
            <v>YAMAHA</v>
          </cell>
          <cell r="E227" t="str">
            <v>MIO AEROX S BRW5 (MATTE DARK GRAY/BLACK)</v>
          </cell>
          <cell r="F227" t="str">
            <v>SCOOTER</v>
          </cell>
          <cell r="G227">
            <v>134850</v>
          </cell>
          <cell r="H227">
            <v>45</v>
          </cell>
          <cell r="I227">
            <v>30</v>
          </cell>
          <cell r="J227">
            <v>90</v>
          </cell>
          <cell r="K227">
            <v>15</v>
          </cell>
          <cell r="L227">
            <v>15</v>
          </cell>
          <cell r="M227">
            <v>30</v>
          </cell>
        </row>
        <row r="228">
          <cell r="B228" t="str">
            <v>MIO AEROX S 155</v>
          </cell>
          <cell r="C228"/>
          <cell r="D228" t="str">
            <v>YAMAHA</v>
          </cell>
          <cell r="E228" t="str">
            <v>MIO AEROX S BRW5 (MATTE WHITE/ MATTE GRAY)</v>
          </cell>
          <cell r="F228" t="str">
            <v>SCOOTER</v>
          </cell>
          <cell r="G228">
            <v>134850</v>
          </cell>
          <cell r="H228">
            <v>45</v>
          </cell>
          <cell r="I228">
            <v>30</v>
          </cell>
          <cell r="J228">
            <v>90</v>
          </cell>
          <cell r="K228">
            <v>15</v>
          </cell>
          <cell r="L228">
            <v>15</v>
          </cell>
          <cell r="M228">
            <v>30</v>
          </cell>
        </row>
        <row r="229">
          <cell r="B229" t="str">
            <v>MIO GEAR</v>
          </cell>
          <cell r="C229"/>
          <cell r="D229" t="str">
            <v>YAMAHA</v>
          </cell>
          <cell r="E229" t="str">
            <v>MIO GEAR BJN1 (MATTE WHITE)</v>
          </cell>
          <cell r="F229" t="str">
            <v>SCOOTER</v>
          </cell>
          <cell r="G229">
            <v>73842</v>
          </cell>
          <cell r="H229">
            <v>45</v>
          </cell>
          <cell r="I229">
            <v>30</v>
          </cell>
          <cell r="J229">
            <v>90</v>
          </cell>
          <cell r="K229">
            <v>15</v>
          </cell>
          <cell r="L229">
            <v>15</v>
          </cell>
          <cell r="M229">
            <v>30</v>
          </cell>
        </row>
        <row r="230">
          <cell r="B230" t="str">
            <v>MIO GEAR</v>
          </cell>
          <cell r="C230"/>
          <cell r="D230" t="str">
            <v>YAMAHA</v>
          </cell>
          <cell r="E230" t="str">
            <v>MIO GEAR BJN1 (MATTE GRAY)</v>
          </cell>
          <cell r="F230" t="str">
            <v>SCOOTER</v>
          </cell>
          <cell r="G230">
            <v>73842</v>
          </cell>
          <cell r="H230">
            <v>45</v>
          </cell>
          <cell r="I230">
            <v>30</v>
          </cell>
          <cell r="J230">
            <v>90</v>
          </cell>
          <cell r="K230">
            <v>15</v>
          </cell>
          <cell r="L230">
            <v>15</v>
          </cell>
          <cell r="M230">
            <v>30</v>
          </cell>
        </row>
        <row r="231">
          <cell r="B231" t="str">
            <v>MIO GEAR</v>
          </cell>
          <cell r="C231"/>
          <cell r="D231" t="str">
            <v>YAMAHA</v>
          </cell>
          <cell r="E231" t="str">
            <v>MIO GEAR BJN1 (MATTE DARK GRAY)</v>
          </cell>
          <cell r="F231" t="str">
            <v>SCOOTER</v>
          </cell>
          <cell r="G231">
            <v>73842</v>
          </cell>
          <cell r="H231">
            <v>45</v>
          </cell>
          <cell r="I231">
            <v>30</v>
          </cell>
          <cell r="J231">
            <v>90</v>
          </cell>
          <cell r="K231">
            <v>15</v>
          </cell>
          <cell r="L231">
            <v>15</v>
          </cell>
          <cell r="M231">
            <v>30</v>
          </cell>
        </row>
        <row r="232">
          <cell r="B232" t="str">
            <v>MIO GEAR</v>
          </cell>
          <cell r="C232"/>
          <cell r="D232" t="str">
            <v>YAMAHA</v>
          </cell>
          <cell r="E232" t="str">
            <v>MIO GEAR BJN4 (MATTE DARK GRAY)</v>
          </cell>
          <cell r="F232" t="str">
            <v>SCOOTER</v>
          </cell>
          <cell r="G232">
            <v>73842</v>
          </cell>
          <cell r="H232">
            <v>45</v>
          </cell>
          <cell r="I232">
            <v>30</v>
          </cell>
          <cell r="J232">
            <v>90</v>
          </cell>
          <cell r="K232">
            <v>15</v>
          </cell>
          <cell r="L232">
            <v>15</v>
          </cell>
          <cell r="M232">
            <v>30</v>
          </cell>
        </row>
        <row r="233">
          <cell r="B233" t="str">
            <v>MIO GEAR</v>
          </cell>
          <cell r="C233"/>
          <cell r="D233" t="str">
            <v>YAMAHA</v>
          </cell>
          <cell r="E233" t="str">
            <v>MIO GEAR BJN4 (MATTE GRAY)</v>
          </cell>
          <cell r="F233" t="str">
            <v>SCOOTER</v>
          </cell>
          <cell r="G233">
            <v>73842</v>
          </cell>
          <cell r="H233">
            <v>45</v>
          </cell>
          <cell r="I233">
            <v>30</v>
          </cell>
          <cell r="J233">
            <v>90</v>
          </cell>
          <cell r="K233">
            <v>15</v>
          </cell>
          <cell r="L233">
            <v>15</v>
          </cell>
          <cell r="M233">
            <v>30</v>
          </cell>
        </row>
        <row r="234">
          <cell r="B234" t="str">
            <v>MIO GEAR S</v>
          </cell>
          <cell r="C234"/>
          <cell r="D234" t="str">
            <v>YAMAHA</v>
          </cell>
          <cell r="E234" t="str">
            <v>MIO GEAR S BJN200 (MATTE BLACK)</v>
          </cell>
          <cell r="F234" t="str">
            <v>SCOOTER</v>
          </cell>
          <cell r="G234">
            <v>76167</v>
          </cell>
          <cell r="H234">
            <v>45</v>
          </cell>
          <cell r="I234">
            <v>30</v>
          </cell>
          <cell r="J234">
            <v>90</v>
          </cell>
          <cell r="K234">
            <v>15</v>
          </cell>
          <cell r="L234">
            <v>15</v>
          </cell>
          <cell r="M234">
            <v>30</v>
          </cell>
        </row>
        <row r="235">
          <cell r="B235" t="str">
            <v>MIO GEAR S</v>
          </cell>
          <cell r="C235"/>
          <cell r="D235" t="str">
            <v>YAMAHA</v>
          </cell>
          <cell r="E235" t="str">
            <v>MIO GEAR S BJN200 (MATTE BLUE)</v>
          </cell>
          <cell r="F235" t="str">
            <v>SCOOTER</v>
          </cell>
          <cell r="G235">
            <v>76167</v>
          </cell>
          <cell r="H235">
            <v>45</v>
          </cell>
          <cell r="I235">
            <v>30</v>
          </cell>
          <cell r="J235">
            <v>90</v>
          </cell>
          <cell r="K235">
            <v>15</v>
          </cell>
          <cell r="L235">
            <v>15</v>
          </cell>
          <cell r="M235">
            <v>30</v>
          </cell>
        </row>
        <row r="236">
          <cell r="B236" t="str">
            <v>MIO GEAR S</v>
          </cell>
          <cell r="C236"/>
          <cell r="D236" t="str">
            <v>YAMAHA</v>
          </cell>
          <cell r="E236" t="str">
            <v>MIO GEAR S BJN3 (FINDURTRIP)</v>
          </cell>
          <cell r="F236" t="str">
            <v>SCOOTER</v>
          </cell>
          <cell r="G236">
            <v>76167</v>
          </cell>
          <cell r="H236">
            <v>45</v>
          </cell>
          <cell r="I236">
            <v>30</v>
          </cell>
          <cell r="J236">
            <v>90</v>
          </cell>
          <cell r="K236">
            <v>15</v>
          </cell>
          <cell r="L236">
            <v>15</v>
          </cell>
          <cell r="M236">
            <v>30</v>
          </cell>
        </row>
        <row r="237">
          <cell r="B237" t="str">
            <v>MIO GEAR S</v>
          </cell>
          <cell r="C237"/>
          <cell r="D237" t="str">
            <v>YAMAHA</v>
          </cell>
          <cell r="E237" t="str">
            <v>MIO GEAR S BJN200 (MATTE BROWN)</v>
          </cell>
          <cell r="F237" t="str">
            <v>SCOOTER</v>
          </cell>
          <cell r="G237">
            <v>76167</v>
          </cell>
          <cell r="H237">
            <v>45</v>
          </cell>
          <cell r="I237">
            <v>30</v>
          </cell>
          <cell r="J237">
            <v>90</v>
          </cell>
          <cell r="K237">
            <v>15</v>
          </cell>
          <cell r="L237">
            <v>15</v>
          </cell>
          <cell r="M237">
            <v>30</v>
          </cell>
        </row>
        <row r="238">
          <cell r="B238" t="str">
            <v>MIO GEAR S</v>
          </cell>
          <cell r="C238"/>
          <cell r="D238" t="str">
            <v>YAMAHA</v>
          </cell>
          <cell r="E238" t="str">
            <v>MIO GEAR S BJN5 (MATTE BLACK)</v>
          </cell>
          <cell r="F238" t="str">
            <v>SCOOTER</v>
          </cell>
          <cell r="G238">
            <v>76167</v>
          </cell>
          <cell r="H238">
            <v>45</v>
          </cell>
          <cell r="I238">
            <v>30</v>
          </cell>
          <cell r="J238">
            <v>90</v>
          </cell>
          <cell r="K238">
            <v>15</v>
          </cell>
          <cell r="L238">
            <v>15</v>
          </cell>
          <cell r="M238">
            <v>30</v>
          </cell>
        </row>
        <row r="239">
          <cell r="B239" t="str">
            <v>MIO GEAR S</v>
          </cell>
          <cell r="C239"/>
          <cell r="D239" t="str">
            <v>YAMAHA</v>
          </cell>
          <cell r="E239" t="str">
            <v>MIO GEAR S BJN5 (MATTE BLACK)</v>
          </cell>
          <cell r="F239" t="str">
            <v>SCOOTER</v>
          </cell>
          <cell r="G239">
            <v>76167</v>
          </cell>
          <cell r="H239">
            <v>45</v>
          </cell>
          <cell r="I239">
            <v>30</v>
          </cell>
          <cell r="J239">
            <v>90</v>
          </cell>
          <cell r="K239">
            <v>15</v>
          </cell>
          <cell r="L239">
            <v>15</v>
          </cell>
          <cell r="M239">
            <v>30</v>
          </cell>
        </row>
        <row r="240">
          <cell r="B240" t="str">
            <v>MIO GRAVIS</v>
          </cell>
          <cell r="C240"/>
          <cell r="D240" t="str">
            <v>YAMAHA</v>
          </cell>
          <cell r="E240" t="str">
            <v>MIO GRAVIS</v>
          </cell>
          <cell r="F240" t="str">
            <v>SCOOTER</v>
          </cell>
          <cell r="G240">
            <v>78957</v>
          </cell>
          <cell r="H240">
            <v>45</v>
          </cell>
          <cell r="I240">
            <v>30</v>
          </cell>
          <cell r="J240">
            <v>90</v>
          </cell>
          <cell r="K240">
            <v>15</v>
          </cell>
          <cell r="L240">
            <v>15</v>
          </cell>
          <cell r="M240">
            <v>30</v>
          </cell>
        </row>
        <row r="241">
          <cell r="B241" t="str">
            <v>MIO GRAVIS</v>
          </cell>
          <cell r="C241"/>
          <cell r="D241" t="str">
            <v>YAMAHA</v>
          </cell>
          <cell r="E241" t="str">
            <v>MIO GRAVIS</v>
          </cell>
          <cell r="F241" t="str">
            <v>SCOOTER</v>
          </cell>
          <cell r="G241">
            <v>78957</v>
          </cell>
          <cell r="H241">
            <v>45</v>
          </cell>
          <cell r="I241">
            <v>30</v>
          </cell>
          <cell r="J241">
            <v>90</v>
          </cell>
          <cell r="K241">
            <v>15</v>
          </cell>
          <cell r="L241">
            <v>15</v>
          </cell>
          <cell r="M241">
            <v>30</v>
          </cell>
        </row>
        <row r="242">
          <cell r="B242" t="str">
            <v>MIO GRAVIS</v>
          </cell>
          <cell r="C242"/>
          <cell r="D242" t="str">
            <v>YAMAHA</v>
          </cell>
          <cell r="E242" t="str">
            <v>MIO GRAVIS</v>
          </cell>
          <cell r="F242" t="str">
            <v>SCOOTER</v>
          </cell>
          <cell r="G242">
            <v>78957</v>
          </cell>
          <cell r="H242">
            <v>45</v>
          </cell>
          <cell r="I242">
            <v>30</v>
          </cell>
          <cell r="J242">
            <v>90</v>
          </cell>
          <cell r="K242">
            <v>15</v>
          </cell>
          <cell r="L242">
            <v>15</v>
          </cell>
          <cell r="M242">
            <v>30</v>
          </cell>
        </row>
        <row r="243">
          <cell r="B243" t="str">
            <v>MIO GRAVIS</v>
          </cell>
          <cell r="C243" t="str">
            <v>OLD MODEL CODE</v>
          </cell>
          <cell r="D243" t="str">
            <v>YAMAHA</v>
          </cell>
          <cell r="E243" t="str">
            <v>MIO GRAVIS B3U2 (MATTED RED)</v>
          </cell>
          <cell r="F243" t="str">
            <v>SCOOTER</v>
          </cell>
          <cell r="G243">
            <v>78957</v>
          </cell>
          <cell r="H243">
            <v>45</v>
          </cell>
          <cell r="I243">
            <v>30</v>
          </cell>
          <cell r="J243">
            <v>90</v>
          </cell>
          <cell r="K243">
            <v>15</v>
          </cell>
          <cell r="L243">
            <v>15</v>
          </cell>
          <cell r="M243">
            <v>30</v>
          </cell>
        </row>
        <row r="244">
          <cell r="B244" t="str">
            <v>MIO GRAVIS</v>
          </cell>
          <cell r="C244" t="str">
            <v>OLD MODEL CODE</v>
          </cell>
          <cell r="D244" t="str">
            <v>YAMAHA</v>
          </cell>
          <cell r="E244" t="str">
            <v>MIO GRAVIS B3U2 (MATTED BLACK)</v>
          </cell>
          <cell r="F244" t="str">
            <v>SCOOTER</v>
          </cell>
          <cell r="G244">
            <v>78957</v>
          </cell>
          <cell r="H244">
            <v>45</v>
          </cell>
          <cell r="I244">
            <v>30</v>
          </cell>
          <cell r="J244">
            <v>90</v>
          </cell>
          <cell r="K244">
            <v>15</v>
          </cell>
          <cell r="L244">
            <v>15</v>
          </cell>
          <cell r="M244">
            <v>30</v>
          </cell>
        </row>
        <row r="245">
          <cell r="B245" t="str">
            <v>MIO GRAVIS</v>
          </cell>
          <cell r="C245" t="str">
            <v>OLD MODEL CODE</v>
          </cell>
          <cell r="D245" t="str">
            <v>YAMAHA</v>
          </cell>
          <cell r="E245" t="str">
            <v>MIO GRAVIS B3U2 (MATTED GREEN)</v>
          </cell>
          <cell r="F245" t="str">
            <v>SCOOTER</v>
          </cell>
          <cell r="G245">
            <v>78957</v>
          </cell>
          <cell r="H245">
            <v>45</v>
          </cell>
          <cell r="I245">
            <v>30</v>
          </cell>
          <cell r="J245">
            <v>90</v>
          </cell>
          <cell r="K245">
            <v>15</v>
          </cell>
          <cell r="L245">
            <v>15</v>
          </cell>
          <cell r="M245">
            <v>30</v>
          </cell>
        </row>
        <row r="246">
          <cell r="B246" t="str">
            <v>MIO GRAVIS</v>
          </cell>
          <cell r="C246"/>
          <cell r="D246" t="str">
            <v>YAMAHA</v>
          </cell>
          <cell r="E246" t="str">
            <v>MIO GRAVIS B3U3 (MATTED RED)</v>
          </cell>
          <cell r="F246" t="str">
            <v>SCOOTER</v>
          </cell>
          <cell r="G246">
            <v>78957</v>
          </cell>
          <cell r="H246">
            <v>45</v>
          </cell>
          <cell r="I246">
            <v>30</v>
          </cell>
          <cell r="J246">
            <v>90</v>
          </cell>
          <cell r="K246">
            <v>15</v>
          </cell>
          <cell r="L246">
            <v>15</v>
          </cell>
          <cell r="M246">
            <v>30</v>
          </cell>
        </row>
        <row r="247">
          <cell r="B247" t="str">
            <v>MIO GRAVIS</v>
          </cell>
          <cell r="C247"/>
          <cell r="D247" t="str">
            <v>YAMAHA</v>
          </cell>
          <cell r="E247" t="str">
            <v>MIO GRAVIS B3U3 (MATTED BLACK)</v>
          </cell>
          <cell r="F247" t="str">
            <v>SCOOTER</v>
          </cell>
          <cell r="G247">
            <v>78957</v>
          </cell>
          <cell r="H247">
            <v>45</v>
          </cell>
          <cell r="I247">
            <v>30</v>
          </cell>
          <cell r="J247">
            <v>90</v>
          </cell>
          <cell r="K247">
            <v>15</v>
          </cell>
          <cell r="L247">
            <v>15</v>
          </cell>
          <cell r="M247">
            <v>30</v>
          </cell>
        </row>
        <row r="248">
          <cell r="B248" t="str">
            <v>MIO GRAVIS</v>
          </cell>
          <cell r="C248"/>
          <cell r="D248" t="str">
            <v>YAMAHA</v>
          </cell>
          <cell r="E248" t="str">
            <v>MIO GRAVIS B3U3 (MATTED BLUE</v>
          </cell>
          <cell r="F248" t="str">
            <v>SCOOTER</v>
          </cell>
          <cell r="G248">
            <v>78957</v>
          </cell>
          <cell r="H248">
            <v>45</v>
          </cell>
          <cell r="I248">
            <v>30</v>
          </cell>
          <cell r="J248">
            <v>90</v>
          </cell>
          <cell r="K248">
            <v>15</v>
          </cell>
          <cell r="L248">
            <v>15</v>
          </cell>
          <cell r="M248">
            <v>30</v>
          </cell>
        </row>
        <row r="249">
          <cell r="B249" t="str">
            <v>MIO GRAVIS</v>
          </cell>
          <cell r="C249"/>
          <cell r="D249" t="str">
            <v>YAMAHA</v>
          </cell>
          <cell r="E249" t="str">
            <v>MIO GRAVIS B3U3 (SILVER/ MATTE DARK GRAY)</v>
          </cell>
          <cell r="F249" t="str">
            <v>SCOOTER</v>
          </cell>
          <cell r="G249">
            <v>78957</v>
          </cell>
          <cell r="H249">
            <v>45</v>
          </cell>
          <cell r="I249">
            <v>30</v>
          </cell>
          <cell r="J249">
            <v>90</v>
          </cell>
          <cell r="K249">
            <v>15</v>
          </cell>
          <cell r="L249">
            <v>15</v>
          </cell>
          <cell r="M249">
            <v>30</v>
          </cell>
        </row>
        <row r="250">
          <cell r="B250" t="str">
            <v>MIO GRAVIS</v>
          </cell>
          <cell r="C250"/>
          <cell r="D250" t="str">
            <v>YAMAHA</v>
          </cell>
          <cell r="E250" t="str">
            <v>MIO GRAVIS BKV1 (DARK/ GRAY)</v>
          </cell>
          <cell r="F250" t="str">
            <v>SCOOTER</v>
          </cell>
          <cell r="G250">
            <v>78957</v>
          </cell>
          <cell r="H250">
            <v>45</v>
          </cell>
          <cell r="I250">
            <v>30</v>
          </cell>
          <cell r="J250">
            <v>90</v>
          </cell>
          <cell r="K250">
            <v>15</v>
          </cell>
          <cell r="L250">
            <v>15</v>
          </cell>
          <cell r="M250">
            <v>30</v>
          </cell>
        </row>
        <row r="251">
          <cell r="B251" t="str">
            <v>MIO i125</v>
          </cell>
          <cell r="C251" t="str">
            <v>OLD MODEL CODE</v>
          </cell>
          <cell r="D251" t="str">
            <v>YAMAHA</v>
          </cell>
          <cell r="E251" t="str">
            <v>MIO I 125 BB36 (YELLOW/WHITE)</v>
          </cell>
          <cell r="F251" t="str">
            <v>SCOOTER</v>
          </cell>
          <cell r="G251">
            <v>70587</v>
          </cell>
          <cell r="H251">
            <v>45</v>
          </cell>
          <cell r="I251">
            <v>30</v>
          </cell>
          <cell r="J251">
            <v>90</v>
          </cell>
          <cell r="K251">
            <v>15</v>
          </cell>
          <cell r="L251">
            <v>15</v>
          </cell>
          <cell r="M251">
            <v>30</v>
          </cell>
        </row>
        <row r="252">
          <cell r="B252" t="str">
            <v>MIO i125</v>
          </cell>
          <cell r="C252" t="str">
            <v>OLD MODEL CODE</v>
          </cell>
          <cell r="D252" t="str">
            <v>YAMAHA</v>
          </cell>
          <cell r="E252" t="str">
            <v>MIO I 125 BB36 (MAGENTA/WHITE)</v>
          </cell>
          <cell r="F252" t="str">
            <v>SCOOTER</v>
          </cell>
          <cell r="G252">
            <v>70587</v>
          </cell>
          <cell r="H252">
            <v>45</v>
          </cell>
          <cell r="I252">
            <v>30</v>
          </cell>
          <cell r="J252">
            <v>90</v>
          </cell>
          <cell r="K252">
            <v>15</v>
          </cell>
          <cell r="L252">
            <v>15</v>
          </cell>
          <cell r="M252">
            <v>30</v>
          </cell>
        </row>
        <row r="253">
          <cell r="B253" t="str">
            <v>MIO i125</v>
          </cell>
          <cell r="C253" t="str">
            <v>OLD MODEL CODE</v>
          </cell>
          <cell r="D253" t="str">
            <v>YAMAHA</v>
          </cell>
          <cell r="E253" t="str">
            <v>MIO I 125 BB36 (MATTE BLUE/BLACK)</v>
          </cell>
          <cell r="F253" t="str">
            <v>SCOOTER</v>
          </cell>
          <cell r="G253">
            <v>70587</v>
          </cell>
          <cell r="H253">
            <v>45</v>
          </cell>
          <cell r="I253">
            <v>30</v>
          </cell>
          <cell r="J253">
            <v>90</v>
          </cell>
          <cell r="K253">
            <v>15</v>
          </cell>
          <cell r="L253">
            <v>15</v>
          </cell>
          <cell r="M253">
            <v>30</v>
          </cell>
        </row>
        <row r="254">
          <cell r="B254" t="str">
            <v>MIO i125</v>
          </cell>
          <cell r="C254" t="str">
            <v>OLD MODEL CODE</v>
          </cell>
          <cell r="D254" t="str">
            <v>YAMAHA</v>
          </cell>
          <cell r="E254" t="str">
            <v>MIO I 125 BB36 (MATTE ORANGE/BLACK)</v>
          </cell>
          <cell r="F254" t="str">
            <v>SCOOTER</v>
          </cell>
          <cell r="G254">
            <v>70587</v>
          </cell>
          <cell r="H254">
            <v>45</v>
          </cell>
          <cell r="I254">
            <v>30</v>
          </cell>
          <cell r="J254">
            <v>90</v>
          </cell>
          <cell r="K254">
            <v>15</v>
          </cell>
          <cell r="L254">
            <v>15</v>
          </cell>
          <cell r="M254">
            <v>30</v>
          </cell>
        </row>
        <row r="255">
          <cell r="B255" t="str">
            <v>MIO i125</v>
          </cell>
          <cell r="C255" t="str">
            <v>OLD MODEL CODE</v>
          </cell>
          <cell r="D255" t="str">
            <v>YAMAHA</v>
          </cell>
          <cell r="E255" t="str">
            <v>MIO I 125 BB37 (YELLOW/WHITE)</v>
          </cell>
          <cell r="F255" t="str">
            <v>SCOOTER</v>
          </cell>
          <cell r="G255">
            <v>70587</v>
          </cell>
          <cell r="H255">
            <v>45</v>
          </cell>
          <cell r="I255">
            <v>30</v>
          </cell>
          <cell r="J255">
            <v>90</v>
          </cell>
          <cell r="K255">
            <v>15</v>
          </cell>
          <cell r="L255">
            <v>15</v>
          </cell>
          <cell r="M255">
            <v>30</v>
          </cell>
        </row>
        <row r="256">
          <cell r="B256" t="str">
            <v>MIO i125</v>
          </cell>
          <cell r="C256" t="str">
            <v>OLD MODEL CODE</v>
          </cell>
          <cell r="D256" t="str">
            <v>YAMAHA</v>
          </cell>
          <cell r="E256" t="str">
            <v>MIO I 125 BB37 (MAGENTA/WHITE)</v>
          </cell>
          <cell r="F256" t="str">
            <v>SCOOTER</v>
          </cell>
          <cell r="G256">
            <v>70587</v>
          </cell>
          <cell r="H256">
            <v>45</v>
          </cell>
          <cell r="I256">
            <v>30</v>
          </cell>
          <cell r="J256">
            <v>90</v>
          </cell>
          <cell r="K256">
            <v>15</v>
          </cell>
          <cell r="L256">
            <v>15</v>
          </cell>
          <cell r="M256">
            <v>30</v>
          </cell>
        </row>
        <row r="257">
          <cell r="B257" t="str">
            <v>MIO i125</v>
          </cell>
          <cell r="C257" t="str">
            <v>OLD MODEL CODE</v>
          </cell>
          <cell r="D257" t="str">
            <v>YAMAHA</v>
          </cell>
          <cell r="E257" t="str">
            <v>MIO I 125 BB37 (MATTE BLUE/BLACK)</v>
          </cell>
          <cell r="F257" t="str">
            <v>SCOOTER</v>
          </cell>
          <cell r="G257">
            <v>70587</v>
          </cell>
          <cell r="H257">
            <v>45</v>
          </cell>
          <cell r="I257">
            <v>30</v>
          </cell>
          <cell r="J257">
            <v>90</v>
          </cell>
          <cell r="K257">
            <v>15</v>
          </cell>
          <cell r="L257">
            <v>15</v>
          </cell>
          <cell r="M257">
            <v>30</v>
          </cell>
        </row>
        <row r="258">
          <cell r="B258" t="str">
            <v>MIO i125</v>
          </cell>
          <cell r="C258" t="str">
            <v>OLD MODEL CODE</v>
          </cell>
          <cell r="D258" t="str">
            <v>YAMAHA</v>
          </cell>
          <cell r="E258" t="str">
            <v>MIO I 125 BB3 (MATTE ORANGE/BLACK)</v>
          </cell>
          <cell r="F258" t="str">
            <v>SCOOTER</v>
          </cell>
          <cell r="G258">
            <v>70587</v>
          </cell>
          <cell r="H258">
            <v>45</v>
          </cell>
          <cell r="I258">
            <v>30</v>
          </cell>
          <cell r="J258">
            <v>90</v>
          </cell>
          <cell r="K258">
            <v>15</v>
          </cell>
          <cell r="L258">
            <v>15</v>
          </cell>
          <cell r="M258">
            <v>30</v>
          </cell>
        </row>
        <row r="259">
          <cell r="B259" t="str">
            <v>MIO i125</v>
          </cell>
          <cell r="C259"/>
          <cell r="D259" t="str">
            <v>YAMAHA</v>
          </cell>
          <cell r="E259" t="str">
            <v>MIO I 125 BB38 (CYAN)</v>
          </cell>
          <cell r="F259" t="str">
            <v>SCOOTER</v>
          </cell>
          <cell r="G259">
            <v>70587</v>
          </cell>
          <cell r="H259">
            <v>45</v>
          </cell>
          <cell r="I259">
            <v>30</v>
          </cell>
          <cell r="J259">
            <v>90</v>
          </cell>
          <cell r="K259">
            <v>15</v>
          </cell>
          <cell r="L259">
            <v>15</v>
          </cell>
          <cell r="M259">
            <v>30</v>
          </cell>
        </row>
        <row r="260">
          <cell r="B260" t="str">
            <v>MIO i125</v>
          </cell>
          <cell r="C260"/>
          <cell r="D260" t="str">
            <v>YAMAHA</v>
          </cell>
          <cell r="E260" t="str">
            <v>MIO I 125 BB38 (MATTE BLUE)</v>
          </cell>
          <cell r="F260" t="str">
            <v>SCOOTER</v>
          </cell>
          <cell r="G260">
            <v>70587</v>
          </cell>
          <cell r="H260">
            <v>45</v>
          </cell>
          <cell r="I260">
            <v>30</v>
          </cell>
          <cell r="J260">
            <v>90</v>
          </cell>
          <cell r="K260">
            <v>15</v>
          </cell>
          <cell r="L260">
            <v>15</v>
          </cell>
          <cell r="M260">
            <v>30</v>
          </cell>
        </row>
        <row r="261">
          <cell r="B261" t="str">
            <v>MIO i125</v>
          </cell>
          <cell r="C261"/>
          <cell r="D261" t="str">
            <v>YAMAHA</v>
          </cell>
          <cell r="E261" t="str">
            <v>MIO I 125 BB38 (MAGENTA/BLACK)</v>
          </cell>
          <cell r="F261" t="str">
            <v>SCOOTER</v>
          </cell>
          <cell r="G261">
            <v>70587</v>
          </cell>
          <cell r="H261">
            <v>45</v>
          </cell>
          <cell r="I261">
            <v>30</v>
          </cell>
          <cell r="J261">
            <v>90</v>
          </cell>
          <cell r="K261">
            <v>15</v>
          </cell>
          <cell r="L261">
            <v>15</v>
          </cell>
          <cell r="M261">
            <v>30</v>
          </cell>
        </row>
        <row r="262">
          <cell r="B262" t="str">
            <v>MIO i125</v>
          </cell>
          <cell r="C262"/>
          <cell r="D262" t="str">
            <v>YAMAHA</v>
          </cell>
          <cell r="E262" t="str">
            <v>MIO I 125 BB38 (YELLOW/MATTE GARY)</v>
          </cell>
          <cell r="F262" t="str">
            <v>SCOOTER</v>
          </cell>
          <cell r="G262">
            <v>70587</v>
          </cell>
          <cell r="H262">
            <v>45</v>
          </cell>
          <cell r="I262">
            <v>30</v>
          </cell>
          <cell r="J262">
            <v>90</v>
          </cell>
          <cell r="K262">
            <v>15</v>
          </cell>
          <cell r="L262">
            <v>15</v>
          </cell>
          <cell r="M262">
            <v>30</v>
          </cell>
        </row>
        <row r="263">
          <cell r="B263" t="str">
            <v>MIO i125</v>
          </cell>
          <cell r="C263"/>
          <cell r="D263" t="str">
            <v>YAMAHA</v>
          </cell>
          <cell r="E263" t="str">
            <v>MIO I 125 BB39 (WHITE/ CYAN)</v>
          </cell>
          <cell r="F263" t="str">
            <v>SCOOTER</v>
          </cell>
          <cell r="G263">
            <v>70587</v>
          </cell>
          <cell r="H263">
            <v>45</v>
          </cell>
          <cell r="I263">
            <v>30</v>
          </cell>
          <cell r="J263">
            <v>90</v>
          </cell>
          <cell r="K263">
            <v>15</v>
          </cell>
          <cell r="L263">
            <v>15</v>
          </cell>
          <cell r="M263">
            <v>30</v>
          </cell>
        </row>
        <row r="264">
          <cell r="B264" t="str">
            <v>MIO i125</v>
          </cell>
          <cell r="C264"/>
          <cell r="D264" t="str">
            <v>YAMAHA</v>
          </cell>
          <cell r="E264" t="str">
            <v>MIO I 125 BB39 (BLACK/ MATTE GRAY)</v>
          </cell>
          <cell r="F264" t="str">
            <v>SCOOTER</v>
          </cell>
          <cell r="G264">
            <v>70587</v>
          </cell>
          <cell r="H264">
            <v>45</v>
          </cell>
          <cell r="I264">
            <v>30</v>
          </cell>
          <cell r="J264">
            <v>90</v>
          </cell>
          <cell r="K264">
            <v>15</v>
          </cell>
          <cell r="L264">
            <v>15</v>
          </cell>
          <cell r="M264">
            <v>30</v>
          </cell>
        </row>
        <row r="265">
          <cell r="B265" t="str">
            <v>MIO i125</v>
          </cell>
          <cell r="C265"/>
          <cell r="D265" t="str">
            <v>YAMAHA</v>
          </cell>
          <cell r="E265" t="str">
            <v>MIO I 125 BB39 (ORANGE/ WHITE)</v>
          </cell>
          <cell r="F265" t="str">
            <v>SCOOTER</v>
          </cell>
          <cell r="G265">
            <v>70587</v>
          </cell>
          <cell r="H265">
            <v>45</v>
          </cell>
          <cell r="I265">
            <v>30</v>
          </cell>
          <cell r="J265">
            <v>90</v>
          </cell>
          <cell r="K265">
            <v>15</v>
          </cell>
          <cell r="L265">
            <v>15</v>
          </cell>
          <cell r="M265">
            <v>30</v>
          </cell>
        </row>
        <row r="266">
          <cell r="B266" t="str">
            <v>MIO SPORTY</v>
          </cell>
          <cell r="C266" t="str">
            <v>OLD MODEL CODE</v>
          </cell>
          <cell r="D266" t="str">
            <v>YAMAHA</v>
          </cell>
          <cell r="E266" t="str">
            <v>MIO SPORTY 40C9 (V.ORANGE)</v>
          </cell>
          <cell r="F266" t="str">
            <v>SCOOTER</v>
          </cell>
          <cell r="G266">
            <v>68727</v>
          </cell>
          <cell r="H266">
            <v>45</v>
          </cell>
          <cell r="I266">
            <v>30</v>
          </cell>
          <cell r="J266">
            <v>90</v>
          </cell>
          <cell r="K266">
            <v>15</v>
          </cell>
          <cell r="L266">
            <v>15</v>
          </cell>
          <cell r="M266">
            <v>30</v>
          </cell>
        </row>
        <row r="267">
          <cell r="B267" t="str">
            <v>MIO SPORTY</v>
          </cell>
          <cell r="C267" t="str">
            <v>OLD MODEL CODE</v>
          </cell>
          <cell r="D267" t="str">
            <v>YAMAHA</v>
          </cell>
          <cell r="E267" t="str">
            <v>MIO SPORTY 40C9 (MATTE GRAY)</v>
          </cell>
          <cell r="F267" t="str">
            <v>SCOOTER</v>
          </cell>
          <cell r="G267">
            <v>68727</v>
          </cell>
          <cell r="H267">
            <v>45</v>
          </cell>
          <cell r="I267">
            <v>30</v>
          </cell>
          <cell r="J267">
            <v>90</v>
          </cell>
          <cell r="K267">
            <v>15</v>
          </cell>
          <cell r="L267">
            <v>15</v>
          </cell>
          <cell r="M267">
            <v>30</v>
          </cell>
        </row>
        <row r="268">
          <cell r="B268" t="str">
            <v>MIO SPORTY</v>
          </cell>
          <cell r="C268" t="str">
            <v>OLD MODEL CODE</v>
          </cell>
          <cell r="D268" t="str">
            <v>YAMAHA</v>
          </cell>
          <cell r="E268" t="str">
            <v>MIO SPORTY 40C9 (MAGENTA)</v>
          </cell>
          <cell r="F268" t="str">
            <v>SCOOTER</v>
          </cell>
          <cell r="G268">
            <v>68727</v>
          </cell>
          <cell r="H268">
            <v>45</v>
          </cell>
          <cell r="I268">
            <v>30</v>
          </cell>
          <cell r="J268">
            <v>90</v>
          </cell>
          <cell r="K268">
            <v>15</v>
          </cell>
          <cell r="L268">
            <v>15</v>
          </cell>
          <cell r="M268">
            <v>30</v>
          </cell>
        </row>
        <row r="269">
          <cell r="B269" t="str">
            <v>MIO SPORTY</v>
          </cell>
          <cell r="C269" t="str">
            <v>OLD MODEL CODE</v>
          </cell>
          <cell r="D269" t="str">
            <v>YAMAHA</v>
          </cell>
          <cell r="E269" t="str">
            <v>MIO SPORTY 40C9 (PURPLE)</v>
          </cell>
          <cell r="F269" t="str">
            <v>SCOOTER</v>
          </cell>
          <cell r="G269">
            <v>68727</v>
          </cell>
          <cell r="H269">
            <v>45</v>
          </cell>
          <cell r="I269">
            <v>30</v>
          </cell>
          <cell r="J269">
            <v>90</v>
          </cell>
          <cell r="K269">
            <v>15</v>
          </cell>
          <cell r="L269">
            <v>15</v>
          </cell>
          <cell r="M269">
            <v>30</v>
          </cell>
        </row>
        <row r="270">
          <cell r="B270" t="str">
            <v>MIO SPORTY</v>
          </cell>
          <cell r="C270" t="str">
            <v>OLD MODEL CODE</v>
          </cell>
          <cell r="D270" t="str">
            <v>YAMAHA</v>
          </cell>
          <cell r="E270" t="str">
            <v>MIO SPORTY 40C9 (YELLOW)</v>
          </cell>
          <cell r="F270" t="str">
            <v>SCOOTER</v>
          </cell>
          <cell r="G270">
            <v>68727</v>
          </cell>
          <cell r="H270">
            <v>45</v>
          </cell>
          <cell r="I270">
            <v>30</v>
          </cell>
          <cell r="J270">
            <v>90</v>
          </cell>
          <cell r="K270">
            <v>15</v>
          </cell>
          <cell r="L270">
            <v>15</v>
          </cell>
          <cell r="M270">
            <v>30</v>
          </cell>
        </row>
        <row r="271">
          <cell r="B271" t="str">
            <v>MIO SPORTY</v>
          </cell>
          <cell r="C271" t="str">
            <v>OLD MODEL CODE</v>
          </cell>
          <cell r="D271" t="str">
            <v>YAMAHA</v>
          </cell>
          <cell r="E271" t="str">
            <v>MIO SPORTY 40CA</v>
          </cell>
          <cell r="F271" t="str">
            <v>SCOOTER</v>
          </cell>
          <cell r="G271">
            <v>68727</v>
          </cell>
          <cell r="H271">
            <v>45</v>
          </cell>
          <cell r="I271">
            <v>30</v>
          </cell>
          <cell r="J271">
            <v>90</v>
          </cell>
          <cell r="K271">
            <v>15</v>
          </cell>
          <cell r="L271">
            <v>15</v>
          </cell>
          <cell r="M271">
            <v>30</v>
          </cell>
        </row>
        <row r="272">
          <cell r="B272" t="str">
            <v>MIO SPORTY</v>
          </cell>
          <cell r="C272" t="str">
            <v>OLD MODEL CODE</v>
          </cell>
          <cell r="D272" t="str">
            <v>YAMAHA</v>
          </cell>
          <cell r="E272" t="str">
            <v>MIO SPORTY 40CA</v>
          </cell>
          <cell r="F272" t="str">
            <v>SCOOTER</v>
          </cell>
          <cell r="G272">
            <v>68727</v>
          </cell>
          <cell r="H272">
            <v>45</v>
          </cell>
          <cell r="I272">
            <v>30</v>
          </cell>
          <cell r="J272">
            <v>90</v>
          </cell>
          <cell r="K272">
            <v>15</v>
          </cell>
          <cell r="L272">
            <v>15</v>
          </cell>
          <cell r="M272">
            <v>30</v>
          </cell>
        </row>
        <row r="273">
          <cell r="B273" t="str">
            <v>MIO SPORTY</v>
          </cell>
          <cell r="C273" t="str">
            <v>OLD MODEL CODE</v>
          </cell>
          <cell r="D273" t="str">
            <v>YAMAHA</v>
          </cell>
          <cell r="E273" t="str">
            <v>MIO SPORTY 40CA</v>
          </cell>
          <cell r="F273" t="str">
            <v>SCOOTER</v>
          </cell>
          <cell r="G273">
            <v>68727</v>
          </cell>
          <cell r="H273">
            <v>45</v>
          </cell>
          <cell r="I273">
            <v>30</v>
          </cell>
          <cell r="J273">
            <v>90</v>
          </cell>
          <cell r="K273">
            <v>15</v>
          </cell>
          <cell r="L273">
            <v>15</v>
          </cell>
          <cell r="M273">
            <v>30</v>
          </cell>
        </row>
        <row r="274">
          <cell r="B274" t="str">
            <v>MIO SPORTY</v>
          </cell>
          <cell r="C274" t="str">
            <v>OLD MODEL CODE</v>
          </cell>
          <cell r="D274" t="str">
            <v>YAMAHA</v>
          </cell>
          <cell r="E274" t="str">
            <v>MIO SPORTY 40CA</v>
          </cell>
          <cell r="F274" t="str">
            <v>SCOOTER</v>
          </cell>
          <cell r="G274">
            <v>68727</v>
          </cell>
          <cell r="H274">
            <v>45</v>
          </cell>
          <cell r="I274">
            <v>30</v>
          </cell>
          <cell r="J274">
            <v>90</v>
          </cell>
          <cell r="K274">
            <v>15</v>
          </cell>
          <cell r="L274">
            <v>15</v>
          </cell>
          <cell r="M274">
            <v>30</v>
          </cell>
        </row>
        <row r="275">
          <cell r="B275" t="str">
            <v>MIO SPORTY</v>
          </cell>
          <cell r="C275" t="str">
            <v>OLD MODEL CODE</v>
          </cell>
          <cell r="D275" t="str">
            <v>YAMAHA</v>
          </cell>
          <cell r="E275" t="str">
            <v>MIO SPORTY 40CA</v>
          </cell>
          <cell r="F275" t="str">
            <v>SCOOTER</v>
          </cell>
          <cell r="G275">
            <v>68727</v>
          </cell>
          <cell r="H275">
            <v>45</v>
          </cell>
          <cell r="I275">
            <v>30</v>
          </cell>
          <cell r="J275">
            <v>90</v>
          </cell>
          <cell r="K275">
            <v>15</v>
          </cell>
          <cell r="L275">
            <v>15</v>
          </cell>
          <cell r="M275">
            <v>30</v>
          </cell>
        </row>
        <row r="276">
          <cell r="B276" t="str">
            <v>MIO SPORTY</v>
          </cell>
          <cell r="C276" t="str">
            <v>OLD MODEL CODE</v>
          </cell>
          <cell r="D276" t="str">
            <v>YAMAHA</v>
          </cell>
          <cell r="E276" t="str">
            <v>MIO SPORTY 40CA</v>
          </cell>
          <cell r="F276" t="str">
            <v>SCOOTER</v>
          </cell>
          <cell r="G276">
            <v>68727</v>
          </cell>
          <cell r="H276">
            <v>45</v>
          </cell>
          <cell r="I276">
            <v>30</v>
          </cell>
          <cell r="J276">
            <v>90</v>
          </cell>
          <cell r="K276">
            <v>15</v>
          </cell>
          <cell r="L276">
            <v>15</v>
          </cell>
          <cell r="M276">
            <v>30</v>
          </cell>
        </row>
        <row r="277">
          <cell r="B277" t="str">
            <v>MIO SPORTY</v>
          </cell>
          <cell r="C277"/>
          <cell r="D277" t="str">
            <v>YAMAHA</v>
          </cell>
          <cell r="E277" t="str">
            <v>MIO SPORTY 40CB (MATTE BLACK)</v>
          </cell>
          <cell r="F277" t="str">
            <v>SCOOTER</v>
          </cell>
          <cell r="G277">
            <v>68727</v>
          </cell>
          <cell r="H277">
            <v>45</v>
          </cell>
          <cell r="I277">
            <v>30</v>
          </cell>
          <cell r="J277">
            <v>90</v>
          </cell>
          <cell r="K277">
            <v>15</v>
          </cell>
          <cell r="L277">
            <v>15</v>
          </cell>
          <cell r="M277">
            <v>30</v>
          </cell>
        </row>
        <row r="278">
          <cell r="B278" t="str">
            <v>MIO SPORTY</v>
          </cell>
          <cell r="C278"/>
          <cell r="D278" t="str">
            <v>YAMAHA</v>
          </cell>
          <cell r="E278" t="str">
            <v>MIO SPORTY 40CB (MATTE BLUE)</v>
          </cell>
          <cell r="F278" t="str">
            <v>SCOOTER</v>
          </cell>
          <cell r="G278">
            <v>68727</v>
          </cell>
          <cell r="H278">
            <v>45</v>
          </cell>
          <cell r="I278">
            <v>30</v>
          </cell>
          <cell r="J278">
            <v>90</v>
          </cell>
          <cell r="K278">
            <v>15</v>
          </cell>
          <cell r="L278">
            <v>15</v>
          </cell>
          <cell r="M278">
            <v>30</v>
          </cell>
        </row>
        <row r="279">
          <cell r="B279" t="str">
            <v>MIO SPORTY</v>
          </cell>
          <cell r="C279"/>
          <cell r="D279" t="str">
            <v>YAMAHA</v>
          </cell>
          <cell r="E279" t="str">
            <v>MIO SPORTY 40CB (MAGENTA)</v>
          </cell>
          <cell r="F279" t="str">
            <v>SCOOTER</v>
          </cell>
          <cell r="G279">
            <v>68727</v>
          </cell>
          <cell r="H279">
            <v>45</v>
          </cell>
          <cell r="I279">
            <v>30</v>
          </cell>
          <cell r="J279">
            <v>90</v>
          </cell>
          <cell r="K279">
            <v>15</v>
          </cell>
          <cell r="L279">
            <v>15</v>
          </cell>
          <cell r="M279">
            <v>30</v>
          </cell>
        </row>
        <row r="280">
          <cell r="B280" t="str">
            <v>MIO SPORTY</v>
          </cell>
          <cell r="C280"/>
          <cell r="D280" t="str">
            <v>YAMAHA</v>
          </cell>
          <cell r="E280" t="str">
            <v>MIO SPORTY 40CB (CYAN)</v>
          </cell>
          <cell r="F280" t="str">
            <v>SCOOTER</v>
          </cell>
          <cell r="G280">
            <v>68727</v>
          </cell>
          <cell r="H280">
            <v>45</v>
          </cell>
          <cell r="I280">
            <v>30</v>
          </cell>
          <cell r="J280">
            <v>90</v>
          </cell>
          <cell r="K280">
            <v>15</v>
          </cell>
          <cell r="L280">
            <v>15</v>
          </cell>
          <cell r="M280">
            <v>30</v>
          </cell>
        </row>
        <row r="281">
          <cell r="B281" t="str">
            <v>MIO SPORTY</v>
          </cell>
          <cell r="C281"/>
          <cell r="D281" t="str">
            <v>YAMAHA</v>
          </cell>
          <cell r="E281" t="str">
            <v>MIO SPORTY 40CC (MATTE SILVER/ DARK MATTE GRAY)</v>
          </cell>
          <cell r="F281" t="str">
            <v>SCOOTER</v>
          </cell>
          <cell r="G281">
            <v>68727</v>
          </cell>
          <cell r="H281">
            <v>45</v>
          </cell>
          <cell r="I281">
            <v>30</v>
          </cell>
          <cell r="J281">
            <v>90</v>
          </cell>
          <cell r="K281">
            <v>15</v>
          </cell>
          <cell r="L281">
            <v>15</v>
          </cell>
          <cell r="M281">
            <v>30</v>
          </cell>
        </row>
        <row r="282">
          <cell r="B282" t="str">
            <v>MT-03</v>
          </cell>
          <cell r="C282" t="str">
            <v>OLD MODEL CODE</v>
          </cell>
          <cell r="D282" t="str">
            <v>YAMAHA</v>
          </cell>
          <cell r="E282" t="str">
            <v>MT-03 B5W5 (MATTE GRAY/BLACK)</v>
          </cell>
          <cell r="F282" t="str">
            <v>SPORTS TYPE</v>
          </cell>
          <cell r="G282">
            <v>236220</v>
          </cell>
          <cell r="H282">
            <v>45</v>
          </cell>
          <cell r="I282">
            <v>30</v>
          </cell>
          <cell r="J282">
            <v>90</v>
          </cell>
          <cell r="K282">
            <v>15</v>
          </cell>
          <cell r="L282">
            <v>15</v>
          </cell>
          <cell r="M282">
            <v>30</v>
          </cell>
        </row>
        <row r="283">
          <cell r="B283" t="str">
            <v>MT-03</v>
          </cell>
          <cell r="C283" t="str">
            <v>OLD MODEL CODE</v>
          </cell>
          <cell r="D283" t="str">
            <v>YAMAHA</v>
          </cell>
          <cell r="E283" t="str">
            <v>MT-03 B5W5 (BLACK)</v>
          </cell>
          <cell r="F283" t="str">
            <v>SPORTS TYPE</v>
          </cell>
          <cell r="G283">
            <v>236220</v>
          </cell>
          <cell r="H283">
            <v>45</v>
          </cell>
          <cell r="I283">
            <v>30</v>
          </cell>
          <cell r="J283">
            <v>90</v>
          </cell>
          <cell r="K283">
            <v>15</v>
          </cell>
          <cell r="L283">
            <v>15</v>
          </cell>
          <cell r="M283">
            <v>30</v>
          </cell>
        </row>
        <row r="284">
          <cell r="B284" t="str">
            <v>MT-03</v>
          </cell>
          <cell r="C284" t="str">
            <v>OLD MODEL CODE</v>
          </cell>
          <cell r="D284" t="str">
            <v>YAMAHA</v>
          </cell>
          <cell r="E284" t="str">
            <v>MT-03 B5W5 (GRAY/MATTE DARK GRAY)</v>
          </cell>
          <cell r="F284" t="str">
            <v>SPORTS TYPE</v>
          </cell>
          <cell r="G284">
            <v>236220</v>
          </cell>
          <cell r="H284">
            <v>45</v>
          </cell>
          <cell r="I284">
            <v>30</v>
          </cell>
          <cell r="J284">
            <v>90</v>
          </cell>
          <cell r="K284">
            <v>15</v>
          </cell>
          <cell r="L284">
            <v>15</v>
          </cell>
          <cell r="M284">
            <v>30</v>
          </cell>
        </row>
        <row r="285">
          <cell r="B285" t="str">
            <v>NMAX155 FI ABS</v>
          </cell>
          <cell r="C285" t="str">
            <v>OLD MODEL CODE</v>
          </cell>
          <cell r="D285" t="str">
            <v>YAMAHA</v>
          </cell>
          <cell r="E285" t="str">
            <v>NMAX 2DPF (MATTE/BLACK)</v>
          </cell>
          <cell r="F285" t="str">
            <v>SCOOTER</v>
          </cell>
          <cell r="G285">
            <v>147312</v>
          </cell>
          <cell r="H285">
            <v>45</v>
          </cell>
          <cell r="I285">
            <v>30</v>
          </cell>
          <cell r="J285">
            <v>90</v>
          </cell>
          <cell r="K285">
            <v>15</v>
          </cell>
          <cell r="L285">
            <v>15</v>
          </cell>
          <cell r="M285">
            <v>30</v>
          </cell>
        </row>
        <row r="286">
          <cell r="B286" t="str">
            <v>NMAX155 FI ABS</v>
          </cell>
          <cell r="C286" t="str">
            <v>OLD MODEL CODE</v>
          </cell>
          <cell r="D286" t="str">
            <v>YAMAHA</v>
          </cell>
          <cell r="E286" t="str">
            <v>NMAX 2DPF (MATTE GRAY/SILVER)</v>
          </cell>
          <cell r="F286" t="str">
            <v>SCOOTER</v>
          </cell>
          <cell r="G286">
            <v>147312</v>
          </cell>
          <cell r="H286">
            <v>45</v>
          </cell>
          <cell r="I286">
            <v>30</v>
          </cell>
          <cell r="J286">
            <v>90</v>
          </cell>
          <cell r="K286">
            <v>15</v>
          </cell>
          <cell r="L286">
            <v>15</v>
          </cell>
          <cell r="M286">
            <v>30</v>
          </cell>
        </row>
        <row r="287">
          <cell r="B287" t="str">
            <v>NMAX155 FI ABS</v>
          </cell>
          <cell r="C287" t="str">
            <v>OLD MODEL CODE</v>
          </cell>
          <cell r="D287" t="str">
            <v>YAMAHA</v>
          </cell>
          <cell r="E287" t="str">
            <v>NMAX2DPF</v>
          </cell>
          <cell r="F287" t="str">
            <v>SCOOTER</v>
          </cell>
          <cell r="G287">
            <v>147312</v>
          </cell>
          <cell r="H287">
            <v>45</v>
          </cell>
          <cell r="I287">
            <v>30</v>
          </cell>
          <cell r="J287">
            <v>90</v>
          </cell>
          <cell r="K287">
            <v>15</v>
          </cell>
          <cell r="L287">
            <v>15</v>
          </cell>
          <cell r="M287">
            <v>30</v>
          </cell>
        </row>
        <row r="288">
          <cell r="B288" t="str">
            <v>NMAX155 FI ABS</v>
          </cell>
          <cell r="C288" t="str">
            <v>OLD MODEL CODE</v>
          </cell>
          <cell r="D288" t="str">
            <v>YAMAHA</v>
          </cell>
          <cell r="E288" t="str">
            <v>NMAX B6H4 ABS (MATTE BLACK)</v>
          </cell>
          <cell r="F288" t="str">
            <v>SCOOTER</v>
          </cell>
          <cell r="G288">
            <v>147312</v>
          </cell>
          <cell r="H288">
            <v>45</v>
          </cell>
          <cell r="I288">
            <v>30</v>
          </cell>
          <cell r="J288">
            <v>90</v>
          </cell>
          <cell r="K288">
            <v>15</v>
          </cell>
          <cell r="L288">
            <v>15</v>
          </cell>
          <cell r="M288">
            <v>30</v>
          </cell>
        </row>
        <row r="289">
          <cell r="B289" t="str">
            <v>NMAX155 FI ABS</v>
          </cell>
          <cell r="C289" t="str">
            <v>OLD MODEL CODE</v>
          </cell>
          <cell r="D289" t="str">
            <v>YAMAHA</v>
          </cell>
          <cell r="E289" t="str">
            <v>NMAX B6H4 ABS (MATTE RED)</v>
          </cell>
          <cell r="F289" t="str">
            <v>SCOOTER</v>
          </cell>
          <cell r="G289">
            <v>147312</v>
          </cell>
          <cell r="H289">
            <v>45</v>
          </cell>
          <cell r="I289">
            <v>30</v>
          </cell>
          <cell r="J289">
            <v>90</v>
          </cell>
          <cell r="K289">
            <v>15</v>
          </cell>
          <cell r="L289">
            <v>15</v>
          </cell>
          <cell r="M289">
            <v>30</v>
          </cell>
        </row>
        <row r="290">
          <cell r="B290" t="str">
            <v>NMAX155 FI ABS</v>
          </cell>
          <cell r="C290" t="str">
            <v>OLD MODEL CODE</v>
          </cell>
          <cell r="D290" t="str">
            <v>YAMAHA</v>
          </cell>
          <cell r="E290" t="str">
            <v>NMAX B6H4 ABS (MATTE GREEN)</v>
          </cell>
          <cell r="F290" t="str">
            <v>SCOOTER</v>
          </cell>
          <cell r="G290">
            <v>147312</v>
          </cell>
          <cell r="H290">
            <v>45</v>
          </cell>
          <cell r="I290">
            <v>30</v>
          </cell>
          <cell r="J290">
            <v>90</v>
          </cell>
          <cell r="K290">
            <v>15</v>
          </cell>
          <cell r="L290">
            <v>15</v>
          </cell>
          <cell r="M290">
            <v>30</v>
          </cell>
        </row>
        <row r="291">
          <cell r="B291" t="str">
            <v>NMAX155 FI ABS</v>
          </cell>
          <cell r="C291" t="str">
            <v>OLD MODEL CODE</v>
          </cell>
          <cell r="D291" t="str">
            <v>YAMAHA</v>
          </cell>
          <cell r="E291" t="str">
            <v>NMAX ABS BKT1 (MATTE GRAY/MATTE BLACK)</v>
          </cell>
          <cell r="F291" t="str">
            <v>SCOOTER</v>
          </cell>
          <cell r="G291">
            <v>147312</v>
          </cell>
          <cell r="H291">
            <v>45</v>
          </cell>
          <cell r="I291">
            <v>30</v>
          </cell>
          <cell r="J291">
            <v>90</v>
          </cell>
          <cell r="K291">
            <v>15</v>
          </cell>
          <cell r="L291">
            <v>15</v>
          </cell>
          <cell r="M291">
            <v>30</v>
          </cell>
        </row>
        <row r="292">
          <cell r="B292" t="str">
            <v>NMAX155 FI ABS</v>
          </cell>
          <cell r="C292" t="str">
            <v>OLD MODEL CODE</v>
          </cell>
          <cell r="D292" t="str">
            <v>YAMAHA</v>
          </cell>
          <cell r="E292" t="str">
            <v>NMAX ABS BKT1 (MATTE DARK GRAY/BLACK)</v>
          </cell>
          <cell r="F292" t="str">
            <v>SCOOTER</v>
          </cell>
          <cell r="G292">
            <v>147312</v>
          </cell>
          <cell r="H292">
            <v>45</v>
          </cell>
          <cell r="I292">
            <v>30</v>
          </cell>
          <cell r="J292">
            <v>90</v>
          </cell>
          <cell r="K292">
            <v>15</v>
          </cell>
          <cell r="L292">
            <v>15</v>
          </cell>
          <cell r="M292">
            <v>30</v>
          </cell>
        </row>
        <row r="293">
          <cell r="B293" t="str">
            <v>NMAX155 FI ABS</v>
          </cell>
          <cell r="C293" t="str">
            <v>OLD MODEL CODE</v>
          </cell>
          <cell r="D293" t="str">
            <v>YAMAHA</v>
          </cell>
          <cell r="E293" t="str">
            <v>NMAX ABS BKT1 (GRAY/BLACK)</v>
          </cell>
          <cell r="F293" t="str">
            <v>SCOOTER</v>
          </cell>
          <cell r="G293">
            <v>147312</v>
          </cell>
          <cell r="H293">
            <v>45</v>
          </cell>
          <cell r="I293">
            <v>30</v>
          </cell>
          <cell r="J293">
            <v>90</v>
          </cell>
          <cell r="K293">
            <v>15</v>
          </cell>
          <cell r="L293">
            <v>15</v>
          </cell>
          <cell r="M293">
            <v>30</v>
          </cell>
        </row>
        <row r="294">
          <cell r="B294" t="str">
            <v>NMAX155 FI ABS</v>
          </cell>
          <cell r="C294"/>
          <cell r="D294" t="str">
            <v>YAMAHA</v>
          </cell>
          <cell r="E294" t="str">
            <v>NMAX ABS BKT2 (MATTE DARK GRAY/ BLACK)</v>
          </cell>
          <cell r="F294" t="str">
            <v>SCOOTER</v>
          </cell>
          <cell r="G294">
            <v>147312</v>
          </cell>
          <cell r="H294">
            <v>45</v>
          </cell>
          <cell r="I294">
            <v>30</v>
          </cell>
          <cell r="J294">
            <v>90</v>
          </cell>
          <cell r="K294">
            <v>15</v>
          </cell>
          <cell r="L294">
            <v>15</v>
          </cell>
          <cell r="M294">
            <v>30</v>
          </cell>
        </row>
        <row r="295">
          <cell r="B295" t="str">
            <v>NMAX155 FI ABS</v>
          </cell>
          <cell r="C295"/>
          <cell r="D295" t="str">
            <v>YAMAHA</v>
          </cell>
          <cell r="E295" t="str">
            <v>NMAX ABS BKT2 (GRAY/ BLACK)</v>
          </cell>
          <cell r="F295" t="str">
            <v>SCOOTER</v>
          </cell>
          <cell r="G295">
            <v>147312</v>
          </cell>
          <cell r="H295">
            <v>45</v>
          </cell>
          <cell r="I295">
            <v>30</v>
          </cell>
          <cell r="J295">
            <v>90</v>
          </cell>
          <cell r="K295">
            <v>15</v>
          </cell>
          <cell r="L295">
            <v>15</v>
          </cell>
          <cell r="M295">
            <v>30</v>
          </cell>
        </row>
        <row r="296">
          <cell r="B296" t="str">
            <v>NMAX155 FI ABS</v>
          </cell>
          <cell r="C296"/>
          <cell r="D296" t="str">
            <v>YAMAHA</v>
          </cell>
          <cell r="E296" t="str">
            <v>NMAX ABS BKT2 (SILVER/ MATTE BLACK)</v>
          </cell>
          <cell r="F296" t="str">
            <v>SCOOTER</v>
          </cell>
          <cell r="G296">
            <v>147312</v>
          </cell>
          <cell r="H296">
            <v>45</v>
          </cell>
          <cell r="I296">
            <v>30</v>
          </cell>
          <cell r="J296">
            <v>90</v>
          </cell>
          <cell r="K296">
            <v>15</v>
          </cell>
          <cell r="L296">
            <v>15</v>
          </cell>
          <cell r="M296">
            <v>30</v>
          </cell>
        </row>
        <row r="297">
          <cell r="B297" t="str">
            <v>NMAX155 FI ABS</v>
          </cell>
          <cell r="C297"/>
          <cell r="D297" t="str">
            <v>YAMAHA</v>
          </cell>
          <cell r="E297" t="str">
            <v>NMAX ABS BKT2 (MATTE GREEN/ BLACK)</v>
          </cell>
          <cell r="F297" t="str">
            <v>SCOOTER</v>
          </cell>
          <cell r="G297">
            <v>147312</v>
          </cell>
          <cell r="H297">
            <v>45</v>
          </cell>
          <cell r="I297">
            <v>30</v>
          </cell>
          <cell r="J297">
            <v>90</v>
          </cell>
          <cell r="K297">
            <v>15</v>
          </cell>
          <cell r="L297">
            <v>15</v>
          </cell>
          <cell r="M297">
            <v>30</v>
          </cell>
        </row>
        <row r="298">
          <cell r="B298" t="str">
            <v>NMAX155 FI ABS</v>
          </cell>
          <cell r="C298"/>
          <cell r="D298" t="str">
            <v>YAMAHA</v>
          </cell>
          <cell r="E298" t="str">
            <v>NMAX ABS BKT4 (SILVER/MATTE BLACK)</v>
          </cell>
          <cell r="F298" t="str">
            <v>SCOOTER</v>
          </cell>
          <cell r="G298">
            <v>147312</v>
          </cell>
          <cell r="H298">
            <v>45</v>
          </cell>
          <cell r="I298">
            <v>30</v>
          </cell>
          <cell r="J298">
            <v>90</v>
          </cell>
          <cell r="K298">
            <v>15</v>
          </cell>
          <cell r="L298">
            <v>15</v>
          </cell>
          <cell r="M298">
            <v>30</v>
          </cell>
        </row>
        <row r="299">
          <cell r="B299" t="str">
            <v>NMAX155 FI ABS</v>
          </cell>
          <cell r="C299"/>
          <cell r="D299" t="str">
            <v>YAMAHA</v>
          </cell>
          <cell r="E299" t="str">
            <v>NMAX ABS BKT4 (MATTE DARK GRAY/BLACK)</v>
          </cell>
          <cell r="F299" t="str">
            <v>SCOOTER</v>
          </cell>
          <cell r="G299">
            <v>147312</v>
          </cell>
          <cell r="H299">
            <v>45</v>
          </cell>
          <cell r="I299">
            <v>30</v>
          </cell>
          <cell r="J299">
            <v>90</v>
          </cell>
          <cell r="K299">
            <v>15</v>
          </cell>
          <cell r="L299">
            <v>15</v>
          </cell>
          <cell r="M299">
            <v>30</v>
          </cell>
        </row>
        <row r="300">
          <cell r="B300" t="str">
            <v>NMAX155 FI ABS</v>
          </cell>
          <cell r="C300"/>
          <cell r="D300" t="str">
            <v>YAMAHA</v>
          </cell>
          <cell r="E300" t="str">
            <v>NMAX ABS BKT3 (MATTE GREEN/BLACK)</v>
          </cell>
          <cell r="F300" t="str">
            <v>SCOOTER</v>
          </cell>
          <cell r="G300">
            <v>147312</v>
          </cell>
          <cell r="H300">
            <v>45</v>
          </cell>
          <cell r="I300">
            <v>30</v>
          </cell>
          <cell r="J300">
            <v>90</v>
          </cell>
          <cell r="K300">
            <v>15</v>
          </cell>
          <cell r="L300">
            <v>15</v>
          </cell>
          <cell r="M300">
            <v>30</v>
          </cell>
        </row>
        <row r="301">
          <cell r="B301" t="str">
            <v>NMAX155 FI ABS</v>
          </cell>
          <cell r="C301"/>
          <cell r="D301" t="str">
            <v>YAMAHA</v>
          </cell>
          <cell r="E301" t="str">
            <v>NMAX ABS BKT3 (DARK BLUE/MATTE BLACK)</v>
          </cell>
          <cell r="F301" t="str">
            <v>SCOOTER</v>
          </cell>
          <cell r="G301">
            <v>147312</v>
          </cell>
          <cell r="H301">
            <v>45</v>
          </cell>
          <cell r="I301">
            <v>30</v>
          </cell>
          <cell r="J301">
            <v>90</v>
          </cell>
          <cell r="K301">
            <v>15</v>
          </cell>
          <cell r="L301">
            <v>15</v>
          </cell>
          <cell r="M301">
            <v>30</v>
          </cell>
        </row>
        <row r="302">
          <cell r="B302" t="str">
            <v>NMAX155 FI ABS</v>
          </cell>
          <cell r="C302"/>
          <cell r="D302" t="str">
            <v>YAMAHA</v>
          </cell>
          <cell r="E302" t="str">
            <v>NMAX ABS BKT3 (MATTE DARK GRAY/BLACK)</v>
          </cell>
          <cell r="F302" t="str">
            <v>SCOOTER</v>
          </cell>
          <cell r="G302">
            <v>147312</v>
          </cell>
          <cell r="H302">
            <v>45</v>
          </cell>
          <cell r="I302">
            <v>30</v>
          </cell>
          <cell r="J302">
            <v>90</v>
          </cell>
          <cell r="K302">
            <v>15</v>
          </cell>
          <cell r="L302">
            <v>15</v>
          </cell>
          <cell r="M302">
            <v>30</v>
          </cell>
        </row>
        <row r="303">
          <cell r="B303" t="str">
            <v>NMAX155 FI ABS</v>
          </cell>
          <cell r="C303"/>
          <cell r="D303" t="str">
            <v>YAMAHA</v>
          </cell>
          <cell r="E303" t="str">
            <v>NMAX ABS BKT3 (SILVER/MATTE BLACK)</v>
          </cell>
          <cell r="F303" t="str">
            <v>SCOOTER</v>
          </cell>
          <cell r="G303">
            <v>147312</v>
          </cell>
          <cell r="H303">
            <v>45</v>
          </cell>
          <cell r="I303">
            <v>30</v>
          </cell>
          <cell r="J303">
            <v>90</v>
          </cell>
          <cell r="K303">
            <v>15</v>
          </cell>
          <cell r="L303">
            <v>15</v>
          </cell>
          <cell r="M303">
            <v>30</v>
          </cell>
        </row>
        <row r="304">
          <cell r="B304" t="str">
            <v>NMAX155 FI ABS</v>
          </cell>
          <cell r="C304"/>
          <cell r="D304" t="str">
            <v>YAMAHA</v>
          </cell>
          <cell r="E304" t="str">
            <v>NMAX ABS BKT3 (MATTE GREEN/BLACK)</v>
          </cell>
          <cell r="F304" t="str">
            <v>SCOOTER</v>
          </cell>
          <cell r="G304">
            <v>147312</v>
          </cell>
          <cell r="H304">
            <v>45</v>
          </cell>
          <cell r="I304">
            <v>30</v>
          </cell>
          <cell r="J304">
            <v>90</v>
          </cell>
          <cell r="K304">
            <v>15</v>
          </cell>
          <cell r="L304">
            <v>15</v>
          </cell>
          <cell r="M304">
            <v>30</v>
          </cell>
        </row>
        <row r="305">
          <cell r="B305" t="str">
            <v>NMAX155 FI ABS</v>
          </cell>
          <cell r="C305"/>
          <cell r="D305" t="str">
            <v>YAMAHA</v>
          </cell>
          <cell r="E305" t="str">
            <v>NMAX ABS BKT3 (DARK BLUE/MATTE BLACK)</v>
          </cell>
          <cell r="F305" t="str">
            <v>SCOOTER</v>
          </cell>
          <cell r="G305">
            <v>147312</v>
          </cell>
          <cell r="H305">
            <v>45</v>
          </cell>
          <cell r="I305">
            <v>30</v>
          </cell>
          <cell r="J305">
            <v>90</v>
          </cell>
          <cell r="K305">
            <v>15</v>
          </cell>
          <cell r="L305">
            <v>15</v>
          </cell>
          <cell r="M305">
            <v>30</v>
          </cell>
        </row>
        <row r="306">
          <cell r="B306" t="str">
            <v>PCX160 ABS</v>
          </cell>
          <cell r="C306" t="str">
            <v>OLD MODEL CODE</v>
          </cell>
          <cell r="D306" t="str">
            <v>HONDA</v>
          </cell>
          <cell r="E306" t="str">
            <v>WW150AK PCX150 (RED)</v>
          </cell>
          <cell r="F306" t="str">
            <v>SCOOTER</v>
          </cell>
          <cell r="G306">
            <v>142758</v>
          </cell>
          <cell r="H306">
            <v>45</v>
          </cell>
          <cell r="I306">
            <v>30</v>
          </cell>
          <cell r="J306">
            <v>90</v>
          </cell>
          <cell r="K306">
            <v>15</v>
          </cell>
          <cell r="L306">
            <v>15</v>
          </cell>
          <cell r="M306">
            <v>30</v>
          </cell>
        </row>
        <row r="307">
          <cell r="B307" t="str">
            <v>PCX160 ABS</v>
          </cell>
          <cell r="C307" t="str">
            <v>OLD MODEL CODE</v>
          </cell>
          <cell r="D307" t="str">
            <v>HONDA</v>
          </cell>
          <cell r="E307" t="str">
            <v>WW150AL PCX150 (BLACK METTALIC)</v>
          </cell>
          <cell r="F307" t="str">
            <v>SCOOTER</v>
          </cell>
          <cell r="G307">
            <v>142758</v>
          </cell>
          <cell r="H307">
            <v>45</v>
          </cell>
          <cell r="I307">
            <v>30</v>
          </cell>
          <cell r="J307">
            <v>90</v>
          </cell>
          <cell r="K307">
            <v>15</v>
          </cell>
          <cell r="L307">
            <v>15</v>
          </cell>
          <cell r="M307">
            <v>30</v>
          </cell>
        </row>
        <row r="308">
          <cell r="B308" t="str">
            <v>PCX160 ABS</v>
          </cell>
          <cell r="C308" t="str">
            <v>OLD MODEL CODE</v>
          </cell>
          <cell r="D308" t="str">
            <v>HONDA</v>
          </cell>
          <cell r="E308" t="str">
            <v>WW150AL PCX150 (WHITE)</v>
          </cell>
          <cell r="F308" t="str">
            <v>SCOOTER</v>
          </cell>
          <cell r="G308">
            <v>142758</v>
          </cell>
          <cell r="H308">
            <v>45</v>
          </cell>
          <cell r="I308">
            <v>30</v>
          </cell>
          <cell r="J308">
            <v>90</v>
          </cell>
          <cell r="K308">
            <v>15</v>
          </cell>
          <cell r="L308">
            <v>15</v>
          </cell>
          <cell r="M308">
            <v>30</v>
          </cell>
        </row>
        <row r="309">
          <cell r="B309" t="str">
            <v>PCX160 ABS</v>
          </cell>
          <cell r="C309"/>
          <cell r="D309" t="str">
            <v>HONDA</v>
          </cell>
          <cell r="E309" t="str">
            <v>WW150AM PCX160 ABS VARIANT(BLACK)</v>
          </cell>
          <cell r="F309" t="str">
            <v>SCOOTER</v>
          </cell>
          <cell r="G309">
            <v>142758</v>
          </cell>
          <cell r="H309">
            <v>45</v>
          </cell>
          <cell r="I309">
            <v>30</v>
          </cell>
          <cell r="J309">
            <v>90</v>
          </cell>
          <cell r="K309">
            <v>15</v>
          </cell>
          <cell r="L309">
            <v>15</v>
          </cell>
          <cell r="M309">
            <v>30</v>
          </cell>
        </row>
        <row r="310">
          <cell r="B310" t="str">
            <v>PCX160 ABS</v>
          </cell>
          <cell r="C310"/>
          <cell r="D310" t="str">
            <v>HONDA</v>
          </cell>
          <cell r="E310" t="str">
            <v>WW150AM PCX160 ABS VARIANT(WHITE)</v>
          </cell>
          <cell r="F310" t="str">
            <v>SCOOTER</v>
          </cell>
          <cell r="G310">
            <v>142758</v>
          </cell>
          <cell r="H310">
            <v>45</v>
          </cell>
          <cell r="I310">
            <v>30</v>
          </cell>
          <cell r="J310">
            <v>90</v>
          </cell>
          <cell r="K310">
            <v>15</v>
          </cell>
          <cell r="L310">
            <v>15</v>
          </cell>
          <cell r="M310">
            <v>30</v>
          </cell>
        </row>
        <row r="311">
          <cell r="B311" t="str">
            <v>PCX160 ABS</v>
          </cell>
          <cell r="C311"/>
          <cell r="D311" t="str">
            <v>HONDA</v>
          </cell>
          <cell r="E311" t="str">
            <v>WW160AP PCX160 ABS BM</v>
          </cell>
          <cell r="F311" t="str">
            <v>SCOOTER</v>
          </cell>
          <cell r="G311">
            <v>142758</v>
          </cell>
          <cell r="H311">
            <v>45</v>
          </cell>
          <cell r="I311">
            <v>30</v>
          </cell>
          <cell r="J311">
            <v>90</v>
          </cell>
          <cell r="K311">
            <v>15</v>
          </cell>
          <cell r="L311">
            <v>15</v>
          </cell>
          <cell r="M311">
            <v>30</v>
          </cell>
        </row>
        <row r="312">
          <cell r="B312" t="str">
            <v>PCX160 ABS</v>
          </cell>
          <cell r="C312"/>
          <cell r="D312" t="str">
            <v>HONDA</v>
          </cell>
          <cell r="E312" t="str">
            <v>WW160AP PCX160 ABS FW</v>
          </cell>
          <cell r="F312" t="str">
            <v>SCOOTER</v>
          </cell>
          <cell r="G312">
            <v>142758</v>
          </cell>
          <cell r="H312">
            <v>45</v>
          </cell>
          <cell r="I312">
            <v>30</v>
          </cell>
          <cell r="J312">
            <v>90</v>
          </cell>
          <cell r="K312">
            <v>15</v>
          </cell>
          <cell r="L312">
            <v>15</v>
          </cell>
          <cell r="M312">
            <v>30</v>
          </cell>
        </row>
        <row r="313">
          <cell r="B313" t="str">
            <v>PCX160 ABS</v>
          </cell>
          <cell r="C313"/>
          <cell r="D313" t="str">
            <v>HONDA</v>
          </cell>
          <cell r="E313" t="str">
            <v>WW160AP PCX160 ABS MSR</v>
          </cell>
          <cell r="F313" t="str">
            <v>SCOOTER</v>
          </cell>
          <cell r="G313">
            <v>142758</v>
          </cell>
          <cell r="H313">
            <v>45</v>
          </cell>
          <cell r="I313">
            <v>30</v>
          </cell>
          <cell r="J313">
            <v>90</v>
          </cell>
          <cell r="K313">
            <v>15</v>
          </cell>
          <cell r="L313">
            <v>15</v>
          </cell>
          <cell r="M313">
            <v>30</v>
          </cell>
        </row>
        <row r="314">
          <cell r="B314" t="str">
            <v>PCX160 CBS</v>
          </cell>
          <cell r="C314"/>
          <cell r="D314" t="str">
            <v>HONDA</v>
          </cell>
          <cell r="E314" t="str">
            <v>WW150M PCX160 CBS VARIANT(WHITE)</v>
          </cell>
          <cell r="F314" t="str">
            <v>SCOOTER</v>
          </cell>
          <cell r="G314">
            <v>126198</v>
          </cell>
          <cell r="H314">
            <v>45</v>
          </cell>
          <cell r="I314">
            <v>30</v>
          </cell>
          <cell r="J314">
            <v>90</v>
          </cell>
          <cell r="K314">
            <v>15</v>
          </cell>
          <cell r="L314">
            <v>15</v>
          </cell>
          <cell r="M314">
            <v>30</v>
          </cell>
        </row>
        <row r="315">
          <cell r="B315" t="str">
            <v>PCX160 CBS</v>
          </cell>
          <cell r="C315"/>
          <cell r="D315" t="str">
            <v>HONDA</v>
          </cell>
          <cell r="E315" t="str">
            <v>WW150M PCX160 CBS VARIANT(GRAY)</v>
          </cell>
          <cell r="F315" t="str">
            <v>SCOOTER</v>
          </cell>
          <cell r="G315">
            <v>126198</v>
          </cell>
          <cell r="H315">
            <v>45</v>
          </cell>
          <cell r="I315">
            <v>30</v>
          </cell>
          <cell r="J315">
            <v>90</v>
          </cell>
          <cell r="K315">
            <v>15</v>
          </cell>
          <cell r="L315">
            <v>15</v>
          </cell>
          <cell r="M315">
            <v>30</v>
          </cell>
        </row>
        <row r="316">
          <cell r="B316" t="str">
            <v>PCX160 CBS</v>
          </cell>
          <cell r="C316"/>
          <cell r="D316" t="str">
            <v>HONDA</v>
          </cell>
          <cell r="E316" t="str">
            <v>WW160P PCX160 CBS ABM</v>
          </cell>
          <cell r="F316" t="str">
            <v>SCOOTER</v>
          </cell>
          <cell r="G316">
            <v>126198</v>
          </cell>
          <cell r="H316">
            <v>45</v>
          </cell>
          <cell r="I316">
            <v>30</v>
          </cell>
          <cell r="J316">
            <v>90</v>
          </cell>
          <cell r="K316">
            <v>15</v>
          </cell>
          <cell r="L316">
            <v>15</v>
          </cell>
          <cell r="M316">
            <v>30</v>
          </cell>
        </row>
        <row r="317">
          <cell r="B317" t="str">
            <v>PCX160 CBS</v>
          </cell>
          <cell r="C317"/>
          <cell r="D317" t="str">
            <v>HONDA</v>
          </cell>
          <cell r="E317" t="str">
            <v>WW160P PCX160 CBS FW</v>
          </cell>
          <cell r="F317" t="str">
            <v>SCOOTER</v>
          </cell>
          <cell r="G317">
            <v>126198</v>
          </cell>
          <cell r="H317">
            <v>45</v>
          </cell>
          <cell r="I317">
            <v>30</v>
          </cell>
          <cell r="J317">
            <v>90</v>
          </cell>
          <cell r="K317">
            <v>15</v>
          </cell>
          <cell r="L317">
            <v>15</v>
          </cell>
          <cell r="M317">
            <v>30</v>
          </cell>
        </row>
        <row r="318">
          <cell r="B318" t="str">
            <v>RAIDER J CROSSOVER</v>
          </cell>
          <cell r="C318"/>
          <cell r="D318" t="str">
            <v>SUZUKI</v>
          </cell>
          <cell r="E318" t="str">
            <v>FJ110LB2 ( BYELLOW)</v>
          </cell>
          <cell r="F318" t="str">
            <v>UNDERBONE</v>
          </cell>
          <cell r="G318">
            <v>69667</v>
          </cell>
          <cell r="H318">
            <v>45</v>
          </cell>
          <cell r="I318">
            <v>30</v>
          </cell>
          <cell r="J318">
            <v>90</v>
          </cell>
          <cell r="K318">
            <v>15</v>
          </cell>
          <cell r="L318">
            <v>15</v>
          </cell>
          <cell r="M318">
            <v>30</v>
          </cell>
        </row>
        <row r="319">
          <cell r="B319" t="str">
            <v>RAIDER J CROSSOVER</v>
          </cell>
          <cell r="C319"/>
          <cell r="D319" t="str">
            <v>SUZUKI</v>
          </cell>
          <cell r="E319" t="str">
            <v>FJ110LB2 ( BBLUE)</v>
          </cell>
          <cell r="F319" t="str">
            <v>UNDERBONE</v>
          </cell>
          <cell r="G319">
            <v>69667</v>
          </cell>
          <cell r="H319">
            <v>45</v>
          </cell>
          <cell r="I319">
            <v>30</v>
          </cell>
          <cell r="J319">
            <v>90</v>
          </cell>
          <cell r="K319">
            <v>15</v>
          </cell>
          <cell r="L319">
            <v>15</v>
          </cell>
          <cell r="M319">
            <v>30</v>
          </cell>
        </row>
        <row r="320">
          <cell r="B320" t="str">
            <v>RAIDER J CROSSOVER</v>
          </cell>
          <cell r="C320"/>
          <cell r="D320" t="str">
            <v>SUZUKI</v>
          </cell>
          <cell r="E320" t="str">
            <v>FJ110LB2 (BBLACK)</v>
          </cell>
          <cell r="F320" t="str">
            <v>UNDERBONE</v>
          </cell>
          <cell r="G320">
            <v>69667</v>
          </cell>
          <cell r="H320">
            <v>45</v>
          </cell>
          <cell r="I320">
            <v>30</v>
          </cell>
          <cell r="J320">
            <v>90</v>
          </cell>
          <cell r="K320">
            <v>15</v>
          </cell>
          <cell r="L320">
            <v>15</v>
          </cell>
          <cell r="M320">
            <v>30</v>
          </cell>
        </row>
        <row r="321">
          <cell r="B321" t="str">
            <v>RAIDER J CROSSOVER</v>
          </cell>
          <cell r="C321"/>
          <cell r="D321" t="str">
            <v>SUZUKI</v>
          </cell>
          <cell r="E321" t="str">
            <v>FJ110LB2 (BRED)</v>
          </cell>
          <cell r="F321" t="str">
            <v>UNDERBONE</v>
          </cell>
          <cell r="G321">
            <v>69667</v>
          </cell>
          <cell r="H321">
            <v>45</v>
          </cell>
          <cell r="I321">
            <v>30</v>
          </cell>
          <cell r="J321">
            <v>90</v>
          </cell>
          <cell r="K321">
            <v>15</v>
          </cell>
          <cell r="L321">
            <v>15</v>
          </cell>
          <cell r="M321">
            <v>30</v>
          </cell>
        </row>
        <row r="322">
          <cell r="B322" t="str">
            <v>RAIDER150 CARB</v>
          </cell>
          <cell r="C322" t="str">
            <v>OLD MODEL CODE</v>
          </cell>
          <cell r="D322" t="str">
            <v>SUZUKI</v>
          </cell>
          <cell r="E322" t="str">
            <v>FU150CD3 RAIDER R 150(BLACK/GOLD)</v>
          </cell>
          <cell r="F322" t="str">
            <v>UNDERBONE</v>
          </cell>
          <cell r="G322">
            <v>104077</v>
          </cell>
          <cell r="H322">
            <v>45</v>
          </cell>
          <cell r="I322">
            <v>30</v>
          </cell>
          <cell r="J322">
            <v>90</v>
          </cell>
          <cell r="K322">
            <v>15</v>
          </cell>
          <cell r="L322">
            <v>15</v>
          </cell>
          <cell r="M322">
            <v>30</v>
          </cell>
        </row>
        <row r="323">
          <cell r="B323" t="str">
            <v>RAIDER150 CARB</v>
          </cell>
          <cell r="C323" t="str">
            <v>OLD MODEL CODE</v>
          </cell>
          <cell r="D323" t="str">
            <v>SUZUKI</v>
          </cell>
          <cell r="E323" t="str">
            <v>FU150CD3 RAIDER R 150(BLACK/RED)</v>
          </cell>
          <cell r="F323" t="str">
            <v>UNDERBONE</v>
          </cell>
          <cell r="G323">
            <v>104077</v>
          </cell>
          <cell r="H323">
            <v>45</v>
          </cell>
          <cell r="I323">
            <v>30</v>
          </cell>
          <cell r="J323">
            <v>90</v>
          </cell>
          <cell r="K323">
            <v>15</v>
          </cell>
          <cell r="L323">
            <v>15</v>
          </cell>
          <cell r="M323">
            <v>30</v>
          </cell>
        </row>
        <row r="324">
          <cell r="B324" t="str">
            <v>RAIDER150 CARB</v>
          </cell>
          <cell r="C324" t="str">
            <v>OLD MODEL CODE</v>
          </cell>
          <cell r="D324" t="str">
            <v>SUZUKI</v>
          </cell>
          <cell r="E324" t="str">
            <v>FU150CD3 RAIDER R 150(S.D.C.YELLOW/N.T.BLACK)</v>
          </cell>
          <cell r="F324" t="str">
            <v>UNDERBONE</v>
          </cell>
          <cell r="G324">
            <v>104077</v>
          </cell>
          <cell r="H324">
            <v>45</v>
          </cell>
          <cell r="I324">
            <v>30</v>
          </cell>
          <cell r="J324">
            <v>90</v>
          </cell>
          <cell r="K324">
            <v>15</v>
          </cell>
          <cell r="L324">
            <v>15</v>
          </cell>
          <cell r="M324">
            <v>30</v>
          </cell>
        </row>
        <row r="325">
          <cell r="B325" t="str">
            <v>RAIDER150 CARB</v>
          </cell>
          <cell r="C325" t="str">
            <v>OLD MODEL CODE</v>
          </cell>
          <cell r="D325" t="str">
            <v>SUZUKI</v>
          </cell>
          <cell r="E325" t="str">
            <v>FU150DX3 RAIDER 150(MET. TRITON BLUE)</v>
          </cell>
          <cell r="F325" t="str">
            <v>UNDERBONE</v>
          </cell>
          <cell r="G325">
            <v>104077</v>
          </cell>
          <cell r="H325">
            <v>45</v>
          </cell>
          <cell r="I325">
            <v>30</v>
          </cell>
          <cell r="J325">
            <v>90</v>
          </cell>
          <cell r="K325">
            <v>15</v>
          </cell>
          <cell r="L325">
            <v>15</v>
          </cell>
          <cell r="M325">
            <v>30</v>
          </cell>
        </row>
        <row r="326">
          <cell r="B326" t="str">
            <v>RAIDER150 CARB</v>
          </cell>
          <cell r="C326"/>
          <cell r="D326" t="str">
            <v>SUZUKI</v>
          </cell>
          <cell r="E326" t="str">
            <v>FU150CD3 RAIDER R 150(MATTE BLACK)</v>
          </cell>
          <cell r="F326" t="str">
            <v>UNDERBONE</v>
          </cell>
          <cell r="G326">
            <v>104077</v>
          </cell>
          <cell r="H326">
            <v>45</v>
          </cell>
          <cell r="I326">
            <v>30</v>
          </cell>
          <cell r="J326">
            <v>90</v>
          </cell>
          <cell r="K326">
            <v>15</v>
          </cell>
          <cell r="L326">
            <v>15</v>
          </cell>
          <cell r="M326">
            <v>30</v>
          </cell>
        </row>
        <row r="327">
          <cell r="B327" t="str">
            <v>RAIDER150 CARB</v>
          </cell>
          <cell r="C327" t="str">
            <v>OLD MODEL CODE</v>
          </cell>
          <cell r="D327" t="str">
            <v>SUZUKI</v>
          </cell>
          <cell r="E327" t="str">
            <v>FU150DX3 CS (MATTE GRAY)</v>
          </cell>
          <cell r="F327" t="str">
            <v>UNDERBONE</v>
          </cell>
          <cell r="G327">
            <v>104077</v>
          </cell>
          <cell r="H327">
            <v>45</v>
          </cell>
          <cell r="I327">
            <v>30</v>
          </cell>
          <cell r="J327">
            <v>90</v>
          </cell>
          <cell r="K327">
            <v>15</v>
          </cell>
          <cell r="L327">
            <v>15</v>
          </cell>
          <cell r="M327">
            <v>30</v>
          </cell>
        </row>
        <row r="328">
          <cell r="B328" t="str">
            <v>RAIDER150 CARB</v>
          </cell>
          <cell r="C328" t="str">
            <v>OLD MODEL CODE</v>
          </cell>
          <cell r="D328" t="str">
            <v>SUZUKI</v>
          </cell>
          <cell r="E328" t="str">
            <v>FU150DX3 CS (MATTE BLACK)</v>
          </cell>
          <cell r="F328" t="str">
            <v>UNDERBONE</v>
          </cell>
          <cell r="G328">
            <v>104077</v>
          </cell>
          <cell r="H328">
            <v>45</v>
          </cell>
          <cell r="I328">
            <v>30</v>
          </cell>
          <cell r="J328">
            <v>90</v>
          </cell>
          <cell r="K328">
            <v>15</v>
          </cell>
          <cell r="L328">
            <v>15</v>
          </cell>
          <cell r="M328">
            <v>30</v>
          </cell>
        </row>
        <row r="329">
          <cell r="B329" t="str">
            <v>RAIDER150 CARB</v>
          </cell>
          <cell r="C329" t="str">
            <v>OLD MODEL CODE</v>
          </cell>
          <cell r="D329" t="str">
            <v>SUZUKI</v>
          </cell>
          <cell r="E329" t="str">
            <v>FU150DY3(BLUE)</v>
          </cell>
          <cell r="F329" t="str">
            <v>UNDERBONE</v>
          </cell>
          <cell r="G329">
            <v>104077</v>
          </cell>
          <cell r="H329">
            <v>45</v>
          </cell>
          <cell r="I329">
            <v>30</v>
          </cell>
          <cell r="J329">
            <v>90</v>
          </cell>
          <cell r="K329">
            <v>15</v>
          </cell>
          <cell r="L329">
            <v>15</v>
          </cell>
          <cell r="M329">
            <v>30</v>
          </cell>
        </row>
        <row r="330">
          <cell r="B330" t="str">
            <v>RAIDER150 CARB</v>
          </cell>
          <cell r="C330" t="str">
            <v>OLD MODEL CODE</v>
          </cell>
          <cell r="D330" t="str">
            <v>SUZUKI</v>
          </cell>
          <cell r="E330" t="str">
            <v>FU150CD3 RAIDER R 150(JACKAL GREEN)</v>
          </cell>
          <cell r="F330" t="str">
            <v>UNDERBONE</v>
          </cell>
          <cell r="G330">
            <v>104077</v>
          </cell>
          <cell r="H330">
            <v>45</v>
          </cell>
          <cell r="I330">
            <v>30</v>
          </cell>
          <cell r="J330">
            <v>90</v>
          </cell>
          <cell r="K330">
            <v>15</v>
          </cell>
          <cell r="L330">
            <v>15</v>
          </cell>
          <cell r="M330">
            <v>30</v>
          </cell>
        </row>
        <row r="331">
          <cell r="B331" t="str">
            <v>RAIDER150 CARB</v>
          </cell>
          <cell r="C331" t="str">
            <v>OLD MODEL CODE</v>
          </cell>
          <cell r="D331" t="str">
            <v>SUZUKI</v>
          </cell>
          <cell r="E331" t="str">
            <v>FU150CD3 RAIDER R 150(BLACK)</v>
          </cell>
          <cell r="F331" t="str">
            <v>UNDERBONE</v>
          </cell>
          <cell r="G331">
            <v>104077</v>
          </cell>
          <cell r="H331">
            <v>45</v>
          </cell>
          <cell r="I331">
            <v>30</v>
          </cell>
          <cell r="J331">
            <v>90</v>
          </cell>
          <cell r="K331">
            <v>15</v>
          </cell>
          <cell r="L331">
            <v>15</v>
          </cell>
          <cell r="M331">
            <v>30</v>
          </cell>
        </row>
        <row r="332">
          <cell r="B332" t="str">
            <v>RAIDER150 CARB</v>
          </cell>
          <cell r="C332" t="str">
            <v>OLD MODEL CODE</v>
          </cell>
          <cell r="D332" t="str">
            <v>SUZUKI</v>
          </cell>
          <cell r="E332" t="str">
            <v>FU150CD3 RAIDER R 150(BLACK)</v>
          </cell>
          <cell r="F332" t="str">
            <v>UNDERBONE</v>
          </cell>
          <cell r="G332">
            <v>104077</v>
          </cell>
          <cell r="H332">
            <v>45</v>
          </cell>
          <cell r="I332">
            <v>30</v>
          </cell>
          <cell r="J332">
            <v>90</v>
          </cell>
          <cell r="K332">
            <v>15</v>
          </cell>
          <cell r="L332">
            <v>15</v>
          </cell>
          <cell r="M332">
            <v>30</v>
          </cell>
        </row>
        <row r="333">
          <cell r="B333" t="str">
            <v>RAIDER150 CARB</v>
          </cell>
          <cell r="C333" t="str">
            <v>OLD MODEL CODE</v>
          </cell>
          <cell r="D333" t="str">
            <v>SUZUKI</v>
          </cell>
          <cell r="E333" t="str">
            <v>FU150CD3-BCBLACK RAIDER R 150(BLACK)</v>
          </cell>
          <cell r="F333" t="str">
            <v>UNDERBONE</v>
          </cell>
          <cell r="G333">
            <v>104077</v>
          </cell>
          <cell r="H333">
            <v>45</v>
          </cell>
          <cell r="I333">
            <v>30</v>
          </cell>
          <cell r="J333">
            <v>90</v>
          </cell>
          <cell r="K333">
            <v>15</v>
          </cell>
          <cell r="L333">
            <v>15</v>
          </cell>
          <cell r="M333">
            <v>30</v>
          </cell>
        </row>
        <row r="334">
          <cell r="B334" t="str">
            <v>RAIDER150 CARB</v>
          </cell>
          <cell r="C334"/>
          <cell r="D334" t="str">
            <v>SUZUKI</v>
          </cell>
          <cell r="E334" t="str">
            <v>FU150CD3-CBLKR RAIDER R 150(BLACK)</v>
          </cell>
          <cell r="F334" t="str">
            <v>UNDERBONE</v>
          </cell>
          <cell r="G334">
            <v>104077</v>
          </cell>
          <cell r="H334">
            <v>45</v>
          </cell>
          <cell r="I334">
            <v>30</v>
          </cell>
          <cell r="J334">
            <v>90</v>
          </cell>
          <cell r="K334">
            <v>15</v>
          </cell>
          <cell r="L334">
            <v>15</v>
          </cell>
          <cell r="M334">
            <v>30</v>
          </cell>
        </row>
        <row r="335">
          <cell r="B335" t="str">
            <v>RAIDER150 CARB</v>
          </cell>
          <cell r="C335"/>
          <cell r="D335" t="str">
            <v>SUZUKI</v>
          </cell>
          <cell r="E335" t="str">
            <v>FU150CD3-CBKGRN RAIDER R 150(BLACK)</v>
          </cell>
          <cell r="F335" t="str">
            <v>UNDERBONE</v>
          </cell>
          <cell r="G335">
            <v>104077</v>
          </cell>
          <cell r="H335">
            <v>45</v>
          </cell>
          <cell r="I335">
            <v>30</v>
          </cell>
          <cell r="J335">
            <v>90</v>
          </cell>
          <cell r="K335">
            <v>15</v>
          </cell>
          <cell r="L335">
            <v>15</v>
          </cell>
          <cell r="M335">
            <v>30</v>
          </cell>
        </row>
        <row r="336">
          <cell r="B336" t="str">
            <v>RAIDER150 CARB</v>
          </cell>
          <cell r="C336"/>
          <cell r="D336" t="str">
            <v>SUZUKI</v>
          </cell>
          <cell r="E336" t="str">
            <v>FU150 DY3 RAIDER R(BLUE)</v>
          </cell>
          <cell r="F336" t="str">
            <v>UNDERBONE</v>
          </cell>
          <cell r="G336">
            <v>104077</v>
          </cell>
          <cell r="H336">
            <v>45</v>
          </cell>
          <cell r="I336">
            <v>30</v>
          </cell>
          <cell r="J336">
            <v>90</v>
          </cell>
          <cell r="K336">
            <v>15</v>
          </cell>
          <cell r="L336">
            <v>15</v>
          </cell>
          <cell r="M336">
            <v>30</v>
          </cell>
        </row>
        <row r="337">
          <cell r="B337" t="str">
            <v>RAIDER150 CARB</v>
          </cell>
          <cell r="C337"/>
          <cell r="D337" t="str">
            <v>SUZUKI</v>
          </cell>
          <cell r="E337" t="str">
            <v>FU150CD3-7RED RAIDER R 150</v>
          </cell>
          <cell r="F337" t="str">
            <v>UNDERBONE</v>
          </cell>
          <cell r="G337">
            <v>104077</v>
          </cell>
          <cell r="H337">
            <v>45</v>
          </cell>
          <cell r="I337">
            <v>30</v>
          </cell>
          <cell r="J337">
            <v>90</v>
          </cell>
          <cell r="K337">
            <v>15</v>
          </cell>
          <cell r="L337">
            <v>15</v>
          </cell>
          <cell r="M337">
            <v>30</v>
          </cell>
        </row>
        <row r="338">
          <cell r="B338" t="str">
            <v>RAIDER150 CARB</v>
          </cell>
          <cell r="C338"/>
          <cell r="D338" t="str">
            <v>SUZUKI</v>
          </cell>
          <cell r="E338" t="str">
            <v>FU150CD3-7BLACK RAIDER R 150</v>
          </cell>
          <cell r="F338" t="str">
            <v>UNDERBONE</v>
          </cell>
          <cell r="G338">
            <v>104077</v>
          </cell>
          <cell r="H338">
            <v>45</v>
          </cell>
          <cell r="I338">
            <v>30</v>
          </cell>
          <cell r="J338">
            <v>90</v>
          </cell>
          <cell r="K338">
            <v>15</v>
          </cell>
          <cell r="L338">
            <v>15</v>
          </cell>
          <cell r="M338">
            <v>30</v>
          </cell>
        </row>
        <row r="339">
          <cell r="B339" t="str">
            <v>RAIDER150 CARB</v>
          </cell>
          <cell r="C339"/>
          <cell r="D339" t="str">
            <v>SUZUKI</v>
          </cell>
          <cell r="E339" t="str">
            <v>FU150CD3-7GREEN RAIDER R 150</v>
          </cell>
          <cell r="F339" t="str">
            <v>UNDERBONE</v>
          </cell>
          <cell r="G339">
            <v>104077</v>
          </cell>
          <cell r="H339">
            <v>45</v>
          </cell>
          <cell r="I339">
            <v>30</v>
          </cell>
          <cell r="J339">
            <v>90</v>
          </cell>
          <cell r="K339">
            <v>15</v>
          </cell>
          <cell r="L339">
            <v>15</v>
          </cell>
          <cell r="M339">
            <v>30</v>
          </cell>
        </row>
        <row r="340">
          <cell r="B340" t="str">
            <v>ROUSER NS125</v>
          </cell>
          <cell r="C340" t="str">
            <v>OLD MODEL CODE</v>
          </cell>
          <cell r="D340" t="str">
            <v>KAWASAKI</v>
          </cell>
          <cell r="E340" t="str">
            <v>ROUSER NS125 (BLACK)</v>
          </cell>
          <cell r="F340" t="str">
            <v>UNDERBONE</v>
          </cell>
          <cell r="G340">
            <v>73158</v>
          </cell>
          <cell r="H340">
            <v>45</v>
          </cell>
          <cell r="I340">
            <v>30</v>
          </cell>
          <cell r="J340">
            <v>90</v>
          </cell>
          <cell r="K340">
            <v>15</v>
          </cell>
          <cell r="L340">
            <v>15</v>
          </cell>
          <cell r="M340">
            <v>30</v>
          </cell>
        </row>
        <row r="341">
          <cell r="B341" t="str">
            <v>ROUSER NS125</v>
          </cell>
          <cell r="C341" t="str">
            <v>OLD MODEL CODE</v>
          </cell>
          <cell r="D341" t="str">
            <v>KAWASAKI</v>
          </cell>
          <cell r="E341" t="str">
            <v>ROUSER NS125 (YELLOW</v>
          </cell>
          <cell r="F341" t="str">
            <v>UNDERBONE</v>
          </cell>
          <cell r="G341">
            <v>73158</v>
          </cell>
          <cell r="H341">
            <v>45</v>
          </cell>
          <cell r="I341">
            <v>30</v>
          </cell>
          <cell r="J341">
            <v>90</v>
          </cell>
          <cell r="K341">
            <v>15</v>
          </cell>
          <cell r="L341">
            <v>15</v>
          </cell>
          <cell r="M341">
            <v>30</v>
          </cell>
        </row>
        <row r="342">
          <cell r="B342" t="str">
            <v>ROUSER NS125</v>
          </cell>
          <cell r="C342"/>
          <cell r="D342" t="str">
            <v>KAWASAKI</v>
          </cell>
          <cell r="E342" t="str">
            <v>ROUSER NS125AA (BLACK)</v>
          </cell>
          <cell r="F342" t="str">
            <v>UNDERBONE</v>
          </cell>
          <cell r="G342">
            <v>73158</v>
          </cell>
          <cell r="H342">
            <v>45</v>
          </cell>
          <cell r="I342">
            <v>30</v>
          </cell>
          <cell r="J342">
            <v>90</v>
          </cell>
          <cell r="K342">
            <v>15</v>
          </cell>
          <cell r="L342">
            <v>15</v>
          </cell>
          <cell r="M342">
            <v>30</v>
          </cell>
        </row>
        <row r="343">
          <cell r="B343" t="str">
            <v>ROUSER NS125</v>
          </cell>
          <cell r="C343"/>
          <cell r="D343" t="str">
            <v>KAWASAKI</v>
          </cell>
          <cell r="E343" t="str">
            <v>ROUSER NS125AA (YELLOW)</v>
          </cell>
          <cell r="F343" t="str">
            <v>UNDERBONE</v>
          </cell>
          <cell r="G343">
            <v>73158</v>
          </cell>
          <cell r="H343">
            <v>45</v>
          </cell>
          <cell r="I343">
            <v>30</v>
          </cell>
          <cell r="J343">
            <v>90</v>
          </cell>
          <cell r="K343">
            <v>15</v>
          </cell>
          <cell r="L343">
            <v>15</v>
          </cell>
          <cell r="M343">
            <v>30</v>
          </cell>
        </row>
        <row r="344">
          <cell r="B344" t="str">
            <v>SKYDRIVE CROSSOVER</v>
          </cell>
          <cell r="C344"/>
          <cell r="D344" t="str">
            <v>SUZUKI</v>
          </cell>
          <cell r="E344" t="str">
            <v>UX110NER SKYDRIVE CROSSOVER (BLACK)</v>
          </cell>
          <cell r="F344" t="str">
            <v>SCOOTER</v>
          </cell>
          <cell r="G344">
            <v>70037</v>
          </cell>
          <cell r="H344">
            <v>45</v>
          </cell>
          <cell r="I344">
            <v>30</v>
          </cell>
          <cell r="J344">
            <v>90</v>
          </cell>
          <cell r="K344">
            <v>15</v>
          </cell>
          <cell r="L344">
            <v>15</v>
          </cell>
          <cell r="M344">
            <v>30</v>
          </cell>
        </row>
        <row r="345">
          <cell r="B345" t="str">
            <v>SKYDRIVE CROSSOVER</v>
          </cell>
          <cell r="C345"/>
          <cell r="D345" t="str">
            <v>SUZUKI</v>
          </cell>
          <cell r="E345" t="str">
            <v>UX110NER SKYDRIVE CROSSOVER (RED)</v>
          </cell>
          <cell r="F345" t="str">
            <v>SCOOTER</v>
          </cell>
          <cell r="G345">
            <v>70037</v>
          </cell>
          <cell r="H345">
            <v>45</v>
          </cell>
          <cell r="I345">
            <v>30</v>
          </cell>
          <cell r="J345">
            <v>90</v>
          </cell>
          <cell r="K345">
            <v>15</v>
          </cell>
          <cell r="L345">
            <v>15</v>
          </cell>
          <cell r="M345">
            <v>30</v>
          </cell>
        </row>
        <row r="346">
          <cell r="B346" t="str">
            <v>SKYDRIVE CROSSOVER</v>
          </cell>
          <cell r="C346"/>
          <cell r="D346" t="str">
            <v>SUZUKI</v>
          </cell>
          <cell r="E346" t="str">
            <v>UX110NER SKYDRIVE CROSSOVER (YELLOW)</v>
          </cell>
          <cell r="F346" t="str">
            <v>SCOOTER</v>
          </cell>
          <cell r="G346">
            <v>70037</v>
          </cell>
          <cell r="H346">
            <v>45</v>
          </cell>
          <cell r="I346">
            <v>30</v>
          </cell>
          <cell r="J346">
            <v>90</v>
          </cell>
          <cell r="K346">
            <v>15</v>
          </cell>
          <cell r="L346">
            <v>15</v>
          </cell>
          <cell r="M346">
            <v>30</v>
          </cell>
        </row>
        <row r="347">
          <cell r="B347" t="str">
            <v>SKYDRIVE CROSSOVER</v>
          </cell>
          <cell r="C347"/>
          <cell r="D347" t="str">
            <v>SUZUKI</v>
          </cell>
          <cell r="E347" t="str">
            <v>UX110NER SKYDRIVE CROSSOVER (BLUE)</v>
          </cell>
          <cell r="F347" t="str">
            <v>SCOOTER</v>
          </cell>
          <cell r="G347">
            <v>70037</v>
          </cell>
          <cell r="H347">
            <v>45</v>
          </cell>
          <cell r="I347">
            <v>30</v>
          </cell>
          <cell r="J347">
            <v>90</v>
          </cell>
          <cell r="K347">
            <v>15</v>
          </cell>
          <cell r="L347">
            <v>15</v>
          </cell>
          <cell r="M347">
            <v>30</v>
          </cell>
        </row>
        <row r="348">
          <cell r="B348" t="str">
            <v>SKYDRIVE SPORT</v>
          </cell>
          <cell r="C348"/>
          <cell r="D348" t="str">
            <v>SUZUKI</v>
          </cell>
          <cell r="E348" t="str">
            <v>UX110NE (PINK)</v>
          </cell>
          <cell r="F348" t="str">
            <v>SCOOTER</v>
          </cell>
          <cell r="G348">
            <v>68177</v>
          </cell>
          <cell r="H348">
            <v>45</v>
          </cell>
          <cell r="I348">
            <v>30</v>
          </cell>
          <cell r="J348">
            <v>90</v>
          </cell>
          <cell r="K348">
            <v>15</v>
          </cell>
          <cell r="L348">
            <v>15</v>
          </cell>
          <cell r="M348">
            <v>30</v>
          </cell>
        </row>
        <row r="349">
          <cell r="B349" t="str">
            <v>SKYDRIVE SPORT</v>
          </cell>
          <cell r="C349"/>
          <cell r="D349" t="str">
            <v>SUZUKI</v>
          </cell>
          <cell r="E349" t="str">
            <v>UX110NE (BLACK)</v>
          </cell>
          <cell r="F349" t="str">
            <v>SCOOTER</v>
          </cell>
          <cell r="G349">
            <v>68177</v>
          </cell>
          <cell r="H349">
            <v>45</v>
          </cell>
          <cell r="I349">
            <v>30</v>
          </cell>
          <cell r="J349">
            <v>90</v>
          </cell>
          <cell r="K349">
            <v>15</v>
          </cell>
          <cell r="L349">
            <v>15</v>
          </cell>
          <cell r="M349">
            <v>30</v>
          </cell>
        </row>
        <row r="350">
          <cell r="B350" t="str">
            <v>SKYDRIVE SPORT</v>
          </cell>
          <cell r="C350"/>
          <cell r="D350" t="str">
            <v>SUZUKI</v>
          </cell>
          <cell r="E350" t="str">
            <v>UX110NE (MATTE SILVER)</v>
          </cell>
          <cell r="F350" t="str">
            <v>SCOOTER</v>
          </cell>
          <cell r="G350">
            <v>68177</v>
          </cell>
          <cell r="H350">
            <v>45</v>
          </cell>
          <cell r="I350">
            <v>30</v>
          </cell>
          <cell r="J350">
            <v>90</v>
          </cell>
          <cell r="K350">
            <v>15</v>
          </cell>
          <cell r="L350">
            <v>15</v>
          </cell>
          <cell r="M350">
            <v>30</v>
          </cell>
        </row>
        <row r="351">
          <cell r="B351" t="str">
            <v>SKYDRIVE SPORT</v>
          </cell>
          <cell r="C351"/>
          <cell r="D351" t="str">
            <v>SUZUKI</v>
          </cell>
          <cell r="E351" t="str">
            <v>UX110NE (BLUE)</v>
          </cell>
          <cell r="F351" t="str">
            <v>SCOOTER</v>
          </cell>
          <cell r="G351">
            <v>68177</v>
          </cell>
          <cell r="H351">
            <v>45</v>
          </cell>
          <cell r="I351">
            <v>30</v>
          </cell>
          <cell r="J351">
            <v>90</v>
          </cell>
          <cell r="K351">
            <v>15</v>
          </cell>
          <cell r="L351">
            <v>15</v>
          </cell>
          <cell r="M351">
            <v>30</v>
          </cell>
        </row>
        <row r="352">
          <cell r="B352" t="str">
            <v>SKYDRIVE SPORT</v>
          </cell>
          <cell r="C352"/>
          <cell r="D352" t="str">
            <v>SUZUKI</v>
          </cell>
          <cell r="E352" t="str">
            <v>UX110NE (MATTE BLACK)</v>
          </cell>
          <cell r="F352" t="str">
            <v>SCOOTER</v>
          </cell>
          <cell r="G352">
            <v>68177</v>
          </cell>
          <cell r="H352">
            <v>45</v>
          </cell>
          <cell r="I352">
            <v>30</v>
          </cell>
          <cell r="J352">
            <v>90</v>
          </cell>
          <cell r="K352">
            <v>15</v>
          </cell>
          <cell r="L352">
            <v>15</v>
          </cell>
          <cell r="M352">
            <v>30</v>
          </cell>
        </row>
        <row r="353">
          <cell r="B353" t="str">
            <v>SKYDRIVE SPORT</v>
          </cell>
          <cell r="C353"/>
          <cell r="D353" t="str">
            <v>SUZUKI</v>
          </cell>
          <cell r="E353" t="str">
            <v>UX110NE (GREEN)</v>
          </cell>
          <cell r="F353" t="str">
            <v>SCOOTER</v>
          </cell>
          <cell r="G353">
            <v>68177</v>
          </cell>
          <cell r="H353">
            <v>45</v>
          </cell>
          <cell r="I353">
            <v>30</v>
          </cell>
          <cell r="J353">
            <v>90</v>
          </cell>
          <cell r="K353">
            <v>15</v>
          </cell>
          <cell r="L353">
            <v>15</v>
          </cell>
          <cell r="M353">
            <v>30</v>
          </cell>
        </row>
        <row r="354">
          <cell r="B354" t="str">
            <v>SKYDRIVE SPORT</v>
          </cell>
          <cell r="C354" t="str">
            <v>PHASE OUT</v>
          </cell>
          <cell r="D354" t="str">
            <v>SUZUKI</v>
          </cell>
          <cell r="E354" t="str">
            <v>UX110NZ (MATTE BLACK)</v>
          </cell>
          <cell r="F354" t="str">
            <v>SCOOTER</v>
          </cell>
          <cell r="G354">
            <v>68177</v>
          </cell>
          <cell r="H354">
            <v>45</v>
          </cell>
          <cell r="I354">
            <v>30</v>
          </cell>
          <cell r="J354">
            <v>90</v>
          </cell>
          <cell r="K354">
            <v>15</v>
          </cell>
          <cell r="L354">
            <v>15</v>
          </cell>
          <cell r="M354">
            <v>30</v>
          </cell>
        </row>
        <row r="355">
          <cell r="B355" t="str">
            <v>SKYDRIVE SPORT</v>
          </cell>
          <cell r="C355"/>
          <cell r="D355" t="str">
            <v>SUZUKI</v>
          </cell>
          <cell r="E355" t="str">
            <v>UX110NE-3BLACK (TITAN BLACK)</v>
          </cell>
          <cell r="F355" t="str">
            <v>SCOOTER</v>
          </cell>
          <cell r="G355">
            <v>68177</v>
          </cell>
          <cell r="H355">
            <v>45</v>
          </cell>
          <cell r="I355">
            <v>30</v>
          </cell>
          <cell r="J355">
            <v>90</v>
          </cell>
          <cell r="K355">
            <v>15</v>
          </cell>
          <cell r="L355">
            <v>15</v>
          </cell>
          <cell r="M355">
            <v>30</v>
          </cell>
        </row>
        <row r="356">
          <cell r="B356" t="str">
            <v>SMASH(MAGS)</v>
          </cell>
          <cell r="C356" t="str">
            <v>OLD MODEL CODE</v>
          </cell>
          <cell r="D356" t="str">
            <v>SUZUKI</v>
          </cell>
          <cell r="E356" t="str">
            <v>FW110SD SMASH (MATTE GRAY)</v>
          </cell>
          <cell r="F356" t="str">
            <v>UNDERBONE</v>
          </cell>
          <cell r="G356">
            <v>67342</v>
          </cell>
          <cell r="H356">
            <v>45</v>
          </cell>
          <cell r="I356">
            <v>30</v>
          </cell>
          <cell r="J356">
            <v>90</v>
          </cell>
          <cell r="K356">
            <v>15</v>
          </cell>
          <cell r="L356">
            <v>15</v>
          </cell>
          <cell r="M356">
            <v>30</v>
          </cell>
        </row>
        <row r="357">
          <cell r="B357" t="str">
            <v>SMASH(MAGS)</v>
          </cell>
          <cell r="C357" t="str">
            <v>OLD MODEL CODE</v>
          </cell>
          <cell r="D357" t="str">
            <v>SUZUKI</v>
          </cell>
          <cell r="E357" t="str">
            <v>FW110SD SMASH (BLUE)</v>
          </cell>
          <cell r="F357" t="str">
            <v>UNDERBONE</v>
          </cell>
          <cell r="G357">
            <v>67342</v>
          </cell>
          <cell r="H357">
            <v>45</v>
          </cell>
          <cell r="I357">
            <v>30</v>
          </cell>
          <cell r="J357">
            <v>90</v>
          </cell>
          <cell r="K357">
            <v>15</v>
          </cell>
          <cell r="L357">
            <v>15</v>
          </cell>
          <cell r="M357">
            <v>30</v>
          </cell>
        </row>
        <row r="358">
          <cell r="B358" t="str">
            <v>SMASH(MAGS)</v>
          </cell>
          <cell r="C358"/>
          <cell r="D358" t="str">
            <v>SUZUKI</v>
          </cell>
          <cell r="E358" t="str">
            <v>FW110SC-ABLUE</v>
          </cell>
          <cell r="F358" t="str">
            <v>UNDERBONE</v>
          </cell>
          <cell r="G358">
            <v>67342</v>
          </cell>
          <cell r="H358">
            <v>45</v>
          </cell>
          <cell r="I358">
            <v>30</v>
          </cell>
          <cell r="J358">
            <v>90</v>
          </cell>
          <cell r="K358">
            <v>15</v>
          </cell>
          <cell r="L358">
            <v>15</v>
          </cell>
          <cell r="M358">
            <v>30</v>
          </cell>
        </row>
        <row r="359">
          <cell r="B359" t="str">
            <v>SMASH(MAGS)</v>
          </cell>
          <cell r="C359"/>
          <cell r="D359" t="str">
            <v>SUZUKI</v>
          </cell>
          <cell r="E359" t="str">
            <v>FW110SC-ABLACK</v>
          </cell>
          <cell r="F359" t="str">
            <v>UNDERBONE</v>
          </cell>
          <cell r="G359">
            <v>67342</v>
          </cell>
          <cell r="H359">
            <v>45</v>
          </cell>
          <cell r="I359">
            <v>30</v>
          </cell>
          <cell r="J359">
            <v>90</v>
          </cell>
          <cell r="K359">
            <v>15</v>
          </cell>
          <cell r="L359">
            <v>15</v>
          </cell>
          <cell r="M359">
            <v>30</v>
          </cell>
        </row>
        <row r="360">
          <cell r="B360" t="str">
            <v>SMASH(SPOKE)</v>
          </cell>
          <cell r="C360" t="str">
            <v>OLD MODEL CODE</v>
          </cell>
          <cell r="D360" t="str">
            <v>SUZUKI</v>
          </cell>
          <cell r="E360" t="str">
            <v>FW110TD SMASH(MATTE BLACK)</v>
          </cell>
          <cell r="F360" t="str">
            <v>UNDERBONE</v>
          </cell>
          <cell r="G360">
            <v>62692</v>
          </cell>
          <cell r="H360">
            <v>45</v>
          </cell>
          <cell r="I360">
            <v>30</v>
          </cell>
          <cell r="J360">
            <v>90</v>
          </cell>
          <cell r="K360">
            <v>15</v>
          </cell>
          <cell r="L360">
            <v>15</v>
          </cell>
          <cell r="M360">
            <v>30</v>
          </cell>
        </row>
        <row r="361">
          <cell r="B361" t="str">
            <v>SMASH(SPOKE)</v>
          </cell>
          <cell r="C361" t="str">
            <v>OLD MODEL CODE</v>
          </cell>
          <cell r="D361" t="str">
            <v>SUZUKI</v>
          </cell>
          <cell r="E361" t="str">
            <v>FW110TD SMASH(BLACK)</v>
          </cell>
          <cell r="F361" t="str">
            <v>UNDERBONE</v>
          </cell>
          <cell r="G361">
            <v>62692</v>
          </cell>
          <cell r="H361">
            <v>45</v>
          </cell>
          <cell r="I361">
            <v>30</v>
          </cell>
          <cell r="J361">
            <v>90</v>
          </cell>
          <cell r="K361">
            <v>15</v>
          </cell>
          <cell r="L361">
            <v>15</v>
          </cell>
          <cell r="M361">
            <v>30</v>
          </cell>
        </row>
        <row r="362">
          <cell r="B362" t="str">
            <v>SMASH(SPOKE)</v>
          </cell>
          <cell r="C362" t="str">
            <v>OLD MODEL CODE</v>
          </cell>
          <cell r="D362" t="str">
            <v>SUZUKI</v>
          </cell>
          <cell r="E362" t="str">
            <v>FW110TD SMASH(RED)</v>
          </cell>
          <cell r="F362" t="str">
            <v>UNDERBONE</v>
          </cell>
          <cell r="G362">
            <v>62692</v>
          </cell>
          <cell r="H362">
            <v>45</v>
          </cell>
          <cell r="I362">
            <v>30</v>
          </cell>
          <cell r="J362">
            <v>90</v>
          </cell>
          <cell r="K362">
            <v>15</v>
          </cell>
          <cell r="L362">
            <v>15</v>
          </cell>
          <cell r="M362">
            <v>30</v>
          </cell>
        </row>
        <row r="363">
          <cell r="B363" t="str">
            <v>SMASH(SPOKE)</v>
          </cell>
          <cell r="C363"/>
          <cell r="D363" t="str">
            <v>SUZUKI</v>
          </cell>
          <cell r="E363" t="str">
            <v>FW110D SMASH (BLACK)</v>
          </cell>
          <cell r="F363" t="str">
            <v>UNDERBONE</v>
          </cell>
          <cell r="G363">
            <v>62692</v>
          </cell>
          <cell r="H363">
            <v>45</v>
          </cell>
          <cell r="I363">
            <v>30</v>
          </cell>
          <cell r="J363">
            <v>90</v>
          </cell>
          <cell r="K363">
            <v>15</v>
          </cell>
          <cell r="L363">
            <v>15</v>
          </cell>
          <cell r="M363">
            <v>30</v>
          </cell>
        </row>
        <row r="364">
          <cell r="B364" t="str">
            <v>SMASH(SPOKE)</v>
          </cell>
          <cell r="C364"/>
          <cell r="D364" t="str">
            <v>SUZUKI</v>
          </cell>
          <cell r="E364" t="str">
            <v>FW110D SMASH (PINK)</v>
          </cell>
          <cell r="F364" t="str">
            <v>UNDERBONE</v>
          </cell>
          <cell r="G364">
            <v>62692</v>
          </cell>
          <cell r="H364">
            <v>45</v>
          </cell>
          <cell r="I364">
            <v>30</v>
          </cell>
          <cell r="J364">
            <v>90</v>
          </cell>
          <cell r="K364">
            <v>15</v>
          </cell>
          <cell r="L364">
            <v>15</v>
          </cell>
          <cell r="M364">
            <v>30</v>
          </cell>
        </row>
        <row r="365">
          <cell r="B365" t="str">
            <v>SMASH(SPOKE)</v>
          </cell>
          <cell r="C365"/>
          <cell r="D365" t="str">
            <v>SUZUKI</v>
          </cell>
          <cell r="E365" t="str">
            <v>FW110D SMASH (RED)</v>
          </cell>
          <cell r="F365" t="str">
            <v>UNDERBONE</v>
          </cell>
          <cell r="G365">
            <v>62692</v>
          </cell>
          <cell r="H365">
            <v>45</v>
          </cell>
          <cell r="I365">
            <v>30</v>
          </cell>
          <cell r="J365">
            <v>90</v>
          </cell>
          <cell r="K365">
            <v>15</v>
          </cell>
          <cell r="L365">
            <v>15</v>
          </cell>
          <cell r="M365">
            <v>30</v>
          </cell>
        </row>
        <row r="366">
          <cell r="B366" t="str">
            <v>SMASH(SPOKE)</v>
          </cell>
          <cell r="C366" t="str">
            <v>OLD MODEL CODE</v>
          </cell>
          <cell r="D366" t="str">
            <v>SUZUKI</v>
          </cell>
          <cell r="E366" t="str">
            <v>FW110 SMASH (VIOLET)</v>
          </cell>
          <cell r="F366" t="str">
            <v>UNDERBONE</v>
          </cell>
          <cell r="G366">
            <v>62692</v>
          </cell>
          <cell r="H366">
            <v>45</v>
          </cell>
          <cell r="I366">
            <v>30</v>
          </cell>
          <cell r="J366">
            <v>90</v>
          </cell>
          <cell r="K366">
            <v>15</v>
          </cell>
          <cell r="L366">
            <v>15</v>
          </cell>
          <cell r="M366">
            <v>30</v>
          </cell>
        </row>
        <row r="367">
          <cell r="B367" t="str">
            <v>SMASH(SPOKE)</v>
          </cell>
          <cell r="C367" t="str">
            <v>OLD MODEL CODE</v>
          </cell>
          <cell r="D367" t="str">
            <v>SUZUKI</v>
          </cell>
          <cell r="E367" t="str">
            <v>FW110 SMASH (MATTE BLACK)</v>
          </cell>
          <cell r="F367" t="str">
            <v>UNDERBONE</v>
          </cell>
          <cell r="G367">
            <v>62692</v>
          </cell>
          <cell r="H367">
            <v>45</v>
          </cell>
          <cell r="I367">
            <v>30</v>
          </cell>
          <cell r="J367">
            <v>90</v>
          </cell>
          <cell r="K367">
            <v>15</v>
          </cell>
          <cell r="L367">
            <v>15</v>
          </cell>
          <cell r="M367">
            <v>30</v>
          </cell>
        </row>
        <row r="368">
          <cell r="B368" t="str">
            <v>SMASH(SPOKE)</v>
          </cell>
          <cell r="C368"/>
          <cell r="D368" t="str">
            <v>SUZUKI</v>
          </cell>
          <cell r="E368" t="str">
            <v>FW110D (MATTE BLACK)</v>
          </cell>
          <cell r="F368" t="str">
            <v>UNDERBONE</v>
          </cell>
          <cell r="G368">
            <v>62692</v>
          </cell>
          <cell r="H368">
            <v>45</v>
          </cell>
          <cell r="I368">
            <v>30</v>
          </cell>
          <cell r="J368">
            <v>90</v>
          </cell>
          <cell r="K368">
            <v>15</v>
          </cell>
          <cell r="L368">
            <v>15</v>
          </cell>
          <cell r="M368">
            <v>30</v>
          </cell>
        </row>
        <row r="369">
          <cell r="B369" t="str">
            <v>SMASH(SPOKE)</v>
          </cell>
          <cell r="C369"/>
          <cell r="D369" t="str">
            <v>SUZUKI</v>
          </cell>
          <cell r="E369" t="str">
            <v>FW110D (FRENETIC VIOLET)</v>
          </cell>
          <cell r="F369" t="str">
            <v>UNDERBONE</v>
          </cell>
          <cell r="G369">
            <v>62692</v>
          </cell>
          <cell r="H369">
            <v>45</v>
          </cell>
          <cell r="I369">
            <v>30</v>
          </cell>
          <cell r="J369">
            <v>90</v>
          </cell>
          <cell r="K369">
            <v>15</v>
          </cell>
          <cell r="L369">
            <v>15</v>
          </cell>
          <cell r="M369">
            <v>30</v>
          </cell>
        </row>
        <row r="370">
          <cell r="B370" t="str">
            <v>SMASH(SPOKE)</v>
          </cell>
          <cell r="C370"/>
          <cell r="D370" t="str">
            <v>SUZUKI</v>
          </cell>
          <cell r="E370" t="str">
            <v>FW110D SMASH- HGREEN</v>
          </cell>
          <cell r="F370" t="str">
            <v>UNDERBONE</v>
          </cell>
          <cell r="G370">
            <v>62692</v>
          </cell>
          <cell r="H370">
            <v>45</v>
          </cell>
          <cell r="I370">
            <v>30</v>
          </cell>
          <cell r="J370">
            <v>90</v>
          </cell>
          <cell r="K370">
            <v>15</v>
          </cell>
          <cell r="L370">
            <v>15</v>
          </cell>
          <cell r="M370">
            <v>30</v>
          </cell>
        </row>
        <row r="371">
          <cell r="B371" t="str">
            <v>SMASH(SPOKE)</v>
          </cell>
          <cell r="C371"/>
          <cell r="D371" t="str">
            <v>SUZUKI</v>
          </cell>
          <cell r="E371" t="str">
            <v>FW110D-SMASH IVORY</v>
          </cell>
          <cell r="F371" t="str">
            <v>UNDERBONE</v>
          </cell>
          <cell r="G371">
            <v>62692</v>
          </cell>
          <cell r="H371">
            <v>45</v>
          </cell>
          <cell r="I371">
            <v>30</v>
          </cell>
          <cell r="J371">
            <v>90</v>
          </cell>
          <cell r="K371">
            <v>15</v>
          </cell>
          <cell r="L371">
            <v>15</v>
          </cell>
          <cell r="M371">
            <v>30</v>
          </cell>
        </row>
        <row r="372">
          <cell r="B372" t="str">
            <v>SMASH(SPOKE)</v>
          </cell>
          <cell r="C372"/>
          <cell r="D372" t="str">
            <v>SUZUKI</v>
          </cell>
          <cell r="E372" t="str">
            <v>FW110D-IBLACK SMASH110</v>
          </cell>
          <cell r="F372" t="str">
            <v>UNDERBONE</v>
          </cell>
          <cell r="G372">
            <v>62692</v>
          </cell>
          <cell r="H372">
            <v>45</v>
          </cell>
          <cell r="I372">
            <v>30</v>
          </cell>
          <cell r="J372">
            <v>90</v>
          </cell>
          <cell r="K372">
            <v>15</v>
          </cell>
          <cell r="L372">
            <v>15</v>
          </cell>
          <cell r="M372">
            <v>30</v>
          </cell>
        </row>
        <row r="373">
          <cell r="B373" t="str">
            <v>SMASH(SPOKE)</v>
          </cell>
          <cell r="C373"/>
          <cell r="D373" t="str">
            <v>SUZUKI</v>
          </cell>
          <cell r="E373" t="str">
            <v>FW110D-IPINK SMASH115</v>
          </cell>
          <cell r="F373" t="str">
            <v>UNDERBONE</v>
          </cell>
          <cell r="G373">
            <v>62692</v>
          </cell>
          <cell r="H373">
            <v>45</v>
          </cell>
          <cell r="I373">
            <v>30</v>
          </cell>
          <cell r="J373">
            <v>90</v>
          </cell>
          <cell r="K373">
            <v>15</v>
          </cell>
          <cell r="L373">
            <v>15</v>
          </cell>
          <cell r="M373">
            <v>30</v>
          </cell>
        </row>
        <row r="374">
          <cell r="B374" t="str">
            <v>SMASH(SPOKE)</v>
          </cell>
          <cell r="C374"/>
          <cell r="D374" t="str">
            <v>SUZUKI</v>
          </cell>
          <cell r="E374" t="str">
            <v>FW110D-IIVORY SMASH110</v>
          </cell>
          <cell r="F374" t="str">
            <v>UNDERBONE</v>
          </cell>
          <cell r="G374">
            <v>62692</v>
          </cell>
          <cell r="H374">
            <v>45</v>
          </cell>
          <cell r="I374">
            <v>30</v>
          </cell>
          <cell r="J374">
            <v>90</v>
          </cell>
          <cell r="K374">
            <v>15</v>
          </cell>
          <cell r="L374">
            <v>15</v>
          </cell>
          <cell r="M374">
            <v>30</v>
          </cell>
        </row>
        <row r="375">
          <cell r="B375" t="str">
            <v>SMASH(SPOKE)</v>
          </cell>
          <cell r="C375"/>
          <cell r="D375" t="str">
            <v>SUZUKI</v>
          </cell>
          <cell r="E375" t="str">
            <v>FW110D-IRED SMASH110</v>
          </cell>
          <cell r="F375" t="str">
            <v>UNDERBONE</v>
          </cell>
          <cell r="G375">
            <v>62692</v>
          </cell>
          <cell r="H375">
            <v>45</v>
          </cell>
          <cell r="I375">
            <v>30</v>
          </cell>
          <cell r="J375">
            <v>90</v>
          </cell>
          <cell r="K375">
            <v>15</v>
          </cell>
          <cell r="L375">
            <v>15</v>
          </cell>
          <cell r="M375">
            <v>30</v>
          </cell>
        </row>
        <row r="376">
          <cell r="B376" t="str">
            <v>SMASH(SPOKE)</v>
          </cell>
          <cell r="C376"/>
          <cell r="D376" t="str">
            <v>SUZUKI</v>
          </cell>
          <cell r="E376" t="str">
            <v>FW110D-SMASH GRAY</v>
          </cell>
          <cell r="F376" t="str">
            <v>UNDERBONE</v>
          </cell>
          <cell r="G376">
            <v>62692</v>
          </cell>
          <cell r="H376">
            <v>45</v>
          </cell>
          <cell r="I376">
            <v>30</v>
          </cell>
          <cell r="J376">
            <v>90</v>
          </cell>
          <cell r="K376">
            <v>15</v>
          </cell>
          <cell r="L376">
            <v>15</v>
          </cell>
          <cell r="M376">
            <v>30</v>
          </cell>
        </row>
        <row r="377">
          <cell r="B377" t="str">
            <v>SMASH(SPOKE)</v>
          </cell>
          <cell r="C377"/>
          <cell r="D377" t="str">
            <v>SUZUKI</v>
          </cell>
          <cell r="E377" t="str">
            <v>FW110D SMASH110 (GREEN)</v>
          </cell>
          <cell r="F377" t="str">
            <v>UNDERBONE</v>
          </cell>
          <cell r="G377">
            <v>62692</v>
          </cell>
          <cell r="H377">
            <v>45</v>
          </cell>
          <cell r="I377">
            <v>30</v>
          </cell>
          <cell r="J377">
            <v>90</v>
          </cell>
          <cell r="K377">
            <v>15</v>
          </cell>
          <cell r="L377">
            <v>15</v>
          </cell>
          <cell r="M377">
            <v>30</v>
          </cell>
        </row>
        <row r="378">
          <cell r="B378" t="str">
            <v>SMASH(SPOKE)</v>
          </cell>
          <cell r="C378"/>
          <cell r="D378" t="str">
            <v>SUZUKI</v>
          </cell>
          <cell r="E378" t="str">
            <v>FW110D SMASH (C1IVORY)</v>
          </cell>
          <cell r="F378" t="str">
            <v>UNDERBONE</v>
          </cell>
          <cell r="G378">
            <v>62692</v>
          </cell>
          <cell r="H378">
            <v>45</v>
          </cell>
          <cell r="I378">
            <v>30</v>
          </cell>
          <cell r="J378">
            <v>90</v>
          </cell>
          <cell r="K378">
            <v>15</v>
          </cell>
          <cell r="L378">
            <v>15</v>
          </cell>
          <cell r="M378">
            <v>30</v>
          </cell>
        </row>
        <row r="379">
          <cell r="B379" t="str">
            <v>SMASH(SPOKE)</v>
          </cell>
          <cell r="C379"/>
          <cell r="D379" t="str">
            <v>SUZUKI</v>
          </cell>
          <cell r="E379" t="str">
            <v>FW110D SMASH (C1GREEN)</v>
          </cell>
          <cell r="F379" t="str">
            <v>UNDERBONE</v>
          </cell>
          <cell r="G379">
            <v>62692</v>
          </cell>
          <cell r="H379">
            <v>45</v>
          </cell>
          <cell r="I379">
            <v>30</v>
          </cell>
          <cell r="J379">
            <v>90</v>
          </cell>
          <cell r="K379">
            <v>15</v>
          </cell>
          <cell r="L379">
            <v>15</v>
          </cell>
          <cell r="M379">
            <v>30</v>
          </cell>
        </row>
        <row r="380">
          <cell r="B380" t="str">
            <v>SMASH(SPOKE)</v>
          </cell>
          <cell r="C380"/>
          <cell r="D380" t="str">
            <v>SUZUKI</v>
          </cell>
          <cell r="E380" t="str">
            <v>FW110D SMASH (C1BLACK)</v>
          </cell>
          <cell r="F380" t="str">
            <v>UNDERBONE</v>
          </cell>
          <cell r="G380">
            <v>62692</v>
          </cell>
          <cell r="H380">
            <v>45</v>
          </cell>
          <cell r="I380">
            <v>30</v>
          </cell>
          <cell r="J380">
            <v>90</v>
          </cell>
          <cell r="K380">
            <v>15</v>
          </cell>
          <cell r="L380">
            <v>15</v>
          </cell>
          <cell r="M380">
            <v>30</v>
          </cell>
        </row>
        <row r="381">
          <cell r="B381" t="str">
            <v>SNIPER 155 FI</v>
          </cell>
          <cell r="C381" t="str">
            <v>OLD MODEL CODE</v>
          </cell>
          <cell r="D381" t="str">
            <v>YAMAHA</v>
          </cell>
          <cell r="E381" t="str">
            <v>SNIPER 150 MX B187(MATTE GREEN/M.GRAY)</v>
          </cell>
          <cell r="F381" t="str">
            <v>UNDERBONE</v>
          </cell>
          <cell r="G381">
            <v>117087</v>
          </cell>
          <cell r="H381">
            <v>45</v>
          </cell>
          <cell r="I381">
            <v>30</v>
          </cell>
          <cell r="J381">
            <v>90</v>
          </cell>
          <cell r="K381">
            <v>15</v>
          </cell>
          <cell r="L381">
            <v>15</v>
          </cell>
          <cell r="M381">
            <v>30</v>
          </cell>
        </row>
        <row r="382">
          <cell r="B382" t="str">
            <v>SNIPER 155 FI</v>
          </cell>
          <cell r="C382" t="str">
            <v>OLD MODEL CODE</v>
          </cell>
          <cell r="D382" t="str">
            <v>YAMAHA</v>
          </cell>
          <cell r="E382" t="str">
            <v>SNIPER 150 MX i B187 (BLUE/SILVER)</v>
          </cell>
          <cell r="F382" t="str">
            <v>UNDERBONE</v>
          </cell>
          <cell r="G382">
            <v>117087</v>
          </cell>
          <cell r="H382">
            <v>45</v>
          </cell>
          <cell r="I382">
            <v>30</v>
          </cell>
          <cell r="J382">
            <v>90</v>
          </cell>
          <cell r="K382">
            <v>15</v>
          </cell>
          <cell r="L382">
            <v>15</v>
          </cell>
          <cell r="M382">
            <v>30</v>
          </cell>
        </row>
        <row r="383">
          <cell r="B383" t="str">
            <v>SNIPER 155 FI</v>
          </cell>
          <cell r="C383" t="str">
            <v>OLD MODEL CODE</v>
          </cell>
          <cell r="D383" t="str">
            <v>YAMAHA</v>
          </cell>
          <cell r="E383" t="str">
            <v>SNIPER150 B186 (BLUE/BLACK)</v>
          </cell>
          <cell r="F383" t="str">
            <v>UNDERBONE</v>
          </cell>
          <cell r="G383">
            <v>117087</v>
          </cell>
          <cell r="H383">
            <v>45</v>
          </cell>
          <cell r="I383">
            <v>30</v>
          </cell>
          <cell r="J383">
            <v>90</v>
          </cell>
          <cell r="K383">
            <v>15</v>
          </cell>
          <cell r="L383">
            <v>15</v>
          </cell>
          <cell r="M383">
            <v>30</v>
          </cell>
        </row>
        <row r="384">
          <cell r="B384" t="str">
            <v>SNIPER 155 FI</v>
          </cell>
          <cell r="C384" t="str">
            <v>OLD MODEL CODE</v>
          </cell>
          <cell r="D384" t="str">
            <v>YAMAHA</v>
          </cell>
          <cell r="E384" t="str">
            <v>SNIPER150 B186 (MATTE/BLACK)</v>
          </cell>
          <cell r="F384" t="str">
            <v>UNDERBONE</v>
          </cell>
          <cell r="G384">
            <v>117087</v>
          </cell>
          <cell r="H384">
            <v>45</v>
          </cell>
          <cell r="I384">
            <v>30</v>
          </cell>
          <cell r="J384">
            <v>90</v>
          </cell>
          <cell r="K384">
            <v>15</v>
          </cell>
          <cell r="L384">
            <v>15</v>
          </cell>
          <cell r="M384">
            <v>30</v>
          </cell>
        </row>
        <row r="385">
          <cell r="B385" t="str">
            <v>SNIPER 155 FI</v>
          </cell>
          <cell r="C385" t="str">
            <v>OLD MODEL CODE</v>
          </cell>
          <cell r="D385" t="str">
            <v>YAMAHA</v>
          </cell>
          <cell r="E385" t="str">
            <v>SNIPER150 B186 (MATTE GRAY/YELLOW)</v>
          </cell>
          <cell r="F385" t="str">
            <v>UNDERBONE</v>
          </cell>
          <cell r="G385">
            <v>117087</v>
          </cell>
          <cell r="H385">
            <v>45</v>
          </cell>
          <cell r="I385">
            <v>30</v>
          </cell>
          <cell r="J385">
            <v>90</v>
          </cell>
          <cell r="K385">
            <v>15</v>
          </cell>
          <cell r="L385">
            <v>15</v>
          </cell>
          <cell r="M385">
            <v>30</v>
          </cell>
        </row>
        <row r="386">
          <cell r="B386" t="str">
            <v>SNIPER 155 FI</v>
          </cell>
          <cell r="C386" t="str">
            <v>OLD MODEL CODE</v>
          </cell>
          <cell r="D386" t="str">
            <v>YAMAHA</v>
          </cell>
          <cell r="E386" t="str">
            <v>SNIPER150 B186 (MATTE GREEN/BLACK)</v>
          </cell>
          <cell r="F386" t="str">
            <v>UNDERBONE</v>
          </cell>
          <cell r="G386">
            <v>117087</v>
          </cell>
          <cell r="H386">
            <v>45</v>
          </cell>
          <cell r="I386">
            <v>30</v>
          </cell>
          <cell r="J386">
            <v>90</v>
          </cell>
          <cell r="K386">
            <v>15</v>
          </cell>
          <cell r="L386">
            <v>15</v>
          </cell>
          <cell r="M386">
            <v>30</v>
          </cell>
        </row>
        <row r="387">
          <cell r="B387" t="str">
            <v>SNIPER 155 FI</v>
          </cell>
          <cell r="C387" t="str">
            <v>OLD MODEL CODE</v>
          </cell>
          <cell r="D387" t="str">
            <v>YAMAHA</v>
          </cell>
          <cell r="E387" t="str">
            <v>SNIPER150 B18A (MONSTER ENERGY EDITION)</v>
          </cell>
          <cell r="F387" t="str">
            <v>UNDERBONE</v>
          </cell>
          <cell r="G387">
            <v>117087</v>
          </cell>
          <cell r="H387">
            <v>45</v>
          </cell>
          <cell r="I387">
            <v>30</v>
          </cell>
          <cell r="J387">
            <v>90</v>
          </cell>
          <cell r="K387">
            <v>15</v>
          </cell>
          <cell r="L387">
            <v>15</v>
          </cell>
          <cell r="M387">
            <v>30</v>
          </cell>
        </row>
        <row r="388">
          <cell r="B388" t="str">
            <v>SNIPER 155 FI</v>
          </cell>
          <cell r="C388" t="str">
            <v>OLD MODEL CODE</v>
          </cell>
          <cell r="D388" t="str">
            <v>YAMAHA</v>
          </cell>
          <cell r="E388" t="str">
            <v>SNIPER150 B18B (BLUE)</v>
          </cell>
          <cell r="F388" t="str">
            <v>UNDERBONE</v>
          </cell>
          <cell r="G388">
            <v>117087</v>
          </cell>
          <cell r="H388">
            <v>45</v>
          </cell>
          <cell r="I388">
            <v>30</v>
          </cell>
          <cell r="J388">
            <v>90</v>
          </cell>
          <cell r="K388">
            <v>15</v>
          </cell>
          <cell r="L388">
            <v>15</v>
          </cell>
          <cell r="M388">
            <v>30</v>
          </cell>
        </row>
        <row r="389">
          <cell r="B389" t="str">
            <v>SNIPER 155 FI</v>
          </cell>
          <cell r="C389"/>
          <cell r="D389" t="str">
            <v>YAMAHA</v>
          </cell>
          <cell r="E389" t="str">
            <v>SNIPER155 BAY2 (MATTE GRAY)</v>
          </cell>
          <cell r="F389" t="str">
            <v>UNDERBONE</v>
          </cell>
          <cell r="G389">
            <v>117087</v>
          </cell>
          <cell r="H389">
            <v>45</v>
          </cell>
          <cell r="I389">
            <v>30</v>
          </cell>
          <cell r="J389">
            <v>90</v>
          </cell>
          <cell r="K389">
            <v>15</v>
          </cell>
          <cell r="L389">
            <v>15</v>
          </cell>
          <cell r="M389">
            <v>30</v>
          </cell>
        </row>
        <row r="390">
          <cell r="B390" t="str">
            <v>SNIPER 155 FI</v>
          </cell>
          <cell r="C390"/>
          <cell r="D390" t="str">
            <v>YAMAHA</v>
          </cell>
          <cell r="E390" t="str">
            <v>SNIPER155 BAY2 (MATTE BLACK)</v>
          </cell>
          <cell r="F390" t="str">
            <v>UNDERBONE</v>
          </cell>
          <cell r="G390">
            <v>117087</v>
          </cell>
          <cell r="H390">
            <v>45</v>
          </cell>
          <cell r="I390">
            <v>30</v>
          </cell>
          <cell r="J390">
            <v>90</v>
          </cell>
          <cell r="K390">
            <v>15</v>
          </cell>
          <cell r="L390">
            <v>15</v>
          </cell>
          <cell r="M390">
            <v>30</v>
          </cell>
        </row>
        <row r="391">
          <cell r="B391" t="str">
            <v>SNIPER 155 FI</v>
          </cell>
          <cell r="C391"/>
          <cell r="D391" t="str">
            <v>YAMAHA</v>
          </cell>
          <cell r="E391" t="str">
            <v>SNIPER155 BAY2 (BLUE)</v>
          </cell>
          <cell r="F391" t="str">
            <v>UNDERBONE</v>
          </cell>
          <cell r="G391">
            <v>117087</v>
          </cell>
          <cell r="H391">
            <v>45</v>
          </cell>
          <cell r="I391">
            <v>30</v>
          </cell>
          <cell r="J391">
            <v>90</v>
          </cell>
          <cell r="K391">
            <v>15</v>
          </cell>
          <cell r="L391">
            <v>15</v>
          </cell>
          <cell r="M391">
            <v>30</v>
          </cell>
        </row>
        <row r="392">
          <cell r="B392" t="str">
            <v>SNIPER 155 FI</v>
          </cell>
          <cell r="C392"/>
          <cell r="D392" t="str">
            <v>YAMAHA</v>
          </cell>
          <cell r="E392" t="str">
            <v>SNIPER155 BAY8 (BLUE/ MATTE BLUE)</v>
          </cell>
          <cell r="F392" t="str">
            <v>UNDERBONE</v>
          </cell>
          <cell r="G392">
            <v>117087</v>
          </cell>
          <cell r="H392">
            <v>45</v>
          </cell>
          <cell r="I392">
            <v>30</v>
          </cell>
          <cell r="J392">
            <v>90</v>
          </cell>
          <cell r="K392">
            <v>15</v>
          </cell>
          <cell r="L392">
            <v>15</v>
          </cell>
          <cell r="M392">
            <v>30</v>
          </cell>
        </row>
        <row r="393">
          <cell r="B393" t="str">
            <v>SNIPER 155 FI</v>
          </cell>
          <cell r="C393"/>
          <cell r="D393" t="str">
            <v>YAMAHA</v>
          </cell>
          <cell r="E393" t="str">
            <v>SNIPER155 BAY8 (DARK GRAY)</v>
          </cell>
          <cell r="F393" t="str">
            <v>UNDERBONE</v>
          </cell>
          <cell r="G393">
            <v>117087</v>
          </cell>
          <cell r="H393">
            <v>45</v>
          </cell>
          <cell r="I393">
            <v>30</v>
          </cell>
          <cell r="J393">
            <v>90</v>
          </cell>
          <cell r="K393">
            <v>15</v>
          </cell>
          <cell r="L393">
            <v>15</v>
          </cell>
          <cell r="M393">
            <v>30</v>
          </cell>
        </row>
        <row r="394">
          <cell r="B394" t="str">
            <v>SUPRA GTR</v>
          </cell>
          <cell r="C394"/>
          <cell r="D394" t="str">
            <v>HONDA</v>
          </cell>
          <cell r="E394" t="str">
            <v>FS150FL (BLACK)</v>
          </cell>
          <cell r="F394" t="str">
            <v>UNDERBONE</v>
          </cell>
          <cell r="G394">
            <v>101358</v>
          </cell>
          <cell r="H394">
            <v>45</v>
          </cell>
          <cell r="I394">
            <v>30</v>
          </cell>
          <cell r="J394">
            <v>90</v>
          </cell>
          <cell r="K394">
            <v>15</v>
          </cell>
          <cell r="L394">
            <v>15</v>
          </cell>
          <cell r="M394">
            <v>30</v>
          </cell>
        </row>
        <row r="395">
          <cell r="B395" t="str">
            <v>SUPRA GTR</v>
          </cell>
          <cell r="C395"/>
          <cell r="D395" t="str">
            <v>HONDA</v>
          </cell>
          <cell r="E395" t="str">
            <v>FS150FL (RED/BLACK)</v>
          </cell>
          <cell r="F395" t="str">
            <v>UNDERBONE</v>
          </cell>
          <cell r="G395">
            <v>101358</v>
          </cell>
          <cell r="H395">
            <v>45</v>
          </cell>
          <cell r="I395">
            <v>30</v>
          </cell>
          <cell r="J395">
            <v>90</v>
          </cell>
          <cell r="K395">
            <v>15</v>
          </cell>
          <cell r="L395">
            <v>15</v>
          </cell>
          <cell r="M395">
            <v>30</v>
          </cell>
        </row>
        <row r="396">
          <cell r="B396" t="str">
            <v>TMX ALPHA FI</v>
          </cell>
          <cell r="C396" t="str">
            <v>OLD MODEL CODE</v>
          </cell>
          <cell r="D396" t="str">
            <v>HONDA</v>
          </cell>
          <cell r="E396" t="str">
            <v>CCG125WHF TMX125 ALPHA(RED)</v>
          </cell>
          <cell r="F396" t="str">
            <v>BUSINESS</v>
          </cell>
          <cell r="G396">
            <v>56426</v>
          </cell>
          <cell r="H396">
            <v>45</v>
          </cell>
          <cell r="I396">
            <v>30</v>
          </cell>
          <cell r="J396">
            <v>90</v>
          </cell>
          <cell r="K396">
            <v>15</v>
          </cell>
          <cell r="L396">
            <v>15</v>
          </cell>
          <cell r="M396">
            <v>30</v>
          </cell>
        </row>
        <row r="397">
          <cell r="B397" t="str">
            <v>TMX ALPHA FI</v>
          </cell>
          <cell r="C397" t="str">
            <v>OLD MODEL CODE</v>
          </cell>
          <cell r="D397" t="str">
            <v>HONDA</v>
          </cell>
          <cell r="E397" t="str">
            <v>CCG125WHJ FI TMX125 ALPHA(BLACK)</v>
          </cell>
          <cell r="F397" t="str">
            <v>BUSINESS</v>
          </cell>
          <cell r="G397">
            <v>56426</v>
          </cell>
          <cell r="H397">
            <v>45</v>
          </cell>
          <cell r="I397">
            <v>30</v>
          </cell>
          <cell r="J397">
            <v>90</v>
          </cell>
          <cell r="K397">
            <v>15</v>
          </cell>
          <cell r="L397">
            <v>15</v>
          </cell>
          <cell r="M397">
            <v>30</v>
          </cell>
        </row>
        <row r="398">
          <cell r="B398" t="str">
            <v>TMX ALPHA FI</v>
          </cell>
          <cell r="C398" t="str">
            <v>OLD MODEL CODE</v>
          </cell>
          <cell r="D398" t="str">
            <v>HONDA</v>
          </cell>
          <cell r="E398" t="str">
            <v>CCG125WHJ FI TMX125 ALPHA(BLUE)</v>
          </cell>
          <cell r="F398" t="str">
            <v>BUSINESS</v>
          </cell>
          <cell r="G398">
            <v>56426</v>
          </cell>
          <cell r="H398">
            <v>45</v>
          </cell>
          <cell r="I398">
            <v>30</v>
          </cell>
          <cell r="J398">
            <v>90</v>
          </cell>
          <cell r="K398">
            <v>15</v>
          </cell>
          <cell r="L398">
            <v>15</v>
          </cell>
          <cell r="M398">
            <v>30</v>
          </cell>
        </row>
        <row r="399">
          <cell r="B399" t="str">
            <v>TMX ALPHA FI</v>
          </cell>
          <cell r="C399" t="str">
            <v>OLD MODEL CODE</v>
          </cell>
          <cell r="D399" t="str">
            <v>HONDA</v>
          </cell>
          <cell r="E399" t="str">
            <v>CCG125 WHJ TMX125 (RED)</v>
          </cell>
          <cell r="F399" t="str">
            <v>BUSINESS</v>
          </cell>
          <cell r="G399">
            <v>56426</v>
          </cell>
          <cell r="H399">
            <v>45</v>
          </cell>
          <cell r="I399">
            <v>30</v>
          </cell>
          <cell r="J399">
            <v>90</v>
          </cell>
          <cell r="K399">
            <v>15</v>
          </cell>
          <cell r="L399">
            <v>15</v>
          </cell>
          <cell r="M399">
            <v>30</v>
          </cell>
        </row>
        <row r="400">
          <cell r="B400" t="str">
            <v>TMX ALPHA FI</v>
          </cell>
          <cell r="C400" t="str">
            <v>OLD MODEL CODE</v>
          </cell>
          <cell r="D400" t="str">
            <v>HONDA</v>
          </cell>
          <cell r="E400" t="str">
            <v>CCG125WHJ (BLACK) TMX125 ALPHA NEW</v>
          </cell>
          <cell r="F400" t="str">
            <v>BUSINESS</v>
          </cell>
          <cell r="G400">
            <v>56426</v>
          </cell>
          <cell r="H400">
            <v>45</v>
          </cell>
          <cell r="I400">
            <v>30</v>
          </cell>
          <cell r="J400">
            <v>90</v>
          </cell>
          <cell r="K400">
            <v>15</v>
          </cell>
          <cell r="L400">
            <v>15</v>
          </cell>
          <cell r="M400">
            <v>30</v>
          </cell>
        </row>
        <row r="401">
          <cell r="B401" t="str">
            <v>TMX ALPHA FI</v>
          </cell>
          <cell r="C401" t="str">
            <v>OLD MODEL CODE</v>
          </cell>
          <cell r="D401" t="str">
            <v>HONDA</v>
          </cell>
          <cell r="E401" t="str">
            <v>CCG125WHJ (RED) TMX125 ALPHA NEW</v>
          </cell>
          <cell r="F401" t="str">
            <v>BUSINESS</v>
          </cell>
          <cell r="G401">
            <v>56426</v>
          </cell>
          <cell r="H401">
            <v>45</v>
          </cell>
          <cell r="I401">
            <v>30</v>
          </cell>
          <cell r="J401">
            <v>90</v>
          </cell>
          <cell r="K401">
            <v>15</v>
          </cell>
          <cell r="L401">
            <v>15</v>
          </cell>
          <cell r="M401">
            <v>30</v>
          </cell>
        </row>
        <row r="402">
          <cell r="B402" t="str">
            <v>TMX ALPHA FI</v>
          </cell>
          <cell r="C402" t="str">
            <v>OLD MODEL CODE</v>
          </cell>
          <cell r="D402" t="str">
            <v>HONDA</v>
          </cell>
          <cell r="E402" t="str">
            <v>CCG125WHJ(RED) TMX125 ALPHA</v>
          </cell>
          <cell r="F402" t="str">
            <v>BUSINESS</v>
          </cell>
          <cell r="G402">
            <v>56426</v>
          </cell>
          <cell r="H402">
            <v>45</v>
          </cell>
          <cell r="I402">
            <v>30</v>
          </cell>
          <cell r="J402">
            <v>90</v>
          </cell>
          <cell r="K402">
            <v>15</v>
          </cell>
          <cell r="L402">
            <v>15</v>
          </cell>
          <cell r="M402">
            <v>30</v>
          </cell>
        </row>
        <row r="403">
          <cell r="B403" t="str">
            <v>TMX ALPHA FI</v>
          </cell>
          <cell r="C403"/>
          <cell r="D403" t="str">
            <v>HONDA</v>
          </cell>
          <cell r="E403" t="str">
            <v>CCG125MII ( BLACK)</v>
          </cell>
          <cell r="F403" t="str">
            <v>BUSINESS</v>
          </cell>
          <cell r="G403">
            <v>56426</v>
          </cell>
          <cell r="H403">
            <v>45</v>
          </cell>
          <cell r="I403">
            <v>30</v>
          </cell>
          <cell r="J403">
            <v>90</v>
          </cell>
          <cell r="K403">
            <v>15</v>
          </cell>
          <cell r="L403">
            <v>15</v>
          </cell>
          <cell r="M403">
            <v>30</v>
          </cell>
        </row>
        <row r="404">
          <cell r="B404" t="str">
            <v>TMX ALPHA FI</v>
          </cell>
          <cell r="C404"/>
          <cell r="D404" t="str">
            <v>HONDA</v>
          </cell>
          <cell r="E404" t="str">
            <v>CCG125MII ( RED)</v>
          </cell>
          <cell r="F404" t="str">
            <v>BUSINESS</v>
          </cell>
          <cell r="G404">
            <v>56426</v>
          </cell>
          <cell r="H404">
            <v>45</v>
          </cell>
          <cell r="I404">
            <v>30</v>
          </cell>
          <cell r="J404">
            <v>90</v>
          </cell>
          <cell r="K404">
            <v>15</v>
          </cell>
          <cell r="L404">
            <v>15</v>
          </cell>
          <cell r="M404">
            <v>30</v>
          </cell>
        </row>
        <row r="405">
          <cell r="B405" t="str">
            <v>TMX ALPHA FI</v>
          </cell>
          <cell r="C405"/>
          <cell r="D405" t="str">
            <v>HONDA</v>
          </cell>
          <cell r="E405" t="str">
            <v>CCG125MII ( SILVER)</v>
          </cell>
          <cell r="F405" t="str">
            <v>BUSINESS</v>
          </cell>
          <cell r="G405">
            <v>56426</v>
          </cell>
          <cell r="H405">
            <v>45</v>
          </cell>
          <cell r="I405">
            <v>30</v>
          </cell>
          <cell r="J405">
            <v>90</v>
          </cell>
          <cell r="K405">
            <v>15</v>
          </cell>
          <cell r="L405">
            <v>15</v>
          </cell>
          <cell r="M405">
            <v>30</v>
          </cell>
        </row>
        <row r="406">
          <cell r="B406" t="str">
            <v>TMX150 SUPREMO</v>
          </cell>
          <cell r="C406"/>
          <cell r="D406" t="str">
            <v>HONDA</v>
          </cell>
          <cell r="E406" t="str">
            <v>TMXS2J FI TMX SUPREMO(RED)</v>
          </cell>
          <cell r="F406" t="str">
            <v>BUSINESS</v>
          </cell>
          <cell r="G406">
            <v>76850</v>
          </cell>
          <cell r="H406">
            <v>45</v>
          </cell>
          <cell r="I406">
            <v>30</v>
          </cell>
          <cell r="J406">
            <v>90</v>
          </cell>
          <cell r="K406">
            <v>15</v>
          </cell>
          <cell r="L406">
            <v>15</v>
          </cell>
          <cell r="M406">
            <v>30</v>
          </cell>
        </row>
        <row r="407">
          <cell r="B407" t="str">
            <v>TMX150 SUPREMO</v>
          </cell>
          <cell r="C407"/>
          <cell r="D407" t="str">
            <v>HONDA</v>
          </cell>
          <cell r="E407" t="str">
            <v>TMXS2J FI TMX SUPREMO(BLACK)</v>
          </cell>
          <cell r="F407" t="str">
            <v>BUSINESS</v>
          </cell>
          <cell r="G407">
            <v>76850</v>
          </cell>
          <cell r="H407">
            <v>45</v>
          </cell>
          <cell r="I407">
            <v>30</v>
          </cell>
          <cell r="J407">
            <v>90</v>
          </cell>
          <cell r="K407">
            <v>15</v>
          </cell>
          <cell r="L407">
            <v>15</v>
          </cell>
          <cell r="M407">
            <v>30</v>
          </cell>
        </row>
        <row r="408">
          <cell r="B408" t="str">
            <v>TMX150 SUPREMO</v>
          </cell>
          <cell r="C408"/>
          <cell r="D408" t="str">
            <v>HONDA</v>
          </cell>
          <cell r="E408" t="str">
            <v>GL150R TMX SUPREMO ( BLACK)</v>
          </cell>
          <cell r="F408" t="str">
            <v>BUSINESS</v>
          </cell>
          <cell r="G408">
            <v>76850</v>
          </cell>
          <cell r="H408">
            <v>45</v>
          </cell>
          <cell r="I408">
            <v>30</v>
          </cell>
          <cell r="J408">
            <v>90</v>
          </cell>
          <cell r="K408">
            <v>15</v>
          </cell>
          <cell r="L408">
            <v>15</v>
          </cell>
          <cell r="M408">
            <v>30</v>
          </cell>
        </row>
        <row r="409">
          <cell r="B409" t="str">
            <v>TMX150 SUPREMO</v>
          </cell>
          <cell r="C409"/>
          <cell r="D409" t="str">
            <v>HONDA</v>
          </cell>
          <cell r="E409" t="str">
            <v>GL150R TMX SUPREMO (RED)</v>
          </cell>
          <cell r="F409" t="str">
            <v>BUSINESS</v>
          </cell>
          <cell r="G409">
            <v>76850</v>
          </cell>
          <cell r="H409">
            <v>45</v>
          </cell>
          <cell r="I409">
            <v>30</v>
          </cell>
          <cell r="J409">
            <v>90</v>
          </cell>
          <cell r="K409">
            <v>15</v>
          </cell>
          <cell r="L409">
            <v>15</v>
          </cell>
          <cell r="M409">
            <v>30</v>
          </cell>
        </row>
        <row r="410">
          <cell r="B410" t="str">
            <v>V-STROM 250 SX</v>
          </cell>
          <cell r="C410"/>
          <cell r="D410" t="str">
            <v>SUZUKI</v>
          </cell>
          <cell r="E410" t="str">
            <v>DS250RL 250 V-STROM (BLACK)</v>
          </cell>
          <cell r="F410" t="str">
            <v>UNDERBONE</v>
          </cell>
          <cell r="G410">
            <v>215770</v>
          </cell>
          <cell r="H410">
            <v>45</v>
          </cell>
          <cell r="I410">
            <v>30</v>
          </cell>
          <cell r="J410">
            <v>90</v>
          </cell>
          <cell r="K410">
            <v>15</v>
          </cell>
          <cell r="L410">
            <v>15</v>
          </cell>
          <cell r="M410">
            <v>30</v>
          </cell>
        </row>
        <row r="411">
          <cell r="B411" t="str">
            <v>V-STROM 250 SX</v>
          </cell>
          <cell r="C411"/>
          <cell r="D411" t="str">
            <v>SUZUKI</v>
          </cell>
          <cell r="E411" t="str">
            <v>DS250RL 250 V-STROM (YELLOW)</v>
          </cell>
          <cell r="F411" t="str">
            <v>UNDERBONE</v>
          </cell>
          <cell r="G411">
            <v>215770</v>
          </cell>
          <cell r="H411">
            <v>45</v>
          </cell>
          <cell r="I411">
            <v>30</v>
          </cell>
          <cell r="J411">
            <v>90</v>
          </cell>
          <cell r="K411">
            <v>15</v>
          </cell>
          <cell r="L411">
            <v>15</v>
          </cell>
          <cell r="M411">
            <v>30</v>
          </cell>
        </row>
        <row r="412">
          <cell r="B412" t="str">
            <v>W175</v>
          </cell>
          <cell r="C412"/>
          <cell r="D412" t="str">
            <v>KAWASAKI</v>
          </cell>
          <cell r="E412" t="str">
            <v>BJ175APAAN W175 (GREEN)</v>
          </cell>
          <cell r="F412" t="str">
            <v>BIGBIKE</v>
          </cell>
          <cell r="G412">
            <v>127866</v>
          </cell>
          <cell r="H412">
            <v>45</v>
          </cell>
          <cell r="I412">
            <v>30</v>
          </cell>
          <cell r="J412">
            <v>90</v>
          </cell>
          <cell r="K412">
            <v>15</v>
          </cell>
          <cell r="L412">
            <v>15</v>
          </cell>
          <cell r="M412">
            <v>30</v>
          </cell>
        </row>
        <row r="413">
          <cell r="B413" t="str">
            <v>WAVE RSX (DRUM)</v>
          </cell>
          <cell r="C413"/>
          <cell r="D413" t="str">
            <v>HONDA</v>
          </cell>
          <cell r="E413" t="str">
            <v>AFP110DFP WAVE110 (DRUM) BLUE/BLACK</v>
          </cell>
          <cell r="F413" t="str">
            <v>UNDERBONE</v>
          </cell>
          <cell r="G413">
            <v>61670</v>
          </cell>
          <cell r="H413">
            <v>45</v>
          </cell>
          <cell r="I413">
            <v>30</v>
          </cell>
          <cell r="J413">
            <v>90</v>
          </cell>
          <cell r="K413">
            <v>15</v>
          </cell>
          <cell r="L413">
            <v>15</v>
          </cell>
          <cell r="M413">
            <v>30</v>
          </cell>
        </row>
        <row r="414">
          <cell r="B414" t="str">
            <v>WAVE RSX (DRUM)</v>
          </cell>
          <cell r="C414"/>
          <cell r="D414" t="str">
            <v>HONDA</v>
          </cell>
          <cell r="E414" t="str">
            <v>AFP110DFP WAVE110 (DRUM) SILVER/BLACK</v>
          </cell>
          <cell r="F414" t="str">
            <v>UNDERBONE</v>
          </cell>
          <cell r="G414">
            <v>61670</v>
          </cell>
          <cell r="H414">
            <v>45</v>
          </cell>
          <cell r="I414">
            <v>30</v>
          </cell>
          <cell r="J414">
            <v>90</v>
          </cell>
          <cell r="K414">
            <v>15</v>
          </cell>
          <cell r="L414">
            <v>15</v>
          </cell>
          <cell r="M414">
            <v>30</v>
          </cell>
        </row>
        <row r="415">
          <cell r="B415" t="str">
            <v>WAVE RSX(DISC)</v>
          </cell>
          <cell r="C415"/>
          <cell r="D415" t="str">
            <v>HONDA</v>
          </cell>
          <cell r="E415" t="str">
            <v>AFP110SFP WAVE110(DISK) RED/BLACK</v>
          </cell>
          <cell r="F415" t="str">
            <v>UNDERBONE</v>
          </cell>
          <cell r="G415">
            <v>63510</v>
          </cell>
          <cell r="H415">
            <v>45</v>
          </cell>
          <cell r="I415">
            <v>30</v>
          </cell>
          <cell r="J415">
            <v>90</v>
          </cell>
          <cell r="K415">
            <v>15</v>
          </cell>
          <cell r="L415">
            <v>15</v>
          </cell>
          <cell r="M415">
            <v>30</v>
          </cell>
        </row>
        <row r="416">
          <cell r="B416" t="str">
            <v>WIZARD</v>
          </cell>
          <cell r="C416"/>
          <cell r="D416" t="str">
            <v>SKYGO</v>
          </cell>
          <cell r="E416" t="str">
            <v>SG125-8A WIZARD</v>
          </cell>
          <cell r="F416" t="str">
            <v>BUSINESS</v>
          </cell>
          <cell r="G416">
            <v>35055</v>
          </cell>
          <cell r="H416">
            <v>45</v>
          </cell>
          <cell r="I416">
            <v>30</v>
          </cell>
          <cell r="J416">
            <v>90</v>
          </cell>
          <cell r="K416">
            <v>15</v>
          </cell>
          <cell r="L416">
            <v>15</v>
          </cell>
          <cell r="M416">
            <v>30</v>
          </cell>
        </row>
        <row r="417">
          <cell r="B417" t="str">
            <v>WIZARD</v>
          </cell>
          <cell r="C417"/>
          <cell r="D417" t="str">
            <v>SKYGO</v>
          </cell>
          <cell r="E417" t="str">
            <v>SG125-8A WIZARD</v>
          </cell>
          <cell r="F417" t="str">
            <v>BUSINESS</v>
          </cell>
          <cell r="G417">
            <v>35055</v>
          </cell>
          <cell r="H417">
            <v>45</v>
          </cell>
          <cell r="I417">
            <v>30</v>
          </cell>
          <cell r="J417">
            <v>90</v>
          </cell>
          <cell r="K417">
            <v>15</v>
          </cell>
          <cell r="L417">
            <v>15</v>
          </cell>
          <cell r="M417">
            <v>30</v>
          </cell>
        </row>
        <row r="418">
          <cell r="B418" t="str">
            <v>WIZARD</v>
          </cell>
          <cell r="C418"/>
          <cell r="D418" t="str">
            <v>SKYGO</v>
          </cell>
          <cell r="E418" t="str">
            <v>SG125-8A WIZARD</v>
          </cell>
          <cell r="F418" t="str">
            <v>BUSINESS</v>
          </cell>
          <cell r="G418">
            <v>35055</v>
          </cell>
          <cell r="H418">
            <v>45</v>
          </cell>
          <cell r="I418">
            <v>30</v>
          </cell>
          <cell r="J418">
            <v>90</v>
          </cell>
          <cell r="K418">
            <v>15</v>
          </cell>
          <cell r="L418">
            <v>15</v>
          </cell>
          <cell r="M418">
            <v>30</v>
          </cell>
        </row>
        <row r="419">
          <cell r="B419" t="str">
            <v>WIZARD</v>
          </cell>
          <cell r="C419"/>
          <cell r="D419" t="str">
            <v>SKYGO</v>
          </cell>
          <cell r="E419" t="str">
            <v>SG125-8A WIZARD</v>
          </cell>
          <cell r="F419" t="str">
            <v>BUSINESS</v>
          </cell>
          <cell r="G419">
            <v>35055</v>
          </cell>
          <cell r="H419">
            <v>45</v>
          </cell>
          <cell r="I419">
            <v>30</v>
          </cell>
          <cell r="J419">
            <v>90</v>
          </cell>
          <cell r="K419">
            <v>15</v>
          </cell>
          <cell r="L419">
            <v>15</v>
          </cell>
          <cell r="M419">
            <v>30</v>
          </cell>
        </row>
        <row r="420">
          <cell r="B420" t="str">
            <v>WIZARD</v>
          </cell>
          <cell r="C420"/>
          <cell r="D420" t="str">
            <v>SKYGO</v>
          </cell>
          <cell r="E420" t="str">
            <v>SG125-8A WIZARD</v>
          </cell>
          <cell r="F420" t="str">
            <v>BUSINESS</v>
          </cell>
          <cell r="G420">
            <v>35055</v>
          </cell>
          <cell r="H420">
            <v>45</v>
          </cell>
          <cell r="I420">
            <v>30</v>
          </cell>
          <cell r="J420">
            <v>90</v>
          </cell>
          <cell r="K420">
            <v>15</v>
          </cell>
          <cell r="L420">
            <v>15</v>
          </cell>
          <cell r="M420">
            <v>30</v>
          </cell>
        </row>
        <row r="421">
          <cell r="B421" t="str">
            <v>XMAX 300</v>
          </cell>
          <cell r="C421" t="str">
            <v>OLD MODEL CODE</v>
          </cell>
          <cell r="D421" t="str">
            <v>YAMAHA</v>
          </cell>
          <cell r="E421" t="str">
            <v>XMAX 300-B746 (BRONZE/M-BLACK)</v>
          </cell>
          <cell r="F421" t="str">
            <v>SCOOTER</v>
          </cell>
          <cell r="G421">
            <v>278535</v>
          </cell>
          <cell r="H421">
            <v>45</v>
          </cell>
          <cell r="I421">
            <v>30</v>
          </cell>
          <cell r="J421">
            <v>90</v>
          </cell>
          <cell r="K421">
            <v>15</v>
          </cell>
          <cell r="L421">
            <v>15</v>
          </cell>
          <cell r="M421">
            <v>30</v>
          </cell>
        </row>
        <row r="422">
          <cell r="B422" t="str">
            <v>XMAX 300</v>
          </cell>
          <cell r="C422"/>
          <cell r="D422" t="str">
            <v>YAMAHA</v>
          </cell>
          <cell r="E422" t="str">
            <v>XMAX 300 B5XE (MATTE GREEN/ BLACK)</v>
          </cell>
          <cell r="F422" t="str">
            <v>SCOOTER</v>
          </cell>
          <cell r="G422">
            <v>278535</v>
          </cell>
          <cell r="H422">
            <v>45</v>
          </cell>
          <cell r="I422">
            <v>30</v>
          </cell>
          <cell r="J422">
            <v>90</v>
          </cell>
          <cell r="K422">
            <v>15</v>
          </cell>
          <cell r="L422">
            <v>15</v>
          </cell>
          <cell r="M422">
            <v>30</v>
          </cell>
        </row>
        <row r="423">
          <cell r="B423" t="str">
            <v>XMAX 300</v>
          </cell>
          <cell r="C423"/>
          <cell r="D423" t="str">
            <v>YAMAHA</v>
          </cell>
          <cell r="E423" t="str">
            <v>XMAX BKA5</v>
          </cell>
          <cell r="F423" t="str">
            <v>SCOOTER</v>
          </cell>
          <cell r="G423">
            <v>278535</v>
          </cell>
          <cell r="H423">
            <v>45</v>
          </cell>
          <cell r="I423">
            <v>30</v>
          </cell>
          <cell r="J423">
            <v>90</v>
          </cell>
          <cell r="K423">
            <v>15</v>
          </cell>
          <cell r="L423">
            <v>15</v>
          </cell>
          <cell r="M423">
            <v>30</v>
          </cell>
        </row>
        <row r="424">
          <cell r="B424" t="str">
            <v>XR150</v>
          </cell>
          <cell r="C424"/>
          <cell r="D424" t="str">
            <v>HONDA</v>
          </cell>
          <cell r="E424" t="str">
            <v>XR150 LEKJ XR150L EURO 3 (BLACK)</v>
          </cell>
          <cell r="F424" t="str">
            <v>SPORTS TYPE</v>
          </cell>
          <cell r="G424">
            <v>94330</v>
          </cell>
          <cell r="H424">
            <v>45</v>
          </cell>
          <cell r="I424">
            <v>30</v>
          </cell>
          <cell r="J424">
            <v>90</v>
          </cell>
          <cell r="K424">
            <v>15</v>
          </cell>
          <cell r="L424">
            <v>15</v>
          </cell>
          <cell r="M424">
            <v>30</v>
          </cell>
        </row>
        <row r="425">
          <cell r="B425" t="str">
            <v>XR150</v>
          </cell>
          <cell r="C425"/>
          <cell r="D425" t="str">
            <v>HONDA</v>
          </cell>
          <cell r="E425" t="str">
            <v>XR150 LEKJ XR150L EURO 3 (RED)</v>
          </cell>
          <cell r="F425" t="str">
            <v>SPORTS TYPE</v>
          </cell>
          <cell r="G425">
            <v>94330</v>
          </cell>
          <cell r="H425">
            <v>45</v>
          </cell>
          <cell r="I425">
            <v>30</v>
          </cell>
          <cell r="J425">
            <v>90</v>
          </cell>
          <cell r="K425">
            <v>15</v>
          </cell>
          <cell r="L425">
            <v>15</v>
          </cell>
          <cell r="M425">
            <v>30</v>
          </cell>
        </row>
        <row r="426">
          <cell r="B426" t="str">
            <v>XR150</v>
          </cell>
          <cell r="C426"/>
          <cell r="D426" t="str">
            <v>HONDA</v>
          </cell>
          <cell r="E426" t="str">
            <v>XR150LEKP (BLACK)</v>
          </cell>
          <cell r="F426" t="str">
            <v>SPORTS TYPE</v>
          </cell>
          <cell r="G426">
            <v>94330</v>
          </cell>
          <cell r="H426">
            <v>45</v>
          </cell>
          <cell r="I426">
            <v>30</v>
          </cell>
          <cell r="J426">
            <v>90</v>
          </cell>
          <cell r="K426">
            <v>15</v>
          </cell>
          <cell r="L426">
            <v>15</v>
          </cell>
          <cell r="M426">
            <v>30</v>
          </cell>
        </row>
        <row r="427">
          <cell r="B427" t="str">
            <v>XR150</v>
          </cell>
          <cell r="C427"/>
          <cell r="D427" t="str">
            <v>HONDA</v>
          </cell>
          <cell r="E427" t="str">
            <v>XR150LEKP (RED)</v>
          </cell>
          <cell r="F427" t="str">
            <v>SPORTS TYPE</v>
          </cell>
          <cell r="G427">
            <v>94330</v>
          </cell>
          <cell r="H427">
            <v>45</v>
          </cell>
          <cell r="I427">
            <v>30</v>
          </cell>
          <cell r="J427">
            <v>90</v>
          </cell>
          <cell r="K427">
            <v>15</v>
          </cell>
          <cell r="L427">
            <v>15</v>
          </cell>
          <cell r="M427">
            <v>30</v>
          </cell>
        </row>
        <row r="428">
          <cell r="B428" t="str">
            <v>XR150</v>
          </cell>
          <cell r="C428"/>
          <cell r="D428" t="str">
            <v>HONDA</v>
          </cell>
          <cell r="E428" t="str">
            <v>XR150LEKP (WHITE)</v>
          </cell>
          <cell r="F428" t="str">
            <v>SPORTS TYPE</v>
          </cell>
          <cell r="G428">
            <v>94330</v>
          </cell>
          <cell r="H428">
            <v>45</v>
          </cell>
          <cell r="I428">
            <v>30</v>
          </cell>
          <cell r="J428">
            <v>90</v>
          </cell>
          <cell r="K428">
            <v>15</v>
          </cell>
          <cell r="L428">
            <v>15</v>
          </cell>
          <cell r="M428">
            <v>30</v>
          </cell>
        </row>
        <row r="429">
          <cell r="B429" t="str">
            <v>XRM DUAL SPORTS FI(DS)</v>
          </cell>
          <cell r="C429" t="str">
            <v>OLD MODEL CODE</v>
          </cell>
          <cell r="D429" t="str">
            <v>HONDA</v>
          </cell>
          <cell r="E429" t="str">
            <v>CFT125MSL</v>
          </cell>
          <cell r="F429" t="str">
            <v>UNDERBONE</v>
          </cell>
          <cell r="G429">
            <v>69950</v>
          </cell>
          <cell r="H429">
            <v>45</v>
          </cell>
          <cell r="I429">
            <v>30</v>
          </cell>
          <cell r="J429">
            <v>90</v>
          </cell>
          <cell r="K429">
            <v>15</v>
          </cell>
          <cell r="L429">
            <v>15</v>
          </cell>
          <cell r="M429">
            <v>30</v>
          </cell>
        </row>
        <row r="430">
          <cell r="B430" t="str">
            <v>XRM DUAL SPORTS FI(DS)</v>
          </cell>
          <cell r="C430" t="str">
            <v>OLD MODEL CODE</v>
          </cell>
          <cell r="D430" t="str">
            <v>HONDA</v>
          </cell>
          <cell r="E430" t="str">
            <v>CFT125MSL</v>
          </cell>
          <cell r="F430" t="str">
            <v>UNDERBONE</v>
          </cell>
          <cell r="G430">
            <v>69950</v>
          </cell>
          <cell r="H430">
            <v>45</v>
          </cell>
          <cell r="I430">
            <v>30</v>
          </cell>
          <cell r="J430">
            <v>90</v>
          </cell>
          <cell r="K430">
            <v>15</v>
          </cell>
          <cell r="L430">
            <v>15</v>
          </cell>
          <cell r="M430">
            <v>30</v>
          </cell>
        </row>
        <row r="431">
          <cell r="B431" t="str">
            <v>XRM DUAL SPORTS FI(DS)</v>
          </cell>
          <cell r="C431" t="str">
            <v>OLD MODEL CODE</v>
          </cell>
          <cell r="D431" t="str">
            <v>HONDA</v>
          </cell>
          <cell r="E431" t="str">
            <v>CFT125MSL</v>
          </cell>
          <cell r="F431" t="str">
            <v>UNDERBONE</v>
          </cell>
          <cell r="G431">
            <v>69950</v>
          </cell>
          <cell r="H431">
            <v>45</v>
          </cell>
          <cell r="I431">
            <v>30</v>
          </cell>
          <cell r="J431">
            <v>90</v>
          </cell>
          <cell r="K431">
            <v>15</v>
          </cell>
          <cell r="L431">
            <v>15</v>
          </cell>
          <cell r="M431">
            <v>30</v>
          </cell>
        </row>
        <row r="432">
          <cell r="B432" t="str">
            <v>XRM DUAL SPORTS FI(DS)</v>
          </cell>
          <cell r="C432"/>
          <cell r="D432" t="str">
            <v>HONDA</v>
          </cell>
          <cell r="E432" t="str">
            <v>CFT125MSM XRM 125 DS (Green/Black)</v>
          </cell>
          <cell r="F432" t="str">
            <v>UNDERBONE</v>
          </cell>
          <cell r="G432">
            <v>69950</v>
          </cell>
          <cell r="H432">
            <v>45</v>
          </cell>
          <cell r="I432">
            <v>30</v>
          </cell>
          <cell r="J432">
            <v>90</v>
          </cell>
          <cell r="K432">
            <v>15</v>
          </cell>
          <cell r="L432">
            <v>15</v>
          </cell>
          <cell r="M432">
            <v>30</v>
          </cell>
        </row>
        <row r="433">
          <cell r="B433" t="str">
            <v>XRM DUAL SPORTS FI(DS)</v>
          </cell>
          <cell r="C433"/>
          <cell r="D433" t="str">
            <v>HONDA</v>
          </cell>
          <cell r="E433" t="str">
            <v>CFT125MSM XRM 125 DS (Red/BLACK)</v>
          </cell>
          <cell r="F433" t="str">
            <v>UNDERBONE</v>
          </cell>
          <cell r="G433">
            <v>69950</v>
          </cell>
          <cell r="H433">
            <v>45</v>
          </cell>
          <cell r="I433">
            <v>30</v>
          </cell>
          <cell r="J433">
            <v>90</v>
          </cell>
          <cell r="K433">
            <v>15</v>
          </cell>
          <cell r="L433">
            <v>15</v>
          </cell>
          <cell r="M433">
            <v>30</v>
          </cell>
        </row>
        <row r="434">
          <cell r="B434" t="str">
            <v>XRM DUAL SPORTS FI(DS)</v>
          </cell>
          <cell r="C434"/>
          <cell r="D434" t="str">
            <v>HONDA</v>
          </cell>
          <cell r="E434" t="str">
            <v>CFT125MSM XRM 125 DS (GRAY/BLACK)</v>
          </cell>
          <cell r="F434" t="str">
            <v>UNDERBONE</v>
          </cell>
          <cell r="G434">
            <v>69950</v>
          </cell>
          <cell r="H434">
            <v>45</v>
          </cell>
          <cell r="I434">
            <v>30</v>
          </cell>
          <cell r="J434">
            <v>90</v>
          </cell>
          <cell r="K434">
            <v>15</v>
          </cell>
          <cell r="L434">
            <v>15</v>
          </cell>
          <cell r="M434">
            <v>30</v>
          </cell>
        </row>
        <row r="435">
          <cell r="B435" t="str">
            <v>XRM DUAL SPORTS FI(DS)</v>
          </cell>
          <cell r="C435"/>
          <cell r="D435" t="str">
            <v>HONDA</v>
          </cell>
          <cell r="E435" t="str">
            <v>CFT125MSM XRM 125 DS (BLUE/BLACK)</v>
          </cell>
          <cell r="F435" t="str">
            <v>UNDERBONE</v>
          </cell>
          <cell r="G435">
            <v>69950</v>
          </cell>
          <cell r="H435">
            <v>45</v>
          </cell>
          <cell r="I435">
            <v>30</v>
          </cell>
          <cell r="J435">
            <v>90</v>
          </cell>
          <cell r="K435">
            <v>15</v>
          </cell>
          <cell r="L435">
            <v>15</v>
          </cell>
          <cell r="M435">
            <v>30</v>
          </cell>
        </row>
        <row r="436">
          <cell r="B436" t="str">
            <v>XRM DUAL SPORTS FI(DS)</v>
          </cell>
          <cell r="C436"/>
          <cell r="D436" t="str">
            <v>HONDA</v>
          </cell>
          <cell r="E436" t="str">
            <v>CFT125MSP XRM125 DS (RED/BLACK)</v>
          </cell>
          <cell r="F436" t="str">
            <v>UNDERBONE</v>
          </cell>
          <cell r="G436">
            <v>69950</v>
          </cell>
          <cell r="H436">
            <v>45</v>
          </cell>
          <cell r="I436">
            <v>30</v>
          </cell>
          <cell r="J436">
            <v>90</v>
          </cell>
          <cell r="K436">
            <v>15</v>
          </cell>
          <cell r="L436">
            <v>15</v>
          </cell>
          <cell r="M436">
            <v>30</v>
          </cell>
        </row>
        <row r="437">
          <cell r="B437" t="str">
            <v>XRM DUAL SPORTS FI(DS)</v>
          </cell>
          <cell r="C437"/>
          <cell r="D437" t="str">
            <v>HONDA</v>
          </cell>
          <cell r="E437" t="str">
            <v>CFT125MSP XRM125 DS (GRAY/BLACK)</v>
          </cell>
          <cell r="F437" t="str">
            <v>UNDERBONE</v>
          </cell>
          <cell r="G437">
            <v>69950</v>
          </cell>
          <cell r="H437">
            <v>45</v>
          </cell>
          <cell r="I437">
            <v>30</v>
          </cell>
          <cell r="J437">
            <v>90</v>
          </cell>
          <cell r="K437">
            <v>15</v>
          </cell>
          <cell r="L437">
            <v>15</v>
          </cell>
          <cell r="M437">
            <v>30</v>
          </cell>
        </row>
        <row r="438">
          <cell r="B438" t="str">
            <v>XRM DUAL SPORTS FI(DS)</v>
          </cell>
          <cell r="C438"/>
          <cell r="D438" t="str">
            <v>HONDA</v>
          </cell>
          <cell r="E438" t="str">
            <v>CFT125MSP XRM125 DS (GREEN/BLACK)</v>
          </cell>
          <cell r="F438" t="str">
            <v>UNDERBONE</v>
          </cell>
          <cell r="G438">
            <v>69950</v>
          </cell>
          <cell r="H438">
            <v>45</v>
          </cell>
          <cell r="I438">
            <v>30</v>
          </cell>
          <cell r="J438">
            <v>90</v>
          </cell>
          <cell r="K438">
            <v>15</v>
          </cell>
          <cell r="L438">
            <v>15</v>
          </cell>
          <cell r="M438">
            <v>30</v>
          </cell>
        </row>
        <row r="439">
          <cell r="B439" t="str">
            <v>XRM DUAL SPORTS FI(DS)</v>
          </cell>
          <cell r="C439"/>
          <cell r="D439" t="str">
            <v>HONDA</v>
          </cell>
          <cell r="E439" t="str">
            <v>CFT125MSP XRM125 DS (BLUE/BLACK)</v>
          </cell>
          <cell r="F439" t="str">
            <v>UNDERBONE</v>
          </cell>
          <cell r="G439">
            <v>69950</v>
          </cell>
          <cell r="H439">
            <v>45</v>
          </cell>
          <cell r="I439">
            <v>30</v>
          </cell>
          <cell r="J439">
            <v>90</v>
          </cell>
          <cell r="K439">
            <v>15</v>
          </cell>
          <cell r="L439">
            <v>15</v>
          </cell>
          <cell r="M439">
            <v>30</v>
          </cell>
        </row>
        <row r="440">
          <cell r="B440" t="str">
            <v>XRM DUAL SPORTS FI(DS)</v>
          </cell>
          <cell r="C440" t="str">
            <v>OLD MODEL CODE</v>
          </cell>
          <cell r="D440" t="str">
            <v>HONDA</v>
          </cell>
          <cell r="E440" t="str">
            <v>CFT125MSJ FI XRM125 DUAL (RED/WHITE)</v>
          </cell>
          <cell r="F440" t="str">
            <v>UNDERBONE</v>
          </cell>
          <cell r="G440">
            <v>69950</v>
          </cell>
          <cell r="H440">
            <v>45</v>
          </cell>
          <cell r="I440">
            <v>30</v>
          </cell>
          <cell r="J440">
            <v>90</v>
          </cell>
          <cell r="K440">
            <v>15</v>
          </cell>
          <cell r="L440">
            <v>15</v>
          </cell>
          <cell r="M440">
            <v>30</v>
          </cell>
        </row>
        <row r="441">
          <cell r="B441" t="str">
            <v>XRM MOTARD FI</v>
          </cell>
          <cell r="C441" t="str">
            <v>OLD MODEL CODE</v>
          </cell>
          <cell r="D441" t="str">
            <v>HONDA</v>
          </cell>
          <cell r="E441" t="str">
            <v>CFT125MRCJ FI XRM125 MOTARD(ORANGE/BLACK)</v>
          </cell>
          <cell r="F441" t="str">
            <v>UNDERBONE</v>
          </cell>
          <cell r="G441">
            <v>74550</v>
          </cell>
          <cell r="H441">
            <v>45</v>
          </cell>
          <cell r="I441">
            <v>30</v>
          </cell>
          <cell r="J441">
            <v>90</v>
          </cell>
          <cell r="K441">
            <v>15</v>
          </cell>
          <cell r="L441">
            <v>15</v>
          </cell>
          <cell r="M441">
            <v>30</v>
          </cell>
        </row>
        <row r="442">
          <cell r="B442" t="str">
            <v>XRM MOTARD FI</v>
          </cell>
          <cell r="C442" t="str">
            <v>OLD MODEL CODE</v>
          </cell>
          <cell r="D442" t="str">
            <v>HONDA</v>
          </cell>
          <cell r="E442" t="str">
            <v>CFT125 MRCK (ORANGE/BLACK)</v>
          </cell>
          <cell r="F442" t="str">
            <v>UNDERBONE</v>
          </cell>
          <cell r="G442">
            <v>74550</v>
          </cell>
          <cell r="H442">
            <v>45</v>
          </cell>
          <cell r="I442">
            <v>30</v>
          </cell>
          <cell r="J442">
            <v>90</v>
          </cell>
          <cell r="K442">
            <v>15</v>
          </cell>
          <cell r="L442">
            <v>15</v>
          </cell>
          <cell r="M442">
            <v>30</v>
          </cell>
        </row>
        <row r="443">
          <cell r="B443" t="str">
            <v>XRM MOTARD FI</v>
          </cell>
          <cell r="C443" t="str">
            <v>OLD MODEL CODE</v>
          </cell>
          <cell r="D443" t="str">
            <v>HONDA</v>
          </cell>
          <cell r="E443" t="str">
            <v>CFT125 MRCK (RED/BLACK)</v>
          </cell>
          <cell r="F443" t="str">
            <v>UNDERBONE</v>
          </cell>
          <cell r="G443">
            <v>74550</v>
          </cell>
          <cell r="H443">
            <v>45</v>
          </cell>
          <cell r="I443">
            <v>30</v>
          </cell>
          <cell r="J443">
            <v>90</v>
          </cell>
          <cell r="K443">
            <v>15</v>
          </cell>
          <cell r="L443">
            <v>15</v>
          </cell>
          <cell r="M443">
            <v>30</v>
          </cell>
        </row>
        <row r="444">
          <cell r="B444" t="str">
            <v>XRM MOTARD FI</v>
          </cell>
          <cell r="C444" t="str">
            <v>OLD MODEL CODE</v>
          </cell>
          <cell r="D444" t="str">
            <v>HONDA</v>
          </cell>
          <cell r="E444" t="str">
            <v>CFT125MRCL</v>
          </cell>
          <cell r="F444" t="str">
            <v>UNDERBONE</v>
          </cell>
          <cell r="G444">
            <v>74550</v>
          </cell>
          <cell r="H444">
            <v>45</v>
          </cell>
          <cell r="I444">
            <v>30</v>
          </cell>
          <cell r="J444">
            <v>90</v>
          </cell>
          <cell r="K444">
            <v>15</v>
          </cell>
          <cell r="L444">
            <v>15</v>
          </cell>
          <cell r="M444">
            <v>30</v>
          </cell>
        </row>
        <row r="445">
          <cell r="B445" t="str">
            <v>XRM MOTARD FI</v>
          </cell>
          <cell r="C445" t="str">
            <v>OLD MODEL CODE</v>
          </cell>
          <cell r="D445" t="str">
            <v>HONDA</v>
          </cell>
          <cell r="E445" t="str">
            <v>CFT125MRCL</v>
          </cell>
          <cell r="F445" t="str">
            <v>UNDERBONE</v>
          </cell>
          <cell r="G445">
            <v>74550</v>
          </cell>
          <cell r="H445">
            <v>45</v>
          </cell>
          <cell r="I445">
            <v>30</v>
          </cell>
          <cell r="J445">
            <v>90</v>
          </cell>
          <cell r="K445">
            <v>15</v>
          </cell>
          <cell r="L445">
            <v>15</v>
          </cell>
          <cell r="M445">
            <v>30</v>
          </cell>
        </row>
        <row r="446">
          <cell r="B446" t="str">
            <v>XRM MOTARD FI</v>
          </cell>
          <cell r="C446"/>
          <cell r="D446" t="str">
            <v>HONDA</v>
          </cell>
          <cell r="E446" t="str">
            <v>CFT125MRCM XRM 125 (RED/GRAY)</v>
          </cell>
          <cell r="F446" t="str">
            <v>UNDERBONE</v>
          </cell>
          <cell r="G446">
            <v>74550</v>
          </cell>
          <cell r="H446">
            <v>45</v>
          </cell>
          <cell r="I446">
            <v>30</v>
          </cell>
          <cell r="J446">
            <v>90</v>
          </cell>
          <cell r="K446">
            <v>15</v>
          </cell>
          <cell r="L446">
            <v>15</v>
          </cell>
          <cell r="M446">
            <v>30</v>
          </cell>
        </row>
        <row r="447">
          <cell r="B447" t="str">
            <v>XRM MOTARD FI</v>
          </cell>
          <cell r="C447"/>
          <cell r="D447" t="str">
            <v>HONDA</v>
          </cell>
          <cell r="E447" t="str">
            <v>CFT125MRCP (BLACK/GRAY)</v>
          </cell>
          <cell r="F447" t="str">
            <v>UNDERBONE</v>
          </cell>
          <cell r="G447">
            <v>74550</v>
          </cell>
          <cell r="H447">
            <v>45</v>
          </cell>
          <cell r="I447">
            <v>30</v>
          </cell>
          <cell r="J447">
            <v>90</v>
          </cell>
          <cell r="K447">
            <v>15</v>
          </cell>
          <cell r="L447">
            <v>15</v>
          </cell>
          <cell r="M447">
            <v>30</v>
          </cell>
        </row>
        <row r="448">
          <cell r="B448" t="str">
            <v>XRM OFFROAD FI(DSX)</v>
          </cell>
          <cell r="C448" t="str">
            <v>OLD MODEL CODE</v>
          </cell>
          <cell r="D448" t="str">
            <v>HONDA</v>
          </cell>
          <cell r="E448" t="str">
            <v>CFT125MRK (BLACK)</v>
          </cell>
          <cell r="F448" t="str">
            <v>UNDERBONE</v>
          </cell>
          <cell r="G448">
            <v>73170</v>
          </cell>
          <cell r="H448">
            <v>45</v>
          </cell>
          <cell r="I448">
            <v>30</v>
          </cell>
          <cell r="J448">
            <v>90</v>
          </cell>
          <cell r="K448">
            <v>15</v>
          </cell>
          <cell r="L448">
            <v>15</v>
          </cell>
          <cell r="M448">
            <v>30</v>
          </cell>
        </row>
        <row r="449">
          <cell r="B449" t="str">
            <v>XRM OFFROAD FI(DSX)</v>
          </cell>
          <cell r="C449" t="str">
            <v>OLD MODEL CODE</v>
          </cell>
          <cell r="D449" t="str">
            <v>HONDA</v>
          </cell>
          <cell r="E449" t="str">
            <v>CFT125MRL</v>
          </cell>
          <cell r="F449" t="str">
            <v>UNDERBONE</v>
          </cell>
          <cell r="G449">
            <v>73170</v>
          </cell>
          <cell r="H449">
            <v>45</v>
          </cell>
          <cell r="I449">
            <v>30</v>
          </cell>
          <cell r="J449">
            <v>90</v>
          </cell>
          <cell r="K449">
            <v>15</v>
          </cell>
          <cell r="L449">
            <v>15</v>
          </cell>
          <cell r="M449">
            <v>30</v>
          </cell>
        </row>
        <row r="450">
          <cell r="B450" t="str">
            <v>XRM OFFROAD FI(DSX)</v>
          </cell>
          <cell r="C450"/>
          <cell r="D450" t="str">
            <v>HONDA</v>
          </cell>
          <cell r="E450" t="str">
            <v>CFT125MRM XRM 125 (BLACK)</v>
          </cell>
          <cell r="F450" t="str">
            <v>UNDERBONE</v>
          </cell>
          <cell r="G450">
            <v>73170</v>
          </cell>
          <cell r="H450">
            <v>45</v>
          </cell>
          <cell r="I450">
            <v>30</v>
          </cell>
          <cell r="J450">
            <v>90</v>
          </cell>
          <cell r="K450">
            <v>15</v>
          </cell>
          <cell r="L450">
            <v>15</v>
          </cell>
          <cell r="M450">
            <v>30</v>
          </cell>
        </row>
        <row r="451">
          <cell r="B451" t="str">
            <v>XRM OFFROAD FI(DSX)</v>
          </cell>
          <cell r="C451"/>
          <cell r="D451" t="str">
            <v>HONDA</v>
          </cell>
          <cell r="E451" t="str">
            <v>CFT125MRNII-RED/WHITE</v>
          </cell>
          <cell r="F451" t="str">
            <v>UNDERBONE</v>
          </cell>
          <cell r="G451">
            <v>73170</v>
          </cell>
          <cell r="H451">
            <v>45</v>
          </cell>
          <cell r="I451">
            <v>30</v>
          </cell>
          <cell r="J451">
            <v>90</v>
          </cell>
          <cell r="K451">
            <v>15</v>
          </cell>
          <cell r="L451">
            <v>15</v>
          </cell>
          <cell r="M451">
            <v>30</v>
          </cell>
        </row>
        <row r="452">
          <cell r="B452" t="str">
            <v>XRM OFFROAD FI(DSX)</v>
          </cell>
          <cell r="C452"/>
          <cell r="D452" t="str">
            <v>HONDA</v>
          </cell>
          <cell r="E452" t="str">
            <v>CFT125MRP XRM125 DSX (BLACK)</v>
          </cell>
          <cell r="F452" t="str">
            <v>UNDERBONE</v>
          </cell>
          <cell r="G452">
            <v>73170</v>
          </cell>
          <cell r="H452">
            <v>45</v>
          </cell>
          <cell r="I452">
            <v>30</v>
          </cell>
          <cell r="J452">
            <v>90</v>
          </cell>
          <cell r="K452">
            <v>15</v>
          </cell>
          <cell r="L452">
            <v>15</v>
          </cell>
          <cell r="M452">
            <v>30</v>
          </cell>
        </row>
        <row r="453">
          <cell r="B453" t="str">
            <v>XRM OFFROAD FI(DSX)</v>
          </cell>
          <cell r="C453"/>
          <cell r="D453" t="str">
            <v>HONDA</v>
          </cell>
          <cell r="E453" t="str">
            <v>CFT125MRP XRM125 DSX (WHITE)</v>
          </cell>
          <cell r="F453" t="str">
            <v>UNDERBONE</v>
          </cell>
          <cell r="G453">
            <v>73170</v>
          </cell>
          <cell r="H453">
            <v>45</v>
          </cell>
          <cell r="I453">
            <v>30</v>
          </cell>
          <cell r="J453">
            <v>90</v>
          </cell>
          <cell r="K453">
            <v>15</v>
          </cell>
          <cell r="L453">
            <v>15</v>
          </cell>
          <cell r="M453">
            <v>30</v>
          </cell>
        </row>
        <row r="454">
          <cell r="B454" t="str">
            <v>XRM RS</v>
          </cell>
          <cell r="C454"/>
          <cell r="D454" t="str">
            <v>HONDA</v>
          </cell>
          <cell r="E454" t="str">
            <v>ZN125MK(ORANGE/BLACK)</v>
          </cell>
          <cell r="F454" t="str">
            <v>UNDERBONE</v>
          </cell>
          <cell r="G454">
            <v>73630</v>
          </cell>
          <cell r="H454">
            <v>45</v>
          </cell>
          <cell r="I454">
            <v>30</v>
          </cell>
          <cell r="J454">
            <v>90</v>
          </cell>
          <cell r="K454">
            <v>15</v>
          </cell>
          <cell r="L454">
            <v>15</v>
          </cell>
          <cell r="M454">
            <v>30</v>
          </cell>
        </row>
        <row r="455">
          <cell r="B455" t="str">
            <v>XRM RS</v>
          </cell>
          <cell r="C455"/>
          <cell r="D455" t="str">
            <v>HONDA</v>
          </cell>
          <cell r="E455" t="str">
            <v>ZN125MK(BLUE/BLACK)</v>
          </cell>
          <cell r="F455" t="str">
            <v>UNDERBONE</v>
          </cell>
          <cell r="G455">
            <v>73630</v>
          </cell>
          <cell r="H455">
            <v>45</v>
          </cell>
          <cell r="I455">
            <v>30</v>
          </cell>
          <cell r="J455">
            <v>90</v>
          </cell>
          <cell r="K455">
            <v>15</v>
          </cell>
          <cell r="L455">
            <v>15</v>
          </cell>
          <cell r="M455">
            <v>30</v>
          </cell>
        </row>
        <row r="456">
          <cell r="B456" t="str">
            <v>XRM RS</v>
          </cell>
          <cell r="C456"/>
          <cell r="D456" t="str">
            <v>HONDA</v>
          </cell>
          <cell r="E456" t="str">
            <v>ZN125MK(RED/BLACK)</v>
          </cell>
          <cell r="F456" t="str">
            <v>UNDERBONE</v>
          </cell>
          <cell r="G456">
            <v>73630</v>
          </cell>
          <cell r="H456">
            <v>45</v>
          </cell>
          <cell r="I456">
            <v>30</v>
          </cell>
          <cell r="J456">
            <v>90</v>
          </cell>
          <cell r="K456">
            <v>15</v>
          </cell>
          <cell r="L456">
            <v>15</v>
          </cell>
          <cell r="M456">
            <v>30</v>
          </cell>
        </row>
        <row r="457">
          <cell r="B457" t="str">
            <v>XRM RS</v>
          </cell>
          <cell r="C457"/>
          <cell r="D457" t="str">
            <v>HONDA</v>
          </cell>
          <cell r="E457" t="str">
            <v>ZN125MK(GRAY)</v>
          </cell>
          <cell r="F457" t="str">
            <v>UNDERBONE</v>
          </cell>
          <cell r="G457">
            <v>73630</v>
          </cell>
          <cell r="H457">
            <v>45</v>
          </cell>
          <cell r="I457">
            <v>30</v>
          </cell>
          <cell r="J457">
            <v>90</v>
          </cell>
          <cell r="K457">
            <v>15</v>
          </cell>
          <cell r="L457">
            <v>15</v>
          </cell>
          <cell r="M457">
            <v>30</v>
          </cell>
        </row>
        <row r="458">
          <cell r="B458" t="str">
            <v>XRM RS</v>
          </cell>
          <cell r="C458"/>
          <cell r="D458" t="str">
            <v>HONDA</v>
          </cell>
          <cell r="E458" t="str">
            <v>ZN125MM (GRAY)</v>
          </cell>
          <cell r="F458" t="str">
            <v>UNDERBONE</v>
          </cell>
          <cell r="G458">
            <v>73630</v>
          </cell>
          <cell r="H458">
            <v>45</v>
          </cell>
          <cell r="I458">
            <v>30</v>
          </cell>
          <cell r="J458">
            <v>90</v>
          </cell>
          <cell r="K458">
            <v>15</v>
          </cell>
          <cell r="L458">
            <v>15</v>
          </cell>
          <cell r="M458">
            <v>30</v>
          </cell>
        </row>
        <row r="459">
          <cell r="B459" t="str">
            <v>XRM RS</v>
          </cell>
          <cell r="C459"/>
          <cell r="D459" t="str">
            <v>HONDA</v>
          </cell>
          <cell r="E459" t="str">
            <v>ZN125MM (RED/BLACK)</v>
          </cell>
          <cell r="F459" t="str">
            <v>UNDERBONE</v>
          </cell>
          <cell r="G459">
            <v>73630</v>
          </cell>
          <cell r="H459">
            <v>45</v>
          </cell>
          <cell r="I459">
            <v>30</v>
          </cell>
          <cell r="J459">
            <v>90</v>
          </cell>
          <cell r="K459">
            <v>15</v>
          </cell>
          <cell r="L459">
            <v>15</v>
          </cell>
          <cell r="M459">
            <v>30</v>
          </cell>
        </row>
        <row r="460">
          <cell r="B460" t="str">
            <v>XRM RS</v>
          </cell>
          <cell r="C460"/>
          <cell r="D460" t="str">
            <v>HONDA</v>
          </cell>
          <cell r="E460" t="str">
            <v>ZN125MM (BLUE/BLACK)</v>
          </cell>
          <cell r="F460" t="str">
            <v>UNDERBONE</v>
          </cell>
          <cell r="G460">
            <v>73630</v>
          </cell>
          <cell r="H460">
            <v>45</v>
          </cell>
          <cell r="I460">
            <v>30</v>
          </cell>
          <cell r="J460">
            <v>90</v>
          </cell>
          <cell r="K460">
            <v>15</v>
          </cell>
          <cell r="L460">
            <v>15</v>
          </cell>
          <cell r="M460">
            <v>30</v>
          </cell>
        </row>
        <row r="461">
          <cell r="B461" t="str">
            <v>XTZ125</v>
          </cell>
          <cell r="C461" t="str">
            <v>OLD MODEL CODE</v>
          </cell>
          <cell r="D461" t="str">
            <v>YAMAHA</v>
          </cell>
          <cell r="E461" t="str">
            <v>XTZ 125 2MC3 (WHITE)</v>
          </cell>
          <cell r="F461" t="str">
            <v>SPORTS TYPE</v>
          </cell>
          <cell r="G461">
            <v>85446</v>
          </cell>
          <cell r="H461">
            <v>45</v>
          </cell>
          <cell r="I461">
            <v>30</v>
          </cell>
          <cell r="J461">
            <v>90</v>
          </cell>
          <cell r="K461">
            <v>15</v>
          </cell>
          <cell r="L461">
            <v>15</v>
          </cell>
          <cell r="M461">
            <v>30</v>
          </cell>
        </row>
        <row r="462">
          <cell r="B462" t="str">
            <v>XTZ125</v>
          </cell>
          <cell r="C462" t="str">
            <v>OLD MODEL CODE</v>
          </cell>
          <cell r="D462" t="str">
            <v>YAMAHA</v>
          </cell>
          <cell r="E462" t="str">
            <v>XTZ 125 2MC3 (BLUE)</v>
          </cell>
          <cell r="F462" t="str">
            <v>SPORTS TYPE</v>
          </cell>
          <cell r="G462">
            <v>85446</v>
          </cell>
          <cell r="H462">
            <v>45</v>
          </cell>
          <cell r="I462">
            <v>30</v>
          </cell>
          <cell r="J462">
            <v>90</v>
          </cell>
          <cell r="K462">
            <v>15</v>
          </cell>
          <cell r="L462">
            <v>15</v>
          </cell>
          <cell r="M462">
            <v>30</v>
          </cell>
        </row>
        <row r="463">
          <cell r="B463" t="str">
            <v>XTZ125</v>
          </cell>
          <cell r="C463"/>
          <cell r="D463" t="str">
            <v>YAMAHA</v>
          </cell>
          <cell r="E463" t="str">
            <v>XTZ 125 2MC5 (BLACK)</v>
          </cell>
          <cell r="F463" t="str">
            <v>SPORTS TYPE</v>
          </cell>
          <cell r="G463">
            <v>85446</v>
          </cell>
          <cell r="H463">
            <v>45</v>
          </cell>
          <cell r="I463">
            <v>30</v>
          </cell>
          <cell r="J463">
            <v>90</v>
          </cell>
          <cell r="K463">
            <v>15</v>
          </cell>
          <cell r="L463">
            <v>15</v>
          </cell>
          <cell r="M463">
            <v>30</v>
          </cell>
        </row>
        <row r="464">
          <cell r="B464" t="str">
            <v>XTZ125</v>
          </cell>
          <cell r="C464"/>
          <cell r="D464" t="str">
            <v>YAMAHA</v>
          </cell>
          <cell r="E464" t="str">
            <v>XTZ 125 2MC5 (BLUE)</v>
          </cell>
          <cell r="F464" t="str">
            <v>SPORTS TYPE</v>
          </cell>
          <cell r="G464">
            <v>85446</v>
          </cell>
          <cell r="H464">
            <v>45</v>
          </cell>
          <cell r="I464">
            <v>30</v>
          </cell>
          <cell r="J464">
            <v>90</v>
          </cell>
          <cell r="K464">
            <v>15</v>
          </cell>
          <cell r="L464">
            <v>15</v>
          </cell>
          <cell r="M464">
            <v>30</v>
          </cell>
        </row>
        <row r="465">
          <cell r="B465" t="str">
            <v>XTZ125</v>
          </cell>
          <cell r="C465"/>
          <cell r="D465" t="str">
            <v>YAMAHA</v>
          </cell>
          <cell r="E465" t="str">
            <v>XTZ125 2MC6 (BLUE)</v>
          </cell>
          <cell r="F465" t="str">
            <v>SPORTS TYPE</v>
          </cell>
          <cell r="G465">
            <v>85446</v>
          </cell>
          <cell r="H465">
            <v>45</v>
          </cell>
          <cell r="I465">
            <v>30</v>
          </cell>
          <cell r="J465">
            <v>90</v>
          </cell>
          <cell r="K465">
            <v>15</v>
          </cell>
          <cell r="L465">
            <v>15</v>
          </cell>
          <cell r="M465">
            <v>30</v>
          </cell>
        </row>
        <row r="466">
          <cell r="B466" t="str">
            <v>XTZ125</v>
          </cell>
          <cell r="C466"/>
          <cell r="D466" t="str">
            <v>YAMAHA</v>
          </cell>
          <cell r="E466" t="str">
            <v>XTZ125 2MC6 (BLACK)</v>
          </cell>
          <cell r="F466" t="str">
            <v>SPORTS TYPE</v>
          </cell>
          <cell r="G466">
            <v>85446</v>
          </cell>
          <cell r="H466">
            <v>45</v>
          </cell>
          <cell r="I466">
            <v>30</v>
          </cell>
          <cell r="J466">
            <v>90</v>
          </cell>
          <cell r="K466">
            <v>15</v>
          </cell>
          <cell r="L466">
            <v>15</v>
          </cell>
          <cell r="M466">
            <v>30</v>
          </cell>
        </row>
        <row r="467">
          <cell r="B467" t="str">
            <v>YTX125</v>
          </cell>
          <cell r="C467"/>
          <cell r="D467" t="str">
            <v>YAMAHA</v>
          </cell>
          <cell r="E467" t="str">
            <v>YTX125 BR21 (BLACK)</v>
          </cell>
          <cell r="F467" t="str">
            <v>BUSINESS</v>
          </cell>
          <cell r="G467">
            <v>54426</v>
          </cell>
          <cell r="H467">
            <v>45</v>
          </cell>
          <cell r="I467">
            <v>30</v>
          </cell>
          <cell r="J467">
            <v>90</v>
          </cell>
          <cell r="K467">
            <v>15</v>
          </cell>
          <cell r="L467">
            <v>15</v>
          </cell>
          <cell r="M467">
            <v>30</v>
          </cell>
        </row>
        <row r="468">
          <cell r="B468" t="str">
            <v>YTX125</v>
          </cell>
          <cell r="C468"/>
          <cell r="D468" t="str">
            <v>YAMAHA</v>
          </cell>
          <cell r="E468" t="str">
            <v>YTX125 BR21 (RED)</v>
          </cell>
          <cell r="F468" t="str">
            <v>BUSINESS</v>
          </cell>
          <cell r="G468">
            <v>54426</v>
          </cell>
          <cell r="H468">
            <v>45</v>
          </cell>
          <cell r="I468">
            <v>30</v>
          </cell>
          <cell r="J468">
            <v>90</v>
          </cell>
          <cell r="K468">
            <v>15</v>
          </cell>
          <cell r="L468">
            <v>15</v>
          </cell>
          <cell r="M468">
            <v>30</v>
          </cell>
        </row>
        <row r="469">
          <cell r="B469" t="str">
            <v>YTX125</v>
          </cell>
          <cell r="C469"/>
          <cell r="D469" t="str">
            <v>YAMAHA</v>
          </cell>
          <cell r="E469" t="str">
            <v>YTX125 BR21 (BLUE/MATTE BLACK)</v>
          </cell>
          <cell r="F469" t="str">
            <v>BUSINESS</v>
          </cell>
          <cell r="G469">
            <v>54426</v>
          </cell>
          <cell r="H469">
            <v>45</v>
          </cell>
          <cell r="I469">
            <v>30</v>
          </cell>
          <cell r="J469">
            <v>90</v>
          </cell>
          <cell r="K469">
            <v>15</v>
          </cell>
          <cell r="L469">
            <v>15</v>
          </cell>
          <cell r="M469">
            <v>30</v>
          </cell>
        </row>
        <row r="470">
          <cell r="B470" t="str">
            <v>SKYDRIVE SPORT</v>
          </cell>
          <cell r="C470"/>
          <cell r="D470" t="str">
            <v>SUZUKI</v>
          </cell>
          <cell r="E470" t="str">
            <v>UX110NE-3GREEN (CANDY JACKAL GREEN)</v>
          </cell>
          <cell r="F470" t="str">
            <v>SCOOTER</v>
          </cell>
          <cell r="G470">
            <v>68177</v>
          </cell>
          <cell r="H470">
            <v>45</v>
          </cell>
          <cell r="I470">
            <v>30</v>
          </cell>
          <cell r="J470">
            <v>90</v>
          </cell>
          <cell r="K470">
            <v>15</v>
          </cell>
          <cell r="L470">
            <v>15</v>
          </cell>
          <cell r="M470">
            <v>30</v>
          </cell>
        </row>
        <row r="471">
          <cell r="B471" t="str">
            <v>SKYDRIVE SPORT</v>
          </cell>
          <cell r="C471"/>
          <cell r="D471" t="str">
            <v>SUZUKI</v>
          </cell>
          <cell r="E471" t="str">
            <v>UX110NE-3BLUE (METALIC MATTE STELLAR BLUE)</v>
          </cell>
          <cell r="F471" t="str">
            <v>SCOOTER</v>
          </cell>
          <cell r="G471">
            <v>68177</v>
          </cell>
          <cell r="H471">
            <v>45</v>
          </cell>
          <cell r="I471">
            <v>30</v>
          </cell>
          <cell r="J471">
            <v>90</v>
          </cell>
          <cell r="K471">
            <v>15</v>
          </cell>
          <cell r="L471">
            <v>15</v>
          </cell>
          <cell r="M471">
            <v>30</v>
          </cell>
        </row>
        <row r="472">
          <cell r="B472" t="str">
            <v>CLICK125 FI</v>
          </cell>
          <cell r="C472"/>
          <cell r="D472" t="str">
            <v>HONDA</v>
          </cell>
          <cell r="E472" t="str">
            <v>ACB125CBFR3-PW (WHITE/BLUE)</v>
          </cell>
          <cell r="F472" t="str">
            <v>SCOOTER</v>
          </cell>
          <cell r="G472">
            <v>80070</v>
          </cell>
          <cell r="H472">
            <v>45</v>
          </cell>
          <cell r="I472">
            <v>30</v>
          </cell>
          <cell r="J472">
            <v>90</v>
          </cell>
          <cell r="K472">
            <v>15</v>
          </cell>
          <cell r="L472">
            <v>15</v>
          </cell>
          <cell r="M472">
            <v>30</v>
          </cell>
        </row>
        <row r="473">
          <cell r="B473" t="str">
            <v>GIXXER SF 250</v>
          </cell>
          <cell r="C473"/>
          <cell r="D473" t="str">
            <v>SUZUKI</v>
          </cell>
          <cell r="E473" t="str">
            <v>GSX250FRLX (BLUE)</v>
          </cell>
          <cell r="F473" t="str">
            <v>BIGBIKE</v>
          </cell>
          <cell r="G473">
            <v>182197</v>
          </cell>
          <cell r="H473">
            <v>45</v>
          </cell>
          <cell r="I473">
            <v>30</v>
          </cell>
          <cell r="J473">
            <v>90</v>
          </cell>
          <cell r="K473">
            <v>15</v>
          </cell>
          <cell r="L473">
            <v>15</v>
          </cell>
          <cell r="M473">
            <v>30</v>
          </cell>
        </row>
        <row r="474">
          <cell r="B474" t="str">
            <v>BEAT FI PREM</v>
          </cell>
          <cell r="C474"/>
          <cell r="D474" t="str">
            <v>HONDA</v>
          </cell>
          <cell r="E474" t="str">
            <v>ACH110CBFR4-PW (WHITE/BLUE)-LIMITED ED</v>
          </cell>
          <cell r="F474" t="str">
            <v>SCOOTER</v>
          </cell>
          <cell r="G474">
            <v>72434</v>
          </cell>
          <cell r="H474">
            <v>45</v>
          </cell>
          <cell r="I474">
            <v>30</v>
          </cell>
          <cell r="J474">
            <v>90</v>
          </cell>
          <cell r="K474">
            <v>15</v>
          </cell>
          <cell r="L474">
            <v>15</v>
          </cell>
          <cell r="M474">
            <v>30</v>
          </cell>
        </row>
        <row r="475">
          <cell r="B475" t="str">
            <v>XMAX 300</v>
          </cell>
          <cell r="C475"/>
          <cell r="D475" t="str">
            <v>YAMAHA</v>
          </cell>
          <cell r="E475" t="str">
            <v>XMAX BKA5 DARK GRAY/BLACK</v>
          </cell>
          <cell r="F475" t="str">
            <v>SCOOTER</v>
          </cell>
          <cell r="G475">
            <v>278535</v>
          </cell>
          <cell r="H475">
            <v>45</v>
          </cell>
          <cell r="I475">
            <v>30</v>
          </cell>
          <cell r="J475">
            <v>90</v>
          </cell>
          <cell r="K475">
            <v>15</v>
          </cell>
          <cell r="L475">
            <v>15</v>
          </cell>
          <cell r="M475">
            <v>30</v>
          </cell>
        </row>
        <row r="476">
          <cell r="B476" t="str">
            <v>SMASH(MAGS)</v>
          </cell>
          <cell r="C476"/>
          <cell r="D476" t="str">
            <v>SUZUKI</v>
          </cell>
          <cell r="E476" t="str">
            <v>FW110SC-1BLACK</v>
          </cell>
          <cell r="F476" t="str">
            <v>UNDERBONE</v>
          </cell>
          <cell r="G476">
            <v>67342</v>
          </cell>
          <cell r="H476">
            <v>45</v>
          </cell>
          <cell r="I476">
            <v>30</v>
          </cell>
          <cell r="J476">
            <v>90</v>
          </cell>
          <cell r="K476">
            <v>15</v>
          </cell>
          <cell r="L476">
            <v>15</v>
          </cell>
          <cell r="M476">
            <v>30</v>
          </cell>
        </row>
        <row r="477">
          <cell r="B477" t="str">
            <v>SMASH(MAGS)</v>
          </cell>
          <cell r="C477"/>
          <cell r="D477" t="str">
            <v>SUZUKI</v>
          </cell>
          <cell r="E477" t="str">
            <v>FW110SC-1BLUE</v>
          </cell>
          <cell r="F477" t="str">
            <v>UNDERBONE</v>
          </cell>
          <cell r="G477">
            <v>67342</v>
          </cell>
          <cell r="H477">
            <v>45</v>
          </cell>
          <cell r="I477">
            <v>30</v>
          </cell>
          <cell r="J477">
            <v>90</v>
          </cell>
          <cell r="K477">
            <v>15</v>
          </cell>
          <cell r="L477">
            <v>15</v>
          </cell>
          <cell r="M477">
            <v>30</v>
          </cell>
        </row>
        <row r="478">
          <cell r="B478" t="str">
            <v>MIO AEROX 155</v>
          </cell>
          <cell r="C478"/>
          <cell r="D478" t="str">
            <v>YAMAHA</v>
          </cell>
          <cell r="E478" t="str">
            <v>MIO AEROX BRW6 (BLACK/ MATTE BLACK)</v>
          </cell>
          <cell r="F478" t="str">
            <v>SCOOTER</v>
          </cell>
          <cell r="G478">
            <v>124527</v>
          </cell>
          <cell r="H478">
            <v>45</v>
          </cell>
          <cell r="I478">
            <v>30</v>
          </cell>
          <cell r="J478">
            <v>90</v>
          </cell>
          <cell r="K478">
            <v>15</v>
          </cell>
          <cell r="L478">
            <v>15</v>
          </cell>
          <cell r="M478">
            <v>30</v>
          </cell>
        </row>
        <row r="479">
          <cell r="B479" t="str">
            <v>MIO AEROX 155</v>
          </cell>
          <cell r="C479"/>
          <cell r="D479" t="str">
            <v>YAMAHA</v>
          </cell>
          <cell r="E479" t="str">
            <v>MIO AEROX BRW6 (GRAY/BLACK)</v>
          </cell>
          <cell r="F479" t="str">
            <v>SCOOTER</v>
          </cell>
          <cell r="G479">
            <v>124527</v>
          </cell>
          <cell r="H479">
            <v>45</v>
          </cell>
          <cell r="I479">
            <v>30</v>
          </cell>
          <cell r="J479">
            <v>90</v>
          </cell>
          <cell r="K479">
            <v>15</v>
          </cell>
          <cell r="L479">
            <v>15</v>
          </cell>
          <cell r="M479">
            <v>30</v>
          </cell>
        </row>
        <row r="480">
          <cell r="B480" t="str">
            <v>MIO AEROX 155</v>
          </cell>
          <cell r="C480"/>
          <cell r="D480" t="str">
            <v>YAMAHA</v>
          </cell>
          <cell r="E480" t="str">
            <v>MIO AEROX BRW6 (BLUE/ MATTE BLUE)</v>
          </cell>
          <cell r="F480" t="str">
            <v>SCOOTER</v>
          </cell>
          <cell r="G480">
            <v>124527</v>
          </cell>
          <cell r="H480">
            <v>45</v>
          </cell>
          <cell r="I480">
            <v>30</v>
          </cell>
          <cell r="J480">
            <v>90</v>
          </cell>
          <cell r="K480">
            <v>15</v>
          </cell>
          <cell r="L480">
            <v>15</v>
          </cell>
          <cell r="M480">
            <v>30</v>
          </cell>
        </row>
        <row r="481">
          <cell r="B481" t="str">
            <v>MIO AEROX 155</v>
          </cell>
          <cell r="C481"/>
          <cell r="D481" t="str">
            <v>YAMAHA</v>
          </cell>
          <cell r="E481" t="str">
            <v>MIO AEROX BRW6 (MATTE  GRAY/ BLACK)</v>
          </cell>
          <cell r="F481" t="str">
            <v>SCOOTER</v>
          </cell>
          <cell r="G481">
            <v>124527</v>
          </cell>
          <cell r="H481">
            <v>45</v>
          </cell>
          <cell r="I481">
            <v>30</v>
          </cell>
          <cell r="J481">
            <v>90</v>
          </cell>
          <cell r="K481">
            <v>15</v>
          </cell>
          <cell r="L481">
            <v>15</v>
          </cell>
          <cell r="M481">
            <v>30</v>
          </cell>
        </row>
        <row r="482">
          <cell r="B482" t="str">
            <v>SMASH FI(SPOKE)</v>
          </cell>
          <cell r="C482"/>
          <cell r="D482" t="str">
            <v>SUZUKI</v>
          </cell>
          <cell r="E482" t="str">
            <v>FV110LA-B1RED</v>
          </cell>
          <cell r="F482" t="str">
            <v>UNDERBONE</v>
          </cell>
          <cell r="G482">
            <v>66412</v>
          </cell>
          <cell r="H482">
            <v>45</v>
          </cell>
          <cell r="I482">
            <v>30</v>
          </cell>
          <cell r="J482">
            <v>90</v>
          </cell>
          <cell r="K482">
            <v>15</v>
          </cell>
          <cell r="L482">
            <v>15</v>
          </cell>
          <cell r="M482">
            <v>30</v>
          </cell>
        </row>
        <row r="483">
          <cell r="B483" t="str">
            <v>SMASH FI(SPOKE)</v>
          </cell>
          <cell r="C483"/>
          <cell r="D483" t="str">
            <v>SUZUKI</v>
          </cell>
          <cell r="E483" t="str">
            <v>FV110LA-B1BLACK</v>
          </cell>
          <cell r="F483" t="str">
            <v>UNDERBONE</v>
          </cell>
          <cell r="G483">
            <v>66412</v>
          </cell>
          <cell r="H483">
            <v>45</v>
          </cell>
          <cell r="I483">
            <v>30</v>
          </cell>
          <cell r="J483">
            <v>90</v>
          </cell>
          <cell r="K483">
            <v>15</v>
          </cell>
          <cell r="L483">
            <v>15</v>
          </cell>
          <cell r="M483">
            <v>30</v>
          </cell>
        </row>
        <row r="484">
          <cell r="B484" t="str">
            <v>SMASH FI(MAGS)</v>
          </cell>
          <cell r="C484"/>
          <cell r="D484" t="str">
            <v>SUZUKI</v>
          </cell>
          <cell r="E484" t="str">
            <v>FV110LE-B1BLUE</v>
          </cell>
          <cell r="F484" t="str">
            <v>UNDERBONE</v>
          </cell>
          <cell r="G484">
            <v>71062</v>
          </cell>
          <cell r="H484">
            <v>45</v>
          </cell>
          <cell r="I484">
            <v>30</v>
          </cell>
          <cell r="J484">
            <v>90</v>
          </cell>
          <cell r="K484">
            <v>15</v>
          </cell>
          <cell r="L484">
            <v>15</v>
          </cell>
          <cell r="M484">
            <v>30</v>
          </cell>
        </row>
        <row r="485">
          <cell r="B485" t="str">
            <v>SMASH FI(MAGS)</v>
          </cell>
          <cell r="C485"/>
          <cell r="D485" t="str">
            <v>SUZUKI</v>
          </cell>
          <cell r="E485" t="str">
            <v>FV110LE-B1BLACK</v>
          </cell>
          <cell r="F485" t="str">
            <v>UNDERBONE</v>
          </cell>
          <cell r="G485">
            <v>71062</v>
          </cell>
          <cell r="H485">
            <v>45</v>
          </cell>
          <cell r="I485">
            <v>30</v>
          </cell>
          <cell r="J485">
            <v>90</v>
          </cell>
          <cell r="K485">
            <v>15</v>
          </cell>
          <cell r="L485">
            <v>15</v>
          </cell>
          <cell r="M485">
            <v>30</v>
          </cell>
        </row>
        <row r="486">
          <cell r="B486" t="str">
            <v>BAJAJ RE 4S FI</v>
          </cell>
          <cell r="C486"/>
          <cell r="D486" t="str">
            <v>BAJAJ RE</v>
          </cell>
          <cell r="E486" t="str">
            <v>BAJAJ RE 4S FI (BLACK)</v>
          </cell>
          <cell r="F486" t="str">
            <v>TRI-WHEELED</v>
          </cell>
          <cell r="G486">
            <v>191000</v>
          </cell>
          <cell r="H486">
            <v>45</v>
          </cell>
          <cell r="I486">
            <v>30</v>
          </cell>
          <cell r="J486">
            <v>90</v>
          </cell>
          <cell r="K486">
            <v>15</v>
          </cell>
          <cell r="L486">
            <v>15</v>
          </cell>
          <cell r="M486">
            <v>30</v>
          </cell>
        </row>
        <row r="487">
          <cell r="B487" t="str">
            <v>CLICK160 FI</v>
          </cell>
          <cell r="C487"/>
          <cell r="D487" t="str">
            <v>HONDA</v>
          </cell>
          <cell r="E487" t="str">
            <v>ACB160CBTR-MGB</v>
          </cell>
          <cell r="F487" t="str">
            <v>SCOOTER</v>
          </cell>
          <cell r="G487">
            <v>111258</v>
          </cell>
          <cell r="H487">
            <v>45</v>
          </cell>
          <cell r="I487">
            <v>30</v>
          </cell>
          <cell r="J487">
            <v>90</v>
          </cell>
          <cell r="K487">
            <v>15</v>
          </cell>
          <cell r="L487">
            <v>15</v>
          </cell>
          <cell r="M487">
            <v>30</v>
          </cell>
        </row>
        <row r="488">
          <cell r="B488" t="str">
            <v>CLICK160 FI</v>
          </cell>
          <cell r="C488"/>
          <cell r="D488" t="str">
            <v>HONDA</v>
          </cell>
          <cell r="E488" t="str">
            <v>ACB160CBTR-WC</v>
          </cell>
          <cell r="F488" t="str">
            <v>SCOOTER</v>
          </cell>
          <cell r="G488">
            <v>111258</v>
          </cell>
          <cell r="H488">
            <v>45</v>
          </cell>
          <cell r="I488">
            <v>30</v>
          </cell>
          <cell r="J488">
            <v>90</v>
          </cell>
          <cell r="K488">
            <v>15</v>
          </cell>
          <cell r="L488">
            <v>15</v>
          </cell>
          <cell r="M488">
            <v>30</v>
          </cell>
        </row>
        <row r="489">
          <cell r="B489" t="str">
            <v>CLICK160 FI</v>
          </cell>
          <cell r="C489"/>
          <cell r="D489" t="str">
            <v>HONDA</v>
          </cell>
          <cell r="E489" t="str">
            <v>ACB160CBTR-MSR</v>
          </cell>
          <cell r="F489" t="str">
            <v>SCOOTER</v>
          </cell>
          <cell r="G489">
            <v>111258</v>
          </cell>
          <cell r="H489">
            <v>45</v>
          </cell>
          <cell r="I489">
            <v>30</v>
          </cell>
          <cell r="J489">
            <v>90</v>
          </cell>
          <cell r="K489">
            <v>15</v>
          </cell>
          <cell r="L489">
            <v>15</v>
          </cell>
          <cell r="M489">
            <v>30</v>
          </cell>
        </row>
        <row r="490">
          <cell r="B490" t="str">
            <v>NMAX155 FI ABS</v>
          </cell>
          <cell r="C490"/>
          <cell r="D490" t="str">
            <v>YAMAHA</v>
          </cell>
          <cell r="E490" t="str">
            <v>NMAX ABS BKT4 (MATTE GREEN/BLACK)</v>
          </cell>
          <cell r="F490" t="str">
            <v>SCOOTER</v>
          </cell>
          <cell r="G490">
            <v>147312</v>
          </cell>
          <cell r="H490">
            <v>45</v>
          </cell>
          <cell r="I490">
            <v>30</v>
          </cell>
          <cell r="J490">
            <v>90</v>
          </cell>
          <cell r="K490">
            <v>15</v>
          </cell>
          <cell r="L490">
            <v>15</v>
          </cell>
          <cell r="M490">
            <v>30</v>
          </cell>
        </row>
        <row r="491">
          <cell r="B491" t="str">
            <v>NMAX155 FI ABS</v>
          </cell>
          <cell r="C491"/>
          <cell r="D491" t="str">
            <v>YAMAHA</v>
          </cell>
          <cell r="E491" t="str">
            <v>NMAX ABS BKT4 (DARK BLUE/MATTE BLACK)</v>
          </cell>
          <cell r="F491" t="str">
            <v>SCOOTER</v>
          </cell>
          <cell r="G491">
            <v>147312</v>
          </cell>
          <cell r="H491">
            <v>45</v>
          </cell>
          <cell r="I491">
            <v>30</v>
          </cell>
          <cell r="J491">
            <v>90</v>
          </cell>
          <cell r="K491">
            <v>15</v>
          </cell>
          <cell r="L491">
            <v>15</v>
          </cell>
          <cell r="M491">
            <v>30</v>
          </cell>
        </row>
        <row r="492">
          <cell r="B492" t="str">
            <v>WINNER X STD</v>
          </cell>
          <cell r="C492"/>
          <cell r="D492" t="str">
            <v>HONDA</v>
          </cell>
          <cell r="E492" t="str">
            <v>FS150FR-IR WINNER X (STANDARD) (RED/BLACK)</v>
          </cell>
          <cell r="F492" t="str">
            <v>UNDERBONE</v>
          </cell>
          <cell r="G492">
            <v>117790</v>
          </cell>
          <cell r="H492">
            <v>45</v>
          </cell>
          <cell r="I492">
            <v>30</v>
          </cell>
          <cell r="J492">
            <v>90</v>
          </cell>
          <cell r="K492">
            <v>15</v>
          </cell>
          <cell r="L492">
            <v>15</v>
          </cell>
          <cell r="M492">
            <v>30</v>
          </cell>
        </row>
        <row r="493">
          <cell r="B493" t="str">
            <v>WINNER X STD</v>
          </cell>
          <cell r="C493"/>
          <cell r="D493" t="str">
            <v>HONDA</v>
          </cell>
          <cell r="E493" t="str">
            <v>FS150FR-IW WINNER X (STANDARD) (WHITE/BLACK)</v>
          </cell>
          <cell r="F493" t="str">
            <v>UNDERBONE</v>
          </cell>
          <cell r="G493">
            <v>117790</v>
          </cell>
          <cell r="H493">
            <v>45</v>
          </cell>
          <cell r="I493">
            <v>30</v>
          </cell>
          <cell r="J493">
            <v>90</v>
          </cell>
          <cell r="K493">
            <v>15</v>
          </cell>
          <cell r="L493">
            <v>15</v>
          </cell>
          <cell r="M493">
            <v>30</v>
          </cell>
        </row>
        <row r="494">
          <cell r="B494" t="str">
            <v>WINNER X ABS</v>
          </cell>
          <cell r="C494"/>
          <cell r="D494" t="str">
            <v>HONDA</v>
          </cell>
          <cell r="E494" t="str">
            <v>FS150FAR-MR WINNER X (ABS PREMIUM) (RED)</v>
          </cell>
          <cell r="F494" t="str">
            <v>UNDERBONE</v>
          </cell>
          <cell r="G494">
            <v>123310</v>
          </cell>
          <cell r="H494">
            <v>45</v>
          </cell>
          <cell r="I494">
            <v>30</v>
          </cell>
          <cell r="J494">
            <v>90</v>
          </cell>
          <cell r="K494">
            <v>15</v>
          </cell>
          <cell r="L494">
            <v>15</v>
          </cell>
          <cell r="M494">
            <v>30</v>
          </cell>
        </row>
        <row r="495">
          <cell r="B495" t="str">
            <v>WINNER X ABS</v>
          </cell>
          <cell r="C495"/>
          <cell r="D495" t="str">
            <v>HONDA</v>
          </cell>
          <cell r="E495" t="str">
            <v>FS150FAR-MB WINNER X (ABS PREMIUM (BLACK)</v>
          </cell>
          <cell r="F495" t="str">
            <v>UNDERBONE</v>
          </cell>
          <cell r="G495">
            <v>123310</v>
          </cell>
          <cell r="H495">
            <v>45</v>
          </cell>
          <cell r="I495">
            <v>30</v>
          </cell>
          <cell r="J495">
            <v>90</v>
          </cell>
          <cell r="K495">
            <v>15</v>
          </cell>
          <cell r="L495">
            <v>15</v>
          </cell>
          <cell r="M495">
            <v>30</v>
          </cell>
        </row>
        <row r="496">
          <cell r="B496" t="str">
            <v>SMASH(SPOKE)</v>
          </cell>
          <cell r="C496"/>
          <cell r="D496" t="str">
            <v>SUZUKI</v>
          </cell>
          <cell r="E496" t="str">
            <v>FW110D SMASH (D1IVORY)</v>
          </cell>
          <cell r="F496" t="str">
            <v>UNDERBONE</v>
          </cell>
          <cell r="G496">
            <v>62692</v>
          </cell>
          <cell r="H496">
            <v>45</v>
          </cell>
          <cell r="I496">
            <v>30</v>
          </cell>
          <cell r="J496">
            <v>90</v>
          </cell>
          <cell r="K496">
            <v>15</v>
          </cell>
          <cell r="L496">
            <v>15</v>
          </cell>
          <cell r="M496">
            <v>30</v>
          </cell>
        </row>
        <row r="497">
          <cell r="B497" t="str">
            <v>SMASH(SPOKE)</v>
          </cell>
          <cell r="C497"/>
          <cell r="D497" t="str">
            <v>SUZUKI</v>
          </cell>
          <cell r="E497" t="str">
            <v>FW110D SMASH (D1GREEN)</v>
          </cell>
          <cell r="F497" t="str">
            <v>UNDERBONE</v>
          </cell>
          <cell r="G497">
            <v>62692</v>
          </cell>
          <cell r="H497">
            <v>45</v>
          </cell>
          <cell r="I497">
            <v>30</v>
          </cell>
          <cell r="J497">
            <v>90</v>
          </cell>
          <cell r="K497">
            <v>15</v>
          </cell>
          <cell r="L497">
            <v>15</v>
          </cell>
          <cell r="M497">
            <v>30</v>
          </cell>
        </row>
        <row r="498">
          <cell r="B498" t="str">
            <v>SMASH(SPOKE)</v>
          </cell>
          <cell r="C498"/>
          <cell r="D498" t="str">
            <v>SUZUKI</v>
          </cell>
          <cell r="E498" t="str">
            <v>FW110D SMASH (D1GRAY)</v>
          </cell>
          <cell r="F498" t="str">
            <v>UNDERBONE</v>
          </cell>
          <cell r="G498">
            <v>62692</v>
          </cell>
          <cell r="H498">
            <v>45</v>
          </cell>
          <cell r="I498">
            <v>30</v>
          </cell>
          <cell r="J498">
            <v>90</v>
          </cell>
          <cell r="K498">
            <v>15</v>
          </cell>
          <cell r="L498">
            <v>15</v>
          </cell>
          <cell r="M498">
            <v>30</v>
          </cell>
        </row>
        <row r="499">
          <cell r="B499" t="str">
            <v>SMASH(SPOKE)</v>
          </cell>
          <cell r="C499"/>
          <cell r="D499" t="str">
            <v>SUZUKI</v>
          </cell>
          <cell r="E499" t="str">
            <v>FW110D SMASH (D1RED)</v>
          </cell>
          <cell r="F499" t="str">
            <v>UNDERBONE</v>
          </cell>
          <cell r="G499">
            <v>62692</v>
          </cell>
          <cell r="H499">
            <v>45</v>
          </cell>
          <cell r="I499">
            <v>30</v>
          </cell>
          <cell r="J499">
            <v>90</v>
          </cell>
          <cell r="K499">
            <v>15</v>
          </cell>
          <cell r="L499">
            <v>15</v>
          </cell>
          <cell r="M499">
            <v>30</v>
          </cell>
        </row>
        <row r="500">
          <cell r="B500" t="str">
            <v>SKYDRIVE SPORT</v>
          </cell>
          <cell r="C500"/>
          <cell r="D500" t="str">
            <v>SUZUKI</v>
          </cell>
          <cell r="E500" t="str">
            <v>UX110NE-5BLACK (TITAN BLACK)</v>
          </cell>
          <cell r="F500" t="str">
            <v>SCOOTER</v>
          </cell>
          <cell r="G500">
            <v>68177</v>
          </cell>
          <cell r="H500">
            <v>45</v>
          </cell>
          <cell r="I500">
            <v>30</v>
          </cell>
          <cell r="J500">
            <v>90</v>
          </cell>
          <cell r="K500">
            <v>15</v>
          </cell>
          <cell r="L500">
            <v>15</v>
          </cell>
          <cell r="M500">
            <v>30</v>
          </cell>
        </row>
        <row r="501">
          <cell r="B501" t="str">
            <v>RAIDER150 CARB</v>
          </cell>
          <cell r="C501"/>
          <cell r="D501" t="str">
            <v>SUZUKI</v>
          </cell>
          <cell r="E501" t="str">
            <v>FU150CD3-7BKBL RAIDER R 150</v>
          </cell>
          <cell r="F501" t="str">
            <v>UNDERBONE</v>
          </cell>
          <cell r="G501">
            <v>104077</v>
          </cell>
          <cell r="H501">
            <v>45</v>
          </cell>
          <cell r="I501">
            <v>30</v>
          </cell>
          <cell r="J501">
            <v>90</v>
          </cell>
          <cell r="K501">
            <v>15</v>
          </cell>
          <cell r="L501">
            <v>15</v>
          </cell>
          <cell r="M501">
            <v>30</v>
          </cell>
        </row>
        <row r="502">
          <cell r="B502" t="str">
            <v>MIO GRAVIS</v>
          </cell>
          <cell r="C502"/>
          <cell r="D502" t="str">
            <v>YAMAHA</v>
          </cell>
          <cell r="E502" t="str">
            <v>MIO GRAVIS BKV2 (MATTE BROWN)</v>
          </cell>
          <cell r="F502" t="str">
            <v>SCOOTER</v>
          </cell>
          <cell r="G502">
            <v>78957</v>
          </cell>
          <cell r="H502">
            <v>45</v>
          </cell>
          <cell r="I502">
            <v>30</v>
          </cell>
          <cell r="J502">
            <v>90</v>
          </cell>
          <cell r="K502">
            <v>15</v>
          </cell>
          <cell r="L502">
            <v>15</v>
          </cell>
          <cell r="M502">
            <v>30</v>
          </cell>
        </row>
        <row r="503">
          <cell r="B503" t="str">
            <v>FAZZIO</v>
          </cell>
          <cell r="C503"/>
          <cell r="D503" t="str">
            <v>YAMAHA</v>
          </cell>
          <cell r="E503" t="str">
            <v>MIO FAZZIO BRV5 (LIGHT BLUE)</v>
          </cell>
          <cell r="F503" t="str">
            <v>SCOOTER</v>
          </cell>
          <cell r="G503">
            <v>86397</v>
          </cell>
          <cell r="H503">
            <v>45</v>
          </cell>
          <cell r="I503">
            <v>30</v>
          </cell>
          <cell r="J503">
            <v>90</v>
          </cell>
          <cell r="K503">
            <v>15</v>
          </cell>
          <cell r="L503">
            <v>15</v>
          </cell>
          <cell r="M503">
            <v>30</v>
          </cell>
        </row>
        <row r="504">
          <cell r="B504" t="str">
            <v>FAZZIO</v>
          </cell>
          <cell r="C504"/>
          <cell r="D504" t="str">
            <v>YAMAHA</v>
          </cell>
          <cell r="E504" t="str">
            <v>MIO FAZZIO BRV5 (YELLOWISH WHITE)</v>
          </cell>
          <cell r="F504" t="str">
            <v>SCOOTER</v>
          </cell>
          <cell r="G504">
            <v>86397</v>
          </cell>
          <cell r="H504">
            <v>45</v>
          </cell>
          <cell r="I504">
            <v>30</v>
          </cell>
          <cell r="J504">
            <v>90</v>
          </cell>
          <cell r="K504">
            <v>15</v>
          </cell>
          <cell r="L504">
            <v>15</v>
          </cell>
          <cell r="M504">
            <v>30</v>
          </cell>
        </row>
        <row r="505">
          <cell r="B505" t="str">
            <v>CLICK125 FI</v>
          </cell>
          <cell r="C505"/>
          <cell r="D505" t="str">
            <v>HONDA</v>
          </cell>
          <cell r="E505" t="str">
            <v>ACB125CBFSII-OB CLICK125 (BLACK)</v>
          </cell>
          <cell r="F505" t="str">
            <v>SCOOTER</v>
          </cell>
          <cell r="G505">
            <v>80070</v>
          </cell>
          <cell r="H505">
            <v>45</v>
          </cell>
          <cell r="I505">
            <v>30</v>
          </cell>
          <cell r="J505">
            <v>90</v>
          </cell>
          <cell r="K505">
            <v>15</v>
          </cell>
          <cell r="L505">
            <v>15</v>
          </cell>
          <cell r="M505">
            <v>30</v>
          </cell>
        </row>
        <row r="506">
          <cell r="B506" t="str">
            <v>WAVE RSX (DRUM)</v>
          </cell>
          <cell r="C506"/>
          <cell r="D506" t="str">
            <v>HONDA</v>
          </cell>
          <cell r="E506" t="str">
            <v>AFP110DFR-IR WAVE110 (DRUM)</v>
          </cell>
          <cell r="F506" t="str">
            <v>UNDERBONE</v>
          </cell>
          <cell r="G506">
            <v>61670</v>
          </cell>
          <cell r="H506">
            <v>45</v>
          </cell>
          <cell r="I506">
            <v>30</v>
          </cell>
          <cell r="J506">
            <v>90</v>
          </cell>
          <cell r="K506">
            <v>15</v>
          </cell>
          <cell r="L506">
            <v>15</v>
          </cell>
          <cell r="M506">
            <v>30</v>
          </cell>
        </row>
        <row r="507">
          <cell r="B507" t="str">
            <v>WAVE RSX (DRUM)</v>
          </cell>
          <cell r="C507"/>
          <cell r="D507" t="str">
            <v>HONDA</v>
          </cell>
          <cell r="E507" t="str">
            <v>AFP110DFR-BM WAVE110 (DRUM)</v>
          </cell>
          <cell r="F507" t="str">
            <v>UNDERBONE</v>
          </cell>
          <cell r="G507">
            <v>61670</v>
          </cell>
          <cell r="H507">
            <v>45</v>
          </cell>
          <cell r="I507">
            <v>30</v>
          </cell>
          <cell r="J507">
            <v>90</v>
          </cell>
          <cell r="K507">
            <v>15</v>
          </cell>
          <cell r="L507">
            <v>15</v>
          </cell>
          <cell r="M507">
            <v>30</v>
          </cell>
        </row>
        <row r="508">
          <cell r="B508" t="str">
            <v>WAVE RSX(DISC)</v>
          </cell>
          <cell r="C508"/>
          <cell r="D508" t="str">
            <v>HONDA</v>
          </cell>
          <cell r="E508" t="str">
            <v>AFP110SFR-MB WAVE110 (DISK)</v>
          </cell>
          <cell r="F508" t="str">
            <v>UNDERBONE</v>
          </cell>
          <cell r="G508">
            <v>63510</v>
          </cell>
          <cell r="H508">
            <v>45</v>
          </cell>
          <cell r="I508">
            <v>30</v>
          </cell>
          <cell r="J508">
            <v>90</v>
          </cell>
          <cell r="K508">
            <v>15</v>
          </cell>
          <cell r="L508">
            <v>15</v>
          </cell>
          <cell r="M508">
            <v>30</v>
          </cell>
        </row>
        <row r="509">
          <cell r="B509" t="str">
            <v>WAVE RSX(DISC)</v>
          </cell>
          <cell r="C509"/>
          <cell r="D509" t="str">
            <v>HONDA</v>
          </cell>
          <cell r="E509" t="str">
            <v>AFP110SFR-IW WAVE110 (DISK)</v>
          </cell>
          <cell r="F509" t="str">
            <v>UNDERBONE</v>
          </cell>
          <cell r="G509">
            <v>63510</v>
          </cell>
          <cell r="H509">
            <v>45</v>
          </cell>
          <cell r="I509">
            <v>30</v>
          </cell>
          <cell r="J509">
            <v>90</v>
          </cell>
          <cell r="K509">
            <v>15</v>
          </cell>
          <cell r="L509">
            <v>15</v>
          </cell>
          <cell r="M509">
            <v>30</v>
          </cell>
        </row>
        <row r="510">
          <cell r="B510" t="str">
            <v>CLICK125 FI</v>
          </cell>
          <cell r="C510"/>
          <cell r="D510" t="str">
            <v>HONDA</v>
          </cell>
          <cell r="E510" t="str">
            <v>ACB125CBFSII-CR CLICK125 (RED)</v>
          </cell>
          <cell r="F510" t="str">
            <v>SCOOTER</v>
          </cell>
          <cell r="G510">
            <v>80070</v>
          </cell>
          <cell r="H510">
            <v>45</v>
          </cell>
          <cell r="I510">
            <v>30</v>
          </cell>
          <cell r="J510">
            <v>90</v>
          </cell>
          <cell r="K510">
            <v>15</v>
          </cell>
          <cell r="L510">
            <v>15</v>
          </cell>
          <cell r="M510">
            <v>30</v>
          </cell>
        </row>
        <row r="511">
          <cell r="B511" t="str">
            <v>CLICK125 FI</v>
          </cell>
          <cell r="C511"/>
          <cell r="D511" t="str">
            <v>HONDA</v>
          </cell>
          <cell r="E511" t="str">
            <v>ACB125CBFSII-PW CLICK125 (WHITE)</v>
          </cell>
          <cell r="F511" t="str">
            <v>SCOOTER</v>
          </cell>
          <cell r="G511">
            <v>80070</v>
          </cell>
          <cell r="H511">
            <v>45</v>
          </cell>
          <cell r="I511">
            <v>30</v>
          </cell>
          <cell r="J511">
            <v>90</v>
          </cell>
          <cell r="K511">
            <v>15</v>
          </cell>
          <cell r="L511">
            <v>15</v>
          </cell>
          <cell r="M511">
            <v>30</v>
          </cell>
        </row>
        <row r="512">
          <cell r="B512" t="str">
            <v>CLICK125 FI SE</v>
          </cell>
          <cell r="C512"/>
          <cell r="D512" t="str">
            <v>HONDA</v>
          </cell>
          <cell r="E512" t="str">
            <v>ACB125CBFS4-SB CLICK125 (BLUE/WHITE)</v>
          </cell>
          <cell r="F512" t="str">
            <v>SCOOTER</v>
          </cell>
          <cell r="G512">
            <v>84394</v>
          </cell>
          <cell r="H512">
            <v>45</v>
          </cell>
          <cell r="I512">
            <v>30</v>
          </cell>
          <cell r="J512">
            <v>90</v>
          </cell>
          <cell r="K512">
            <v>15</v>
          </cell>
          <cell r="L512">
            <v>15</v>
          </cell>
          <cell r="M512">
            <v>30</v>
          </cell>
        </row>
        <row r="513">
          <cell r="B513" t="str">
            <v>SMASH(SPOKE)</v>
          </cell>
          <cell r="C513"/>
          <cell r="D513" t="str">
            <v>SUZUKI</v>
          </cell>
          <cell r="E513" t="str">
            <v>FW110D SMASH (D1BLACK)</v>
          </cell>
          <cell r="F513" t="str">
            <v>UNDERBONE</v>
          </cell>
          <cell r="G513">
            <v>62692</v>
          </cell>
          <cell r="H513">
            <v>45</v>
          </cell>
          <cell r="I513">
            <v>30</v>
          </cell>
          <cell r="J513">
            <v>90</v>
          </cell>
          <cell r="K513">
            <v>15</v>
          </cell>
          <cell r="L513">
            <v>15</v>
          </cell>
          <cell r="M513">
            <v>30</v>
          </cell>
        </row>
        <row r="514">
          <cell r="B514" t="str">
            <v>CT100</v>
          </cell>
          <cell r="C514"/>
          <cell r="D514" t="str">
            <v>KAWASAKI</v>
          </cell>
          <cell r="E514" t="str">
            <v>CA100AA CT100 (BLACK BLUE)</v>
          </cell>
          <cell r="F514" t="str">
            <v>BUSINESS</v>
          </cell>
          <cell r="G514">
            <v>59528</v>
          </cell>
          <cell r="H514">
            <v>45</v>
          </cell>
          <cell r="I514">
            <v>30</v>
          </cell>
          <cell r="J514">
            <v>90</v>
          </cell>
          <cell r="K514">
            <v>15</v>
          </cell>
          <cell r="L514">
            <v>15</v>
          </cell>
          <cell r="M514">
            <v>30</v>
          </cell>
        </row>
        <row r="515">
          <cell r="B515" t="str">
            <v>PG-1</v>
          </cell>
          <cell r="C515"/>
          <cell r="D515" t="str">
            <v>YAMAHA</v>
          </cell>
          <cell r="E515" t="str">
            <v>PG-1 BNR1 ( MATT BROWN )</v>
          </cell>
          <cell r="F515" t="str">
            <v>UNDERBONE</v>
          </cell>
          <cell r="G515">
            <v>86397</v>
          </cell>
          <cell r="H515">
            <v>45</v>
          </cell>
          <cell r="I515">
            <v>30</v>
          </cell>
          <cell r="J515">
            <v>90</v>
          </cell>
          <cell r="K515">
            <v>15</v>
          </cell>
          <cell r="L515">
            <v>15</v>
          </cell>
          <cell r="M515">
            <v>30</v>
          </cell>
        </row>
        <row r="516">
          <cell r="B516" t="str">
            <v>CLICK125 FI SE</v>
          </cell>
          <cell r="C516"/>
          <cell r="D516" t="str">
            <v>HONDA</v>
          </cell>
          <cell r="E516" t="str">
            <v>ACB125CBFS4-PG CLICK125 (GRAY/BLACK)</v>
          </cell>
          <cell r="F516" t="str">
            <v>SCOOTER</v>
          </cell>
          <cell r="G516">
            <v>84394</v>
          </cell>
          <cell r="H516">
            <v>45</v>
          </cell>
          <cell r="I516">
            <v>30</v>
          </cell>
          <cell r="J516">
            <v>90</v>
          </cell>
          <cell r="K516">
            <v>15</v>
          </cell>
          <cell r="L516">
            <v>15</v>
          </cell>
          <cell r="M516">
            <v>30</v>
          </cell>
        </row>
        <row r="517">
          <cell r="B517" t="str">
            <v>CLICK125 FI</v>
          </cell>
          <cell r="C517"/>
          <cell r="D517" t="str">
            <v>HONDA</v>
          </cell>
          <cell r="E517" t="str">
            <v>ACB125CBFSII-PG CLICK125 (GRAY)</v>
          </cell>
          <cell r="F517" t="str">
            <v>SCOOTER</v>
          </cell>
          <cell r="G517">
            <v>80070</v>
          </cell>
          <cell r="H517">
            <v>45</v>
          </cell>
          <cell r="I517">
            <v>30</v>
          </cell>
          <cell r="J517">
            <v>90</v>
          </cell>
          <cell r="K517">
            <v>15</v>
          </cell>
          <cell r="L517">
            <v>15</v>
          </cell>
          <cell r="M517">
            <v>30</v>
          </cell>
        </row>
        <row r="518">
          <cell r="B518" t="str">
            <v>MAXIMA Z</v>
          </cell>
          <cell r="C518"/>
          <cell r="D518" t="str">
            <v>BAJAJ RE</v>
          </cell>
          <cell r="E518" t="str">
            <v>MAXIMA Z (GREEN)</v>
          </cell>
          <cell r="F518" t="str">
            <v>TRI-WHEELED</v>
          </cell>
          <cell r="G518">
            <v>225800</v>
          </cell>
          <cell r="H518">
            <v>45</v>
          </cell>
          <cell r="I518">
            <v>30</v>
          </cell>
          <cell r="J518">
            <v>90</v>
          </cell>
          <cell r="K518">
            <v>15</v>
          </cell>
          <cell r="L518">
            <v>15</v>
          </cell>
          <cell r="M518">
            <v>30</v>
          </cell>
        </row>
        <row r="519">
          <cell r="B519" t="str">
            <v>SNIPER 155 FI</v>
          </cell>
          <cell r="C519"/>
          <cell r="D519" t="str">
            <v>YAMAHA</v>
          </cell>
          <cell r="E519" t="str">
            <v>SNIPER155 BAY6 (CYAN)</v>
          </cell>
          <cell r="F519" t="str">
            <v>UNDERBONE</v>
          </cell>
          <cell r="G519">
            <v>117087</v>
          </cell>
          <cell r="H519">
            <v>45</v>
          </cell>
          <cell r="I519">
            <v>30</v>
          </cell>
          <cell r="J519">
            <v>90</v>
          </cell>
          <cell r="K519">
            <v>15</v>
          </cell>
          <cell r="L519">
            <v>15</v>
          </cell>
          <cell r="M519">
            <v>30</v>
          </cell>
        </row>
        <row r="520">
          <cell r="B520" t="str">
            <v>SNIPER 155 FI</v>
          </cell>
          <cell r="C520"/>
          <cell r="D520" t="str">
            <v>YAMAHA</v>
          </cell>
          <cell r="E520" t="str">
            <v>SNIPER155 BAY6 (BLUE/ MATTE BLUE)</v>
          </cell>
          <cell r="F520" t="str">
            <v>UNDERBONE</v>
          </cell>
          <cell r="G520">
            <v>117087</v>
          </cell>
          <cell r="H520">
            <v>45</v>
          </cell>
          <cell r="I520">
            <v>30</v>
          </cell>
          <cell r="J520">
            <v>90</v>
          </cell>
          <cell r="K520">
            <v>15</v>
          </cell>
          <cell r="L520">
            <v>15</v>
          </cell>
          <cell r="M520">
            <v>30</v>
          </cell>
        </row>
        <row r="521">
          <cell r="B521" t="str">
            <v>MT-03</v>
          </cell>
          <cell r="C521"/>
          <cell r="D521" t="str">
            <v>YAMAHA</v>
          </cell>
          <cell r="E521" t="str">
            <v>MT-03 B5WF (GRAY/MATTE DARK GRAY)</v>
          </cell>
          <cell r="F521" t="str">
            <v>SPORTS TYPE</v>
          </cell>
          <cell r="G521">
            <v>265050</v>
          </cell>
          <cell r="H521">
            <v>45</v>
          </cell>
          <cell r="I521">
            <v>30</v>
          </cell>
          <cell r="J521">
            <v>90</v>
          </cell>
          <cell r="K521">
            <v>15</v>
          </cell>
          <cell r="L521">
            <v>15</v>
          </cell>
          <cell r="M521">
            <v>30</v>
          </cell>
        </row>
        <row r="522">
          <cell r="B522" t="str">
            <v>CLICK125 FI SE</v>
          </cell>
          <cell r="C522"/>
          <cell r="D522" t="str">
            <v>HONDA</v>
          </cell>
          <cell r="E522" t="str">
            <v>ACB125CBFS4-SB CLICK125 (BLUE/WHITE)</v>
          </cell>
          <cell r="F522" t="str">
            <v>SCOOTER</v>
          </cell>
          <cell r="G522">
            <v>84394</v>
          </cell>
          <cell r="H522">
            <v>45</v>
          </cell>
          <cell r="I522">
            <v>30</v>
          </cell>
          <cell r="J522">
            <v>90</v>
          </cell>
          <cell r="K522">
            <v>15</v>
          </cell>
          <cell r="L522">
            <v>15</v>
          </cell>
          <cell r="M522">
            <v>30</v>
          </cell>
        </row>
        <row r="523">
          <cell r="B523" t="str">
            <v>TMX ALPHA FI</v>
          </cell>
          <cell r="C523"/>
          <cell r="D523" t="str">
            <v>HONDA</v>
          </cell>
          <cell r="E523" t="str">
            <v>CCG125SII-RED TMX125 ALPHA (RED)</v>
          </cell>
          <cell r="F523" t="str">
            <v>BUSINESS</v>
          </cell>
          <cell r="G523">
            <v>56426</v>
          </cell>
          <cell r="H523">
            <v>45</v>
          </cell>
          <cell r="I523">
            <v>30</v>
          </cell>
          <cell r="J523">
            <v>90</v>
          </cell>
          <cell r="K523">
            <v>15</v>
          </cell>
          <cell r="L523">
            <v>15</v>
          </cell>
          <cell r="M523">
            <v>30</v>
          </cell>
        </row>
        <row r="524">
          <cell r="B524" t="str">
            <v>TMX ALPHA FI</v>
          </cell>
          <cell r="C524"/>
          <cell r="D524" t="str">
            <v>HONDA</v>
          </cell>
          <cell r="E524" t="str">
            <v>CCG125SII-BK TMX125 ALPHA (BLACK)</v>
          </cell>
          <cell r="F524" t="str">
            <v>BUSINESS</v>
          </cell>
          <cell r="G524">
            <v>56426</v>
          </cell>
          <cell r="H524">
            <v>45</v>
          </cell>
          <cell r="I524">
            <v>30</v>
          </cell>
          <cell r="J524">
            <v>90</v>
          </cell>
          <cell r="K524">
            <v>15</v>
          </cell>
          <cell r="L524">
            <v>15</v>
          </cell>
          <cell r="M524">
            <v>30</v>
          </cell>
        </row>
        <row r="525">
          <cell r="B525" t="str">
            <v>TMX ALPHA FI</v>
          </cell>
          <cell r="C525"/>
          <cell r="D525" t="str">
            <v>HONDA</v>
          </cell>
          <cell r="E525" t="str">
            <v>CCG125SII-MAS TMX125 ALPHA (SILVER)</v>
          </cell>
          <cell r="F525" t="str">
            <v>BUSINESS</v>
          </cell>
          <cell r="G525">
            <v>56426</v>
          </cell>
          <cell r="H525">
            <v>45</v>
          </cell>
          <cell r="I525">
            <v>30</v>
          </cell>
          <cell r="J525">
            <v>90</v>
          </cell>
          <cell r="K525">
            <v>15</v>
          </cell>
          <cell r="L525">
            <v>15</v>
          </cell>
          <cell r="M525">
            <v>30</v>
          </cell>
        </row>
        <row r="526">
          <cell r="B526" t="str">
            <v>XMAX 300</v>
          </cell>
          <cell r="C526" t="str">
            <v>MATTE LIGHT GRAY</v>
          </cell>
          <cell r="D526" t="str">
            <v>YAMAHA</v>
          </cell>
          <cell r="E526" t="str">
            <v>XMAX BKA5 ( MATTE LIGHT GRAY )</v>
          </cell>
          <cell r="F526" t="str">
            <v>SCOOTER</v>
          </cell>
          <cell r="G526">
            <v>278535</v>
          </cell>
          <cell r="H526">
            <v>45</v>
          </cell>
          <cell r="I526">
            <v>30</v>
          </cell>
          <cell r="J526">
            <v>90</v>
          </cell>
          <cell r="K526">
            <v>15</v>
          </cell>
          <cell r="L526">
            <v>15</v>
          </cell>
          <cell r="M526">
            <v>30</v>
          </cell>
        </row>
        <row r="527">
          <cell r="B527" t="str">
            <v>SMASH(MAGS)</v>
          </cell>
          <cell r="C527"/>
          <cell r="D527" t="str">
            <v>SUZUKI</v>
          </cell>
          <cell r="E527" t="str">
            <v>FW110SC-DBLACK</v>
          </cell>
          <cell r="F527" t="str">
            <v>UNDERBONE</v>
          </cell>
          <cell r="G527">
            <v>67342</v>
          </cell>
          <cell r="H527">
            <v>45</v>
          </cell>
          <cell r="I527">
            <v>30</v>
          </cell>
          <cell r="J527">
            <v>90</v>
          </cell>
          <cell r="K527">
            <v>15</v>
          </cell>
          <cell r="L527">
            <v>15</v>
          </cell>
          <cell r="M527">
            <v>30</v>
          </cell>
        </row>
        <row r="528">
          <cell r="B528" t="str">
            <v>SMASH(MAGS)</v>
          </cell>
          <cell r="C528"/>
          <cell r="D528" t="str">
            <v>SUZUKI</v>
          </cell>
          <cell r="E528" t="str">
            <v>FW110SC-DBLUE</v>
          </cell>
          <cell r="F528" t="str">
            <v>UNDERBONE</v>
          </cell>
          <cell r="G528">
            <v>67342</v>
          </cell>
          <cell r="H528">
            <v>45</v>
          </cell>
          <cell r="I528">
            <v>30</v>
          </cell>
          <cell r="J528">
            <v>90</v>
          </cell>
          <cell r="K528">
            <v>15</v>
          </cell>
          <cell r="L528">
            <v>15</v>
          </cell>
          <cell r="M528">
            <v>30</v>
          </cell>
        </row>
        <row r="529">
          <cell r="B529" t="str">
            <v>BEAT FI STD</v>
          </cell>
          <cell r="C529"/>
          <cell r="D529" t="str">
            <v>HONDA</v>
          </cell>
          <cell r="E529" t="str">
            <v>ACH110CBFS-PG BEAT (GRAY/BLACK)</v>
          </cell>
          <cell r="F529" t="str">
            <v>SCOOTER</v>
          </cell>
          <cell r="G529">
            <v>70410</v>
          </cell>
          <cell r="H529">
            <v>45</v>
          </cell>
          <cell r="I529">
            <v>30</v>
          </cell>
          <cell r="J529">
            <v>90</v>
          </cell>
          <cell r="K529">
            <v>15</v>
          </cell>
          <cell r="L529">
            <v>15</v>
          </cell>
          <cell r="M529">
            <v>30</v>
          </cell>
        </row>
        <row r="530">
          <cell r="B530" t="str">
            <v>BEAT FI STD</v>
          </cell>
          <cell r="C530"/>
          <cell r="D530" t="str">
            <v>HONDA</v>
          </cell>
          <cell r="E530" t="str">
            <v>ACH110CBFS-RD BEAT (RED/BLACK)</v>
          </cell>
          <cell r="F530" t="str">
            <v>SCOOTER</v>
          </cell>
          <cell r="G530">
            <v>70410</v>
          </cell>
          <cell r="H530">
            <v>45</v>
          </cell>
          <cell r="I530">
            <v>30</v>
          </cell>
          <cell r="J530">
            <v>90</v>
          </cell>
          <cell r="K530">
            <v>15</v>
          </cell>
          <cell r="L530">
            <v>15</v>
          </cell>
          <cell r="M530">
            <v>30</v>
          </cell>
        </row>
        <row r="531">
          <cell r="B531" t="str">
            <v>BEAT FI STD</v>
          </cell>
          <cell r="C531"/>
          <cell r="D531" t="str">
            <v>HONDA</v>
          </cell>
          <cell r="E531" t="str">
            <v>ACH110CBFS-PND BEAT (BLUE/BLACK)</v>
          </cell>
          <cell r="F531" t="str">
            <v>SCOOTER</v>
          </cell>
          <cell r="G531">
            <v>70410</v>
          </cell>
          <cell r="H531">
            <v>45</v>
          </cell>
          <cell r="I531">
            <v>30</v>
          </cell>
          <cell r="J531">
            <v>90</v>
          </cell>
          <cell r="K531">
            <v>15</v>
          </cell>
          <cell r="L531">
            <v>15</v>
          </cell>
          <cell r="M531">
            <v>30</v>
          </cell>
        </row>
        <row r="532">
          <cell r="B532" t="str">
            <v>BEAT FI STD</v>
          </cell>
          <cell r="C532"/>
          <cell r="D532" t="str">
            <v>HONDA</v>
          </cell>
          <cell r="E532" t="str">
            <v>ACH110CBFS-YW BEAT (YELLOW/BLACK)</v>
          </cell>
          <cell r="F532" t="str">
            <v>SCOOTER</v>
          </cell>
          <cell r="G532">
            <v>70410</v>
          </cell>
          <cell r="H532">
            <v>45</v>
          </cell>
          <cell r="I532">
            <v>30</v>
          </cell>
          <cell r="J532">
            <v>90</v>
          </cell>
          <cell r="K532">
            <v>15</v>
          </cell>
          <cell r="L532">
            <v>15</v>
          </cell>
          <cell r="M532">
            <v>30</v>
          </cell>
        </row>
        <row r="533">
          <cell r="B533" t="str">
            <v>BEAT FI PREM</v>
          </cell>
          <cell r="C533"/>
          <cell r="D533" t="str">
            <v>HONDA</v>
          </cell>
          <cell r="E533" t="str">
            <v>ACH110CBFS3-MG BEAT (GRAY)</v>
          </cell>
          <cell r="F533" t="str">
            <v>SCOOTER</v>
          </cell>
          <cell r="G533">
            <v>72434</v>
          </cell>
          <cell r="H533">
            <v>45</v>
          </cell>
          <cell r="I533">
            <v>30</v>
          </cell>
          <cell r="J533">
            <v>90</v>
          </cell>
          <cell r="K533">
            <v>15</v>
          </cell>
          <cell r="L533">
            <v>15</v>
          </cell>
          <cell r="M533">
            <v>30</v>
          </cell>
        </row>
        <row r="534">
          <cell r="B534" t="str">
            <v>BEAT FI PREM</v>
          </cell>
          <cell r="C534"/>
          <cell r="D534" t="str">
            <v>HONDA</v>
          </cell>
          <cell r="E534" t="str">
            <v>ACH110CBFS3-PW BEAT (WHITE)</v>
          </cell>
          <cell r="F534" t="str">
            <v>SCOOTER</v>
          </cell>
          <cell r="G534">
            <v>72434</v>
          </cell>
          <cell r="H534">
            <v>45</v>
          </cell>
          <cell r="I534">
            <v>30</v>
          </cell>
          <cell r="J534">
            <v>90</v>
          </cell>
          <cell r="K534">
            <v>15</v>
          </cell>
          <cell r="L534">
            <v>15</v>
          </cell>
          <cell r="M534">
            <v>30</v>
          </cell>
        </row>
        <row r="535">
          <cell r="B535" t="str">
            <v>MIO i125s</v>
          </cell>
          <cell r="C535"/>
          <cell r="D535" t="str">
            <v>YAMAHA</v>
          </cell>
          <cell r="E535" t="str">
            <v>MIO i 125 S B6B5 (MATTE BLACK/ BLACK)</v>
          </cell>
          <cell r="F535" t="str">
            <v>SCOOTER</v>
          </cell>
          <cell r="G535">
            <v>74772</v>
          </cell>
          <cell r="H535">
            <v>45</v>
          </cell>
          <cell r="I535">
            <v>30</v>
          </cell>
          <cell r="J535">
            <v>90</v>
          </cell>
          <cell r="K535">
            <v>15</v>
          </cell>
          <cell r="L535">
            <v>15</v>
          </cell>
          <cell r="M535">
            <v>30</v>
          </cell>
        </row>
        <row r="536">
          <cell r="B536" t="str">
            <v>WIZARD</v>
          </cell>
          <cell r="C536"/>
          <cell r="D536" t="str">
            <v>SKYGO</v>
          </cell>
          <cell r="E536" t="str">
            <v>SG125-8A-1 WIZARD (RED)</v>
          </cell>
          <cell r="F536" t="str">
            <v>BUSINESS</v>
          </cell>
          <cell r="G536">
            <v>35055</v>
          </cell>
          <cell r="H536">
            <v>45</v>
          </cell>
          <cell r="I536">
            <v>30</v>
          </cell>
          <cell r="J536">
            <v>90</v>
          </cell>
          <cell r="K536">
            <v>15</v>
          </cell>
          <cell r="L536">
            <v>15</v>
          </cell>
          <cell r="M536">
            <v>30</v>
          </cell>
        </row>
        <row r="537">
          <cell r="B537" t="str">
            <v>WIZARD</v>
          </cell>
          <cell r="C537"/>
          <cell r="D537" t="str">
            <v>SKYGO</v>
          </cell>
          <cell r="E537" t="str">
            <v>SG125-8A-1 WIZARD (BLUE)</v>
          </cell>
          <cell r="F537" t="str">
            <v>BUSINESS</v>
          </cell>
          <cell r="G537">
            <v>35055</v>
          </cell>
          <cell r="H537">
            <v>45</v>
          </cell>
          <cell r="I537">
            <v>30</v>
          </cell>
          <cell r="J537">
            <v>90</v>
          </cell>
          <cell r="K537">
            <v>15</v>
          </cell>
          <cell r="L537">
            <v>15</v>
          </cell>
          <cell r="M537">
            <v>30</v>
          </cell>
        </row>
        <row r="538">
          <cell r="B538" t="str">
            <v>V-STROM 250 SX</v>
          </cell>
          <cell r="C538"/>
          <cell r="D538" t="str">
            <v>SUZUKI</v>
          </cell>
          <cell r="E538" t="str">
            <v>DS250RL-1YELLOW</v>
          </cell>
          <cell r="F538" t="str">
            <v>UNDERBONE</v>
          </cell>
          <cell r="G538">
            <v>215770</v>
          </cell>
          <cell r="H538">
            <v>45</v>
          </cell>
          <cell r="I538">
            <v>30</v>
          </cell>
          <cell r="J538">
            <v>90</v>
          </cell>
          <cell r="K538">
            <v>15</v>
          </cell>
          <cell r="L538">
            <v>15</v>
          </cell>
          <cell r="M538">
            <v>30</v>
          </cell>
        </row>
        <row r="539">
          <cell r="B539" t="str">
            <v>V-STROM 250 SX</v>
          </cell>
          <cell r="C539"/>
          <cell r="D539" t="str">
            <v>SUZUKI</v>
          </cell>
          <cell r="E539" t="str">
            <v>DS250RL-1BLACK</v>
          </cell>
          <cell r="F539" t="str">
            <v>UNDERBONE</v>
          </cell>
          <cell r="G539">
            <v>215770</v>
          </cell>
          <cell r="H539">
            <v>45</v>
          </cell>
          <cell r="I539">
            <v>30</v>
          </cell>
          <cell r="J539">
            <v>90</v>
          </cell>
          <cell r="K539">
            <v>15</v>
          </cell>
          <cell r="L539">
            <v>15</v>
          </cell>
          <cell r="M539">
            <v>30</v>
          </cell>
        </row>
        <row r="540">
          <cell r="B540" t="str">
            <v>XMAX 300</v>
          </cell>
          <cell r="C540" t="str">
            <v>MATTE DARK LIGHT GRAY</v>
          </cell>
          <cell r="D540" t="str">
            <v>YAMAHA</v>
          </cell>
          <cell r="E540" t="str">
            <v>XMAX BKA5 ( MATTE DARK LIGHT GRAY/BLACK )</v>
          </cell>
          <cell r="F540" t="str">
            <v>SCOOTER</v>
          </cell>
          <cell r="G540">
            <v>278535</v>
          </cell>
          <cell r="H540">
            <v>45</v>
          </cell>
          <cell r="I540">
            <v>30</v>
          </cell>
          <cell r="J540">
            <v>90</v>
          </cell>
          <cell r="K540">
            <v>15</v>
          </cell>
          <cell r="L540">
            <v>15</v>
          </cell>
          <cell r="M540">
            <v>30</v>
          </cell>
        </row>
        <row r="541">
          <cell r="B541" t="str">
            <v>KLX150</v>
          </cell>
          <cell r="C541"/>
          <cell r="D541" t="str">
            <v>KAWASAKI</v>
          </cell>
          <cell r="E541" t="str">
            <v>KLX150KSAAN KLX150 (GRAY)</v>
          </cell>
          <cell r="F541" t="str">
            <v>SPORTS TYPE</v>
          </cell>
          <cell r="G541">
            <v>131626</v>
          </cell>
          <cell r="H541">
            <v>45</v>
          </cell>
          <cell r="I541">
            <v>30</v>
          </cell>
          <cell r="J541">
            <v>90</v>
          </cell>
          <cell r="K541">
            <v>15</v>
          </cell>
          <cell r="L541">
            <v>15</v>
          </cell>
          <cell r="M541">
            <v>30</v>
          </cell>
        </row>
        <row r="542">
          <cell r="B542" t="str">
            <v>XRM DUAL SPORTS FI(DS)</v>
          </cell>
          <cell r="C542"/>
          <cell r="D542" t="str">
            <v>HONDA</v>
          </cell>
          <cell r="E542" t="str">
            <v>CFT125MSS-RD XRM125 DS (RED/BLACK)</v>
          </cell>
          <cell r="F542" t="str">
            <v>UNDERBONE</v>
          </cell>
          <cell r="G542">
            <v>69950</v>
          </cell>
          <cell r="H542">
            <v>45</v>
          </cell>
          <cell r="I542">
            <v>30</v>
          </cell>
          <cell r="J542">
            <v>90</v>
          </cell>
          <cell r="K542">
            <v>15</v>
          </cell>
          <cell r="L542">
            <v>15</v>
          </cell>
          <cell r="M542">
            <v>30</v>
          </cell>
        </row>
        <row r="543">
          <cell r="B543" t="str">
            <v>XRM DUAL SPORTS FI(DS)</v>
          </cell>
          <cell r="C543"/>
          <cell r="D543" t="str">
            <v>HONDA</v>
          </cell>
          <cell r="E543" t="str">
            <v>CFT125MSS-BK XRM125 DS (BLACK)</v>
          </cell>
          <cell r="F543" t="str">
            <v>UNDERBONE</v>
          </cell>
          <cell r="G543">
            <v>69950</v>
          </cell>
          <cell r="H543">
            <v>45</v>
          </cell>
          <cell r="I543">
            <v>30</v>
          </cell>
          <cell r="J543">
            <v>90</v>
          </cell>
          <cell r="K543">
            <v>15</v>
          </cell>
          <cell r="L543">
            <v>15</v>
          </cell>
          <cell r="M543">
            <v>30</v>
          </cell>
        </row>
        <row r="544">
          <cell r="B544" t="str">
            <v>XRM DUAL SPORTS FI(DS)</v>
          </cell>
          <cell r="C544"/>
          <cell r="D544" t="str">
            <v>HONDA</v>
          </cell>
          <cell r="E544" t="str">
            <v>CFT125MSS-BA XRM125 DS (BLUE/BLACK)</v>
          </cell>
          <cell r="F544" t="str">
            <v>UNDERBONE</v>
          </cell>
          <cell r="G544">
            <v>69950</v>
          </cell>
          <cell r="H544">
            <v>45</v>
          </cell>
          <cell r="I544">
            <v>30</v>
          </cell>
          <cell r="J544">
            <v>90</v>
          </cell>
          <cell r="K544">
            <v>15</v>
          </cell>
          <cell r="L544">
            <v>15</v>
          </cell>
          <cell r="M544">
            <v>30</v>
          </cell>
        </row>
        <row r="545">
          <cell r="B545" t="str">
            <v>XRM OFFROAD FI(DSX)</v>
          </cell>
          <cell r="C545"/>
          <cell r="D545" t="str">
            <v>HONDA</v>
          </cell>
          <cell r="E545" t="str">
            <v>CFT125MRS-RWH XRM125 DSX (WHITE/BLUE)</v>
          </cell>
          <cell r="F545" t="str">
            <v>UNDERBONE</v>
          </cell>
          <cell r="G545">
            <v>73170</v>
          </cell>
          <cell r="H545">
            <v>45</v>
          </cell>
          <cell r="I545">
            <v>30</v>
          </cell>
          <cell r="J545">
            <v>90</v>
          </cell>
          <cell r="K545">
            <v>15</v>
          </cell>
          <cell r="L545">
            <v>15</v>
          </cell>
          <cell r="M545">
            <v>30</v>
          </cell>
        </row>
        <row r="546">
          <cell r="B546" t="str">
            <v>XRM MOTARD FI</v>
          </cell>
          <cell r="C546"/>
          <cell r="D546" t="str">
            <v>HONDA</v>
          </cell>
          <cell r="E546" t="str">
            <v>CFT125MRCS-BK XRM125 MOTARD (BLACK)</v>
          </cell>
          <cell r="F546" t="str">
            <v>UNDERBONE</v>
          </cell>
          <cell r="G546">
            <v>74550</v>
          </cell>
          <cell r="H546">
            <v>45</v>
          </cell>
          <cell r="I546">
            <v>30</v>
          </cell>
          <cell r="J546">
            <v>90</v>
          </cell>
          <cell r="K546">
            <v>15</v>
          </cell>
          <cell r="L546">
            <v>15</v>
          </cell>
          <cell r="M546">
            <v>30</v>
          </cell>
        </row>
        <row r="547">
          <cell r="B547" t="str">
            <v>BURGMAN STREET EX</v>
          </cell>
          <cell r="C547"/>
          <cell r="D547" t="str">
            <v>SUZUKI</v>
          </cell>
          <cell r="E547" t="str">
            <v>UB125LNM-1MSLVR BURGMAN STREET  EX</v>
          </cell>
          <cell r="F547" t="str">
            <v>SCOOTER</v>
          </cell>
          <cell r="G547">
            <v>89662</v>
          </cell>
          <cell r="H547">
            <v>45</v>
          </cell>
          <cell r="I547">
            <v>30</v>
          </cell>
          <cell r="J547">
            <v>90</v>
          </cell>
          <cell r="K547">
            <v>15</v>
          </cell>
          <cell r="L547">
            <v>15</v>
          </cell>
          <cell r="M547">
            <v>30</v>
          </cell>
        </row>
        <row r="548">
          <cell r="B548" t="str">
            <v>BURGMAN STREET</v>
          </cell>
          <cell r="C548"/>
          <cell r="D548" t="str">
            <v>SUZUKI</v>
          </cell>
          <cell r="E548" t="str">
            <v>UB125NM-A1BLACK BURGMAN STREET</v>
          </cell>
          <cell r="F548" t="str">
            <v>SCOOTER</v>
          </cell>
          <cell r="G548">
            <v>79802</v>
          </cell>
          <cell r="H548">
            <v>45</v>
          </cell>
          <cell r="I548">
            <v>30</v>
          </cell>
          <cell r="J548">
            <v>90</v>
          </cell>
          <cell r="K548">
            <v>15</v>
          </cell>
          <cell r="L548">
            <v>15</v>
          </cell>
          <cell r="M548">
            <v>30</v>
          </cell>
        </row>
        <row r="549">
          <cell r="B549" t="str">
            <v>BURGMAN STREET</v>
          </cell>
          <cell r="C549"/>
          <cell r="D549" t="str">
            <v>SUZUKI</v>
          </cell>
          <cell r="E549" t="str">
            <v>UB125NM-A1WHITE BURGMAN STREET</v>
          </cell>
          <cell r="F549" t="str">
            <v>SCOOTER</v>
          </cell>
          <cell r="G549">
            <v>79802</v>
          </cell>
          <cell r="H549">
            <v>45</v>
          </cell>
          <cell r="I549">
            <v>30</v>
          </cell>
          <cell r="J549">
            <v>90</v>
          </cell>
          <cell r="K549">
            <v>15</v>
          </cell>
          <cell r="L549">
            <v>15</v>
          </cell>
          <cell r="M549">
            <v>30</v>
          </cell>
        </row>
        <row r="550">
          <cell r="B550" t="str">
            <v>BURGMAN STREET</v>
          </cell>
          <cell r="C550"/>
          <cell r="D550" t="str">
            <v>SUZUKI</v>
          </cell>
          <cell r="E550" t="str">
            <v>UB125NM-A1GRAY BURGMAN STREET</v>
          </cell>
          <cell r="F550" t="str">
            <v>SCOOTER</v>
          </cell>
          <cell r="G550">
            <v>79802</v>
          </cell>
          <cell r="H550">
            <v>45</v>
          </cell>
          <cell r="I550">
            <v>30</v>
          </cell>
          <cell r="J550">
            <v>90</v>
          </cell>
          <cell r="K550">
            <v>15</v>
          </cell>
          <cell r="L550">
            <v>15</v>
          </cell>
          <cell r="M550">
            <v>30</v>
          </cell>
        </row>
        <row r="551">
          <cell r="B551" t="str">
            <v>MAXIMA Z</v>
          </cell>
          <cell r="C551"/>
          <cell r="D551" t="str">
            <v>BAJAJ RE</v>
          </cell>
          <cell r="E551" t="str">
            <v>C1AY1SP MAXIMA Z (BLUE)</v>
          </cell>
          <cell r="F551" t="str">
            <v>TRI-WHEELED</v>
          </cell>
          <cell r="G551">
            <v>225800</v>
          </cell>
          <cell r="H551">
            <v>45</v>
          </cell>
          <cell r="I551">
            <v>30</v>
          </cell>
          <cell r="J551">
            <v>90</v>
          </cell>
          <cell r="K551">
            <v>15</v>
          </cell>
          <cell r="L551">
            <v>15</v>
          </cell>
          <cell r="M551">
            <v>30</v>
          </cell>
        </row>
        <row r="552">
          <cell r="B552" t="str">
            <v>MAXIMA Z</v>
          </cell>
          <cell r="C552"/>
          <cell r="D552" t="str">
            <v>BAJAJ RE</v>
          </cell>
          <cell r="E552" t="str">
            <v>C1AY1SP MAXIMA Z (WHITE)</v>
          </cell>
          <cell r="F552" t="str">
            <v>TRI-WHEELED</v>
          </cell>
          <cell r="G552">
            <v>225800</v>
          </cell>
          <cell r="H552">
            <v>45</v>
          </cell>
          <cell r="I552">
            <v>30</v>
          </cell>
          <cell r="J552">
            <v>90</v>
          </cell>
          <cell r="K552">
            <v>15</v>
          </cell>
          <cell r="L552">
            <v>15</v>
          </cell>
          <cell r="M552">
            <v>30</v>
          </cell>
        </row>
        <row r="553">
          <cell r="B553" t="str">
            <v>MAXIMA Z</v>
          </cell>
          <cell r="C553"/>
          <cell r="D553" t="str">
            <v>BAJAJ RE</v>
          </cell>
          <cell r="E553" t="str">
            <v>C1AY1SP MAXIMA Z (GREEN)</v>
          </cell>
          <cell r="F553" t="str">
            <v>TRI-WHEELED</v>
          </cell>
          <cell r="G553">
            <v>225800</v>
          </cell>
          <cell r="H553">
            <v>45</v>
          </cell>
          <cell r="I553">
            <v>30</v>
          </cell>
          <cell r="J553">
            <v>90</v>
          </cell>
          <cell r="K553">
            <v>15</v>
          </cell>
          <cell r="L553">
            <v>15</v>
          </cell>
          <cell r="M553">
            <v>30</v>
          </cell>
        </row>
        <row r="554">
          <cell r="B554" t="str">
            <v>MAXIMA Z</v>
          </cell>
          <cell r="C554"/>
          <cell r="D554" t="str">
            <v>BAJAJ RE</v>
          </cell>
          <cell r="E554" t="str">
            <v>C1AY1SP MAXIMA Z (RED)</v>
          </cell>
          <cell r="F554" t="str">
            <v>TRI-WHEELED</v>
          </cell>
          <cell r="G554">
            <v>225800</v>
          </cell>
          <cell r="H554">
            <v>45</v>
          </cell>
          <cell r="I554">
            <v>30</v>
          </cell>
          <cell r="J554">
            <v>90</v>
          </cell>
          <cell r="K554">
            <v>15</v>
          </cell>
          <cell r="L554">
            <v>15</v>
          </cell>
          <cell r="M554">
            <v>30</v>
          </cell>
        </row>
        <row r="555">
          <cell r="B555" t="str">
            <v>XRM RS</v>
          </cell>
          <cell r="C555"/>
          <cell r="D555" t="str">
            <v>HONDA</v>
          </cell>
          <cell r="E555" t="str">
            <v>ZN125MS-VR RS125 (RED/BLACK)</v>
          </cell>
          <cell r="F555" t="str">
            <v>UNDERBONE</v>
          </cell>
          <cell r="G555">
            <v>73630</v>
          </cell>
          <cell r="H555">
            <v>45</v>
          </cell>
          <cell r="I555">
            <v>30</v>
          </cell>
          <cell r="J555">
            <v>90</v>
          </cell>
          <cell r="K555">
            <v>15</v>
          </cell>
          <cell r="L555">
            <v>15</v>
          </cell>
          <cell r="M555">
            <v>30</v>
          </cell>
        </row>
        <row r="556">
          <cell r="B556" t="str">
            <v>XRM RS</v>
          </cell>
          <cell r="C556"/>
          <cell r="D556" t="str">
            <v>HONDA</v>
          </cell>
          <cell r="E556" t="str">
            <v>ZN125MS-MG RS125 (GARY)</v>
          </cell>
          <cell r="F556" t="str">
            <v>UNDERBONE</v>
          </cell>
          <cell r="G556">
            <v>73630</v>
          </cell>
          <cell r="H556">
            <v>45</v>
          </cell>
          <cell r="I556">
            <v>30</v>
          </cell>
          <cell r="J556">
            <v>90</v>
          </cell>
          <cell r="K556">
            <v>15</v>
          </cell>
          <cell r="L556">
            <v>15</v>
          </cell>
          <cell r="M556">
            <v>30</v>
          </cell>
        </row>
        <row r="557">
          <cell r="B557" t="str">
            <v>BURGMAN STREET</v>
          </cell>
          <cell r="C557"/>
          <cell r="D557" t="str">
            <v>SUZUKI</v>
          </cell>
          <cell r="E557" t="str">
            <v>UB125NM-A1RED BURGMAN STREET</v>
          </cell>
          <cell r="F557" t="str">
            <v>SCOOTER</v>
          </cell>
          <cell r="G557">
            <v>79802</v>
          </cell>
          <cell r="H557">
            <v>45</v>
          </cell>
          <cell r="I557">
            <v>30</v>
          </cell>
          <cell r="J557">
            <v>90</v>
          </cell>
          <cell r="K557">
            <v>15</v>
          </cell>
          <cell r="L557">
            <v>15</v>
          </cell>
          <cell r="M557">
            <v>30</v>
          </cell>
        </row>
        <row r="558">
          <cell r="B558" t="str">
            <v>CLICK160 FI</v>
          </cell>
          <cell r="C558"/>
          <cell r="D558" t="str">
            <v>HONDA</v>
          </cell>
          <cell r="E558" t="str">
            <v>ACB160CBTS-CS CLICK160 (SILVER/BLACK)</v>
          </cell>
          <cell r="F558" t="str">
            <v>SCOOTER</v>
          </cell>
          <cell r="G558">
            <v>111258</v>
          </cell>
          <cell r="H558">
            <v>45</v>
          </cell>
          <cell r="I558">
            <v>30</v>
          </cell>
          <cell r="J558">
            <v>90</v>
          </cell>
          <cell r="K558">
            <v>15</v>
          </cell>
          <cell r="L558">
            <v>15</v>
          </cell>
          <cell r="M558">
            <v>30</v>
          </cell>
        </row>
        <row r="559">
          <cell r="B559" t="str">
            <v>CLICK160 FI</v>
          </cell>
          <cell r="C559"/>
          <cell r="D559" t="str">
            <v>HONDA</v>
          </cell>
          <cell r="E559" t="str">
            <v>ACB160CBTS-MGB CLICK160 (BLACK)</v>
          </cell>
          <cell r="F559" t="str">
            <v>SCOOTER</v>
          </cell>
          <cell r="G559">
            <v>111258</v>
          </cell>
          <cell r="H559">
            <v>45</v>
          </cell>
          <cell r="I559">
            <v>30</v>
          </cell>
          <cell r="J559">
            <v>90</v>
          </cell>
          <cell r="K559">
            <v>15</v>
          </cell>
          <cell r="L559">
            <v>15</v>
          </cell>
          <cell r="M559">
            <v>30</v>
          </cell>
        </row>
        <row r="560">
          <cell r="B560" t="str">
            <v>CLICK160 FI</v>
          </cell>
          <cell r="C560"/>
          <cell r="D560" t="str">
            <v>HONDA</v>
          </cell>
          <cell r="E560" t="str">
            <v>ACB160CBTS-MSR CLICK160 (RED/BLACK)</v>
          </cell>
          <cell r="F560" t="str">
            <v>SCOOTER</v>
          </cell>
          <cell r="G560">
            <v>111258</v>
          </cell>
          <cell r="H560">
            <v>45</v>
          </cell>
          <cell r="I560">
            <v>30</v>
          </cell>
          <cell r="J560">
            <v>90</v>
          </cell>
          <cell r="K560">
            <v>15</v>
          </cell>
          <cell r="L560">
            <v>15</v>
          </cell>
          <cell r="M560">
            <v>30</v>
          </cell>
        </row>
        <row r="561">
          <cell r="B561" t="str">
            <v>WIZARD</v>
          </cell>
          <cell r="C561"/>
          <cell r="D561" t="str">
            <v>SKYGO</v>
          </cell>
          <cell r="E561" t="str">
            <v>SG125-8A-1 WIZARD (BLACK)</v>
          </cell>
          <cell r="F561" t="str">
            <v>BUSINESS</v>
          </cell>
          <cell r="G561">
            <v>35055</v>
          </cell>
          <cell r="H561">
            <v>45</v>
          </cell>
          <cell r="I561">
            <v>30</v>
          </cell>
          <cell r="J561">
            <v>90</v>
          </cell>
          <cell r="K561">
            <v>15</v>
          </cell>
          <cell r="L561">
            <v>15</v>
          </cell>
          <cell r="M561">
            <v>30</v>
          </cell>
        </row>
        <row r="562">
          <cell r="B562" t="str">
            <v>MAXIMA Z</v>
          </cell>
          <cell r="C562"/>
          <cell r="D562" t="str">
            <v>BAJAJ RE</v>
          </cell>
          <cell r="E562" t="str">
            <v>C1AY1SP MAXIMA Z (YELLOW)</v>
          </cell>
          <cell r="F562" t="str">
            <v>TRI-WHEELED</v>
          </cell>
          <cell r="G562">
            <v>225800</v>
          </cell>
          <cell r="H562">
            <v>45</v>
          </cell>
          <cell r="I562">
            <v>30</v>
          </cell>
          <cell r="J562">
            <v>90</v>
          </cell>
          <cell r="K562">
            <v>15</v>
          </cell>
          <cell r="L562">
            <v>15</v>
          </cell>
          <cell r="M562">
            <v>30</v>
          </cell>
        </row>
        <row r="563">
          <cell r="B563" t="str">
            <v>BRUSKY125</v>
          </cell>
          <cell r="C563"/>
          <cell r="D563" t="str">
            <v>KAWASAKI</v>
          </cell>
          <cell r="E563" t="str">
            <v>SN125ZRFNN BRUSKY125 (BLU)</v>
          </cell>
          <cell r="F563" t="str">
            <v>SCOOTER</v>
          </cell>
          <cell r="G563">
            <v>72500</v>
          </cell>
          <cell r="H563">
            <v>45</v>
          </cell>
          <cell r="I563">
            <v>30</v>
          </cell>
          <cell r="J563">
            <v>90</v>
          </cell>
          <cell r="K563">
            <v>15</v>
          </cell>
          <cell r="L563">
            <v>15</v>
          </cell>
          <cell r="M563">
            <v>30</v>
          </cell>
        </row>
        <row r="564">
          <cell r="B564" t="str">
            <v>BRUSKY125</v>
          </cell>
          <cell r="C564"/>
          <cell r="D564" t="str">
            <v>KAWASAKI</v>
          </cell>
          <cell r="E564" t="str">
            <v>SN125ZRFNN BRUSKY125 (RED)</v>
          </cell>
          <cell r="F564" t="str">
            <v>SCOOTER</v>
          </cell>
          <cell r="G564">
            <v>72500</v>
          </cell>
          <cell r="H564">
            <v>45</v>
          </cell>
          <cell r="I564">
            <v>30</v>
          </cell>
          <cell r="J564">
            <v>90</v>
          </cell>
          <cell r="K564">
            <v>15</v>
          </cell>
          <cell r="L564">
            <v>15</v>
          </cell>
          <cell r="M564">
            <v>30</v>
          </cell>
        </row>
        <row r="565">
          <cell r="B565" t="str">
            <v>BRUSKY125</v>
          </cell>
          <cell r="C565"/>
          <cell r="D565" t="str">
            <v>KAWASAKI</v>
          </cell>
          <cell r="E565" t="str">
            <v>SN125ZRFNN BRUSKY125 (GLD)</v>
          </cell>
          <cell r="F565" t="str">
            <v>SCOOTER</v>
          </cell>
          <cell r="G565">
            <v>72500</v>
          </cell>
          <cell r="H565">
            <v>45</v>
          </cell>
          <cell r="I565">
            <v>30</v>
          </cell>
          <cell r="J565">
            <v>90</v>
          </cell>
          <cell r="K565">
            <v>15</v>
          </cell>
          <cell r="L565">
            <v>15</v>
          </cell>
          <cell r="M565">
            <v>30</v>
          </cell>
        </row>
        <row r="566">
          <cell r="B566" t="str">
            <v>BAJAJ RE 4S FI</v>
          </cell>
          <cell r="C566"/>
          <cell r="D566" t="str">
            <v>BAJAJ RE</v>
          </cell>
          <cell r="E566" t="str">
            <v>C1AU021S BAJAJ RE FL236 (WHITE)</v>
          </cell>
          <cell r="F566" t="str">
            <v>TRI-WHEELED</v>
          </cell>
          <cell r="G566">
            <v>191000</v>
          </cell>
          <cell r="H566">
            <v>45</v>
          </cell>
          <cell r="I566">
            <v>30</v>
          </cell>
          <cell r="J566">
            <v>90</v>
          </cell>
          <cell r="K566">
            <v>15</v>
          </cell>
          <cell r="L566">
            <v>15</v>
          </cell>
          <cell r="M566">
            <v>30</v>
          </cell>
        </row>
        <row r="567">
          <cell r="B567" t="str">
            <v>BAJAJ RE 4S FI</v>
          </cell>
          <cell r="C567"/>
          <cell r="D567" t="str">
            <v>BAJAJ RE</v>
          </cell>
          <cell r="E567" t="str">
            <v>C1AU021S BAJAJ RE FL236 (GREEN)</v>
          </cell>
          <cell r="F567" t="str">
            <v>TRI-WHEELED</v>
          </cell>
          <cell r="G567">
            <v>191000</v>
          </cell>
          <cell r="H567">
            <v>45</v>
          </cell>
          <cell r="I567">
            <v>30</v>
          </cell>
          <cell r="J567">
            <v>90</v>
          </cell>
          <cell r="K567">
            <v>15</v>
          </cell>
          <cell r="L567">
            <v>15</v>
          </cell>
          <cell r="M567">
            <v>30</v>
          </cell>
        </row>
        <row r="568">
          <cell r="B568" t="str">
            <v>BAJAJ RE 4S FI</v>
          </cell>
          <cell r="C568"/>
          <cell r="D568" t="str">
            <v>BAJAJ RE</v>
          </cell>
          <cell r="E568" t="str">
            <v>C1AU021S BAJAJ RE FL236 (YELLOW)</v>
          </cell>
          <cell r="F568" t="str">
            <v>TRI-WHEELED</v>
          </cell>
          <cell r="G568">
            <v>191000</v>
          </cell>
          <cell r="H568">
            <v>45</v>
          </cell>
          <cell r="I568">
            <v>30</v>
          </cell>
          <cell r="J568">
            <v>90</v>
          </cell>
          <cell r="K568">
            <v>15</v>
          </cell>
          <cell r="L568">
            <v>15</v>
          </cell>
          <cell r="M568">
            <v>30</v>
          </cell>
        </row>
        <row r="569">
          <cell r="B569" t="str">
            <v>BAJAJ RE 4S FI</v>
          </cell>
          <cell r="C569"/>
          <cell r="D569" t="str">
            <v>BAJAJ RE</v>
          </cell>
          <cell r="E569" t="str">
            <v>C1AU021S BAJAJ RE FL236 (BLUE)</v>
          </cell>
          <cell r="F569" t="str">
            <v>TRI-WHEELED</v>
          </cell>
          <cell r="G569">
            <v>191000</v>
          </cell>
          <cell r="H569">
            <v>45</v>
          </cell>
          <cell r="I569">
            <v>30</v>
          </cell>
          <cell r="J569">
            <v>90</v>
          </cell>
          <cell r="K569">
            <v>15</v>
          </cell>
          <cell r="L569">
            <v>15</v>
          </cell>
          <cell r="M569">
            <v>30</v>
          </cell>
        </row>
        <row r="570">
          <cell r="B570" t="str">
            <v>BAJAJ RE 4S FI</v>
          </cell>
          <cell r="C570"/>
          <cell r="D570" t="str">
            <v>BAJAJ RE</v>
          </cell>
          <cell r="E570" t="str">
            <v>C1AU021S BAJAJ RE FL236 (RED</v>
          </cell>
          <cell r="F570" t="str">
            <v>TRI-WHEELED</v>
          </cell>
          <cell r="G570">
            <v>191000</v>
          </cell>
          <cell r="H570">
            <v>45</v>
          </cell>
          <cell r="I570">
            <v>30</v>
          </cell>
          <cell r="J570">
            <v>90</v>
          </cell>
          <cell r="K570">
            <v>15</v>
          </cell>
          <cell r="L570">
            <v>15</v>
          </cell>
          <cell r="M570">
            <v>30</v>
          </cell>
        </row>
        <row r="571">
          <cell r="B571" t="str">
            <v>BARAKO II (KICK START)</v>
          </cell>
          <cell r="C571"/>
          <cell r="D571" t="str">
            <v>KAWASAKI</v>
          </cell>
          <cell r="E571" t="str">
            <v>BC175MSFNN BARAKO II KICK (GREY)</v>
          </cell>
          <cell r="F571" t="str">
            <v>BUSINESS</v>
          </cell>
          <cell r="G571">
            <v>91770</v>
          </cell>
          <cell r="H571">
            <v>45</v>
          </cell>
          <cell r="I571">
            <v>30</v>
          </cell>
          <cell r="J571">
            <v>90</v>
          </cell>
          <cell r="K571">
            <v>15</v>
          </cell>
          <cell r="L571">
            <v>15</v>
          </cell>
          <cell r="M571">
            <v>30</v>
          </cell>
        </row>
        <row r="572">
          <cell r="B572" t="str">
            <v>BARAKO II (DUAL START)</v>
          </cell>
          <cell r="C572"/>
          <cell r="D572" t="str">
            <v>KAWASAKI</v>
          </cell>
          <cell r="E572" t="str">
            <v>BC175NSFNN BARAKO II ELECTRIC (BLACK)</v>
          </cell>
          <cell r="F572" t="str">
            <v>BUSINESS</v>
          </cell>
          <cell r="G572">
            <v>95530</v>
          </cell>
          <cell r="H572">
            <v>45</v>
          </cell>
          <cell r="I572">
            <v>30</v>
          </cell>
          <cell r="J572">
            <v>90</v>
          </cell>
          <cell r="K572">
            <v>15</v>
          </cell>
          <cell r="L572">
            <v>15</v>
          </cell>
          <cell r="M572">
            <v>30</v>
          </cell>
        </row>
        <row r="573">
          <cell r="B573" t="str">
            <v>GIORNO</v>
          </cell>
          <cell r="C573"/>
          <cell r="D573" t="str">
            <v>HONDA</v>
          </cell>
          <cell r="E573" t="str">
            <v>ACF125CBS-JW GIORNO (WHITE)</v>
          </cell>
          <cell r="F573" t="str">
            <v>SCOOTER</v>
          </cell>
          <cell r="G573">
            <v>101230</v>
          </cell>
          <cell r="H573">
            <v>45</v>
          </cell>
          <cell r="I573">
            <v>30</v>
          </cell>
          <cell r="J573">
            <v>90</v>
          </cell>
          <cell r="K573">
            <v>15</v>
          </cell>
          <cell r="L573">
            <v>15</v>
          </cell>
          <cell r="M573">
            <v>30</v>
          </cell>
        </row>
        <row r="574">
          <cell r="B574" t="str">
            <v>GIORNO</v>
          </cell>
          <cell r="C574"/>
          <cell r="D574" t="str">
            <v>HONDA</v>
          </cell>
          <cell r="E574" t="str">
            <v>ACF125CBS-VB GIORNO (BEIGE)</v>
          </cell>
          <cell r="F574" t="str">
            <v>SCOOTER</v>
          </cell>
          <cell r="G574">
            <v>101230</v>
          </cell>
          <cell r="H574">
            <v>45</v>
          </cell>
          <cell r="I574">
            <v>30</v>
          </cell>
          <cell r="J574">
            <v>90</v>
          </cell>
          <cell r="K574">
            <v>15</v>
          </cell>
          <cell r="L574">
            <v>15</v>
          </cell>
          <cell r="M574">
            <v>30</v>
          </cell>
        </row>
        <row r="575">
          <cell r="B575" t="str">
            <v>GIORNO</v>
          </cell>
          <cell r="C575"/>
          <cell r="D575" t="str">
            <v>HONDA</v>
          </cell>
          <cell r="E575" t="str">
            <v>ACF125CBS-PO GIORNO (ORANGE)</v>
          </cell>
          <cell r="F575" t="str">
            <v>SCOOTER</v>
          </cell>
          <cell r="G575">
            <v>101230</v>
          </cell>
          <cell r="H575">
            <v>45</v>
          </cell>
          <cell r="I575">
            <v>30</v>
          </cell>
          <cell r="J575">
            <v>90</v>
          </cell>
          <cell r="K575">
            <v>15</v>
          </cell>
          <cell r="L575">
            <v>15</v>
          </cell>
          <cell r="M575">
            <v>30</v>
          </cell>
        </row>
        <row r="576">
          <cell r="B576" t="str">
            <v>GIORNO</v>
          </cell>
          <cell r="C576"/>
          <cell r="D576" t="str">
            <v>HONDA</v>
          </cell>
          <cell r="E576" t="str">
            <v>ACF125CBS-BM GIORNO (BLACK)</v>
          </cell>
          <cell r="F576" t="str">
            <v>SCOOTER</v>
          </cell>
          <cell r="G576">
            <v>101230</v>
          </cell>
          <cell r="H576">
            <v>45</v>
          </cell>
          <cell r="I576">
            <v>30</v>
          </cell>
          <cell r="J576">
            <v>90</v>
          </cell>
          <cell r="K576">
            <v>15</v>
          </cell>
          <cell r="L576">
            <v>15</v>
          </cell>
          <cell r="M576">
            <v>30</v>
          </cell>
        </row>
        <row r="577">
          <cell r="B577" t="str">
            <v>NMAX155 FI ABS</v>
          </cell>
          <cell r="C577"/>
          <cell r="D577" t="str">
            <v>YAMAHA</v>
          </cell>
          <cell r="E577" t="str">
            <v>NMAX  BUA1 (BLACK)</v>
          </cell>
          <cell r="F577" t="str">
            <v>SCOOTER</v>
          </cell>
          <cell r="G577">
            <v>147312</v>
          </cell>
          <cell r="H577">
            <v>45</v>
          </cell>
          <cell r="I577">
            <v>30</v>
          </cell>
          <cell r="J577">
            <v>90</v>
          </cell>
          <cell r="K577">
            <v>15</v>
          </cell>
          <cell r="L577">
            <v>15</v>
          </cell>
          <cell r="M577">
            <v>30</v>
          </cell>
        </row>
        <row r="578">
          <cell r="B578" t="str">
            <v>NMAX155 FI ABS</v>
          </cell>
          <cell r="C578"/>
          <cell r="D578" t="str">
            <v>YAMAHA</v>
          </cell>
          <cell r="E578" t="str">
            <v>NMAX  BUA1 (LIGHT GRAY)</v>
          </cell>
          <cell r="F578" t="str">
            <v>SCOOTER</v>
          </cell>
          <cell r="G578">
            <v>147312</v>
          </cell>
          <cell r="H578">
            <v>45</v>
          </cell>
          <cell r="I578">
            <v>30</v>
          </cell>
          <cell r="J578">
            <v>90</v>
          </cell>
          <cell r="K578">
            <v>15</v>
          </cell>
          <cell r="L578">
            <v>15</v>
          </cell>
          <cell r="M578">
            <v>30</v>
          </cell>
        </row>
        <row r="579">
          <cell r="B579" t="str">
            <v>NMAX155 TECHMAX</v>
          </cell>
          <cell r="C579"/>
          <cell r="D579" t="str">
            <v>YAMAHA</v>
          </cell>
          <cell r="E579" t="str">
            <v>NMAX TECH MAX BTU1 (BLACK)</v>
          </cell>
          <cell r="F579" t="str">
            <v>SCOOTER</v>
          </cell>
          <cell r="G579">
            <v>165912</v>
          </cell>
          <cell r="H579">
            <v>45</v>
          </cell>
          <cell r="I579">
            <v>30</v>
          </cell>
          <cell r="J579">
            <v>90</v>
          </cell>
          <cell r="K579">
            <v>15</v>
          </cell>
          <cell r="L579">
            <v>15</v>
          </cell>
          <cell r="M579">
            <v>30</v>
          </cell>
        </row>
        <row r="580">
          <cell r="B580" t="str">
            <v>NMAX155 TECHMAX</v>
          </cell>
          <cell r="C580"/>
          <cell r="D580" t="str">
            <v>YAMAHA</v>
          </cell>
          <cell r="E580" t="str">
            <v>NMAX TECH MAX BTU1 (MATTE DARK RED/BLACK)</v>
          </cell>
          <cell r="F580" t="str">
            <v>SCOOTER</v>
          </cell>
          <cell r="G580">
            <v>165912</v>
          </cell>
          <cell r="H580">
            <v>45</v>
          </cell>
          <cell r="I580">
            <v>30</v>
          </cell>
          <cell r="J580">
            <v>90</v>
          </cell>
          <cell r="K580">
            <v>15</v>
          </cell>
          <cell r="L580">
            <v>15</v>
          </cell>
          <cell r="M580">
            <v>30</v>
          </cell>
        </row>
        <row r="581">
          <cell r="B581" t="str">
            <v>XTZ125</v>
          </cell>
          <cell r="C581"/>
          <cell r="D581" t="str">
            <v>YAMAHA</v>
          </cell>
          <cell r="E581" t="str">
            <v>XTZ125 2MC7 (BLUE)</v>
          </cell>
          <cell r="F581" t="str">
            <v>SPORTS TYPE</v>
          </cell>
          <cell r="G581">
            <v>85446</v>
          </cell>
          <cell r="H581">
            <v>45</v>
          </cell>
          <cell r="I581">
            <v>30</v>
          </cell>
          <cell r="J581">
            <v>90</v>
          </cell>
          <cell r="K581">
            <v>15</v>
          </cell>
          <cell r="L581">
            <v>15</v>
          </cell>
          <cell r="M581">
            <v>30</v>
          </cell>
        </row>
        <row r="582">
          <cell r="B582" t="str">
            <v>XTZ125</v>
          </cell>
          <cell r="C582"/>
          <cell r="D582" t="str">
            <v>YAMAHA</v>
          </cell>
          <cell r="E582" t="str">
            <v>XTZ125 2MC7 (BLACK)</v>
          </cell>
          <cell r="F582" t="str">
            <v>SPORTS TYPE</v>
          </cell>
          <cell r="G582">
            <v>85446</v>
          </cell>
          <cell r="H582">
            <v>45</v>
          </cell>
          <cell r="I582">
            <v>30</v>
          </cell>
          <cell r="J582">
            <v>90</v>
          </cell>
          <cell r="K582">
            <v>15</v>
          </cell>
          <cell r="L582">
            <v>15</v>
          </cell>
          <cell r="M582">
            <v>30</v>
          </cell>
        </row>
        <row r="583">
          <cell r="B583" t="str">
            <v>KLX150</v>
          </cell>
          <cell r="C583"/>
          <cell r="D583" t="str">
            <v>KAWASAKI</v>
          </cell>
          <cell r="E583" t="str">
            <v>KLX150KSBAN KLX150 (GRAY)</v>
          </cell>
          <cell r="F583" t="str">
            <v>SPORTS TYPE</v>
          </cell>
          <cell r="G583">
            <v>131626</v>
          </cell>
          <cell r="H583">
            <v>45</v>
          </cell>
          <cell r="I583">
            <v>30</v>
          </cell>
          <cell r="J583">
            <v>90</v>
          </cell>
          <cell r="K583">
            <v>15</v>
          </cell>
          <cell r="L583">
            <v>15</v>
          </cell>
          <cell r="M583">
            <v>30</v>
          </cell>
        </row>
        <row r="584">
          <cell r="B584" t="str">
            <v>MIO GRAVIS</v>
          </cell>
          <cell r="C584"/>
          <cell r="D584" t="str">
            <v>YAMAHA</v>
          </cell>
          <cell r="E584" t="str">
            <v>MIO GRAVIS BKV2 (MATTE GREEN)</v>
          </cell>
          <cell r="F584" t="str">
            <v>SCOOTER</v>
          </cell>
          <cell r="G584">
            <v>78957</v>
          </cell>
          <cell r="H584">
            <v>45</v>
          </cell>
          <cell r="I584">
            <v>30</v>
          </cell>
          <cell r="J584">
            <v>90</v>
          </cell>
          <cell r="K584">
            <v>15</v>
          </cell>
          <cell r="L584">
            <v>15</v>
          </cell>
          <cell r="M584">
            <v>30</v>
          </cell>
        </row>
        <row r="585">
          <cell r="B585" t="str">
            <v>SMASH(SPOKE)</v>
          </cell>
          <cell r="C585"/>
          <cell r="D585" t="str">
            <v>SUZUKI</v>
          </cell>
          <cell r="E585" t="str">
            <v>FW110D SMASH (E1RED)</v>
          </cell>
          <cell r="F585" t="str">
            <v>UNDERBONE</v>
          </cell>
          <cell r="G585">
            <v>62692</v>
          </cell>
          <cell r="H585">
            <v>45</v>
          </cell>
          <cell r="I585">
            <v>30</v>
          </cell>
          <cell r="J585">
            <v>90</v>
          </cell>
          <cell r="K585">
            <v>15</v>
          </cell>
          <cell r="L585">
            <v>15</v>
          </cell>
          <cell r="M585">
            <v>30</v>
          </cell>
        </row>
        <row r="586">
          <cell r="B586" t="str">
            <v>MIO GRAVIS</v>
          </cell>
          <cell r="C586"/>
          <cell r="D586" t="str">
            <v>YAMAHA</v>
          </cell>
          <cell r="E586" t="str">
            <v>MIO GRAVIS BKV3 (MATTE BROWN)</v>
          </cell>
          <cell r="F586" t="str">
            <v>SCOOTER</v>
          </cell>
          <cell r="G586">
            <v>78957</v>
          </cell>
          <cell r="H586">
            <v>45</v>
          </cell>
          <cell r="I586">
            <v>30</v>
          </cell>
          <cell r="J586">
            <v>90</v>
          </cell>
          <cell r="K586">
            <v>15</v>
          </cell>
          <cell r="L586">
            <v>15</v>
          </cell>
          <cell r="M586">
            <v>30</v>
          </cell>
        </row>
        <row r="587">
          <cell r="B587" t="str">
            <v>MIO GRAVIS</v>
          </cell>
          <cell r="C587"/>
          <cell r="D587" t="str">
            <v>YAMAHA</v>
          </cell>
          <cell r="E587" t="str">
            <v>MIO GRAVIS BKV3 (DARK GRAY)</v>
          </cell>
          <cell r="F587" t="str">
            <v>SCOOTER</v>
          </cell>
          <cell r="G587">
            <v>78957</v>
          </cell>
          <cell r="H587">
            <v>45</v>
          </cell>
          <cell r="I587">
            <v>30</v>
          </cell>
          <cell r="J587">
            <v>90</v>
          </cell>
          <cell r="K587">
            <v>15</v>
          </cell>
          <cell r="L587">
            <v>15</v>
          </cell>
          <cell r="M587">
            <v>30</v>
          </cell>
        </row>
        <row r="588">
          <cell r="B588" t="str">
            <v>XMAX 300</v>
          </cell>
          <cell r="C588"/>
          <cell r="D588" t="str">
            <v>YAMAHA</v>
          </cell>
          <cell r="E588" t="str">
            <v>XMAX BSS6 (MATTE DARK GRAY/BLACK)</v>
          </cell>
          <cell r="F588" t="str">
            <v>SCOOTER</v>
          </cell>
          <cell r="G588">
            <v>289230</v>
          </cell>
          <cell r="H588">
            <v>45</v>
          </cell>
          <cell r="I588">
            <v>30</v>
          </cell>
          <cell r="J588">
            <v>90</v>
          </cell>
          <cell r="K588">
            <v>15</v>
          </cell>
          <cell r="L588">
            <v>15</v>
          </cell>
          <cell r="M588">
            <v>30</v>
          </cell>
        </row>
        <row r="589">
          <cell r="B589" t="str">
            <v>XMAX 300</v>
          </cell>
          <cell r="C589"/>
          <cell r="D589" t="str">
            <v>YAMAHA</v>
          </cell>
          <cell r="E589" t="str">
            <v>XMAX BSS6 (GRAY/BLACK)</v>
          </cell>
          <cell r="F589" t="str">
            <v>SCOOTER</v>
          </cell>
          <cell r="G589">
            <v>289230</v>
          </cell>
          <cell r="H589">
            <v>45</v>
          </cell>
          <cell r="I589">
            <v>30</v>
          </cell>
          <cell r="J589">
            <v>90</v>
          </cell>
          <cell r="K589">
            <v>15</v>
          </cell>
          <cell r="L589">
            <v>15</v>
          </cell>
          <cell r="M589">
            <v>30</v>
          </cell>
        </row>
        <row r="590">
          <cell r="B590" t="str">
            <v>SMASH(SPOKE)</v>
          </cell>
          <cell r="C590"/>
          <cell r="D590" t="str">
            <v>SUZUKI</v>
          </cell>
          <cell r="E590" t="str">
            <v>FW110D SMASH (E1GRAY)</v>
          </cell>
          <cell r="F590" t="str">
            <v>UNDERBONE</v>
          </cell>
          <cell r="G590">
            <v>62692</v>
          </cell>
          <cell r="H590">
            <v>45</v>
          </cell>
          <cell r="I590">
            <v>30</v>
          </cell>
          <cell r="J590">
            <v>90</v>
          </cell>
          <cell r="K590">
            <v>15</v>
          </cell>
          <cell r="L590">
            <v>15</v>
          </cell>
          <cell r="M590">
            <v>30</v>
          </cell>
        </row>
        <row r="591">
          <cell r="B591" t="str">
            <v>SMASH(SPOKE)</v>
          </cell>
          <cell r="C591"/>
          <cell r="D591" t="str">
            <v>SUZUKI</v>
          </cell>
          <cell r="E591" t="str">
            <v>FW110D SMASH (E1BLACK)</v>
          </cell>
          <cell r="F591" t="str">
            <v>UNDERBONE</v>
          </cell>
          <cell r="G591">
            <v>62692</v>
          </cell>
          <cell r="H591">
            <v>45</v>
          </cell>
          <cell r="I591">
            <v>30</v>
          </cell>
          <cell r="J591">
            <v>90</v>
          </cell>
          <cell r="K591">
            <v>15</v>
          </cell>
          <cell r="L591">
            <v>15</v>
          </cell>
          <cell r="M591">
            <v>30</v>
          </cell>
        </row>
        <row r="592">
          <cell r="B592" t="str">
            <v>SMASH(SPOKE)</v>
          </cell>
          <cell r="C592"/>
          <cell r="D592" t="str">
            <v>SUZUKI</v>
          </cell>
          <cell r="E592" t="str">
            <v>FW110D SMASH (E1GRYGRN)</v>
          </cell>
          <cell r="F592" t="str">
            <v>UNDERBONE</v>
          </cell>
          <cell r="G592">
            <v>62692</v>
          </cell>
          <cell r="H592">
            <v>45</v>
          </cell>
          <cell r="I592">
            <v>30</v>
          </cell>
          <cell r="J592">
            <v>90</v>
          </cell>
          <cell r="K592">
            <v>15</v>
          </cell>
          <cell r="L592">
            <v>15</v>
          </cell>
          <cell r="M592">
            <v>30</v>
          </cell>
        </row>
        <row r="593">
          <cell r="B593" t="str">
            <v>GIXXER 155</v>
          </cell>
          <cell r="C593"/>
          <cell r="D593" t="str">
            <v>SUZUKI</v>
          </cell>
          <cell r="E593" t="str">
            <v>GSX150RF-8BLACK</v>
          </cell>
          <cell r="F593" t="str">
            <v>BACKBONE</v>
          </cell>
          <cell r="G593">
            <v>101752</v>
          </cell>
          <cell r="H593">
            <v>45</v>
          </cell>
          <cell r="I593">
            <v>30</v>
          </cell>
          <cell r="J593">
            <v>90</v>
          </cell>
          <cell r="K593">
            <v>15</v>
          </cell>
          <cell r="L593">
            <v>15</v>
          </cell>
          <cell r="M593">
            <v>30</v>
          </cell>
        </row>
        <row r="594">
          <cell r="B594" t="str">
            <v>GIXXER 155</v>
          </cell>
          <cell r="C594"/>
          <cell r="D594" t="str">
            <v>SUZUKI</v>
          </cell>
          <cell r="E594" t="str">
            <v>GSX150RF-8GRAY</v>
          </cell>
          <cell r="F594" t="str">
            <v>BACKBONE</v>
          </cell>
          <cell r="G594">
            <v>101752</v>
          </cell>
          <cell r="H594">
            <v>45</v>
          </cell>
          <cell r="I594">
            <v>30</v>
          </cell>
          <cell r="J594">
            <v>90</v>
          </cell>
          <cell r="K594">
            <v>15</v>
          </cell>
          <cell r="L594">
            <v>15</v>
          </cell>
          <cell r="M594">
            <v>30</v>
          </cell>
        </row>
        <row r="595">
          <cell r="B595" t="str">
            <v>CLICK125 FI</v>
          </cell>
          <cell r="C595"/>
          <cell r="D595" t="str">
            <v>HONDA</v>
          </cell>
          <cell r="E595" t="str">
            <v>ACB125CBFTII-OB CLICK125 (BLACK/GRAY)</v>
          </cell>
          <cell r="F595" t="str">
            <v>SCOOTER</v>
          </cell>
          <cell r="G595">
            <v>80070</v>
          </cell>
          <cell r="H595">
            <v>45</v>
          </cell>
          <cell r="I595">
            <v>30</v>
          </cell>
          <cell r="J595">
            <v>90</v>
          </cell>
          <cell r="K595">
            <v>15</v>
          </cell>
          <cell r="L595">
            <v>15</v>
          </cell>
          <cell r="M595">
            <v>30</v>
          </cell>
        </row>
        <row r="596">
          <cell r="B596" t="str">
            <v>CLICK125 FI</v>
          </cell>
          <cell r="C596"/>
          <cell r="D596" t="str">
            <v>HONDA</v>
          </cell>
          <cell r="E596" t="str">
            <v>ACB125CBFTII-PW CLICK125 (WHITE/BLACK)</v>
          </cell>
          <cell r="F596" t="str">
            <v>SCOOTER</v>
          </cell>
          <cell r="G596">
            <v>80070</v>
          </cell>
          <cell r="H596">
            <v>45</v>
          </cell>
          <cell r="I596">
            <v>30</v>
          </cell>
          <cell r="J596">
            <v>90</v>
          </cell>
          <cell r="K596">
            <v>15</v>
          </cell>
          <cell r="L596">
            <v>15</v>
          </cell>
          <cell r="M596">
            <v>30</v>
          </cell>
        </row>
        <row r="597">
          <cell r="B597" t="str">
            <v>CLICK125 FI</v>
          </cell>
          <cell r="C597"/>
          <cell r="D597" t="str">
            <v>HONDA</v>
          </cell>
          <cell r="E597" t="str">
            <v>ACB125CBFTII-PG CLICK125 (GRAY/BLACK)</v>
          </cell>
          <cell r="F597" t="str">
            <v>SCOOTER</v>
          </cell>
          <cell r="G597">
            <v>80070</v>
          </cell>
          <cell r="H597">
            <v>45</v>
          </cell>
          <cell r="I597">
            <v>30</v>
          </cell>
          <cell r="J597">
            <v>90</v>
          </cell>
          <cell r="K597">
            <v>15</v>
          </cell>
          <cell r="L597">
            <v>15</v>
          </cell>
          <cell r="M597">
            <v>30</v>
          </cell>
        </row>
        <row r="598">
          <cell r="B598" t="str">
            <v>CLICK125 FI</v>
          </cell>
          <cell r="C598"/>
          <cell r="D598" t="str">
            <v>HONDA</v>
          </cell>
          <cell r="E598" t="str">
            <v>ACB125CBFTII-SB CLICK125 (BLUE/GRAY)</v>
          </cell>
          <cell r="F598" t="str">
            <v>SCOOTER</v>
          </cell>
          <cell r="G598">
            <v>80070</v>
          </cell>
          <cell r="H598">
            <v>45</v>
          </cell>
          <cell r="I598">
            <v>30</v>
          </cell>
          <cell r="J598">
            <v>90</v>
          </cell>
          <cell r="K598">
            <v>15</v>
          </cell>
          <cell r="L598">
            <v>15</v>
          </cell>
          <cell r="M598">
            <v>30</v>
          </cell>
        </row>
        <row r="599">
          <cell r="B599" t="str">
            <v>CLICK125 FI SE</v>
          </cell>
          <cell r="C599"/>
          <cell r="D599" t="str">
            <v>HONDA</v>
          </cell>
          <cell r="E599" t="str">
            <v>ACB125CBFTIV-OB CLICK125 ES (BLACK)</v>
          </cell>
          <cell r="F599" t="str">
            <v>SCOOTER</v>
          </cell>
          <cell r="G599">
            <v>84394</v>
          </cell>
          <cell r="H599">
            <v>45</v>
          </cell>
          <cell r="I599">
            <v>30</v>
          </cell>
          <cell r="J599">
            <v>90</v>
          </cell>
          <cell r="K599">
            <v>15</v>
          </cell>
          <cell r="L599">
            <v>15</v>
          </cell>
          <cell r="M599">
            <v>30</v>
          </cell>
        </row>
        <row r="600">
          <cell r="B600" t="str">
            <v>CLICK125 FI SE</v>
          </cell>
          <cell r="C600"/>
          <cell r="D600" t="str">
            <v>HONDA</v>
          </cell>
          <cell r="E600" t="str">
            <v>ACB125CBFTIV-PW CLICK125 ES (WHITE)</v>
          </cell>
          <cell r="F600" t="str">
            <v>SCOOTER</v>
          </cell>
          <cell r="G600">
            <v>84394</v>
          </cell>
          <cell r="H600">
            <v>45</v>
          </cell>
          <cell r="I600">
            <v>30</v>
          </cell>
          <cell r="J600">
            <v>90</v>
          </cell>
          <cell r="K600">
            <v>15</v>
          </cell>
          <cell r="L600">
            <v>15</v>
          </cell>
          <cell r="M600">
            <v>30</v>
          </cell>
        </row>
        <row r="601">
          <cell r="B601" t="str">
            <v>CLICK125 FI SE</v>
          </cell>
          <cell r="C601"/>
          <cell r="D601" t="str">
            <v>HONDA</v>
          </cell>
          <cell r="E601" t="str">
            <v>ACB125CBFTIV-CR CLICK125 ES (RED)</v>
          </cell>
          <cell r="F601" t="str">
            <v>SCOOTER</v>
          </cell>
          <cell r="G601">
            <v>84394</v>
          </cell>
          <cell r="H601">
            <v>45</v>
          </cell>
          <cell r="I601">
            <v>30</v>
          </cell>
          <cell r="J601">
            <v>90</v>
          </cell>
          <cell r="K601">
            <v>15</v>
          </cell>
          <cell r="L601">
            <v>15</v>
          </cell>
          <cell r="M601">
            <v>30</v>
          </cell>
        </row>
        <row r="602">
          <cell r="B602" t="str">
            <v>SMASH(SPOKE)</v>
          </cell>
          <cell r="C602"/>
          <cell r="D602" t="str">
            <v>SUZUKI</v>
          </cell>
          <cell r="E602" t="str">
            <v>FW110D SMASH (E1BLUEIV)</v>
          </cell>
          <cell r="F602" t="str">
            <v>UNDERBONE</v>
          </cell>
          <cell r="G602">
            <v>62692</v>
          </cell>
          <cell r="H602">
            <v>45</v>
          </cell>
          <cell r="I602">
            <v>30</v>
          </cell>
          <cell r="J602">
            <v>90</v>
          </cell>
          <cell r="K602">
            <v>15</v>
          </cell>
          <cell r="L602">
            <v>15</v>
          </cell>
          <cell r="M602">
            <v>30</v>
          </cell>
        </row>
        <row r="603">
          <cell r="B603" t="str">
            <v>SMASH(MAGS)</v>
          </cell>
          <cell r="C603"/>
          <cell r="D603" t="str">
            <v>SUZUKI</v>
          </cell>
          <cell r="E603" t="str">
            <v>FW110SC-EBLACK</v>
          </cell>
          <cell r="F603" t="str">
            <v>UNDERBONE</v>
          </cell>
          <cell r="G603">
            <v>67342</v>
          </cell>
          <cell r="H603">
            <v>45</v>
          </cell>
          <cell r="I603">
            <v>30</v>
          </cell>
          <cell r="J603">
            <v>90</v>
          </cell>
          <cell r="K603">
            <v>15</v>
          </cell>
          <cell r="L603">
            <v>15</v>
          </cell>
          <cell r="M603">
            <v>30</v>
          </cell>
        </row>
        <row r="604">
          <cell r="B604" t="str">
            <v>CRF300</v>
          </cell>
          <cell r="C604"/>
          <cell r="D604" t="str">
            <v>HONDA</v>
          </cell>
          <cell r="E604" t="str">
            <v>CRF300LS CRF300L (RED)</v>
          </cell>
          <cell r="F604" t="str">
            <v>SPORTS TYPE</v>
          </cell>
          <cell r="G604">
            <v>254870</v>
          </cell>
          <cell r="H604">
            <v>45</v>
          </cell>
          <cell r="I604">
            <v>30</v>
          </cell>
          <cell r="J604">
            <v>90</v>
          </cell>
          <cell r="K604">
            <v>15</v>
          </cell>
          <cell r="L604">
            <v>15</v>
          </cell>
          <cell r="M604">
            <v>30</v>
          </cell>
        </row>
        <row r="605">
          <cell r="B605" t="str">
            <v>CRF300 RALLY</v>
          </cell>
          <cell r="C605"/>
          <cell r="D605" t="str">
            <v>HONDA</v>
          </cell>
          <cell r="E605" t="str">
            <v>CRF300LRS CRF300 RALLY (RED/BLUE)</v>
          </cell>
          <cell r="F605" t="str">
            <v>SPORTS TYPE</v>
          </cell>
          <cell r="G605">
            <v>288118</v>
          </cell>
          <cell r="H605">
            <v>45</v>
          </cell>
          <cell r="I605">
            <v>30</v>
          </cell>
          <cell r="J605">
            <v>90</v>
          </cell>
          <cell r="K605">
            <v>15</v>
          </cell>
          <cell r="L605">
            <v>15</v>
          </cell>
          <cell r="M605">
            <v>30</v>
          </cell>
        </row>
        <row r="606">
          <cell r="B606" t="str">
            <v>XR150</v>
          </cell>
          <cell r="C606"/>
          <cell r="D606" t="str">
            <v>HONDA</v>
          </cell>
          <cell r="E606" t="str">
            <v>XR150LEKS-BK (BLACK)</v>
          </cell>
          <cell r="F606" t="str">
            <v>SPORTS TYPE</v>
          </cell>
          <cell r="G606">
            <v>94330</v>
          </cell>
          <cell r="H606">
            <v>45</v>
          </cell>
          <cell r="I606">
            <v>30</v>
          </cell>
          <cell r="J606">
            <v>90</v>
          </cell>
          <cell r="K606">
            <v>15</v>
          </cell>
          <cell r="L606">
            <v>15</v>
          </cell>
          <cell r="M606">
            <v>30</v>
          </cell>
        </row>
        <row r="607">
          <cell r="B607" t="str">
            <v>XR150</v>
          </cell>
          <cell r="C607"/>
          <cell r="D607" t="str">
            <v>HONDA</v>
          </cell>
          <cell r="E607" t="str">
            <v>XR150LEKS-RHW (WHITE)</v>
          </cell>
          <cell r="F607" t="str">
            <v>SPORTS TYPE</v>
          </cell>
          <cell r="G607">
            <v>94330</v>
          </cell>
          <cell r="H607">
            <v>45</v>
          </cell>
          <cell r="I607">
            <v>30</v>
          </cell>
          <cell r="J607">
            <v>90</v>
          </cell>
          <cell r="K607">
            <v>15</v>
          </cell>
          <cell r="L607">
            <v>15</v>
          </cell>
          <cell r="M607">
            <v>30</v>
          </cell>
        </row>
        <row r="608">
          <cell r="B608" t="str">
            <v>PCX160 ROADSYNC</v>
          </cell>
          <cell r="C608"/>
          <cell r="D608" t="str">
            <v>HONDA</v>
          </cell>
          <cell r="E608" t="str">
            <v>WW160SS-BM PCX160 ROADSYNC (BLACK)</v>
          </cell>
          <cell r="F608" t="str">
            <v>SCOOTER</v>
          </cell>
          <cell r="G608">
            <v>147230</v>
          </cell>
          <cell r="H608">
            <v>45</v>
          </cell>
          <cell r="I608">
            <v>30</v>
          </cell>
          <cell r="J608">
            <v>90</v>
          </cell>
          <cell r="K608">
            <v>15</v>
          </cell>
          <cell r="L608">
            <v>15</v>
          </cell>
          <cell r="M608">
            <v>30</v>
          </cell>
        </row>
        <row r="609">
          <cell r="B609" t="str">
            <v>PCX160 ROADSYNC</v>
          </cell>
          <cell r="C609"/>
          <cell r="D609" t="str">
            <v>HONDA</v>
          </cell>
          <cell r="E609" t="str">
            <v>WW160SS-FW PCX160 ROADSYNC (WHITE)</v>
          </cell>
          <cell r="F609" t="str">
            <v>SCOOTER</v>
          </cell>
          <cell r="G609">
            <v>147230</v>
          </cell>
          <cell r="H609">
            <v>45</v>
          </cell>
          <cell r="I609">
            <v>30</v>
          </cell>
          <cell r="J609">
            <v>90</v>
          </cell>
          <cell r="K609">
            <v>15</v>
          </cell>
          <cell r="L609">
            <v>15</v>
          </cell>
          <cell r="M609">
            <v>30</v>
          </cell>
        </row>
        <row r="610">
          <cell r="B610" t="str">
            <v>PCX160 STANDARD</v>
          </cell>
          <cell r="C610"/>
          <cell r="D610" t="str">
            <v>HONDA</v>
          </cell>
          <cell r="E610" t="str">
            <v>WW160S-VM PCX160 STANDARD (RED)</v>
          </cell>
          <cell r="F610" t="str">
            <v>SCOOTER</v>
          </cell>
          <cell r="G610">
            <v>126990</v>
          </cell>
          <cell r="H610">
            <v>45</v>
          </cell>
          <cell r="I610">
            <v>30</v>
          </cell>
          <cell r="J610">
            <v>90</v>
          </cell>
          <cell r="K610">
            <v>15</v>
          </cell>
          <cell r="L610">
            <v>15</v>
          </cell>
          <cell r="M610">
            <v>30</v>
          </cell>
        </row>
        <row r="611">
          <cell r="B611" t="str">
            <v>PCX160 STANDARD</v>
          </cell>
          <cell r="C611"/>
          <cell r="D611" t="str">
            <v>HONDA</v>
          </cell>
          <cell r="E611" t="str">
            <v>WW160S-MBS PCX160 STANDARD (SILVER)</v>
          </cell>
          <cell r="F611" t="str">
            <v>SCOOTER</v>
          </cell>
          <cell r="G611">
            <v>126990</v>
          </cell>
          <cell r="H611">
            <v>45</v>
          </cell>
          <cell r="I611">
            <v>30</v>
          </cell>
          <cell r="J611">
            <v>90</v>
          </cell>
          <cell r="K611">
            <v>15</v>
          </cell>
          <cell r="L611">
            <v>15</v>
          </cell>
          <cell r="M611">
            <v>30</v>
          </cell>
        </row>
        <row r="612">
          <cell r="B612" t="str">
            <v>PCX160 STANDARD</v>
          </cell>
          <cell r="C612"/>
          <cell r="D612" t="str">
            <v>HONDA</v>
          </cell>
          <cell r="E612" t="str">
            <v>WW160S-FW PCX160 STANDARD (WHITE)</v>
          </cell>
          <cell r="F612" t="str">
            <v>SCOOTER</v>
          </cell>
          <cell r="G612">
            <v>126990</v>
          </cell>
          <cell r="H612">
            <v>45</v>
          </cell>
          <cell r="I612">
            <v>30</v>
          </cell>
          <cell r="J612">
            <v>90</v>
          </cell>
          <cell r="K612">
            <v>15</v>
          </cell>
          <cell r="L612">
            <v>15</v>
          </cell>
          <cell r="M612">
            <v>30</v>
          </cell>
        </row>
        <row r="613">
          <cell r="B613" t="str">
            <v>FAZZIO</v>
          </cell>
          <cell r="C613"/>
          <cell r="D613" t="str">
            <v>YAMAHA</v>
          </cell>
          <cell r="E613" t="str">
            <v>MIO FAZZIO BRV4 (YELLOWISH WHITE)</v>
          </cell>
          <cell r="F613" t="str">
            <v>SCOOTER</v>
          </cell>
          <cell r="G613">
            <v>86397</v>
          </cell>
          <cell r="H613">
            <v>45</v>
          </cell>
          <cell r="I613">
            <v>30</v>
          </cell>
          <cell r="J613">
            <v>90</v>
          </cell>
          <cell r="K613">
            <v>15</v>
          </cell>
          <cell r="L613">
            <v>15</v>
          </cell>
          <cell r="M613">
            <v>30</v>
          </cell>
        </row>
        <row r="614">
          <cell r="B614" t="str">
            <v>NAVI</v>
          </cell>
          <cell r="C614"/>
          <cell r="D614" t="str">
            <v>HONDA</v>
          </cell>
          <cell r="E614" t="str">
            <v>NVA110BTII-BK</v>
          </cell>
          <cell r="F614" t="str">
            <v>SCOOTER</v>
          </cell>
          <cell r="G614">
            <v>57990</v>
          </cell>
          <cell r="H614">
            <v>45</v>
          </cell>
          <cell r="I614">
            <v>30</v>
          </cell>
          <cell r="J614">
            <v>90</v>
          </cell>
          <cell r="K614">
            <v>15</v>
          </cell>
          <cell r="L614">
            <v>15</v>
          </cell>
          <cell r="M614">
            <v>30</v>
          </cell>
        </row>
        <row r="615">
          <cell r="B615" t="str">
            <v>NAVI</v>
          </cell>
          <cell r="C615"/>
          <cell r="D615" t="str">
            <v>HONDA</v>
          </cell>
          <cell r="E615" t="str">
            <v>NVA110BTII-PR</v>
          </cell>
          <cell r="F615" t="str">
            <v>SCOOTER</v>
          </cell>
          <cell r="G615">
            <v>57990</v>
          </cell>
          <cell r="H615">
            <v>45</v>
          </cell>
          <cell r="I615">
            <v>30</v>
          </cell>
          <cell r="J615">
            <v>90</v>
          </cell>
          <cell r="K615">
            <v>15</v>
          </cell>
          <cell r="L615">
            <v>15</v>
          </cell>
          <cell r="M615">
            <v>30</v>
          </cell>
        </row>
        <row r="616">
          <cell r="B616" t="str">
            <v>NAVI</v>
          </cell>
          <cell r="C616"/>
          <cell r="D616" t="str">
            <v>HONDA</v>
          </cell>
          <cell r="E616" t="str">
            <v>NVA110BTII-RG</v>
          </cell>
          <cell r="F616" t="str">
            <v>SCOOTER</v>
          </cell>
          <cell r="G616">
            <v>57990</v>
          </cell>
          <cell r="H616">
            <v>45</v>
          </cell>
          <cell r="I616">
            <v>30</v>
          </cell>
          <cell r="J616">
            <v>90</v>
          </cell>
          <cell r="K616">
            <v>15</v>
          </cell>
          <cell r="L616">
            <v>15</v>
          </cell>
          <cell r="M616">
            <v>30</v>
          </cell>
        </row>
        <row r="617">
          <cell r="B617" t="str">
            <v>NAVI</v>
          </cell>
          <cell r="C617"/>
          <cell r="D617" t="str">
            <v>HONDA</v>
          </cell>
          <cell r="E617" t="str">
            <v>NVA110BTII-SW</v>
          </cell>
          <cell r="F617" t="str">
            <v>SCOOTER</v>
          </cell>
          <cell r="G617">
            <v>57990</v>
          </cell>
          <cell r="H617">
            <v>45</v>
          </cell>
          <cell r="I617">
            <v>30</v>
          </cell>
          <cell r="J617">
            <v>90</v>
          </cell>
          <cell r="K617">
            <v>15</v>
          </cell>
          <cell r="L617">
            <v>15</v>
          </cell>
          <cell r="M617">
            <v>30</v>
          </cell>
        </row>
        <row r="618">
          <cell r="B618" t="str">
            <v>KLX150</v>
          </cell>
          <cell r="C618"/>
          <cell r="D618" t="str">
            <v>KAWASAKI</v>
          </cell>
          <cell r="E618" t="str">
            <v>KLX150KTAAN(BLACK)</v>
          </cell>
          <cell r="F618" t="str">
            <v>SPORTS TYPE</v>
          </cell>
          <cell r="G618">
            <v>131626</v>
          </cell>
          <cell r="H618">
            <v>45</v>
          </cell>
          <cell r="I618">
            <v>30</v>
          </cell>
          <cell r="J618">
            <v>90</v>
          </cell>
          <cell r="K618">
            <v>15</v>
          </cell>
          <cell r="L618">
            <v>15</v>
          </cell>
          <cell r="M618">
            <v>30</v>
          </cell>
        </row>
        <row r="619">
          <cell r="B619" t="str">
            <v>CB150R</v>
          </cell>
          <cell r="C619"/>
          <cell r="D619" t="str">
            <v>HONDA</v>
          </cell>
          <cell r="E619" t="str">
            <v>CBR150RASVII-WR CBR150R (RED)</v>
          </cell>
          <cell r="F619" t="str">
            <v>SPORTS TYPE</v>
          </cell>
          <cell r="G619">
            <v>173910</v>
          </cell>
          <cell r="H619">
            <v>45</v>
          </cell>
          <cell r="I619">
            <v>30</v>
          </cell>
          <cell r="J619">
            <v>90</v>
          </cell>
          <cell r="K619">
            <v>15</v>
          </cell>
          <cell r="L619">
            <v>15</v>
          </cell>
          <cell r="M619">
            <v>30</v>
          </cell>
        </row>
        <row r="620">
          <cell r="B620" t="str">
            <v>BOLT150</v>
          </cell>
          <cell r="C620"/>
          <cell r="D620" t="str">
            <v>SKYGO</v>
          </cell>
          <cell r="E620" t="str">
            <v>SG150T-8G BOLT150 (GOLDEN BROWN)</v>
          </cell>
          <cell r="F620" t="str">
            <v>BUSINESS</v>
          </cell>
          <cell r="G620">
            <v>98325</v>
          </cell>
          <cell r="H620">
            <v>45</v>
          </cell>
          <cell r="I620">
            <v>30</v>
          </cell>
          <cell r="J620">
            <v>90</v>
          </cell>
          <cell r="K620">
            <v>15</v>
          </cell>
          <cell r="L620">
            <v>15</v>
          </cell>
          <cell r="M620">
            <v>30</v>
          </cell>
        </row>
        <row r="621">
          <cell r="B621" t="str">
            <v>LANCE150</v>
          </cell>
          <cell r="C621"/>
          <cell r="D621" t="str">
            <v>SKYGO</v>
          </cell>
          <cell r="E621" t="str">
            <v>SG150T-8U LANCE150 (WHITE)</v>
          </cell>
          <cell r="F621" t="str">
            <v>BUSINESS</v>
          </cell>
          <cell r="G621">
            <v>98325</v>
          </cell>
          <cell r="H621">
            <v>45</v>
          </cell>
          <cell r="I621">
            <v>30</v>
          </cell>
          <cell r="J621">
            <v>90</v>
          </cell>
          <cell r="K621">
            <v>15</v>
          </cell>
          <cell r="L621">
            <v>15</v>
          </cell>
          <cell r="M621">
            <v>30</v>
          </cell>
        </row>
        <row r="622">
          <cell r="B622" t="str">
            <v>SMASH(MAGS)</v>
          </cell>
          <cell r="C622"/>
          <cell r="D622" t="str">
            <v>SUZUKI</v>
          </cell>
          <cell r="E622" t="str">
            <v>FW110SC-EBLUE</v>
          </cell>
          <cell r="F622" t="str">
            <v>UNDERBONE</v>
          </cell>
          <cell r="G622">
            <v>67342</v>
          </cell>
          <cell r="H622">
            <v>45</v>
          </cell>
          <cell r="I622">
            <v>30</v>
          </cell>
          <cell r="J622">
            <v>90</v>
          </cell>
          <cell r="K622">
            <v>15</v>
          </cell>
          <cell r="L622">
            <v>15</v>
          </cell>
          <cell r="M622">
            <v>30</v>
          </cell>
        </row>
        <row r="623">
          <cell r="B623" t="str">
            <v>LANCE150</v>
          </cell>
          <cell r="C623"/>
          <cell r="D623" t="str">
            <v>SKYGO</v>
          </cell>
          <cell r="E623" t="str">
            <v>SG150T-8U LANCE150 (BLACK)</v>
          </cell>
          <cell r="F623" t="str">
            <v>BUSINESS</v>
          </cell>
          <cell r="G623">
            <v>98325</v>
          </cell>
          <cell r="H623">
            <v>45</v>
          </cell>
          <cell r="I623">
            <v>30</v>
          </cell>
          <cell r="J623">
            <v>90</v>
          </cell>
          <cell r="K623">
            <v>15</v>
          </cell>
          <cell r="L623">
            <v>15</v>
          </cell>
          <cell r="M623">
            <v>30</v>
          </cell>
        </row>
        <row r="624">
          <cell r="B624" t="str">
            <v>BURGMAN STREET EX</v>
          </cell>
          <cell r="C624"/>
          <cell r="D624" t="str">
            <v>SUZUKI</v>
          </cell>
          <cell r="E624" t="str">
            <v>UB125LNM-1WHITE BURGMAN STREET  EX</v>
          </cell>
          <cell r="F624" t="str">
            <v>SCOOTER</v>
          </cell>
          <cell r="G624">
            <v>89662</v>
          </cell>
          <cell r="H624">
            <v>45</v>
          </cell>
          <cell r="I624">
            <v>30</v>
          </cell>
          <cell r="J624">
            <v>90</v>
          </cell>
          <cell r="K624">
            <v>15</v>
          </cell>
          <cell r="L624">
            <v>15</v>
          </cell>
          <cell r="M624">
            <v>30</v>
          </cell>
        </row>
        <row r="625">
          <cell r="B625" t="str">
            <v>KLX300</v>
          </cell>
          <cell r="C625"/>
          <cell r="D625" t="str">
            <v>KAWASAKI</v>
          </cell>
          <cell r="E625" t="str">
            <v>LX300C KLX300R (GREEN)</v>
          </cell>
          <cell r="F625" t="str">
            <v>SPORTS TYPE</v>
          </cell>
          <cell r="G625">
            <v>134000</v>
          </cell>
          <cell r="H625">
            <v>45</v>
          </cell>
          <cell r="I625">
            <v>30</v>
          </cell>
          <cell r="J625">
            <v>90</v>
          </cell>
          <cell r="K625">
            <v>15</v>
          </cell>
          <cell r="L625">
            <v>15</v>
          </cell>
          <cell r="M625">
            <v>30</v>
          </cell>
        </row>
        <row r="626">
          <cell r="B626" t="str">
            <v>ADV350</v>
          </cell>
          <cell r="C626"/>
          <cell r="D626" t="str">
            <v>HONDA</v>
          </cell>
          <cell r="E626" t="str">
            <v>ADV350ASIII-BM-(BLACK)</v>
          </cell>
          <cell r="F626" t="str">
            <v>SCOOTER</v>
          </cell>
          <cell r="G626">
            <v>288910</v>
          </cell>
          <cell r="H626">
            <v>45</v>
          </cell>
          <cell r="I626">
            <v>30</v>
          </cell>
          <cell r="J626">
            <v>90</v>
          </cell>
          <cell r="K626">
            <v>15</v>
          </cell>
          <cell r="L626">
            <v>15</v>
          </cell>
          <cell r="M626">
            <v>30</v>
          </cell>
        </row>
        <row r="627">
          <cell r="B627" t="str">
            <v>ADV350</v>
          </cell>
          <cell r="C627"/>
          <cell r="D627" t="str">
            <v>HONDA</v>
          </cell>
          <cell r="E627" t="str">
            <v>ADV350ASIII-RM-(RED)</v>
          </cell>
          <cell r="F627" t="str">
            <v>SCOOTER</v>
          </cell>
          <cell r="G627">
            <v>288910</v>
          </cell>
          <cell r="H627">
            <v>45</v>
          </cell>
          <cell r="I627">
            <v>30</v>
          </cell>
          <cell r="J627">
            <v>90</v>
          </cell>
          <cell r="K627">
            <v>15</v>
          </cell>
          <cell r="L627">
            <v>15</v>
          </cell>
          <cell r="M627">
            <v>30</v>
          </cell>
        </row>
        <row r="628">
          <cell r="B628" t="str">
            <v>FAZZIO</v>
          </cell>
          <cell r="C628"/>
          <cell r="D628" t="str">
            <v>YAMAHA</v>
          </cell>
          <cell r="E628" t="str">
            <v>MIO FAZZIO BRV4 (LIGHT GREEN)</v>
          </cell>
          <cell r="F628" t="str">
            <v>SCOOTER</v>
          </cell>
          <cell r="G628">
            <v>86397</v>
          </cell>
          <cell r="H628">
            <v>45</v>
          </cell>
          <cell r="I628">
            <v>30</v>
          </cell>
          <cell r="J628">
            <v>90</v>
          </cell>
          <cell r="K628">
            <v>15</v>
          </cell>
          <cell r="L628">
            <v>15</v>
          </cell>
          <cell r="M628">
            <v>30</v>
          </cell>
        </row>
        <row r="629">
          <cell r="B629" t="str">
            <v>BARAKO III FI(DUAL START)</v>
          </cell>
          <cell r="C629"/>
          <cell r="D629" t="str">
            <v>KAWASAKI</v>
          </cell>
          <cell r="E629" t="str">
            <v>BC175LSFNN BARAKO III ELECTRIC START</v>
          </cell>
          <cell r="F629" t="str">
            <v>BUSINESS</v>
          </cell>
          <cell r="G629">
            <v>100700</v>
          </cell>
          <cell r="H629">
            <v>45</v>
          </cell>
          <cell r="I629">
            <v>30</v>
          </cell>
          <cell r="J629">
            <v>90</v>
          </cell>
          <cell r="K629">
            <v>15</v>
          </cell>
          <cell r="L629">
            <v>15</v>
          </cell>
          <cell r="M629">
            <v>30</v>
          </cell>
        </row>
        <row r="630">
          <cell r="B630" t="str">
            <v>FAZZIO</v>
          </cell>
          <cell r="C630"/>
          <cell r="D630" t="str">
            <v>YAMAHA</v>
          </cell>
          <cell r="E630" t="str">
            <v>MIO FAZZIO BRV4 (BLACK)</v>
          </cell>
          <cell r="F630" t="str">
            <v>SCOOTER</v>
          </cell>
          <cell r="G630">
            <v>86397</v>
          </cell>
          <cell r="H630">
            <v>45</v>
          </cell>
          <cell r="I630">
            <v>30</v>
          </cell>
          <cell r="J630">
            <v>90</v>
          </cell>
          <cell r="K630">
            <v>15</v>
          </cell>
          <cell r="L630">
            <v>15</v>
          </cell>
          <cell r="M630">
            <v>30</v>
          </cell>
        </row>
        <row r="631">
          <cell r="B631" t="str">
            <v>MIO AEROX 155</v>
          </cell>
          <cell r="C631"/>
          <cell r="D631" t="str">
            <v>YAMAHA</v>
          </cell>
          <cell r="E631" t="str">
            <v>MIO AEROX D541(BLACK)</v>
          </cell>
          <cell r="F631" t="str">
            <v>SCOOTER</v>
          </cell>
          <cell r="G631">
            <v>124527</v>
          </cell>
          <cell r="H631">
            <v>45</v>
          </cell>
          <cell r="I631">
            <v>30</v>
          </cell>
          <cell r="J631">
            <v>90</v>
          </cell>
          <cell r="K631">
            <v>15</v>
          </cell>
          <cell r="L631">
            <v>15</v>
          </cell>
          <cell r="M631">
            <v>30</v>
          </cell>
        </row>
        <row r="632">
          <cell r="B632" t="str">
            <v>MIO AEROX 155</v>
          </cell>
          <cell r="C632"/>
          <cell r="D632" t="str">
            <v>YAMAHA</v>
          </cell>
          <cell r="E632" t="str">
            <v>MIO AEROX D541(LIGHT BLUE)</v>
          </cell>
          <cell r="F632" t="str">
            <v>SCOOTER</v>
          </cell>
          <cell r="G632">
            <v>124527</v>
          </cell>
          <cell r="H632">
            <v>45</v>
          </cell>
          <cell r="I632">
            <v>30</v>
          </cell>
          <cell r="J632">
            <v>90</v>
          </cell>
          <cell r="K632">
            <v>15</v>
          </cell>
          <cell r="L632">
            <v>15</v>
          </cell>
          <cell r="M632">
            <v>30</v>
          </cell>
        </row>
        <row r="633">
          <cell r="B633" t="str">
            <v>MIO AEROX S 155</v>
          </cell>
          <cell r="C633"/>
          <cell r="D633" t="str">
            <v>YAMAHA</v>
          </cell>
          <cell r="E633" t="str">
            <v>MIO AEROX SP D551(MATTE BLUE)</v>
          </cell>
          <cell r="F633" t="str">
            <v>SCOOTER</v>
          </cell>
          <cell r="G633">
            <v>152892</v>
          </cell>
          <cell r="H633">
            <v>45</v>
          </cell>
          <cell r="I633">
            <v>30</v>
          </cell>
          <cell r="J633">
            <v>90</v>
          </cell>
          <cell r="K633">
            <v>15</v>
          </cell>
          <cell r="L633">
            <v>15</v>
          </cell>
          <cell r="M633">
            <v>30</v>
          </cell>
        </row>
        <row r="634">
          <cell r="B634" t="str">
            <v>MIO AEROX 155</v>
          </cell>
          <cell r="C634"/>
          <cell r="D634" t="str">
            <v>YAMAHA</v>
          </cell>
          <cell r="E634" t="str">
            <v>MIO AEROX D541(BLUE/BLACK)</v>
          </cell>
          <cell r="F634" t="str">
            <v>SCOOTER</v>
          </cell>
          <cell r="G634">
            <v>124527</v>
          </cell>
          <cell r="H634">
            <v>45</v>
          </cell>
          <cell r="I634">
            <v>30</v>
          </cell>
          <cell r="J634">
            <v>90</v>
          </cell>
          <cell r="K634">
            <v>15</v>
          </cell>
          <cell r="L634">
            <v>15</v>
          </cell>
          <cell r="M634">
            <v>30</v>
          </cell>
        </row>
        <row r="635">
          <cell r="B635" t="str">
            <v>CUV e:</v>
          </cell>
          <cell r="C635"/>
          <cell r="D635" t="str">
            <v>HONDA</v>
          </cell>
          <cell r="E635" t="str">
            <v>EVP4S CUV e</v>
          </cell>
          <cell r="F635" t="str">
            <v>ELECTRIC SCOOTER</v>
          </cell>
          <cell r="G635">
            <v>254520</v>
          </cell>
          <cell r="H635">
            <v>45</v>
          </cell>
          <cell r="I635">
            <v>30</v>
          </cell>
          <cell r="J635">
            <v>90</v>
          </cell>
          <cell r="K635">
            <v>15</v>
          </cell>
          <cell r="L635">
            <v>15</v>
          </cell>
          <cell r="M635">
            <v>30</v>
          </cell>
        </row>
        <row r="636">
          <cell r="B636" t="str">
            <v>EM1 e:</v>
          </cell>
          <cell r="C636"/>
          <cell r="D636" t="str">
            <v>HONDA</v>
          </cell>
          <cell r="E636" t="str">
            <v>EVP1P EM 1 e</v>
          </cell>
          <cell r="F636" t="str">
            <v>ELECTRIC SCOOTER</v>
          </cell>
          <cell r="G636">
            <v>146328</v>
          </cell>
          <cell r="H636">
            <v>45</v>
          </cell>
          <cell r="I636">
            <v>30</v>
          </cell>
          <cell r="J636">
            <v>90</v>
          </cell>
          <cell r="K636">
            <v>15</v>
          </cell>
          <cell r="L636">
            <v>15</v>
          </cell>
          <cell r="M636">
            <v>30</v>
          </cell>
        </row>
        <row r="637">
          <cell r="B637" t="str">
            <v>BEAT FI PREM</v>
          </cell>
          <cell r="C637"/>
          <cell r="D637" t="str">
            <v>HONDA</v>
          </cell>
          <cell r="E637" t="str">
            <v>ACH110CBFT3 - MG</v>
          </cell>
          <cell r="F637" t="str">
            <v>SCOOTER</v>
          </cell>
          <cell r="G637">
            <v>72434</v>
          </cell>
          <cell r="H637">
            <v>45</v>
          </cell>
          <cell r="I637">
            <v>30</v>
          </cell>
          <cell r="J637">
            <v>90</v>
          </cell>
          <cell r="K637">
            <v>15</v>
          </cell>
          <cell r="L637">
            <v>15</v>
          </cell>
          <cell r="M637">
            <v>30</v>
          </cell>
        </row>
        <row r="638">
          <cell r="B638" t="str">
            <v>BEAT FI PREM</v>
          </cell>
          <cell r="C638"/>
          <cell r="D638" t="str">
            <v>HONDA</v>
          </cell>
          <cell r="E638" t="str">
            <v>ACH110CBFT3-PW</v>
          </cell>
          <cell r="F638" t="str">
            <v>SCOOTER</v>
          </cell>
          <cell r="G638">
            <v>72434</v>
          </cell>
          <cell r="H638">
            <v>45</v>
          </cell>
          <cell r="I638">
            <v>30</v>
          </cell>
          <cell r="J638">
            <v>90</v>
          </cell>
          <cell r="K638">
            <v>15</v>
          </cell>
          <cell r="L638">
            <v>15</v>
          </cell>
          <cell r="M638">
            <v>30</v>
          </cell>
        </row>
        <row r="639">
          <cell r="B639" t="str">
            <v>BEAT FI PREM</v>
          </cell>
          <cell r="C639"/>
          <cell r="D639" t="str">
            <v>HONDA</v>
          </cell>
          <cell r="E639" t="str">
            <v>ACH110CBFT3-MSS</v>
          </cell>
          <cell r="F639" t="str">
            <v>SCOOTER</v>
          </cell>
          <cell r="G639">
            <v>72434</v>
          </cell>
          <cell r="H639">
            <v>45</v>
          </cell>
          <cell r="I639">
            <v>30</v>
          </cell>
          <cell r="J639">
            <v>90</v>
          </cell>
          <cell r="K639">
            <v>15</v>
          </cell>
          <cell r="L639">
            <v>15</v>
          </cell>
          <cell r="M639">
            <v>30</v>
          </cell>
        </row>
        <row r="640">
          <cell r="B640" t="str">
            <v>CRF150R</v>
          </cell>
          <cell r="C640"/>
          <cell r="D640" t="str">
            <v>HONDA</v>
          </cell>
          <cell r="E640" t="str">
            <v>CRF150RBN(RED)</v>
          </cell>
          <cell r="F640" t="str">
            <v>SPORTS TYPE</v>
          </cell>
          <cell r="G640">
            <v>284880</v>
          </cell>
          <cell r="H640">
            <v>45</v>
          </cell>
          <cell r="I640">
            <v>30</v>
          </cell>
          <cell r="J640">
            <v>90</v>
          </cell>
          <cell r="K640">
            <v>15</v>
          </cell>
          <cell r="L640">
            <v>15</v>
          </cell>
          <cell r="M640">
            <v>30</v>
          </cell>
        </row>
        <row r="641">
          <cell r="B641" t="str">
            <v>CRF125</v>
          </cell>
          <cell r="C641"/>
          <cell r="D641" t="str">
            <v>HONDA</v>
          </cell>
          <cell r="E641" t="str">
            <v>CRF125FBP</v>
          </cell>
          <cell r="F641" t="str">
            <v>SPORTS TYPE</v>
          </cell>
          <cell r="G641">
            <v>178068</v>
          </cell>
          <cell r="H641">
            <v>45</v>
          </cell>
          <cell r="I641">
            <v>30</v>
          </cell>
          <cell r="J641">
            <v>90</v>
          </cell>
          <cell r="K641">
            <v>15</v>
          </cell>
          <cell r="L641">
            <v>15</v>
          </cell>
          <cell r="M641">
            <v>30</v>
          </cell>
        </row>
        <row r="642">
          <cell r="B642" t="str">
            <v>BEAT FI STD</v>
          </cell>
          <cell r="C642"/>
          <cell r="D642" t="str">
            <v>HONDA</v>
          </cell>
          <cell r="E642" t="str">
            <v>ACH110CBFT-PG</v>
          </cell>
          <cell r="F642" t="str">
            <v>SCOOTER</v>
          </cell>
          <cell r="G642">
            <v>70410</v>
          </cell>
          <cell r="H642">
            <v>45</v>
          </cell>
          <cell r="I642">
            <v>30</v>
          </cell>
          <cell r="J642">
            <v>90</v>
          </cell>
          <cell r="K642">
            <v>15</v>
          </cell>
          <cell r="L642">
            <v>15</v>
          </cell>
          <cell r="M642">
            <v>30</v>
          </cell>
        </row>
        <row r="643">
          <cell r="B643" t="str">
            <v>BEAT FI STD</v>
          </cell>
          <cell r="C643"/>
          <cell r="D643" t="str">
            <v>HONDA</v>
          </cell>
          <cell r="E643" t="str">
            <v>ACH110CBFT-PTP</v>
          </cell>
          <cell r="F643" t="str">
            <v>SCOOTER</v>
          </cell>
          <cell r="G643">
            <v>70410</v>
          </cell>
          <cell r="H643">
            <v>45</v>
          </cell>
          <cell r="I643">
            <v>30</v>
          </cell>
          <cell r="J643">
            <v>90</v>
          </cell>
          <cell r="K643">
            <v>15</v>
          </cell>
          <cell r="L643">
            <v>15</v>
          </cell>
          <cell r="M643">
            <v>30</v>
          </cell>
        </row>
        <row r="644">
          <cell r="B644" t="str">
            <v>BEAT FI STD</v>
          </cell>
          <cell r="C644"/>
          <cell r="D644" t="str">
            <v>HONDA</v>
          </cell>
          <cell r="E644" t="str">
            <v>ACH110CBFT-RD</v>
          </cell>
          <cell r="F644" t="str">
            <v>SCOOTER</v>
          </cell>
          <cell r="G644">
            <v>70410</v>
          </cell>
          <cell r="H644">
            <v>45</v>
          </cell>
          <cell r="I644">
            <v>30</v>
          </cell>
          <cell r="J644">
            <v>90</v>
          </cell>
          <cell r="K644">
            <v>15</v>
          </cell>
          <cell r="L644">
            <v>15</v>
          </cell>
          <cell r="M644">
            <v>30</v>
          </cell>
        </row>
        <row r="645">
          <cell r="B645" t="str">
            <v>ACCESS 125</v>
          </cell>
          <cell r="C645"/>
          <cell r="D645" t="str">
            <v>SUZUKI</v>
          </cell>
          <cell r="E645" t="str">
            <v>UZ125NEY-1BLACK</v>
          </cell>
          <cell r="F645" t="str">
            <v>SCOOTER</v>
          </cell>
          <cell r="G645">
            <v>82687</v>
          </cell>
          <cell r="H645">
            <v>45</v>
          </cell>
          <cell r="I645">
            <v>30</v>
          </cell>
          <cell r="J645">
            <v>90</v>
          </cell>
          <cell r="K645">
            <v>15</v>
          </cell>
          <cell r="L645">
            <v>15</v>
          </cell>
          <cell r="M645">
            <v>30</v>
          </cell>
        </row>
        <row r="646">
          <cell r="B646" t="str">
            <v>ACCESS 125</v>
          </cell>
          <cell r="C646"/>
          <cell r="D646" t="str">
            <v>SUZUKI</v>
          </cell>
          <cell r="E646" t="str">
            <v>UZ125NEY-1GREEN</v>
          </cell>
          <cell r="F646" t="str">
            <v>SCOOTER</v>
          </cell>
          <cell r="G646">
            <v>82687</v>
          </cell>
          <cell r="H646">
            <v>45</v>
          </cell>
          <cell r="I646">
            <v>30</v>
          </cell>
          <cell r="J646">
            <v>90</v>
          </cell>
          <cell r="K646">
            <v>15</v>
          </cell>
          <cell r="L646">
            <v>15</v>
          </cell>
          <cell r="M646">
            <v>30</v>
          </cell>
        </row>
        <row r="647">
          <cell r="B647" t="str">
            <v>ACCESS 125</v>
          </cell>
          <cell r="C647"/>
          <cell r="D647" t="str">
            <v>SUZUKI</v>
          </cell>
          <cell r="E647" t="str">
            <v>UZ125NEY-1WHITE</v>
          </cell>
          <cell r="F647" t="str">
            <v>SCOOTER</v>
          </cell>
          <cell r="G647">
            <v>82687</v>
          </cell>
          <cell r="H647">
            <v>45</v>
          </cell>
          <cell r="I647">
            <v>30</v>
          </cell>
          <cell r="J647">
            <v>90</v>
          </cell>
          <cell r="K647">
            <v>15</v>
          </cell>
          <cell r="L647">
            <v>15</v>
          </cell>
          <cell r="M647">
            <v>30</v>
          </cell>
        </row>
        <row r="648">
          <cell r="B648" t="str">
            <v>ACCESS 125 RIDE CONNECT</v>
          </cell>
          <cell r="C648"/>
          <cell r="D648" t="str">
            <v>SUZUKI</v>
          </cell>
          <cell r="E648" t="str">
            <v>UZ125NES-1BLUE(BLUE)</v>
          </cell>
          <cell r="F648" t="str">
            <v>SCOOTER</v>
          </cell>
          <cell r="G648">
            <v>91057</v>
          </cell>
          <cell r="H648">
            <v>45</v>
          </cell>
          <cell r="I648">
            <v>30</v>
          </cell>
          <cell r="J648">
            <v>90</v>
          </cell>
          <cell r="K648">
            <v>15</v>
          </cell>
          <cell r="L648">
            <v>15</v>
          </cell>
          <cell r="M648">
            <v>30</v>
          </cell>
        </row>
        <row r="649">
          <cell r="B649" t="str">
            <v>CRF150</v>
          </cell>
          <cell r="C649"/>
          <cell r="D649" t="str">
            <v>HONDA</v>
          </cell>
          <cell r="E649" t="str">
            <v>CRF150LT (RED)</v>
          </cell>
          <cell r="F649" t="str">
            <v>SPORTS TYPE</v>
          </cell>
          <cell r="G649">
            <v>140790</v>
          </cell>
          <cell r="H649">
            <v>45</v>
          </cell>
          <cell r="I649">
            <v>30</v>
          </cell>
          <cell r="J649">
            <v>90</v>
          </cell>
          <cell r="K649">
            <v>15</v>
          </cell>
          <cell r="L649">
            <v>15</v>
          </cell>
          <cell r="M649">
            <v>30</v>
          </cell>
        </row>
        <row r="650">
          <cell r="B650" t="str">
            <v>CRF150</v>
          </cell>
          <cell r="C650"/>
          <cell r="D650" t="str">
            <v>HONDA</v>
          </cell>
          <cell r="E650" t="str">
            <v>CRF150LTIII (WHITE/BLACK)</v>
          </cell>
          <cell r="F650" t="str">
            <v>SPORTS TYPE</v>
          </cell>
          <cell r="G650">
            <v>140790</v>
          </cell>
          <cell r="H650">
            <v>45</v>
          </cell>
          <cell r="I650">
            <v>30</v>
          </cell>
          <cell r="J650">
            <v>90</v>
          </cell>
          <cell r="K650">
            <v>15</v>
          </cell>
          <cell r="L650">
            <v>15</v>
          </cell>
          <cell r="M650">
            <v>30</v>
          </cell>
        </row>
        <row r="651">
          <cell r="B651" t="str">
            <v>CRF150</v>
          </cell>
          <cell r="C651"/>
          <cell r="D651" t="str">
            <v>HONDA</v>
          </cell>
          <cell r="E651" t="str">
            <v>CRF150LTIV (BLACK)</v>
          </cell>
          <cell r="F651" t="str">
            <v>SPORTS TYPE</v>
          </cell>
          <cell r="G651">
            <v>140790</v>
          </cell>
          <cell r="H651">
            <v>45</v>
          </cell>
          <cell r="I651">
            <v>30</v>
          </cell>
          <cell r="J651">
            <v>90</v>
          </cell>
          <cell r="K651">
            <v>15</v>
          </cell>
          <cell r="L651">
            <v>15</v>
          </cell>
          <cell r="M651">
            <v>30</v>
          </cell>
        </row>
        <row r="652">
          <cell r="B652" t="str">
            <v>RAIDER150 FI BLADE</v>
          </cell>
          <cell r="C652"/>
          <cell r="D652" t="str">
            <v>SUZUKI</v>
          </cell>
          <cell r="E652" t="str">
            <v>FU150RF-9IVORY/GRAY (IVORY/GRAY)</v>
          </cell>
          <cell r="F652" t="str">
            <v>UNDERBONE</v>
          </cell>
          <cell r="G652">
            <v>123700</v>
          </cell>
          <cell r="H652">
            <v>45</v>
          </cell>
          <cell r="I652">
            <v>30</v>
          </cell>
          <cell r="J652">
            <v>90</v>
          </cell>
          <cell r="K652">
            <v>15</v>
          </cell>
          <cell r="L652">
            <v>15</v>
          </cell>
          <cell r="M652">
            <v>30</v>
          </cell>
        </row>
        <row r="653">
          <cell r="B653" t="str">
            <v>XMAX 300</v>
          </cell>
          <cell r="C653"/>
          <cell r="D653" t="str">
            <v>YAMAHA</v>
          </cell>
          <cell r="E653" t="str">
            <v>XMAX BSSH-010E (MATTE BLACK)</v>
          </cell>
          <cell r="F653" t="str">
            <v>SCOOTER</v>
          </cell>
          <cell r="G653">
            <v>289230</v>
          </cell>
          <cell r="H653">
            <v>45</v>
          </cell>
          <cell r="I653">
            <v>30</v>
          </cell>
          <cell r="J653">
            <v>90</v>
          </cell>
          <cell r="K653">
            <v>15</v>
          </cell>
          <cell r="L653">
            <v>15</v>
          </cell>
          <cell r="M653">
            <v>30</v>
          </cell>
        </row>
        <row r="654">
          <cell r="B654" t="str">
            <v>XMAX 300</v>
          </cell>
          <cell r="C654"/>
          <cell r="D654" t="str">
            <v>YAMAHA</v>
          </cell>
          <cell r="E654" t="str">
            <v>XMAX BSSH-010B (GRAY/MATTE BLACK)</v>
          </cell>
          <cell r="F654" t="str">
            <v>SCOOTER</v>
          </cell>
          <cell r="G654">
            <v>289230</v>
          </cell>
          <cell r="H654">
            <v>45</v>
          </cell>
          <cell r="I654">
            <v>30</v>
          </cell>
          <cell r="J654">
            <v>90</v>
          </cell>
          <cell r="K654">
            <v>15</v>
          </cell>
          <cell r="L654">
            <v>15</v>
          </cell>
          <cell r="M654">
            <v>30</v>
          </cell>
        </row>
        <row r="655">
          <cell r="B655" t="str">
            <v>BRUSKY125</v>
          </cell>
          <cell r="C655"/>
          <cell r="D655" t="str">
            <v>KAWASAKI</v>
          </cell>
          <cell r="E655" t="str">
            <v>BRUSKY125-SN125ZSFNN (BLACK)</v>
          </cell>
          <cell r="F655" t="str">
            <v>SCOOTER</v>
          </cell>
          <cell r="G655">
            <v>72500</v>
          </cell>
          <cell r="H655">
            <v>45</v>
          </cell>
          <cell r="I655">
            <v>30</v>
          </cell>
          <cell r="J655">
            <v>90</v>
          </cell>
          <cell r="K655">
            <v>15</v>
          </cell>
          <cell r="L655">
            <v>15</v>
          </cell>
          <cell r="M655">
            <v>30</v>
          </cell>
        </row>
        <row r="656">
          <cell r="B656" t="str">
            <v>BRUSKY125</v>
          </cell>
          <cell r="C656"/>
          <cell r="D656" t="str">
            <v>KAWASAKI</v>
          </cell>
          <cell r="E656" t="str">
            <v>BRUSKY125-SN125ZSFNN (BLUE)</v>
          </cell>
          <cell r="F656" t="str">
            <v>SCOOTER</v>
          </cell>
          <cell r="G656">
            <v>72500</v>
          </cell>
          <cell r="H656">
            <v>45</v>
          </cell>
          <cell r="I656">
            <v>30</v>
          </cell>
          <cell r="J656">
            <v>90</v>
          </cell>
          <cell r="K656">
            <v>15</v>
          </cell>
          <cell r="L656">
            <v>15</v>
          </cell>
          <cell r="M656">
            <v>30</v>
          </cell>
        </row>
        <row r="657">
          <cell r="B657" t="str">
            <v>BRUSKY125</v>
          </cell>
          <cell r="C657"/>
          <cell r="D657" t="str">
            <v>KAWASAKI</v>
          </cell>
          <cell r="E657" t="str">
            <v>BRUSKY125-SN125ZSFNN (WHITE)</v>
          </cell>
          <cell r="F657" t="str">
            <v>SCOOTER</v>
          </cell>
          <cell r="G657">
            <v>72500</v>
          </cell>
          <cell r="H657">
            <v>45</v>
          </cell>
          <cell r="I657">
            <v>30</v>
          </cell>
          <cell r="J657">
            <v>90</v>
          </cell>
          <cell r="K657">
            <v>15</v>
          </cell>
          <cell r="L657">
            <v>15</v>
          </cell>
          <cell r="M657">
            <v>30</v>
          </cell>
        </row>
        <row r="658">
          <cell r="B658" t="str">
            <v>RAIDER150 FI BLADE</v>
          </cell>
          <cell r="C658"/>
          <cell r="D658" t="str">
            <v>SUZUKI</v>
          </cell>
          <cell r="E658" t="str">
            <v>FU150RF-9BLUE/GRAY (BLUE/GRAY)</v>
          </cell>
          <cell r="F658" t="str">
            <v>UNDERBONE</v>
          </cell>
          <cell r="G658">
            <v>123700</v>
          </cell>
          <cell r="H658">
            <v>45</v>
          </cell>
          <cell r="I658">
            <v>30</v>
          </cell>
          <cell r="J658">
            <v>90</v>
          </cell>
          <cell r="K658">
            <v>15</v>
          </cell>
          <cell r="L658">
            <v>15</v>
          </cell>
          <cell r="M658">
            <v>30</v>
          </cell>
        </row>
        <row r="659">
          <cell r="B659" t="str">
            <v>RAIDER150 FI BLADE</v>
          </cell>
          <cell r="C659"/>
          <cell r="D659" t="str">
            <v>SUZUKI</v>
          </cell>
          <cell r="E659" t="str">
            <v>FU150RF-9RED/BLACK(RED/BLACK)</v>
          </cell>
          <cell r="F659" t="str">
            <v>UNDERBONE</v>
          </cell>
          <cell r="G659">
            <v>123700</v>
          </cell>
          <cell r="H659">
            <v>45</v>
          </cell>
          <cell r="I659">
            <v>30</v>
          </cell>
          <cell r="J659">
            <v>90</v>
          </cell>
          <cell r="K659">
            <v>15</v>
          </cell>
          <cell r="L659">
            <v>15</v>
          </cell>
          <cell r="M659">
            <v>30</v>
          </cell>
        </row>
        <row r="660">
          <cell r="B660" t="str">
            <v>RAIDER150 FI BLADE</v>
          </cell>
          <cell r="C660"/>
          <cell r="D660" t="str">
            <v>SUZUKI</v>
          </cell>
          <cell r="E660" t="str">
            <v>FU150RF-9GRAY/BLACK (GRAY/BLACK)</v>
          </cell>
          <cell r="F660" t="str">
            <v>UNDERBONE</v>
          </cell>
          <cell r="G660">
            <v>123700</v>
          </cell>
          <cell r="H660">
            <v>45</v>
          </cell>
          <cell r="I660">
            <v>30</v>
          </cell>
          <cell r="J660">
            <v>90</v>
          </cell>
          <cell r="K660">
            <v>15</v>
          </cell>
          <cell r="L660">
            <v>15</v>
          </cell>
          <cell r="M660">
            <v>30</v>
          </cell>
        </row>
        <row r="661">
          <cell r="B661" t="str">
            <v>RAIDER150 FI PRO</v>
          </cell>
          <cell r="C661"/>
          <cell r="D661" t="str">
            <v>SUZUKI</v>
          </cell>
          <cell r="E661" t="str">
            <v>FU150RL-9SILVER/YELLOW (SILVER/YELLOW)</v>
          </cell>
          <cell r="F661" t="str">
            <v>UNDERBONE</v>
          </cell>
          <cell r="G661">
            <v>138952</v>
          </cell>
          <cell r="H661">
            <v>45</v>
          </cell>
          <cell r="I661">
            <v>30</v>
          </cell>
          <cell r="J661">
            <v>90</v>
          </cell>
          <cell r="K661">
            <v>15</v>
          </cell>
          <cell r="L661">
            <v>15</v>
          </cell>
          <cell r="M661">
            <v>30</v>
          </cell>
        </row>
        <row r="662">
          <cell r="B662" t="str">
            <v>RAIDER150 FI PRO</v>
          </cell>
          <cell r="C662"/>
          <cell r="D662" t="str">
            <v>SUZUKI</v>
          </cell>
          <cell r="E662" t="str">
            <v>FU150RL-9RED/BLACK (RED/BLACK)</v>
          </cell>
          <cell r="F662" t="str">
            <v>UNDERBONE</v>
          </cell>
          <cell r="G662">
            <v>138952</v>
          </cell>
          <cell r="H662">
            <v>45</v>
          </cell>
          <cell r="I662">
            <v>30</v>
          </cell>
          <cell r="J662">
            <v>90</v>
          </cell>
          <cell r="K662">
            <v>15</v>
          </cell>
          <cell r="L662">
            <v>15</v>
          </cell>
          <cell r="M662">
            <v>30</v>
          </cell>
        </row>
        <row r="663">
          <cell r="B663" t="str">
            <v>SMASH FI(SPOKE)</v>
          </cell>
          <cell r="C663"/>
          <cell r="D663" t="str">
            <v>SUZUKI</v>
          </cell>
          <cell r="E663" t="str">
            <v>SMASH FI (SPOKE/DRUM) FV110LA - CRED (RED/BLACK)</v>
          </cell>
          <cell r="F663" t="str">
            <v>UNDERBONE</v>
          </cell>
          <cell r="G663">
            <v>66412</v>
          </cell>
          <cell r="H663">
            <v>45</v>
          </cell>
          <cell r="I663">
            <v>30</v>
          </cell>
          <cell r="J663">
            <v>90</v>
          </cell>
          <cell r="K663">
            <v>15</v>
          </cell>
          <cell r="L663">
            <v>15</v>
          </cell>
          <cell r="M663">
            <v>30</v>
          </cell>
        </row>
        <row r="664">
          <cell r="B664" t="str">
            <v>SMASH FI(SPOKE)</v>
          </cell>
          <cell r="C664"/>
          <cell r="D664" t="str">
            <v>SUZUKI</v>
          </cell>
          <cell r="E664" t="str">
            <v>SMASH FI (SPOKE/DRUM) FV110LA - CBLUE (BLUE/BLACK)</v>
          </cell>
          <cell r="F664" t="str">
            <v>UNDERBONE</v>
          </cell>
          <cell r="G664">
            <v>66412</v>
          </cell>
          <cell r="H664">
            <v>45</v>
          </cell>
          <cell r="I664">
            <v>30</v>
          </cell>
          <cell r="J664">
            <v>90</v>
          </cell>
          <cell r="K664">
            <v>15</v>
          </cell>
          <cell r="L664">
            <v>15</v>
          </cell>
          <cell r="M664">
            <v>30</v>
          </cell>
        </row>
        <row r="665">
          <cell r="B665" t="str">
            <v>SMASH FI(SPOKE)</v>
          </cell>
          <cell r="C665"/>
          <cell r="D665" t="str">
            <v>SUZUKI</v>
          </cell>
          <cell r="E665" t="str">
            <v>SMASH FI (SPOKE/DRUM) FV110LA - CBLACK (BLACK)</v>
          </cell>
          <cell r="F665" t="str">
            <v>UNDERBONE</v>
          </cell>
          <cell r="G665">
            <v>66412</v>
          </cell>
          <cell r="H665">
            <v>45</v>
          </cell>
          <cell r="I665">
            <v>30</v>
          </cell>
          <cell r="J665">
            <v>90</v>
          </cell>
          <cell r="K665">
            <v>15</v>
          </cell>
          <cell r="L665">
            <v>15</v>
          </cell>
          <cell r="M665">
            <v>30</v>
          </cell>
        </row>
        <row r="666">
          <cell r="B666" t="str">
            <v>CLICK160 FI</v>
          </cell>
          <cell r="C666"/>
          <cell r="D666" t="str">
            <v>HONDA</v>
          </cell>
          <cell r="E666" t="str">
            <v>ACB160CBTT-BLACK CLICK160</v>
          </cell>
          <cell r="F666" t="str">
            <v>SCOOTER</v>
          </cell>
          <cell r="G666">
            <v>111258</v>
          </cell>
          <cell r="H666">
            <v>45</v>
          </cell>
          <cell r="I666">
            <v>30</v>
          </cell>
          <cell r="J666">
            <v>90</v>
          </cell>
          <cell r="K666">
            <v>15</v>
          </cell>
          <cell r="L666">
            <v>15</v>
          </cell>
          <cell r="M666">
            <v>30</v>
          </cell>
        </row>
        <row r="667">
          <cell r="B667" t="str">
            <v>CLICK160 FI</v>
          </cell>
          <cell r="C667"/>
          <cell r="D667" t="str">
            <v>HONDA</v>
          </cell>
          <cell r="E667" t="str">
            <v>ACB160CBTT-WHITE CLICK160</v>
          </cell>
          <cell r="F667" t="str">
            <v>SCOOTER</v>
          </cell>
          <cell r="G667">
            <v>111258</v>
          </cell>
          <cell r="H667">
            <v>45</v>
          </cell>
          <cell r="I667">
            <v>30</v>
          </cell>
          <cell r="J667">
            <v>90</v>
          </cell>
          <cell r="K667">
            <v>15</v>
          </cell>
          <cell r="L667">
            <v>15</v>
          </cell>
          <cell r="M667">
            <v>30</v>
          </cell>
        </row>
        <row r="668">
          <cell r="B668" t="str">
            <v>CLICK160 FI</v>
          </cell>
          <cell r="C668"/>
          <cell r="D668" t="str">
            <v>HONDA</v>
          </cell>
          <cell r="E668" t="str">
            <v>ACB160CBTT-SILVER CLICK160</v>
          </cell>
          <cell r="F668" t="str">
            <v>SCOOTER</v>
          </cell>
          <cell r="G668">
            <v>111258</v>
          </cell>
          <cell r="H668">
            <v>45</v>
          </cell>
          <cell r="I668">
            <v>30</v>
          </cell>
          <cell r="J668">
            <v>90</v>
          </cell>
          <cell r="K668">
            <v>15</v>
          </cell>
          <cell r="L668">
            <v>15</v>
          </cell>
          <cell r="M668">
            <v>30</v>
          </cell>
        </row>
        <row r="669">
          <cell r="B669" t="str">
            <v>WAVE RSX(DISC)</v>
          </cell>
          <cell r="C669"/>
          <cell r="D669" t="str">
            <v>HONDA</v>
          </cell>
          <cell r="E669" t="str">
            <v>AFP110SFT-MB WAVE110 (DISC)</v>
          </cell>
          <cell r="F669" t="str">
            <v>UNDERBONE</v>
          </cell>
          <cell r="G669">
            <v>63510</v>
          </cell>
          <cell r="H669">
            <v>45</v>
          </cell>
          <cell r="I669">
            <v>30</v>
          </cell>
          <cell r="J669">
            <v>90</v>
          </cell>
          <cell r="K669">
            <v>15</v>
          </cell>
          <cell r="L669">
            <v>15</v>
          </cell>
          <cell r="M669">
            <v>30</v>
          </cell>
        </row>
        <row r="670">
          <cell r="B670" t="str">
            <v>BOLT150</v>
          </cell>
          <cell r="C670"/>
          <cell r="D670" t="str">
            <v>SKYGO</v>
          </cell>
          <cell r="E670" t="str">
            <v>SG150T-8G BOLT150 (BLACK/ SILVER)</v>
          </cell>
          <cell r="F670" t="str">
            <v>BUSINESS</v>
          </cell>
          <cell r="G670">
            <v>98325</v>
          </cell>
          <cell r="H670">
            <v>45</v>
          </cell>
          <cell r="I670">
            <v>30</v>
          </cell>
          <cell r="J670">
            <v>90</v>
          </cell>
          <cell r="K670">
            <v>15</v>
          </cell>
          <cell r="L670">
            <v>15</v>
          </cell>
          <cell r="M670">
            <v>30</v>
          </cell>
        </row>
        <row r="671">
          <cell r="B671" t="str">
            <v>CLICK125 FI SE</v>
          </cell>
          <cell r="C671"/>
          <cell r="D671" t="str">
            <v>HONDA</v>
          </cell>
          <cell r="E671" t="str">
            <v>CLICK125 FI (SMART EDITION) ACB125CBTT-MG (GRAY)</v>
          </cell>
          <cell r="F671" t="str">
            <v>SCOOTER</v>
          </cell>
          <cell r="G671">
            <v>84394</v>
          </cell>
          <cell r="H671">
            <v>45</v>
          </cell>
          <cell r="I671">
            <v>30</v>
          </cell>
          <cell r="J671">
            <v>90</v>
          </cell>
          <cell r="K671">
            <v>15</v>
          </cell>
          <cell r="L671">
            <v>15</v>
          </cell>
          <cell r="M671">
            <v>30</v>
          </cell>
        </row>
        <row r="672">
          <cell r="B672" t="str">
            <v>CLICK125 FI SE</v>
          </cell>
          <cell r="C672"/>
          <cell r="D672" t="str">
            <v>HONDA</v>
          </cell>
          <cell r="E672" t="str">
            <v>CLICK125 (SMART EDITION) ACB125CBTT-BP (BROWN)</v>
          </cell>
          <cell r="F672" t="str">
            <v>SCOOTER</v>
          </cell>
          <cell r="G672">
            <v>84394</v>
          </cell>
          <cell r="H672">
            <v>45</v>
          </cell>
          <cell r="I672">
            <v>30</v>
          </cell>
          <cell r="J672">
            <v>90</v>
          </cell>
          <cell r="K672">
            <v>15</v>
          </cell>
          <cell r="L672">
            <v>15</v>
          </cell>
          <cell r="M672">
            <v>30</v>
          </cell>
        </row>
        <row r="673">
          <cell r="B673" t="str">
            <v>CLICK125 FI</v>
          </cell>
          <cell r="C673"/>
          <cell r="D673" t="str">
            <v>HONDA</v>
          </cell>
          <cell r="E673" t="str">
            <v>CLICK 125 FI (STD) ACB125CBFT-PG (GRAY/BLACK)</v>
          </cell>
          <cell r="F673" t="str">
            <v>SCOOTER</v>
          </cell>
          <cell r="G673">
            <v>80070</v>
          </cell>
          <cell r="H673">
            <v>45</v>
          </cell>
          <cell r="I673">
            <v>30</v>
          </cell>
          <cell r="J673">
            <v>90</v>
          </cell>
          <cell r="K673">
            <v>15</v>
          </cell>
          <cell r="L673">
            <v>15</v>
          </cell>
          <cell r="M673">
            <v>30</v>
          </cell>
        </row>
        <row r="674">
          <cell r="B674" t="str">
            <v>CLICK125 FI</v>
          </cell>
          <cell r="C674"/>
          <cell r="D674" t="str">
            <v>HONDA</v>
          </cell>
          <cell r="E674" t="str">
            <v>CLICK 125 (STD) ACB125CBFT-PW (WHITE/BLACK)</v>
          </cell>
          <cell r="F674" t="str">
            <v>SCOOTER</v>
          </cell>
          <cell r="G674">
            <v>80070</v>
          </cell>
          <cell r="H674">
            <v>45</v>
          </cell>
          <cell r="I674">
            <v>30</v>
          </cell>
          <cell r="J674">
            <v>90</v>
          </cell>
          <cell r="K674">
            <v>15</v>
          </cell>
          <cell r="L674">
            <v>15</v>
          </cell>
          <cell r="M674">
            <v>30</v>
          </cell>
        </row>
        <row r="675">
          <cell r="B675" t="str">
            <v>ADV160 ROADSYNC</v>
          </cell>
          <cell r="C675" t="str">
            <v>LATEST MODEL CODE</v>
          </cell>
          <cell r="D675" t="str">
            <v>HONDA</v>
          </cell>
          <cell r="E675" t="str">
            <v>ADV160ATIII-QB (BROWN)</v>
          </cell>
          <cell r="F675" t="str">
            <v>SCOOTER</v>
          </cell>
          <cell r="G675">
            <v>165630</v>
          </cell>
          <cell r="H675">
            <v>45</v>
          </cell>
          <cell r="I675">
            <v>30</v>
          </cell>
          <cell r="J675">
            <v>90</v>
          </cell>
          <cell r="K675">
            <v>15</v>
          </cell>
          <cell r="L675">
            <v>15</v>
          </cell>
          <cell r="M675">
            <v>30</v>
          </cell>
        </row>
        <row r="676">
          <cell r="B676" t="str">
            <v>NMAX155 FI ABS</v>
          </cell>
          <cell r="C676"/>
          <cell r="D676" t="str">
            <v>YAMAHA</v>
          </cell>
          <cell r="E676" t="str">
            <v>NMAX155 ABS BUA2 (MATTE DARK GRAY)</v>
          </cell>
          <cell r="F676" t="str">
            <v>SCOOTER</v>
          </cell>
          <cell r="G676">
            <v>147312</v>
          </cell>
          <cell r="H676">
            <v>45</v>
          </cell>
          <cell r="I676">
            <v>30</v>
          </cell>
          <cell r="J676">
            <v>90</v>
          </cell>
          <cell r="K676">
            <v>15</v>
          </cell>
          <cell r="L676">
            <v>15</v>
          </cell>
          <cell r="M676">
            <v>30</v>
          </cell>
        </row>
        <row r="677">
          <cell r="B677" t="str">
            <v>NMAX155 TECHMAX</v>
          </cell>
          <cell r="C677"/>
          <cell r="D677" t="str">
            <v>YAMAHA</v>
          </cell>
          <cell r="E677" t="str">
            <v>NMAX155 TECHMAX BTU2 (BLACK)</v>
          </cell>
          <cell r="F677" t="str">
            <v>SCOOTER</v>
          </cell>
          <cell r="G677">
            <v>165912</v>
          </cell>
          <cell r="H677">
            <v>45</v>
          </cell>
          <cell r="I677">
            <v>30</v>
          </cell>
          <cell r="J677">
            <v>90</v>
          </cell>
          <cell r="K677">
            <v>15</v>
          </cell>
          <cell r="L677">
            <v>15</v>
          </cell>
          <cell r="M677">
            <v>30</v>
          </cell>
        </row>
        <row r="678">
          <cell r="B678" t="str">
            <v>NMAX155 TECHMAX</v>
          </cell>
          <cell r="C678"/>
          <cell r="D678" t="str">
            <v>YAMAHA</v>
          </cell>
          <cell r="E678" t="str">
            <v>NMAX155 TECHMAX BTU2 (GRAY)</v>
          </cell>
          <cell r="F678" t="str">
            <v>SCOOTER</v>
          </cell>
          <cell r="G678">
            <v>165912</v>
          </cell>
          <cell r="H678">
            <v>45</v>
          </cell>
          <cell r="I678">
            <v>30</v>
          </cell>
          <cell r="J678">
            <v>90</v>
          </cell>
          <cell r="K678">
            <v>15</v>
          </cell>
          <cell r="L678">
            <v>15</v>
          </cell>
          <cell r="M678">
            <v>30</v>
          </cell>
        </row>
        <row r="679">
          <cell r="B679" t="str">
            <v>CLICK125 FI</v>
          </cell>
          <cell r="C679"/>
          <cell r="D679" t="str">
            <v>HONDA</v>
          </cell>
          <cell r="E679" t="str">
            <v>CLICK 125 (STD) ACB125CBFT-OB (BLACK)</v>
          </cell>
          <cell r="F679" t="str">
            <v>SCOOTER</v>
          </cell>
          <cell r="G679">
            <v>80070</v>
          </cell>
          <cell r="H679">
            <v>45</v>
          </cell>
          <cell r="I679">
            <v>30</v>
          </cell>
          <cell r="J679">
            <v>90</v>
          </cell>
          <cell r="K679">
            <v>15</v>
          </cell>
          <cell r="L679">
            <v>15</v>
          </cell>
          <cell r="M679">
            <v>30</v>
          </cell>
        </row>
        <row r="680">
          <cell r="B680" t="str">
            <v>PG-1</v>
          </cell>
          <cell r="C680"/>
          <cell r="D680" t="str">
            <v>YAMAHA</v>
          </cell>
          <cell r="E680" t="str">
            <v>PG-1 BNR2 (LIGHT BLUE)</v>
          </cell>
          <cell r="F680" t="str">
            <v>UNDERBONE</v>
          </cell>
          <cell r="G680">
            <v>86397</v>
          </cell>
          <cell r="H680">
            <v>45</v>
          </cell>
          <cell r="I680">
            <v>30</v>
          </cell>
          <cell r="J680">
            <v>90</v>
          </cell>
          <cell r="K680">
            <v>15</v>
          </cell>
          <cell r="L680">
            <v>15</v>
          </cell>
          <cell r="M680">
            <v>30</v>
          </cell>
        </row>
        <row r="681">
          <cell r="B681" t="str">
            <v>ADV160</v>
          </cell>
          <cell r="C681" t="str">
            <v>LATEST MODEL CODE</v>
          </cell>
          <cell r="D681" t="str">
            <v>HONDA</v>
          </cell>
          <cell r="E681" t="str">
            <v>ADV160AT-GB (BLACK)</v>
          </cell>
          <cell r="F681" t="str">
            <v>SCOOTER</v>
          </cell>
          <cell r="G681">
            <v>158270</v>
          </cell>
          <cell r="H681">
            <v>45</v>
          </cell>
          <cell r="I681">
            <v>30</v>
          </cell>
          <cell r="J681">
            <v>90</v>
          </cell>
          <cell r="K681">
            <v>15</v>
          </cell>
          <cell r="L681">
            <v>15</v>
          </cell>
          <cell r="M681">
            <v>30</v>
          </cell>
        </row>
        <row r="682">
          <cell r="B682" t="str">
            <v>ADV160</v>
          </cell>
          <cell r="C682" t="str">
            <v>LATEST MODEL CODE</v>
          </cell>
          <cell r="D682" t="str">
            <v>HONDA</v>
          </cell>
          <cell r="E682" t="str">
            <v>ADV160AT-PFW (WHITE)</v>
          </cell>
          <cell r="F682" t="str">
            <v>SCOOTER</v>
          </cell>
          <cell r="G682">
            <v>158270</v>
          </cell>
          <cell r="H682">
            <v>45</v>
          </cell>
          <cell r="I682">
            <v>30</v>
          </cell>
          <cell r="J682">
            <v>90</v>
          </cell>
          <cell r="K682">
            <v>15</v>
          </cell>
          <cell r="L682">
            <v>15</v>
          </cell>
          <cell r="M682">
            <v>30</v>
          </cell>
        </row>
        <row r="683">
          <cell r="B683" t="str">
            <v>ADV160 ROADSYNC</v>
          </cell>
          <cell r="C683" t="str">
            <v>LATEST MODEL CODE</v>
          </cell>
          <cell r="D683" t="str">
            <v>HONDA</v>
          </cell>
          <cell r="E683" t="str">
            <v>ADV160ATIII-WC (WHITE)</v>
          </cell>
          <cell r="F683" t="str">
            <v>SCOOTER</v>
          </cell>
          <cell r="G683">
            <v>165630</v>
          </cell>
          <cell r="H683">
            <v>45</v>
          </cell>
          <cell r="I683">
            <v>30</v>
          </cell>
          <cell r="J683">
            <v>90</v>
          </cell>
          <cell r="K683">
            <v>15</v>
          </cell>
          <cell r="L683">
            <v>15</v>
          </cell>
          <cell r="M683">
            <v>30</v>
          </cell>
        </row>
        <row r="684">
          <cell r="B684" t="str">
            <v>MIO i125</v>
          </cell>
          <cell r="C684"/>
          <cell r="D684" t="str">
            <v>YAMAHA</v>
          </cell>
          <cell r="E684" t="str">
            <v>MIO I125 BB3A (MATTE BLUE)</v>
          </cell>
          <cell r="F684" t="str">
            <v>SCOOTER</v>
          </cell>
          <cell r="G684">
            <v>70587</v>
          </cell>
          <cell r="H684">
            <v>45</v>
          </cell>
          <cell r="I684">
            <v>30</v>
          </cell>
          <cell r="J684">
            <v>90</v>
          </cell>
          <cell r="K684">
            <v>15</v>
          </cell>
          <cell r="L684">
            <v>15</v>
          </cell>
          <cell r="M684">
            <v>30</v>
          </cell>
        </row>
        <row r="685">
          <cell r="B685" t="str">
            <v>MIO i125</v>
          </cell>
          <cell r="C685"/>
          <cell r="D685" t="str">
            <v>YAMAHA</v>
          </cell>
          <cell r="E685" t="str">
            <v>MIO I125 BB3A (MATTE WHITE/MATTE BLACK)</v>
          </cell>
          <cell r="F685" t="str">
            <v>SCOOTER</v>
          </cell>
          <cell r="G685">
            <v>70587</v>
          </cell>
          <cell r="H685">
            <v>45</v>
          </cell>
          <cell r="I685">
            <v>30</v>
          </cell>
          <cell r="J685">
            <v>90</v>
          </cell>
          <cell r="K685">
            <v>15</v>
          </cell>
          <cell r="L685">
            <v>15</v>
          </cell>
          <cell r="M685">
            <v>30</v>
          </cell>
        </row>
        <row r="686">
          <cell r="B686" t="str">
            <v>MIO i125</v>
          </cell>
          <cell r="C686"/>
          <cell r="D686" t="str">
            <v>YAMAHA</v>
          </cell>
          <cell r="E686" t="str">
            <v>MIO I125 BB3A (MATTE GREEN/MATTE BROWN)</v>
          </cell>
          <cell r="F686" t="str">
            <v>SCOOTER</v>
          </cell>
          <cell r="G686">
            <v>70587</v>
          </cell>
          <cell r="H686">
            <v>45</v>
          </cell>
          <cell r="I686">
            <v>30</v>
          </cell>
          <cell r="J686">
            <v>90</v>
          </cell>
          <cell r="K686">
            <v>15</v>
          </cell>
          <cell r="L686">
            <v>15</v>
          </cell>
          <cell r="M686">
            <v>30</v>
          </cell>
        </row>
        <row r="687">
          <cell r="B687" t="str">
            <v>ADV160</v>
          </cell>
          <cell r="C687" t="str">
            <v>LATEST MODEL CODE</v>
          </cell>
          <cell r="D687" t="str">
            <v>HONDA</v>
          </cell>
          <cell r="E687" t="str">
            <v>ADV160AT-MG (GREEN)</v>
          </cell>
          <cell r="F687" t="str">
            <v>SCOOTER</v>
          </cell>
          <cell r="G687">
            <v>158270</v>
          </cell>
          <cell r="H687">
            <v>45</v>
          </cell>
          <cell r="I687">
            <v>30</v>
          </cell>
          <cell r="J687">
            <v>90</v>
          </cell>
          <cell r="K687">
            <v>15</v>
          </cell>
          <cell r="L687">
            <v>15</v>
          </cell>
          <cell r="M687">
            <v>30</v>
          </cell>
        </row>
        <row r="688">
          <cell r="B688" t="str">
            <v>LEXI 155</v>
          </cell>
          <cell r="C688"/>
          <cell r="D688" t="str">
            <v>YAMAHA</v>
          </cell>
          <cell r="E688" t="str">
            <v>LEXI 155 D7H1 (BLACK/MATTE BLACK)</v>
          </cell>
          <cell r="F688" t="str">
            <v>SCOOTER</v>
          </cell>
          <cell r="G688">
            <v>92907</v>
          </cell>
          <cell r="H688">
            <v>45</v>
          </cell>
          <cell r="I688">
            <v>30</v>
          </cell>
          <cell r="J688">
            <v>90</v>
          </cell>
          <cell r="K688">
            <v>15</v>
          </cell>
          <cell r="L688">
            <v>15</v>
          </cell>
          <cell r="M688">
            <v>30</v>
          </cell>
        </row>
        <row r="689">
          <cell r="B689" t="str">
            <v>LEXI 155</v>
          </cell>
          <cell r="C689"/>
          <cell r="D689" t="str">
            <v>YAMAHA</v>
          </cell>
          <cell r="E689" t="str">
            <v>LEXI 155 D7H1 (MATTE DARK GREEN/MATTE BLACK)</v>
          </cell>
          <cell r="F689" t="str">
            <v>SCOOTER</v>
          </cell>
          <cell r="G689">
            <v>92907</v>
          </cell>
          <cell r="H689">
            <v>45</v>
          </cell>
          <cell r="I689">
            <v>30</v>
          </cell>
          <cell r="J689">
            <v>90</v>
          </cell>
          <cell r="K689">
            <v>15</v>
          </cell>
          <cell r="L689">
            <v>15</v>
          </cell>
          <cell r="M689">
            <v>30</v>
          </cell>
        </row>
        <row r="690">
          <cell r="B690" t="str">
            <v>NMAX155 FI ABS</v>
          </cell>
          <cell r="C690"/>
          <cell r="D690" t="str">
            <v>YAMAHA</v>
          </cell>
          <cell r="E690" t="str">
            <v>NMAX155 ABS BUA2 (BLACK)</v>
          </cell>
          <cell r="F690" t="str">
            <v>SCOOTER</v>
          </cell>
          <cell r="G690">
            <v>147312</v>
          </cell>
          <cell r="H690">
            <v>45</v>
          </cell>
          <cell r="I690">
            <v>30</v>
          </cell>
          <cell r="J690">
            <v>90</v>
          </cell>
          <cell r="K690">
            <v>15</v>
          </cell>
          <cell r="L690">
            <v>15</v>
          </cell>
          <cell r="M690">
            <v>30</v>
          </cell>
        </row>
        <row r="691">
          <cell r="B691" t="str">
            <v>GIORNO</v>
          </cell>
          <cell r="C691"/>
          <cell r="D691" t="str">
            <v>HONDA</v>
          </cell>
          <cell r="E691" t="str">
            <v>GIORNO+ ACF125CBT-JW (WHITE)</v>
          </cell>
          <cell r="F691" t="str">
            <v>SCOOTER</v>
          </cell>
          <cell r="G691">
            <v>101230</v>
          </cell>
          <cell r="H691">
            <v>45</v>
          </cell>
          <cell r="I691">
            <v>30</v>
          </cell>
          <cell r="J691">
            <v>90</v>
          </cell>
          <cell r="K691">
            <v>15</v>
          </cell>
          <cell r="L691">
            <v>15</v>
          </cell>
          <cell r="M691">
            <v>30</v>
          </cell>
        </row>
        <row r="692">
          <cell r="B692" t="str">
            <v>GIORNO</v>
          </cell>
          <cell r="C692"/>
          <cell r="D692" t="str">
            <v>HONDA</v>
          </cell>
          <cell r="E692" t="str">
            <v>GIORNO+ ACF125CBT-OG (GREEN)</v>
          </cell>
          <cell r="F692" t="str">
            <v>SCOOTER</v>
          </cell>
          <cell r="G692">
            <v>101230</v>
          </cell>
          <cell r="H692">
            <v>45</v>
          </cell>
          <cell r="I692">
            <v>30</v>
          </cell>
          <cell r="J692">
            <v>90</v>
          </cell>
          <cell r="K692">
            <v>15</v>
          </cell>
          <cell r="L692">
            <v>15</v>
          </cell>
          <cell r="M692">
            <v>30</v>
          </cell>
        </row>
        <row r="693">
          <cell r="B693" t="str">
            <v>FAZZIO</v>
          </cell>
          <cell r="C693"/>
          <cell r="D693" t="str">
            <v>YAMAHA</v>
          </cell>
          <cell r="E693" t="str">
            <v>MIO FAZZIO BRV6 (BLACK)</v>
          </cell>
          <cell r="F693" t="str">
            <v>SCOOTER</v>
          </cell>
          <cell r="G693">
            <v>86397</v>
          </cell>
          <cell r="H693">
            <v>45</v>
          </cell>
          <cell r="I693">
            <v>30</v>
          </cell>
          <cell r="J693">
            <v>90</v>
          </cell>
          <cell r="K693">
            <v>15</v>
          </cell>
          <cell r="L693">
            <v>15</v>
          </cell>
          <cell r="M693">
            <v>30</v>
          </cell>
        </row>
        <row r="694">
          <cell r="B694" t="str">
            <v>FAZZIO</v>
          </cell>
          <cell r="C694"/>
          <cell r="D694" t="str">
            <v>YAMAHA</v>
          </cell>
          <cell r="E694" t="str">
            <v>MIO FAZZIO BRV6 (MATTE LIGHT GREEN)</v>
          </cell>
          <cell r="F694" t="str">
            <v>SCOOTER</v>
          </cell>
          <cell r="G694">
            <v>86397</v>
          </cell>
          <cell r="H694">
            <v>45</v>
          </cell>
          <cell r="I694">
            <v>30</v>
          </cell>
          <cell r="J694">
            <v>90</v>
          </cell>
          <cell r="K694">
            <v>15</v>
          </cell>
          <cell r="L694">
            <v>15</v>
          </cell>
          <cell r="M694">
            <v>30</v>
          </cell>
        </row>
        <row r="695">
          <cell r="B695" t="str">
            <v>PCX160 STANDARD</v>
          </cell>
          <cell r="C695"/>
          <cell r="D695" t="str">
            <v>HONDA</v>
          </cell>
          <cell r="E695" t="str">
            <v>WW160T-AM PCX160 STANDARD (WHITE)</v>
          </cell>
          <cell r="F695" t="str">
            <v>SCOOTER</v>
          </cell>
          <cell r="G695">
            <v>126990</v>
          </cell>
          <cell r="H695">
            <v>45</v>
          </cell>
          <cell r="I695">
            <v>30</v>
          </cell>
          <cell r="J695">
            <v>90</v>
          </cell>
          <cell r="K695">
            <v>15</v>
          </cell>
          <cell r="L695">
            <v>15</v>
          </cell>
          <cell r="M695">
            <v>30</v>
          </cell>
        </row>
        <row r="696">
          <cell r="B696" t="str">
            <v>MAXIMA CARGO</v>
          </cell>
          <cell r="C696"/>
          <cell r="D696" t="str">
            <v>BAJAJ RE</v>
          </cell>
          <cell r="E696" t="str">
            <v>MAXIMA CARGO C1ANSEZZ MAXIMA CARGO (WHITE)</v>
          </cell>
          <cell r="F696" t="str">
            <v>TRI-WHEELED</v>
          </cell>
          <cell r="G696">
            <v>221800</v>
          </cell>
          <cell r="H696">
            <v>45</v>
          </cell>
          <cell r="I696">
            <v>30</v>
          </cell>
          <cell r="J696">
            <v>90</v>
          </cell>
          <cell r="K696">
            <v>15</v>
          </cell>
          <cell r="L696">
            <v>15</v>
          </cell>
          <cell r="M696">
            <v>30</v>
          </cell>
        </row>
        <row r="697">
          <cell r="B697" t="str">
            <v>FAZZIO</v>
          </cell>
          <cell r="C697"/>
          <cell r="D697" t="str">
            <v>YAMAHA</v>
          </cell>
          <cell r="E697" t="str">
            <v>MIO FAZZIO BRV6 (YELLOWISH WHITE)</v>
          </cell>
          <cell r="F697" t="str">
            <v>SCOOTER</v>
          </cell>
          <cell r="G697">
            <v>86397</v>
          </cell>
          <cell r="H697">
            <v>45</v>
          </cell>
          <cell r="I697">
            <v>30</v>
          </cell>
          <cell r="J697">
            <v>90</v>
          </cell>
          <cell r="K697">
            <v>15</v>
          </cell>
          <cell r="L697">
            <v>15</v>
          </cell>
          <cell r="M697">
            <v>30</v>
          </cell>
        </row>
        <row r="698">
          <cell r="B698" t="str">
            <v>GIORNO</v>
          </cell>
          <cell r="C698"/>
          <cell r="D698" t="str">
            <v>HONDA</v>
          </cell>
          <cell r="E698" t="str">
            <v>GIORNO+ ACF125CBT-TY (YELLOW)</v>
          </cell>
          <cell r="F698" t="str">
            <v>SCOOTER</v>
          </cell>
          <cell r="G698">
            <v>101230</v>
          </cell>
          <cell r="H698">
            <v>45</v>
          </cell>
          <cell r="I698">
            <v>30</v>
          </cell>
          <cell r="J698">
            <v>90</v>
          </cell>
          <cell r="K698">
            <v>15</v>
          </cell>
          <cell r="L698">
            <v>15</v>
          </cell>
          <cell r="M698">
            <v>30</v>
          </cell>
        </row>
        <row r="699">
          <cell r="B699" t="str">
            <v>PCX160 STANDARD</v>
          </cell>
          <cell r="C699"/>
          <cell r="D699" t="str">
            <v>HONDA</v>
          </cell>
          <cell r="E699" t="str">
            <v>WW160T-BK PCX160 STANDARD (BLACK)</v>
          </cell>
          <cell r="F699" t="str">
            <v>SCOOTER</v>
          </cell>
          <cell r="G699">
            <v>126990</v>
          </cell>
          <cell r="H699">
            <v>45</v>
          </cell>
          <cell r="I699">
            <v>30</v>
          </cell>
          <cell r="J699">
            <v>90</v>
          </cell>
          <cell r="K699">
            <v>15</v>
          </cell>
          <cell r="L699">
            <v>15</v>
          </cell>
          <cell r="M699">
            <v>30</v>
          </cell>
        </row>
        <row r="700">
          <cell r="B700" t="str">
            <v>EM1 e:</v>
          </cell>
          <cell r="C700"/>
          <cell r="D700" t="str">
            <v>HONDA</v>
          </cell>
          <cell r="E700" t="str">
            <v>EM1 e: EVP1P - DS (SILVER)</v>
          </cell>
          <cell r="F700" t="str">
            <v>ELECTRIC SCOOTER</v>
          </cell>
          <cell r="G700">
            <v>95710</v>
          </cell>
          <cell r="H700">
            <v>45</v>
          </cell>
          <cell r="I700">
            <v>30</v>
          </cell>
          <cell r="J700">
            <v>90</v>
          </cell>
          <cell r="K700">
            <v>15</v>
          </cell>
          <cell r="L700">
            <v>15</v>
          </cell>
          <cell r="M700">
            <v>30</v>
          </cell>
        </row>
        <row r="701">
          <cell r="B701" t="str">
            <v>V-STROM 160</v>
          </cell>
          <cell r="C701"/>
          <cell r="D701" t="str">
            <v>SUZUKI</v>
          </cell>
          <cell r="E701" t="str">
            <v>V-STROM 160 DS160RL-BLACK</v>
          </cell>
          <cell r="F701" t="str">
            <v>UNDERBONE</v>
          </cell>
          <cell r="G701">
            <v>138580</v>
          </cell>
          <cell r="H701">
            <v>45</v>
          </cell>
          <cell r="I701">
            <v>30</v>
          </cell>
          <cell r="J701">
            <v>90</v>
          </cell>
          <cell r="K701">
            <v>15</v>
          </cell>
          <cell r="L701">
            <v>15</v>
          </cell>
          <cell r="M701">
            <v>30</v>
          </cell>
        </row>
        <row r="702">
          <cell r="B702" t="str">
            <v>DR160</v>
          </cell>
          <cell r="C702"/>
          <cell r="D702" t="str">
            <v>SUZUKI</v>
          </cell>
          <cell r="E702" t="str">
            <v>DR-160 DR160RL-WHITE</v>
          </cell>
          <cell r="F702" t="str">
            <v>UNDERBONE</v>
          </cell>
          <cell r="G702">
            <v>122770</v>
          </cell>
          <cell r="H702">
            <v>45</v>
          </cell>
          <cell r="I702">
            <v>30</v>
          </cell>
          <cell r="J702">
            <v>90</v>
          </cell>
          <cell r="K702">
            <v>15</v>
          </cell>
          <cell r="L702">
            <v>15</v>
          </cell>
          <cell r="M702">
            <v>30</v>
          </cell>
        </row>
        <row r="703">
          <cell r="B703" t="str">
            <v>V-STROM 160</v>
          </cell>
          <cell r="C703"/>
          <cell r="D703" t="str">
            <v>SUZUKI</v>
          </cell>
          <cell r="E703" t="str">
            <v>V-STROM 160 DS160RL-YELLOW</v>
          </cell>
          <cell r="F703" t="str">
            <v>UNDERBONE</v>
          </cell>
          <cell r="G703">
            <v>138580</v>
          </cell>
          <cell r="H703">
            <v>45</v>
          </cell>
          <cell r="I703">
            <v>30</v>
          </cell>
          <cell r="J703">
            <v>90</v>
          </cell>
          <cell r="K703">
            <v>15</v>
          </cell>
          <cell r="L703">
            <v>15</v>
          </cell>
          <cell r="M703">
            <v>30</v>
          </cell>
        </row>
        <row r="704">
          <cell r="B704" t="str">
            <v>DR160</v>
          </cell>
          <cell r="C704"/>
          <cell r="D704" t="str">
            <v>SUZUKI</v>
          </cell>
          <cell r="E704" t="str">
            <v>DR-160 DR160RL-BLACK</v>
          </cell>
          <cell r="F704" t="str">
            <v>UNDERBONE</v>
          </cell>
          <cell r="G704">
            <v>122770</v>
          </cell>
          <cell r="H704">
            <v>45</v>
          </cell>
          <cell r="I704">
            <v>30</v>
          </cell>
          <cell r="J704">
            <v>90</v>
          </cell>
          <cell r="K704">
            <v>15</v>
          </cell>
          <cell r="L704">
            <v>15</v>
          </cell>
          <cell r="M704">
            <v>30</v>
          </cell>
        </row>
        <row r="705">
          <cell r="B705" t="str">
            <v>GIORNO</v>
          </cell>
          <cell r="C705"/>
          <cell r="D705" t="str">
            <v>HONDA</v>
          </cell>
          <cell r="E705" t="str">
            <v>GIORNO+ ACF125CBT-RB (BLUE)</v>
          </cell>
          <cell r="F705" t="str">
            <v>SCOOTER</v>
          </cell>
          <cell r="G705">
            <v>101230</v>
          </cell>
          <cell r="H705">
            <v>45</v>
          </cell>
          <cell r="I705">
            <v>30</v>
          </cell>
          <cell r="J705">
            <v>90</v>
          </cell>
          <cell r="K705">
            <v>15</v>
          </cell>
          <cell r="L705">
            <v>15</v>
          </cell>
          <cell r="M705">
            <v>30</v>
          </cell>
        </row>
        <row r="706">
          <cell r="B706" t="str">
            <v>NAVI</v>
          </cell>
          <cell r="C706"/>
          <cell r="D706" t="str">
            <v>HONDA</v>
          </cell>
          <cell r="E706" t="str">
            <v>NVA110BTII-NP NAVI (NEON PINK R)</v>
          </cell>
          <cell r="F706" t="str">
            <v>SCOOTER</v>
          </cell>
          <cell r="G706">
            <v>57990</v>
          </cell>
          <cell r="H706">
            <v>45</v>
          </cell>
          <cell r="I706">
            <v>30</v>
          </cell>
          <cell r="J706">
            <v>90</v>
          </cell>
          <cell r="K706">
            <v>15</v>
          </cell>
          <cell r="L706">
            <v>15</v>
          </cell>
          <cell r="M706">
            <v>30</v>
          </cell>
        </row>
        <row r="707">
          <cell r="B707" t="str">
            <v>SMASH(MAGS)</v>
          </cell>
          <cell r="C707"/>
          <cell r="D707" t="str">
            <v>SUZUKI</v>
          </cell>
          <cell r="E707" t="str">
            <v>SMASH(MAGS) FW110SC-FREDBLK (RED/BLACK)</v>
          </cell>
          <cell r="F707" t="str">
            <v>UNDERBONE</v>
          </cell>
          <cell r="G707">
            <v>67342</v>
          </cell>
          <cell r="H707">
            <v>45</v>
          </cell>
          <cell r="I707">
            <v>30</v>
          </cell>
          <cell r="J707">
            <v>90</v>
          </cell>
          <cell r="K707">
            <v>15</v>
          </cell>
          <cell r="L707">
            <v>15</v>
          </cell>
          <cell r="M707">
            <v>30</v>
          </cell>
        </row>
        <row r="708">
          <cell r="B708" t="str">
            <v>MIO GEAR S</v>
          </cell>
          <cell r="C708"/>
          <cell r="D708" t="str">
            <v>YAMAHA</v>
          </cell>
          <cell r="E708" t="str">
            <v>MIO GEAR S BYA2 (GRAY)</v>
          </cell>
          <cell r="F708" t="str">
            <v>SCOOTER</v>
          </cell>
          <cell r="G708">
            <v>76167</v>
          </cell>
          <cell r="H708">
            <v>45</v>
          </cell>
          <cell r="I708">
            <v>30</v>
          </cell>
          <cell r="J708">
            <v>90</v>
          </cell>
          <cell r="K708">
            <v>15</v>
          </cell>
          <cell r="L708">
            <v>15</v>
          </cell>
          <cell r="M708">
            <v>30</v>
          </cell>
        </row>
        <row r="709">
          <cell r="B709" t="str">
            <v>BURGMAN15</v>
          </cell>
          <cell r="C709"/>
          <cell r="D709" t="str">
            <v>SUZUKI</v>
          </cell>
          <cell r="E709" t="str">
            <v>BURGMAN 15 - UFR150 (WHITE/GOLD)</v>
          </cell>
          <cell r="F709" t="str">
            <v>SCOOTER</v>
          </cell>
          <cell r="G709">
            <v>156250</v>
          </cell>
          <cell r="H709">
            <v>45</v>
          </cell>
          <cell r="I709">
            <v>30</v>
          </cell>
          <cell r="J709">
            <v>90</v>
          </cell>
          <cell r="K709">
            <v>15</v>
          </cell>
          <cell r="L709">
            <v>15</v>
          </cell>
          <cell r="M709">
            <v>30</v>
          </cell>
        </row>
        <row r="710">
          <cell r="B710" t="str">
            <v>BURGMAN15</v>
          </cell>
          <cell r="C710"/>
          <cell r="D710" t="str">
            <v>SUZUKI</v>
          </cell>
          <cell r="E710" t="str">
            <v>BURGMAN 15 - UFR150 (BLACK/GRAY)</v>
          </cell>
          <cell r="F710" t="str">
            <v>SCOOTER</v>
          </cell>
          <cell r="G710">
            <v>156250</v>
          </cell>
          <cell r="H710">
            <v>45</v>
          </cell>
          <cell r="I710">
            <v>30</v>
          </cell>
          <cell r="J710">
            <v>90</v>
          </cell>
          <cell r="K710">
            <v>15</v>
          </cell>
          <cell r="L710">
            <v>15</v>
          </cell>
          <cell r="M710">
            <v>30</v>
          </cell>
        </row>
        <row r="711">
          <cell r="B711" t="str">
            <v>MIO GEAR S</v>
          </cell>
          <cell r="C711"/>
          <cell r="D711" t="str">
            <v>YAMAHA</v>
          </cell>
          <cell r="E711" t="str">
            <v>MIO GEAR S BYA2 (MATTE BROWN)</v>
          </cell>
          <cell r="F711" t="str">
            <v>SCOOTER</v>
          </cell>
          <cell r="G711">
            <v>76167</v>
          </cell>
          <cell r="H711">
            <v>45</v>
          </cell>
          <cell r="I711">
            <v>30</v>
          </cell>
          <cell r="J711">
            <v>90</v>
          </cell>
          <cell r="K711">
            <v>15</v>
          </cell>
          <cell r="L711">
            <v>15</v>
          </cell>
          <cell r="M711">
            <v>30</v>
          </cell>
        </row>
        <row r="712">
          <cell r="B712" t="str">
            <v>MIO GEAR S</v>
          </cell>
          <cell r="C712"/>
          <cell r="D712" t="str">
            <v>YAMAHA</v>
          </cell>
          <cell r="E712" t="str">
            <v>MIO GEAR S BYA2 (MATTE GRAY)</v>
          </cell>
          <cell r="F712" t="str">
            <v>SCOOTER</v>
          </cell>
          <cell r="G712">
            <v>76167</v>
          </cell>
          <cell r="H712">
            <v>45</v>
          </cell>
          <cell r="I712">
            <v>30</v>
          </cell>
          <cell r="J712">
            <v>90</v>
          </cell>
          <cell r="K712">
            <v>15</v>
          </cell>
          <cell r="L712">
            <v>15</v>
          </cell>
          <cell r="M712">
            <v>30</v>
          </cell>
        </row>
        <row r="713">
          <cell r="B713" t="str">
            <v>ACCESS 125 RIDE CONNECT</v>
          </cell>
          <cell r="C713"/>
          <cell r="D713" t="str">
            <v>SUZUKI</v>
          </cell>
          <cell r="E713" t="str">
            <v>UZ125NES-1WHITE (WHITE)</v>
          </cell>
          <cell r="F713" t="str">
            <v>SCOOTER</v>
          </cell>
          <cell r="G713">
            <v>91057</v>
          </cell>
          <cell r="H713">
            <v>45</v>
          </cell>
          <cell r="I713">
            <v>30</v>
          </cell>
          <cell r="J713">
            <v>90</v>
          </cell>
          <cell r="K713">
            <v>15</v>
          </cell>
          <cell r="L713">
            <v>15</v>
          </cell>
          <cell r="M713">
            <v>30</v>
          </cell>
        </row>
        <row r="714">
          <cell r="B714" t="str">
            <v>KLX150</v>
          </cell>
          <cell r="C714"/>
          <cell r="D714" t="str">
            <v>KAWASAKI</v>
          </cell>
          <cell r="E714" t="str">
            <v>KLX150KVAAN-GN2 (GREEN)</v>
          </cell>
          <cell r="F714" t="str">
            <v>SPORTS TYPE</v>
          </cell>
          <cell r="G714">
            <v>131626</v>
          </cell>
          <cell r="H714">
            <v>45</v>
          </cell>
          <cell r="I714">
            <v>30</v>
          </cell>
          <cell r="J714">
            <v>90</v>
          </cell>
          <cell r="K714">
            <v>15</v>
          </cell>
          <cell r="L714">
            <v>15</v>
          </cell>
          <cell r="M714">
            <v>30</v>
          </cell>
        </row>
        <row r="715">
          <cell r="B715" t="str">
            <v>WINNER X RC</v>
          </cell>
          <cell r="C715" t="str">
            <v>OLD</v>
          </cell>
          <cell r="D715" t="str">
            <v>HONDA</v>
          </cell>
          <cell r="E715" t="str">
            <v>FS150FARII-IR WINNER  X (ABS RACING) (RED)</v>
          </cell>
          <cell r="F715" t="str">
            <v>UNDERBONE</v>
          </cell>
          <cell r="G715">
            <v>125150</v>
          </cell>
          <cell r="H715">
            <v>45</v>
          </cell>
          <cell r="I715">
            <v>30</v>
          </cell>
          <cell r="J715">
            <v>90</v>
          </cell>
          <cell r="K715">
            <v>15</v>
          </cell>
          <cell r="L715">
            <v>15</v>
          </cell>
          <cell r="M715">
            <v>30</v>
          </cell>
        </row>
        <row r="716">
          <cell r="B716" t="str">
            <v>MIO i125s</v>
          </cell>
          <cell r="C716" t="str">
            <v>OLD</v>
          </cell>
          <cell r="D716" t="str">
            <v>YAMAHA</v>
          </cell>
          <cell r="E716" t="str">
            <v>MIO I 125 S B6B7 (MATTE DARK GRAY)</v>
          </cell>
          <cell r="F716" t="str">
            <v>SCOOTER</v>
          </cell>
          <cell r="G716">
            <v>74772</v>
          </cell>
          <cell r="H716">
            <v>45</v>
          </cell>
          <cell r="I716">
            <v>30</v>
          </cell>
          <cell r="J716">
            <v>90</v>
          </cell>
          <cell r="K716">
            <v>15</v>
          </cell>
          <cell r="L716">
            <v>15</v>
          </cell>
          <cell r="M716">
            <v>30</v>
          </cell>
        </row>
        <row r="717">
          <cell r="B717" t="str">
            <v>MIO i125s</v>
          </cell>
          <cell r="C717" t="str">
            <v>OLD</v>
          </cell>
          <cell r="D717" t="str">
            <v>YAMAHA</v>
          </cell>
          <cell r="E717" t="str">
            <v>MIO I 125 S B6B7 (MATTE BLUE)</v>
          </cell>
          <cell r="F717" t="str">
            <v>SCOOTER</v>
          </cell>
          <cell r="G717">
            <v>74772</v>
          </cell>
          <cell r="H717">
            <v>45</v>
          </cell>
          <cell r="I717">
            <v>30</v>
          </cell>
          <cell r="J717">
            <v>90</v>
          </cell>
          <cell r="K717">
            <v>15</v>
          </cell>
          <cell r="L717">
            <v>15</v>
          </cell>
          <cell r="M717">
            <v>30</v>
          </cell>
        </row>
        <row r="718">
          <cell r="B718" t="str">
            <v>PCX160 ROADSYNC</v>
          </cell>
          <cell r="C718"/>
          <cell r="D718" t="str">
            <v>HONDA</v>
          </cell>
          <cell r="E718" t="str">
            <v>PCX160 ROADSYNC WW160ST-QB (BROWN)</v>
          </cell>
          <cell r="F718" t="str">
            <v>SCOOTER</v>
          </cell>
          <cell r="G718">
            <v>147230</v>
          </cell>
          <cell r="H718">
            <v>45</v>
          </cell>
          <cell r="I718">
            <v>30</v>
          </cell>
          <cell r="J718">
            <v>90</v>
          </cell>
          <cell r="K718">
            <v>15</v>
          </cell>
          <cell r="L718">
            <v>15</v>
          </cell>
          <cell r="M718">
            <v>30</v>
          </cell>
        </row>
        <row r="719">
          <cell r="B719" t="str">
            <v>PCX160 ROADSYNC</v>
          </cell>
          <cell r="C719"/>
          <cell r="D719" t="str">
            <v>HONDA</v>
          </cell>
          <cell r="E719" t="str">
            <v>PCX160 ROADSYNC WW160ST-PM (RED)</v>
          </cell>
          <cell r="F719" t="str">
            <v>SCOOTER</v>
          </cell>
          <cell r="G719">
            <v>147230</v>
          </cell>
          <cell r="H719">
            <v>45</v>
          </cell>
          <cell r="I719">
            <v>30</v>
          </cell>
          <cell r="J719">
            <v>90</v>
          </cell>
          <cell r="K719">
            <v>15</v>
          </cell>
          <cell r="L719">
            <v>15</v>
          </cell>
          <cell r="M719">
            <v>30</v>
          </cell>
        </row>
        <row r="720">
          <cell r="B720" t="str">
            <v>GIXXER 250</v>
          </cell>
          <cell r="C720"/>
          <cell r="D720" t="str">
            <v>SUZUKI</v>
          </cell>
          <cell r="E720" t="str">
            <v>GSX250RL- 6BLUE</v>
          </cell>
          <cell r="F720" t="str">
            <v>BIGBIKE</v>
          </cell>
          <cell r="G720">
            <v>172897</v>
          </cell>
          <cell r="H720">
            <v>45</v>
          </cell>
          <cell r="I720">
            <v>30</v>
          </cell>
          <cell r="J720">
            <v>90</v>
          </cell>
          <cell r="K720">
            <v>15</v>
          </cell>
          <cell r="L720">
            <v>15</v>
          </cell>
          <cell r="M720">
            <v>30</v>
          </cell>
        </row>
        <row r="721">
          <cell r="B721" t="str">
            <v>ACCESS 125 RIDE CONNECT</v>
          </cell>
          <cell r="C721"/>
          <cell r="D721" t="str">
            <v>SUZUKI</v>
          </cell>
          <cell r="E721" t="str">
            <v>UZ125NES-1GREEN (GREEN)</v>
          </cell>
          <cell r="F721" t="str">
            <v>SCOOTER</v>
          </cell>
          <cell r="G721">
            <v>91057</v>
          </cell>
          <cell r="H721">
            <v>45</v>
          </cell>
          <cell r="I721">
            <v>30</v>
          </cell>
          <cell r="J721">
            <v>90</v>
          </cell>
          <cell r="K721">
            <v>15</v>
          </cell>
          <cell r="L721">
            <v>15</v>
          </cell>
          <cell r="M721">
            <v>30</v>
          </cell>
        </row>
        <row r="722">
          <cell r="B722" t="str">
            <v>CLICK125 FI SE</v>
          </cell>
          <cell r="C722"/>
          <cell r="D722" t="str">
            <v>HONDA</v>
          </cell>
          <cell r="E722" t="str">
            <v>CLICK125 FI (SMART EDITION) ACB125CBTT-PW</v>
          </cell>
          <cell r="F722" t="str">
            <v>SCOOTER</v>
          </cell>
          <cell r="G722">
            <v>84394</v>
          </cell>
          <cell r="H722">
            <v>45</v>
          </cell>
          <cell r="I722">
            <v>30</v>
          </cell>
          <cell r="J722">
            <v>90</v>
          </cell>
          <cell r="K722">
            <v>15</v>
          </cell>
          <cell r="L722">
            <v>15</v>
          </cell>
          <cell r="M722">
            <v>30</v>
          </cell>
        </row>
        <row r="723">
          <cell r="B723" t="str">
            <v>CLICK125 FI STREET</v>
          </cell>
          <cell r="C723"/>
          <cell r="D723" t="str">
            <v>HONDA</v>
          </cell>
          <cell r="E723" t="str">
            <v>CLICK125 STREET ACB125CBTV3 - GP (GRAPE/GRAY)</v>
          </cell>
          <cell r="F723" t="str">
            <v>SCOOTER</v>
          </cell>
          <cell r="G723">
            <v>86510</v>
          </cell>
          <cell r="H723">
            <v>45</v>
          </cell>
          <cell r="I723">
            <v>30</v>
          </cell>
          <cell r="J723">
            <v>90</v>
          </cell>
          <cell r="K723">
            <v>15</v>
          </cell>
          <cell r="L723">
            <v>15</v>
          </cell>
          <cell r="M723">
            <v>30</v>
          </cell>
        </row>
        <row r="724">
          <cell r="B724" t="str">
            <v>CLICK125 FI STREET</v>
          </cell>
          <cell r="C724"/>
          <cell r="D724" t="str">
            <v>HONDA</v>
          </cell>
          <cell r="E724" t="str">
            <v>LICK125 STREET ACB125CBTV3 - PW (WHITE/GRAY)</v>
          </cell>
          <cell r="F724" t="str">
            <v>SCOOTER</v>
          </cell>
          <cell r="G724">
            <v>86510</v>
          </cell>
          <cell r="H724">
            <v>45</v>
          </cell>
          <cell r="I724">
            <v>30</v>
          </cell>
          <cell r="J724">
            <v>90</v>
          </cell>
          <cell r="K724">
            <v>15</v>
          </cell>
          <cell r="L724">
            <v>15</v>
          </cell>
          <cell r="M724">
            <v>30</v>
          </cell>
        </row>
        <row r="725">
          <cell r="B725" t="str">
            <v>LANCE150</v>
          </cell>
          <cell r="C725"/>
          <cell r="D725" t="str">
            <v>SKYGO</v>
          </cell>
          <cell r="E725" t="str">
            <v>SG150T-8U LANCE150 (GRAY/BLACK)</v>
          </cell>
          <cell r="F725" t="str">
            <v>BUSINESS</v>
          </cell>
          <cell r="G725">
            <v>98325</v>
          </cell>
          <cell r="H725">
            <v>45</v>
          </cell>
          <cell r="I725">
            <v>30</v>
          </cell>
          <cell r="J725">
            <v>90</v>
          </cell>
          <cell r="K725">
            <v>15</v>
          </cell>
          <cell r="L725">
            <v>15</v>
          </cell>
          <cell r="M725">
            <v>30</v>
          </cell>
        </row>
        <row r="726"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</row>
      </sheetData>
      <sheetData sheetId="4"/>
      <sheetData sheetId="5"/>
      <sheetData sheetId="6"/>
      <sheetData sheetId="7"/>
      <sheetData sheetId="8">
        <row r="1">
          <cell r="A1" t="str">
            <v>Re-order as of 2026-09-17</v>
          </cell>
        </row>
        <row r="2">
          <cell r="A2" t="str">
            <v>Standard Description</v>
          </cell>
          <cell r="B2" t="str">
            <v>ABC</v>
          </cell>
          <cell r="C2" t="str">
            <v>Rank</v>
          </cell>
          <cell r="D2" t="str">
            <v>Class</v>
          </cell>
          <cell r="E2" t="str">
            <v>Brand</v>
          </cell>
          <cell r="F2" t="str">
            <v>Cost</v>
          </cell>
          <cell r="G2" t="str">
            <v>LAST 90D Sale Qty</v>
          </cell>
          <cell r="H2" t="str">
            <v>LAST 60D Sale Qty</v>
          </cell>
          <cell r="I2" t="str">
            <v>LAST 30D Sale Qty</v>
          </cell>
          <cell r="J2" t="str">
            <v>3Mo Sales Qty Total</v>
          </cell>
          <cell r="K2" t="str">
            <v>A-3Mo Sales Qty Total</v>
          </cell>
          <cell r="L2" t="str">
            <v>3Mo Sales (PHP)</v>
          </cell>
          <cell r="M2" t="str">
            <v>A-3Mo Sales Val (PHP)</v>
          </cell>
          <cell r="N2" t="str">
            <v>Avg. Daily Sale (Qty)</v>
          </cell>
          <cell r="O2" t="str">
            <v>Inv. Qty Total</v>
          </cell>
          <cell r="P2" t="str">
            <v>Inv. (PHP)</v>
          </cell>
          <cell r="Q2" t="str">
            <v>DoI</v>
          </cell>
          <cell r="R2" t="str">
            <v>LT (D)</v>
          </cell>
          <cell r="S2" t="str">
            <v>SS (D)</v>
          </cell>
          <cell r="T2" t="str">
            <v>RoP (D)</v>
          </cell>
          <cell r="U2" t="str">
            <v>Order (D)</v>
          </cell>
          <cell r="V2" t="str">
            <v>Max (D)</v>
          </cell>
          <cell r="W2" t="str">
            <v>SS (Qty)</v>
          </cell>
          <cell r="X2" t="str">
            <v>RoP (Qty)</v>
          </cell>
          <cell r="Y2" t="str">
            <v>Order (Qty)</v>
          </cell>
          <cell r="Z2" t="str">
            <v>Max Stock (Qty)</v>
          </cell>
          <cell r="AA2" t="str">
            <v>Stock Status</v>
          </cell>
        </row>
        <row r="3">
          <cell r="A3" t="str">
            <v>ACCESS 125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ACCESS 125 RIDE CONNECT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 t="str">
            <v>ADV160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A6" t="str">
            <v>ADV160 ROADSYNC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</row>
        <row r="7">
          <cell r="A7" t="str">
            <v>ADV350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</row>
        <row r="8">
          <cell r="A8" t="str">
            <v>AIRBLADE 160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</row>
        <row r="9">
          <cell r="A9" t="str">
            <v>AVENIS125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A10" t="str">
            <v>BAJAJ RE 4S FI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A11" t="str">
            <v>BAJAJ RE SP. ED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A12" t="str">
            <v>BARAKO II (DUAL START)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A13" t="str">
            <v>BARAKO II (KICK START)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 t="str">
            <v>BARAKO III FI(DUAL START)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A15" t="str">
            <v>BARAKO III FI(KICK START)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A16" t="str">
            <v>BEAT FI PREM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 t="str">
            <v>BEAT FI STD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A18" t="str">
            <v>BOLT150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BOXER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A20" t="str">
            <v>BRUSKY125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A21" t="str">
            <v>BURGMAN STREET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A22" t="str">
            <v>BURGMAN STREET EX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A23" t="str">
            <v>BURGMAN15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A24" t="str">
            <v>CB150R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 t="str">
            <v>CB150X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CLICK125 FI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 t="str">
            <v>CLICK125 FI SE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 t="str">
            <v>CLICK125 FI STREET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 t="str">
            <v>CLICK160 FI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 t="str">
            <v>CRF125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 t="str">
            <v>CRF150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 t="str">
            <v>CRF150R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 t="str">
            <v>CRF300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A34" t="str">
            <v>CRF300 RALLY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 t="str">
            <v>CT100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 t="str">
            <v>CT100B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 t="str">
            <v>CT125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 t="str">
            <v>CUV e: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A39" t="str">
            <v>DR160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A40" t="str">
            <v>EM1 e: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A41" t="str">
            <v>FAZZIO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A42" t="str">
            <v>GIORNO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A43" t="str">
            <v>GIXXER 155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A44" t="str">
            <v>GIXXER 250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A45" t="str">
            <v>GIXXER SF 250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A46" t="str">
            <v>KING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A47" t="str">
            <v>KLX140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A48" t="str">
            <v>KLX150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A49" t="str">
            <v>KLX300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A50" t="str">
            <v>LANCE150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A51" t="str">
            <v>LEXI 155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A52" t="str">
            <v>MAXIMA CARGO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A53" t="str">
            <v>MAXIMA Z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A54" t="str">
            <v>MIO AEROX 155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A55" t="str">
            <v>MIO AEROX S 155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MIO GEAR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A57" t="str">
            <v>MIO GEAR 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A58" t="str">
            <v>MIO GRAVIS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A59" t="str">
            <v>MIO SPORTY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A60" t="str">
            <v>MIO i125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A61" t="str">
            <v>MIO i125s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 t="str">
            <v>MT-03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 t="str">
            <v>NAVI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NMAX155 FI ABS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A65" t="str">
            <v>NMAX155 TECHMAX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PCX160 ABS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PCX160 CBS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A68" t="str">
            <v>PCX160 ROADSYNC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A69" t="str">
            <v>PCX160 STANDARD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A70" t="str">
            <v>PG-1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A71" t="str">
            <v>RAIDER J CROSSOVER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A72" t="str">
            <v>RAIDER150 CARB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A73" t="str">
            <v>RAIDER150 FI BLADE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A74" t="str">
            <v>RAIDER150 FI PRO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A75" t="str">
            <v>ROUSER NS125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A76" t="str">
            <v>SKYDRIVE CROSSOVER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A77" t="str">
            <v>SKYDRIVE SPORT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A78" t="str">
            <v>SMASH FI(MAGS)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A79" t="str">
            <v>SMASH FI(SPOKE)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A80" t="str">
            <v>SMASH(MAGS)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A81" t="str">
            <v>SMASH(SPOKE)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A82" t="str">
            <v>SNIPER 155 FI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A83" t="str">
            <v>SUPRA GTR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A84" t="str">
            <v>TMX ALPHA FI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A85" t="str">
            <v>TMX150 SUPREMO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A86" t="str">
            <v>V-STROM 160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A87" t="str">
            <v>V-STROM 250 SX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A88" t="str">
            <v>W175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A89" t="str">
            <v>WAVE RSX (DRUM)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A90" t="str">
            <v>WAVE RSX(DISC)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A91" t="str">
            <v>WINNER X ABS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A92" t="str">
            <v>WINNER X RC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A93" t="str">
            <v>WINNER X STD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A94" t="str">
            <v>WIZARD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 t="str">
            <v>XMAX 300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A96" t="str">
            <v>XR150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A97" t="str">
            <v>XRM DUAL SPORTS FI(DS)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A98" t="str">
            <v>XRM MOTARD FI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A99" t="str">
            <v>XRM OFFROAD FI(DSX)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A100" t="str">
            <v>XRM RS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A101" t="str">
            <v>XTZ125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A102" t="str">
            <v>YTX125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</row>
      </sheetData>
      <sheetData sheetId="9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3457-6C46-446E-8A36-DF4CD0593F05}">
  <dimension ref="A1:AV1657"/>
  <sheetViews>
    <sheetView tabSelected="1" topLeftCell="AG1" workbookViewId="0">
      <selection sqref="A1:AG102"/>
    </sheetView>
  </sheetViews>
  <sheetFormatPr defaultRowHeight="14"/>
  <cols>
    <col min="1" max="1" width="33.25" bestFit="1" customWidth="1"/>
    <col min="8" max="8" width="13.83203125" customWidth="1"/>
    <col min="14" max="15" width="11.08203125" bestFit="1" customWidth="1"/>
    <col min="18" max="18" width="12" bestFit="1" customWidth="1"/>
  </cols>
  <sheetData>
    <row r="1" spans="1:48" ht="18">
      <c r="A1" s="37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52">
      <c r="A2" s="38" t="s">
        <v>178</v>
      </c>
      <c r="B2" s="38" t="s">
        <v>9</v>
      </c>
      <c r="C2" s="38" t="s">
        <v>4</v>
      </c>
      <c r="D2" s="38" t="s">
        <v>179</v>
      </c>
      <c r="E2" s="38" t="s">
        <v>180</v>
      </c>
      <c r="F2" s="38" t="s">
        <v>181</v>
      </c>
      <c r="G2" s="38" t="s">
        <v>182</v>
      </c>
      <c r="H2" s="38" t="s">
        <v>183</v>
      </c>
      <c r="I2" s="38" t="s">
        <v>184</v>
      </c>
      <c r="J2" s="38" t="s">
        <v>185</v>
      </c>
      <c r="K2" s="38" t="s">
        <v>186</v>
      </c>
      <c r="L2" s="38" t="s">
        <v>187</v>
      </c>
      <c r="M2" s="38" t="s">
        <v>188</v>
      </c>
      <c r="N2" s="38" t="s">
        <v>189</v>
      </c>
      <c r="O2" s="38" t="s">
        <v>190</v>
      </c>
      <c r="P2" s="38" t="s">
        <v>191</v>
      </c>
      <c r="Q2" s="38" t="s">
        <v>192</v>
      </c>
      <c r="R2" s="38" t="s">
        <v>193</v>
      </c>
      <c r="S2" s="38" t="s">
        <v>194</v>
      </c>
      <c r="T2" s="38" t="s">
        <v>195</v>
      </c>
      <c r="U2" s="38" t="s">
        <v>196</v>
      </c>
      <c r="V2" s="38" t="s">
        <v>197</v>
      </c>
      <c r="W2" s="38" t="s">
        <v>198</v>
      </c>
      <c r="X2" s="38" t="s">
        <v>199</v>
      </c>
      <c r="Y2" s="38" t="s">
        <v>200</v>
      </c>
      <c r="Z2" s="38" t="s">
        <v>201</v>
      </c>
      <c r="AA2" s="38" t="s">
        <v>202</v>
      </c>
      <c r="AB2" s="38" t="s">
        <v>203</v>
      </c>
      <c r="AC2" s="38" t="s">
        <v>204</v>
      </c>
      <c r="AD2" s="38" t="s">
        <v>205</v>
      </c>
      <c r="AE2" s="38" t="s">
        <v>206</v>
      </c>
      <c r="AF2" s="38" t="s">
        <v>10</v>
      </c>
      <c r="AG2" s="38" t="s">
        <v>207</v>
      </c>
      <c r="AH2" s="38" t="s">
        <v>208</v>
      </c>
      <c r="AI2" s="38" t="s">
        <v>209</v>
      </c>
      <c r="AJ2" s="38" t="s">
        <v>317</v>
      </c>
      <c r="AK2" s="38" t="s">
        <v>318</v>
      </c>
      <c r="AL2" s="38" t="s">
        <v>210</v>
      </c>
      <c r="AM2" s="38" t="s">
        <v>211</v>
      </c>
      <c r="AN2" s="38" t="s">
        <v>212</v>
      </c>
      <c r="AO2" s="38" t="s">
        <v>213</v>
      </c>
      <c r="AP2" s="38" t="s">
        <v>4</v>
      </c>
      <c r="AQ2" s="38" t="s">
        <v>214</v>
      </c>
      <c r="AR2" s="38" t="s">
        <v>215</v>
      </c>
      <c r="AS2" s="38" t="s">
        <v>216</v>
      </c>
      <c r="AT2" s="38" t="s">
        <v>217</v>
      </c>
      <c r="AU2" s="38" t="s">
        <v>218</v>
      </c>
      <c r="AV2" s="38" t="s">
        <v>219</v>
      </c>
    </row>
    <row r="3" spans="1:48">
      <c r="A3" s="39" t="s">
        <v>33</v>
      </c>
      <c r="B3" s="39" t="s">
        <v>132</v>
      </c>
      <c r="C3" s="39" t="s">
        <v>128</v>
      </c>
      <c r="D3" s="40" t="s">
        <v>242</v>
      </c>
      <c r="E3" s="40">
        <v>17</v>
      </c>
      <c r="F3" s="40" t="s">
        <v>2</v>
      </c>
      <c r="G3" s="39" t="s">
        <v>327</v>
      </c>
      <c r="H3" s="41">
        <v>251318</v>
      </c>
      <c r="I3" s="42">
        <v>0</v>
      </c>
      <c r="J3" s="42">
        <v>1</v>
      </c>
      <c r="K3" s="42">
        <v>0</v>
      </c>
      <c r="L3" s="42">
        <v>1</v>
      </c>
      <c r="M3" s="42">
        <v>0.33333333333333331</v>
      </c>
      <c r="N3" s="41">
        <v>251318</v>
      </c>
      <c r="O3" s="41">
        <v>83772.666666666657</v>
      </c>
      <c r="P3" s="42">
        <v>1.111111111111111E-2</v>
      </c>
      <c r="Q3" s="42"/>
      <c r="R3" s="41">
        <v>0</v>
      </c>
      <c r="S3" s="42">
        <v>0</v>
      </c>
      <c r="T3" s="42">
        <v>37.058823529411761</v>
      </c>
      <c r="U3" s="42">
        <v>15</v>
      </c>
      <c r="V3" s="42">
        <v>15</v>
      </c>
      <c r="W3" s="42">
        <v>30</v>
      </c>
      <c r="X3" s="42">
        <v>29.833333333333332</v>
      </c>
      <c r="Y3" s="42">
        <v>30</v>
      </c>
      <c r="Z3" s="42">
        <v>0.16666666666666666</v>
      </c>
      <c r="AA3" s="42">
        <v>0.33333333333333331</v>
      </c>
      <c r="AB3" s="42">
        <v>0.33148148148148143</v>
      </c>
      <c r="AC3" s="42">
        <v>0.33333333333333331</v>
      </c>
      <c r="AD3" s="40" t="s">
        <v>15</v>
      </c>
      <c r="AE3" s="40" t="s">
        <v>164</v>
      </c>
      <c r="AF3" s="42">
        <v>0.33333333333333331</v>
      </c>
      <c r="AG3" s="42">
        <v>5</v>
      </c>
      <c r="AH3" s="42" t="e">
        <f>SUMIFS('[4]Raw Inventory'!D:D,'[4]Raw Inventory'!C:C,"DUARTE",'[4]Raw Inventory'!B:B,A3)</f>
        <v>#VALUE!</v>
      </c>
      <c r="AI3" s="42"/>
      <c r="AJ3" s="42">
        <f t="shared" ref="AJ3:AJ66" si="0">IFERROR((Q3 + IF(AI3="",0,AI3))/P3, 0)</f>
        <v>0</v>
      </c>
      <c r="AK3" s="40" t="str">
        <f>IFERROR(IF((Q3+IF(AI3="",0,AI3))&lt;=0,"Stockout",IF(AJ3="","",IF(F3="Class A",IF(AJ3&lt;=7,"Critical",IF(AJ3&lt;=15,"Low",IF(AJ3&lt;=30,"Reorder",IF(AJ3&lt;=45,"Optimal","Overstock")))),IF(F3="Class B",IF(AJ3&lt;=10,"Critical",IF(AJ3&lt;=20,"Low",IF(AJ3&lt;=45,"Reorder",IF(AJ3&lt;=60,"Optimal","Overstock")))),IF(F3="Class C",IF(AJ3&lt;=15,"Critical",IF(AJ3&lt;=30,"Low",IF(AJ3&lt;=60,"Reorder",IF(AJ3&lt;=90,"Optimal","Overstock")))),""))))),"")</f>
        <v>Stockout</v>
      </c>
      <c r="AL3" s="42"/>
      <c r="AM3" s="39"/>
      <c r="AN3" s="39"/>
      <c r="AO3" s="39"/>
      <c r="AP3" s="39"/>
      <c r="AQ3" s="39"/>
      <c r="AR3" s="39"/>
      <c r="AS3" s="39"/>
      <c r="AT3" s="39"/>
      <c r="AU3" s="39"/>
      <c r="AV3" s="39"/>
    </row>
    <row r="4" spans="1:48">
      <c r="A4" s="39" t="s">
        <v>23</v>
      </c>
      <c r="B4" s="39" t="s">
        <v>155</v>
      </c>
      <c r="C4" s="39" t="s">
        <v>152</v>
      </c>
      <c r="D4" s="40" t="s">
        <v>233</v>
      </c>
      <c r="E4" s="40">
        <v>4</v>
      </c>
      <c r="F4" s="40" t="s">
        <v>0</v>
      </c>
      <c r="G4" s="39" t="s">
        <v>332</v>
      </c>
      <c r="H4" s="41">
        <v>60656</v>
      </c>
      <c r="I4" s="42">
        <v>5</v>
      </c>
      <c r="J4" s="42">
        <v>3</v>
      </c>
      <c r="K4" s="42">
        <v>3</v>
      </c>
      <c r="L4" s="42">
        <v>11</v>
      </c>
      <c r="M4" s="42">
        <v>3.6666666666666665</v>
      </c>
      <c r="N4" s="41">
        <v>667216</v>
      </c>
      <c r="O4" s="41">
        <v>222405.33333333331</v>
      </c>
      <c r="P4" s="42">
        <v>0.12222222222222222</v>
      </c>
      <c r="Q4" s="42">
        <v>4</v>
      </c>
      <c r="R4" s="41">
        <v>242624</v>
      </c>
      <c r="S4" s="42">
        <v>32.727272727272734</v>
      </c>
      <c r="T4" s="42">
        <v>48.676789587852497</v>
      </c>
      <c r="U4" s="42">
        <v>15</v>
      </c>
      <c r="V4" s="42">
        <v>15</v>
      </c>
      <c r="W4" s="42">
        <v>30</v>
      </c>
      <c r="X4" s="42">
        <v>28.166666666666668</v>
      </c>
      <c r="Y4" s="42">
        <v>30</v>
      </c>
      <c r="Z4" s="42">
        <v>1.8333333333333333</v>
      </c>
      <c r="AA4" s="42">
        <v>3.6666666666666665</v>
      </c>
      <c r="AB4" s="42">
        <v>3.4425925925925926</v>
      </c>
      <c r="AC4" s="42">
        <v>3.6666666666666665</v>
      </c>
      <c r="AD4" s="40" t="s">
        <v>321</v>
      </c>
      <c r="AE4" s="40" t="s">
        <v>325</v>
      </c>
      <c r="AF4" s="42">
        <v>-0.33333333333333348</v>
      </c>
      <c r="AG4" s="42">
        <v>204</v>
      </c>
      <c r="AH4" s="42" t="e">
        <f>SUMIFS('[4]Raw Inventory'!D:D,'[4]Raw Inventory'!C:C,"DUARTE",'[4]Raw Inventory'!B:B,A4)</f>
        <v>#VALUE!</v>
      </c>
      <c r="AI4" s="42"/>
      <c r="AJ4" s="42">
        <f t="shared" si="0"/>
        <v>32.727272727272727</v>
      </c>
      <c r="AK4" s="40" t="str">
        <f>IFERROR(IF((Q4+IF(AI4="",0,AI3))&lt;=0,"Stockout",IF(AJ4="","",IF(F4="Class A",IF(AJ4&lt;=7,"Critical",IF(AJ4&lt;=15,"Low",IF(AJ4&lt;=30,"Reorder",IF(AJ4&lt;=45,"Optimal","Overstock")))),IF(F4="Class B",IF(AJ4&lt;=10,"Critical",IF(AJ4&lt;=20,"Low",IF(AJ4&lt;=45,"Reorder",IF(AJ4&lt;=60,"Optimal","Overstock")))),IF(F4="Class C",IF(AJ4&lt;=15,"Critical",IF(AJ4&lt;=30,"Low",IF(AJ4&lt;=60,"Reorder",IF(AJ4&lt;=90,"Optimal","Overstock")))),""))))),"")</f>
        <v>Optimal</v>
      </c>
      <c r="AL4" s="42"/>
      <c r="AM4" s="39"/>
      <c r="AN4" s="39"/>
      <c r="AO4" s="39"/>
      <c r="AP4" s="39"/>
      <c r="AQ4" s="39"/>
      <c r="AR4" s="39"/>
      <c r="AS4" s="39"/>
      <c r="AT4" s="39"/>
      <c r="AU4" s="39"/>
      <c r="AV4" s="39"/>
    </row>
    <row r="5" spans="1:48">
      <c r="A5" s="39" t="s">
        <v>14</v>
      </c>
      <c r="B5" s="39" t="s">
        <v>110</v>
      </c>
      <c r="C5" s="39" t="s">
        <v>109</v>
      </c>
      <c r="D5" s="40" t="s">
        <v>237</v>
      </c>
      <c r="E5" s="40">
        <v>2</v>
      </c>
      <c r="F5" s="40" t="s">
        <v>0</v>
      </c>
      <c r="G5" s="39" t="s">
        <v>327</v>
      </c>
      <c r="H5" s="41">
        <v>80070</v>
      </c>
      <c r="I5" s="42">
        <v>7</v>
      </c>
      <c r="J5" s="42">
        <v>11</v>
      </c>
      <c r="K5" s="42">
        <v>7</v>
      </c>
      <c r="L5" s="42">
        <v>25</v>
      </c>
      <c r="M5" s="42">
        <v>8.3333333333333339</v>
      </c>
      <c r="N5" s="41">
        <v>2001750</v>
      </c>
      <c r="O5" s="41">
        <v>667250</v>
      </c>
      <c r="P5" s="42">
        <v>0.27777777777777779</v>
      </c>
      <c r="Q5" s="42">
        <v>2</v>
      </c>
      <c r="R5" s="41">
        <v>160140</v>
      </c>
      <c r="S5" s="42">
        <v>7.1999999999999993</v>
      </c>
      <c r="T5" s="42">
        <v>17.530235518777847</v>
      </c>
      <c r="U5" s="42">
        <v>15</v>
      </c>
      <c r="V5" s="42">
        <v>15</v>
      </c>
      <c r="W5" s="42">
        <v>30</v>
      </c>
      <c r="X5" s="42">
        <v>25.833333333333332</v>
      </c>
      <c r="Y5" s="42">
        <v>30</v>
      </c>
      <c r="Z5" s="42">
        <v>4.166666666666667</v>
      </c>
      <c r="AA5" s="42">
        <v>8.3333333333333339</v>
      </c>
      <c r="AB5" s="42">
        <v>7.1759259259259256</v>
      </c>
      <c r="AC5" s="42">
        <v>8.3333333333333339</v>
      </c>
      <c r="AD5" s="40" t="s">
        <v>320</v>
      </c>
      <c r="AE5" s="40" t="s">
        <v>164</v>
      </c>
      <c r="AF5" s="42">
        <v>6.3333333333333339</v>
      </c>
      <c r="AG5" s="42">
        <v>117</v>
      </c>
      <c r="AH5" s="42" t="e">
        <f>SUMIFS('[4]Raw Inventory'!D:D,'[4]Raw Inventory'!C:C,"DUARTE",'[4]Raw Inventory'!B:B,A5)</f>
        <v>#VALUE!</v>
      </c>
      <c r="AI5" s="42"/>
      <c r="AJ5" s="42">
        <f t="shared" si="0"/>
        <v>7.1999999999999993</v>
      </c>
      <c r="AK5" s="40" t="str">
        <f>IFERROR(IF((Q5+IF(AI5="",0,AI3))&lt;=0,"Stockout",IF(AJ5="","",IF(F5="Class A",IF(AJ5&lt;=7,"Critical",IF(AJ5&lt;=15,"Low",IF(AJ5&lt;=30,"Reorder",IF(AJ5&lt;=45,"Optimal","Overstock")))),IF(F5="Class B",IF(AJ5&lt;=10,"Critical",IF(AJ5&lt;=20,"Low",IF(AJ5&lt;=45,"Reorder",IF(AJ5&lt;=60,"Optimal","Overstock")))),IF(F5="Class C",IF(AJ5&lt;=15,"Critical",IF(AJ5&lt;=30,"Low",IF(AJ5&lt;=60,"Reorder",IF(AJ5&lt;=90,"Optimal","Overstock")))),""))))),"")</f>
        <v>Low</v>
      </c>
      <c r="AL5" s="42"/>
      <c r="AM5" s="39"/>
      <c r="AN5" s="39"/>
      <c r="AO5" s="39"/>
      <c r="AP5" s="39"/>
      <c r="AQ5" s="39"/>
      <c r="AR5" s="39"/>
      <c r="AS5" s="39"/>
      <c r="AT5" s="39"/>
      <c r="AU5" s="39"/>
      <c r="AV5" s="39"/>
    </row>
    <row r="6" spans="1:48">
      <c r="A6" s="39" t="s">
        <v>12</v>
      </c>
      <c r="B6" s="39" t="s">
        <v>93</v>
      </c>
      <c r="C6" s="39" t="s">
        <v>90</v>
      </c>
      <c r="D6" s="40" t="s">
        <v>232</v>
      </c>
      <c r="E6" s="40">
        <v>9</v>
      </c>
      <c r="F6" s="40" t="s">
        <v>2</v>
      </c>
      <c r="G6" s="39" t="s">
        <v>327</v>
      </c>
      <c r="H6" s="41">
        <v>158270</v>
      </c>
      <c r="I6" s="42">
        <v>0</v>
      </c>
      <c r="J6" s="42">
        <v>1</v>
      </c>
      <c r="K6" s="42">
        <v>1</v>
      </c>
      <c r="L6" s="42">
        <v>2</v>
      </c>
      <c r="M6" s="42">
        <v>0.66666666666666663</v>
      </c>
      <c r="N6" s="41">
        <v>316540</v>
      </c>
      <c r="O6" s="41">
        <v>105513.33333333333</v>
      </c>
      <c r="P6" s="42">
        <v>2.222222222222222E-2</v>
      </c>
      <c r="Q6" s="42">
        <v>2</v>
      </c>
      <c r="R6" s="41">
        <v>316540</v>
      </c>
      <c r="S6" s="42">
        <v>90</v>
      </c>
      <c r="T6" s="42">
        <v>49.556962025316459</v>
      </c>
      <c r="U6" s="42">
        <v>15</v>
      </c>
      <c r="V6" s="42">
        <v>15</v>
      </c>
      <c r="W6" s="42">
        <v>30</v>
      </c>
      <c r="X6" s="42">
        <v>29.666666666666668</v>
      </c>
      <c r="Y6" s="42">
        <v>30</v>
      </c>
      <c r="Z6" s="42">
        <v>0.33333333333333331</v>
      </c>
      <c r="AA6" s="42">
        <v>0.66666666666666663</v>
      </c>
      <c r="AB6" s="42">
        <v>0.65925925925925921</v>
      </c>
      <c r="AC6" s="42">
        <v>0.66666666666666663</v>
      </c>
      <c r="AD6" s="40" t="s">
        <v>325</v>
      </c>
      <c r="AE6" s="40" t="s">
        <v>325</v>
      </c>
      <c r="AF6" s="42">
        <v>-1.3333333333333335</v>
      </c>
      <c r="AG6" s="42">
        <v>58</v>
      </c>
      <c r="AH6" s="42" t="e">
        <f>SUMIFS('[4]Raw Inventory'!D:D,'[4]Raw Inventory'!C:C,"DUARTE",'[4]Raw Inventory'!B:B,A6)</f>
        <v>#VALUE!</v>
      </c>
      <c r="AI6" s="42"/>
      <c r="AJ6" s="42">
        <f t="shared" si="0"/>
        <v>90.000000000000014</v>
      </c>
      <c r="AK6" s="40" t="str">
        <f>IFERROR(IF((Q6+IF(AI6="",0,AI3))&lt;=0,"Stockout",IF(AJ6="","",IF(F6="Class A",IF(AJ6&lt;=7,"Critical",IF(AJ6&lt;=15,"Low",IF(AJ6&lt;=30,"Reorder",IF(AJ6&lt;=45,"Optimal","Overstock")))),IF(F6="Class B",IF(AJ6&lt;=10,"Critical",IF(AJ6&lt;=20,"Low",IF(AJ6&lt;=45,"Reorder",IF(AJ6&lt;=60,"Optimal","Overstock")))),IF(F6="Class C",IF(AJ6&lt;=15,"Critical",IF(AJ6&lt;=30,"Low",IF(AJ6&lt;=60,"Reorder",IF(AJ6&lt;=90,"Optimal","Overstock")))),""))))),"")</f>
        <v>Overstock</v>
      </c>
      <c r="AL6" s="42"/>
      <c r="AM6" s="39"/>
      <c r="AN6" s="39"/>
      <c r="AO6" s="39"/>
      <c r="AP6" s="39"/>
      <c r="AQ6" s="39"/>
      <c r="AR6" s="39"/>
      <c r="AS6" s="39"/>
      <c r="AT6" s="39"/>
      <c r="AU6" s="39"/>
      <c r="AV6" s="39"/>
    </row>
    <row r="7" spans="1:48">
      <c r="A7" s="39" t="s">
        <v>37</v>
      </c>
      <c r="B7" s="39" t="s">
        <v>142</v>
      </c>
      <c r="C7" s="39" t="s">
        <v>137</v>
      </c>
      <c r="D7" s="40" t="s">
        <v>220</v>
      </c>
      <c r="E7" s="40">
        <v>21</v>
      </c>
      <c r="F7" s="40" t="s">
        <v>3</v>
      </c>
      <c r="G7" s="39" t="s">
        <v>327</v>
      </c>
      <c r="H7" s="41">
        <v>74550</v>
      </c>
      <c r="I7" s="42">
        <v>0</v>
      </c>
      <c r="J7" s="42">
        <v>0</v>
      </c>
      <c r="K7" s="42">
        <v>1</v>
      </c>
      <c r="L7" s="42">
        <v>1</v>
      </c>
      <c r="M7" s="42">
        <v>0.33333333333333331</v>
      </c>
      <c r="N7" s="41">
        <v>74550</v>
      </c>
      <c r="O7" s="41">
        <v>24850</v>
      </c>
      <c r="P7" s="42">
        <v>1.111111111111111E-2</v>
      </c>
      <c r="Q7" s="42">
        <v>2</v>
      </c>
      <c r="R7" s="41">
        <v>149100</v>
      </c>
      <c r="S7" s="42">
        <v>180</v>
      </c>
      <c r="T7" s="42">
        <v>31.788990825688074</v>
      </c>
      <c r="U7" s="42">
        <v>15</v>
      </c>
      <c r="V7" s="42">
        <v>15</v>
      </c>
      <c r="W7" s="42">
        <v>30</v>
      </c>
      <c r="X7" s="42">
        <v>6.833333333333333</v>
      </c>
      <c r="Y7" s="42">
        <v>7</v>
      </c>
      <c r="Z7" s="42">
        <v>0.16666666666666666</v>
      </c>
      <c r="AA7" s="42">
        <v>0.33333333333333331</v>
      </c>
      <c r="AB7" s="42">
        <v>7.5925925925925911E-2</v>
      </c>
      <c r="AC7" s="42">
        <v>7.7777777777777765E-2</v>
      </c>
      <c r="AD7" s="40" t="s">
        <v>325</v>
      </c>
      <c r="AE7" s="40" t="s">
        <v>164</v>
      </c>
      <c r="AF7" s="42">
        <v>-1.9222222222222223</v>
      </c>
      <c r="AG7" s="42">
        <v>25</v>
      </c>
      <c r="AH7" s="42" t="e">
        <f>SUMIFS('[4]Raw Inventory'!D:D,'[4]Raw Inventory'!C:C,"DUARTE",'[4]Raw Inventory'!B:B,A7)</f>
        <v>#VALUE!</v>
      </c>
      <c r="AI7" s="42"/>
      <c r="AJ7" s="42">
        <f t="shared" si="0"/>
        <v>180.00000000000003</v>
      </c>
      <c r="AK7" s="40" t="str">
        <f>IFERROR(IF((Q7+IF(AI7="",0,AI3))&lt;=0,"Stockout",IF(AJ7="","",IF(F7="Class A",IF(AJ7&lt;=7,"Critical",IF(AJ7&lt;=15,"Low",IF(AJ7&lt;=30,"Reorder",IF(AJ7&lt;=45,"Optimal","Overstock")))),IF(F7="Class B",IF(AJ7&lt;=10,"Critical",IF(AJ7&lt;=20,"Low",IF(AJ7&lt;=45,"Reorder",IF(AJ7&lt;=60,"Optimal","Overstock")))),IF(F7="Class C",IF(AJ7&lt;=15,"Critical",IF(AJ7&lt;=30,"Low",IF(AJ7&lt;=60,"Reorder",IF(AJ7&lt;=90,"Optimal","Overstock")))),""))))),"")</f>
        <v>Overstock</v>
      </c>
      <c r="AL7" s="42"/>
      <c r="AM7" s="39"/>
      <c r="AN7" s="39"/>
      <c r="AO7" s="39"/>
      <c r="AP7" s="39"/>
      <c r="AQ7" s="39"/>
      <c r="AR7" s="39"/>
      <c r="AS7" s="39"/>
      <c r="AT7" s="39"/>
      <c r="AU7" s="39"/>
      <c r="AV7" s="39"/>
    </row>
    <row r="8" spans="1:48">
      <c r="A8" s="39" t="s">
        <v>82</v>
      </c>
      <c r="B8" s="39" t="s">
        <v>120</v>
      </c>
      <c r="C8" s="39" t="s">
        <v>118</v>
      </c>
      <c r="D8" s="40" t="s">
        <v>244</v>
      </c>
      <c r="E8" s="40">
        <v>11</v>
      </c>
      <c r="F8" s="40" t="s">
        <v>2</v>
      </c>
      <c r="G8" s="39" t="s">
        <v>324</v>
      </c>
      <c r="H8" s="41">
        <v>67342</v>
      </c>
      <c r="I8" s="42">
        <v>2</v>
      </c>
      <c r="J8" s="42">
        <v>1</v>
      </c>
      <c r="K8" s="42">
        <v>0</v>
      </c>
      <c r="L8" s="42">
        <v>3</v>
      </c>
      <c r="M8" s="42">
        <v>1</v>
      </c>
      <c r="N8" s="41">
        <v>202026</v>
      </c>
      <c r="O8" s="41">
        <v>67342</v>
      </c>
      <c r="P8" s="42">
        <v>3.3333333333333333E-2</v>
      </c>
      <c r="Q8" s="42"/>
      <c r="R8" s="41">
        <v>0</v>
      </c>
      <c r="S8" s="42">
        <v>0</v>
      </c>
      <c r="T8" s="42">
        <v>67.5</v>
      </c>
      <c r="U8" s="42">
        <v>15</v>
      </c>
      <c r="V8" s="42">
        <v>15</v>
      </c>
      <c r="W8" s="42">
        <v>30</v>
      </c>
      <c r="X8" s="42">
        <v>29.5</v>
      </c>
      <c r="Y8" s="42">
        <v>30</v>
      </c>
      <c r="Z8" s="42">
        <v>0.5</v>
      </c>
      <c r="AA8" s="42">
        <v>1</v>
      </c>
      <c r="AB8" s="42">
        <v>0.98333333333333328</v>
      </c>
      <c r="AC8" s="42">
        <v>1</v>
      </c>
      <c r="AD8" s="40" t="s">
        <v>15</v>
      </c>
      <c r="AE8" s="40" t="s">
        <v>321</v>
      </c>
      <c r="AF8" s="42">
        <v>1</v>
      </c>
      <c r="AG8" s="42">
        <v>1</v>
      </c>
      <c r="AH8" s="42" t="e">
        <f>SUMIFS('[4]Raw Inventory'!D:D,'[4]Raw Inventory'!C:C,"DUARTE",'[4]Raw Inventory'!B:B,A8)</f>
        <v>#VALUE!</v>
      </c>
      <c r="AI8" s="42"/>
      <c r="AJ8" s="42">
        <f t="shared" si="0"/>
        <v>0</v>
      </c>
      <c r="AK8" s="40" t="str">
        <f>IFERROR(IF((Q8+IF(AI8="",0,AI3))&lt;=0,"Stockout",IF(AJ8="","",IF(F8="Class A",IF(AJ8&lt;=7,"Critical",IF(AJ8&lt;=15,"Low",IF(AJ8&lt;=30,"Reorder",IF(AJ8&lt;=45,"Optimal","Overstock")))),IF(F8="Class B",IF(AJ8&lt;=10,"Critical",IF(AJ8&lt;=20,"Low",IF(AJ8&lt;=45,"Reorder",IF(AJ8&lt;=60,"Optimal","Overstock")))),IF(F8="Class C",IF(AJ8&lt;=15,"Critical",IF(AJ8&lt;=30,"Low",IF(AJ8&lt;=60,"Reorder",IF(AJ8&lt;=90,"Optimal","Overstock")))),""))))),"")</f>
        <v>Stockout</v>
      </c>
      <c r="AL8" s="42"/>
      <c r="AM8" s="39"/>
      <c r="AN8" s="39"/>
      <c r="AO8" s="39"/>
      <c r="AP8" s="39"/>
      <c r="AQ8" s="39"/>
      <c r="AR8" s="39"/>
      <c r="AS8" s="39"/>
      <c r="AT8" s="39"/>
      <c r="AU8" s="39"/>
      <c r="AV8" s="39"/>
    </row>
    <row r="9" spans="1:48">
      <c r="A9" s="39" t="s">
        <v>12</v>
      </c>
      <c r="B9" s="39" t="s">
        <v>115</v>
      </c>
      <c r="C9" s="39" t="s">
        <v>109</v>
      </c>
      <c r="D9" s="40" t="s">
        <v>235</v>
      </c>
      <c r="E9" s="40">
        <v>6</v>
      </c>
      <c r="F9" s="40" t="s">
        <v>2</v>
      </c>
      <c r="G9" s="39" t="s">
        <v>327</v>
      </c>
      <c r="H9" s="41">
        <v>158270</v>
      </c>
      <c r="I9" s="42">
        <v>1</v>
      </c>
      <c r="J9" s="42">
        <v>1</v>
      </c>
      <c r="K9" s="42">
        <v>1</v>
      </c>
      <c r="L9" s="42">
        <v>3</v>
      </c>
      <c r="M9" s="42">
        <v>1</v>
      </c>
      <c r="N9" s="41">
        <v>474810</v>
      </c>
      <c r="O9" s="41">
        <v>158270</v>
      </c>
      <c r="P9" s="42">
        <v>3.3333333333333333E-2</v>
      </c>
      <c r="Q9" s="42">
        <v>3</v>
      </c>
      <c r="R9" s="41">
        <v>474810</v>
      </c>
      <c r="S9" s="42">
        <v>90</v>
      </c>
      <c r="T9" s="42">
        <v>49.556962025316459</v>
      </c>
      <c r="U9" s="42">
        <v>15</v>
      </c>
      <c r="V9" s="42">
        <v>15</v>
      </c>
      <c r="W9" s="42">
        <v>30</v>
      </c>
      <c r="X9" s="42">
        <v>29.5</v>
      </c>
      <c r="Y9" s="42">
        <v>30</v>
      </c>
      <c r="Z9" s="42">
        <v>0.5</v>
      </c>
      <c r="AA9" s="42">
        <v>1</v>
      </c>
      <c r="AB9" s="42">
        <v>0.98333333333333328</v>
      </c>
      <c r="AC9" s="42">
        <v>1</v>
      </c>
      <c r="AD9" s="40" t="s">
        <v>325</v>
      </c>
      <c r="AE9" s="40" t="s">
        <v>325</v>
      </c>
      <c r="AF9" s="42">
        <v>-2</v>
      </c>
      <c r="AG9" s="42">
        <v>58</v>
      </c>
      <c r="AH9" s="42" t="e">
        <f>SUMIFS('[4]Raw Inventory'!D:D,'[4]Raw Inventory'!C:C,"DUARTE",'[4]Raw Inventory'!B:B,A9)</f>
        <v>#VALUE!</v>
      </c>
      <c r="AI9" s="42"/>
      <c r="AJ9" s="42">
        <f t="shared" si="0"/>
        <v>90</v>
      </c>
      <c r="AK9" s="40" t="str">
        <f>IFERROR(IF((Q9+IF(AI9="",0,AI3))&lt;=0,"Stockout",IF(AJ9="","",IF(F9="Class A",IF(AJ9&lt;=7,"Critical",IF(AJ9&lt;=15,"Low",IF(AJ9&lt;=30,"Reorder",IF(AJ9&lt;=45,"Optimal","Overstock")))),IF(F9="Class B",IF(AJ9&lt;=10,"Critical",IF(AJ9&lt;=20,"Low",IF(AJ9&lt;=45,"Reorder",IF(AJ9&lt;=60,"Optimal","Overstock")))),IF(F9="Class C",IF(AJ9&lt;=15,"Critical",IF(AJ9&lt;=30,"Low",IF(AJ9&lt;=60,"Reorder",IF(AJ9&lt;=90,"Optimal","Overstock")))),""))))),"")</f>
        <v>Overstock</v>
      </c>
      <c r="AL9" s="42"/>
      <c r="AM9" s="39"/>
      <c r="AN9" s="39"/>
      <c r="AO9" s="39"/>
      <c r="AP9" s="39"/>
      <c r="AQ9" s="39"/>
      <c r="AR9" s="39"/>
      <c r="AS9" s="39"/>
      <c r="AT9" s="39"/>
      <c r="AU9" s="39"/>
      <c r="AV9" s="39"/>
    </row>
    <row r="10" spans="1:48">
      <c r="A10" s="39" t="s">
        <v>20</v>
      </c>
      <c r="B10" s="39" t="s">
        <v>162</v>
      </c>
      <c r="C10" s="39" t="s">
        <v>159</v>
      </c>
      <c r="D10" s="40" t="s">
        <v>270</v>
      </c>
      <c r="E10" s="40">
        <v>26</v>
      </c>
      <c r="F10" s="40" t="s">
        <v>3</v>
      </c>
      <c r="G10" s="39" t="s">
        <v>327</v>
      </c>
      <c r="H10" s="41">
        <v>69950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1">
        <v>0</v>
      </c>
      <c r="O10" s="41">
        <v>0</v>
      </c>
      <c r="P10" s="42">
        <v>0</v>
      </c>
      <c r="Q10" s="42">
        <v>4</v>
      </c>
      <c r="R10" s="41">
        <v>279800</v>
      </c>
      <c r="S10" s="42">
        <v>0</v>
      </c>
      <c r="T10" s="42">
        <v>60.572207084468673</v>
      </c>
      <c r="U10" s="42">
        <v>15</v>
      </c>
      <c r="V10" s="42">
        <v>15</v>
      </c>
      <c r="W10" s="42">
        <v>30</v>
      </c>
      <c r="X10" s="42">
        <v>30</v>
      </c>
      <c r="Y10" s="42">
        <v>30</v>
      </c>
      <c r="Z10" s="42">
        <v>0</v>
      </c>
      <c r="AA10" s="42">
        <v>0</v>
      </c>
      <c r="AB10" s="42">
        <v>0</v>
      </c>
      <c r="AC10" s="42">
        <v>0</v>
      </c>
      <c r="AD10" s="40" t="s">
        <v>319</v>
      </c>
      <c r="AE10" s="40" t="s">
        <v>325</v>
      </c>
      <c r="AF10" s="42">
        <v>-4</v>
      </c>
      <c r="AG10" s="42">
        <v>55</v>
      </c>
      <c r="AH10" s="42" t="e">
        <f>SUMIFS('[4]Raw Inventory'!D:D,'[4]Raw Inventory'!C:C,"DUARTE",'[4]Raw Inventory'!B:B,A10)</f>
        <v>#VALUE!</v>
      </c>
      <c r="AI10" s="42"/>
      <c r="AJ10" s="42">
        <f t="shared" si="0"/>
        <v>0</v>
      </c>
      <c r="AK10" s="40" t="str">
        <f>IFERROR(IF((Q10+IF(AI10="",0,AI3))&lt;=0,"Stockout",IF(AJ10="","",IF(F10="Class A",IF(AJ10&lt;=7,"Critical",IF(AJ10&lt;=15,"Low",IF(AJ10&lt;=30,"Reorder",IF(AJ10&lt;=45,"Optimal","Overstock")))),IF(F10="Class B",IF(AJ10&lt;=10,"Critical",IF(AJ10&lt;=20,"Low",IF(AJ10&lt;=45,"Reorder",IF(AJ10&lt;=60,"Optimal","Overstock")))),IF(F10="Class C",IF(AJ10&lt;=15,"Critical",IF(AJ10&lt;=30,"Low",IF(AJ10&lt;=60,"Reorder",IF(AJ10&lt;=90,"Optimal","Overstock")))),""))))),"")</f>
        <v>Critical</v>
      </c>
      <c r="AL10" s="42"/>
      <c r="AM10" s="39"/>
      <c r="AN10" s="39"/>
      <c r="AO10" s="39"/>
      <c r="AP10" s="39"/>
      <c r="AQ10" s="39"/>
      <c r="AR10" s="39"/>
      <c r="AS10" s="39"/>
      <c r="AT10" s="39"/>
      <c r="AU10" s="39"/>
      <c r="AV10" s="39"/>
    </row>
    <row r="11" spans="1:48">
      <c r="A11" s="39" t="s">
        <v>47</v>
      </c>
      <c r="B11" s="39" t="s">
        <v>92</v>
      </c>
      <c r="C11" s="39" t="s">
        <v>90</v>
      </c>
      <c r="D11" s="40" t="s">
        <v>238</v>
      </c>
      <c r="E11" s="40">
        <v>28</v>
      </c>
      <c r="F11" s="40" t="s">
        <v>3</v>
      </c>
      <c r="G11" s="39" t="s">
        <v>335</v>
      </c>
      <c r="H11" s="41">
        <v>76167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1">
        <v>0</v>
      </c>
      <c r="O11" s="41">
        <v>0</v>
      </c>
      <c r="P11" s="42">
        <v>0</v>
      </c>
      <c r="Q11" s="42">
        <v>2</v>
      </c>
      <c r="R11" s="41">
        <v>152334</v>
      </c>
      <c r="S11" s="42">
        <v>0</v>
      </c>
      <c r="T11" s="42">
        <v>71.379310344827587</v>
      </c>
      <c r="U11" s="42">
        <v>15</v>
      </c>
      <c r="V11" s="42">
        <v>15</v>
      </c>
      <c r="W11" s="42">
        <v>30</v>
      </c>
      <c r="X11" s="42">
        <v>30</v>
      </c>
      <c r="Y11" s="42">
        <v>30</v>
      </c>
      <c r="Z11" s="42">
        <v>0</v>
      </c>
      <c r="AA11" s="42">
        <v>0</v>
      </c>
      <c r="AB11" s="42">
        <v>0</v>
      </c>
      <c r="AC11" s="42">
        <v>0</v>
      </c>
      <c r="AD11" s="40" t="s">
        <v>319</v>
      </c>
      <c r="AE11" s="40" t="s">
        <v>321</v>
      </c>
      <c r="AF11" s="42">
        <v>-2</v>
      </c>
      <c r="AG11" s="42">
        <v>1</v>
      </c>
      <c r="AH11" s="42" t="e">
        <f>SUMIFS('[4]Raw Inventory'!D:D,'[4]Raw Inventory'!C:C,"DUARTE",'[4]Raw Inventory'!B:B,A11)</f>
        <v>#VALUE!</v>
      </c>
      <c r="AI11" s="42"/>
      <c r="AJ11" s="42">
        <f t="shared" si="0"/>
        <v>0</v>
      </c>
      <c r="AK11" s="40" t="str">
        <f>IFERROR(IF((Q11+IF(AI11="",0,AI3))&lt;=0,"Stockout",IF(AJ11="","",IF(F11="Class A",IF(AJ11&lt;=7,"Critical",IF(AJ11&lt;=15,"Low",IF(AJ11&lt;=30,"Reorder",IF(AJ11&lt;=45,"Optimal","Overstock")))),IF(F11="Class B",IF(AJ11&lt;=10,"Critical",IF(AJ11&lt;=20,"Low",IF(AJ11&lt;=45,"Reorder",IF(AJ11&lt;=60,"Optimal","Overstock")))),IF(F11="Class C",IF(AJ11&lt;=15,"Critical",IF(AJ11&lt;=30,"Low",IF(AJ11&lt;=60,"Reorder",IF(AJ11&lt;=90,"Optimal","Overstock")))),""))))),"")</f>
        <v>Critical</v>
      </c>
      <c r="AL11" s="42"/>
      <c r="AM11" s="39"/>
      <c r="AN11" s="39"/>
      <c r="AO11" s="39"/>
      <c r="AP11" s="39"/>
      <c r="AQ11" s="39"/>
      <c r="AR11" s="39"/>
      <c r="AS11" s="39"/>
      <c r="AT11" s="39"/>
      <c r="AU11" s="39"/>
      <c r="AV11" s="39"/>
    </row>
    <row r="12" spans="1:48">
      <c r="A12" s="39" t="s">
        <v>22</v>
      </c>
      <c r="B12" s="39" t="s">
        <v>110</v>
      </c>
      <c r="C12" s="39" t="s">
        <v>109</v>
      </c>
      <c r="D12" s="40" t="s">
        <v>223</v>
      </c>
      <c r="E12" s="40">
        <v>10</v>
      </c>
      <c r="F12" s="40" t="s">
        <v>2</v>
      </c>
      <c r="G12" s="39" t="s">
        <v>327</v>
      </c>
      <c r="H12" s="41">
        <v>111258</v>
      </c>
      <c r="I12" s="42">
        <v>0</v>
      </c>
      <c r="J12" s="42">
        <v>2</v>
      </c>
      <c r="K12" s="42">
        <v>0</v>
      </c>
      <c r="L12" s="42">
        <v>2</v>
      </c>
      <c r="M12" s="42">
        <v>0.66666666666666663</v>
      </c>
      <c r="N12" s="41">
        <v>222516</v>
      </c>
      <c r="O12" s="41">
        <v>74172</v>
      </c>
      <c r="P12" s="42">
        <v>2.222222222222222E-2</v>
      </c>
      <c r="Q12" s="42">
        <v>4</v>
      </c>
      <c r="R12" s="41">
        <v>445032</v>
      </c>
      <c r="S12" s="42">
        <v>180</v>
      </c>
      <c r="T12" s="42">
        <v>38.028169014084511</v>
      </c>
      <c r="U12" s="42">
        <v>15</v>
      </c>
      <c r="V12" s="42">
        <v>15</v>
      </c>
      <c r="W12" s="42">
        <v>30</v>
      </c>
      <c r="X12" s="42">
        <v>29.666666666666668</v>
      </c>
      <c r="Y12" s="42">
        <v>30</v>
      </c>
      <c r="Z12" s="42">
        <v>0.33333333333333331</v>
      </c>
      <c r="AA12" s="42">
        <v>0.66666666666666663</v>
      </c>
      <c r="AB12" s="42">
        <v>0.65925925925925921</v>
      </c>
      <c r="AC12" s="42">
        <v>0.66666666666666663</v>
      </c>
      <c r="AD12" s="40" t="s">
        <v>325</v>
      </c>
      <c r="AE12" s="40" t="s">
        <v>164</v>
      </c>
      <c r="AF12" s="42">
        <v>-3.3333333333333335</v>
      </c>
      <c r="AG12" s="42">
        <v>4</v>
      </c>
      <c r="AH12" s="42" t="e">
        <f>SUMIFS('[4]Raw Inventory'!D:D,'[4]Raw Inventory'!C:C,"DUARTE",'[4]Raw Inventory'!B:B,A12)</f>
        <v>#VALUE!</v>
      </c>
      <c r="AI12" s="42"/>
      <c r="AJ12" s="42">
        <f t="shared" si="0"/>
        <v>180.00000000000003</v>
      </c>
      <c r="AK12" s="40" t="str">
        <f>IFERROR(IF((Q12+IF(AI12="",0,AI3))&lt;=0,"Stockout",IF(AJ12="","",IF(F12="Class A",IF(AJ12&lt;=7,"Critical",IF(AJ12&lt;=15,"Low",IF(AJ12&lt;=30,"Reorder",IF(AJ12&lt;=45,"Optimal","Overstock")))),IF(F12="Class B",IF(AJ12&lt;=10,"Critical",IF(AJ12&lt;=20,"Low",IF(AJ12&lt;=45,"Reorder",IF(AJ12&lt;=60,"Optimal","Overstock")))),IF(F12="Class C",IF(AJ12&lt;=15,"Critical",IF(AJ12&lt;=30,"Low",IF(AJ12&lt;=60,"Reorder",IF(AJ12&lt;=90,"Optimal","Overstock")))),""))))),"")</f>
        <v>Overstock</v>
      </c>
      <c r="AL12" s="42"/>
      <c r="AM12" s="39"/>
      <c r="AN12" s="39"/>
      <c r="AO12" s="39"/>
      <c r="AP12" s="39"/>
      <c r="AQ12" s="39"/>
      <c r="AR12" s="39"/>
      <c r="AS12" s="39"/>
      <c r="AT12" s="39"/>
      <c r="AU12" s="39"/>
      <c r="AV12" s="39"/>
    </row>
    <row r="13" spans="1:48">
      <c r="A13" s="39" t="s">
        <v>17</v>
      </c>
      <c r="B13" s="39" t="s">
        <v>153</v>
      </c>
      <c r="C13" s="39" t="s">
        <v>152</v>
      </c>
      <c r="D13" s="40" t="s">
        <v>235</v>
      </c>
      <c r="E13" s="40">
        <v>5</v>
      </c>
      <c r="F13" s="40" t="s">
        <v>2</v>
      </c>
      <c r="G13" s="39" t="s">
        <v>327</v>
      </c>
      <c r="H13" s="41">
        <v>140790</v>
      </c>
      <c r="I13" s="42">
        <v>1</v>
      </c>
      <c r="J13" s="42">
        <v>0</v>
      </c>
      <c r="K13" s="42">
        <v>2</v>
      </c>
      <c r="L13" s="42">
        <v>3</v>
      </c>
      <c r="M13" s="42">
        <v>1</v>
      </c>
      <c r="N13" s="41">
        <v>422370</v>
      </c>
      <c r="O13" s="41">
        <v>140790</v>
      </c>
      <c r="P13" s="42">
        <v>3.3333333333333333E-2</v>
      </c>
      <c r="Q13" s="42">
        <v>1</v>
      </c>
      <c r="R13" s="41">
        <v>140790</v>
      </c>
      <c r="S13" s="42">
        <v>30</v>
      </c>
      <c r="T13" s="42">
        <v>44.584615384615383</v>
      </c>
      <c r="U13" s="42">
        <v>15</v>
      </c>
      <c r="V13" s="42">
        <v>15</v>
      </c>
      <c r="W13" s="42">
        <v>30</v>
      </c>
      <c r="X13" s="42">
        <v>29.5</v>
      </c>
      <c r="Y13" s="42">
        <v>30</v>
      </c>
      <c r="Z13" s="42">
        <v>0.5</v>
      </c>
      <c r="AA13" s="42">
        <v>1</v>
      </c>
      <c r="AB13" s="42">
        <v>0.98333333333333328</v>
      </c>
      <c r="AC13" s="42">
        <v>1</v>
      </c>
      <c r="AD13" s="40" t="s">
        <v>164</v>
      </c>
      <c r="AE13" s="40" t="s">
        <v>321</v>
      </c>
      <c r="AF13" s="42">
        <v>0</v>
      </c>
      <c r="AG13" s="42">
        <v>32</v>
      </c>
      <c r="AH13" s="42" t="e">
        <f>SUMIFS('[4]Raw Inventory'!D:D,'[4]Raw Inventory'!C:C,"DUARTE",'[4]Raw Inventory'!B:B,A13)</f>
        <v>#VALUE!</v>
      </c>
      <c r="AI13" s="42"/>
      <c r="AJ13" s="42">
        <f t="shared" si="0"/>
        <v>30</v>
      </c>
      <c r="AK13" s="40" t="str">
        <f>IFERROR(IF((Q13+IF(AI13="",0,AI3))&lt;=0,"Stockout",IF(AJ13="","",IF(F13="Class A",IF(AJ13&lt;=7,"Critical",IF(AJ13&lt;=15,"Low",IF(AJ13&lt;=30,"Reorder",IF(AJ13&lt;=45,"Optimal","Overstock")))),IF(F13="Class B",IF(AJ13&lt;=10,"Critical",IF(AJ13&lt;=20,"Low",IF(AJ13&lt;=45,"Reorder",IF(AJ13&lt;=60,"Optimal","Overstock")))),IF(F13="Class C",IF(AJ13&lt;=15,"Critical",IF(AJ13&lt;=30,"Low",IF(AJ13&lt;=60,"Reorder",IF(AJ13&lt;=90,"Optimal","Overstock")))),""))))),"")</f>
        <v>Reorder</v>
      </c>
      <c r="AL13" s="42"/>
      <c r="AM13" s="39"/>
      <c r="AN13" s="39"/>
      <c r="AO13" s="39"/>
      <c r="AP13" s="39"/>
      <c r="AQ13" s="39"/>
      <c r="AR13" s="39"/>
      <c r="AS13" s="39"/>
      <c r="AT13" s="39"/>
      <c r="AU13" s="39"/>
      <c r="AV13" s="39"/>
    </row>
    <row r="14" spans="1:48">
      <c r="A14" s="39" t="s">
        <v>34</v>
      </c>
      <c r="B14" s="39" t="s">
        <v>29</v>
      </c>
      <c r="C14" s="39" t="s">
        <v>1</v>
      </c>
      <c r="D14" s="40" t="s">
        <v>245</v>
      </c>
      <c r="E14" s="40">
        <v>31</v>
      </c>
      <c r="F14" s="40" t="s">
        <v>3</v>
      </c>
      <c r="G14" s="39" t="s">
        <v>327</v>
      </c>
      <c r="H14" s="41">
        <v>101230</v>
      </c>
      <c r="I14" s="42">
        <v>1</v>
      </c>
      <c r="J14" s="42">
        <v>0</v>
      </c>
      <c r="K14" s="42">
        <v>0</v>
      </c>
      <c r="L14" s="42">
        <v>1</v>
      </c>
      <c r="M14" s="42">
        <v>0.33333333333333331</v>
      </c>
      <c r="N14" s="41">
        <v>101230</v>
      </c>
      <c r="O14" s="41">
        <v>33743.333333333328</v>
      </c>
      <c r="P14" s="42">
        <v>1.111111111111111E-2</v>
      </c>
      <c r="Q14" s="42"/>
      <c r="R14" s="41">
        <v>0</v>
      </c>
      <c r="S14" s="42">
        <v>0</v>
      </c>
      <c r="T14" s="42">
        <v>6</v>
      </c>
      <c r="U14" s="42">
        <v>15</v>
      </c>
      <c r="V14" s="42">
        <v>15</v>
      </c>
      <c r="W14" s="42">
        <v>30</v>
      </c>
      <c r="X14" s="42">
        <v>6.833333333333333</v>
      </c>
      <c r="Y14" s="42">
        <v>7</v>
      </c>
      <c r="Z14" s="42">
        <v>0.16666666666666666</v>
      </c>
      <c r="AA14" s="42">
        <v>0.33333333333333331</v>
      </c>
      <c r="AB14" s="42">
        <v>7.5925925925925911E-2</v>
      </c>
      <c r="AC14" s="42">
        <v>7.7777777777777765E-2</v>
      </c>
      <c r="AD14" s="40" t="s">
        <v>15</v>
      </c>
      <c r="AE14" s="40" t="s">
        <v>319</v>
      </c>
      <c r="AF14" s="42">
        <v>7.7777777777777765E-2</v>
      </c>
      <c r="AG14" s="42">
        <v>0</v>
      </c>
      <c r="AH14" s="42" t="e">
        <f>SUMIFS('[4]Raw Inventory'!D:D,'[4]Raw Inventory'!C:C,"DUARTE",'[4]Raw Inventory'!B:B,A14)</f>
        <v>#VALUE!</v>
      </c>
      <c r="AI14" s="42"/>
      <c r="AJ14" s="42">
        <f t="shared" si="0"/>
        <v>0</v>
      </c>
      <c r="AK14" s="40" t="str">
        <f>IFERROR(IF((Q14+IF(AI14="",0,AI3))&lt;=0,"Stockout",IF(AJ14="","",IF(F14="Class A",IF(AJ14&lt;=7,"Critical",IF(AJ14&lt;=15,"Low",IF(AJ14&lt;=30,"Reorder",IF(AJ14&lt;=45,"Optimal","Overstock")))),IF(F14="Class B",IF(AJ14&lt;=10,"Critical",IF(AJ14&lt;=20,"Low",IF(AJ14&lt;=45,"Reorder",IF(AJ14&lt;=60,"Optimal","Overstock")))),IF(F14="Class C",IF(AJ14&lt;=15,"Critical",IF(AJ14&lt;=30,"Low",IF(AJ14&lt;=60,"Reorder",IF(AJ14&lt;=90,"Optimal","Overstock")))),""))))),"")</f>
        <v>Stockout</v>
      </c>
      <c r="AL14" s="42"/>
      <c r="AM14" s="39"/>
      <c r="AN14" s="39"/>
      <c r="AO14" s="39"/>
      <c r="AP14" s="39"/>
      <c r="AQ14" s="39"/>
      <c r="AR14" s="39"/>
      <c r="AS14" s="39"/>
      <c r="AT14" s="39"/>
      <c r="AU14" s="39"/>
      <c r="AV14" s="39"/>
    </row>
    <row r="15" spans="1:48">
      <c r="A15" s="39" t="s">
        <v>73</v>
      </c>
      <c r="B15" s="39" t="s">
        <v>246</v>
      </c>
      <c r="C15" s="39"/>
      <c r="D15" s="40" t="s">
        <v>268</v>
      </c>
      <c r="E15" s="40">
        <v>1</v>
      </c>
      <c r="F15" s="40" t="s">
        <v>0</v>
      </c>
      <c r="G15" s="39" t="s">
        <v>324</v>
      </c>
      <c r="H15" s="41">
        <v>122770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1">
        <v>0</v>
      </c>
      <c r="O15" s="41">
        <v>0</v>
      </c>
      <c r="P15" s="42">
        <v>0</v>
      </c>
      <c r="Q15" s="42">
        <v>1</v>
      </c>
      <c r="R15" s="41">
        <v>122770</v>
      </c>
      <c r="S15" s="42">
        <v>0</v>
      </c>
      <c r="T15" s="42">
        <v>340</v>
      </c>
      <c r="U15" s="42">
        <v>15</v>
      </c>
      <c r="V15" s="42">
        <v>15</v>
      </c>
      <c r="W15" s="42">
        <v>30</v>
      </c>
      <c r="X15" s="42">
        <v>30</v>
      </c>
      <c r="Y15" s="42">
        <v>30</v>
      </c>
      <c r="Z15" s="42">
        <v>0</v>
      </c>
      <c r="AA15" s="42">
        <v>0</v>
      </c>
      <c r="AB15" s="42">
        <v>0</v>
      </c>
      <c r="AC15" s="42">
        <v>0</v>
      </c>
      <c r="AD15" s="40" t="s">
        <v>319</v>
      </c>
      <c r="AE15" s="40" t="s">
        <v>325</v>
      </c>
      <c r="AF15" s="42">
        <v>-1</v>
      </c>
      <c r="AG15" s="42">
        <v>8</v>
      </c>
      <c r="AH15" s="42" t="e">
        <f>SUMIFS('[4]Raw Inventory'!D:D,'[4]Raw Inventory'!C:C,"DUARTE",'[4]Raw Inventory'!B:B,A15)</f>
        <v>#VALUE!</v>
      </c>
      <c r="AI15" s="42"/>
      <c r="AJ15" s="42">
        <f t="shared" si="0"/>
        <v>0</v>
      </c>
      <c r="AK15" s="40" t="str">
        <f>IFERROR(IF((Q15+IF(AI15="",0,AI3))&lt;=0,"Stockout",IF(AJ15="","",IF(F15="Class A",IF(AJ15&lt;=7,"Critical",IF(AJ15&lt;=15,"Low",IF(AJ15&lt;=30,"Reorder",IF(AJ15&lt;=45,"Optimal","Overstock")))),IF(F15="Class B",IF(AJ15&lt;=10,"Critical",IF(AJ15&lt;=20,"Low",IF(AJ15&lt;=45,"Reorder",IF(AJ15&lt;=60,"Optimal","Overstock")))),IF(F15="Class C",IF(AJ15&lt;=15,"Critical",IF(AJ15&lt;=30,"Low",IF(AJ15&lt;=60,"Reorder",IF(AJ15&lt;=90,"Optimal","Overstock")))),""))))),"")</f>
        <v>Critical</v>
      </c>
      <c r="AL15" s="42"/>
      <c r="AM15" s="39"/>
      <c r="AN15" s="39"/>
      <c r="AO15" s="39"/>
      <c r="AP15" s="39"/>
      <c r="AQ15" s="39"/>
      <c r="AR15" s="39"/>
      <c r="AS15" s="39"/>
      <c r="AT15" s="39"/>
      <c r="AU15" s="39"/>
      <c r="AV15" s="39"/>
    </row>
    <row r="16" spans="1:48">
      <c r="A16" s="39" t="s">
        <v>38</v>
      </c>
      <c r="B16" s="39" t="s">
        <v>138</v>
      </c>
      <c r="C16" s="39" t="s">
        <v>137</v>
      </c>
      <c r="D16" s="40" t="s">
        <v>269</v>
      </c>
      <c r="E16" s="40">
        <v>41</v>
      </c>
      <c r="F16" s="40" t="s">
        <v>3</v>
      </c>
      <c r="G16" s="39" t="s">
        <v>327</v>
      </c>
      <c r="H16" s="41">
        <v>165630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1">
        <v>0</v>
      </c>
      <c r="O16" s="41">
        <v>0</v>
      </c>
      <c r="P16" s="42">
        <v>0</v>
      </c>
      <c r="Q16" s="42">
        <v>2</v>
      </c>
      <c r="R16" s="41">
        <v>331260</v>
      </c>
      <c r="S16" s="42">
        <v>0</v>
      </c>
      <c r="T16" s="42">
        <v>36</v>
      </c>
      <c r="U16" s="42">
        <v>15</v>
      </c>
      <c r="V16" s="42">
        <v>15</v>
      </c>
      <c r="W16" s="42">
        <v>30</v>
      </c>
      <c r="X16" s="42">
        <v>7</v>
      </c>
      <c r="Y16" s="42">
        <v>7</v>
      </c>
      <c r="Z16" s="42">
        <v>0</v>
      </c>
      <c r="AA16" s="42">
        <v>0</v>
      </c>
      <c r="AB16" s="42">
        <v>0</v>
      </c>
      <c r="AC16" s="42">
        <v>0</v>
      </c>
      <c r="AD16" s="40" t="s">
        <v>319</v>
      </c>
      <c r="AE16" s="40" t="s">
        <v>164</v>
      </c>
      <c r="AF16" s="42">
        <v>-2</v>
      </c>
      <c r="AG16" s="42">
        <v>2</v>
      </c>
      <c r="AH16" s="42" t="e">
        <f>SUMIFS('[4]Raw Inventory'!D:D,'[4]Raw Inventory'!C:C,"DUARTE",'[4]Raw Inventory'!B:B,A16)</f>
        <v>#VALUE!</v>
      </c>
      <c r="AI16" s="42"/>
      <c r="AJ16" s="42">
        <f t="shared" si="0"/>
        <v>0</v>
      </c>
      <c r="AK16" s="40" t="str">
        <f>IFERROR(IF((Q16+IF(AI16="",0,AI3))&lt;=0,"Stockout",IF(AJ16="","",IF(F16="Class A",IF(AJ16&lt;=7,"Critical",IF(AJ16&lt;=15,"Low",IF(AJ16&lt;=30,"Reorder",IF(AJ16&lt;=45,"Optimal","Overstock")))),IF(F16="Class B",IF(AJ16&lt;=10,"Critical",IF(AJ16&lt;=20,"Low",IF(AJ16&lt;=45,"Reorder",IF(AJ16&lt;=60,"Optimal","Overstock")))),IF(F16="Class C",IF(AJ16&lt;=15,"Critical",IF(AJ16&lt;=30,"Low",IF(AJ16&lt;=60,"Reorder",IF(AJ16&lt;=90,"Optimal","Overstock")))),""))))),"")</f>
        <v>Critical</v>
      </c>
      <c r="AL16" s="42"/>
      <c r="AM16" s="39"/>
      <c r="AN16" s="39"/>
      <c r="AO16" s="39"/>
      <c r="AP16" s="39"/>
      <c r="AQ16" s="39"/>
      <c r="AR16" s="39"/>
      <c r="AS16" s="39"/>
      <c r="AT16" s="39"/>
      <c r="AU16" s="39"/>
      <c r="AV16" s="39"/>
    </row>
    <row r="17" spans="1:48">
      <c r="A17" s="39" t="s">
        <v>66</v>
      </c>
      <c r="B17" s="39" t="s">
        <v>143</v>
      </c>
      <c r="C17" s="39" t="s">
        <v>137</v>
      </c>
      <c r="D17" s="40" t="s">
        <v>220</v>
      </c>
      <c r="E17" s="40">
        <v>22</v>
      </c>
      <c r="F17" s="40" t="s">
        <v>3</v>
      </c>
      <c r="G17" s="39" t="s">
        <v>332</v>
      </c>
      <c r="H17" s="41">
        <v>95530</v>
      </c>
      <c r="I17" s="42">
        <v>0</v>
      </c>
      <c r="J17" s="42">
        <v>1</v>
      </c>
      <c r="K17" s="42">
        <v>0</v>
      </c>
      <c r="L17" s="42">
        <v>1</v>
      </c>
      <c r="M17" s="42">
        <v>0.33333333333333331</v>
      </c>
      <c r="N17" s="41">
        <v>95530</v>
      </c>
      <c r="O17" s="41">
        <v>31843.333333333332</v>
      </c>
      <c r="P17" s="42">
        <v>1.111111111111111E-2</v>
      </c>
      <c r="Q17" s="42"/>
      <c r="R17" s="41">
        <v>0</v>
      </c>
      <c r="S17" s="42">
        <v>0</v>
      </c>
      <c r="T17" s="42">
        <v>109.12499999999999</v>
      </c>
      <c r="U17" s="42">
        <v>15</v>
      </c>
      <c r="V17" s="42">
        <v>15</v>
      </c>
      <c r="W17" s="42">
        <v>30</v>
      </c>
      <c r="X17" s="42">
        <v>6.833333333333333</v>
      </c>
      <c r="Y17" s="42">
        <v>7</v>
      </c>
      <c r="Z17" s="42">
        <v>0.16666666666666666</v>
      </c>
      <c r="AA17" s="42">
        <v>0.33333333333333331</v>
      </c>
      <c r="AB17" s="42">
        <v>7.5925925925925911E-2</v>
      </c>
      <c r="AC17" s="42">
        <v>7.7777777777777765E-2</v>
      </c>
      <c r="AD17" s="40" t="s">
        <v>15</v>
      </c>
      <c r="AE17" s="40" t="s">
        <v>325</v>
      </c>
      <c r="AF17" s="42">
        <v>7.7777777777777765E-2</v>
      </c>
      <c r="AG17" s="42">
        <v>54</v>
      </c>
      <c r="AH17" s="42" t="e">
        <f>SUMIFS('[4]Raw Inventory'!D:D,'[4]Raw Inventory'!C:C,"DUARTE",'[4]Raw Inventory'!B:B,A17)</f>
        <v>#VALUE!</v>
      </c>
      <c r="AI17" s="42"/>
      <c r="AJ17" s="42">
        <f t="shared" si="0"/>
        <v>0</v>
      </c>
      <c r="AK17" s="40" t="str">
        <f>IFERROR(IF((Q17+IF(AI17="",0,AI3))&lt;=0,"Stockout",IF(AJ17="","",IF(F17="Class A",IF(AJ17&lt;=7,"Critical",IF(AJ17&lt;=15,"Low",IF(AJ17&lt;=30,"Reorder",IF(AJ17&lt;=45,"Optimal","Overstock")))),IF(F17="Class B",IF(AJ17&lt;=10,"Critical",IF(AJ17&lt;=20,"Low",IF(AJ17&lt;=45,"Reorder",IF(AJ17&lt;=60,"Optimal","Overstock")))),IF(F17="Class C",IF(AJ17&lt;=15,"Critical",IF(AJ17&lt;=30,"Low",IF(AJ17&lt;=60,"Reorder",IF(AJ17&lt;=90,"Optimal","Overstock")))),""))))),"")</f>
        <v>Stockout</v>
      </c>
      <c r="AL17" s="42"/>
      <c r="AM17" s="39"/>
      <c r="AN17" s="39"/>
      <c r="AO17" s="39"/>
      <c r="AP17" s="39"/>
      <c r="AQ17" s="39"/>
      <c r="AR17" s="39"/>
      <c r="AS17" s="39"/>
      <c r="AT17" s="39"/>
      <c r="AU17" s="39"/>
      <c r="AV17" s="39"/>
    </row>
    <row r="18" spans="1:48">
      <c r="A18" s="39" t="s">
        <v>64</v>
      </c>
      <c r="B18" s="39" t="s">
        <v>246</v>
      </c>
      <c r="C18" s="39"/>
      <c r="D18" s="40" t="s">
        <v>226</v>
      </c>
      <c r="E18" s="40">
        <v>1</v>
      </c>
      <c r="F18" s="40" t="s">
        <v>0</v>
      </c>
      <c r="G18" s="39" t="s">
        <v>327</v>
      </c>
      <c r="H18" s="41">
        <v>73170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1">
        <v>0</v>
      </c>
      <c r="O18" s="41">
        <v>0</v>
      </c>
      <c r="P18" s="42">
        <v>0</v>
      </c>
      <c r="Q18" s="42">
        <v>2</v>
      </c>
      <c r="R18" s="41">
        <v>146340</v>
      </c>
      <c r="S18" s="42">
        <v>0</v>
      </c>
      <c r="T18" s="42">
        <v>63.722627737226283</v>
      </c>
      <c r="U18" s="42">
        <v>15</v>
      </c>
      <c r="V18" s="42">
        <v>15</v>
      </c>
      <c r="W18" s="42">
        <v>30</v>
      </c>
      <c r="X18" s="42">
        <v>30</v>
      </c>
      <c r="Y18" s="42">
        <v>30</v>
      </c>
      <c r="Z18" s="42">
        <v>0</v>
      </c>
      <c r="AA18" s="42">
        <v>0</v>
      </c>
      <c r="AB18" s="42">
        <v>0</v>
      </c>
      <c r="AC18" s="42">
        <v>0</v>
      </c>
      <c r="AD18" s="40" t="s">
        <v>319</v>
      </c>
      <c r="AE18" s="40" t="s">
        <v>325</v>
      </c>
      <c r="AF18" s="42">
        <v>-2</v>
      </c>
      <c r="AG18" s="42">
        <v>2</v>
      </c>
      <c r="AH18" s="42" t="e">
        <f>SUMIFS('[4]Raw Inventory'!D:D,'[4]Raw Inventory'!C:C,"DUARTE",'[4]Raw Inventory'!B:B,A18)</f>
        <v>#VALUE!</v>
      </c>
      <c r="AI18" s="42"/>
      <c r="AJ18" s="42">
        <f t="shared" si="0"/>
        <v>0</v>
      </c>
      <c r="AK18" s="40" t="str">
        <f>IFERROR(IF((Q18+IF(AI18="",0,AI3))&lt;=0,"Stockout",IF(AJ18="","",IF(F18="Class A",IF(AJ18&lt;=7,"Critical",IF(AJ18&lt;=15,"Low",IF(AJ18&lt;=30,"Reorder",IF(AJ18&lt;=45,"Optimal","Overstock")))),IF(F18="Class B",IF(AJ18&lt;=10,"Critical",IF(AJ18&lt;=20,"Low",IF(AJ18&lt;=45,"Reorder",IF(AJ18&lt;=60,"Optimal","Overstock")))),IF(F18="Class C",IF(AJ18&lt;=15,"Critical",IF(AJ18&lt;=30,"Low",IF(AJ18&lt;=60,"Reorder",IF(AJ18&lt;=90,"Optimal","Overstock")))),""))))),"")</f>
        <v>Critical</v>
      </c>
      <c r="AL18" s="42"/>
      <c r="AM18" s="39"/>
      <c r="AN18" s="39"/>
      <c r="AO18" s="39"/>
      <c r="AP18" s="39"/>
      <c r="AQ18" s="39"/>
      <c r="AR18" s="39"/>
      <c r="AS18" s="39"/>
      <c r="AT18" s="39"/>
      <c r="AU18" s="39"/>
      <c r="AV18" s="39"/>
    </row>
    <row r="19" spans="1:48">
      <c r="A19" s="39" t="s">
        <v>26</v>
      </c>
      <c r="B19" s="39" t="s">
        <v>160</v>
      </c>
      <c r="C19" s="39" t="s">
        <v>159</v>
      </c>
      <c r="D19" s="40" t="s">
        <v>265</v>
      </c>
      <c r="E19" s="40">
        <v>23</v>
      </c>
      <c r="F19" s="40" t="s">
        <v>3</v>
      </c>
      <c r="G19" s="39" t="s">
        <v>324</v>
      </c>
      <c r="H19" s="41">
        <v>123700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1">
        <v>0</v>
      </c>
      <c r="O19" s="41">
        <v>0</v>
      </c>
      <c r="P19" s="42">
        <v>0</v>
      </c>
      <c r="Q19" s="42">
        <v>2</v>
      </c>
      <c r="R19" s="41">
        <v>247400</v>
      </c>
      <c r="S19" s="42">
        <v>0</v>
      </c>
      <c r="T19" s="42">
        <v>61.38248847926269</v>
      </c>
      <c r="U19" s="42">
        <v>15</v>
      </c>
      <c r="V19" s="42">
        <v>15</v>
      </c>
      <c r="W19" s="42">
        <v>30</v>
      </c>
      <c r="X19" s="42">
        <v>30</v>
      </c>
      <c r="Y19" s="42">
        <v>30</v>
      </c>
      <c r="Z19" s="42">
        <v>0</v>
      </c>
      <c r="AA19" s="42">
        <v>0</v>
      </c>
      <c r="AB19" s="42">
        <v>0</v>
      </c>
      <c r="AC19" s="42">
        <v>0</v>
      </c>
      <c r="AD19" s="40" t="s">
        <v>319</v>
      </c>
      <c r="AE19" s="40" t="s">
        <v>325</v>
      </c>
      <c r="AF19" s="42">
        <v>-2</v>
      </c>
      <c r="AG19" s="42">
        <v>18</v>
      </c>
      <c r="AH19" s="42" t="e">
        <f>SUMIFS('[4]Raw Inventory'!D:D,'[4]Raw Inventory'!C:C,"DUARTE",'[4]Raw Inventory'!B:B,A19)</f>
        <v>#VALUE!</v>
      </c>
      <c r="AI19" s="42"/>
      <c r="AJ19" s="42">
        <f t="shared" si="0"/>
        <v>0</v>
      </c>
      <c r="AK19" s="40" t="str">
        <f>IFERROR(IF((Q19+IF(AI19="",0,AI3))&lt;=0,"Stockout",IF(AJ19="","",IF(F19="Class A",IF(AJ19&lt;=7,"Critical",IF(AJ19&lt;=15,"Low",IF(AJ19&lt;=30,"Reorder",IF(AJ19&lt;=45,"Optimal","Overstock")))),IF(F19="Class B",IF(AJ19&lt;=10,"Critical",IF(AJ19&lt;=20,"Low",IF(AJ19&lt;=45,"Reorder",IF(AJ19&lt;=60,"Optimal","Overstock")))),IF(F19="Class C",IF(AJ19&lt;=15,"Critical",IF(AJ19&lt;=30,"Low",IF(AJ19&lt;=60,"Reorder",IF(AJ19&lt;=90,"Optimal","Overstock")))),""))))),"")</f>
        <v>Critical</v>
      </c>
      <c r="AL19" s="42"/>
      <c r="AM19" s="39"/>
      <c r="AN19" s="39"/>
      <c r="AO19" s="39"/>
      <c r="AP19" s="39"/>
      <c r="AQ19" s="39"/>
      <c r="AR19" s="39"/>
      <c r="AS19" s="39"/>
      <c r="AT19" s="39"/>
      <c r="AU19" s="39"/>
      <c r="AV19" s="39"/>
    </row>
    <row r="20" spans="1:48">
      <c r="A20" s="39" t="s">
        <v>61</v>
      </c>
      <c r="B20" s="39" t="s">
        <v>29</v>
      </c>
      <c r="C20" s="39" t="s">
        <v>1</v>
      </c>
      <c r="D20" s="40" t="s">
        <v>240</v>
      </c>
      <c r="E20" s="40">
        <v>29</v>
      </c>
      <c r="F20" s="40" t="s">
        <v>3</v>
      </c>
      <c r="G20" s="39" t="s">
        <v>327</v>
      </c>
      <c r="H20" s="41">
        <v>63510</v>
      </c>
      <c r="I20" s="42">
        <v>2</v>
      </c>
      <c r="J20" s="42">
        <v>0</v>
      </c>
      <c r="K20" s="42">
        <v>0</v>
      </c>
      <c r="L20" s="42">
        <v>2</v>
      </c>
      <c r="M20" s="42">
        <v>0.66666666666666663</v>
      </c>
      <c r="N20" s="41">
        <v>127020</v>
      </c>
      <c r="O20" s="41">
        <v>42340</v>
      </c>
      <c r="P20" s="42">
        <v>2.222222222222222E-2</v>
      </c>
      <c r="Q20" s="42"/>
      <c r="R20" s="41">
        <v>0</v>
      </c>
      <c r="S20" s="42">
        <v>0</v>
      </c>
      <c r="T20" s="42">
        <v>135</v>
      </c>
      <c r="U20" s="42">
        <v>15</v>
      </c>
      <c r="V20" s="42">
        <v>15</v>
      </c>
      <c r="W20" s="42">
        <v>30</v>
      </c>
      <c r="X20" s="42">
        <v>6.666666666666667</v>
      </c>
      <c r="Y20" s="42">
        <v>7</v>
      </c>
      <c r="Z20" s="42">
        <v>0.33333333333333331</v>
      </c>
      <c r="AA20" s="42">
        <v>0.66666666666666663</v>
      </c>
      <c r="AB20" s="42">
        <v>0.14814814814814814</v>
      </c>
      <c r="AC20" s="42">
        <v>0.15555555555555553</v>
      </c>
      <c r="AD20" s="40" t="s">
        <v>15</v>
      </c>
      <c r="AE20" s="40" t="s">
        <v>325</v>
      </c>
      <c r="AF20" s="42">
        <v>0.15555555555555553</v>
      </c>
      <c r="AG20" s="42">
        <v>1</v>
      </c>
      <c r="AH20" s="42" t="e">
        <f>SUMIFS('[4]Raw Inventory'!D:D,'[4]Raw Inventory'!C:C,"DUARTE",'[4]Raw Inventory'!B:B,A20)</f>
        <v>#VALUE!</v>
      </c>
      <c r="AI20" s="42"/>
      <c r="AJ20" s="42">
        <f t="shared" si="0"/>
        <v>0</v>
      </c>
      <c r="AK20" s="40" t="str">
        <f>IFERROR(IF((Q20+IF(AI20="",0,AI3))&lt;=0,"Stockout",IF(AJ20="","",IF(F20="Class A",IF(AJ20&lt;=7,"Critical",IF(AJ20&lt;=15,"Low",IF(AJ20&lt;=30,"Reorder",IF(AJ20&lt;=45,"Optimal","Overstock")))),IF(F20="Class B",IF(AJ20&lt;=10,"Critical",IF(AJ20&lt;=20,"Low",IF(AJ20&lt;=45,"Reorder",IF(AJ20&lt;=60,"Optimal","Overstock")))),IF(F20="Class C",IF(AJ20&lt;=15,"Critical",IF(AJ20&lt;=30,"Low",IF(AJ20&lt;=60,"Reorder",IF(AJ20&lt;=90,"Optimal","Overstock")))),""))))),"")</f>
        <v>Stockout</v>
      </c>
      <c r="AL20" s="42"/>
      <c r="AM20" s="39"/>
      <c r="AN20" s="39"/>
      <c r="AO20" s="39"/>
      <c r="AP20" s="39"/>
      <c r="AQ20" s="39"/>
      <c r="AR20" s="39"/>
      <c r="AS20" s="39"/>
      <c r="AT20" s="39"/>
      <c r="AU20" s="39"/>
      <c r="AV20" s="39"/>
    </row>
    <row r="21" spans="1:48">
      <c r="A21" s="39" t="s">
        <v>26</v>
      </c>
      <c r="B21" s="39" t="s">
        <v>27</v>
      </c>
      <c r="C21" s="39" t="s">
        <v>1</v>
      </c>
      <c r="D21" s="40" t="s">
        <v>235</v>
      </c>
      <c r="E21" s="40">
        <v>9</v>
      </c>
      <c r="F21" s="40" t="s">
        <v>2</v>
      </c>
      <c r="G21" s="39" t="s">
        <v>324</v>
      </c>
      <c r="H21" s="41">
        <v>123700</v>
      </c>
      <c r="I21" s="42">
        <v>5</v>
      </c>
      <c r="J21" s="42">
        <v>2</v>
      </c>
      <c r="K21" s="42">
        <v>1</v>
      </c>
      <c r="L21" s="42">
        <v>8</v>
      </c>
      <c r="M21" s="42">
        <v>2.6666666666666665</v>
      </c>
      <c r="N21" s="41">
        <v>989600</v>
      </c>
      <c r="O21" s="41">
        <v>329866.66666666663</v>
      </c>
      <c r="P21" s="42">
        <v>8.8888888888888878E-2</v>
      </c>
      <c r="Q21" s="42">
        <v>4</v>
      </c>
      <c r="R21" s="41">
        <v>494800</v>
      </c>
      <c r="S21" s="42">
        <v>45.000000000000007</v>
      </c>
      <c r="T21" s="42">
        <v>61.38248847926269</v>
      </c>
      <c r="U21" s="42">
        <v>15</v>
      </c>
      <c r="V21" s="42">
        <v>15</v>
      </c>
      <c r="W21" s="42">
        <v>30</v>
      </c>
      <c r="X21" s="42">
        <v>5.666666666666667</v>
      </c>
      <c r="Y21" s="42">
        <v>7</v>
      </c>
      <c r="Z21" s="42">
        <v>1.3333333333333333</v>
      </c>
      <c r="AA21" s="42">
        <v>2.6666666666666665</v>
      </c>
      <c r="AB21" s="42">
        <v>0.50370370370370365</v>
      </c>
      <c r="AC21" s="42">
        <v>0.62222222222222212</v>
      </c>
      <c r="AD21" s="40" t="s">
        <v>164</v>
      </c>
      <c r="AE21" s="40" t="s">
        <v>325</v>
      </c>
      <c r="AF21" s="42">
        <v>-3.3777777777777778</v>
      </c>
      <c r="AG21" s="42">
        <v>18</v>
      </c>
      <c r="AH21" s="42" t="e">
        <f>SUMIFS('[4]Raw Inventory'!D:D,'[4]Raw Inventory'!C:C,"DUARTE",'[4]Raw Inventory'!B:B,A21)</f>
        <v>#VALUE!</v>
      </c>
      <c r="AI21" s="42"/>
      <c r="AJ21" s="42">
        <f t="shared" si="0"/>
        <v>45.000000000000007</v>
      </c>
      <c r="AK21" s="40" t="str">
        <f>IFERROR(IF((Q21+IF(AI21="",0,AI3))&lt;=0,"Stockout",IF(AJ21="","",IF(F21="Class A",IF(AJ21&lt;=7,"Critical",IF(AJ21&lt;=15,"Low",IF(AJ21&lt;=30,"Reorder",IF(AJ21&lt;=45,"Optimal","Overstock")))),IF(F21="Class B",IF(AJ21&lt;=10,"Critical",IF(AJ21&lt;=20,"Low",IF(AJ21&lt;=45,"Reorder",IF(AJ21&lt;=60,"Optimal","Overstock")))),IF(F21="Class C",IF(AJ21&lt;=15,"Critical",IF(AJ21&lt;=30,"Low",IF(AJ21&lt;=60,"Reorder",IF(AJ21&lt;=90,"Optimal","Overstock")))),""))))),"")</f>
        <v>Reorder</v>
      </c>
      <c r="AL21" s="42"/>
      <c r="AM21" s="39"/>
      <c r="AN21" s="39"/>
      <c r="AO21" s="39"/>
      <c r="AP21" s="39"/>
      <c r="AQ21" s="39"/>
      <c r="AR21" s="39"/>
      <c r="AS21" s="39"/>
      <c r="AT21" s="39"/>
      <c r="AU21" s="39"/>
      <c r="AV21" s="39"/>
    </row>
    <row r="22" spans="1:48">
      <c r="A22" s="39" t="s">
        <v>62</v>
      </c>
      <c r="B22" s="39" t="s">
        <v>11</v>
      </c>
      <c r="C22" s="39" t="s">
        <v>1</v>
      </c>
      <c r="D22" s="40" t="s">
        <v>245</v>
      </c>
      <c r="E22" s="40">
        <v>19</v>
      </c>
      <c r="F22" s="40" t="s">
        <v>3</v>
      </c>
      <c r="G22" s="39" t="s">
        <v>327</v>
      </c>
      <c r="H22" s="41">
        <v>123310</v>
      </c>
      <c r="I22" s="42">
        <v>0</v>
      </c>
      <c r="J22" s="42">
        <v>1</v>
      </c>
      <c r="K22" s="42">
        <v>0</v>
      </c>
      <c r="L22" s="42">
        <v>1</v>
      </c>
      <c r="M22" s="42">
        <v>0.33333333333333331</v>
      </c>
      <c r="N22" s="41">
        <v>123310</v>
      </c>
      <c r="O22" s="41">
        <v>41103.333333333328</v>
      </c>
      <c r="P22" s="42">
        <v>1.111111111111111E-2</v>
      </c>
      <c r="Q22" s="42">
        <v>1</v>
      </c>
      <c r="R22" s="41">
        <v>123310</v>
      </c>
      <c r="S22" s="42">
        <v>90.000000000000014</v>
      </c>
      <c r="T22" s="42">
        <v>150</v>
      </c>
      <c r="U22" s="42">
        <v>15</v>
      </c>
      <c r="V22" s="42">
        <v>15</v>
      </c>
      <c r="W22" s="42">
        <v>30</v>
      </c>
      <c r="X22" s="42">
        <v>6.833333333333333</v>
      </c>
      <c r="Y22" s="42">
        <v>7</v>
      </c>
      <c r="Z22" s="42">
        <v>0.16666666666666666</v>
      </c>
      <c r="AA22" s="42">
        <v>0.33333333333333331</v>
      </c>
      <c r="AB22" s="42">
        <v>7.5925925925925911E-2</v>
      </c>
      <c r="AC22" s="42">
        <v>7.7777777777777765E-2</v>
      </c>
      <c r="AD22" s="40" t="s">
        <v>321</v>
      </c>
      <c r="AE22" s="40" t="s">
        <v>325</v>
      </c>
      <c r="AF22" s="42">
        <v>-0.92222222222222228</v>
      </c>
      <c r="AG22" s="42">
        <v>0</v>
      </c>
      <c r="AH22" s="42" t="e">
        <f>SUMIFS('[4]Raw Inventory'!D:D,'[4]Raw Inventory'!C:C,"DUARTE",'[4]Raw Inventory'!B:B,A22)</f>
        <v>#VALUE!</v>
      </c>
      <c r="AI22" s="42"/>
      <c r="AJ22" s="42">
        <f t="shared" si="0"/>
        <v>90.000000000000014</v>
      </c>
      <c r="AK22" s="40" t="str">
        <f>IFERROR(IF((Q22+IF(AI22="",0,AI3))&lt;=0,"Stockout",IF(AJ22="","",IF(F22="Class A",IF(AJ22&lt;=7,"Critical",IF(AJ22&lt;=15,"Low",IF(AJ22&lt;=30,"Reorder",IF(AJ22&lt;=45,"Optimal","Overstock")))),IF(F22="Class B",IF(AJ22&lt;=10,"Critical",IF(AJ22&lt;=20,"Low",IF(AJ22&lt;=45,"Reorder",IF(AJ22&lt;=60,"Optimal","Overstock")))),IF(F22="Class C",IF(AJ22&lt;=15,"Critical",IF(AJ22&lt;=30,"Low",IF(AJ22&lt;=60,"Reorder",IF(AJ22&lt;=90,"Optimal","Overstock")))),""))))),"")</f>
        <v>Optimal</v>
      </c>
      <c r="AL22" s="42"/>
      <c r="AM22" s="39"/>
      <c r="AN22" s="39"/>
      <c r="AO22" s="39"/>
      <c r="AP22" s="39"/>
      <c r="AQ22" s="39"/>
      <c r="AR22" s="39"/>
      <c r="AS22" s="39"/>
      <c r="AT22" s="39"/>
      <c r="AU22" s="39"/>
      <c r="AV22" s="39"/>
    </row>
    <row r="23" spans="1:48">
      <c r="A23" s="39" t="s">
        <v>24</v>
      </c>
      <c r="B23" s="39" t="s">
        <v>30</v>
      </c>
      <c r="C23" s="39" t="s">
        <v>1</v>
      </c>
      <c r="D23" s="40" t="s">
        <v>244</v>
      </c>
      <c r="E23" s="40">
        <v>13</v>
      </c>
      <c r="F23" s="40" t="s">
        <v>2</v>
      </c>
      <c r="G23" s="39" t="s">
        <v>332</v>
      </c>
      <c r="H23" s="41">
        <v>131626</v>
      </c>
      <c r="I23" s="42">
        <v>1</v>
      </c>
      <c r="J23" s="42">
        <v>1</v>
      </c>
      <c r="K23" s="42">
        <v>2</v>
      </c>
      <c r="L23" s="42">
        <v>4</v>
      </c>
      <c r="M23" s="42">
        <v>1.3333333333333333</v>
      </c>
      <c r="N23" s="41">
        <v>526504</v>
      </c>
      <c r="O23" s="41">
        <v>175501.33333333331</v>
      </c>
      <c r="P23" s="42">
        <v>4.4444444444444439E-2</v>
      </c>
      <c r="Q23" s="42">
        <v>5</v>
      </c>
      <c r="R23" s="41">
        <v>658130</v>
      </c>
      <c r="S23" s="42">
        <v>112.50000000000001</v>
      </c>
      <c r="T23" s="42">
        <v>39.408284023668635</v>
      </c>
      <c r="U23" s="42">
        <v>15</v>
      </c>
      <c r="V23" s="42">
        <v>15</v>
      </c>
      <c r="W23" s="42">
        <v>30</v>
      </c>
      <c r="X23" s="42">
        <v>6.333333333333333</v>
      </c>
      <c r="Y23" s="42">
        <v>7</v>
      </c>
      <c r="Z23" s="42">
        <v>0.66666666666666663</v>
      </c>
      <c r="AA23" s="42">
        <v>1.3333333333333333</v>
      </c>
      <c r="AB23" s="42">
        <v>0.28148148148148144</v>
      </c>
      <c r="AC23" s="42">
        <v>0.31111111111111106</v>
      </c>
      <c r="AD23" s="40" t="s">
        <v>325</v>
      </c>
      <c r="AE23" s="40" t="s">
        <v>164</v>
      </c>
      <c r="AF23" s="42">
        <v>-4.6888888888888891</v>
      </c>
      <c r="AG23" s="42">
        <v>5</v>
      </c>
      <c r="AH23" s="42" t="e">
        <f>SUMIFS('[4]Raw Inventory'!D:D,'[4]Raw Inventory'!C:C,"DUARTE",'[4]Raw Inventory'!B:B,A23)</f>
        <v>#VALUE!</v>
      </c>
      <c r="AI23" s="42"/>
      <c r="AJ23" s="42">
        <f t="shared" si="0"/>
        <v>112.50000000000001</v>
      </c>
      <c r="AK23" s="40" t="str">
        <f>IFERROR(IF((Q23+IF(AI23="",0,AI3))&lt;=0,"Stockout",IF(AJ23="","",IF(F23="Class A",IF(AJ23&lt;=7,"Critical",IF(AJ23&lt;=15,"Low",IF(AJ23&lt;=30,"Reorder",IF(AJ23&lt;=45,"Optimal","Overstock")))),IF(F23="Class B",IF(AJ23&lt;=10,"Critical",IF(AJ23&lt;=20,"Low",IF(AJ23&lt;=45,"Reorder",IF(AJ23&lt;=60,"Optimal","Overstock")))),IF(F23="Class C",IF(AJ23&lt;=15,"Critical",IF(AJ23&lt;=30,"Low",IF(AJ23&lt;=60,"Reorder",IF(AJ23&lt;=90,"Optimal","Overstock")))),""))))),"")</f>
        <v>Overstock</v>
      </c>
      <c r="AL23" s="42"/>
      <c r="AM23" s="39"/>
      <c r="AN23" s="39"/>
      <c r="AO23" s="39"/>
      <c r="AP23" s="39"/>
      <c r="AQ23" s="39"/>
      <c r="AR23" s="39"/>
      <c r="AS23" s="39"/>
      <c r="AT23" s="39"/>
      <c r="AU23" s="39"/>
      <c r="AV23" s="39"/>
    </row>
    <row r="24" spans="1:48">
      <c r="A24" s="39" t="s">
        <v>39</v>
      </c>
      <c r="B24" s="39" t="s">
        <v>27</v>
      </c>
      <c r="C24" s="39" t="s">
        <v>1</v>
      </c>
      <c r="D24" s="40" t="s">
        <v>255</v>
      </c>
      <c r="E24" s="40">
        <v>22</v>
      </c>
      <c r="F24" s="40" t="s">
        <v>3</v>
      </c>
      <c r="G24" s="39" t="s">
        <v>327</v>
      </c>
      <c r="H24" s="41">
        <v>72434</v>
      </c>
      <c r="I24" s="42">
        <v>0</v>
      </c>
      <c r="J24" s="42">
        <v>0</v>
      </c>
      <c r="K24" s="42">
        <v>2</v>
      </c>
      <c r="L24" s="42">
        <v>2</v>
      </c>
      <c r="M24" s="42">
        <v>0.66666666666666663</v>
      </c>
      <c r="N24" s="41">
        <v>144868</v>
      </c>
      <c r="O24" s="41">
        <v>48289.333333333328</v>
      </c>
      <c r="P24" s="42">
        <v>2.222222222222222E-2</v>
      </c>
      <c r="Q24" s="42">
        <v>1</v>
      </c>
      <c r="R24" s="41">
        <v>72434</v>
      </c>
      <c r="S24" s="42">
        <v>45.000000000000007</v>
      </c>
      <c r="T24" s="42">
        <v>56.92307692307692</v>
      </c>
      <c r="U24" s="42">
        <v>15</v>
      </c>
      <c r="V24" s="42">
        <v>15</v>
      </c>
      <c r="W24" s="42">
        <v>30</v>
      </c>
      <c r="X24" s="42">
        <v>6.666666666666667</v>
      </c>
      <c r="Y24" s="42">
        <v>7</v>
      </c>
      <c r="Z24" s="42">
        <v>0.33333333333333331</v>
      </c>
      <c r="AA24" s="42">
        <v>0.66666666666666663</v>
      </c>
      <c r="AB24" s="42">
        <v>0.14814814814814814</v>
      </c>
      <c r="AC24" s="42">
        <v>0.15555555555555553</v>
      </c>
      <c r="AD24" s="40" t="s">
        <v>164</v>
      </c>
      <c r="AE24" s="40" t="s">
        <v>321</v>
      </c>
      <c r="AF24" s="42">
        <v>-0.84444444444444444</v>
      </c>
      <c r="AG24" s="42">
        <v>36</v>
      </c>
      <c r="AH24" s="42" t="e">
        <f>SUMIFS('[4]Raw Inventory'!D:D,'[4]Raw Inventory'!C:C,"DUARTE",'[4]Raw Inventory'!B:B,A24)</f>
        <v>#VALUE!</v>
      </c>
      <c r="AI24" s="42"/>
      <c r="AJ24" s="42">
        <f t="shared" si="0"/>
        <v>45.000000000000007</v>
      </c>
      <c r="AK24" s="40" t="str">
        <f>IFERROR(IF((Q24+IF(AI24="",0,AI3))&lt;=0,"Stockout",IF(AJ24="","",IF(F24="Class A",IF(AJ24&lt;=7,"Critical",IF(AJ24&lt;=15,"Low",IF(AJ24&lt;=30,"Reorder",IF(AJ24&lt;=45,"Optimal","Overstock")))),IF(F24="Class B",IF(AJ24&lt;=10,"Critical",IF(AJ24&lt;=20,"Low",IF(AJ24&lt;=45,"Reorder",IF(AJ24&lt;=60,"Optimal","Overstock")))),IF(F24="Class C",IF(AJ24&lt;=15,"Critical",IF(AJ24&lt;=30,"Low",IF(AJ24&lt;=60,"Reorder",IF(AJ24&lt;=90,"Optimal","Overstock")))),""))))),"")</f>
        <v>Reorder</v>
      </c>
      <c r="AL24" s="42"/>
      <c r="AM24" s="39"/>
      <c r="AN24" s="39"/>
      <c r="AO24" s="39"/>
      <c r="AP24" s="39"/>
      <c r="AQ24" s="39"/>
      <c r="AR24" s="39"/>
      <c r="AS24" s="39"/>
      <c r="AT24" s="39"/>
      <c r="AU24" s="39"/>
      <c r="AV24" s="39"/>
    </row>
    <row r="25" spans="1:48">
      <c r="A25" s="39" t="s">
        <v>52</v>
      </c>
      <c r="B25" s="39" t="s">
        <v>131</v>
      </c>
      <c r="C25" s="39" t="s">
        <v>128</v>
      </c>
      <c r="D25" s="40" t="s">
        <v>251</v>
      </c>
      <c r="E25" s="40">
        <v>21</v>
      </c>
      <c r="F25" s="40" t="s">
        <v>3</v>
      </c>
      <c r="G25" s="39" t="s">
        <v>335</v>
      </c>
      <c r="H25" s="41">
        <v>85446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1">
        <v>0</v>
      </c>
      <c r="O25" s="41">
        <v>0</v>
      </c>
      <c r="P25" s="42">
        <v>0</v>
      </c>
      <c r="Q25" s="42">
        <v>1</v>
      </c>
      <c r="R25" s="41">
        <v>85446</v>
      </c>
      <c r="S25" s="42">
        <v>0</v>
      </c>
      <c r="T25" s="42">
        <v>92.72727272727272</v>
      </c>
      <c r="U25" s="42">
        <v>15</v>
      </c>
      <c r="V25" s="42">
        <v>15</v>
      </c>
      <c r="W25" s="42">
        <v>30</v>
      </c>
      <c r="X25" s="42">
        <v>30</v>
      </c>
      <c r="Y25" s="42">
        <v>30</v>
      </c>
      <c r="Z25" s="42">
        <v>0</v>
      </c>
      <c r="AA25" s="42">
        <v>0</v>
      </c>
      <c r="AB25" s="42">
        <v>0</v>
      </c>
      <c r="AC25" s="42">
        <v>0</v>
      </c>
      <c r="AD25" s="40" t="s">
        <v>319</v>
      </c>
      <c r="AE25" s="40" t="s">
        <v>325</v>
      </c>
      <c r="AF25" s="42">
        <v>-1</v>
      </c>
      <c r="AG25" s="42">
        <v>0</v>
      </c>
      <c r="AH25" s="42" t="e">
        <f>SUMIFS('[4]Raw Inventory'!D:D,'[4]Raw Inventory'!C:C,"DUARTE",'[4]Raw Inventory'!B:B,A25)</f>
        <v>#VALUE!</v>
      </c>
      <c r="AI25" s="42"/>
      <c r="AJ25" s="42">
        <f t="shared" si="0"/>
        <v>0</v>
      </c>
      <c r="AK25" s="40" t="str">
        <f>IFERROR(IF((Q25+IF(AI25="",0,AI3))&lt;=0,"Stockout",IF(AJ25="","",IF(F25="Class A",IF(AJ25&lt;=7,"Critical",IF(AJ25&lt;=15,"Low",IF(AJ25&lt;=30,"Reorder",IF(AJ25&lt;=45,"Optimal","Overstock")))),IF(F25="Class B",IF(AJ25&lt;=10,"Critical",IF(AJ25&lt;=20,"Low",IF(AJ25&lt;=45,"Reorder",IF(AJ25&lt;=60,"Optimal","Overstock")))),IF(F25="Class C",IF(AJ25&lt;=15,"Critical",IF(AJ25&lt;=30,"Low",IF(AJ25&lt;=60,"Reorder",IF(AJ25&lt;=90,"Optimal","Overstock")))),""))))),"")</f>
        <v>Critical</v>
      </c>
      <c r="AL25" s="42"/>
      <c r="AM25" s="39"/>
      <c r="AN25" s="39"/>
      <c r="AO25" s="39"/>
      <c r="AP25" s="39"/>
      <c r="AQ25" s="39"/>
      <c r="AR25" s="39"/>
      <c r="AS25" s="39"/>
      <c r="AT25" s="39"/>
      <c r="AU25" s="39"/>
      <c r="AV25" s="39"/>
    </row>
    <row r="26" spans="1:48">
      <c r="A26" s="39" t="s">
        <v>47</v>
      </c>
      <c r="B26" s="39" t="s">
        <v>96</v>
      </c>
      <c r="C26" s="39" t="s">
        <v>90</v>
      </c>
      <c r="D26" s="40" t="s">
        <v>236</v>
      </c>
      <c r="E26" s="40">
        <v>7</v>
      </c>
      <c r="F26" s="40" t="s">
        <v>3</v>
      </c>
      <c r="G26" s="39" t="s">
        <v>335</v>
      </c>
      <c r="H26" s="41">
        <v>76167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1">
        <v>0</v>
      </c>
      <c r="O26" s="41">
        <v>0</v>
      </c>
      <c r="P26" s="42">
        <v>0</v>
      </c>
      <c r="Q26" s="42">
        <v>1</v>
      </c>
      <c r="R26" s="41">
        <v>76167</v>
      </c>
      <c r="S26" s="42">
        <v>0</v>
      </c>
      <c r="T26" s="42">
        <v>71.379310344827587</v>
      </c>
      <c r="U26" s="42">
        <v>15</v>
      </c>
      <c r="V26" s="42">
        <v>15</v>
      </c>
      <c r="W26" s="42">
        <v>30</v>
      </c>
      <c r="X26" s="42">
        <v>30</v>
      </c>
      <c r="Y26" s="42">
        <v>30</v>
      </c>
      <c r="Z26" s="42">
        <v>0</v>
      </c>
      <c r="AA26" s="42">
        <v>0</v>
      </c>
      <c r="AB26" s="42">
        <v>0</v>
      </c>
      <c r="AC26" s="42">
        <v>0</v>
      </c>
      <c r="AD26" s="40" t="s">
        <v>319</v>
      </c>
      <c r="AE26" s="40" t="s">
        <v>321</v>
      </c>
      <c r="AF26" s="42">
        <v>-1</v>
      </c>
      <c r="AG26" s="42">
        <v>1</v>
      </c>
      <c r="AH26" s="42" t="e">
        <f>SUMIFS('[4]Raw Inventory'!D:D,'[4]Raw Inventory'!C:C,"DUARTE",'[4]Raw Inventory'!B:B,A26)</f>
        <v>#VALUE!</v>
      </c>
      <c r="AI26" s="42"/>
      <c r="AJ26" s="42">
        <f t="shared" si="0"/>
        <v>0</v>
      </c>
      <c r="AK26" s="40" t="str">
        <f>IFERROR(IF((Q26+IF(AI26="",0,AI3))&lt;=0,"Stockout",IF(AJ26="","",IF(F26="Class A",IF(AJ26&lt;=7,"Critical",IF(AJ26&lt;=15,"Low",IF(AJ26&lt;=30,"Reorder",IF(AJ26&lt;=45,"Optimal","Overstock")))),IF(F26="Class B",IF(AJ26&lt;=10,"Critical",IF(AJ26&lt;=20,"Low",IF(AJ26&lt;=45,"Reorder",IF(AJ26&lt;=60,"Optimal","Overstock")))),IF(F26="Class C",IF(AJ26&lt;=15,"Critical",IF(AJ26&lt;=30,"Low",IF(AJ26&lt;=60,"Reorder",IF(AJ26&lt;=90,"Optimal","Overstock")))),""))))),"")</f>
        <v>Critical</v>
      </c>
      <c r="AL26" s="42"/>
      <c r="AM26" s="39"/>
      <c r="AN26" s="39"/>
      <c r="AO26" s="39"/>
      <c r="AP26" s="39"/>
      <c r="AQ26" s="39"/>
      <c r="AR26" s="39"/>
      <c r="AS26" s="39"/>
      <c r="AT26" s="39"/>
      <c r="AU26" s="39"/>
      <c r="AV26" s="39"/>
    </row>
    <row r="27" spans="1:48">
      <c r="A27" s="39" t="s">
        <v>35</v>
      </c>
      <c r="B27" s="39" t="s">
        <v>111</v>
      </c>
      <c r="C27" s="39" t="s">
        <v>109</v>
      </c>
      <c r="D27" s="40" t="s">
        <v>236</v>
      </c>
      <c r="E27" s="40">
        <v>28</v>
      </c>
      <c r="F27" s="40" t="s">
        <v>3</v>
      </c>
      <c r="G27" s="39" t="s">
        <v>327</v>
      </c>
      <c r="H27" s="41">
        <v>57990</v>
      </c>
      <c r="I27" s="42">
        <v>0</v>
      </c>
      <c r="J27" s="42">
        <v>1</v>
      </c>
      <c r="K27" s="42">
        <v>0</v>
      </c>
      <c r="L27" s="42">
        <v>1</v>
      </c>
      <c r="M27" s="42">
        <v>0.33333333333333331</v>
      </c>
      <c r="N27" s="41">
        <v>57990</v>
      </c>
      <c r="O27" s="41">
        <v>19330</v>
      </c>
      <c r="P27" s="42">
        <v>1.111111111111111E-2</v>
      </c>
      <c r="Q27" s="42"/>
      <c r="R27" s="41">
        <v>0</v>
      </c>
      <c r="S27" s="42">
        <v>0</v>
      </c>
      <c r="T27" s="42">
        <v>66.705882352941174</v>
      </c>
      <c r="U27" s="42">
        <v>15</v>
      </c>
      <c r="V27" s="42">
        <v>15</v>
      </c>
      <c r="W27" s="42">
        <v>30</v>
      </c>
      <c r="X27" s="42">
        <v>29.833333333333332</v>
      </c>
      <c r="Y27" s="42">
        <v>30</v>
      </c>
      <c r="Z27" s="42">
        <v>0.16666666666666666</v>
      </c>
      <c r="AA27" s="42">
        <v>0.33333333333333331</v>
      </c>
      <c r="AB27" s="42">
        <v>0.33148148148148143</v>
      </c>
      <c r="AC27" s="42">
        <v>0.33333333333333331</v>
      </c>
      <c r="AD27" s="40" t="s">
        <v>15</v>
      </c>
      <c r="AE27" s="40" t="s">
        <v>325</v>
      </c>
      <c r="AF27" s="42">
        <v>0.33333333333333331</v>
      </c>
      <c r="AG27" s="42">
        <v>22</v>
      </c>
      <c r="AH27" s="42" t="e">
        <f>SUMIFS('[4]Raw Inventory'!D:D,'[4]Raw Inventory'!C:C,"DUARTE",'[4]Raw Inventory'!B:B,A27)</f>
        <v>#VALUE!</v>
      </c>
      <c r="AI27" s="42"/>
      <c r="AJ27" s="42">
        <f t="shared" si="0"/>
        <v>0</v>
      </c>
      <c r="AK27" s="40" t="str">
        <f>IFERROR(IF((Q27+IF(AI27="",0,AI3))&lt;=0,"Stockout",IF(AJ27="","",IF(F27="Class A",IF(AJ27&lt;=7,"Critical",IF(AJ27&lt;=15,"Low",IF(AJ27&lt;=30,"Reorder",IF(AJ27&lt;=45,"Optimal","Overstock")))),IF(F27="Class B",IF(AJ27&lt;=10,"Critical",IF(AJ27&lt;=20,"Low",IF(AJ27&lt;=45,"Reorder",IF(AJ27&lt;=60,"Optimal","Overstock")))),IF(F27="Class C",IF(AJ27&lt;=15,"Critical",IF(AJ27&lt;=30,"Low",IF(AJ27&lt;=60,"Reorder",IF(AJ27&lt;=90,"Optimal","Overstock")))),""))))),"")</f>
        <v>Stockout</v>
      </c>
      <c r="AL27" s="42"/>
      <c r="AM27" s="39"/>
      <c r="AN27" s="39"/>
      <c r="AO27" s="39"/>
      <c r="AP27" s="39"/>
      <c r="AQ27" s="39"/>
      <c r="AR27" s="39"/>
      <c r="AS27" s="39"/>
      <c r="AT27" s="39"/>
      <c r="AU27" s="39"/>
      <c r="AV27" s="39"/>
    </row>
    <row r="28" spans="1:48">
      <c r="A28" s="39" t="s">
        <v>20</v>
      </c>
      <c r="B28" s="39" t="s">
        <v>114</v>
      </c>
      <c r="C28" s="39" t="s">
        <v>109</v>
      </c>
      <c r="D28" s="40" t="s">
        <v>235</v>
      </c>
      <c r="E28" s="40">
        <v>7</v>
      </c>
      <c r="F28" s="40" t="s">
        <v>2</v>
      </c>
      <c r="G28" s="39" t="s">
        <v>327</v>
      </c>
      <c r="H28" s="41">
        <v>69950</v>
      </c>
      <c r="I28" s="42">
        <v>4</v>
      </c>
      <c r="J28" s="42">
        <v>3</v>
      </c>
      <c r="K28" s="42">
        <v>3</v>
      </c>
      <c r="L28" s="42">
        <v>10</v>
      </c>
      <c r="M28" s="42">
        <v>3.3333333333333335</v>
      </c>
      <c r="N28" s="41">
        <v>699500</v>
      </c>
      <c r="O28" s="41">
        <v>233166.66666666669</v>
      </c>
      <c r="P28" s="42">
        <v>0.11111111111111112</v>
      </c>
      <c r="Q28" s="42">
        <v>8</v>
      </c>
      <c r="R28" s="41">
        <v>559600</v>
      </c>
      <c r="S28" s="42">
        <v>72</v>
      </c>
      <c r="T28" s="42">
        <v>60.572207084468673</v>
      </c>
      <c r="U28" s="42">
        <v>15</v>
      </c>
      <c r="V28" s="42">
        <v>15</v>
      </c>
      <c r="W28" s="42">
        <v>30</v>
      </c>
      <c r="X28" s="42">
        <v>28.333333333333332</v>
      </c>
      <c r="Y28" s="42">
        <v>30</v>
      </c>
      <c r="Z28" s="42">
        <v>1.6666666666666667</v>
      </c>
      <c r="AA28" s="42">
        <v>3.3333333333333335</v>
      </c>
      <c r="AB28" s="42">
        <v>3.1481481481481484</v>
      </c>
      <c r="AC28" s="42">
        <v>3.3333333333333335</v>
      </c>
      <c r="AD28" s="40" t="s">
        <v>325</v>
      </c>
      <c r="AE28" s="40" t="s">
        <v>325</v>
      </c>
      <c r="AF28" s="42">
        <v>-4.6666666666666661</v>
      </c>
      <c r="AG28" s="42">
        <v>55</v>
      </c>
      <c r="AH28" s="42" t="e">
        <f>SUMIFS('[4]Raw Inventory'!D:D,'[4]Raw Inventory'!C:C,"DUARTE",'[4]Raw Inventory'!B:B,A28)</f>
        <v>#VALUE!</v>
      </c>
      <c r="AI28" s="42"/>
      <c r="AJ28" s="42">
        <f t="shared" si="0"/>
        <v>72</v>
      </c>
      <c r="AK28" s="40" t="str">
        <f>IFERROR(IF((Q28+IF(AI28="",0,AI3))&lt;=0,"Stockout",IF(AJ28="","",IF(F28="Class A",IF(AJ28&lt;=7,"Critical",IF(AJ28&lt;=15,"Low",IF(AJ28&lt;=30,"Reorder",IF(AJ28&lt;=45,"Optimal","Overstock")))),IF(F28="Class B",IF(AJ28&lt;=10,"Critical",IF(AJ28&lt;=20,"Low",IF(AJ28&lt;=45,"Reorder",IF(AJ28&lt;=60,"Optimal","Overstock")))),IF(F28="Class C",IF(AJ28&lt;=15,"Critical",IF(AJ28&lt;=30,"Low",IF(AJ28&lt;=60,"Reorder",IF(AJ28&lt;=90,"Optimal","Overstock")))),""))))),"")</f>
        <v>Overstock</v>
      </c>
      <c r="AL28" s="42"/>
      <c r="AM28" s="39"/>
      <c r="AN28" s="39"/>
      <c r="AO28" s="39"/>
      <c r="AP28" s="39"/>
      <c r="AQ28" s="39"/>
      <c r="AR28" s="39"/>
      <c r="AS28" s="39"/>
      <c r="AT28" s="39"/>
      <c r="AU28" s="39"/>
      <c r="AV28" s="39"/>
    </row>
    <row r="29" spans="1:48">
      <c r="A29" s="39" t="s">
        <v>55</v>
      </c>
      <c r="B29" s="39" t="s">
        <v>30</v>
      </c>
      <c r="C29" s="39" t="s">
        <v>1</v>
      </c>
      <c r="D29" s="40" t="s">
        <v>271</v>
      </c>
      <c r="E29" s="40">
        <v>35</v>
      </c>
      <c r="F29" s="40" t="s">
        <v>3</v>
      </c>
      <c r="G29" s="39" t="s">
        <v>327</v>
      </c>
      <c r="H29" s="41">
        <v>284880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1">
        <v>0</v>
      </c>
      <c r="O29" s="41">
        <v>0</v>
      </c>
      <c r="P29" s="42">
        <v>0</v>
      </c>
      <c r="Q29" s="42">
        <v>1</v>
      </c>
      <c r="R29" s="41">
        <v>284880</v>
      </c>
      <c r="S29" s="42">
        <v>0</v>
      </c>
      <c r="T29" s="42">
        <v>720</v>
      </c>
      <c r="U29" s="42">
        <v>15</v>
      </c>
      <c r="V29" s="42">
        <v>15</v>
      </c>
      <c r="W29" s="42">
        <v>30</v>
      </c>
      <c r="X29" s="42">
        <v>7</v>
      </c>
      <c r="Y29" s="42">
        <v>7</v>
      </c>
      <c r="Z29" s="42">
        <v>0</v>
      </c>
      <c r="AA29" s="42">
        <v>0</v>
      </c>
      <c r="AB29" s="42">
        <v>0</v>
      </c>
      <c r="AC29" s="42">
        <v>0</v>
      </c>
      <c r="AD29" s="40" t="s">
        <v>319</v>
      </c>
      <c r="AE29" s="40" t="s">
        <v>325</v>
      </c>
      <c r="AF29" s="42">
        <v>-1</v>
      </c>
      <c r="AG29" s="42">
        <v>0</v>
      </c>
      <c r="AH29" s="42" t="e">
        <f>SUMIFS('[4]Raw Inventory'!D:D,'[4]Raw Inventory'!C:C,"DUARTE",'[4]Raw Inventory'!B:B,A29)</f>
        <v>#VALUE!</v>
      </c>
      <c r="AI29" s="42"/>
      <c r="AJ29" s="42">
        <f t="shared" si="0"/>
        <v>0</v>
      </c>
      <c r="AK29" s="40" t="str">
        <f>IFERROR(IF((Q29+IF(AI29="",0,AI3))&lt;=0,"Stockout",IF(AJ29="","",IF(F29="Class A",IF(AJ29&lt;=7,"Critical",IF(AJ29&lt;=15,"Low",IF(AJ29&lt;=30,"Reorder",IF(AJ29&lt;=45,"Optimal","Overstock")))),IF(F29="Class B",IF(AJ29&lt;=10,"Critical",IF(AJ29&lt;=20,"Low",IF(AJ29&lt;=45,"Reorder",IF(AJ29&lt;=60,"Optimal","Overstock")))),IF(F29="Class C",IF(AJ29&lt;=15,"Critical",IF(AJ29&lt;=30,"Low",IF(AJ29&lt;=60,"Reorder",IF(AJ29&lt;=90,"Optimal","Overstock")))),""))))),"")</f>
        <v>Critical</v>
      </c>
      <c r="AL29" s="42"/>
      <c r="AM29" s="39"/>
      <c r="AN29" s="39"/>
      <c r="AO29" s="39"/>
      <c r="AP29" s="39"/>
      <c r="AQ29" s="39"/>
      <c r="AR29" s="39"/>
      <c r="AS29" s="39"/>
      <c r="AT29" s="39"/>
      <c r="AU29" s="39"/>
      <c r="AV29" s="39"/>
    </row>
    <row r="30" spans="1:48">
      <c r="A30" s="39" t="s">
        <v>99</v>
      </c>
      <c r="B30" s="39" t="s">
        <v>92</v>
      </c>
      <c r="C30" s="39" t="s">
        <v>90</v>
      </c>
      <c r="D30" s="40" t="s">
        <v>264</v>
      </c>
      <c r="E30" s="40">
        <v>19</v>
      </c>
      <c r="F30" s="40" t="s">
        <v>2</v>
      </c>
      <c r="G30" s="39" t="s">
        <v>335</v>
      </c>
      <c r="H30" s="41">
        <v>86397</v>
      </c>
      <c r="I30" s="42">
        <v>0</v>
      </c>
      <c r="J30" s="42">
        <v>0</v>
      </c>
      <c r="K30" s="42">
        <v>1</v>
      </c>
      <c r="L30" s="42">
        <v>1</v>
      </c>
      <c r="M30" s="42">
        <v>0.33333333333333331</v>
      </c>
      <c r="N30" s="41">
        <v>86397</v>
      </c>
      <c r="O30" s="41">
        <v>28799</v>
      </c>
      <c r="P30" s="42">
        <v>1.111111111111111E-2</v>
      </c>
      <c r="Q30" s="42"/>
      <c r="R30" s="41">
        <v>0</v>
      </c>
      <c r="S30" s="42">
        <v>0</v>
      </c>
      <c r="T30" s="42">
        <v>72</v>
      </c>
      <c r="U30" s="42">
        <v>15</v>
      </c>
      <c r="V30" s="42">
        <v>15</v>
      </c>
      <c r="W30" s="42">
        <v>30</v>
      </c>
      <c r="X30" s="42">
        <v>29.833333333333332</v>
      </c>
      <c r="Y30" s="42">
        <v>30</v>
      </c>
      <c r="Z30" s="42">
        <v>0.16666666666666666</v>
      </c>
      <c r="AA30" s="42">
        <v>0.33333333333333331</v>
      </c>
      <c r="AB30" s="42">
        <v>0.33148148148148143</v>
      </c>
      <c r="AC30" s="42">
        <v>0.33333333333333331</v>
      </c>
      <c r="AD30" s="40" t="s">
        <v>15</v>
      </c>
      <c r="AE30" s="40" t="s">
        <v>321</v>
      </c>
      <c r="AF30" s="42">
        <v>0.33333333333333331</v>
      </c>
      <c r="AG30" s="42">
        <v>0</v>
      </c>
      <c r="AH30" s="42" t="e">
        <f>SUMIFS('[4]Raw Inventory'!D:D,'[4]Raw Inventory'!C:C,"DUARTE",'[4]Raw Inventory'!B:B,A30)</f>
        <v>#VALUE!</v>
      </c>
      <c r="AI30" s="42"/>
      <c r="AJ30" s="42">
        <f t="shared" si="0"/>
        <v>0</v>
      </c>
      <c r="AK30" s="40" t="str">
        <f>IFERROR(IF((Q30+IF(AI30="",0,AI3))&lt;=0,"Stockout",IF(AJ30="","",IF(F30="Class A",IF(AJ30&lt;=7,"Critical",IF(AJ30&lt;=15,"Low",IF(AJ30&lt;=30,"Reorder",IF(AJ30&lt;=45,"Optimal","Overstock")))),IF(F30="Class B",IF(AJ30&lt;=10,"Critical",IF(AJ30&lt;=20,"Low",IF(AJ30&lt;=45,"Reorder",IF(AJ30&lt;=60,"Optimal","Overstock")))),IF(F30="Class C",IF(AJ30&lt;=15,"Critical",IF(AJ30&lt;=30,"Low",IF(AJ30&lt;=60,"Reorder",IF(AJ30&lt;=90,"Optimal","Overstock")))),""))))),"")</f>
        <v>Stockout</v>
      </c>
      <c r="AL30" s="42"/>
      <c r="AM30" s="39"/>
      <c r="AN30" s="39"/>
      <c r="AO30" s="39"/>
      <c r="AP30" s="39"/>
      <c r="AQ30" s="39"/>
      <c r="AR30" s="39"/>
      <c r="AS30" s="39"/>
      <c r="AT30" s="39"/>
      <c r="AU30" s="39"/>
      <c r="AV30" s="39"/>
    </row>
    <row r="31" spans="1:48">
      <c r="A31" s="39" t="s">
        <v>46</v>
      </c>
      <c r="B31" s="39" t="s">
        <v>123</v>
      </c>
      <c r="C31" s="39" t="s">
        <v>118</v>
      </c>
      <c r="D31" s="40" t="s">
        <v>225</v>
      </c>
      <c r="E31" s="40">
        <v>24</v>
      </c>
      <c r="F31" s="40" t="s">
        <v>3</v>
      </c>
      <c r="G31" s="39" t="s">
        <v>327</v>
      </c>
      <c r="H31" s="41">
        <v>73630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1">
        <v>0</v>
      </c>
      <c r="O31" s="41">
        <v>0</v>
      </c>
      <c r="P31" s="42">
        <v>0</v>
      </c>
      <c r="Q31" s="42">
        <v>1</v>
      </c>
      <c r="R31" s="41">
        <v>73630</v>
      </c>
      <c r="S31" s="42">
        <v>0</v>
      </c>
      <c r="T31" s="42">
        <v>45</v>
      </c>
      <c r="U31" s="42">
        <v>15</v>
      </c>
      <c r="V31" s="42">
        <v>15</v>
      </c>
      <c r="W31" s="42">
        <v>30</v>
      </c>
      <c r="X31" s="42">
        <v>30</v>
      </c>
      <c r="Y31" s="42">
        <v>30</v>
      </c>
      <c r="Z31" s="42">
        <v>0</v>
      </c>
      <c r="AA31" s="42">
        <v>0</v>
      </c>
      <c r="AB31" s="42">
        <v>0</v>
      </c>
      <c r="AC31" s="42">
        <v>0</v>
      </c>
      <c r="AD31" s="40" t="s">
        <v>319</v>
      </c>
      <c r="AE31" s="40" t="s">
        <v>164</v>
      </c>
      <c r="AF31" s="42">
        <v>-1</v>
      </c>
      <c r="AG31" s="42">
        <v>0</v>
      </c>
      <c r="AH31" s="42" t="e">
        <f>SUMIFS('[4]Raw Inventory'!D:D,'[4]Raw Inventory'!C:C,"DUARTE",'[4]Raw Inventory'!B:B,A31)</f>
        <v>#VALUE!</v>
      </c>
      <c r="AI31" s="42"/>
      <c r="AJ31" s="42">
        <f t="shared" si="0"/>
        <v>0</v>
      </c>
      <c r="AK31" s="40" t="str">
        <f>IFERROR(IF((Q31+IF(AI31="",0,AI3))&lt;=0,"Stockout",IF(AJ31="","",IF(F31="Class A",IF(AJ31&lt;=7,"Critical",IF(AJ31&lt;=15,"Low",IF(AJ31&lt;=30,"Reorder",IF(AJ31&lt;=45,"Optimal","Overstock")))),IF(F31="Class B",IF(AJ31&lt;=10,"Critical",IF(AJ31&lt;=20,"Low",IF(AJ31&lt;=45,"Reorder",IF(AJ31&lt;=60,"Optimal","Overstock")))),IF(F31="Class C",IF(AJ31&lt;=15,"Critical",IF(AJ31&lt;=30,"Low",IF(AJ31&lt;=60,"Reorder",IF(AJ31&lt;=90,"Optimal","Overstock")))),""))))),"")</f>
        <v>Critical</v>
      </c>
      <c r="AL31" s="42"/>
      <c r="AM31" s="39"/>
      <c r="AN31" s="39"/>
      <c r="AO31" s="39"/>
      <c r="AP31" s="39"/>
      <c r="AQ31" s="39"/>
      <c r="AR31" s="39"/>
      <c r="AS31" s="39"/>
      <c r="AT31" s="39"/>
      <c r="AU31" s="39"/>
      <c r="AV31" s="39"/>
    </row>
    <row r="32" spans="1:48">
      <c r="A32" s="39" t="s">
        <v>14</v>
      </c>
      <c r="B32" s="39" t="s">
        <v>122</v>
      </c>
      <c r="C32" s="39" t="s">
        <v>118</v>
      </c>
      <c r="D32" s="40" t="s">
        <v>226</v>
      </c>
      <c r="E32" s="40">
        <v>1</v>
      </c>
      <c r="F32" s="40" t="s">
        <v>0</v>
      </c>
      <c r="G32" s="39" t="s">
        <v>327</v>
      </c>
      <c r="H32" s="41">
        <v>80070</v>
      </c>
      <c r="I32" s="42">
        <v>16</v>
      </c>
      <c r="J32" s="42">
        <v>11</v>
      </c>
      <c r="K32" s="42">
        <v>13</v>
      </c>
      <c r="L32" s="42">
        <v>40</v>
      </c>
      <c r="M32" s="42">
        <v>13.333333333333334</v>
      </c>
      <c r="N32" s="41">
        <v>3202800</v>
      </c>
      <c r="O32" s="41">
        <v>1067600</v>
      </c>
      <c r="P32" s="42">
        <v>0.44444444444444448</v>
      </c>
      <c r="Q32" s="42">
        <v>7</v>
      </c>
      <c r="R32" s="41">
        <v>560490</v>
      </c>
      <c r="S32" s="42">
        <v>15.75</v>
      </c>
      <c r="T32" s="42">
        <v>17.530235518777847</v>
      </c>
      <c r="U32" s="42">
        <v>15</v>
      </c>
      <c r="V32" s="42">
        <v>15</v>
      </c>
      <c r="W32" s="42">
        <v>30</v>
      </c>
      <c r="X32" s="42">
        <v>23.333333333333332</v>
      </c>
      <c r="Y32" s="42">
        <v>30</v>
      </c>
      <c r="Z32" s="42">
        <v>6.666666666666667</v>
      </c>
      <c r="AA32" s="42">
        <v>13.333333333333334</v>
      </c>
      <c r="AB32" s="42">
        <v>10.37037037037037</v>
      </c>
      <c r="AC32" s="42">
        <v>13.333333333333334</v>
      </c>
      <c r="AD32" s="40" t="s">
        <v>164</v>
      </c>
      <c r="AE32" s="40" t="s">
        <v>164</v>
      </c>
      <c r="AF32" s="42">
        <v>6.3333333333333339</v>
      </c>
      <c r="AG32" s="42">
        <v>117</v>
      </c>
      <c r="AH32" s="42" t="e">
        <f>SUMIFS('[4]Raw Inventory'!D:D,'[4]Raw Inventory'!C:C,"DUARTE",'[4]Raw Inventory'!B:B,A32)</f>
        <v>#VALUE!</v>
      </c>
      <c r="AI32" s="42"/>
      <c r="AJ32" s="42">
        <f t="shared" si="0"/>
        <v>15.749999999999998</v>
      </c>
      <c r="AK32" s="40" t="str">
        <f>IFERROR(IF((Q32+IF(AI32="",0,AI3))&lt;=0,"Stockout",IF(AJ32="","",IF(F32="Class A",IF(AJ32&lt;=7,"Critical",IF(AJ32&lt;=15,"Low",IF(AJ32&lt;=30,"Reorder",IF(AJ32&lt;=45,"Optimal","Overstock")))),IF(F32="Class B",IF(AJ32&lt;=10,"Critical",IF(AJ32&lt;=20,"Low",IF(AJ32&lt;=45,"Reorder",IF(AJ32&lt;=60,"Optimal","Overstock")))),IF(F32="Class C",IF(AJ32&lt;=15,"Critical",IF(AJ32&lt;=30,"Low",IF(AJ32&lt;=60,"Reorder",IF(AJ32&lt;=90,"Optimal","Overstock")))),""))))),"")</f>
        <v>Reorder</v>
      </c>
      <c r="AL32" s="42"/>
      <c r="AM32" s="39"/>
      <c r="AN32" s="39"/>
      <c r="AO32" s="39"/>
      <c r="AP32" s="39"/>
      <c r="AQ32" s="39"/>
      <c r="AR32" s="39"/>
      <c r="AS32" s="39"/>
      <c r="AT32" s="39"/>
      <c r="AU32" s="39"/>
      <c r="AV32" s="39"/>
    </row>
    <row r="33" spans="1:48">
      <c r="A33" s="39" t="s">
        <v>42</v>
      </c>
      <c r="B33" s="39" t="s">
        <v>155</v>
      </c>
      <c r="C33" s="39" t="s">
        <v>152</v>
      </c>
      <c r="D33" s="40" t="s">
        <v>223</v>
      </c>
      <c r="E33" s="40">
        <v>12</v>
      </c>
      <c r="F33" s="40" t="s">
        <v>2</v>
      </c>
      <c r="G33" s="39" t="s">
        <v>335</v>
      </c>
      <c r="H33" s="41">
        <v>152892</v>
      </c>
      <c r="I33" s="42">
        <v>0</v>
      </c>
      <c r="J33" s="42">
        <v>2</v>
      </c>
      <c r="K33" s="42">
        <v>0</v>
      </c>
      <c r="L33" s="42">
        <v>2</v>
      </c>
      <c r="M33" s="42">
        <v>0.66666666666666663</v>
      </c>
      <c r="N33" s="41">
        <v>305784</v>
      </c>
      <c r="O33" s="41">
        <v>101928</v>
      </c>
      <c r="P33" s="42">
        <v>2.222222222222222E-2</v>
      </c>
      <c r="Q33" s="42">
        <v>6</v>
      </c>
      <c r="R33" s="41">
        <v>917352</v>
      </c>
      <c r="S33" s="42">
        <v>270</v>
      </c>
      <c r="T33" s="42">
        <v>82.409638554216869</v>
      </c>
      <c r="U33" s="42">
        <v>15</v>
      </c>
      <c r="V33" s="42">
        <v>15</v>
      </c>
      <c r="W33" s="42">
        <v>30</v>
      </c>
      <c r="X33" s="42">
        <v>29.666666666666668</v>
      </c>
      <c r="Y33" s="42">
        <v>30</v>
      </c>
      <c r="Z33" s="42">
        <v>0.33333333333333331</v>
      </c>
      <c r="AA33" s="42">
        <v>0.66666666666666663</v>
      </c>
      <c r="AB33" s="42">
        <v>0.65925925925925921</v>
      </c>
      <c r="AC33" s="42">
        <v>0.66666666666666663</v>
      </c>
      <c r="AD33" s="40" t="s">
        <v>325</v>
      </c>
      <c r="AE33" s="40" t="s">
        <v>325</v>
      </c>
      <c r="AF33" s="42">
        <v>-5.333333333333333</v>
      </c>
      <c r="AG33" s="42">
        <v>3</v>
      </c>
      <c r="AH33" s="42" t="e">
        <f>SUMIFS('[4]Raw Inventory'!D:D,'[4]Raw Inventory'!C:C,"DUARTE",'[4]Raw Inventory'!B:B,A33)</f>
        <v>#VALUE!</v>
      </c>
      <c r="AI33" s="42"/>
      <c r="AJ33" s="42">
        <f t="shared" si="0"/>
        <v>270.00000000000006</v>
      </c>
      <c r="AK33" s="40" t="str">
        <f>IFERROR(IF((Q33+IF(AI33="",0,AI3))&lt;=0,"Stockout",IF(AJ33="","",IF(F33="Class A",IF(AJ33&lt;=7,"Critical",IF(AJ33&lt;=15,"Low",IF(AJ33&lt;=30,"Reorder",IF(AJ33&lt;=45,"Optimal","Overstock")))),IF(F33="Class B",IF(AJ33&lt;=10,"Critical",IF(AJ33&lt;=20,"Low",IF(AJ33&lt;=45,"Reorder",IF(AJ33&lt;=60,"Optimal","Overstock")))),IF(F33="Class C",IF(AJ33&lt;=15,"Critical",IF(AJ33&lt;=30,"Low",IF(AJ33&lt;=60,"Reorder",IF(AJ33&lt;=90,"Optimal","Overstock")))),""))))),"")</f>
        <v>Overstock</v>
      </c>
      <c r="AL33" s="42"/>
      <c r="AM33" s="39"/>
      <c r="AN33" s="39"/>
      <c r="AO33" s="39"/>
      <c r="AP33" s="39"/>
      <c r="AQ33" s="39"/>
      <c r="AR33" s="39"/>
      <c r="AS33" s="39"/>
      <c r="AT33" s="39"/>
      <c r="AU33" s="39"/>
      <c r="AV33" s="39"/>
    </row>
    <row r="34" spans="1:48">
      <c r="A34" s="39" t="s">
        <v>18</v>
      </c>
      <c r="B34" s="39" t="s">
        <v>143</v>
      </c>
      <c r="C34" s="39" t="s">
        <v>137</v>
      </c>
      <c r="D34" s="40" t="s">
        <v>252</v>
      </c>
      <c r="E34" s="40">
        <v>9</v>
      </c>
      <c r="F34" s="40" t="s">
        <v>2</v>
      </c>
      <c r="G34" s="39" t="s">
        <v>327</v>
      </c>
      <c r="H34" s="41">
        <v>94330</v>
      </c>
      <c r="I34" s="42">
        <v>0</v>
      </c>
      <c r="J34" s="42">
        <v>3</v>
      </c>
      <c r="K34" s="42">
        <v>4</v>
      </c>
      <c r="L34" s="42">
        <v>7</v>
      </c>
      <c r="M34" s="42">
        <v>2.3333333333333335</v>
      </c>
      <c r="N34" s="41">
        <v>660310</v>
      </c>
      <c r="O34" s="41">
        <v>220103.33333333334</v>
      </c>
      <c r="P34" s="42">
        <v>7.7777777777777779E-2</v>
      </c>
      <c r="Q34" s="42">
        <v>1</v>
      </c>
      <c r="R34" s="41">
        <v>94330</v>
      </c>
      <c r="S34" s="42">
        <v>12.857142857142856</v>
      </c>
      <c r="T34" s="42">
        <v>101</v>
      </c>
      <c r="U34" s="42">
        <v>15</v>
      </c>
      <c r="V34" s="42">
        <v>15</v>
      </c>
      <c r="W34" s="42">
        <v>30</v>
      </c>
      <c r="X34" s="42">
        <v>5.833333333333333</v>
      </c>
      <c r="Y34" s="42">
        <v>7</v>
      </c>
      <c r="Z34" s="42">
        <v>1.1666666666666667</v>
      </c>
      <c r="AA34" s="42">
        <v>2.3333333333333335</v>
      </c>
      <c r="AB34" s="42">
        <v>0.45370370370370366</v>
      </c>
      <c r="AC34" s="42">
        <v>0.54444444444444451</v>
      </c>
      <c r="AD34" s="40" t="s">
        <v>320</v>
      </c>
      <c r="AE34" s="40" t="s">
        <v>325</v>
      </c>
      <c r="AF34" s="42">
        <v>-0.45555555555555549</v>
      </c>
      <c r="AG34" s="42">
        <v>63</v>
      </c>
      <c r="AH34" s="42" t="e">
        <f>SUMIFS('[4]Raw Inventory'!D:D,'[4]Raw Inventory'!C:C,"DUARTE",'[4]Raw Inventory'!B:B,A34)</f>
        <v>#VALUE!</v>
      </c>
      <c r="AI34" s="42"/>
      <c r="AJ34" s="42">
        <f t="shared" si="0"/>
        <v>12.857142857142858</v>
      </c>
      <c r="AK34" s="40" t="str">
        <f>IFERROR(IF((Q34+IF(AI34="",0,AI3))&lt;=0,"Stockout",IF(AJ34="","",IF(F34="Class A",IF(AJ34&lt;=7,"Critical",IF(AJ34&lt;=15,"Low",IF(AJ34&lt;=30,"Reorder",IF(AJ34&lt;=45,"Optimal","Overstock")))),IF(F34="Class B",IF(AJ34&lt;=10,"Critical",IF(AJ34&lt;=20,"Low",IF(AJ34&lt;=45,"Reorder",IF(AJ34&lt;=60,"Optimal","Overstock")))),IF(F34="Class C",IF(AJ34&lt;=15,"Critical",IF(AJ34&lt;=30,"Low",IF(AJ34&lt;=60,"Reorder",IF(AJ34&lt;=90,"Optimal","Overstock")))),""))))),"")</f>
        <v>Low</v>
      </c>
      <c r="AL34" s="42"/>
      <c r="AM34" s="39"/>
      <c r="AN34" s="39"/>
      <c r="AO34" s="39"/>
      <c r="AP34" s="39"/>
      <c r="AQ34" s="39"/>
      <c r="AR34" s="39"/>
      <c r="AS34" s="39"/>
      <c r="AT34" s="39"/>
      <c r="AU34" s="39"/>
      <c r="AV34" s="39"/>
    </row>
    <row r="35" spans="1:48">
      <c r="A35" s="39" t="s">
        <v>107</v>
      </c>
      <c r="B35" s="39" t="s">
        <v>154</v>
      </c>
      <c r="C35" s="39" t="s">
        <v>152</v>
      </c>
      <c r="D35" s="40" t="s">
        <v>222</v>
      </c>
      <c r="E35" s="40">
        <v>24</v>
      </c>
      <c r="F35" s="40" t="s">
        <v>3</v>
      </c>
      <c r="G35" s="39" t="s">
        <v>324</v>
      </c>
      <c r="H35" s="41">
        <v>89662</v>
      </c>
      <c r="I35" s="42">
        <v>0</v>
      </c>
      <c r="J35" s="42">
        <v>1</v>
      </c>
      <c r="K35" s="42">
        <v>0</v>
      </c>
      <c r="L35" s="42">
        <v>1</v>
      </c>
      <c r="M35" s="42">
        <v>0.33333333333333331</v>
      </c>
      <c r="N35" s="41">
        <v>89662</v>
      </c>
      <c r="O35" s="41">
        <v>29887.333333333332</v>
      </c>
      <c r="P35" s="42">
        <v>1.111111111111111E-2</v>
      </c>
      <c r="Q35" s="42">
        <v>1</v>
      </c>
      <c r="R35" s="41">
        <v>89662</v>
      </c>
      <c r="S35" s="42">
        <v>90</v>
      </c>
      <c r="T35" s="42">
        <v>100</v>
      </c>
      <c r="U35" s="42">
        <v>15</v>
      </c>
      <c r="V35" s="42">
        <v>15</v>
      </c>
      <c r="W35" s="42">
        <v>30</v>
      </c>
      <c r="X35" s="42">
        <v>29.833333333333332</v>
      </c>
      <c r="Y35" s="42">
        <v>30</v>
      </c>
      <c r="Z35" s="42">
        <v>0.16666666666666666</v>
      </c>
      <c r="AA35" s="42">
        <v>0.33333333333333331</v>
      </c>
      <c r="AB35" s="42">
        <v>0.33148148148148143</v>
      </c>
      <c r="AC35" s="42">
        <v>0.33333333333333331</v>
      </c>
      <c r="AD35" s="40" t="s">
        <v>321</v>
      </c>
      <c r="AE35" s="40" t="s">
        <v>325</v>
      </c>
      <c r="AF35" s="42">
        <v>-0.66666666666666674</v>
      </c>
      <c r="AG35" s="42">
        <v>0</v>
      </c>
      <c r="AH35" s="42" t="e">
        <f>SUMIFS('[4]Raw Inventory'!D:D,'[4]Raw Inventory'!C:C,"DUARTE",'[4]Raw Inventory'!B:B,A35)</f>
        <v>#VALUE!</v>
      </c>
      <c r="AI35" s="42"/>
      <c r="AJ35" s="42">
        <f t="shared" si="0"/>
        <v>90.000000000000014</v>
      </c>
      <c r="AK35" s="40" t="str">
        <f>IFERROR(IF((Q35+IF(AI35="",0,AI3))&lt;=0,"Stockout",IF(AJ35="","",IF(F35="Class A",IF(AJ35&lt;=7,"Critical",IF(AJ35&lt;=15,"Low",IF(AJ35&lt;=30,"Reorder",IF(AJ35&lt;=45,"Optimal","Overstock")))),IF(F35="Class B",IF(AJ35&lt;=10,"Critical",IF(AJ35&lt;=20,"Low",IF(AJ35&lt;=45,"Reorder",IF(AJ35&lt;=60,"Optimal","Overstock")))),IF(F35="Class C",IF(AJ35&lt;=15,"Critical",IF(AJ35&lt;=30,"Low",IF(AJ35&lt;=60,"Reorder",IF(AJ35&lt;=90,"Optimal","Overstock")))),""))))),"")</f>
        <v>Optimal</v>
      </c>
      <c r="AL35" s="42"/>
      <c r="AM35" s="39"/>
      <c r="AN35" s="39"/>
      <c r="AO35" s="39"/>
      <c r="AP35" s="39"/>
      <c r="AQ35" s="39"/>
      <c r="AR35" s="39"/>
      <c r="AS35" s="39"/>
      <c r="AT35" s="39"/>
      <c r="AU35" s="39"/>
      <c r="AV35" s="39"/>
    </row>
    <row r="36" spans="1:48">
      <c r="A36" s="39" t="s">
        <v>42</v>
      </c>
      <c r="B36" s="39" t="s">
        <v>111</v>
      </c>
      <c r="C36" s="39" t="s">
        <v>109</v>
      </c>
      <c r="D36" s="40" t="s">
        <v>239</v>
      </c>
      <c r="E36" s="40">
        <v>10</v>
      </c>
      <c r="F36" s="40" t="s">
        <v>2</v>
      </c>
      <c r="G36" s="39" t="s">
        <v>335</v>
      </c>
      <c r="H36" s="41">
        <v>152892</v>
      </c>
      <c r="I36" s="42">
        <v>0</v>
      </c>
      <c r="J36" s="42">
        <v>2</v>
      </c>
      <c r="K36" s="42">
        <v>0</v>
      </c>
      <c r="L36" s="42">
        <v>2</v>
      </c>
      <c r="M36" s="42">
        <v>0.66666666666666663</v>
      </c>
      <c r="N36" s="41">
        <v>305784</v>
      </c>
      <c r="O36" s="41">
        <v>101928</v>
      </c>
      <c r="P36" s="42">
        <v>2.222222222222222E-2</v>
      </c>
      <c r="Q36" s="42">
        <v>2</v>
      </c>
      <c r="R36" s="41">
        <v>305784</v>
      </c>
      <c r="S36" s="42">
        <v>90</v>
      </c>
      <c r="T36" s="42">
        <v>82.409638554216869</v>
      </c>
      <c r="U36" s="42">
        <v>15</v>
      </c>
      <c r="V36" s="42">
        <v>15</v>
      </c>
      <c r="W36" s="42">
        <v>30</v>
      </c>
      <c r="X36" s="42">
        <v>29.666666666666668</v>
      </c>
      <c r="Y36" s="42">
        <v>30</v>
      </c>
      <c r="Z36" s="42">
        <v>0.33333333333333331</v>
      </c>
      <c r="AA36" s="42">
        <v>0.66666666666666663</v>
      </c>
      <c r="AB36" s="42">
        <v>0.65925925925925921</v>
      </c>
      <c r="AC36" s="42">
        <v>0.66666666666666663</v>
      </c>
      <c r="AD36" s="40" t="s">
        <v>325</v>
      </c>
      <c r="AE36" s="40" t="s">
        <v>325</v>
      </c>
      <c r="AF36" s="42">
        <v>-1.3333333333333335</v>
      </c>
      <c r="AG36" s="42">
        <v>3</v>
      </c>
      <c r="AH36" s="42" t="e">
        <f>SUMIFS('[4]Raw Inventory'!D:D,'[4]Raw Inventory'!C:C,"DUARTE",'[4]Raw Inventory'!B:B,A36)</f>
        <v>#VALUE!</v>
      </c>
      <c r="AI36" s="42"/>
      <c r="AJ36" s="42">
        <f t="shared" si="0"/>
        <v>90.000000000000014</v>
      </c>
      <c r="AK36" s="40" t="str">
        <f>IFERROR(IF((Q36+IF(AI36="",0,AI3))&lt;=0,"Stockout",IF(AJ36="","",IF(F36="Class A",IF(AJ36&lt;=7,"Critical",IF(AJ36&lt;=15,"Low",IF(AJ36&lt;=30,"Reorder",IF(AJ36&lt;=45,"Optimal","Overstock")))),IF(F36="Class B",IF(AJ36&lt;=10,"Critical",IF(AJ36&lt;=20,"Low",IF(AJ36&lt;=45,"Reorder",IF(AJ36&lt;=60,"Optimal","Overstock")))),IF(F36="Class C",IF(AJ36&lt;=15,"Critical",IF(AJ36&lt;=30,"Low",IF(AJ36&lt;=60,"Reorder",IF(AJ36&lt;=90,"Optimal","Overstock")))),""))))),"")</f>
        <v>Overstock</v>
      </c>
      <c r="AL36" s="42"/>
      <c r="AM36" s="39"/>
      <c r="AN36" s="39"/>
      <c r="AO36" s="39"/>
      <c r="AP36" s="39"/>
      <c r="AQ36" s="39"/>
      <c r="AR36" s="39"/>
      <c r="AS36" s="39"/>
      <c r="AT36" s="39"/>
      <c r="AU36" s="39"/>
      <c r="AV36" s="39"/>
    </row>
    <row r="37" spans="1:48">
      <c r="A37" s="39" t="s">
        <v>102</v>
      </c>
      <c r="B37" s="39" t="s">
        <v>91</v>
      </c>
      <c r="C37" s="39" t="s">
        <v>90</v>
      </c>
      <c r="D37" s="40" t="s">
        <v>236</v>
      </c>
      <c r="E37" s="40">
        <v>14</v>
      </c>
      <c r="F37" s="40" t="s">
        <v>3</v>
      </c>
      <c r="G37" s="39" t="s">
        <v>327</v>
      </c>
      <c r="H37" s="41">
        <v>178068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1">
        <v>0</v>
      </c>
      <c r="O37" s="41">
        <v>0</v>
      </c>
      <c r="P37" s="42">
        <v>0</v>
      </c>
      <c r="Q37" s="42">
        <v>1</v>
      </c>
      <c r="R37" s="41">
        <v>178068</v>
      </c>
      <c r="S37" s="42">
        <v>0</v>
      </c>
      <c r="T37" s="42" t="s">
        <v>331</v>
      </c>
      <c r="U37" s="42">
        <v>15</v>
      </c>
      <c r="V37" s="42">
        <v>15</v>
      </c>
      <c r="W37" s="42">
        <v>30</v>
      </c>
      <c r="X37" s="42">
        <v>30</v>
      </c>
      <c r="Y37" s="42">
        <v>30</v>
      </c>
      <c r="Z37" s="42">
        <v>0</v>
      </c>
      <c r="AA37" s="42">
        <v>0</v>
      </c>
      <c r="AB37" s="42">
        <v>0</v>
      </c>
      <c r="AC37" s="42">
        <v>0</v>
      </c>
      <c r="AD37" s="40" t="s">
        <v>319</v>
      </c>
      <c r="AE37" s="40" t="s">
        <v>331</v>
      </c>
      <c r="AF37" s="42">
        <v>-1</v>
      </c>
      <c r="AG37" s="42">
        <v>0</v>
      </c>
      <c r="AH37" s="42" t="e">
        <f>SUMIFS('[4]Raw Inventory'!D:D,'[4]Raw Inventory'!C:C,"DUARTE",'[4]Raw Inventory'!B:B,A37)</f>
        <v>#VALUE!</v>
      </c>
      <c r="AI37" s="42"/>
      <c r="AJ37" s="42">
        <f t="shared" si="0"/>
        <v>0</v>
      </c>
      <c r="AK37" s="40" t="str">
        <f>IFERROR(IF((Q37+IF(AI37="",0,AI3))&lt;=0,"Stockout",IF(AJ37="","",IF(F37="Class A",IF(AJ37&lt;=7,"Critical",IF(AJ37&lt;=15,"Low",IF(AJ37&lt;=30,"Reorder",IF(AJ37&lt;=45,"Optimal","Overstock")))),IF(F37="Class B",IF(AJ37&lt;=10,"Critical",IF(AJ37&lt;=20,"Low",IF(AJ37&lt;=45,"Reorder",IF(AJ37&lt;=60,"Optimal","Overstock")))),IF(F37="Class C",IF(AJ37&lt;=15,"Critical",IF(AJ37&lt;=30,"Low",IF(AJ37&lt;=60,"Reorder",IF(AJ37&lt;=90,"Optimal","Overstock")))),""))))),"")</f>
        <v>Critical</v>
      </c>
      <c r="AL37" s="42"/>
      <c r="AM37" s="39"/>
      <c r="AN37" s="39"/>
      <c r="AO37" s="39"/>
      <c r="AP37" s="39"/>
      <c r="AQ37" s="39"/>
      <c r="AR37" s="39"/>
      <c r="AS37" s="39"/>
      <c r="AT37" s="39"/>
      <c r="AU37" s="39"/>
      <c r="AV37" s="39"/>
    </row>
    <row r="38" spans="1:48">
      <c r="A38" s="39" t="s">
        <v>52</v>
      </c>
      <c r="B38" s="39" t="s">
        <v>119</v>
      </c>
      <c r="C38" s="39" t="s">
        <v>118</v>
      </c>
      <c r="D38" s="40" t="s">
        <v>220</v>
      </c>
      <c r="E38" s="40">
        <v>27</v>
      </c>
      <c r="F38" s="40" t="s">
        <v>3</v>
      </c>
      <c r="G38" s="39" t="s">
        <v>335</v>
      </c>
      <c r="H38" s="41">
        <v>85446</v>
      </c>
      <c r="I38" s="42">
        <v>0</v>
      </c>
      <c r="J38" s="42">
        <v>0</v>
      </c>
      <c r="K38" s="42">
        <v>1</v>
      </c>
      <c r="L38" s="42">
        <v>1</v>
      </c>
      <c r="M38" s="42">
        <v>0.33333333333333331</v>
      </c>
      <c r="N38" s="41">
        <v>85446</v>
      </c>
      <c r="O38" s="41">
        <v>28482</v>
      </c>
      <c r="P38" s="42">
        <v>1.111111111111111E-2</v>
      </c>
      <c r="Q38" s="42">
        <v>1</v>
      </c>
      <c r="R38" s="41">
        <v>85446</v>
      </c>
      <c r="S38" s="42">
        <v>90</v>
      </c>
      <c r="T38" s="42">
        <v>92.72727272727272</v>
      </c>
      <c r="U38" s="42">
        <v>15</v>
      </c>
      <c r="V38" s="42">
        <v>15</v>
      </c>
      <c r="W38" s="42">
        <v>30</v>
      </c>
      <c r="X38" s="42">
        <v>29.833333333333332</v>
      </c>
      <c r="Y38" s="42">
        <v>30</v>
      </c>
      <c r="Z38" s="42">
        <v>0.16666666666666666</v>
      </c>
      <c r="AA38" s="42">
        <v>0.33333333333333331</v>
      </c>
      <c r="AB38" s="42">
        <v>0.33148148148148143</v>
      </c>
      <c r="AC38" s="42">
        <v>0.33333333333333331</v>
      </c>
      <c r="AD38" s="40" t="s">
        <v>321</v>
      </c>
      <c r="AE38" s="40" t="s">
        <v>325</v>
      </c>
      <c r="AF38" s="42">
        <v>-0.66666666666666674</v>
      </c>
      <c r="AG38" s="42">
        <v>0</v>
      </c>
      <c r="AH38" s="42" t="e">
        <f>SUMIFS('[4]Raw Inventory'!D:D,'[4]Raw Inventory'!C:C,"DUARTE",'[4]Raw Inventory'!B:B,A38)</f>
        <v>#VALUE!</v>
      </c>
      <c r="AI38" s="42"/>
      <c r="AJ38" s="42">
        <f t="shared" si="0"/>
        <v>90.000000000000014</v>
      </c>
      <c r="AK38" s="40" t="str">
        <f>IFERROR(IF((Q38+IF(AI38="",0,AI3))&lt;=0,"Stockout",IF(AJ38="","",IF(F38="Class A",IF(AJ38&lt;=7,"Critical",IF(AJ38&lt;=15,"Low",IF(AJ38&lt;=30,"Reorder",IF(AJ38&lt;=45,"Optimal","Overstock")))),IF(F38="Class B",IF(AJ38&lt;=10,"Critical",IF(AJ38&lt;=20,"Low",IF(AJ38&lt;=45,"Reorder",IF(AJ38&lt;=60,"Optimal","Overstock")))),IF(F38="Class C",IF(AJ38&lt;=15,"Critical",IF(AJ38&lt;=30,"Low",IF(AJ38&lt;=60,"Reorder",IF(AJ38&lt;=90,"Optimal","Overstock")))),""))))),"")</f>
        <v>Optimal</v>
      </c>
      <c r="AL38" s="42"/>
      <c r="AM38" s="39"/>
      <c r="AN38" s="39"/>
      <c r="AO38" s="39"/>
      <c r="AP38" s="39"/>
      <c r="AQ38" s="39"/>
      <c r="AR38" s="39"/>
      <c r="AS38" s="39"/>
      <c r="AT38" s="39"/>
      <c r="AU38" s="39"/>
      <c r="AV38" s="39"/>
    </row>
    <row r="39" spans="1:48">
      <c r="A39" s="39" t="s">
        <v>72</v>
      </c>
      <c r="B39" s="39" t="s">
        <v>5</v>
      </c>
      <c r="C39" s="39" t="s">
        <v>118</v>
      </c>
      <c r="D39" s="40" t="s">
        <v>263</v>
      </c>
      <c r="E39" s="40">
        <v>22</v>
      </c>
      <c r="F39" s="40" t="s">
        <v>3</v>
      </c>
      <c r="G39" s="39" t="s">
        <v>332</v>
      </c>
      <c r="H39" s="41">
        <v>52948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1">
        <v>0</v>
      </c>
      <c r="O39" s="41">
        <v>0</v>
      </c>
      <c r="P39" s="42">
        <v>0</v>
      </c>
      <c r="Q39" s="42">
        <v>1</v>
      </c>
      <c r="R39" s="41">
        <v>52948</v>
      </c>
      <c r="S39" s="42">
        <v>0</v>
      </c>
      <c r="T39" s="42">
        <v>343.63636363636363</v>
      </c>
      <c r="U39" s="42">
        <v>15</v>
      </c>
      <c r="V39" s="42">
        <v>15</v>
      </c>
      <c r="W39" s="42">
        <v>30</v>
      </c>
      <c r="X39" s="42">
        <v>30</v>
      </c>
      <c r="Y39" s="42">
        <v>30</v>
      </c>
      <c r="Z39" s="42">
        <v>0</v>
      </c>
      <c r="AA39" s="42">
        <v>0</v>
      </c>
      <c r="AB39" s="42">
        <v>0</v>
      </c>
      <c r="AC39" s="42">
        <v>0</v>
      </c>
      <c r="AD39" s="40" t="s">
        <v>319</v>
      </c>
      <c r="AE39" s="40" t="s">
        <v>325</v>
      </c>
      <c r="AF39" s="42">
        <v>-1</v>
      </c>
      <c r="AG39" s="42">
        <v>15</v>
      </c>
      <c r="AH39" s="42" t="e">
        <f>SUMIFS('[4]Raw Inventory'!D:D,'[4]Raw Inventory'!C:C,"DUARTE",'[4]Raw Inventory'!B:B,A39)</f>
        <v>#VALUE!</v>
      </c>
      <c r="AI39" s="42"/>
      <c r="AJ39" s="42">
        <f t="shared" si="0"/>
        <v>0</v>
      </c>
      <c r="AK39" s="40" t="str">
        <f>IFERROR(IF((Q39+IF(AI39="",0,AI3))&lt;=0,"Stockout",IF(AJ39="","",IF(F39="Class A",IF(AJ39&lt;=7,"Critical",IF(AJ39&lt;=15,"Low",IF(AJ39&lt;=30,"Reorder",IF(AJ39&lt;=45,"Optimal","Overstock")))),IF(F39="Class B",IF(AJ39&lt;=10,"Critical",IF(AJ39&lt;=20,"Low",IF(AJ39&lt;=45,"Reorder",IF(AJ39&lt;=60,"Optimal","Overstock")))),IF(F39="Class C",IF(AJ39&lt;=15,"Critical",IF(AJ39&lt;=30,"Low",IF(AJ39&lt;=60,"Reorder",IF(AJ39&lt;=90,"Optimal","Overstock")))),""))))),"")</f>
        <v>Critical</v>
      </c>
      <c r="AL39" s="42"/>
      <c r="AM39" s="39"/>
      <c r="AN39" s="39"/>
      <c r="AO39" s="39"/>
      <c r="AP39" s="39"/>
      <c r="AQ39" s="39"/>
      <c r="AR39" s="39"/>
      <c r="AS39" s="39"/>
      <c r="AT39" s="39"/>
      <c r="AU39" s="39"/>
      <c r="AV39" s="39"/>
    </row>
    <row r="40" spans="1:48">
      <c r="A40" s="39" t="s">
        <v>76</v>
      </c>
      <c r="B40" s="39" t="s">
        <v>29</v>
      </c>
      <c r="C40" s="39" t="s">
        <v>1</v>
      </c>
      <c r="D40" s="40" t="s">
        <v>230</v>
      </c>
      <c r="E40" s="40">
        <v>36</v>
      </c>
      <c r="F40" s="40" t="s">
        <v>3</v>
      </c>
      <c r="G40" s="39" t="s">
        <v>324</v>
      </c>
      <c r="H40" s="41">
        <v>62692</v>
      </c>
      <c r="I40" s="42">
        <v>1</v>
      </c>
      <c r="J40" s="42">
        <v>0</v>
      </c>
      <c r="K40" s="42">
        <v>0</v>
      </c>
      <c r="L40" s="42">
        <v>1</v>
      </c>
      <c r="M40" s="42">
        <v>0.33333333333333331</v>
      </c>
      <c r="N40" s="41">
        <v>62692</v>
      </c>
      <c r="O40" s="41">
        <v>20897.333333333332</v>
      </c>
      <c r="P40" s="42">
        <v>1.111111111111111E-2</v>
      </c>
      <c r="Q40" s="42">
        <v>1</v>
      </c>
      <c r="R40" s="41">
        <v>62692</v>
      </c>
      <c r="S40" s="42">
        <v>90</v>
      </c>
      <c r="T40" s="42">
        <v>104.65116279069767</v>
      </c>
      <c r="U40" s="42">
        <v>15</v>
      </c>
      <c r="V40" s="42">
        <v>15</v>
      </c>
      <c r="W40" s="42">
        <v>30</v>
      </c>
      <c r="X40" s="42">
        <v>6.833333333333333</v>
      </c>
      <c r="Y40" s="42">
        <v>7</v>
      </c>
      <c r="Z40" s="42">
        <v>0.16666666666666666</v>
      </c>
      <c r="AA40" s="42">
        <v>0.33333333333333331</v>
      </c>
      <c r="AB40" s="42">
        <v>7.5925925925925911E-2</v>
      </c>
      <c r="AC40" s="42">
        <v>7.7777777777777765E-2</v>
      </c>
      <c r="AD40" s="40" t="s">
        <v>321</v>
      </c>
      <c r="AE40" s="40" t="s">
        <v>325</v>
      </c>
      <c r="AF40" s="42">
        <v>-0.92222222222222228</v>
      </c>
      <c r="AG40" s="42">
        <v>1</v>
      </c>
      <c r="AH40" s="42" t="e">
        <f>SUMIFS('[4]Raw Inventory'!D:D,'[4]Raw Inventory'!C:C,"DUARTE",'[4]Raw Inventory'!B:B,A40)</f>
        <v>#VALUE!</v>
      </c>
      <c r="AI40" s="42"/>
      <c r="AJ40" s="42">
        <f t="shared" si="0"/>
        <v>90.000000000000014</v>
      </c>
      <c r="AK40" s="40" t="str">
        <f>IFERROR(IF((Q40+IF(AI40="",0,AI3))&lt;=0,"Stockout",IF(AJ40="","",IF(F40="Class A",IF(AJ40&lt;=7,"Critical",IF(AJ40&lt;=15,"Low",IF(AJ40&lt;=30,"Reorder",IF(AJ40&lt;=45,"Optimal","Overstock")))),IF(F40="Class B",IF(AJ40&lt;=10,"Critical",IF(AJ40&lt;=20,"Low",IF(AJ40&lt;=45,"Reorder",IF(AJ40&lt;=60,"Optimal","Overstock")))),IF(F40="Class C",IF(AJ40&lt;=15,"Critical",IF(AJ40&lt;=30,"Low",IF(AJ40&lt;=60,"Reorder",IF(AJ40&lt;=90,"Optimal","Overstock")))),""))))),"")</f>
        <v>Optimal</v>
      </c>
      <c r="AL40" s="42"/>
      <c r="AM40" s="39"/>
      <c r="AN40" s="39"/>
      <c r="AO40" s="39"/>
      <c r="AP40" s="39"/>
      <c r="AQ40" s="39"/>
      <c r="AR40" s="39"/>
      <c r="AS40" s="39"/>
      <c r="AT40" s="39"/>
      <c r="AU40" s="39"/>
      <c r="AV40" s="39"/>
    </row>
    <row r="41" spans="1:48">
      <c r="A41" s="39" t="s">
        <v>61</v>
      </c>
      <c r="B41" s="39" t="s">
        <v>98</v>
      </c>
      <c r="C41" s="39" t="s">
        <v>90</v>
      </c>
      <c r="D41" s="40" t="s">
        <v>241</v>
      </c>
      <c r="E41" s="40">
        <v>22</v>
      </c>
      <c r="F41" s="40" t="s">
        <v>3</v>
      </c>
      <c r="G41" s="39" t="s">
        <v>327</v>
      </c>
      <c r="H41" s="41">
        <v>63510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1">
        <v>0</v>
      </c>
      <c r="O41" s="41">
        <v>0</v>
      </c>
      <c r="P41" s="42">
        <v>0</v>
      </c>
      <c r="Q41" s="42">
        <v>1</v>
      </c>
      <c r="R41" s="41">
        <v>63510</v>
      </c>
      <c r="S41" s="42">
        <v>0</v>
      </c>
      <c r="T41" s="42">
        <v>135</v>
      </c>
      <c r="U41" s="42">
        <v>15</v>
      </c>
      <c r="V41" s="42">
        <v>15</v>
      </c>
      <c r="W41" s="42">
        <v>30</v>
      </c>
      <c r="X41" s="42">
        <v>30</v>
      </c>
      <c r="Y41" s="42">
        <v>30</v>
      </c>
      <c r="Z41" s="42">
        <v>0</v>
      </c>
      <c r="AA41" s="42">
        <v>0</v>
      </c>
      <c r="AB41" s="42">
        <v>0</v>
      </c>
      <c r="AC41" s="42">
        <v>0</v>
      </c>
      <c r="AD41" s="40" t="s">
        <v>319</v>
      </c>
      <c r="AE41" s="40" t="s">
        <v>325</v>
      </c>
      <c r="AF41" s="42">
        <v>-1</v>
      </c>
      <c r="AG41" s="42">
        <v>1</v>
      </c>
      <c r="AH41" s="42" t="e">
        <f>SUMIFS('[4]Raw Inventory'!D:D,'[4]Raw Inventory'!C:C,"DUARTE",'[4]Raw Inventory'!B:B,A41)</f>
        <v>#VALUE!</v>
      </c>
      <c r="AI41" s="42"/>
      <c r="AJ41" s="42">
        <f t="shared" si="0"/>
        <v>0</v>
      </c>
      <c r="AK41" s="40" t="str">
        <f>IFERROR(IF((Q41+IF(AI41="",0,AI3))&lt;=0,"Stockout",IF(AJ41="","",IF(F41="Class A",IF(AJ41&lt;=7,"Critical",IF(AJ41&lt;=15,"Low",IF(AJ41&lt;=30,"Reorder",IF(AJ41&lt;=45,"Optimal","Overstock")))),IF(F41="Class B",IF(AJ41&lt;=10,"Critical",IF(AJ41&lt;=20,"Low",IF(AJ41&lt;=45,"Reorder",IF(AJ41&lt;=60,"Optimal","Overstock")))),IF(F41="Class C",IF(AJ41&lt;=15,"Critical",IF(AJ41&lt;=30,"Low",IF(AJ41&lt;=60,"Reorder",IF(AJ41&lt;=90,"Optimal","Overstock")))),""))))),"")</f>
        <v>Critical</v>
      </c>
      <c r="AL41" s="42"/>
      <c r="AM41" s="39"/>
      <c r="AN41" s="39"/>
      <c r="AO41" s="39"/>
      <c r="AP41" s="39"/>
      <c r="AQ41" s="39"/>
      <c r="AR41" s="39"/>
      <c r="AS41" s="39"/>
      <c r="AT41" s="39"/>
      <c r="AU41" s="39"/>
      <c r="AV41" s="39"/>
    </row>
    <row r="42" spans="1:48">
      <c r="A42" s="39" t="s">
        <v>37</v>
      </c>
      <c r="B42" s="39" t="s">
        <v>93</v>
      </c>
      <c r="C42" s="39" t="s">
        <v>90</v>
      </c>
      <c r="D42" s="40" t="s">
        <v>253</v>
      </c>
      <c r="E42" s="40">
        <v>13</v>
      </c>
      <c r="F42" s="40" t="s">
        <v>2</v>
      </c>
      <c r="G42" s="39" t="s">
        <v>327</v>
      </c>
      <c r="H42" s="41">
        <v>74550</v>
      </c>
      <c r="I42" s="42">
        <v>0</v>
      </c>
      <c r="J42" s="42">
        <v>1</v>
      </c>
      <c r="K42" s="42">
        <v>1</v>
      </c>
      <c r="L42" s="42">
        <v>2</v>
      </c>
      <c r="M42" s="42">
        <v>0.66666666666666663</v>
      </c>
      <c r="N42" s="41">
        <v>149100</v>
      </c>
      <c r="O42" s="41">
        <v>49700</v>
      </c>
      <c r="P42" s="42">
        <v>2.222222222222222E-2</v>
      </c>
      <c r="Q42" s="42"/>
      <c r="R42" s="41">
        <v>0</v>
      </c>
      <c r="S42" s="42">
        <v>0</v>
      </c>
      <c r="T42" s="42">
        <v>31.788990825688074</v>
      </c>
      <c r="U42" s="42">
        <v>15</v>
      </c>
      <c r="V42" s="42">
        <v>15</v>
      </c>
      <c r="W42" s="42">
        <v>30</v>
      </c>
      <c r="X42" s="42">
        <v>29.666666666666668</v>
      </c>
      <c r="Y42" s="42">
        <v>30</v>
      </c>
      <c r="Z42" s="42">
        <v>0.33333333333333331</v>
      </c>
      <c r="AA42" s="42">
        <v>0.66666666666666663</v>
      </c>
      <c r="AB42" s="42">
        <v>0.65925925925925921</v>
      </c>
      <c r="AC42" s="42">
        <v>0.66666666666666663</v>
      </c>
      <c r="AD42" s="40" t="s">
        <v>15</v>
      </c>
      <c r="AE42" s="40" t="s">
        <v>164</v>
      </c>
      <c r="AF42" s="42">
        <v>0.66666666666666663</v>
      </c>
      <c r="AG42" s="42">
        <v>25</v>
      </c>
      <c r="AH42" s="42" t="e">
        <f>SUMIFS('[4]Raw Inventory'!D:D,'[4]Raw Inventory'!C:C,"DUARTE",'[4]Raw Inventory'!B:B,A42)</f>
        <v>#VALUE!</v>
      </c>
      <c r="AI42" s="42"/>
      <c r="AJ42" s="42">
        <f t="shared" si="0"/>
        <v>0</v>
      </c>
      <c r="AK42" s="40" t="str">
        <f>IFERROR(IF((Q42+IF(AI42="",0,AI3))&lt;=0,"Stockout",IF(AJ42="","",IF(F42="Class A",IF(AJ42&lt;=7,"Critical",IF(AJ42&lt;=15,"Low",IF(AJ42&lt;=30,"Reorder",IF(AJ42&lt;=45,"Optimal","Overstock")))),IF(F42="Class B",IF(AJ42&lt;=10,"Critical",IF(AJ42&lt;=20,"Low",IF(AJ42&lt;=45,"Reorder",IF(AJ42&lt;=60,"Optimal","Overstock")))),IF(F42="Class C",IF(AJ42&lt;=15,"Critical",IF(AJ42&lt;=30,"Low",IF(AJ42&lt;=60,"Reorder",IF(AJ42&lt;=90,"Optimal","Overstock")))),""))))),"")</f>
        <v>Stockout</v>
      </c>
      <c r="AL42" s="42"/>
      <c r="AM42" s="39"/>
      <c r="AN42" s="39"/>
      <c r="AO42" s="39"/>
      <c r="AP42" s="39"/>
      <c r="AQ42" s="39"/>
      <c r="AR42" s="39"/>
      <c r="AS42" s="39"/>
      <c r="AT42" s="39"/>
      <c r="AU42" s="39"/>
      <c r="AV42" s="39"/>
    </row>
    <row r="43" spans="1:48">
      <c r="A43" s="39" t="s">
        <v>22</v>
      </c>
      <c r="B43" s="39" t="s">
        <v>141</v>
      </c>
      <c r="C43" s="39" t="s">
        <v>137</v>
      </c>
      <c r="D43" s="40" t="s">
        <v>223</v>
      </c>
      <c r="E43" s="40">
        <v>11</v>
      </c>
      <c r="F43" s="40" t="s">
        <v>2</v>
      </c>
      <c r="G43" s="39" t="s">
        <v>327</v>
      </c>
      <c r="H43" s="41">
        <v>111258</v>
      </c>
      <c r="I43" s="42">
        <v>1</v>
      </c>
      <c r="J43" s="42">
        <v>2</v>
      </c>
      <c r="K43" s="42">
        <v>0</v>
      </c>
      <c r="L43" s="42">
        <v>3</v>
      </c>
      <c r="M43" s="42">
        <v>1</v>
      </c>
      <c r="N43" s="41">
        <v>333774</v>
      </c>
      <c r="O43" s="41">
        <v>111258</v>
      </c>
      <c r="P43" s="42">
        <v>3.3333333333333333E-2</v>
      </c>
      <c r="Q43" s="42">
        <v>1</v>
      </c>
      <c r="R43" s="41">
        <v>111258</v>
      </c>
      <c r="S43" s="42">
        <v>30</v>
      </c>
      <c r="T43" s="42">
        <v>38.028169014084511</v>
      </c>
      <c r="U43" s="42">
        <v>15</v>
      </c>
      <c r="V43" s="42">
        <v>15</v>
      </c>
      <c r="W43" s="42">
        <v>30</v>
      </c>
      <c r="X43" s="42">
        <v>6.5</v>
      </c>
      <c r="Y43" s="42">
        <v>7</v>
      </c>
      <c r="Z43" s="42">
        <v>0.5</v>
      </c>
      <c r="AA43" s="42">
        <v>1</v>
      </c>
      <c r="AB43" s="42">
        <v>0.21666666666666667</v>
      </c>
      <c r="AC43" s="42">
        <v>0.23333333333333334</v>
      </c>
      <c r="AD43" s="40" t="s">
        <v>164</v>
      </c>
      <c r="AE43" s="40" t="s">
        <v>164</v>
      </c>
      <c r="AF43" s="42">
        <v>-0.76666666666666661</v>
      </c>
      <c r="AG43" s="42">
        <v>4</v>
      </c>
      <c r="AH43" s="42" t="e">
        <f>SUMIFS('[4]Raw Inventory'!D:D,'[4]Raw Inventory'!C:C,"DUARTE",'[4]Raw Inventory'!B:B,A43)</f>
        <v>#VALUE!</v>
      </c>
      <c r="AI43" s="42"/>
      <c r="AJ43" s="42">
        <f t="shared" si="0"/>
        <v>30</v>
      </c>
      <c r="AK43" s="40" t="str">
        <f>IFERROR(IF((Q43+IF(AI43="",0,AI3))&lt;=0,"Stockout",IF(AJ43="","",IF(F43="Class A",IF(AJ43&lt;=7,"Critical",IF(AJ43&lt;=15,"Low",IF(AJ43&lt;=30,"Reorder",IF(AJ43&lt;=45,"Optimal","Overstock")))),IF(F43="Class B",IF(AJ43&lt;=10,"Critical",IF(AJ43&lt;=20,"Low",IF(AJ43&lt;=45,"Reorder",IF(AJ43&lt;=60,"Optimal","Overstock")))),IF(F43="Class C",IF(AJ43&lt;=15,"Critical",IF(AJ43&lt;=30,"Low",IF(AJ43&lt;=60,"Reorder",IF(AJ43&lt;=90,"Optimal","Overstock")))),""))))),"")</f>
        <v>Reorder</v>
      </c>
      <c r="AL43" s="42"/>
      <c r="AM43" s="39"/>
      <c r="AN43" s="39"/>
      <c r="AO43" s="39"/>
      <c r="AP43" s="39"/>
      <c r="AQ43" s="39"/>
      <c r="AR43" s="39"/>
      <c r="AS43" s="39"/>
      <c r="AT43" s="39"/>
      <c r="AU43" s="39"/>
      <c r="AV43" s="39"/>
    </row>
    <row r="44" spans="1:48">
      <c r="A44" s="39" t="s">
        <v>12</v>
      </c>
      <c r="B44" s="39" t="s">
        <v>98</v>
      </c>
      <c r="C44" s="39" t="s">
        <v>90</v>
      </c>
      <c r="D44" s="40" t="s">
        <v>229</v>
      </c>
      <c r="E44" s="40">
        <v>6</v>
      </c>
      <c r="F44" s="40" t="s">
        <v>0</v>
      </c>
      <c r="G44" s="39" t="s">
        <v>327</v>
      </c>
      <c r="H44" s="41">
        <v>158270</v>
      </c>
      <c r="I44" s="42">
        <v>2</v>
      </c>
      <c r="J44" s="42">
        <v>1</v>
      </c>
      <c r="K44" s="42">
        <v>0</v>
      </c>
      <c r="L44" s="42">
        <v>3</v>
      </c>
      <c r="M44" s="42">
        <v>1</v>
      </c>
      <c r="N44" s="41">
        <v>474810</v>
      </c>
      <c r="O44" s="41">
        <v>158270</v>
      </c>
      <c r="P44" s="42">
        <v>3.3333333333333333E-2</v>
      </c>
      <c r="Q44" s="42">
        <v>1</v>
      </c>
      <c r="R44" s="41">
        <v>158270</v>
      </c>
      <c r="S44" s="42">
        <v>30</v>
      </c>
      <c r="T44" s="42">
        <v>49.556962025316459</v>
      </c>
      <c r="U44" s="42">
        <v>15</v>
      </c>
      <c r="V44" s="42">
        <v>15</v>
      </c>
      <c r="W44" s="42">
        <v>30</v>
      </c>
      <c r="X44" s="42">
        <v>29.5</v>
      </c>
      <c r="Y44" s="42">
        <v>30</v>
      </c>
      <c r="Z44" s="42">
        <v>0.5</v>
      </c>
      <c r="AA44" s="42">
        <v>1</v>
      </c>
      <c r="AB44" s="42">
        <v>0.98333333333333328</v>
      </c>
      <c r="AC44" s="42">
        <v>1</v>
      </c>
      <c r="AD44" s="40" t="s">
        <v>164</v>
      </c>
      <c r="AE44" s="40" t="s">
        <v>325</v>
      </c>
      <c r="AF44" s="42">
        <v>0</v>
      </c>
      <c r="AG44" s="42">
        <v>58</v>
      </c>
      <c r="AH44" s="42" t="e">
        <f>SUMIFS('[4]Raw Inventory'!D:D,'[4]Raw Inventory'!C:C,"DUARTE",'[4]Raw Inventory'!B:B,A44)</f>
        <v>#VALUE!</v>
      </c>
      <c r="AI44" s="42"/>
      <c r="AJ44" s="42">
        <f t="shared" si="0"/>
        <v>30</v>
      </c>
      <c r="AK44" s="40" t="str">
        <f>IFERROR(IF((Q44+IF(AI44="",0,AI3))&lt;=0,"Stockout",IF(AJ44="","",IF(F44="Class A",IF(AJ44&lt;=7,"Critical",IF(AJ44&lt;=15,"Low",IF(AJ44&lt;=30,"Reorder",IF(AJ44&lt;=45,"Optimal","Overstock")))),IF(F44="Class B",IF(AJ44&lt;=10,"Critical",IF(AJ44&lt;=20,"Low",IF(AJ44&lt;=45,"Reorder",IF(AJ44&lt;=60,"Optimal","Overstock")))),IF(F44="Class C",IF(AJ44&lt;=15,"Critical",IF(AJ44&lt;=30,"Low",IF(AJ44&lt;=60,"Reorder",IF(AJ44&lt;=90,"Optimal","Overstock")))),""))))),"")</f>
        <v>Reorder</v>
      </c>
      <c r="AL44" s="42"/>
      <c r="AM44" s="39"/>
      <c r="AN44" s="39"/>
      <c r="AO44" s="39"/>
      <c r="AP44" s="39"/>
      <c r="AQ44" s="39"/>
      <c r="AR44" s="39"/>
      <c r="AS44" s="39"/>
      <c r="AT44" s="39"/>
      <c r="AU44" s="39"/>
      <c r="AV44" s="39"/>
    </row>
    <row r="45" spans="1:48">
      <c r="A45" s="39" t="s">
        <v>79</v>
      </c>
      <c r="B45" s="39" t="s">
        <v>29</v>
      </c>
      <c r="C45" s="39" t="s">
        <v>1</v>
      </c>
      <c r="D45" s="40" t="s">
        <v>234</v>
      </c>
      <c r="E45" s="40">
        <v>33</v>
      </c>
      <c r="F45" s="40" t="s">
        <v>3</v>
      </c>
      <c r="G45" s="39" t="s">
        <v>324</v>
      </c>
      <c r="H45" s="41">
        <v>78872</v>
      </c>
      <c r="I45" s="42">
        <v>0</v>
      </c>
      <c r="J45" s="42">
        <v>1</v>
      </c>
      <c r="K45" s="42">
        <v>0</v>
      </c>
      <c r="L45" s="42">
        <v>1</v>
      </c>
      <c r="M45" s="42">
        <v>0.33333333333333331</v>
      </c>
      <c r="N45" s="41">
        <v>78872</v>
      </c>
      <c r="O45" s="41">
        <v>26290.666666666664</v>
      </c>
      <c r="P45" s="42">
        <v>1.111111111111111E-2</v>
      </c>
      <c r="Q45" s="42"/>
      <c r="R45" s="41">
        <v>0</v>
      </c>
      <c r="S45" s="42">
        <v>0</v>
      </c>
      <c r="T45" s="42">
        <v>72</v>
      </c>
      <c r="U45" s="42">
        <v>15</v>
      </c>
      <c r="V45" s="42">
        <v>15</v>
      </c>
      <c r="W45" s="42">
        <v>30</v>
      </c>
      <c r="X45" s="42">
        <v>6.833333333333333</v>
      </c>
      <c r="Y45" s="42">
        <v>7</v>
      </c>
      <c r="Z45" s="42">
        <v>0.16666666666666666</v>
      </c>
      <c r="AA45" s="42">
        <v>0.33333333333333331</v>
      </c>
      <c r="AB45" s="42">
        <v>7.5925925925925911E-2</v>
      </c>
      <c r="AC45" s="42">
        <v>7.7777777777777765E-2</v>
      </c>
      <c r="AD45" s="40" t="s">
        <v>15</v>
      </c>
      <c r="AE45" s="40" t="s">
        <v>321</v>
      </c>
      <c r="AF45" s="42">
        <v>7.7777777777777765E-2</v>
      </c>
      <c r="AG45" s="42">
        <v>0</v>
      </c>
      <c r="AH45" s="42" t="e">
        <f>SUMIFS('[4]Raw Inventory'!D:D,'[4]Raw Inventory'!C:C,"DUARTE",'[4]Raw Inventory'!B:B,A45)</f>
        <v>#VALUE!</v>
      </c>
      <c r="AI45" s="42"/>
      <c r="AJ45" s="42">
        <f t="shared" si="0"/>
        <v>0</v>
      </c>
      <c r="AK45" s="40" t="str">
        <f>IFERROR(IF((Q45+IF(AI45="",0,AI3))&lt;=0,"Stockout",IF(AJ45="","",IF(F45="Class A",IF(AJ45&lt;=7,"Critical",IF(AJ45&lt;=15,"Low",IF(AJ45&lt;=30,"Reorder",IF(AJ45&lt;=45,"Optimal","Overstock")))),IF(F45="Class B",IF(AJ45&lt;=10,"Critical",IF(AJ45&lt;=20,"Low",IF(AJ45&lt;=45,"Reorder",IF(AJ45&lt;=60,"Optimal","Overstock")))),IF(F45="Class C",IF(AJ45&lt;=15,"Critical",IF(AJ45&lt;=30,"Low",IF(AJ45&lt;=60,"Reorder",IF(AJ45&lt;=90,"Optimal","Overstock")))),""))))),"")</f>
        <v>Stockout</v>
      </c>
      <c r="AL45" s="42"/>
      <c r="AM45" s="39"/>
      <c r="AN45" s="39"/>
      <c r="AO45" s="39"/>
      <c r="AP45" s="39"/>
      <c r="AQ45" s="39"/>
      <c r="AR45" s="39"/>
      <c r="AS45" s="39"/>
      <c r="AT45" s="39"/>
      <c r="AU45" s="39"/>
      <c r="AV45" s="39"/>
    </row>
    <row r="46" spans="1:48">
      <c r="A46" s="39" t="s">
        <v>42</v>
      </c>
      <c r="B46" s="39" t="s">
        <v>30</v>
      </c>
      <c r="C46" s="39" t="s">
        <v>1</v>
      </c>
      <c r="D46" s="40" t="s">
        <v>254</v>
      </c>
      <c r="E46" s="40">
        <v>15</v>
      </c>
      <c r="F46" s="40" t="s">
        <v>2</v>
      </c>
      <c r="G46" s="39" t="s">
        <v>335</v>
      </c>
      <c r="H46" s="41">
        <v>152892</v>
      </c>
      <c r="I46" s="42">
        <v>1</v>
      </c>
      <c r="J46" s="42">
        <v>0</v>
      </c>
      <c r="K46" s="42">
        <v>2</v>
      </c>
      <c r="L46" s="42">
        <v>3</v>
      </c>
      <c r="M46" s="42">
        <v>1</v>
      </c>
      <c r="N46" s="41">
        <v>458676</v>
      </c>
      <c r="O46" s="41">
        <v>152892</v>
      </c>
      <c r="P46" s="42">
        <v>3.3333333333333333E-2</v>
      </c>
      <c r="Q46" s="42">
        <v>1</v>
      </c>
      <c r="R46" s="41">
        <v>152892</v>
      </c>
      <c r="S46" s="42">
        <v>30</v>
      </c>
      <c r="T46" s="42">
        <v>82.409638554216869</v>
      </c>
      <c r="U46" s="42">
        <v>15</v>
      </c>
      <c r="V46" s="42">
        <v>15</v>
      </c>
      <c r="W46" s="42">
        <v>30</v>
      </c>
      <c r="X46" s="42">
        <v>6.5</v>
      </c>
      <c r="Y46" s="42">
        <v>7</v>
      </c>
      <c r="Z46" s="42">
        <v>0.5</v>
      </c>
      <c r="AA46" s="42">
        <v>1</v>
      </c>
      <c r="AB46" s="42">
        <v>0.21666666666666667</v>
      </c>
      <c r="AC46" s="42">
        <v>0.23333333333333334</v>
      </c>
      <c r="AD46" s="40" t="s">
        <v>164</v>
      </c>
      <c r="AE46" s="40" t="s">
        <v>325</v>
      </c>
      <c r="AF46" s="42">
        <v>-0.76666666666666661</v>
      </c>
      <c r="AG46" s="42">
        <v>3</v>
      </c>
      <c r="AH46" s="42" t="e">
        <f>SUMIFS('[4]Raw Inventory'!D:D,'[4]Raw Inventory'!C:C,"DUARTE",'[4]Raw Inventory'!B:B,A46)</f>
        <v>#VALUE!</v>
      </c>
      <c r="AI46" s="42"/>
      <c r="AJ46" s="42">
        <f t="shared" si="0"/>
        <v>30</v>
      </c>
      <c r="AK46" s="40" t="str">
        <f>IFERROR(IF((Q46+IF(AI46="",0,AI3))&lt;=0,"Stockout",IF(AJ46="","",IF(F46="Class A",IF(AJ46&lt;=7,"Critical",IF(AJ46&lt;=15,"Low",IF(AJ46&lt;=30,"Reorder",IF(AJ46&lt;=45,"Optimal","Overstock")))),IF(F46="Class B",IF(AJ46&lt;=10,"Critical",IF(AJ46&lt;=20,"Low",IF(AJ46&lt;=45,"Reorder",IF(AJ46&lt;=60,"Optimal","Overstock")))),IF(F46="Class C",IF(AJ46&lt;=15,"Critical",IF(AJ46&lt;=30,"Low",IF(AJ46&lt;=60,"Reorder",IF(AJ46&lt;=90,"Optimal","Overstock")))),""))))),"")</f>
        <v>Reorder</v>
      </c>
      <c r="AL46" s="42"/>
      <c r="AM46" s="39"/>
      <c r="AN46" s="39"/>
      <c r="AO46" s="39"/>
      <c r="AP46" s="39"/>
      <c r="AQ46" s="39"/>
      <c r="AR46" s="39"/>
      <c r="AS46" s="39"/>
      <c r="AT46" s="39"/>
      <c r="AU46" s="39"/>
      <c r="AV46" s="39"/>
    </row>
    <row r="47" spans="1:48">
      <c r="A47" s="39" t="s">
        <v>52</v>
      </c>
      <c r="B47" s="39" t="s">
        <v>98</v>
      </c>
      <c r="C47" s="39" t="s">
        <v>90</v>
      </c>
      <c r="D47" s="40" t="s">
        <v>240</v>
      </c>
      <c r="E47" s="40">
        <v>20</v>
      </c>
      <c r="F47" s="40" t="s">
        <v>3</v>
      </c>
      <c r="G47" s="39" t="s">
        <v>335</v>
      </c>
      <c r="H47" s="41">
        <v>85446</v>
      </c>
      <c r="I47" s="42">
        <v>0</v>
      </c>
      <c r="J47" s="42">
        <v>0</v>
      </c>
      <c r="K47" s="42">
        <v>1</v>
      </c>
      <c r="L47" s="42">
        <v>1</v>
      </c>
      <c r="M47" s="42">
        <v>0.33333333333333331</v>
      </c>
      <c r="N47" s="41">
        <v>85446</v>
      </c>
      <c r="O47" s="41">
        <v>28482</v>
      </c>
      <c r="P47" s="42">
        <v>1.111111111111111E-2</v>
      </c>
      <c r="Q47" s="42">
        <v>1</v>
      </c>
      <c r="R47" s="41">
        <v>85446</v>
      </c>
      <c r="S47" s="42">
        <v>90</v>
      </c>
      <c r="T47" s="42">
        <v>92.72727272727272</v>
      </c>
      <c r="U47" s="42">
        <v>15</v>
      </c>
      <c r="V47" s="42">
        <v>15</v>
      </c>
      <c r="W47" s="42">
        <v>30</v>
      </c>
      <c r="X47" s="42">
        <v>29.833333333333332</v>
      </c>
      <c r="Y47" s="42">
        <v>30</v>
      </c>
      <c r="Z47" s="42">
        <v>0.16666666666666666</v>
      </c>
      <c r="AA47" s="42">
        <v>0.33333333333333331</v>
      </c>
      <c r="AB47" s="42">
        <v>0.33148148148148143</v>
      </c>
      <c r="AC47" s="42">
        <v>0.33333333333333331</v>
      </c>
      <c r="AD47" s="40" t="s">
        <v>321</v>
      </c>
      <c r="AE47" s="40" t="s">
        <v>325</v>
      </c>
      <c r="AF47" s="42">
        <v>-0.66666666666666674</v>
      </c>
      <c r="AG47" s="42">
        <v>0</v>
      </c>
      <c r="AH47" s="42" t="e">
        <f>SUMIFS('[4]Raw Inventory'!D:D,'[4]Raw Inventory'!C:C,"DUARTE",'[4]Raw Inventory'!B:B,A47)</f>
        <v>#VALUE!</v>
      </c>
      <c r="AI47" s="42"/>
      <c r="AJ47" s="42">
        <f t="shared" si="0"/>
        <v>90.000000000000014</v>
      </c>
      <c r="AK47" s="40" t="str">
        <f>IFERROR(IF((Q47+IF(AI47="",0,AI3))&lt;=0,"Stockout",IF(AJ47="","",IF(F47="Class A",IF(AJ47&lt;=7,"Critical",IF(AJ47&lt;=15,"Low",IF(AJ47&lt;=30,"Reorder",IF(AJ47&lt;=45,"Optimal","Overstock")))),IF(F47="Class B",IF(AJ47&lt;=10,"Critical",IF(AJ47&lt;=20,"Low",IF(AJ47&lt;=45,"Reorder",IF(AJ47&lt;=60,"Optimal","Overstock")))),IF(F47="Class C",IF(AJ47&lt;=15,"Critical",IF(AJ47&lt;=30,"Low",IF(AJ47&lt;=60,"Reorder",IF(AJ47&lt;=90,"Optimal","Overstock")))),""))))),"")</f>
        <v>Optimal</v>
      </c>
      <c r="AL47" s="42"/>
      <c r="AM47" s="39"/>
      <c r="AN47" s="39"/>
      <c r="AO47" s="39"/>
      <c r="AP47" s="39"/>
      <c r="AQ47" s="39"/>
      <c r="AR47" s="39"/>
      <c r="AS47" s="39"/>
      <c r="AT47" s="39"/>
      <c r="AU47" s="39"/>
      <c r="AV47" s="39"/>
    </row>
    <row r="48" spans="1:48">
      <c r="A48" s="39" t="s">
        <v>18</v>
      </c>
      <c r="B48" s="39" t="s">
        <v>153</v>
      </c>
      <c r="C48" s="39" t="s">
        <v>152</v>
      </c>
      <c r="D48" s="40" t="s">
        <v>225</v>
      </c>
      <c r="E48" s="40">
        <v>21</v>
      </c>
      <c r="F48" s="40" t="s">
        <v>3</v>
      </c>
      <c r="G48" s="39" t="s">
        <v>327</v>
      </c>
      <c r="H48" s="41">
        <v>94330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1">
        <v>0</v>
      </c>
      <c r="O48" s="41">
        <v>0</v>
      </c>
      <c r="P48" s="42">
        <v>0</v>
      </c>
      <c r="Q48" s="42">
        <v>3</v>
      </c>
      <c r="R48" s="41">
        <v>282990</v>
      </c>
      <c r="S48" s="42">
        <v>0</v>
      </c>
      <c r="T48" s="42">
        <v>101</v>
      </c>
      <c r="U48" s="42">
        <v>15</v>
      </c>
      <c r="V48" s="42">
        <v>15</v>
      </c>
      <c r="W48" s="42">
        <v>30</v>
      </c>
      <c r="X48" s="42">
        <v>30</v>
      </c>
      <c r="Y48" s="42">
        <v>30</v>
      </c>
      <c r="Z48" s="42">
        <v>0</v>
      </c>
      <c r="AA48" s="42">
        <v>0</v>
      </c>
      <c r="AB48" s="42">
        <v>0</v>
      </c>
      <c r="AC48" s="42">
        <v>0</v>
      </c>
      <c r="AD48" s="40" t="s">
        <v>319</v>
      </c>
      <c r="AE48" s="40" t="s">
        <v>325</v>
      </c>
      <c r="AF48" s="42">
        <v>-3</v>
      </c>
      <c r="AG48" s="42">
        <v>63</v>
      </c>
      <c r="AH48" s="42" t="e">
        <f>SUMIFS('[4]Raw Inventory'!D:D,'[4]Raw Inventory'!C:C,"DUARTE",'[4]Raw Inventory'!B:B,A48)</f>
        <v>#VALUE!</v>
      </c>
      <c r="AI48" s="42"/>
      <c r="AJ48" s="42">
        <f t="shared" si="0"/>
        <v>0</v>
      </c>
      <c r="AK48" s="40" t="str">
        <f>IFERROR(IF((Q48+IF(AI48="",0,AI3))&lt;=0,"Stockout",IF(AJ48="","",IF(F48="Class A",IF(AJ48&lt;=7,"Critical",IF(AJ48&lt;=15,"Low",IF(AJ48&lt;=30,"Reorder",IF(AJ48&lt;=45,"Optimal","Overstock")))),IF(F48="Class B",IF(AJ48&lt;=10,"Critical",IF(AJ48&lt;=20,"Low",IF(AJ48&lt;=45,"Reorder",IF(AJ48&lt;=60,"Optimal","Overstock")))),IF(F48="Class C",IF(AJ48&lt;=15,"Critical",IF(AJ48&lt;=30,"Low",IF(AJ48&lt;=60,"Reorder",IF(AJ48&lt;=90,"Optimal","Overstock")))),""))))),"")</f>
        <v>Critical</v>
      </c>
      <c r="AL48" s="42"/>
      <c r="AM48" s="39"/>
      <c r="AN48" s="39"/>
      <c r="AO48" s="39"/>
      <c r="AP48" s="39"/>
      <c r="AQ48" s="39"/>
      <c r="AR48" s="39"/>
      <c r="AS48" s="39"/>
      <c r="AT48" s="39"/>
      <c r="AU48" s="39"/>
      <c r="AV48" s="39"/>
    </row>
    <row r="49" spans="1:48">
      <c r="A49" s="39" t="s">
        <v>66</v>
      </c>
      <c r="B49" s="39" t="s">
        <v>145</v>
      </c>
      <c r="C49" s="39" t="s">
        <v>137</v>
      </c>
      <c r="D49" s="40" t="s">
        <v>254</v>
      </c>
      <c r="E49" s="40">
        <v>15</v>
      </c>
      <c r="F49" s="40" t="s">
        <v>2</v>
      </c>
      <c r="G49" s="39" t="s">
        <v>332</v>
      </c>
      <c r="H49" s="41">
        <v>95530</v>
      </c>
      <c r="I49" s="42">
        <v>1</v>
      </c>
      <c r="J49" s="42">
        <v>0</v>
      </c>
      <c r="K49" s="42">
        <v>1</v>
      </c>
      <c r="L49" s="42">
        <v>2</v>
      </c>
      <c r="M49" s="42">
        <v>0.66666666666666663</v>
      </c>
      <c r="N49" s="41">
        <v>191060</v>
      </c>
      <c r="O49" s="41">
        <v>63686.666666666664</v>
      </c>
      <c r="P49" s="42">
        <v>2.222222222222222E-2</v>
      </c>
      <c r="Q49" s="42"/>
      <c r="R49" s="41">
        <v>0</v>
      </c>
      <c r="S49" s="42">
        <v>0</v>
      </c>
      <c r="T49" s="42">
        <v>109.12499999999999</v>
      </c>
      <c r="U49" s="42">
        <v>15</v>
      </c>
      <c r="V49" s="42">
        <v>15</v>
      </c>
      <c r="W49" s="42">
        <v>30</v>
      </c>
      <c r="X49" s="42">
        <v>6.666666666666667</v>
      </c>
      <c r="Y49" s="42">
        <v>7</v>
      </c>
      <c r="Z49" s="42">
        <v>0.33333333333333331</v>
      </c>
      <c r="AA49" s="42">
        <v>0.66666666666666663</v>
      </c>
      <c r="AB49" s="42">
        <v>0.14814814814814814</v>
      </c>
      <c r="AC49" s="42">
        <v>0.15555555555555553</v>
      </c>
      <c r="AD49" s="40" t="s">
        <v>15</v>
      </c>
      <c r="AE49" s="40" t="s">
        <v>325</v>
      </c>
      <c r="AF49" s="42">
        <v>0.15555555555555553</v>
      </c>
      <c r="AG49" s="42">
        <v>54</v>
      </c>
      <c r="AH49" s="42" t="e">
        <f>SUMIFS('[4]Raw Inventory'!D:D,'[4]Raw Inventory'!C:C,"DUARTE",'[4]Raw Inventory'!B:B,A49)</f>
        <v>#VALUE!</v>
      </c>
      <c r="AI49" s="42"/>
      <c r="AJ49" s="42">
        <f t="shared" si="0"/>
        <v>0</v>
      </c>
      <c r="AK49" s="40" t="str">
        <f>IFERROR(IF((Q49+IF(AI49="",0,AI3))&lt;=0,"Stockout",IF(AJ49="","",IF(F49="Class A",IF(AJ49&lt;=7,"Critical",IF(AJ49&lt;=15,"Low",IF(AJ49&lt;=30,"Reorder",IF(AJ49&lt;=45,"Optimal","Overstock")))),IF(F49="Class B",IF(AJ49&lt;=10,"Critical",IF(AJ49&lt;=20,"Low",IF(AJ49&lt;=45,"Reorder",IF(AJ49&lt;=60,"Optimal","Overstock")))),IF(F49="Class C",IF(AJ49&lt;=15,"Critical",IF(AJ49&lt;=30,"Low",IF(AJ49&lt;=60,"Reorder",IF(AJ49&lt;=90,"Optimal","Overstock")))),""))))),"")</f>
        <v>Stockout</v>
      </c>
      <c r="AL49" s="42"/>
      <c r="AM49" s="39"/>
      <c r="AN49" s="39"/>
      <c r="AO49" s="39"/>
      <c r="AP49" s="39"/>
      <c r="AQ49" s="39"/>
      <c r="AR49" s="39"/>
      <c r="AS49" s="39"/>
      <c r="AT49" s="39"/>
      <c r="AU49" s="39"/>
      <c r="AV49" s="39"/>
    </row>
    <row r="50" spans="1:48">
      <c r="A50" s="39" t="s">
        <v>26</v>
      </c>
      <c r="B50" s="39" t="s">
        <v>94</v>
      </c>
      <c r="C50" s="39" t="s">
        <v>90</v>
      </c>
      <c r="D50" s="40" t="s">
        <v>224</v>
      </c>
      <c r="E50" s="40">
        <v>3</v>
      </c>
      <c r="F50" s="40" t="s">
        <v>0</v>
      </c>
      <c r="G50" s="39" t="s">
        <v>324</v>
      </c>
      <c r="H50" s="41">
        <v>123700</v>
      </c>
      <c r="I50" s="42">
        <v>3</v>
      </c>
      <c r="J50" s="42">
        <v>2</v>
      </c>
      <c r="K50" s="42">
        <v>1</v>
      </c>
      <c r="L50" s="42">
        <v>6</v>
      </c>
      <c r="M50" s="42">
        <v>2</v>
      </c>
      <c r="N50" s="41">
        <v>742200</v>
      </c>
      <c r="O50" s="41">
        <v>247400</v>
      </c>
      <c r="P50" s="42">
        <v>6.6666666666666666E-2</v>
      </c>
      <c r="Q50" s="42">
        <v>4</v>
      </c>
      <c r="R50" s="41">
        <v>494800</v>
      </c>
      <c r="S50" s="42">
        <v>60</v>
      </c>
      <c r="T50" s="42">
        <v>61.38248847926269</v>
      </c>
      <c r="U50" s="42">
        <v>15</v>
      </c>
      <c r="V50" s="42">
        <v>15</v>
      </c>
      <c r="W50" s="42">
        <v>30</v>
      </c>
      <c r="X50" s="42">
        <v>29</v>
      </c>
      <c r="Y50" s="42">
        <v>30</v>
      </c>
      <c r="Z50" s="42">
        <v>1</v>
      </c>
      <c r="AA50" s="42">
        <v>2</v>
      </c>
      <c r="AB50" s="42">
        <v>1.9333333333333333</v>
      </c>
      <c r="AC50" s="42">
        <v>2</v>
      </c>
      <c r="AD50" s="40" t="s">
        <v>325</v>
      </c>
      <c r="AE50" s="40" t="s">
        <v>325</v>
      </c>
      <c r="AF50" s="42">
        <v>-2</v>
      </c>
      <c r="AG50" s="42">
        <v>18</v>
      </c>
      <c r="AH50" s="42" t="e">
        <f>SUMIFS('[4]Raw Inventory'!D:D,'[4]Raw Inventory'!C:C,"DUARTE",'[4]Raw Inventory'!B:B,A50)</f>
        <v>#VALUE!</v>
      </c>
      <c r="AI50" s="42"/>
      <c r="AJ50" s="42">
        <f t="shared" si="0"/>
        <v>60</v>
      </c>
      <c r="AK50" s="40" t="str">
        <f>IFERROR(IF((Q50+IF(AI50="",0,AI3))&lt;=0,"Stockout",IF(AJ50="","",IF(F50="Class A",IF(AJ50&lt;=7,"Critical",IF(AJ50&lt;=15,"Low",IF(AJ50&lt;=30,"Reorder",IF(AJ50&lt;=45,"Optimal","Overstock")))),IF(F50="Class B",IF(AJ50&lt;=10,"Critical",IF(AJ50&lt;=20,"Low",IF(AJ50&lt;=45,"Reorder",IF(AJ50&lt;=60,"Optimal","Overstock")))),IF(F50="Class C",IF(AJ50&lt;=15,"Critical",IF(AJ50&lt;=30,"Low",IF(AJ50&lt;=60,"Reorder",IF(AJ50&lt;=90,"Optimal","Overstock")))),""))))),"")</f>
        <v>Overstock</v>
      </c>
      <c r="AL50" s="42"/>
      <c r="AM50" s="39"/>
      <c r="AN50" s="39"/>
      <c r="AO50" s="39"/>
      <c r="AP50" s="39"/>
      <c r="AQ50" s="39"/>
      <c r="AR50" s="39"/>
      <c r="AS50" s="39"/>
      <c r="AT50" s="39"/>
      <c r="AU50" s="39"/>
      <c r="AV50" s="39"/>
    </row>
    <row r="51" spans="1:48">
      <c r="A51" s="39" t="s">
        <v>83</v>
      </c>
      <c r="B51" s="39" t="s">
        <v>119</v>
      </c>
      <c r="C51" s="39" t="s">
        <v>118</v>
      </c>
      <c r="D51" s="40" t="s">
        <v>235</v>
      </c>
      <c r="E51" s="40">
        <v>12</v>
      </c>
      <c r="F51" s="40" t="s">
        <v>2</v>
      </c>
      <c r="G51" s="39" t="s">
        <v>334</v>
      </c>
      <c r="H51" s="41">
        <v>35055</v>
      </c>
      <c r="I51" s="42">
        <v>4</v>
      </c>
      <c r="J51" s="42">
        <v>2</v>
      </c>
      <c r="K51" s="42">
        <v>7</v>
      </c>
      <c r="L51" s="42">
        <v>13</v>
      </c>
      <c r="M51" s="42">
        <v>4.333333333333333</v>
      </c>
      <c r="N51" s="41">
        <v>455715</v>
      </c>
      <c r="O51" s="41">
        <v>151905</v>
      </c>
      <c r="P51" s="42">
        <v>0.14444444444444443</v>
      </c>
      <c r="Q51" s="42">
        <v>5</v>
      </c>
      <c r="R51" s="41">
        <v>175275</v>
      </c>
      <c r="S51" s="42">
        <v>34.615384615384613</v>
      </c>
      <c r="T51" s="42">
        <v>249.67741935483869</v>
      </c>
      <c r="U51" s="42">
        <v>15</v>
      </c>
      <c r="V51" s="42">
        <v>15</v>
      </c>
      <c r="W51" s="42">
        <v>30</v>
      </c>
      <c r="X51" s="42">
        <v>27.833333333333332</v>
      </c>
      <c r="Y51" s="42">
        <v>30</v>
      </c>
      <c r="Z51" s="42">
        <v>2.1666666666666665</v>
      </c>
      <c r="AA51" s="42">
        <v>4.333333333333333</v>
      </c>
      <c r="AB51" s="42">
        <v>4.0203703703703697</v>
      </c>
      <c r="AC51" s="42">
        <v>4.333333333333333</v>
      </c>
      <c r="AD51" s="40" t="s">
        <v>164</v>
      </c>
      <c r="AE51" s="40" t="s">
        <v>325</v>
      </c>
      <c r="AF51" s="42">
        <v>-0.66666666666666696</v>
      </c>
      <c r="AG51" s="42">
        <v>28</v>
      </c>
      <c r="AH51" s="42" t="e">
        <f>SUMIFS('[4]Raw Inventory'!D:D,'[4]Raw Inventory'!C:C,"DUARTE",'[4]Raw Inventory'!B:B,A51)</f>
        <v>#VALUE!</v>
      </c>
      <c r="AI51" s="42"/>
      <c r="AJ51" s="42">
        <f t="shared" si="0"/>
        <v>34.61538461538462</v>
      </c>
      <c r="AK51" s="40" t="str">
        <f>IFERROR(IF((Q51+IF(AI51="",0,AI3))&lt;=0,"Stockout",IF(AJ51="","",IF(F51="Class A",IF(AJ51&lt;=7,"Critical",IF(AJ51&lt;=15,"Low",IF(AJ51&lt;=30,"Reorder",IF(AJ51&lt;=45,"Optimal","Overstock")))),IF(F51="Class B",IF(AJ51&lt;=10,"Critical",IF(AJ51&lt;=20,"Low",IF(AJ51&lt;=45,"Reorder",IF(AJ51&lt;=60,"Optimal","Overstock")))),IF(F51="Class C",IF(AJ51&lt;=15,"Critical",IF(AJ51&lt;=30,"Low",IF(AJ51&lt;=60,"Reorder",IF(AJ51&lt;=90,"Optimal","Overstock")))),""))))),"")</f>
        <v>Reorder</v>
      </c>
      <c r="AL51" s="42"/>
      <c r="AM51" s="39"/>
      <c r="AN51" s="39"/>
      <c r="AO51" s="39"/>
      <c r="AP51" s="39"/>
      <c r="AQ51" s="39"/>
      <c r="AR51" s="39"/>
      <c r="AS51" s="39"/>
      <c r="AT51" s="39"/>
      <c r="AU51" s="39"/>
      <c r="AV51" s="39"/>
    </row>
    <row r="52" spans="1:48">
      <c r="A52" s="39" t="s">
        <v>36</v>
      </c>
      <c r="B52" s="39" t="s">
        <v>160</v>
      </c>
      <c r="C52" s="39" t="s">
        <v>159</v>
      </c>
      <c r="D52" s="40" t="s">
        <v>240</v>
      </c>
      <c r="E52" s="40">
        <v>20</v>
      </c>
      <c r="F52" s="40" t="s">
        <v>3</v>
      </c>
      <c r="G52" s="39" t="s">
        <v>327</v>
      </c>
      <c r="H52" s="41">
        <v>76850</v>
      </c>
      <c r="I52" s="42">
        <v>0</v>
      </c>
      <c r="J52" s="42">
        <v>0</v>
      </c>
      <c r="K52" s="42">
        <v>1</v>
      </c>
      <c r="L52" s="42">
        <v>1</v>
      </c>
      <c r="M52" s="42">
        <v>0.33333333333333331</v>
      </c>
      <c r="N52" s="41">
        <v>76850</v>
      </c>
      <c r="O52" s="41">
        <v>25616.666666666664</v>
      </c>
      <c r="P52" s="42">
        <v>1.111111111111111E-2</v>
      </c>
      <c r="Q52" s="42">
        <v>3</v>
      </c>
      <c r="R52" s="41">
        <v>230550</v>
      </c>
      <c r="S52" s="42">
        <v>270</v>
      </c>
      <c r="T52" s="42">
        <v>222.85714285714286</v>
      </c>
      <c r="U52" s="42">
        <v>15</v>
      </c>
      <c r="V52" s="42">
        <v>15</v>
      </c>
      <c r="W52" s="42">
        <v>30</v>
      </c>
      <c r="X52" s="42">
        <v>29.833333333333332</v>
      </c>
      <c r="Y52" s="42">
        <v>30</v>
      </c>
      <c r="Z52" s="42">
        <v>0.16666666666666666</v>
      </c>
      <c r="AA52" s="42">
        <v>0.33333333333333331</v>
      </c>
      <c r="AB52" s="42">
        <v>0.33148148148148143</v>
      </c>
      <c r="AC52" s="42">
        <v>0.33333333333333331</v>
      </c>
      <c r="AD52" s="40" t="s">
        <v>325</v>
      </c>
      <c r="AE52" s="40" t="s">
        <v>325</v>
      </c>
      <c r="AF52" s="42">
        <v>-2.6666666666666665</v>
      </c>
      <c r="AG52" s="42">
        <v>63</v>
      </c>
      <c r="AH52" s="42" t="e">
        <f>SUMIFS('[4]Raw Inventory'!D:D,'[4]Raw Inventory'!C:C,"DUARTE",'[4]Raw Inventory'!B:B,A52)</f>
        <v>#VALUE!</v>
      </c>
      <c r="AI52" s="42"/>
      <c r="AJ52" s="42">
        <f t="shared" si="0"/>
        <v>270.00000000000006</v>
      </c>
      <c r="AK52" s="40" t="str">
        <f>IFERROR(IF((Q52+IF(AI52="",0,AI3))&lt;=0,"Stockout",IF(AJ52="","",IF(F52="Class A",IF(AJ52&lt;=7,"Critical",IF(AJ52&lt;=15,"Low",IF(AJ52&lt;=30,"Reorder",IF(AJ52&lt;=45,"Optimal","Overstock")))),IF(F52="Class B",IF(AJ52&lt;=10,"Critical",IF(AJ52&lt;=20,"Low",IF(AJ52&lt;=45,"Reorder",IF(AJ52&lt;=60,"Optimal","Overstock")))),IF(F52="Class C",IF(AJ52&lt;=15,"Critical",IF(AJ52&lt;=30,"Low",IF(AJ52&lt;=60,"Reorder",IF(AJ52&lt;=90,"Optimal","Overstock")))),""))))),"")</f>
        <v>Overstock</v>
      </c>
      <c r="AL52" s="42"/>
      <c r="AM52" s="39"/>
      <c r="AN52" s="39"/>
      <c r="AO52" s="39"/>
      <c r="AP52" s="39"/>
      <c r="AQ52" s="39"/>
      <c r="AR52" s="39"/>
      <c r="AS52" s="39"/>
      <c r="AT52" s="39"/>
      <c r="AU52" s="39"/>
      <c r="AV52" s="39"/>
    </row>
    <row r="53" spans="1:48">
      <c r="A53" s="39" t="s">
        <v>52</v>
      </c>
      <c r="B53" s="39" t="s">
        <v>112</v>
      </c>
      <c r="C53" s="39" t="s">
        <v>109</v>
      </c>
      <c r="D53" s="40" t="s">
        <v>242</v>
      </c>
      <c r="E53" s="40">
        <v>15</v>
      </c>
      <c r="F53" s="40" t="s">
        <v>2</v>
      </c>
      <c r="G53" s="39" t="s">
        <v>335</v>
      </c>
      <c r="H53" s="41">
        <v>85446</v>
      </c>
      <c r="I53" s="42">
        <v>0</v>
      </c>
      <c r="J53" s="42">
        <v>1</v>
      </c>
      <c r="K53" s="42">
        <v>0</v>
      </c>
      <c r="L53" s="42">
        <v>1</v>
      </c>
      <c r="M53" s="42">
        <v>0.33333333333333331</v>
      </c>
      <c r="N53" s="41">
        <v>85446</v>
      </c>
      <c r="O53" s="41">
        <v>28482</v>
      </c>
      <c r="P53" s="42">
        <v>1.111111111111111E-2</v>
      </c>
      <c r="Q53" s="42">
        <v>2</v>
      </c>
      <c r="R53" s="41">
        <v>170892</v>
      </c>
      <c r="S53" s="42">
        <v>180</v>
      </c>
      <c r="T53" s="42">
        <v>92.72727272727272</v>
      </c>
      <c r="U53" s="42">
        <v>15</v>
      </c>
      <c r="V53" s="42">
        <v>15</v>
      </c>
      <c r="W53" s="42">
        <v>30</v>
      </c>
      <c r="X53" s="42">
        <v>29.833333333333332</v>
      </c>
      <c r="Y53" s="42">
        <v>30</v>
      </c>
      <c r="Z53" s="42">
        <v>0.16666666666666666</v>
      </c>
      <c r="AA53" s="42">
        <v>0.33333333333333331</v>
      </c>
      <c r="AB53" s="42">
        <v>0.33148148148148143</v>
      </c>
      <c r="AC53" s="42">
        <v>0.33333333333333331</v>
      </c>
      <c r="AD53" s="40" t="s">
        <v>325</v>
      </c>
      <c r="AE53" s="40" t="s">
        <v>325</v>
      </c>
      <c r="AF53" s="42">
        <v>-1.6666666666666667</v>
      </c>
      <c r="AG53" s="42">
        <v>0</v>
      </c>
      <c r="AH53" s="42" t="e">
        <f>SUMIFS('[4]Raw Inventory'!D:D,'[4]Raw Inventory'!C:C,"DUARTE",'[4]Raw Inventory'!B:B,A53)</f>
        <v>#VALUE!</v>
      </c>
      <c r="AI53" s="42"/>
      <c r="AJ53" s="42">
        <f t="shared" si="0"/>
        <v>180.00000000000003</v>
      </c>
      <c r="AK53" s="40" t="str">
        <f>IFERROR(IF((Q53+IF(AI53="",0,AI3))&lt;=0,"Stockout",IF(AJ53="","",IF(F53="Class A",IF(AJ53&lt;=7,"Critical",IF(AJ53&lt;=15,"Low",IF(AJ53&lt;=30,"Reorder",IF(AJ53&lt;=45,"Optimal","Overstock")))),IF(F53="Class B",IF(AJ53&lt;=10,"Critical",IF(AJ53&lt;=20,"Low",IF(AJ53&lt;=45,"Reorder",IF(AJ53&lt;=60,"Optimal","Overstock")))),IF(F53="Class C",IF(AJ53&lt;=15,"Critical",IF(AJ53&lt;=30,"Low",IF(AJ53&lt;=60,"Reorder",IF(AJ53&lt;=90,"Optimal","Overstock")))),""))))),"")</f>
        <v>Overstock</v>
      </c>
      <c r="AL53" s="42"/>
      <c r="AM53" s="39"/>
      <c r="AN53" s="39"/>
      <c r="AO53" s="39"/>
      <c r="AP53" s="39"/>
      <c r="AQ53" s="39"/>
      <c r="AR53" s="39"/>
      <c r="AS53" s="39"/>
      <c r="AT53" s="39"/>
      <c r="AU53" s="39"/>
      <c r="AV53" s="39"/>
    </row>
    <row r="54" spans="1:48">
      <c r="A54" s="39" t="s">
        <v>48</v>
      </c>
      <c r="B54" s="39" t="s">
        <v>162</v>
      </c>
      <c r="C54" s="39" t="s">
        <v>159</v>
      </c>
      <c r="D54" s="40" t="s">
        <v>222</v>
      </c>
      <c r="E54" s="40">
        <v>19</v>
      </c>
      <c r="F54" s="40" t="s">
        <v>3</v>
      </c>
      <c r="G54" s="39" t="s">
        <v>324</v>
      </c>
      <c r="H54" s="41">
        <v>82687</v>
      </c>
      <c r="I54" s="42">
        <v>0</v>
      </c>
      <c r="J54" s="42">
        <v>1</v>
      </c>
      <c r="K54" s="42">
        <v>0</v>
      </c>
      <c r="L54" s="42">
        <v>1</v>
      </c>
      <c r="M54" s="42">
        <v>0.33333333333333331</v>
      </c>
      <c r="N54" s="41">
        <v>82687</v>
      </c>
      <c r="O54" s="41">
        <v>27562.333333333332</v>
      </c>
      <c r="P54" s="42">
        <v>1.111111111111111E-2</v>
      </c>
      <c r="Q54" s="42">
        <v>3</v>
      </c>
      <c r="R54" s="41">
        <v>248061</v>
      </c>
      <c r="S54" s="42">
        <v>270</v>
      </c>
      <c r="T54" s="42">
        <v>334.28571428571428</v>
      </c>
      <c r="U54" s="42">
        <v>15</v>
      </c>
      <c r="V54" s="42">
        <v>15</v>
      </c>
      <c r="W54" s="42">
        <v>30</v>
      </c>
      <c r="X54" s="42">
        <v>29.833333333333332</v>
      </c>
      <c r="Y54" s="42">
        <v>30</v>
      </c>
      <c r="Z54" s="42">
        <v>0.16666666666666666</v>
      </c>
      <c r="AA54" s="42">
        <v>0.33333333333333331</v>
      </c>
      <c r="AB54" s="42">
        <v>0.33148148148148143</v>
      </c>
      <c r="AC54" s="42">
        <v>0.33333333333333331</v>
      </c>
      <c r="AD54" s="40" t="s">
        <v>325</v>
      </c>
      <c r="AE54" s="40" t="s">
        <v>325</v>
      </c>
      <c r="AF54" s="42">
        <v>-2.6666666666666665</v>
      </c>
      <c r="AG54" s="42">
        <v>8</v>
      </c>
      <c r="AH54" s="42" t="e">
        <f>SUMIFS('[4]Raw Inventory'!D:D,'[4]Raw Inventory'!C:C,"DUARTE",'[4]Raw Inventory'!B:B,A54)</f>
        <v>#VALUE!</v>
      </c>
      <c r="AI54" s="42"/>
      <c r="AJ54" s="42">
        <f t="shared" si="0"/>
        <v>270.00000000000006</v>
      </c>
      <c r="AK54" s="40" t="str">
        <f>IFERROR(IF((Q54+IF(AI54="",0,AI3))&lt;=0,"Stockout",IF(AJ54="","",IF(F54="Class A",IF(AJ54&lt;=7,"Critical",IF(AJ54&lt;=15,"Low",IF(AJ54&lt;=30,"Reorder",IF(AJ54&lt;=45,"Optimal","Overstock")))),IF(F54="Class B",IF(AJ54&lt;=10,"Critical",IF(AJ54&lt;=20,"Low",IF(AJ54&lt;=45,"Reorder",IF(AJ54&lt;=60,"Optimal","Overstock")))),IF(F54="Class C",IF(AJ54&lt;=15,"Critical",IF(AJ54&lt;=30,"Low",IF(AJ54&lt;=60,"Reorder",IF(AJ54&lt;=90,"Optimal","Overstock")))),""))))),"")</f>
        <v>Overstock</v>
      </c>
      <c r="AL54" s="42"/>
      <c r="AM54" s="39"/>
      <c r="AN54" s="39"/>
      <c r="AO54" s="39"/>
      <c r="AP54" s="39"/>
      <c r="AQ54" s="39"/>
      <c r="AR54" s="39"/>
      <c r="AS54" s="39"/>
      <c r="AT54" s="39"/>
      <c r="AU54" s="39"/>
      <c r="AV54" s="39"/>
    </row>
    <row r="55" spans="1:48">
      <c r="A55" s="39" t="s">
        <v>78</v>
      </c>
      <c r="B55" s="39" t="s">
        <v>132</v>
      </c>
      <c r="C55" s="39" t="s">
        <v>128</v>
      </c>
      <c r="D55" s="40" t="s">
        <v>255</v>
      </c>
      <c r="E55" s="40">
        <v>25</v>
      </c>
      <c r="F55" s="40" t="s">
        <v>3</v>
      </c>
      <c r="G55" s="39" t="s">
        <v>332</v>
      </c>
      <c r="H55" s="41">
        <v>100700</v>
      </c>
      <c r="I55" s="42">
        <v>0</v>
      </c>
      <c r="J55" s="42">
        <v>0</v>
      </c>
      <c r="K55" s="42">
        <v>1</v>
      </c>
      <c r="L55" s="42">
        <v>1</v>
      </c>
      <c r="M55" s="42">
        <v>0.33333333333333331</v>
      </c>
      <c r="N55" s="41">
        <v>100700</v>
      </c>
      <c r="O55" s="41">
        <v>33566.666666666664</v>
      </c>
      <c r="P55" s="42">
        <v>1.111111111111111E-2</v>
      </c>
      <c r="Q55" s="42"/>
      <c r="R55" s="41">
        <v>0</v>
      </c>
      <c r="S55" s="42">
        <v>0</v>
      </c>
      <c r="T55" s="42">
        <v>416.25000000000006</v>
      </c>
      <c r="U55" s="42">
        <v>15</v>
      </c>
      <c r="V55" s="42">
        <v>15</v>
      </c>
      <c r="W55" s="42">
        <v>30</v>
      </c>
      <c r="X55" s="42">
        <v>29.833333333333332</v>
      </c>
      <c r="Y55" s="42">
        <v>30</v>
      </c>
      <c r="Z55" s="42">
        <v>0.16666666666666666</v>
      </c>
      <c r="AA55" s="42">
        <v>0.33333333333333331</v>
      </c>
      <c r="AB55" s="42">
        <v>0.33148148148148143</v>
      </c>
      <c r="AC55" s="42">
        <v>0.33333333333333331</v>
      </c>
      <c r="AD55" s="40" t="s">
        <v>15</v>
      </c>
      <c r="AE55" s="40" t="s">
        <v>325</v>
      </c>
      <c r="AF55" s="42">
        <v>0.33333333333333331</v>
      </c>
      <c r="AG55" s="42">
        <v>23</v>
      </c>
      <c r="AH55" s="42" t="e">
        <f>SUMIFS('[4]Raw Inventory'!D:D,'[4]Raw Inventory'!C:C,"DUARTE",'[4]Raw Inventory'!B:B,A55)</f>
        <v>#VALUE!</v>
      </c>
      <c r="AI55" s="42"/>
      <c r="AJ55" s="42">
        <f t="shared" si="0"/>
        <v>0</v>
      </c>
      <c r="AK55" s="40" t="str">
        <f>IFERROR(IF((Q55+IF(AI55="",0,AI3))&lt;=0,"Stockout",IF(AJ55="","",IF(F55="Class A",IF(AJ55&lt;=7,"Critical",IF(AJ55&lt;=15,"Low",IF(AJ55&lt;=30,"Reorder",IF(AJ55&lt;=45,"Optimal","Overstock")))),IF(F55="Class B",IF(AJ55&lt;=10,"Critical",IF(AJ55&lt;=20,"Low",IF(AJ55&lt;=45,"Reorder",IF(AJ55&lt;=60,"Optimal","Overstock")))),IF(F55="Class C",IF(AJ55&lt;=15,"Critical",IF(AJ55&lt;=30,"Low",IF(AJ55&lt;=60,"Reorder",IF(AJ55&lt;=90,"Optimal","Overstock")))),""))))),"")</f>
        <v>Stockout</v>
      </c>
      <c r="AL55" s="42"/>
      <c r="AM55" s="39"/>
      <c r="AN55" s="39"/>
      <c r="AO55" s="39"/>
      <c r="AP55" s="39"/>
      <c r="AQ55" s="39"/>
      <c r="AR55" s="39"/>
      <c r="AS55" s="39"/>
      <c r="AT55" s="39"/>
      <c r="AU55" s="39"/>
      <c r="AV55" s="39"/>
    </row>
    <row r="56" spans="1:48">
      <c r="A56" s="39" t="s">
        <v>65</v>
      </c>
      <c r="B56" s="39" t="s">
        <v>146</v>
      </c>
      <c r="C56" s="39" t="s">
        <v>137</v>
      </c>
      <c r="D56" s="40" t="s">
        <v>230</v>
      </c>
      <c r="E56" s="40">
        <v>29</v>
      </c>
      <c r="F56" s="40" t="s">
        <v>3</v>
      </c>
      <c r="G56" s="39" t="s">
        <v>324</v>
      </c>
      <c r="H56" s="41">
        <v>77572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1">
        <v>0</v>
      </c>
      <c r="O56" s="41">
        <v>0</v>
      </c>
      <c r="P56" s="42">
        <v>0</v>
      </c>
      <c r="Q56" s="42">
        <v>1</v>
      </c>
      <c r="R56" s="41">
        <v>77572</v>
      </c>
      <c r="S56" s="42">
        <v>0</v>
      </c>
      <c r="T56" s="42">
        <v>130.5</v>
      </c>
      <c r="U56" s="42">
        <v>15</v>
      </c>
      <c r="V56" s="42">
        <v>15</v>
      </c>
      <c r="W56" s="42">
        <v>30</v>
      </c>
      <c r="X56" s="42">
        <v>7</v>
      </c>
      <c r="Y56" s="42">
        <v>7</v>
      </c>
      <c r="Z56" s="42">
        <v>0</v>
      </c>
      <c r="AA56" s="42">
        <v>0</v>
      </c>
      <c r="AB56" s="42">
        <v>0</v>
      </c>
      <c r="AC56" s="42">
        <v>0</v>
      </c>
      <c r="AD56" s="40" t="s">
        <v>319</v>
      </c>
      <c r="AE56" s="40" t="s">
        <v>325</v>
      </c>
      <c r="AF56" s="42">
        <v>-1</v>
      </c>
      <c r="AG56" s="42">
        <v>4</v>
      </c>
      <c r="AH56" s="42" t="e">
        <f>SUMIFS('[4]Raw Inventory'!D:D,'[4]Raw Inventory'!C:C,"DUARTE",'[4]Raw Inventory'!B:B,A56)</f>
        <v>#VALUE!</v>
      </c>
      <c r="AI56" s="42"/>
      <c r="AJ56" s="42">
        <f t="shared" si="0"/>
        <v>0</v>
      </c>
      <c r="AK56" s="40" t="str">
        <f>IFERROR(IF((Q56+IF(AI56="",0,AI3))&lt;=0,"Stockout",IF(AJ56="","",IF(F56="Class A",IF(AJ56&lt;=7,"Critical",IF(AJ56&lt;=15,"Low",IF(AJ56&lt;=30,"Reorder",IF(AJ56&lt;=45,"Optimal","Overstock")))),IF(F56="Class B",IF(AJ56&lt;=10,"Critical",IF(AJ56&lt;=20,"Low",IF(AJ56&lt;=45,"Reorder",IF(AJ56&lt;=60,"Optimal","Overstock")))),IF(F56="Class C",IF(AJ56&lt;=15,"Critical",IF(AJ56&lt;=30,"Low",IF(AJ56&lt;=60,"Reorder",IF(AJ56&lt;=90,"Optimal","Overstock")))),""))))),"")</f>
        <v>Critical</v>
      </c>
      <c r="AL56" s="42"/>
      <c r="AM56" s="39"/>
      <c r="AN56" s="39"/>
      <c r="AO56" s="39"/>
      <c r="AP56" s="39"/>
      <c r="AQ56" s="39"/>
      <c r="AR56" s="39"/>
      <c r="AS56" s="39"/>
      <c r="AT56" s="39"/>
      <c r="AU56" s="39"/>
      <c r="AV56" s="39"/>
    </row>
    <row r="57" spans="1:48">
      <c r="A57" s="39" t="s">
        <v>47</v>
      </c>
      <c r="B57" s="39" t="s">
        <v>129</v>
      </c>
      <c r="C57" s="39" t="s">
        <v>128</v>
      </c>
      <c r="D57" s="40" t="s">
        <v>236</v>
      </c>
      <c r="E57" s="40">
        <v>22</v>
      </c>
      <c r="F57" s="40" t="s">
        <v>3</v>
      </c>
      <c r="G57" s="39" t="s">
        <v>335</v>
      </c>
      <c r="H57" s="41">
        <v>76167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1">
        <v>0</v>
      </c>
      <c r="O57" s="41">
        <v>0</v>
      </c>
      <c r="P57" s="42">
        <v>0</v>
      </c>
      <c r="Q57" s="42">
        <v>1</v>
      </c>
      <c r="R57" s="41">
        <v>76167</v>
      </c>
      <c r="S57" s="42">
        <v>0</v>
      </c>
      <c r="T57" s="42">
        <v>71.379310344827587</v>
      </c>
      <c r="U57" s="42">
        <v>15</v>
      </c>
      <c r="V57" s="42">
        <v>15</v>
      </c>
      <c r="W57" s="42">
        <v>30</v>
      </c>
      <c r="X57" s="42">
        <v>30</v>
      </c>
      <c r="Y57" s="42">
        <v>30</v>
      </c>
      <c r="Z57" s="42">
        <v>0</v>
      </c>
      <c r="AA57" s="42">
        <v>0</v>
      </c>
      <c r="AB57" s="42">
        <v>0</v>
      </c>
      <c r="AC57" s="42">
        <v>0</v>
      </c>
      <c r="AD57" s="40" t="s">
        <v>319</v>
      </c>
      <c r="AE57" s="40" t="s">
        <v>321</v>
      </c>
      <c r="AF57" s="42">
        <v>-1</v>
      </c>
      <c r="AG57" s="42">
        <v>1</v>
      </c>
      <c r="AH57" s="42" t="e">
        <f>SUMIFS('[4]Raw Inventory'!D:D,'[4]Raw Inventory'!C:C,"DUARTE",'[4]Raw Inventory'!B:B,A57)</f>
        <v>#VALUE!</v>
      </c>
      <c r="AI57" s="42"/>
      <c r="AJ57" s="42">
        <f t="shared" si="0"/>
        <v>0</v>
      </c>
      <c r="AK57" s="40" t="str">
        <f>IFERROR(IF((Q57+IF(AI57="",0,AI3))&lt;=0,"Stockout",IF(AJ57="","",IF(F57="Class A",IF(AJ57&lt;=7,"Critical",IF(AJ57&lt;=15,"Low",IF(AJ57&lt;=30,"Reorder",IF(AJ57&lt;=45,"Optimal","Overstock")))),IF(F57="Class B",IF(AJ57&lt;=10,"Critical",IF(AJ57&lt;=20,"Low",IF(AJ57&lt;=45,"Reorder",IF(AJ57&lt;=60,"Optimal","Overstock")))),IF(F57="Class C",IF(AJ57&lt;=15,"Critical",IF(AJ57&lt;=30,"Low",IF(AJ57&lt;=60,"Reorder",IF(AJ57&lt;=90,"Optimal","Overstock")))),""))))),"")</f>
        <v>Critical</v>
      </c>
      <c r="AL57" s="42"/>
      <c r="AM57" s="39"/>
      <c r="AN57" s="39"/>
      <c r="AO57" s="39"/>
      <c r="AP57" s="39"/>
      <c r="AQ57" s="39"/>
      <c r="AR57" s="39"/>
      <c r="AS57" s="39"/>
      <c r="AT57" s="39"/>
      <c r="AU57" s="39"/>
      <c r="AV57" s="39"/>
    </row>
    <row r="58" spans="1:48">
      <c r="A58" s="39" t="s">
        <v>100</v>
      </c>
      <c r="B58" s="39" t="s">
        <v>158</v>
      </c>
      <c r="C58" s="39" t="s">
        <v>152</v>
      </c>
      <c r="D58" s="40" t="s">
        <v>239</v>
      </c>
      <c r="E58" s="40">
        <v>12</v>
      </c>
      <c r="F58" s="40" t="s">
        <v>2</v>
      </c>
      <c r="G58" s="39" t="s">
        <v>330</v>
      </c>
      <c r="H58" s="41">
        <v>225800</v>
      </c>
      <c r="I58" s="42">
        <v>0</v>
      </c>
      <c r="J58" s="42">
        <v>1</v>
      </c>
      <c r="K58" s="42">
        <v>0</v>
      </c>
      <c r="L58" s="42">
        <v>1</v>
      </c>
      <c r="M58" s="42">
        <v>0.33333333333333331</v>
      </c>
      <c r="N58" s="41">
        <v>225800</v>
      </c>
      <c r="O58" s="41">
        <v>75266.666666666657</v>
      </c>
      <c r="P58" s="42">
        <v>1.111111111111111E-2</v>
      </c>
      <c r="Q58" s="42"/>
      <c r="R58" s="41">
        <v>0</v>
      </c>
      <c r="S58" s="42">
        <v>0</v>
      </c>
      <c r="T58" s="42">
        <v>15</v>
      </c>
      <c r="U58" s="42">
        <v>15</v>
      </c>
      <c r="V58" s="42">
        <v>15</v>
      </c>
      <c r="W58" s="42">
        <v>30</v>
      </c>
      <c r="X58" s="42">
        <v>29.833333333333332</v>
      </c>
      <c r="Y58" s="42">
        <v>30</v>
      </c>
      <c r="Z58" s="42">
        <v>0.16666666666666666</v>
      </c>
      <c r="AA58" s="42">
        <v>0.33333333333333331</v>
      </c>
      <c r="AB58" s="42">
        <v>0.33148148148148143</v>
      </c>
      <c r="AC58" s="42">
        <v>0.33333333333333331</v>
      </c>
      <c r="AD58" s="40" t="s">
        <v>15</v>
      </c>
      <c r="AE58" s="40" t="s">
        <v>319</v>
      </c>
      <c r="AF58" s="42">
        <v>0.33333333333333331</v>
      </c>
      <c r="AG58" s="42">
        <v>0</v>
      </c>
      <c r="AH58" s="42" t="e">
        <f>SUMIFS('[4]Raw Inventory'!D:D,'[4]Raw Inventory'!C:C,"DUARTE",'[4]Raw Inventory'!B:B,A58)</f>
        <v>#VALUE!</v>
      </c>
      <c r="AI58" s="42"/>
      <c r="AJ58" s="42">
        <f t="shared" si="0"/>
        <v>0</v>
      </c>
      <c r="AK58" s="40" t="str">
        <f>IFERROR(IF((Q58+IF(AI58="",0,AI3))&lt;=0,"Stockout",IF(AJ58="","",IF(F58="Class A",IF(AJ58&lt;=7,"Critical",IF(AJ58&lt;=15,"Low",IF(AJ58&lt;=30,"Reorder",IF(AJ58&lt;=45,"Optimal","Overstock")))),IF(F58="Class B",IF(AJ58&lt;=10,"Critical",IF(AJ58&lt;=20,"Low",IF(AJ58&lt;=45,"Reorder",IF(AJ58&lt;=60,"Optimal","Overstock")))),IF(F58="Class C",IF(AJ58&lt;=15,"Critical",IF(AJ58&lt;=30,"Low",IF(AJ58&lt;=60,"Reorder",IF(AJ58&lt;=90,"Optimal","Overstock")))),""))))),"")</f>
        <v>Stockout</v>
      </c>
      <c r="AL58" s="42"/>
      <c r="AM58" s="39"/>
      <c r="AN58" s="39"/>
      <c r="AO58" s="39"/>
      <c r="AP58" s="39"/>
      <c r="AQ58" s="39"/>
      <c r="AR58" s="39"/>
      <c r="AS58" s="39"/>
      <c r="AT58" s="39"/>
      <c r="AU58" s="39"/>
      <c r="AV58" s="39"/>
    </row>
    <row r="59" spans="1:48">
      <c r="A59" s="39" t="s">
        <v>12</v>
      </c>
      <c r="B59" s="39" t="s">
        <v>141</v>
      </c>
      <c r="C59" s="39" t="s">
        <v>137</v>
      </c>
      <c r="D59" s="40" t="s">
        <v>233</v>
      </c>
      <c r="E59" s="40">
        <v>4</v>
      </c>
      <c r="F59" s="40" t="s">
        <v>0</v>
      </c>
      <c r="G59" s="39" t="s">
        <v>327</v>
      </c>
      <c r="H59" s="41">
        <v>158270</v>
      </c>
      <c r="I59" s="42">
        <v>1</v>
      </c>
      <c r="J59" s="42">
        <v>2</v>
      </c>
      <c r="K59" s="42">
        <v>2</v>
      </c>
      <c r="L59" s="42">
        <v>5</v>
      </c>
      <c r="M59" s="42">
        <v>1.6666666666666667</v>
      </c>
      <c r="N59" s="41">
        <v>791350</v>
      </c>
      <c r="O59" s="41">
        <v>263783.33333333337</v>
      </c>
      <c r="P59" s="42">
        <v>5.5555555555555559E-2</v>
      </c>
      <c r="Q59" s="42">
        <v>1</v>
      </c>
      <c r="R59" s="41">
        <v>158270</v>
      </c>
      <c r="S59" s="42">
        <v>17.999999999999996</v>
      </c>
      <c r="T59" s="42">
        <v>49.556962025316459</v>
      </c>
      <c r="U59" s="42">
        <v>15</v>
      </c>
      <c r="V59" s="42">
        <v>15</v>
      </c>
      <c r="W59" s="42">
        <v>30</v>
      </c>
      <c r="X59" s="42">
        <v>6.166666666666667</v>
      </c>
      <c r="Y59" s="42">
        <v>7</v>
      </c>
      <c r="Z59" s="42">
        <v>0.83333333333333337</v>
      </c>
      <c r="AA59" s="42">
        <v>1.6666666666666667</v>
      </c>
      <c r="AB59" s="42">
        <v>0.34259259259259262</v>
      </c>
      <c r="AC59" s="42">
        <v>0.3888888888888889</v>
      </c>
      <c r="AD59" s="40" t="s">
        <v>164</v>
      </c>
      <c r="AE59" s="40" t="s">
        <v>325</v>
      </c>
      <c r="AF59" s="42">
        <v>-0.61111111111111116</v>
      </c>
      <c r="AG59" s="42">
        <v>58</v>
      </c>
      <c r="AH59" s="42" t="e">
        <f>SUMIFS('[4]Raw Inventory'!D:D,'[4]Raw Inventory'!C:C,"DUARTE",'[4]Raw Inventory'!B:B,A59)</f>
        <v>#VALUE!</v>
      </c>
      <c r="AI59" s="42"/>
      <c r="AJ59" s="42">
        <f t="shared" si="0"/>
        <v>18</v>
      </c>
      <c r="AK59" s="40" t="str">
        <f>IFERROR(IF((Q59+IF(AI59="",0,AI3))&lt;=0,"Stockout",IF(AJ59="","",IF(F59="Class A",IF(AJ59&lt;=7,"Critical",IF(AJ59&lt;=15,"Low",IF(AJ59&lt;=30,"Reorder",IF(AJ59&lt;=45,"Optimal","Overstock")))),IF(F59="Class B",IF(AJ59&lt;=10,"Critical",IF(AJ59&lt;=20,"Low",IF(AJ59&lt;=45,"Reorder",IF(AJ59&lt;=60,"Optimal","Overstock")))),IF(F59="Class C",IF(AJ59&lt;=15,"Critical",IF(AJ59&lt;=30,"Low",IF(AJ59&lt;=60,"Reorder",IF(AJ59&lt;=90,"Optimal","Overstock")))),""))))),"")</f>
        <v>Reorder</v>
      </c>
      <c r="AL59" s="42"/>
      <c r="AM59" s="39"/>
      <c r="AN59" s="39"/>
      <c r="AO59" s="39"/>
      <c r="AP59" s="39"/>
      <c r="AQ59" s="39"/>
      <c r="AR59" s="39"/>
      <c r="AS59" s="39"/>
      <c r="AT59" s="39"/>
      <c r="AU59" s="39"/>
      <c r="AV59" s="39"/>
    </row>
    <row r="60" spans="1:48">
      <c r="A60" s="39" t="s">
        <v>25</v>
      </c>
      <c r="B60" s="39" t="s">
        <v>122</v>
      </c>
      <c r="C60" s="39" t="s">
        <v>118</v>
      </c>
      <c r="D60" s="40" t="s">
        <v>235</v>
      </c>
      <c r="E60" s="40">
        <v>10</v>
      </c>
      <c r="F60" s="40" t="s">
        <v>2</v>
      </c>
      <c r="G60" s="39" t="s">
        <v>335</v>
      </c>
      <c r="H60" s="41">
        <v>124527</v>
      </c>
      <c r="I60" s="42">
        <v>1</v>
      </c>
      <c r="J60" s="42">
        <v>5</v>
      </c>
      <c r="K60" s="42">
        <v>0</v>
      </c>
      <c r="L60" s="42">
        <v>6</v>
      </c>
      <c r="M60" s="42">
        <v>2</v>
      </c>
      <c r="N60" s="41">
        <v>747162</v>
      </c>
      <c r="O60" s="41">
        <v>249054</v>
      </c>
      <c r="P60" s="42">
        <v>6.6666666666666666E-2</v>
      </c>
      <c r="Q60" s="42"/>
      <c r="R60" s="41">
        <v>0</v>
      </c>
      <c r="S60" s="42">
        <v>0</v>
      </c>
      <c r="T60" s="42">
        <v>3.6416184971098264</v>
      </c>
      <c r="U60" s="42">
        <v>15</v>
      </c>
      <c r="V60" s="42">
        <v>15</v>
      </c>
      <c r="W60" s="42">
        <v>30</v>
      </c>
      <c r="X60" s="42">
        <v>29</v>
      </c>
      <c r="Y60" s="42">
        <v>30</v>
      </c>
      <c r="Z60" s="42">
        <v>1</v>
      </c>
      <c r="AA60" s="42">
        <v>2</v>
      </c>
      <c r="AB60" s="42">
        <v>1.9333333333333333</v>
      </c>
      <c r="AC60" s="42">
        <v>2</v>
      </c>
      <c r="AD60" s="40" t="s">
        <v>15</v>
      </c>
      <c r="AE60" s="40" t="s">
        <v>319</v>
      </c>
      <c r="AF60" s="42">
        <v>2</v>
      </c>
      <c r="AG60" s="42">
        <v>0</v>
      </c>
      <c r="AH60" s="42" t="e">
        <f>SUMIFS('[4]Raw Inventory'!D:D,'[4]Raw Inventory'!C:C,"DUARTE",'[4]Raw Inventory'!B:B,A60)</f>
        <v>#VALUE!</v>
      </c>
      <c r="AI60" s="42"/>
      <c r="AJ60" s="42">
        <f t="shared" si="0"/>
        <v>0</v>
      </c>
      <c r="AK60" s="40" t="str">
        <f>IFERROR(IF((Q60+IF(AI60="",0,AI3))&lt;=0,"Stockout",IF(AJ60="","",IF(F60="Class A",IF(AJ60&lt;=7,"Critical",IF(AJ60&lt;=15,"Low",IF(AJ60&lt;=30,"Reorder",IF(AJ60&lt;=45,"Optimal","Overstock")))),IF(F60="Class B",IF(AJ60&lt;=10,"Critical",IF(AJ60&lt;=20,"Low",IF(AJ60&lt;=45,"Reorder",IF(AJ60&lt;=60,"Optimal","Overstock")))),IF(F60="Class C",IF(AJ60&lt;=15,"Critical",IF(AJ60&lt;=30,"Low",IF(AJ60&lt;=60,"Reorder",IF(AJ60&lt;=90,"Optimal","Overstock")))),""))))),"")</f>
        <v>Stockout</v>
      </c>
      <c r="AL60" s="42"/>
      <c r="AM60" s="39"/>
      <c r="AN60" s="39"/>
      <c r="AO60" s="39"/>
      <c r="AP60" s="39"/>
      <c r="AQ60" s="39"/>
      <c r="AR60" s="39"/>
      <c r="AS60" s="39"/>
      <c r="AT60" s="39"/>
      <c r="AU60" s="39"/>
      <c r="AV60" s="39"/>
    </row>
    <row r="61" spans="1:48">
      <c r="A61" s="39" t="s">
        <v>73</v>
      </c>
      <c r="B61" s="39" t="s">
        <v>29</v>
      </c>
      <c r="C61" s="39" t="s">
        <v>1</v>
      </c>
      <c r="D61" s="40" t="s">
        <v>270</v>
      </c>
      <c r="E61" s="40">
        <v>40</v>
      </c>
      <c r="F61" s="40" t="s">
        <v>3</v>
      </c>
      <c r="G61" s="39" t="s">
        <v>324</v>
      </c>
      <c r="H61" s="41">
        <v>122770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1">
        <v>0</v>
      </c>
      <c r="O61" s="41">
        <v>0</v>
      </c>
      <c r="P61" s="42">
        <v>0</v>
      </c>
      <c r="Q61" s="42">
        <v>1</v>
      </c>
      <c r="R61" s="41">
        <v>122770</v>
      </c>
      <c r="S61" s="42">
        <v>0</v>
      </c>
      <c r="T61" s="42">
        <v>340</v>
      </c>
      <c r="U61" s="42">
        <v>15</v>
      </c>
      <c r="V61" s="42">
        <v>15</v>
      </c>
      <c r="W61" s="42">
        <v>30</v>
      </c>
      <c r="X61" s="42">
        <v>7</v>
      </c>
      <c r="Y61" s="42">
        <v>7</v>
      </c>
      <c r="Z61" s="42">
        <v>0</v>
      </c>
      <c r="AA61" s="42">
        <v>0</v>
      </c>
      <c r="AB61" s="42">
        <v>0</v>
      </c>
      <c r="AC61" s="42">
        <v>0</v>
      </c>
      <c r="AD61" s="40" t="s">
        <v>319</v>
      </c>
      <c r="AE61" s="40" t="s">
        <v>325</v>
      </c>
      <c r="AF61" s="42">
        <v>-1</v>
      </c>
      <c r="AG61" s="42">
        <v>8</v>
      </c>
      <c r="AH61" s="42" t="e">
        <f>SUMIFS('[4]Raw Inventory'!D:D,'[4]Raw Inventory'!C:C,"DUARTE",'[4]Raw Inventory'!B:B,A61)</f>
        <v>#VALUE!</v>
      </c>
      <c r="AI61" s="42"/>
      <c r="AJ61" s="42">
        <f t="shared" si="0"/>
        <v>0</v>
      </c>
      <c r="AK61" s="40" t="str">
        <f>IFERROR(IF((Q61+IF(AI61="",0,AI3))&lt;=0,"Stockout",IF(AJ61="","",IF(F61="Class A",IF(AJ61&lt;=7,"Critical",IF(AJ61&lt;=15,"Low",IF(AJ61&lt;=30,"Reorder",IF(AJ61&lt;=45,"Optimal","Overstock")))),IF(F61="Class B",IF(AJ61&lt;=10,"Critical",IF(AJ61&lt;=20,"Low",IF(AJ61&lt;=45,"Reorder",IF(AJ61&lt;=60,"Optimal","Overstock")))),IF(F61="Class C",IF(AJ61&lt;=15,"Critical",IF(AJ61&lt;=30,"Low",IF(AJ61&lt;=60,"Reorder",IF(AJ61&lt;=90,"Optimal","Overstock")))),""))))),"")</f>
        <v>Critical</v>
      </c>
      <c r="AL61" s="42"/>
      <c r="AM61" s="39"/>
      <c r="AN61" s="39"/>
      <c r="AO61" s="39"/>
      <c r="AP61" s="39"/>
      <c r="AQ61" s="39"/>
      <c r="AR61" s="39"/>
      <c r="AS61" s="39"/>
      <c r="AT61" s="39"/>
      <c r="AU61" s="39"/>
      <c r="AV61" s="39"/>
    </row>
    <row r="62" spans="1:48">
      <c r="A62" s="39" t="s">
        <v>53</v>
      </c>
      <c r="B62" s="39" t="s">
        <v>143</v>
      </c>
      <c r="C62" s="39" t="s">
        <v>137</v>
      </c>
      <c r="D62" s="40" t="s">
        <v>251</v>
      </c>
      <c r="E62" s="40">
        <v>28</v>
      </c>
      <c r="F62" s="40" t="s">
        <v>3</v>
      </c>
      <c r="G62" s="39" t="s">
        <v>327</v>
      </c>
      <c r="H62" s="41">
        <v>118838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1">
        <v>0</v>
      </c>
      <c r="O62" s="41">
        <v>0</v>
      </c>
      <c r="P62" s="42">
        <v>0</v>
      </c>
      <c r="Q62" s="42">
        <v>1</v>
      </c>
      <c r="R62" s="41">
        <v>118838</v>
      </c>
      <c r="S62" s="42">
        <v>0</v>
      </c>
      <c r="T62" s="42">
        <v>360</v>
      </c>
      <c r="U62" s="42">
        <v>15</v>
      </c>
      <c r="V62" s="42">
        <v>15</v>
      </c>
      <c r="W62" s="42">
        <v>30</v>
      </c>
      <c r="X62" s="42">
        <v>7</v>
      </c>
      <c r="Y62" s="42">
        <v>7</v>
      </c>
      <c r="Z62" s="42">
        <v>0</v>
      </c>
      <c r="AA62" s="42">
        <v>0</v>
      </c>
      <c r="AB62" s="42">
        <v>0</v>
      </c>
      <c r="AC62" s="42">
        <v>0</v>
      </c>
      <c r="AD62" s="40" t="s">
        <v>319</v>
      </c>
      <c r="AE62" s="40" t="s">
        <v>325</v>
      </c>
      <c r="AF62" s="42">
        <v>-1</v>
      </c>
      <c r="AG62" s="42">
        <v>0</v>
      </c>
      <c r="AH62" s="42" t="e">
        <f>SUMIFS('[4]Raw Inventory'!D:D,'[4]Raw Inventory'!C:C,"DUARTE",'[4]Raw Inventory'!B:B,A62)</f>
        <v>#VALUE!</v>
      </c>
      <c r="AI62" s="42"/>
      <c r="AJ62" s="42">
        <f t="shared" si="0"/>
        <v>0</v>
      </c>
      <c r="AK62" s="40" t="str">
        <f>IFERROR(IF((Q62+IF(AI62="",0,AI3))&lt;=0,"Stockout",IF(AJ62="","",IF(F62="Class A",IF(AJ62&lt;=7,"Critical",IF(AJ62&lt;=15,"Low",IF(AJ62&lt;=30,"Reorder",IF(AJ62&lt;=45,"Optimal","Overstock")))),IF(F62="Class B",IF(AJ62&lt;=10,"Critical",IF(AJ62&lt;=20,"Low",IF(AJ62&lt;=45,"Reorder",IF(AJ62&lt;=60,"Optimal","Overstock")))),IF(F62="Class C",IF(AJ62&lt;=15,"Critical",IF(AJ62&lt;=30,"Low",IF(AJ62&lt;=60,"Reorder",IF(AJ62&lt;=90,"Optimal","Overstock")))),""))))),"")</f>
        <v>Critical</v>
      </c>
      <c r="AL62" s="42"/>
      <c r="AM62" s="39"/>
      <c r="AN62" s="39"/>
      <c r="AO62" s="39"/>
      <c r="AP62" s="39"/>
      <c r="AQ62" s="39"/>
      <c r="AR62" s="39"/>
      <c r="AS62" s="39"/>
      <c r="AT62" s="39"/>
      <c r="AU62" s="39"/>
      <c r="AV62" s="39"/>
    </row>
    <row r="63" spans="1:48">
      <c r="A63" s="39" t="s">
        <v>41</v>
      </c>
      <c r="B63" s="39" t="s">
        <v>142</v>
      </c>
      <c r="C63" s="39" t="s">
        <v>137</v>
      </c>
      <c r="D63" s="40" t="s">
        <v>242</v>
      </c>
      <c r="E63" s="40">
        <v>17</v>
      </c>
      <c r="F63" s="40" t="s">
        <v>2</v>
      </c>
      <c r="G63" s="39" t="s">
        <v>335</v>
      </c>
      <c r="H63" s="41">
        <v>92907</v>
      </c>
      <c r="I63" s="42">
        <v>0</v>
      </c>
      <c r="J63" s="42">
        <v>0</v>
      </c>
      <c r="K63" s="42">
        <v>1</v>
      </c>
      <c r="L63" s="42">
        <v>1</v>
      </c>
      <c r="M63" s="42">
        <v>0.33333333333333331</v>
      </c>
      <c r="N63" s="41">
        <v>92907</v>
      </c>
      <c r="O63" s="41">
        <v>30969</v>
      </c>
      <c r="P63" s="42">
        <v>1.111111111111111E-2</v>
      </c>
      <c r="Q63" s="42">
        <v>2</v>
      </c>
      <c r="R63" s="41">
        <v>185814</v>
      </c>
      <c r="S63" s="42">
        <v>180</v>
      </c>
      <c r="T63" s="42">
        <v>180</v>
      </c>
      <c r="U63" s="42">
        <v>15</v>
      </c>
      <c r="V63" s="42">
        <v>15</v>
      </c>
      <c r="W63" s="42">
        <v>30</v>
      </c>
      <c r="X63" s="42">
        <v>6.833333333333333</v>
      </c>
      <c r="Y63" s="42">
        <v>7</v>
      </c>
      <c r="Z63" s="42">
        <v>0.16666666666666666</v>
      </c>
      <c r="AA63" s="42">
        <v>0.33333333333333331</v>
      </c>
      <c r="AB63" s="42">
        <v>7.5925925925925911E-2</v>
      </c>
      <c r="AC63" s="42">
        <v>7.7777777777777765E-2</v>
      </c>
      <c r="AD63" s="40" t="s">
        <v>325</v>
      </c>
      <c r="AE63" s="40" t="s">
        <v>325</v>
      </c>
      <c r="AF63" s="42">
        <v>-1.9222222222222223</v>
      </c>
      <c r="AG63" s="42">
        <v>0</v>
      </c>
      <c r="AH63" s="42" t="e">
        <f>SUMIFS('[4]Raw Inventory'!D:D,'[4]Raw Inventory'!C:C,"DUARTE",'[4]Raw Inventory'!B:B,A63)</f>
        <v>#VALUE!</v>
      </c>
      <c r="AI63" s="42"/>
      <c r="AJ63" s="42">
        <f t="shared" si="0"/>
        <v>180.00000000000003</v>
      </c>
      <c r="AK63" s="40" t="str">
        <f>IFERROR(IF((Q63+IF(AI63="",0,AI3))&lt;=0,"Stockout",IF(AJ63="","",IF(F63="Class A",IF(AJ63&lt;=7,"Critical",IF(AJ63&lt;=15,"Low",IF(AJ63&lt;=30,"Reorder",IF(AJ63&lt;=45,"Optimal","Overstock")))),IF(F63="Class B",IF(AJ63&lt;=10,"Critical",IF(AJ63&lt;=20,"Low",IF(AJ63&lt;=45,"Reorder",IF(AJ63&lt;=60,"Optimal","Overstock")))),IF(F63="Class C",IF(AJ63&lt;=15,"Critical",IF(AJ63&lt;=30,"Low",IF(AJ63&lt;=60,"Reorder",IF(AJ63&lt;=90,"Optimal","Overstock")))),""))))),"")</f>
        <v>Overstock</v>
      </c>
      <c r="AL63" s="42"/>
      <c r="AM63" s="39"/>
      <c r="AN63" s="39"/>
      <c r="AO63" s="39"/>
      <c r="AP63" s="39"/>
      <c r="AQ63" s="39"/>
      <c r="AR63" s="39"/>
      <c r="AS63" s="39"/>
      <c r="AT63" s="39"/>
      <c r="AU63" s="39"/>
      <c r="AV63" s="39"/>
    </row>
    <row r="64" spans="1:48">
      <c r="A64" s="39" t="s">
        <v>79</v>
      </c>
      <c r="B64" s="39" t="s">
        <v>141</v>
      </c>
      <c r="C64" s="39" t="s">
        <v>137</v>
      </c>
      <c r="D64" s="40" t="s">
        <v>245</v>
      </c>
      <c r="E64" s="40">
        <v>25</v>
      </c>
      <c r="F64" s="40" t="s">
        <v>3</v>
      </c>
      <c r="G64" s="39" t="s">
        <v>324</v>
      </c>
      <c r="H64" s="41">
        <v>78872</v>
      </c>
      <c r="I64" s="42">
        <v>1</v>
      </c>
      <c r="J64" s="42">
        <v>0</v>
      </c>
      <c r="K64" s="42">
        <v>0</v>
      </c>
      <c r="L64" s="42">
        <v>1</v>
      </c>
      <c r="M64" s="42">
        <v>0.33333333333333331</v>
      </c>
      <c r="N64" s="41">
        <v>78872</v>
      </c>
      <c r="O64" s="41">
        <v>26290.666666666664</v>
      </c>
      <c r="P64" s="42">
        <v>1.111111111111111E-2</v>
      </c>
      <c r="Q64" s="42">
        <v>1</v>
      </c>
      <c r="R64" s="41">
        <v>78872</v>
      </c>
      <c r="S64" s="42">
        <v>90.000000000000014</v>
      </c>
      <c r="T64" s="42">
        <v>72</v>
      </c>
      <c r="U64" s="42">
        <v>15</v>
      </c>
      <c r="V64" s="42">
        <v>15</v>
      </c>
      <c r="W64" s="42">
        <v>30</v>
      </c>
      <c r="X64" s="42">
        <v>6.833333333333333</v>
      </c>
      <c r="Y64" s="42">
        <v>7</v>
      </c>
      <c r="Z64" s="42">
        <v>0.16666666666666666</v>
      </c>
      <c r="AA64" s="42">
        <v>0.33333333333333331</v>
      </c>
      <c r="AB64" s="42">
        <v>7.5925925925925911E-2</v>
      </c>
      <c r="AC64" s="42">
        <v>7.7777777777777765E-2</v>
      </c>
      <c r="AD64" s="40" t="s">
        <v>321</v>
      </c>
      <c r="AE64" s="40" t="s">
        <v>321</v>
      </c>
      <c r="AF64" s="42">
        <v>-0.92222222222222228</v>
      </c>
      <c r="AG64" s="42">
        <v>0</v>
      </c>
      <c r="AH64" s="42" t="e">
        <f>SUMIFS('[4]Raw Inventory'!D:D,'[4]Raw Inventory'!C:C,"DUARTE",'[4]Raw Inventory'!B:B,A64)</f>
        <v>#VALUE!</v>
      </c>
      <c r="AI64" s="42"/>
      <c r="AJ64" s="42">
        <f t="shared" si="0"/>
        <v>90.000000000000014</v>
      </c>
      <c r="AK64" s="40" t="str">
        <f>IFERROR(IF((Q64+IF(AI64="",0,AI3))&lt;=0,"Stockout",IF(AJ64="","",IF(F64="Class A",IF(AJ64&lt;=7,"Critical",IF(AJ64&lt;=15,"Low",IF(AJ64&lt;=30,"Reorder",IF(AJ64&lt;=45,"Optimal","Overstock")))),IF(F64="Class B",IF(AJ64&lt;=10,"Critical",IF(AJ64&lt;=20,"Low",IF(AJ64&lt;=45,"Reorder",IF(AJ64&lt;=60,"Optimal","Overstock")))),IF(F64="Class C",IF(AJ64&lt;=15,"Critical",IF(AJ64&lt;=30,"Low",IF(AJ64&lt;=60,"Reorder",IF(AJ64&lt;=90,"Optimal","Overstock")))),""))))),"")</f>
        <v>Optimal</v>
      </c>
      <c r="AL64" s="42"/>
      <c r="AM64" s="39"/>
      <c r="AN64" s="39"/>
      <c r="AO64" s="39"/>
      <c r="AP64" s="39"/>
      <c r="AQ64" s="39"/>
      <c r="AR64" s="39"/>
      <c r="AS64" s="39"/>
      <c r="AT64" s="39"/>
      <c r="AU64" s="39"/>
      <c r="AV64" s="39"/>
    </row>
    <row r="65" spans="1:48">
      <c r="A65" s="39" t="s">
        <v>23</v>
      </c>
      <c r="B65" s="39" t="s">
        <v>110</v>
      </c>
      <c r="C65" s="39" t="s">
        <v>109</v>
      </c>
      <c r="D65" s="40" t="s">
        <v>228</v>
      </c>
      <c r="E65" s="40">
        <v>27</v>
      </c>
      <c r="F65" s="40" t="s">
        <v>3</v>
      </c>
      <c r="G65" s="39" t="s">
        <v>332</v>
      </c>
      <c r="H65" s="41">
        <v>60656</v>
      </c>
      <c r="I65" s="42">
        <v>0</v>
      </c>
      <c r="J65" s="42">
        <v>0</v>
      </c>
      <c r="K65" s="42">
        <v>1</v>
      </c>
      <c r="L65" s="42">
        <v>1</v>
      </c>
      <c r="M65" s="42">
        <v>0.33333333333333331</v>
      </c>
      <c r="N65" s="41">
        <v>60656</v>
      </c>
      <c r="O65" s="41">
        <v>20218.666666666664</v>
      </c>
      <c r="P65" s="42">
        <v>1.111111111111111E-2</v>
      </c>
      <c r="Q65" s="42">
        <v>5</v>
      </c>
      <c r="R65" s="41">
        <v>303280</v>
      </c>
      <c r="S65" s="42">
        <v>450.00000000000006</v>
      </c>
      <c r="T65" s="42">
        <v>48.676789587852497</v>
      </c>
      <c r="U65" s="42">
        <v>15</v>
      </c>
      <c r="V65" s="42">
        <v>15</v>
      </c>
      <c r="W65" s="42">
        <v>30</v>
      </c>
      <c r="X65" s="42">
        <v>29.833333333333332</v>
      </c>
      <c r="Y65" s="42">
        <v>30</v>
      </c>
      <c r="Z65" s="42">
        <v>0.16666666666666666</v>
      </c>
      <c r="AA65" s="42">
        <v>0.33333333333333331</v>
      </c>
      <c r="AB65" s="42">
        <v>0.33148148148148143</v>
      </c>
      <c r="AC65" s="42">
        <v>0.33333333333333331</v>
      </c>
      <c r="AD65" s="40" t="s">
        <v>325</v>
      </c>
      <c r="AE65" s="40" t="s">
        <v>325</v>
      </c>
      <c r="AF65" s="42">
        <v>-4.666666666666667</v>
      </c>
      <c r="AG65" s="42">
        <v>204</v>
      </c>
      <c r="AH65" s="42" t="e">
        <f>SUMIFS('[4]Raw Inventory'!D:D,'[4]Raw Inventory'!C:C,"DUARTE",'[4]Raw Inventory'!B:B,A65)</f>
        <v>#VALUE!</v>
      </c>
      <c r="AI65" s="42"/>
      <c r="AJ65" s="42">
        <f t="shared" si="0"/>
        <v>450.00000000000006</v>
      </c>
      <c r="AK65" s="40" t="str">
        <f>IFERROR(IF((Q65+IF(AI65="",0,AI3))&lt;=0,"Stockout",IF(AJ65="","",IF(F65="Class A",IF(AJ65&lt;=7,"Critical",IF(AJ65&lt;=15,"Low",IF(AJ65&lt;=30,"Reorder",IF(AJ65&lt;=45,"Optimal","Overstock")))),IF(F65="Class B",IF(AJ65&lt;=10,"Critical",IF(AJ65&lt;=20,"Low",IF(AJ65&lt;=45,"Reorder",IF(AJ65&lt;=60,"Optimal","Overstock")))),IF(F65="Class C",IF(AJ65&lt;=15,"Critical",IF(AJ65&lt;=30,"Low",IF(AJ65&lt;=60,"Reorder",IF(AJ65&lt;=90,"Optimal","Overstock")))),""))))),"")</f>
        <v>Overstock</v>
      </c>
      <c r="AL65" s="42"/>
      <c r="AM65" s="39"/>
      <c r="AN65" s="39"/>
      <c r="AO65" s="39"/>
      <c r="AP65" s="39"/>
      <c r="AQ65" s="39"/>
      <c r="AR65" s="39"/>
      <c r="AS65" s="39"/>
      <c r="AT65" s="39"/>
      <c r="AU65" s="39"/>
      <c r="AV65" s="39"/>
    </row>
    <row r="66" spans="1:48">
      <c r="A66" s="39" t="s">
        <v>17</v>
      </c>
      <c r="B66" s="39" t="s">
        <v>139</v>
      </c>
      <c r="C66" s="39" t="s">
        <v>137</v>
      </c>
      <c r="D66" s="40" t="s">
        <v>233</v>
      </c>
      <c r="E66" s="40">
        <v>4</v>
      </c>
      <c r="F66" s="40" t="s">
        <v>0</v>
      </c>
      <c r="G66" s="39" t="s">
        <v>327</v>
      </c>
      <c r="H66" s="41">
        <v>140790</v>
      </c>
      <c r="I66" s="42">
        <v>5</v>
      </c>
      <c r="J66" s="42">
        <v>6</v>
      </c>
      <c r="K66" s="42">
        <v>4</v>
      </c>
      <c r="L66" s="42">
        <v>15</v>
      </c>
      <c r="M66" s="42">
        <v>5</v>
      </c>
      <c r="N66" s="41">
        <v>2111850</v>
      </c>
      <c r="O66" s="41">
        <v>703950</v>
      </c>
      <c r="P66" s="42">
        <v>0.16666666666666666</v>
      </c>
      <c r="Q66" s="42">
        <v>0</v>
      </c>
      <c r="R66" s="41">
        <v>0</v>
      </c>
      <c r="S66" s="42">
        <v>0</v>
      </c>
      <c r="T66" s="42">
        <v>44.584615384615383</v>
      </c>
      <c r="U66" s="42">
        <v>15</v>
      </c>
      <c r="V66" s="42">
        <v>15</v>
      </c>
      <c r="W66" s="42">
        <v>30</v>
      </c>
      <c r="X66" s="42">
        <v>4.5</v>
      </c>
      <c r="Y66" s="42">
        <v>7</v>
      </c>
      <c r="Z66" s="42">
        <v>2.5</v>
      </c>
      <c r="AA66" s="42">
        <v>5</v>
      </c>
      <c r="AB66" s="42">
        <v>0.75</v>
      </c>
      <c r="AC66" s="42">
        <v>1.1666666666666665</v>
      </c>
      <c r="AD66" s="40" t="s">
        <v>15</v>
      </c>
      <c r="AE66" s="40" t="s">
        <v>321</v>
      </c>
      <c r="AF66" s="42">
        <v>1.1666666666666665</v>
      </c>
      <c r="AG66" s="42">
        <v>32</v>
      </c>
      <c r="AH66" s="42" t="e">
        <f>SUMIFS('[4]Raw Inventory'!D:D,'[4]Raw Inventory'!C:C,"DUARTE",'[4]Raw Inventory'!B:B,A66)</f>
        <v>#VALUE!</v>
      </c>
      <c r="AI66" s="42"/>
      <c r="AJ66" s="42">
        <f t="shared" si="0"/>
        <v>0</v>
      </c>
      <c r="AK66" s="40" t="str">
        <f>IFERROR(IF((Q66+IF(AI66="",0,AI3))&lt;=0,"Stockout",IF(AJ66="","",IF(F66="Class A",IF(AJ66&lt;=7,"Critical",IF(AJ66&lt;=15,"Low",IF(AJ66&lt;=30,"Reorder",IF(AJ66&lt;=45,"Optimal","Overstock")))),IF(F66="Class B",IF(AJ66&lt;=10,"Critical",IF(AJ66&lt;=20,"Low",IF(AJ66&lt;=45,"Reorder",IF(AJ66&lt;=60,"Optimal","Overstock")))),IF(F66="Class C",IF(AJ66&lt;=15,"Critical",IF(AJ66&lt;=30,"Low",IF(AJ66&lt;=60,"Reorder",IF(AJ66&lt;=90,"Optimal","Overstock")))),""))))),"")</f>
        <v>Stockout</v>
      </c>
      <c r="AL66" s="42"/>
      <c r="AM66" s="39"/>
      <c r="AN66" s="39"/>
      <c r="AO66" s="39"/>
      <c r="AP66" s="39"/>
      <c r="AQ66" s="39"/>
      <c r="AR66" s="39"/>
      <c r="AS66" s="39"/>
      <c r="AT66" s="39"/>
      <c r="AU66" s="39"/>
      <c r="AV66" s="39"/>
    </row>
    <row r="67" spans="1:48">
      <c r="A67" s="39" t="s">
        <v>89</v>
      </c>
      <c r="B67" s="39" t="s">
        <v>94</v>
      </c>
      <c r="C67" s="39" t="s">
        <v>90</v>
      </c>
      <c r="D67" s="40" t="s">
        <v>260</v>
      </c>
      <c r="E67" s="40">
        <v>15</v>
      </c>
      <c r="F67" s="40" t="s">
        <v>2</v>
      </c>
      <c r="G67" s="39" t="s">
        <v>327</v>
      </c>
      <c r="H67" s="41">
        <v>117790</v>
      </c>
      <c r="I67" s="42">
        <v>1</v>
      </c>
      <c r="J67" s="42">
        <v>0</v>
      </c>
      <c r="K67" s="42">
        <v>0</v>
      </c>
      <c r="L67" s="42">
        <v>1</v>
      </c>
      <c r="M67" s="42">
        <v>0.33333333333333331</v>
      </c>
      <c r="N67" s="41">
        <v>117790</v>
      </c>
      <c r="O67" s="41">
        <v>39263.333333333328</v>
      </c>
      <c r="P67" s="42">
        <v>1.111111111111111E-2</v>
      </c>
      <c r="Q67" s="42"/>
      <c r="R67" s="41">
        <v>0</v>
      </c>
      <c r="S67" s="42">
        <v>0</v>
      </c>
      <c r="T67" s="42">
        <v>73.63636363636364</v>
      </c>
      <c r="U67" s="42">
        <v>15</v>
      </c>
      <c r="V67" s="42">
        <v>15</v>
      </c>
      <c r="W67" s="42">
        <v>30</v>
      </c>
      <c r="X67" s="42">
        <v>29.833333333333332</v>
      </c>
      <c r="Y67" s="42">
        <v>30</v>
      </c>
      <c r="Z67" s="42">
        <v>0.16666666666666666</v>
      </c>
      <c r="AA67" s="42">
        <v>0.33333333333333331</v>
      </c>
      <c r="AB67" s="42">
        <v>0.33148148148148143</v>
      </c>
      <c r="AC67" s="42">
        <v>0.33333333333333331</v>
      </c>
      <c r="AD67" s="40" t="s">
        <v>15</v>
      </c>
      <c r="AE67" s="40" t="s">
        <v>321</v>
      </c>
      <c r="AF67" s="42">
        <v>0.33333333333333331</v>
      </c>
      <c r="AG67" s="42">
        <v>2</v>
      </c>
      <c r="AH67" s="42" t="e">
        <f>SUMIFS('[4]Raw Inventory'!D:D,'[4]Raw Inventory'!C:C,"DUARTE",'[4]Raw Inventory'!B:B,A67)</f>
        <v>#VALUE!</v>
      </c>
      <c r="AI67" s="42"/>
      <c r="AJ67" s="42">
        <f t="shared" ref="AJ67:AJ130" si="1">IFERROR((Q67 + IF(AI67="",0,AI67))/P67, 0)</f>
        <v>0</v>
      </c>
      <c r="AK67" s="40" t="str">
        <f>IFERROR(IF((Q67+IF(AI67="",0,AI3))&lt;=0,"Stockout",IF(AJ67="","",IF(F67="Class A",IF(AJ67&lt;=7,"Critical",IF(AJ67&lt;=15,"Low",IF(AJ67&lt;=30,"Reorder",IF(AJ67&lt;=45,"Optimal","Overstock")))),IF(F67="Class B",IF(AJ67&lt;=10,"Critical",IF(AJ67&lt;=20,"Low",IF(AJ67&lt;=45,"Reorder",IF(AJ67&lt;=60,"Optimal","Overstock")))),IF(F67="Class C",IF(AJ67&lt;=15,"Critical",IF(AJ67&lt;=30,"Low",IF(AJ67&lt;=60,"Reorder",IF(AJ67&lt;=90,"Optimal","Overstock")))),""))))),"")</f>
        <v>Stockout</v>
      </c>
      <c r="AL67" s="42"/>
      <c r="AM67" s="39"/>
      <c r="AN67" s="39"/>
      <c r="AO67" s="39"/>
      <c r="AP67" s="39"/>
      <c r="AQ67" s="39"/>
      <c r="AR67" s="39"/>
      <c r="AS67" s="39"/>
      <c r="AT67" s="39"/>
      <c r="AU67" s="39"/>
      <c r="AV67" s="39"/>
    </row>
    <row r="68" spans="1:48">
      <c r="A68" s="39" t="s">
        <v>32</v>
      </c>
      <c r="B68" s="39" t="s">
        <v>11</v>
      </c>
      <c r="C68" s="39" t="s">
        <v>1</v>
      </c>
      <c r="D68" s="40" t="s">
        <v>235</v>
      </c>
      <c r="E68" s="40">
        <v>7</v>
      </c>
      <c r="F68" s="40" t="s">
        <v>2</v>
      </c>
      <c r="G68" s="39" t="s">
        <v>327</v>
      </c>
      <c r="H68" s="41">
        <v>288910</v>
      </c>
      <c r="I68" s="42">
        <v>2</v>
      </c>
      <c r="J68" s="42">
        <v>2</v>
      </c>
      <c r="K68" s="42">
        <v>1</v>
      </c>
      <c r="L68" s="42">
        <v>5</v>
      </c>
      <c r="M68" s="42">
        <v>1.6666666666666667</v>
      </c>
      <c r="N68" s="41">
        <v>1444550</v>
      </c>
      <c r="O68" s="41">
        <v>481516.66666666669</v>
      </c>
      <c r="P68" s="42">
        <v>5.5555555555555559E-2</v>
      </c>
      <c r="Q68" s="42">
        <v>1</v>
      </c>
      <c r="R68" s="41">
        <v>288910</v>
      </c>
      <c r="S68" s="42">
        <v>18</v>
      </c>
      <c r="T68" s="42">
        <v>90</v>
      </c>
      <c r="U68" s="42">
        <v>15</v>
      </c>
      <c r="V68" s="42">
        <v>15</v>
      </c>
      <c r="W68" s="42">
        <v>30</v>
      </c>
      <c r="X68" s="42">
        <v>6.166666666666667</v>
      </c>
      <c r="Y68" s="42">
        <v>7</v>
      </c>
      <c r="Z68" s="42">
        <v>0.83333333333333337</v>
      </c>
      <c r="AA68" s="42">
        <v>1.6666666666666667</v>
      </c>
      <c r="AB68" s="42">
        <v>0.34259259259259262</v>
      </c>
      <c r="AC68" s="42">
        <v>0.3888888888888889</v>
      </c>
      <c r="AD68" s="40" t="s">
        <v>320</v>
      </c>
      <c r="AE68" s="40" t="s">
        <v>325</v>
      </c>
      <c r="AF68" s="42">
        <v>-0.61111111111111116</v>
      </c>
      <c r="AG68" s="42">
        <v>7</v>
      </c>
      <c r="AH68" s="42" t="e">
        <f>SUMIFS('[4]Raw Inventory'!D:D,'[4]Raw Inventory'!C:C,"DUARTE",'[4]Raw Inventory'!B:B,A68)</f>
        <v>#VALUE!</v>
      </c>
      <c r="AI68" s="42"/>
      <c r="AJ68" s="42">
        <f t="shared" si="1"/>
        <v>18</v>
      </c>
      <c r="AK68" s="40" t="str">
        <f>IFERROR(IF((Q68+IF(AI68="",0,AI3))&lt;=0,"Stockout",IF(AJ68="","",IF(F68="Class A",IF(AJ68&lt;=7,"Critical",IF(AJ68&lt;=15,"Low",IF(AJ68&lt;=30,"Reorder",IF(AJ68&lt;=45,"Optimal","Overstock")))),IF(F68="Class B",IF(AJ68&lt;=10,"Critical",IF(AJ68&lt;=20,"Low",IF(AJ68&lt;=45,"Reorder",IF(AJ68&lt;=60,"Optimal","Overstock")))),IF(F68="Class C",IF(AJ68&lt;=15,"Critical",IF(AJ68&lt;=30,"Low",IF(AJ68&lt;=60,"Reorder",IF(AJ68&lt;=90,"Optimal","Overstock")))),""))))),"")</f>
        <v>Low</v>
      </c>
      <c r="AL68" s="42"/>
      <c r="AM68" s="39"/>
      <c r="AN68" s="39"/>
      <c r="AO68" s="39"/>
      <c r="AP68" s="39"/>
      <c r="AQ68" s="39"/>
      <c r="AR68" s="39"/>
      <c r="AS68" s="39"/>
      <c r="AT68" s="39"/>
      <c r="AU68" s="39"/>
      <c r="AV68" s="39"/>
    </row>
    <row r="69" spans="1:48">
      <c r="A69" s="39" t="s">
        <v>28</v>
      </c>
      <c r="B69" s="39" t="s">
        <v>156</v>
      </c>
      <c r="C69" s="39" t="s">
        <v>152</v>
      </c>
      <c r="D69" s="40" t="s">
        <v>259</v>
      </c>
      <c r="E69" s="40">
        <v>13</v>
      </c>
      <c r="F69" s="40" t="s">
        <v>2</v>
      </c>
      <c r="G69" s="39" t="s">
        <v>335</v>
      </c>
      <c r="H69" s="41">
        <v>147312</v>
      </c>
      <c r="I69" s="42">
        <v>0</v>
      </c>
      <c r="J69" s="42">
        <v>0</v>
      </c>
      <c r="K69" s="42">
        <v>1</v>
      </c>
      <c r="L69" s="42">
        <v>1</v>
      </c>
      <c r="M69" s="42">
        <v>0.33333333333333331</v>
      </c>
      <c r="N69" s="41">
        <v>147312</v>
      </c>
      <c r="O69" s="41">
        <v>49104</v>
      </c>
      <c r="P69" s="42">
        <v>1.111111111111111E-2</v>
      </c>
      <c r="Q69" s="42">
        <v>1</v>
      </c>
      <c r="R69" s="41">
        <v>147312</v>
      </c>
      <c r="S69" s="42">
        <v>90</v>
      </c>
      <c r="T69" s="42">
        <v>6.6420664206642064</v>
      </c>
      <c r="U69" s="42">
        <v>15</v>
      </c>
      <c r="V69" s="42">
        <v>15</v>
      </c>
      <c r="W69" s="42">
        <v>30</v>
      </c>
      <c r="X69" s="42">
        <v>29.833333333333332</v>
      </c>
      <c r="Y69" s="42">
        <v>30</v>
      </c>
      <c r="Z69" s="42">
        <v>0.16666666666666666</v>
      </c>
      <c r="AA69" s="42">
        <v>0.33333333333333331</v>
      </c>
      <c r="AB69" s="42">
        <v>0.33148148148148143</v>
      </c>
      <c r="AC69" s="42">
        <v>0.33333333333333331</v>
      </c>
      <c r="AD69" s="40" t="s">
        <v>325</v>
      </c>
      <c r="AE69" s="40" t="s">
        <v>319</v>
      </c>
      <c r="AF69" s="42">
        <v>-0.66666666666666674</v>
      </c>
      <c r="AG69" s="42">
        <v>0</v>
      </c>
      <c r="AH69" s="42" t="e">
        <f>SUMIFS('[4]Raw Inventory'!D:D,'[4]Raw Inventory'!C:C,"DUARTE",'[4]Raw Inventory'!B:B,A69)</f>
        <v>#VALUE!</v>
      </c>
      <c r="AI69" s="42"/>
      <c r="AJ69" s="42">
        <f t="shared" si="1"/>
        <v>90.000000000000014</v>
      </c>
      <c r="AK69" s="40" t="str">
        <f>IFERROR(IF((Q69+IF(AI69="",0,AI3))&lt;=0,"Stockout",IF(AJ69="","",IF(F69="Class A",IF(AJ69&lt;=7,"Critical",IF(AJ69&lt;=15,"Low",IF(AJ69&lt;=30,"Reorder",IF(AJ69&lt;=45,"Optimal","Overstock")))),IF(F69="Class B",IF(AJ69&lt;=10,"Critical",IF(AJ69&lt;=20,"Low",IF(AJ69&lt;=45,"Reorder",IF(AJ69&lt;=60,"Optimal","Overstock")))),IF(F69="Class C",IF(AJ69&lt;=15,"Critical",IF(AJ69&lt;=30,"Low",IF(AJ69&lt;=60,"Reorder",IF(AJ69&lt;=90,"Optimal","Overstock")))),""))))),"")</f>
        <v>Overstock</v>
      </c>
      <c r="AL69" s="42"/>
      <c r="AM69" s="39"/>
      <c r="AN69" s="39"/>
      <c r="AO69" s="39"/>
      <c r="AP69" s="39"/>
      <c r="AQ69" s="39"/>
      <c r="AR69" s="39"/>
      <c r="AS69" s="39"/>
      <c r="AT69" s="39"/>
      <c r="AU69" s="39"/>
      <c r="AV69" s="39"/>
    </row>
    <row r="70" spans="1:48">
      <c r="A70" s="39" t="s">
        <v>64</v>
      </c>
      <c r="B70" s="39" t="s">
        <v>119</v>
      </c>
      <c r="C70" s="39" t="s">
        <v>118</v>
      </c>
      <c r="D70" s="40" t="s">
        <v>244</v>
      </c>
      <c r="E70" s="40">
        <v>16</v>
      </c>
      <c r="F70" s="40" t="s">
        <v>2</v>
      </c>
      <c r="G70" s="39" t="s">
        <v>327</v>
      </c>
      <c r="H70" s="41">
        <v>73170</v>
      </c>
      <c r="I70" s="42">
        <v>0</v>
      </c>
      <c r="J70" s="42">
        <v>3</v>
      </c>
      <c r="K70" s="42">
        <v>1</v>
      </c>
      <c r="L70" s="42">
        <v>4</v>
      </c>
      <c r="M70" s="42">
        <v>1.3333333333333333</v>
      </c>
      <c r="N70" s="41">
        <v>292680</v>
      </c>
      <c r="O70" s="41">
        <v>97560</v>
      </c>
      <c r="P70" s="42">
        <v>4.4444444444444439E-2</v>
      </c>
      <c r="Q70" s="42">
        <v>2</v>
      </c>
      <c r="R70" s="41">
        <v>146340</v>
      </c>
      <c r="S70" s="42">
        <v>45</v>
      </c>
      <c r="T70" s="42">
        <v>63.722627737226283</v>
      </c>
      <c r="U70" s="42">
        <v>15</v>
      </c>
      <c r="V70" s="42">
        <v>15</v>
      </c>
      <c r="W70" s="42">
        <v>30</v>
      </c>
      <c r="X70" s="42">
        <v>29.333333333333332</v>
      </c>
      <c r="Y70" s="42">
        <v>30</v>
      </c>
      <c r="Z70" s="42">
        <v>0.66666666666666663</v>
      </c>
      <c r="AA70" s="42">
        <v>1.3333333333333333</v>
      </c>
      <c r="AB70" s="42">
        <v>1.3037037037037036</v>
      </c>
      <c r="AC70" s="42">
        <v>1.3333333333333333</v>
      </c>
      <c r="AD70" s="40" t="s">
        <v>164</v>
      </c>
      <c r="AE70" s="40" t="s">
        <v>325</v>
      </c>
      <c r="AF70" s="42">
        <v>-0.66666666666666674</v>
      </c>
      <c r="AG70" s="42">
        <v>2</v>
      </c>
      <c r="AH70" s="42" t="e">
        <f>SUMIFS('[4]Raw Inventory'!D:D,'[4]Raw Inventory'!C:C,"DUARTE",'[4]Raw Inventory'!B:B,A70)</f>
        <v>#VALUE!</v>
      </c>
      <c r="AI70" s="42"/>
      <c r="AJ70" s="42">
        <f t="shared" si="1"/>
        <v>45.000000000000007</v>
      </c>
      <c r="AK70" s="40" t="str">
        <f>IFERROR(IF((Q70+IF(AI70="",0,AI3))&lt;=0,"Stockout",IF(AJ70="","",IF(F70="Class A",IF(AJ70&lt;=7,"Critical",IF(AJ70&lt;=15,"Low",IF(AJ70&lt;=30,"Reorder",IF(AJ70&lt;=45,"Optimal","Overstock")))),IF(F70="Class B",IF(AJ70&lt;=10,"Critical",IF(AJ70&lt;=20,"Low",IF(AJ70&lt;=45,"Reorder",IF(AJ70&lt;=60,"Optimal","Overstock")))),IF(F70="Class C",IF(AJ70&lt;=15,"Critical",IF(AJ70&lt;=30,"Low",IF(AJ70&lt;=60,"Reorder",IF(AJ70&lt;=90,"Optimal","Overstock")))),""))))),"")</f>
        <v>Reorder</v>
      </c>
      <c r="AL70" s="42"/>
      <c r="AM70" s="39"/>
      <c r="AN70" s="39"/>
      <c r="AO70" s="39"/>
      <c r="AP70" s="39"/>
      <c r="AQ70" s="39"/>
      <c r="AR70" s="39"/>
      <c r="AS70" s="39"/>
      <c r="AT70" s="39"/>
      <c r="AU70" s="39"/>
      <c r="AV70" s="39"/>
    </row>
    <row r="71" spans="1:48">
      <c r="A71" s="39" t="s">
        <v>16</v>
      </c>
      <c r="B71" s="39" t="s">
        <v>113</v>
      </c>
      <c r="C71" s="39" t="s">
        <v>109</v>
      </c>
      <c r="D71" s="40" t="s">
        <v>252</v>
      </c>
      <c r="E71" s="40">
        <v>6</v>
      </c>
      <c r="F71" s="40" t="s">
        <v>2</v>
      </c>
      <c r="G71" s="39" t="s">
        <v>327</v>
      </c>
      <c r="H71" s="41">
        <v>84394</v>
      </c>
      <c r="I71" s="42">
        <v>4</v>
      </c>
      <c r="J71" s="42">
        <v>1</v>
      </c>
      <c r="K71" s="42">
        <v>5</v>
      </c>
      <c r="L71" s="42">
        <v>10</v>
      </c>
      <c r="M71" s="42">
        <v>3.3333333333333335</v>
      </c>
      <c r="N71" s="41">
        <v>843940</v>
      </c>
      <c r="O71" s="41">
        <v>281313.33333333337</v>
      </c>
      <c r="P71" s="42">
        <v>0.11111111111111112</v>
      </c>
      <c r="Q71" s="42"/>
      <c r="R71" s="41">
        <v>0</v>
      </c>
      <c r="S71" s="42">
        <v>0</v>
      </c>
      <c r="T71" s="42">
        <v>19.077669902912621</v>
      </c>
      <c r="U71" s="42">
        <v>15</v>
      </c>
      <c r="V71" s="42">
        <v>15</v>
      </c>
      <c r="W71" s="42">
        <v>30</v>
      </c>
      <c r="X71" s="42">
        <v>28.333333333333332</v>
      </c>
      <c r="Y71" s="42">
        <v>30</v>
      </c>
      <c r="Z71" s="42">
        <v>1.6666666666666667</v>
      </c>
      <c r="AA71" s="42">
        <v>3.3333333333333335</v>
      </c>
      <c r="AB71" s="42">
        <v>3.1481481481481484</v>
      </c>
      <c r="AC71" s="42">
        <v>3.3333333333333335</v>
      </c>
      <c r="AD71" s="40" t="s">
        <v>15</v>
      </c>
      <c r="AE71" s="40" t="s">
        <v>164</v>
      </c>
      <c r="AF71" s="42">
        <v>3.3333333333333335</v>
      </c>
      <c r="AG71" s="42">
        <v>58</v>
      </c>
      <c r="AH71" s="42" t="e">
        <f>SUMIFS('[4]Raw Inventory'!D:D,'[4]Raw Inventory'!C:C,"DUARTE",'[4]Raw Inventory'!B:B,A71)</f>
        <v>#VALUE!</v>
      </c>
      <c r="AI71" s="42"/>
      <c r="AJ71" s="42">
        <f t="shared" si="1"/>
        <v>0</v>
      </c>
      <c r="AK71" s="40" t="str">
        <f>IFERROR(IF((Q71+IF(AI71="",0,AI3))&lt;=0,"Stockout",IF(AJ71="","",IF(F71="Class A",IF(AJ71&lt;=7,"Critical",IF(AJ71&lt;=15,"Low",IF(AJ71&lt;=30,"Reorder",IF(AJ71&lt;=45,"Optimal","Overstock")))),IF(F71="Class B",IF(AJ71&lt;=10,"Critical",IF(AJ71&lt;=20,"Low",IF(AJ71&lt;=45,"Reorder",IF(AJ71&lt;=60,"Optimal","Overstock")))),IF(F71="Class C",IF(AJ71&lt;=15,"Critical",IF(AJ71&lt;=30,"Low",IF(AJ71&lt;=60,"Reorder",IF(AJ71&lt;=90,"Optimal","Overstock")))),""))))),"")</f>
        <v>Stockout</v>
      </c>
      <c r="AL71" s="42"/>
      <c r="AM71" s="39"/>
      <c r="AN71" s="39"/>
      <c r="AO71" s="39"/>
      <c r="AP71" s="39"/>
      <c r="AQ71" s="39"/>
      <c r="AR71" s="39"/>
      <c r="AS71" s="39"/>
      <c r="AT71" s="39"/>
      <c r="AU71" s="39"/>
      <c r="AV71" s="39"/>
    </row>
    <row r="72" spans="1:48">
      <c r="A72" s="39" t="s">
        <v>31</v>
      </c>
      <c r="B72" s="39" t="s">
        <v>122</v>
      </c>
      <c r="C72" s="39" t="s">
        <v>118</v>
      </c>
      <c r="D72" s="40" t="s">
        <v>251</v>
      </c>
      <c r="E72" s="40">
        <v>31</v>
      </c>
      <c r="F72" s="40" t="s">
        <v>3</v>
      </c>
      <c r="G72" s="39" t="s">
        <v>332</v>
      </c>
      <c r="H72" s="41">
        <v>59528</v>
      </c>
      <c r="I72" s="42">
        <v>1</v>
      </c>
      <c r="J72" s="42">
        <v>0</v>
      </c>
      <c r="K72" s="42">
        <v>0</v>
      </c>
      <c r="L72" s="42">
        <v>1</v>
      </c>
      <c r="M72" s="42">
        <v>0.33333333333333331</v>
      </c>
      <c r="N72" s="41">
        <v>59528</v>
      </c>
      <c r="O72" s="41">
        <v>19842.666666666664</v>
      </c>
      <c r="P72" s="42">
        <v>1.111111111111111E-2</v>
      </c>
      <c r="Q72" s="42">
        <v>2</v>
      </c>
      <c r="R72" s="41">
        <v>119056</v>
      </c>
      <c r="S72" s="42">
        <v>180.00000000000003</v>
      </c>
      <c r="T72" s="42">
        <v>119.76923076923076</v>
      </c>
      <c r="U72" s="42">
        <v>15</v>
      </c>
      <c r="V72" s="42">
        <v>15</v>
      </c>
      <c r="W72" s="42">
        <v>30</v>
      </c>
      <c r="X72" s="42">
        <v>29.833333333333332</v>
      </c>
      <c r="Y72" s="42">
        <v>30</v>
      </c>
      <c r="Z72" s="42">
        <v>0.16666666666666666</v>
      </c>
      <c r="AA72" s="42">
        <v>0.33333333333333331</v>
      </c>
      <c r="AB72" s="42">
        <v>0.33148148148148143</v>
      </c>
      <c r="AC72" s="42">
        <v>0.33333333333333331</v>
      </c>
      <c r="AD72" s="40" t="s">
        <v>325</v>
      </c>
      <c r="AE72" s="40" t="s">
        <v>325</v>
      </c>
      <c r="AF72" s="42">
        <v>-1.6666666666666667</v>
      </c>
      <c r="AG72" s="42">
        <v>92</v>
      </c>
      <c r="AH72" s="42" t="e">
        <f>SUMIFS('[4]Raw Inventory'!D:D,'[4]Raw Inventory'!C:C,"DUARTE",'[4]Raw Inventory'!B:B,A72)</f>
        <v>#VALUE!</v>
      </c>
      <c r="AI72" s="42"/>
      <c r="AJ72" s="42">
        <f t="shared" si="1"/>
        <v>180.00000000000003</v>
      </c>
      <c r="AK72" s="40" t="str">
        <f>IFERROR(IF((Q72+IF(AI72="",0,AI3))&lt;=0,"Stockout",IF(AJ72="","",IF(F72="Class A",IF(AJ72&lt;=7,"Critical",IF(AJ72&lt;=15,"Low",IF(AJ72&lt;=30,"Reorder",IF(AJ72&lt;=45,"Optimal","Overstock")))),IF(F72="Class B",IF(AJ72&lt;=10,"Critical",IF(AJ72&lt;=20,"Low",IF(AJ72&lt;=45,"Reorder",IF(AJ72&lt;=60,"Optimal","Overstock")))),IF(F72="Class C",IF(AJ72&lt;=15,"Critical",IF(AJ72&lt;=30,"Low",IF(AJ72&lt;=60,"Reorder",IF(AJ72&lt;=90,"Optimal","Overstock")))),""))))),"")</f>
        <v>Overstock</v>
      </c>
      <c r="AL72" s="42"/>
      <c r="AM72" s="39"/>
      <c r="AN72" s="39"/>
      <c r="AO72" s="39"/>
      <c r="AP72" s="39"/>
      <c r="AQ72" s="39"/>
      <c r="AR72" s="39"/>
      <c r="AS72" s="39"/>
      <c r="AT72" s="39"/>
      <c r="AU72" s="39"/>
      <c r="AV72" s="39"/>
    </row>
    <row r="73" spans="1:48">
      <c r="A73" s="39" t="s">
        <v>43</v>
      </c>
      <c r="B73" s="39" t="s">
        <v>162</v>
      </c>
      <c r="C73" s="39" t="s">
        <v>159</v>
      </c>
      <c r="D73" s="40" t="s">
        <v>274</v>
      </c>
      <c r="E73" s="40">
        <v>26</v>
      </c>
      <c r="F73" s="40" t="s">
        <v>3</v>
      </c>
      <c r="G73" s="39" t="s">
        <v>335</v>
      </c>
      <c r="H73" s="41">
        <v>70587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1">
        <v>0</v>
      </c>
      <c r="O73" s="41">
        <v>0</v>
      </c>
      <c r="P73" s="42">
        <v>0</v>
      </c>
      <c r="Q73" s="42">
        <v>1</v>
      </c>
      <c r="R73" s="41">
        <v>70587</v>
      </c>
      <c r="S73" s="42">
        <v>0</v>
      </c>
      <c r="T73" s="42">
        <v>44.49438202247191</v>
      </c>
      <c r="U73" s="42">
        <v>15</v>
      </c>
      <c r="V73" s="42">
        <v>15</v>
      </c>
      <c r="W73" s="42">
        <v>30</v>
      </c>
      <c r="X73" s="42">
        <v>30</v>
      </c>
      <c r="Y73" s="42">
        <v>30</v>
      </c>
      <c r="Z73" s="42">
        <v>0</v>
      </c>
      <c r="AA73" s="42">
        <v>0</v>
      </c>
      <c r="AB73" s="42">
        <v>0</v>
      </c>
      <c r="AC73" s="42">
        <v>0</v>
      </c>
      <c r="AD73" s="40" t="s">
        <v>319</v>
      </c>
      <c r="AE73" s="40" t="s">
        <v>164</v>
      </c>
      <c r="AF73" s="42">
        <v>-1</v>
      </c>
      <c r="AG73" s="42">
        <v>0</v>
      </c>
      <c r="AH73" s="42" t="e">
        <f>SUMIFS('[4]Raw Inventory'!D:D,'[4]Raw Inventory'!C:C,"DUARTE",'[4]Raw Inventory'!B:B,A73)</f>
        <v>#VALUE!</v>
      </c>
      <c r="AI73" s="42"/>
      <c r="AJ73" s="42">
        <f t="shared" si="1"/>
        <v>0</v>
      </c>
      <c r="AK73" s="40" t="str">
        <f>IFERROR(IF((Q73+IF(AI73="",0,AI3))&lt;=0,"Stockout",IF(AJ73="","",IF(F73="Class A",IF(AJ73&lt;=7,"Critical",IF(AJ73&lt;=15,"Low",IF(AJ73&lt;=30,"Reorder",IF(AJ73&lt;=45,"Optimal","Overstock")))),IF(F73="Class B",IF(AJ73&lt;=10,"Critical",IF(AJ73&lt;=20,"Low",IF(AJ73&lt;=45,"Reorder",IF(AJ73&lt;=60,"Optimal","Overstock")))),IF(F73="Class C",IF(AJ73&lt;=15,"Critical",IF(AJ73&lt;=30,"Low",IF(AJ73&lt;=60,"Reorder",IF(AJ73&lt;=90,"Optimal","Overstock")))),""))))),"")</f>
        <v>Critical</v>
      </c>
      <c r="AL73" s="42"/>
      <c r="AM73" s="39"/>
      <c r="AN73" s="39"/>
      <c r="AO73" s="39"/>
      <c r="AP73" s="39"/>
      <c r="AQ73" s="39"/>
      <c r="AR73" s="39"/>
      <c r="AS73" s="39"/>
      <c r="AT73" s="39"/>
      <c r="AU73" s="39"/>
      <c r="AV73" s="39"/>
    </row>
    <row r="74" spans="1:48">
      <c r="A74" s="39" t="s">
        <v>47</v>
      </c>
      <c r="B74" s="39" t="s">
        <v>21</v>
      </c>
      <c r="C74" s="39" t="s">
        <v>1</v>
      </c>
      <c r="D74" s="40" t="s">
        <v>245</v>
      </c>
      <c r="E74" s="40">
        <v>25</v>
      </c>
      <c r="F74" s="40" t="s">
        <v>3</v>
      </c>
      <c r="G74" s="39" t="s">
        <v>335</v>
      </c>
      <c r="H74" s="41">
        <v>76167</v>
      </c>
      <c r="I74" s="42">
        <v>0</v>
      </c>
      <c r="J74" s="42">
        <v>0</v>
      </c>
      <c r="K74" s="42">
        <v>1</v>
      </c>
      <c r="L74" s="42">
        <v>1</v>
      </c>
      <c r="M74" s="42">
        <v>0.33333333333333331</v>
      </c>
      <c r="N74" s="41">
        <v>76167</v>
      </c>
      <c r="O74" s="41">
        <v>25389</v>
      </c>
      <c r="P74" s="42">
        <v>1.111111111111111E-2</v>
      </c>
      <c r="Q74" s="42">
        <v>4</v>
      </c>
      <c r="R74" s="41">
        <v>304668</v>
      </c>
      <c r="S74" s="42">
        <v>360</v>
      </c>
      <c r="T74" s="42">
        <v>71.379310344827587</v>
      </c>
      <c r="U74" s="42">
        <v>15</v>
      </c>
      <c r="V74" s="42">
        <v>15</v>
      </c>
      <c r="W74" s="42">
        <v>30</v>
      </c>
      <c r="X74" s="42">
        <v>6.833333333333333</v>
      </c>
      <c r="Y74" s="42">
        <v>7</v>
      </c>
      <c r="Z74" s="42">
        <v>0.16666666666666666</v>
      </c>
      <c r="AA74" s="42">
        <v>0.33333333333333331</v>
      </c>
      <c r="AB74" s="42">
        <v>7.5925925925925911E-2</v>
      </c>
      <c r="AC74" s="42">
        <v>7.7777777777777765E-2</v>
      </c>
      <c r="AD74" s="40" t="s">
        <v>325</v>
      </c>
      <c r="AE74" s="40" t="s">
        <v>321</v>
      </c>
      <c r="AF74" s="42">
        <v>-3.9222222222222221</v>
      </c>
      <c r="AG74" s="42">
        <v>1</v>
      </c>
      <c r="AH74" s="42" t="e">
        <f>SUMIFS('[4]Raw Inventory'!D:D,'[4]Raw Inventory'!C:C,"DUARTE",'[4]Raw Inventory'!B:B,A74)</f>
        <v>#VALUE!</v>
      </c>
      <c r="AI74" s="42"/>
      <c r="AJ74" s="42">
        <f t="shared" si="1"/>
        <v>360.00000000000006</v>
      </c>
      <c r="AK74" s="40" t="str">
        <f>IFERROR(IF((Q74+IF(AI74="",0,AI3))&lt;=0,"Stockout",IF(AJ74="","",IF(F74="Class A",IF(AJ74&lt;=7,"Critical",IF(AJ74&lt;=15,"Low",IF(AJ74&lt;=30,"Reorder",IF(AJ74&lt;=45,"Optimal","Overstock")))),IF(F74="Class B",IF(AJ74&lt;=10,"Critical",IF(AJ74&lt;=20,"Low",IF(AJ74&lt;=45,"Reorder",IF(AJ74&lt;=60,"Optimal","Overstock")))),IF(F74="Class C",IF(AJ74&lt;=15,"Critical",IF(AJ74&lt;=30,"Low",IF(AJ74&lt;=60,"Reorder",IF(AJ74&lt;=90,"Optimal","Overstock")))),""))))),"")</f>
        <v>Overstock</v>
      </c>
      <c r="AL74" s="42"/>
      <c r="AM74" s="39"/>
      <c r="AN74" s="39"/>
      <c r="AO74" s="39"/>
      <c r="AP74" s="39"/>
      <c r="AQ74" s="39"/>
      <c r="AR74" s="39"/>
      <c r="AS74" s="39"/>
      <c r="AT74" s="39"/>
      <c r="AU74" s="39"/>
      <c r="AV74" s="39"/>
    </row>
    <row r="75" spans="1:48">
      <c r="A75" s="39" t="s">
        <v>14</v>
      </c>
      <c r="B75" s="39" t="s">
        <v>119</v>
      </c>
      <c r="C75" s="39" t="s">
        <v>118</v>
      </c>
      <c r="D75" s="40" t="s">
        <v>226</v>
      </c>
      <c r="E75" s="40">
        <v>1</v>
      </c>
      <c r="F75" s="40" t="s">
        <v>0</v>
      </c>
      <c r="G75" s="39" t="s">
        <v>327</v>
      </c>
      <c r="H75" s="41">
        <v>80070</v>
      </c>
      <c r="I75" s="42">
        <v>13</v>
      </c>
      <c r="J75" s="42">
        <v>6</v>
      </c>
      <c r="K75" s="42">
        <v>13</v>
      </c>
      <c r="L75" s="42">
        <v>32</v>
      </c>
      <c r="M75" s="42">
        <v>10.666666666666666</v>
      </c>
      <c r="N75" s="41">
        <v>2562240</v>
      </c>
      <c r="O75" s="41">
        <v>854080</v>
      </c>
      <c r="P75" s="42">
        <v>0.35555555555555551</v>
      </c>
      <c r="Q75" s="42">
        <v>2</v>
      </c>
      <c r="R75" s="41">
        <v>160140</v>
      </c>
      <c r="S75" s="42">
        <v>5.625</v>
      </c>
      <c r="T75" s="42">
        <v>17.530235518777847</v>
      </c>
      <c r="U75" s="42">
        <v>15</v>
      </c>
      <c r="V75" s="42">
        <v>15</v>
      </c>
      <c r="W75" s="42">
        <v>30</v>
      </c>
      <c r="X75" s="42">
        <v>24.666666666666668</v>
      </c>
      <c r="Y75" s="42">
        <v>30</v>
      </c>
      <c r="Z75" s="42">
        <v>5.333333333333333</v>
      </c>
      <c r="AA75" s="42">
        <v>10.666666666666666</v>
      </c>
      <c r="AB75" s="42">
        <v>8.7703703703703706</v>
      </c>
      <c r="AC75" s="42">
        <v>10.666666666666666</v>
      </c>
      <c r="AD75" s="40" t="s">
        <v>319</v>
      </c>
      <c r="AE75" s="40" t="s">
        <v>164</v>
      </c>
      <c r="AF75" s="42">
        <v>8.6666666666666661</v>
      </c>
      <c r="AG75" s="42">
        <v>117</v>
      </c>
      <c r="AH75" s="42" t="e">
        <f>SUMIFS('[4]Raw Inventory'!D:D,'[4]Raw Inventory'!C:C,"DUARTE",'[4]Raw Inventory'!B:B,A75)</f>
        <v>#VALUE!</v>
      </c>
      <c r="AI75" s="42"/>
      <c r="AJ75" s="42">
        <f t="shared" si="1"/>
        <v>5.6250000000000009</v>
      </c>
      <c r="AK75" s="40" t="str">
        <f>IFERROR(IF((Q75+IF(AI75="",0,AI3))&lt;=0,"Stockout",IF(AJ75="","",IF(F75="Class A",IF(AJ75&lt;=7,"Critical",IF(AJ75&lt;=15,"Low",IF(AJ75&lt;=30,"Reorder",IF(AJ75&lt;=45,"Optimal","Overstock")))),IF(F75="Class B",IF(AJ75&lt;=10,"Critical",IF(AJ75&lt;=20,"Low",IF(AJ75&lt;=45,"Reorder",IF(AJ75&lt;=60,"Optimal","Overstock")))),IF(F75="Class C",IF(AJ75&lt;=15,"Critical",IF(AJ75&lt;=30,"Low",IF(AJ75&lt;=60,"Reorder",IF(AJ75&lt;=90,"Optimal","Overstock")))),""))))),"")</f>
        <v>Critical</v>
      </c>
      <c r="AL75" s="42"/>
      <c r="AM75" s="39"/>
      <c r="AN75" s="39"/>
      <c r="AO75" s="39"/>
      <c r="AP75" s="39"/>
      <c r="AQ75" s="39"/>
      <c r="AR75" s="39"/>
      <c r="AS75" s="39"/>
      <c r="AT75" s="39"/>
      <c r="AU75" s="39"/>
      <c r="AV75" s="39"/>
    </row>
    <row r="76" spans="1:48">
      <c r="A76" s="39" t="s">
        <v>31</v>
      </c>
      <c r="B76" s="39" t="s">
        <v>129</v>
      </c>
      <c r="C76" s="39" t="s">
        <v>128</v>
      </c>
      <c r="D76" s="40" t="s">
        <v>223</v>
      </c>
      <c r="E76" s="40">
        <v>9</v>
      </c>
      <c r="F76" s="40" t="s">
        <v>2</v>
      </c>
      <c r="G76" s="39" t="s">
        <v>332</v>
      </c>
      <c r="H76" s="41">
        <v>59528</v>
      </c>
      <c r="I76" s="42">
        <v>3</v>
      </c>
      <c r="J76" s="42">
        <v>6</v>
      </c>
      <c r="K76" s="42">
        <v>0</v>
      </c>
      <c r="L76" s="42">
        <v>9</v>
      </c>
      <c r="M76" s="42">
        <v>3</v>
      </c>
      <c r="N76" s="41">
        <v>535752</v>
      </c>
      <c r="O76" s="41">
        <v>178584</v>
      </c>
      <c r="P76" s="42">
        <v>0.1</v>
      </c>
      <c r="Q76" s="42">
        <v>11</v>
      </c>
      <c r="R76" s="41">
        <v>654808</v>
      </c>
      <c r="S76" s="42">
        <v>110</v>
      </c>
      <c r="T76" s="42">
        <v>119.76923076923076</v>
      </c>
      <c r="U76" s="42">
        <v>15</v>
      </c>
      <c r="V76" s="42">
        <v>15</v>
      </c>
      <c r="W76" s="42">
        <v>30</v>
      </c>
      <c r="X76" s="42">
        <v>28.5</v>
      </c>
      <c r="Y76" s="42">
        <v>30</v>
      </c>
      <c r="Z76" s="42">
        <v>1.5</v>
      </c>
      <c r="AA76" s="42">
        <v>3</v>
      </c>
      <c r="AB76" s="42">
        <v>2.85</v>
      </c>
      <c r="AC76" s="42">
        <v>3</v>
      </c>
      <c r="AD76" s="40" t="s">
        <v>325</v>
      </c>
      <c r="AE76" s="40" t="s">
        <v>325</v>
      </c>
      <c r="AF76" s="42">
        <v>-8</v>
      </c>
      <c r="AG76" s="42">
        <v>92</v>
      </c>
      <c r="AH76" s="42" t="e">
        <f>SUMIFS('[4]Raw Inventory'!D:D,'[4]Raw Inventory'!C:C,"DUARTE",'[4]Raw Inventory'!B:B,A76)</f>
        <v>#VALUE!</v>
      </c>
      <c r="AI76" s="42"/>
      <c r="AJ76" s="42">
        <f t="shared" si="1"/>
        <v>110</v>
      </c>
      <c r="AK76" s="40" t="str">
        <f>IFERROR(IF((Q76+IF(AI76="",0,AI3))&lt;=0,"Stockout",IF(AJ76="","",IF(F76="Class A",IF(AJ76&lt;=7,"Critical",IF(AJ76&lt;=15,"Low",IF(AJ76&lt;=30,"Reorder",IF(AJ76&lt;=45,"Optimal","Overstock")))),IF(F76="Class B",IF(AJ76&lt;=10,"Critical",IF(AJ76&lt;=20,"Low",IF(AJ76&lt;=45,"Reorder",IF(AJ76&lt;=60,"Optimal","Overstock")))),IF(F76="Class C",IF(AJ76&lt;=15,"Critical",IF(AJ76&lt;=30,"Low",IF(AJ76&lt;=60,"Reorder",IF(AJ76&lt;=90,"Optimal","Overstock")))),""))))),"")</f>
        <v>Overstock</v>
      </c>
      <c r="AL76" s="42"/>
      <c r="AM76" s="39"/>
      <c r="AN76" s="39"/>
      <c r="AO76" s="39"/>
      <c r="AP76" s="39"/>
      <c r="AQ76" s="39"/>
      <c r="AR76" s="39"/>
      <c r="AS76" s="39"/>
      <c r="AT76" s="39"/>
      <c r="AU76" s="39"/>
      <c r="AV76" s="39"/>
    </row>
    <row r="77" spans="1:48">
      <c r="A77" s="39" t="s">
        <v>43</v>
      </c>
      <c r="B77" s="39" t="s">
        <v>112</v>
      </c>
      <c r="C77" s="39" t="s">
        <v>109</v>
      </c>
      <c r="D77" s="40" t="s">
        <v>220</v>
      </c>
      <c r="E77" s="40">
        <v>18</v>
      </c>
      <c r="F77" s="40" t="s">
        <v>3</v>
      </c>
      <c r="G77" s="39" t="s">
        <v>335</v>
      </c>
      <c r="H77" s="41">
        <v>70587</v>
      </c>
      <c r="I77" s="42">
        <v>0</v>
      </c>
      <c r="J77" s="42">
        <v>1</v>
      </c>
      <c r="K77" s="42">
        <v>0</v>
      </c>
      <c r="L77" s="42">
        <v>1</v>
      </c>
      <c r="M77" s="42">
        <v>0.33333333333333331</v>
      </c>
      <c r="N77" s="41">
        <v>70587</v>
      </c>
      <c r="O77" s="41">
        <v>23529</v>
      </c>
      <c r="P77" s="42">
        <v>1.111111111111111E-2</v>
      </c>
      <c r="Q77" s="42">
        <v>3</v>
      </c>
      <c r="R77" s="41">
        <v>211761</v>
      </c>
      <c r="S77" s="42">
        <v>270</v>
      </c>
      <c r="T77" s="42">
        <v>44.49438202247191</v>
      </c>
      <c r="U77" s="42">
        <v>15</v>
      </c>
      <c r="V77" s="42">
        <v>15</v>
      </c>
      <c r="W77" s="42">
        <v>30</v>
      </c>
      <c r="X77" s="42">
        <v>29.833333333333332</v>
      </c>
      <c r="Y77" s="42">
        <v>30</v>
      </c>
      <c r="Z77" s="42">
        <v>0.16666666666666666</v>
      </c>
      <c r="AA77" s="42">
        <v>0.33333333333333331</v>
      </c>
      <c r="AB77" s="42">
        <v>0.33148148148148143</v>
      </c>
      <c r="AC77" s="42">
        <v>0.33333333333333331</v>
      </c>
      <c r="AD77" s="40" t="s">
        <v>325</v>
      </c>
      <c r="AE77" s="40" t="s">
        <v>164</v>
      </c>
      <c r="AF77" s="42">
        <v>-2.6666666666666665</v>
      </c>
      <c r="AG77" s="42">
        <v>0</v>
      </c>
      <c r="AH77" s="42" t="e">
        <f>SUMIFS('[4]Raw Inventory'!D:D,'[4]Raw Inventory'!C:C,"DUARTE",'[4]Raw Inventory'!B:B,A77)</f>
        <v>#VALUE!</v>
      </c>
      <c r="AI77" s="42"/>
      <c r="AJ77" s="42">
        <f t="shared" si="1"/>
        <v>270.00000000000006</v>
      </c>
      <c r="AK77" s="40" t="str">
        <f>IFERROR(IF((Q77+IF(AI77="",0,AI3))&lt;=0,"Stockout",IF(AJ77="","",IF(F77="Class A",IF(AJ77&lt;=7,"Critical",IF(AJ77&lt;=15,"Low",IF(AJ77&lt;=30,"Reorder",IF(AJ77&lt;=45,"Optimal","Overstock")))),IF(F77="Class B",IF(AJ77&lt;=10,"Critical",IF(AJ77&lt;=20,"Low",IF(AJ77&lt;=45,"Reorder",IF(AJ77&lt;=60,"Optimal","Overstock")))),IF(F77="Class C",IF(AJ77&lt;=15,"Critical",IF(AJ77&lt;=30,"Low",IF(AJ77&lt;=60,"Reorder",IF(AJ77&lt;=90,"Optimal","Overstock")))),""))))),"")</f>
        <v>Overstock</v>
      </c>
      <c r="AL77" s="42"/>
      <c r="AM77" s="39"/>
      <c r="AN77" s="39"/>
      <c r="AO77" s="39"/>
      <c r="AP77" s="39"/>
      <c r="AQ77" s="39"/>
      <c r="AR77" s="39"/>
      <c r="AS77" s="39"/>
      <c r="AT77" s="39"/>
      <c r="AU77" s="39"/>
      <c r="AV77" s="39"/>
    </row>
    <row r="78" spans="1:48">
      <c r="A78" s="39" t="s">
        <v>17</v>
      </c>
      <c r="B78" s="39" t="s">
        <v>113</v>
      </c>
      <c r="C78" s="39" t="s">
        <v>109</v>
      </c>
      <c r="D78" s="40" t="s">
        <v>232</v>
      </c>
      <c r="E78" s="40">
        <v>8</v>
      </c>
      <c r="F78" s="40" t="s">
        <v>2</v>
      </c>
      <c r="G78" s="39" t="s">
        <v>327</v>
      </c>
      <c r="H78" s="41">
        <v>140790</v>
      </c>
      <c r="I78" s="42">
        <v>3</v>
      </c>
      <c r="J78" s="42">
        <v>1</v>
      </c>
      <c r="K78" s="42">
        <v>1</v>
      </c>
      <c r="L78" s="42">
        <v>5</v>
      </c>
      <c r="M78" s="42">
        <v>1.6666666666666667</v>
      </c>
      <c r="N78" s="41">
        <v>703950</v>
      </c>
      <c r="O78" s="41">
        <v>234650</v>
      </c>
      <c r="P78" s="42">
        <v>5.5555555555555559E-2</v>
      </c>
      <c r="Q78" s="42">
        <v>4</v>
      </c>
      <c r="R78" s="41">
        <v>563160</v>
      </c>
      <c r="S78" s="42">
        <v>72</v>
      </c>
      <c r="T78" s="42">
        <v>44.584615384615383</v>
      </c>
      <c r="U78" s="42">
        <v>15</v>
      </c>
      <c r="V78" s="42">
        <v>15</v>
      </c>
      <c r="W78" s="42">
        <v>30</v>
      </c>
      <c r="X78" s="42">
        <v>29.166666666666668</v>
      </c>
      <c r="Y78" s="42">
        <v>30</v>
      </c>
      <c r="Z78" s="42">
        <v>0.83333333333333337</v>
      </c>
      <c r="AA78" s="42">
        <v>1.6666666666666667</v>
      </c>
      <c r="AB78" s="42">
        <v>1.6203703703703705</v>
      </c>
      <c r="AC78" s="42">
        <v>1.6666666666666667</v>
      </c>
      <c r="AD78" s="40" t="s">
        <v>325</v>
      </c>
      <c r="AE78" s="40" t="s">
        <v>321</v>
      </c>
      <c r="AF78" s="42">
        <v>-2.333333333333333</v>
      </c>
      <c r="AG78" s="42">
        <v>32</v>
      </c>
      <c r="AH78" s="42" t="e">
        <f>SUMIFS('[4]Raw Inventory'!D:D,'[4]Raw Inventory'!C:C,"DUARTE",'[4]Raw Inventory'!B:B,A78)</f>
        <v>#VALUE!</v>
      </c>
      <c r="AI78" s="42"/>
      <c r="AJ78" s="42">
        <f t="shared" si="1"/>
        <v>72</v>
      </c>
      <c r="AK78" s="40" t="str">
        <f>IFERROR(IF((Q78+IF(AI78="",0,AI3))&lt;=0,"Stockout",IF(AJ78="","",IF(F78="Class A",IF(AJ78&lt;=7,"Critical",IF(AJ78&lt;=15,"Low",IF(AJ78&lt;=30,"Reorder",IF(AJ78&lt;=45,"Optimal","Overstock")))),IF(F78="Class B",IF(AJ78&lt;=10,"Critical",IF(AJ78&lt;=20,"Low",IF(AJ78&lt;=45,"Reorder",IF(AJ78&lt;=60,"Optimal","Overstock")))),IF(F78="Class C",IF(AJ78&lt;=15,"Critical",IF(AJ78&lt;=30,"Low",IF(AJ78&lt;=60,"Reorder",IF(AJ78&lt;=90,"Optimal","Overstock")))),""))))),"")</f>
        <v>Overstock</v>
      </c>
      <c r="AL78" s="42"/>
      <c r="AM78" s="39"/>
      <c r="AN78" s="39"/>
      <c r="AO78" s="39"/>
      <c r="AP78" s="39"/>
      <c r="AQ78" s="39"/>
      <c r="AR78" s="39"/>
      <c r="AS78" s="39"/>
      <c r="AT78" s="39"/>
      <c r="AU78" s="39"/>
      <c r="AV78" s="39"/>
    </row>
    <row r="79" spans="1:48">
      <c r="A79" s="39" t="s">
        <v>14</v>
      </c>
      <c r="B79" s="39" t="s">
        <v>114</v>
      </c>
      <c r="C79" s="39" t="s">
        <v>109</v>
      </c>
      <c r="D79" s="40" t="s">
        <v>237</v>
      </c>
      <c r="E79" s="40">
        <v>2</v>
      </c>
      <c r="F79" s="40" t="s">
        <v>0</v>
      </c>
      <c r="G79" s="39" t="s">
        <v>327</v>
      </c>
      <c r="H79" s="41">
        <v>80070</v>
      </c>
      <c r="I79" s="42">
        <v>12</v>
      </c>
      <c r="J79" s="42">
        <v>12</v>
      </c>
      <c r="K79" s="42">
        <v>3</v>
      </c>
      <c r="L79" s="42">
        <v>27</v>
      </c>
      <c r="M79" s="42">
        <v>9</v>
      </c>
      <c r="N79" s="41">
        <v>2161890</v>
      </c>
      <c r="O79" s="41">
        <v>720630</v>
      </c>
      <c r="P79" s="42">
        <v>0.3</v>
      </c>
      <c r="Q79" s="42">
        <v>6</v>
      </c>
      <c r="R79" s="41">
        <v>480420</v>
      </c>
      <c r="S79" s="42">
        <v>20</v>
      </c>
      <c r="T79" s="42">
        <v>17.530235518777847</v>
      </c>
      <c r="U79" s="42">
        <v>15</v>
      </c>
      <c r="V79" s="42">
        <v>15</v>
      </c>
      <c r="W79" s="42">
        <v>30</v>
      </c>
      <c r="X79" s="42">
        <v>25.5</v>
      </c>
      <c r="Y79" s="42">
        <v>30</v>
      </c>
      <c r="Z79" s="42">
        <v>4.5</v>
      </c>
      <c r="AA79" s="42">
        <v>9</v>
      </c>
      <c r="AB79" s="42">
        <v>7.6499999999999995</v>
      </c>
      <c r="AC79" s="42">
        <v>9</v>
      </c>
      <c r="AD79" s="40" t="s">
        <v>164</v>
      </c>
      <c r="AE79" s="40" t="s">
        <v>164</v>
      </c>
      <c r="AF79" s="42">
        <v>3</v>
      </c>
      <c r="AG79" s="42">
        <v>117</v>
      </c>
      <c r="AH79" s="42" t="e">
        <f>SUMIFS('[4]Raw Inventory'!D:D,'[4]Raw Inventory'!C:C,"DUARTE",'[4]Raw Inventory'!B:B,A79)</f>
        <v>#VALUE!</v>
      </c>
      <c r="AI79" s="42"/>
      <c r="AJ79" s="42">
        <f t="shared" si="1"/>
        <v>20</v>
      </c>
      <c r="AK79" s="40" t="str">
        <f>IFERROR(IF((Q79+IF(AI79="",0,AI3))&lt;=0,"Stockout",IF(AJ79="","",IF(F79="Class A",IF(AJ79&lt;=7,"Critical",IF(AJ79&lt;=15,"Low",IF(AJ79&lt;=30,"Reorder",IF(AJ79&lt;=45,"Optimal","Overstock")))),IF(F79="Class B",IF(AJ79&lt;=10,"Critical",IF(AJ79&lt;=20,"Low",IF(AJ79&lt;=45,"Reorder",IF(AJ79&lt;=60,"Optimal","Overstock")))),IF(F79="Class C",IF(AJ79&lt;=15,"Critical",IF(AJ79&lt;=30,"Low",IF(AJ79&lt;=60,"Reorder",IF(AJ79&lt;=90,"Optimal","Overstock")))),""))))),"")</f>
        <v>Reorder</v>
      </c>
      <c r="AL79" s="42"/>
      <c r="AM79" s="39"/>
      <c r="AN79" s="39"/>
      <c r="AO79" s="39"/>
      <c r="AP79" s="39"/>
      <c r="AQ79" s="39"/>
      <c r="AR79" s="39"/>
      <c r="AS79" s="39"/>
      <c r="AT79" s="39"/>
      <c r="AU79" s="39"/>
      <c r="AV79" s="39"/>
    </row>
    <row r="80" spans="1:48">
      <c r="A80" s="39" t="s">
        <v>25</v>
      </c>
      <c r="B80" s="39" t="s">
        <v>246</v>
      </c>
      <c r="C80" s="39"/>
      <c r="D80" s="40" t="s">
        <v>249</v>
      </c>
      <c r="E80" s="40">
        <v>1</v>
      </c>
      <c r="F80" s="40" t="s">
        <v>0</v>
      </c>
      <c r="G80" s="39" t="s">
        <v>335</v>
      </c>
      <c r="H80" s="41">
        <v>124527</v>
      </c>
      <c r="I80" s="42">
        <v>0</v>
      </c>
      <c r="J80" s="42">
        <v>0</v>
      </c>
      <c r="K80" s="42">
        <v>0</v>
      </c>
      <c r="L80" s="42">
        <v>0</v>
      </c>
      <c r="M80" s="42">
        <v>0</v>
      </c>
      <c r="N80" s="41">
        <v>0</v>
      </c>
      <c r="O80" s="41">
        <v>0</v>
      </c>
      <c r="P80" s="42">
        <v>0</v>
      </c>
      <c r="Q80" s="42">
        <v>1</v>
      </c>
      <c r="R80" s="41">
        <v>124527</v>
      </c>
      <c r="S80" s="42">
        <v>0</v>
      </c>
      <c r="T80" s="42">
        <v>3.6416184971098264</v>
      </c>
      <c r="U80" s="42">
        <v>15</v>
      </c>
      <c r="V80" s="42">
        <v>15</v>
      </c>
      <c r="W80" s="42">
        <v>30</v>
      </c>
      <c r="X80" s="42">
        <v>30</v>
      </c>
      <c r="Y80" s="42">
        <v>30</v>
      </c>
      <c r="Z80" s="42">
        <v>0</v>
      </c>
      <c r="AA80" s="42">
        <v>0</v>
      </c>
      <c r="AB80" s="42">
        <v>0</v>
      </c>
      <c r="AC80" s="42">
        <v>0</v>
      </c>
      <c r="AD80" s="40" t="s">
        <v>319</v>
      </c>
      <c r="AE80" s="40" t="s">
        <v>319</v>
      </c>
      <c r="AF80" s="42">
        <v>-1</v>
      </c>
      <c r="AG80" s="42">
        <v>0</v>
      </c>
      <c r="AH80" s="42" t="e">
        <f>SUMIFS('[4]Raw Inventory'!D:D,'[4]Raw Inventory'!C:C,"DUARTE",'[4]Raw Inventory'!B:B,A80)</f>
        <v>#VALUE!</v>
      </c>
      <c r="AI80" s="42"/>
      <c r="AJ80" s="42">
        <f t="shared" si="1"/>
        <v>0</v>
      </c>
      <c r="AK80" s="40" t="str">
        <f>IFERROR(IF((Q80+IF(AI80="",0,AI3))&lt;=0,"Stockout",IF(AJ80="","",IF(F80="Class A",IF(AJ80&lt;=7,"Critical",IF(AJ80&lt;=15,"Low",IF(AJ80&lt;=30,"Reorder",IF(AJ80&lt;=45,"Optimal","Overstock")))),IF(F80="Class B",IF(AJ80&lt;=10,"Critical",IF(AJ80&lt;=20,"Low",IF(AJ80&lt;=45,"Reorder",IF(AJ80&lt;=60,"Optimal","Overstock")))),IF(F80="Class C",IF(AJ80&lt;=15,"Critical",IF(AJ80&lt;=30,"Low",IF(AJ80&lt;=60,"Reorder",IF(AJ80&lt;=90,"Optimal","Overstock")))),""))))),"")</f>
        <v>Critical</v>
      </c>
      <c r="AL80" s="42"/>
      <c r="AM80" s="39"/>
      <c r="AN80" s="39"/>
      <c r="AO80" s="39"/>
      <c r="AP80" s="39"/>
      <c r="AQ80" s="39"/>
      <c r="AR80" s="39"/>
      <c r="AS80" s="39"/>
      <c r="AT80" s="39"/>
      <c r="AU80" s="39"/>
      <c r="AV80" s="39"/>
    </row>
    <row r="81" spans="1:48">
      <c r="A81" s="39" t="s">
        <v>47</v>
      </c>
      <c r="B81" s="39" t="s">
        <v>138</v>
      </c>
      <c r="C81" s="39" t="s">
        <v>137</v>
      </c>
      <c r="D81" s="40" t="s">
        <v>270</v>
      </c>
      <c r="E81" s="40">
        <v>35</v>
      </c>
      <c r="F81" s="40" t="s">
        <v>3</v>
      </c>
      <c r="G81" s="39" t="s">
        <v>335</v>
      </c>
      <c r="H81" s="41">
        <v>76167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41">
        <v>0</v>
      </c>
      <c r="O81" s="41">
        <v>0</v>
      </c>
      <c r="P81" s="42">
        <v>0</v>
      </c>
      <c r="Q81" s="42">
        <v>1</v>
      </c>
      <c r="R81" s="41">
        <v>76167</v>
      </c>
      <c r="S81" s="42">
        <v>0</v>
      </c>
      <c r="T81" s="42">
        <v>71.379310344827587</v>
      </c>
      <c r="U81" s="42">
        <v>15</v>
      </c>
      <c r="V81" s="42">
        <v>15</v>
      </c>
      <c r="W81" s="42">
        <v>30</v>
      </c>
      <c r="X81" s="42">
        <v>7</v>
      </c>
      <c r="Y81" s="42">
        <v>7</v>
      </c>
      <c r="Z81" s="42">
        <v>0</v>
      </c>
      <c r="AA81" s="42">
        <v>0</v>
      </c>
      <c r="AB81" s="42">
        <v>0</v>
      </c>
      <c r="AC81" s="42">
        <v>0</v>
      </c>
      <c r="AD81" s="40" t="s">
        <v>319</v>
      </c>
      <c r="AE81" s="40" t="s">
        <v>321</v>
      </c>
      <c r="AF81" s="42">
        <v>-1</v>
      </c>
      <c r="AG81" s="42">
        <v>1</v>
      </c>
      <c r="AH81" s="42" t="e">
        <f>SUMIFS('[4]Raw Inventory'!D:D,'[4]Raw Inventory'!C:C,"DUARTE",'[4]Raw Inventory'!B:B,A81)</f>
        <v>#VALUE!</v>
      </c>
      <c r="AI81" s="42"/>
      <c r="AJ81" s="42">
        <f t="shared" si="1"/>
        <v>0</v>
      </c>
      <c r="AK81" s="40" t="str">
        <f>IFERROR(IF((Q81+IF(AI81="",0,AI3))&lt;=0,"Stockout",IF(AJ81="","",IF(F81="Class A",IF(AJ81&lt;=7,"Critical",IF(AJ81&lt;=15,"Low",IF(AJ81&lt;=30,"Reorder",IF(AJ81&lt;=45,"Optimal","Overstock")))),IF(F81="Class B",IF(AJ81&lt;=10,"Critical",IF(AJ81&lt;=20,"Low",IF(AJ81&lt;=45,"Reorder",IF(AJ81&lt;=60,"Optimal","Overstock")))),IF(F81="Class C",IF(AJ81&lt;=15,"Critical",IF(AJ81&lt;=30,"Low",IF(AJ81&lt;=60,"Reorder",IF(AJ81&lt;=90,"Optimal","Overstock")))),""))))),"")</f>
        <v>Critical</v>
      </c>
      <c r="AL81" s="42"/>
      <c r="AM81" s="39"/>
      <c r="AN81" s="39"/>
      <c r="AO81" s="39"/>
      <c r="AP81" s="39"/>
      <c r="AQ81" s="39"/>
      <c r="AR81" s="39"/>
      <c r="AS81" s="39"/>
      <c r="AT81" s="39"/>
      <c r="AU81" s="39"/>
      <c r="AV81" s="39"/>
    </row>
    <row r="82" spans="1:48">
      <c r="A82" s="39" t="s">
        <v>80</v>
      </c>
      <c r="B82" s="39" t="s">
        <v>119</v>
      </c>
      <c r="C82" s="39" t="s">
        <v>118</v>
      </c>
      <c r="D82" s="40" t="s">
        <v>264</v>
      </c>
      <c r="E82" s="40">
        <v>22</v>
      </c>
      <c r="F82" s="40" t="s">
        <v>2</v>
      </c>
      <c r="G82" s="39" t="s">
        <v>335</v>
      </c>
      <c r="H82" s="41">
        <v>73842</v>
      </c>
      <c r="I82" s="42">
        <v>0</v>
      </c>
      <c r="J82" s="42">
        <v>0</v>
      </c>
      <c r="K82" s="42">
        <v>2</v>
      </c>
      <c r="L82" s="42">
        <v>2</v>
      </c>
      <c r="M82" s="42">
        <v>0.66666666666666663</v>
      </c>
      <c r="N82" s="41">
        <v>147684</v>
      </c>
      <c r="O82" s="41">
        <v>49228</v>
      </c>
      <c r="P82" s="42">
        <v>2.222222222222222E-2</v>
      </c>
      <c r="Q82" s="42"/>
      <c r="R82" s="41">
        <v>0</v>
      </c>
      <c r="S82" s="42">
        <v>0</v>
      </c>
      <c r="T82" s="42">
        <v>57.272727272727273</v>
      </c>
      <c r="U82" s="42">
        <v>15</v>
      </c>
      <c r="V82" s="42">
        <v>15</v>
      </c>
      <c r="W82" s="42">
        <v>30</v>
      </c>
      <c r="X82" s="42">
        <v>29.666666666666668</v>
      </c>
      <c r="Y82" s="42">
        <v>30</v>
      </c>
      <c r="Z82" s="42">
        <v>0.33333333333333331</v>
      </c>
      <c r="AA82" s="42">
        <v>0.66666666666666663</v>
      </c>
      <c r="AB82" s="42">
        <v>0.65925925925925921</v>
      </c>
      <c r="AC82" s="42">
        <v>0.66666666666666663</v>
      </c>
      <c r="AD82" s="40" t="s">
        <v>15</v>
      </c>
      <c r="AE82" s="40" t="s">
        <v>164</v>
      </c>
      <c r="AF82" s="42">
        <v>0.66666666666666663</v>
      </c>
      <c r="AG82" s="42">
        <v>0</v>
      </c>
      <c r="AH82" s="42" t="e">
        <f>SUMIFS('[4]Raw Inventory'!D:D,'[4]Raw Inventory'!C:C,"DUARTE",'[4]Raw Inventory'!B:B,A82)</f>
        <v>#VALUE!</v>
      </c>
      <c r="AI82" s="42"/>
      <c r="AJ82" s="42">
        <f t="shared" si="1"/>
        <v>0</v>
      </c>
      <c r="AK82" s="40" t="str">
        <f>IFERROR(IF((Q82+IF(AI82="",0,AI3))&lt;=0,"Stockout",IF(AJ82="","",IF(F82="Class A",IF(AJ82&lt;=7,"Critical",IF(AJ82&lt;=15,"Low",IF(AJ82&lt;=30,"Reorder",IF(AJ82&lt;=45,"Optimal","Overstock")))),IF(F82="Class B",IF(AJ82&lt;=10,"Critical",IF(AJ82&lt;=20,"Low",IF(AJ82&lt;=45,"Reorder",IF(AJ82&lt;=60,"Optimal","Overstock")))),IF(F82="Class C",IF(AJ82&lt;=15,"Critical",IF(AJ82&lt;=30,"Low",IF(AJ82&lt;=60,"Reorder",IF(AJ82&lt;=90,"Optimal","Overstock")))),""))))),"")</f>
        <v>Stockout</v>
      </c>
      <c r="AL82" s="42"/>
      <c r="AM82" s="39"/>
      <c r="AN82" s="39"/>
      <c r="AO82" s="39"/>
      <c r="AP82" s="39"/>
      <c r="AQ82" s="39"/>
      <c r="AR82" s="39"/>
      <c r="AS82" s="39"/>
      <c r="AT82" s="39"/>
      <c r="AU82" s="39"/>
      <c r="AV82" s="39"/>
    </row>
    <row r="83" spans="1:48">
      <c r="A83" s="39" t="s">
        <v>17</v>
      </c>
      <c r="B83" s="39" t="s">
        <v>162</v>
      </c>
      <c r="C83" s="39" t="s">
        <v>159</v>
      </c>
      <c r="D83" s="40" t="s">
        <v>271</v>
      </c>
      <c r="E83" s="40">
        <v>26</v>
      </c>
      <c r="F83" s="40" t="s">
        <v>3</v>
      </c>
      <c r="G83" s="39" t="s">
        <v>327</v>
      </c>
      <c r="H83" s="41">
        <v>140790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  <c r="N83" s="41">
        <v>0</v>
      </c>
      <c r="O83" s="41">
        <v>0</v>
      </c>
      <c r="P83" s="42">
        <v>0</v>
      </c>
      <c r="Q83" s="42">
        <v>1</v>
      </c>
      <c r="R83" s="41">
        <v>140790</v>
      </c>
      <c r="S83" s="42">
        <v>0</v>
      </c>
      <c r="T83" s="42">
        <v>44.584615384615383</v>
      </c>
      <c r="U83" s="42">
        <v>15</v>
      </c>
      <c r="V83" s="42">
        <v>15</v>
      </c>
      <c r="W83" s="42">
        <v>30</v>
      </c>
      <c r="X83" s="42">
        <v>30</v>
      </c>
      <c r="Y83" s="42">
        <v>30</v>
      </c>
      <c r="Z83" s="42">
        <v>0</v>
      </c>
      <c r="AA83" s="42">
        <v>0</v>
      </c>
      <c r="AB83" s="42">
        <v>0</v>
      </c>
      <c r="AC83" s="42">
        <v>0</v>
      </c>
      <c r="AD83" s="40" t="s">
        <v>319</v>
      </c>
      <c r="AE83" s="40" t="s">
        <v>321</v>
      </c>
      <c r="AF83" s="42">
        <v>-1</v>
      </c>
      <c r="AG83" s="42">
        <v>32</v>
      </c>
      <c r="AH83" s="42" t="e">
        <f>SUMIFS('[4]Raw Inventory'!D:D,'[4]Raw Inventory'!C:C,"DUARTE",'[4]Raw Inventory'!B:B,A83)</f>
        <v>#VALUE!</v>
      </c>
      <c r="AI83" s="42"/>
      <c r="AJ83" s="42">
        <f t="shared" si="1"/>
        <v>0</v>
      </c>
      <c r="AK83" s="40" t="str">
        <f>IFERROR(IF((Q83+IF(AI83="",0,AI3))&lt;=0,"Stockout",IF(AJ83="","",IF(F83="Class A",IF(AJ83&lt;=7,"Critical",IF(AJ83&lt;=15,"Low",IF(AJ83&lt;=30,"Reorder",IF(AJ83&lt;=45,"Optimal","Overstock")))),IF(F83="Class B",IF(AJ83&lt;=10,"Critical",IF(AJ83&lt;=20,"Low",IF(AJ83&lt;=45,"Reorder",IF(AJ83&lt;=60,"Optimal","Overstock")))),IF(F83="Class C",IF(AJ83&lt;=15,"Critical",IF(AJ83&lt;=30,"Low",IF(AJ83&lt;=60,"Reorder",IF(AJ83&lt;=90,"Optimal","Overstock")))),""))))),"")</f>
        <v>Critical</v>
      </c>
      <c r="AL83" s="42"/>
      <c r="AM83" s="39"/>
      <c r="AN83" s="39"/>
      <c r="AO83" s="39"/>
      <c r="AP83" s="39"/>
      <c r="AQ83" s="39"/>
      <c r="AR83" s="39"/>
      <c r="AS83" s="39"/>
      <c r="AT83" s="39"/>
      <c r="AU83" s="39"/>
      <c r="AV83" s="39"/>
    </row>
    <row r="84" spans="1:48">
      <c r="A84" s="39" t="s">
        <v>52</v>
      </c>
      <c r="B84" s="39" t="s">
        <v>92</v>
      </c>
      <c r="C84" s="39" t="s">
        <v>90</v>
      </c>
      <c r="D84" s="40" t="s">
        <v>266</v>
      </c>
      <c r="E84" s="40">
        <v>21</v>
      </c>
      <c r="F84" s="40" t="s">
        <v>3</v>
      </c>
      <c r="G84" s="39" t="s">
        <v>335</v>
      </c>
      <c r="H84" s="41">
        <v>85446</v>
      </c>
      <c r="I84" s="42">
        <v>0</v>
      </c>
      <c r="J84" s="42">
        <v>1</v>
      </c>
      <c r="K84" s="42">
        <v>0</v>
      </c>
      <c r="L84" s="42">
        <v>1</v>
      </c>
      <c r="M84" s="42">
        <v>0.33333333333333331</v>
      </c>
      <c r="N84" s="41">
        <v>85446</v>
      </c>
      <c r="O84" s="41">
        <v>28482</v>
      </c>
      <c r="P84" s="42">
        <v>1.111111111111111E-2</v>
      </c>
      <c r="Q84" s="42">
        <v>1</v>
      </c>
      <c r="R84" s="41">
        <v>85446</v>
      </c>
      <c r="S84" s="42">
        <v>90</v>
      </c>
      <c r="T84" s="42">
        <v>92.72727272727272</v>
      </c>
      <c r="U84" s="42">
        <v>15</v>
      </c>
      <c r="V84" s="42">
        <v>15</v>
      </c>
      <c r="W84" s="42">
        <v>30</v>
      </c>
      <c r="X84" s="42">
        <v>29.833333333333332</v>
      </c>
      <c r="Y84" s="42">
        <v>30</v>
      </c>
      <c r="Z84" s="42">
        <v>0.16666666666666666</v>
      </c>
      <c r="AA84" s="42">
        <v>0.33333333333333331</v>
      </c>
      <c r="AB84" s="42">
        <v>0.33148148148148143</v>
      </c>
      <c r="AC84" s="42">
        <v>0.33333333333333331</v>
      </c>
      <c r="AD84" s="40" t="s">
        <v>321</v>
      </c>
      <c r="AE84" s="40" t="s">
        <v>325</v>
      </c>
      <c r="AF84" s="42">
        <v>-0.66666666666666674</v>
      </c>
      <c r="AG84" s="42">
        <v>0</v>
      </c>
      <c r="AH84" s="42" t="e">
        <f>SUMIFS('[4]Raw Inventory'!D:D,'[4]Raw Inventory'!C:C,"DUARTE",'[4]Raw Inventory'!B:B,A84)</f>
        <v>#VALUE!</v>
      </c>
      <c r="AI84" s="42"/>
      <c r="AJ84" s="42">
        <f t="shared" si="1"/>
        <v>90.000000000000014</v>
      </c>
      <c r="AK84" s="40" t="str">
        <f>IFERROR(IF((Q84+IF(AI84="",0,AI3))&lt;=0,"Stockout",IF(AJ84="","",IF(F84="Class A",IF(AJ84&lt;=7,"Critical",IF(AJ84&lt;=15,"Low",IF(AJ84&lt;=30,"Reorder",IF(AJ84&lt;=45,"Optimal","Overstock")))),IF(F84="Class B",IF(AJ84&lt;=10,"Critical",IF(AJ84&lt;=20,"Low",IF(AJ84&lt;=45,"Reorder",IF(AJ84&lt;=60,"Optimal","Overstock")))),IF(F84="Class C",IF(AJ84&lt;=15,"Critical",IF(AJ84&lt;=30,"Low",IF(AJ84&lt;=60,"Reorder",IF(AJ84&lt;=90,"Optimal","Overstock")))),""))))),"")</f>
        <v>Optimal</v>
      </c>
      <c r="AL84" s="42"/>
      <c r="AM84" s="39"/>
      <c r="AN84" s="39"/>
      <c r="AO84" s="39"/>
      <c r="AP84" s="39"/>
      <c r="AQ84" s="39"/>
      <c r="AR84" s="39"/>
      <c r="AS84" s="39"/>
      <c r="AT84" s="39"/>
      <c r="AU84" s="39"/>
      <c r="AV84" s="39"/>
    </row>
    <row r="85" spans="1:48">
      <c r="A85" s="39" t="s">
        <v>36</v>
      </c>
      <c r="B85" s="39" t="s">
        <v>143</v>
      </c>
      <c r="C85" s="39" t="s">
        <v>137</v>
      </c>
      <c r="D85" s="40" t="s">
        <v>240</v>
      </c>
      <c r="E85" s="40">
        <v>23</v>
      </c>
      <c r="F85" s="40" t="s">
        <v>3</v>
      </c>
      <c r="G85" s="39" t="s">
        <v>327</v>
      </c>
      <c r="H85" s="41">
        <v>76850</v>
      </c>
      <c r="I85" s="42">
        <v>1</v>
      </c>
      <c r="J85" s="42">
        <v>0</v>
      </c>
      <c r="K85" s="42">
        <v>0</v>
      </c>
      <c r="L85" s="42">
        <v>1</v>
      </c>
      <c r="M85" s="42">
        <v>0.33333333333333331</v>
      </c>
      <c r="N85" s="41">
        <v>76850</v>
      </c>
      <c r="O85" s="41">
        <v>25616.666666666664</v>
      </c>
      <c r="P85" s="42">
        <v>1.111111111111111E-2</v>
      </c>
      <c r="Q85" s="42">
        <v>1</v>
      </c>
      <c r="R85" s="41">
        <v>76850</v>
      </c>
      <c r="S85" s="42">
        <v>90.000000000000014</v>
      </c>
      <c r="T85" s="42">
        <v>222.85714285714286</v>
      </c>
      <c r="U85" s="42">
        <v>15</v>
      </c>
      <c r="V85" s="42">
        <v>15</v>
      </c>
      <c r="W85" s="42">
        <v>30</v>
      </c>
      <c r="X85" s="42">
        <v>6.833333333333333</v>
      </c>
      <c r="Y85" s="42">
        <v>7</v>
      </c>
      <c r="Z85" s="42">
        <v>0.16666666666666666</v>
      </c>
      <c r="AA85" s="42">
        <v>0.33333333333333331</v>
      </c>
      <c r="AB85" s="42">
        <v>7.5925925925925911E-2</v>
      </c>
      <c r="AC85" s="42">
        <v>7.7777777777777765E-2</v>
      </c>
      <c r="AD85" s="40" t="s">
        <v>321</v>
      </c>
      <c r="AE85" s="40" t="s">
        <v>325</v>
      </c>
      <c r="AF85" s="42">
        <v>-0.92222222222222228</v>
      </c>
      <c r="AG85" s="42">
        <v>63</v>
      </c>
      <c r="AH85" s="42" t="e">
        <f>SUMIFS('[4]Raw Inventory'!D:D,'[4]Raw Inventory'!C:C,"DUARTE",'[4]Raw Inventory'!B:B,A85)</f>
        <v>#VALUE!</v>
      </c>
      <c r="AI85" s="42"/>
      <c r="AJ85" s="42">
        <f t="shared" si="1"/>
        <v>90.000000000000014</v>
      </c>
      <c r="AK85" s="40" t="str">
        <f>IFERROR(IF((Q85+IF(AI85="",0,AI3))&lt;=0,"Stockout",IF(AJ85="","",IF(F85="Class A",IF(AJ85&lt;=7,"Critical",IF(AJ85&lt;=15,"Low",IF(AJ85&lt;=30,"Reorder",IF(AJ85&lt;=45,"Optimal","Overstock")))),IF(F85="Class B",IF(AJ85&lt;=10,"Critical",IF(AJ85&lt;=20,"Low",IF(AJ85&lt;=45,"Reorder",IF(AJ85&lt;=60,"Optimal","Overstock")))),IF(F85="Class C",IF(AJ85&lt;=15,"Critical",IF(AJ85&lt;=30,"Low",IF(AJ85&lt;=60,"Reorder",IF(AJ85&lt;=90,"Optimal","Overstock")))),""))))),"")</f>
        <v>Optimal</v>
      </c>
      <c r="AL85" s="42"/>
      <c r="AM85" s="39"/>
      <c r="AN85" s="39"/>
      <c r="AO85" s="39"/>
      <c r="AP85" s="39"/>
      <c r="AQ85" s="39"/>
      <c r="AR85" s="39"/>
      <c r="AS85" s="39"/>
      <c r="AT85" s="39"/>
      <c r="AU85" s="39"/>
      <c r="AV85" s="39"/>
    </row>
    <row r="86" spans="1:48">
      <c r="A86" s="39" t="s">
        <v>23</v>
      </c>
      <c r="B86" s="39" t="s">
        <v>156</v>
      </c>
      <c r="C86" s="39" t="s">
        <v>152</v>
      </c>
      <c r="D86" s="40" t="s">
        <v>252</v>
      </c>
      <c r="E86" s="40">
        <v>3</v>
      </c>
      <c r="F86" s="40" t="s">
        <v>2</v>
      </c>
      <c r="G86" s="39" t="s">
        <v>332</v>
      </c>
      <c r="H86" s="41">
        <v>60656</v>
      </c>
      <c r="I86" s="42">
        <v>10</v>
      </c>
      <c r="J86" s="42">
        <v>4</v>
      </c>
      <c r="K86" s="42">
        <v>7</v>
      </c>
      <c r="L86" s="42">
        <v>21</v>
      </c>
      <c r="M86" s="42">
        <v>7</v>
      </c>
      <c r="N86" s="41">
        <v>1273776</v>
      </c>
      <c r="O86" s="41">
        <v>424592</v>
      </c>
      <c r="P86" s="42">
        <v>0.23333333333333334</v>
      </c>
      <c r="Q86" s="42">
        <v>16</v>
      </c>
      <c r="R86" s="41">
        <v>970496</v>
      </c>
      <c r="S86" s="42">
        <v>68.571428571428569</v>
      </c>
      <c r="T86" s="42">
        <v>48.676789587852497</v>
      </c>
      <c r="U86" s="42">
        <v>15</v>
      </c>
      <c r="V86" s="42">
        <v>15</v>
      </c>
      <c r="W86" s="42">
        <v>30</v>
      </c>
      <c r="X86" s="42">
        <v>26.5</v>
      </c>
      <c r="Y86" s="42">
        <v>30</v>
      </c>
      <c r="Z86" s="42">
        <v>3.5</v>
      </c>
      <c r="AA86" s="42">
        <v>7</v>
      </c>
      <c r="AB86" s="42">
        <v>6.1833333333333336</v>
      </c>
      <c r="AC86" s="42">
        <v>7</v>
      </c>
      <c r="AD86" s="40" t="s">
        <v>325</v>
      </c>
      <c r="AE86" s="40" t="s">
        <v>325</v>
      </c>
      <c r="AF86" s="42">
        <v>-9</v>
      </c>
      <c r="AG86" s="42">
        <v>204</v>
      </c>
      <c r="AH86" s="42" t="e">
        <f>SUMIFS('[4]Raw Inventory'!D:D,'[4]Raw Inventory'!C:C,"DUARTE",'[4]Raw Inventory'!B:B,A86)</f>
        <v>#VALUE!</v>
      </c>
      <c r="AI86" s="42"/>
      <c r="AJ86" s="42">
        <f t="shared" si="1"/>
        <v>68.571428571428569</v>
      </c>
      <c r="AK86" s="40" t="str">
        <f>IFERROR(IF((Q86+IF(AI86="",0,AI3))&lt;=0,"Stockout",IF(AJ86="","",IF(F86="Class A",IF(AJ86&lt;=7,"Critical",IF(AJ86&lt;=15,"Low",IF(AJ86&lt;=30,"Reorder",IF(AJ86&lt;=45,"Optimal","Overstock")))),IF(F86="Class B",IF(AJ86&lt;=10,"Critical",IF(AJ86&lt;=20,"Low",IF(AJ86&lt;=45,"Reorder",IF(AJ86&lt;=60,"Optimal","Overstock")))),IF(F86="Class C",IF(AJ86&lt;=15,"Critical",IF(AJ86&lt;=30,"Low",IF(AJ86&lt;=60,"Reorder",IF(AJ86&lt;=90,"Optimal","Overstock")))),""))))),"")</f>
        <v>Overstock</v>
      </c>
      <c r="AL86" s="42"/>
      <c r="AM86" s="39"/>
      <c r="AN86" s="39"/>
      <c r="AO86" s="39"/>
      <c r="AP86" s="39"/>
      <c r="AQ86" s="39"/>
      <c r="AR86" s="39"/>
      <c r="AS86" s="39"/>
      <c r="AT86" s="39"/>
      <c r="AU86" s="39"/>
      <c r="AV86" s="39"/>
    </row>
    <row r="87" spans="1:48">
      <c r="A87" s="39" t="s">
        <v>50</v>
      </c>
      <c r="B87" s="39" t="s">
        <v>154</v>
      </c>
      <c r="C87" s="39" t="s">
        <v>152</v>
      </c>
      <c r="D87" s="40" t="s">
        <v>240</v>
      </c>
      <c r="E87" s="40">
        <v>26</v>
      </c>
      <c r="F87" s="40" t="s">
        <v>3</v>
      </c>
      <c r="G87" s="39" t="s">
        <v>335</v>
      </c>
      <c r="H87" s="41">
        <v>78957</v>
      </c>
      <c r="I87" s="42">
        <v>0</v>
      </c>
      <c r="J87" s="42">
        <v>0</v>
      </c>
      <c r="K87" s="42">
        <v>1</v>
      </c>
      <c r="L87" s="42">
        <v>1</v>
      </c>
      <c r="M87" s="42">
        <v>0.33333333333333331</v>
      </c>
      <c r="N87" s="41">
        <v>78957</v>
      </c>
      <c r="O87" s="41">
        <v>26319</v>
      </c>
      <c r="P87" s="42">
        <v>1.111111111111111E-2</v>
      </c>
      <c r="Q87" s="42"/>
      <c r="R87" s="41">
        <v>0</v>
      </c>
      <c r="S87" s="42">
        <v>0</v>
      </c>
      <c r="T87" s="42">
        <v>105</v>
      </c>
      <c r="U87" s="42">
        <v>15</v>
      </c>
      <c r="V87" s="42">
        <v>15</v>
      </c>
      <c r="W87" s="42">
        <v>30</v>
      </c>
      <c r="X87" s="42">
        <v>29.833333333333332</v>
      </c>
      <c r="Y87" s="42">
        <v>30</v>
      </c>
      <c r="Z87" s="42">
        <v>0.16666666666666666</v>
      </c>
      <c r="AA87" s="42">
        <v>0.33333333333333331</v>
      </c>
      <c r="AB87" s="42">
        <v>0.33148148148148143</v>
      </c>
      <c r="AC87" s="42">
        <v>0.33333333333333331</v>
      </c>
      <c r="AD87" s="40" t="s">
        <v>15</v>
      </c>
      <c r="AE87" s="40" t="s">
        <v>325</v>
      </c>
      <c r="AF87" s="42">
        <v>0.33333333333333331</v>
      </c>
      <c r="AG87" s="42">
        <v>15</v>
      </c>
      <c r="AH87" s="42" t="e">
        <f>SUMIFS('[4]Raw Inventory'!D:D,'[4]Raw Inventory'!C:C,"DUARTE",'[4]Raw Inventory'!B:B,A87)</f>
        <v>#VALUE!</v>
      </c>
      <c r="AI87" s="42"/>
      <c r="AJ87" s="42">
        <f t="shared" si="1"/>
        <v>0</v>
      </c>
      <c r="AK87" s="40" t="str">
        <f>IFERROR(IF((Q87+IF(AI87="",0,AI3))&lt;=0,"Stockout",IF(AJ87="","",IF(F87="Class A",IF(AJ87&lt;=7,"Critical",IF(AJ87&lt;=15,"Low",IF(AJ87&lt;=30,"Reorder",IF(AJ87&lt;=45,"Optimal","Overstock")))),IF(F87="Class B",IF(AJ87&lt;=10,"Critical",IF(AJ87&lt;=20,"Low",IF(AJ87&lt;=45,"Reorder",IF(AJ87&lt;=60,"Optimal","Overstock")))),IF(F87="Class C",IF(AJ87&lt;=15,"Critical",IF(AJ87&lt;=30,"Low",IF(AJ87&lt;=60,"Reorder",IF(AJ87&lt;=90,"Optimal","Overstock")))),""))))),"")</f>
        <v>Stockout</v>
      </c>
      <c r="AL87" s="42"/>
      <c r="AM87" s="39"/>
      <c r="AN87" s="39"/>
      <c r="AO87" s="39"/>
      <c r="AP87" s="39"/>
      <c r="AQ87" s="39"/>
      <c r="AR87" s="39"/>
      <c r="AS87" s="39"/>
      <c r="AT87" s="39"/>
      <c r="AU87" s="39"/>
      <c r="AV87" s="39"/>
    </row>
    <row r="88" spans="1:48">
      <c r="A88" s="39" t="s">
        <v>78</v>
      </c>
      <c r="B88" s="39" t="s">
        <v>130</v>
      </c>
      <c r="C88" s="39" t="s">
        <v>128</v>
      </c>
      <c r="D88" s="40" t="s">
        <v>240</v>
      </c>
      <c r="E88" s="40">
        <v>24</v>
      </c>
      <c r="F88" s="40" t="s">
        <v>3</v>
      </c>
      <c r="G88" s="39" t="s">
        <v>332</v>
      </c>
      <c r="H88" s="41">
        <v>100700</v>
      </c>
      <c r="I88" s="42">
        <v>1</v>
      </c>
      <c r="J88" s="42">
        <v>0</v>
      </c>
      <c r="K88" s="42">
        <v>0</v>
      </c>
      <c r="L88" s="42">
        <v>1</v>
      </c>
      <c r="M88" s="42">
        <v>0.33333333333333331</v>
      </c>
      <c r="N88" s="41">
        <v>100700</v>
      </c>
      <c r="O88" s="41">
        <v>33566.666666666664</v>
      </c>
      <c r="P88" s="42">
        <v>1.111111111111111E-2</v>
      </c>
      <c r="Q88" s="42">
        <v>2</v>
      </c>
      <c r="R88" s="41">
        <v>201400</v>
      </c>
      <c r="S88" s="42">
        <v>180</v>
      </c>
      <c r="T88" s="42">
        <v>416.25000000000006</v>
      </c>
      <c r="U88" s="42">
        <v>15</v>
      </c>
      <c r="V88" s="42">
        <v>15</v>
      </c>
      <c r="W88" s="42">
        <v>30</v>
      </c>
      <c r="X88" s="42">
        <v>29.833333333333332</v>
      </c>
      <c r="Y88" s="42">
        <v>30</v>
      </c>
      <c r="Z88" s="42">
        <v>0.16666666666666666</v>
      </c>
      <c r="AA88" s="42">
        <v>0.33333333333333331</v>
      </c>
      <c r="AB88" s="42">
        <v>0.33148148148148143</v>
      </c>
      <c r="AC88" s="42">
        <v>0.33333333333333331</v>
      </c>
      <c r="AD88" s="40" t="s">
        <v>325</v>
      </c>
      <c r="AE88" s="40" t="s">
        <v>325</v>
      </c>
      <c r="AF88" s="42">
        <v>-1.6666666666666667</v>
      </c>
      <c r="AG88" s="42">
        <v>23</v>
      </c>
      <c r="AH88" s="42" t="e">
        <f>SUMIFS('[4]Raw Inventory'!D:D,'[4]Raw Inventory'!C:C,"DUARTE",'[4]Raw Inventory'!B:B,A88)</f>
        <v>#VALUE!</v>
      </c>
      <c r="AI88" s="42"/>
      <c r="AJ88" s="42">
        <f t="shared" si="1"/>
        <v>180.00000000000003</v>
      </c>
      <c r="AK88" s="40" t="str">
        <f>IFERROR(IF((Q88+IF(AI88="",0,AI3))&lt;=0,"Stockout",IF(AJ88="","",IF(F88="Class A",IF(AJ88&lt;=7,"Critical",IF(AJ88&lt;=15,"Low",IF(AJ88&lt;=30,"Reorder",IF(AJ88&lt;=45,"Optimal","Overstock")))),IF(F88="Class B",IF(AJ88&lt;=10,"Critical",IF(AJ88&lt;=20,"Low",IF(AJ88&lt;=45,"Reorder",IF(AJ88&lt;=60,"Optimal","Overstock")))),IF(F88="Class C",IF(AJ88&lt;=15,"Critical",IF(AJ88&lt;=30,"Low",IF(AJ88&lt;=60,"Reorder",IF(AJ88&lt;=90,"Optimal","Overstock")))),""))))),"")</f>
        <v>Overstock</v>
      </c>
      <c r="AL88" s="42"/>
      <c r="AM88" s="39"/>
      <c r="AN88" s="39"/>
      <c r="AO88" s="39"/>
      <c r="AP88" s="39"/>
      <c r="AQ88" s="39"/>
      <c r="AR88" s="39"/>
      <c r="AS88" s="39"/>
      <c r="AT88" s="39"/>
      <c r="AU88" s="39"/>
      <c r="AV88" s="39"/>
    </row>
    <row r="89" spans="1:48">
      <c r="A89" s="39" t="s">
        <v>82</v>
      </c>
      <c r="B89" s="39" t="s">
        <v>154</v>
      </c>
      <c r="C89" s="39" t="s">
        <v>152</v>
      </c>
      <c r="D89" s="40" t="s">
        <v>227</v>
      </c>
      <c r="E89" s="40">
        <v>20</v>
      </c>
      <c r="F89" s="40" t="s">
        <v>2</v>
      </c>
      <c r="G89" s="39" t="s">
        <v>324</v>
      </c>
      <c r="H89" s="41">
        <v>67342</v>
      </c>
      <c r="I89" s="42">
        <v>0</v>
      </c>
      <c r="J89" s="42">
        <v>1</v>
      </c>
      <c r="K89" s="42">
        <v>1</v>
      </c>
      <c r="L89" s="42">
        <v>2</v>
      </c>
      <c r="M89" s="42">
        <v>0.66666666666666663</v>
      </c>
      <c r="N89" s="41">
        <v>134684</v>
      </c>
      <c r="O89" s="41">
        <v>44894.666666666664</v>
      </c>
      <c r="P89" s="42">
        <v>2.222222222222222E-2</v>
      </c>
      <c r="Q89" s="42"/>
      <c r="R89" s="41">
        <v>0</v>
      </c>
      <c r="S89" s="42">
        <v>0</v>
      </c>
      <c r="T89" s="42">
        <v>67.5</v>
      </c>
      <c r="U89" s="42">
        <v>15</v>
      </c>
      <c r="V89" s="42">
        <v>15</v>
      </c>
      <c r="W89" s="42">
        <v>30</v>
      </c>
      <c r="X89" s="42">
        <v>29.666666666666668</v>
      </c>
      <c r="Y89" s="42">
        <v>30</v>
      </c>
      <c r="Z89" s="42">
        <v>0.33333333333333331</v>
      </c>
      <c r="AA89" s="42">
        <v>0.66666666666666663</v>
      </c>
      <c r="AB89" s="42">
        <v>0.65925925925925921</v>
      </c>
      <c r="AC89" s="42">
        <v>0.66666666666666663</v>
      </c>
      <c r="AD89" s="40" t="s">
        <v>15</v>
      </c>
      <c r="AE89" s="40" t="s">
        <v>321</v>
      </c>
      <c r="AF89" s="42">
        <v>0.66666666666666663</v>
      </c>
      <c r="AG89" s="42">
        <v>1</v>
      </c>
      <c r="AH89" s="42" t="e">
        <f>SUMIFS('[4]Raw Inventory'!D:D,'[4]Raw Inventory'!C:C,"DUARTE",'[4]Raw Inventory'!B:B,A89)</f>
        <v>#VALUE!</v>
      </c>
      <c r="AI89" s="42"/>
      <c r="AJ89" s="42">
        <f t="shared" si="1"/>
        <v>0</v>
      </c>
      <c r="AK89" s="40" t="str">
        <f>IFERROR(IF((Q89+IF(AI89="",0,AI3))&lt;=0,"Stockout",IF(AJ89="","",IF(F89="Class A",IF(AJ89&lt;=7,"Critical",IF(AJ89&lt;=15,"Low",IF(AJ89&lt;=30,"Reorder",IF(AJ89&lt;=45,"Optimal","Overstock")))),IF(F89="Class B",IF(AJ89&lt;=10,"Critical",IF(AJ89&lt;=20,"Low",IF(AJ89&lt;=45,"Reorder",IF(AJ89&lt;=60,"Optimal","Overstock")))),IF(F89="Class C",IF(AJ89&lt;=15,"Critical",IF(AJ89&lt;=30,"Low",IF(AJ89&lt;=60,"Reorder",IF(AJ89&lt;=90,"Optimal","Overstock")))),""))))),"")</f>
        <v>Stockout</v>
      </c>
      <c r="AL89" s="42"/>
      <c r="AM89" s="39"/>
      <c r="AN89" s="39"/>
      <c r="AO89" s="39"/>
      <c r="AP89" s="39"/>
      <c r="AQ89" s="39"/>
      <c r="AR89" s="39"/>
      <c r="AS89" s="39"/>
      <c r="AT89" s="39"/>
      <c r="AU89" s="39"/>
      <c r="AV89" s="39"/>
    </row>
    <row r="90" spans="1:48">
      <c r="A90" s="39" t="s">
        <v>20</v>
      </c>
      <c r="B90" s="39" t="s">
        <v>21</v>
      </c>
      <c r="C90" s="39" t="s">
        <v>1</v>
      </c>
      <c r="D90" s="40" t="s">
        <v>232</v>
      </c>
      <c r="E90" s="40">
        <v>11</v>
      </c>
      <c r="F90" s="40" t="s">
        <v>2</v>
      </c>
      <c r="G90" s="39" t="s">
        <v>327</v>
      </c>
      <c r="H90" s="41">
        <v>69950</v>
      </c>
      <c r="I90" s="42">
        <v>4</v>
      </c>
      <c r="J90" s="42">
        <v>1</v>
      </c>
      <c r="K90" s="42">
        <v>2</v>
      </c>
      <c r="L90" s="42">
        <v>7</v>
      </c>
      <c r="M90" s="42">
        <v>2.3333333333333335</v>
      </c>
      <c r="N90" s="41">
        <v>489650</v>
      </c>
      <c r="O90" s="41">
        <v>163216.66666666669</v>
      </c>
      <c r="P90" s="42">
        <v>7.7777777777777779E-2</v>
      </c>
      <c r="Q90" s="42">
        <v>1</v>
      </c>
      <c r="R90" s="41">
        <v>69950</v>
      </c>
      <c r="S90" s="42">
        <v>12.857142857142856</v>
      </c>
      <c r="T90" s="42">
        <v>60.572207084468673</v>
      </c>
      <c r="U90" s="42">
        <v>15</v>
      </c>
      <c r="V90" s="42">
        <v>15</v>
      </c>
      <c r="W90" s="42">
        <v>30</v>
      </c>
      <c r="X90" s="42">
        <v>5.833333333333333</v>
      </c>
      <c r="Y90" s="42">
        <v>7</v>
      </c>
      <c r="Z90" s="42">
        <v>1.1666666666666667</v>
      </c>
      <c r="AA90" s="42">
        <v>2.3333333333333335</v>
      </c>
      <c r="AB90" s="42">
        <v>0.45370370370370366</v>
      </c>
      <c r="AC90" s="42">
        <v>0.54444444444444451</v>
      </c>
      <c r="AD90" s="40" t="s">
        <v>320</v>
      </c>
      <c r="AE90" s="40" t="s">
        <v>325</v>
      </c>
      <c r="AF90" s="42">
        <v>-0.45555555555555549</v>
      </c>
      <c r="AG90" s="42">
        <v>55</v>
      </c>
      <c r="AH90" s="42" t="e">
        <f>SUMIFS('[4]Raw Inventory'!D:D,'[4]Raw Inventory'!C:C,"DUARTE",'[4]Raw Inventory'!B:B,A90)</f>
        <v>#VALUE!</v>
      </c>
      <c r="AI90" s="42"/>
      <c r="AJ90" s="42">
        <f t="shared" si="1"/>
        <v>12.857142857142858</v>
      </c>
      <c r="AK90" s="40" t="str">
        <f>IFERROR(IF((Q90+IF(AI90="",0,AI3))&lt;=0,"Stockout",IF(AJ90="","",IF(F90="Class A",IF(AJ90&lt;=7,"Critical",IF(AJ90&lt;=15,"Low",IF(AJ90&lt;=30,"Reorder",IF(AJ90&lt;=45,"Optimal","Overstock")))),IF(F90="Class B",IF(AJ90&lt;=10,"Critical",IF(AJ90&lt;=20,"Low",IF(AJ90&lt;=45,"Reorder",IF(AJ90&lt;=60,"Optimal","Overstock")))),IF(F90="Class C",IF(AJ90&lt;=15,"Critical",IF(AJ90&lt;=30,"Low",IF(AJ90&lt;=60,"Reorder",IF(AJ90&lt;=90,"Optimal","Overstock")))),""))))),"")</f>
        <v>Low</v>
      </c>
      <c r="AL90" s="42"/>
      <c r="AM90" s="39"/>
      <c r="AN90" s="39"/>
      <c r="AO90" s="39"/>
      <c r="AP90" s="39"/>
      <c r="AQ90" s="39"/>
      <c r="AR90" s="39"/>
      <c r="AS90" s="39"/>
      <c r="AT90" s="39"/>
      <c r="AU90" s="39"/>
      <c r="AV90" s="39"/>
    </row>
    <row r="91" spans="1:48">
      <c r="A91" s="39" t="s">
        <v>71</v>
      </c>
      <c r="B91" s="39" t="s">
        <v>162</v>
      </c>
      <c r="C91" s="39" t="s">
        <v>159</v>
      </c>
      <c r="D91" s="40" t="s">
        <v>238</v>
      </c>
      <c r="E91" s="40">
        <v>26</v>
      </c>
      <c r="F91" s="40" t="s">
        <v>3</v>
      </c>
      <c r="G91" s="39" t="s">
        <v>324</v>
      </c>
      <c r="H91" s="41">
        <v>156250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1">
        <v>0</v>
      </c>
      <c r="O91" s="41">
        <v>0</v>
      </c>
      <c r="P91" s="42">
        <v>0</v>
      </c>
      <c r="Q91" s="42">
        <v>6</v>
      </c>
      <c r="R91" s="41">
        <v>937500</v>
      </c>
      <c r="S91" s="42">
        <v>0</v>
      </c>
      <c r="T91" s="42">
        <v>495</v>
      </c>
      <c r="U91" s="42">
        <v>15</v>
      </c>
      <c r="V91" s="42">
        <v>15</v>
      </c>
      <c r="W91" s="42">
        <v>30</v>
      </c>
      <c r="X91" s="42">
        <v>30</v>
      </c>
      <c r="Y91" s="42">
        <v>30</v>
      </c>
      <c r="Z91" s="42">
        <v>0</v>
      </c>
      <c r="AA91" s="42">
        <v>0</v>
      </c>
      <c r="AB91" s="42">
        <v>0</v>
      </c>
      <c r="AC91" s="42">
        <v>0</v>
      </c>
      <c r="AD91" s="40" t="s">
        <v>319</v>
      </c>
      <c r="AE91" s="40" t="s">
        <v>325</v>
      </c>
      <c r="AF91" s="42">
        <v>-6</v>
      </c>
      <c r="AG91" s="42">
        <v>12</v>
      </c>
      <c r="AH91" s="42" t="e">
        <f>SUMIFS('[4]Raw Inventory'!D:D,'[4]Raw Inventory'!C:C,"DUARTE",'[4]Raw Inventory'!B:B,A91)</f>
        <v>#VALUE!</v>
      </c>
      <c r="AI91" s="42"/>
      <c r="AJ91" s="42">
        <f t="shared" si="1"/>
        <v>0</v>
      </c>
      <c r="AK91" s="40" t="str">
        <f>IFERROR(IF((Q91+IF(AI91="",0,AI3))&lt;=0,"Stockout",IF(AJ91="","",IF(F91="Class A",IF(AJ91&lt;=7,"Critical",IF(AJ91&lt;=15,"Low",IF(AJ91&lt;=30,"Reorder",IF(AJ91&lt;=45,"Optimal","Overstock")))),IF(F91="Class B",IF(AJ91&lt;=10,"Critical",IF(AJ91&lt;=20,"Low",IF(AJ91&lt;=45,"Reorder",IF(AJ91&lt;=60,"Optimal","Overstock")))),IF(F91="Class C",IF(AJ91&lt;=15,"Critical",IF(AJ91&lt;=30,"Low",IF(AJ91&lt;=60,"Reorder",IF(AJ91&lt;=90,"Optimal","Overstock")))),""))))),"")</f>
        <v>Critical</v>
      </c>
      <c r="AL91" s="42"/>
      <c r="AM91" s="39"/>
      <c r="AN91" s="39"/>
      <c r="AO91" s="39"/>
      <c r="AP91" s="39"/>
      <c r="AQ91" s="39"/>
      <c r="AR91" s="39"/>
      <c r="AS91" s="39"/>
      <c r="AT91" s="39"/>
      <c r="AU91" s="39"/>
      <c r="AV91" s="39"/>
    </row>
    <row r="92" spans="1:48">
      <c r="A92" s="39" t="s">
        <v>18</v>
      </c>
      <c r="B92" s="39" t="s">
        <v>129</v>
      </c>
      <c r="C92" s="39" t="s">
        <v>128</v>
      </c>
      <c r="D92" s="40" t="s">
        <v>266</v>
      </c>
      <c r="E92" s="40">
        <v>14</v>
      </c>
      <c r="F92" s="40" t="s">
        <v>3</v>
      </c>
      <c r="G92" s="39" t="s">
        <v>327</v>
      </c>
      <c r="H92" s="41">
        <v>94330</v>
      </c>
      <c r="I92" s="42">
        <v>2</v>
      </c>
      <c r="J92" s="42">
        <v>0</v>
      </c>
      <c r="K92" s="42">
        <v>0</v>
      </c>
      <c r="L92" s="42">
        <v>2</v>
      </c>
      <c r="M92" s="42">
        <v>0.66666666666666663</v>
      </c>
      <c r="N92" s="41">
        <v>188660</v>
      </c>
      <c r="O92" s="41">
        <v>62886.666666666664</v>
      </c>
      <c r="P92" s="42">
        <v>2.222222222222222E-2</v>
      </c>
      <c r="Q92" s="42">
        <v>3</v>
      </c>
      <c r="R92" s="41">
        <v>282990</v>
      </c>
      <c r="S92" s="42">
        <v>135</v>
      </c>
      <c r="T92" s="42">
        <v>101</v>
      </c>
      <c r="U92" s="42">
        <v>15</v>
      </c>
      <c r="V92" s="42">
        <v>15</v>
      </c>
      <c r="W92" s="42">
        <v>30</v>
      </c>
      <c r="X92" s="42">
        <v>29.666666666666668</v>
      </c>
      <c r="Y92" s="42">
        <v>30</v>
      </c>
      <c r="Z92" s="42">
        <v>0.33333333333333331</v>
      </c>
      <c r="AA92" s="42">
        <v>0.66666666666666663</v>
      </c>
      <c r="AB92" s="42">
        <v>0.65925925925925921</v>
      </c>
      <c r="AC92" s="42">
        <v>0.66666666666666663</v>
      </c>
      <c r="AD92" s="40" t="s">
        <v>325</v>
      </c>
      <c r="AE92" s="40" t="s">
        <v>325</v>
      </c>
      <c r="AF92" s="42">
        <v>-2.3333333333333335</v>
      </c>
      <c r="AG92" s="42">
        <v>63</v>
      </c>
      <c r="AH92" s="42" t="e">
        <f>SUMIFS('[4]Raw Inventory'!D:D,'[4]Raw Inventory'!C:C,"DUARTE",'[4]Raw Inventory'!B:B,A92)</f>
        <v>#VALUE!</v>
      </c>
      <c r="AI92" s="42"/>
      <c r="AJ92" s="42">
        <f t="shared" si="1"/>
        <v>135.00000000000003</v>
      </c>
      <c r="AK92" s="40" t="str">
        <f>IFERROR(IF((Q92+IF(AI92="",0,AI3))&lt;=0,"Stockout",IF(AJ92="","",IF(F92="Class A",IF(AJ92&lt;=7,"Critical",IF(AJ92&lt;=15,"Low",IF(AJ92&lt;=30,"Reorder",IF(AJ92&lt;=45,"Optimal","Overstock")))),IF(F92="Class B",IF(AJ92&lt;=10,"Critical",IF(AJ92&lt;=20,"Low",IF(AJ92&lt;=45,"Reorder",IF(AJ92&lt;=60,"Optimal","Overstock")))),IF(F92="Class C",IF(AJ92&lt;=15,"Critical",IF(AJ92&lt;=30,"Low",IF(AJ92&lt;=60,"Reorder",IF(AJ92&lt;=90,"Optimal","Overstock")))),""))))),"")</f>
        <v>Overstock</v>
      </c>
      <c r="AL92" s="42"/>
      <c r="AM92" s="39"/>
      <c r="AN92" s="39"/>
      <c r="AO92" s="39"/>
      <c r="AP92" s="39"/>
      <c r="AQ92" s="39"/>
      <c r="AR92" s="39"/>
      <c r="AS92" s="39"/>
      <c r="AT92" s="39"/>
      <c r="AU92" s="39"/>
      <c r="AV92" s="39"/>
    </row>
    <row r="93" spans="1:48">
      <c r="A93" s="39" t="s">
        <v>107</v>
      </c>
      <c r="B93" s="39" t="s">
        <v>97</v>
      </c>
      <c r="C93" s="39" t="s">
        <v>90</v>
      </c>
      <c r="D93" s="40" t="s">
        <v>225</v>
      </c>
      <c r="E93" s="40">
        <v>17</v>
      </c>
      <c r="F93" s="40" t="s">
        <v>3</v>
      </c>
      <c r="G93" s="39" t="s">
        <v>324</v>
      </c>
      <c r="H93" s="41">
        <v>89662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41">
        <v>0</v>
      </c>
      <c r="O93" s="41">
        <v>0</v>
      </c>
      <c r="P93" s="42">
        <v>0</v>
      </c>
      <c r="Q93" s="42">
        <v>1</v>
      </c>
      <c r="R93" s="41">
        <v>89662</v>
      </c>
      <c r="S93" s="42">
        <v>0</v>
      </c>
      <c r="T93" s="42">
        <v>100</v>
      </c>
      <c r="U93" s="42">
        <v>15</v>
      </c>
      <c r="V93" s="42">
        <v>15</v>
      </c>
      <c r="W93" s="42">
        <v>30</v>
      </c>
      <c r="X93" s="42">
        <v>30</v>
      </c>
      <c r="Y93" s="42">
        <v>30</v>
      </c>
      <c r="Z93" s="42">
        <v>0</v>
      </c>
      <c r="AA93" s="42">
        <v>0</v>
      </c>
      <c r="AB93" s="42">
        <v>0</v>
      </c>
      <c r="AC93" s="42">
        <v>0</v>
      </c>
      <c r="AD93" s="40" t="s">
        <v>319</v>
      </c>
      <c r="AE93" s="40" t="s">
        <v>325</v>
      </c>
      <c r="AF93" s="42">
        <v>-1</v>
      </c>
      <c r="AG93" s="42">
        <v>0</v>
      </c>
      <c r="AH93" s="42" t="e">
        <f>SUMIFS('[4]Raw Inventory'!D:D,'[4]Raw Inventory'!C:C,"DUARTE",'[4]Raw Inventory'!B:B,A93)</f>
        <v>#VALUE!</v>
      </c>
      <c r="AI93" s="42"/>
      <c r="AJ93" s="42">
        <f t="shared" si="1"/>
        <v>0</v>
      </c>
      <c r="AK93" s="40" t="str">
        <f>IFERROR(IF((Q93+IF(AI93="",0,AI3))&lt;=0,"Stockout",IF(AJ93="","",IF(F93="Class A",IF(AJ93&lt;=7,"Critical",IF(AJ93&lt;=15,"Low",IF(AJ93&lt;=30,"Reorder",IF(AJ93&lt;=45,"Optimal","Overstock")))),IF(F93="Class B",IF(AJ93&lt;=10,"Critical",IF(AJ93&lt;=20,"Low",IF(AJ93&lt;=45,"Reorder",IF(AJ93&lt;=60,"Optimal","Overstock")))),IF(F93="Class C",IF(AJ93&lt;=15,"Critical",IF(AJ93&lt;=30,"Low",IF(AJ93&lt;=60,"Reorder",IF(AJ93&lt;=90,"Optimal","Overstock")))),""))))),"")</f>
        <v>Critical</v>
      </c>
      <c r="AL93" s="42"/>
      <c r="AM93" s="39"/>
      <c r="AN93" s="39"/>
      <c r="AO93" s="39"/>
      <c r="AP93" s="39"/>
      <c r="AQ93" s="39"/>
      <c r="AR93" s="39"/>
      <c r="AS93" s="39"/>
      <c r="AT93" s="39"/>
      <c r="AU93" s="39"/>
      <c r="AV93" s="39"/>
    </row>
    <row r="94" spans="1:48">
      <c r="A94" s="39" t="s">
        <v>37</v>
      </c>
      <c r="B94" s="39" t="s">
        <v>21</v>
      </c>
      <c r="C94" s="39" t="s">
        <v>1</v>
      </c>
      <c r="D94" s="40" t="s">
        <v>244</v>
      </c>
      <c r="E94" s="40">
        <v>14</v>
      </c>
      <c r="F94" s="40" t="s">
        <v>2</v>
      </c>
      <c r="G94" s="39" t="s">
        <v>327</v>
      </c>
      <c r="H94" s="41">
        <v>74550</v>
      </c>
      <c r="I94" s="42">
        <v>0</v>
      </c>
      <c r="J94" s="42">
        <v>2</v>
      </c>
      <c r="K94" s="42">
        <v>3</v>
      </c>
      <c r="L94" s="42">
        <v>5</v>
      </c>
      <c r="M94" s="42">
        <v>1.6666666666666667</v>
      </c>
      <c r="N94" s="41">
        <v>372750</v>
      </c>
      <c r="O94" s="41">
        <v>124250</v>
      </c>
      <c r="P94" s="42">
        <v>5.5555555555555559E-2</v>
      </c>
      <c r="Q94" s="42"/>
      <c r="R94" s="41">
        <v>0</v>
      </c>
      <c r="S94" s="42">
        <v>0</v>
      </c>
      <c r="T94" s="42">
        <v>31.788990825688074</v>
      </c>
      <c r="U94" s="42">
        <v>15</v>
      </c>
      <c r="V94" s="42">
        <v>15</v>
      </c>
      <c r="W94" s="42">
        <v>30</v>
      </c>
      <c r="X94" s="42">
        <v>6.166666666666667</v>
      </c>
      <c r="Y94" s="42">
        <v>7</v>
      </c>
      <c r="Z94" s="42">
        <v>0.83333333333333337</v>
      </c>
      <c r="AA94" s="42">
        <v>1.6666666666666667</v>
      </c>
      <c r="AB94" s="42">
        <v>0.34259259259259262</v>
      </c>
      <c r="AC94" s="42">
        <v>0.3888888888888889</v>
      </c>
      <c r="AD94" s="40" t="s">
        <v>15</v>
      </c>
      <c r="AE94" s="40" t="s">
        <v>164</v>
      </c>
      <c r="AF94" s="42">
        <v>0.3888888888888889</v>
      </c>
      <c r="AG94" s="42">
        <v>25</v>
      </c>
      <c r="AH94" s="42" t="e">
        <f>SUMIFS('[4]Raw Inventory'!D:D,'[4]Raw Inventory'!C:C,"DUARTE",'[4]Raw Inventory'!B:B,A94)</f>
        <v>#VALUE!</v>
      </c>
      <c r="AI94" s="42"/>
      <c r="AJ94" s="42">
        <f t="shared" si="1"/>
        <v>0</v>
      </c>
      <c r="AK94" s="40" t="str">
        <f>IFERROR(IF((Q94+IF(AI94="",0,AI3))&lt;=0,"Stockout",IF(AJ94="","",IF(F94="Class A",IF(AJ94&lt;=7,"Critical",IF(AJ94&lt;=15,"Low",IF(AJ94&lt;=30,"Reorder",IF(AJ94&lt;=45,"Optimal","Overstock")))),IF(F94="Class B",IF(AJ94&lt;=10,"Critical",IF(AJ94&lt;=20,"Low",IF(AJ94&lt;=45,"Reorder",IF(AJ94&lt;=60,"Optimal","Overstock")))),IF(F94="Class C",IF(AJ94&lt;=15,"Critical",IF(AJ94&lt;=30,"Low",IF(AJ94&lt;=60,"Reorder",IF(AJ94&lt;=90,"Optimal","Overstock")))),""))))),"")</f>
        <v>Stockout</v>
      </c>
      <c r="AL94" s="42"/>
      <c r="AM94" s="39"/>
      <c r="AN94" s="39"/>
      <c r="AO94" s="39"/>
      <c r="AP94" s="39"/>
      <c r="AQ94" s="39"/>
      <c r="AR94" s="39"/>
      <c r="AS94" s="39"/>
      <c r="AT94" s="39"/>
      <c r="AU94" s="39"/>
      <c r="AV94" s="39"/>
    </row>
    <row r="95" spans="1:48">
      <c r="A95" s="39" t="s">
        <v>48</v>
      </c>
      <c r="B95" s="39" t="s">
        <v>5</v>
      </c>
      <c r="C95" s="39" t="s">
        <v>118</v>
      </c>
      <c r="D95" s="40" t="s">
        <v>256</v>
      </c>
      <c r="E95" s="40">
        <v>22</v>
      </c>
      <c r="F95" s="40" t="s">
        <v>3</v>
      </c>
      <c r="G95" s="39" t="s">
        <v>324</v>
      </c>
      <c r="H95" s="41">
        <v>82687</v>
      </c>
      <c r="I95" s="42">
        <v>0</v>
      </c>
      <c r="J95" s="42">
        <v>0</v>
      </c>
      <c r="K95" s="42">
        <v>0</v>
      </c>
      <c r="L95" s="42">
        <v>0</v>
      </c>
      <c r="M95" s="42">
        <v>0</v>
      </c>
      <c r="N95" s="41">
        <v>0</v>
      </c>
      <c r="O95" s="41">
        <v>0</v>
      </c>
      <c r="P95" s="42">
        <v>0</v>
      </c>
      <c r="Q95" s="42">
        <v>1</v>
      </c>
      <c r="R95" s="41">
        <v>82687</v>
      </c>
      <c r="S95" s="42">
        <v>0</v>
      </c>
      <c r="T95" s="42">
        <v>334.28571428571428</v>
      </c>
      <c r="U95" s="42">
        <v>15</v>
      </c>
      <c r="V95" s="42">
        <v>15</v>
      </c>
      <c r="W95" s="42">
        <v>30</v>
      </c>
      <c r="X95" s="42">
        <v>30</v>
      </c>
      <c r="Y95" s="42">
        <v>30</v>
      </c>
      <c r="Z95" s="42">
        <v>0</v>
      </c>
      <c r="AA95" s="42">
        <v>0</v>
      </c>
      <c r="AB95" s="42">
        <v>0</v>
      </c>
      <c r="AC95" s="42">
        <v>0</v>
      </c>
      <c r="AD95" s="40" t="s">
        <v>319</v>
      </c>
      <c r="AE95" s="40" t="s">
        <v>325</v>
      </c>
      <c r="AF95" s="42">
        <v>-1</v>
      </c>
      <c r="AG95" s="42">
        <v>8</v>
      </c>
      <c r="AH95" s="42" t="e">
        <f>SUMIFS('[4]Raw Inventory'!D:D,'[4]Raw Inventory'!C:C,"DUARTE",'[4]Raw Inventory'!B:B,A95)</f>
        <v>#VALUE!</v>
      </c>
      <c r="AI95" s="42"/>
      <c r="AJ95" s="42">
        <f t="shared" si="1"/>
        <v>0</v>
      </c>
      <c r="AK95" s="40" t="str">
        <f>IFERROR(IF((Q95+IF(AI95="",0,AI3))&lt;=0,"Stockout",IF(AJ95="","",IF(F95="Class A",IF(AJ95&lt;=7,"Critical",IF(AJ95&lt;=15,"Low",IF(AJ95&lt;=30,"Reorder",IF(AJ95&lt;=45,"Optimal","Overstock")))),IF(F95="Class B",IF(AJ95&lt;=10,"Critical",IF(AJ95&lt;=20,"Low",IF(AJ95&lt;=45,"Reorder",IF(AJ95&lt;=60,"Optimal","Overstock")))),IF(F95="Class C",IF(AJ95&lt;=15,"Critical",IF(AJ95&lt;=30,"Low",IF(AJ95&lt;=60,"Reorder",IF(AJ95&lt;=90,"Optimal","Overstock")))),""))))),"")</f>
        <v>Critical</v>
      </c>
      <c r="AL95" s="42"/>
      <c r="AM95" s="39"/>
      <c r="AN95" s="39"/>
      <c r="AO95" s="39"/>
      <c r="AP95" s="39"/>
      <c r="AQ95" s="39"/>
      <c r="AR95" s="39"/>
      <c r="AS95" s="39"/>
      <c r="AT95" s="39"/>
      <c r="AU95" s="39"/>
      <c r="AV95" s="39"/>
    </row>
    <row r="96" spans="1:48">
      <c r="A96" s="39" t="s">
        <v>50</v>
      </c>
      <c r="B96" s="39" t="s">
        <v>111</v>
      </c>
      <c r="C96" s="39" t="s">
        <v>109</v>
      </c>
      <c r="D96" s="40" t="s">
        <v>255</v>
      </c>
      <c r="E96" s="40">
        <v>24</v>
      </c>
      <c r="F96" s="40" t="s">
        <v>3</v>
      </c>
      <c r="G96" s="39" t="s">
        <v>335</v>
      </c>
      <c r="H96" s="41">
        <v>78957</v>
      </c>
      <c r="I96" s="42">
        <v>0</v>
      </c>
      <c r="J96" s="42">
        <v>1</v>
      </c>
      <c r="K96" s="42">
        <v>0</v>
      </c>
      <c r="L96" s="42">
        <v>1</v>
      </c>
      <c r="M96" s="42">
        <v>0.33333333333333331</v>
      </c>
      <c r="N96" s="41">
        <v>78957</v>
      </c>
      <c r="O96" s="41">
        <v>26319</v>
      </c>
      <c r="P96" s="42">
        <v>1.111111111111111E-2</v>
      </c>
      <c r="Q96" s="42"/>
      <c r="R96" s="41">
        <v>0</v>
      </c>
      <c r="S96" s="42">
        <v>0</v>
      </c>
      <c r="T96" s="42">
        <v>105</v>
      </c>
      <c r="U96" s="42">
        <v>15</v>
      </c>
      <c r="V96" s="42">
        <v>15</v>
      </c>
      <c r="W96" s="42">
        <v>30</v>
      </c>
      <c r="X96" s="42">
        <v>29.833333333333332</v>
      </c>
      <c r="Y96" s="42">
        <v>30</v>
      </c>
      <c r="Z96" s="42">
        <v>0.16666666666666666</v>
      </c>
      <c r="AA96" s="42">
        <v>0.33333333333333331</v>
      </c>
      <c r="AB96" s="42">
        <v>0.33148148148148143</v>
      </c>
      <c r="AC96" s="42">
        <v>0.33333333333333331</v>
      </c>
      <c r="AD96" s="40" t="s">
        <v>15</v>
      </c>
      <c r="AE96" s="40" t="s">
        <v>325</v>
      </c>
      <c r="AF96" s="42">
        <v>0.33333333333333331</v>
      </c>
      <c r="AG96" s="42">
        <v>15</v>
      </c>
      <c r="AH96" s="42" t="e">
        <f>SUMIFS('[4]Raw Inventory'!D:D,'[4]Raw Inventory'!C:C,"DUARTE",'[4]Raw Inventory'!B:B,A96)</f>
        <v>#VALUE!</v>
      </c>
      <c r="AI96" s="42"/>
      <c r="AJ96" s="42">
        <f t="shared" si="1"/>
        <v>0</v>
      </c>
      <c r="AK96" s="40" t="str">
        <f>IFERROR(IF((Q96+IF(AI96="",0,AI3))&lt;=0,"Stockout",IF(AJ96="","",IF(F96="Class A",IF(AJ96&lt;=7,"Critical",IF(AJ96&lt;=15,"Low",IF(AJ96&lt;=30,"Reorder",IF(AJ96&lt;=45,"Optimal","Overstock")))),IF(F96="Class B",IF(AJ96&lt;=10,"Critical",IF(AJ96&lt;=20,"Low",IF(AJ96&lt;=45,"Reorder",IF(AJ96&lt;=60,"Optimal","Overstock")))),IF(F96="Class C",IF(AJ96&lt;=15,"Critical",IF(AJ96&lt;=30,"Low",IF(AJ96&lt;=60,"Reorder",IF(AJ96&lt;=90,"Optimal","Overstock")))),""))))),"")</f>
        <v>Stockout</v>
      </c>
      <c r="AL96" s="42"/>
      <c r="AM96" s="39"/>
      <c r="AN96" s="39"/>
      <c r="AO96" s="39"/>
      <c r="AP96" s="39"/>
      <c r="AQ96" s="39"/>
      <c r="AR96" s="39"/>
      <c r="AS96" s="39"/>
      <c r="AT96" s="39"/>
      <c r="AU96" s="39"/>
      <c r="AV96" s="39"/>
    </row>
    <row r="97" spans="1:48">
      <c r="A97" s="39" t="s">
        <v>36</v>
      </c>
      <c r="B97" s="39" t="s">
        <v>123</v>
      </c>
      <c r="C97" s="39" t="s">
        <v>118</v>
      </c>
      <c r="D97" s="40" t="s">
        <v>243</v>
      </c>
      <c r="E97" s="40">
        <v>24</v>
      </c>
      <c r="F97" s="40" t="s">
        <v>3</v>
      </c>
      <c r="G97" s="39" t="s">
        <v>327</v>
      </c>
      <c r="H97" s="41">
        <v>76850</v>
      </c>
      <c r="I97" s="42">
        <v>0</v>
      </c>
      <c r="J97" s="42">
        <v>0</v>
      </c>
      <c r="K97" s="42">
        <v>0</v>
      </c>
      <c r="L97" s="42">
        <v>0</v>
      </c>
      <c r="M97" s="42">
        <v>0</v>
      </c>
      <c r="N97" s="41">
        <v>0</v>
      </c>
      <c r="O97" s="41">
        <v>0</v>
      </c>
      <c r="P97" s="42">
        <v>0</v>
      </c>
      <c r="Q97" s="42">
        <v>1</v>
      </c>
      <c r="R97" s="41">
        <v>76850</v>
      </c>
      <c r="S97" s="42">
        <v>0</v>
      </c>
      <c r="T97" s="42">
        <v>222.85714285714286</v>
      </c>
      <c r="U97" s="42">
        <v>15</v>
      </c>
      <c r="V97" s="42">
        <v>15</v>
      </c>
      <c r="W97" s="42">
        <v>30</v>
      </c>
      <c r="X97" s="42">
        <v>30</v>
      </c>
      <c r="Y97" s="42">
        <v>30</v>
      </c>
      <c r="Z97" s="42">
        <v>0</v>
      </c>
      <c r="AA97" s="42">
        <v>0</v>
      </c>
      <c r="AB97" s="42">
        <v>0</v>
      </c>
      <c r="AC97" s="42">
        <v>0</v>
      </c>
      <c r="AD97" s="40" t="s">
        <v>319</v>
      </c>
      <c r="AE97" s="40" t="s">
        <v>325</v>
      </c>
      <c r="AF97" s="42">
        <v>-1</v>
      </c>
      <c r="AG97" s="42">
        <v>63</v>
      </c>
      <c r="AH97" s="42" t="e">
        <f>SUMIFS('[4]Raw Inventory'!D:D,'[4]Raw Inventory'!C:C,"DUARTE",'[4]Raw Inventory'!B:B,A97)</f>
        <v>#VALUE!</v>
      </c>
      <c r="AI97" s="42"/>
      <c r="AJ97" s="42">
        <f t="shared" si="1"/>
        <v>0</v>
      </c>
      <c r="AK97" s="40" t="str">
        <f>IFERROR(IF((Q97+IF(AI97="",0,AI3))&lt;=0,"Stockout",IF(AJ97="","",IF(F97="Class A",IF(AJ97&lt;=7,"Critical",IF(AJ97&lt;=15,"Low",IF(AJ97&lt;=30,"Reorder",IF(AJ97&lt;=45,"Optimal","Overstock")))),IF(F97="Class B",IF(AJ97&lt;=10,"Critical",IF(AJ97&lt;=20,"Low",IF(AJ97&lt;=45,"Reorder",IF(AJ97&lt;=60,"Optimal","Overstock")))),IF(F97="Class C",IF(AJ97&lt;=15,"Critical",IF(AJ97&lt;=30,"Low",IF(AJ97&lt;=60,"Reorder",IF(AJ97&lt;=90,"Optimal","Overstock")))),""))))),"")</f>
        <v>Critical</v>
      </c>
      <c r="AL97" s="42"/>
      <c r="AM97" s="39"/>
      <c r="AN97" s="39"/>
      <c r="AO97" s="39"/>
      <c r="AP97" s="39"/>
      <c r="AQ97" s="39"/>
      <c r="AR97" s="39"/>
      <c r="AS97" s="39"/>
      <c r="AT97" s="39"/>
      <c r="AU97" s="39"/>
      <c r="AV97" s="39"/>
    </row>
    <row r="98" spans="1:48">
      <c r="A98" s="39" t="s">
        <v>63</v>
      </c>
      <c r="B98" s="39" t="s">
        <v>114</v>
      </c>
      <c r="C98" s="39" t="s">
        <v>109</v>
      </c>
      <c r="D98" s="40" t="s">
        <v>240</v>
      </c>
      <c r="E98" s="40">
        <v>21</v>
      </c>
      <c r="F98" s="40" t="s">
        <v>3</v>
      </c>
      <c r="G98" s="39" t="s">
        <v>327</v>
      </c>
      <c r="H98" s="41">
        <v>125150</v>
      </c>
      <c r="I98" s="42">
        <v>1</v>
      </c>
      <c r="J98" s="42">
        <v>0</v>
      </c>
      <c r="K98" s="42">
        <v>0</v>
      </c>
      <c r="L98" s="42">
        <v>1</v>
      </c>
      <c r="M98" s="42">
        <v>0.33333333333333331</v>
      </c>
      <c r="N98" s="41">
        <v>125150</v>
      </c>
      <c r="O98" s="41">
        <v>41716.666666666664</v>
      </c>
      <c r="P98" s="42">
        <v>1.111111111111111E-2</v>
      </c>
      <c r="Q98" s="42"/>
      <c r="R98" s="41">
        <v>0</v>
      </c>
      <c r="S98" s="42">
        <v>0</v>
      </c>
      <c r="T98" s="42">
        <v>0</v>
      </c>
      <c r="U98" s="42">
        <v>15</v>
      </c>
      <c r="V98" s="42">
        <v>15</v>
      </c>
      <c r="W98" s="42">
        <v>30</v>
      </c>
      <c r="X98" s="42">
        <v>29.833333333333332</v>
      </c>
      <c r="Y98" s="42">
        <v>30</v>
      </c>
      <c r="Z98" s="42">
        <v>0.16666666666666666</v>
      </c>
      <c r="AA98" s="42">
        <v>0.33333333333333331</v>
      </c>
      <c r="AB98" s="42">
        <v>0.33148148148148143</v>
      </c>
      <c r="AC98" s="42">
        <v>0.33333333333333331</v>
      </c>
      <c r="AD98" s="40" t="s">
        <v>15</v>
      </c>
      <c r="AE98" s="40" t="s">
        <v>15</v>
      </c>
      <c r="AF98" s="42">
        <v>0.33333333333333331</v>
      </c>
      <c r="AG98" s="42">
        <v>0</v>
      </c>
      <c r="AH98" s="42" t="e">
        <f>SUMIFS('[4]Raw Inventory'!D:D,'[4]Raw Inventory'!C:C,"DUARTE",'[4]Raw Inventory'!B:B,A98)</f>
        <v>#VALUE!</v>
      </c>
      <c r="AI98" s="42"/>
      <c r="AJ98" s="42">
        <f t="shared" si="1"/>
        <v>0</v>
      </c>
      <c r="AK98" s="40" t="str">
        <f>IFERROR(IF((Q98+IF(AI98="",0,AI3))&lt;=0,"Stockout",IF(AJ98="","",IF(F98="Class A",IF(AJ98&lt;=7,"Critical",IF(AJ98&lt;=15,"Low",IF(AJ98&lt;=30,"Reorder",IF(AJ98&lt;=45,"Optimal","Overstock")))),IF(F98="Class B",IF(AJ98&lt;=10,"Critical",IF(AJ98&lt;=20,"Low",IF(AJ98&lt;=45,"Reorder",IF(AJ98&lt;=60,"Optimal","Overstock")))),IF(F98="Class C",IF(AJ98&lt;=15,"Critical",IF(AJ98&lt;=30,"Low",IF(AJ98&lt;=60,"Reorder",IF(AJ98&lt;=90,"Optimal","Overstock")))),""))))),"")</f>
        <v>Stockout</v>
      </c>
      <c r="AL98" s="42"/>
      <c r="AM98" s="39"/>
      <c r="AN98" s="39"/>
      <c r="AO98" s="39"/>
      <c r="AP98" s="39"/>
      <c r="AQ98" s="39"/>
      <c r="AR98" s="39"/>
      <c r="AS98" s="39"/>
      <c r="AT98" s="39"/>
      <c r="AU98" s="39"/>
      <c r="AV98" s="39"/>
    </row>
    <row r="99" spans="1:48">
      <c r="A99" s="39" t="s">
        <v>36</v>
      </c>
      <c r="B99" s="39" t="s">
        <v>155</v>
      </c>
      <c r="C99" s="39" t="s">
        <v>152</v>
      </c>
      <c r="D99" s="40" t="s">
        <v>240</v>
      </c>
      <c r="E99" s="40">
        <v>23</v>
      </c>
      <c r="F99" s="40" t="s">
        <v>3</v>
      </c>
      <c r="G99" s="39" t="s">
        <v>327</v>
      </c>
      <c r="H99" s="41">
        <v>76850</v>
      </c>
      <c r="I99" s="42">
        <v>1</v>
      </c>
      <c r="J99" s="42">
        <v>0</v>
      </c>
      <c r="K99" s="42">
        <v>0</v>
      </c>
      <c r="L99" s="42">
        <v>1</v>
      </c>
      <c r="M99" s="42">
        <v>0.33333333333333331</v>
      </c>
      <c r="N99" s="41">
        <v>76850</v>
      </c>
      <c r="O99" s="41">
        <v>25616.666666666664</v>
      </c>
      <c r="P99" s="42">
        <v>1.111111111111111E-2</v>
      </c>
      <c r="Q99" s="42">
        <v>2</v>
      </c>
      <c r="R99" s="41">
        <v>153700</v>
      </c>
      <c r="S99" s="42">
        <v>180.00000000000003</v>
      </c>
      <c r="T99" s="42">
        <v>222.85714285714286</v>
      </c>
      <c r="U99" s="42">
        <v>15</v>
      </c>
      <c r="V99" s="42">
        <v>15</v>
      </c>
      <c r="W99" s="42">
        <v>30</v>
      </c>
      <c r="X99" s="42">
        <v>29.833333333333332</v>
      </c>
      <c r="Y99" s="42">
        <v>30</v>
      </c>
      <c r="Z99" s="42">
        <v>0.16666666666666666</v>
      </c>
      <c r="AA99" s="42">
        <v>0.33333333333333331</v>
      </c>
      <c r="AB99" s="42">
        <v>0.33148148148148143</v>
      </c>
      <c r="AC99" s="42">
        <v>0.33333333333333331</v>
      </c>
      <c r="AD99" s="40" t="s">
        <v>325</v>
      </c>
      <c r="AE99" s="40" t="s">
        <v>325</v>
      </c>
      <c r="AF99" s="42">
        <v>-1.6666666666666667</v>
      </c>
      <c r="AG99" s="42">
        <v>63</v>
      </c>
      <c r="AH99" s="42" t="e">
        <f>SUMIFS('[4]Raw Inventory'!D:D,'[4]Raw Inventory'!C:C,"DUARTE",'[4]Raw Inventory'!B:B,A99)</f>
        <v>#VALUE!</v>
      </c>
      <c r="AI99" s="42"/>
      <c r="AJ99" s="42">
        <f t="shared" si="1"/>
        <v>180.00000000000003</v>
      </c>
      <c r="AK99" s="40" t="str">
        <f>IFERROR(IF((Q99+IF(AI99="",0,AI3))&lt;=0,"Stockout",IF(AJ99="","",IF(F99="Class A",IF(AJ99&lt;=7,"Critical",IF(AJ99&lt;=15,"Low",IF(AJ99&lt;=30,"Reorder",IF(AJ99&lt;=45,"Optimal","Overstock")))),IF(F99="Class B",IF(AJ99&lt;=10,"Critical",IF(AJ99&lt;=20,"Low",IF(AJ99&lt;=45,"Reorder",IF(AJ99&lt;=60,"Optimal","Overstock")))),IF(F99="Class C",IF(AJ99&lt;=15,"Critical",IF(AJ99&lt;=30,"Low",IF(AJ99&lt;=60,"Reorder",IF(AJ99&lt;=90,"Optimal","Overstock")))),""))))),"")</f>
        <v>Overstock</v>
      </c>
      <c r="AL99" s="42"/>
      <c r="AM99" s="39"/>
      <c r="AN99" s="39"/>
      <c r="AO99" s="39"/>
      <c r="AP99" s="39"/>
      <c r="AQ99" s="39"/>
      <c r="AR99" s="39"/>
      <c r="AS99" s="39"/>
      <c r="AT99" s="39"/>
      <c r="AU99" s="39"/>
      <c r="AV99" s="39"/>
    </row>
    <row r="100" spans="1:48">
      <c r="A100" s="39" t="s">
        <v>26</v>
      </c>
      <c r="B100" s="39" t="s">
        <v>156</v>
      </c>
      <c r="C100" s="39" t="s">
        <v>152</v>
      </c>
      <c r="D100" s="40" t="s">
        <v>222</v>
      </c>
      <c r="E100" s="40">
        <v>17</v>
      </c>
      <c r="F100" s="40" t="s">
        <v>3</v>
      </c>
      <c r="G100" s="39" t="s">
        <v>324</v>
      </c>
      <c r="H100" s="41">
        <v>123700</v>
      </c>
      <c r="I100" s="42">
        <v>0</v>
      </c>
      <c r="J100" s="42">
        <v>0</v>
      </c>
      <c r="K100" s="42">
        <v>1</v>
      </c>
      <c r="L100" s="42">
        <v>1</v>
      </c>
      <c r="M100" s="42">
        <v>0.33333333333333331</v>
      </c>
      <c r="N100" s="41">
        <v>123700</v>
      </c>
      <c r="O100" s="41">
        <v>41233.333333333328</v>
      </c>
      <c r="P100" s="42">
        <v>1.111111111111111E-2</v>
      </c>
      <c r="Q100" s="42">
        <v>4</v>
      </c>
      <c r="R100" s="41">
        <v>494800</v>
      </c>
      <c r="S100" s="42">
        <v>360.00000000000006</v>
      </c>
      <c r="T100" s="42">
        <v>61.38248847926269</v>
      </c>
      <c r="U100" s="42">
        <v>15</v>
      </c>
      <c r="V100" s="42">
        <v>15</v>
      </c>
      <c r="W100" s="42">
        <v>30</v>
      </c>
      <c r="X100" s="42">
        <v>29.833333333333332</v>
      </c>
      <c r="Y100" s="42">
        <v>30</v>
      </c>
      <c r="Z100" s="42">
        <v>0.16666666666666666</v>
      </c>
      <c r="AA100" s="42">
        <v>0.33333333333333331</v>
      </c>
      <c r="AB100" s="42">
        <v>0.33148148148148143</v>
      </c>
      <c r="AC100" s="42">
        <v>0.33333333333333331</v>
      </c>
      <c r="AD100" s="40" t="s">
        <v>325</v>
      </c>
      <c r="AE100" s="40" t="s">
        <v>325</v>
      </c>
      <c r="AF100" s="42">
        <v>-3.6666666666666665</v>
      </c>
      <c r="AG100" s="42">
        <v>18</v>
      </c>
      <c r="AH100" s="42" t="e">
        <f>SUMIFS('[4]Raw Inventory'!D:D,'[4]Raw Inventory'!C:C,"DUARTE",'[4]Raw Inventory'!B:B,A100)</f>
        <v>#VALUE!</v>
      </c>
      <c r="AI100" s="42"/>
      <c r="AJ100" s="42">
        <f t="shared" si="1"/>
        <v>360.00000000000006</v>
      </c>
      <c r="AK100" s="40" t="str">
        <f>IFERROR(IF((Q100+IF(AI100="",0,AI3))&lt;=0,"Stockout",IF(AJ100="","",IF(F100="Class A",IF(AJ100&lt;=7,"Critical",IF(AJ100&lt;=15,"Low",IF(AJ100&lt;=30,"Reorder",IF(AJ100&lt;=45,"Optimal","Overstock")))),IF(F100="Class B",IF(AJ100&lt;=10,"Critical",IF(AJ100&lt;=20,"Low",IF(AJ100&lt;=45,"Reorder",IF(AJ100&lt;=60,"Optimal","Overstock")))),IF(F100="Class C",IF(AJ100&lt;=15,"Critical",IF(AJ100&lt;=30,"Low",IF(AJ100&lt;=60,"Reorder",IF(AJ100&lt;=90,"Optimal","Overstock")))),""))))),"")</f>
        <v>Overstock</v>
      </c>
      <c r="AL100" s="42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</row>
    <row r="101" spans="1:48">
      <c r="A101" s="39" t="s">
        <v>49</v>
      </c>
      <c r="B101" s="39" t="s">
        <v>114</v>
      </c>
      <c r="C101" s="39" t="s">
        <v>109</v>
      </c>
      <c r="D101" s="40" t="s">
        <v>226</v>
      </c>
      <c r="E101" s="40">
        <v>1</v>
      </c>
      <c r="F101" s="40" t="s">
        <v>0</v>
      </c>
      <c r="G101" s="39" t="s">
        <v>330</v>
      </c>
      <c r="H101" s="41">
        <v>191000</v>
      </c>
      <c r="I101" s="42">
        <v>11</v>
      </c>
      <c r="J101" s="42">
        <v>11</v>
      </c>
      <c r="K101" s="42">
        <v>19</v>
      </c>
      <c r="L101" s="42">
        <v>41</v>
      </c>
      <c r="M101" s="42">
        <v>13.666666666666666</v>
      </c>
      <c r="N101" s="41">
        <v>7831000</v>
      </c>
      <c r="O101" s="41">
        <v>2610333.333333333</v>
      </c>
      <c r="P101" s="42">
        <v>0.45555555555555555</v>
      </c>
      <c r="Q101" s="42">
        <v>9</v>
      </c>
      <c r="R101" s="41">
        <v>1719000</v>
      </c>
      <c r="S101" s="42">
        <v>19.756097560975611</v>
      </c>
      <c r="T101" s="42">
        <v>25.227272727272727</v>
      </c>
      <c r="U101" s="42">
        <v>15</v>
      </c>
      <c r="V101" s="42">
        <v>15</v>
      </c>
      <c r="W101" s="42">
        <v>30</v>
      </c>
      <c r="X101" s="42">
        <v>23.166666666666668</v>
      </c>
      <c r="Y101" s="42">
        <v>30</v>
      </c>
      <c r="Z101" s="42">
        <v>6.833333333333333</v>
      </c>
      <c r="AA101" s="42">
        <v>13.666666666666666</v>
      </c>
      <c r="AB101" s="42">
        <v>10.553703703703704</v>
      </c>
      <c r="AC101" s="42">
        <v>13.666666666666666</v>
      </c>
      <c r="AD101" s="40" t="s">
        <v>164</v>
      </c>
      <c r="AE101" s="40" t="s">
        <v>164</v>
      </c>
      <c r="AF101" s="42">
        <v>4.6666666666666661</v>
      </c>
      <c r="AG101" s="42">
        <v>0</v>
      </c>
      <c r="AH101" s="42" t="e">
        <f>SUMIFS('[4]Raw Inventory'!D:D,'[4]Raw Inventory'!C:C,"DUARTE",'[4]Raw Inventory'!B:B,A101)</f>
        <v>#VALUE!</v>
      </c>
      <c r="AI101" s="42"/>
      <c r="AJ101" s="42">
        <f t="shared" si="1"/>
        <v>19.756097560975611</v>
      </c>
      <c r="AK101" s="40" t="str">
        <f>IFERROR(IF((Q101+IF(AI101="",0,AI3))&lt;=0,"Stockout",IF(AJ101="","",IF(F101="Class A",IF(AJ101&lt;=7,"Critical",IF(AJ101&lt;=15,"Low",IF(AJ101&lt;=30,"Reorder",IF(AJ101&lt;=45,"Optimal","Overstock")))),IF(F101="Class B",IF(AJ101&lt;=10,"Critical",IF(AJ101&lt;=20,"Low",IF(AJ101&lt;=45,"Reorder",IF(AJ101&lt;=60,"Optimal","Overstock")))),IF(F101="Class C",IF(AJ101&lt;=15,"Critical",IF(AJ101&lt;=30,"Low",IF(AJ101&lt;=60,"Reorder",IF(AJ101&lt;=90,"Optimal","Overstock")))),""))))),"")</f>
        <v>Reorder</v>
      </c>
      <c r="AL101" s="42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</row>
    <row r="102" spans="1:48">
      <c r="A102" s="39" t="s">
        <v>22</v>
      </c>
      <c r="B102" s="39" t="s">
        <v>145</v>
      </c>
      <c r="C102" s="39" t="s">
        <v>137</v>
      </c>
      <c r="D102" s="40" t="s">
        <v>233</v>
      </c>
      <c r="E102" s="40">
        <v>4</v>
      </c>
      <c r="F102" s="40" t="s">
        <v>0</v>
      </c>
      <c r="G102" s="39" t="s">
        <v>327</v>
      </c>
      <c r="H102" s="41">
        <v>111258</v>
      </c>
      <c r="I102" s="42">
        <v>2</v>
      </c>
      <c r="J102" s="42">
        <v>1</v>
      </c>
      <c r="K102" s="42">
        <v>1</v>
      </c>
      <c r="L102" s="42">
        <v>4</v>
      </c>
      <c r="M102" s="42">
        <v>1.3333333333333333</v>
      </c>
      <c r="N102" s="41">
        <v>445032</v>
      </c>
      <c r="O102" s="41">
        <v>148344</v>
      </c>
      <c r="P102" s="42">
        <v>4.4444444444444439E-2</v>
      </c>
      <c r="Q102" s="42">
        <v>1</v>
      </c>
      <c r="R102" s="41">
        <v>111258</v>
      </c>
      <c r="S102" s="42">
        <v>22.5</v>
      </c>
      <c r="T102" s="42">
        <v>38.028169014084511</v>
      </c>
      <c r="U102" s="42">
        <v>15</v>
      </c>
      <c r="V102" s="42">
        <v>15</v>
      </c>
      <c r="W102" s="42">
        <v>30</v>
      </c>
      <c r="X102" s="42">
        <v>6.333333333333333</v>
      </c>
      <c r="Y102" s="42">
        <v>7</v>
      </c>
      <c r="Z102" s="42">
        <v>0.66666666666666663</v>
      </c>
      <c r="AA102" s="42">
        <v>1.3333333333333333</v>
      </c>
      <c r="AB102" s="42">
        <v>0.28148148148148144</v>
      </c>
      <c r="AC102" s="42">
        <v>0.31111111111111106</v>
      </c>
      <c r="AD102" s="40" t="s">
        <v>164</v>
      </c>
      <c r="AE102" s="40" t="s">
        <v>164</v>
      </c>
      <c r="AF102" s="42">
        <v>-0.68888888888888888</v>
      </c>
      <c r="AG102" s="42">
        <v>4</v>
      </c>
      <c r="AH102" s="42" t="e">
        <f>SUMIFS('[4]Raw Inventory'!D:D,'[4]Raw Inventory'!C:C,"DUARTE",'[4]Raw Inventory'!B:B,A102)</f>
        <v>#VALUE!</v>
      </c>
      <c r="AI102" s="42"/>
      <c r="AJ102" s="42">
        <f t="shared" si="1"/>
        <v>22.500000000000004</v>
      </c>
      <c r="AK102" s="40" t="str">
        <f>IFERROR(IF((Q102+IF(AI102="",0,AI3))&lt;=0,"Stockout",IF(AJ102="","",IF(F102="Class A",IF(AJ102&lt;=7,"Critical",IF(AJ102&lt;=15,"Low",IF(AJ102&lt;=30,"Reorder",IF(AJ102&lt;=45,"Optimal","Overstock")))),IF(F102="Class B",IF(AJ102&lt;=10,"Critical",IF(AJ102&lt;=20,"Low",IF(AJ102&lt;=45,"Reorder",IF(AJ102&lt;=60,"Optimal","Overstock")))),IF(F102="Class C",IF(AJ102&lt;=15,"Critical",IF(AJ102&lt;=30,"Low",IF(AJ102&lt;=60,"Reorder",IF(AJ102&lt;=90,"Optimal","Overstock")))),""))))),"")</f>
        <v>Reorder</v>
      </c>
      <c r="AL102" s="42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</row>
    <row r="103" spans="1:48">
      <c r="A103" s="39" t="s">
        <v>83</v>
      </c>
      <c r="B103" s="39" t="s">
        <v>29</v>
      </c>
      <c r="C103" s="39" t="s">
        <v>1</v>
      </c>
      <c r="D103" s="40" t="s">
        <v>241</v>
      </c>
      <c r="E103" s="40">
        <v>39</v>
      </c>
      <c r="F103" s="40" t="s">
        <v>3</v>
      </c>
      <c r="G103" s="39" t="str">
        <f>IFERROR(VLOOKUP(A103,'[4]MC Masterlist 2026-09-17'!$B:$M, 3, 0),"")</f>
        <v>SKYGO</v>
      </c>
      <c r="H103" s="41">
        <f>IFERROR(VLOOKUP(A103,'[4]MC Masterlist 2026-09-17'!$B:$M, 6, 0),"")</f>
        <v>35055</v>
      </c>
      <c r="I103" s="42">
        <v>0</v>
      </c>
      <c r="J103" s="42">
        <v>0</v>
      </c>
      <c r="K103" s="42">
        <v>1</v>
      </c>
      <c r="L103" s="42">
        <f t="shared" ref="L103:L130" si="2">I103+J103+K103</f>
        <v>1</v>
      </c>
      <c r="M103" s="42">
        <f t="shared" ref="M103:M130" si="3">AVERAGE(I103,J103,K103)</f>
        <v>0.33333333333333331</v>
      </c>
      <c r="N103" s="41">
        <f t="shared" ref="N103:N130" si="4">L103*H103</f>
        <v>35055</v>
      </c>
      <c r="O103" s="41">
        <f t="shared" ref="O103:O130" si="5">M103*H103</f>
        <v>11685</v>
      </c>
      <c r="P103" s="42">
        <f t="shared" ref="P103:P130" si="6">M103/30</f>
        <v>1.111111111111111E-2</v>
      </c>
      <c r="Q103" s="42">
        <v>3</v>
      </c>
      <c r="R103" s="41">
        <f t="shared" ref="R103:R130" si="7">IFERROR(Q103*H103, 0)</f>
        <v>105165</v>
      </c>
      <c r="S103" s="42">
        <f t="shared" ref="S103:S130" si="8">IFERROR(R103/(O103)*30, 0)</f>
        <v>270</v>
      </c>
      <c r="T103" s="42">
        <f>IFERROR(VLOOKUP(A103,'[4]Re-order'!$A:$Q,17,0),"")</f>
        <v>0</v>
      </c>
      <c r="U103" s="42">
        <f>IFERROR(VLOOKUP(A103,'[4]MC Masterlist 2026-09-17'!$B:$M, 10, 0),0)</f>
        <v>15</v>
      </c>
      <c r="V103" s="42">
        <f>IFERROR(VLOOKUP(A103,'[4]MC Masterlist 2026-09-17'!$B:$M, 11, 0),0)</f>
        <v>15</v>
      </c>
      <c r="W103" s="42">
        <f t="shared" ref="W103:W130" si="9">U103+V103</f>
        <v>30</v>
      </c>
      <c r="X103" s="42">
        <f t="shared" ref="X103:X130" si="10">Y103-Z103</f>
        <v>6.833333333333333</v>
      </c>
      <c r="Y103" s="42">
        <f>IFERROR(IF(OR(C103="AREA I",C103="AREA V"),7,VLOOKUP(A103,'[4]MC Masterlist 2026-09-17'!$B:$M, 12, 0)),0)</f>
        <v>7</v>
      </c>
      <c r="Z103" s="42">
        <f t="shared" ref="Z103:Z130" si="11">V103*P103</f>
        <v>0.16666666666666666</v>
      </c>
      <c r="AA103" s="42">
        <f t="shared" ref="AA103:AA130" si="12">W103*P103</f>
        <v>0.33333333333333331</v>
      </c>
      <c r="AB103" s="42">
        <f t="shared" ref="AB103:AB130" si="13">X103*P103</f>
        <v>7.5925925925925911E-2</v>
      </c>
      <c r="AC103" s="42">
        <f t="shared" ref="AC103:AC130" si="14">Y103*P103</f>
        <v>7.7777777777777765E-2</v>
      </c>
      <c r="AD103" s="40" t="str">
        <f t="shared" ref="AD103:AD130" si="15">IFERROR(IF(Q103&lt;=0,"Stockout",IF(S103="","",IF(F103="Class A",IF(S103&lt;=7,"Critical",IF(S103&lt;=15,"Low",IF(S103&lt;=30,"Reorder",IF(S103&lt;=45,"Optimal","Overstock")))),IF(F103="Class B",IF(S103&lt;=10,"Critical",IF(S103&lt;=20,"Low",IF(S103&lt;=45,"Reorder",IF(S103&lt;=60,"Optimal","Overstock")))),IF(F103="Class C",IF(S103&lt;=15,"Critical",IF(S103&lt;=30,"Low",IF(S103&lt;=60,"Reorder",IF(S103&lt;=90,"Optimal","Overstock")))),""))))),"")</f>
        <v>Overstock</v>
      </c>
      <c r="AE103" s="40">
        <f>IFERROR(VLOOKUP(A103,'[4]Re-order'!$A:$AA,27,0),"")</f>
        <v>0</v>
      </c>
      <c r="AF103" s="42">
        <f t="shared" ref="AF103:AF130" si="16">AC103-Q103</f>
        <v>-2.9222222222222221</v>
      </c>
      <c r="AG103" s="42" t="e">
        <f>SUMIFS('[4]Raw Inventory'!D:D,'[4]Raw Inventory'!C:C,"GREATWALL",'[4]Raw Inventory'!B:B,A103)</f>
        <v>#VALUE!</v>
      </c>
      <c r="AH103" s="42" t="e">
        <f>SUMIFS('[4]Raw Inventory'!D:D,'[4]Raw Inventory'!C:C,"DUARTE",'[4]Raw Inventory'!B:B,A103)</f>
        <v>#VALUE!</v>
      </c>
      <c r="AI103" s="42"/>
      <c r="AJ103" s="42">
        <f t="shared" si="1"/>
        <v>270.00000000000006</v>
      </c>
      <c r="AK103" s="40" t="str">
        <f>IFERROR(IF((Q103+IF(AI103="",0,AI3))&lt;=0,"Stockout",IF(AJ103="","",IF(F103="Class A",IF(AJ103&lt;=7,"Critical",IF(AJ103&lt;=15,"Low",IF(AJ103&lt;=30,"Reorder",IF(AJ103&lt;=45,"Optimal","Overstock")))),IF(F103="Class B",IF(AJ103&lt;=10,"Critical",IF(AJ103&lt;=20,"Low",IF(AJ103&lt;=45,"Reorder",IF(AJ103&lt;=60,"Optimal","Overstock")))),IF(F103="Class C",IF(AJ103&lt;=15,"Critical",IF(AJ103&lt;=30,"Low",IF(AJ103&lt;=60,"Reorder",IF(AJ103&lt;=90,"Optimal","Overstock")))),""))))),"")</f>
        <v>Overstock</v>
      </c>
      <c r="AL103" s="42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</row>
    <row r="104" spans="1:48">
      <c r="A104" s="39" t="s">
        <v>42</v>
      </c>
      <c r="B104" s="39" t="s">
        <v>96</v>
      </c>
      <c r="C104" s="39" t="s">
        <v>90</v>
      </c>
      <c r="D104" s="40" t="s">
        <v>231</v>
      </c>
      <c r="E104" s="40">
        <v>7</v>
      </c>
      <c r="F104" s="40" t="s">
        <v>3</v>
      </c>
      <c r="G104" s="39" t="str">
        <f>IFERROR(VLOOKUP(A104,'[4]MC Masterlist 2026-09-17'!$B:$M, 3, 0),"")</f>
        <v>YAMAHA</v>
      </c>
      <c r="H104" s="41">
        <f>IFERROR(VLOOKUP(A104,'[4]MC Masterlist 2026-09-17'!$B:$M, 6, 0),"")</f>
        <v>152892</v>
      </c>
      <c r="I104" s="42">
        <v>0</v>
      </c>
      <c r="J104" s="42">
        <v>0</v>
      </c>
      <c r="K104" s="42">
        <v>0</v>
      </c>
      <c r="L104" s="42">
        <f t="shared" si="2"/>
        <v>0</v>
      </c>
      <c r="M104" s="42">
        <f t="shared" si="3"/>
        <v>0</v>
      </c>
      <c r="N104" s="41">
        <f t="shared" si="4"/>
        <v>0</v>
      </c>
      <c r="O104" s="41">
        <f t="shared" si="5"/>
        <v>0</v>
      </c>
      <c r="P104" s="42">
        <f t="shared" si="6"/>
        <v>0</v>
      </c>
      <c r="Q104" s="42">
        <v>1</v>
      </c>
      <c r="R104" s="41">
        <f t="shared" si="7"/>
        <v>152892</v>
      </c>
      <c r="S104" s="42">
        <f t="shared" si="8"/>
        <v>0</v>
      </c>
      <c r="T104" s="42">
        <f>IFERROR(VLOOKUP(A104,'[4]Re-order'!$A:$Q,17,0),"")</f>
        <v>0</v>
      </c>
      <c r="U104" s="42">
        <f>IFERROR(VLOOKUP(A104,'[4]MC Masterlist 2026-09-17'!$B:$M, 10, 0),0)</f>
        <v>15</v>
      </c>
      <c r="V104" s="42">
        <f>IFERROR(VLOOKUP(A104,'[4]MC Masterlist 2026-09-17'!$B:$M, 11, 0),0)</f>
        <v>15</v>
      </c>
      <c r="W104" s="42">
        <f t="shared" si="9"/>
        <v>30</v>
      </c>
      <c r="X104" s="42">
        <f t="shared" si="10"/>
        <v>30</v>
      </c>
      <c r="Y104" s="42">
        <f>IFERROR(IF(OR(C104="AREA I",C104="AREA V"),7,VLOOKUP(A104,'[4]MC Masterlist 2026-09-17'!$B:$M, 12, 0)),0)</f>
        <v>30</v>
      </c>
      <c r="Z104" s="42">
        <f t="shared" si="11"/>
        <v>0</v>
      </c>
      <c r="AA104" s="42">
        <f t="shared" si="12"/>
        <v>0</v>
      </c>
      <c r="AB104" s="42">
        <f t="shared" si="13"/>
        <v>0</v>
      </c>
      <c r="AC104" s="42">
        <f t="shared" si="14"/>
        <v>0</v>
      </c>
      <c r="AD104" s="40" t="str">
        <f t="shared" si="15"/>
        <v>Critical</v>
      </c>
      <c r="AE104" s="40">
        <f>IFERROR(VLOOKUP(A104,'[4]Re-order'!$A:$AA,27,0),"")</f>
        <v>0</v>
      </c>
      <c r="AF104" s="42">
        <f t="shared" si="16"/>
        <v>-1</v>
      </c>
      <c r="AG104" s="42" t="e">
        <f>SUMIFS('[4]Raw Inventory'!D:D,'[4]Raw Inventory'!C:C,"GREATWALL",'[4]Raw Inventory'!B:B,A104)</f>
        <v>#VALUE!</v>
      </c>
      <c r="AH104" s="42" t="e">
        <f>SUMIFS('[4]Raw Inventory'!D:D,'[4]Raw Inventory'!C:C,"DUARTE",'[4]Raw Inventory'!B:B,A104)</f>
        <v>#VALUE!</v>
      </c>
      <c r="AI104" s="42"/>
      <c r="AJ104" s="42">
        <f t="shared" si="1"/>
        <v>0</v>
      </c>
      <c r="AK104" s="40" t="str">
        <f>IFERROR(IF((Q104+IF(AI104="",0,AI3))&lt;=0,"Stockout",IF(AJ104="","",IF(F104="Class A",IF(AJ104&lt;=7,"Critical",IF(AJ104&lt;=15,"Low",IF(AJ104&lt;=30,"Reorder",IF(AJ104&lt;=45,"Optimal","Overstock")))),IF(F104="Class B",IF(AJ104&lt;=10,"Critical",IF(AJ104&lt;=20,"Low",IF(AJ104&lt;=45,"Reorder",IF(AJ104&lt;=60,"Optimal","Overstock")))),IF(F104="Class C",IF(AJ104&lt;=15,"Critical",IF(AJ104&lt;=30,"Low",IF(AJ104&lt;=60,"Reorder",IF(AJ104&lt;=90,"Optimal","Overstock")))),""))))),"")</f>
        <v>Critical</v>
      </c>
      <c r="AL104" s="42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</row>
    <row r="105" spans="1:48">
      <c r="A105" s="39" t="s">
        <v>86</v>
      </c>
      <c r="B105" s="39" t="s">
        <v>162</v>
      </c>
      <c r="C105" s="39" t="s">
        <v>159</v>
      </c>
      <c r="D105" s="40" t="s">
        <v>240</v>
      </c>
      <c r="E105" s="40">
        <v>21</v>
      </c>
      <c r="F105" s="40" t="s">
        <v>3</v>
      </c>
      <c r="G105" s="39" t="str">
        <f>IFERROR(VLOOKUP(A105,'[4]MC Masterlist 2026-09-17'!$B:$M, 3, 0),"")</f>
        <v>KAWASAKI</v>
      </c>
      <c r="H105" s="41">
        <f>IFERROR(VLOOKUP(A105,'[4]MC Masterlist 2026-09-17'!$B:$M, 6, 0),"")</f>
        <v>72500</v>
      </c>
      <c r="I105" s="42">
        <v>0</v>
      </c>
      <c r="J105" s="42">
        <v>0</v>
      </c>
      <c r="K105" s="42">
        <v>1</v>
      </c>
      <c r="L105" s="42">
        <f t="shared" si="2"/>
        <v>1</v>
      </c>
      <c r="M105" s="42">
        <f t="shared" si="3"/>
        <v>0.33333333333333331</v>
      </c>
      <c r="N105" s="41">
        <f t="shared" si="4"/>
        <v>72500</v>
      </c>
      <c r="O105" s="41">
        <f t="shared" si="5"/>
        <v>24166.666666666664</v>
      </c>
      <c r="P105" s="42">
        <f t="shared" si="6"/>
        <v>1.111111111111111E-2</v>
      </c>
      <c r="Q105" s="42">
        <v>3</v>
      </c>
      <c r="R105" s="41">
        <f t="shared" si="7"/>
        <v>217500</v>
      </c>
      <c r="S105" s="42">
        <f t="shared" si="8"/>
        <v>270.00000000000006</v>
      </c>
      <c r="T105" s="42">
        <f>IFERROR(VLOOKUP(A105,'[4]Re-order'!$A:$Q,17,0),"")</f>
        <v>0</v>
      </c>
      <c r="U105" s="42">
        <f>IFERROR(VLOOKUP(A105,'[4]MC Masterlist 2026-09-17'!$B:$M, 10, 0),0)</f>
        <v>15</v>
      </c>
      <c r="V105" s="42">
        <f>IFERROR(VLOOKUP(A105,'[4]MC Masterlist 2026-09-17'!$B:$M, 11, 0),0)</f>
        <v>15</v>
      </c>
      <c r="W105" s="42">
        <f t="shared" si="9"/>
        <v>30</v>
      </c>
      <c r="X105" s="42">
        <f t="shared" si="10"/>
        <v>29.833333333333332</v>
      </c>
      <c r="Y105" s="42">
        <f>IFERROR(IF(OR(C105="AREA I",C105="AREA V"),7,VLOOKUP(A105,'[4]MC Masterlist 2026-09-17'!$B:$M, 12, 0)),0)</f>
        <v>30</v>
      </c>
      <c r="Z105" s="42">
        <f t="shared" si="11"/>
        <v>0.16666666666666666</v>
      </c>
      <c r="AA105" s="42">
        <f t="shared" si="12"/>
        <v>0.33333333333333331</v>
      </c>
      <c r="AB105" s="42">
        <f t="shared" si="13"/>
        <v>0.33148148148148143</v>
      </c>
      <c r="AC105" s="42">
        <f t="shared" si="14"/>
        <v>0.33333333333333331</v>
      </c>
      <c r="AD105" s="40" t="str">
        <f t="shared" si="15"/>
        <v>Overstock</v>
      </c>
      <c r="AE105" s="40">
        <f>IFERROR(VLOOKUP(A105,'[4]Re-order'!$A:$AA,27,0),"")</f>
        <v>0</v>
      </c>
      <c r="AF105" s="42">
        <f t="shared" si="16"/>
        <v>-2.6666666666666665</v>
      </c>
      <c r="AG105" s="42" t="e">
        <f>SUMIFS('[4]Raw Inventory'!D:D,'[4]Raw Inventory'!C:C,"GREATWALL",'[4]Raw Inventory'!B:B,A105)</f>
        <v>#VALUE!</v>
      </c>
      <c r="AH105" s="42" t="e">
        <f>SUMIFS('[4]Raw Inventory'!D:D,'[4]Raw Inventory'!C:C,"DUARTE",'[4]Raw Inventory'!B:B,A105)</f>
        <v>#VALUE!</v>
      </c>
      <c r="AI105" s="42"/>
      <c r="AJ105" s="42">
        <f t="shared" si="1"/>
        <v>270.00000000000006</v>
      </c>
      <c r="AK105" s="40" t="str">
        <f>IFERROR(IF((Q105+IF(AI105="",0,AI3))&lt;=0,"Stockout",IF(AJ105="","",IF(F105="Class A",IF(AJ105&lt;=7,"Critical",IF(AJ105&lt;=15,"Low",IF(AJ105&lt;=30,"Reorder",IF(AJ105&lt;=45,"Optimal","Overstock")))),IF(F105="Class B",IF(AJ105&lt;=10,"Critical",IF(AJ105&lt;=20,"Low",IF(AJ105&lt;=45,"Reorder",IF(AJ105&lt;=60,"Optimal","Overstock")))),IF(F105="Class C",IF(AJ105&lt;=15,"Critical",IF(AJ105&lt;=30,"Low",IF(AJ105&lt;=60,"Reorder",IF(AJ105&lt;=90,"Optimal","Overstock")))),""))))),"")</f>
        <v>Overstock</v>
      </c>
      <c r="AL105" s="42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</row>
    <row r="106" spans="1:48">
      <c r="A106" s="39" t="s">
        <v>36</v>
      </c>
      <c r="B106" s="39" t="s">
        <v>5</v>
      </c>
      <c r="C106" s="39" t="s">
        <v>118</v>
      </c>
      <c r="D106" s="40" t="s">
        <v>232</v>
      </c>
      <c r="E106" s="40">
        <v>9</v>
      </c>
      <c r="F106" s="40" t="s">
        <v>2</v>
      </c>
      <c r="G106" s="39" t="str">
        <f>IFERROR(VLOOKUP(A106,'[4]MC Masterlist 2026-09-17'!$B:$M, 3, 0),"")</f>
        <v>HONDA</v>
      </c>
      <c r="H106" s="41">
        <f>IFERROR(VLOOKUP(A106,'[4]MC Masterlist 2026-09-17'!$B:$M, 6, 0),"")</f>
        <v>76850</v>
      </c>
      <c r="I106" s="42">
        <v>0</v>
      </c>
      <c r="J106" s="42">
        <v>2</v>
      </c>
      <c r="K106" s="42">
        <v>2</v>
      </c>
      <c r="L106" s="42">
        <f t="shared" si="2"/>
        <v>4</v>
      </c>
      <c r="M106" s="42">
        <f t="shared" si="3"/>
        <v>1.3333333333333333</v>
      </c>
      <c r="N106" s="41">
        <f t="shared" si="4"/>
        <v>307400</v>
      </c>
      <c r="O106" s="41">
        <f t="shared" si="5"/>
        <v>102466.66666666666</v>
      </c>
      <c r="P106" s="42">
        <f t="shared" si="6"/>
        <v>4.4444444444444439E-2</v>
      </c>
      <c r="Q106" s="42">
        <v>3</v>
      </c>
      <c r="R106" s="41">
        <f t="shared" si="7"/>
        <v>230550</v>
      </c>
      <c r="S106" s="42">
        <f t="shared" si="8"/>
        <v>67.5</v>
      </c>
      <c r="T106" s="42">
        <f>IFERROR(VLOOKUP(A106,'[4]Re-order'!$A:$Q,17,0),"")</f>
        <v>0</v>
      </c>
      <c r="U106" s="42">
        <f>IFERROR(VLOOKUP(A106,'[4]MC Masterlist 2026-09-17'!$B:$M, 10, 0),0)</f>
        <v>15</v>
      </c>
      <c r="V106" s="42">
        <f>IFERROR(VLOOKUP(A106,'[4]MC Masterlist 2026-09-17'!$B:$M, 11, 0),0)</f>
        <v>15</v>
      </c>
      <c r="W106" s="42">
        <f t="shared" si="9"/>
        <v>30</v>
      </c>
      <c r="X106" s="42">
        <f t="shared" si="10"/>
        <v>29.333333333333332</v>
      </c>
      <c r="Y106" s="42">
        <f>IFERROR(IF(OR(C106="AREA I",C106="AREA V"),7,VLOOKUP(A106,'[4]MC Masterlist 2026-09-17'!$B:$M, 12, 0)),0)</f>
        <v>30</v>
      </c>
      <c r="Z106" s="42">
        <f t="shared" si="11"/>
        <v>0.66666666666666663</v>
      </c>
      <c r="AA106" s="42">
        <f t="shared" si="12"/>
        <v>1.3333333333333333</v>
      </c>
      <c r="AB106" s="42">
        <f t="shared" si="13"/>
        <v>1.3037037037037036</v>
      </c>
      <c r="AC106" s="42">
        <f t="shared" si="14"/>
        <v>1.3333333333333333</v>
      </c>
      <c r="AD106" s="40" t="str">
        <f t="shared" si="15"/>
        <v>Overstock</v>
      </c>
      <c r="AE106" s="40">
        <f>IFERROR(VLOOKUP(A106,'[4]Re-order'!$A:$AA,27,0),"")</f>
        <v>0</v>
      </c>
      <c r="AF106" s="42">
        <f t="shared" si="16"/>
        <v>-1.6666666666666667</v>
      </c>
      <c r="AG106" s="42" t="e">
        <f>SUMIFS('[4]Raw Inventory'!D:D,'[4]Raw Inventory'!C:C,"GREATWALL",'[4]Raw Inventory'!B:B,A106)</f>
        <v>#VALUE!</v>
      </c>
      <c r="AH106" s="42" t="e">
        <f>SUMIFS('[4]Raw Inventory'!D:D,'[4]Raw Inventory'!C:C,"DUARTE",'[4]Raw Inventory'!B:B,A106)</f>
        <v>#VALUE!</v>
      </c>
      <c r="AI106" s="42"/>
      <c r="AJ106" s="42">
        <f t="shared" si="1"/>
        <v>67.500000000000014</v>
      </c>
      <c r="AK106" s="40" t="str">
        <f>IFERROR(IF((Q106+IF(AI106="",0,AI3))&lt;=0,"Stockout",IF(AJ106="","",IF(F106="Class A",IF(AJ106&lt;=7,"Critical",IF(AJ106&lt;=15,"Low",IF(AJ106&lt;=30,"Reorder",IF(AJ106&lt;=45,"Optimal","Overstock")))),IF(F106="Class B",IF(AJ106&lt;=10,"Critical",IF(AJ106&lt;=20,"Low",IF(AJ106&lt;=45,"Reorder",IF(AJ106&lt;=60,"Optimal","Overstock")))),IF(F106="Class C",IF(AJ106&lt;=15,"Critical",IF(AJ106&lt;=30,"Low",IF(AJ106&lt;=60,"Reorder",IF(AJ106&lt;=90,"Optimal","Overstock")))),""))))),"")</f>
        <v>Overstock</v>
      </c>
      <c r="AL106" s="42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</row>
    <row r="107" spans="1:48">
      <c r="A107" s="39" t="s">
        <v>22</v>
      </c>
      <c r="B107" s="39" t="s">
        <v>146</v>
      </c>
      <c r="C107" s="39" t="s">
        <v>137</v>
      </c>
      <c r="D107" s="40" t="s">
        <v>250</v>
      </c>
      <c r="E107" s="40">
        <v>20</v>
      </c>
      <c r="F107" s="40" t="s">
        <v>2</v>
      </c>
      <c r="G107" s="39" t="str">
        <f>IFERROR(VLOOKUP(A107,'[4]MC Masterlist 2026-09-17'!$B:$M, 3, 0),"")</f>
        <v>HONDA</v>
      </c>
      <c r="H107" s="41">
        <f>IFERROR(VLOOKUP(A107,'[4]MC Masterlist 2026-09-17'!$B:$M, 6, 0),"")</f>
        <v>111258</v>
      </c>
      <c r="I107" s="42">
        <v>0</v>
      </c>
      <c r="J107" s="42">
        <v>0</v>
      </c>
      <c r="K107" s="42">
        <v>1</v>
      </c>
      <c r="L107" s="42">
        <f t="shared" si="2"/>
        <v>1</v>
      </c>
      <c r="M107" s="42">
        <f t="shared" si="3"/>
        <v>0.33333333333333331</v>
      </c>
      <c r="N107" s="41">
        <f t="shared" si="4"/>
        <v>111258</v>
      </c>
      <c r="O107" s="41">
        <f t="shared" si="5"/>
        <v>37086</v>
      </c>
      <c r="P107" s="42">
        <f t="shared" si="6"/>
        <v>1.111111111111111E-2</v>
      </c>
      <c r="Q107" s="42">
        <v>1</v>
      </c>
      <c r="R107" s="41">
        <f t="shared" si="7"/>
        <v>111258</v>
      </c>
      <c r="S107" s="42">
        <f t="shared" si="8"/>
        <v>90</v>
      </c>
      <c r="T107" s="42">
        <f>IFERROR(VLOOKUP(A107,'[4]Re-order'!$A:$Q,17,0),"")</f>
        <v>0</v>
      </c>
      <c r="U107" s="42">
        <f>IFERROR(VLOOKUP(A107,'[4]MC Masterlist 2026-09-17'!$B:$M, 10, 0),0)</f>
        <v>15</v>
      </c>
      <c r="V107" s="42">
        <f>IFERROR(VLOOKUP(A107,'[4]MC Masterlist 2026-09-17'!$B:$M, 11, 0),0)</f>
        <v>15</v>
      </c>
      <c r="W107" s="42">
        <f t="shared" si="9"/>
        <v>30</v>
      </c>
      <c r="X107" s="42">
        <f t="shared" si="10"/>
        <v>6.833333333333333</v>
      </c>
      <c r="Y107" s="42">
        <f>IFERROR(IF(OR(C107="AREA I",C107="AREA V"),7,VLOOKUP(A107,'[4]MC Masterlist 2026-09-17'!$B:$M, 12, 0)),0)</f>
        <v>7</v>
      </c>
      <c r="Z107" s="42">
        <f t="shared" si="11"/>
        <v>0.16666666666666666</v>
      </c>
      <c r="AA107" s="42">
        <f t="shared" si="12"/>
        <v>0.33333333333333331</v>
      </c>
      <c r="AB107" s="42">
        <f t="shared" si="13"/>
        <v>7.5925925925925911E-2</v>
      </c>
      <c r="AC107" s="42">
        <f t="shared" si="14"/>
        <v>7.7777777777777765E-2</v>
      </c>
      <c r="AD107" s="40" t="str">
        <f t="shared" si="15"/>
        <v>Overstock</v>
      </c>
      <c r="AE107" s="40">
        <f>IFERROR(VLOOKUP(A107,'[4]Re-order'!$A:$AA,27,0),"")</f>
        <v>0</v>
      </c>
      <c r="AF107" s="42">
        <f t="shared" si="16"/>
        <v>-0.92222222222222228</v>
      </c>
      <c r="AG107" s="42" t="e">
        <f>SUMIFS('[4]Raw Inventory'!D:D,'[4]Raw Inventory'!C:C,"GREATWALL",'[4]Raw Inventory'!B:B,A107)</f>
        <v>#VALUE!</v>
      </c>
      <c r="AH107" s="42" t="e">
        <f>SUMIFS('[4]Raw Inventory'!D:D,'[4]Raw Inventory'!C:C,"DUARTE",'[4]Raw Inventory'!B:B,A107)</f>
        <v>#VALUE!</v>
      </c>
      <c r="AI107" s="42"/>
      <c r="AJ107" s="42">
        <f t="shared" si="1"/>
        <v>90.000000000000014</v>
      </c>
      <c r="AK107" s="40" t="str">
        <f>IFERROR(IF((Q107+IF(AI107="",0,AI3))&lt;=0,"Stockout",IF(AJ107="","",IF(F107="Class A",IF(AJ107&lt;=7,"Critical",IF(AJ107&lt;=15,"Low",IF(AJ107&lt;=30,"Reorder",IF(AJ107&lt;=45,"Optimal","Overstock")))),IF(F107="Class B",IF(AJ107&lt;=10,"Critical",IF(AJ107&lt;=20,"Low",IF(AJ107&lt;=45,"Reorder",IF(AJ107&lt;=60,"Optimal","Overstock")))),IF(F107="Class C",IF(AJ107&lt;=15,"Critical",IF(AJ107&lt;=30,"Low",IF(AJ107&lt;=60,"Reorder",IF(AJ107&lt;=90,"Optimal","Overstock")))),""))))),"")</f>
        <v>Overstock</v>
      </c>
      <c r="AL107" s="42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</row>
    <row r="108" spans="1:48">
      <c r="A108" s="39" t="s">
        <v>20</v>
      </c>
      <c r="B108" s="39" t="s">
        <v>145</v>
      </c>
      <c r="C108" s="39" t="s">
        <v>137</v>
      </c>
      <c r="D108" s="40" t="s">
        <v>223</v>
      </c>
      <c r="E108" s="40">
        <v>11</v>
      </c>
      <c r="F108" s="40" t="s">
        <v>2</v>
      </c>
      <c r="G108" s="39" t="str">
        <f>IFERROR(VLOOKUP(A108,'[4]MC Masterlist 2026-09-17'!$B:$M, 3, 0),"")</f>
        <v>HONDA</v>
      </c>
      <c r="H108" s="41">
        <f>IFERROR(VLOOKUP(A108,'[4]MC Masterlist 2026-09-17'!$B:$M, 6, 0),"")</f>
        <v>69950</v>
      </c>
      <c r="I108" s="42">
        <v>1</v>
      </c>
      <c r="J108" s="42">
        <v>2</v>
      </c>
      <c r="K108" s="42">
        <v>1</v>
      </c>
      <c r="L108" s="42">
        <f t="shared" si="2"/>
        <v>4</v>
      </c>
      <c r="M108" s="42">
        <f t="shared" si="3"/>
        <v>1.3333333333333333</v>
      </c>
      <c r="N108" s="41">
        <f t="shared" si="4"/>
        <v>279800</v>
      </c>
      <c r="O108" s="41">
        <f t="shared" si="5"/>
        <v>93266.666666666657</v>
      </c>
      <c r="P108" s="42">
        <f t="shared" si="6"/>
        <v>4.4444444444444439E-2</v>
      </c>
      <c r="Q108" s="42">
        <v>5</v>
      </c>
      <c r="R108" s="41">
        <f t="shared" si="7"/>
        <v>349750</v>
      </c>
      <c r="S108" s="42">
        <f t="shared" si="8"/>
        <v>112.50000000000001</v>
      </c>
      <c r="T108" s="42">
        <f>IFERROR(VLOOKUP(A108,'[4]Re-order'!$A:$Q,17,0),"")</f>
        <v>0</v>
      </c>
      <c r="U108" s="42">
        <f>IFERROR(VLOOKUP(A108,'[4]MC Masterlist 2026-09-17'!$B:$M, 10, 0),0)</f>
        <v>15</v>
      </c>
      <c r="V108" s="42">
        <f>IFERROR(VLOOKUP(A108,'[4]MC Masterlist 2026-09-17'!$B:$M, 11, 0),0)</f>
        <v>15</v>
      </c>
      <c r="W108" s="42">
        <f t="shared" si="9"/>
        <v>30</v>
      </c>
      <c r="X108" s="42">
        <f t="shared" si="10"/>
        <v>6.333333333333333</v>
      </c>
      <c r="Y108" s="42">
        <f>IFERROR(IF(OR(C108="AREA I",C108="AREA V"),7,VLOOKUP(A108,'[4]MC Masterlist 2026-09-17'!$B:$M, 12, 0)),0)</f>
        <v>7</v>
      </c>
      <c r="Z108" s="42">
        <f t="shared" si="11"/>
        <v>0.66666666666666663</v>
      </c>
      <c r="AA108" s="42">
        <f t="shared" si="12"/>
        <v>1.3333333333333333</v>
      </c>
      <c r="AB108" s="42">
        <f t="shared" si="13"/>
        <v>0.28148148148148144</v>
      </c>
      <c r="AC108" s="42">
        <f t="shared" si="14"/>
        <v>0.31111111111111106</v>
      </c>
      <c r="AD108" s="40" t="str">
        <f t="shared" si="15"/>
        <v>Overstock</v>
      </c>
      <c r="AE108" s="40">
        <f>IFERROR(VLOOKUP(A108,'[4]Re-order'!$A:$AA,27,0),"")</f>
        <v>0</v>
      </c>
      <c r="AF108" s="42">
        <f t="shared" si="16"/>
        <v>-4.6888888888888891</v>
      </c>
      <c r="AG108" s="42" t="e">
        <f>SUMIFS('[4]Raw Inventory'!D:D,'[4]Raw Inventory'!C:C,"GREATWALL",'[4]Raw Inventory'!B:B,A108)</f>
        <v>#VALUE!</v>
      </c>
      <c r="AH108" s="42" t="e">
        <f>SUMIFS('[4]Raw Inventory'!D:D,'[4]Raw Inventory'!C:C,"DUARTE",'[4]Raw Inventory'!B:B,A108)</f>
        <v>#VALUE!</v>
      </c>
      <c r="AI108" s="42"/>
      <c r="AJ108" s="42">
        <f t="shared" si="1"/>
        <v>112.50000000000001</v>
      </c>
      <c r="AK108" s="40" t="str">
        <f>IFERROR(IF((Q108+IF(AI108="",0,AI3))&lt;=0,"Stockout",IF(AJ108="","",IF(F108="Class A",IF(AJ108&lt;=7,"Critical",IF(AJ108&lt;=15,"Low",IF(AJ108&lt;=30,"Reorder",IF(AJ108&lt;=45,"Optimal","Overstock")))),IF(F108="Class B",IF(AJ108&lt;=10,"Critical",IF(AJ108&lt;=20,"Low",IF(AJ108&lt;=45,"Reorder",IF(AJ108&lt;=60,"Optimal","Overstock")))),IF(F108="Class C",IF(AJ108&lt;=15,"Critical",IF(AJ108&lt;=30,"Low",IF(AJ108&lt;=60,"Reorder",IF(AJ108&lt;=90,"Optimal","Overstock")))),""))))),"")</f>
        <v>Overstock</v>
      </c>
      <c r="AL108" s="42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</row>
    <row r="109" spans="1:48">
      <c r="A109" s="39" t="s">
        <v>43</v>
      </c>
      <c r="B109" s="39" t="s">
        <v>119</v>
      </c>
      <c r="C109" s="39" t="s">
        <v>118</v>
      </c>
      <c r="D109" s="40" t="s">
        <v>227</v>
      </c>
      <c r="E109" s="40">
        <v>24</v>
      </c>
      <c r="F109" s="40" t="s">
        <v>2</v>
      </c>
      <c r="G109" s="39" t="str">
        <f>IFERROR(VLOOKUP(A109,'[4]MC Masterlist 2026-09-17'!$B:$M, 3, 0),"")</f>
        <v>YAMAHA</v>
      </c>
      <c r="H109" s="41">
        <f>IFERROR(VLOOKUP(A109,'[4]MC Masterlist 2026-09-17'!$B:$M, 6, 0),"")</f>
        <v>70587</v>
      </c>
      <c r="I109" s="42">
        <v>0</v>
      </c>
      <c r="J109" s="42">
        <v>1</v>
      </c>
      <c r="K109" s="42">
        <v>1</v>
      </c>
      <c r="L109" s="42">
        <f t="shared" si="2"/>
        <v>2</v>
      </c>
      <c r="M109" s="42">
        <f t="shared" si="3"/>
        <v>0.66666666666666663</v>
      </c>
      <c r="N109" s="41">
        <f t="shared" si="4"/>
        <v>141174</v>
      </c>
      <c r="O109" s="41">
        <f t="shared" si="5"/>
        <v>47058</v>
      </c>
      <c r="P109" s="42">
        <f t="shared" si="6"/>
        <v>2.222222222222222E-2</v>
      </c>
      <c r="Q109" s="42">
        <v>1</v>
      </c>
      <c r="R109" s="41">
        <f t="shared" si="7"/>
        <v>70587</v>
      </c>
      <c r="S109" s="42">
        <f t="shared" si="8"/>
        <v>45</v>
      </c>
      <c r="T109" s="42">
        <f>IFERROR(VLOOKUP(A109,'[4]Re-order'!$A:$Q,17,0),"")</f>
        <v>0</v>
      </c>
      <c r="U109" s="42">
        <f>IFERROR(VLOOKUP(A109,'[4]MC Masterlist 2026-09-17'!$B:$M, 10, 0),0)</f>
        <v>15</v>
      </c>
      <c r="V109" s="42">
        <f>IFERROR(VLOOKUP(A109,'[4]MC Masterlist 2026-09-17'!$B:$M, 11, 0),0)</f>
        <v>15</v>
      </c>
      <c r="W109" s="42">
        <f t="shared" si="9"/>
        <v>30</v>
      </c>
      <c r="X109" s="42">
        <f t="shared" si="10"/>
        <v>29.666666666666668</v>
      </c>
      <c r="Y109" s="42">
        <f>IFERROR(IF(OR(C109="AREA I",C109="AREA V"),7,VLOOKUP(A109,'[4]MC Masterlist 2026-09-17'!$B:$M, 12, 0)),0)</f>
        <v>30</v>
      </c>
      <c r="Z109" s="42">
        <f t="shared" si="11"/>
        <v>0.33333333333333331</v>
      </c>
      <c r="AA109" s="42">
        <f t="shared" si="12"/>
        <v>0.66666666666666663</v>
      </c>
      <c r="AB109" s="42">
        <f t="shared" si="13"/>
        <v>0.65925925925925921</v>
      </c>
      <c r="AC109" s="42">
        <f t="shared" si="14"/>
        <v>0.66666666666666663</v>
      </c>
      <c r="AD109" s="40" t="str">
        <f t="shared" si="15"/>
        <v>Reorder</v>
      </c>
      <c r="AE109" s="40">
        <f>IFERROR(VLOOKUP(A109,'[4]Re-order'!$A:$AA,27,0),"")</f>
        <v>0</v>
      </c>
      <c r="AF109" s="42">
        <f t="shared" si="16"/>
        <v>-0.33333333333333337</v>
      </c>
      <c r="AG109" s="42" t="e">
        <f>SUMIFS('[4]Raw Inventory'!D:D,'[4]Raw Inventory'!C:C,"GREATWALL",'[4]Raw Inventory'!B:B,A109)</f>
        <v>#VALUE!</v>
      </c>
      <c r="AH109" s="42" t="e">
        <f>SUMIFS('[4]Raw Inventory'!D:D,'[4]Raw Inventory'!C:C,"DUARTE",'[4]Raw Inventory'!B:B,A109)</f>
        <v>#VALUE!</v>
      </c>
      <c r="AI109" s="42"/>
      <c r="AJ109" s="42">
        <f t="shared" si="1"/>
        <v>45.000000000000007</v>
      </c>
      <c r="AK109" s="40" t="str">
        <f>IFERROR(IF((Q109+IF(AI109="",0,AI3))&lt;=0,"Stockout",IF(AJ109="","",IF(F109="Class A",IF(AJ109&lt;=7,"Critical",IF(AJ109&lt;=15,"Low",IF(AJ109&lt;=30,"Reorder",IF(AJ109&lt;=45,"Optimal","Overstock")))),IF(F109="Class B",IF(AJ109&lt;=10,"Critical",IF(AJ109&lt;=20,"Low",IF(AJ109&lt;=45,"Reorder",IF(AJ109&lt;=60,"Optimal","Overstock")))),IF(F109="Class C",IF(AJ109&lt;=15,"Critical",IF(AJ109&lt;=30,"Low",IF(AJ109&lt;=60,"Reorder",IF(AJ109&lt;=90,"Optimal","Overstock")))),""))))),"")</f>
        <v>Reorder</v>
      </c>
      <c r="AL109" s="42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</row>
    <row r="110" spans="1:48">
      <c r="A110" s="39" t="s">
        <v>20</v>
      </c>
      <c r="B110" s="39" t="s">
        <v>154</v>
      </c>
      <c r="C110" s="39" t="s">
        <v>152</v>
      </c>
      <c r="D110" s="40" t="s">
        <v>264</v>
      </c>
      <c r="E110" s="40">
        <v>18</v>
      </c>
      <c r="F110" s="40" t="s">
        <v>2</v>
      </c>
      <c r="G110" s="39" t="str">
        <f>IFERROR(VLOOKUP(A110,'[4]MC Masterlist 2026-09-17'!$B:$M, 3, 0),"")</f>
        <v>HONDA</v>
      </c>
      <c r="H110" s="41">
        <f>IFERROR(VLOOKUP(A110,'[4]MC Masterlist 2026-09-17'!$B:$M, 6, 0),"")</f>
        <v>69950</v>
      </c>
      <c r="I110" s="42">
        <v>1</v>
      </c>
      <c r="J110" s="42">
        <v>0</v>
      </c>
      <c r="K110" s="42">
        <v>1</v>
      </c>
      <c r="L110" s="42">
        <f t="shared" si="2"/>
        <v>2</v>
      </c>
      <c r="M110" s="42">
        <f t="shared" si="3"/>
        <v>0.66666666666666663</v>
      </c>
      <c r="N110" s="41">
        <f t="shared" si="4"/>
        <v>139900</v>
      </c>
      <c r="O110" s="41">
        <f t="shared" si="5"/>
        <v>46633.333333333328</v>
      </c>
      <c r="P110" s="42">
        <f t="shared" si="6"/>
        <v>2.222222222222222E-2</v>
      </c>
      <c r="Q110" s="42">
        <v>2</v>
      </c>
      <c r="R110" s="41">
        <f t="shared" si="7"/>
        <v>139900</v>
      </c>
      <c r="S110" s="42">
        <f t="shared" si="8"/>
        <v>90.000000000000014</v>
      </c>
      <c r="T110" s="42">
        <f>IFERROR(VLOOKUP(A110,'[4]Re-order'!$A:$Q,17,0),"")</f>
        <v>0</v>
      </c>
      <c r="U110" s="42">
        <f>IFERROR(VLOOKUP(A110,'[4]MC Masterlist 2026-09-17'!$B:$M, 10, 0),0)</f>
        <v>15</v>
      </c>
      <c r="V110" s="42">
        <f>IFERROR(VLOOKUP(A110,'[4]MC Masterlist 2026-09-17'!$B:$M, 11, 0),0)</f>
        <v>15</v>
      </c>
      <c r="W110" s="42">
        <f t="shared" si="9"/>
        <v>30</v>
      </c>
      <c r="X110" s="42">
        <f t="shared" si="10"/>
        <v>29.666666666666668</v>
      </c>
      <c r="Y110" s="42">
        <f>IFERROR(IF(OR(C110="AREA I",C110="AREA V"),7,VLOOKUP(A110,'[4]MC Masterlist 2026-09-17'!$B:$M, 12, 0)),0)</f>
        <v>30</v>
      </c>
      <c r="Z110" s="42">
        <f t="shared" si="11"/>
        <v>0.33333333333333331</v>
      </c>
      <c r="AA110" s="42">
        <f t="shared" si="12"/>
        <v>0.66666666666666663</v>
      </c>
      <c r="AB110" s="42">
        <f t="shared" si="13"/>
        <v>0.65925925925925921</v>
      </c>
      <c r="AC110" s="42">
        <f t="shared" si="14"/>
        <v>0.66666666666666663</v>
      </c>
      <c r="AD110" s="40" t="str">
        <f t="shared" si="15"/>
        <v>Overstock</v>
      </c>
      <c r="AE110" s="40">
        <f>IFERROR(VLOOKUP(A110,'[4]Re-order'!$A:$AA,27,0),"")</f>
        <v>0</v>
      </c>
      <c r="AF110" s="42">
        <f t="shared" si="16"/>
        <v>-1.3333333333333335</v>
      </c>
      <c r="AG110" s="42" t="e">
        <f>SUMIFS('[4]Raw Inventory'!D:D,'[4]Raw Inventory'!C:C,"GREATWALL",'[4]Raw Inventory'!B:B,A110)</f>
        <v>#VALUE!</v>
      </c>
      <c r="AH110" s="42" t="e">
        <f>SUMIFS('[4]Raw Inventory'!D:D,'[4]Raw Inventory'!C:C,"DUARTE",'[4]Raw Inventory'!B:B,A110)</f>
        <v>#VALUE!</v>
      </c>
      <c r="AI110" s="42"/>
      <c r="AJ110" s="42">
        <f t="shared" si="1"/>
        <v>90.000000000000014</v>
      </c>
      <c r="AK110" s="40" t="str">
        <f>IFERROR(IF((Q110+IF(AI110="",0,AI3))&lt;=0,"Stockout",IF(AJ110="","",IF(F110="Class A",IF(AJ110&lt;=7,"Critical",IF(AJ110&lt;=15,"Low",IF(AJ110&lt;=30,"Reorder",IF(AJ110&lt;=45,"Optimal","Overstock")))),IF(F110="Class B",IF(AJ110&lt;=10,"Critical",IF(AJ110&lt;=20,"Low",IF(AJ110&lt;=45,"Reorder",IF(AJ110&lt;=60,"Optimal","Overstock")))),IF(F110="Class C",IF(AJ110&lt;=15,"Critical",IF(AJ110&lt;=30,"Low",IF(AJ110&lt;=60,"Reorder",IF(AJ110&lt;=90,"Optimal","Overstock")))),""))))),"")</f>
        <v>Overstock</v>
      </c>
      <c r="AL110" s="42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</row>
    <row r="111" spans="1:48">
      <c r="A111" s="39" t="s">
        <v>33</v>
      </c>
      <c r="B111" s="39" t="s">
        <v>139</v>
      </c>
      <c r="C111" s="39" t="s">
        <v>137</v>
      </c>
      <c r="D111" s="40" t="s">
        <v>223</v>
      </c>
      <c r="E111" s="40">
        <v>12</v>
      </c>
      <c r="F111" s="40" t="s">
        <v>2</v>
      </c>
      <c r="G111" s="39" t="str">
        <f>IFERROR(VLOOKUP(A111,'[4]MC Masterlist 2026-09-17'!$B:$M, 3, 0),"")</f>
        <v>HONDA</v>
      </c>
      <c r="H111" s="41">
        <f>IFERROR(VLOOKUP(A111,'[4]MC Masterlist 2026-09-17'!$B:$M, 6, 0),"")</f>
        <v>251318</v>
      </c>
      <c r="I111" s="42">
        <v>2</v>
      </c>
      <c r="J111" s="42">
        <v>0</v>
      </c>
      <c r="K111" s="42">
        <v>1</v>
      </c>
      <c r="L111" s="42">
        <f t="shared" si="2"/>
        <v>3</v>
      </c>
      <c r="M111" s="42">
        <f t="shared" si="3"/>
        <v>1</v>
      </c>
      <c r="N111" s="41">
        <f t="shared" si="4"/>
        <v>753954</v>
      </c>
      <c r="O111" s="41">
        <f t="shared" si="5"/>
        <v>251318</v>
      </c>
      <c r="P111" s="42">
        <f t="shared" si="6"/>
        <v>3.3333333333333333E-2</v>
      </c>
      <c r="Q111" s="42">
        <v>0</v>
      </c>
      <c r="R111" s="41">
        <f t="shared" si="7"/>
        <v>0</v>
      </c>
      <c r="S111" s="42">
        <f t="shared" si="8"/>
        <v>0</v>
      </c>
      <c r="T111" s="42">
        <f>IFERROR(VLOOKUP(A111,'[4]Re-order'!$A:$Q,17,0),"")</f>
        <v>0</v>
      </c>
      <c r="U111" s="42">
        <f>IFERROR(VLOOKUP(A111,'[4]MC Masterlist 2026-09-17'!$B:$M, 10, 0),0)</f>
        <v>15</v>
      </c>
      <c r="V111" s="42">
        <f>IFERROR(VLOOKUP(A111,'[4]MC Masterlist 2026-09-17'!$B:$M, 11, 0),0)</f>
        <v>15</v>
      </c>
      <c r="W111" s="42">
        <f t="shared" si="9"/>
        <v>30</v>
      </c>
      <c r="X111" s="42">
        <f t="shared" si="10"/>
        <v>6.5</v>
      </c>
      <c r="Y111" s="42">
        <f>IFERROR(IF(OR(C111="AREA I",C111="AREA V"),7,VLOOKUP(A111,'[4]MC Masterlist 2026-09-17'!$B:$M, 12, 0)),0)</f>
        <v>7</v>
      </c>
      <c r="Z111" s="42">
        <f t="shared" si="11"/>
        <v>0.5</v>
      </c>
      <c r="AA111" s="42">
        <f t="shared" si="12"/>
        <v>1</v>
      </c>
      <c r="AB111" s="42">
        <f t="shared" si="13"/>
        <v>0.21666666666666667</v>
      </c>
      <c r="AC111" s="42">
        <f t="shared" si="14"/>
        <v>0.23333333333333334</v>
      </c>
      <c r="AD111" s="40" t="str">
        <f t="shared" si="15"/>
        <v>Stockout</v>
      </c>
      <c r="AE111" s="40">
        <f>IFERROR(VLOOKUP(A111,'[4]Re-order'!$A:$AA,27,0),"")</f>
        <v>0</v>
      </c>
      <c r="AF111" s="42">
        <f t="shared" si="16"/>
        <v>0.23333333333333334</v>
      </c>
      <c r="AG111" s="42" t="e">
        <f>SUMIFS('[4]Raw Inventory'!D:D,'[4]Raw Inventory'!C:C,"GREATWALL",'[4]Raw Inventory'!B:B,A111)</f>
        <v>#VALUE!</v>
      </c>
      <c r="AH111" s="42" t="e">
        <f>SUMIFS('[4]Raw Inventory'!D:D,'[4]Raw Inventory'!C:C,"DUARTE",'[4]Raw Inventory'!B:B,A111)</f>
        <v>#VALUE!</v>
      </c>
      <c r="AI111" s="42"/>
      <c r="AJ111" s="42">
        <f t="shared" si="1"/>
        <v>0</v>
      </c>
      <c r="AK111" s="40" t="str">
        <f>IFERROR(IF((Q111+IF(AI111="",0,AI3))&lt;=0,"Stockout",IF(AJ111="","",IF(F111="Class A",IF(AJ111&lt;=7,"Critical",IF(AJ111&lt;=15,"Low",IF(AJ111&lt;=30,"Reorder",IF(AJ111&lt;=45,"Optimal","Overstock")))),IF(F111="Class B",IF(AJ111&lt;=10,"Critical",IF(AJ111&lt;=20,"Low",IF(AJ111&lt;=45,"Reorder",IF(AJ111&lt;=60,"Optimal","Overstock")))),IF(F111="Class C",IF(AJ111&lt;=15,"Critical",IF(AJ111&lt;=30,"Low",IF(AJ111&lt;=60,"Reorder",IF(AJ111&lt;=90,"Optimal","Overstock")))),""))))),"")</f>
        <v>Stockout</v>
      </c>
      <c r="AL111" s="42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</row>
    <row r="112" spans="1:48">
      <c r="A112" s="39" t="s">
        <v>43</v>
      </c>
      <c r="B112" s="39" t="s">
        <v>131</v>
      </c>
      <c r="C112" s="39" t="s">
        <v>128</v>
      </c>
      <c r="D112" s="40" t="s">
        <v>234</v>
      </c>
      <c r="E112" s="40">
        <v>20</v>
      </c>
      <c r="F112" s="40" t="s">
        <v>3</v>
      </c>
      <c r="G112" s="39" t="str">
        <f>IFERROR(VLOOKUP(A112,'[4]MC Masterlist 2026-09-17'!$B:$M, 3, 0),"")</f>
        <v>YAMAHA</v>
      </c>
      <c r="H112" s="41">
        <f>IFERROR(VLOOKUP(A112,'[4]MC Masterlist 2026-09-17'!$B:$M, 6, 0),"")</f>
        <v>70587</v>
      </c>
      <c r="I112" s="42">
        <v>0</v>
      </c>
      <c r="J112" s="42">
        <v>1</v>
      </c>
      <c r="K112" s="42">
        <v>0</v>
      </c>
      <c r="L112" s="42">
        <f t="shared" si="2"/>
        <v>1</v>
      </c>
      <c r="M112" s="42">
        <f t="shared" si="3"/>
        <v>0.33333333333333331</v>
      </c>
      <c r="N112" s="41">
        <f t="shared" si="4"/>
        <v>70587</v>
      </c>
      <c r="O112" s="41">
        <f t="shared" si="5"/>
        <v>23529</v>
      </c>
      <c r="P112" s="42">
        <f t="shared" si="6"/>
        <v>1.111111111111111E-2</v>
      </c>
      <c r="Q112" s="42"/>
      <c r="R112" s="41">
        <f t="shared" si="7"/>
        <v>0</v>
      </c>
      <c r="S112" s="42">
        <f t="shared" si="8"/>
        <v>0</v>
      </c>
      <c r="T112" s="42">
        <f>IFERROR(VLOOKUP(A112,'[4]Re-order'!$A:$Q,17,0),"")</f>
        <v>0</v>
      </c>
      <c r="U112" s="42">
        <f>IFERROR(VLOOKUP(A112,'[4]MC Masterlist 2026-09-17'!$B:$M, 10, 0),0)</f>
        <v>15</v>
      </c>
      <c r="V112" s="42">
        <f>IFERROR(VLOOKUP(A112,'[4]MC Masterlist 2026-09-17'!$B:$M, 11, 0),0)</f>
        <v>15</v>
      </c>
      <c r="W112" s="42">
        <f t="shared" si="9"/>
        <v>30</v>
      </c>
      <c r="X112" s="42">
        <f t="shared" si="10"/>
        <v>29.833333333333332</v>
      </c>
      <c r="Y112" s="42">
        <f>IFERROR(IF(OR(C112="AREA I",C112="AREA V"),7,VLOOKUP(A112,'[4]MC Masterlist 2026-09-17'!$B:$M, 12, 0)),0)</f>
        <v>30</v>
      </c>
      <c r="Z112" s="42">
        <f t="shared" si="11"/>
        <v>0.16666666666666666</v>
      </c>
      <c r="AA112" s="42">
        <f t="shared" si="12"/>
        <v>0.33333333333333331</v>
      </c>
      <c r="AB112" s="42">
        <f t="shared" si="13"/>
        <v>0.33148148148148143</v>
      </c>
      <c r="AC112" s="42">
        <f t="shared" si="14"/>
        <v>0.33333333333333331</v>
      </c>
      <c r="AD112" s="40" t="str">
        <f t="shared" si="15"/>
        <v>Stockout</v>
      </c>
      <c r="AE112" s="40">
        <f>IFERROR(VLOOKUP(A112,'[4]Re-order'!$A:$AA,27,0),"")</f>
        <v>0</v>
      </c>
      <c r="AF112" s="42">
        <f t="shared" si="16"/>
        <v>0.33333333333333331</v>
      </c>
      <c r="AG112" s="42" t="e">
        <f>SUMIFS('[4]Raw Inventory'!D:D,'[4]Raw Inventory'!C:C,"GREATWALL",'[4]Raw Inventory'!B:B,A112)</f>
        <v>#VALUE!</v>
      </c>
      <c r="AH112" s="42" t="e">
        <f>SUMIFS('[4]Raw Inventory'!D:D,'[4]Raw Inventory'!C:C,"DUARTE",'[4]Raw Inventory'!B:B,A112)</f>
        <v>#VALUE!</v>
      </c>
      <c r="AI112" s="42"/>
      <c r="AJ112" s="42">
        <f t="shared" si="1"/>
        <v>0</v>
      </c>
      <c r="AK112" s="40" t="str">
        <f>IFERROR(IF((Q112+IF(AI112="",0,AI3))&lt;=0,"Stockout",IF(AJ112="","",IF(F112="Class A",IF(AJ112&lt;=7,"Critical",IF(AJ112&lt;=15,"Low",IF(AJ112&lt;=30,"Reorder",IF(AJ112&lt;=45,"Optimal","Overstock")))),IF(F112="Class B",IF(AJ112&lt;=10,"Critical",IF(AJ112&lt;=20,"Low",IF(AJ112&lt;=45,"Reorder",IF(AJ112&lt;=60,"Optimal","Overstock")))),IF(F112="Class C",IF(AJ112&lt;=15,"Critical",IF(AJ112&lt;=30,"Low",IF(AJ112&lt;=60,"Reorder",IF(AJ112&lt;=90,"Optimal","Overstock")))),""))))),"")</f>
        <v>Stockout</v>
      </c>
      <c r="AL112" s="42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</row>
    <row r="113" spans="1:48">
      <c r="A113" s="39" t="s">
        <v>23</v>
      </c>
      <c r="B113" s="39" t="s">
        <v>154</v>
      </c>
      <c r="C113" s="39" t="s">
        <v>152</v>
      </c>
      <c r="D113" s="40" t="s">
        <v>224</v>
      </c>
      <c r="E113" s="40">
        <v>3</v>
      </c>
      <c r="F113" s="40" t="s">
        <v>0</v>
      </c>
      <c r="G113" s="39" t="str">
        <f>IFERROR(VLOOKUP(A113,'[4]MC Masterlist 2026-09-17'!$B:$M, 3, 0),"")</f>
        <v>KAWASAKI</v>
      </c>
      <c r="H113" s="41">
        <f>IFERROR(VLOOKUP(A113,'[4]MC Masterlist 2026-09-17'!$B:$M, 6, 0),"")</f>
        <v>60656</v>
      </c>
      <c r="I113" s="42">
        <v>8</v>
      </c>
      <c r="J113" s="42">
        <v>3</v>
      </c>
      <c r="K113" s="42">
        <v>7</v>
      </c>
      <c r="L113" s="42">
        <f t="shared" si="2"/>
        <v>18</v>
      </c>
      <c r="M113" s="42">
        <f t="shared" si="3"/>
        <v>6</v>
      </c>
      <c r="N113" s="41">
        <f t="shared" si="4"/>
        <v>1091808</v>
      </c>
      <c r="O113" s="41">
        <f t="shared" si="5"/>
        <v>363936</v>
      </c>
      <c r="P113" s="42">
        <f t="shared" si="6"/>
        <v>0.2</v>
      </c>
      <c r="Q113" s="42">
        <v>19</v>
      </c>
      <c r="R113" s="41">
        <f t="shared" si="7"/>
        <v>1152464</v>
      </c>
      <c r="S113" s="42">
        <f t="shared" si="8"/>
        <v>95</v>
      </c>
      <c r="T113" s="42">
        <f>IFERROR(VLOOKUP(A113,'[4]Re-order'!$A:$Q,17,0),"")</f>
        <v>0</v>
      </c>
      <c r="U113" s="42">
        <f>IFERROR(VLOOKUP(A113,'[4]MC Masterlist 2026-09-17'!$B:$M, 10, 0),0)</f>
        <v>15</v>
      </c>
      <c r="V113" s="42">
        <f>IFERROR(VLOOKUP(A113,'[4]MC Masterlist 2026-09-17'!$B:$M, 11, 0),0)</f>
        <v>15</v>
      </c>
      <c r="W113" s="42">
        <f t="shared" si="9"/>
        <v>30</v>
      </c>
      <c r="X113" s="42">
        <f t="shared" si="10"/>
        <v>27</v>
      </c>
      <c r="Y113" s="42">
        <f>IFERROR(IF(OR(C113="AREA I",C113="AREA V"),7,VLOOKUP(A113,'[4]MC Masterlist 2026-09-17'!$B:$M, 12, 0)),0)</f>
        <v>30</v>
      </c>
      <c r="Z113" s="42">
        <f t="shared" si="11"/>
        <v>3</v>
      </c>
      <c r="AA113" s="42">
        <f t="shared" si="12"/>
        <v>6</v>
      </c>
      <c r="AB113" s="42">
        <f t="shared" si="13"/>
        <v>5.4</v>
      </c>
      <c r="AC113" s="42">
        <f t="shared" si="14"/>
        <v>6</v>
      </c>
      <c r="AD113" s="40" t="str">
        <f t="shared" si="15"/>
        <v>Overstock</v>
      </c>
      <c r="AE113" s="40">
        <f>IFERROR(VLOOKUP(A113,'[4]Re-order'!$A:$AA,27,0),"")</f>
        <v>0</v>
      </c>
      <c r="AF113" s="42">
        <f t="shared" si="16"/>
        <v>-13</v>
      </c>
      <c r="AG113" s="42" t="e">
        <f>SUMIFS('[4]Raw Inventory'!D:D,'[4]Raw Inventory'!C:C,"GREATWALL",'[4]Raw Inventory'!B:B,A113)</f>
        <v>#VALUE!</v>
      </c>
      <c r="AH113" s="42" t="e">
        <f>SUMIFS('[4]Raw Inventory'!D:D,'[4]Raw Inventory'!C:C,"DUARTE",'[4]Raw Inventory'!B:B,A113)</f>
        <v>#VALUE!</v>
      </c>
      <c r="AI113" s="42"/>
      <c r="AJ113" s="42">
        <f t="shared" si="1"/>
        <v>95</v>
      </c>
      <c r="AK113" s="40" t="str">
        <f>IFERROR(IF((Q113+IF(AI113="",0,AI3))&lt;=0,"Stockout",IF(AJ113="","",IF(F113="Class A",IF(AJ113&lt;=7,"Critical",IF(AJ113&lt;=15,"Low",IF(AJ113&lt;=30,"Reorder",IF(AJ113&lt;=45,"Optimal","Overstock")))),IF(F113="Class B",IF(AJ113&lt;=10,"Critical",IF(AJ113&lt;=20,"Low",IF(AJ113&lt;=45,"Reorder",IF(AJ113&lt;=60,"Optimal","Overstock")))),IF(F113="Class C",IF(AJ113&lt;=15,"Critical",IF(AJ113&lt;=30,"Low",IF(AJ113&lt;=60,"Reorder",IF(AJ113&lt;=90,"Optimal","Overstock")))),""))))),"")</f>
        <v>Overstock</v>
      </c>
      <c r="AL113" s="42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</row>
    <row r="114" spans="1:48">
      <c r="A114" s="39" t="s">
        <v>40</v>
      </c>
      <c r="B114" s="39" t="s">
        <v>5</v>
      </c>
      <c r="C114" s="39" t="s">
        <v>118</v>
      </c>
      <c r="D114" s="40" t="s">
        <v>255</v>
      </c>
      <c r="E114" s="40">
        <v>20</v>
      </c>
      <c r="F114" s="40" t="s">
        <v>3</v>
      </c>
      <c r="G114" s="39" t="str">
        <f>IFERROR(VLOOKUP(A114,'[4]MC Masterlist 2026-09-17'!$B:$M, 3, 0),"")</f>
        <v>HONDA</v>
      </c>
      <c r="H114" s="41">
        <f>IFERROR(VLOOKUP(A114,'[4]MC Masterlist 2026-09-17'!$B:$M, 6, 0),"")</f>
        <v>56426</v>
      </c>
      <c r="I114" s="42">
        <v>0</v>
      </c>
      <c r="J114" s="42">
        <v>1</v>
      </c>
      <c r="K114" s="42">
        <v>0</v>
      </c>
      <c r="L114" s="42">
        <f t="shared" si="2"/>
        <v>1</v>
      </c>
      <c r="M114" s="42">
        <f t="shared" si="3"/>
        <v>0.33333333333333331</v>
      </c>
      <c r="N114" s="41">
        <f t="shared" si="4"/>
        <v>56426</v>
      </c>
      <c r="O114" s="41">
        <f t="shared" si="5"/>
        <v>18808.666666666664</v>
      </c>
      <c r="P114" s="42">
        <f t="shared" si="6"/>
        <v>1.111111111111111E-2</v>
      </c>
      <c r="Q114" s="42">
        <v>1</v>
      </c>
      <c r="R114" s="41">
        <f t="shared" si="7"/>
        <v>56426</v>
      </c>
      <c r="S114" s="42">
        <f t="shared" si="8"/>
        <v>90.000000000000014</v>
      </c>
      <c r="T114" s="42">
        <f>IFERROR(VLOOKUP(A114,'[4]Re-order'!$A:$Q,17,0),"")</f>
        <v>0</v>
      </c>
      <c r="U114" s="42">
        <f>IFERROR(VLOOKUP(A114,'[4]MC Masterlist 2026-09-17'!$B:$M, 10, 0),0)</f>
        <v>15</v>
      </c>
      <c r="V114" s="42">
        <f>IFERROR(VLOOKUP(A114,'[4]MC Masterlist 2026-09-17'!$B:$M, 11, 0),0)</f>
        <v>15</v>
      </c>
      <c r="W114" s="42">
        <f t="shared" si="9"/>
        <v>30</v>
      </c>
      <c r="X114" s="42">
        <f t="shared" si="10"/>
        <v>29.833333333333332</v>
      </c>
      <c r="Y114" s="42">
        <f>IFERROR(IF(OR(C114="AREA I",C114="AREA V"),7,VLOOKUP(A114,'[4]MC Masterlist 2026-09-17'!$B:$M, 12, 0)),0)</f>
        <v>30</v>
      </c>
      <c r="Z114" s="42">
        <f t="shared" si="11"/>
        <v>0.16666666666666666</v>
      </c>
      <c r="AA114" s="42">
        <f t="shared" si="12"/>
        <v>0.33333333333333331</v>
      </c>
      <c r="AB114" s="42">
        <f t="shared" si="13"/>
        <v>0.33148148148148143</v>
      </c>
      <c r="AC114" s="42">
        <f t="shared" si="14"/>
        <v>0.33333333333333331</v>
      </c>
      <c r="AD114" s="40" t="str">
        <f t="shared" si="15"/>
        <v>Optimal</v>
      </c>
      <c r="AE114" s="40">
        <f>IFERROR(VLOOKUP(A114,'[4]Re-order'!$A:$AA,27,0),"")</f>
        <v>0</v>
      </c>
      <c r="AF114" s="42">
        <f t="shared" si="16"/>
        <v>-0.66666666666666674</v>
      </c>
      <c r="AG114" s="42" t="e">
        <f>SUMIFS('[4]Raw Inventory'!D:D,'[4]Raw Inventory'!C:C,"GREATWALL",'[4]Raw Inventory'!B:B,A114)</f>
        <v>#VALUE!</v>
      </c>
      <c r="AH114" s="42" t="e">
        <f>SUMIFS('[4]Raw Inventory'!D:D,'[4]Raw Inventory'!C:C,"DUARTE",'[4]Raw Inventory'!B:B,A114)</f>
        <v>#VALUE!</v>
      </c>
      <c r="AI114" s="42"/>
      <c r="AJ114" s="42">
        <f t="shared" si="1"/>
        <v>90.000000000000014</v>
      </c>
      <c r="AK114" s="40" t="str">
        <f>IFERROR(IF((Q114+IF(AI114="",0,AI3))&lt;=0,"Stockout",IF(AJ114="","",IF(F114="Class A",IF(AJ114&lt;=7,"Critical",IF(AJ114&lt;=15,"Low",IF(AJ114&lt;=30,"Reorder",IF(AJ114&lt;=45,"Optimal","Overstock")))),IF(F114="Class B",IF(AJ114&lt;=10,"Critical",IF(AJ114&lt;=20,"Low",IF(AJ114&lt;=45,"Reorder",IF(AJ114&lt;=60,"Optimal","Overstock")))),IF(F114="Class C",IF(AJ114&lt;=15,"Critical",IF(AJ114&lt;=30,"Low",IF(AJ114&lt;=60,"Reorder",IF(AJ114&lt;=90,"Optimal","Overstock")))),""))))),"")</f>
        <v>Optimal</v>
      </c>
      <c r="AL114" s="42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</row>
    <row r="115" spans="1:48">
      <c r="A115" s="39" t="s">
        <v>25</v>
      </c>
      <c r="B115" s="39" t="s">
        <v>145</v>
      </c>
      <c r="C115" s="39" t="s">
        <v>137</v>
      </c>
      <c r="D115" s="40" t="s">
        <v>222</v>
      </c>
      <c r="E115" s="40">
        <v>21</v>
      </c>
      <c r="F115" s="40" t="s">
        <v>3</v>
      </c>
      <c r="G115" s="39" t="str">
        <f>IFERROR(VLOOKUP(A115,'[4]MC Masterlist 2026-09-17'!$B:$M, 3, 0),"")</f>
        <v>YAMAHA</v>
      </c>
      <c r="H115" s="41">
        <f>IFERROR(VLOOKUP(A115,'[4]MC Masterlist 2026-09-17'!$B:$M, 6, 0),"")</f>
        <v>124527</v>
      </c>
      <c r="I115" s="42">
        <v>0</v>
      </c>
      <c r="J115" s="42">
        <v>1</v>
      </c>
      <c r="K115" s="42">
        <v>0</v>
      </c>
      <c r="L115" s="42">
        <f t="shared" si="2"/>
        <v>1</v>
      </c>
      <c r="M115" s="42">
        <f t="shared" si="3"/>
        <v>0.33333333333333331</v>
      </c>
      <c r="N115" s="41">
        <f t="shared" si="4"/>
        <v>124527</v>
      </c>
      <c r="O115" s="41">
        <f t="shared" si="5"/>
        <v>41509</v>
      </c>
      <c r="P115" s="42">
        <f t="shared" si="6"/>
        <v>1.111111111111111E-2</v>
      </c>
      <c r="Q115" s="42"/>
      <c r="R115" s="41">
        <f t="shared" si="7"/>
        <v>0</v>
      </c>
      <c r="S115" s="42">
        <f t="shared" si="8"/>
        <v>0</v>
      </c>
      <c r="T115" s="42">
        <f>IFERROR(VLOOKUP(A115,'[4]Re-order'!$A:$Q,17,0),"")</f>
        <v>0</v>
      </c>
      <c r="U115" s="42">
        <f>IFERROR(VLOOKUP(A115,'[4]MC Masterlist 2026-09-17'!$B:$M, 10, 0),0)</f>
        <v>15</v>
      </c>
      <c r="V115" s="42">
        <f>IFERROR(VLOOKUP(A115,'[4]MC Masterlist 2026-09-17'!$B:$M, 11, 0),0)</f>
        <v>15</v>
      </c>
      <c r="W115" s="42">
        <f t="shared" si="9"/>
        <v>30</v>
      </c>
      <c r="X115" s="42">
        <f t="shared" si="10"/>
        <v>6.833333333333333</v>
      </c>
      <c r="Y115" s="42">
        <f>IFERROR(IF(OR(C115="AREA I",C115="AREA V"),7,VLOOKUP(A115,'[4]MC Masterlist 2026-09-17'!$B:$M, 12, 0)),0)</f>
        <v>7</v>
      </c>
      <c r="Z115" s="42">
        <f t="shared" si="11"/>
        <v>0.16666666666666666</v>
      </c>
      <c r="AA115" s="42">
        <f t="shared" si="12"/>
        <v>0.33333333333333331</v>
      </c>
      <c r="AB115" s="42">
        <f t="shared" si="13"/>
        <v>7.5925925925925911E-2</v>
      </c>
      <c r="AC115" s="42">
        <f t="shared" si="14"/>
        <v>7.7777777777777765E-2</v>
      </c>
      <c r="AD115" s="40" t="str">
        <f t="shared" si="15"/>
        <v>Stockout</v>
      </c>
      <c r="AE115" s="40">
        <f>IFERROR(VLOOKUP(A115,'[4]Re-order'!$A:$AA,27,0),"")</f>
        <v>0</v>
      </c>
      <c r="AF115" s="42">
        <f t="shared" si="16"/>
        <v>7.7777777777777765E-2</v>
      </c>
      <c r="AG115" s="42" t="e">
        <f>SUMIFS('[4]Raw Inventory'!D:D,'[4]Raw Inventory'!C:C,"GREATWALL",'[4]Raw Inventory'!B:B,A115)</f>
        <v>#VALUE!</v>
      </c>
      <c r="AH115" s="42" t="e">
        <f>SUMIFS('[4]Raw Inventory'!D:D,'[4]Raw Inventory'!C:C,"DUARTE",'[4]Raw Inventory'!B:B,A115)</f>
        <v>#VALUE!</v>
      </c>
      <c r="AI115" s="42"/>
      <c r="AJ115" s="42">
        <f t="shared" si="1"/>
        <v>0</v>
      </c>
      <c r="AK115" s="40" t="str">
        <f>IFERROR(IF((Q115+IF(AI115="",0,AI3))&lt;=0,"Stockout",IF(AJ115="","",IF(F115="Class A",IF(AJ115&lt;=7,"Critical",IF(AJ115&lt;=15,"Low",IF(AJ115&lt;=30,"Reorder",IF(AJ115&lt;=45,"Optimal","Overstock")))),IF(F115="Class B",IF(AJ115&lt;=10,"Critical",IF(AJ115&lt;=20,"Low",IF(AJ115&lt;=45,"Reorder",IF(AJ115&lt;=60,"Optimal","Overstock")))),IF(F115="Class C",IF(AJ115&lt;=15,"Critical",IF(AJ115&lt;=30,"Low",IF(AJ115&lt;=60,"Reorder",IF(AJ115&lt;=90,"Optimal","Overstock")))),""))))),"")</f>
        <v>Stockout</v>
      </c>
      <c r="AL115" s="42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</row>
    <row r="116" spans="1:48">
      <c r="A116" s="39" t="s">
        <v>43</v>
      </c>
      <c r="B116" s="39" t="s">
        <v>132</v>
      </c>
      <c r="C116" s="39" t="s">
        <v>128</v>
      </c>
      <c r="D116" s="40" t="s">
        <v>264</v>
      </c>
      <c r="E116" s="40">
        <v>19</v>
      </c>
      <c r="F116" s="40" t="s">
        <v>2</v>
      </c>
      <c r="G116" s="39" t="str">
        <f>IFERROR(VLOOKUP(A116,'[4]MC Masterlist 2026-09-17'!$B:$M, 3, 0),"")</f>
        <v>YAMAHA</v>
      </c>
      <c r="H116" s="41">
        <f>IFERROR(VLOOKUP(A116,'[4]MC Masterlist 2026-09-17'!$B:$M, 6, 0),"")</f>
        <v>70587</v>
      </c>
      <c r="I116" s="42">
        <v>2</v>
      </c>
      <c r="J116" s="42">
        <v>1</v>
      </c>
      <c r="K116" s="42">
        <v>0</v>
      </c>
      <c r="L116" s="42">
        <f t="shared" si="2"/>
        <v>3</v>
      </c>
      <c r="M116" s="42">
        <f t="shared" si="3"/>
        <v>1</v>
      </c>
      <c r="N116" s="41">
        <f t="shared" si="4"/>
        <v>211761</v>
      </c>
      <c r="O116" s="41">
        <f t="shared" si="5"/>
        <v>70587</v>
      </c>
      <c r="P116" s="42">
        <f t="shared" si="6"/>
        <v>3.3333333333333333E-2</v>
      </c>
      <c r="Q116" s="42"/>
      <c r="R116" s="41">
        <f t="shared" si="7"/>
        <v>0</v>
      </c>
      <c r="S116" s="42">
        <f t="shared" si="8"/>
        <v>0</v>
      </c>
      <c r="T116" s="42">
        <f>IFERROR(VLOOKUP(A116,'[4]Re-order'!$A:$Q,17,0),"")</f>
        <v>0</v>
      </c>
      <c r="U116" s="42">
        <f>IFERROR(VLOOKUP(A116,'[4]MC Masterlist 2026-09-17'!$B:$M, 10, 0),0)</f>
        <v>15</v>
      </c>
      <c r="V116" s="42">
        <f>IFERROR(VLOOKUP(A116,'[4]MC Masterlist 2026-09-17'!$B:$M, 11, 0),0)</f>
        <v>15</v>
      </c>
      <c r="W116" s="42">
        <f t="shared" si="9"/>
        <v>30</v>
      </c>
      <c r="X116" s="42">
        <f t="shared" si="10"/>
        <v>29.5</v>
      </c>
      <c r="Y116" s="42">
        <f>IFERROR(IF(OR(C116="AREA I",C116="AREA V"),7,VLOOKUP(A116,'[4]MC Masterlist 2026-09-17'!$B:$M, 12, 0)),0)</f>
        <v>30</v>
      </c>
      <c r="Z116" s="42">
        <f t="shared" si="11"/>
        <v>0.5</v>
      </c>
      <c r="AA116" s="42">
        <f t="shared" si="12"/>
        <v>1</v>
      </c>
      <c r="AB116" s="42">
        <f t="shared" si="13"/>
        <v>0.98333333333333328</v>
      </c>
      <c r="AC116" s="42">
        <f t="shared" si="14"/>
        <v>1</v>
      </c>
      <c r="AD116" s="40" t="str">
        <f t="shared" si="15"/>
        <v>Stockout</v>
      </c>
      <c r="AE116" s="40">
        <f>IFERROR(VLOOKUP(A116,'[4]Re-order'!$A:$AA,27,0),"")</f>
        <v>0</v>
      </c>
      <c r="AF116" s="42">
        <f t="shared" si="16"/>
        <v>1</v>
      </c>
      <c r="AG116" s="42" t="e">
        <f>SUMIFS('[4]Raw Inventory'!D:D,'[4]Raw Inventory'!C:C,"GREATWALL",'[4]Raw Inventory'!B:B,A116)</f>
        <v>#VALUE!</v>
      </c>
      <c r="AH116" s="42" t="e">
        <f>SUMIFS('[4]Raw Inventory'!D:D,'[4]Raw Inventory'!C:C,"DUARTE",'[4]Raw Inventory'!B:B,A116)</f>
        <v>#VALUE!</v>
      </c>
      <c r="AI116" s="42"/>
      <c r="AJ116" s="42">
        <f t="shared" si="1"/>
        <v>0</v>
      </c>
      <c r="AK116" s="40" t="str">
        <f>IFERROR(IF((Q116+IF(AI116="",0,AI3))&lt;=0,"Stockout",IF(AJ116="","",IF(F116="Class A",IF(AJ116&lt;=7,"Critical",IF(AJ116&lt;=15,"Low",IF(AJ116&lt;=30,"Reorder",IF(AJ116&lt;=45,"Optimal","Overstock")))),IF(F116="Class B",IF(AJ116&lt;=10,"Critical",IF(AJ116&lt;=20,"Low",IF(AJ116&lt;=45,"Reorder",IF(AJ116&lt;=60,"Optimal","Overstock")))),IF(F116="Class C",IF(AJ116&lt;=15,"Critical",IF(AJ116&lt;=30,"Low",IF(AJ116&lt;=60,"Reorder",IF(AJ116&lt;=90,"Optimal","Overstock")))),""))))),"")</f>
        <v>Stockout</v>
      </c>
      <c r="AL116" s="42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</row>
    <row r="117" spans="1:48">
      <c r="A117" s="39" t="s">
        <v>62</v>
      </c>
      <c r="B117" s="39" t="s">
        <v>5</v>
      </c>
      <c r="C117" s="39" t="s">
        <v>118</v>
      </c>
      <c r="D117" s="40" t="s">
        <v>230</v>
      </c>
      <c r="E117" s="40">
        <v>22</v>
      </c>
      <c r="F117" s="40" t="s">
        <v>3</v>
      </c>
      <c r="G117" s="39" t="str">
        <f>IFERROR(VLOOKUP(A117,'[4]MC Masterlist 2026-09-17'!$B:$M, 3, 0),"")</f>
        <v>HONDA</v>
      </c>
      <c r="H117" s="41">
        <f>IFERROR(VLOOKUP(A117,'[4]MC Masterlist 2026-09-17'!$B:$M, 6, 0),"")</f>
        <v>123310</v>
      </c>
      <c r="I117" s="42">
        <v>0</v>
      </c>
      <c r="J117" s="42">
        <v>0</v>
      </c>
      <c r="K117" s="42">
        <v>0</v>
      </c>
      <c r="L117" s="42">
        <f t="shared" si="2"/>
        <v>0</v>
      </c>
      <c r="M117" s="42">
        <f t="shared" si="3"/>
        <v>0</v>
      </c>
      <c r="N117" s="41">
        <f t="shared" si="4"/>
        <v>0</v>
      </c>
      <c r="O117" s="41">
        <f t="shared" si="5"/>
        <v>0</v>
      </c>
      <c r="P117" s="42">
        <f t="shared" si="6"/>
        <v>0</v>
      </c>
      <c r="Q117" s="42">
        <v>1</v>
      </c>
      <c r="R117" s="41">
        <f t="shared" si="7"/>
        <v>123310</v>
      </c>
      <c r="S117" s="42">
        <f t="shared" si="8"/>
        <v>0</v>
      </c>
      <c r="T117" s="42">
        <f>IFERROR(VLOOKUP(A117,'[4]Re-order'!$A:$Q,17,0),"")</f>
        <v>0</v>
      </c>
      <c r="U117" s="42">
        <f>IFERROR(VLOOKUP(A117,'[4]MC Masterlist 2026-09-17'!$B:$M, 10, 0),0)</f>
        <v>15</v>
      </c>
      <c r="V117" s="42">
        <f>IFERROR(VLOOKUP(A117,'[4]MC Masterlist 2026-09-17'!$B:$M, 11, 0),0)</f>
        <v>15</v>
      </c>
      <c r="W117" s="42">
        <f t="shared" si="9"/>
        <v>30</v>
      </c>
      <c r="X117" s="42">
        <f t="shared" si="10"/>
        <v>30</v>
      </c>
      <c r="Y117" s="42">
        <f>IFERROR(IF(OR(C117="AREA I",C117="AREA V"),7,VLOOKUP(A117,'[4]MC Masterlist 2026-09-17'!$B:$M, 12, 0)),0)</f>
        <v>30</v>
      </c>
      <c r="Z117" s="42">
        <f t="shared" si="11"/>
        <v>0</v>
      </c>
      <c r="AA117" s="42">
        <f t="shared" si="12"/>
        <v>0</v>
      </c>
      <c r="AB117" s="42">
        <f t="shared" si="13"/>
        <v>0</v>
      </c>
      <c r="AC117" s="42">
        <f t="shared" si="14"/>
        <v>0</v>
      </c>
      <c r="AD117" s="40" t="str">
        <f t="shared" si="15"/>
        <v>Critical</v>
      </c>
      <c r="AE117" s="40">
        <f>IFERROR(VLOOKUP(A117,'[4]Re-order'!$A:$AA,27,0),"")</f>
        <v>0</v>
      </c>
      <c r="AF117" s="42">
        <f t="shared" si="16"/>
        <v>-1</v>
      </c>
      <c r="AG117" s="42" t="e">
        <f>SUMIFS('[4]Raw Inventory'!D:D,'[4]Raw Inventory'!C:C,"GREATWALL",'[4]Raw Inventory'!B:B,A117)</f>
        <v>#VALUE!</v>
      </c>
      <c r="AH117" s="42" t="e">
        <f>SUMIFS('[4]Raw Inventory'!D:D,'[4]Raw Inventory'!C:C,"DUARTE",'[4]Raw Inventory'!B:B,A117)</f>
        <v>#VALUE!</v>
      </c>
      <c r="AI117" s="42"/>
      <c r="AJ117" s="42">
        <f t="shared" si="1"/>
        <v>0</v>
      </c>
      <c r="AK117" s="40" t="str">
        <f>IFERROR(IF((Q117+IF(AI117="",0,AI3))&lt;=0,"Stockout",IF(AJ117="","",IF(F117="Class A",IF(AJ117&lt;=7,"Critical",IF(AJ117&lt;=15,"Low",IF(AJ117&lt;=30,"Reorder",IF(AJ117&lt;=45,"Optimal","Overstock")))),IF(F117="Class B",IF(AJ117&lt;=10,"Critical",IF(AJ117&lt;=20,"Low",IF(AJ117&lt;=45,"Reorder",IF(AJ117&lt;=60,"Optimal","Overstock")))),IF(F117="Class C",IF(AJ117&lt;=15,"Critical",IF(AJ117&lt;=30,"Low",IF(AJ117&lt;=60,"Reorder",IF(AJ117&lt;=90,"Optimal","Overstock")))),""))))),"")</f>
        <v>Critical</v>
      </c>
      <c r="AL117" s="42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</row>
    <row r="118" spans="1:48">
      <c r="A118" s="39" t="s">
        <v>26</v>
      </c>
      <c r="B118" s="39" t="s">
        <v>21</v>
      </c>
      <c r="C118" s="39" t="s">
        <v>1</v>
      </c>
      <c r="D118" s="40" t="s">
        <v>237</v>
      </c>
      <c r="E118" s="40">
        <v>2</v>
      </c>
      <c r="F118" s="40" t="s">
        <v>0</v>
      </c>
      <c r="G118" s="39" t="str">
        <f>IFERROR(VLOOKUP(A118,'[4]MC Masterlist 2026-09-17'!$B:$M, 3, 0),"")</f>
        <v>SUZUKI</v>
      </c>
      <c r="H118" s="41">
        <f>IFERROR(VLOOKUP(A118,'[4]MC Masterlist 2026-09-17'!$B:$M, 6, 0),"")</f>
        <v>123700</v>
      </c>
      <c r="I118" s="42">
        <v>4</v>
      </c>
      <c r="J118" s="42">
        <v>5</v>
      </c>
      <c r="K118" s="42">
        <v>2</v>
      </c>
      <c r="L118" s="42">
        <f t="shared" si="2"/>
        <v>11</v>
      </c>
      <c r="M118" s="42">
        <f t="shared" si="3"/>
        <v>3.6666666666666665</v>
      </c>
      <c r="N118" s="41">
        <f t="shared" si="4"/>
        <v>1360700</v>
      </c>
      <c r="O118" s="41">
        <f t="shared" si="5"/>
        <v>453566.66666666663</v>
      </c>
      <c r="P118" s="42">
        <f t="shared" si="6"/>
        <v>0.12222222222222222</v>
      </c>
      <c r="Q118" s="42">
        <v>1</v>
      </c>
      <c r="R118" s="41">
        <f t="shared" si="7"/>
        <v>123700</v>
      </c>
      <c r="S118" s="42">
        <f t="shared" si="8"/>
        <v>8.1818181818181834</v>
      </c>
      <c r="T118" s="42">
        <f>IFERROR(VLOOKUP(A118,'[4]Re-order'!$A:$Q,17,0),"")</f>
        <v>0</v>
      </c>
      <c r="U118" s="42">
        <f>IFERROR(VLOOKUP(A118,'[4]MC Masterlist 2026-09-17'!$B:$M, 10, 0),0)</f>
        <v>15</v>
      </c>
      <c r="V118" s="42">
        <f>IFERROR(VLOOKUP(A118,'[4]MC Masterlist 2026-09-17'!$B:$M, 11, 0),0)</f>
        <v>15</v>
      </c>
      <c r="W118" s="42">
        <f t="shared" si="9"/>
        <v>30</v>
      </c>
      <c r="X118" s="42">
        <f t="shared" si="10"/>
        <v>5.166666666666667</v>
      </c>
      <c r="Y118" s="42">
        <f>IFERROR(IF(OR(C118="AREA I",C118="AREA V"),7,VLOOKUP(A118,'[4]MC Masterlist 2026-09-17'!$B:$M, 12, 0)),0)</f>
        <v>7</v>
      </c>
      <c r="Z118" s="42">
        <f t="shared" si="11"/>
        <v>1.8333333333333333</v>
      </c>
      <c r="AA118" s="42">
        <f t="shared" si="12"/>
        <v>3.6666666666666665</v>
      </c>
      <c r="AB118" s="42">
        <f t="shared" si="13"/>
        <v>0.63148148148148153</v>
      </c>
      <c r="AC118" s="42">
        <f t="shared" si="14"/>
        <v>0.85555555555555551</v>
      </c>
      <c r="AD118" s="40" t="str">
        <f t="shared" si="15"/>
        <v>Low</v>
      </c>
      <c r="AE118" s="40">
        <f>IFERROR(VLOOKUP(A118,'[4]Re-order'!$A:$AA,27,0),"")</f>
        <v>0</v>
      </c>
      <c r="AF118" s="42">
        <f t="shared" si="16"/>
        <v>-0.14444444444444449</v>
      </c>
      <c r="AG118" s="42" t="e">
        <f>SUMIFS('[4]Raw Inventory'!D:D,'[4]Raw Inventory'!C:C,"GREATWALL",'[4]Raw Inventory'!B:B,A118)</f>
        <v>#VALUE!</v>
      </c>
      <c r="AH118" s="42" t="e">
        <f>SUMIFS('[4]Raw Inventory'!D:D,'[4]Raw Inventory'!C:C,"DUARTE",'[4]Raw Inventory'!B:B,A118)</f>
        <v>#VALUE!</v>
      </c>
      <c r="AI118" s="42"/>
      <c r="AJ118" s="42">
        <f t="shared" si="1"/>
        <v>8.1818181818181817</v>
      </c>
      <c r="AK118" s="40" t="str">
        <f>IFERROR(IF((Q118+IF(AI118="",0,AI3))&lt;=0,"Stockout",IF(AJ118="","",IF(F118="Class A",IF(AJ118&lt;=7,"Critical",IF(AJ118&lt;=15,"Low",IF(AJ118&lt;=30,"Reorder",IF(AJ118&lt;=45,"Optimal","Overstock")))),IF(F118="Class B",IF(AJ118&lt;=10,"Critical",IF(AJ118&lt;=20,"Low",IF(AJ118&lt;=45,"Reorder",IF(AJ118&lt;=60,"Optimal","Overstock")))),IF(F118="Class C",IF(AJ118&lt;=15,"Critical",IF(AJ118&lt;=30,"Low",IF(AJ118&lt;=60,"Reorder",IF(AJ118&lt;=90,"Optimal","Overstock")))),""))))),"")</f>
        <v>Low</v>
      </c>
      <c r="AL118" s="42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</row>
    <row r="119" spans="1:48">
      <c r="A119" s="39" t="s">
        <v>12</v>
      </c>
      <c r="B119" s="39" t="s">
        <v>91</v>
      </c>
      <c r="C119" s="39" t="s">
        <v>90</v>
      </c>
      <c r="D119" s="40" t="s">
        <v>226</v>
      </c>
      <c r="E119" s="40">
        <v>1</v>
      </c>
      <c r="F119" s="40" t="s">
        <v>0</v>
      </c>
      <c r="G119" s="39" t="str">
        <f>IFERROR(VLOOKUP(A119,'[4]MC Masterlist 2026-09-17'!$B:$M, 3, 0),"")</f>
        <v>HONDA</v>
      </c>
      <c r="H119" s="41">
        <f>IFERROR(VLOOKUP(A119,'[4]MC Masterlist 2026-09-17'!$B:$M, 6, 0),"")</f>
        <v>158270</v>
      </c>
      <c r="I119" s="42">
        <v>1</v>
      </c>
      <c r="J119" s="42">
        <v>3</v>
      </c>
      <c r="K119" s="42">
        <v>2</v>
      </c>
      <c r="L119" s="42">
        <f t="shared" si="2"/>
        <v>6</v>
      </c>
      <c r="M119" s="42">
        <f t="shared" si="3"/>
        <v>2</v>
      </c>
      <c r="N119" s="41">
        <f t="shared" si="4"/>
        <v>949620</v>
      </c>
      <c r="O119" s="41">
        <f t="shared" si="5"/>
        <v>316540</v>
      </c>
      <c r="P119" s="42">
        <f t="shared" si="6"/>
        <v>6.6666666666666666E-2</v>
      </c>
      <c r="Q119" s="42">
        <v>2</v>
      </c>
      <c r="R119" s="41">
        <f t="shared" si="7"/>
        <v>316540</v>
      </c>
      <c r="S119" s="42">
        <f t="shared" si="8"/>
        <v>30</v>
      </c>
      <c r="T119" s="42">
        <f>IFERROR(VLOOKUP(A119,'[4]Re-order'!$A:$Q,17,0),"")</f>
        <v>0</v>
      </c>
      <c r="U119" s="42">
        <f>IFERROR(VLOOKUP(A119,'[4]MC Masterlist 2026-09-17'!$B:$M, 10, 0),0)</f>
        <v>15</v>
      </c>
      <c r="V119" s="42">
        <f>IFERROR(VLOOKUP(A119,'[4]MC Masterlist 2026-09-17'!$B:$M, 11, 0),0)</f>
        <v>15</v>
      </c>
      <c r="W119" s="42">
        <f t="shared" si="9"/>
        <v>30</v>
      </c>
      <c r="X119" s="42">
        <f t="shared" si="10"/>
        <v>29</v>
      </c>
      <c r="Y119" s="42">
        <f>IFERROR(IF(OR(C119="AREA I",C119="AREA V"),7,VLOOKUP(A119,'[4]MC Masterlist 2026-09-17'!$B:$M, 12, 0)),0)</f>
        <v>30</v>
      </c>
      <c r="Z119" s="42">
        <f t="shared" si="11"/>
        <v>1</v>
      </c>
      <c r="AA119" s="42">
        <f t="shared" si="12"/>
        <v>2</v>
      </c>
      <c r="AB119" s="42">
        <f t="shared" si="13"/>
        <v>1.9333333333333333</v>
      </c>
      <c r="AC119" s="42">
        <f t="shared" si="14"/>
        <v>2</v>
      </c>
      <c r="AD119" s="40" t="str">
        <f t="shared" si="15"/>
        <v>Reorder</v>
      </c>
      <c r="AE119" s="40">
        <f>IFERROR(VLOOKUP(A119,'[4]Re-order'!$A:$AA,27,0),"")</f>
        <v>0</v>
      </c>
      <c r="AF119" s="42">
        <f t="shared" si="16"/>
        <v>0</v>
      </c>
      <c r="AG119" s="42" t="e">
        <f>SUMIFS('[4]Raw Inventory'!D:D,'[4]Raw Inventory'!C:C,"GREATWALL",'[4]Raw Inventory'!B:B,A119)</f>
        <v>#VALUE!</v>
      </c>
      <c r="AH119" s="42" t="e">
        <f>SUMIFS('[4]Raw Inventory'!D:D,'[4]Raw Inventory'!C:C,"DUARTE",'[4]Raw Inventory'!B:B,A119)</f>
        <v>#VALUE!</v>
      </c>
      <c r="AI119" s="42"/>
      <c r="AJ119" s="42">
        <f t="shared" si="1"/>
        <v>30</v>
      </c>
      <c r="AK119" s="40" t="str">
        <f>IFERROR(IF((Q119+IF(AI119="",0,AI3))&lt;=0,"Stockout",IF(AJ119="","",IF(F119="Class A",IF(AJ119&lt;=7,"Critical",IF(AJ119&lt;=15,"Low",IF(AJ119&lt;=30,"Reorder",IF(AJ119&lt;=45,"Optimal","Overstock")))),IF(F119="Class B",IF(AJ119&lt;=10,"Critical",IF(AJ119&lt;=20,"Low",IF(AJ119&lt;=45,"Reorder",IF(AJ119&lt;=60,"Optimal","Overstock")))),IF(F119="Class C",IF(AJ119&lt;=15,"Critical",IF(AJ119&lt;=30,"Low",IF(AJ119&lt;=60,"Reorder",IF(AJ119&lt;=90,"Optimal","Overstock")))),""))))),"")</f>
        <v>Reorder</v>
      </c>
      <c r="AL119" s="42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</row>
    <row r="120" spans="1:48">
      <c r="A120" s="39" t="s">
        <v>28</v>
      </c>
      <c r="B120" s="39" t="s">
        <v>153</v>
      </c>
      <c r="C120" s="39" t="s">
        <v>152</v>
      </c>
      <c r="D120" s="40" t="s">
        <v>253</v>
      </c>
      <c r="E120" s="40">
        <v>10</v>
      </c>
      <c r="F120" s="40" t="s">
        <v>2</v>
      </c>
      <c r="G120" s="39" t="str">
        <f>IFERROR(VLOOKUP(A120,'[4]MC Masterlist 2026-09-17'!$B:$M, 3, 0),"")</f>
        <v>YAMAHA</v>
      </c>
      <c r="H120" s="41">
        <f>IFERROR(VLOOKUP(A120,'[4]MC Masterlist 2026-09-17'!$B:$M, 6, 0),"")</f>
        <v>147312</v>
      </c>
      <c r="I120" s="42">
        <v>0</v>
      </c>
      <c r="J120" s="42">
        <v>1</v>
      </c>
      <c r="K120" s="42">
        <v>0</v>
      </c>
      <c r="L120" s="42">
        <f t="shared" si="2"/>
        <v>1</v>
      </c>
      <c r="M120" s="42">
        <f t="shared" si="3"/>
        <v>0.33333333333333331</v>
      </c>
      <c r="N120" s="41">
        <f t="shared" si="4"/>
        <v>147312</v>
      </c>
      <c r="O120" s="41">
        <f t="shared" si="5"/>
        <v>49104</v>
      </c>
      <c r="P120" s="42">
        <f t="shared" si="6"/>
        <v>1.111111111111111E-2</v>
      </c>
      <c r="Q120" s="42">
        <v>2</v>
      </c>
      <c r="R120" s="41">
        <f t="shared" si="7"/>
        <v>294624</v>
      </c>
      <c r="S120" s="42">
        <f t="shared" si="8"/>
        <v>180</v>
      </c>
      <c r="T120" s="42">
        <f>IFERROR(VLOOKUP(A120,'[4]Re-order'!$A:$Q,17,0),"")</f>
        <v>0</v>
      </c>
      <c r="U120" s="42">
        <f>IFERROR(VLOOKUP(A120,'[4]MC Masterlist 2026-09-17'!$B:$M, 10, 0),0)</f>
        <v>15</v>
      </c>
      <c r="V120" s="42">
        <f>IFERROR(VLOOKUP(A120,'[4]MC Masterlist 2026-09-17'!$B:$M, 11, 0),0)</f>
        <v>15</v>
      </c>
      <c r="W120" s="42">
        <f t="shared" si="9"/>
        <v>30</v>
      </c>
      <c r="X120" s="42">
        <f t="shared" si="10"/>
        <v>29.833333333333332</v>
      </c>
      <c r="Y120" s="42">
        <f>IFERROR(IF(OR(C120="AREA I",C120="AREA V"),7,VLOOKUP(A120,'[4]MC Masterlist 2026-09-17'!$B:$M, 12, 0)),0)</f>
        <v>30</v>
      </c>
      <c r="Z120" s="42">
        <f t="shared" si="11"/>
        <v>0.16666666666666666</v>
      </c>
      <c r="AA120" s="42">
        <f t="shared" si="12"/>
        <v>0.33333333333333331</v>
      </c>
      <c r="AB120" s="42">
        <f t="shared" si="13"/>
        <v>0.33148148148148143</v>
      </c>
      <c r="AC120" s="42">
        <f t="shared" si="14"/>
        <v>0.33333333333333331</v>
      </c>
      <c r="AD120" s="40" t="str">
        <f t="shared" si="15"/>
        <v>Overstock</v>
      </c>
      <c r="AE120" s="40">
        <f>IFERROR(VLOOKUP(A120,'[4]Re-order'!$A:$AA,27,0),"")</f>
        <v>0</v>
      </c>
      <c r="AF120" s="42">
        <f t="shared" si="16"/>
        <v>-1.6666666666666667</v>
      </c>
      <c r="AG120" s="42" t="e">
        <f>SUMIFS('[4]Raw Inventory'!D:D,'[4]Raw Inventory'!C:C,"GREATWALL",'[4]Raw Inventory'!B:B,A120)</f>
        <v>#VALUE!</v>
      </c>
      <c r="AH120" s="42" t="e">
        <f>SUMIFS('[4]Raw Inventory'!D:D,'[4]Raw Inventory'!C:C,"DUARTE",'[4]Raw Inventory'!B:B,A120)</f>
        <v>#VALUE!</v>
      </c>
      <c r="AI120" s="42"/>
      <c r="AJ120" s="42">
        <f t="shared" si="1"/>
        <v>180.00000000000003</v>
      </c>
      <c r="AK120" s="40" t="str">
        <f>IFERROR(IF((Q120+IF(AI120="",0,AI3))&lt;=0,"Stockout",IF(AJ120="","",IF(F120="Class A",IF(AJ120&lt;=7,"Critical",IF(AJ120&lt;=15,"Low",IF(AJ120&lt;=30,"Reorder",IF(AJ120&lt;=45,"Optimal","Overstock")))),IF(F120="Class B",IF(AJ120&lt;=10,"Critical",IF(AJ120&lt;=20,"Low",IF(AJ120&lt;=45,"Reorder",IF(AJ120&lt;=60,"Optimal","Overstock")))),IF(F120="Class C",IF(AJ120&lt;=15,"Critical",IF(AJ120&lt;=30,"Low",IF(AJ120&lt;=60,"Reorder",IF(AJ120&lt;=90,"Optimal","Overstock")))),""))))),"")</f>
        <v>Overstock</v>
      </c>
      <c r="AL120" s="42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</row>
    <row r="121" spans="1:48">
      <c r="A121" s="39" t="s">
        <v>37</v>
      </c>
      <c r="B121" s="39" t="s">
        <v>160</v>
      </c>
      <c r="C121" s="39" t="s">
        <v>159</v>
      </c>
      <c r="D121" s="40" t="s">
        <v>255</v>
      </c>
      <c r="E121" s="40">
        <v>21</v>
      </c>
      <c r="F121" s="40" t="s">
        <v>3</v>
      </c>
      <c r="G121" s="39" t="str">
        <f>IFERROR(VLOOKUP(A121,'[4]MC Masterlist 2026-09-17'!$B:$M, 3, 0),"")</f>
        <v>HONDA</v>
      </c>
      <c r="H121" s="41">
        <f>IFERROR(VLOOKUP(A121,'[4]MC Masterlist 2026-09-17'!$B:$M, 6, 0),"")</f>
        <v>74550</v>
      </c>
      <c r="I121" s="42">
        <v>0</v>
      </c>
      <c r="J121" s="42">
        <v>0</v>
      </c>
      <c r="K121" s="42">
        <v>1</v>
      </c>
      <c r="L121" s="42">
        <f t="shared" si="2"/>
        <v>1</v>
      </c>
      <c r="M121" s="42">
        <f t="shared" si="3"/>
        <v>0.33333333333333331</v>
      </c>
      <c r="N121" s="41">
        <f t="shared" si="4"/>
        <v>74550</v>
      </c>
      <c r="O121" s="41">
        <f t="shared" si="5"/>
        <v>24850</v>
      </c>
      <c r="P121" s="42">
        <f t="shared" si="6"/>
        <v>1.111111111111111E-2</v>
      </c>
      <c r="Q121" s="42">
        <v>1</v>
      </c>
      <c r="R121" s="41">
        <f t="shared" si="7"/>
        <v>74550</v>
      </c>
      <c r="S121" s="42">
        <f t="shared" si="8"/>
        <v>90</v>
      </c>
      <c r="T121" s="42">
        <f>IFERROR(VLOOKUP(A121,'[4]Re-order'!$A:$Q,17,0),"")</f>
        <v>0</v>
      </c>
      <c r="U121" s="42">
        <f>IFERROR(VLOOKUP(A121,'[4]MC Masterlist 2026-09-17'!$B:$M, 10, 0),0)</f>
        <v>15</v>
      </c>
      <c r="V121" s="42">
        <f>IFERROR(VLOOKUP(A121,'[4]MC Masterlist 2026-09-17'!$B:$M, 11, 0),0)</f>
        <v>15</v>
      </c>
      <c r="W121" s="42">
        <f t="shared" si="9"/>
        <v>30</v>
      </c>
      <c r="X121" s="42">
        <f t="shared" si="10"/>
        <v>29.833333333333332</v>
      </c>
      <c r="Y121" s="42">
        <f>IFERROR(IF(OR(C121="AREA I",C121="AREA V"),7,VLOOKUP(A121,'[4]MC Masterlist 2026-09-17'!$B:$M, 12, 0)),0)</f>
        <v>30</v>
      </c>
      <c r="Z121" s="42">
        <f t="shared" si="11"/>
        <v>0.16666666666666666</v>
      </c>
      <c r="AA121" s="42">
        <f t="shared" si="12"/>
        <v>0.33333333333333331</v>
      </c>
      <c r="AB121" s="42">
        <f t="shared" si="13"/>
        <v>0.33148148148148143</v>
      </c>
      <c r="AC121" s="42">
        <f t="shared" si="14"/>
        <v>0.33333333333333331</v>
      </c>
      <c r="AD121" s="40" t="str">
        <f t="shared" si="15"/>
        <v>Optimal</v>
      </c>
      <c r="AE121" s="40">
        <f>IFERROR(VLOOKUP(A121,'[4]Re-order'!$A:$AA,27,0),"")</f>
        <v>0</v>
      </c>
      <c r="AF121" s="42">
        <f t="shared" si="16"/>
        <v>-0.66666666666666674</v>
      </c>
      <c r="AG121" s="42" t="e">
        <f>SUMIFS('[4]Raw Inventory'!D:D,'[4]Raw Inventory'!C:C,"GREATWALL",'[4]Raw Inventory'!B:B,A121)</f>
        <v>#VALUE!</v>
      </c>
      <c r="AH121" s="42" t="e">
        <f>SUMIFS('[4]Raw Inventory'!D:D,'[4]Raw Inventory'!C:C,"DUARTE",'[4]Raw Inventory'!B:B,A121)</f>
        <v>#VALUE!</v>
      </c>
      <c r="AI121" s="42"/>
      <c r="AJ121" s="42">
        <f t="shared" si="1"/>
        <v>90.000000000000014</v>
      </c>
      <c r="AK121" s="40" t="str">
        <f>IFERROR(IF((Q121+IF(AI121="",0,AI3))&lt;=0,"Stockout",IF(AJ121="","",IF(F121="Class A",IF(AJ121&lt;=7,"Critical",IF(AJ121&lt;=15,"Low",IF(AJ121&lt;=30,"Reorder",IF(AJ121&lt;=45,"Optimal","Overstock")))),IF(F121="Class B",IF(AJ121&lt;=10,"Critical",IF(AJ121&lt;=20,"Low",IF(AJ121&lt;=45,"Reorder",IF(AJ121&lt;=60,"Optimal","Overstock")))),IF(F121="Class C",IF(AJ121&lt;=15,"Critical",IF(AJ121&lt;=30,"Low",IF(AJ121&lt;=60,"Reorder",IF(AJ121&lt;=90,"Optimal","Overstock")))),""))))),"")</f>
        <v>Optimal</v>
      </c>
      <c r="AL121" s="42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</row>
    <row r="122" spans="1:48">
      <c r="A122" s="39" t="s">
        <v>79</v>
      </c>
      <c r="B122" s="39" t="s">
        <v>120</v>
      </c>
      <c r="C122" s="39" t="s">
        <v>118</v>
      </c>
      <c r="D122" s="40" t="s">
        <v>263</v>
      </c>
      <c r="E122" s="40">
        <v>24</v>
      </c>
      <c r="F122" s="40" t="s">
        <v>3</v>
      </c>
      <c r="G122" s="39" t="str">
        <f>IFERROR(VLOOKUP(A122,'[4]MC Masterlist 2026-09-17'!$B:$M, 3, 0),"")</f>
        <v>SUZUKI</v>
      </c>
      <c r="H122" s="41">
        <f>IFERROR(VLOOKUP(A122,'[4]MC Masterlist 2026-09-17'!$B:$M, 6, 0),"")</f>
        <v>78872</v>
      </c>
      <c r="I122" s="42">
        <v>0</v>
      </c>
      <c r="J122" s="42">
        <v>0</v>
      </c>
      <c r="K122" s="42">
        <v>0</v>
      </c>
      <c r="L122" s="42">
        <f t="shared" si="2"/>
        <v>0</v>
      </c>
      <c r="M122" s="42">
        <f t="shared" si="3"/>
        <v>0</v>
      </c>
      <c r="N122" s="41">
        <f t="shared" si="4"/>
        <v>0</v>
      </c>
      <c r="O122" s="41">
        <f t="shared" si="5"/>
        <v>0</v>
      </c>
      <c r="P122" s="42">
        <f t="shared" si="6"/>
        <v>0</v>
      </c>
      <c r="Q122" s="42">
        <v>1</v>
      </c>
      <c r="R122" s="41">
        <f t="shared" si="7"/>
        <v>78872</v>
      </c>
      <c r="S122" s="42">
        <f t="shared" si="8"/>
        <v>0</v>
      </c>
      <c r="T122" s="42">
        <f>IFERROR(VLOOKUP(A122,'[4]Re-order'!$A:$Q,17,0),"")</f>
        <v>0</v>
      </c>
      <c r="U122" s="42">
        <f>IFERROR(VLOOKUP(A122,'[4]MC Masterlist 2026-09-17'!$B:$M, 10, 0),0)</f>
        <v>15</v>
      </c>
      <c r="V122" s="42">
        <f>IFERROR(VLOOKUP(A122,'[4]MC Masterlist 2026-09-17'!$B:$M, 11, 0),0)</f>
        <v>15</v>
      </c>
      <c r="W122" s="42">
        <f t="shared" si="9"/>
        <v>30</v>
      </c>
      <c r="X122" s="42">
        <f t="shared" si="10"/>
        <v>30</v>
      </c>
      <c r="Y122" s="42">
        <f>IFERROR(IF(OR(C122="AREA I",C122="AREA V"),7,VLOOKUP(A122,'[4]MC Masterlist 2026-09-17'!$B:$M, 12, 0)),0)</f>
        <v>30</v>
      </c>
      <c r="Z122" s="42">
        <f t="shared" si="11"/>
        <v>0</v>
      </c>
      <c r="AA122" s="42">
        <f t="shared" si="12"/>
        <v>0</v>
      </c>
      <c r="AB122" s="42">
        <f t="shared" si="13"/>
        <v>0</v>
      </c>
      <c r="AC122" s="42">
        <f t="shared" si="14"/>
        <v>0</v>
      </c>
      <c r="AD122" s="40" t="str">
        <f t="shared" si="15"/>
        <v>Critical</v>
      </c>
      <c r="AE122" s="40">
        <f>IFERROR(VLOOKUP(A122,'[4]Re-order'!$A:$AA,27,0),"")</f>
        <v>0</v>
      </c>
      <c r="AF122" s="42">
        <f t="shared" si="16"/>
        <v>-1</v>
      </c>
      <c r="AG122" s="42" t="e">
        <f>SUMIFS('[4]Raw Inventory'!D:D,'[4]Raw Inventory'!C:C,"GREATWALL",'[4]Raw Inventory'!B:B,A122)</f>
        <v>#VALUE!</v>
      </c>
      <c r="AH122" s="42" t="e">
        <f>SUMIFS('[4]Raw Inventory'!D:D,'[4]Raw Inventory'!C:C,"DUARTE",'[4]Raw Inventory'!B:B,A122)</f>
        <v>#VALUE!</v>
      </c>
      <c r="AI122" s="42"/>
      <c r="AJ122" s="42">
        <f t="shared" si="1"/>
        <v>0</v>
      </c>
      <c r="AK122" s="40" t="str">
        <f>IFERROR(IF((Q122+IF(AI122="",0,AI3))&lt;=0,"Stockout",IF(AJ122="","",IF(F122="Class A",IF(AJ122&lt;=7,"Critical",IF(AJ122&lt;=15,"Low",IF(AJ122&lt;=30,"Reorder",IF(AJ122&lt;=45,"Optimal","Overstock")))),IF(F122="Class B",IF(AJ122&lt;=10,"Critical",IF(AJ122&lt;=20,"Low",IF(AJ122&lt;=45,"Reorder",IF(AJ122&lt;=60,"Optimal","Overstock")))),IF(F122="Class C",IF(AJ122&lt;=15,"Critical",IF(AJ122&lt;=30,"Low",IF(AJ122&lt;=60,"Reorder",IF(AJ122&lt;=90,"Optimal","Overstock")))),""))))),"")</f>
        <v>Critical</v>
      </c>
      <c r="AL122" s="42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</row>
    <row r="123" spans="1:48">
      <c r="A123" s="39" t="s">
        <v>64</v>
      </c>
      <c r="B123" s="39" t="s">
        <v>97</v>
      </c>
      <c r="C123" s="39" t="s">
        <v>90</v>
      </c>
      <c r="D123" s="40" t="s">
        <v>252</v>
      </c>
      <c r="E123" s="40">
        <v>4</v>
      </c>
      <c r="F123" s="40" t="s">
        <v>2</v>
      </c>
      <c r="G123" s="39" t="str">
        <f>IFERROR(VLOOKUP(A123,'[4]MC Masterlist 2026-09-17'!$B:$M, 3, 0),"")</f>
        <v>HONDA</v>
      </c>
      <c r="H123" s="41">
        <f>IFERROR(VLOOKUP(A123,'[4]MC Masterlist 2026-09-17'!$B:$M, 6, 0),"")</f>
        <v>73170</v>
      </c>
      <c r="I123" s="42">
        <v>1</v>
      </c>
      <c r="J123" s="42">
        <v>2</v>
      </c>
      <c r="K123" s="42">
        <v>1</v>
      </c>
      <c r="L123" s="42">
        <f t="shared" si="2"/>
        <v>4</v>
      </c>
      <c r="M123" s="42">
        <f t="shared" si="3"/>
        <v>1.3333333333333333</v>
      </c>
      <c r="N123" s="41">
        <f t="shared" si="4"/>
        <v>292680</v>
      </c>
      <c r="O123" s="41">
        <f t="shared" si="5"/>
        <v>97560</v>
      </c>
      <c r="P123" s="42">
        <f t="shared" si="6"/>
        <v>4.4444444444444439E-2</v>
      </c>
      <c r="Q123" s="42"/>
      <c r="R123" s="41">
        <f t="shared" si="7"/>
        <v>0</v>
      </c>
      <c r="S123" s="42">
        <f t="shared" si="8"/>
        <v>0</v>
      </c>
      <c r="T123" s="42">
        <f>IFERROR(VLOOKUP(A123,'[4]Re-order'!$A:$Q,17,0),"")</f>
        <v>0</v>
      </c>
      <c r="U123" s="42">
        <f>IFERROR(VLOOKUP(A123,'[4]MC Masterlist 2026-09-17'!$B:$M, 10, 0),0)</f>
        <v>15</v>
      </c>
      <c r="V123" s="42">
        <f>IFERROR(VLOOKUP(A123,'[4]MC Masterlist 2026-09-17'!$B:$M, 11, 0),0)</f>
        <v>15</v>
      </c>
      <c r="W123" s="42">
        <f t="shared" si="9"/>
        <v>30</v>
      </c>
      <c r="X123" s="42">
        <f t="shared" si="10"/>
        <v>29.333333333333332</v>
      </c>
      <c r="Y123" s="42">
        <f>IFERROR(IF(OR(C123="AREA I",C123="AREA V"),7,VLOOKUP(A123,'[4]MC Masterlist 2026-09-17'!$B:$M, 12, 0)),0)</f>
        <v>30</v>
      </c>
      <c r="Z123" s="42">
        <f t="shared" si="11"/>
        <v>0.66666666666666663</v>
      </c>
      <c r="AA123" s="42">
        <f t="shared" si="12"/>
        <v>1.3333333333333333</v>
      </c>
      <c r="AB123" s="42">
        <f t="shared" si="13"/>
        <v>1.3037037037037036</v>
      </c>
      <c r="AC123" s="42">
        <f t="shared" si="14"/>
        <v>1.3333333333333333</v>
      </c>
      <c r="AD123" s="40" t="str">
        <f t="shared" si="15"/>
        <v>Stockout</v>
      </c>
      <c r="AE123" s="40">
        <f>IFERROR(VLOOKUP(A123,'[4]Re-order'!$A:$AA,27,0),"")</f>
        <v>0</v>
      </c>
      <c r="AF123" s="42">
        <f t="shared" si="16"/>
        <v>1.3333333333333333</v>
      </c>
      <c r="AG123" s="42" t="e">
        <f>SUMIFS('[4]Raw Inventory'!D:D,'[4]Raw Inventory'!C:C,"GREATWALL",'[4]Raw Inventory'!B:B,A123)</f>
        <v>#VALUE!</v>
      </c>
      <c r="AH123" s="42" t="e">
        <f>SUMIFS('[4]Raw Inventory'!D:D,'[4]Raw Inventory'!C:C,"DUARTE",'[4]Raw Inventory'!B:B,A123)</f>
        <v>#VALUE!</v>
      </c>
      <c r="AI123" s="42"/>
      <c r="AJ123" s="42">
        <f t="shared" si="1"/>
        <v>0</v>
      </c>
      <c r="AK123" s="40" t="str">
        <f>IFERROR(IF((Q123+IF(AI123="",0,AI3))&lt;=0,"Stockout",IF(AJ123="","",IF(F123="Class A",IF(AJ123&lt;=7,"Critical",IF(AJ123&lt;=15,"Low",IF(AJ123&lt;=30,"Reorder",IF(AJ123&lt;=45,"Optimal","Overstock")))),IF(F123="Class B",IF(AJ123&lt;=10,"Critical",IF(AJ123&lt;=20,"Low",IF(AJ123&lt;=45,"Reorder",IF(AJ123&lt;=60,"Optimal","Overstock")))),IF(F123="Class C",IF(AJ123&lt;=15,"Critical",IF(AJ123&lt;=30,"Low",IF(AJ123&lt;=60,"Reorder",IF(AJ123&lt;=90,"Optimal","Overstock")))),""))))),"")</f>
        <v>Stockout</v>
      </c>
      <c r="AL123" s="42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</row>
    <row r="124" spans="1:48">
      <c r="A124" s="39" t="s">
        <v>82</v>
      </c>
      <c r="B124" s="39" t="s">
        <v>129</v>
      </c>
      <c r="C124" s="39" t="s">
        <v>128</v>
      </c>
      <c r="D124" s="40" t="s">
        <v>231</v>
      </c>
      <c r="E124" s="40">
        <v>22</v>
      </c>
      <c r="F124" s="40" t="s">
        <v>3</v>
      </c>
      <c r="G124" s="39" t="str">
        <f>IFERROR(VLOOKUP(A124,'[4]MC Masterlist 2026-09-17'!$B:$M, 3, 0),"")</f>
        <v>SUZUKI</v>
      </c>
      <c r="H124" s="41">
        <f>IFERROR(VLOOKUP(A124,'[4]MC Masterlist 2026-09-17'!$B:$M, 6, 0),"")</f>
        <v>67342</v>
      </c>
      <c r="I124" s="42">
        <v>0</v>
      </c>
      <c r="J124" s="42">
        <v>0</v>
      </c>
      <c r="K124" s="42">
        <v>0</v>
      </c>
      <c r="L124" s="42">
        <f t="shared" si="2"/>
        <v>0</v>
      </c>
      <c r="M124" s="42">
        <f t="shared" si="3"/>
        <v>0</v>
      </c>
      <c r="N124" s="41">
        <f t="shared" si="4"/>
        <v>0</v>
      </c>
      <c r="O124" s="41">
        <f t="shared" si="5"/>
        <v>0</v>
      </c>
      <c r="P124" s="42">
        <f t="shared" si="6"/>
        <v>0</v>
      </c>
      <c r="Q124" s="42">
        <v>1</v>
      </c>
      <c r="R124" s="41">
        <f t="shared" si="7"/>
        <v>67342</v>
      </c>
      <c r="S124" s="42">
        <f t="shared" si="8"/>
        <v>0</v>
      </c>
      <c r="T124" s="42">
        <f>IFERROR(VLOOKUP(A124,'[4]Re-order'!$A:$Q,17,0),"")</f>
        <v>0</v>
      </c>
      <c r="U124" s="42">
        <f>IFERROR(VLOOKUP(A124,'[4]MC Masterlist 2026-09-17'!$B:$M, 10, 0),0)</f>
        <v>15</v>
      </c>
      <c r="V124" s="42">
        <f>IFERROR(VLOOKUP(A124,'[4]MC Masterlist 2026-09-17'!$B:$M, 11, 0),0)</f>
        <v>15</v>
      </c>
      <c r="W124" s="42">
        <f t="shared" si="9"/>
        <v>30</v>
      </c>
      <c r="X124" s="42">
        <f t="shared" si="10"/>
        <v>30</v>
      </c>
      <c r="Y124" s="42">
        <f>IFERROR(IF(OR(C124="AREA I",C124="AREA V"),7,VLOOKUP(A124,'[4]MC Masterlist 2026-09-17'!$B:$M, 12, 0)),0)</f>
        <v>30</v>
      </c>
      <c r="Z124" s="42">
        <f t="shared" si="11"/>
        <v>0</v>
      </c>
      <c r="AA124" s="42">
        <f t="shared" si="12"/>
        <v>0</v>
      </c>
      <c r="AB124" s="42">
        <f t="shared" si="13"/>
        <v>0</v>
      </c>
      <c r="AC124" s="42">
        <f t="shared" si="14"/>
        <v>0</v>
      </c>
      <c r="AD124" s="40" t="str">
        <f t="shared" si="15"/>
        <v>Critical</v>
      </c>
      <c r="AE124" s="40">
        <f>IFERROR(VLOOKUP(A124,'[4]Re-order'!$A:$AA,27,0),"")</f>
        <v>0</v>
      </c>
      <c r="AF124" s="42">
        <f t="shared" si="16"/>
        <v>-1</v>
      </c>
      <c r="AG124" s="42" t="e">
        <f>SUMIFS('[4]Raw Inventory'!D:D,'[4]Raw Inventory'!C:C,"GREATWALL",'[4]Raw Inventory'!B:B,A124)</f>
        <v>#VALUE!</v>
      </c>
      <c r="AH124" s="42" t="e">
        <f>SUMIFS('[4]Raw Inventory'!D:D,'[4]Raw Inventory'!C:C,"DUARTE",'[4]Raw Inventory'!B:B,A124)</f>
        <v>#VALUE!</v>
      </c>
      <c r="AI124" s="42"/>
      <c r="AJ124" s="42">
        <f t="shared" si="1"/>
        <v>0</v>
      </c>
      <c r="AK124" s="40" t="str">
        <f>IFERROR(IF((Q124+IF(AI124="",0,AI3))&lt;=0,"Stockout",IF(AJ124="","",IF(F124="Class A",IF(AJ124&lt;=7,"Critical",IF(AJ124&lt;=15,"Low",IF(AJ124&lt;=30,"Reorder",IF(AJ124&lt;=45,"Optimal","Overstock")))),IF(F124="Class B",IF(AJ124&lt;=10,"Critical",IF(AJ124&lt;=20,"Low",IF(AJ124&lt;=45,"Reorder",IF(AJ124&lt;=60,"Optimal","Overstock")))),IF(F124="Class C",IF(AJ124&lt;=15,"Critical",IF(AJ124&lt;=30,"Low",IF(AJ124&lt;=60,"Reorder",IF(AJ124&lt;=90,"Optimal","Overstock")))),""))))),"")</f>
        <v>Critical</v>
      </c>
      <c r="AL124" s="42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</row>
    <row r="125" spans="1:48">
      <c r="A125" s="39" t="s">
        <v>63</v>
      </c>
      <c r="B125" s="39" t="s">
        <v>111</v>
      </c>
      <c r="C125" s="39" t="s">
        <v>109</v>
      </c>
      <c r="D125" s="40" t="s">
        <v>227</v>
      </c>
      <c r="E125" s="40">
        <v>19</v>
      </c>
      <c r="F125" s="40" t="s">
        <v>2</v>
      </c>
      <c r="G125" s="39" t="str">
        <f>IFERROR(VLOOKUP(A125,'[4]MC Masterlist 2026-09-17'!$B:$M, 3, 0),"")</f>
        <v>HONDA</v>
      </c>
      <c r="H125" s="41">
        <f>IFERROR(VLOOKUP(A125,'[4]MC Masterlist 2026-09-17'!$B:$M, 6, 0),"")</f>
        <v>125150</v>
      </c>
      <c r="I125" s="42">
        <v>1</v>
      </c>
      <c r="J125" s="42">
        <v>0</v>
      </c>
      <c r="K125" s="42">
        <v>0</v>
      </c>
      <c r="L125" s="42">
        <f t="shared" si="2"/>
        <v>1</v>
      </c>
      <c r="M125" s="42">
        <f t="shared" si="3"/>
        <v>0.33333333333333331</v>
      </c>
      <c r="N125" s="41">
        <f t="shared" si="4"/>
        <v>125150</v>
      </c>
      <c r="O125" s="41">
        <f t="shared" si="5"/>
        <v>41716.666666666664</v>
      </c>
      <c r="P125" s="42">
        <f t="shared" si="6"/>
        <v>1.111111111111111E-2</v>
      </c>
      <c r="Q125" s="42"/>
      <c r="R125" s="41">
        <f t="shared" si="7"/>
        <v>0</v>
      </c>
      <c r="S125" s="42">
        <f t="shared" si="8"/>
        <v>0</v>
      </c>
      <c r="T125" s="42">
        <f>IFERROR(VLOOKUP(A125,'[4]Re-order'!$A:$Q,17,0),"")</f>
        <v>0</v>
      </c>
      <c r="U125" s="42">
        <f>IFERROR(VLOOKUP(A125,'[4]MC Masterlist 2026-09-17'!$B:$M, 10, 0),0)</f>
        <v>15</v>
      </c>
      <c r="V125" s="42">
        <f>IFERROR(VLOOKUP(A125,'[4]MC Masterlist 2026-09-17'!$B:$M, 11, 0),0)</f>
        <v>15</v>
      </c>
      <c r="W125" s="42">
        <f t="shared" si="9"/>
        <v>30</v>
      </c>
      <c r="X125" s="42">
        <f t="shared" si="10"/>
        <v>29.833333333333332</v>
      </c>
      <c r="Y125" s="42">
        <f>IFERROR(IF(OR(C125="AREA I",C125="AREA V"),7,VLOOKUP(A125,'[4]MC Masterlist 2026-09-17'!$B:$M, 12, 0)),0)</f>
        <v>30</v>
      </c>
      <c r="Z125" s="42">
        <f t="shared" si="11"/>
        <v>0.16666666666666666</v>
      </c>
      <c r="AA125" s="42">
        <f t="shared" si="12"/>
        <v>0.33333333333333331</v>
      </c>
      <c r="AB125" s="42">
        <f t="shared" si="13"/>
        <v>0.33148148148148143</v>
      </c>
      <c r="AC125" s="42">
        <f t="shared" si="14"/>
        <v>0.33333333333333331</v>
      </c>
      <c r="AD125" s="40" t="str">
        <f t="shared" si="15"/>
        <v>Stockout</v>
      </c>
      <c r="AE125" s="40">
        <f>IFERROR(VLOOKUP(A125,'[4]Re-order'!$A:$AA,27,0),"")</f>
        <v>0</v>
      </c>
      <c r="AF125" s="42">
        <f t="shared" si="16"/>
        <v>0.33333333333333331</v>
      </c>
      <c r="AG125" s="42" t="e">
        <f>SUMIFS('[4]Raw Inventory'!D:D,'[4]Raw Inventory'!C:C,"GREATWALL",'[4]Raw Inventory'!B:B,A125)</f>
        <v>#VALUE!</v>
      </c>
      <c r="AH125" s="42" t="e">
        <f>SUMIFS('[4]Raw Inventory'!D:D,'[4]Raw Inventory'!C:C,"DUARTE",'[4]Raw Inventory'!B:B,A125)</f>
        <v>#VALUE!</v>
      </c>
      <c r="AI125" s="42"/>
      <c r="AJ125" s="42">
        <f t="shared" si="1"/>
        <v>0</v>
      </c>
      <c r="AK125" s="40" t="str">
        <f>IFERROR(IF((Q125+IF(AI125="",0,AI3))&lt;=0,"Stockout",IF(AJ125="","",IF(F125="Class A",IF(AJ125&lt;=7,"Critical",IF(AJ125&lt;=15,"Low",IF(AJ125&lt;=30,"Reorder",IF(AJ125&lt;=45,"Optimal","Overstock")))),IF(F125="Class B",IF(AJ125&lt;=10,"Critical",IF(AJ125&lt;=20,"Low",IF(AJ125&lt;=45,"Reorder",IF(AJ125&lt;=60,"Optimal","Overstock")))),IF(F125="Class C",IF(AJ125&lt;=15,"Critical",IF(AJ125&lt;=30,"Low",IF(AJ125&lt;=60,"Reorder",IF(AJ125&lt;=90,"Optimal","Overstock")))),""))))),"")</f>
        <v>Stockout</v>
      </c>
      <c r="AL125" s="42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</row>
    <row r="126" spans="1:48">
      <c r="A126" s="39" t="s">
        <v>50</v>
      </c>
      <c r="B126" s="39" t="s">
        <v>155</v>
      </c>
      <c r="C126" s="39" t="s">
        <v>152</v>
      </c>
      <c r="D126" s="40" t="s">
        <v>254</v>
      </c>
      <c r="E126" s="40">
        <v>16</v>
      </c>
      <c r="F126" s="40" t="s">
        <v>2</v>
      </c>
      <c r="G126" s="39" t="str">
        <f>IFERROR(VLOOKUP(A126,'[4]MC Masterlist 2026-09-17'!$B:$M, 3, 0),"")</f>
        <v>YAMAHA</v>
      </c>
      <c r="H126" s="41">
        <f>IFERROR(VLOOKUP(A126,'[4]MC Masterlist 2026-09-17'!$B:$M, 6, 0),"")</f>
        <v>78957</v>
      </c>
      <c r="I126" s="42">
        <v>2</v>
      </c>
      <c r="J126" s="42">
        <v>0</v>
      </c>
      <c r="K126" s="42">
        <v>0</v>
      </c>
      <c r="L126" s="42">
        <f t="shared" si="2"/>
        <v>2</v>
      </c>
      <c r="M126" s="42">
        <f t="shared" si="3"/>
        <v>0.66666666666666663</v>
      </c>
      <c r="N126" s="41">
        <f t="shared" si="4"/>
        <v>157914</v>
      </c>
      <c r="O126" s="41">
        <f t="shared" si="5"/>
        <v>52638</v>
      </c>
      <c r="P126" s="42">
        <f t="shared" si="6"/>
        <v>2.222222222222222E-2</v>
      </c>
      <c r="Q126" s="42"/>
      <c r="R126" s="41">
        <f t="shared" si="7"/>
        <v>0</v>
      </c>
      <c r="S126" s="42">
        <f t="shared" si="8"/>
        <v>0</v>
      </c>
      <c r="T126" s="42">
        <f>IFERROR(VLOOKUP(A126,'[4]Re-order'!$A:$Q,17,0),"")</f>
        <v>0</v>
      </c>
      <c r="U126" s="42">
        <f>IFERROR(VLOOKUP(A126,'[4]MC Masterlist 2026-09-17'!$B:$M, 10, 0),0)</f>
        <v>15</v>
      </c>
      <c r="V126" s="42">
        <f>IFERROR(VLOOKUP(A126,'[4]MC Masterlist 2026-09-17'!$B:$M, 11, 0),0)</f>
        <v>15</v>
      </c>
      <c r="W126" s="42">
        <f t="shared" si="9"/>
        <v>30</v>
      </c>
      <c r="X126" s="42">
        <f t="shared" si="10"/>
        <v>29.666666666666668</v>
      </c>
      <c r="Y126" s="42">
        <f>IFERROR(IF(OR(C126="AREA I",C126="AREA V"),7,VLOOKUP(A126,'[4]MC Masterlist 2026-09-17'!$B:$M, 12, 0)),0)</f>
        <v>30</v>
      </c>
      <c r="Z126" s="42">
        <f t="shared" si="11"/>
        <v>0.33333333333333331</v>
      </c>
      <c r="AA126" s="42">
        <f t="shared" si="12"/>
        <v>0.66666666666666663</v>
      </c>
      <c r="AB126" s="42">
        <f t="shared" si="13"/>
        <v>0.65925925925925921</v>
      </c>
      <c r="AC126" s="42">
        <f t="shared" si="14"/>
        <v>0.66666666666666663</v>
      </c>
      <c r="AD126" s="40" t="str">
        <f t="shared" si="15"/>
        <v>Stockout</v>
      </c>
      <c r="AE126" s="40">
        <f>IFERROR(VLOOKUP(A126,'[4]Re-order'!$A:$AA,27,0),"")</f>
        <v>0</v>
      </c>
      <c r="AF126" s="42">
        <f t="shared" si="16"/>
        <v>0.66666666666666663</v>
      </c>
      <c r="AG126" s="42" t="e">
        <f>SUMIFS('[4]Raw Inventory'!D:D,'[4]Raw Inventory'!C:C,"GREATWALL",'[4]Raw Inventory'!B:B,A126)</f>
        <v>#VALUE!</v>
      </c>
      <c r="AH126" s="42" t="e">
        <f>SUMIFS('[4]Raw Inventory'!D:D,'[4]Raw Inventory'!C:C,"DUARTE",'[4]Raw Inventory'!B:B,A126)</f>
        <v>#VALUE!</v>
      </c>
      <c r="AI126" s="42"/>
      <c r="AJ126" s="42">
        <f t="shared" si="1"/>
        <v>0</v>
      </c>
      <c r="AK126" s="40" t="str">
        <f>IFERROR(IF((Q126+IF(AI126="",0,AI3))&lt;=0,"Stockout",IF(AJ126="","",IF(F126="Class A",IF(AJ126&lt;=7,"Critical",IF(AJ126&lt;=15,"Low",IF(AJ126&lt;=30,"Reorder",IF(AJ126&lt;=45,"Optimal","Overstock")))),IF(F126="Class B",IF(AJ126&lt;=10,"Critical",IF(AJ126&lt;=20,"Low",IF(AJ126&lt;=45,"Reorder",IF(AJ126&lt;=60,"Optimal","Overstock")))),IF(F126="Class C",IF(AJ126&lt;=15,"Critical",IF(AJ126&lt;=30,"Low",IF(AJ126&lt;=60,"Reorder",IF(AJ126&lt;=90,"Optimal","Overstock")))),""))))),"")</f>
        <v>Stockout</v>
      </c>
      <c r="AL126" s="42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</row>
    <row r="127" spans="1:48">
      <c r="A127" s="39" t="s">
        <v>46</v>
      </c>
      <c r="B127" s="39" t="s">
        <v>155</v>
      </c>
      <c r="C127" s="39" t="s">
        <v>152</v>
      </c>
      <c r="D127" s="40" t="s">
        <v>255</v>
      </c>
      <c r="E127" s="40">
        <v>24</v>
      </c>
      <c r="F127" s="40" t="s">
        <v>3</v>
      </c>
      <c r="G127" s="39" t="str">
        <f>IFERROR(VLOOKUP(A127,'[4]MC Masterlist 2026-09-17'!$B:$M, 3, 0),"")</f>
        <v>HONDA</v>
      </c>
      <c r="H127" s="41">
        <f>IFERROR(VLOOKUP(A127,'[4]MC Masterlist 2026-09-17'!$B:$M, 6, 0),"")</f>
        <v>73630</v>
      </c>
      <c r="I127" s="42">
        <v>0</v>
      </c>
      <c r="J127" s="42">
        <v>1</v>
      </c>
      <c r="K127" s="42">
        <v>0</v>
      </c>
      <c r="L127" s="42">
        <f t="shared" si="2"/>
        <v>1</v>
      </c>
      <c r="M127" s="42">
        <f t="shared" si="3"/>
        <v>0.33333333333333331</v>
      </c>
      <c r="N127" s="41">
        <f t="shared" si="4"/>
        <v>73630</v>
      </c>
      <c r="O127" s="41">
        <f t="shared" si="5"/>
        <v>24543.333333333332</v>
      </c>
      <c r="P127" s="42">
        <f t="shared" si="6"/>
        <v>1.111111111111111E-2</v>
      </c>
      <c r="Q127" s="42"/>
      <c r="R127" s="41">
        <f t="shared" si="7"/>
        <v>0</v>
      </c>
      <c r="S127" s="42">
        <f t="shared" si="8"/>
        <v>0</v>
      </c>
      <c r="T127" s="42">
        <f>IFERROR(VLOOKUP(A127,'[4]Re-order'!$A:$Q,17,0),"")</f>
        <v>0</v>
      </c>
      <c r="U127" s="42">
        <f>IFERROR(VLOOKUP(A127,'[4]MC Masterlist 2026-09-17'!$B:$M, 10, 0),0)</f>
        <v>15</v>
      </c>
      <c r="V127" s="42">
        <f>IFERROR(VLOOKUP(A127,'[4]MC Masterlist 2026-09-17'!$B:$M, 11, 0),0)</f>
        <v>15</v>
      </c>
      <c r="W127" s="42">
        <f t="shared" si="9"/>
        <v>30</v>
      </c>
      <c r="X127" s="42">
        <f t="shared" si="10"/>
        <v>29.833333333333332</v>
      </c>
      <c r="Y127" s="42">
        <f>IFERROR(IF(OR(C127="AREA I",C127="AREA V"),7,VLOOKUP(A127,'[4]MC Masterlist 2026-09-17'!$B:$M, 12, 0)),0)</f>
        <v>30</v>
      </c>
      <c r="Z127" s="42">
        <f t="shared" si="11"/>
        <v>0.16666666666666666</v>
      </c>
      <c r="AA127" s="42">
        <f t="shared" si="12"/>
        <v>0.33333333333333331</v>
      </c>
      <c r="AB127" s="42">
        <f t="shared" si="13"/>
        <v>0.33148148148148143</v>
      </c>
      <c r="AC127" s="42">
        <f t="shared" si="14"/>
        <v>0.33333333333333331</v>
      </c>
      <c r="AD127" s="40" t="str">
        <f t="shared" si="15"/>
        <v>Stockout</v>
      </c>
      <c r="AE127" s="40">
        <f>IFERROR(VLOOKUP(A127,'[4]Re-order'!$A:$AA,27,0),"")</f>
        <v>0</v>
      </c>
      <c r="AF127" s="42">
        <f t="shared" si="16"/>
        <v>0.33333333333333331</v>
      </c>
      <c r="AG127" s="42" t="e">
        <f>SUMIFS('[4]Raw Inventory'!D:D,'[4]Raw Inventory'!C:C,"GREATWALL",'[4]Raw Inventory'!B:B,A127)</f>
        <v>#VALUE!</v>
      </c>
      <c r="AH127" s="42" t="e">
        <f>SUMIFS('[4]Raw Inventory'!D:D,'[4]Raw Inventory'!C:C,"DUARTE",'[4]Raw Inventory'!B:B,A127)</f>
        <v>#VALUE!</v>
      </c>
      <c r="AI127" s="42"/>
      <c r="AJ127" s="42">
        <f t="shared" si="1"/>
        <v>0</v>
      </c>
      <c r="AK127" s="40" t="str">
        <f>IFERROR(IF((Q127+IF(AI127="",0,AI3))&lt;=0,"Stockout",IF(AJ127="","",IF(F127="Class A",IF(AJ127&lt;=7,"Critical",IF(AJ127&lt;=15,"Low",IF(AJ127&lt;=30,"Reorder",IF(AJ127&lt;=45,"Optimal","Overstock")))),IF(F127="Class B",IF(AJ127&lt;=10,"Critical",IF(AJ127&lt;=20,"Low",IF(AJ127&lt;=45,"Reorder",IF(AJ127&lt;=60,"Optimal","Overstock")))),IF(F127="Class C",IF(AJ127&lt;=15,"Critical",IF(AJ127&lt;=30,"Low",IF(AJ127&lt;=60,"Reorder",IF(AJ127&lt;=90,"Optimal","Overstock")))),""))))),"")</f>
        <v>Stockout</v>
      </c>
      <c r="AL127" s="42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</row>
    <row r="128" spans="1:48">
      <c r="A128" s="39" t="s">
        <v>22</v>
      </c>
      <c r="B128" s="39" t="s">
        <v>29</v>
      </c>
      <c r="C128" s="39" t="s">
        <v>1</v>
      </c>
      <c r="D128" s="40" t="s">
        <v>255</v>
      </c>
      <c r="E128" s="40">
        <v>30</v>
      </c>
      <c r="F128" s="40" t="s">
        <v>3</v>
      </c>
      <c r="G128" s="39" t="str">
        <f>IFERROR(VLOOKUP(A128,'[4]MC Masterlist 2026-09-17'!$B:$M, 3, 0),"")</f>
        <v>HONDA</v>
      </c>
      <c r="H128" s="41">
        <f>IFERROR(VLOOKUP(A128,'[4]MC Masterlist 2026-09-17'!$B:$M, 6, 0),"")</f>
        <v>111258</v>
      </c>
      <c r="I128" s="42">
        <v>0</v>
      </c>
      <c r="J128" s="42">
        <v>1</v>
      </c>
      <c r="K128" s="42">
        <v>0</v>
      </c>
      <c r="L128" s="42">
        <f t="shared" si="2"/>
        <v>1</v>
      </c>
      <c r="M128" s="42">
        <f t="shared" si="3"/>
        <v>0.33333333333333331</v>
      </c>
      <c r="N128" s="41">
        <f t="shared" si="4"/>
        <v>111258</v>
      </c>
      <c r="O128" s="41">
        <f t="shared" si="5"/>
        <v>37086</v>
      </c>
      <c r="P128" s="42">
        <f t="shared" si="6"/>
        <v>1.111111111111111E-2</v>
      </c>
      <c r="Q128" s="42">
        <v>3</v>
      </c>
      <c r="R128" s="41">
        <f t="shared" si="7"/>
        <v>333774</v>
      </c>
      <c r="S128" s="42">
        <f t="shared" si="8"/>
        <v>270</v>
      </c>
      <c r="T128" s="42">
        <f>IFERROR(VLOOKUP(A128,'[4]Re-order'!$A:$Q,17,0),"")</f>
        <v>0</v>
      </c>
      <c r="U128" s="42">
        <f>IFERROR(VLOOKUP(A128,'[4]MC Masterlist 2026-09-17'!$B:$M, 10, 0),0)</f>
        <v>15</v>
      </c>
      <c r="V128" s="42">
        <f>IFERROR(VLOOKUP(A128,'[4]MC Masterlist 2026-09-17'!$B:$M, 11, 0),0)</f>
        <v>15</v>
      </c>
      <c r="W128" s="42">
        <f t="shared" si="9"/>
        <v>30</v>
      </c>
      <c r="X128" s="42">
        <f t="shared" si="10"/>
        <v>6.833333333333333</v>
      </c>
      <c r="Y128" s="42">
        <f>IFERROR(IF(OR(C128="AREA I",C128="AREA V"),7,VLOOKUP(A128,'[4]MC Masterlist 2026-09-17'!$B:$M, 12, 0)),0)</f>
        <v>7</v>
      </c>
      <c r="Z128" s="42">
        <f t="shared" si="11"/>
        <v>0.16666666666666666</v>
      </c>
      <c r="AA128" s="42">
        <f t="shared" si="12"/>
        <v>0.33333333333333331</v>
      </c>
      <c r="AB128" s="42">
        <f t="shared" si="13"/>
        <v>7.5925925925925911E-2</v>
      </c>
      <c r="AC128" s="42">
        <f t="shared" si="14"/>
        <v>7.7777777777777765E-2</v>
      </c>
      <c r="AD128" s="40" t="str">
        <f t="shared" si="15"/>
        <v>Overstock</v>
      </c>
      <c r="AE128" s="40">
        <f>IFERROR(VLOOKUP(A128,'[4]Re-order'!$A:$AA,27,0),"")</f>
        <v>0</v>
      </c>
      <c r="AF128" s="42">
        <f t="shared" si="16"/>
        <v>-2.9222222222222221</v>
      </c>
      <c r="AG128" s="42" t="e">
        <f>SUMIFS('[4]Raw Inventory'!D:D,'[4]Raw Inventory'!C:C,"GREATWALL",'[4]Raw Inventory'!B:B,A128)</f>
        <v>#VALUE!</v>
      </c>
      <c r="AH128" s="42" t="e">
        <f>SUMIFS('[4]Raw Inventory'!D:D,'[4]Raw Inventory'!C:C,"DUARTE",'[4]Raw Inventory'!B:B,A128)</f>
        <v>#VALUE!</v>
      </c>
      <c r="AI128" s="42"/>
      <c r="AJ128" s="42">
        <f t="shared" si="1"/>
        <v>270.00000000000006</v>
      </c>
      <c r="AK128" s="40" t="str">
        <f>IFERROR(IF((Q128+IF(AI128="",0,AI3))&lt;=0,"Stockout",IF(AJ128="","",IF(F128="Class A",IF(AJ128&lt;=7,"Critical",IF(AJ128&lt;=15,"Low",IF(AJ128&lt;=30,"Reorder",IF(AJ128&lt;=45,"Optimal","Overstock")))),IF(F128="Class B",IF(AJ128&lt;=10,"Critical",IF(AJ128&lt;=20,"Low",IF(AJ128&lt;=45,"Reorder",IF(AJ128&lt;=60,"Optimal","Overstock")))),IF(F128="Class C",IF(AJ128&lt;=15,"Critical",IF(AJ128&lt;=30,"Low",IF(AJ128&lt;=60,"Reorder",IF(AJ128&lt;=90,"Optimal","Overstock")))),""))))),"")</f>
        <v>Overstock</v>
      </c>
      <c r="AL128" s="42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</row>
    <row r="129" spans="1:48">
      <c r="A129" s="39" t="s">
        <v>76</v>
      </c>
      <c r="B129" s="39" t="s">
        <v>97</v>
      </c>
      <c r="C129" s="39" t="s">
        <v>90</v>
      </c>
      <c r="D129" s="40" t="s">
        <v>234</v>
      </c>
      <c r="E129" s="40">
        <v>17</v>
      </c>
      <c r="F129" s="40" t="s">
        <v>3</v>
      </c>
      <c r="G129" s="39" t="str">
        <f>IFERROR(VLOOKUP(A129,'[4]MC Masterlist 2026-09-17'!$B:$M, 3, 0),"")</f>
        <v>SUZUKI</v>
      </c>
      <c r="H129" s="41">
        <f>IFERROR(VLOOKUP(A129,'[4]MC Masterlist 2026-09-17'!$B:$M, 6, 0),"")</f>
        <v>62692</v>
      </c>
      <c r="I129" s="42">
        <v>0</v>
      </c>
      <c r="J129" s="42">
        <v>0</v>
      </c>
      <c r="K129" s="42">
        <v>0</v>
      </c>
      <c r="L129" s="42">
        <f t="shared" si="2"/>
        <v>0</v>
      </c>
      <c r="M129" s="42">
        <f t="shared" si="3"/>
        <v>0</v>
      </c>
      <c r="N129" s="41">
        <f t="shared" si="4"/>
        <v>0</v>
      </c>
      <c r="O129" s="41">
        <f t="shared" si="5"/>
        <v>0</v>
      </c>
      <c r="P129" s="42">
        <f t="shared" si="6"/>
        <v>0</v>
      </c>
      <c r="Q129" s="42">
        <v>2</v>
      </c>
      <c r="R129" s="41">
        <f t="shared" si="7"/>
        <v>125384</v>
      </c>
      <c r="S129" s="42">
        <f t="shared" si="8"/>
        <v>0</v>
      </c>
      <c r="T129" s="42">
        <f>IFERROR(VLOOKUP(A129,'[4]Re-order'!$A:$Q,17,0),"")</f>
        <v>0</v>
      </c>
      <c r="U129" s="42">
        <f>IFERROR(VLOOKUP(A129,'[4]MC Masterlist 2026-09-17'!$B:$M, 10, 0),0)</f>
        <v>15</v>
      </c>
      <c r="V129" s="42">
        <f>IFERROR(VLOOKUP(A129,'[4]MC Masterlist 2026-09-17'!$B:$M, 11, 0),0)</f>
        <v>15</v>
      </c>
      <c r="W129" s="42">
        <f t="shared" si="9"/>
        <v>30</v>
      </c>
      <c r="X129" s="42">
        <f t="shared" si="10"/>
        <v>30</v>
      </c>
      <c r="Y129" s="42">
        <f>IFERROR(IF(OR(C129="AREA I",C129="AREA V"),7,VLOOKUP(A129,'[4]MC Masterlist 2026-09-17'!$B:$M, 12, 0)),0)</f>
        <v>30</v>
      </c>
      <c r="Z129" s="42">
        <f t="shared" si="11"/>
        <v>0</v>
      </c>
      <c r="AA129" s="42">
        <f t="shared" si="12"/>
        <v>0</v>
      </c>
      <c r="AB129" s="42">
        <f t="shared" si="13"/>
        <v>0</v>
      </c>
      <c r="AC129" s="42">
        <f t="shared" si="14"/>
        <v>0</v>
      </c>
      <c r="AD129" s="40" t="str">
        <f t="shared" si="15"/>
        <v>Critical</v>
      </c>
      <c r="AE129" s="40">
        <f>IFERROR(VLOOKUP(A129,'[4]Re-order'!$A:$AA,27,0),"")</f>
        <v>0</v>
      </c>
      <c r="AF129" s="42">
        <f t="shared" si="16"/>
        <v>-2</v>
      </c>
      <c r="AG129" s="42" t="e">
        <f>SUMIFS('[4]Raw Inventory'!D:D,'[4]Raw Inventory'!C:C,"GREATWALL",'[4]Raw Inventory'!B:B,A129)</f>
        <v>#VALUE!</v>
      </c>
      <c r="AH129" s="42" t="e">
        <f>SUMIFS('[4]Raw Inventory'!D:D,'[4]Raw Inventory'!C:C,"DUARTE",'[4]Raw Inventory'!B:B,A129)</f>
        <v>#VALUE!</v>
      </c>
      <c r="AI129" s="42"/>
      <c r="AJ129" s="42">
        <f t="shared" si="1"/>
        <v>0</v>
      </c>
      <c r="AK129" s="40" t="str">
        <f>IFERROR(IF((Q129+IF(AI129="",0,AI3))&lt;=0,"Stockout",IF(AJ129="","",IF(F129="Class A",IF(AJ129&lt;=7,"Critical",IF(AJ129&lt;=15,"Low",IF(AJ129&lt;=30,"Reorder",IF(AJ129&lt;=45,"Optimal","Overstock")))),IF(F129="Class B",IF(AJ129&lt;=10,"Critical",IF(AJ129&lt;=20,"Low",IF(AJ129&lt;=45,"Reorder",IF(AJ129&lt;=60,"Optimal","Overstock")))),IF(F129="Class C",IF(AJ129&lt;=15,"Critical",IF(AJ129&lt;=30,"Low",IF(AJ129&lt;=60,"Reorder",IF(AJ129&lt;=90,"Optimal","Overstock")))),""))))),"")</f>
        <v>Critical</v>
      </c>
      <c r="AL129" s="42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</row>
    <row r="130" spans="1:48">
      <c r="A130" s="39" t="s">
        <v>48</v>
      </c>
      <c r="B130" s="39" t="s">
        <v>246</v>
      </c>
      <c r="C130" s="39"/>
      <c r="D130" s="40" t="s">
        <v>257</v>
      </c>
      <c r="E130" s="40">
        <v>1</v>
      </c>
      <c r="F130" s="40" t="s">
        <v>0</v>
      </c>
      <c r="G130" s="39" t="str">
        <f>IFERROR(VLOOKUP(A130,'[4]MC Masterlist 2026-09-17'!$B:$M, 3, 0),"")</f>
        <v>SUZUKI</v>
      </c>
      <c r="H130" s="41">
        <f>IFERROR(VLOOKUP(A130,'[4]MC Masterlist 2026-09-17'!$B:$M, 6, 0),"")</f>
        <v>82687</v>
      </c>
      <c r="I130" s="42">
        <v>0</v>
      </c>
      <c r="J130" s="42">
        <v>0</v>
      </c>
      <c r="K130" s="42">
        <v>0</v>
      </c>
      <c r="L130" s="42">
        <f t="shared" si="2"/>
        <v>0</v>
      </c>
      <c r="M130" s="42">
        <f t="shared" si="3"/>
        <v>0</v>
      </c>
      <c r="N130" s="41">
        <f t="shared" si="4"/>
        <v>0</v>
      </c>
      <c r="O130" s="41">
        <f t="shared" si="5"/>
        <v>0</v>
      </c>
      <c r="P130" s="42">
        <f t="shared" si="6"/>
        <v>0</v>
      </c>
      <c r="Q130" s="42">
        <v>1</v>
      </c>
      <c r="R130" s="41">
        <f t="shared" si="7"/>
        <v>82687</v>
      </c>
      <c r="S130" s="42">
        <f t="shared" si="8"/>
        <v>0</v>
      </c>
      <c r="T130" s="42">
        <f>IFERROR(VLOOKUP(A130,'[4]Re-order'!$A:$Q,17,0),"")</f>
        <v>0</v>
      </c>
      <c r="U130" s="42">
        <f>IFERROR(VLOOKUP(A130,'[4]MC Masterlist 2026-09-17'!$B:$M, 10, 0),0)</f>
        <v>15</v>
      </c>
      <c r="V130" s="42">
        <f>IFERROR(VLOOKUP(A130,'[4]MC Masterlist 2026-09-17'!$B:$M, 11, 0),0)</f>
        <v>15</v>
      </c>
      <c r="W130" s="42">
        <f t="shared" si="9"/>
        <v>30</v>
      </c>
      <c r="X130" s="42">
        <f t="shared" si="10"/>
        <v>30</v>
      </c>
      <c r="Y130" s="42">
        <f>IFERROR(IF(OR(C130="AREA I",C130="AREA V"),7,VLOOKUP(A130,'[4]MC Masterlist 2026-09-17'!$B:$M, 12, 0)),0)</f>
        <v>30</v>
      </c>
      <c r="Z130" s="42">
        <f t="shared" si="11"/>
        <v>0</v>
      </c>
      <c r="AA130" s="42">
        <f t="shared" si="12"/>
        <v>0</v>
      </c>
      <c r="AB130" s="42">
        <f t="shared" si="13"/>
        <v>0</v>
      </c>
      <c r="AC130" s="42">
        <f t="shared" si="14"/>
        <v>0</v>
      </c>
      <c r="AD130" s="40" t="str">
        <f t="shared" si="15"/>
        <v>Critical</v>
      </c>
      <c r="AE130" s="40">
        <f>IFERROR(VLOOKUP(A130,'[4]Re-order'!$A:$AA,27,0),"")</f>
        <v>0</v>
      </c>
      <c r="AF130" s="42">
        <f t="shared" si="16"/>
        <v>-1</v>
      </c>
      <c r="AG130" s="42" t="e">
        <f>SUMIFS('[4]Raw Inventory'!D:D,'[4]Raw Inventory'!C:C,"GREATWALL",'[4]Raw Inventory'!B:B,A130)</f>
        <v>#VALUE!</v>
      </c>
      <c r="AH130" s="42" t="e">
        <f>SUMIFS('[4]Raw Inventory'!D:D,'[4]Raw Inventory'!C:C,"DUARTE",'[4]Raw Inventory'!B:B,A130)</f>
        <v>#VALUE!</v>
      </c>
      <c r="AI130" s="42"/>
      <c r="AJ130" s="42">
        <f t="shared" si="1"/>
        <v>0</v>
      </c>
      <c r="AK130" s="40" t="str">
        <f>IFERROR(IF((Q130+IF(AI130="",0,AI3))&lt;=0,"Stockout",IF(AJ130="","",IF(F130="Class A",IF(AJ130&lt;=7,"Critical",IF(AJ130&lt;=15,"Low",IF(AJ130&lt;=30,"Reorder",IF(AJ130&lt;=45,"Optimal","Overstock")))),IF(F130="Class B",IF(AJ130&lt;=10,"Critical",IF(AJ130&lt;=20,"Low",IF(AJ130&lt;=45,"Reorder",IF(AJ130&lt;=60,"Optimal","Overstock")))),IF(F130="Class C",IF(AJ130&lt;=15,"Critical",IF(AJ130&lt;=30,"Low",IF(AJ130&lt;=60,"Reorder",IF(AJ130&lt;=90,"Optimal","Overstock")))),""))))),"")</f>
        <v>Critical</v>
      </c>
      <c r="AL130" s="42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</row>
    <row r="131" spans="1:48">
      <c r="A131" s="39" t="s">
        <v>43</v>
      </c>
      <c r="B131" s="39" t="s">
        <v>114</v>
      </c>
      <c r="C131" s="39" t="s">
        <v>109</v>
      </c>
      <c r="D131" s="40" t="s">
        <v>260</v>
      </c>
      <c r="E131" s="40">
        <v>14</v>
      </c>
      <c r="F131" s="40" t="s">
        <v>2</v>
      </c>
      <c r="G131" s="39" t="str">
        <f>IFERROR(VLOOKUP(A131,'[4]MC Masterlist 2026-09-17'!$B:$M, 3, 0),"")</f>
        <v>YAMAHA</v>
      </c>
      <c r="H131" s="41">
        <f>IFERROR(VLOOKUP(A131,'[4]MC Masterlist 2026-09-17'!$B:$M, 6, 0),"")</f>
        <v>70587</v>
      </c>
      <c r="I131" s="42">
        <v>1</v>
      </c>
      <c r="J131" s="42">
        <v>2</v>
      </c>
      <c r="K131" s="42">
        <v>2</v>
      </c>
      <c r="L131" s="42">
        <f t="shared" ref="L131:L194" si="17">I131+J131+K131</f>
        <v>5</v>
      </c>
      <c r="M131" s="42">
        <f t="shared" ref="M131:M194" si="18">AVERAGE(I131,J131,K131)</f>
        <v>1.6666666666666667</v>
      </c>
      <c r="N131" s="41">
        <f t="shared" ref="N131:N194" si="19">L131*H131</f>
        <v>352935</v>
      </c>
      <c r="O131" s="41">
        <f t="shared" ref="O131:O194" si="20">M131*H131</f>
        <v>117645</v>
      </c>
      <c r="P131" s="42">
        <f t="shared" ref="P131:P194" si="21">M131/30</f>
        <v>5.5555555555555559E-2</v>
      </c>
      <c r="Q131" s="42"/>
      <c r="R131" s="41">
        <f t="shared" ref="R131:R194" si="22">IFERROR(Q131*H131, 0)</f>
        <v>0</v>
      </c>
      <c r="S131" s="42">
        <f t="shared" ref="S131:S194" si="23">IFERROR(R131/(O131)*30, 0)</f>
        <v>0</v>
      </c>
      <c r="T131" s="42">
        <f>IFERROR(VLOOKUP(A131,'[4]Re-order'!$A:$Q,17,0),"")</f>
        <v>0</v>
      </c>
      <c r="U131" s="42">
        <f>IFERROR(VLOOKUP(A131,'[4]MC Masterlist 2026-09-17'!$B:$M, 10, 0),0)</f>
        <v>15</v>
      </c>
      <c r="V131" s="42">
        <f>IFERROR(VLOOKUP(A131,'[4]MC Masterlist 2026-09-17'!$B:$M, 11, 0),0)</f>
        <v>15</v>
      </c>
      <c r="W131" s="42">
        <f t="shared" ref="W131:W194" si="24">U131+V131</f>
        <v>30</v>
      </c>
      <c r="X131" s="42">
        <f t="shared" ref="X131:X194" si="25">Y131-Z131</f>
        <v>29.166666666666668</v>
      </c>
      <c r="Y131" s="42">
        <f>IFERROR(IF(OR(C131="AREA I",C131="AREA V"),7,VLOOKUP(A131,'[4]MC Masterlist 2026-09-17'!$B:$M, 12, 0)),0)</f>
        <v>30</v>
      </c>
      <c r="Z131" s="42">
        <f t="shared" ref="Z131:Z194" si="26">V131*P131</f>
        <v>0.83333333333333337</v>
      </c>
      <c r="AA131" s="42">
        <f t="shared" ref="AA131:AA194" si="27">W131*P131</f>
        <v>1.6666666666666667</v>
      </c>
      <c r="AB131" s="42">
        <f t="shared" ref="AB131:AB194" si="28">X131*P131</f>
        <v>1.6203703703703705</v>
      </c>
      <c r="AC131" s="42">
        <f t="shared" ref="AC131:AC194" si="29">Y131*P131</f>
        <v>1.6666666666666667</v>
      </c>
      <c r="AD131" s="40" t="str">
        <f t="shared" ref="AD131:AD194" si="30">IFERROR(IF(Q131&lt;=0,"Stockout",IF(S131="","",IF(F131="Class A",IF(S131&lt;=7,"Critical",IF(S131&lt;=15,"Low",IF(S131&lt;=30,"Reorder",IF(S131&lt;=45,"Optimal","Overstock")))),IF(F131="Class B",IF(S131&lt;=10,"Critical",IF(S131&lt;=20,"Low",IF(S131&lt;=45,"Reorder",IF(S131&lt;=60,"Optimal","Overstock")))),IF(F131="Class C",IF(S131&lt;=15,"Critical",IF(S131&lt;=30,"Low",IF(S131&lt;=60,"Reorder",IF(S131&lt;=90,"Optimal","Overstock")))),""))))),"")</f>
        <v>Stockout</v>
      </c>
      <c r="AE131" s="40">
        <f>IFERROR(VLOOKUP(A131,'[4]Re-order'!$A:$AA,27,0),"")</f>
        <v>0</v>
      </c>
      <c r="AF131" s="42">
        <f t="shared" ref="AF131:AF194" si="31">AC131-Q131</f>
        <v>1.6666666666666667</v>
      </c>
      <c r="AG131" s="42" t="e">
        <f>SUMIFS('[4]Raw Inventory'!D:D,'[4]Raw Inventory'!C:C,"GREATWALL",'[4]Raw Inventory'!B:B,A131)</f>
        <v>#VALUE!</v>
      </c>
      <c r="AH131" s="42" t="e">
        <f>SUMIFS('[4]Raw Inventory'!D:D,'[4]Raw Inventory'!C:C,"DUARTE",'[4]Raw Inventory'!B:B,A131)</f>
        <v>#VALUE!</v>
      </c>
      <c r="AI131" s="42"/>
      <c r="AJ131" s="42">
        <f t="shared" ref="AJ131:AJ194" si="32">IFERROR((Q131 + IF(AI131="",0,AI131))/P131, 0)</f>
        <v>0</v>
      </c>
      <c r="AK131" s="40" t="str">
        <f>IFERROR(IF((Q131+IF(AI131="",0,AI3))&lt;=0,"Stockout",IF(AJ131="","",IF(F131="Class A",IF(AJ131&lt;=7,"Critical",IF(AJ131&lt;=15,"Low",IF(AJ131&lt;=30,"Reorder",IF(AJ131&lt;=45,"Optimal","Overstock")))),IF(F131="Class B",IF(AJ131&lt;=10,"Critical",IF(AJ131&lt;=20,"Low",IF(AJ131&lt;=45,"Reorder",IF(AJ131&lt;=60,"Optimal","Overstock")))),IF(F131="Class C",IF(AJ131&lt;=15,"Critical",IF(AJ131&lt;=30,"Low",IF(AJ131&lt;=60,"Reorder",IF(AJ131&lt;=90,"Optimal","Overstock")))),""))))),"")</f>
        <v>Stockout</v>
      </c>
      <c r="AL131" s="42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</row>
    <row r="132" spans="1:48">
      <c r="A132" s="39" t="s">
        <v>75</v>
      </c>
      <c r="B132" s="39" t="s">
        <v>162</v>
      </c>
      <c r="C132" s="39" t="s">
        <v>159</v>
      </c>
      <c r="D132" s="40" t="s">
        <v>230</v>
      </c>
      <c r="E132" s="40">
        <v>26</v>
      </c>
      <c r="F132" s="40" t="s">
        <v>3</v>
      </c>
      <c r="G132" s="39" t="str">
        <f>IFERROR(VLOOKUP(A132,'[4]MC Masterlist 2026-09-17'!$B:$M, 3, 0),"")</f>
        <v>SUZUKI</v>
      </c>
      <c r="H132" s="41">
        <f>IFERROR(VLOOKUP(A132,'[4]MC Masterlist 2026-09-17'!$B:$M, 6, 0),"")</f>
        <v>138952</v>
      </c>
      <c r="I132" s="42">
        <v>0</v>
      </c>
      <c r="J132" s="42">
        <v>0</v>
      </c>
      <c r="K132" s="42">
        <v>0</v>
      </c>
      <c r="L132" s="42">
        <f t="shared" si="17"/>
        <v>0</v>
      </c>
      <c r="M132" s="42">
        <f t="shared" si="18"/>
        <v>0</v>
      </c>
      <c r="N132" s="41">
        <f t="shared" si="19"/>
        <v>0</v>
      </c>
      <c r="O132" s="41">
        <f t="shared" si="20"/>
        <v>0</v>
      </c>
      <c r="P132" s="42">
        <f t="shared" si="21"/>
        <v>0</v>
      </c>
      <c r="Q132" s="42">
        <v>1</v>
      </c>
      <c r="R132" s="41">
        <f t="shared" si="22"/>
        <v>138952</v>
      </c>
      <c r="S132" s="42">
        <f t="shared" si="23"/>
        <v>0</v>
      </c>
      <c r="T132" s="42">
        <f>IFERROR(VLOOKUP(A132,'[4]Re-order'!$A:$Q,17,0),"")</f>
        <v>0</v>
      </c>
      <c r="U132" s="42">
        <f>IFERROR(VLOOKUP(A132,'[4]MC Masterlist 2026-09-17'!$B:$M, 10, 0),0)</f>
        <v>15</v>
      </c>
      <c r="V132" s="42">
        <f>IFERROR(VLOOKUP(A132,'[4]MC Masterlist 2026-09-17'!$B:$M, 11, 0),0)</f>
        <v>15</v>
      </c>
      <c r="W132" s="42">
        <f t="shared" si="24"/>
        <v>30</v>
      </c>
      <c r="X132" s="42">
        <f t="shared" si="25"/>
        <v>30</v>
      </c>
      <c r="Y132" s="42">
        <f>IFERROR(IF(OR(C132="AREA I",C132="AREA V"),7,VLOOKUP(A132,'[4]MC Masterlist 2026-09-17'!$B:$M, 12, 0)),0)</f>
        <v>30</v>
      </c>
      <c r="Z132" s="42">
        <f t="shared" si="26"/>
        <v>0</v>
      </c>
      <c r="AA132" s="42">
        <f t="shared" si="27"/>
        <v>0</v>
      </c>
      <c r="AB132" s="42">
        <f t="shared" si="28"/>
        <v>0</v>
      </c>
      <c r="AC132" s="42">
        <f t="shared" si="29"/>
        <v>0</v>
      </c>
      <c r="AD132" s="40" t="str">
        <f t="shared" si="30"/>
        <v>Critical</v>
      </c>
      <c r="AE132" s="40">
        <f>IFERROR(VLOOKUP(A132,'[4]Re-order'!$A:$AA,27,0),"")</f>
        <v>0</v>
      </c>
      <c r="AF132" s="42">
        <f t="shared" si="31"/>
        <v>-1</v>
      </c>
      <c r="AG132" s="42" t="e">
        <f>SUMIFS('[4]Raw Inventory'!D:D,'[4]Raw Inventory'!C:C,"GREATWALL",'[4]Raw Inventory'!B:B,A132)</f>
        <v>#VALUE!</v>
      </c>
      <c r="AH132" s="42" t="e">
        <f>SUMIFS('[4]Raw Inventory'!D:D,'[4]Raw Inventory'!C:C,"DUARTE",'[4]Raw Inventory'!B:B,A132)</f>
        <v>#VALUE!</v>
      </c>
      <c r="AI132" s="42"/>
      <c r="AJ132" s="42">
        <f t="shared" si="32"/>
        <v>0</v>
      </c>
      <c r="AK132" s="40" t="str">
        <f>IFERROR(IF((Q132+IF(AI132="",0,AI3))&lt;=0,"Stockout",IF(AJ132="","",IF(F132="Class A",IF(AJ132&lt;=7,"Critical",IF(AJ132&lt;=15,"Low",IF(AJ132&lt;=30,"Reorder",IF(AJ132&lt;=45,"Optimal","Overstock")))),IF(F132="Class B",IF(AJ132&lt;=10,"Critical",IF(AJ132&lt;=20,"Low",IF(AJ132&lt;=45,"Reorder",IF(AJ132&lt;=60,"Optimal","Overstock")))),IF(F132="Class C",IF(AJ132&lt;=15,"Critical",IF(AJ132&lt;=30,"Low",IF(AJ132&lt;=60,"Reorder",IF(AJ132&lt;=90,"Optimal","Overstock")))),""))))),"")</f>
        <v>Critical</v>
      </c>
      <c r="AL132" s="42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</row>
    <row r="133" spans="1:48">
      <c r="A133" s="39" t="s">
        <v>20</v>
      </c>
      <c r="B133" s="39" t="s">
        <v>153</v>
      </c>
      <c r="C133" s="39" t="s">
        <v>152</v>
      </c>
      <c r="D133" s="40" t="s">
        <v>241</v>
      </c>
      <c r="E133" s="40">
        <v>21</v>
      </c>
      <c r="F133" s="40" t="s">
        <v>3</v>
      </c>
      <c r="G133" s="39" t="str">
        <f>IFERROR(VLOOKUP(A133,'[4]MC Masterlist 2026-09-17'!$B:$M, 3, 0),"")</f>
        <v>HONDA</v>
      </c>
      <c r="H133" s="41">
        <f>IFERROR(VLOOKUP(A133,'[4]MC Masterlist 2026-09-17'!$B:$M, 6, 0),"")</f>
        <v>69950</v>
      </c>
      <c r="I133" s="42">
        <v>0</v>
      </c>
      <c r="J133" s="42">
        <v>0</v>
      </c>
      <c r="K133" s="42">
        <v>0</v>
      </c>
      <c r="L133" s="42">
        <f t="shared" si="17"/>
        <v>0</v>
      </c>
      <c r="M133" s="42">
        <f t="shared" si="18"/>
        <v>0</v>
      </c>
      <c r="N133" s="41">
        <f t="shared" si="19"/>
        <v>0</v>
      </c>
      <c r="O133" s="41">
        <f t="shared" si="20"/>
        <v>0</v>
      </c>
      <c r="P133" s="42">
        <f t="shared" si="21"/>
        <v>0</v>
      </c>
      <c r="Q133" s="42">
        <v>7</v>
      </c>
      <c r="R133" s="41">
        <f t="shared" si="22"/>
        <v>489650</v>
      </c>
      <c r="S133" s="42">
        <f t="shared" si="23"/>
        <v>0</v>
      </c>
      <c r="T133" s="42">
        <f>IFERROR(VLOOKUP(A133,'[4]Re-order'!$A:$Q,17,0),"")</f>
        <v>0</v>
      </c>
      <c r="U133" s="42">
        <f>IFERROR(VLOOKUP(A133,'[4]MC Masterlist 2026-09-17'!$B:$M, 10, 0),0)</f>
        <v>15</v>
      </c>
      <c r="V133" s="42">
        <f>IFERROR(VLOOKUP(A133,'[4]MC Masterlist 2026-09-17'!$B:$M, 11, 0),0)</f>
        <v>15</v>
      </c>
      <c r="W133" s="42">
        <f t="shared" si="24"/>
        <v>30</v>
      </c>
      <c r="X133" s="42">
        <f t="shared" si="25"/>
        <v>30</v>
      </c>
      <c r="Y133" s="42">
        <f>IFERROR(IF(OR(C133="AREA I",C133="AREA V"),7,VLOOKUP(A133,'[4]MC Masterlist 2026-09-17'!$B:$M, 12, 0)),0)</f>
        <v>30</v>
      </c>
      <c r="Z133" s="42">
        <f t="shared" si="26"/>
        <v>0</v>
      </c>
      <c r="AA133" s="42">
        <f t="shared" si="27"/>
        <v>0</v>
      </c>
      <c r="AB133" s="42">
        <f t="shared" si="28"/>
        <v>0</v>
      </c>
      <c r="AC133" s="42">
        <f t="shared" si="29"/>
        <v>0</v>
      </c>
      <c r="AD133" s="40" t="str">
        <f t="shared" si="30"/>
        <v>Critical</v>
      </c>
      <c r="AE133" s="40">
        <f>IFERROR(VLOOKUP(A133,'[4]Re-order'!$A:$AA,27,0),"")</f>
        <v>0</v>
      </c>
      <c r="AF133" s="42">
        <f t="shared" si="31"/>
        <v>-7</v>
      </c>
      <c r="AG133" s="42" t="e">
        <f>SUMIFS('[4]Raw Inventory'!D:D,'[4]Raw Inventory'!C:C,"GREATWALL",'[4]Raw Inventory'!B:B,A133)</f>
        <v>#VALUE!</v>
      </c>
      <c r="AH133" s="42" t="e">
        <f>SUMIFS('[4]Raw Inventory'!D:D,'[4]Raw Inventory'!C:C,"DUARTE",'[4]Raw Inventory'!B:B,A133)</f>
        <v>#VALUE!</v>
      </c>
      <c r="AI133" s="42"/>
      <c r="AJ133" s="42">
        <f t="shared" si="32"/>
        <v>0</v>
      </c>
      <c r="AK133" s="40" t="str">
        <f>IFERROR(IF((Q133+IF(AI133="",0,AI3))&lt;=0,"Stockout",IF(AJ133="","",IF(F133="Class A",IF(AJ133&lt;=7,"Critical",IF(AJ133&lt;=15,"Low",IF(AJ133&lt;=30,"Reorder",IF(AJ133&lt;=45,"Optimal","Overstock")))),IF(F133="Class B",IF(AJ133&lt;=10,"Critical",IF(AJ133&lt;=20,"Low",IF(AJ133&lt;=45,"Reorder",IF(AJ133&lt;=60,"Optimal","Overstock")))),IF(F133="Class C",IF(AJ133&lt;=15,"Critical",IF(AJ133&lt;=30,"Low",IF(AJ133&lt;=60,"Reorder",IF(AJ133&lt;=90,"Optimal","Overstock")))),""))))),"")</f>
        <v>Critical</v>
      </c>
      <c r="AL133" s="42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</row>
    <row r="134" spans="1:48">
      <c r="A134" s="39" t="s">
        <v>37</v>
      </c>
      <c r="B134" s="39" t="s">
        <v>95</v>
      </c>
      <c r="C134" s="39" t="s">
        <v>90</v>
      </c>
      <c r="D134" s="40" t="s">
        <v>229</v>
      </c>
      <c r="E134" s="40">
        <v>6</v>
      </c>
      <c r="F134" s="40" t="s">
        <v>0</v>
      </c>
      <c r="G134" s="39" t="str">
        <f>IFERROR(VLOOKUP(A134,'[4]MC Masterlist 2026-09-17'!$B:$M, 3, 0),"")</f>
        <v>HONDA</v>
      </c>
      <c r="H134" s="41">
        <f>IFERROR(VLOOKUP(A134,'[4]MC Masterlist 2026-09-17'!$B:$M, 6, 0),"")</f>
        <v>74550</v>
      </c>
      <c r="I134" s="42">
        <v>2</v>
      </c>
      <c r="J134" s="42">
        <v>0</v>
      </c>
      <c r="K134" s="42">
        <v>2</v>
      </c>
      <c r="L134" s="42">
        <f t="shared" si="17"/>
        <v>4</v>
      </c>
      <c r="M134" s="42">
        <f t="shared" si="18"/>
        <v>1.3333333333333333</v>
      </c>
      <c r="N134" s="41">
        <f t="shared" si="19"/>
        <v>298200</v>
      </c>
      <c r="O134" s="41">
        <f t="shared" si="20"/>
        <v>99400</v>
      </c>
      <c r="P134" s="42">
        <f t="shared" si="21"/>
        <v>4.4444444444444439E-2</v>
      </c>
      <c r="Q134" s="42"/>
      <c r="R134" s="41">
        <f t="shared" si="22"/>
        <v>0</v>
      </c>
      <c r="S134" s="42">
        <f t="shared" si="23"/>
        <v>0</v>
      </c>
      <c r="T134" s="42">
        <f>IFERROR(VLOOKUP(A134,'[4]Re-order'!$A:$Q,17,0),"")</f>
        <v>0</v>
      </c>
      <c r="U134" s="42">
        <f>IFERROR(VLOOKUP(A134,'[4]MC Masterlist 2026-09-17'!$B:$M, 10, 0),0)</f>
        <v>15</v>
      </c>
      <c r="V134" s="42">
        <f>IFERROR(VLOOKUP(A134,'[4]MC Masterlist 2026-09-17'!$B:$M, 11, 0),0)</f>
        <v>15</v>
      </c>
      <c r="W134" s="42">
        <f t="shared" si="24"/>
        <v>30</v>
      </c>
      <c r="X134" s="42">
        <f t="shared" si="25"/>
        <v>29.333333333333332</v>
      </c>
      <c r="Y134" s="42">
        <f>IFERROR(IF(OR(C134="AREA I",C134="AREA V"),7,VLOOKUP(A134,'[4]MC Masterlist 2026-09-17'!$B:$M, 12, 0)),0)</f>
        <v>30</v>
      </c>
      <c r="Z134" s="42">
        <f t="shared" si="26"/>
        <v>0.66666666666666663</v>
      </c>
      <c r="AA134" s="42">
        <f t="shared" si="27"/>
        <v>1.3333333333333333</v>
      </c>
      <c r="AB134" s="42">
        <f t="shared" si="28"/>
        <v>1.3037037037037036</v>
      </c>
      <c r="AC134" s="42">
        <f t="shared" si="29"/>
        <v>1.3333333333333333</v>
      </c>
      <c r="AD134" s="40" t="str">
        <f t="shared" si="30"/>
        <v>Stockout</v>
      </c>
      <c r="AE134" s="40">
        <f>IFERROR(VLOOKUP(A134,'[4]Re-order'!$A:$AA,27,0),"")</f>
        <v>0</v>
      </c>
      <c r="AF134" s="42">
        <f t="shared" si="31"/>
        <v>1.3333333333333333</v>
      </c>
      <c r="AG134" s="42" t="e">
        <f>SUMIFS('[4]Raw Inventory'!D:D,'[4]Raw Inventory'!C:C,"GREATWALL",'[4]Raw Inventory'!B:B,A134)</f>
        <v>#VALUE!</v>
      </c>
      <c r="AH134" s="42" t="e">
        <f>SUMIFS('[4]Raw Inventory'!D:D,'[4]Raw Inventory'!C:C,"DUARTE",'[4]Raw Inventory'!B:B,A134)</f>
        <v>#VALUE!</v>
      </c>
      <c r="AI134" s="42"/>
      <c r="AJ134" s="42">
        <f t="shared" si="32"/>
        <v>0</v>
      </c>
      <c r="AK134" s="40" t="str">
        <f>IFERROR(IF((Q134+IF(AI134="",0,AI3))&lt;=0,"Stockout",IF(AJ134="","",IF(F134="Class A",IF(AJ134&lt;=7,"Critical",IF(AJ134&lt;=15,"Low",IF(AJ134&lt;=30,"Reorder",IF(AJ134&lt;=45,"Optimal","Overstock")))),IF(F134="Class B",IF(AJ134&lt;=10,"Critical",IF(AJ134&lt;=20,"Low",IF(AJ134&lt;=45,"Reorder",IF(AJ134&lt;=60,"Optimal","Overstock")))),IF(F134="Class C",IF(AJ134&lt;=15,"Critical",IF(AJ134&lt;=30,"Low",IF(AJ134&lt;=60,"Reorder",IF(AJ134&lt;=90,"Optimal","Overstock")))),""))))),"")</f>
        <v>Stockout</v>
      </c>
      <c r="AL134" s="42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</row>
    <row r="135" spans="1:48">
      <c r="A135" s="39" t="s">
        <v>89</v>
      </c>
      <c r="B135" s="39" t="s">
        <v>91</v>
      </c>
      <c r="C135" s="39" t="s">
        <v>90</v>
      </c>
      <c r="D135" s="40" t="s">
        <v>256</v>
      </c>
      <c r="E135" s="40">
        <v>14</v>
      </c>
      <c r="F135" s="40" t="s">
        <v>3</v>
      </c>
      <c r="G135" s="39" t="str">
        <f>IFERROR(VLOOKUP(A135,'[4]MC Masterlist 2026-09-17'!$B:$M, 3, 0),"")</f>
        <v>HONDA</v>
      </c>
      <c r="H135" s="41">
        <f>IFERROR(VLOOKUP(A135,'[4]MC Masterlist 2026-09-17'!$B:$M, 6, 0),"")</f>
        <v>117790</v>
      </c>
      <c r="I135" s="42">
        <v>0</v>
      </c>
      <c r="J135" s="42">
        <v>0</v>
      </c>
      <c r="K135" s="42">
        <v>0</v>
      </c>
      <c r="L135" s="42">
        <f t="shared" si="17"/>
        <v>0</v>
      </c>
      <c r="M135" s="42">
        <f t="shared" si="18"/>
        <v>0</v>
      </c>
      <c r="N135" s="41">
        <f t="shared" si="19"/>
        <v>0</v>
      </c>
      <c r="O135" s="41">
        <f t="shared" si="20"/>
        <v>0</v>
      </c>
      <c r="P135" s="42">
        <f t="shared" si="21"/>
        <v>0</v>
      </c>
      <c r="Q135" s="42">
        <v>1</v>
      </c>
      <c r="R135" s="41">
        <f t="shared" si="22"/>
        <v>117790</v>
      </c>
      <c r="S135" s="42">
        <f t="shared" si="23"/>
        <v>0</v>
      </c>
      <c r="T135" s="42">
        <f>IFERROR(VLOOKUP(A135,'[4]Re-order'!$A:$Q,17,0),"")</f>
        <v>0</v>
      </c>
      <c r="U135" s="42">
        <f>IFERROR(VLOOKUP(A135,'[4]MC Masterlist 2026-09-17'!$B:$M, 10, 0),0)</f>
        <v>15</v>
      </c>
      <c r="V135" s="42">
        <f>IFERROR(VLOOKUP(A135,'[4]MC Masterlist 2026-09-17'!$B:$M, 11, 0),0)</f>
        <v>15</v>
      </c>
      <c r="W135" s="42">
        <f t="shared" si="24"/>
        <v>30</v>
      </c>
      <c r="X135" s="42">
        <f t="shared" si="25"/>
        <v>30</v>
      </c>
      <c r="Y135" s="42">
        <f>IFERROR(IF(OR(C135="AREA I",C135="AREA V"),7,VLOOKUP(A135,'[4]MC Masterlist 2026-09-17'!$B:$M, 12, 0)),0)</f>
        <v>30</v>
      </c>
      <c r="Z135" s="42">
        <f t="shared" si="26"/>
        <v>0</v>
      </c>
      <c r="AA135" s="42">
        <f t="shared" si="27"/>
        <v>0</v>
      </c>
      <c r="AB135" s="42">
        <f t="shared" si="28"/>
        <v>0</v>
      </c>
      <c r="AC135" s="42">
        <f t="shared" si="29"/>
        <v>0</v>
      </c>
      <c r="AD135" s="40" t="str">
        <f t="shared" si="30"/>
        <v>Critical</v>
      </c>
      <c r="AE135" s="40">
        <f>IFERROR(VLOOKUP(A135,'[4]Re-order'!$A:$AA,27,0),"")</f>
        <v>0</v>
      </c>
      <c r="AF135" s="42">
        <f t="shared" si="31"/>
        <v>-1</v>
      </c>
      <c r="AG135" s="42" t="e">
        <f>SUMIFS('[4]Raw Inventory'!D:D,'[4]Raw Inventory'!C:C,"GREATWALL",'[4]Raw Inventory'!B:B,A135)</f>
        <v>#VALUE!</v>
      </c>
      <c r="AH135" s="42" t="e">
        <f>SUMIFS('[4]Raw Inventory'!D:D,'[4]Raw Inventory'!C:C,"DUARTE",'[4]Raw Inventory'!B:B,A135)</f>
        <v>#VALUE!</v>
      </c>
      <c r="AI135" s="42"/>
      <c r="AJ135" s="42">
        <f t="shared" si="32"/>
        <v>0</v>
      </c>
      <c r="AK135" s="40" t="str">
        <f>IFERROR(IF((Q135+IF(AI135="",0,AI3))&lt;=0,"Stockout",IF(AJ135="","",IF(F135="Class A",IF(AJ135&lt;=7,"Critical",IF(AJ135&lt;=15,"Low",IF(AJ135&lt;=30,"Reorder",IF(AJ135&lt;=45,"Optimal","Overstock")))),IF(F135="Class B",IF(AJ135&lt;=10,"Critical",IF(AJ135&lt;=20,"Low",IF(AJ135&lt;=45,"Reorder",IF(AJ135&lt;=60,"Optimal","Overstock")))),IF(F135="Class C",IF(AJ135&lt;=15,"Critical",IF(AJ135&lt;=30,"Low",IF(AJ135&lt;=60,"Reorder",IF(AJ135&lt;=90,"Optimal","Overstock")))),""))))),"")</f>
        <v>Critical</v>
      </c>
      <c r="AL135" s="42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</row>
    <row r="136" spans="1:48">
      <c r="A136" s="39" t="s">
        <v>14</v>
      </c>
      <c r="B136" s="39" t="s">
        <v>30</v>
      </c>
      <c r="C136" s="39" t="s">
        <v>1</v>
      </c>
      <c r="D136" s="40" t="s">
        <v>233</v>
      </c>
      <c r="E136" s="40">
        <v>4</v>
      </c>
      <c r="F136" s="40" t="s">
        <v>0</v>
      </c>
      <c r="G136" s="39" t="str">
        <f>IFERROR(VLOOKUP(A136,'[4]MC Masterlist 2026-09-17'!$B:$M, 3, 0),"")</f>
        <v>HONDA</v>
      </c>
      <c r="H136" s="41">
        <f>IFERROR(VLOOKUP(A136,'[4]MC Masterlist 2026-09-17'!$B:$M, 6, 0),"")</f>
        <v>80070</v>
      </c>
      <c r="I136" s="42">
        <v>11</v>
      </c>
      <c r="J136" s="42">
        <v>7</v>
      </c>
      <c r="K136" s="42">
        <v>11</v>
      </c>
      <c r="L136" s="42">
        <f t="shared" si="17"/>
        <v>29</v>
      </c>
      <c r="M136" s="42">
        <f t="shared" si="18"/>
        <v>9.6666666666666661</v>
      </c>
      <c r="N136" s="41">
        <f t="shared" si="19"/>
        <v>2322030</v>
      </c>
      <c r="O136" s="41">
        <f t="shared" si="20"/>
        <v>774010</v>
      </c>
      <c r="P136" s="42">
        <f t="shared" si="21"/>
        <v>0.32222222222222219</v>
      </c>
      <c r="Q136" s="42">
        <v>1</v>
      </c>
      <c r="R136" s="41">
        <f t="shared" si="22"/>
        <v>80070</v>
      </c>
      <c r="S136" s="42">
        <f t="shared" si="23"/>
        <v>3.103448275862069</v>
      </c>
      <c r="T136" s="42">
        <f>IFERROR(VLOOKUP(A136,'[4]Re-order'!$A:$Q,17,0),"")</f>
        <v>0</v>
      </c>
      <c r="U136" s="42">
        <f>IFERROR(VLOOKUP(A136,'[4]MC Masterlist 2026-09-17'!$B:$M, 10, 0),0)</f>
        <v>15</v>
      </c>
      <c r="V136" s="42">
        <f>IFERROR(VLOOKUP(A136,'[4]MC Masterlist 2026-09-17'!$B:$M, 11, 0),0)</f>
        <v>15</v>
      </c>
      <c r="W136" s="42">
        <f t="shared" si="24"/>
        <v>30</v>
      </c>
      <c r="X136" s="42">
        <f t="shared" si="25"/>
        <v>2.166666666666667</v>
      </c>
      <c r="Y136" s="42">
        <f>IFERROR(IF(OR(C136="AREA I",C136="AREA V"),7,VLOOKUP(A136,'[4]MC Masterlist 2026-09-17'!$B:$M, 12, 0)),0)</f>
        <v>7</v>
      </c>
      <c r="Z136" s="42">
        <f t="shared" si="26"/>
        <v>4.833333333333333</v>
      </c>
      <c r="AA136" s="42">
        <f t="shared" si="27"/>
        <v>9.6666666666666661</v>
      </c>
      <c r="AB136" s="42">
        <f t="shared" si="28"/>
        <v>0.69814814814814818</v>
      </c>
      <c r="AC136" s="42">
        <f t="shared" si="29"/>
        <v>2.2555555555555555</v>
      </c>
      <c r="AD136" s="40" t="str">
        <f t="shared" si="30"/>
        <v>Critical</v>
      </c>
      <c r="AE136" s="40">
        <f>IFERROR(VLOOKUP(A136,'[4]Re-order'!$A:$AA,27,0),"")</f>
        <v>0</v>
      </c>
      <c r="AF136" s="42">
        <f t="shared" si="31"/>
        <v>1.2555555555555555</v>
      </c>
      <c r="AG136" s="42" t="e">
        <f>SUMIFS('[4]Raw Inventory'!D:D,'[4]Raw Inventory'!C:C,"GREATWALL",'[4]Raw Inventory'!B:B,A136)</f>
        <v>#VALUE!</v>
      </c>
      <c r="AH136" s="42" t="e">
        <f>SUMIFS('[4]Raw Inventory'!D:D,'[4]Raw Inventory'!C:C,"DUARTE",'[4]Raw Inventory'!B:B,A136)</f>
        <v>#VALUE!</v>
      </c>
      <c r="AI136" s="42"/>
      <c r="AJ136" s="42">
        <f t="shared" si="32"/>
        <v>3.1034482758620694</v>
      </c>
      <c r="AK136" s="40" t="str">
        <f>IFERROR(IF((Q136+IF(AI136="",0,AI3))&lt;=0,"Stockout",IF(AJ136="","",IF(F136="Class A",IF(AJ136&lt;=7,"Critical",IF(AJ136&lt;=15,"Low",IF(AJ136&lt;=30,"Reorder",IF(AJ136&lt;=45,"Optimal","Overstock")))),IF(F136="Class B",IF(AJ136&lt;=10,"Critical",IF(AJ136&lt;=20,"Low",IF(AJ136&lt;=45,"Reorder",IF(AJ136&lt;=60,"Optimal","Overstock")))),IF(F136="Class C",IF(AJ136&lt;=15,"Critical",IF(AJ136&lt;=30,"Low",IF(AJ136&lt;=60,"Reorder",IF(AJ136&lt;=90,"Optimal","Overstock")))),""))))),"")</f>
        <v>Critical</v>
      </c>
      <c r="AL136" s="42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</row>
    <row r="137" spans="1:48">
      <c r="A137" s="39" t="s">
        <v>36</v>
      </c>
      <c r="B137" s="39" t="s">
        <v>131</v>
      </c>
      <c r="C137" s="39" t="s">
        <v>128</v>
      </c>
      <c r="D137" s="40" t="s">
        <v>245</v>
      </c>
      <c r="E137" s="40">
        <v>18</v>
      </c>
      <c r="F137" s="40" t="s">
        <v>3</v>
      </c>
      <c r="G137" s="39" t="str">
        <f>IFERROR(VLOOKUP(A137,'[4]MC Masterlist 2026-09-17'!$B:$M, 3, 0),"")</f>
        <v>HONDA</v>
      </c>
      <c r="H137" s="41">
        <f>IFERROR(VLOOKUP(A137,'[4]MC Masterlist 2026-09-17'!$B:$M, 6, 0),"")</f>
        <v>76850</v>
      </c>
      <c r="I137" s="42">
        <v>0</v>
      </c>
      <c r="J137" s="42">
        <v>0</v>
      </c>
      <c r="K137" s="42">
        <v>1</v>
      </c>
      <c r="L137" s="42">
        <f t="shared" si="17"/>
        <v>1</v>
      </c>
      <c r="M137" s="42">
        <f t="shared" si="18"/>
        <v>0.33333333333333331</v>
      </c>
      <c r="N137" s="41">
        <f t="shared" si="19"/>
        <v>76850</v>
      </c>
      <c r="O137" s="41">
        <f t="shared" si="20"/>
        <v>25616.666666666664</v>
      </c>
      <c r="P137" s="42">
        <f t="shared" si="21"/>
        <v>1.111111111111111E-2</v>
      </c>
      <c r="Q137" s="42"/>
      <c r="R137" s="41">
        <f t="shared" si="22"/>
        <v>0</v>
      </c>
      <c r="S137" s="42">
        <f t="shared" si="23"/>
        <v>0</v>
      </c>
      <c r="T137" s="42">
        <f>IFERROR(VLOOKUP(A137,'[4]Re-order'!$A:$Q,17,0),"")</f>
        <v>0</v>
      </c>
      <c r="U137" s="42">
        <f>IFERROR(VLOOKUP(A137,'[4]MC Masterlist 2026-09-17'!$B:$M, 10, 0),0)</f>
        <v>15</v>
      </c>
      <c r="V137" s="42">
        <f>IFERROR(VLOOKUP(A137,'[4]MC Masterlist 2026-09-17'!$B:$M, 11, 0),0)</f>
        <v>15</v>
      </c>
      <c r="W137" s="42">
        <f t="shared" si="24"/>
        <v>30</v>
      </c>
      <c r="X137" s="42">
        <f t="shared" si="25"/>
        <v>29.833333333333332</v>
      </c>
      <c r="Y137" s="42">
        <f>IFERROR(IF(OR(C137="AREA I",C137="AREA V"),7,VLOOKUP(A137,'[4]MC Masterlist 2026-09-17'!$B:$M, 12, 0)),0)</f>
        <v>30</v>
      </c>
      <c r="Z137" s="42">
        <f t="shared" si="26"/>
        <v>0.16666666666666666</v>
      </c>
      <c r="AA137" s="42">
        <f t="shared" si="27"/>
        <v>0.33333333333333331</v>
      </c>
      <c r="AB137" s="42">
        <f t="shared" si="28"/>
        <v>0.33148148148148143</v>
      </c>
      <c r="AC137" s="42">
        <f t="shared" si="29"/>
        <v>0.33333333333333331</v>
      </c>
      <c r="AD137" s="40" t="str">
        <f t="shared" si="30"/>
        <v>Stockout</v>
      </c>
      <c r="AE137" s="40">
        <f>IFERROR(VLOOKUP(A137,'[4]Re-order'!$A:$AA,27,0),"")</f>
        <v>0</v>
      </c>
      <c r="AF137" s="42">
        <f t="shared" si="31"/>
        <v>0.33333333333333331</v>
      </c>
      <c r="AG137" s="42" t="e">
        <f>SUMIFS('[4]Raw Inventory'!D:D,'[4]Raw Inventory'!C:C,"GREATWALL",'[4]Raw Inventory'!B:B,A137)</f>
        <v>#VALUE!</v>
      </c>
      <c r="AH137" s="42" t="e">
        <f>SUMIFS('[4]Raw Inventory'!D:D,'[4]Raw Inventory'!C:C,"DUARTE",'[4]Raw Inventory'!B:B,A137)</f>
        <v>#VALUE!</v>
      </c>
      <c r="AI137" s="42"/>
      <c r="AJ137" s="42">
        <f t="shared" si="32"/>
        <v>0</v>
      </c>
      <c r="AK137" s="40" t="str">
        <f>IFERROR(IF((Q137+IF(AI137="",0,AI3))&lt;=0,"Stockout",IF(AJ137="","",IF(F137="Class A",IF(AJ137&lt;=7,"Critical",IF(AJ137&lt;=15,"Low",IF(AJ137&lt;=30,"Reorder",IF(AJ137&lt;=45,"Optimal","Overstock")))),IF(F137="Class B",IF(AJ137&lt;=10,"Critical",IF(AJ137&lt;=20,"Low",IF(AJ137&lt;=45,"Reorder",IF(AJ137&lt;=60,"Optimal","Overstock")))),IF(F137="Class C",IF(AJ137&lt;=15,"Critical",IF(AJ137&lt;=30,"Low",IF(AJ137&lt;=60,"Reorder",IF(AJ137&lt;=90,"Optimal","Overstock")))),""))))),"")</f>
        <v>Stockout</v>
      </c>
      <c r="AL137" s="42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</row>
    <row r="138" spans="1:48">
      <c r="A138" s="39" t="s">
        <v>52</v>
      </c>
      <c r="B138" s="39" t="s">
        <v>29</v>
      </c>
      <c r="C138" s="39" t="s">
        <v>1</v>
      </c>
      <c r="D138" s="40" t="s">
        <v>259</v>
      </c>
      <c r="E138" s="40">
        <v>19</v>
      </c>
      <c r="F138" s="40" t="s">
        <v>2</v>
      </c>
      <c r="G138" s="39" t="str">
        <f>IFERROR(VLOOKUP(A138,'[4]MC Masterlist 2026-09-17'!$B:$M, 3, 0),"")</f>
        <v>YAMAHA</v>
      </c>
      <c r="H138" s="41">
        <f>IFERROR(VLOOKUP(A138,'[4]MC Masterlist 2026-09-17'!$B:$M, 6, 0),"")</f>
        <v>85446</v>
      </c>
      <c r="I138" s="42">
        <v>1</v>
      </c>
      <c r="J138" s="42">
        <v>2</v>
      </c>
      <c r="K138" s="42">
        <v>0</v>
      </c>
      <c r="L138" s="42">
        <f t="shared" si="17"/>
        <v>3</v>
      </c>
      <c r="M138" s="42">
        <f t="shared" si="18"/>
        <v>1</v>
      </c>
      <c r="N138" s="41">
        <f t="shared" si="19"/>
        <v>256338</v>
      </c>
      <c r="O138" s="41">
        <f t="shared" si="20"/>
        <v>85446</v>
      </c>
      <c r="P138" s="42">
        <f t="shared" si="21"/>
        <v>3.3333333333333333E-2</v>
      </c>
      <c r="Q138" s="42"/>
      <c r="R138" s="41">
        <f t="shared" si="22"/>
        <v>0</v>
      </c>
      <c r="S138" s="42">
        <f t="shared" si="23"/>
        <v>0</v>
      </c>
      <c r="T138" s="42">
        <f>IFERROR(VLOOKUP(A138,'[4]Re-order'!$A:$Q,17,0),"")</f>
        <v>0</v>
      </c>
      <c r="U138" s="42">
        <f>IFERROR(VLOOKUP(A138,'[4]MC Masterlist 2026-09-17'!$B:$M, 10, 0),0)</f>
        <v>15</v>
      </c>
      <c r="V138" s="42">
        <f>IFERROR(VLOOKUP(A138,'[4]MC Masterlist 2026-09-17'!$B:$M, 11, 0),0)</f>
        <v>15</v>
      </c>
      <c r="W138" s="42">
        <f t="shared" si="24"/>
        <v>30</v>
      </c>
      <c r="X138" s="42">
        <f t="shared" si="25"/>
        <v>6.5</v>
      </c>
      <c r="Y138" s="42">
        <f>IFERROR(IF(OR(C138="AREA I",C138="AREA V"),7,VLOOKUP(A138,'[4]MC Masterlist 2026-09-17'!$B:$M, 12, 0)),0)</f>
        <v>7</v>
      </c>
      <c r="Z138" s="42">
        <f t="shared" si="26"/>
        <v>0.5</v>
      </c>
      <c r="AA138" s="42">
        <f t="shared" si="27"/>
        <v>1</v>
      </c>
      <c r="AB138" s="42">
        <f t="shared" si="28"/>
        <v>0.21666666666666667</v>
      </c>
      <c r="AC138" s="42">
        <f t="shared" si="29"/>
        <v>0.23333333333333334</v>
      </c>
      <c r="AD138" s="40" t="str">
        <f t="shared" si="30"/>
        <v>Stockout</v>
      </c>
      <c r="AE138" s="40">
        <f>IFERROR(VLOOKUP(A138,'[4]Re-order'!$A:$AA,27,0),"")</f>
        <v>0</v>
      </c>
      <c r="AF138" s="42">
        <f t="shared" si="31"/>
        <v>0.23333333333333334</v>
      </c>
      <c r="AG138" s="42" t="e">
        <f>SUMIFS('[4]Raw Inventory'!D:D,'[4]Raw Inventory'!C:C,"GREATWALL",'[4]Raw Inventory'!B:B,A138)</f>
        <v>#VALUE!</v>
      </c>
      <c r="AH138" s="42" t="e">
        <f>SUMIFS('[4]Raw Inventory'!D:D,'[4]Raw Inventory'!C:C,"DUARTE",'[4]Raw Inventory'!B:B,A138)</f>
        <v>#VALUE!</v>
      </c>
      <c r="AI138" s="42"/>
      <c r="AJ138" s="42">
        <f t="shared" si="32"/>
        <v>0</v>
      </c>
      <c r="AK138" s="40" t="str">
        <f>IFERROR(IF((Q138+IF(AI138="",0,AI3))&lt;=0,"Stockout",IF(AJ138="","",IF(F138="Class A",IF(AJ138&lt;=7,"Critical",IF(AJ138&lt;=15,"Low",IF(AJ138&lt;=30,"Reorder",IF(AJ138&lt;=45,"Optimal","Overstock")))),IF(F138="Class B",IF(AJ138&lt;=10,"Critical",IF(AJ138&lt;=20,"Low",IF(AJ138&lt;=45,"Reorder",IF(AJ138&lt;=60,"Optimal","Overstock")))),IF(F138="Class C",IF(AJ138&lt;=15,"Critical",IF(AJ138&lt;=30,"Low",IF(AJ138&lt;=60,"Reorder",IF(AJ138&lt;=90,"Optimal","Overstock")))),""))))),"")</f>
        <v>Stockout</v>
      </c>
      <c r="AL138" s="42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</row>
    <row r="139" spans="1:48">
      <c r="A139" s="39" t="s">
        <v>89</v>
      </c>
      <c r="B139" s="39" t="s">
        <v>143</v>
      </c>
      <c r="C139" s="39" t="s">
        <v>137</v>
      </c>
      <c r="D139" s="40" t="s">
        <v>244</v>
      </c>
      <c r="E139" s="40">
        <v>14</v>
      </c>
      <c r="F139" s="40" t="s">
        <v>2</v>
      </c>
      <c r="G139" s="39" t="str">
        <f>IFERROR(VLOOKUP(A139,'[4]MC Masterlist 2026-09-17'!$B:$M, 3, 0),"")</f>
        <v>HONDA</v>
      </c>
      <c r="H139" s="41">
        <f>IFERROR(VLOOKUP(A139,'[4]MC Masterlist 2026-09-17'!$B:$M, 6, 0),"")</f>
        <v>117790</v>
      </c>
      <c r="I139" s="42">
        <v>0</v>
      </c>
      <c r="J139" s="42">
        <v>1</v>
      </c>
      <c r="K139" s="42">
        <v>1</v>
      </c>
      <c r="L139" s="42">
        <f t="shared" si="17"/>
        <v>2</v>
      </c>
      <c r="M139" s="42">
        <f t="shared" si="18"/>
        <v>0.66666666666666663</v>
      </c>
      <c r="N139" s="41">
        <f t="shared" si="19"/>
        <v>235580</v>
      </c>
      <c r="O139" s="41">
        <f t="shared" si="20"/>
        <v>78526.666666666657</v>
      </c>
      <c r="P139" s="42">
        <f t="shared" si="21"/>
        <v>2.222222222222222E-2</v>
      </c>
      <c r="Q139" s="42"/>
      <c r="R139" s="41">
        <f t="shared" si="22"/>
        <v>0</v>
      </c>
      <c r="S139" s="42">
        <f t="shared" si="23"/>
        <v>0</v>
      </c>
      <c r="T139" s="42">
        <f>IFERROR(VLOOKUP(A139,'[4]Re-order'!$A:$Q,17,0),"")</f>
        <v>0</v>
      </c>
      <c r="U139" s="42">
        <f>IFERROR(VLOOKUP(A139,'[4]MC Masterlist 2026-09-17'!$B:$M, 10, 0),0)</f>
        <v>15</v>
      </c>
      <c r="V139" s="42">
        <f>IFERROR(VLOOKUP(A139,'[4]MC Masterlist 2026-09-17'!$B:$M, 11, 0),0)</f>
        <v>15</v>
      </c>
      <c r="W139" s="42">
        <f t="shared" si="24"/>
        <v>30</v>
      </c>
      <c r="X139" s="42">
        <f t="shared" si="25"/>
        <v>6.666666666666667</v>
      </c>
      <c r="Y139" s="42">
        <f>IFERROR(IF(OR(C139="AREA I",C139="AREA V"),7,VLOOKUP(A139,'[4]MC Masterlist 2026-09-17'!$B:$M, 12, 0)),0)</f>
        <v>7</v>
      </c>
      <c r="Z139" s="42">
        <f t="shared" si="26"/>
        <v>0.33333333333333331</v>
      </c>
      <c r="AA139" s="42">
        <f t="shared" si="27"/>
        <v>0.66666666666666663</v>
      </c>
      <c r="AB139" s="42">
        <f t="shared" si="28"/>
        <v>0.14814814814814814</v>
      </c>
      <c r="AC139" s="42">
        <f t="shared" si="29"/>
        <v>0.15555555555555553</v>
      </c>
      <c r="AD139" s="40" t="str">
        <f t="shared" si="30"/>
        <v>Stockout</v>
      </c>
      <c r="AE139" s="40">
        <f>IFERROR(VLOOKUP(A139,'[4]Re-order'!$A:$AA,27,0),"")</f>
        <v>0</v>
      </c>
      <c r="AF139" s="42">
        <f t="shared" si="31"/>
        <v>0.15555555555555553</v>
      </c>
      <c r="AG139" s="42" t="e">
        <f>SUMIFS('[4]Raw Inventory'!D:D,'[4]Raw Inventory'!C:C,"GREATWALL",'[4]Raw Inventory'!B:B,A139)</f>
        <v>#VALUE!</v>
      </c>
      <c r="AH139" s="42" t="e">
        <f>SUMIFS('[4]Raw Inventory'!D:D,'[4]Raw Inventory'!C:C,"DUARTE",'[4]Raw Inventory'!B:B,A139)</f>
        <v>#VALUE!</v>
      </c>
      <c r="AI139" s="42"/>
      <c r="AJ139" s="42">
        <f t="shared" si="32"/>
        <v>0</v>
      </c>
      <c r="AK139" s="40" t="str">
        <f>IFERROR(IF((Q139+IF(AI139="",0,AI3))&lt;=0,"Stockout",IF(AJ139="","",IF(F139="Class A",IF(AJ139&lt;=7,"Critical",IF(AJ139&lt;=15,"Low",IF(AJ139&lt;=30,"Reorder",IF(AJ139&lt;=45,"Optimal","Overstock")))),IF(F139="Class B",IF(AJ139&lt;=10,"Critical",IF(AJ139&lt;=20,"Low",IF(AJ139&lt;=45,"Reorder",IF(AJ139&lt;=60,"Optimal","Overstock")))),IF(F139="Class C",IF(AJ139&lt;=15,"Critical",IF(AJ139&lt;=30,"Low",IF(AJ139&lt;=60,"Reorder",IF(AJ139&lt;=90,"Optimal","Overstock")))),""))))),"")</f>
        <v>Stockout</v>
      </c>
      <c r="AL139" s="42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</row>
    <row r="140" spans="1:48">
      <c r="A140" s="39" t="s">
        <v>70</v>
      </c>
      <c r="B140" s="39" t="s">
        <v>160</v>
      </c>
      <c r="C140" s="39" t="s">
        <v>159</v>
      </c>
      <c r="D140" s="40" t="s">
        <v>263</v>
      </c>
      <c r="E140" s="40">
        <v>23</v>
      </c>
      <c r="F140" s="40" t="s">
        <v>3</v>
      </c>
      <c r="G140" s="39" t="str">
        <f>IFERROR(VLOOKUP(A140,'[4]MC Masterlist 2026-09-17'!$B:$M, 3, 0),"")</f>
        <v>KAWASAKI</v>
      </c>
      <c r="H140" s="41">
        <f>IFERROR(VLOOKUP(A140,'[4]MC Masterlist 2026-09-17'!$B:$M, 6, 0),"")</f>
        <v>91770</v>
      </c>
      <c r="I140" s="42">
        <v>0</v>
      </c>
      <c r="J140" s="42">
        <v>0</v>
      </c>
      <c r="K140" s="42">
        <v>0</v>
      </c>
      <c r="L140" s="42">
        <f t="shared" si="17"/>
        <v>0</v>
      </c>
      <c r="M140" s="42">
        <f t="shared" si="18"/>
        <v>0</v>
      </c>
      <c r="N140" s="41">
        <f t="shared" si="19"/>
        <v>0</v>
      </c>
      <c r="O140" s="41">
        <f t="shared" si="20"/>
        <v>0</v>
      </c>
      <c r="P140" s="42">
        <f t="shared" si="21"/>
        <v>0</v>
      </c>
      <c r="Q140" s="42">
        <v>1</v>
      </c>
      <c r="R140" s="41">
        <f t="shared" si="22"/>
        <v>91770</v>
      </c>
      <c r="S140" s="42">
        <f t="shared" si="23"/>
        <v>0</v>
      </c>
      <c r="T140" s="42">
        <f>IFERROR(VLOOKUP(A140,'[4]Re-order'!$A:$Q,17,0),"")</f>
        <v>0</v>
      </c>
      <c r="U140" s="42">
        <f>IFERROR(VLOOKUP(A140,'[4]MC Masterlist 2026-09-17'!$B:$M, 10, 0),0)</f>
        <v>15</v>
      </c>
      <c r="V140" s="42">
        <f>IFERROR(VLOOKUP(A140,'[4]MC Masterlist 2026-09-17'!$B:$M, 11, 0),0)</f>
        <v>15</v>
      </c>
      <c r="W140" s="42">
        <f t="shared" si="24"/>
        <v>30</v>
      </c>
      <c r="X140" s="42">
        <f t="shared" si="25"/>
        <v>30</v>
      </c>
      <c r="Y140" s="42">
        <f>IFERROR(IF(OR(C140="AREA I",C140="AREA V"),7,VLOOKUP(A140,'[4]MC Masterlist 2026-09-17'!$B:$M, 12, 0)),0)</f>
        <v>30</v>
      </c>
      <c r="Z140" s="42">
        <f t="shared" si="26"/>
        <v>0</v>
      </c>
      <c r="AA140" s="42">
        <f t="shared" si="27"/>
        <v>0</v>
      </c>
      <c r="AB140" s="42">
        <f t="shared" si="28"/>
        <v>0</v>
      </c>
      <c r="AC140" s="42">
        <f t="shared" si="29"/>
        <v>0</v>
      </c>
      <c r="AD140" s="40" t="str">
        <f t="shared" si="30"/>
        <v>Critical</v>
      </c>
      <c r="AE140" s="40">
        <f>IFERROR(VLOOKUP(A140,'[4]Re-order'!$A:$AA,27,0),"")</f>
        <v>0</v>
      </c>
      <c r="AF140" s="42">
        <f t="shared" si="31"/>
        <v>-1</v>
      </c>
      <c r="AG140" s="42" t="e">
        <f>SUMIFS('[4]Raw Inventory'!D:D,'[4]Raw Inventory'!C:C,"GREATWALL",'[4]Raw Inventory'!B:B,A140)</f>
        <v>#VALUE!</v>
      </c>
      <c r="AH140" s="42" t="e">
        <f>SUMIFS('[4]Raw Inventory'!D:D,'[4]Raw Inventory'!C:C,"DUARTE",'[4]Raw Inventory'!B:B,A140)</f>
        <v>#VALUE!</v>
      </c>
      <c r="AI140" s="42"/>
      <c r="AJ140" s="42">
        <f t="shared" si="32"/>
        <v>0</v>
      </c>
      <c r="AK140" s="40" t="str">
        <f>IFERROR(IF((Q140+IF(AI140="",0,AI3))&lt;=0,"Stockout",IF(AJ140="","",IF(F140="Class A",IF(AJ140&lt;=7,"Critical",IF(AJ140&lt;=15,"Low",IF(AJ140&lt;=30,"Reorder",IF(AJ140&lt;=45,"Optimal","Overstock")))),IF(F140="Class B",IF(AJ140&lt;=10,"Critical",IF(AJ140&lt;=20,"Low",IF(AJ140&lt;=45,"Reorder",IF(AJ140&lt;=60,"Optimal","Overstock")))),IF(F140="Class C",IF(AJ140&lt;=15,"Critical",IF(AJ140&lt;=30,"Low",IF(AJ140&lt;=60,"Reorder",IF(AJ140&lt;=90,"Optimal","Overstock")))),""))))),"")</f>
        <v>Critical</v>
      </c>
      <c r="AL140" s="42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</row>
    <row r="141" spans="1:48">
      <c r="A141" s="39" t="s">
        <v>39</v>
      </c>
      <c r="B141" s="39" t="s">
        <v>143</v>
      </c>
      <c r="C141" s="39" t="s">
        <v>137</v>
      </c>
      <c r="D141" s="40" t="s">
        <v>225</v>
      </c>
      <c r="E141" s="40">
        <v>28</v>
      </c>
      <c r="F141" s="40" t="s">
        <v>3</v>
      </c>
      <c r="G141" s="39" t="str">
        <f>IFERROR(VLOOKUP(A141,'[4]MC Masterlist 2026-09-17'!$B:$M, 3, 0),"")</f>
        <v>HONDA</v>
      </c>
      <c r="H141" s="41">
        <f>IFERROR(VLOOKUP(A141,'[4]MC Masterlist 2026-09-17'!$B:$M, 6, 0),"")</f>
        <v>72434</v>
      </c>
      <c r="I141" s="42">
        <v>0</v>
      </c>
      <c r="J141" s="42">
        <v>0</v>
      </c>
      <c r="K141" s="42">
        <v>0</v>
      </c>
      <c r="L141" s="42">
        <f t="shared" si="17"/>
        <v>0</v>
      </c>
      <c r="M141" s="42">
        <f t="shared" si="18"/>
        <v>0</v>
      </c>
      <c r="N141" s="41">
        <f t="shared" si="19"/>
        <v>0</v>
      </c>
      <c r="O141" s="41">
        <f t="shared" si="20"/>
        <v>0</v>
      </c>
      <c r="P141" s="42">
        <f t="shared" si="21"/>
        <v>0</v>
      </c>
      <c r="Q141" s="42">
        <v>1</v>
      </c>
      <c r="R141" s="41">
        <f t="shared" si="22"/>
        <v>72434</v>
      </c>
      <c r="S141" s="42">
        <f t="shared" si="23"/>
        <v>0</v>
      </c>
      <c r="T141" s="42">
        <f>IFERROR(VLOOKUP(A141,'[4]Re-order'!$A:$Q,17,0),"")</f>
        <v>0</v>
      </c>
      <c r="U141" s="42">
        <f>IFERROR(VLOOKUP(A141,'[4]MC Masterlist 2026-09-17'!$B:$M, 10, 0),0)</f>
        <v>15</v>
      </c>
      <c r="V141" s="42">
        <f>IFERROR(VLOOKUP(A141,'[4]MC Masterlist 2026-09-17'!$B:$M, 11, 0),0)</f>
        <v>15</v>
      </c>
      <c r="W141" s="42">
        <f t="shared" si="24"/>
        <v>30</v>
      </c>
      <c r="X141" s="42">
        <f t="shared" si="25"/>
        <v>7</v>
      </c>
      <c r="Y141" s="42">
        <f>IFERROR(IF(OR(C141="AREA I",C141="AREA V"),7,VLOOKUP(A141,'[4]MC Masterlist 2026-09-17'!$B:$M, 12, 0)),0)</f>
        <v>7</v>
      </c>
      <c r="Z141" s="42">
        <f t="shared" si="26"/>
        <v>0</v>
      </c>
      <c r="AA141" s="42">
        <f t="shared" si="27"/>
        <v>0</v>
      </c>
      <c r="AB141" s="42">
        <f t="shared" si="28"/>
        <v>0</v>
      </c>
      <c r="AC141" s="42">
        <f t="shared" si="29"/>
        <v>0</v>
      </c>
      <c r="AD141" s="40" t="str">
        <f t="shared" si="30"/>
        <v>Critical</v>
      </c>
      <c r="AE141" s="40">
        <f>IFERROR(VLOOKUP(A141,'[4]Re-order'!$A:$AA,27,0),"")</f>
        <v>0</v>
      </c>
      <c r="AF141" s="42">
        <f t="shared" si="31"/>
        <v>-1</v>
      </c>
      <c r="AG141" s="42" t="e">
        <f>SUMIFS('[4]Raw Inventory'!D:D,'[4]Raw Inventory'!C:C,"GREATWALL",'[4]Raw Inventory'!B:B,A141)</f>
        <v>#VALUE!</v>
      </c>
      <c r="AH141" s="42" t="e">
        <f>SUMIFS('[4]Raw Inventory'!D:D,'[4]Raw Inventory'!C:C,"DUARTE",'[4]Raw Inventory'!B:B,A141)</f>
        <v>#VALUE!</v>
      </c>
      <c r="AI141" s="42"/>
      <c r="AJ141" s="42">
        <f t="shared" si="32"/>
        <v>0</v>
      </c>
      <c r="AK141" s="40" t="str">
        <f>IFERROR(IF((Q141+IF(AI141="",0,AI3))&lt;=0,"Stockout",IF(AJ141="","",IF(F141="Class A",IF(AJ141&lt;=7,"Critical",IF(AJ141&lt;=15,"Low",IF(AJ141&lt;=30,"Reorder",IF(AJ141&lt;=45,"Optimal","Overstock")))),IF(F141="Class B",IF(AJ141&lt;=10,"Critical",IF(AJ141&lt;=20,"Low",IF(AJ141&lt;=45,"Reorder",IF(AJ141&lt;=60,"Optimal","Overstock")))),IF(F141="Class C",IF(AJ141&lt;=15,"Critical",IF(AJ141&lt;=30,"Low",IF(AJ141&lt;=60,"Reorder",IF(AJ141&lt;=90,"Optimal","Overstock")))),""))))),"")</f>
        <v>Critical</v>
      </c>
      <c r="AL141" s="42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</row>
    <row r="142" spans="1:48">
      <c r="A142" s="39" t="s">
        <v>45</v>
      </c>
      <c r="B142" s="39" t="s">
        <v>162</v>
      </c>
      <c r="C142" s="39" t="s">
        <v>159</v>
      </c>
      <c r="D142" s="40" t="s">
        <v>233</v>
      </c>
      <c r="E142" s="40">
        <v>4</v>
      </c>
      <c r="F142" s="40" t="s">
        <v>0</v>
      </c>
      <c r="G142" s="39" t="str">
        <f>IFERROR(VLOOKUP(A142,'[4]MC Masterlist 2026-09-17'!$B:$M, 3, 0),"")</f>
        <v>YAMAHA</v>
      </c>
      <c r="H142" s="41">
        <f>IFERROR(VLOOKUP(A142,'[4]MC Masterlist 2026-09-17'!$B:$M, 6, 0),"")</f>
        <v>117087</v>
      </c>
      <c r="I142" s="42">
        <v>7</v>
      </c>
      <c r="J142" s="42">
        <v>2</v>
      </c>
      <c r="K142" s="42">
        <v>0</v>
      </c>
      <c r="L142" s="42">
        <f t="shared" si="17"/>
        <v>9</v>
      </c>
      <c r="M142" s="42">
        <f t="shared" si="18"/>
        <v>3</v>
      </c>
      <c r="N142" s="41">
        <f t="shared" si="19"/>
        <v>1053783</v>
      </c>
      <c r="O142" s="41">
        <f t="shared" si="20"/>
        <v>351261</v>
      </c>
      <c r="P142" s="42">
        <f t="shared" si="21"/>
        <v>0.1</v>
      </c>
      <c r="Q142" s="42"/>
      <c r="R142" s="41">
        <f t="shared" si="22"/>
        <v>0</v>
      </c>
      <c r="S142" s="42">
        <f t="shared" si="23"/>
        <v>0</v>
      </c>
      <c r="T142" s="42">
        <f>IFERROR(VLOOKUP(A142,'[4]Re-order'!$A:$Q,17,0),"")</f>
        <v>0</v>
      </c>
      <c r="U142" s="42">
        <f>IFERROR(VLOOKUP(A142,'[4]MC Masterlist 2026-09-17'!$B:$M, 10, 0),0)</f>
        <v>15</v>
      </c>
      <c r="V142" s="42">
        <f>IFERROR(VLOOKUP(A142,'[4]MC Masterlist 2026-09-17'!$B:$M, 11, 0),0)</f>
        <v>15</v>
      </c>
      <c r="W142" s="42">
        <f t="shared" si="24"/>
        <v>30</v>
      </c>
      <c r="X142" s="42">
        <f t="shared" si="25"/>
        <v>28.5</v>
      </c>
      <c r="Y142" s="42">
        <f>IFERROR(IF(OR(C142="AREA I",C142="AREA V"),7,VLOOKUP(A142,'[4]MC Masterlist 2026-09-17'!$B:$M, 12, 0)),0)</f>
        <v>30</v>
      </c>
      <c r="Z142" s="42">
        <f t="shared" si="26"/>
        <v>1.5</v>
      </c>
      <c r="AA142" s="42">
        <f t="shared" si="27"/>
        <v>3</v>
      </c>
      <c r="AB142" s="42">
        <f t="shared" si="28"/>
        <v>2.85</v>
      </c>
      <c r="AC142" s="42">
        <f t="shared" si="29"/>
        <v>3</v>
      </c>
      <c r="AD142" s="40" t="str">
        <f t="shared" si="30"/>
        <v>Stockout</v>
      </c>
      <c r="AE142" s="40">
        <f>IFERROR(VLOOKUP(A142,'[4]Re-order'!$A:$AA,27,0),"")</f>
        <v>0</v>
      </c>
      <c r="AF142" s="42">
        <f t="shared" si="31"/>
        <v>3</v>
      </c>
      <c r="AG142" s="42" t="e">
        <f>SUMIFS('[4]Raw Inventory'!D:D,'[4]Raw Inventory'!C:C,"GREATWALL",'[4]Raw Inventory'!B:B,A142)</f>
        <v>#VALUE!</v>
      </c>
      <c r="AH142" s="42" t="e">
        <f>SUMIFS('[4]Raw Inventory'!D:D,'[4]Raw Inventory'!C:C,"DUARTE",'[4]Raw Inventory'!B:B,A142)</f>
        <v>#VALUE!</v>
      </c>
      <c r="AI142" s="42"/>
      <c r="AJ142" s="42">
        <f t="shared" si="32"/>
        <v>0</v>
      </c>
      <c r="AK142" s="40" t="str">
        <f>IFERROR(IF((Q142+IF(AI142="",0,AI3))&lt;=0,"Stockout",IF(AJ142="","",IF(F142="Class A",IF(AJ142&lt;=7,"Critical",IF(AJ142&lt;=15,"Low",IF(AJ142&lt;=30,"Reorder",IF(AJ142&lt;=45,"Optimal","Overstock")))),IF(F142="Class B",IF(AJ142&lt;=10,"Critical",IF(AJ142&lt;=20,"Low",IF(AJ142&lt;=45,"Reorder",IF(AJ142&lt;=60,"Optimal","Overstock")))),IF(F142="Class C",IF(AJ142&lt;=15,"Critical",IF(AJ142&lt;=30,"Low",IF(AJ142&lt;=60,"Reorder",IF(AJ142&lt;=90,"Optimal","Overstock")))),""))))),"")</f>
        <v>Stockout</v>
      </c>
      <c r="AL142" s="42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</row>
    <row r="143" spans="1:48">
      <c r="A143" s="39" t="s">
        <v>20</v>
      </c>
      <c r="B143" s="39" t="s">
        <v>93</v>
      </c>
      <c r="C143" s="39" t="s">
        <v>90</v>
      </c>
      <c r="D143" s="40" t="s">
        <v>224</v>
      </c>
      <c r="E143" s="40">
        <v>3</v>
      </c>
      <c r="F143" s="40" t="s">
        <v>0</v>
      </c>
      <c r="G143" s="39" t="str">
        <f>IFERROR(VLOOKUP(A143,'[4]MC Masterlist 2026-09-17'!$B:$M, 3, 0),"")</f>
        <v>HONDA</v>
      </c>
      <c r="H143" s="41">
        <f>IFERROR(VLOOKUP(A143,'[4]MC Masterlist 2026-09-17'!$B:$M, 6, 0),"")</f>
        <v>69950</v>
      </c>
      <c r="I143" s="42">
        <v>5</v>
      </c>
      <c r="J143" s="42">
        <v>7</v>
      </c>
      <c r="K143" s="42">
        <v>2</v>
      </c>
      <c r="L143" s="42">
        <f t="shared" si="17"/>
        <v>14</v>
      </c>
      <c r="M143" s="42">
        <f t="shared" si="18"/>
        <v>4.666666666666667</v>
      </c>
      <c r="N143" s="41">
        <f t="shared" si="19"/>
        <v>979300</v>
      </c>
      <c r="O143" s="41">
        <f t="shared" si="20"/>
        <v>326433.33333333337</v>
      </c>
      <c r="P143" s="42">
        <f t="shared" si="21"/>
        <v>0.15555555555555556</v>
      </c>
      <c r="Q143" s="42">
        <v>10</v>
      </c>
      <c r="R143" s="41">
        <f t="shared" si="22"/>
        <v>699500</v>
      </c>
      <c r="S143" s="42">
        <f t="shared" si="23"/>
        <v>64.285714285714278</v>
      </c>
      <c r="T143" s="42">
        <f>IFERROR(VLOOKUP(A143,'[4]Re-order'!$A:$Q,17,0),"")</f>
        <v>0</v>
      </c>
      <c r="U143" s="42">
        <f>IFERROR(VLOOKUP(A143,'[4]MC Masterlist 2026-09-17'!$B:$M, 10, 0),0)</f>
        <v>15</v>
      </c>
      <c r="V143" s="42">
        <f>IFERROR(VLOOKUP(A143,'[4]MC Masterlist 2026-09-17'!$B:$M, 11, 0),0)</f>
        <v>15</v>
      </c>
      <c r="W143" s="42">
        <f t="shared" si="24"/>
        <v>30</v>
      </c>
      <c r="X143" s="42">
        <f t="shared" si="25"/>
        <v>27.666666666666668</v>
      </c>
      <c r="Y143" s="42">
        <f>IFERROR(IF(OR(C143="AREA I",C143="AREA V"),7,VLOOKUP(A143,'[4]MC Masterlist 2026-09-17'!$B:$M, 12, 0)),0)</f>
        <v>30</v>
      </c>
      <c r="Z143" s="42">
        <f t="shared" si="26"/>
        <v>2.3333333333333335</v>
      </c>
      <c r="AA143" s="42">
        <f t="shared" si="27"/>
        <v>4.666666666666667</v>
      </c>
      <c r="AB143" s="42">
        <f t="shared" si="28"/>
        <v>4.3037037037037038</v>
      </c>
      <c r="AC143" s="42">
        <f t="shared" si="29"/>
        <v>4.666666666666667</v>
      </c>
      <c r="AD143" s="40" t="str">
        <f t="shared" si="30"/>
        <v>Overstock</v>
      </c>
      <c r="AE143" s="40">
        <f>IFERROR(VLOOKUP(A143,'[4]Re-order'!$A:$AA,27,0),"")</f>
        <v>0</v>
      </c>
      <c r="AF143" s="42">
        <f t="shared" si="31"/>
        <v>-5.333333333333333</v>
      </c>
      <c r="AG143" s="42" t="e">
        <f>SUMIFS('[4]Raw Inventory'!D:D,'[4]Raw Inventory'!C:C,"GREATWALL",'[4]Raw Inventory'!B:B,A143)</f>
        <v>#VALUE!</v>
      </c>
      <c r="AH143" s="42" t="e">
        <f>SUMIFS('[4]Raw Inventory'!D:D,'[4]Raw Inventory'!C:C,"DUARTE",'[4]Raw Inventory'!B:B,A143)</f>
        <v>#VALUE!</v>
      </c>
      <c r="AI143" s="42"/>
      <c r="AJ143" s="42">
        <f t="shared" si="32"/>
        <v>64.285714285714278</v>
      </c>
      <c r="AK143" s="40" t="str">
        <f>IFERROR(IF((Q143+IF(AI143="",0,AI3))&lt;=0,"Stockout",IF(AJ143="","",IF(F143="Class A",IF(AJ143&lt;=7,"Critical",IF(AJ143&lt;=15,"Low",IF(AJ143&lt;=30,"Reorder",IF(AJ143&lt;=45,"Optimal","Overstock")))),IF(F143="Class B",IF(AJ143&lt;=10,"Critical",IF(AJ143&lt;=20,"Low",IF(AJ143&lt;=45,"Reorder",IF(AJ143&lt;=60,"Optimal","Overstock")))),IF(F143="Class C",IF(AJ143&lt;=15,"Critical",IF(AJ143&lt;=30,"Low",IF(AJ143&lt;=60,"Reorder",IF(AJ143&lt;=90,"Optimal","Overstock")))),""))))),"")</f>
        <v>Overstock</v>
      </c>
      <c r="AL143" s="42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</row>
    <row r="144" spans="1:48">
      <c r="A144" s="39" t="s">
        <v>28</v>
      </c>
      <c r="B144" s="39" t="s">
        <v>131</v>
      </c>
      <c r="C144" s="39" t="s">
        <v>128</v>
      </c>
      <c r="D144" s="40" t="s">
        <v>235</v>
      </c>
      <c r="E144" s="40">
        <v>6</v>
      </c>
      <c r="F144" s="40" t="s">
        <v>2</v>
      </c>
      <c r="G144" s="39" t="str">
        <f>IFERROR(VLOOKUP(A144,'[4]MC Masterlist 2026-09-17'!$B:$M, 3, 0),"")</f>
        <v>YAMAHA</v>
      </c>
      <c r="H144" s="41">
        <f>IFERROR(VLOOKUP(A144,'[4]MC Masterlist 2026-09-17'!$B:$M, 6, 0),"")</f>
        <v>147312</v>
      </c>
      <c r="I144" s="42">
        <v>4</v>
      </c>
      <c r="J144" s="42">
        <v>3</v>
      </c>
      <c r="K144" s="42">
        <v>3</v>
      </c>
      <c r="L144" s="42">
        <f t="shared" si="17"/>
        <v>10</v>
      </c>
      <c r="M144" s="42">
        <f t="shared" si="18"/>
        <v>3.3333333333333335</v>
      </c>
      <c r="N144" s="41">
        <f t="shared" si="19"/>
        <v>1473120</v>
      </c>
      <c r="O144" s="41">
        <f t="shared" si="20"/>
        <v>491040</v>
      </c>
      <c r="P144" s="42">
        <f t="shared" si="21"/>
        <v>0.11111111111111112</v>
      </c>
      <c r="Q144" s="42">
        <v>1</v>
      </c>
      <c r="R144" s="41">
        <f t="shared" si="22"/>
        <v>147312</v>
      </c>
      <c r="S144" s="42">
        <f t="shared" si="23"/>
        <v>9</v>
      </c>
      <c r="T144" s="42">
        <f>IFERROR(VLOOKUP(A144,'[4]Re-order'!$A:$Q,17,0),"")</f>
        <v>0</v>
      </c>
      <c r="U144" s="42">
        <f>IFERROR(VLOOKUP(A144,'[4]MC Masterlist 2026-09-17'!$B:$M, 10, 0),0)</f>
        <v>15</v>
      </c>
      <c r="V144" s="42">
        <f>IFERROR(VLOOKUP(A144,'[4]MC Masterlist 2026-09-17'!$B:$M, 11, 0),0)</f>
        <v>15</v>
      </c>
      <c r="W144" s="42">
        <f t="shared" si="24"/>
        <v>30</v>
      </c>
      <c r="X144" s="42">
        <f t="shared" si="25"/>
        <v>28.333333333333332</v>
      </c>
      <c r="Y144" s="42">
        <f>IFERROR(IF(OR(C144="AREA I",C144="AREA V"),7,VLOOKUP(A144,'[4]MC Masterlist 2026-09-17'!$B:$M, 12, 0)),0)</f>
        <v>30</v>
      </c>
      <c r="Z144" s="42">
        <f t="shared" si="26"/>
        <v>1.6666666666666667</v>
      </c>
      <c r="AA144" s="42">
        <f t="shared" si="27"/>
        <v>3.3333333333333335</v>
      </c>
      <c r="AB144" s="42">
        <f t="shared" si="28"/>
        <v>3.1481481481481484</v>
      </c>
      <c r="AC144" s="42">
        <f t="shared" si="29"/>
        <v>3.3333333333333335</v>
      </c>
      <c r="AD144" s="40" t="str">
        <f t="shared" si="30"/>
        <v>Critical</v>
      </c>
      <c r="AE144" s="40">
        <f>IFERROR(VLOOKUP(A144,'[4]Re-order'!$A:$AA,27,0),"")</f>
        <v>0</v>
      </c>
      <c r="AF144" s="42">
        <f t="shared" si="31"/>
        <v>2.3333333333333335</v>
      </c>
      <c r="AG144" s="42" t="e">
        <f>SUMIFS('[4]Raw Inventory'!D:D,'[4]Raw Inventory'!C:C,"GREATWALL",'[4]Raw Inventory'!B:B,A144)</f>
        <v>#VALUE!</v>
      </c>
      <c r="AH144" s="42" t="e">
        <f>SUMIFS('[4]Raw Inventory'!D:D,'[4]Raw Inventory'!C:C,"DUARTE",'[4]Raw Inventory'!B:B,A144)</f>
        <v>#VALUE!</v>
      </c>
      <c r="AI144" s="42"/>
      <c r="AJ144" s="42">
        <f t="shared" si="32"/>
        <v>9</v>
      </c>
      <c r="AK144" s="40" t="str">
        <f>IFERROR(IF((Q144+IF(AI144="",0,AI3))&lt;=0,"Stockout",IF(AJ144="","",IF(F144="Class A",IF(AJ144&lt;=7,"Critical",IF(AJ144&lt;=15,"Low",IF(AJ144&lt;=30,"Reorder",IF(AJ144&lt;=45,"Optimal","Overstock")))),IF(F144="Class B",IF(AJ144&lt;=10,"Critical",IF(AJ144&lt;=20,"Low",IF(AJ144&lt;=45,"Reorder",IF(AJ144&lt;=60,"Optimal","Overstock")))),IF(F144="Class C",IF(AJ144&lt;=15,"Critical",IF(AJ144&lt;=30,"Low",IF(AJ144&lt;=60,"Reorder",IF(AJ144&lt;=90,"Optimal","Overstock")))),""))))),"")</f>
        <v>Critical</v>
      </c>
      <c r="AL144" s="42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</row>
    <row r="145" spans="1:48">
      <c r="A145" s="39" t="s">
        <v>49</v>
      </c>
      <c r="B145" s="39" t="s">
        <v>119</v>
      </c>
      <c r="C145" s="39" t="s">
        <v>118</v>
      </c>
      <c r="D145" s="40" t="s">
        <v>223</v>
      </c>
      <c r="E145" s="40">
        <v>14</v>
      </c>
      <c r="F145" s="40" t="s">
        <v>2</v>
      </c>
      <c r="G145" s="39" t="str">
        <f>IFERROR(VLOOKUP(A145,'[4]MC Masterlist 2026-09-17'!$B:$M, 3, 0),"")</f>
        <v>BAJAJ RE</v>
      </c>
      <c r="H145" s="41">
        <f>IFERROR(VLOOKUP(A145,'[4]MC Masterlist 2026-09-17'!$B:$M, 6, 0),"")</f>
        <v>191000</v>
      </c>
      <c r="I145" s="42">
        <v>1</v>
      </c>
      <c r="J145" s="42">
        <v>0</v>
      </c>
      <c r="K145" s="42">
        <v>1</v>
      </c>
      <c r="L145" s="42">
        <f t="shared" si="17"/>
        <v>2</v>
      </c>
      <c r="M145" s="42">
        <f t="shared" si="18"/>
        <v>0.66666666666666663</v>
      </c>
      <c r="N145" s="41">
        <f t="shared" si="19"/>
        <v>382000</v>
      </c>
      <c r="O145" s="41">
        <f t="shared" si="20"/>
        <v>127333.33333333333</v>
      </c>
      <c r="P145" s="42">
        <f t="shared" si="21"/>
        <v>2.222222222222222E-2</v>
      </c>
      <c r="Q145" s="42">
        <v>2</v>
      </c>
      <c r="R145" s="41">
        <f t="shared" si="22"/>
        <v>382000</v>
      </c>
      <c r="S145" s="42">
        <f t="shared" si="23"/>
        <v>90</v>
      </c>
      <c r="T145" s="42">
        <f>IFERROR(VLOOKUP(A145,'[4]Re-order'!$A:$Q,17,0),"")</f>
        <v>0</v>
      </c>
      <c r="U145" s="42">
        <f>IFERROR(VLOOKUP(A145,'[4]MC Masterlist 2026-09-17'!$B:$M, 10, 0),0)</f>
        <v>15</v>
      </c>
      <c r="V145" s="42">
        <f>IFERROR(VLOOKUP(A145,'[4]MC Masterlist 2026-09-17'!$B:$M, 11, 0),0)</f>
        <v>15</v>
      </c>
      <c r="W145" s="42">
        <f t="shared" si="24"/>
        <v>30</v>
      </c>
      <c r="X145" s="42">
        <f t="shared" si="25"/>
        <v>29.666666666666668</v>
      </c>
      <c r="Y145" s="42">
        <f>IFERROR(IF(OR(C145="AREA I",C145="AREA V"),7,VLOOKUP(A145,'[4]MC Masterlist 2026-09-17'!$B:$M, 12, 0)),0)</f>
        <v>30</v>
      </c>
      <c r="Z145" s="42">
        <f t="shared" si="26"/>
        <v>0.33333333333333331</v>
      </c>
      <c r="AA145" s="42">
        <f t="shared" si="27"/>
        <v>0.66666666666666663</v>
      </c>
      <c r="AB145" s="42">
        <f t="shared" si="28"/>
        <v>0.65925925925925921</v>
      </c>
      <c r="AC145" s="42">
        <f t="shared" si="29"/>
        <v>0.66666666666666663</v>
      </c>
      <c r="AD145" s="40" t="str">
        <f t="shared" si="30"/>
        <v>Overstock</v>
      </c>
      <c r="AE145" s="40">
        <f>IFERROR(VLOOKUP(A145,'[4]Re-order'!$A:$AA,27,0),"")</f>
        <v>0</v>
      </c>
      <c r="AF145" s="42">
        <f t="shared" si="31"/>
        <v>-1.3333333333333335</v>
      </c>
      <c r="AG145" s="42" t="e">
        <f>SUMIFS('[4]Raw Inventory'!D:D,'[4]Raw Inventory'!C:C,"GREATWALL",'[4]Raw Inventory'!B:B,A145)</f>
        <v>#VALUE!</v>
      </c>
      <c r="AH145" s="42" t="e">
        <f>SUMIFS('[4]Raw Inventory'!D:D,'[4]Raw Inventory'!C:C,"DUARTE",'[4]Raw Inventory'!B:B,A145)</f>
        <v>#VALUE!</v>
      </c>
      <c r="AI145" s="42"/>
      <c r="AJ145" s="42">
        <f t="shared" si="32"/>
        <v>90.000000000000014</v>
      </c>
      <c r="AK145" s="40" t="str">
        <f>IFERROR(IF((Q145+IF(AI145="",0,AI3))&lt;=0,"Stockout",IF(AJ145="","",IF(F145="Class A",IF(AJ145&lt;=7,"Critical",IF(AJ145&lt;=15,"Low",IF(AJ145&lt;=30,"Reorder",IF(AJ145&lt;=45,"Optimal","Overstock")))),IF(F145="Class B",IF(AJ145&lt;=10,"Critical",IF(AJ145&lt;=20,"Low",IF(AJ145&lt;=45,"Reorder",IF(AJ145&lt;=60,"Optimal","Overstock")))),IF(F145="Class C",IF(AJ145&lt;=15,"Critical",IF(AJ145&lt;=30,"Low",IF(AJ145&lt;=60,"Reorder",IF(AJ145&lt;=90,"Optimal","Overstock")))),""))))),"")</f>
        <v>Overstock</v>
      </c>
      <c r="AL145" s="42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</row>
    <row r="146" spans="1:48">
      <c r="A146" s="39" t="s">
        <v>16</v>
      </c>
      <c r="B146" s="39" t="s">
        <v>110</v>
      </c>
      <c r="C146" s="39" t="s">
        <v>109</v>
      </c>
      <c r="D146" s="40" t="s">
        <v>220</v>
      </c>
      <c r="E146" s="40">
        <v>23</v>
      </c>
      <c r="F146" s="40" t="s">
        <v>3</v>
      </c>
      <c r="G146" s="39" t="str">
        <f>IFERROR(VLOOKUP(A146,'[4]MC Masterlist 2026-09-17'!$B:$M, 3, 0),"")</f>
        <v>HONDA</v>
      </c>
      <c r="H146" s="41">
        <f>IFERROR(VLOOKUP(A146,'[4]MC Masterlist 2026-09-17'!$B:$M, 6, 0),"")</f>
        <v>84394</v>
      </c>
      <c r="I146" s="42">
        <v>0</v>
      </c>
      <c r="J146" s="42">
        <v>0</v>
      </c>
      <c r="K146" s="42">
        <v>1</v>
      </c>
      <c r="L146" s="42">
        <f t="shared" si="17"/>
        <v>1</v>
      </c>
      <c r="M146" s="42">
        <f t="shared" si="18"/>
        <v>0.33333333333333331</v>
      </c>
      <c r="N146" s="41">
        <f t="shared" si="19"/>
        <v>84394</v>
      </c>
      <c r="O146" s="41">
        <f t="shared" si="20"/>
        <v>28131.333333333332</v>
      </c>
      <c r="P146" s="42">
        <f t="shared" si="21"/>
        <v>1.111111111111111E-2</v>
      </c>
      <c r="Q146" s="42">
        <v>1</v>
      </c>
      <c r="R146" s="41">
        <f t="shared" si="22"/>
        <v>84394</v>
      </c>
      <c r="S146" s="42">
        <f t="shared" si="23"/>
        <v>90</v>
      </c>
      <c r="T146" s="42">
        <f>IFERROR(VLOOKUP(A146,'[4]Re-order'!$A:$Q,17,0),"")</f>
        <v>0</v>
      </c>
      <c r="U146" s="42">
        <f>IFERROR(VLOOKUP(A146,'[4]MC Masterlist 2026-09-17'!$B:$M, 10, 0),0)</f>
        <v>15</v>
      </c>
      <c r="V146" s="42">
        <f>IFERROR(VLOOKUP(A146,'[4]MC Masterlist 2026-09-17'!$B:$M, 11, 0),0)</f>
        <v>15</v>
      </c>
      <c r="W146" s="42">
        <f t="shared" si="24"/>
        <v>30</v>
      </c>
      <c r="X146" s="42">
        <f t="shared" si="25"/>
        <v>29.833333333333332</v>
      </c>
      <c r="Y146" s="42">
        <f>IFERROR(IF(OR(C146="AREA I",C146="AREA V"),7,VLOOKUP(A146,'[4]MC Masterlist 2026-09-17'!$B:$M, 12, 0)),0)</f>
        <v>30</v>
      </c>
      <c r="Z146" s="42">
        <f t="shared" si="26"/>
        <v>0.16666666666666666</v>
      </c>
      <c r="AA146" s="42">
        <f t="shared" si="27"/>
        <v>0.33333333333333331</v>
      </c>
      <c r="AB146" s="42">
        <f t="shared" si="28"/>
        <v>0.33148148148148143</v>
      </c>
      <c r="AC146" s="42">
        <f t="shared" si="29"/>
        <v>0.33333333333333331</v>
      </c>
      <c r="AD146" s="40" t="str">
        <f t="shared" si="30"/>
        <v>Optimal</v>
      </c>
      <c r="AE146" s="40">
        <f>IFERROR(VLOOKUP(A146,'[4]Re-order'!$A:$AA,27,0),"")</f>
        <v>0</v>
      </c>
      <c r="AF146" s="42">
        <f t="shared" si="31"/>
        <v>-0.66666666666666674</v>
      </c>
      <c r="AG146" s="42" t="e">
        <f>SUMIFS('[4]Raw Inventory'!D:D,'[4]Raw Inventory'!C:C,"GREATWALL",'[4]Raw Inventory'!B:B,A146)</f>
        <v>#VALUE!</v>
      </c>
      <c r="AH146" s="42" t="e">
        <f>SUMIFS('[4]Raw Inventory'!D:D,'[4]Raw Inventory'!C:C,"DUARTE",'[4]Raw Inventory'!B:B,A146)</f>
        <v>#VALUE!</v>
      </c>
      <c r="AI146" s="42"/>
      <c r="AJ146" s="42">
        <f t="shared" si="32"/>
        <v>90.000000000000014</v>
      </c>
      <c r="AK146" s="40" t="str">
        <f>IFERROR(IF((Q146+IF(AI146="",0,AI3))&lt;=0,"Stockout",IF(AJ146="","",IF(F146="Class A",IF(AJ146&lt;=7,"Critical",IF(AJ146&lt;=15,"Low",IF(AJ146&lt;=30,"Reorder",IF(AJ146&lt;=45,"Optimal","Overstock")))),IF(F146="Class B",IF(AJ146&lt;=10,"Critical",IF(AJ146&lt;=20,"Low",IF(AJ146&lt;=45,"Reorder",IF(AJ146&lt;=60,"Optimal","Overstock")))),IF(F146="Class C",IF(AJ146&lt;=15,"Critical",IF(AJ146&lt;=30,"Low",IF(AJ146&lt;=60,"Reorder",IF(AJ146&lt;=90,"Optimal","Overstock")))),""))))),"")</f>
        <v>Optimal</v>
      </c>
      <c r="AL146" s="42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</row>
    <row r="147" spans="1:48">
      <c r="A147" s="39" t="s">
        <v>37</v>
      </c>
      <c r="B147" s="39" t="s">
        <v>144</v>
      </c>
      <c r="C147" s="39" t="s">
        <v>137</v>
      </c>
      <c r="D147" s="40" t="s">
        <v>266</v>
      </c>
      <c r="E147" s="40">
        <v>21</v>
      </c>
      <c r="F147" s="40" t="s">
        <v>3</v>
      </c>
      <c r="G147" s="39" t="str">
        <f>IFERROR(VLOOKUP(A147,'[4]MC Masterlist 2026-09-17'!$B:$M, 3, 0),"")</f>
        <v>HONDA</v>
      </c>
      <c r="H147" s="41">
        <f>IFERROR(VLOOKUP(A147,'[4]MC Masterlist 2026-09-17'!$B:$M, 6, 0),"")</f>
        <v>74550</v>
      </c>
      <c r="I147" s="42">
        <v>1</v>
      </c>
      <c r="J147" s="42">
        <v>0</v>
      </c>
      <c r="K147" s="42">
        <v>2</v>
      </c>
      <c r="L147" s="42">
        <f t="shared" si="17"/>
        <v>3</v>
      </c>
      <c r="M147" s="42">
        <f t="shared" si="18"/>
        <v>1</v>
      </c>
      <c r="N147" s="41">
        <f t="shared" si="19"/>
        <v>223650</v>
      </c>
      <c r="O147" s="41">
        <f t="shared" si="20"/>
        <v>74550</v>
      </c>
      <c r="P147" s="42">
        <f t="shared" si="21"/>
        <v>3.3333333333333333E-2</v>
      </c>
      <c r="Q147" s="42">
        <v>1</v>
      </c>
      <c r="R147" s="41">
        <f t="shared" si="22"/>
        <v>74550</v>
      </c>
      <c r="S147" s="42">
        <f t="shared" si="23"/>
        <v>30</v>
      </c>
      <c r="T147" s="42">
        <f>IFERROR(VLOOKUP(A147,'[4]Re-order'!$A:$Q,17,0),"")</f>
        <v>0</v>
      </c>
      <c r="U147" s="42">
        <f>IFERROR(VLOOKUP(A147,'[4]MC Masterlist 2026-09-17'!$B:$M, 10, 0),0)</f>
        <v>15</v>
      </c>
      <c r="V147" s="42">
        <f>IFERROR(VLOOKUP(A147,'[4]MC Masterlist 2026-09-17'!$B:$M, 11, 0),0)</f>
        <v>15</v>
      </c>
      <c r="W147" s="42">
        <f t="shared" si="24"/>
        <v>30</v>
      </c>
      <c r="X147" s="42">
        <f t="shared" si="25"/>
        <v>6.5</v>
      </c>
      <c r="Y147" s="42">
        <f>IFERROR(IF(OR(C147="AREA I",C147="AREA V"),7,VLOOKUP(A147,'[4]MC Masterlist 2026-09-17'!$B:$M, 12, 0)),0)</f>
        <v>7</v>
      </c>
      <c r="Z147" s="42">
        <f t="shared" si="26"/>
        <v>0.5</v>
      </c>
      <c r="AA147" s="42">
        <f t="shared" si="27"/>
        <v>1</v>
      </c>
      <c r="AB147" s="42">
        <f t="shared" si="28"/>
        <v>0.21666666666666667</v>
      </c>
      <c r="AC147" s="42">
        <f t="shared" si="29"/>
        <v>0.23333333333333334</v>
      </c>
      <c r="AD147" s="40" t="str">
        <f t="shared" si="30"/>
        <v>Low</v>
      </c>
      <c r="AE147" s="40">
        <f>IFERROR(VLOOKUP(A147,'[4]Re-order'!$A:$AA,27,0),"")</f>
        <v>0</v>
      </c>
      <c r="AF147" s="42">
        <f t="shared" si="31"/>
        <v>-0.76666666666666661</v>
      </c>
      <c r="AG147" s="42" t="e">
        <f>SUMIFS('[4]Raw Inventory'!D:D,'[4]Raw Inventory'!C:C,"GREATWALL",'[4]Raw Inventory'!B:B,A147)</f>
        <v>#VALUE!</v>
      </c>
      <c r="AH147" s="42" t="e">
        <f>SUMIFS('[4]Raw Inventory'!D:D,'[4]Raw Inventory'!C:C,"DUARTE",'[4]Raw Inventory'!B:B,A147)</f>
        <v>#VALUE!</v>
      </c>
      <c r="AI147" s="42"/>
      <c r="AJ147" s="42">
        <f t="shared" si="32"/>
        <v>30</v>
      </c>
      <c r="AK147" s="40" t="str">
        <f>IFERROR(IF((Q147+IF(AI147="",0,AI3))&lt;=0,"Stockout",IF(AJ147="","",IF(F147="Class A",IF(AJ147&lt;=7,"Critical",IF(AJ147&lt;=15,"Low",IF(AJ147&lt;=30,"Reorder",IF(AJ147&lt;=45,"Optimal","Overstock")))),IF(F147="Class B",IF(AJ147&lt;=10,"Critical",IF(AJ147&lt;=20,"Low",IF(AJ147&lt;=45,"Reorder",IF(AJ147&lt;=60,"Optimal","Overstock")))),IF(F147="Class C",IF(AJ147&lt;=15,"Critical",IF(AJ147&lt;=30,"Low",IF(AJ147&lt;=60,"Reorder",IF(AJ147&lt;=90,"Optimal","Overstock")))),""))))),"")</f>
        <v>Low</v>
      </c>
      <c r="AL147" s="42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</row>
    <row r="148" spans="1:48">
      <c r="A148" s="39" t="s">
        <v>40</v>
      </c>
      <c r="B148" s="39" t="s">
        <v>140</v>
      </c>
      <c r="C148" s="39" t="s">
        <v>137</v>
      </c>
      <c r="D148" s="40" t="s">
        <v>236</v>
      </c>
      <c r="E148" s="40">
        <v>15</v>
      </c>
      <c r="F148" s="40" t="s">
        <v>3</v>
      </c>
      <c r="G148" s="39" t="str">
        <f>IFERROR(VLOOKUP(A148,'[4]MC Masterlist 2026-09-17'!$B:$M, 3, 0),"")</f>
        <v>HONDA</v>
      </c>
      <c r="H148" s="41">
        <f>IFERROR(VLOOKUP(A148,'[4]MC Masterlist 2026-09-17'!$B:$M, 6, 0),"")</f>
        <v>56426</v>
      </c>
      <c r="I148" s="42">
        <v>0</v>
      </c>
      <c r="J148" s="42">
        <v>0</v>
      </c>
      <c r="K148" s="42">
        <v>0</v>
      </c>
      <c r="L148" s="42">
        <f t="shared" si="17"/>
        <v>0</v>
      </c>
      <c r="M148" s="42">
        <f t="shared" si="18"/>
        <v>0</v>
      </c>
      <c r="N148" s="41">
        <f t="shared" si="19"/>
        <v>0</v>
      </c>
      <c r="O148" s="41">
        <f t="shared" si="20"/>
        <v>0</v>
      </c>
      <c r="P148" s="42">
        <f t="shared" si="21"/>
        <v>0</v>
      </c>
      <c r="Q148" s="42">
        <v>1</v>
      </c>
      <c r="R148" s="41">
        <f t="shared" si="22"/>
        <v>56426</v>
      </c>
      <c r="S148" s="42">
        <f t="shared" si="23"/>
        <v>0</v>
      </c>
      <c r="T148" s="42">
        <f>IFERROR(VLOOKUP(A148,'[4]Re-order'!$A:$Q,17,0),"")</f>
        <v>0</v>
      </c>
      <c r="U148" s="42">
        <f>IFERROR(VLOOKUP(A148,'[4]MC Masterlist 2026-09-17'!$B:$M, 10, 0),0)</f>
        <v>15</v>
      </c>
      <c r="V148" s="42">
        <f>IFERROR(VLOOKUP(A148,'[4]MC Masterlist 2026-09-17'!$B:$M, 11, 0),0)</f>
        <v>15</v>
      </c>
      <c r="W148" s="42">
        <f t="shared" si="24"/>
        <v>30</v>
      </c>
      <c r="X148" s="42">
        <f t="shared" si="25"/>
        <v>7</v>
      </c>
      <c r="Y148" s="42">
        <f>IFERROR(IF(OR(C148="AREA I",C148="AREA V"),7,VLOOKUP(A148,'[4]MC Masterlist 2026-09-17'!$B:$M, 12, 0)),0)</f>
        <v>7</v>
      </c>
      <c r="Z148" s="42">
        <f t="shared" si="26"/>
        <v>0</v>
      </c>
      <c r="AA148" s="42">
        <f t="shared" si="27"/>
        <v>0</v>
      </c>
      <c r="AB148" s="42">
        <f t="shared" si="28"/>
        <v>0</v>
      </c>
      <c r="AC148" s="42">
        <f t="shared" si="29"/>
        <v>0</v>
      </c>
      <c r="AD148" s="40" t="str">
        <f t="shared" si="30"/>
        <v>Critical</v>
      </c>
      <c r="AE148" s="40">
        <f>IFERROR(VLOOKUP(A148,'[4]Re-order'!$A:$AA,27,0),"")</f>
        <v>0</v>
      </c>
      <c r="AF148" s="42">
        <f t="shared" si="31"/>
        <v>-1</v>
      </c>
      <c r="AG148" s="42" t="e">
        <f>SUMIFS('[4]Raw Inventory'!D:D,'[4]Raw Inventory'!C:C,"GREATWALL",'[4]Raw Inventory'!B:B,A148)</f>
        <v>#VALUE!</v>
      </c>
      <c r="AH148" s="42" t="e">
        <f>SUMIFS('[4]Raw Inventory'!D:D,'[4]Raw Inventory'!C:C,"DUARTE",'[4]Raw Inventory'!B:B,A148)</f>
        <v>#VALUE!</v>
      </c>
      <c r="AI148" s="42"/>
      <c r="AJ148" s="42">
        <f t="shared" si="32"/>
        <v>0</v>
      </c>
      <c r="AK148" s="40" t="str">
        <f>IFERROR(IF((Q148+IF(AI148="",0,AI3))&lt;=0,"Stockout",IF(AJ148="","",IF(F148="Class A",IF(AJ148&lt;=7,"Critical",IF(AJ148&lt;=15,"Low",IF(AJ148&lt;=30,"Reorder",IF(AJ148&lt;=45,"Optimal","Overstock")))),IF(F148="Class B",IF(AJ148&lt;=10,"Critical",IF(AJ148&lt;=20,"Low",IF(AJ148&lt;=45,"Reorder",IF(AJ148&lt;=60,"Optimal","Overstock")))),IF(F148="Class C",IF(AJ148&lt;=15,"Critical",IF(AJ148&lt;=30,"Low",IF(AJ148&lt;=60,"Reorder",IF(AJ148&lt;=90,"Optimal","Overstock")))),""))))),"")</f>
        <v>Critical</v>
      </c>
      <c r="AL148" s="42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</row>
    <row r="149" spans="1:48">
      <c r="A149" s="39" t="s">
        <v>64</v>
      </c>
      <c r="B149" s="39" t="s">
        <v>156</v>
      </c>
      <c r="C149" s="39" t="s">
        <v>152</v>
      </c>
      <c r="D149" s="40" t="s">
        <v>228</v>
      </c>
      <c r="E149" s="40">
        <v>22</v>
      </c>
      <c r="F149" s="40" t="s">
        <v>3</v>
      </c>
      <c r="G149" s="39" t="str">
        <f>IFERROR(VLOOKUP(A149,'[4]MC Masterlist 2026-09-17'!$B:$M, 3, 0),"")</f>
        <v>HONDA</v>
      </c>
      <c r="H149" s="41">
        <f>IFERROR(VLOOKUP(A149,'[4]MC Masterlist 2026-09-17'!$B:$M, 6, 0),"")</f>
        <v>73170</v>
      </c>
      <c r="I149" s="42">
        <v>0</v>
      </c>
      <c r="J149" s="42">
        <v>0</v>
      </c>
      <c r="K149" s="42">
        <v>1</v>
      </c>
      <c r="L149" s="42">
        <f t="shared" si="17"/>
        <v>1</v>
      </c>
      <c r="M149" s="42">
        <f t="shared" si="18"/>
        <v>0.33333333333333331</v>
      </c>
      <c r="N149" s="41">
        <f t="shared" si="19"/>
        <v>73170</v>
      </c>
      <c r="O149" s="41">
        <f t="shared" si="20"/>
        <v>24390</v>
      </c>
      <c r="P149" s="42">
        <f t="shared" si="21"/>
        <v>1.111111111111111E-2</v>
      </c>
      <c r="Q149" s="42">
        <v>4</v>
      </c>
      <c r="R149" s="41">
        <f t="shared" si="22"/>
        <v>292680</v>
      </c>
      <c r="S149" s="42">
        <f t="shared" si="23"/>
        <v>360</v>
      </c>
      <c r="T149" s="42">
        <f>IFERROR(VLOOKUP(A149,'[4]Re-order'!$A:$Q,17,0),"")</f>
        <v>0</v>
      </c>
      <c r="U149" s="42">
        <f>IFERROR(VLOOKUP(A149,'[4]MC Masterlist 2026-09-17'!$B:$M, 10, 0),0)</f>
        <v>15</v>
      </c>
      <c r="V149" s="42">
        <f>IFERROR(VLOOKUP(A149,'[4]MC Masterlist 2026-09-17'!$B:$M, 11, 0),0)</f>
        <v>15</v>
      </c>
      <c r="W149" s="42">
        <f t="shared" si="24"/>
        <v>30</v>
      </c>
      <c r="X149" s="42">
        <f t="shared" si="25"/>
        <v>29.833333333333332</v>
      </c>
      <c r="Y149" s="42">
        <f>IFERROR(IF(OR(C149="AREA I",C149="AREA V"),7,VLOOKUP(A149,'[4]MC Masterlist 2026-09-17'!$B:$M, 12, 0)),0)</f>
        <v>30</v>
      </c>
      <c r="Z149" s="42">
        <f t="shared" si="26"/>
        <v>0.16666666666666666</v>
      </c>
      <c r="AA149" s="42">
        <f t="shared" si="27"/>
        <v>0.33333333333333331</v>
      </c>
      <c r="AB149" s="42">
        <f t="shared" si="28"/>
        <v>0.33148148148148143</v>
      </c>
      <c r="AC149" s="42">
        <f t="shared" si="29"/>
        <v>0.33333333333333331</v>
      </c>
      <c r="AD149" s="40" t="str">
        <f t="shared" si="30"/>
        <v>Overstock</v>
      </c>
      <c r="AE149" s="40">
        <f>IFERROR(VLOOKUP(A149,'[4]Re-order'!$A:$AA,27,0),"")</f>
        <v>0</v>
      </c>
      <c r="AF149" s="42">
        <f t="shared" si="31"/>
        <v>-3.6666666666666665</v>
      </c>
      <c r="AG149" s="42" t="e">
        <f>SUMIFS('[4]Raw Inventory'!D:D,'[4]Raw Inventory'!C:C,"GREATWALL",'[4]Raw Inventory'!B:B,A149)</f>
        <v>#VALUE!</v>
      </c>
      <c r="AH149" s="42" t="e">
        <f>SUMIFS('[4]Raw Inventory'!D:D,'[4]Raw Inventory'!C:C,"DUARTE",'[4]Raw Inventory'!B:B,A149)</f>
        <v>#VALUE!</v>
      </c>
      <c r="AI149" s="42"/>
      <c r="AJ149" s="42">
        <f t="shared" si="32"/>
        <v>360.00000000000006</v>
      </c>
      <c r="AK149" s="40" t="str">
        <f>IFERROR(IF((Q149+IF(AI149="",0,AI3))&lt;=0,"Stockout",IF(AJ149="","",IF(F149="Class A",IF(AJ149&lt;=7,"Critical",IF(AJ149&lt;=15,"Low",IF(AJ149&lt;=30,"Reorder",IF(AJ149&lt;=45,"Optimal","Overstock")))),IF(F149="Class B",IF(AJ149&lt;=10,"Critical",IF(AJ149&lt;=20,"Low",IF(AJ149&lt;=45,"Reorder",IF(AJ149&lt;=60,"Optimal","Overstock")))),IF(F149="Class C",IF(AJ149&lt;=15,"Critical",IF(AJ149&lt;=30,"Low",IF(AJ149&lt;=60,"Reorder",IF(AJ149&lt;=90,"Optimal","Overstock")))),""))))),"")</f>
        <v>Overstock</v>
      </c>
      <c r="AL149" s="42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</row>
    <row r="150" spans="1:48">
      <c r="A150" s="39" t="s">
        <v>35</v>
      </c>
      <c r="B150" s="39" t="s">
        <v>138</v>
      </c>
      <c r="C150" s="39" t="s">
        <v>137</v>
      </c>
      <c r="D150" s="40" t="s">
        <v>266</v>
      </c>
      <c r="E150" s="40">
        <v>17</v>
      </c>
      <c r="F150" s="40" t="s">
        <v>3</v>
      </c>
      <c r="G150" s="39" t="str">
        <f>IFERROR(VLOOKUP(A150,'[4]MC Masterlist 2026-09-17'!$B:$M, 3, 0),"")</f>
        <v>HONDA</v>
      </c>
      <c r="H150" s="41">
        <f>IFERROR(VLOOKUP(A150,'[4]MC Masterlist 2026-09-17'!$B:$M, 6, 0),"")</f>
        <v>57990</v>
      </c>
      <c r="I150" s="42">
        <v>0</v>
      </c>
      <c r="J150" s="42">
        <v>0</v>
      </c>
      <c r="K150" s="42">
        <v>0</v>
      </c>
      <c r="L150" s="42">
        <f t="shared" si="17"/>
        <v>0</v>
      </c>
      <c r="M150" s="42">
        <f t="shared" si="18"/>
        <v>0</v>
      </c>
      <c r="N150" s="41">
        <f t="shared" si="19"/>
        <v>0</v>
      </c>
      <c r="O150" s="41">
        <f t="shared" si="20"/>
        <v>0</v>
      </c>
      <c r="P150" s="42">
        <f t="shared" si="21"/>
        <v>0</v>
      </c>
      <c r="Q150" s="42">
        <v>22</v>
      </c>
      <c r="R150" s="41">
        <f t="shared" si="22"/>
        <v>1275780</v>
      </c>
      <c r="S150" s="42">
        <f t="shared" si="23"/>
        <v>0</v>
      </c>
      <c r="T150" s="42">
        <f>IFERROR(VLOOKUP(A150,'[4]Re-order'!$A:$Q,17,0),"")</f>
        <v>0</v>
      </c>
      <c r="U150" s="42">
        <f>IFERROR(VLOOKUP(A150,'[4]MC Masterlist 2026-09-17'!$B:$M, 10, 0),0)</f>
        <v>15</v>
      </c>
      <c r="V150" s="42">
        <f>IFERROR(VLOOKUP(A150,'[4]MC Masterlist 2026-09-17'!$B:$M, 11, 0),0)</f>
        <v>15</v>
      </c>
      <c r="W150" s="42">
        <f t="shared" si="24"/>
        <v>30</v>
      </c>
      <c r="X150" s="42">
        <f t="shared" si="25"/>
        <v>7</v>
      </c>
      <c r="Y150" s="42">
        <f>IFERROR(IF(OR(C150="AREA I",C150="AREA V"),7,VLOOKUP(A150,'[4]MC Masterlist 2026-09-17'!$B:$M, 12, 0)),0)</f>
        <v>7</v>
      </c>
      <c r="Z150" s="42">
        <f t="shared" si="26"/>
        <v>0</v>
      </c>
      <c r="AA150" s="42">
        <f t="shared" si="27"/>
        <v>0</v>
      </c>
      <c r="AB150" s="42">
        <f t="shared" si="28"/>
        <v>0</v>
      </c>
      <c r="AC150" s="42">
        <f t="shared" si="29"/>
        <v>0</v>
      </c>
      <c r="AD150" s="40" t="str">
        <f t="shared" si="30"/>
        <v>Critical</v>
      </c>
      <c r="AE150" s="40">
        <f>IFERROR(VLOOKUP(A150,'[4]Re-order'!$A:$AA,27,0),"")</f>
        <v>0</v>
      </c>
      <c r="AF150" s="42">
        <f t="shared" si="31"/>
        <v>-22</v>
      </c>
      <c r="AG150" s="42" t="e">
        <f>SUMIFS('[4]Raw Inventory'!D:D,'[4]Raw Inventory'!C:C,"GREATWALL",'[4]Raw Inventory'!B:B,A150)</f>
        <v>#VALUE!</v>
      </c>
      <c r="AH150" s="42" t="e">
        <f>SUMIFS('[4]Raw Inventory'!D:D,'[4]Raw Inventory'!C:C,"DUARTE",'[4]Raw Inventory'!B:B,A150)</f>
        <v>#VALUE!</v>
      </c>
      <c r="AI150" s="42"/>
      <c r="AJ150" s="42">
        <f t="shared" si="32"/>
        <v>0</v>
      </c>
      <c r="AK150" s="40" t="str">
        <f>IFERROR(IF((Q150+IF(AI150="",0,AI3))&lt;=0,"Stockout",IF(AJ150="","",IF(F150="Class A",IF(AJ150&lt;=7,"Critical",IF(AJ150&lt;=15,"Low",IF(AJ150&lt;=30,"Reorder",IF(AJ150&lt;=45,"Optimal","Overstock")))),IF(F150="Class B",IF(AJ150&lt;=10,"Critical",IF(AJ150&lt;=20,"Low",IF(AJ150&lt;=45,"Reorder",IF(AJ150&lt;=60,"Optimal","Overstock")))),IF(F150="Class C",IF(AJ150&lt;=15,"Critical",IF(AJ150&lt;=30,"Low",IF(AJ150&lt;=60,"Reorder",IF(AJ150&lt;=90,"Optimal","Overstock")))),""))))),"")</f>
        <v>Critical</v>
      </c>
      <c r="AL150" s="42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</row>
    <row r="151" spans="1:48">
      <c r="A151" s="39" t="s">
        <v>43</v>
      </c>
      <c r="B151" s="39" t="s">
        <v>121</v>
      </c>
      <c r="C151" s="39" t="s">
        <v>118</v>
      </c>
      <c r="D151" s="40" t="s">
        <v>266</v>
      </c>
      <c r="E151" s="40">
        <v>19</v>
      </c>
      <c r="F151" s="40" t="s">
        <v>3</v>
      </c>
      <c r="G151" s="39" t="str">
        <f>IFERROR(VLOOKUP(A151,'[4]MC Masterlist 2026-09-17'!$B:$M, 3, 0),"")</f>
        <v>YAMAHA</v>
      </c>
      <c r="H151" s="41">
        <f>IFERROR(VLOOKUP(A151,'[4]MC Masterlist 2026-09-17'!$B:$M, 6, 0),"")</f>
        <v>70587</v>
      </c>
      <c r="I151" s="42">
        <v>2</v>
      </c>
      <c r="J151" s="42">
        <v>0</v>
      </c>
      <c r="K151" s="42">
        <v>0</v>
      </c>
      <c r="L151" s="42">
        <f t="shared" si="17"/>
        <v>2</v>
      </c>
      <c r="M151" s="42">
        <f t="shared" si="18"/>
        <v>0.66666666666666663</v>
      </c>
      <c r="N151" s="41">
        <f t="shared" si="19"/>
        <v>141174</v>
      </c>
      <c r="O151" s="41">
        <f t="shared" si="20"/>
        <v>47058</v>
      </c>
      <c r="P151" s="42">
        <f t="shared" si="21"/>
        <v>2.222222222222222E-2</v>
      </c>
      <c r="Q151" s="42"/>
      <c r="R151" s="41">
        <f t="shared" si="22"/>
        <v>0</v>
      </c>
      <c r="S151" s="42">
        <f t="shared" si="23"/>
        <v>0</v>
      </c>
      <c r="T151" s="42">
        <f>IFERROR(VLOOKUP(A151,'[4]Re-order'!$A:$Q,17,0),"")</f>
        <v>0</v>
      </c>
      <c r="U151" s="42">
        <f>IFERROR(VLOOKUP(A151,'[4]MC Masterlist 2026-09-17'!$B:$M, 10, 0),0)</f>
        <v>15</v>
      </c>
      <c r="V151" s="42">
        <f>IFERROR(VLOOKUP(A151,'[4]MC Masterlist 2026-09-17'!$B:$M, 11, 0),0)</f>
        <v>15</v>
      </c>
      <c r="W151" s="42">
        <f t="shared" si="24"/>
        <v>30</v>
      </c>
      <c r="X151" s="42">
        <f t="shared" si="25"/>
        <v>29.666666666666668</v>
      </c>
      <c r="Y151" s="42">
        <f>IFERROR(IF(OR(C151="AREA I",C151="AREA V"),7,VLOOKUP(A151,'[4]MC Masterlist 2026-09-17'!$B:$M, 12, 0)),0)</f>
        <v>30</v>
      </c>
      <c r="Z151" s="42">
        <f t="shared" si="26"/>
        <v>0.33333333333333331</v>
      </c>
      <c r="AA151" s="42">
        <f t="shared" si="27"/>
        <v>0.66666666666666663</v>
      </c>
      <c r="AB151" s="42">
        <f t="shared" si="28"/>
        <v>0.65925925925925921</v>
      </c>
      <c r="AC151" s="42">
        <f t="shared" si="29"/>
        <v>0.66666666666666663</v>
      </c>
      <c r="AD151" s="40" t="str">
        <f t="shared" si="30"/>
        <v>Stockout</v>
      </c>
      <c r="AE151" s="40">
        <f>IFERROR(VLOOKUP(A151,'[4]Re-order'!$A:$AA,27,0),"")</f>
        <v>0</v>
      </c>
      <c r="AF151" s="42">
        <f t="shared" si="31"/>
        <v>0.66666666666666663</v>
      </c>
      <c r="AG151" s="42" t="e">
        <f>SUMIFS('[4]Raw Inventory'!D:D,'[4]Raw Inventory'!C:C,"GREATWALL",'[4]Raw Inventory'!B:B,A151)</f>
        <v>#VALUE!</v>
      </c>
      <c r="AH151" s="42" t="e">
        <f>SUMIFS('[4]Raw Inventory'!D:D,'[4]Raw Inventory'!C:C,"DUARTE",'[4]Raw Inventory'!B:B,A151)</f>
        <v>#VALUE!</v>
      </c>
      <c r="AI151" s="42"/>
      <c r="AJ151" s="42">
        <f t="shared" si="32"/>
        <v>0</v>
      </c>
      <c r="AK151" s="40" t="str">
        <f>IFERROR(IF((Q151+IF(AI151="",0,AI3))&lt;=0,"Stockout",IF(AJ151="","",IF(F151="Class A",IF(AJ151&lt;=7,"Critical",IF(AJ151&lt;=15,"Low",IF(AJ151&lt;=30,"Reorder",IF(AJ151&lt;=45,"Optimal","Overstock")))),IF(F151="Class B",IF(AJ151&lt;=10,"Critical",IF(AJ151&lt;=20,"Low",IF(AJ151&lt;=45,"Reorder",IF(AJ151&lt;=60,"Optimal","Overstock")))),IF(F151="Class C",IF(AJ151&lt;=15,"Critical",IF(AJ151&lt;=30,"Low",IF(AJ151&lt;=60,"Reorder",IF(AJ151&lt;=90,"Optimal","Overstock")))),""))))),"")</f>
        <v>Stockout</v>
      </c>
      <c r="AL151" s="42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</row>
    <row r="152" spans="1:48">
      <c r="A152" s="39" t="s">
        <v>23</v>
      </c>
      <c r="B152" s="39" t="s">
        <v>142</v>
      </c>
      <c r="C152" s="39" t="s">
        <v>137</v>
      </c>
      <c r="D152" s="40" t="s">
        <v>226</v>
      </c>
      <c r="E152" s="40">
        <v>1</v>
      </c>
      <c r="F152" s="40" t="s">
        <v>0</v>
      </c>
      <c r="G152" s="39" t="str">
        <f>IFERROR(VLOOKUP(A152,'[4]MC Masterlist 2026-09-17'!$B:$M, 3, 0),"")</f>
        <v>KAWASAKI</v>
      </c>
      <c r="H152" s="41">
        <f>IFERROR(VLOOKUP(A152,'[4]MC Masterlist 2026-09-17'!$B:$M, 6, 0),"")</f>
        <v>60656</v>
      </c>
      <c r="I152" s="42">
        <v>7</v>
      </c>
      <c r="J152" s="42">
        <v>8</v>
      </c>
      <c r="K152" s="42">
        <v>7</v>
      </c>
      <c r="L152" s="42">
        <f t="shared" si="17"/>
        <v>22</v>
      </c>
      <c r="M152" s="42">
        <f t="shared" si="18"/>
        <v>7.333333333333333</v>
      </c>
      <c r="N152" s="41">
        <f t="shared" si="19"/>
        <v>1334432</v>
      </c>
      <c r="O152" s="41">
        <f t="shared" si="20"/>
        <v>444810.66666666663</v>
      </c>
      <c r="P152" s="42">
        <f t="shared" si="21"/>
        <v>0.24444444444444444</v>
      </c>
      <c r="Q152" s="42">
        <v>7</v>
      </c>
      <c r="R152" s="41">
        <f t="shared" si="22"/>
        <v>424592</v>
      </c>
      <c r="S152" s="42">
        <f t="shared" si="23"/>
        <v>28.636363636363637</v>
      </c>
      <c r="T152" s="42">
        <f>IFERROR(VLOOKUP(A152,'[4]Re-order'!$A:$Q,17,0),"")</f>
        <v>0</v>
      </c>
      <c r="U152" s="42">
        <f>IFERROR(VLOOKUP(A152,'[4]MC Masterlist 2026-09-17'!$B:$M, 10, 0),0)</f>
        <v>15</v>
      </c>
      <c r="V152" s="42">
        <f>IFERROR(VLOOKUP(A152,'[4]MC Masterlist 2026-09-17'!$B:$M, 11, 0),0)</f>
        <v>15</v>
      </c>
      <c r="W152" s="42">
        <f t="shared" si="24"/>
        <v>30</v>
      </c>
      <c r="X152" s="42">
        <f t="shared" si="25"/>
        <v>3.3333333333333335</v>
      </c>
      <c r="Y152" s="42">
        <f>IFERROR(IF(OR(C152="AREA I",C152="AREA V"),7,VLOOKUP(A152,'[4]MC Masterlist 2026-09-17'!$B:$M, 12, 0)),0)</f>
        <v>7</v>
      </c>
      <c r="Z152" s="42">
        <f t="shared" si="26"/>
        <v>3.6666666666666665</v>
      </c>
      <c r="AA152" s="42">
        <f t="shared" si="27"/>
        <v>7.333333333333333</v>
      </c>
      <c r="AB152" s="42">
        <f t="shared" si="28"/>
        <v>0.81481481481481477</v>
      </c>
      <c r="AC152" s="42">
        <f t="shared" si="29"/>
        <v>1.711111111111111</v>
      </c>
      <c r="AD152" s="40" t="str">
        <f t="shared" si="30"/>
        <v>Reorder</v>
      </c>
      <c r="AE152" s="40">
        <f>IFERROR(VLOOKUP(A152,'[4]Re-order'!$A:$AA,27,0),"")</f>
        <v>0</v>
      </c>
      <c r="AF152" s="42">
        <f t="shared" si="31"/>
        <v>-5.2888888888888888</v>
      </c>
      <c r="AG152" s="42" t="e">
        <f>SUMIFS('[4]Raw Inventory'!D:D,'[4]Raw Inventory'!C:C,"GREATWALL",'[4]Raw Inventory'!B:B,A152)</f>
        <v>#VALUE!</v>
      </c>
      <c r="AH152" s="42" t="e">
        <f>SUMIFS('[4]Raw Inventory'!D:D,'[4]Raw Inventory'!C:C,"DUARTE",'[4]Raw Inventory'!B:B,A152)</f>
        <v>#VALUE!</v>
      </c>
      <c r="AI152" s="42"/>
      <c r="AJ152" s="42">
        <f t="shared" si="32"/>
        <v>28.636363636363637</v>
      </c>
      <c r="AK152" s="40" t="str">
        <f>IFERROR(IF((Q152+IF(AI152="",0,AI3))&lt;=0,"Stockout",IF(AJ152="","",IF(F152="Class A",IF(AJ152&lt;=7,"Critical",IF(AJ152&lt;=15,"Low",IF(AJ152&lt;=30,"Reorder",IF(AJ152&lt;=45,"Optimal","Overstock")))),IF(F152="Class B",IF(AJ152&lt;=10,"Critical",IF(AJ152&lt;=20,"Low",IF(AJ152&lt;=45,"Reorder",IF(AJ152&lt;=60,"Optimal","Overstock")))),IF(F152="Class C",IF(AJ152&lt;=15,"Critical",IF(AJ152&lt;=30,"Low",IF(AJ152&lt;=60,"Reorder",IF(AJ152&lt;=90,"Optimal","Overstock")))),""))))),"")</f>
        <v>Reorder</v>
      </c>
      <c r="AL152" s="42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</row>
    <row r="153" spans="1:48">
      <c r="A153" s="39" t="s">
        <v>16</v>
      </c>
      <c r="B153" s="39" t="s">
        <v>155</v>
      </c>
      <c r="C153" s="39" t="s">
        <v>152</v>
      </c>
      <c r="D153" s="40" t="s">
        <v>237</v>
      </c>
      <c r="E153" s="40">
        <v>2</v>
      </c>
      <c r="F153" s="40" t="s">
        <v>0</v>
      </c>
      <c r="G153" s="39" t="str">
        <f>IFERROR(VLOOKUP(A153,'[4]MC Masterlist 2026-09-17'!$B:$M, 3, 0),"")</f>
        <v>HONDA</v>
      </c>
      <c r="H153" s="41">
        <f>IFERROR(VLOOKUP(A153,'[4]MC Masterlist 2026-09-17'!$B:$M, 6, 0),"")</f>
        <v>84394</v>
      </c>
      <c r="I153" s="42">
        <v>0</v>
      </c>
      <c r="J153" s="42">
        <v>10</v>
      </c>
      <c r="K153" s="42">
        <v>1</v>
      </c>
      <c r="L153" s="42">
        <f t="shared" si="17"/>
        <v>11</v>
      </c>
      <c r="M153" s="42">
        <f t="shared" si="18"/>
        <v>3.6666666666666665</v>
      </c>
      <c r="N153" s="41">
        <f t="shared" si="19"/>
        <v>928334</v>
      </c>
      <c r="O153" s="41">
        <f t="shared" si="20"/>
        <v>309444.66666666663</v>
      </c>
      <c r="P153" s="42">
        <f t="shared" si="21"/>
        <v>0.12222222222222222</v>
      </c>
      <c r="Q153" s="42"/>
      <c r="R153" s="41">
        <f t="shared" si="22"/>
        <v>0</v>
      </c>
      <c r="S153" s="42">
        <f t="shared" si="23"/>
        <v>0</v>
      </c>
      <c r="T153" s="42">
        <f>IFERROR(VLOOKUP(A153,'[4]Re-order'!$A:$Q,17,0),"")</f>
        <v>0</v>
      </c>
      <c r="U153" s="42">
        <f>IFERROR(VLOOKUP(A153,'[4]MC Masterlist 2026-09-17'!$B:$M, 10, 0),0)</f>
        <v>15</v>
      </c>
      <c r="V153" s="42">
        <f>IFERROR(VLOOKUP(A153,'[4]MC Masterlist 2026-09-17'!$B:$M, 11, 0),0)</f>
        <v>15</v>
      </c>
      <c r="W153" s="42">
        <f t="shared" si="24"/>
        <v>30</v>
      </c>
      <c r="X153" s="42">
        <f t="shared" si="25"/>
        <v>28.166666666666668</v>
      </c>
      <c r="Y153" s="42">
        <f>IFERROR(IF(OR(C153="AREA I",C153="AREA V"),7,VLOOKUP(A153,'[4]MC Masterlist 2026-09-17'!$B:$M, 12, 0)),0)</f>
        <v>30</v>
      </c>
      <c r="Z153" s="42">
        <f t="shared" si="26"/>
        <v>1.8333333333333333</v>
      </c>
      <c r="AA153" s="42">
        <f t="shared" si="27"/>
        <v>3.6666666666666665</v>
      </c>
      <c r="AB153" s="42">
        <f t="shared" si="28"/>
        <v>3.4425925925925926</v>
      </c>
      <c r="AC153" s="42">
        <f t="shared" si="29"/>
        <v>3.6666666666666665</v>
      </c>
      <c r="AD153" s="40" t="str">
        <f t="shared" si="30"/>
        <v>Stockout</v>
      </c>
      <c r="AE153" s="40">
        <f>IFERROR(VLOOKUP(A153,'[4]Re-order'!$A:$AA,27,0),"")</f>
        <v>0</v>
      </c>
      <c r="AF153" s="42">
        <f t="shared" si="31"/>
        <v>3.6666666666666665</v>
      </c>
      <c r="AG153" s="42" t="e">
        <f>SUMIFS('[4]Raw Inventory'!D:D,'[4]Raw Inventory'!C:C,"GREATWALL",'[4]Raw Inventory'!B:B,A153)</f>
        <v>#VALUE!</v>
      </c>
      <c r="AH153" s="42" t="e">
        <f>SUMIFS('[4]Raw Inventory'!D:D,'[4]Raw Inventory'!C:C,"DUARTE",'[4]Raw Inventory'!B:B,A153)</f>
        <v>#VALUE!</v>
      </c>
      <c r="AI153" s="42"/>
      <c r="AJ153" s="42">
        <f t="shared" si="32"/>
        <v>0</v>
      </c>
      <c r="AK153" s="40" t="str">
        <f>IFERROR(IF((Q153+IF(AI153="",0,AI3))&lt;=0,"Stockout",IF(AJ153="","",IF(F153="Class A",IF(AJ153&lt;=7,"Critical",IF(AJ153&lt;=15,"Low",IF(AJ153&lt;=30,"Reorder",IF(AJ153&lt;=45,"Optimal","Overstock")))),IF(F153="Class B",IF(AJ153&lt;=10,"Critical",IF(AJ153&lt;=20,"Low",IF(AJ153&lt;=45,"Reorder",IF(AJ153&lt;=60,"Optimal","Overstock")))),IF(F153="Class C",IF(AJ153&lt;=15,"Critical",IF(AJ153&lt;=30,"Low",IF(AJ153&lt;=60,"Reorder",IF(AJ153&lt;=90,"Optimal","Overstock")))),""))))),"")</f>
        <v>Stockout</v>
      </c>
      <c r="AL153" s="42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</row>
    <row r="154" spans="1:48">
      <c r="A154" s="39" t="s">
        <v>23</v>
      </c>
      <c r="B154" s="39" t="s">
        <v>93</v>
      </c>
      <c r="C154" s="39" t="s">
        <v>90</v>
      </c>
      <c r="D154" s="40" t="s">
        <v>233</v>
      </c>
      <c r="E154" s="40">
        <v>4</v>
      </c>
      <c r="F154" s="40" t="s">
        <v>0</v>
      </c>
      <c r="G154" s="39" t="str">
        <f>IFERROR(VLOOKUP(A154,'[4]MC Masterlist 2026-09-17'!$B:$M, 3, 0),"")</f>
        <v>KAWASAKI</v>
      </c>
      <c r="H154" s="41">
        <f>IFERROR(VLOOKUP(A154,'[4]MC Masterlist 2026-09-17'!$B:$M, 6, 0),"")</f>
        <v>60656</v>
      </c>
      <c r="I154" s="42">
        <v>5</v>
      </c>
      <c r="J154" s="42">
        <v>2</v>
      </c>
      <c r="K154" s="42">
        <v>4</v>
      </c>
      <c r="L154" s="42">
        <f t="shared" si="17"/>
        <v>11</v>
      </c>
      <c r="M154" s="42">
        <f t="shared" si="18"/>
        <v>3.6666666666666665</v>
      </c>
      <c r="N154" s="41">
        <f t="shared" si="19"/>
        <v>667216</v>
      </c>
      <c r="O154" s="41">
        <f t="shared" si="20"/>
        <v>222405.33333333331</v>
      </c>
      <c r="P154" s="42">
        <f t="shared" si="21"/>
        <v>0.12222222222222222</v>
      </c>
      <c r="Q154" s="42">
        <v>7</v>
      </c>
      <c r="R154" s="41">
        <f t="shared" si="22"/>
        <v>424592</v>
      </c>
      <c r="S154" s="42">
        <f t="shared" si="23"/>
        <v>57.272727272727273</v>
      </c>
      <c r="T154" s="42">
        <f>IFERROR(VLOOKUP(A154,'[4]Re-order'!$A:$Q,17,0),"")</f>
        <v>0</v>
      </c>
      <c r="U154" s="42">
        <f>IFERROR(VLOOKUP(A154,'[4]MC Masterlist 2026-09-17'!$B:$M, 10, 0),0)</f>
        <v>15</v>
      </c>
      <c r="V154" s="42">
        <f>IFERROR(VLOOKUP(A154,'[4]MC Masterlist 2026-09-17'!$B:$M, 11, 0),0)</f>
        <v>15</v>
      </c>
      <c r="W154" s="42">
        <f t="shared" si="24"/>
        <v>30</v>
      </c>
      <c r="X154" s="42">
        <f t="shared" si="25"/>
        <v>28.166666666666668</v>
      </c>
      <c r="Y154" s="42">
        <f>IFERROR(IF(OR(C154="AREA I",C154="AREA V"),7,VLOOKUP(A154,'[4]MC Masterlist 2026-09-17'!$B:$M, 12, 0)),0)</f>
        <v>30</v>
      </c>
      <c r="Z154" s="42">
        <f t="shared" si="26"/>
        <v>1.8333333333333333</v>
      </c>
      <c r="AA154" s="42">
        <f t="shared" si="27"/>
        <v>3.6666666666666665</v>
      </c>
      <c r="AB154" s="42">
        <f t="shared" si="28"/>
        <v>3.4425925925925926</v>
      </c>
      <c r="AC154" s="42">
        <f t="shared" si="29"/>
        <v>3.6666666666666665</v>
      </c>
      <c r="AD154" s="40" t="str">
        <f t="shared" si="30"/>
        <v>Overstock</v>
      </c>
      <c r="AE154" s="40">
        <f>IFERROR(VLOOKUP(A154,'[4]Re-order'!$A:$AA,27,0),"")</f>
        <v>0</v>
      </c>
      <c r="AF154" s="42">
        <f t="shared" si="31"/>
        <v>-3.3333333333333335</v>
      </c>
      <c r="AG154" s="42" t="e">
        <f>SUMIFS('[4]Raw Inventory'!D:D,'[4]Raw Inventory'!C:C,"GREATWALL",'[4]Raw Inventory'!B:B,A154)</f>
        <v>#VALUE!</v>
      </c>
      <c r="AH154" s="42" t="e">
        <f>SUMIFS('[4]Raw Inventory'!D:D,'[4]Raw Inventory'!C:C,"DUARTE",'[4]Raw Inventory'!B:B,A154)</f>
        <v>#VALUE!</v>
      </c>
      <c r="AI154" s="42"/>
      <c r="AJ154" s="42">
        <f t="shared" si="32"/>
        <v>57.272727272727273</v>
      </c>
      <c r="AK154" s="40" t="str">
        <f>IFERROR(IF((Q154+IF(AI154="",0,AI3))&lt;=0,"Stockout",IF(AJ154="","",IF(F154="Class A",IF(AJ154&lt;=7,"Critical",IF(AJ154&lt;=15,"Low",IF(AJ154&lt;=30,"Reorder",IF(AJ154&lt;=45,"Optimal","Overstock")))),IF(F154="Class B",IF(AJ154&lt;=10,"Critical",IF(AJ154&lt;=20,"Low",IF(AJ154&lt;=45,"Reorder",IF(AJ154&lt;=60,"Optimal","Overstock")))),IF(F154="Class C",IF(AJ154&lt;=15,"Critical",IF(AJ154&lt;=30,"Low",IF(AJ154&lt;=60,"Reorder",IF(AJ154&lt;=90,"Optimal","Overstock")))),""))))),"")</f>
        <v>Overstock</v>
      </c>
      <c r="AL154" s="42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</row>
    <row r="155" spans="1:48">
      <c r="A155" s="39" t="s">
        <v>49</v>
      </c>
      <c r="B155" s="39" t="s">
        <v>110</v>
      </c>
      <c r="C155" s="39" t="s">
        <v>109</v>
      </c>
      <c r="D155" s="40" t="s">
        <v>226</v>
      </c>
      <c r="E155" s="40">
        <v>1</v>
      </c>
      <c r="F155" s="40" t="s">
        <v>0</v>
      </c>
      <c r="G155" s="39" t="str">
        <f>IFERROR(VLOOKUP(A155,'[4]MC Masterlist 2026-09-17'!$B:$M, 3, 0),"")</f>
        <v>BAJAJ RE</v>
      </c>
      <c r="H155" s="41">
        <f>IFERROR(VLOOKUP(A155,'[4]MC Masterlist 2026-09-17'!$B:$M, 6, 0),"")</f>
        <v>191000</v>
      </c>
      <c r="I155" s="42">
        <v>3</v>
      </c>
      <c r="J155" s="42">
        <v>3</v>
      </c>
      <c r="K155" s="42">
        <v>7</v>
      </c>
      <c r="L155" s="42">
        <f t="shared" si="17"/>
        <v>13</v>
      </c>
      <c r="M155" s="42">
        <f t="shared" si="18"/>
        <v>4.333333333333333</v>
      </c>
      <c r="N155" s="41">
        <f t="shared" si="19"/>
        <v>2483000</v>
      </c>
      <c r="O155" s="41">
        <f t="shared" si="20"/>
        <v>827666.66666666663</v>
      </c>
      <c r="P155" s="42">
        <f t="shared" si="21"/>
        <v>0.14444444444444443</v>
      </c>
      <c r="Q155" s="42">
        <v>20</v>
      </c>
      <c r="R155" s="41">
        <f t="shared" si="22"/>
        <v>3820000</v>
      </c>
      <c r="S155" s="42">
        <f t="shared" si="23"/>
        <v>138.46153846153848</v>
      </c>
      <c r="T155" s="42">
        <f>IFERROR(VLOOKUP(A155,'[4]Re-order'!$A:$Q,17,0),"")</f>
        <v>0</v>
      </c>
      <c r="U155" s="42">
        <f>IFERROR(VLOOKUP(A155,'[4]MC Masterlist 2026-09-17'!$B:$M, 10, 0),0)</f>
        <v>15</v>
      </c>
      <c r="V155" s="42">
        <f>IFERROR(VLOOKUP(A155,'[4]MC Masterlist 2026-09-17'!$B:$M, 11, 0),0)</f>
        <v>15</v>
      </c>
      <c r="W155" s="42">
        <f t="shared" si="24"/>
        <v>30</v>
      </c>
      <c r="X155" s="42">
        <f t="shared" si="25"/>
        <v>27.833333333333332</v>
      </c>
      <c r="Y155" s="42">
        <f>IFERROR(IF(OR(C155="AREA I",C155="AREA V"),7,VLOOKUP(A155,'[4]MC Masterlist 2026-09-17'!$B:$M, 12, 0)),0)</f>
        <v>30</v>
      </c>
      <c r="Z155" s="42">
        <f t="shared" si="26"/>
        <v>2.1666666666666665</v>
      </c>
      <c r="AA155" s="42">
        <f t="shared" si="27"/>
        <v>4.333333333333333</v>
      </c>
      <c r="AB155" s="42">
        <f t="shared" si="28"/>
        <v>4.0203703703703697</v>
      </c>
      <c r="AC155" s="42">
        <f t="shared" si="29"/>
        <v>4.333333333333333</v>
      </c>
      <c r="AD155" s="40" t="str">
        <f t="shared" si="30"/>
        <v>Overstock</v>
      </c>
      <c r="AE155" s="40">
        <f>IFERROR(VLOOKUP(A155,'[4]Re-order'!$A:$AA,27,0),"")</f>
        <v>0</v>
      </c>
      <c r="AF155" s="42">
        <f t="shared" si="31"/>
        <v>-15.666666666666668</v>
      </c>
      <c r="AG155" s="42" t="e">
        <f>SUMIFS('[4]Raw Inventory'!D:D,'[4]Raw Inventory'!C:C,"GREATWALL",'[4]Raw Inventory'!B:B,A155)</f>
        <v>#VALUE!</v>
      </c>
      <c r="AH155" s="42" t="e">
        <f>SUMIFS('[4]Raw Inventory'!D:D,'[4]Raw Inventory'!C:C,"DUARTE",'[4]Raw Inventory'!B:B,A155)</f>
        <v>#VALUE!</v>
      </c>
      <c r="AI155" s="42"/>
      <c r="AJ155" s="42">
        <f t="shared" si="32"/>
        <v>138.46153846153848</v>
      </c>
      <c r="AK155" s="40" t="str">
        <f>IFERROR(IF((Q155+IF(AI155="",0,AI3))&lt;=0,"Stockout",IF(AJ155="","",IF(F155="Class A",IF(AJ155&lt;=7,"Critical",IF(AJ155&lt;=15,"Low",IF(AJ155&lt;=30,"Reorder",IF(AJ155&lt;=45,"Optimal","Overstock")))),IF(F155="Class B",IF(AJ155&lt;=10,"Critical",IF(AJ155&lt;=20,"Low",IF(AJ155&lt;=45,"Reorder",IF(AJ155&lt;=60,"Optimal","Overstock")))),IF(F155="Class C",IF(AJ155&lt;=15,"Critical",IF(AJ155&lt;=30,"Low",IF(AJ155&lt;=60,"Reorder",IF(AJ155&lt;=90,"Optimal","Overstock")))),""))))),"")</f>
        <v>Overstock</v>
      </c>
      <c r="AL155" s="42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</row>
    <row r="156" spans="1:48">
      <c r="A156" s="39" t="s">
        <v>35</v>
      </c>
      <c r="B156" s="39" t="s">
        <v>113</v>
      </c>
      <c r="C156" s="39" t="s">
        <v>109</v>
      </c>
      <c r="D156" s="40" t="s">
        <v>245</v>
      </c>
      <c r="E156" s="40">
        <v>26</v>
      </c>
      <c r="F156" s="40" t="s">
        <v>3</v>
      </c>
      <c r="G156" s="39" t="str">
        <f>IFERROR(VLOOKUP(A156,'[4]MC Masterlist 2026-09-17'!$B:$M, 3, 0),"")</f>
        <v>HONDA</v>
      </c>
      <c r="H156" s="41">
        <f>IFERROR(VLOOKUP(A156,'[4]MC Masterlist 2026-09-17'!$B:$M, 6, 0),"")</f>
        <v>57990</v>
      </c>
      <c r="I156" s="42">
        <v>0</v>
      </c>
      <c r="J156" s="42">
        <v>0</v>
      </c>
      <c r="K156" s="42">
        <v>2</v>
      </c>
      <c r="L156" s="42">
        <f t="shared" si="17"/>
        <v>2</v>
      </c>
      <c r="M156" s="42">
        <f t="shared" si="18"/>
        <v>0.66666666666666663</v>
      </c>
      <c r="N156" s="41">
        <f t="shared" si="19"/>
        <v>115980</v>
      </c>
      <c r="O156" s="41">
        <f t="shared" si="20"/>
        <v>38660</v>
      </c>
      <c r="P156" s="42">
        <f t="shared" si="21"/>
        <v>2.222222222222222E-2</v>
      </c>
      <c r="Q156" s="42"/>
      <c r="R156" s="41">
        <f t="shared" si="22"/>
        <v>0</v>
      </c>
      <c r="S156" s="42">
        <f t="shared" si="23"/>
        <v>0</v>
      </c>
      <c r="T156" s="42">
        <f>IFERROR(VLOOKUP(A156,'[4]Re-order'!$A:$Q,17,0),"")</f>
        <v>0</v>
      </c>
      <c r="U156" s="42">
        <f>IFERROR(VLOOKUP(A156,'[4]MC Masterlist 2026-09-17'!$B:$M, 10, 0),0)</f>
        <v>15</v>
      </c>
      <c r="V156" s="42">
        <f>IFERROR(VLOOKUP(A156,'[4]MC Masterlist 2026-09-17'!$B:$M, 11, 0),0)</f>
        <v>15</v>
      </c>
      <c r="W156" s="42">
        <f t="shared" si="24"/>
        <v>30</v>
      </c>
      <c r="X156" s="42">
        <f t="shared" si="25"/>
        <v>29.666666666666668</v>
      </c>
      <c r="Y156" s="42">
        <f>IFERROR(IF(OR(C156="AREA I",C156="AREA V"),7,VLOOKUP(A156,'[4]MC Masterlist 2026-09-17'!$B:$M, 12, 0)),0)</f>
        <v>30</v>
      </c>
      <c r="Z156" s="42">
        <f t="shared" si="26"/>
        <v>0.33333333333333331</v>
      </c>
      <c r="AA156" s="42">
        <f t="shared" si="27"/>
        <v>0.66666666666666663</v>
      </c>
      <c r="AB156" s="42">
        <f t="shared" si="28"/>
        <v>0.65925925925925921</v>
      </c>
      <c r="AC156" s="42">
        <f t="shared" si="29"/>
        <v>0.66666666666666663</v>
      </c>
      <c r="AD156" s="40" t="str">
        <f t="shared" si="30"/>
        <v>Stockout</v>
      </c>
      <c r="AE156" s="40">
        <f>IFERROR(VLOOKUP(A156,'[4]Re-order'!$A:$AA,27,0),"")</f>
        <v>0</v>
      </c>
      <c r="AF156" s="42">
        <f t="shared" si="31"/>
        <v>0.66666666666666663</v>
      </c>
      <c r="AG156" s="42" t="e">
        <f>SUMIFS('[4]Raw Inventory'!D:D,'[4]Raw Inventory'!C:C,"GREATWALL",'[4]Raw Inventory'!B:B,A156)</f>
        <v>#VALUE!</v>
      </c>
      <c r="AH156" s="42" t="e">
        <f>SUMIFS('[4]Raw Inventory'!D:D,'[4]Raw Inventory'!C:C,"DUARTE",'[4]Raw Inventory'!B:B,A156)</f>
        <v>#VALUE!</v>
      </c>
      <c r="AI156" s="42"/>
      <c r="AJ156" s="42">
        <f t="shared" si="32"/>
        <v>0</v>
      </c>
      <c r="AK156" s="40" t="str">
        <f>IFERROR(IF((Q156+IF(AI156="",0,AI3))&lt;=0,"Stockout",IF(AJ156="","",IF(F156="Class A",IF(AJ156&lt;=7,"Critical",IF(AJ156&lt;=15,"Low",IF(AJ156&lt;=30,"Reorder",IF(AJ156&lt;=45,"Optimal","Overstock")))),IF(F156="Class B",IF(AJ156&lt;=10,"Critical",IF(AJ156&lt;=20,"Low",IF(AJ156&lt;=45,"Reorder",IF(AJ156&lt;=60,"Optimal","Overstock")))),IF(F156="Class C",IF(AJ156&lt;=15,"Critical",IF(AJ156&lt;=30,"Low",IF(AJ156&lt;=60,"Reorder",IF(AJ156&lt;=90,"Optimal","Overstock")))),""))))),"")</f>
        <v>Stockout</v>
      </c>
      <c r="AL156" s="42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</row>
    <row r="157" spans="1:48">
      <c r="A157" s="39" t="s">
        <v>18</v>
      </c>
      <c r="B157" s="39" t="s">
        <v>130</v>
      </c>
      <c r="C157" s="39" t="s">
        <v>128</v>
      </c>
      <c r="D157" s="40" t="s">
        <v>230</v>
      </c>
      <c r="E157" s="40">
        <v>30</v>
      </c>
      <c r="F157" s="40" t="s">
        <v>3</v>
      </c>
      <c r="G157" s="39" t="str">
        <f>IFERROR(VLOOKUP(A157,'[4]MC Masterlist 2026-09-17'!$B:$M, 3, 0),"")</f>
        <v>HONDA</v>
      </c>
      <c r="H157" s="41">
        <f>IFERROR(VLOOKUP(A157,'[4]MC Masterlist 2026-09-17'!$B:$M, 6, 0),"")</f>
        <v>94330</v>
      </c>
      <c r="I157" s="42">
        <v>0</v>
      </c>
      <c r="J157" s="42">
        <v>0</v>
      </c>
      <c r="K157" s="42">
        <v>0</v>
      </c>
      <c r="L157" s="42">
        <f t="shared" si="17"/>
        <v>0</v>
      </c>
      <c r="M157" s="42">
        <f t="shared" si="18"/>
        <v>0</v>
      </c>
      <c r="N157" s="41">
        <f t="shared" si="19"/>
        <v>0</v>
      </c>
      <c r="O157" s="41">
        <f t="shared" si="20"/>
        <v>0</v>
      </c>
      <c r="P157" s="42">
        <f t="shared" si="21"/>
        <v>0</v>
      </c>
      <c r="Q157" s="42">
        <v>2</v>
      </c>
      <c r="R157" s="41">
        <f t="shared" si="22"/>
        <v>188660</v>
      </c>
      <c r="S157" s="42">
        <f t="shared" si="23"/>
        <v>0</v>
      </c>
      <c r="T157" s="42">
        <f>IFERROR(VLOOKUP(A157,'[4]Re-order'!$A:$Q,17,0),"")</f>
        <v>0</v>
      </c>
      <c r="U157" s="42">
        <f>IFERROR(VLOOKUP(A157,'[4]MC Masterlist 2026-09-17'!$B:$M, 10, 0),0)</f>
        <v>15</v>
      </c>
      <c r="V157" s="42">
        <f>IFERROR(VLOOKUP(A157,'[4]MC Masterlist 2026-09-17'!$B:$M, 11, 0),0)</f>
        <v>15</v>
      </c>
      <c r="W157" s="42">
        <f t="shared" si="24"/>
        <v>30</v>
      </c>
      <c r="X157" s="42">
        <f t="shared" si="25"/>
        <v>30</v>
      </c>
      <c r="Y157" s="42">
        <f>IFERROR(IF(OR(C157="AREA I",C157="AREA V"),7,VLOOKUP(A157,'[4]MC Masterlist 2026-09-17'!$B:$M, 12, 0)),0)</f>
        <v>30</v>
      </c>
      <c r="Z157" s="42">
        <f t="shared" si="26"/>
        <v>0</v>
      </c>
      <c r="AA157" s="42">
        <f t="shared" si="27"/>
        <v>0</v>
      </c>
      <c r="AB157" s="42">
        <f t="shared" si="28"/>
        <v>0</v>
      </c>
      <c r="AC157" s="42">
        <f t="shared" si="29"/>
        <v>0</v>
      </c>
      <c r="AD157" s="40" t="str">
        <f t="shared" si="30"/>
        <v>Critical</v>
      </c>
      <c r="AE157" s="40">
        <f>IFERROR(VLOOKUP(A157,'[4]Re-order'!$A:$AA,27,0),"")</f>
        <v>0</v>
      </c>
      <c r="AF157" s="42">
        <f t="shared" si="31"/>
        <v>-2</v>
      </c>
      <c r="AG157" s="42" t="e">
        <f>SUMIFS('[4]Raw Inventory'!D:D,'[4]Raw Inventory'!C:C,"GREATWALL",'[4]Raw Inventory'!B:B,A157)</f>
        <v>#VALUE!</v>
      </c>
      <c r="AH157" s="42" t="e">
        <f>SUMIFS('[4]Raw Inventory'!D:D,'[4]Raw Inventory'!C:C,"DUARTE",'[4]Raw Inventory'!B:B,A157)</f>
        <v>#VALUE!</v>
      </c>
      <c r="AI157" s="42"/>
      <c r="AJ157" s="42">
        <f t="shared" si="32"/>
        <v>0</v>
      </c>
      <c r="AK157" s="40" t="str">
        <f>IFERROR(IF((Q157+IF(AI157="",0,AI3))&lt;=0,"Stockout",IF(AJ157="","",IF(F157="Class A",IF(AJ157&lt;=7,"Critical",IF(AJ157&lt;=15,"Low",IF(AJ157&lt;=30,"Reorder",IF(AJ157&lt;=45,"Optimal","Overstock")))),IF(F157="Class B",IF(AJ157&lt;=10,"Critical",IF(AJ157&lt;=20,"Low",IF(AJ157&lt;=45,"Reorder",IF(AJ157&lt;=60,"Optimal","Overstock")))),IF(F157="Class C",IF(AJ157&lt;=15,"Critical",IF(AJ157&lt;=30,"Low",IF(AJ157&lt;=60,"Reorder",IF(AJ157&lt;=90,"Optimal","Overstock")))),""))))),"")</f>
        <v>Critical</v>
      </c>
      <c r="AL157" s="42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</row>
    <row r="158" spans="1:48">
      <c r="A158" s="39" t="s">
        <v>35</v>
      </c>
      <c r="B158" s="39" t="s">
        <v>246</v>
      </c>
      <c r="C158" s="39"/>
      <c r="D158" s="40" t="s">
        <v>237</v>
      </c>
      <c r="E158" s="40">
        <v>1</v>
      </c>
      <c r="F158" s="40" t="s">
        <v>0</v>
      </c>
      <c r="G158" s="39" t="str">
        <f>IFERROR(VLOOKUP(A158,'[4]MC Masterlist 2026-09-17'!$B:$M, 3, 0),"")</f>
        <v>HONDA</v>
      </c>
      <c r="H158" s="41">
        <f>IFERROR(VLOOKUP(A158,'[4]MC Masterlist 2026-09-17'!$B:$M, 6, 0),"")</f>
        <v>57990</v>
      </c>
      <c r="I158" s="42">
        <v>0</v>
      </c>
      <c r="J158" s="42">
        <v>0</v>
      </c>
      <c r="K158" s="42">
        <v>0</v>
      </c>
      <c r="L158" s="42">
        <f t="shared" si="17"/>
        <v>0</v>
      </c>
      <c r="M158" s="42">
        <f t="shared" si="18"/>
        <v>0</v>
      </c>
      <c r="N158" s="41">
        <f t="shared" si="19"/>
        <v>0</v>
      </c>
      <c r="O158" s="41">
        <f t="shared" si="20"/>
        <v>0</v>
      </c>
      <c r="P158" s="42">
        <f t="shared" si="21"/>
        <v>0</v>
      </c>
      <c r="Q158" s="42">
        <v>1</v>
      </c>
      <c r="R158" s="41">
        <f t="shared" si="22"/>
        <v>57990</v>
      </c>
      <c r="S158" s="42">
        <f t="shared" si="23"/>
        <v>0</v>
      </c>
      <c r="T158" s="42">
        <f>IFERROR(VLOOKUP(A158,'[4]Re-order'!$A:$Q,17,0),"")</f>
        <v>0</v>
      </c>
      <c r="U158" s="42">
        <f>IFERROR(VLOOKUP(A158,'[4]MC Masterlist 2026-09-17'!$B:$M, 10, 0),0)</f>
        <v>15</v>
      </c>
      <c r="V158" s="42">
        <f>IFERROR(VLOOKUP(A158,'[4]MC Masterlist 2026-09-17'!$B:$M, 11, 0),0)</f>
        <v>15</v>
      </c>
      <c r="W158" s="42">
        <f t="shared" si="24"/>
        <v>30</v>
      </c>
      <c r="X158" s="42">
        <f t="shared" si="25"/>
        <v>30</v>
      </c>
      <c r="Y158" s="42">
        <f>IFERROR(IF(OR(C158="AREA I",C158="AREA V"),7,VLOOKUP(A158,'[4]MC Masterlist 2026-09-17'!$B:$M, 12, 0)),0)</f>
        <v>30</v>
      </c>
      <c r="Z158" s="42">
        <f t="shared" si="26"/>
        <v>0</v>
      </c>
      <c r="AA158" s="42">
        <f t="shared" si="27"/>
        <v>0</v>
      </c>
      <c r="AB158" s="42">
        <f t="shared" si="28"/>
        <v>0</v>
      </c>
      <c r="AC158" s="42">
        <f t="shared" si="29"/>
        <v>0</v>
      </c>
      <c r="AD158" s="40" t="str">
        <f t="shared" si="30"/>
        <v>Critical</v>
      </c>
      <c r="AE158" s="40">
        <f>IFERROR(VLOOKUP(A158,'[4]Re-order'!$A:$AA,27,0),"")</f>
        <v>0</v>
      </c>
      <c r="AF158" s="42">
        <f t="shared" si="31"/>
        <v>-1</v>
      </c>
      <c r="AG158" s="42" t="e">
        <f>SUMIFS('[4]Raw Inventory'!D:D,'[4]Raw Inventory'!C:C,"GREATWALL",'[4]Raw Inventory'!B:B,A158)</f>
        <v>#VALUE!</v>
      </c>
      <c r="AH158" s="42" t="e">
        <f>SUMIFS('[4]Raw Inventory'!D:D,'[4]Raw Inventory'!C:C,"DUARTE",'[4]Raw Inventory'!B:B,A158)</f>
        <v>#VALUE!</v>
      </c>
      <c r="AI158" s="42"/>
      <c r="AJ158" s="42">
        <f t="shared" si="32"/>
        <v>0</v>
      </c>
      <c r="AK158" s="40" t="str">
        <f>IFERROR(IF((Q158+IF(AI158="",0,AI3))&lt;=0,"Stockout",IF(AJ158="","",IF(F158="Class A",IF(AJ158&lt;=7,"Critical",IF(AJ158&lt;=15,"Low",IF(AJ158&lt;=30,"Reorder",IF(AJ158&lt;=45,"Optimal","Overstock")))),IF(F158="Class B",IF(AJ158&lt;=10,"Critical",IF(AJ158&lt;=20,"Low",IF(AJ158&lt;=45,"Reorder",IF(AJ158&lt;=60,"Optimal","Overstock")))),IF(F158="Class C",IF(AJ158&lt;=15,"Critical",IF(AJ158&lt;=30,"Low",IF(AJ158&lt;=60,"Reorder",IF(AJ158&lt;=90,"Optimal","Overstock")))),""))))),"")</f>
        <v>Critical</v>
      </c>
      <c r="AL158" s="42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</row>
    <row r="159" spans="1:48">
      <c r="A159" s="39" t="s">
        <v>67</v>
      </c>
      <c r="B159" s="39" t="s">
        <v>145</v>
      </c>
      <c r="C159" s="39" t="s">
        <v>137</v>
      </c>
      <c r="D159" s="40" t="s">
        <v>256</v>
      </c>
      <c r="E159" s="40">
        <v>28</v>
      </c>
      <c r="F159" s="40" t="s">
        <v>3</v>
      </c>
      <c r="G159" s="39" t="str">
        <f>IFERROR(VLOOKUP(A159,'[4]MC Masterlist 2026-09-17'!$B:$M, 3, 0),"")</f>
        <v>YAMAHA</v>
      </c>
      <c r="H159" s="41">
        <f>IFERROR(VLOOKUP(A159,'[4]MC Masterlist 2026-09-17'!$B:$M, 6, 0),"")</f>
        <v>86397</v>
      </c>
      <c r="I159" s="42">
        <v>0</v>
      </c>
      <c r="J159" s="42">
        <v>0</v>
      </c>
      <c r="K159" s="42">
        <v>0</v>
      </c>
      <c r="L159" s="42">
        <f t="shared" si="17"/>
        <v>0</v>
      </c>
      <c r="M159" s="42">
        <f t="shared" si="18"/>
        <v>0</v>
      </c>
      <c r="N159" s="41">
        <f t="shared" si="19"/>
        <v>0</v>
      </c>
      <c r="O159" s="41">
        <f t="shared" si="20"/>
        <v>0</v>
      </c>
      <c r="P159" s="42">
        <f t="shared" si="21"/>
        <v>0</v>
      </c>
      <c r="Q159" s="42">
        <v>1</v>
      </c>
      <c r="R159" s="41">
        <f t="shared" si="22"/>
        <v>86397</v>
      </c>
      <c r="S159" s="42">
        <f t="shared" si="23"/>
        <v>0</v>
      </c>
      <c r="T159" s="42">
        <f>IFERROR(VLOOKUP(A159,'[4]Re-order'!$A:$Q,17,0),"")</f>
        <v>0</v>
      </c>
      <c r="U159" s="42">
        <f>IFERROR(VLOOKUP(A159,'[4]MC Masterlist 2026-09-17'!$B:$M, 10, 0),0)</f>
        <v>15</v>
      </c>
      <c r="V159" s="42">
        <f>IFERROR(VLOOKUP(A159,'[4]MC Masterlist 2026-09-17'!$B:$M, 11, 0),0)</f>
        <v>15</v>
      </c>
      <c r="W159" s="42">
        <f t="shared" si="24"/>
        <v>30</v>
      </c>
      <c r="X159" s="42">
        <f t="shared" si="25"/>
        <v>7</v>
      </c>
      <c r="Y159" s="42">
        <f>IFERROR(IF(OR(C159="AREA I",C159="AREA V"),7,VLOOKUP(A159,'[4]MC Masterlist 2026-09-17'!$B:$M, 12, 0)),0)</f>
        <v>7</v>
      </c>
      <c r="Z159" s="42">
        <f t="shared" si="26"/>
        <v>0</v>
      </c>
      <c r="AA159" s="42">
        <f t="shared" si="27"/>
        <v>0</v>
      </c>
      <c r="AB159" s="42">
        <f t="shared" si="28"/>
        <v>0</v>
      </c>
      <c r="AC159" s="42">
        <f t="shared" si="29"/>
        <v>0</v>
      </c>
      <c r="AD159" s="40" t="str">
        <f t="shared" si="30"/>
        <v>Critical</v>
      </c>
      <c r="AE159" s="40">
        <f>IFERROR(VLOOKUP(A159,'[4]Re-order'!$A:$AA,27,0),"")</f>
        <v>0</v>
      </c>
      <c r="AF159" s="42">
        <f t="shared" si="31"/>
        <v>-1</v>
      </c>
      <c r="AG159" s="42" t="e">
        <f>SUMIFS('[4]Raw Inventory'!D:D,'[4]Raw Inventory'!C:C,"GREATWALL",'[4]Raw Inventory'!B:B,A159)</f>
        <v>#VALUE!</v>
      </c>
      <c r="AH159" s="42" t="e">
        <f>SUMIFS('[4]Raw Inventory'!D:D,'[4]Raw Inventory'!C:C,"DUARTE",'[4]Raw Inventory'!B:B,A159)</f>
        <v>#VALUE!</v>
      </c>
      <c r="AI159" s="42"/>
      <c r="AJ159" s="42">
        <f t="shared" si="32"/>
        <v>0</v>
      </c>
      <c r="AK159" s="40" t="str">
        <f>IFERROR(IF((Q159+IF(AI159="",0,AI3))&lt;=0,"Stockout",IF(AJ159="","",IF(F159="Class A",IF(AJ159&lt;=7,"Critical",IF(AJ159&lt;=15,"Low",IF(AJ159&lt;=30,"Reorder",IF(AJ159&lt;=45,"Optimal","Overstock")))),IF(F159="Class B",IF(AJ159&lt;=10,"Critical",IF(AJ159&lt;=20,"Low",IF(AJ159&lt;=45,"Reorder",IF(AJ159&lt;=60,"Optimal","Overstock")))),IF(F159="Class C",IF(AJ159&lt;=15,"Critical",IF(AJ159&lt;=30,"Low",IF(AJ159&lt;=60,"Reorder",IF(AJ159&lt;=90,"Optimal","Overstock")))),""))))),"")</f>
        <v>Critical</v>
      </c>
      <c r="AL159" s="42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</row>
    <row r="160" spans="1:48">
      <c r="A160" s="39" t="s">
        <v>22</v>
      </c>
      <c r="B160" s="39" t="s">
        <v>111</v>
      </c>
      <c r="C160" s="39" t="s">
        <v>109</v>
      </c>
      <c r="D160" s="40" t="s">
        <v>222</v>
      </c>
      <c r="E160" s="40">
        <v>21</v>
      </c>
      <c r="F160" s="40" t="s">
        <v>3</v>
      </c>
      <c r="G160" s="39" t="str">
        <f>IFERROR(VLOOKUP(A160,'[4]MC Masterlist 2026-09-17'!$B:$M, 3, 0),"")</f>
        <v>HONDA</v>
      </c>
      <c r="H160" s="41">
        <f>IFERROR(VLOOKUP(A160,'[4]MC Masterlist 2026-09-17'!$B:$M, 6, 0),"")</f>
        <v>111258</v>
      </c>
      <c r="I160" s="42">
        <v>0</v>
      </c>
      <c r="J160" s="42">
        <v>1</v>
      </c>
      <c r="K160" s="42">
        <v>0</v>
      </c>
      <c r="L160" s="42">
        <f t="shared" si="17"/>
        <v>1</v>
      </c>
      <c r="M160" s="42">
        <f t="shared" si="18"/>
        <v>0.33333333333333331</v>
      </c>
      <c r="N160" s="41">
        <f t="shared" si="19"/>
        <v>111258</v>
      </c>
      <c r="O160" s="41">
        <f t="shared" si="20"/>
        <v>37086</v>
      </c>
      <c r="P160" s="42">
        <f t="shared" si="21"/>
        <v>1.111111111111111E-2</v>
      </c>
      <c r="Q160" s="42"/>
      <c r="R160" s="41">
        <f t="shared" si="22"/>
        <v>0</v>
      </c>
      <c r="S160" s="42">
        <f t="shared" si="23"/>
        <v>0</v>
      </c>
      <c r="T160" s="42">
        <f>IFERROR(VLOOKUP(A160,'[4]Re-order'!$A:$Q,17,0),"")</f>
        <v>0</v>
      </c>
      <c r="U160" s="42">
        <f>IFERROR(VLOOKUP(A160,'[4]MC Masterlist 2026-09-17'!$B:$M, 10, 0),0)</f>
        <v>15</v>
      </c>
      <c r="V160" s="42">
        <f>IFERROR(VLOOKUP(A160,'[4]MC Masterlist 2026-09-17'!$B:$M, 11, 0),0)</f>
        <v>15</v>
      </c>
      <c r="W160" s="42">
        <f t="shared" si="24"/>
        <v>30</v>
      </c>
      <c r="X160" s="42">
        <f t="shared" si="25"/>
        <v>29.833333333333332</v>
      </c>
      <c r="Y160" s="42">
        <f>IFERROR(IF(OR(C160="AREA I",C160="AREA V"),7,VLOOKUP(A160,'[4]MC Masterlist 2026-09-17'!$B:$M, 12, 0)),0)</f>
        <v>30</v>
      </c>
      <c r="Z160" s="42">
        <f t="shared" si="26"/>
        <v>0.16666666666666666</v>
      </c>
      <c r="AA160" s="42">
        <f t="shared" si="27"/>
        <v>0.33333333333333331</v>
      </c>
      <c r="AB160" s="42">
        <f t="shared" si="28"/>
        <v>0.33148148148148143</v>
      </c>
      <c r="AC160" s="42">
        <f t="shared" si="29"/>
        <v>0.33333333333333331</v>
      </c>
      <c r="AD160" s="40" t="str">
        <f t="shared" si="30"/>
        <v>Stockout</v>
      </c>
      <c r="AE160" s="40">
        <f>IFERROR(VLOOKUP(A160,'[4]Re-order'!$A:$AA,27,0),"")</f>
        <v>0</v>
      </c>
      <c r="AF160" s="42">
        <f t="shared" si="31"/>
        <v>0.33333333333333331</v>
      </c>
      <c r="AG160" s="42" t="e">
        <f>SUMIFS('[4]Raw Inventory'!D:D,'[4]Raw Inventory'!C:C,"GREATWALL",'[4]Raw Inventory'!B:B,A160)</f>
        <v>#VALUE!</v>
      </c>
      <c r="AH160" s="42" t="e">
        <f>SUMIFS('[4]Raw Inventory'!D:D,'[4]Raw Inventory'!C:C,"DUARTE",'[4]Raw Inventory'!B:B,A160)</f>
        <v>#VALUE!</v>
      </c>
      <c r="AI160" s="42"/>
      <c r="AJ160" s="42">
        <f t="shared" si="32"/>
        <v>0</v>
      </c>
      <c r="AK160" s="40" t="str">
        <f>IFERROR(IF((Q160+IF(AI160="",0,AI3))&lt;=0,"Stockout",IF(AJ160="","",IF(F160="Class A",IF(AJ160&lt;=7,"Critical",IF(AJ160&lt;=15,"Low",IF(AJ160&lt;=30,"Reorder",IF(AJ160&lt;=45,"Optimal","Overstock")))),IF(F160="Class B",IF(AJ160&lt;=10,"Critical",IF(AJ160&lt;=20,"Low",IF(AJ160&lt;=45,"Reorder",IF(AJ160&lt;=60,"Optimal","Overstock")))),IF(F160="Class C",IF(AJ160&lt;=15,"Critical",IF(AJ160&lt;=30,"Low",IF(AJ160&lt;=60,"Reorder",IF(AJ160&lt;=90,"Optimal","Overstock")))),""))))),"")</f>
        <v>Stockout</v>
      </c>
      <c r="AL160" s="42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</row>
    <row r="161" spans="1:48">
      <c r="A161" s="39" t="s">
        <v>22</v>
      </c>
      <c r="B161" s="39" t="s">
        <v>115</v>
      </c>
      <c r="C161" s="39" t="s">
        <v>109</v>
      </c>
      <c r="D161" s="40" t="s">
        <v>264</v>
      </c>
      <c r="E161" s="40">
        <v>16</v>
      </c>
      <c r="F161" s="40" t="s">
        <v>2</v>
      </c>
      <c r="G161" s="39" t="str">
        <f>IFERROR(VLOOKUP(A161,'[4]MC Masterlist 2026-09-17'!$B:$M, 3, 0),"")</f>
        <v>HONDA</v>
      </c>
      <c r="H161" s="41">
        <f>IFERROR(VLOOKUP(A161,'[4]MC Masterlist 2026-09-17'!$B:$M, 6, 0),"")</f>
        <v>111258</v>
      </c>
      <c r="I161" s="42">
        <v>0</v>
      </c>
      <c r="J161" s="42">
        <v>1</v>
      </c>
      <c r="K161" s="42">
        <v>1</v>
      </c>
      <c r="L161" s="42">
        <f t="shared" si="17"/>
        <v>2</v>
      </c>
      <c r="M161" s="42">
        <f t="shared" si="18"/>
        <v>0.66666666666666663</v>
      </c>
      <c r="N161" s="41">
        <f t="shared" si="19"/>
        <v>222516</v>
      </c>
      <c r="O161" s="41">
        <f t="shared" si="20"/>
        <v>74172</v>
      </c>
      <c r="P161" s="42">
        <f t="shared" si="21"/>
        <v>2.222222222222222E-2</v>
      </c>
      <c r="Q161" s="42">
        <v>3</v>
      </c>
      <c r="R161" s="41">
        <f t="shared" si="22"/>
        <v>333774</v>
      </c>
      <c r="S161" s="42">
        <f t="shared" si="23"/>
        <v>135</v>
      </c>
      <c r="T161" s="42">
        <f>IFERROR(VLOOKUP(A161,'[4]Re-order'!$A:$Q,17,0),"")</f>
        <v>0</v>
      </c>
      <c r="U161" s="42">
        <f>IFERROR(VLOOKUP(A161,'[4]MC Masterlist 2026-09-17'!$B:$M, 10, 0),0)</f>
        <v>15</v>
      </c>
      <c r="V161" s="42">
        <f>IFERROR(VLOOKUP(A161,'[4]MC Masterlist 2026-09-17'!$B:$M, 11, 0),0)</f>
        <v>15</v>
      </c>
      <c r="W161" s="42">
        <f t="shared" si="24"/>
        <v>30</v>
      </c>
      <c r="X161" s="42">
        <f t="shared" si="25"/>
        <v>29.666666666666668</v>
      </c>
      <c r="Y161" s="42">
        <f>IFERROR(IF(OR(C161="AREA I",C161="AREA V"),7,VLOOKUP(A161,'[4]MC Masterlist 2026-09-17'!$B:$M, 12, 0)),0)</f>
        <v>30</v>
      </c>
      <c r="Z161" s="42">
        <f t="shared" si="26"/>
        <v>0.33333333333333331</v>
      </c>
      <c r="AA161" s="42">
        <f t="shared" si="27"/>
        <v>0.66666666666666663</v>
      </c>
      <c r="AB161" s="42">
        <f t="shared" si="28"/>
        <v>0.65925925925925921</v>
      </c>
      <c r="AC161" s="42">
        <f t="shared" si="29"/>
        <v>0.66666666666666663</v>
      </c>
      <c r="AD161" s="40" t="str">
        <f t="shared" si="30"/>
        <v>Overstock</v>
      </c>
      <c r="AE161" s="40">
        <f>IFERROR(VLOOKUP(A161,'[4]Re-order'!$A:$AA,27,0),"")</f>
        <v>0</v>
      </c>
      <c r="AF161" s="42">
        <f t="shared" si="31"/>
        <v>-2.3333333333333335</v>
      </c>
      <c r="AG161" s="42" t="e">
        <f>SUMIFS('[4]Raw Inventory'!D:D,'[4]Raw Inventory'!C:C,"GREATWALL",'[4]Raw Inventory'!B:B,A161)</f>
        <v>#VALUE!</v>
      </c>
      <c r="AH161" s="42" t="e">
        <f>SUMIFS('[4]Raw Inventory'!D:D,'[4]Raw Inventory'!C:C,"DUARTE",'[4]Raw Inventory'!B:B,A161)</f>
        <v>#VALUE!</v>
      </c>
      <c r="AI161" s="42"/>
      <c r="AJ161" s="42">
        <f t="shared" si="32"/>
        <v>135.00000000000003</v>
      </c>
      <c r="AK161" s="40" t="str">
        <f>IFERROR(IF((Q161+IF(AI161="",0,AI3))&lt;=0,"Stockout",IF(AJ161="","",IF(F161="Class A",IF(AJ161&lt;=7,"Critical",IF(AJ161&lt;=15,"Low",IF(AJ161&lt;=30,"Reorder",IF(AJ161&lt;=45,"Optimal","Overstock")))),IF(F161="Class B",IF(AJ161&lt;=10,"Critical",IF(AJ161&lt;=20,"Low",IF(AJ161&lt;=45,"Reorder",IF(AJ161&lt;=60,"Optimal","Overstock")))),IF(F161="Class C",IF(AJ161&lt;=15,"Critical",IF(AJ161&lt;=30,"Low",IF(AJ161&lt;=60,"Reorder",IF(AJ161&lt;=90,"Optimal","Overstock")))),""))))),"")</f>
        <v>Overstock</v>
      </c>
      <c r="AL161" s="42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</row>
    <row r="162" spans="1:48">
      <c r="A162" s="39" t="s">
        <v>35</v>
      </c>
      <c r="B162" s="39" t="s">
        <v>123</v>
      </c>
      <c r="C162" s="39" t="s">
        <v>118</v>
      </c>
      <c r="D162" s="40" t="s">
        <v>240</v>
      </c>
      <c r="E162" s="40">
        <v>21</v>
      </c>
      <c r="F162" s="40" t="s">
        <v>3</v>
      </c>
      <c r="G162" s="39" t="str">
        <f>IFERROR(VLOOKUP(A162,'[4]MC Masterlist 2026-09-17'!$B:$M, 3, 0),"")</f>
        <v>HONDA</v>
      </c>
      <c r="H162" s="41">
        <f>IFERROR(VLOOKUP(A162,'[4]MC Masterlist 2026-09-17'!$B:$M, 6, 0),"")</f>
        <v>57990</v>
      </c>
      <c r="I162" s="42">
        <v>0</v>
      </c>
      <c r="J162" s="42">
        <v>1</v>
      </c>
      <c r="K162" s="42">
        <v>0</v>
      </c>
      <c r="L162" s="42">
        <f t="shared" si="17"/>
        <v>1</v>
      </c>
      <c r="M162" s="42">
        <f t="shared" si="18"/>
        <v>0.33333333333333331</v>
      </c>
      <c r="N162" s="41">
        <f t="shared" si="19"/>
        <v>57990</v>
      </c>
      <c r="O162" s="41">
        <f t="shared" si="20"/>
        <v>19330</v>
      </c>
      <c r="P162" s="42">
        <f t="shared" si="21"/>
        <v>1.111111111111111E-2</v>
      </c>
      <c r="Q162" s="42">
        <v>1</v>
      </c>
      <c r="R162" s="41">
        <f t="shared" si="22"/>
        <v>57990</v>
      </c>
      <c r="S162" s="42">
        <f t="shared" si="23"/>
        <v>90</v>
      </c>
      <c r="T162" s="42">
        <f>IFERROR(VLOOKUP(A162,'[4]Re-order'!$A:$Q,17,0),"")</f>
        <v>0</v>
      </c>
      <c r="U162" s="42">
        <f>IFERROR(VLOOKUP(A162,'[4]MC Masterlist 2026-09-17'!$B:$M, 10, 0),0)</f>
        <v>15</v>
      </c>
      <c r="V162" s="42">
        <f>IFERROR(VLOOKUP(A162,'[4]MC Masterlist 2026-09-17'!$B:$M, 11, 0),0)</f>
        <v>15</v>
      </c>
      <c r="W162" s="42">
        <f t="shared" si="24"/>
        <v>30</v>
      </c>
      <c r="X162" s="42">
        <f t="shared" si="25"/>
        <v>29.833333333333332</v>
      </c>
      <c r="Y162" s="42">
        <f>IFERROR(IF(OR(C162="AREA I",C162="AREA V"),7,VLOOKUP(A162,'[4]MC Masterlist 2026-09-17'!$B:$M, 12, 0)),0)</f>
        <v>30</v>
      </c>
      <c r="Z162" s="42">
        <f t="shared" si="26"/>
        <v>0.16666666666666666</v>
      </c>
      <c r="AA162" s="42">
        <f t="shared" si="27"/>
        <v>0.33333333333333331</v>
      </c>
      <c r="AB162" s="42">
        <f t="shared" si="28"/>
        <v>0.33148148148148143</v>
      </c>
      <c r="AC162" s="42">
        <f t="shared" si="29"/>
        <v>0.33333333333333331</v>
      </c>
      <c r="AD162" s="40" t="str">
        <f t="shared" si="30"/>
        <v>Optimal</v>
      </c>
      <c r="AE162" s="40">
        <f>IFERROR(VLOOKUP(A162,'[4]Re-order'!$A:$AA,27,0),"")</f>
        <v>0</v>
      </c>
      <c r="AF162" s="42">
        <f t="shared" si="31"/>
        <v>-0.66666666666666674</v>
      </c>
      <c r="AG162" s="42" t="e">
        <f>SUMIFS('[4]Raw Inventory'!D:D,'[4]Raw Inventory'!C:C,"GREATWALL",'[4]Raw Inventory'!B:B,A162)</f>
        <v>#VALUE!</v>
      </c>
      <c r="AH162" s="42" t="e">
        <f>SUMIFS('[4]Raw Inventory'!D:D,'[4]Raw Inventory'!C:C,"DUARTE",'[4]Raw Inventory'!B:B,A162)</f>
        <v>#VALUE!</v>
      </c>
      <c r="AI162" s="42"/>
      <c r="AJ162" s="42">
        <f t="shared" si="32"/>
        <v>90.000000000000014</v>
      </c>
      <c r="AK162" s="40" t="str">
        <f>IFERROR(IF((Q162+IF(AI162="",0,AI3))&lt;=0,"Stockout",IF(AJ162="","",IF(F162="Class A",IF(AJ162&lt;=7,"Critical",IF(AJ162&lt;=15,"Low",IF(AJ162&lt;=30,"Reorder",IF(AJ162&lt;=45,"Optimal","Overstock")))),IF(F162="Class B",IF(AJ162&lt;=10,"Critical",IF(AJ162&lt;=20,"Low",IF(AJ162&lt;=45,"Reorder",IF(AJ162&lt;=60,"Optimal","Overstock")))),IF(F162="Class C",IF(AJ162&lt;=15,"Critical",IF(AJ162&lt;=30,"Low",IF(AJ162&lt;=60,"Reorder",IF(AJ162&lt;=90,"Optimal","Overstock")))),""))))),"")</f>
        <v>Optimal</v>
      </c>
      <c r="AL162" s="42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</row>
    <row r="163" spans="1:48">
      <c r="A163" s="39" t="s">
        <v>24</v>
      </c>
      <c r="B163" s="39" t="s">
        <v>154</v>
      </c>
      <c r="C163" s="39" t="s">
        <v>152</v>
      </c>
      <c r="D163" s="40" t="s">
        <v>278</v>
      </c>
      <c r="E163" s="40">
        <v>21</v>
      </c>
      <c r="F163" s="40" t="s">
        <v>2</v>
      </c>
      <c r="G163" s="39" t="str">
        <f>IFERROR(VLOOKUP(A163,'[4]MC Masterlist 2026-09-17'!$B:$M, 3, 0),"")</f>
        <v>KAWASAKI</v>
      </c>
      <c r="H163" s="41">
        <f>IFERROR(VLOOKUP(A163,'[4]MC Masterlist 2026-09-17'!$B:$M, 6, 0),"")</f>
        <v>131626</v>
      </c>
      <c r="I163" s="42">
        <v>1</v>
      </c>
      <c r="J163" s="42">
        <v>0</v>
      </c>
      <c r="K163" s="42">
        <v>0</v>
      </c>
      <c r="L163" s="42">
        <f t="shared" si="17"/>
        <v>1</v>
      </c>
      <c r="M163" s="42">
        <f t="shared" si="18"/>
        <v>0.33333333333333331</v>
      </c>
      <c r="N163" s="41">
        <f t="shared" si="19"/>
        <v>131626</v>
      </c>
      <c r="O163" s="41">
        <f t="shared" si="20"/>
        <v>43875.333333333328</v>
      </c>
      <c r="P163" s="42">
        <f t="shared" si="21"/>
        <v>1.111111111111111E-2</v>
      </c>
      <c r="Q163" s="42">
        <v>2</v>
      </c>
      <c r="R163" s="41">
        <f t="shared" si="22"/>
        <v>263252</v>
      </c>
      <c r="S163" s="42">
        <f t="shared" si="23"/>
        <v>180.00000000000003</v>
      </c>
      <c r="T163" s="42">
        <f>IFERROR(VLOOKUP(A163,'[4]Re-order'!$A:$Q,17,0),"")</f>
        <v>0</v>
      </c>
      <c r="U163" s="42">
        <f>IFERROR(VLOOKUP(A163,'[4]MC Masterlist 2026-09-17'!$B:$M, 10, 0),0)</f>
        <v>15</v>
      </c>
      <c r="V163" s="42">
        <f>IFERROR(VLOOKUP(A163,'[4]MC Masterlist 2026-09-17'!$B:$M, 11, 0),0)</f>
        <v>15</v>
      </c>
      <c r="W163" s="42">
        <f t="shared" si="24"/>
        <v>30</v>
      </c>
      <c r="X163" s="42">
        <f t="shared" si="25"/>
        <v>29.833333333333332</v>
      </c>
      <c r="Y163" s="42">
        <f>IFERROR(IF(OR(C163="AREA I",C163="AREA V"),7,VLOOKUP(A163,'[4]MC Masterlist 2026-09-17'!$B:$M, 12, 0)),0)</f>
        <v>30</v>
      </c>
      <c r="Z163" s="42">
        <f t="shared" si="26"/>
        <v>0.16666666666666666</v>
      </c>
      <c r="AA163" s="42">
        <f t="shared" si="27"/>
        <v>0.33333333333333331</v>
      </c>
      <c r="AB163" s="42">
        <f t="shared" si="28"/>
        <v>0.33148148148148143</v>
      </c>
      <c r="AC163" s="42">
        <f t="shared" si="29"/>
        <v>0.33333333333333331</v>
      </c>
      <c r="AD163" s="40" t="str">
        <f t="shared" si="30"/>
        <v>Overstock</v>
      </c>
      <c r="AE163" s="40">
        <f>IFERROR(VLOOKUP(A163,'[4]Re-order'!$A:$AA,27,0),"")</f>
        <v>0</v>
      </c>
      <c r="AF163" s="42">
        <f t="shared" si="31"/>
        <v>-1.6666666666666667</v>
      </c>
      <c r="AG163" s="42" t="e">
        <f>SUMIFS('[4]Raw Inventory'!D:D,'[4]Raw Inventory'!C:C,"GREATWALL",'[4]Raw Inventory'!B:B,A163)</f>
        <v>#VALUE!</v>
      </c>
      <c r="AH163" s="42" t="e">
        <f>SUMIFS('[4]Raw Inventory'!D:D,'[4]Raw Inventory'!C:C,"DUARTE",'[4]Raw Inventory'!B:B,A163)</f>
        <v>#VALUE!</v>
      </c>
      <c r="AI163" s="42"/>
      <c r="AJ163" s="42">
        <f t="shared" si="32"/>
        <v>180.00000000000003</v>
      </c>
      <c r="AK163" s="40" t="str">
        <f>IFERROR(IF((Q163+IF(AI163="",0,AI3))&lt;=0,"Stockout",IF(AJ163="","",IF(F163="Class A",IF(AJ163&lt;=7,"Critical",IF(AJ163&lt;=15,"Low",IF(AJ163&lt;=30,"Reorder",IF(AJ163&lt;=45,"Optimal","Overstock")))),IF(F163="Class B",IF(AJ163&lt;=10,"Critical",IF(AJ163&lt;=20,"Low",IF(AJ163&lt;=45,"Reorder",IF(AJ163&lt;=60,"Optimal","Overstock")))),IF(F163="Class C",IF(AJ163&lt;=15,"Critical",IF(AJ163&lt;=30,"Low",IF(AJ163&lt;=60,"Reorder",IF(AJ163&lt;=90,"Optimal","Overstock")))),""))))),"")</f>
        <v>Overstock</v>
      </c>
      <c r="AL163" s="42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</row>
    <row r="164" spans="1:48">
      <c r="A164" s="39" t="s">
        <v>76</v>
      </c>
      <c r="B164" s="39" t="s">
        <v>157</v>
      </c>
      <c r="C164" s="39" t="s">
        <v>152</v>
      </c>
      <c r="D164" s="40" t="s">
        <v>236</v>
      </c>
      <c r="E164" s="40">
        <v>23</v>
      </c>
      <c r="F164" s="40" t="s">
        <v>3</v>
      </c>
      <c r="G164" s="39" t="str">
        <f>IFERROR(VLOOKUP(A164,'[4]MC Masterlist 2026-09-17'!$B:$M, 3, 0),"")</f>
        <v>SUZUKI</v>
      </c>
      <c r="H164" s="41">
        <f>IFERROR(VLOOKUP(A164,'[4]MC Masterlist 2026-09-17'!$B:$M, 6, 0),"")</f>
        <v>62692</v>
      </c>
      <c r="I164" s="42">
        <v>0</v>
      </c>
      <c r="J164" s="42">
        <v>0</v>
      </c>
      <c r="K164" s="42">
        <v>0</v>
      </c>
      <c r="L164" s="42">
        <f t="shared" si="17"/>
        <v>0</v>
      </c>
      <c r="M164" s="42">
        <f t="shared" si="18"/>
        <v>0</v>
      </c>
      <c r="N164" s="41">
        <f t="shared" si="19"/>
        <v>0</v>
      </c>
      <c r="O164" s="41">
        <f t="shared" si="20"/>
        <v>0</v>
      </c>
      <c r="P164" s="42">
        <f t="shared" si="21"/>
        <v>0</v>
      </c>
      <c r="Q164" s="42">
        <v>1</v>
      </c>
      <c r="R164" s="41">
        <f t="shared" si="22"/>
        <v>62692</v>
      </c>
      <c r="S164" s="42">
        <f t="shared" si="23"/>
        <v>0</v>
      </c>
      <c r="T164" s="42">
        <f>IFERROR(VLOOKUP(A164,'[4]Re-order'!$A:$Q,17,0),"")</f>
        <v>0</v>
      </c>
      <c r="U164" s="42">
        <f>IFERROR(VLOOKUP(A164,'[4]MC Masterlist 2026-09-17'!$B:$M, 10, 0),0)</f>
        <v>15</v>
      </c>
      <c r="V164" s="42">
        <f>IFERROR(VLOOKUP(A164,'[4]MC Masterlist 2026-09-17'!$B:$M, 11, 0),0)</f>
        <v>15</v>
      </c>
      <c r="W164" s="42">
        <f t="shared" si="24"/>
        <v>30</v>
      </c>
      <c r="X164" s="42">
        <f t="shared" si="25"/>
        <v>30</v>
      </c>
      <c r="Y164" s="42">
        <f>IFERROR(IF(OR(C164="AREA I",C164="AREA V"),7,VLOOKUP(A164,'[4]MC Masterlist 2026-09-17'!$B:$M, 12, 0)),0)</f>
        <v>30</v>
      </c>
      <c r="Z164" s="42">
        <f t="shared" si="26"/>
        <v>0</v>
      </c>
      <c r="AA164" s="42">
        <f t="shared" si="27"/>
        <v>0</v>
      </c>
      <c r="AB164" s="42">
        <f t="shared" si="28"/>
        <v>0</v>
      </c>
      <c r="AC164" s="42">
        <f t="shared" si="29"/>
        <v>0</v>
      </c>
      <c r="AD164" s="40" t="str">
        <f t="shared" si="30"/>
        <v>Critical</v>
      </c>
      <c r="AE164" s="40">
        <f>IFERROR(VLOOKUP(A164,'[4]Re-order'!$A:$AA,27,0),"")</f>
        <v>0</v>
      </c>
      <c r="AF164" s="42">
        <f t="shared" si="31"/>
        <v>-1</v>
      </c>
      <c r="AG164" s="42" t="e">
        <f>SUMIFS('[4]Raw Inventory'!D:D,'[4]Raw Inventory'!C:C,"GREATWALL",'[4]Raw Inventory'!B:B,A164)</f>
        <v>#VALUE!</v>
      </c>
      <c r="AH164" s="42" t="e">
        <f>SUMIFS('[4]Raw Inventory'!D:D,'[4]Raw Inventory'!C:C,"DUARTE",'[4]Raw Inventory'!B:B,A164)</f>
        <v>#VALUE!</v>
      </c>
      <c r="AI164" s="42"/>
      <c r="AJ164" s="42">
        <f t="shared" si="32"/>
        <v>0</v>
      </c>
      <c r="AK164" s="40" t="str">
        <f>IFERROR(IF((Q164+IF(AI164="",0,AI3))&lt;=0,"Stockout",IF(AJ164="","",IF(F164="Class A",IF(AJ164&lt;=7,"Critical",IF(AJ164&lt;=15,"Low",IF(AJ164&lt;=30,"Reorder",IF(AJ164&lt;=45,"Optimal","Overstock")))),IF(F164="Class B",IF(AJ164&lt;=10,"Critical",IF(AJ164&lt;=20,"Low",IF(AJ164&lt;=45,"Reorder",IF(AJ164&lt;=60,"Optimal","Overstock")))),IF(F164="Class C",IF(AJ164&lt;=15,"Critical",IF(AJ164&lt;=30,"Low",IF(AJ164&lt;=60,"Reorder",IF(AJ164&lt;=90,"Optimal","Overstock")))),""))))),"")</f>
        <v>Critical</v>
      </c>
      <c r="AL164" s="42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</row>
    <row r="165" spans="1:48">
      <c r="A165" s="39" t="s">
        <v>76</v>
      </c>
      <c r="B165" s="39" t="s">
        <v>162</v>
      </c>
      <c r="C165" s="39" t="s">
        <v>159</v>
      </c>
      <c r="D165" s="40" t="s">
        <v>228</v>
      </c>
      <c r="E165" s="40">
        <v>24</v>
      </c>
      <c r="F165" s="40" t="s">
        <v>3</v>
      </c>
      <c r="G165" s="39" t="str">
        <f>IFERROR(VLOOKUP(A165,'[4]MC Masterlist 2026-09-17'!$B:$M, 3, 0),"")</f>
        <v>SUZUKI</v>
      </c>
      <c r="H165" s="41">
        <f>IFERROR(VLOOKUP(A165,'[4]MC Masterlist 2026-09-17'!$B:$M, 6, 0),"")</f>
        <v>62692</v>
      </c>
      <c r="I165" s="42">
        <v>1</v>
      </c>
      <c r="J165" s="42">
        <v>0</v>
      </c>
      <c r="K165" s="42">
        <v>0</v>
      </c>
      <c r="L165" s="42">
        <f t="shared" si="17"/>
        <v>1</v>
      </c>
      <c r="M165" s="42">
        <f t="shared" si="18"/>
        <v>0.33333333333333331</v>
      </c>
      <c r="N165" s="41">
        <f t="shared" si="19"/>
        <v>62692</v>
      </c>
      <c r="O165" s="41">
        <f t="shared" si="20"/>
        <v>20897.333333333332</v>
      </c>
      <c r="P165" s="42">
        <f t="shared" si="21"/>
        <v>1.111111111111111E-2</v>
      </c>
      <c r="Q165" s="42">
        <v>1</v>
      </c>
      <c r="R165" s="41">
        <f t="shared" si="22"/>
        <v>62692</v>
      </c>
      <c r="S165" s="42">
        <f t="shared" si="23"/>
        <v>90</v>
      </c>
      <c r="T165" s="42">
        <f>IFERROR(VLOOKUP(A165,'[4]Re-order'!$A:$Q,17,0),"")</f>
        <v>0</v>
      </c>
      <c r="U165" s="42">
        <f>IFERROR(VLOOKUP(A165,'[4]MC Masterlist 2026-09-17'!$B:$M, 10, 0),0)</f>
        <v>15</v>
      </c>
      <c r="V165" s="42">
        <f>IFERROR(VLOOKUP(A165,'[4]MC Masterlist 2026-09-17'!$B:$M, 11, 0),0)</f>
        <v>15</v>
      </c>
      <c r="W165" s="42">
        <f t="shared" si="24"/>
        <v>30</v>
      </c>
      <c r="X165" s="42">
        <f t="shared" si="25"/>
        <v>29.833333333333332</v>
      </c>
      <c r="Y165" s="42">
        <f>IFERROR(IF(OR(C165="AREA I",C165="AREA V"),7,VLOOKUP(A165,'[4]MC Masterlist 2026-09-17'!$B:$M, 12, 0)),0)</f>
        <v>30</v>
      </c>
      <c r="Z165" s="42">
        <f t="shared" si="26"/>
        <v>0.16666666666666666</v>
      </c>
      <c r="AA165" s="42">
        <f t="shared" si="27"/>
        <v>0.33333333333333331</v>
      </c>
      <c r="AB165" s="42">
        <f t="shared" si="28"/>
        <v>0.33148148148148143</v>
      </c>
      <c r="AC165" s="42">
        <f t="shared" si="29"/>
        <v>0.33333333333333331</v>
      </c>
      <c r="AD165" s="40" t="str">
        <f t="shared" si="30"/>
        <v>Optimal</v>
      </c>
      <c r="AE165" s="40">
        <f>IFERROR(VLOOKUP(A165,'[4]Re-order'!$A:$AA,27,0),"")</f>
        <v>0</v>
      </c>
      <c r="AF165" s="42">
        <f t="shared" si="31"/>
        <v>-0.66666666666666674</v>
      </c>
      <c r="AG165" s="42" t="e">
        <f>SUMIFS('[4]Raw Inventory'!D:D,'[4]Raw Inventory'!C:C,"GREATWALL",'[4]Raw Inventory'!B:B,A165)</f>
        <v>#VALUE!</v>
      </c>
      <c r="AH165" s="42" t="e">
        <f>SUMIFS('[4]Raw Inventory'!D:D,'[4]Raw Inventory'!C:C,"DUARTE",'[4]Raw Inventory'!B:B,A165)</f>
        <v>#VALUE!</v>
      </c>
      <c r="AI165" s="42"/>
      <c r="AJ165" s="42">
        <f t="shared" si="32"/>
        <v>90.000000000000014</v>
      </c>
      <c r="AK165" s="40" t="str">
        <f>IFERROR(IF((Q165+IF(AI165="",0,AI3))&lt;=0,"Stockout",IF(AJ165="","",IF(F165="Class A",IF(AJ165&lt;=7,"Critical",IF(AJ165&lt;=15,"Low",IF(AJ165&lt;=30,"Reorder",IF(AJ165&lt;=45,"Optimal","Overstock")))),IF(F165="Class B",IF(AJ165&lt;=10,"Critical",IF(AJ165&lt;=20,"Low",IF(AJ165&lt;=45,"Reorder",IF(AJ165&lt;=60,"Optimal","Overstock")))),IF(F165="Class C",IF(AJ165&lt;=15,"Critical",IF(AJ165&lt;=30,"Low",IF(AJ165&lt;=60,"Reorder",IF(AJ165&lt;=90,"Optimal","Overstock")))),""))))),"")</f>
        <v>Optimal</v>
      </c>
      <c r="AL165" s="42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</row>
    <row r="166" spans="1:48">
      <c r="A166" s="39" t="s">
        <v>40</v>
      </c>
      <c r="B166" s="39" t="s">
        <v>162</v>
      </c>
      <c r="C166" s="39" t="s">
        <v>159</v>
      </c>
      <c r="D166" s="40" t="s">
        <v>259</v>
      </c>
      <c r="E166" s="40">
        <v>15</v>
      </c>
      <c r="F166" s="40" t="s">
        <v>2</v>
      </c>
      <c r="G166" s="39" t="str">
        <f>IFERROR(VLOOKUP(A166,'[4]MC Masterlist 2026-09-17'!$B:$M, 3, 0),"")</f>
        <v>HONDA</v>
      </c>
      <c r="H166" s="41">
        <f>IFERROR(VLOOKUP(A166,'[4]MC Masterlist 2026-09-17'!$B:$M, 6, 0),"")</f>
        <v>56426</v>
      </c>
      <c r="I166" s="42">
        <v>0</v>
      </c>
      <c r="J166" s="42">
        <v>0</v>
      </c>
      <c r="K166" s="42">
        <v>2</v>
      </c>
      <c r="L166" s="42">
        <f t="shared" si="17"/>
        <v>2</v>
      </c>
      <c r="M166" s="42">
        <f t="shared" si="18"/>
        <v>0.66666666666666663</v>
      </c>
      <c r="N166" s="41">
        <f t="shared" si="19"/>
        <v>112852</v>
      </c>
      <c r="O166" s="41">
        <f t="shared" si="20"/>
        <v>37617.333333333328</v>
      </c>
      <c r="P166" s="42">
        <f t="shared" si="21"/>
        <v>2.222222222222222E-2</v>
      </c>
      <c r="Q166" s="42"/>
      <c r="R166" s="41">
        <f t="shared" si="22"/>
        <v>0</v>
      </c>
      <c r="S166" s="42">
        <f t="shared" si="23"/>
        <v>0</v>
      </c>
      <c r="T166" s="42">
        <f>IFERROR(VLOOKUP(A166,'[4]Re-order'!$A:$Q,17,0),"")</f>
        <v>0</v>
      </c>
      <c r="U166" s="42">
        <f>IFERROR(VLOOKUP(A166,'[4]MC Masterlist 2026-09-17'!$B:$M, 10, 0),0)</f>
        <v>15</v>
      </c>
      <c r="V166" s="42">
        <f>IFERROR(VLOOKUP(A166,'[4]MC Masterlist 2026-09-17'!$B:$M, 11, 0),0)</f>
        <v>15</v>
      </c>
      <c r="W166" s="42">
        <f t="shared" si="24"/>
        <v>30</v>
      </c>
      <c r="X166" s="42">
        <f t="shared" si="25"/>
        <v>29.666666666666668</v>
      </c>
      <c r="Y166" s="42">
        <f>IFERROR(IF(OR(C166="AREA I",C166="AREA V"),7,VLOOKUP(A166,'[4]MC Masterlist 2026-09-17'!$B:$M, 12, 0)),0)</f>
        <v>30</v>
      </c>
      <c r="Z166" s="42">
        <f t="shared" si="26"/>
        <v>0.33333333333333331</v>
      </c>
      <c r="AA166" s="42">
        <f t="shared" si="27"/>
        <v>0.66666666666666663</v>
      </c>
      <c r="AB166" s="42">
        <f t="shared" si="28"/>
        <v>0.65925925925925921</v>
      </c>
      <c r="AC166" s="42">
        <f t="shared" si="29"/>
        <v>0.66666666666666663</v>
      </c>
      <c r="AD166" s="40" t="str">
        <f t="shared" si="30"/>
        <v>Stockout</v>
      </c>
      <c r="AE166" s="40">
        <f>IFERROR(VLOOKUP(A166,'[4]Re-order'!$A:$AA,27,0),"")</f>
        <v>0</v>
      </c>
      <c r="AF166" s="42">
        <f t="shared" si="31"/>
        <v>0.66666666666666663</v>
      </c>
      <c r="AG166" s="42" t="e">
        <f>SUMIFS('[4]Raw Inventory'!D:D,'[4]Raw Inventory'!C:C,"GREATWALL",'[4]Raw Inventory'!B:B,A166)</f>
        <v>#VALUE!</v>
      </c>
      <c r="AH166" s="42" t="e">
        <f>SUMIFS('[4]Raw Inventory'!D:D,'[4]Raw Inventory'!C:C,"DUARTE",'[4]Raw Inventory'!B:B,A166)</f>
        <v>#VALUE!</v>
      </c>
      <c r="AI166" s="42"/>
      <c r="AJ166" s="42">
        <f t="shared" si="32"/>
        <v>0</v>
      </c>
      <c r="AK166" s="40" t="str">
        <f>IFERROR(IF((Q166+IF(AI166="",0,AI3))&lt;=0,"Stockout",IF(AJ166="","",IF(F166="Class A",IF(AJ166&lt;=7,"Critical",IF(AJ166&lt;=15,"Low",IF(AJ166&lt;=30,"Reorder",IF(AJ166&lt;=45,"Optimal","Overstock")))),IF(F166="Class B",IF(AJ166&lt;=10,"Critical",IF(AJ166&lt;=20,"Low",IF(AJ166&lt;=45,"Reorder",IF(AJ166&lt;=60,"Optimal","Overstock")))),IF(F166="Class C",IF(AJ166&lt;=15,"Critical",IF(AJ166&lt;=30,"Low",IF(AJ166&lt;=60,"Reorder",IF(AJ166&lt;=90,"Optimal","Overstock")))),""))))),"")</f>
        <v>Stockout</v>
      </c>
      <c r="AL166" s="42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</row>
    <row r="167" spans="1:48">
      <c r="A167" s="39" t="s">
        <v>52</v>
      </c>
      <c r="B167" s="39" t="s">
        <v>130</v>
      </c>
      <c r="C167" s="39" t="s">
        <v>128</v>
      </c>
      <c r="D167" s="40" t="s">
        <v>255</v>
      </c>
      <c r="E167" s="40">
        <v>25</v>
      </c>
      <c r="F167" s="40" t="s">
        <v>3</v>
      </c>
      <c r="G167" s="39" t="str">
        <f>IFERROR(VLOOKUP(A167,'[4]MC Masterlist 2026-09-17'!$B:$M, 3, 0),"")</f>
        <v>YAMAHA</v>
      </c>
      <c r="H167" s="41">
        <f>IFERROR(VLOOKUP(A167,'[4]MC Masterlist 2026-09-17'!$B:$M, 6, 0),"")</f>
        <v>85446</v>
      </c>
      <c r="I167" s="42">
        <v>1</v>
      </c>
      <c r="J167" s="42">
        <v>0</v>
      </c>
      <c r="K167" s="42">
        <v>0</v>
      </c>
      <c r="L167" s="42">
        <f t="shared" si="17"/>
        <v>1</v>
      </c>
      <c r="M167" s="42">
        <f t="shared" si="18"/>
        <v>0.33333333333333331</v>
      </c>
      <c r="N167" s="41">
        <f t="shared" si="19"/>
        <v>85446</v>
      </c>
      <c r="O167" s="41">
        <f t="shared" si="20"/>
        <v>28482</v>
      </c>
      <c r="P167" s="42">
        <f t="shared" si="21"/>
        <v>1.111111111111111E-2</v>
      </c>
      <c r="Q167" s="42">
        <v>1</v>
      </c>
      <c r="R167" s="41">
        <f t="shared" si="22"/>
        <v>85446</v>
      </c>
      <c r="S167" s="42">
        <f t="shared" si="23"/>
        <v>90</v>
      </c>
      <c r="T167" s="42">
        <f>IFERROR(VLOOKUP(A167,'[4]Re-order'!$A:$Q,17,0),"")</f>
        <v>0</v>
      </c>
      <c r="U167" s="42">
        <f>IFERROR(VLOOKUP(A167,'[4]MC Masterlist 2026-09-17'!$B:$M, 10, 0),0)</f>
        <v>15</v>
      </c>
      <c r="V167" s="42">
        <f>IFERROR(VLOOKUP(A167,'[4]MC Masterlist 2026-09-17'!$B:$M, 11, 0),0)</f>
        <v>15</v>
      </c>
      <c r="W167" s="42">
        <f t="shared" si="24"/>
        <v>30</v>
      </c>
      <c r="X167" s="42">
        <f t="shared" si="25"/>
        <v>29.833333333333332</v>
      </c>
      <c r="Y167" s="42">
        <f>IFERROR(IF(OR(C167="AREA I",C167="AREA V"),7,VLOOKUP(A167,'[4]MC Masterlist 2026-09-17'!$B:$M, 12, 0)),0)</f>
        <v>30</v>
      </c>
      <c r="Z167" s="42">
        <f t="shared" si="26"/>
        <v>0.16666666666666666</v>
      </c>
      <c r="AA167" s="42">
        <f t="shared" si="27"/>
        <v>0.33333333333333331</v>
      </c>
      <c r="AB167" s="42">
        <f t="shared" si="28"/>
        <v>0.33148148148148143</v>
      </c>
      <c r="AC167" s="42">
        <f t="shared" si="29"/>
        <v>0.33333333333333331</v>
      </c>
      <c r="AD167" s="40" t="str">
        <f t="shared" si="30"/>
        <v>Optimal</v>
      </c>
      <c r="AE167" s="40">
        <f>IFERROR(VLOOKUP(A167,'[4]Re-order'!$A:$AA,27,0),"")</f>
        <v>0</v>
      </c>
      <c r="AF167" s="42">
        <f t="shared" si="31"/>
        <v>-0.66666666666666674</v>
      </c>
      <c r="AG167" s="42" t="e">
        <f>SUMIFS('[4]Raw Inventory'!D:D,'[4]Raw Inventory'!C:C,"GREATWALL",'[4]Raw Inventory'!B:B,A167)</f>
        <v>#VALUE!</v>
      </c>
      <c r="AH167" s="42" t="e">
        <f>SUMIFS('[4]Raw Inventory'!D:D,'[4]Raw Inventory'!C:C,"DUARTE",'[4]Raw Inventory'!B:B,A167)</f>
        <v>#VALUE!</v>
      </c>
      <c r="AI167" s="42"/>
      <c r="AJ167" s="42">
        <f t="shared" si="32"/>
        <v>90.000000000000014</v>
      </c>
      <c r="AK167" s="40" t="str">
        <f>IFERROR(IF((Q167+IF(AI167="",0,AI3))&lt;=0,"Stockout",IF(AJ167="","",IF(F167="Class A",IF(AJ167&lt;=7,"Critical",IF(AJ167&lt;=15,"Low",IF(AJ167&lt;=30,"Reorder",IF(AJ167&lt;=45,"Optimal","Overstock")))),IF(F167="Class B",IF(AJ167&lt;=10,"Critical",IF(AJ167&lt;=20,"Low",IF(AJ167&lt;=45,"Reorder",IF(AJ167&lt;=60,"Optimal","Overstock")))),IF(F167="Class C",IF(AJ167&lt;=15,"Critical",IF(AJ167&lt;=30,"Low",IF(AJ167&lt;=60,"Reorder",IF(AJ167&lt;=90,"Optimal","Overstock")))),""))))),"")</f>
        <v>Optimal</v>
      </c>
      <c r="AL167" s="42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</row>
    <row r="168" spans="1:48">
      <c r="A168" s="39" t="s">
        <v>67</v>
      </c>
      <c r="B168" s="39" t="s">
        <v>144</v>
      </c>
      <c r="C168" s="39" t="s">
        <v>137</v>
      </c>
      <c r="D168" s="40" t="s">
        <v>236</v>
      </c>
      <c r="E168" s="40">
        <v>29</v>
      </c>
      <c r="F168" s="40" t="s">
        <v>3</v>
      </c>
      <c r="G168" s="39" t="str">
        <f>IFERROR(VLOOKUP(A168,'[4]MC Masterlist 2026-09-17'!$B:$M, 3, 0),"")</f>
        <v>YAMAHA</v>
      </c>
      <c r="H168" s="41">
        <f>IFERROR(VLOOKUP(A168,'[4]MC Masterlist 2026-09-17'!$B:$M, 6, 0),"")</f>
        <v>86397</v>
      </c>
      <c r="I168" s="42">
        <v>0</v>
      </c>
      <c r="J168" s="42">
        <v>0</v>
      </c>
      <c r="K168" s="42">
        <v>1</v>
      </c>
      <c r="L168" s="42">
        <f t="shared" si="17"/>
        <v>1</v>
      </c>
      <c r="M168" s="42">
        <f t="shared" si="18"/>
        <v>0.33333333333333331</v>
      </c>
      <c r="N168" s="41">
        <f t="shared" si="19"/>
        <v>86397</v>
      </c>
      <c r="O168" s="41">
        <f t="shared" si="20"/>
        <v>28799</v>
      </c>
      <c r="P168" s="42">
        <f t="shared" si="21"/>
        <v>1.111111111111111E-2</v>
      </c>
      <c r="Q168" s="42"/>
      <c r="R168" s="41">
        <f t="shared" si="22"/>
        <v>0</v>
      </c>
      <c r="S168" s="42">
        <f t="shared" si="23"/>
        <v>0</v>
      </c>
      <c r="T168" s="42">
        <f>IFERROR(VLOOKUP(A168,'[4]Re-order'!$A:$Q,17,0),"")</f>
        <v>0</v>
      </c>
      <c r="U168" s="42">
        <f>IFERROR(VLOOKUP(A168,'[4]MC Masterlist 2026-09-17'!$B:$M, 10, 0),0)</f>
        <v>15</v>
      </c>
      <c r="V168" s="42">
        <f>IFERROR(VLOOKUP(A168,'[4]MC Masterlist 2026-09-17'!$B:$M, 11, 0),0)</f>
        <v>15</v>
      </c>
      <c r="W168" s="42">
        <f t="shared" si="24"/>
        <v>30</v>
      </c>
      <c r="X168" s="42">
        <f t="shared" si="25"/>
        <v>6.833333333333333</v>
      </c>
      <c r="Y168" s="42">
        <f>IFERROR(IF(OR(C168="AREA I",C168="AREA V"),7,VLOOKUP(A168,'[4]MC Masterlist 2026-09-17'!$B:$M, 12, 0)),0)</f>
        <v>7</v>
      </c>
      <c r="Z168" s="42">
        <f t="shared" si="26"/>
        <v>0.16666666666666666</v>
      </c>
      <c r="AA168" s="42">
        <f t="shared" si="27"/>
        <v>0.33333333333333331</v>
      </c>
      <c r="AB168" s="42">
        <f t="shared" si="28"/>
        <v>7.5925925925925911E-2</v>
      </c>
      <c r="AC168" s="42">
        <f t="shared" si="29"/>
        <v>7.7777777777777765E-2</v>
      </c>
      <c r="AD168" s="40" t="str">
        <f t="shared" si="30"/>
        <v>Stockout</v>
      </c>
      <c r="AE168" s="40">
        <f>IFERROR(VLOOKUP(A168,'[4]Re-order'!$A:$AA,27,0),"")</f>
        <v>0</v>
      </c>
      <c r="AF168" s="42">
        <f t="shared" si="31"/>
        <v>7.7777777777777765E-2</v>
      </c>
      <c r="AG168" s="42" t="e">
        <f>SUMIFS('[4]Raw Inventory'!D:D,'[4]Raw Inventory'!C:C,"GREATWALL",'[4]Raw Inventory'!B:B,A168)</f>
        <v>#VALUE!</v>
      </c>
      <c r="AH168" s="42" t="e">
        <f>SUMIFS('[4]Raw Inventory'!D:D,'[4]Raw Inventory'!C:C,"DUARTE",'[4]Raw Inventory'!B:B,A168)</f>
        <v>#VALUE!</v>
      </c>
      <c r="AI168" s="42"/>
      <c r="AJ168" s="42">
        <f t="shared" si="32"/>
        <v>0</v>
      </c>
      <c r="AK168" s="40" t="str">
        <f>IFERROR(IF((Q168+IF(AI168="",0,AI3))&lt;=0,"Stockout",IF(AJ168="","",IF(F168="Class A",IF(AJ168&lt;=7,"Critical",IF(AJ168&lt;=15,"Low",IF(AJ168&lt;=30,"Reorder",IF(AJ168&lt;=45,"Optimal","Overstock")))),IF(F168="Class B",IF(AJ168&lt;=10,"Critical",IF(AJ168&lt;=20,"Low",IF(AJ168&lt;=45,"Reorder",IF(AJ168&lt;=60,"Optimal","Overstock")))),IF(F168="Class C",IF(AJ168&lt;=15,"Critical",IF(AJ168&lt;=30,"Low",IF(AJ168&lt;=60,"Reorder",IF(AJ168&lt;=90,"Optimal","Overstock")))),""))))),"")</f>
        <v>Stockout</v>
      </c>
      <c r="AL168" s="42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</row>
    <row r="169" spans="1:48">
      <c r="A169" s="39" t="s">
        <v>82</v>
      </c>
      <c r="B169" s="39" t="s">
        <v>122</v>
      </c>
      <c r="C169" s="39" t="s">
        <v>118</v>
      </c>
      <c r="D169" s="40" t="s">
        <v>234</v>
      </c>
      <c r="E169" s="40">
        <v>29</v>
      </c>
      <c r="F169" s="40" t="s">
        <v>3</v>
      </c>
      <c r="G169" s="39" t="str">
        <f>IFERROR(VLOOKUP(A169,'[4]MC Masterlist 2026-09-17'!$B:$M, 3, 0),"")</f>
        <v>SUZUKI</v>
      </c>
      <c r="H169" s="41">
        <f>IFERROR(VLOOKUP(A169,'[4]MC Masterlist 2026-09-17'!$B:$M, 6, 0),"")</f>
        <v>67342</v>
      </c>
      <c r="I169" s="42">
        <v>0</v>
      </c>
      <c r="J169" s="42">
        <v>1</v>
      </c>
      <c r="K169" s="42">
        <v>0</v>
      </c>
      <c r="L169" s="42">
        <f t="shared" si="17"/>
        <v>1</v>
      </c>
      <c r="M169" s="42">
        <f t="shared" si="18"/>
        <v>0.33333333333333331</v>
      </c>
      <c r="N169" s="41">
        <f t="shared" si="19"/>
        <v>67342</v>
      </c>
      <c r="O169" s="41">
        <f t="shared" si="20"/>
        <v>22447.333333333332</v>
      </c>
      <c r="P169" s="42">
        <f t="shared" si="21"/>
        <v>1.111111111111111E-2</v>
      </c>
      <c r="Q169" s="42"/>
      <c r="R169" s="41">
        <f t="shared" si="22"/>
        <v>0</v>
      </c>
      <c r="S169" s="42">
        <f t="shared" si="23"/>
        <v>0</v>
      </c>
      <c r="T169" s="42">
        <f>IFERROR(VLOOKUP(A169,'[4]Re-order'!$A:$Q,17,0),"")</f>
        <v>0</v>
      </c>
      <c r="U169" s="42">
        <f>IFERROR(VLOOKUP(A169,'[4]MC Masterlist 2026-09-17'!$B:$M, 10, 0),0)</f>
        <v>15</v>
      </c>
      <c r="V169" s="42">
        <f>IFERROR(VLOOKUP(A169,'[4]MC Masterlist 2026-09-17'!$B:$M, 11, 0),0)</f>
        <v>15</v>
      </c>
      <c r="W169" s="42">
        <f t="shared" si="24"/>
        <v>30</v>
      </c>
      <c r="X169" s="42">
        <f t="shared" si="25"/>
        <v>29.833333333333332</v>
      </c>
      <c r="Y169" s="42">
        <f>IFERROR(IF(OR(C169="AREA I",C169="AREA V"),7,VLOOKUP(A169,'[4]MC Masterlist 2026-09-17'!$B:$M, 12, 0)),0)</f>
        <v>30</v>
      </c>
      <c r="Z169" s="42">
        <f t="shared" si="26"/>
        <v>0.16666666666666666</v>
      </c>
      <c r="AA169" s="42">
        <f t="shared" si="27"/>
        <v>0.33333333333333331</v>
      </c>
      <c r="AB169" s="42">
        <f t="shared" si="28"/>
        <v>0.33148148148148143</v>
      </c>
      <c r="AC169" s="42">
        <f t="shared" si="29"/>
        <v>0.33333333333333331</v>
      </c>
      <c r="AD169" s="40" t="str">
        <f t="shared" si="30"/>
        <v>Stockout</v>
      </c>
      <c r="AE169" s="40">
        <f>IFERROR(VLOOKUP(A169,'[4]Re-order'!$A:$AA,27,0),"")</f>
        <v>0</v>
      </c>
      <c r="AF169" s="42">
        <f t="shared" si="31"/>
        <v>0.33333333333333331</v>
      </c>
      <c r="AG169" s="42" t="e">
        <f>SUMIFS('[4]Raw Inventory'!D:D,'[4]Raw Inventory'!C:C,"GREATWALL",'[4]Raw Inventory'!B:B,A169)</f>
        <v>#VALUE!</v>
      </c>
      <c r="AH169" s="42" t="e">
        <f>SUMIFS('[4]Raw Inventory'!D:D,'[4]Raw Inventory'!C:C,"DUARTE",'[4]Raw Inventory'!B:B,A169)</f>
        <v>#VALUE!</v>
      </c>
      <c r="AI169" s="42"/>
      <c r="AJ169" s="42">
        <f t="shared" si="32"/>
        <v>0</v>
      </c>
      <c r="AK169" s="40" t="str">
        <f>IFERROR(IF((Q169+IF(AI169="",0,AI3))&lt;=0,"Stockout",IF(AJ169="","",IF(F169="Class A",IF(AJ169&lt;=7,"Critical",IF(AJ169&lt;=15,"Low",IF(AJ169&lt;=30,"Reorder",IF(AJ169&lt;=45,"Optimal","Overstock")))),IF(F169="Class B",IF(AJ169&lt;=10,"Critical",IF(AJ169&lt;=20,"Low",IF(AJ169&lt;=45,"Reorder",IF(AJ169&lt;=60,"Optimal","Overstock")))),IF(F169="Class C",IF(AJ169&lt;=15,"Critical",IF(AJ169&lt;=30,"Low",IF(AJ169&lt;=60,"Reorder",IF(AJ169&lt;=90,"Optimal","Overstock")))),""))))),"")</f>
        <v>Stockout</v>
      </c>
      <c r="AL169" s="42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</row>
    <row r="170" spans="1:48">
      <c r="A170" s="39" t="s">
        <v>42</v>
      </c>
      <c r="B170" s="39" t="s">
        <v>119</v>
      </c>
      <c r="C170" s="39" t="s">
        <v>118</v>
      </c>
      <c r="D170" s="40" t="s">
        <v>252</v>
      </c>
      <c r="E170" s="40">
        <v>11</v>
      </c>
      <c r="F170" s="40" t="s">
        <v>2</v>
      </c>
      <c r="G170" s="39" t="str">
        <f>IFERROR(VLOOKUP(A170,'[4]MC Masterlist 2026-09-17'!$B:$M, 3, 0),"")</f>
        <v>YAMAHA</v>
      </c>
      <c r="H170" s="41">
        <f>IFERROR(VLOOKUP(A170,'[4]MC Masterlist 2026-09-17'!$B:$M, 6, 0),"")</f>
        <v>152892</v>
      </c>
      <c r="I170" s="42">
        <v>1</v>
      </c>
      <c r="J170" s="42">
        <v>1</v>
      </c>
      <c r="K170" s="42">
        <v>1</v>
      </c>
      <c r="L170" s="42">
        <f t="shared" si="17"/>
        <v>3</v>
      </c>
      <c r="M170" s="42">
        <f t="shared" si="18"/>
        <v>1</v>
      </c>
      <c r="N170" s="41">
        <f t="shared" si="19"/>
        <v>458676</v>
      </c>
      <c r="O170" s="41">
        <f t="shared" si="20"/>
        <v>152892</v>
      </c>
      <c r="P170" s="42">
        <f t="shared" si="21"/>
        <v>3.3333333333333333E-2</v>
      </c>
      <c r="Q170" s="42">
        <v>2</v>
      </c>
      <c r="R170" s="41">
        <f t="shared" si="22"/>
        <v>305784</v>
      </c>
      <c r="S170" s="42">
        <f t="shared" si="23"/>
        <v>60</v>
      </c>
      <c r="T170" s="42">
        <f>IFERROR(VLOOKUP(A170,'[4]Re-order'!$A:$Q,17,0),"")</f>
        <v>0</v>
      </c>
      <c r="U170" s="42">
        <f>IFERROR(VLOOKUP(A170,'[4]MC Masterlist 2026-09-17'!$B:$M, 10, 0),0)</f>
        <v>15</v>
      </c>
      <c r="V170" s="42">
        <f>IFERROR(VLOOKUP(A170,'[4]MC Masterlist 2026-09-17'!$B:$M, 11, 0),0)</f>
        <v>15</v>
      </c>
      <c r="W170" s="42">
        <f t="shared" si="24"/>
        <v>30</v>
      </c>
      <c r="X170" s="42">
        <f t="shared" si="25"/>
        <v>29.5</v>
      </c>
      <c r="Y170" s="42">
        <f>IFERROR(IF(OR(C170="AREA I",C170="AREA V"),7,VLOOKUP(A170,'[4]MC Masterlist 2026-09-17'!$B:$M, 12, 0)),0)</f>
        <v>30</v>
      </c>
      <c r="Z170" s="42">
        <f t="shared" si="26"/>
        <v>0.5</v>
      </c>
      <c r="AA170" s="42">
        <f t="shared" si="27"/>
        <v>1</v>
      </c>
      <c r="AB170" s="42">
        <f t="shared" si="28"/>
        <v>0.98333333333333328</v>
      </c>
      <c r="AC170" s="42">
        <f t="shared" si="29"/>
        <v>1</v>
      </c>
      <c r="AD170" s="40" t="str">
        <f t="shared" si="30"/>
        <v>Optimal</v>
      </c>
      <c r="AE170" s="40">
        <f>IFERROR(VLOOKUP(A170,'[4]Re-order'!$A:$AA,27,0),"")</f>
        <v>0</v>
      </c>
      <c r="AF170" s="42">
        <f t="shared" si="31"/>
        <v>-1</v>
      </c>
      <c r="AG170" s="42" t="e">
        <f>SUMIFS('[4]Raw Inventory'!D:D,'[4]Raw Inventory'!C:C,"GREATWALL",'[4]Raw Inventory'!B:B,A170)</f>
        <v>#VALUE!</v>
      </c>
      <c r="AH170" s="42" t="e">
        <f>SUMIFS('[4]Raw Inventory'!D:D,'[4]Raw Inventory'!C:C,"DUARTE",'[4]Raw Inventory'!B:B,A170)</f>
        <v>#VALUE!</v>
      </c>
      <c r="AI170" s="42"/>
      <c r="AJ170" s="42">
        <f t="shared" si="32"/>
        <v>60</v>
      </c>
      <c r="AK170" s="40" t="str">
        <f>IFERROR(IF((Q170+IF(AI170="",0,AI3))&lt;=0,"Stockout",IF(AJ170="","",IF(F170="Class A",IF(AJ170&lt;=7,"Critical",IF(AJ170&lt;=15,"Low",IF(AJ170&lt;=30,"Reorder",IF(AJ170&lt;=45,"Optimal","Overstock")))),IF(F170="Class B",IF(AJ170&lt;=10,"Critical",IF(AJ170&lt;=20,"Low",IF(AJ170&lt;=45,"Reorder",IF(AJ170&lt;=60,"Optimal","Overstock")))),IF(F170="Class C",IF(AJ170&lt;=15,"Critical",IF(AJ170&lt;=30,"Low",IF(AJ170&lt;=60,"Reorder",IF(AJ170&lt;=90,"Optimal","Overstock")))),""))))),"")</f>
        <v>Optimal</v>
      </c>
      <c r="AL170" s="42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</row>
    <row r="171" spans="1:48">
      <c r="A171" s="39" t="s">
        <v>44</v>
      </c>
      <c r="B171" s="39" t="s">
        <v>27</v>
      </c>
      <c r="C171" s="39" t="s">
        <v>1</v>
      </c>
      <c r="D171" s="40" t="s">
        <v>242</v>
      </c>
      <c r="E171" s="40">
        <v>17</v>
      </c>
      <c r="F171" s="40" t="s">
        <v>2</v>
      </c>
      <c r="G171" s="39" t="str">
        <f>IFERROR(VLOOKUP(A171,'[4]MC Masterlist 2026-09-17'!$B:$M, 3, 0),"")</f>
        <v>YAMAHA</v>
      </c>
      <c r="H171" s="41">
        <f>IFERROR(VLOOKUP(A171,'[4]MC Masterlist 2026-09-17'!$B:$M, 6, 0),"")</f>
        <v>165912</v>
      </c>
      <c r="I171" s="42">
        <v>2</v>
      </c>
      <c r="J171" s="42">
        <v>0</v>
      </c>
      <c r="K171" s="42">
        <v>0</v>
      </c>
      <c r="L171" s="42">
        <f t="shared" si="17"/>
        <v>2</v>
      </c>
      <c r="M171" s="42">
        <f t="shared" si="18"/>
        <v>0.66666666666666663</v>
      </c>
      <c r="N171" s="41">
        <f t="shared" si="19"/>
        <v>331824</v>
      </c>
      <c r="O171" s="41">
        <f t="shared" si="20"/>
        <v>110608</v>
      </c>
      <c r="P171" s="42">
        <f t="shared" si="21"/>
        <v>2.222222222222222E-2</v>
      </c>
      <c r="Q171" s="42"/>
      <c r="R171" s="41">
        <f t="shared" si="22"/>
        <v>0</v>
      </c>
      <c r="S171" s="42">
        <f t="shared" si="23"/>
        <v>0</v>
      </c>
      <c r="T171" s="42">
        <f>IFERROR(VLOOKUP(A171,'[4]Re-order'!$A:$Q,17,0),"")</f>
        <v>0</v>
      </c>
      <c r="U171" s="42">
        <f>IFERROR(VLOOKUP(A171,'[4]MC Masterlist 2026-09-17'!$B:$M, 10, 0),0)</f>
        <v>15</v>
      </c>
      <c r="V171" s="42">
        <f>IFERROR(VLOOKUP(A171,'[4]MC Masterlist 2026-09-17'!$B:$M, 11, 0),0)</f>
        <v>15</v>
      </c>
      <c r="W171" s="42">
        <f t="shared" si="24"/>
        <v>30</v>
      </c>
      <c r="X171" s="42">
        <f t="shared" si="25"/>
        <v>6.666666666666667</v>
      </c>
      <c r="Y171" s="42">
        <f>IFERROR(IF(OR(C171="AREA I",C171="AREA V"),7,VLOOKUP(A171,'[4]MC Masterlist 2026-09-17'!$B:$M, 12, 0)),0)</f>
        <v>7</v>
      </c>
      <c r="Z171" s="42">
        <f t="shared" si="26"/>
        <v>0.33333333333333331</v>
      </c>
      <c r="AA171" s="42">
        <f t="shared" si="27"/>
        <v>0.66666666666666663</v>
      </c>
      <c r="AB171" s="42">
        <f t="shared" si="28"/>
        <v>0.14814814814814814</v>
      </c>
      <c r="AC171" s="42">
        <f t="shared" si="29"/>
        <v>0.15555555555555553</v>
      </c>
      <c r="AD171" s="40" t="str">
        <f t="shared" si="30"/>
        <v>Stockout</v>
      </c>
      <c r="AE171" s="40">
        <f>IFERROR(VLOOKUP(A171,'[4]Re-order'!$A:$AA,27,0),"")</f>
        <v>0</v>
      </c>
      <c r="AF171" s="42">
        <f t="shared" si="31"/>
        <v>0.15555555555555553</v>
      </c>
      <c r="AG171" s="42" t="e">
        <f>SUMIFS('[4]Raw Inventory'!D:D,'[4]Raw Inventory'!C:C,"GREATWALL",'[4]Raw Inventory'!B:B,A171)</f>
        <v>#VALUE!</v>
      </c>
      <c r="AH171" s="42" t="e">
        <f>SUMIFS('[4]Raw Inventory'!D:D,'[4]Raw Inventory'!C:C,"DUARTE",'[4]Raw Inventory'!B:B,A171)</f>
        <v>#VALUE!</v>
      </c>
      <c r="AI171" s="42"/>
      <c r="AJ171" s="42">
        <f t="shared" si="32"/>
        <v>0</v>
      </c>
      <c r="AK171" s="40" t="str">
        <f>IFERROR(IF((Q171+IF(AI171="",0,AI3))&lt;=0,"Stockout",IF(AJ171="","",IF(F171="Class A",IF(AJ171&lt;=7,"Critical",IF(AJ171&lt;=15,"Low",IF(AJ171&lt;=30,"Reorder",IF(AJ171&lt;=45,"Optimal","Overstock")))),IF(F171="Class B",IF(AJ171&lt;=10,"Critical",IF(AJ171&lt;=20,"Low",IF(AJ171&lt;=45,"Reorder",IF(AJ171&lt;=60,"Optimal","Overstock")))),IF(F171="Class C",IF(AJ171&lt;=15,"Critical",IF(AJ171&lt;=30,"Low",IF(AJ171&lt;=60,"Reorder",IF(AJ171&lt;=90,"Optimal","Overstock")))),""))))),"")</f>
        <v>Stockout</v>
      </c>
      <c r="AL171" s="42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</row>
    <row r="172" spans="1:48">
      <c r="A172" s="39" t="s">
        <v>39</v>
      </c>
      <c r="B172" s="39" t="s">
        <v>156</v>
      </c>
      <c r="C172" s="39" t="s">
        <v>152</v>
      </c>
      <c r="D172" s="40" t="s">
        <v>239</v>
      </c>
      <c r="E172" s="40">
        <v>7</v>
      </c>
      <c r="F172" s="40" t="s">
        <v>2</v>
      </c>
      <c r="G172" s="39" t="str">
        <f>IFERROR(VLOOKUP(A172,'[4]MC Masterlist 2026-09-17'!$B:$M, 3, 0),"")</f>
        <v>HONDA</v>
      </c>
      <c r="H172" s="41">
        <f>IFERROR(VLOOKUP(A172,'[4]MC Masterlist 2026-09-17'!$B:$M, 6, 0),"")</f>
        <v>72434</v>
      </c>
      <c r="I172" s="42">
        <v>1</v>
      </c>
      <c r="J172" s="42">
        <v>2</v>
      </c>
      <c r="K172" s="42">
        <v>1</v>
      </c>
      <c r="L172" s="42">
        <f t="shared" si="17"/>
        <v>4</v>
      </c>
      <c r="M172" s="42">
        <f t="shared" si="18"/>
        <v>1.3333333333333333</v>
      </c>
      <c r="N172" s="41">
        <f t="shared" si="19"/>
        <v>289736</v>
      </c>
      <c r="O172" s="41">
        <f t="shared" si="20"/>
        <v>96578.666666666657</v>
      </c>
      <c r="P172" s="42">
        <f t="shared" si="21"/>
        <v>4.4444444444444439E-2</v>
      </c>
      <c r="Q172" s="42">
        <v>2</v>
      </c>
      <c r="R172" s="41">
        <f t="shared" si="22"/>
        <v>144868</v>
      </c>
      <c r="S172" s="42">
        <f t="shared" si="23"/>
        <v>45.000000000000007</v>
      </c>
      <c r="T172" s="42">
        <f>IFERROR(VLOOKUP(A172,'[4]Re-order'!$A:$Q,17,0),"")</f>
        <v>0</v>
      </c>
      <c r="U172" s="42">
        <f>IFERROR(VLOOKUP(A172,'[4]MC Masterlist 2026-09-17'!$B:$M, 10, 0),0)</f>
        <v>15</v>
      </c>
      <c r="V172" s="42">
        <f>IFERROR(VLOOKUP(A172,'[4]MC Masterlist 2026-09-17'!$B:$M, 11, 0),0)</f>
        <v>15</v>
      </c>
      <c r="W172" s="42">
        <f t="shared" si="24"/>
        <v>30</v>
      </c>
      <c r="X172" s="42">
        <f t="shared" si="25"/>
        <v>29.333333333333332</v>
      </c>
      <c r="Y172" s="42">
        <f>IFERROR(IF(OR(C172="AREA I",C172="AREA V"),7,VLOOKUP(A172,'[4]MC Masterlist 2026-09-17'!$B:$M, 12, 0)),0)</f>
        <v>30</v>
      </c>
      <c r="Z172" s="42">
        <f t="shared" si="26"/>
        <v>0.66666666666666663</v>
      </c>
      <c r="AA172" s="42">
        <f t="shared" si="27"/>
        <v>1.3333333333333333</v>
      </c>
      <c r="AB172" s="42">
        <f t="shared" si="28"/>
        <v>1.3037037037037036</v>
      </c>
      <c r="AC172" s="42">
        <f t="shared" si="29"/>
        <v>1.3333333333333333</v>
      </c>
      <c r="AD172" s="40" t="str">
        <f t="shared" si="30"/>
        <v>Reorder</v>
      </c>
      <c r="AE172" s="40">
        <f>IFERROR(VLOOKUP(A172,'[4]Re-order'!$A:$AA,27,0),"")</f>
        <v>0</v>
      </c>
      <c r="AF172" s="42">
        <f t="shared" si="31"/>
        <v>-0.66666666666666674</v>
      </c>
      <c r="AG172" s="42" t="e">
        <f>SUMIFS('[4]Raw Inventory'!D:D,'[4]Raw Inventory'!C:C,"GREATWALL",'[4]Raw Inventory'!B:B,A172)</f>
        <v>#VALUE!</v>
      </c>
      <c r="AH172" s="42" t="e">
        <f>SUMIFS('[4]Raw Inventory'!D:D,'[4]Raw Inventory'!C:C,"DUARTE",'[4]Raw Inventory'!B:B,A172)</f>
        <v>#VALUE!</v>
      </c>
      <c r="AI172" s="42"/>
      <c r="AJ172" s="42">
        <f t="shared" si="32"/>
        <v>45.000000000000007</v>
      </c>
      <c r="AK172" s="40" t="str">
        <f>IFERROR(IF((Q172+IF(AI172="",0,AI3))&lt;=0,"Stockout",IF(AJ172="","",IF(F172="Class A",IF(AJ172&lt;=7,"Critical",IF(AJ172&lt;=15,"Low",IF(AJ172&lt;=30,"Reorder",IF(AJ172&lt;=45,"Optimal","Overstock")))),IF(F172="Class B",IF(AJ172&lt;=10,"Critical",IF(AJ172&lt;=20,"Low",IF(AJ172&lt;=45,"Reorder",IF(AJ172&lt;=60,"Optimal","Overstock")))),IF(F172="Class C",IF(AJ172&lt;=15,"Critical",IF(AJ172&lt;=30,"Low",IF(AJ172&lt;=60,"Reorder",IF(AJ172&lt;=90,"Optimal","Overstock")))),""))))),"")</f>
        <v>Reorder</v>
      </c>
      <c r="AL172" s="42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</row>
    <row r="173" spans="1:48">
      <c r="A173" s="39" t="s">
        <v>69</v>
      </c>
      <c r="B173" s="39" t="s">
        <v>94</v>
      </c>
      <c r="C173" s="39" t="s">
        <v>90</v>
      </c>
      <c r="D173" s="40" t="s">
        <v>245</v>
      </c>
      <c r="E173" s="40">
        <v>28</v>
      </c>
      <c r="F173" s="40" t="s">
        <v>3</v>
      </c>
      <c r="G173" s="39" t="str">
        <f>IFERROR(VLOOKUP(A173,'[4]MC Masterlist 2026-09-17'!$B:$M, 3, 0),"")</f>
        <v>YAMAHA</v>
      </c>
      <c r="H173" s="41">
        <f>IFERROR(VLOOKUP(A173,'[4]MC Masterlist 2026-09-17'!$B:$M, 6, 0),"")</f>
        <v>54426</v>
      </c>
      <c r="I173" s="42">
        <v>1</v>
      </c>
      <c r="J173" s="42">
        <v>0</v>
      </c>
      <c r="K173" s="42">
        <v>0</v>
      </c>
      <c r="L173" s="42">
        <f t="shared" si="17"/>
        <v>1</v>
      </c>
      <c r="M173" s="42">
        <f t="shared" si="18"/>
        <v>0.33333333333333331</v>
      </c>
      <c r="N173" s="41">
        <f t="shared" si="19"/>
        <v>54426</v>
      </c>
      <c r="O173" s="41">
        <f t="shared" si="20"/>
        <v>18142</v>
      </c>
      <c r="P173" s="42">
        <f t="shared" si="21"/>
        <v>1.111111111111111E-2</v>
      </c>
      <c r="Q173" s="42"/>
      <c r="R173" s="41">
        <f t="shared" si="22"/>
        <v>0</v>
      </c>
      <c r="S173" s="42">
        <f t="shared" si="23"/>
        <v>0</v>
      </c>
      <c r="T173" s="42">
        <f>IFERROR(VLOOKUP(A173,'[4]Re-order'!$A:$Q,17,0),"")</f>
        <v>0</v>
      </c>
      <c r="U173" s="42">
        <f>IFERROR(VLOOKUP(A173,'[4]MC Masterlist 2026-09-17'!$B:$M, 10, 0),0)</f>
        <v>15</v>
      </c>
      <c r="V173" s="42">
        <f>IFERROR(VLOOKUP(A173,'[4]MC Masterlist 2026-09-17'!$B:$M, 11, 0),0)</f>
        <v>15</v>
      </c>
      <c r="W173" s="42">
        <f t="shared" si="24"/>
        <v>30</v>
      </c>
      <c r="X173" s="42">
        <f t="shared" si="25"/>
        <v>29.833333333333332</v>
      </c>
      <c r="Y173" s="42">
        <f>IFERROR(IF(OR(C173="AREA I",C173="AREA V"),7,VLOOKUP(A173,'[4]MC Masterlist 2026-09-17'!$B:$M, 12, 0)),0)</f>
        <v>30</v>
      </c>
      <c r="Z173" s="42">
        <f t="shared" si="26"/>
        <v>0.16666666666666666</v>
      </c>
      <c r="AA173" s="42">
        <f t="shared" si="27"/>
        <v>0.33333333333333331</v>
      </c>
      <c r="AB173" s="42">
        <f t="shared" si="28"/>
        <v>0.33148148148148143</v>
      </c>
      <c r="AC173" s="42">
        <f t="shared" si="29"/>
        <v>0.33333333333333331</v>
      </c>
      <c r="AD173" s="40" t="str">
        <f t="shared" si="30"/>
        <v>Stockout</v>
      </c>
      <c r="AE173" s="40">
        <f>IFERROR(VLOOKUP(A173,'[4]Re-order'!$A:$AA,27,0),"")</f>
        <v>0</v>
      </c>
      <c r="AF173" s="42">
        <f t="shared" si="31"/>
        <v>0.33333333333333331</v>
      </c>
      <c r="AG173" s="42" t="e">
        <f>SUMIFS('[4]Raw Inventory'!D:D,'[4]Raw Inventory'!C:C,"GREATWALL",'[4]Raw Inventory'!B:B,A173)</f>
        <v>#VALUE!</v>
      </c>
      <c r="AH173" s="42" t="e">
        <f>SUMIFS('[4]Raw Inventory'!D:D,'[4]Raw Inventory'!C:C,"DUARTE",'[4]Raw Inventory'!B:B,A173)</f>
        <v>#VALUE!</v>
      </c>
      <c r="AI173" s="42"/>
      <c r="AJ173" s="42">
        <f t="shared" si="32"/>
        <v>0</v>
      </c>
      <c r="AK173" s="40" t="str">
        <f>IFERROR(IF((Q173+IF(AI173="",0,AI3))&lt;=0,"Stockout",IF(AJ173="","",IF(F173="Class A",IF(AJ173&lt;=7,"Critical",IF(AJ173&lt;=15,"Low",IF(AJ173&lt;=30,"Reorder",IF(AJ173&lt;=45,"Optimal","Overstock")))),IF(F173="Class B",IF(AJ173&lt;=10,"Critical",IF(AJ173&lt;=20,"Low",IF(AJ173&lt;=45,"Reorder",IF(AJ173&lt;=60,"Optimal","Overstock")))),IF(F173="Class C",IF(AJ173&lt;=15,"Critical",IF(AJ173&lt;=30,"Low",IF(AJ173&lt;=60,"Reorder",IF(AJ173&lt;=90,"Optimal","Overstock")))),""))))),"")</f>
        <v>Stockout</v>
      </c>
      <c r="AL173" s="42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</row>
    <row r="174" spans="1:48">
      <c r="A174" s="39" t="s">
        <v>28</v>
      </c>
      <c r="B174" s="39" t="s">
        <v>112</v>
      </c>
      <c r="C174" s="39" t="s">
        <v>109</v>
      </c>
      <c r="D174" s="40" t="s">
        <v>223</v>
      </c>
      <c r="E174" s="40">
        <v>9</v>
      </c>
      <c r="F174" s="40" t="s">
        <v>2</v>
      </c>
      <c r="G174" s="39" t="str">
        <f>IFERROR(VLOOKUP(A174,'[4]MC Masterlist 2026-09-17'!$B:$M, 3, 0),"")</f>
        <v>YAMAHA</v>
      </c>
      <c r="H174" s="41">
        <f>IFERROR(VLOOKUP(A174,'[4]MC Masterlist 2026-09-17'!$B:$M, 6, 0),"")</f>
        <v>147312</v>
      </c>
      <c r="I174" s="42">
        <v>0</v>
      </c>
      <c r="J174" s="42">
        <v>1</v>
      </c>
      <c r="K174" s="42">
        <v>0</v>
      </c>
      <c r="L174" s="42">
        <f t="shared" si="17"/>
        <v>1</v>
      </c>
      <c r="M174" s="42">
        <f t="shared" si="18"/>
        <v>0.33333333333333331</v>
      </c>
      <c r="N174" s="41">
        <f t="shared" si="19"/>
        <v>147312</v>
      </c>
      <c r="O174" s="41">
        <f t="shared" si="20"/>
        <v>49104</v>
      </c>
      <c r="P174" s="42">
        <f t="shared" si="21"/>
        <v>1.111111111111111E-2</v>
      </c>
      <c r="Q174" s="42">
        <v>2</v>
      </c>
      <c r="R174" s="41">
        <f t="shared" si="22"/>
        <v>294624</v>
      </c>
      <c r="S174" s="42">
        <f t="shared" si="23"/>
        <v>180</v>
      </c>
      <c r="T174" s="42">
        <f>IFERROR(VLOOKUP(A174,'[4]Re-order'!$A:$Q,17,0),"")</f>
        <v>0</v>
      </c>
      <c r="U174" s="42">
        <f>IFERROR(VLOOKUP(A174,'[4]MC Masterlist 2026-09-17'!$B:$M, 10, 0),0)</f>
        <v>15</v>
      </c>
      <c r="V174" s="42">
        <f>IFERROR(VLOOKUP(A174,'[4]MC Masterlist 2026-09-17'!$B:$M, 11, 0),0)</f>
        <v>15</v>
      </c>
      <c r="W174" s="42">
        <f t="shared" si="24"/>
        <v>30</v>
      </c>
      <c r="X174" s="42">
        <f t="shared" si="25"/>
        <v>29.833333333333332</v>
      </c>
      <c r="Y174" s="42">
        <f>IFERROR(IF(OR(C174="AREA I",C174="AREA V"),7,VLOOKUP(A174,'[4]MC Masterlist 2026-09-17'!$B:$M, 12, 0)),0)</f>
        <v>30</v>
      </c>
      <c r="Z174" s="42">
        <f t="shared" si="26"/>
        <v>0.16666666666666666</v>
      </c>
      <c r="AA174" s="42">
        <f t="shared" si="27"/>
        <v>0.33333333333333331</v>
      </c>
      <c r="AB174" s="42">
        <f t="shared" si="28"/>
        <v>0.33148148148148143</v>
      </c>
      <c r="AC174" s="42">
        <f t="shared" si="29"/>
        <v>0.33333333333333331</v>
      </c>
      <c r="AD174" s="40" t="str">
        <f t="shared" si="30"/>
        <v>Overstock</v>
      </c>
      <c r="AE174" s="40">
        <f>IFERROR(VLOOKUP(A174,'[4]Re-order'!$A:$AA,27,0),"")</f>
        <v>0</v>
      </c>
      <c r="AF174" s="42">
        <f t="shared" si="31"/>
        <v>-1.6666666666666667</v>
      </c>
      <c r="AG174" s="42" t="e">
        <f>SUMIFS('[4]Raw Inventory'!D:D,'[4]Raw Inventory'!C:C,"GREATWALL",'[4]Raw Inventory'!B:B,A174)</f>
        <v>#VALUE!</v>
      </c>
      <c r="AH174" s="42" t="e">
        <f>SUMIFS('[4]Raw Inventory'!D:D,'[4]Raw Inventory'!C:C,"DUARTE",'[4]Raw Inventory'!B:B,A174)</f>
        <v>#VALUE!</v>
      </c>
      <c r="AI174" s="42"/>
      <c r="AJ174" s="42">
        <f t="shared" si="32"/>
        <v>180.00000000000003</v>
      </c>
      <c r="AK174" s="40" t="str">
        <f>IFERROR(IF((Q174+IF(AI174="",0,AI3))&lt;=0,"Stockout",IF(AJ174="","",IF(F174="Class A",IF(AJ174&lt;=7,"Critical",IF(AJ174&lt;=15,"Low",IF(AJ174&lt;=30,"Reorder",IF(AJ174&lt;=45,"Optimal","Overstock")))),IF(F174="Class B",IF(AJ174&lt;=10,"Critical",IF(AJ174&lt;=20,"Low",IF(AJ174&lt;=45,"Reorder",IF(AJ174&lt;=60,"Optimal","Overstock")))),IF(F174="Class C",IF(AJ174&lt;=15,"Critical",IF(AJ174&lt;=30,"Low",IF(AJ174&lt;=60,"Reorder",IF(AJ174&lt;=90,"Optimal","Overstock")))),""))))),"")</f>
        <v>Overstock</v>
      </c>
      <c r="AL174" s="42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</row>
    <row r="175" spans="1:48">
      <c r="A175" s="39" t="s">
        <v>81</v>
      </c>
      <c r="B175" s="39" t="s">
        <v>93</v>
      </c>
      <c r="C175" s="39" t="s">
        <v>90</v>
      </c>
      <c r="D175" s="40" t="s">
        <v>231</v>
      </c>
      <c r="E175" s="40">
        <v>21</v>
      </c>
      <c r="F175" s="40" t="s">
        <v>3</v>
      </c>
      <c r="G175" s="39" t="str">
        <f>IFERROR(VLOOKUP(A175,'[4]MC Masterlist 2026-09-17'!$B:$M, 3, 0),"")</f>
        <v>HONDA</v>
      </c>
      <c r="H175" s="41">
        <f>IFERROR(VLOOKUP(A175,'[4]MC Masterlist 2026-09-17'!$B:$M, 6, 0),"")</f>
        <v>126198</v>
      </c>
      <c r="I175" s="42">
        <v>0</v>
      </c>
      <c r="J175" s="42">
        <v>0</v>
      </c>
      <c r="K175" s="42">
        <v>0</v>
      </c>
      <c r="L175" s="42">
        <f t="shared" si="17"/>
        <v>0</v>
      </c>
      <c r="M175" s="42">
        <f t="shared" si="18"/>
        <v>0</v>
      </c>
      <c r="N175" s="41">
        <f t="shared" si="19"/>
        <v>0</v>
      </c>
      <c r="O175" s="41">
        <f t="shared" si="20"/>
        <v>0</v>
      </c>
      <c r="P175" s="42">
        <f t="shared" si="21"/>
        <v>0</v>
      </c>
      <c r="Q175" s="42">
        <v>1</v>
      </c>
      <c r="R175" s="41">
        <f t="shared" si="22"/>
        <v>126198</v>
      </c>
      <c r="S175" s="42">
        <f t="shared" si="23"/>
        <v>0</v>
      </c>
      <c r="T175" s="42">
        <f>IFERROR(VLOOKUP(A175,'[4]Re-order'!$A:$Q,17,0),"")</f>
        <v>0</v>
      </c>
      <c r="U175" s="42">
        <f>IFERROR(VLOOKUP(A175,'[4]MC Masterlist 2026-09-17'!$B:$M, 10, 0),0)</f>
        <v>15</v>
      </c>
      <c r="V175" s="42">
        <f>IFERROR(VLOOKUP(A175,'[4]MC Masterlist 2026-09-17'!$B:$M, 11, 0),0)</f>
        <v>15</v>
      </c>
      <c r="W175" s="42">
        <f t="shared" si="24"/>
        <v>30</v>
      </c>
      <c r="X175" s="42">
        <f t="shared" si="25"/>
        <v>30</v>
      </c>
      <c r="Y175" s="42">
        <f>IFERROR(IF(OR(C175="AREA I",C175="AREA V"),7,VLOOKUP(A175,'[4]MC Masterlist 2026-09-17'!$B:$M, 12, 0)),0)</f>
        <v>30</v>
      </c>
      <c r="Z175" s="42">
        <f t="shared" si="26"/>
        <v>0</v>
      </c>
      <c r="AA175" s="42">
        <f t="shared" si="27"/>
        <v>0</v>
      </c>
      <c r="AB175" s="42">
        <f t="shared" si="28"/>
        <v>0</v>
      </c>
      <c r="AC175" s="42">
        <f t="shared" si="29"/>
        <v>0</v>
      </c>
      <c r="AD175" s="40" t="str">
        <f t="shared" si="30"/>
        <v>Critical</v>
      </c>
      <c r="AE175" s="40">
        <f>IFERROR(VLOOKUP(A175,'[4]Re-order'!$A:$AA,27,0),"")</f>
        <v>0</v>
      </c>
      <c r="AF175" s="42">
        <f t="shared" si="31"/>
        <v>-1</v>
      </c>
      <c r="AG175" s="42" t="e">
        <f>SUMIFS('[4]Raw Inventory'!D:D,'[4]Raw Inventory'!C:C,"GREATWALL",'[4]Raw Inventory'!B:B,A175)</f>
        <v>#VALUE!</v>
      </c>
      <c r="AH175" s="42" t="e">
        <f>SUMIFS('[4]Raw Inventory'!D:D,'[4]Raw Inventory'!C:C,"DUARTE",'[4]Raw Inventory'!B:B,A175)</f>
        <v>#VALUE!</v>
      </c>
      <c r="AI175" s="42"/>
      <c r="AJ175" s="42">
        <f t="shared" si="32"/>
        <v>0</v>
      </c>
      <c r="AK175" s="40" t="str">
        <f>IFERROR(IF((Q175+IF(AI175="",0,AI3))&lt;=0,"Stockout",IF(AJ175="","",IF(F175="Class A",IF(AJ175&lt;=7,"Critical",IF(AJ175&lt;=15,"Low",IF(AJ175&lt;=30,"Reorder",IF(AJ175&lt;=45,"Optimal","Overstock")))),IF(F175="Class B",IF(AJ175&lt;=10,"Critical",IF(AJ175&lt;=20,"Low",IF(AJ175&lt;=45,"Reorder",IF(AJ175&lt;=60,"Optimal","Overstock")))),IF(F175="Class C",IF(AJ175&lt;=15,"Critical",IF(AJ175&lt;=30,"Low",IF(AJ175&lt;=60,"Reorder",IF(AJ175&lt;=90,"Optimal","Overstock")))),""))))),"")</f>
        <v>Critical</v>
      </c>
      <c r="AL175" s="42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</row>
    <row r="176" spans="1:48">
      <c r="A176" s="39" t="s">
        <v>12</v>
      </c>
      <c r="B176" s="39" t="s">
        <v>143</v>
      </c>
      <c r="C176" s="39" t="s">
        <v>137</v>
      </c>
      <c r="D176" s="40" t="s">
        <v>253</v>
      </c>
      <c r="E176" s="40">
        <v>15</v>
      </c>
      <c r="F176" s="40" t="s">
        <v>2</v>
      </c>
      <c r="G176" s="39" t="str">
        <f>IFERROR(VLOOKUP(A176,'[4]MC Masterlist 2026-09-17'!$B:$M, 3, 0),"")</f>
        <v>HONDA</v>
      </c>
      <c r="H176" s="41">
        <f>IFERROR(VLOOKUP(A176,'[4]MC Masterlist 2026-09-17'!$B:$M, 6, 0),"")</f>
        <v>158270</v>
      </c>
      <c r="I176" s="42">
        <v>0</v>
      </c>
      <c r="J176" s="42">
        <v>0</v>
      </c>
      <c r="K176" s="42">
        <v>1</v>
      </c>
      <c r="L176" s="42">
        <f t="shared" si="17"/>
        <v>1</v>
      </c>
      <c r="M176" s="42">
        <f t="shared" si="18"/>
        <v>0.33333333333333331</v>
      </c>
      <c r="N176" s="41">
        <f t="shared" si="19"/>
        <v>158270</v>
      </c>
      <c r="O176" s="41">
        <f t="shared" si="20"/>
        <v>52756.666666666664</v>
      </c>
      <c r="P176" s="42">
        <f t="shared" si="21"/>
        <v>1.111111111111111E-2</v>
      </c>
      <c r="Q176" s="42">
        <v>4</v>
      </c>
      <c r="R176" s="41">
        <f t="shared" si="22"/>
        <v>633080</v>
      </c>
      <c r="S176" s="42">
        <f t="shared" si="23"/>
        <v>360</v>
      </c>
      <c r="T176" s="42">
        <f>IFERROR(VLOOKUP(A176,'[4]Re-order'!$A:$Q,17,0),"")</f>
        <v>0</v>
      </c>
      <c r="U176" s="42">
        <f>IFERROR(VLOOKUP(A176,'[4]MC Masterlist 2026-09-17'!$B:$M, 10, 0),0)</f>
        <v>15</v>
      </c>
      <c r="V176" s="42">
        <f>IFERROR(VLOOKUP(A176,'[4]MC Masterlist 2026-09-17'!$B:$M, 11, 0),0)</f>
        <v>15</v>
      </c>
      <c r="W176" s="42">
        <f t="shared" si="24"/>
        <v>30</v>
      </c>
      <c r="X176" s="42">
        <f t="shared" si="25"/>
        <v>6.833333333333333</v>
      </c>
      <c r="Y176" s="42">
        <f>IFERROR(IF(OR(C176="AREA I",C176="AREA V"),7,VLOOKUP(A176,'[4]MC Masterlist 2026-09-17'!$B:$M, 12, 0)),0)</f>
        <v>7</v>
      </c>
      <c r="Z176" s="42">
        <f t="shared" si="26"/>
        <v>0.16666666666666666</v>
      </c>
      <c r="AA176" s="42">
        <f t="shared" si="27"/>
        <v>0.33333333333333331</v>
      </c>
      <c r="AB176" s="42">
        <f t="shared" si="28"/>
        <v>7.5925925925925911E-2</v>
      </c>
      <c r="AC176" s="42">
        <f t="shared" si="29"/>
        <v>7.7777777777777765E-2</v>
      </c>
      <c r="AD176" s="40" t="str">
        <f t="shared" si="30"/>
        <v>Overstock</v>
      </c>
      <c r="AE176" s="40">
        <f>IFERROR(VLOOKUP(A176,'[4]Re-order'!$A:$AA,27,0),"")</f>
        <v>0</v>
      </c>
      <c r="AF176" s="42">
        <f t="shared" si="31"/>
        <v>-3.9222222222222221</v>
      </c>
      <c r="AG176" s="42" t="e">
        <f>SUMIFS('[4]Raw Inventory'!D:D,'[4]Raw Inventory'!C:C,"GREATWALL",'[4]Raw Inventory'!B:B,A176)</f>
        <v>#VALUE!</v>
      </c>
      <c r="AH176" s="42" t="e">
        <f>SUMIFS('[4]Raw Inventory'!D:D,'[4]Raw Inventory'!C:C,"DUARTE",'[4]Raw Inventory'!B:B,A176)</f>
        <v>#VALUE!</v>
      </c>
      <c r="AI176" s="42"/>
      <c r="AJ176" s="42">
        <f t="shared" si="32"/>
        <v>360.00000000000006</v>
      </c>
      <c r="AK176" s="40" t="str">
        <f>IFERROR(IF((Q176+IF(AI176="",0,AI3))&lt;=0,"Stockout",IF(AJ176="","",IF(F176="Class A",IF(AJ176&lt;=7,"Critical",IF(AJ176&lt;=15,"Low",IF(AJ176&lt;=30,"Reorder",IF(AJ176&lt;=45,"Optimal","Overstock")))),IF(F176="Class B",IF(AJ176&lt;=10,"Critical",IF(AJ176&lt;=20,"Low",IF(AJ176&lt;=45,"Reorder",IF(AJ176&lt;=60,"Optimal","Overstock")))),IF(F176="Class C",IF(AJ176&lt;=15,"Critical",IF(AJ176&lt;=30,"Low",IF(AJ176&lt;=60,"Reorder",IF(AJ176&lt;=90,"Optimal","Overstock")))),""))))),"")</f>
        <v>Overstock</v>
      </c>
      <c r="AL176" s="42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</row>
    <row r="177" spans="1:48">
      <c r="A177" s="39" t="s">
        <v>22</v>
      </c>
      <c r="B177" s="39" t="s">
        <v>143</v>
      </c>
      <c r="C177" s="39" t="s">
        <v>137</v>
      </c>
      <c r="D177" s="40" t="s">
        <v>222</v>
      </c>
      <c r="E177" s="40">
        <v>21</v>
      </c>
      <c r="F177" s="40" t="s">
        <v>3</v>
      </c>
      <c r="G177" s="39" t="str">
        <f>IFERROR(VLOOKUP(A177,'[4]MC Masterlist 2026-09-17'!$B:$M, 3, 0),"")</f>
        <v>HONDA</v>
      </c>
      <c r="H177" s="41">
        <f>IFERROR(VLOOKUP(A177,'[4]MC Masterlist 2026-09-17'!$B:$M, 6, 0),"")</f>
        <v>111258</v>
      </c>
      <c r="I177" s="42">
        <v>0</v>
      </c>
      <c r="J177" s="42">
        <v>1</v>
      </c>
      <c r="K177" s="42">
        <v>0</v>
      </c>
      <c r="L177" s="42">
        <f t="shared" si="17"/>
        <v>1</v>
      </c>
      <c r="M177" s="42">
        <f t="shared" si="18"/>
        <v>0.33333333333333331</v>
      </c>
      <c r="N177" s="41">
        <f t="shared" si="19"/>
        <v>111258</v>
      </c>
      <c r="O177" s="41">
        <f t="shared" si="20"/>
        <v>37086</v>
      </c>
      <c r="P177" s="42">
        <f t="shared" si="21"/>
        <v>1.111111111111111E-2</v>
      </c>
      <c r="Q177" s="42">
        <v>1</v>
      </c>
      <c r="R177" s="41">
        <f t="shared" si="22"/>
        <v>111258</v>
      </c>
      <c r="S177" s="42">
        <f t="shared" si="23"/>
        <v>90</v>
      </c>
      <c r="T177" s="42">
        <f>IFERROR(VLOOKUP(A177,'[4]Re-order'!$A:$Q,17,0),"")</f>
        <v>0</v>
      </c>
      <c r="U177" s="42">
        <f>IFERROR(VLOOKUP(A177,'[4]MC Masterlist 2026-09-17'!$B:$M, 10, 0),0)</f>
        <v>15</v>
      </c>
      <c r="V177" s="42">
        <f>IFERROR(VLOOKUP(A177,'[4]MC Masterlist 2026-09-17'!$B:$M, 11, 0),0)</f>
        <v>15</v>
      </c>
      <c r="W177" s="42">
        <f t="shared" si="24"/>
        <v>30</v>
      </c>
      <c r="X177" s="42">
        <f t="shared" si="25"/>
        <v>6.833333333333333</v>
      </c>
      <c r="Y177" s="42">
        <f>IFERROR(IF(OR(C177="AREA I",C177="AREA V"),7,VLOOKUP(A177,'[4]MC Masterlist 2026-09-17'!$B:$M, 12, 0)),0)</f>
        <v>7</v>
      </c>
      <c r="Z177" s="42">
        <f t="shared" si="26"/>
        <v>0.16666666666666666</v>
      </c>
      <c r="AA177" s="42">
        <f t="shared" si="27"/>
        <v>0.33333333333333331</v>
      </c>
      <c r="AB177" s="42">
        <f t="shared" si="28"/>
        <v>7.5925925925925911E-2</v>
      </c>
      <c r="AC177" s="42">
        <f t="shared" si="29"/>
        <v>7.7777777777777765E-2</v>
      </c>
      <c r="AD177" s="40" t="str">
        <f t="shared" si="30"/>
        <v>Optimal</v>
      </c>
      <c r="AE177" s="40">
        <f>IFERROR(VLOOKUP(A177,'[4]Re-order'!$A:$AA,27,0),"")</f>
        <v>0</v>
      </c>
      <c r="AF177" s="42">
        <f t="shared" si="31"/>
        <v>-0.92222222222222228</v>
      </c>
      <c r="AG177" s="42" t="e">
        <f>SUMIFS('[4]Raw Inventory'!D:D,'[4]Raw Inventory'!C:C,"GREATWALL",'[4]Raw Inventory'!B:B,A177)</f>
        <v>#VALUE!</v>
      </c>
      <c r="AH177" s="42" t="e">
        <f>SUMIFS('[4]Raw Inventory'!D:D,'[4]Raw Inventory'!C:C,"DUARTE",'[4]Raw Inventory'!B:B,A177)</f>
        <v>#VALUE!</v>
      </c>
      <c r="AI177" s="42"/>
      <c r="AJ177" s="42">
        <f t="shared" si="32"/>
        <v>90.000000000000014</v>
      </c>
      <c r="AK177" s="40" t="str">
        <f>IFERROR(IF((Q177+IF(AI177="",0,AI3))&lt;=0,"Stockout",IF(AJ177="","",IF(F177="Class A",IF(AJ177&lt;=7,"Critical",IF(AJ177&lt;=15,"Low",IF(AJ177&lt;=30,"Reorder",IF(AJ177&lt;=45,"Optimal","Overstock")))),IF(F177="Class B",IF(AJ177&lt;=10,"Critical",IF(AJ177&lt;=20,"Low",IF(AJ177&lt;=45,"Reorder",IF(AJ177&lt;=60,"Optimal","Overstock")))),IF(F177="Class C",IF(AJ177&lt;=15,"Critical",IF(AJ177&lt;=30,"Low",IF(AJ177&lt;=60,"Reorder",IF(AJ177&lt;=90,"Optimal","Overstock")))),""))))),"")</f>
        <v>Optimal</v>
      </c>
      <c r="AL177" s="42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</row>
    <row r="178" spans="1:48">
      <c r="A178" s="39" t="s">
        <v>26</v>
      </c>
      <c r="B178" s="39" t="s">
        <v>246</v>
      </c>
      <c r="C178" s="39"/>
      <c r="D178" s="40" t="s">
        <v>272</v>
      </c>
      <c r="E178" s="40">
        <v>1</v>
      </c>
      <c r="F178" s="40" t="s">
        <v>0</v>
      </c>
      <c r="G178" s="39" t="str">
        <f>IFERROR(VLOOKUP(A178,'[4]MC Masterlist 2026-09-17'!$B:$M, 3, 0),"")</f>
        <v>SUZUKI</v>
      </c>
      <c r="H178" s="41">
        <f>IFERROR(VLOOKUP(A178,'[4]MC Masterlist 2026-09-17'!$B:$M, 6, 0),"")</f>
        <v>123700</v>
      </c>
      <c r="I178" s="42">
        <v>0</v>
      </c>
      <c r="J178" s="42">
        <v>0</v>
      </c>
      <c r="K178" s="42">
        <v>0</v>
      </c>
      <c r="L178" s="42">
        <f t="shared" si="17"/>
        <v>0</v>
      </c>
      <c r="M178" s="42">
        <f t="shared" si="18"/>
        <v>0</v>
      </c>
      <c r="N178" s="41">
        <f t="shared" si="19"/>
        <v>0</v>
      </c>
      <c r="O178" s="41">
        <f t="shared" si="20"/>
        <v>0</v>
      </c>
      <c r="P178" s="42">
        <f t="shared" si="21"/>
        <v>0</v>
      </c>
      <c r="Q178" s="42">
        <v>2</v>
      </c>
      <c r="R178" s="41">
        <f t="shared" si="22"/>
        <v>247400</v>
      </c>
      <c r="S178" s="42">
        <f t="shared" si="23"/>
        <v>0</v>
      </c>
      <c r="T178" s="42">
        <f>IFERROR(VLOOKUP(A178,'[4]Re-order'!$A:$Q,17,0),"")</f>
        <v>0</v>
      </c>
      <c r="U178" s="42">
        <f>IFERROR(VLOOKUP(A178,'[4]MC Masterlist 2026-09-17'!$B:$M, 10, 0),0)</f>
        <v>15</v>
      </c>
      <c r="V178" s="42">
        <f>IFERROR(VLOOKUP(A178,'[4]MC Masterlist 2026-09-17'!$B:$M, 11, 0),0)</f>
        <v>15</v>
      </c>
      <c r="W178" s="42">
        <f t="shared" si="24"/>
        <v>30</v>
      </c>
      <c r="X178" s="42">
        <f t="shared" si="25"/>
        <v>30</v>
      </c>
      <c r="Y178" s="42">
        <f>IFERROR(IF(OR(C178="AREA I",C178="AREA V"),7,VLOOKUP(A178,'[4]MC Masterlist 2026-09-17'!$B:$M, 12, 0)),0)</f>
        <v>30</v>
      </c>
      <c r="Z178" s="42">
        <f t="shared" si="26"/>
        <v>0</v>
      </c>
      <c r="AA178" s="42">
        <f t="shared" si="27"/>
        <v>0</v>
      </c>
      <c r="AB178" s="42">
        <f t="shared" si="28"/>
        <v>0</v>
      </c>
      <c r="AC178" s="42">
        <f t="shared" si="29"/>
        <v>0</v>
      </c>
      <c r="AD178" s="40" t="str">
        <f t="shared" si="30"/>
        <v>Critical</v>
      </c>
      <c r="AE178" s="40">
        <f>IFERROR(VLOOKUP(A178,'[4]Re-order'!$A:$AA,27,0),"")</f>
        <v>0</v>
      </c>
      <c r="AF178" s="42">
        <f t="shared" si="31"/>
        <v>-2</v>
      </c>
      <c r="AG178" s="42" t="e">
        <f>SUMIFS('[4]Raw Inventory'!D:D,'[4]Raw Inventory'!C:C,"GREATWALL",'[4]Raw Inventory'!B:B,A178)</f>
        <v>#VALUE!</v>
      </c>
      <c r="AH178" s="42" t="e">
        <f>SUMIFS('[4]Raw Inventory'!D:D,'[4]Raw Inventory'!C:C,"DUARTE",'[4]Raw Inventory'!B:B,A178)</f>
        <v>#VALUE!</v>
      </c>
      <c r="AI178" s="42"/>
      <c r="AJ178" s="42">
        <f t="shared" si="32"/>
        <v>0</v>
      </c>
      <c r="AK178" s="40" t="str">
        <f>IFERROR(IF((Q178+IF(AI178="",0,AI3))&lt;=0,"Stockout",IF(AJ178="","",IF(F178="Class A",IF(AJ178&lt;=7,"Critical",IF(AJ178&lt;=15,"Low",IF(AJ178&lt;=30,"Reorder",IF(AJ178&lt;=45,"Optimal","Overstock")))),IF(F178="Class B",IF(AJ178&lt;=10,"Critical",IF(AJ178&lt;=20,"Low",IF(AJ178&lt;=45,"Reorder",IF(AJ178&lt;=60,"Optimal","Overstock")))),IF(F178="Class C",IF(AJ178&lt;=15,"Critical",IF(AJ178&lt;=30,"Low",IF(AJ178&lt;=60,"Reorder",IF(AJ178&lt;=90,"Optimal","Overstock")))),""))))),"")</f>
        <v>Critical</v>
      </c>
      <c r="AL178" s="42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</row>
    <row r="179" spans="1:48">
      <c r="A179" s="39" t="s">
        <v>49</v>
      </c>
      <c r="B179" s="39" t="s">
        <v>113</v>
      </c>
      <c r="C179" s="39" t="s">
        <v>109</v>
      </c>
      <c r="D179" s="40" t="s">
        <v>226</v>
      </c>
      <c r="E179" s="40">
        <v>1</v>
      </c>
      <c r="F179" s="40" t="s">
        <v>0</v>
      </c>
      <c r="G179" s="39" t="str">
        <f>IFERROR(VLOOKUP(A179,'[4]MC Masterlist 2026-09-17'!$B:$M, 3, 0),"")</f>
        <v>BAJAJ RE</v>
      </c>
      <c r="H179" s="41">
        <f>IFERROR(VLOOKUP(A179,'[4]MC Masterlist 2026-09-17'!$B:$M, 6, 0),"")</f>
        <v>191000</v>
      </c>
      <c r="I179" s="42">
        <v>19</v>
      </c>
      <c r="J179" s="42">
        <v>15</v>
      </c>
      <c r="K179" s="42">
        <v>14</v>
      </c>
      <c r="L179" s="42">
        <f t="shared" si="17"/>
        <v>48</v>
      </c>
      <c r="M179" s="42">
        <f t="shared" si="18"/>
        <v>16</v>
      </c>
      <c r="N179" s="41">
        <f t="shared" si="19"/>
        <v>9168000</v>
      </c>
      <c r="O179" s="41">
        <f t="shared" si="20"/>
        <v>3056000</v>
      </c>
      <c r="P179" s="42">
        <f t="shared" si="21"/>
        <v>0.53333333333333333</v>
      </c>
      <c r="Q179" s="42">
        <v>14</v>
      </c>
      <c r="R179" s="41">
        <f t="shared" si="22"/>
        <v>2674000</v>
      </c>
      <c r="S179" s="42">
        <f t="shared" si="23"/>
        <v>26.25</v>
      </c>
      <c r="T179" s="42">
        <f>IFERROR(VLOOKUP(A179,'[4]Re-order'!$A:$Q,17,0),"")</f>
        <v>0</v>
      </c>
      <c r="U179" s="42">
        <f>IFERROR(VLOOKUP(A179,'[4]MC Masterlist 2026-09-17'!$B:$M, 10, 0),0)</f>
        <v>15</v>
      </c>
      <c r="V179" s="42">
        <f>IFERROR(VLOOKUP(A179,'[4]MC Masterlist 2026-09-17'!$B:$M, 11, 0),0)</f>
        <v>15</v>
      </c>
      <c r="W179" s="42">
        <f t="shared" si="24"/>
        <v>30</v>
      </c>
      <c r="X179" s="42">
        <f t="shared" si="25"/>
        <v>22</v>
      </c>
      <c r="Y179" s="42">
        <f>IFERROR(IF(OR(C179="AREA I",C179="AREA V"),7,VLOOKUP(A179,'[4]MC Masterlist 2026-09-17'!$B:$M, 12, 0)),0)</f>
        <v>30</v>
      </c>
      <c r="Z179" s="42">
        <f t="shared" si="26"/>
        <v>8</v>
      </c>
      <c r="AA179" s="42">
        <f t="shared" si="27"/>
        <v>16</v>
      </c>
      <c r="AB179" s="42">
        <f t="shared" si="28"/>
        <v>11.733333333333333</v>
      </c>
      <c r="AC179" s="42">
        <f t="shared" si="29"/>
        <v>16</v>
      </c>
      <c r="AD179" s="40" t="str">
        <f t="shared" si="30"/>
        <v>Reorder</v>
      </c>
      <c r="AE179" s="40">
        <f>IFERROR(VLOOKUP(A179,'[4]Re-order'!$A:$AA,27,0),"")</f>
        <v>0</v>
      </c>
      <c r="AF179" s="42">
        <f t="shared" si="31"/>
        <v>2</v>
      </c>
      <c r="AG179" s="42" t="e">
        <f>SUMIFS('[4]Raw Inventory'!D:D,'[4]Raw Inventory'!C:C,"GREATWALL",'[4]Raw Inventory'!B:B,A179)</f>
        <v>#VALUE!</v>
      </c>
      <c r="AH179" s="42" t="e">
        <f>SUMIFS('[4]Raw Inventory'!D:D,'[4]Raw Inventory'!C:C,"DUARTE",'[4]Raw Inventory'!B:B,A179)</f>
        <v>#VALUE!</v>
      </c>
      <c r="AI179" s="42"/>
      <c r="AJ179" s="42">
        <f t="shared" si="32"/>
        <v>26.25</v>
      </c>
      <c r="AK179" s="40" t="str">
        <f>IFERROR(IF((Q179+IF(AI179="",0,AI3))&lt;=0,"Stockout",IF(AJ179="","",IF(F179="Class A",IF(AJ179&lt;=7,"Critical",IF(AJ179&lt;=15,"Low",IF(AJ179&lt;=30,"Reorder",IF(AJ179&lt;=45,"Optimal","Overstock")))),IF(F179="Class B",IF(AJ179&lt;=10,"Critical",IF(AJ179&lt;=20,"Low",IF(AJ179&lt;=45,"Reorder",IF(AJ179&lt;=60,"Optimal","Overstock")))),IF(F179="Class C",IF(AJ179&lt;=15,"Critical",IF(AJ179&lt;=30,"Low",IF(AJ179&lt;=60,"Reorder",IF(AJ179&lt;=90,"Optimal","Overstock")))),""))))),"")</f>
        <v>Reorder</v>
      </c>
      <c r="AL179" s="42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</row>
    <row r="180" spans="1:48">
      <c r="A180" s="39" t="s">
        <v>64</v>
      </c>
      <c r="B180" s="39" t="s">
        <v>154</v>
      </c>
      <c r="C180" s="39" t="s">
        <v>152</v>
      </c>
      <c r="D180" s="40" t="s">
        <v>259</v>
      </c>
      <c r="E180" s="40">
        <v>17</v>
      </c>
      <c r="F180" s="40" t="s">
        <v>2</v>
      </c>
      <c r="G180" s="39" t="str">
        <f>IFERROR(VLOOKUP(A180,'[4]MC Masterlist 2026-09-17'!$B:$M, 3, 0),"")</f>
        <v>HONDA</v>
      </c>
      <c r="H180" s="41">
        <f>IFERROR(VLOOKUP(A180,'[4]MC Masterlist 2026-09-17'!$B:$M, 6, 0),"")</f>
        <v>73170</v>
      </c>
      <c r="I180" s="42">
        <v>1</v>
      </c>
      <c r="J180" s="42">
        <v>1</v>
      </c>
      <c r="K180" s="42">
        <v>0</v>
      </c>
      <c r="L180" s="42">
        <f t="shared" si="17"/>
        <v>2</v>
      </c>
      <c r="M180" s="42">
        <f t="shared" si="18"/>
        <v>0.66666666666666663</v>
      </c>
      <c r="N180" s="41">
        <f t="shared" si="19"/>
        <v>146340</v>
      </c>
      <c r="O180" s="41">
        <f t="shared" si="20"/>
        <v>48780</v>
      </c>
      <c r="P180" s="42">
        <f t="shared" si="21"/>
        <v>2.222222222222222E-2</v>
      </c>
      <c r="Q180" s="42"/>
      <c r="R180" s="41">
        <f t="shared" si="22"/>
        <v>0</v>
      </c>
      <c r="S180" s="42">
        <f t="shared" si="23"/>
        <v>0</v>
      </c>
      <c r="T180" s="42">
        <f>IFERROR(VLOOKUP(A180,'[4]Re-order'!$A:$Q,17,0),"")</f>
        <v>0</v>
      </c>
      <c r="U180" s="42">
        <f>IFERROR(VLOOKUP(A180,'[4]MC Masterlist 2026-09-17'!$B:$M, 10, 0),0)</f>
        <v>15</v>
      </c>
      <c r="V180" s="42">
        <f>IFERROR(VLOOKUP(A180,'[4]MC Masterlist 2026-09-17'!$B:$M, 11, 0),0)</f>
        <v>15</v>
      </c>
      <c r="W180" s="42">
        <f t="shared" si="24"/>
        <v>30</v>
      </c>
      <c r="X180" s="42">
        <f t="shared" si="25"/>
        <v>29.666666666666668</v>
      </c>
      <c r="Y180" s="42">
        <f>IFERROR(IF(OR(C180="AREA I",C180="AREA V"),7,VLOOKUP(A180,'[4]MC Masterlist 2026-09-17'!$B:$M, 12, 0)),0)</f>
        <v>30</v>
      </c>
      <c r="Z180" s="42">
        <f t="shared" si="26"/>
        <v>0.33333333333333331</v>
      </c>
      <c r="AA180" s="42">
        <f t="shared" si="27"/>
        <v>0.66666666666666663</v>
      </c>
      <c r="AB180" s="42">
        <f t="shared" si="28"/>
        <v>0.65925925925925921</v>
      </c>
      <c r="AC180" s="42">
        <f t="shared" si="29"/>
        <v>0.66666666666666663</v>
      </c>
      <c r="AD180" s="40" t="str">
        <f t="shared" si="30"/>
        <v>Stockout</v>
      </c>
      <c r="AE180" s="40">
        <f>IFERROR(VLOOKUP(A180,'[4]Re-order'!$A:$AA,27,0),"")</f>
        <v>0</v>
      </c>
      <c r="AF180" s="42">
        <f t="shared" si="31"/>
        <v>0.66666666666666663</v>
      </c>
      <c r="AG180" s="42" t="e">
        <f>SUMIFS('[4]Raw Inventory'!D:D,'[4]Raw Inventory'!C:C,"GREATWALL",'[4]Raw Inventory'!B:B,A180)</f>
        <v>#VALUE!</v>
      </c>
      <c r="AH180" s="42" t="e">
        <f>SUMIFS('[4]Raw Inventory'!D:D,'[4]Raw Inventory'!C:C,"DUARTE",'[4]Raw Inventory'!B:B,A180)</f>
        <v>#VALUE!</v>
      </c>
      <c r="AI180" s="42"/>
      <c r="AJ180" s="42">
        <f t="shared" si="32"/>
        <v>0</v>
      </c>
      <c r="AK180" s="40" t="str">
        <f>IFERROR(IF((Q180+IF(AI180="",0,AI3))&lt;=0,"Stockout",IF(AJ180="","",IF(F180="Class A",IF(AJ180&lt;=7,"Critical",IF(AJ180&lt;=15,"Low",IF(AJ180&lt;=30,"Reorder",IF(AJ180&lt;=45,"Optimal","Overstock")))),IF(F180="Class B",IF(AJ180&lt;=10,"Critical",IF(AJ180&lt;=20,"Low",IF(AJ180&lt;=45,"Reorder",IF(AJ180&lt;=60,"Optimal","Overstock")))),IF(F180="Class C",IF(AJ180&lt;=15,"Critical",IF(AJ180&lt;=30,"Low",IF(AJ180&lt;=60,"Reorder",IF(AJ180&lt;=90,"Optimal","Overstock")))),""))))),"")</f>
        <v>Stockout</v>
      </c>
      <c r="AL180" s="42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</row>
    <row r="181" spans="1:48">
      <c r="A181" s="39" t="s">
        <v>25</v>
      </c>
      <c r="B181" s="39" t="s">
        <v>143</v>
      </c>
      <c r="C181" s="39" t="s">
        <v>137</v>
      </c>
      <c r="D181" s="40" t="s">
        <v>262</v>
      </c>
      <c r="E181" s="40">
        <v>7</v>
      </c>
      <c r="F181" s="40" t="s">
        <v>0</v>
      </c>
      <c r="G181" s="39" t="str">
        <f>IFERROR(VLOOKUP(A181,'[4]MC Masterlist 2026-09-17'!$B:$M, 3, 0),"")</f>
        <v>YAMAHA</v>
      </c>
      <c r="H181" s="41">
        <f>IFERROR(VLOOKUP(A181,'[4]MC Masterlist 2026-09-17'!$B:$M, 6, 0),"")</f>
        <v>124527</v>
      </c>
      <c r="I181" s="42">
        <v>2</v>
      </c>
      <c r="J181" s="42">
        <v>3</v>
      </c>
      <c r="K181" s="42">
        <v>1</v>
      </c>
      <c r="L181" s="42">
        <f t="shared" si="17"/>
        <v>6</v>
      </c>
      <c r="M181" s="42">
        <f t="shared" si="18"/>
        <v>2</v>
      </c>
      <c r="N181" s="41">
        <f t="shared" si="19"/>
        <v>747162</v>
      </c>
      <c r="O181" s="41">
        <f t="shared" si="20"/>
        <v>249054</v>
      </c>
      <c r="P181" s="42">
        <f t="shared" si="21"/>
        <v>6.6666666666666666E-2</v>
      </c>
      <c r="Q181" s="42">
        <v>1</v>
      </c>
      <c r="R181" s="41">
        <f t="shared" si="22"/>
        <v>124527</v>
      </c>
      <c r="S181" s="42">
        <f t="shared" si="23"/>
        <v>15</v>
      </c>
      <c r="T181" s="42">
        <f>IFERROR(VLOOKUP(A181,'[4]Re-order'!$A:$Q,17,0),"")</f>
        <v>0</v>
      </c>
      <c r="U181" s="42">
        <f>IFERROR(VLOOKUP(A181,'[4]MC Masterlist 2026-09-17'!$B:$M, 10, 0),0)</f>
        <v>15</v>
      </c>
      <c r="V181" s="42">
        <f>IFERROR(VLOOKUP(A181,'[4]MC Masterlist 2026-09-17'!$B:$M, 11, 0),0)</f>
        <v>15</v>
      </c>
      <c r="W181" s="42">
        <f t="shared" si="24"/>
        <v>30</v>
      </c>
      <c r="X181" s="42">
        <f t="shared" si="25"/>
        <v>6</v>
      </c>
      <c r="Y181" s="42">
        <f>IFERROR(IF(OR(C181="AREA I",C181="AREA V"),7,VLOOKUP(A181,'[4]MC Masterlist 2026-09-17'!$B:$M, 12, 0)),0)</f>
        <v>7</v>
      </c>
      <c r="Z181" s="42">
        <f t="shared" si="26"/>
        <v>1</v>
      </c>
      <c r="AA181" s="42">
        <f t="shared" si="27"/>
        <v>2</v>
      </c>
      <c r="AB181" s="42">
        <f t="shared" si="28"/>
        <v>0.4</v>
      </c>
      <c r="AC181" s="42">
        <f t="shared" si="29"/>
        <v>0.46666666666666667</v>
      </c>
      <c r="AD181" s="40" t="str">
        <f t="shared" si="30"/>
        <v>Low</v>
      </c>
      <c r="AE181" s="40">
        <f>IFERROR(VLOOKUP(A181,'[4]Re-order'!$A:$AA,27,0),"")</f>
        <v>0</v>
      </c>
      <c r="AF181" s="42">
        <f t="shared" si="31"/>
        <v>-0.53333333333333333</v>
      </c>
      <c r="AG181" s="42" t="e">
        <f>SUMIFS('[4]Raw Inventory'!D:D,'[4]Raw Inventory'!C:C,"GREATWALL",'[4]Raw Inventory'!B:B,A181)</f>
        <v>#VALUE!</v>
      </c>
      <c r="AH181" s="42" t="e">
        <f>SUMIFS('[4]Raw Inventory'!D:D,'[4]Raw Inventory'!C:C,"DUARTE",'[4]Raw Inventory'!B:B,A181)</f>
        <v>#VALUE!</v>
      </c>
      <c r="AI181" s="42"/>
      <c r="AJ181" s="42">
        <f t="shared" si="32"/>
        <v>15</v>
      </c>
      <c r="AK181" s="40" t="str">
        <f>IFERROR(IF((Q181+IF(AI181="",0,AI3))&lt;=0,"Stockout",IF(AJ181="","",IF(F181="Class A",IF(AJ181&lt;=7,"Critical",IF(AJ181&lt;=15,"Low",IF(AJ181&lt;=30,"Reorder",IF(AJ181&lt;=45,"Optimal","Overstock")))),IF(F181="Class B",IF(AJ181&lt;=10,"Critical",IF(AJ181&lt;=20,"Low",IF(AJ181&lt;=45,"Reorder",IF(AJ181&lt;=60,"Optimal","Overstock")))),IF(F181="Class C",IF(AJ181&lt;=15,"Critical",IF(AJ181&lt;=30,"Low",IF(AJ181&lt;=60,"Reorder",IF(AJ181&lt;=90,"Optimal","Overstock")))),""))))),"")</f>
        <v>Low</v>
      </c>
      <c r="AL181" s="42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</row>
    <row r="182" spans="1:48">
      <c r="A182" s="39" t="s">
        <v>36</v>
      </c>
      <c r="B182" s="39" t="s">
        <v>27</v>
      </c>
      <c r="C182" s="39" t="s">
        <v>1</v>
      </c>
      <c r="D182" s="40" t="s">
        <v>238</v>
      </c>
      <c r="E182" s="40">
        <v>30</v>
      </c>
      <c r="F182" s="40" t="s">
        <v>3</v>
      </c>
      <c r="G182" s="39" t="str">
        <f>IFERROR(VLOOKUP(A182,'[4]MC Masterlist 2026-09-17'!$B:$M, 3, 0),"")</f>
        <v>HONDA</v>
      </c>
      <c r="H182" s="41">
        <f>IFERROR(VLOOKUP(A182,'[4]MC Masterlist 2026-09-17'!$B:$M, 6, 0),"")</f>
        <v>76850</v>
      </c>
      <c r="I182" s="42">
        <v>0</v>
      </c>
      <c r="J182" s="42">
        <v>0</v>
      </c>
      <c r="K182" s="42">
        <v>0</v>
      </c>
      <c r="L182" s="42">
        <f t="shared" si="17"/>
        <v>0</v>
      </c>
      <c r="M182" s="42">
        <f t="shared" si="18"/>
        <v>0</v>
      </c>
      <c r="N182" s="41">
        <f t="shared" si="19"/>
        <v>0</v>
      </c>
      <c r="O182" s="41">
        <f t="shared" si="20"/>
        <v>0</v>
      </c>
      <c r="P182" s="42">
        <f t="shared" si="21"/>
        <v>0</v>
      </c>
      <c r="Q182" s="42">
        <v>1</v>
      </c>
      <c r="R182" s="41">
        <f t="shared" si="22"/>
        <v>76850</v>
      </c>
      <c r="S182" s="42">
        <f t="shared" si="23"/>
        <v>0</v>
      </c>
      <c r="T182" s="42">
        <f>IFERROR(VLOOKUP(A182,'[4]Re-order'!$A:$Q,17,0),"")</f>
        <v>0</v>
      </c>
      <c r="U182" s="42">
        <f>IFERROR(VLOOKUP(A182,'[4]MC Masterlist 2026-09-17'!$B:$M, 10, 0),0)</f>
        <v>15</v>
      </c>
      <c r="V182" s="42">
        <f>IFERROR(VLOOKUP(A182,'[4]MC Masterlist 2026-09-17'!$B:$M, 11, 0),0)</f>
        <v>15</v>
      </c>
      <c r="W182" s="42">
        <f t="shared" si="24"/>
        <v>30</v>
      </c>
      <c r="X182" s="42">
        <f t="shared" si="25"/>
        <v>7</v>
      </c>
      <c r="Y182" s="42">
        <f>IFERROR(IF(OR(C182="AREA I",C182="AREA V"),7,VLOOKUP(A182,'[4]MC Masterlist 2026-09-17'!$B:$M, 12, 0)),0)</f>
        <v>7</v>
      </c>
      <c r="Z182" s="42">
        <f t="shared" si="26"/>
        <v>0</v>
      </c>
      <c r="AA182" s="42">
        <f t="shared" si="27"/>
        <v>0</v>
      </c>
      <c r="AB182" s="42">
        <f t="shared" si="28"/>
        <v>0</v>
      </c>
      <c r="AC182" s="42">
        <f t="shared" si="29"/>
        <v>0</v>
      </c>
      <c r="AD182" s="40" t="str">
        <f t="shared" si="30"/>
        <v>Critical</v>
      </c>
      <c r="AE182" s="40">
        <f>IFERROR(VLOOKUP(A182,'[4]Re-order'!$A:$AA,27,0),"")</f>
        <v>0</v>
      </c>
      <c r="AF182" s="42">
        <f t="shared" si="31"/>
        <v>-1</v>
      </c>
      <c r="AG182" s="42" t="e">
        <f>SUMIFS('[4]Raw Inventory'!D:D,'[4]Raw Inventory'!C:C,"GREATWALL",'[4]Raw Inventory'!B:B,A182)</f>
        <v>#VALUE!</v>
      </c>
      <c r="AH182" s="42" t="e">
        <f>SUMIFS('[4]Raw Inventory'!D:D,'[4]Raw Inventory'!C:C,"DUARTE",'[4]Raw Inventory'!B:B,A182)</f>
        <v>#VALUE!</v>
      </c>
      <c r="AI182" s="42"/>
      <c r="AJ182" s="42">
        <f t="shared" si="32"/>
        <v>0</v>
      </c>
      <c r="AK182" s="40" t="str">
        <f>IFERROR(IF((Q182+IF(AI182="",0,AI3))&lt;=0,"Stockout",IF(AJ182="","",IF(F182="Class A",IF(AJ182&lt;=7,"Critical",IF(AJ182&lt;=15,"Low",IF(AJ182&lt;=30,"Reorder",IF(AJ182&lt;=45,"Optimal","Overstock")))),IF(F182="Class B",IF(AJ182&lt;=10,"Critical",IF(AJ182&lt;=20,"Low",IF(AJ182&lt;=45,"Reorder",IF(AJ182&lt;=60,"Optimal","Overstock")))),IF(F182="Class C",IF(AJ182&lt;=15,"Critical",IF(AJ182&lt;=30,"Low",IF(AJ182&lt;=60,"Reorder",IF(AJ182&lt;=90,"Optimal","Overstock")))),""))))),"")</f>
        <v>Critical</v>
      </c>
      <c r="AL182" s="42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</row>
    <row r="183" spans="1:48">
      <c r="A183" s="39" t="s">
        <v>31</v>
      </c>
      <c r="B183" s="39" t="s">
        <v>142</v>
      </c>
      <c r="C183" s="39" t="s">
        <v>137</v>
      </c>
      <c r="D183" s="40" t="s">
        <v>231</v>
      </c>
      <c r="E183" s="40">
        <v>26</v>
      </c>
      <c r="F183" s="40" t="s">
        <v>3</v>
      </c>
      <c r="G183" s="39" t="str">
        <f>IFERROR(VLOOKUP(A183,'[4]MC Masterlist 2026-09-17'!$B:$M, 3, 0),"")</f>
        <v>KAWASAKI</v>
      </c>
      <c r="H183" s="41">
        <f>IFERROR(VLOOKUP(A183,'[4]MC Masterlist 2026-09-17'!$B:$M, 6, 0),"")</f>
        <v>59528</v>
      </c>
      <c r="I183" s="42">
        <v>0</v>
      </c>
      <c r="J183" s="42">
        <v>0</v>
      </c>
      <c r="K183" s="42">
        <v>0</v>
      </c>
      <c r="L183" s="42">
        <f t="shared" si="17"/>
        <v>0</v>
      </c>
      <c r="M183" s="42">
        <f t="shared" si="18"/>
        <v>0</v>
      </c>
      <c r="N183" s="41">
        <f t="shared" si="19"/>
        <v>0</v>
      </c>
      <c r="O183" s="41">
        <f t="shared" si="20"/>
        <v>0</v>
      </c>
      <c r="P183" s="42">
        <f t="shared" si="21"/>
        <v>0</v>
      </c>
      <c r="Q183" s="42">
        <v>2</v>
      </c>
      <c r="R183" s="41">
        <f t="shared" si="22"/>
        <v>119056</v>
      </c>
      <c r="S183" s="42">
        <f t="shared" si="23"/>
        <v>0</v>
      </c>
      <c r="T183" s="42">
        <f>IFERROR(VLOOKUP(A183,'[4]Re-order'!$A:$Q,17,0),"")</f>
        <v>0</v>
      </c>
      <c r="U183" s="42">
        <f>IFERROR(VLOOKUP(A183,'[4]MC Masterlist 2026-09-17'!$B:$M, 10, 0),0)</f>
        <v>15</v>
      </c>
      <c r="V183" s="42">
        <f>IFERROR(VLOOKUP(A183,'[4]MC Masterlist 2026-09-17'!$B:$M, 11, 0),0)</f>
        <v>15</v>
      </c>
      <c r="W183" s="42">
        <f t="shared" si="24"/>
        <v>30</v>
      </c>
      <c r="X183" s="42">
        <f t="shared" si="25"/>
        <v>7</v>
      </c>
      <c r="Y183" s="42">
        <f>IFERROR(IF(OR(C183="AREA I",C183="AREA V"),7,VLOOKUP(A183,'[4]MC Masterlist 2026-09-17'!$B:$M, 12, 0)),0)</f>
        <v>7</v>
      </c>
      <c r="Z183" s="42">
        <f t="shared" si="26"/>
        <v>0</v>
      </c>
      <c r="AA183" s="42">
        <f t="shared" si="27"/>
        <v>0</v>
      </c>
      <c r="AB183" s="42">
        <f t="shared" si="28"/>
        <v>0</v>
      </c>
      <c r="AC183" s="42">
        <f t="shared" si="29"/>
        <v>0</v>
      </c>
      <c r="AD183" s="40" t="str">
        <f t="shared" si="30"/>
        <v>Critical</v>
      </c>
      <c r="AE183" s="40">
        <f>IFERROR(VLOOKUP(A183,'[4]Re-order'!$A:$AA,27,0),"")</f>
        <v>0</v>
      </c>
      <c r="AF183" s="42">
        <f t="shared" si="31"/>
        <v>-2</v>
      </c>
      <c r="AG183" s="42" t="e">
        <f>SUMIFS('[4]Raw Inventory'!D:D,'[4]Raw Inventory'!C:C,"GREATWALL",'[4]Raw Inventory'!B:B,A183)</f>
        <v>#VALUE!</v>
      </c>
      <c r="AH183" s="42" t="e">
        <f>SUMIFS('[4]Raw Inventory'!D:D,'[4]Raw Inventory'!C:C,"DUARTE",'[4]Raw Inventory'!B:B,A183)</f>
        <v>#VALUE!</v>
      </c>
      <c r="AI183" s="42"/>
      <c r="AJ183" s="42">
        <f t="shared" si="32"/>
        <v>0</v>
      </c>
      <c r="AK183" s="40" t="str">
        <f>IFERROR(IF((Q183+IF(AI183="",0,AI3))&lt;=0,"Stockout",IF(AJ183="","",IF(F183="Class A",IF(AJ183&lt;=7,"Critical",IF(AJ183&lt;=15,"Low",IF(AJ183&lt;=30,"Reorder",IF(AJ183&lt;=45,"Optimal","Overstock")))),IF(F183="Class B",IF(AJ183&lt;=10,"Critical",IF(AJ183&lt;=20,"Low",IF(AJ183&lt;=45,"Reorder",IF(AJ183&lt;=60,"Optimal","Overstock")))),IF(F183="Class C",IF(AJ183&lt;=15,"Critical",IF(AJ183&lt;=30,"Low",IF(AJ183&lt;=60,"Reorder",IF(AJ183&lt;=90,"Optimal","Overstock")))),""))))),"")</f>
        <v>Critical</v>
      </c>
      <c r="AL183" s="42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</row>
    <row r="184" spans="1:48">
      <c r="A184" s="39" t="s">
        <v>14</v>
      </c>
      <c r="B184" s="39" t="s">
        <v>115</v>
      </c>
      <c r="C184" s="39" t="s">
        <v>109</v>
      </c>
      <c r="D184" s="40" t="s">
        <v>237</v>
      </c>
      <c r="E184" s="40">
        <v>2</v>
      </c>
      <c r="F184" s="40" t="s">
        <v>0</v>
      </c>
      <c r="G184" s="39" t="str">
        <f>IFERROR(VLOOKUP(A184,'[4]MC Masterlist 2026-09-17'!$B:$M, 3, 0),"")</f>
        <v>HONDA</v>
      </c>
      <c r="H184" s="41">
        <f>IFERROR(VLOOKUP(A184,'[4]MC Masterlist 2026-09-17'!$B:$M, 6, 0),"")</f>
        <v>80070</v>
      </c>
      <c r="I184" s="42">
        <v>12</v>
      </c>
      <c r="J184" s="42">
        <v>6</v>
      </c>
      <c r="K184" s="42">
        <v>10</v>
      </c>
      <c r="L184" s="42">
        <f t="shared" si="17"/>
        <v>28</v>
      </c>
      <c r="M184" s="42">
        <f t="shared" si="18"/>
        <v>9.3333333333333339</v>
      </c>
      <c r="N184" s="41">
        <f t="shared" si="19"/>
        <v>2241960</v>
      </c>
      <c r="O184" s="41">
        <f t="shared" si="20"/>
        <v>747320</v>
      </c>
      <c r="P184" s="42">
        <f t="shared" si="21"/>
        <v>0.31111111111111112</v>
      </c>
      <c r="Q184" s="42"/>
      <c r="R184" s="41">
        <f t="shared" si="22"/>
        <v>0</v>
      </c>
      <c r="S184" s="42">
        <f t="shared" si="23"/>
        <v>0</v>
      </c>
      <c r="T184" s="42">
        <f>IFERROR(VLOOKUP(A184,'[4]Re-order'!$A:$Q,17,0),"")</f>
        <v>0</v>
      </c>
      <c r="U184" s="42">
        <f>IFERROR(VLOOKUP(A184,'[4]MC Masterlist 2026-09-17'!$B:$M, 10, 0),0)</f>
        <v>15</v>
      </c>
      <c r="V184" s="42">
        <f>IFERROR(VLOOKUP(A184,'[4]MC Masterlist 2026-09-17'!$B:$M, 11, 0),0)</f>
        <v>15</v>
      </c>
      <c r="W184" s="42">
        <f t="shared" si="24"/>
        <v>30</v>
      </c>
      <c r="X184" s="42">
        <f t="shared" si="25"/>
        <v>25.333333333333332</v>
      </c>
      <c r="Y184" s="42">
        <f>IFERROR(IF(OR(C184="AREA I",C184="AREA V"),7,VLOOKUP(A184,'[4]MC Masterlist 2026-09-17'!$B:$M, 12, 0)),0)</f>
        <v>30</v>
      </c>
      <c r="Z184" s="42">
        <f t="shared" si="26"/>
        <v>4.666666666666667</v>
      </c>
      <c r="AA184" s="42">
        <f t="shared" si="27"/>
        <v>9.3333333333333339</v>
      </c>
      <c r="AB184" s="42">
        <f t="shared" si="28"/>
        <v>7.8814814814814813</v>
      </c>
      <c r="AC184" s="42">
        <f t="shared" si="29"/>
        <v>9.3333333333333339</v>
      </c>
      <c r="AD184" s="40" t="str">
        <f t="shared" si="30"/>
        <v>Stockout</v>
      </c>
      <c r="AE184" s="40">
        <f>IFERROR(VLOOKUP(A184,'[4]Re-order'!$A:$AA,27,0),"")</f>
        <v>0</v>
      </c>
      <c r="AF184" s="42">
        <f t="shared" si="31"/>
        <v>9.3333333333333339</v>
      </c>
      <c r="AG184" s="42" t="e">
        <f>SUMIFS('[4]Raw Inventory'!D:D,'[4]Raw Inventory'!C:C,"GREATWALL",'[4]Raw Inventory'!B:B,A184)</f>
        <v>#VALUE!</v>
      </c>
      <c r="AH184" s="42" t="e">
        <f>SUMIFS('[4]Raw Inventory'!D:D,'[4]Raw Inventory'!C:C,"DUARTE",'[4]Raw Inventory'!B:B,A184)</f>
        <v>#VALUE!</v>
      </c>
      <c r="AI184" s="42"/>
      <c r="AJ184" s="42">
        <f t="shared" si="32"/>
        <v>0</v>
      </c>
      <c r="AK184" s="40" t="str">
        <f>IFERROR(IF((Q184+IF(AI184="",0,AI3))&lt;=0,"Stockout",IF(AJ184="","",IF(F184="Class A",IF(AJ184&lt;=7,"Critical",IF(AJ184&lt;=15,"Low",IF(AJ184&lt;=30,"Reorder",IF(AJ184&lt;=45,"Optimal","Overstock")))),IF(F184="Class B",IF(AJ184&lt;=10,"Critical",IF(AJ184&lt;=20,"Low",IF(AJ184&lt;=45,"Reorder",IF(AJ184&lt;=60,"Optimal","Overstock")))),IF(F184="Class C",IF(AJ184&lt;=15,"Critical",IF(AJ184&lt;=30,"Low",IF(AJ184&lt;=60,"Reorder",IF(AJ184&lt;=90,"Optimal","Overstock")))),""))))),"")</f>
        <v>Stockout</v>
      </c>
      <c r="AL184" s="42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</row>
    <row r="185" spans="1:48">
      <c r="A185" s="39" t="s">
        <v>49</v>
      </c>
      <c r="B185" s="39" t="s">
        <v>120</v>
      </c>
      <c r="C185" s="39" t="s">
        <v>118</v>
      </c>
      <c r="D185" s="40" t="s">
        <v>226</v>
      </c>
      <c r="E185" s="40">
        <v>1</v>
      </c>
      <c r="F185" s="40" t="s">
        <v>0</v>
      </c>
      <c r="G185" s="39" t="str">
        <f>IFERROR(VLOOKUP(A185,'[4]MC Masterlist 2026-09-17'!$B:$M, 3, 0),"")</f>
        <v>BAJAJ RE</v>
      </c>
      <c r="H185" s="41">
        <f>IFERROR(VLOOKUP(A185,'[4]MC Masterlist 2026-09-17'!$B:$M, 6, 0),"")</f>
        <v>191000</v>
      </c>
      <c r="I185" s="42">
        <v>1</v>
      </c>
      <c r="J185" s="42">
        <v>3</v>
      </c>
      <c r="K185" s="42">
        <v>4</v>
      </c>
      <c r="L185" s="42">
        <f t="shared" si="17"/>
        <v>8</v>
      </c>
      <c r="M185" s="42">
        <f t="shared" si="18"/>
        <v>2.6666666666666665</v>
      </c>
      <c r="N185" s="41">
        <f t="shared" si="19"/>
        <v>1528000</v>
      </c>
      <c r="O185" s="41">
        <f t="shared" si="20"/>
        <v>509333.33333333331</v>
      </c>
      <c r="P185" s="42">
        <f t="shared" si="21"/>
        <v>8.8888888888888878E-2</v>
      </c>
      <c r="Q185" s="42">
        <v>5</v>
      </c>
      <c r="R185" s="41">
        <f t="shared" si="22"/>
        <v>955000</v>
      </c>
      <c r="S185" s="42">
        <f t="shared" si="23"/>
        <v>56.25</v>
      </c>
      <c r="T185" s="42">
        <f>IFERROR(VLOOKUP(A185,'[4]Re-order'!$A:$Q,17,0),"")</f>
        <v>0</v>
      </c>
      <c r="U185" s="42">
        <f>IFERROR(VLOOKUP(A185,'[4]MC Masterlist 2026-09-17'!$B:$M, 10, 0),0)</f>
        <v>15</v>
      </c>
      <c r="V185" s="42">
        <f>IFERROR(VLOOKUP(A185,'[4]MC Masterlist 2026-09-17'!$B:$M, 11, 0),0)</f>
        <v>15</v>
      </c>
      <c r="W185" s="42">
        <f t="shared" si="24"/>
        <v>30</v>
      </c>
      <c r="X185" s="42">
        <f t="shared" si="25"/>
        <v>28.666666666666668</v>
      </c>
      <c r="Y185" s="42">
        <f>IFERROR(IF(OR(C185="AREA I",C185="AREA V"),7,VLOOKUP(A185,'[4]MC Masterlist 2026-09-17'!$B:$M, 12, 0)),0)</f>
        <v>30</v>
      </c>
      <c r="Z185" s="42">
        <f t="shared" si="26"/>
        <v>1.3333333333333333</v>
      </c>
      <c r="AA185" s="42">
        <f t="shared" si="27"/>
        <v>2.6666666666666665</v>
      </c>
      <c r="AB185" s="42">
        <f t="shared" si="28"/>
        <v>2.5481481481481478</v>
      </c>
      <c r="AC185" s="42">
        <f t="shared" si="29"/>
        <v>2.6666666666666665</v>
      </c>
      <c r="AD185" s="40" t="str">
        <f t="shared" si="30"/>
        <v>Overstock</v>
      </c>
      <c r="AE185" s="40">
        <f>IFERROR(VLOOKUP(A185,'[4]Re-order'!$A:$AA,27,0),"")</f>
        <v>0</v>
      </c>
      <c r="AF185" s="42">
        <f t="shared" si="31"/>
        <v>-2.3333333333333335</v>
      </c>
      <c r="AG185" s="42" t="e">
        <f>SUMIFS('[4]Raw Inventory'!D:D,'[4]Raw Inventory'!C:C,"GREATWALL",'[4]Raw Inventory'!B:B,A185)</f>
        <v>#VALUE!</v>
      </c>
      <c r="AH185" s="42" t="e">
        <f>SUMIFS('[4]Raw Inventory'!D:D,'[4]Raw Inventory'!C:C,"DUARTE",'[4]Raw Inventory'!B:B,A185)</f>
        <v>#VALUE!</v>
      </c>
      <c r="AI185" s="42"/>
      <c r="AJ185" s="42">
        <f t="shared" si="32"/>
        <v>56.250000000000007</v>
      </c>
      <c r="AK185" s="40" t="str">
        <f>IFERROR(IF((Q185+IF(AI185="",0,AI3))&lt;=0,"Stockout",IF(AJ185="","",IF(F185="Class A",IF(AJ185&lt;=7,"Critical",IF(AJ185&lt;=15,"Low",IF(AJ185&lt;=30,"Reorder",IF(AJ185&lt;=45,"Optimal","Overstock")))),IF(F185="Class B",IF(AJ185&lt;=10,"Critical",IF(AJ185&lt;=20,"Low",IF(AJ185&lt;=45,"Reorder",IF(AJ185&lt;=60,"Optimal","Overstock")))),IF(F185="Class C",IF(AJ185&lt;=15,"Critical",IF(AJ185&lt;=30,"Low",IF(AJ185&lt;=60,"Reorder",IF(AJ185&lt;=90,"Optimal","Overstock")))),""))))),"")</f>
        <v>Overstock</v>
      </c>
      <c r="AL185" s="42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</row>
    <row r="186" spans="1:48">
      <c r="A186" s="39" t="s">
        <v>42</v>
      </c>
      <c r="B186" s="39" t="s">
        <v>113</v>
      </c>
      <c r="C186" s="39" t="s">
        <v>109</v>
      </c>
      <c r="D186" s="40" t="s">
        <v>244</v>
      </c>
      <c r="E186" s="40">
        <v>11</v>
      </c>
      <c r="F186" s="40" t="s">
        <v>2</v>
      </c>
      <c r="G186" s="39" t="str">
        <f>IFERROR(VLOOKUP(A186,'[4]MC Masterlist 2026-09-17'!$B:$M, 3, 0),"")</f>
        <v>YAMAHA</v>
      </c>
      <c r="H186" s="41">
        <f>IFERROR(VLOOKUP(A186,'[4]MC Masterlist 2026-09-17'!$B:$M, 6, 0),"")</f>
        <v>152892</v>
      </c>
      <c r="I186" s="42">
        <v>1</v>
      </c>
      <c r="J186" s="42">
        <v>0</v>
      </c>
      <c r="K186" s="42">
        <v>2</v>
      </c>
      <c r="L186" s="42">
        <f t="shared" si="17"/>
        <v>3</v>
      </c>
      <c r="M186" s="42">
        <f t="shared" si="18"/>
        <v>1</v>
      </c>
      <c r="N186" s="41">
        <f t="shared" si="19"/>
        <v>458676</v>
      </c>
      <c r="O186" s="41">
        <f t="shared" si="20"/>
        <v>152892</v>
      </c>
      <c r="P186" s="42">
        <f t="shared" si="21"/>
        <v>3.3333333333333333E-2</v>
      </c>
      <c r="Q186" s="42">
        <v>2</v>
      </c>
      <c r="R186" s="41">
        <f t="shared" si="22"/>
        <v>305784</v>
      </c>
      <c r="S186" s="42">
        <f t="shared" si="23"/>
        <v>60</v>
      </c>
      <c r="T186" s="42">
        <f>IFERROR(VLOOKUP(A186,'[4]Re-order'!$A:$Q,17,0),"")</f>
        <v>0</v>
      </c>
      <c r="U186" s="42">
        <f>IFERROR(VLOOKUP(A186,'[4]MC Masterlist 2026-09-17'!$B:$M, 10, 0),0)</f>
        <v>15</v>
      </c>
      <c r="V186" s="42">
        <f>IFERROR(VLOOKUP(A186,'[4]MC Masterlist 2026-09-17'!$B:$M, 11, 0),0)</f>
        <v>15</v>
      </c>
      <c r="W186" s="42">
        <f t="shared" si="24"/>
        <v>30</v>
      </c>
      <c r="X186" s="42">
        <f t="shared" si="25"/>
        <v>29.5</v>
      </c>
      <c r="Y186" s="42">
        <f>IFERROR(IF(OR(C186="AREA I",C186="AREA V"),7,VLOOKUP(A186,'[4]MC Masterlist 2026-09-17'!$B:$M, 12, 0)),0)</f>
        <v>30</v>
      </c>
      <c r="Z186" s="42">
        <f t="shared" si="26"/>
        <v>0.5</v>
      </c>
      <c r="AA186" s="42">
        <f t="shared" si="27"/>
        <v>1</v>
      </c>
      <c r="AB186" s="42">
        <f t="shared" si="28"/>
        <v>0.98333333333333328</v>
      </c>
      <c r="AC186" s="42">
        <f t="shared" si="29"/>
        <v>1</v>
      </c>
      <c r="AD186" s="40" t="str">
        <f t="shared" si="30"/>
        <v>Optimal</v>
      </c>
      <c r="AE186" s="40">
        <f>IFERROR(VLOOKUP(A186,'[4]Re-order'!$A:$AA,27,0),"")</f>
        <v>0</v>
      </c>
      <c r="AF186" s="42">
        <f t="shared" si="31"/>
        <v>-1</v>
      </c>
      <c r="AG186" s="42" t="e">
        <f>SUMIFS('[4]Raw Inventory'!D:D,'[4]Raw Inventory'!C:C,"GREATWALL",'[4]Raw Inventory'!B:B,A186)</f>
        <v>#VALUE!</v>
      </c>
      <c r="AH186" s="42" t="e">
        <f>SUMIFS('[4]Raw Inventory'!D:D,'[4]Raw Inventory'!C:C,"DUARTE",'[4]Raw Inventory'!B:B,A186)</f>
        <v>#VALUE!</v>
      </c>
      <c r="AI186" s="42"/>
      <c r="AJ186" s="42">
        <f t="shared" si="32"/>
        <v>60</v>
      </c>
      <c r="AK186" s="40" t="str">
        <f>IFERROR(IF((Q186+IF(AI186="",0,AI3))&lt;=0,"Stockout",IF(AJ186="","",IF(F186="Class A",IF(AJ186&lt;=7,"Critical",IF(AJ186&lt;=15,"Low",IF(AJ186&lt;=30,"Reorder",IF(AJ186&lt;=45,"Optimal","Overstock")))),IF(F186="Class B",IF(AJ186&lt;=10,"Critical",IF(AJ186&lt;=20,"Low",IF(AJ186&lt;=45,"Reorder",IF(AJ186&lt;=60,"Optimal","Overstock")))),IF(F186="Class C",IF(AJ186&lt;=15,"Critical",IF(AJ186&lt;=30,"Low",IF(AJ186&lt;=60,"Reorder",IF(AJ186&lt;=90,"Optimal","Overstock")))),""))))),"")</f>
        <v>Optimal</v>
      </c>
      <c r="AL186" s="42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</row>
    <row r="187" spans="1:48">
      <c r="A187" s="39" t="s">
        <v>14</v>
      </c>
      <c r="B187" s="39" t="s">
        <v>155</v>
      </c>
      <c r="C187" s="39" t="s">
        <v>152</v>
      </c>
      <c r="D187" s="40" t="s">
        <v>226</v>
      </c>
      <c r="E187" s="40">
        <v>1</v>
      </c>
      <c r="F187" s="40" t="s">
        <v>0</v>
      </c>
      <c r="G187" s="39" t="str">
        <f>IFERROR(VLOOKUP(A187,'[4]MC Masterlist 2026-09-17'!$B:$M, 3, 0),"")</f>
        <v>HONDA</v>
      </c>
      <c r="H187" s="41">
        <f>IFERROR(VLOOKUP(A187,'[4]MC Masterlist 2026-09-17'!$B:$M, 6, 0),"")</f>
        <v>80070</v>
      </c>
      <c r="I187" s="42">
        <v>15</v>
      </c>
      <c r="J187" s="42">
        <v>5</v>
      </c>
      <c r="K187" s="42">
        <v>14</v>
      </c>
      <c r="L187" s="42">
        <f t="shared" si="17"/>
        <v>34</v>
      </c>
      <c r="M187" s="42">
        <f t="shared" si="18"/>
        <v>11.333333333333334</v>
      </c>
      <c r="N187" s="41">
        <f t="shared" si="19"/>
        <v>2722380</v>
      </c>
      <c r="O187" s="41">
        <f t="shared" si="20"/>
        <v>907460</v>
      </c>
      <c r="P187" s="42">
        <f t="shared" si="21"/>
        <v>0.37777777777777782</v>
      </c>
      <c r="Q187" s="42">
        <v>1</v>
      </c>
      <c r="R187" s="41">
        <f t="shared" si="22"/>
        <v>80070</v>
      </c>
      <c r="S187" s="42">
        <f t="shared" si="23"/>
        <v>2.6470588235294121</v>
      </c>
      <c r="T187" s="42">
        <f>IFERROR(VLOOKUP(A187,'[4]Re-order'!$A:$Q,17,0),"")</f>
        <v>0</v>
      </c>
      <c r="U187" s="42">
        <f>IFERROR(VLOOKUP(A187,'[4]MC Masterlist 2026-09-17'!$B:$M, 10, 0),0)</f>
        <v>15</v>
      </c>
      <c r="V187" s="42">
        <f>IFERROR(VLOOKUP(A187,'[4]MC Masterlist 2026-09-17'!$B:$M, 11, 0),0)</f>
        <v>15</v>
      </c>
      <c r="W187" s="42">
        <f t="shared" si="24"/>
        <v>30</v>
      </c>
      <c r="X187" s="42">
        <f t="shared" si="25"/>
        <v>24.333333333333332</v>
      </c>
      <c r="Y187" s="42">
        <f>IFERROR(IF(OR(C187="AREA I",C187="AREA V"),7,VLOOKUP(A187,'[4]MC Masterlist 2026-09-17'!$B:$M, 12, 0)),0)</f>
        <v>30</v>
      </c>
      <c r="Z187" s="42">
        <f t="shared" si="26"/>
        <v>5.666666666666667</v>
      </c>
      <c r="AA187" s="42">
        <f t="shared" si="27"/>
        <v>11.333333333333334</v>
      </c>
      <c r="AB187" s="42">
        <f t="shared" si="28"/>
        <v>9.1925925925925931</v>
      </c>
      <c r="AC187" s="42">
        <f t="shared" si="29"/>
        <v>11.333333333333334</v>
      </c>
      <c r="AD187" s="40" t="str">
        <f t="shared" si="30"/>
        <v>Critical</v>
      </c>
      <c r="AE187" s="40">
        <f>IFERROR(VLOOKUP(A187,'[4]Re-order'!$A:$AA,27,0),"")</f>
        <v>0</v>
      </c>
      <c r="AF187" s="42">
        <f t="shared" si="31"/>
        <v>10.333333333333334</v>
      </c>
      <c r="AG187" s="42" t="e">
        <f>SUMIFS('[4]Raw Inventory'!D:D,'[4]Raw Inventory'!C:C,"GREATWALL",'[4]Raw Inventory'!B:B,A187)</f>
        <v>#VALUE!</v>
      </c>
      <c r="AH187" s="42" t="e">
        <f>SUMIFS('[4]Raw Inventory'!D:D,'[4]Raw Inventory'!C:C,"DUARTE",'[4]Raw Inventory'!B:B,A187)</f>
        <v>#VALUE!</v>
      </c>
      <c r="AI187" s="42"/>
      <c r="AJ187" s="42">
        <f t="shared" si="32"/>
        <v>2.6470588235294112</v>
      </c>
      <c r="AK187" s="40" t="str">
        <f>IFERROR(IF((Q187+IF(AI187="",0,AI3))&lt;=0,"Stockout",IF(AJ187="","",IF(F187="Class A",IF(AJ187&lt;=7,"Critical",IF(AJ187&lt;=15,"Low",IF(AJ187&lt;=30,"Reorder",IF(AJ187&lt;=45,"Optimal","Overstock")))),IF(F187="Class B",IF(AJ187&lt;=10,"Critical",IF(AJ187&lt;=20,"Low",IF(AJ187&lt;=45,"Reorder",IF(AJ187&lt;=60,"Optimal","Overstock")))),IF(F187="Class C",IF(AJ187&lt;=15,"Critical",IF(AJ187&lt;=30,"Low",IF(AJ187&lt;=60,"Reorder",IF(AJ187&lt;=90,"Optimal","Overstock")))),""))))),"")</f>
        <v>Critical</v>
      </c>
      <c r="AL187" s="42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</row>
    <row r="188" spans="1:48">
      <c r="A188" s="39" t="s">
        <v>17</v>
      </c>
      <c r="B188" s="39" t="s">
        <v>92</v>
      </c>
      <c r="C188" s="39" t="s">
        <v>90</v>
      </c>
      <c r="D188" s="40" t="s">
        <v>230</v>
      </c>
      <c r="E188" s="40">
        <v>28</v>
      </c>
      <c r="F188" s="40" t="s">
        <v>3</v>
      </c>
      <c r="G188" s="39" t="str">
        <f>IFERROR(VLOOKUP(A188,'[4]MC Masterlist 2026-09-17'!$B:$M, 3, 0),"")</f>
        <v>HONDA</v>
      </c>
      <c r="H188" s="41">
        <f>IFERROR(VLOOKUP(A188,'[4]MC Masterlist 2026-09-17'!$B:$M, 6, 0),"")</f>
        <v>140790</v>
      </c>
      <c r="I188" s="42">
        <v>0</v>
      </c>
      <c r="J188" s="42">
        <v>0</v>
      </c>
      <c r="K188" s="42">
        <v>0</v>
      </c>
      <c r="L188" s="42">
        <f t="shared" si="17"/>
        <v>0</v>
      </c>
      <c r="M188" s="42">
        <f t="shared" si="18"/>
        <v>0</v>
      </c>
      <c r="N188" s="41">
        <f t="shared" si="19"/>
        <v>0</v>
      </c>
      <c r="O188" s="41">
        <f t="shared" si="20"/>
        <v>0</v>
      </c>
      <c r="P188" s="42">
        <f t="shared" si="21"/>
        <v>0</v>
      </c>
      <c r="Q188" s="42">
        <v>3</v>
      </c>
      <c r="R188" s="41">
        <f t="shared" si="22"/>
        <v>422370</v>
      </c>
      <c r="S188" s="42">
        <f t="shared" si="23"/>
        <v>0</v>
      </c>
      <c r="T188" s="42">
        <f>IFERROR(VLOOKUP(A188,'[4]Re-order'!$A:$Q,17,0),"")</f>
        <v>0</v>
      </c>
      <c r="U188" s="42">
        <f>IFERROR(VLOOKUP(A188,'[4]MC Masterlist 2026-09-17'!$B:$M, 10, 0),0)</f>
        <v>15</v>
      </c>
      <c r="V188" s="42">
        <f>IFERROR(VLOOKUP(A188,'[4]MC Masterlist 2026-09-17'!$B:$M, 11, 0),0)</f>
        <v>15</v>
      </c>
      <c r="W188" s="42">
        <f t="shared" si="24"/>
        <v>30</v>
      </c>
      <c r="X188" s="42">
        <f t="shared" si="25"/>
        <v>30</v>
      </c>
      <c r="Y188" s="42">
        <f>IFERROR(IF(OR(C188="AREA I",C188="AREA V"),7,VLOOKUP(A188,'[4]MC Masterlist 2026-09-17'!$B:$M, 12, 0)),0)</f>
        <v>30</v>
      </c>
      <c r="Z188" s="42">
        <f t="shared" si="26"/>
        <v>0</v>
      </c>
      <c r="AA188" s="42">
        <f t="shared" si="27"/>
        <v>0</v>
      </c>
      <c r="AB188" s="42">
        <f t="shared" si="28"/>
        <v>0</v>
      </c>
      <c r="AC188" s="42">
        <f t="shared" si="29"/>
        <v>0</v>
      </c>
      <c r="AD188" s="40" t="str">
        <f t="shared" si="30"/>
        <v>Critical</v>
      </c>
      <c r="AE188" s="40">
        <f>IFERROR(VLOOKUP(A188,'[4]Re-order'!$A:$AA,27,0),"")</f>
        <v>0</v>
      </c>
      <c r="AF188" s="42">
        <f t="shared" si="31"/>
        <v>-3</v>
      </c>
      <c r="AG188" s="42" t="e">
        <f>SUMIFS('[4]Raw Inventory'!D:D,'[4]Raw Inventory'!C:C,"GREATWALL",'[4]Raw Inventory'!B:B,A188)</f>
        <v>#VALUE!</v>
      </c>
      <c r="AH188" s="42" t="e">
        <f>SUMIFS('[4]Raw Inventory'!D:D,'[4]Raw Inventory'!C:C,"DUARTE",'[4]Raw Inventory'!B:B,A188)</f>
        <v>#VALUE!</v>
      </c>
      <c r="AI188" s="42"/>
      <c r="AJ188" s="42">
        <f t="shared" si="32"/>
        <v>0</v>
      </c>
      <c r="AK188" s="40" t="str">
        <f>IFERROR(IF((Q188+IF(AI188="",0,AI3))&lt;=0,"Stockout",IF(AJ188="","",IF(F188="Class A",IF(AJ188&lt;=7,"Critical",IF(AJ188&lt;=15,"Low",IF(AJ188&lt;=30,"Reorder",IF(AJ188&lt;=45,"Optimal","Overstock")))),IF(F188="Class B",IF(AJ188&lt;=10,"Critical",IF(AJ188&lt;=20,"Low",IF(AJ188&lt;=45,"Reorder",IF(AJ188&lt;=60,"Optimal","Overstock")))),IF(F188="Class C",IF(AJ188&lt;=15,"Critical",IF(AJ188&lt;=30,"Low",IF(AJ188&lt;=60,"Reorder",IF(AJ188&lt;=90,"Optimal","Overstock")))),""))))),"")</f>
        <v>Critical</v>
      </c>
      <c r="AL188" s="42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</row>
    <row r="189" spans="1:48">
      <c r="A189" s="39" t="s">
        <v>36</v>
      </c>
      <c r="B189" s="39" t="s">
        <v>139</v>
      </c>
      <c r="C189" s="39" t="s">
        <v>137</v>
      </c>
      <c r="D189" s="40" t="s">
        <v>232</v>
      </c>
      <c r="E189" s="40">
        <v>11</v>
      </c>
      <c r="F189" s="40" t="s">
        <v>2</v>
      </c>
      <c r="G189" s="39" t="str">
        <f>IFERROR(VLOOKUP(A189,'[4]MC Masterlist 2026-09-17'!$B:$M, 3, 0),"")</f>
        <v>HONDA</v>
      </c>
      <c r="H189" s="41">
        <f>IFERROR(VLOOKUP(A189,'[4]MC Masterlist 2026-09-17'!$B:$M, 6, 0),"")</f>
        <v>76850</v>
      </c>
      <c r="I189" s="42">
        <v>3</v>
      </c>
      <c r="J189" s="42">
        <v>6</v>
      </c>
      <c r="K189" s="42">
        <v>1</v>
      </c>
      <c r="L189" s="42">
        <f t="shared" si="17"/>
        <v>10</v>
      </c>
      <c r="M189" s="42">
        <f t="shared" si="18"/>
        <v>3.3333333333333335</v>
      </c>
      <c r="N189" s="41">
        <f t="shared" si="19"/>
        <v>768500</v>
      </c>
      <c r="O189" s="41">
        <f t="shared" si="20"/>
        <v>256166.66666666669</v>
      </c>
      <c r="P189" s="42">
        <f t="shared" si="21"/>
        <v>0.11111111111111112</v>
      </c>
      <c r="Q189" s="42">
        <v>2</v>
      </c>
      <c r="R189" s="41">
        <f t="shared" si="22"/>
        <v>153700</v>
      </c>
      <c r="S189" s="42">
        <f t="shared" si="23"/>
        <v>18</v>
      </c>
      <c r="T189" s="42">
        <f>IFERROR(VLOOKUP(A189,'[4]Re-order'!$A:$Q,17,0),"")</f>
        <v>0</v>
      </c>
      <c r="U189" s="42">
        <f>IFERROR(VLOOKUP(A189,'[4]MC Masterlist 2026-09-17'!$B:$M, 10, 0),0)</f>
        <v>15</v>
      </c>
      <c r="V189" s="42">
        <f>IFERROR(VLOOKUP(A189,'[4]MC Masterlist 2026-09-17'!$B:$M, 11, 0),0)</f>
        <v>15</v>
      </c>
      <c r="W189" s="42">
        <f t="shared" si="24"/>
        <v>30</v>
      </c>
      <c r="X189" s="42">
        <f t="shared" si="25"/>
        <v>5.333333333333333</v>
      </c>
      <c r="Y189" s="42">
        <f>IFERROR(IF(OR(C189="AREA I",C189="AREA V"),7,VLOOKUP(A189,'[4]MC Masterlist 2026-09-17'!$B:$M, 12, 0)),0)</f>
        <v>7</v>
      </c>
      <c r="Z189" s="42">
        <f t="shared" si="26"/>
        <v>1.6666666666666667</v>
      </c>
      <c r="AA189" s="42">
        <f t="shared" si="27"/>
        <v>3.3333333333333335</v>
      </c>
      <c r="AB189" s="42">
        <f t="shared" si="28"/>
        <v>0.59259259259259256</v>
      </c>
      <c r="AC189" s="42">
        <f t="shared" si="29"/>
        <v>0.77777777777777779</v>
      </c>
      <c r="AD189" s="40" t="str">
        <f t="shared" si="30"/>
        <v>Low</v>
      </c>
      <c r="AE189" s="40">
        <f>IFERROR(VLOOKUP(A189,'[4]Re-order'!$A:$AA,27,0),"")</f>
        <v>0</v>
      </c>
      <c r="AF189" s="42">
        <f t="shared" si="31"/>
        <v>-1.2222222222222223</v>
      </c>
      <c r="AG189" s="42" t="e">
        <f>SUMIFS('[4]Raw Inventory'!D:D,'[4]Raw Inventory'!C:C,"GREATWALL",'[4]Raw Inventory'!B:B,A189)</f>
        <v>#VALUE!</v>
      </c>
      <c r="AH189" s="42" t="e">
        <f>SUMIFS('[4]Raw Inventory'!D:D,'[4]Raw Inventory'!C:C,"DUARTE",'[4]Raw Inventory'!B:B,A189)</f>
        <v>#VALUE!</v>
      </c>
      <c r="AI189" s="42"/>
      <c r="AJ189" s="42">
        <f t="shared" si="32"/>
        <v>18</v>
      </c>
      <c r="AK189" s="40" t="str">
        <f>IFERROR(IF((Q189+IF(AI189="",0,AI3))&lt;=0,"Stockout",IF(AJ189="","",IF(F189="Class A",IF(AJ189&lt;=7,"Critical",IF(AJ189&lt;=15,"Low",IF(AJ189&lt;=30,"Reorder",IF(AJ189&lt;=45,"Optimal","Overstock")))),IF(F189="Class B",IF(AJ189&lt;=10,"Critical",IF(AJ189&lt;=20,"Low",IF(AJ189&lt;=45,"Reorder",IF(AJ189&lt;=60,"Optimal","Overstock")))),IF(F189="Class C",IF(AJ189&lt;=15,"Critical",IF(AJ189&lt;=30,"Low",IF(AJ189&lt;=60,"Reorder",IF(AJ189&lt;=90,"Optimal","Overstock")))),""))))),"")</f>
        <v>Low</v>
      </c>
      <c r="AL189" s="42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</row>
    <row r="190" spans="1:48">
      <c r="A190" s="39" t="s">
        <v>46</v>
      </c>
      <c r="B190" s="39" t="s">
        <v>143</v>
      </c>
      <c r="C190" s="39" t="s">
        <v>137</v>
      </c>
      <c r="D190" s="40" t="s">
        <v>245</v>
      </c>
      <c r="E190" s="40">
        <v>25</v>
      </c>
      <c r="F190" s="40" t="s">
        <v>3</v>
      </c>
      <c r="G190" s="39" t="str">
        <f>IFERROR(VLOOKUP(A190,'[4]MC Masterlist 2026-09-17'!$B:$M, 3, 0),"")</f>
        <v>HONDA</v>
      </c>
      <c r="H190" s="41">
        <f>IFERROR(VLOOKUP(A190,'[4]MC Masterlist 2026-09-17'!$B:$M, 6, 0),"")</f>
        <v>73630</v>
      </c>
      <c r="I190" s="42">
        <v>0</v>
      </c>
      <c r="J190" s="42">
        <v>0</v>
      </c>
      <c r="K190" s="42">
        <v>1</v>
      </c>
      <c r="L190" s="42">
        <f t="shared" si="17"/>
        <v>1</v>
      </c>
      <c r="M190" s="42">
        <f t="shared" si="18"/>
        <v>0.33333333333333331</v>
      </c>
      <c r="N190" s="41">
        <f t="shared" si="19"/>
        <v>73630</v>
      </c>
      <c r="O190" s="41">
        <f t="shared" si="20"/>
        <v>24543.333333333332</v>
      </c>
      <c r="P190" s="42">
        <f t="shared" si="21"/>
        <v>1.111111111111111E-2</v>
      </c>
      <c r="Q190" s="42">
        <v>1</v>
      </c>
      <c r="R190" s="41">
        <f t="shared" si="22"/>
        <v>73630</v>
      </c>
      <c r="S190" s="42">
        <f t="shared" si="23"/>
        <v>90</v>
      </c>
      <c r="T190" s="42">
        <f>IFERROR(VLOOKUP(A190,'[4]Re-order'!$A:$Q,17,0),"")</f>
        <v>0</v>
      </c>
      <c r="U190" s="42">
        <f>IFERROR(VLOOKUP(A190,'[4]MC Masterlist 2026-09-17'!$B:$M, 10, 0),0)</f>
        <v>15</v>
      </c>
      <c r="V190" s="42">
        <f>IFERROR(VLOOKUP(A190,'[4]MC Masterlist 2026-09-17'!$B:$M, 11, 0),0)</f>
        <v>15</v>
      </c>
      <c r="W190" s="42">
        <f t="shared" si="24"/>
        <v>30</v>
      </c>
      <c r="X190" s="42">
        <f t="shared" si="25"/>
        <v>6.833333333333333</v>
      </c>
      <c r="Y190" s="42">
        <f>IFERROR(IF(OR(C190="AREA I",C190="AREA V"),7,VLOOKUP(A190,'[4]MC Masterlist 2026-09-17'!$B:$M, 12, 0)),0)</f>
        <v>7</v>
      </c>
      <c r="Z190" s="42">
        <f t="shared" si="26"/>
        <v>0.16666666666666666</v>
      </c>
      <c r="AA190" s="42">
        <f t="shared" si="27"/>
        <v>0.33333333333333331</v>
      </c>
      <c r="AB190" s="42">
        <f t="shared" si="28"/>
        <v>7.5925925925925911E-2</v>
      </c>
      <c r="AC190" s="42">
        <f t="shared" si="29"/>
        <v>7.7777777777777765E-2</v>
      </c>
      <c r="AD190" s="40" t="str">
        <f t="shared" si="30"/>
        <v>Optimal</v>
      </c>
      <c r="AE190" s="40">
        <f>IFERROR(VLOOKUP(A190,'[4]Re-order'!$A:$AA,27,0),"")</f>
        <v>0</v>
      </c>
      <c r="AF190" s="42">
        <f t="shared" si="31"/>
        <v>-0.92222222222222228</v>
      </c>
      <c r="AG190" s="42" t="e">
        <f>SUMIFS('[4]Raw Inventory'!D:D,'[4]Raw Inventory'!C:C,"GREATWALL",'[4]Raw Inventory'!B:B,A190)</f>
        <v>#VALUE!</v>
      </c>
      <c r="AH190" s="42" t="e">
        <f>SUMIFS('[4]Raw Inventory'!D:D,'[4]Raw Inventory'!C:C,"DUARTE",'[4]Raw Inventory'!B:B,A190)</f>
        <v>#VALUE!</v>
      </c>
      <c r="AI190" s="42"/>
      <c r="AJ190" s="42">
        <f t="shared" si="32"/>
        <v>90.000000000000014</v>
      </c>
      <c r="AK190" s="40" t="str">
        <f>IFERROR(IF((Q190+IF(AI190="",0,AI3))&lt;=0,"Stockout",IF(AJ190="","",IF(F190="Class A",IF(AJ190&lt;=7,"Critical",IF(AJ190&lt;=15,"Low",IF(AJ190&lt;=30,"Reorder",IF(AJ190&lt;=45,"Optimal","Overstock")))),IF(F190="Class B",IF(AJ190&lt;=10,"Critical",IF(AJ190&lt;=20,"Low",IF(AJ190&lt;=45,"Reorder",IF(AJ190&lt;=60,"Optimal","Overstock")))),IF(F190="Class C",IF(AJ190&lt;=15,"Critical",IF(AJ190&lt;=30,"Low",IF(AJ190&lt;=60,"Reorder",IF(AJ190&lt;=90,"Optimal","Overstock")))),""))))),"")</f>
        <v>Optimal</v>
      </c>
      <c r="AL190" s="42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</row>
    <row r="191" spans="1:48">
      <c r="A191" s="39" t="s">
        <v>76</v>
      </c>
      <c r="B191" s="39" t="s">
        <v>5</v>
      </c>
      <c r="C191" s="39" t="s">
        <v>118</v>
      </c>
      <c r="D191" s="40" t="s">
        <v>266</v>
      </c>
      <c r="E191" s="40">
        <v>16</v>
      </c>
      <c r="F191" s="40" t="s">
        <v>3</v>
      </c>
      <c r="G191" s="39" t="str">
        <f>IFERROR(VLOOKUP(A191,'[4]MC Masterlist 2026-09-17'!$B:$M, 3, 0),"")</f>
        <v>SUZUKI</v>
      </c>
      <c r="H191" s="41">
        <f>IFERROR(VLOOKUP(A191,'[4]MC Masterlist 2026-09-17'!$B:$M, 6, 0),"")</f>
        <v>62692</v>
      </c>
      <c r="I191" s="42">
        <v>0</v>
      </c>
      <c r="J191" s="42">
        <v>1</v>
      </c>
      <c r="K191" s="42">
        <v>1</v>
      </c>
      <c r="L191" s="42">
        <f t="shared" si="17"/>
        <v>2</v>
      </c>
      <c r="M191" s="42">
        <f t="shared" si="18"/>
        <v>0.66666666666666663</v>
      </c>
      <c r="N191" s="41">
        <f t="shared" si="19"/>
        <v>125384</v>
      </c>
      <c r="O191" s="41">
        <f t="shared" si="20"/>
        <v>41794.666666666664</v>
      </c>
      <c r="P191" s="42">
        <f t="shared" si="21"/>
        <v>2.222222222222222E-2</v>
      </c>
      <c r="Q191" s="42">
        <v>1</v>
      </c>
      <c r="R191" s="41">
        <f t="shared" si="22"/>
        <v>62692</v>
      </c>
      <c r="S191" s="42">
        <f t="shared" si="23"/>
        <v>45</v>
      </c>
      <c r="T191" s="42">
        <f>IFERROR(VLOOKUP(A191,'[4]Re-order'!$A:$Q,17,0),"")</f>
        <v>0</v>
      </c>
      <c r="U191" s="42">
        <f>IFERROR(VLOOKUP(A191,'[4]MC Masterlist 2026-09-17'!$B:$M, 10, 0),0)</f>
        <v>15</v>
      </c>
      <c r="V191" s="42">
        <f>IFERROR(VLOOKUP(A191,'[4]MC Masterlist 2026-09-17'!$B:$M, 11, 0),0)</f>
        <v>15</v>
      </c>
      <c r="W191" s="42">
        <f t="shared" si="24"/>
        <v>30</v>
      </c>
      <c r="X191" s="42">
        <f t="shared" si="25"/>
        <v>29.666666666666668</v>
      </c>
      <c r="Y191" s="42">
        <f>IFERROR(IF(OR(C191="AREA I",C191="AREA V"),7,VLOOKUP(A191,'[4]MC Masterlist 2026-09-17'!$B:$M, 12, 0)),0)</f>
        <v>30</v>
      </c>
      <c r="Z191" s="42">
        <f t="shared" si="26"/>
        <v>0.33333333333333331</v>
      </c>
      <c r="AA191" s="42">
        <f t="shared" si="27"/>
        <v>0.66666666666666663</v>
      </c>
      <c r="AB191" s="42">
        <f t="shared" si="28"/>
        <v>0.65925925925925921</v>
      </c>
      <c r="AC191" s="42">
        <f t="shared" si="29"/>
        <v>0.66666666666666663</v>
      </c>
      <c r="AD191" s="40" t="str">
        <f t="shared" si="30"/>
        <v>Reorder</v>
      </c>
      <c r="AE191" s="40">
        <f>IFERROR(VLOOKUP(A191,'[4]Re-order'!$A:$AA,27,0),"")</f>
        <v>0</v>
      </c>
      <c r="AF191" s="42">
        <f t="shared" si="31"/>
        <v>-0.33333333333333337</v>
      </c>
      <c r="AG191" s="42" t="e">
        <f>SUMIFS('[4]Raw Inventory'!D:D,'[4]Raw Inventory'!C:C,"GREATWALL",'[4]Raw Inventory'!B:B,A191)</f>
        <v>#VALUE!</v>
      </c>
      <c r="AH191" s="42" t="e">
        <f>SUMIFS('[4]Raw Inventory'!D:D,'[4]Raw Inventory'!C:C,"DUARTE",'[4]Raw Inventory'!B:B,A191)</f>
        <v>#VALUE!</v>
      </c>
      <c r="AI191" s="42"/>
      <c r="AJ191" s="42">
        <f t="shared" si="32"/>
        <v>45.000000000000007</v>
      </c>
      <c r="AK191" s="40" t="str">
        <f>IFERROR(IF((Q191+IF(AI191="",0,AI3))&lt;=0,"Stockout",IF(AJ191="","",IF(F191="Class A",IF(AJ191&lt;=7,"Critical",IF(AJ191&lt;=15,"Low",IF(AJ191&lt;=30,"Reorder",IF(AJ191&lt;=45,"Optimal","Overstock")))),IF(F191="Class B",IF(AJ191&lt;=10,"Critical",IF(AJ191&lt;=20,"Low",IF(AJ191&lt;=45,"Reorder",IF(AJ191&lt;=60,"Optimal","Overstock")))),IF(F191="Class C",IF(AJ191&lt;=15,"Critical",IF(AJ191&lt;=30,"Low",IF(AJ191&lt;=60,"Reorder",IF(AJ191&lt;=90,"Optimal","Overstock")))),""))))),"")</f>
        <v>Reorder</v>
      </c>
      <c r="AL191" s="42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</row>
    <row r="192" spans="1:48">
      <c r="A192" s="39" t="s">
        <v>66</v>
      </c>
      <c r="B192" s="39" t="s">
        <v>146</v>
      </c>
      <c r="C192" s="39" t="s">
        <v>137</v>
      </c>
      <c r="D192" s="40" t="s">
        <v>239</v>
      </c>
      <c r="E192" s="40">
        <v>12</v>
      </c>
      <c r="F192" s="40" t="s">
        <v>2</v>
      </c>
      <c r="G192" s="39" t="str">
        <f>IFERROR(VLOOKUP(A192,'[4]MC Masterlist 2026-09-17'!$B:$M, 3, 0),"")</f>
        <v>KAWASAKI</v>
      </c>
      <c r="H192" s="41">
        <f>IFERROR(VLOOKUP(A192,'[4]MC Masterlist 2026-09-17'!$B:$M, 6, 0),"")</f>
        <v>95530</v>
      </c>
      <c r="I192" s="42">
        <v>3</v>
      </c>
      <c r="J192" s="42">
        <v>0</v>
      </c>
      <c r="K192" s="42">
        <v>0</v>
      </c>
      <c r="L192" s="42">
        <f t="shared" si="17"/>
        <v>3</v>
      </c>
      <c r="M192" s="42">
        <f t="shared" si="18"/>
        <v>1</v>
      </c>
      <c r="N192" s="41">
        <f t="shared" si="19"/>
        <v>286590</v>
      </c>
      <c r="O192" s="41">
        <f t="shared" si="20"/>
        <v>95530</v>
      </c>
      <c r="P192" s="42">
        <f t="shared" si="21"/>
        <v>3.3333333333333333E-2</v>
      </c>
      <c r="Q192" s="42"/>
      <c r="R192" s="41">
        <f t="shared" si="22"/>
        <v>0</v>
      </c>
      <c r="S192" s="42">
        <f t="shared" si="23"/>
        <v>0</v>
      </c>
      <c r="T192" s="42">
        <f>IFERROR(VLOOKUP(A192,'[4]Re-order'!$A:$Q,17,0),"")</f>
        <v>0</v>
      </c>
      <c r="U192" s="42">
        <f>IFERROR(VLOOKUP(A192,'[4]MC Masterlist 2026-09-17'!$B:$M, 10, 0),0)</f>
        <v>15</v>
      </c>
      <c r="V192" s="42">
        <f>IFERROR(VLOOKUP(A192,'[4]MC Masterlist 2026-09-17'!$B:$M, 11, 0),0)</f>
        <v>15</v>
      </c>
      <c r="W192" s="42">
        <f t="shared" si="24"/>
        <v>30</v>
      </c>
      <c r="X192" s="42">
        <f t="shared" si="25"/>
        <v>6.5</v>
      </c>
      <c r="Y192" s="42">
        <f>IFERROR(IF(OR(C192="AREA I",C192="AREA V"),7,VLOOKUP(A192,'[4]MC Masterlist 2026-09-17'!$B:$M, 12, 0)),0)</f>
        <v>7</v>
      </c>
      <c r="Z192" s="42">
        <f t="shared" si="26"/>
        <v>0.5</v>
      </c>
      <c r="AA192" s="42">
        <f t="shared" si="27"/>
        <v>1</v>
      </c>
      <c r="AB192" s="42">
        <f t="shared" si="28"/>
        <v>0.21666666666666667</v>
      </c>
      <c r="AC192" s="42">
        <f t="shared" si="29"/>
        <v>0.23333333333333334</v>
      </c>
      <c r="AD192" s="40" t="str">
        <f t="shared" si="30"/>
        <v>Stockout</v>
      </c>
      <c r="AE192" s="40">
        <f>IFERROR(VLOOKUP(A192,'[4]Re-order'!$A:$AA,27,0),"")</f>
        <v>0</v>
      </c>
      <c r="AF192" s="42">
        <f t="shared" si="31"/>
        <v>0.23333333333333334</v>
      </c>
      <c r="AG192" s="42" t="e">
        <f>SUMIFS('[4]Raw Inventory'!D:D,'[4]Raw Inventory'!C:C,"GREATWALL",'[4]Raw Inventory'!B:B,A192)</f>
        <v>#VALUE!</v>
      </c>
      <c r="AH192" s="42" t="e">
        <f>SUMIFS('[4]Raw Inventory'!D:D,'[4]Raw Inventory'!C:C,"DUARTE",'[4]Raw Inventory'!B:B,A192)</f>
        <v>#VALUE!</v>
      </c>
      <c r="AI192" s="42"/>
      <c r="AJ192" s="42">
        <f t="shared" si="32"/>
        <v>0</v>
      </c>
      <c r="AK192" s="40" t="str">
        <f>IFERROR(IF((Q192+IF(AI192="",0,AI3))&lt;=0,"Stockout",IF(AJ192="","",IF(F192="Class A",IF(AJ192&lt;=7,"Critical",IF(AJ192&lt;=15,"Low",IF(AJ192&lt;=30,"Reorder",IF(AJ192&lt;=45,"Optimal","Overstock")))),IF(F192="Class B",IF(AJ192&lt;=10,"Critical",IF(AJ192&lt;=20,"Low",IF(AJ192&lt;=45,"Reorder",IF(AJ192&lt;=60,"Optimal","Overstock")))),IF(F192="Class C",IF(AJ192&lt;=15,"Critical",IF(AJ192&lt;=30,"Low",IF(AJ192&lt;=60,"Reorder",IF(AJ192&lt;=90,"Optimal","Overstock")))),""))))),"")</f>
        <v>Stockout</v>
      </c>
      <c r="AL192" s="42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</row>
    <row r="193" spans="1:48">
      <c r="A193" s="39" t="s">
        <v>53</v>
      </c>
      <c r="B193" s="39" t="s">
        <v>19</v>
      </c>
      <c r="C193" s="39" t="s">
        <v>1</v>
      </c>
      <c r="D193" s="40" t="s">
        <v>255</v>
      </c>
      <c r="E193" s="40">
        <v>19</v>
      </c>
      <c r="F193" s="40" t="s">
        <v>3</v>
      </c>
      <c r="G193" s="39" t="str">
        <f>IFERROR(VLOOKUP(A193,'[4]MC Masterlist 2026-09-17'!$B:$M, 3, 0),"")</f>
        <v>HONDA</v>
      </c>
      <c r="H193" s="41">
        <f>IFERROR(VLOOKUP(A193,'[4]MC Masterlist 2026-09-17'!$B:$M, 6, 0),"")</f>
        <v>118838</v>
      </c>
      <c r="I193" s="42">
        <v>1</v>
      </c>
      <c r="J193" s="42">
        <v>0</v>
      </c>
      <c r="K193" s="42">
        <v>0</v>
      </c>
      <c r="L193" s="42">
        <f t="shared" si="17"/>
        <v>1</v>
      </c>
      <c r="M193" s="42">
        <f t="shared" si="18"/>
        <v>0.33333333333333331</v>
      </c>
      <c r="N193" s="41">
        <f t="shared" si="19"/>
        <v>118838</v>
      </c>
      <c r="O193" s="41">
        <f t="shared" si="20"/>
        <v>39612.666666666664</v>
      </c>
      <c r="P193" s="42">
        <f t="shared" si="21"/>
        <v>1.111111111111111E-2</v>
      </c>
      <c r="Q193" s="42">
        <v>1</v>
      </c>
      <c r="R193" s="41">
        <f t="shared" si="22"/>
        <v>118838</v>
      </c>
      <c r="S193" s="42">
        <f t="shared" si="23"/>
        <v>90</v>
      </c>
      <c r="T193" s="42">
        <f>IFERROR(VLOOKUP(A193,'[4]Re-order'!$A:$Q,17,0),"")</f>
        <v>0</v>
      </c>
      <c r="U193" s="42">
        <f>IFERROR(VLOOKUP(A193,'[4]MC Masterlist 2026-09-17'!$B:$M, 10, 0),0)</f>
        <v>15</v>
      </c>
      <c r="V193" s="42">
        <f>IFERROR(VLOOKUP(A193,'[4]MC Masterlist 2026-09-17'!$B:$M, 11, 0),0)</f>
        <v>15</v>
      </c>
      <c r="W193" s="42">
        <f t="shared" si="24"/>
        <v>30</v>
      </c>
      <c r="X193" s="42">
        <f t="shared" si="25"/>
        <v>6.833333333333333</v>
      </c>
      <c r="Y193" s="42">
        <f>IFERROR(IF(OR(C193="AREA I",C193="AREA V"),7,VLOOKUP(A193,'[4]MC Masterlist 2026-09-17'!$B:$M, 12, 0)),0)</f>
        <v>7</v>
      </c>
      <c r="Z193" s="42">
        <f t="shared" si="26"/>
        <v>0.16666666666666666</v>
      </c>
      <c r="AA193" s="42">
        <f t="shared" si="27"/>
        <v>0.33333333333333331</v>
      </c>
      <c r="AB193" s="42">
        <f t="shared" si="28"/>
        <v>7.5925925925925911E-2</v>
      </c>
      <c r="AC193" s="42">
        <f t="shared" si="29"/>
        <v>7.7777777777777765E-2</v>
      </c>
      <c r="AD193" s="40" t="str">
        <f t="shared" si="30"/>
        <v>Optimal</v>
      </c>
      <c r="AE193" s="40">
        <f>IFERROR(VLOOKUP(A193,'[4]Re-order'!$A:$AA,27,0),"")</f>
        <v>0</v>
      </c>
      <c r="AF193" s="42">
        <f t="shared" si="31"/>
        <v>-0.92222222222222228</v>
      </c>
      <c r="AG193" s="42" t="e">
        <f>SUMIFS('[4]Raw Inventory'!D:D,'[4]Raw Inventory'!C:C,"GREATWALL",'[4]Raw Inventory'!B:B,A193)</f>
        <v>#VALUE!</v>
      </c>
      <c r="AH193" s="42" t="e">
        <f>SUMIFS('[4]Raw Inventory'!D:D,'[4]Raw Inventory'!C:C,"DUARTE",'[4]Raw Inventory'!B:B,A193)</f>
        <v>#VALUE!</v>
      </c>
      <c r="AI193" s="42"/>
      <c r="AJ193" s="42">
        <f t="shared" si="32"/>
        <v>90.000000000000014</v>
      </c>
      <c r="AK193" s="40" t="str">
        <f>IFERROR(IF((Q193+IF(AI193="",0,AI3))&lt;=0,"Stockout",IF(AJ193="","",IF(F193="Class A",IF(AJ193&lt;=7,"Critical",IF(AJ193&lt;=15,"Low",IF(AJ193&lt;=30,"Reorder",IF(AJ193&lt;=45,"Optimal","Overstock")))),IF(F193="Class B",IF(AJ193&lt;=10,"Critical",IF(AJ193&lt;=20,"Low",IF(AJ193&lt;=45,"Reorder",IF(AJ193&lt;=60,"Optimal","Overstock")))),IF(F193="Class C",IF(AJ193&lt;=15,"Critical",IF(AJ193&lt;=30,"Low",IF(AJ193&lt;=60,"Reorder",IF(AJ193&lt;=90,"Optimal","Overstock")))),""))))),"")</f>
        <v>Optimal</v>
      </c>
      <c r="AL193" s="42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</row>
    <row r="194" spans="1:48">
      <c r="A194" s="39" t="s">
        <v>42</v>
      </c>
      <c r="B194" s="39" t="s">
        <v>29</v>
      </c>
      <c r="C194" s="39" t="s">
        <v>1</v>
      </c>
      <c r="D194" s="40" t="s">
        <v>239</v>
      </c>
      <c r="E194" s="40">
        <v>13</v>
      </c>
      <c r="F194" s="40" t="s">
        <v>2</v>
      </c>
      <c r="G194" s="39" t="str">
        <f>IFERROR(VLOOKUP(A194,'[4]MC Masterlist 2026-09-17'!$B:$M, 3, 0),"")</f>
        <v>YAMAHA</v>
      </c>
      <c r="H194" s="41">
        <f>IFERROR(VLOOKUP(A194,'[4]MC Masterlist 2026-09-17'!$B:$M, 6, 0),"")</f>
        <v>152892</v>
      </c>
      <c r="I194" s="42">
        <v>1</v>
      </c>
      <c r="J194" s="42">
        <v>1</v>
      </c>
      <c r="K194" s="42">
        <v>1</v>
      </c>
      <c r="L194" s="42">
        <f t="shared" si="17"/>
        <v>3</v>
      </c>
      <c r="M194" s="42">
        <f t="shared" si="18"/>
        <v>1</v>
      </c>
      <c r="N194" s="41">
        <f t="shared" si="19"/>
        <v>458676</v>
      </c>
      <c r="O194" s="41">
        <f t="shared" si="20"/>
        <v>152892</v>
      </c>
      <c r="P194" s="42">
        <f t="shared" si="21"/>
        <v>3.3333333333333333E-2</v>
      </c>
      <c r="Q194" s="42"/>
      <c r="R194" s="41">
        <f t="shared" si="22"/>
        <v>0</v>
      </c>
      <c r="S194" s="42">
        <f t="shared" si="23"/>
        <v>0</v>
      </c>
      <c r="T194" s="42">
        <f>IFERROR(VLOOKUP(A194,'[4]Re-order'!$A:$Q,17,0),"")</f>
        <v>0</v>
      </c>
      <c r="U194" s="42">
        <f>IFERROR(VLOOKUP(A194,'[4]MC Masterlist 2026-09-17'!$B:$M, 10, 0),0)</f>
        <v>15</v>
      </c>
      <c r="V194" s="42">
        <f>IFERROR(VLOOKUP(A194,'[4]MC Masterlist 2026-09-17'!$B:$M, 11, 0),0)</f>
        <v>15</v>
      </c>
      <c r="W194" s="42">
        <f t="shared" si="24"/>
        <v>30</v>
      </c>
      <c r="X194" s="42">
        <f t="shared" si="25"/>
        <v>6.5</v>
      </c>
      <c r="Y194" s="42">
        <f>IFERROR(IF(OR(C194="AREA I",C194="AREA V"),7,VLOOKUP(A194,'[4]MC Masterlist 2026-09-17'!$B:$M, 12, 0)),0)</f>
        <v>7</v>
      </c>
      <c r="Z194" s="42">
        <f t="shared" si="26"/>
        <v>0.5</v>
      </c>
      <c r="AA194" s="42">
        <f t="shared" si="27"/>
        <v>1</v>
      </c>
      <c r="AB194" s="42">
        <f t="shared" si="28"/>
        <v>0.21666666666666667</v>
      </c>
      <c r="AC194" s="42">
        <f t="shared" si="29"/>
        <v>0.23333333333333334</v>
      </c>
      <c r="AD194" s="40" t="str">
        <f t="shared" si="30"/>
        <v>Stockout</v>
      </c>
      <c r="AE194" s="40">
        <f>IFERROR(VLOOKUP(A194,'[4]Re-order'!$A:$AA,27,0),"")</f>
        <v>0</v>
      </c>
      <c r="AF194" s="42">
        <f t="shared" si="31"/>
        <v>0.23333333333333334</v>
      </c>
      <c r="AG194" s="42" t="e">
        <f>SUMIFS('[4]Raw Inventory'!D:D,'[4]Raw Inventory'!C:C,"GREATWALL",'[4]Raw Inventory'!B:B,A194)</f>
        <v>#VALUE!</v>
      </c>
      <c r="AH194" s="42" t="e">
        <f>SUMIFS('[4]Raw Inventory'!D:D,'[4]Raw Inventory'!C:C,"DUARTE",'[4]Raw Inventory'!B:B,A194)</f>
        <v>#VALUE!</v>
      </c>
      <c r="AI194" s="42"/>
      <c r="AJ194" s="42">
        <f t="shared" si="32"/>
        <v>0</v>
      </c>
      <c r="AK194" s="40" t="str">
        <f>IFERROR(IF((Q194+IF(AI194="",0,AI3))&lt;=0,"Stockout",IF(AJ194="","",IF(F194="Class A",IF(AJ194&lt;=7,"Critical",IF(AJ194&lt;=15,"Low",IF(AJ194&lt;=30,"Reorder",IF(AJ194&lt;=45,"Optimal","Overstock")))),IF(F194="Class B",IF(AJ194&lt;=10,"Critical",IF(AJ194&lt;=20,"Low",IF(AJ194&lt;=45,"Reorder",IF(AJ194&lt;=60,"Optimal","Overstock")))),IF(F194="Class C",IF(AJ194&lt;=15,"Critical",IF(AJ194&lt;=30,"Low",IF(AJ194&lt;=60,"Reorder",IF(AJ194&lt;=90,"Optimal","Overstock")))),""))))),"")</f>
        <v>Stockout</v>
      </c>
      <c r="AL194" s="42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</row>
    <row r="195" spans="1:48">
      <c r="A195" s="39" t="s">
        <v>65</v>
      </c>
      <c r="B195" s="39" t="s">
        <v>156</v>
      </c>
      <c r="C195" s="39" t="s">
        <v>152</v>
      </c>
      <c r="D195" s="40" t="s">
        <v>242</v>
      </c>
      <c r="E195" s="40">
        <v>12</v>
      </c>
      <c r="F195" s="40" t="s">
        <v>2</v>
      </c>
      <c r="G195" s="39" t="str">
        <f>IFERROR(VLOOKUP(A195,'[4]MC Masterlist 2026-09-17'!$B:$M, 3, 0),"")</f>
        <v>SUZUKI</v>
      </c>
      <c r="H195" s="41">
        <f>IFERROR(VLOOKUP(A195,'[4]MC Masterlist 2026-09-17'!$B:$M, 6, 0),"")</f>
        <v>77572</v>
      </c>
      <c r="I195" s="42">
        <v>0</v>
      </c>
      <c r="J195" s="42">
        <v>0</v>
      </c>
      <c r="K195" s="42">
        <v>2</v>
      </c>
      <c r="L195" s="42">
        <f t="shared" ref="L195:L258" si="33">I195+J195+K195</f>
        <v>2</v>
      </c>
      <c r="M195" s="42">
        <f t="shared" ref="M195:M258" si="34">AVERAGE(I195,J195,K195)</f>
        <v>0.66666666666666663</v>
      </c>
      <c r="N195" s="41">
        <f t="shared" ref="N195:N258" si="35">L195*H195</f>
        <v>155144</v>
      </c>
      <c r="O195" s="41">
        <f t="shared" ref="O195:O258" si="36">M195*H195</f>
        <v>51714.666666666664</v>
      </c>
      <c r="P195" s="42">
        <f t="shared" ref="P195:P258" si="37">M195/30</f>
        <v>2.222222222222222E-2</v>
      </c>
      <c r="Q195" s="42"/>
      <c r="R195" s="41">
        <f t="shared" ref="R195:R258" si="38">IFERROR(Q195*H195, 0)</f>
        <v>0</v>
      </c>
      <c r="S195" s="42">
        <f t="shared" ref="S195:S258" si="39">IFERROR(R195/(O195)*30, 0)</f>
        <v>0</v>
      </c>
      <c r="T195" s="42">
        <f>IFERROR(VLOOKUP(A195,'[4]Re-order'!$A:$Q,17,0),"")</f>
        <v>0</v>
      </c>
      <c r="U195" s="42">
        <f>IFERROR(VLOOKUP(A195,'[4]MC Masterlist 2026-09-17'!$B:$M, 10, 0),0)</f>
        <v>15</v>
      </c>
      <c r="V195" s="42">
        <f>IFERROR(VLOOKUP(A195,'[4]MC Masterlist 2026-09-17'!$B:$M, 11, 0),0)</f>
        <v>15</v>
      </c>
      <c r="W195" s="42">
        <f t="shared" ref="W195:W258" si="40">U195+V195</f>
        <v>30</v>
      </c>
      <c r="X195" s="42">
        <f t="shared" ref="X195:X258" si="41">Y195-Z195</f>
        <v>29.666666666666668</v>
      </c>
      <c r="Y195" s="42">
        <f>IFERROR(IF(OR(C195="AREA I",C195="AREA V"),7,VLOOKUP(A195,'[4]MC Masterlist 2026-09-17'!$B:$M, 12, 0)),0)</f>
        <v>30</v>
      </c>
      <c r="Z195" s="42">
        <f t="shared" ref="Z195:Z258" si="42">V195*P195</f>
        <v>0.33333333333333331</v>
      </c>
      <c r="AA195" s="42">
        <f t="shared" ref="AA195:AA258" si="43">W195*P195</f>
        <v>0.66666666666666663</v>
      </c>
      <c r="AB195" s="42">
        <f t="shared" ref="AB195:AB258" si="44">X195*P195</f>
        <v>0.65925925925925921</v>
      </c>
      <c r="AC195" s="42">
        <f t="shared" ref="AC195:AC258" si="45">Y195*P195</f>
        <v>0.66666666666666663</v>
      </c>
      <c r="AD195" s="40" t="str">
        <f t="shared" ref="AD195:AD258" si="46">IFERROR(IF(Q195&lt;=0,"Stockout",IF(S195="","",IF(F195="Class A",IF(S195&lt;=7,"Critical",IF(S195&lt;=15,"Low",IF(S195&lt;=30,"Reorder",IF(S195&lt;=45,"Optimal","Overstock")))),IF(F195="Class B",IF(S195&lt;=10,"Critical",IF(S195&lt;=20,"Low",IF(S195&lt;=45,"Reorder",IF(S195&lt;=60,"Optimal","Overstock")))),IF(F195="Class C",IF(S195&lt;=15,"Critical",IF(S195&lt;=30,"Low",IF(S195&lt;=60,"Reorder",IF(S195&lt;=90,"Optimal","Overstock")))),""))))),"")</f>
        <v>Stockout</v>
      </c>
      <c r="AE195" s="40">
        <f>IFERROR(VLOOKUP(A195,'[4]Re-order'!$A:$AA,27,0),"")</f>
        <v>0</v>
      </c>
      <c r="AF195" s="42">
        <f t="shared" ref="AF195:AF258" si="47">AC195-Q195</f>
        <v>0.66666666666666663</v>
      </c>
      <c r="AG195" s="42" t="e">
        <f>SUMIFS('[4]Raw Inventory'!D:D,'[4]Raw Inventory'!C:C,"GREATWALL",'[4]Raw Inventory'!B:B,A195)</f>
        <v>#VALUE!</v>
      </c>
      <c r="AH195" s="42" t="e">
        <f>SUMIFS('[4]Raw Inventory'!D:D,'[4]Raw Inventory'!C:C,"DUARTE",'[4]Raw Inventory'!B:B,A195)</f>
        <v>#VALUE!</v>
      </c>
      <c r="AI195" s="42"/>
      <c r="AJ195" s="42">
        <f t="shared" ref="AJ195:AJ258" si="48">IFERROR((Q195 + IF(AI195="",0,AI195))/P195, 0)</f>
        <v>0</v>
      </c>
      <c r="AK195" s="40" t="str">
        <f>IFERROR(IF((Q195+IF(AI195="",0,AI3))&lt;=0,"Stockout",IF(AJ195="","",IF(F195="Class A",IF(AJ195&lt;=7,"Critical",IF(AJ195&lt;=15,"Low",IF(AJ195&lt;=30,"Reorder",IF(AJ195&lt;=45,"Optimal","Overstock")))),IF(F195="Class B",IF(AJ195&lt;=10,"Critical",IF(AJ195&lt;=20,"Low",IF(AJ195&lt;=45,"Reorder",IF(AJ195&lt;=60,"Optimal","Overstock")))),IF(F195="Class C",IF(AJ195&lt;=15,"Critical",IF(AJ195&lt;=30,"Low",IF(AJ195&lt;=60,"Reorder",IF(AJ195&lt;=90,"Optimal","Overstock")))),""))))),"")</f>
        <v>Stockout</v>
      </c>
      <c r="AL195" s="42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</row>
    <row r="196" spans="1:48">
      <c r="A196" s="39" t="s">
        <v>80</v>
      </c>
      <c r="B196" s="39" t="s">
        <v>110</v>
      </c>
      <c r="C196" s="39" t="s">
        <v>109</v>
      </c>
      <c r="D196" s="40" t="s">
        <v>240</v>
      </c>
      <c r="E196" s="40">
        <v>24</v>
      </c>
      <c r="F196" s="40" t="s">
        <v>3</v>
      </c>
      <c r="G196" s="39" t="str">
        <f>IFERROR(VLOOKUP(A196,'[4]MC Masterlist 2026-09-17'!$B:$M, 3, 0),"")</f>
        <v>YAMAHA</v>
      </c>
      <c r="H196" s="41">
        <f>IFERROR(VLOOKUP(A196,'[4]MC Masterlist 2026-09-17'!$B:$M, 6, 0),"")</f>
        <v>73842</v>
      </c>
      <c r="I196" s="42">
        <v>1</v>
      </c>
      <c r="J196" s="42">
        <v>0</v>
      </c>
      <c r="K196" s="42">
        <v>0</v>
      </c>
      <c r="L196" s="42">
        <f t="shared" si="33"/>
        <v>1</v>
      </c>
      <c r="M196" s="42">
        <f t="shared" si="34"/>
        <v>0.33333333333333331</v>
      </c>
      <c r="N196" s="41">
        <f t="shared" si="35"/>
        <v>73842</v>
      </c>
      <c r="O196" s="41">
        <f t="shared" si="36"/>
        <v>24614</v>
      </c>
      <c r="P196" s="42">
        <f t="shared" si="37"/>
        <v>1.111111111111111E-2</v>
      </c>
      <c r="Q196" s="42"/>
      <c r="R196" s="41">
        <f t="shared" si="38"/>
        <v>0</v>
      </c>
      <c r="S196" s="42">
        <f t="shared" si="39"/>
        <v>0</v>
      </c>
      <c r="T196" s="42">
        <f>IFERROR(VLOOKUP(A196,'[4]Re-order'!$A:$Q,17,0),"")</f>
        <v>0</v>
      </c>
      <c r="U196" s="42">
        <f>IFERROR(VLOOKUP(A196,'[4]MC Masterlist 2026-09-17'!$B:$M, 10, 0),0)</f>
        <v>15</v>
      </c>
      <c r="V196" s="42">
        <f>IFERROR(VLOOKUP(A196,'[4]MC Masterlist 2026-09-17'!$B:$M, 11, 0),0)</f>
        <v>15</v>
      </c>
      <c r="W196" s="42">
        <f t="shared" si="40"/>
        <v>30</v>
      </c>
      <c r="X196" s="42">
        <f t="shared" si="41"/>
        <v>29.833333333333332</v>
      </c>
      <c r="Y196" s="42">
        <f>IFERROR(IF(OR(C196="AREA I",C196="AREA V"),7,VLOOKUP(A196,'[4]MC Masterlist 2026-09-17'!$B:$M, 12, 0)),0)</f>
        <v>30</v>
      </c>
      <c r="Z196" s="42">
        <f t="shared" si="42"/>
        <v>0.16666666666666666</v>
      </c>
      <c r="AA196" s="42">
        <f t="shared" si="43"/>
        <v>0.33333333333333331</v>
      </c>
      <c r="AB196" s="42">
        <f t="shared" si="44"/>
        <v>0.33148148148148143</v>
      </c>
      <c r="AC196" s="42">
        <f t="shared" si="45"/>
        <v>0.33333333333333331</v>
      </c>
      <c r="AD196" s="40" t="str">
        <f t="shared" si="46"/>
        <v>Stockout</v>
      </c>
      <c r="AE196" s="40">
        <f>IFERROR(VLOOKUP(A196,'[4]Re-order'!$A:$AA,27,0),"")</f>
        <v>0</v>
      </c>
      <c r="AF196" s="42">
        <f t="shared" si="47"/>
        <v>0.33333333333333331</v>
      </c>
      <c r="AG196" s="42" t="e">
        <f>SUMIFS('[4]Raw Inventory'!D:D,'[4]Raw Inventory'!C:C,"GREATWALL",'[4]Raw Inventory'!B:B,A196)</f>
        <v>#VALUE!</v>
      </c>
      <c r="AH196" s="42" t="e">
        <f>SUMIFS('[4]Raw Inventory'!D:D,'[4]Raw Inventory'!C:C,"DUARTE",'[4]Raw Inventory'!B:B,A196)</f>
        <v>#VALUE!</v>
      </c>
      <c r="AI196" s="42"/>
      <c r="AJ196" s="42">
        <f t="shared" si="48"/>
        <v>0</v>
      </c>
      <c r="AK196" s="40" t="str">
        <f>IFERROR(IF((Q196+IF(AI196="",0,AI3))&lt;=0,"Stockout",IF(AJ196="","",IF(F196="Class A",IF(AJ196&lt;=7,"Critical",IF(AJ196&lt;=15,"Low",IF(AJ196&lt;=30,"Reorder",IF(AJ196&lt;=45,"Optimal","Overstock")))),IF(F196="Class B",IF(AJ196&lt;=10,"Critical",IF(AJ196&lt;=20,"Low",IF(AJ196&lt;=45,"Reorder",IF(AJ196&lt;=60,"Optimal","Overstock")))),IF(F196="Class C",IF(AJ196&lt;=15,"Critical",IF(AJ196&lt;=30,"Low",IF(AJ196&lt;=60,"Reorder",IF(AJ196&lt;=90,"Optimal","Overstock")))),""))))),"")</f>
        <v>Stockout</v>
      </c>
      <c r="AL196" s="42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</row>
    <row r="197" spans="1:48">
      <c r="A197" s="39" t="s">
        <v>20</v>
      </c>
      <c r="B197" s="39" t="s">
        <v>142</v>
      </c>
      <c r="C197" s="39" t="s">
        <v>137</v>
      </c>
      <c r="D197" s="40" t="s">
        <v>224</v>
      </c>
      <c r="E197" s="40">
        <v>3</v>
      </c>
      <c r="F197" s="40" t="s">
        <v>0</v>
      </c>
      <c r="G197" s="39" t="str">
        <f>IFERROR(VLOOKUP(A197,'[4]MC Masterlist 2026-09-17'!$B:$M, 3, 0),"")</f>
        <v>HONDA</v>
      </c>
      <c r="H197" s="41">
        <f>IFERROR(VLOOKUP(A197,'[4]MC Masterlist 2026-09-17'!$B:$M, 6, 0),"")</f>
        <v>69950</v>
      </c>
      <c r="I197" s="42">
        <v>3</v>
      </c>
      <c r="J197" s="42">
        <v>3</v>
      </c>
      <c r="K197" s="42">
        <v>6</v>
      </c>
      <c r="L197" s="42">
        <f t="shared" si="33"/>
        <v>12</v>
      </c>
      <c r="M197" s="42">
        <f t="shared" si="34"/>
        <v>4</v>
      </c>
      <c r="N197" s="41">
        <f t="shared" si="35"/>
        <v>839400</v>
      </c>
      <c r="O197" s="41">
        <f t="shared" si="36"/>
        <v>279800</v>
      </c>
      <c r="P197" s="42">
        <f t="shared" si="37"/>
        <v>0.13333333333333333</v>
      </c>
      <c r="Q197" s="42">
        <v>5</v>
      </c>
      <c r="R197" s="41">
        <f t="shared" si="38"/>
        <v>349750</v>
      </c>
      <c r="S197" s="42">
        <f t="shared" si="39"/>
        <v>37.5</v>
      </c>
      <c r="T197" s="42">
        <f>IFERROR(VLOOKUP(A197,'[4]Re-order'!$A:$Q,17,0),"")</f>
        <v>0</v>
      </c>
      <c r="U197" s="42">
        <f>IFERROR(VLOOKUP(A197,'[4]MC Masterlist 2026-09-17'!$B:$M, 10, 0),0)</f>
        <v>15</v>
      </c>
      <c r="V197" s="42">
        <f>IFERROR(VLOOKUP(A197,'[4]MC Masterlist 2026-09-17'!$B:$M, 11, 0),0)</f>
        <v>15</v>
      </c>
      <c r="W197" s="42">
        <f t="shared" si="40"/>
        <v>30</v>
      </c>
      <c r="X197" s="42">
        <f t="shared" si="41"/>
        <v>5</v>
      </c>
      <c r="Y197" s="42">
        <f>IFERROR(IF(OR(C197="AREA I",C197="AREA V"),7,VLOOKUP(A197,'[4]MC Masterlist 2026-09-17'!$B:$M, 12, 0)),0)</f>
        <v>7</v>
      </c>
      <c r="Z197" s="42">
        <f t="shared" si="42"/>
        <v>2</v>
      </c>
      <c r="AA197" s="42">
        <f t="shared" si="43"/>
        <v>4</v>
      </c>
      <c r="AB197" s="42">
        <f t="shared" si="44"/>
        <v>0.66666666666666663</v>
      </c>
      <c r="AC197" s="42">
        <f t="shared" si="45"/>
        <v>0.93333333333333335</v>
      </c>
      <c r="AD197" s="40" t="str">
        <f t="shared" si="46"/>
        <v>Optimal</v>
      </c>
      <c r="AE197" s="40">
        <f>IFERROR(VLOOKUP(A197,'[4]Re-order'!$A:$AA,27,0),"")</f>
        <v>0</v>
      </c>
      <c r="AF197" s="42">
        <f t="shared" si="47"/>
        <v>-4.0666666666666664</v>
      </c>
      <c r="AG197" s="42" t="e">
        <f>SUMIFS('[4]Raw Inventory'!D:D,'[4]Raw Inventory'!C:C,"GREATWALL",'[4]Raw Inventory'!B:B,A197)</f>
        <v>#VALUE!</v>
      </c>
      <c r="AH197" s="42" t="e">
        <f>SUMIFS('[4]Raw Inventory'!D:D,'[4]Raw Inventory'!C:C,"DUARTE",'[4]Raw Inventory'!B:B,A197)</f>
        <v>#VALUE!</v>
      </c>
      <c r="AI197" s="42"/>
      <c r="AJ197" s="42">
        <f t="shared" si="48"/>
        <v>37.5</v>
      </c>
      <c r="AK197" s="40" t="str">
        <f>IFERROR(IF((Q197+IF(AI197="",0,AI3))&lt;=0,"Stockout",IF(AJ197="","",IF(F197="Class A",IF(AJ197&lt;=7,"Critical",IF(AJ197&lt;=15,"Low",IF(AJ197&lt;=30,"Reorder",IF(AJ197&lt;=45,"Optimal","Overstock")))),IF(F197="Class B",IF(AJ197&lt;=10,"Critical",IF(AJ197&lt;=20,"Low",IF(AJ197&lt;=45,"Reorder",IF(AJ197&lt;=60,"Optimal","Overstock")))),IF(F197="Class C",IF(AJ197&lt;=15,"Critical",IF(AJ197&lt;=30,"Low",IF(AJ197&lt;=60,"Reorder",IF(AJ197&lt;=90,"Optimal","Overstock")))),""))))),"")</f>
        <v>Optimal</v>
      </c>
      <c r="AL197" s="42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</row>
    <row r="198" spans="1:48">
      <c r="A198" s="39" t="s">
        <v>17</v>
      </c>
      <c r="B198" s="39" t="s">
        <v>142</v>
      </c>
      <c r="C198" s="39" t="s">
        <v>137</v>
      </c>
      <c r="D198" s="40" t="s">
        <v>229</v>
      </c>
      <c r="E198" s="40">
        <v>6</v>
      </c>
      <c r="F198" s="40" t="s">
        <v>0</v>
      </c>
      <c r="G198" s="39" t="str">
        <f>IFERROR(VLOOKUP(A198,'[4]MC Masterlist 2026-09-17'!$B:$M, 3, 0),"")</f>
        <v>HONDA</v>
      </c>
      <c r="H198" s="41">
        <f>IFERROR(VLOOKUP(A198,'[4]MC Masterlist 2026-09-17'!$B:$M, 6, 0),"")</f>
        <v>140790</v>
      </c>
      <c r="I198" s="42">
        <v>0</v>
      </c>
      <c r="J198" s="42">
        <v>1</v>
      </c>
      <c r="K198" s="42">
        <v>2</v>
      </c>
      <c r="L198" s="42">
        <f t="shared" si="33"/>
        <v>3</v>
      </c>
      <c r="M198" s="42">
        <f t="shared" si="34"/>
        <v>1</v>
      </c>
      <c r="N198" s="41">
        <f t="shared" si="35"/>
        <v>422370</v>
      </c>
      <c r="O198" s="41">
        <f t="shared" si="36"/>
        <v>140790</v>
      </c>
      <c r="P198" s="42">
        <f t="shared" si="37"/>
        <v>3.3333333333333333E-2</v>
      </c>
      <c r="Q198" s="42">
        <v>2</v>
      </c>
      <c r="R198" s="41">
        <f t="shared" si="38"/>
        <v>281580</v>
      </c>
      <c r="S198" s="42">
        <f t="shared" si="39"/>
        <v>60</v>
      </c>
      <c r="T198" s="42">
        <f>IFERROR(VLOOKUP(A198,'[4]Re-order'!$A:$Q,17,0),"")</f>
        <v>0</v>
      </c>
      <c r="U198" s="42">
        <f>IFERROR(VLOOKUP(A198,'[4]MC Masterlist 2026-09-17'!$B:$M, 10, 0),0)</f>
        <v>15</v>
      </c>
      <c r="V198" s="42">
        <f>IFERROR(VLOOKUP(A198,'[4]MC Masterlist 2026-09-17'!$B:$M, 11, 0),0)</f>
        <v>15</v>
      </c>
      <c r="W198" s="42">
        <f t="shared" si="40"/>
        <v>30</v>
      </c>
      <c r="X198" s="42">
        <f t="shared" si="41"/>
        <v>6.5</v>
      </c>
      <c r="Y198" s="42">
        <f>IFERROR(IF(OR(C198="AREA I",C198="AREA V"),7,VLOOKUP(A198,'[4]MC Masterlist 2026-09-17'!$B:$M, 12, 0)),0)</f>
        <v>7</v>
      </c>
      <c r="Z198" s="42">
        <f t="shared" si="42"/>
        <v>0.5</v>
      </c>
      <c r="AA198" s="42">
        <f t="shared" si="43"/>
        <v>1</v>
      </c>
      <c r="AB198" s="42">
        <f t="shared" si="44"/>
        <v>0.21666666666666667</v>
      </c>
      <c r="AC198" s="42">
        <f t="shared" si="45"/>
        <v>0.23333333333333334</v>
      </c>
      <c r="AD198" s="40" t="str">
        <f t="shared" si="46"/>
        <v>Overstock</v>
      </c>
      <c r="AE198" s="40">
        <f>IFERROR(VLOOKUP(A198,'[4]Re-order'!$A:$AA,27,0),"")</f>
        <v>0</v>
      </c>
      <c r="AF198" s="42">
        <f t="shared" si="47"/>
        <v>-1.7666666666666666</v>
      </c>
      <c r="AG198" s="42" t="e">
        <f>SUMIFS('[4]Raw Inventory'!D:D,'[4]Raw Inventory'!C:C,"GREATWALL",'[4]Raw Inventory'!B:B,A198)</f>
        <v>#VALUE!</v>
      </c>
      <c r="AH198" s="42" t="e">
        <f>SUMIFS('[4]Raw Inventory'!D:D,'[4]Raw Inventory'!C:C,"DUARTE",'[4]Raw Inventory'!B:B,A198)</f>
        <v>#VALUE!</v>
      </c>
      <c r="AI198" s="42"/>
      <c r="AJ198" s="42">
        <f t="shared" si="48"/>
        <v>60</v>
      </c>
      <c r="AK198" s="40" t="str">
        <f>IFERROR(IF((Q198+IF(AI198="",0,AI3))&lt;=0,"Stockout",IF(AJ198="","",IF(F198="Class A",IF(AJ198&lt;=7,"Critical",IF(AJ198&lt;=15,"Low",IF(AJ198&lt;=30,"Reorder",IF(AJ198&lt;=45,"Optimal","Overstock")))),IF(F198="Class B",IF(AJ198&lt;=10,"Critical",IF(AJ198&lt;=20,"Low",IF(AJ198&lt;=45,"Reorder",IF(AJ198&lt;=60,"Optimal","Overstock")))),IF(F198="Class C",IF(AJ198&lt;=15,"Critical",IF(AJ198&lt;=30,"Low",IF(AJ198&lt;=60,"Reorder",IF(AJ198&lt;=90,"Optimal","Overstock")))),""))))),"")</f>
        <v>Overstock</v>
      </c>
      <c r="AL198" s="42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</row>
    <row r="199" spans="1:48">
      <c r="A199" s="39" t="s">
        <v>83</v>
      </c>
      <c r="B199" s="39" t="s">
        <v>138</v>
      </c>
      <c r="C199" s="39" t="s">
        <v>137</v>
      </c>
      <c r="D199" s="40" t="s">
        <v>243</v>
      </c>
      <c r="E199" s="40">
        <v>36</v>
      </c>
      <c r="F199" s="40" t="s">
        <v>3</v>
      </c>
      <c r="G199" s="39" t="str">
        <f>IFERROR(VLOOKUP(A199,'[4]MC Masterlist 2026-09-17'!$B:$M, 3, 0),"")</f>
        <v>SKYGO</v>
      </c>
      <c r="H199" s="41">
        <f>IFERROR(VLOOKUP(A199,'[4]MC Masterlist 2026-09-17'!$B:$M, 6, 0),"")</f>
        <v>35055</v>
      </c>
      <c r="I199" s="42">
        <v>0</v>
      </c>
      <c r="J199" s="42">
        <v>0</v>
      </c>
      <c r="K199" s="42">
        <v>0</v>
      </c>
      <c r="L199" s="42">
        <f t="shared" si="33"/>
        <v>0</v>
      </c>
      <c r="M199" s="42">
        <f t="shared" si="34"/>
        <v>0</v>
      </c>
      <c r="N199" s="41">
        <f t="shared" si="35"/>
        <v>0</v>
      </c>
      <c r="O199" s="41">
        <f t="shared" si="36"/>
        <v>0</v>
      </c>
      <c r="P199" s="42">
        <f t="shared" si="37"/>
        <v>0</v>
      </c>
      <c r="Q199" s="42">
        <v>28</v>
      </c>
      <c r="R199" s="41">
        <f t="shared" si="38"/>
        <v>981540</v>
      </c>
      <c r="S199" s="42">
        <f t="shared" si="39"/>
        <v>0</v>
      </c>
      <c r="T199" s="42">
        <f>IFERROR(VLOOKUP(A199,'[4]Re-order'!$A:$Q,17,0),"")</f>
        <v>0</v>
      </c>
      <c r="U199" s="42">
        <f>IFERROR(VLOOKUP(A199,'[4]MC Masterlist 2026-09-17'!$B:$M, 10, 0),0)</f>
        <v>15</v>
      </c>
      <c r="V199" s="42">
        <f>IFERROR(VLOOKUP(A199,'[4]MC Masterlist 2026-09-17'!$B:$M, 11, 0),0)</f>
        <v>15</v>
      </c>
      <c r="W199" s="42">
        <f t="shared" si="40"/>
        <v>30</v>
      </c>
      <c r="X199" s="42">
        <f t="shared" si="41"/>
        <v>7</v>
      </c>
      <c r="Y199" s="42">
        <f>IFERROR(IF(OR(C199="AREA I",C199="AREA V"),7,VLOOKUP(A199,'[4]MC Masterlist 2026-09-17'!$B:$M, 12, 0)),0)</f>
        <v>7</v>
      </c>
      <c r="Z199" s="42">
        <f t="shared" si="42"/>
        <v>0</v>
      </c>
      <c r="AA199" s="42">
        <f t="shared" si="43"/>
        <v>0</v>
      </c>
      <c r="AB199" s="42">
        <f t="shared" si="44"/>
        <v>0</v>
      </c>
      <c r="AC199" s="42">
        <f t="shared" si="45"/>
        <v>0</v>
      </c>
      <c r="AD199" s="40" t="str">
        <f t="shared" si="46"/>
        <v>Critical</v>
      </c>
      <c r="AE199" s="40">
        <f>IFERROR(VLOOKUP(A199,'[4]Re-order'!$A:$AA,27,0),"")</f>
        <v>0</v>
      </c>
      <c r="AF199" s="42">
        <f t="shared" si="47"/>
        <v>-28</v>
      </c>
      <c r="AG199" s="42" t="e">
        <f>SUMIFS('[4]Raw Inventory'!D:D,'[4]Raw Inventory'!C:C,"GREATWALL",'[4]Raw Inventory'!B:B,A199)</f>
        <v>#VALUE!</v>
      </c>
      <c r="AH199" s="42" t="e">
        <f>SUMIFS('[4]Raw Inventory'!D:D,'[4]Raw Inventory'!C:C,"DUARTE",'[4]Raw Inventory'!B:B,A199)</f>
        <v>#VALUE!</v>
      </c>
      <c r="AI199" s="42"/>
      <c r="AJ199" s="42">
        <f t="shared" si="48"/>
        <v>0</v>
      </c>
      <c r="AK199" s="40" t="str">
        <f>IFERROR(IF((Q199+IF(AI199="",0,AI3))&lt;=0,"Stockout",IF(AJ199="","",IF(F199="Class A",IF(AJ199&lt;=7,"Critical",IF(AJ199&lt;=15,"Low",IF(AJ199&lt;=30,"Reorder",IF(AJ199&lt;=45,"Optimal","Overstock")))),IF(F199="Class B",IF(AJ199&lt;=10,"Critical",IF(AJ199&lt;=20,"Low",IF(AJ199&lt;=45,"Reorder",IF(AJ199&lt;=60,"Optimal","Overstock")))),IF(F199="Class C",IF(AJ199&lt;=15,"Critical",IF(AJ199&lt;=30,"Low",IF(AJ199&lt;=60,"Reorder",IF(AJ199&lt;=90,"Optimal","Overstock")))),""))))),"")</f>
        <v>Critical</v>
      </c>
      <c r="AL199" s="42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</row>
    <row r="200" spans="1:48">
      <c r="A200" s="39" t="s">
        <v>22</v>
      </c>
      <c r="B200" s="39" t="s">
        <v>154</v>
      </c>
      <c r="C200" s="39" t="s">
        <v>152</v>
      </c>
      <c r="D200" s="40" t="s">
        <v>244</v>
      </c>
      <c r="E200" s="40">
        <v>12</v>
      </c>
      <c r="F200" s="40" t="s">
        <v>2</v>
      </c>
      <c r="G200" s="39" t="str">
        <f>IFERROR(VLOOKUP(A200,'[4]MC Masterlist 2026-09-17'!$B:$M, 3, 0),"")</f>
        <v>HONDA</v>
      </c>
      <c r="H200" s="41">
        <f>IFERROR(VLOOKUP(A200,'[4]MC Masterlist 2026-09-17'!$B:$M, 6, 0),"")</f>
        <v>111258</v>
      </c>
      <c r="I200" s="42">
        <v>0</v>
      </c>
      <c r="J200" s="42">
        <v>1</v>
      </c>
      <c r="K200" s="42">
        <v>1</v>
      </c>
      <c r="L200" s="42">
        <f t="shared" si="33"/>
        <v>2</v>
      </c>
      <c r="M200" s="42">
        <f t="shared" si="34"/>
        <v>0.66666666666666663</v>
      </c>
      <c r="N200" s="41">
        <f t="shared" si="35"/>
        <v>222516</v>
      </c>
      <c r="O200" s="41">
        <f t="shared" si="36"/>
        <v>74172</v>
      </c>
      <c r="P200" s="42">
        <f t="shared" si="37"/>
        <v>2.222222222222222E-2</v>
      </c>
      <c r="Q200" s="42">
        <v>3</v>
      </c>
      <c r="R200" s="41">
        <f t="shared" si="38"/>
        <v>333774</v>
      </c>
      <c r="S200" s="42">
        <f t="shared" si="39"/>
        <v>135</v>
      </c>
      <c r="T200" s="42">
        <f>IFERROR(VLOOKUP(A200,'[4]Re-order'!$A:$Q,17,0),"")</f>
        <v>0</v>
      </c>
      <c r="U200" s="42">
        <f>IFERROR(VLOOKUP(A200,'[4]MC Masterlist 2026-09-17'!$B:$M, 10, 0),0)</f>
        <v>15</v>
      </c>
      <c r="V200" s="42">
        <f>IFERROR(VLOOKUP(A200,'[4]MC Masterlist 2026-09-17'!$B:$M, 11, 0),0)</f>
        <v>15</v>
      </c>
      <c r="W200" s="42">
        <f t="shared" si="40"/>
        <v>30</v>
      </c>
      <c r="X200" s="42">
        <f t="shared" si="41"/>
        <v>29.666666666666668</v>
      </c>
      <c r="Y200" s="42">
        <f>IFERROR(IF(OR(C200="AREA I",C200="AREA V"),7,VLOOKUP(A200,'[4]MC Masterlist 2026-09-17'!$B:$M, 12, 0)),0)</f>
        <v>30</v>
      </c>
      <c r="Z200" s="42">
        <f t="shared" si="42"/>
        <v>0.33333333333333331</v>
      </c>
      <c r="AA200" s="42">
        <f t="shared" si="43"/>
        <v>0.66666666666666663</v>
      </c>
      <c r="AB200" s="42">
        <f t="shared" si="44"/>
        <v>0.65925925925925921</v>
      </c>
      <c r="AC200" s="42">
        <f t="shared" si="45"/>
        <v>0.66666666666666663</v>
      </c>
      <c r="AD200" s="40" t="str">
        <f t="shared" si="46"/>
        <v>Overstock</v>
      </c>
      <c r="AE200" s="40">
        <f>IFERROR(VLOOKUP(A200,'[4]Re-order'!$A:$AA,27,0),"")</f>
        <v>0</v>
      </c>
      <c r="AF200" s="42">
        <f t="shared" si="47"/>
        <v>-2.3333333333333335</v>
      </c>
      <c r="AG200" s="42" t="e">
        <f>SUMIFS('[4]Raw Inventory'!D:D,'[4]Raw Inventory'!C:C,"GREATWALL",'[4]Raw Inventory'!B:B,A200)</f>
        <v>#VALUE!</v>
      </c>
      <c r="AH200" s="42" t="e">
        <f>SUMIFS('[4]Raw Inventory'!D:D,'[4]Raw Inventory'!C:C,"DUARTE",'[4]Raw Inventory'!B:B,A200)</f>
        <v>#VALUE!</v>
      </c>
      <c r="AI200" s="42"/>
      <c r="AJ200" s="42">
        <f t="shared" si="48"/>
        <v>135.00000000000003</v>
      </c>
      <c r="AK200" s="40" t="str">
        <f>IFERROR(IF((Q200+IF(AI200="",0,AI3))&lt;=0,"Stockout",IF(AJ200="","",IF(F200="Class A",IF(AJ200&lt;=7,"Critical",IF(AJ200&lt;=15,"Low",IF(AJ200&lt;=30,"Reorder",IF(AJ200&lt;=45,"Optimal","Overstock")))),IF(F200="Class B",IF(AJ200&lt;=10,"Critical",IF(AJ200&lt;=20,"Low",IF(AJ200&lt;=45,"Reorder",IF(AJ200&lt;=60,"Optimal","Overstock")))),IF(F200="Class C",IF(AJ200&lt;=15,"Critical",IF(AJ200&lt;=30,"Low",IF(AJ200&lt;=60,"Reorder",IF(AJ200&lt;=90,"Optimal","Overstock")))),""))))),"")</f>
        <v>Overstock</v>
      </c>
      <c r="AL200" s="42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</row>
    <row r="201" spans="1:48">
      <c r="A201" s="39" t="s">
        <v>23</v>
      </c>
      <c r="B201" s="39" t="s">
        <v>130</v>
      </c>
      <c r="C201" s="39" t="s">
        <v>128</v>
      </c>
      <c r="D201" s="40" t="s">
        <v>229</v>
      </c>
      <c r="E201" s="40">
        <v>6</v>
      </c>
      <c r="F201" s="40" t="s">
        <v>0</v>
      </c>
      <c r="G201" s="39" t="str">
        <f>IFERROR(VLOOKUP(A201,'[4]MC Masterlist 2026-09-17'!$B:$M, 3, 0),"")</f>
        <v>KAWASAKI</v>
      </c>
      <c r="H201" s="41">
        <f>IFERROR(VLOOKUP(A201,'[4]MC Masterlist 2026-09-17'!$B:$M, 6, 0),"")</f>
        <v>60656</v>
      </c>
      <c r="I201" s="42">
        <v>4</v>
      </c>
      <c r="J201" s="42">
        <v>3</v>
      </c>
      <c r="K201" s="42">
        <v>7</v>
      </c>
      <c r="L201" s="42">
        <f t="shared" si="33"/>
        <v>14</v>
      </c>
      <c r="M201" s="42">
        <f t="shared" si="34"/>
        <v>4.666666666666667</v>
      </c>
      <c r="N201" s="41">
        <f t="shared" si="35"/>
        <v>849184</v>
      </c>
      <c r="O201" s="41">
        <f t="shared" si="36"/>
        <v>283061.33333333337</v>
      </c>
      <c r="P201" s="42">
        <f t="shared" si="37"/>
        <v>0.15555555555555556</v>
      </c>
      <c r="Q201" s="42">
        <v>11</v>
      </c>
      <c r="R201" s="41">
        <f t="shared" si="38"/>
        <v>667216</v>
      </c>
      <c r="S201" s="42">
        <f t="shared" si="39"/>
        <v>70.714285714285708</v>
      </c>
      <c r="T201" s="42">
        <f>IFERROR(VLOOKUP(A201,'[4]Re-order'!$A:$Q,17,0),"")</f>
        <v>0</v>
      </c>
      <c r="U201" s="42">
        <f>IFERROR(VLOOKUP(A201,'[4]MC Masterlist 2026-09-17'!$B:$M, 10, 0),0)</f>
        <v>15</v>
      </c>
      <c r="V201" s="42">
        <f>IFERROR(VLOOKUP(A201,'[4]MC Masterlist 2026-09-17'!$B:$M, 11, 0),0)</f>
        <v>15</v>
      </c>
      <c r="W201" s="42">
        <f t="shared" si="40"/>
        <v>30</v>
      </c>
      <c r="X201" s="42">
        <f t="shared" si="41"/>
        <v>27.666666666666668</v>
      </c>
      <c r="Y201" s="42">
        <f>IFERROR(IF(OR(C201="AREA I",C201="AREA V"),7,VLOOKUP(A201,'[4]MC Masterlist 2026-09-17'!$B:$M, 12, 0)),0)</f>
        <v>30</v>
      </c>
      <c r="Z201" s="42">
        <f t="shared" si="42"/>
        <v>2.3333333333333335</v>
      </c>
      <c r="AA201" s="42">
        <f t="shared" si="43"/>
        <v>4.666666666666667</v>
      </c>
      <c r="AB201" s="42">
        <f t="shared" si="44"/>
        <v>4.3037037037037038</v>
      </c>
      <c r="AC201" s="42">
        <f t="shared" si="45"/>
        <v>4.666666666666667</v>
      </c>
      <c r="AD201" s="40" t="str">
        <f t="shared" si="46"/>
        <v>Overstock</v>
      </c>
      <c r="AE201" s="40">
        <f>IFERROR(VLOOKUP(A201,'[4]Re-order'!$A:$AA,27,0),"")</f>
        <v>0</v>
      </c>
      <c r="AF201" s="42">
        <f t="shared" si="47"/>
        <v>-6.333333333333333</v>
      </c>
      <c r="AG201" s="42" t="e">
        <f>SUMIFS('[4]Raw Inventory'!D:D,'[4]Raw Inventory'!C:C,"GREATWALL",'[4]Raw Inventory'!B:B,A201)</f>
        <v>#VALUE!</v>
      </c>
      <c r="AH201" s="42" t="e">
        <f>SUMIFS('[4]Raw Inventory'!D:D,'[4]Raw Inventory'!C:C,"DUARTE",'[4]Raw Inventory'!B:B,A201)</f>
        <v>#VALUE!</v>
      </c>
      <c r="AI201" s="42"/>
      <c r="AJ201" s="42">
        <f t="shared" si="48"/>
        <v>70.714285714285708</v>
      </c>
      <c r="AK201" s="40" t="str">
        <f>IFERROR(IF((Q201+IF(AI201="",0,AI3))&lt;=0,"Stockout",IF(AJ201="","",IF(F201="Class A",IF(AJ201&lt;=7,"Critical",IF(AJ201&lt;=15,"Low",IF(AJ201&lt;=30,"Reorder",IF(AJ201&lt;=45,"Optimal","Overstock")))),IF(F201="Class B",IF(AJ201&lt;=10,"Critical",IF(AJ201&lt;=20,"Low",IF(AJ201&lt;=45,"Reorder",IF(AJ201&lt;=60,"Optimal","Overstock")))),IF(F201="Class C",IF(AJ201&lt;=15,"Critical",IF(AJ201&lt;=30,"Low",IF(AJ201&lt;=60,"Reorder",IF(AJ201&lt;=90,"Optimal","Overstock")))),""))))),"")</f>
        <v>Overstock</v>
      </c>
      <c r="AL201" s="42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</row>
    <row r="202" spans="1:48">
      <c r="A202" s="39" t="s">
        <v>83</v>
      </c>
      <c r="B202" s="39" t="s">
        <v>142</v>
      </c>
      <c r="C202" s="39" t="s">
        <v>137</v>
      </c>
      <c r="D202" s="40" t="s">
        <v>228</v>
      </c>
      <c r="E202" s="40">
        <v>25</v>
      </c>
      <c r="F202" s="40" t="s">
        <v>3</v>
      </c>
      <c r="G202" s="39" t="str">
        <f>IFERROR(VLOOKUP(A202,'[4]MC Masterlist 2026-09-17'!$B:$M, 3, 0),"")</f>
        <v>SKYGO</v>
      </c>
      <c r="H202" s="41">
        <f>IFERROR(VLOOKUP(A202,'[4]MC Masterlist 2026-09-17'!$B:$M, 6, 0),"")</f>
        <v>35055</v>
      </c>
      <c r="I202" s="42">
        <v>0</v>
      </c>
      <c r="J202" s="42">
        <v>1</v>
      </c>
      <c r="K202" s="42">
        <v>0</v>
      </c>
      <c r="L202" s="42">
        <f t="shared" si="33"/>
        <v>1</v>
      </c>
      <c r="M202" s="42">
        <f t="shared" si="34"/>
        <v>0.33333333333333331</v>
      </c>
      <c r="N202" s="41">
        <f t="shared" si="35"/>
        <v>35055</v>
      </c>
      <c r="O202" s="41">
        <f t="shared" si="36"/>
        <v>11685</v>
      </c>
      <c r="P202" s="42">
        <f t="shared" si="37"/>
        <v>1.111111111111111E-2</v>
      </c>
      <c r="Q202" s="42">
        <v>5</v>
      </c>
      <c r="R202" s="41">
        <f t="shared" si="38"/>
        <v>175275</v>
      </c>
      <c r="S202" s="42">
        <f t="shared" si="39"/>
        <v>450</v>
      </c>
      <c r="T202" s="42">
        <f>IFERROR(VLOOKUP(A202,'[4]Re-order'!$A:$Q,17,0),"")</f>
        <v>0</v>
      </c>
      <c r="U202" s="42">
        <f>IFERROR(VLOOKUP(A202,'[4]MC Masterlist 2026-09-17'!$B:$M, 10, 0),0)</f>
        <v>15</v>
      </c>
      <c r="V202" s="42">
        <f>IFERROR(VLOOKUP(A202,'[4]MC Masterlist 2026-09-17'!$B:$M, 11, 0),0)</f>
        <v>15</v>
      </c>
      <c r="W202" s="42">
        <f t="shared" si="40"/>
        <v>30</v>
      </c>
      <c r="X202" s="42">
        <f t="shared" si="41"/>
        <v>6.833333333333333</v>
      </c>
      <c r="Y202" s="42">
        <f>IFERROR(IF(OR(C202="AREA I",C202="AREA V"),7,VLOOKUP(A202,'[4]MC Masterlist 2026-09-17'!$B:$M, 12, 0)),0)</f>
        <v>7</v>
      </c>
      <c r="Z202" s="42">
        <f t="shared" si="42"/>
        <v>0.16666666666666666</v>
      </c>
      <c r="AA202" s="42">
        <f t="shared" si="43"/>
        <v>0.33333333333333331</v>
      </c>
      <c r="AB202" s="42">
        <f t="shared" si="44"/>
        <v>7.5925925925925911E-2</v>
      </c>
      <c r="AC202" s="42">
        <f t="shared" si="45"/>
        <v>7.7777777777777765E-2</v>
      </c>
      <c r="AD202" s="40" t="str">
        <f t="shared" si="46"/>
        <v>Overstock</v>
      </c>
      <c r="AE202" s="40">
        <f>IFERROR(VLOOKUP(A202,'[4]Re-order'!$A:$AA,27,0),"")</f>
        <v>0</v>
      </c>
      <c r="AF202" s="42">
        <f t="shared" si="47"/>
        <v>-4.9222222222222225</v>
      </c>
      <c r="AG202" s="42" t="e">
        <f>SUMIFS('[4]Raw Inventory'!D:D,'[4]Raw Inventory'!C:C,"GREATWALL",'[4]Raw Inventory'!B:B,A202)</f>
        <v>#VALUE!</v>
      </c>
      <c r="AH202" s="42" t="e">
        <f>SUMIFS('[4]Raw Inventory'!D:D,'[4]Raw Inventory'!C:C,"DUARTE",'[4]Raw Inventory'!B:B,A202)</f>
        <v>#VALUE!</v>
      </c>
      <c r="AI202" s="42"/>
      <c r="AJ202" s="42">
        <f t="shared" si="48"/>
        <v>450.00000000000006</v>
      </c>
      <c r="AK202" s="40" t="str">
        <f>IFERROR(IF((Q202+IF(AI202="",0,AI3))&lt;=0,"Stockout",IF(AJ202="","",IF(F202="Class A",IF(AJ202&lt;=7,"Critical",IF(AJ202&lt;=15,"Low",IF(AJ202&lt;=30,"Reorder",IF(AJ202&lt;=45,"Optimal","Overstock")))),IF(F202="Class B",IF(AJ202&lt;=10,"Critical",IF(AJ202&lt;=20,"Low",IF(AJ202&lt;=45,"Reorder",IF(AJ202&lt;=60,"Optimal","Overstock")))),IF(F202="Class C",IF(AJ202&lt;=15,"Critical",IF(AJ202&lt;=30,"Low",IF(AJ202&lt;=60,"Reorder",IF(AJ202&lt;=90,"Optimal","Overstock")))),""))))),"")</f>
        <v>Overstock</v>
      </c>
      <c r="AL202" s="42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</row>
    <row r="203" spans="1:48">
      <c r="A203" s="39" t="s">
        <v>56</v>
      </c>
      <c r="B203" s="39" t="s">
        <v>98</v>
      </c>
      <c r="C203" s="39" t="s">
        <v>90</v>
      </c>
      <c r="D203" s="40" t="s">
        <v>225</v>
      </c>
      <c r="E203" s="40">
        <v>22</v>
      </c>
      <c r="F203" s="40" t="s">
        <v>3</v>
      </c>
      <c r="G203" s="39" t="str">
        <f>IFERROR(VLOOKUP(A203,'[4]MC Masterlist 2026-09-17'!$B:$M, 3, 0),"")</f>
        <v>HONDA</v>
      </c>
      <c r="H203" s="41">
        <f>IFERROR(VLOOKUP(A203,'[4]MC Masterlist 2026-09-17'!$B:$M, 6, 0),"")</f>
        <v>288118</v>
      </c>
      <c r="I203" s="42">
        <v>0</v>
      </c>
      <c r="J203" s="42">
        <v>0</v>
      </c>
      <c r="K203" s="42">
        <v>0</v>
      </c>
      <c r="L203" s="42">
        <f t="shared" si="33"/>
        <v>0</v>
      </c>
      <c r="M203" s="42">
        <f t="shared" si="34"/>
        <v>0</v>
      </c>
      <c r="N203" s="41">
        <f t="shared" si="35"/>
        <v>0</v>
      </c>
      <c r="O203" s="41">
        <f t="shared" si="36"/>
        <v>0</v>
      </c>
      <c r="P203" s="42">
        <f t="shared" si="37"/>
        <v>0</v>
      </c>
      <c r="Q203" s="42">
        <v>1</v>
      </c>
      <c r="R203" s="41">
        <f t="shared" si="38"/>
        <v>288118</v>
      </c>
      <c r="S203" s="42">
        <f t="shared" si="39"/>
        <v>0</v>
      </c>
      <c r="T203" s="42">
        <f>IFERROR(VLOOKUP(A203,'[4]Re-order'!$A:$Q,17,0),"")</f>
        <v>0</v>
      </c>
      <c r="U203" s="42">
        <f>IFERROR(VLOOKUP(A203,'[4]MC Masterlist 2026-09-17'!$B:$M, 10, 0),0)</f>
        <v>15</v>
      </c>
      <c r="V203" s="42">
        <f>IFERROR(VLOOKUP(A203,'[4]MC Masterlist 2026-09-17'!$B:$M, 11, 0),0)</f>
        <v>15</v>
      </c>
      <c r="W203" s="42">
        <f t="shared" si="40"/>
        <v>30</v>
      </c>
      <c r="X203" s="42">
        <f t="shared" si="41"/>
        <v>30</v>
      </c>
      <c r="Y203" s="42">
        <f>IFERROR(IF(OR(C203="AREA I",C203="AREA V"),7,VLOOKUP(A203,'[4]MC Masterlist 2026-09-17'!$B:$M, 12, 0)),0)</f>
        <v>30</v>
      </c>
      <c r="Z203" s="42">
        <f t="shared" si="42"/>
        <v>0</v>
      </c>
      <c r="AA203" s="42">
        <f t="shared" si="43"/>
        <v>0</v>
      </c>
      <c r="AB203" s="42">
        <f t="shared" si="44"/>
        <v>0</v>
      </c>
      <c r="AC203" s="42">
        <f t="shared" si="45"/>
        <v>0</v>
      </c>
      <c r="AD203" s="40" t="str">
        <f t="shared" si="46"/>
        <v>Critical</v>
      </c>
      <c r="AE203" s="40">
        <f>IFERROR(VLOOKUP(A203,'[4]Re-order'!$A:$AA,27,0),"")</f>
        <v>0</v>
      </c>
      <c r="AF203" s="42">
        <f t="shared" si="47"/>
        <v>-1</v>
      </c>
      <c r="AG203" s="42" t="e">
        <f>SUMIFS('[4]Raw Inventory'!D:D,'[4]Raw Inventory'!C:C,"GREATWALL",'[4]Raw Inventory'!B:B,A203)</f>
        <v>#VALUE!</v>
      </c>
      <c r="AH203" s="42" t="e">
        <f>SUMIFS('[4]Raw Inventory'!D:D,'[4]Raw Inventory'!C:C,"DUARTE",'[4]Raw Inventory'!B:B,A203)</f>
        <v>#VALUE!</v>
      </c>
      <c r="AI203" s="42"/>
      <c r="AJ203" s="42">
        <f t="shared" si="48"/>
        <v>0</v>
      </c>
      <c r="AK203" s="40" t="str">
        <f>IFERROR(IF((Q203+IF(AI203="",0,AI3))&lt;=0,"Stockout",IF(AJ203="","",IF(F203="Class A",IF(AJ203&lt;=7,"Critical",IF(AJ203&lt;=15,"Low",IF(AJ203&lt;=30,"Reorder",IF(AJ203&lt;=45,"Optimal","Overstock")))),IF(F203="Class B",IF(AJ203&lt;=10,"Critical",IF(AJ203&lt;=20,"Low",IF(AJ203&lt;=45,"Reorder",IF(AJ203&lt;=60,"Optimal","Overstock")))),IF(F203="Class C",IF(AJ203&lt;=15,"Critical",IF(AJ203&lt;=30,"Low",IF(AJ203&lt;=60,"Reorder",IF(AJ203&lt;=90,"Optimal","Overstock")))),""))))),"")</f>
        <v>Critical</v>
      </c>
      <c r="AL203" s="42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</row>
    <row r="204" spans="1:48">
      <c r="A204" s="39" t="s">
        <v>49</v>
      </c>
      <c r="B204" s="39" t="s">
        <v>29</v>
      </c>
      <c r="C204" s="39" t="s">
        <v>1</v>
      </c>
      <c r="D204" s="40" t="s">
        <v>249</v>
      </c>
      <c r="E204" s="40">
        <v>8</v>
      </c>
      <c r="F204" s="40" t="s">
        <v>0</v>
      </c>
      <c r="G204" s="39" t="str">
        <f>IFERROR(VLOOKUP(A204,'[4]MC Masterlist 2026-09-17'!$B:$M, 3, 0),"")</f>
        <v>BAJAJ RE</v>
      </c>
      <c r="H204" s="41">
        <f>IFERROR(VLOOKUP(A204,'[4]MC Masterlist 2026-09-17'!$B:$M, 6, 0),"")</f>
        <v>191000</v>
      </c>
      <c r="I204" s="42">
        <v>1</v>
      </c>
      <c r="J204" s="42">
        <v>1</v>
      </c>
      <c r="K204" s="42">
        <v>2</v>
      </c>
      <c r="L204" s="42">
        <f t="shared" si="33"/>
        <v>4</v>
      </c>
      <c r="M204" s="42">
        <f t="shared" si="34"/>
        <v>1.3333333333333333</v>
      </c>
      <c r="N204" s="41">
        <f t="shared" si="35"/>
        <v>764000</v>
      </c>
      <c r="O204" s="41">
        <f t="shared" si="36"/>
        <v>254666.66666666666</v>
      </c>
      <c r="P204" s="42">
        <f t="shared" si="37"/>
        <v>4.4444444444444439E-2</v>
      </c>
      <c r="Q204" s="42"/>
      <c r="R204" s="41">
        <f t="shared" si="38"/>
        <v>0</v>
      </c>
      <c r="S204" s="42">
        <f t="shared" si="39"/>
        <v>0</v>
      </c>
      <c r="T204" s="42">
        <f>IFERROR(VLOOKUP(A204,'[4]Re-order'!$A:$Q,17,0),"")</f>
        <v>0</v>
      </c>
      <c r="U204" s="42">
        <f>IFERROR(VLOOKUP(A204,'[4]MC Masterlist 2026-09-17'!$B:$M, 10, 0),0)</f>
        <v>15</v>
      </c>
      <c r="V204" s="42">
        <f>IFERROR(VLOOKUP(A204,'[4]MC Masterlist 2026-09-17'!$B:$M, 11, 0),0)</f>
        <v>15</v>
      </c>
      <c r="W204" s="42">
        <f t="shared" si="40"/>
        <v>30</v>
      </c>
      <c r="X204" s="42">
        <f t="shared" si="41"/>
        <v>6.333333333333333</v>
      </c>
      <c r="Y204" s="42">
        <f>IFERROR(IF(OR(C204="AREA I",C204="AREA V"),7,VLOOKUP(A204,'[4]MC Masterlist 2026-09-17'!$B:$M, 12, 0)),0)</f>
        <v>7</v>
      </c>
      <c r="Z204" s="42">
        <f t="shared" si="42"/>
        <v>0.66666666666666663</v>
      </c>
      <c r="AA204" s="42">
        <f t="shared" si="43"/>
        <v>1.3333333333333333</v>
      </c>
      <c r="AB204" s="42">
        <f t="shared" si="44"/>
        <v>0.28148148148148144</v>
      </c>
      <c r="AC204" s="42">
        <f t="shared" si="45"/>
        <v>0.31111111111111106</v>
      </c>
      <c r="AD204" s="40" t="str">
        <f t="shared" si="46"/>
        <v>Stockout</v>
      </c>
      <c r="AE204" s="40">
        <f>IFERROR(VLOOKUP(A204,'[4]Re-order'!$A:$AA,27,0),"")</f>
        <v>0</v>
      </c>
      <c r="AF204" s="42">
        <f t="shared" si="47"/>
        <v>0.31111111111111106</v>
      </c>
      <c r="AG204" s="42" t="e">
        <f>SUMIFS('[4]Raw Inventory'!D:D,'[4]Raw Inventory'!C:C,"GREATWALL",'[4]Raw Inventory'!B:B,A204)</f>
        <v>#VALUE!</v>
      </c>
      <c r="AH204" s="42" t="e">
        <f>SUMIFS('[4]Raw Inventory'!D:D,'[4]Raw Inventory'!C:C,"DUARTE",'[4]Raw Inventory'!B:B,A204)</f>
        <v>#VALUE!</v>
      </c>
      <c r="AI204" s="42"/>
      <c r="AJ204" s="42">
        <f t="shared" si="48"/>
        <v>0</v>
      </c>
      <c r="AK204" s="40" t="str">
        <f>IFERROR(IF((Q204+IF(AI204="",0,AI3))&lt;=0,"Stockout",IF(AJ204="","",IF(F204="Class A",IF(AJ204&lt;=7,"Critical",IF(AJ204&lt;=15,"Low",IF(AJ204&lt;=30,"Reorder",IF(AJ204&lt;=45,"Optimal","Overstock")))),IF(F204="Class B",IF(AJ204&lt;=10,"Critical",IF(AJ204&lt;=20,"Low",IF(AJ204&lt;=45,"Reorder",IF(AJ204&lt;=60,"Optimal","Overstock")))),IF(F204="Class C",IF(AJ204&lt;=15,"Critical",IF(AJ204&lt;=30,"Low",IF(AJ204&lt;=60,"Reorder",IF(AJ204&lt;=90,"Optimal","Overstock")))),""))))),"")</f>
        <v>Stockout</v>
      </c>
      <c r="AL204" s="42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</row>
    <row r="205" spans="1:48">
      <c r="A205" s="39" t="s">
        <v>125</v>
      </c>
      <c r="B205" s="39" t="s">
        <v>5</v>
      </c>
      <c r="C205" s="39" t="s">
        <v>118</v>
      </c>
      <c r="D205" s="40" t="s">
        <v>225</v>
      </c>
      <c r="E205" s="40">
        <v>22</v>
      </c>
      <c r="F205" s="40" t="s">
        <v>3</v>
      </c>
      <c r="G205" s="39" t="str">
        <f>IFERROR(VLOOKUP(A205,'[4]MC Masterlist 2026-09-17'!$B:$M, 3, 0),"")</f>
        <v>SUZUKI</v>
      </c>
      <c r="H205" s="41">
        <f>IFERROR(VLOOKUP(A205,'[4]MC Masterlist 2026-09-17'!$B:$M, 6, 0),"")</f>
        <v>68177</v>
      </c>
      <c r="I205" s="42">
        <v>0</v>
      </c>
      <c r="J205" s="42">
        <v>0</v>
      </c>
      <c r="K205" s="42">
        <v>0</v>
      </c>
      <c r="L205" s="42">
        <f t="shared" si="33"/>
        <v>0</v>
      </c>
      <c r="M205" s="42">
        <f t="shared" si="34"/>
        <v>0</v>
      </c>
      <c r="N205" s="41">
        <f t="shared" si="35"/>
        <v>0</v>
      </c>
      <c r="O205" s="41">
        <f t="shared" si="36"/>
        <v>0</v>
      </c>
      <c r="P205" s="42">
        <f t="shared" si="37"/>
        <v>0</v>
      </c>
      <c r="Q205" s="42">
        <v>1</v>
      </c>
      <c r="R205" s="41">
        <f t="shared" si="38"/>
        <v>68177</v>
      </c>
      <c r="S205" s="42">
        <f t="shared" si="39"/>
        <v>0</v>
      </c>
      <c r="T205" s="42">
        <f>IFERROR(VLOOKUP(A205,'[4]Re-order'!$A:$Q,17,0),"")</f>
        <v>0</v>
      </c>
      <c r="U205" s="42">
        <f>IFERROR(VLOOKUP(A205,'[4]MC Masterlist 2026-09-17'!$B:$M, 10, 0),0)</f>
        <v>15</v>
      </c>
      <c r="V205" s="42">
        <f>IFERROR(VLOOKUP(A205,'[4]MC Masterlist 2026-09-17'!$B:$M, 11, 0),0)</f>
        <v>15</v>
      </c>
      <c r="W205" s="42">
        <f t="shared" si="40"/>
        <v>30</v>
      </c>
      <c r="X205" s="42">
        <f t="shared" si="41"/>
        <v>30</v>
      </c>
      <c r="Y205" s="42">
        <f>IFERROR(IF(OR(C205="AREA I",C205="AREA V"),7,VLOOKUP(A205,'[4]MC Masterlist 2026-09-17'!$B:$M, 12, 0)),0)</f>
        <v>30</v>
      </c>
      <c r="Z205" s="42">
        <f t="shared" si="42"/>
        <v>0</v>
      </c>
      <c r="AA205" s="42">
        <f t="shared" si="43"/>
        <v>0</v>
      </c>
      <c r="AB205" s="42">
        <f t="shared" si="44"/>
        <v>0</v>
      </c>
      <c r="AC205" s="42">
        <f t="shared" si="45"/>
        <v>0</v>
      </c>
      <c r="AD205" s="40" t="str">
        <f t="shared" si="46"/>
        <v>Critical</v>
      </c>
      <c r="AE205" s="40">
        <f>IFERROR(VLOOKUP(A205,'[4]Re-order'!$A:$AA,27,0),"")</f>
        <v>0</v>
      </c>
      <c r="AF205" s="42">
        <f t="shared" si="47"/>
        <v>-1</v>
      </c>
      <c r="AG205" s="42" t="e">
        <f>SUMIFS('[4]Raw Inventory'!D:D,'[4]Raw Inventory'!C:C,"GREATWALL",'[4]Raw Inventory'!B:B,A205)</f>
        <v>#VALUE!</v>
      </c>
      <c r="AH205" s="42" t="e">
        <f>SUMIFS('[4]Raw Inventory'!D:D,'[4]Raw Inventory'!C:C,"DUARTE",'[4]Raw Inventory'!B:B,A205)</f>
        <v>#VALUE!</v>
      </c>
      <c r="AI205" s="42"/>
      <c r="AJ205" s="42">
        <f t="shared" si="48"/>
        <v>0</v>
      </c>
      <c r="AK205" s="40" t="str">
        <f>IFERROR(IF((Q205+IF(AI205="",0,AI3))&lt;=0,"Stockout",IF(AJ205="","",IF(F205="Class A",IF(AJ205&lt;=7,"Critical",IF(AJ205&lt;=15,"Low",IF(AJ205&lt;=30,"Reorder",IF(AJ205&lt;=45,"Optimal","Overstock")))),IF(F205="Class B",IF(AJ205&lt;=10,"Critical",IF(AJ205&lt;=20,"Low",IF(AJ205&lt;=45,"Reorder",IF(AJ205&lt;=60,"Optimal","Overstock")))),IF(F205="Class C",IF(AJ205&lt;=15,"Critical",IF(AJ205&lt;=30,"Low",IF(AJ205&lt;=60,"Reorder",IF(AJ205&lt;=90,"Optimal","Overstock")))),""))))),"")</f>
        <v>Critical</v>
      </c>
      <c r="AL205" s="42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</row>
    <row r="206" spans="1:48">
      <c r="A206" s="39" t="s">
        <v>37</v>
      </c>
      <c r="B206" s="39" t="s">
        <v>98</v>
      </c>
      <c r="C206" s="39" t="s">
        <v>90</v>
      </c>
      <c r="D206" s="40" t="s">
        <v>262</v>
      </c>
      <c r="E206" s="40">
        <v>7</v>
      </c>
      <c r="F206" s="40" t="s">
        <v>0</v>
      </c>
      <c r="G206" s="39" t="str">
        <f>IFERROR(VLOOKUP(A206,'[4]MC Masterlist 2026-09-17'!$B:$M, 3, 0),"")</f>
        <v>HONDA</v>
      </c>
      <c r="H206" s="41">
        <f>IFERROR(VLOOKUP(A206,'[4]MC Masterlist 2026-09-17'!$B:$M, 6, 0),"")</f>
        <v>74550</v>
      </c>
      <c r="I206" s="42">
        <v>0</v>
      </c>
      <c r="J206" s="42">
        <v>4</v>
      </c>
      <c r="K206" s="42">
        <v>2</v>
      </c>
      <c r="L206" s="42">
        <f t="shared" si="33"/>
        <v>6</v>
      </c>
      <c r="M206" s="42">
        <f t="shared" si="34"/>
        <v>2</v>
      </c>
      <c r="N206" s="41">
        <f t="shared" si="35"/>
        <v>447300</v>
      </c>
      <c r="O206" s="41">
        <f t="shared" si="36"/>
        <v>149100</v>
      </c>
      <c r="P206" s="42">
        <f t="shared" si="37"/>
        <v>6.6666666666666666E-2</v>
      </c>
      <c r="Q206" s="42">
        <v>2</v>
      </c>
      <c r="R206" s="41">
        <f t="shared" si="38"/>
        <v>149100</v>
      </c>
      <c r="S206" s="42">
        <f t="shared" si="39"/>
        <v>30</v>
      </c>
      <c r="T206" s="42">
        <f>IFERROR(VLOOKUP(A206,'[4]Re-order'!$A:$Q,17,0),"")</f>
        <v>0</v>
      </c>
      <c r="U206" s="42">
        <f>IFERROR(VLOOKUP(A206,'[4]MC Masterlist 2026-09-17'!$B:$M, 10, 0),0)</f>
        <v>15</v>
      </c>
      <c r="V206" s="42">
        <f>IFERROR(VLOOKUP(A206,'[4]MC Masterlist 2026-09-17'!$B:$M, 11, 0),0)</f>
        <v>15</v>
      </c>
      <c r="W206" s="42">
        <f t="shared" si="40"/>
        <v>30</v>
      </c>
      <c r="X206" s="42">
        <f t="shared" si="41"/>
        <v>29</v>
      </c>
      <c r="Y206" s="42">
        <f>IFERROR(IF(OR(C206="AREA I",C206="AREA V"),7,VLOOKUP(A206,'[4]MC Masterlist 2026-09-17'!$B:$M, 12, 0)),0)</f>
        <v>30</v>
      </c>
      <c r="Z206" s="42">
        <f t="shared" si="42"/>
        <v>1</v>
      </c>
      <c r="AA206" s="42">
        <f t="shared" si="43"/>
        <v>2</v>
      </c>
      <c r="AB206" s="42">
        <f t="shared" si="44"/>
        <v>1.9333333333333333</v>
      </c>
      <c r="AC206" s="42">
        <f t="shared" si="45"/>
        <v>2</v>
      </c>
      <c r="AD206" s="40" t="str">
        <f t="shared" si="46"/>
        <v>Reorder</v>
      </c>
      <c r="AE206" s="40">
        <f>IFERROR(VLOOKUP(A206,'[4]Re-order'!$A:$AA,27,0),"")</f>
        <v>0</v>
      </c>
      <c r="AF206" s="42">
        <f t="shared" si="47"/>
        <v>0</v>
      </c>
      <c r="AG206" s="42" t="e">
        <f>SUMIFS('[4]Raw Inventory'!D:D,'[4]Raw Inventory'!C:C,"GREATWALL",'[4]Raw Inventory'!B:B,A206)</f>
        <v>#VALUE!</v>
      </c>
      <c r="AH206" s="42" t="e">
        <f>SUMIFS('[4]Raw Inventory'!D:D,'[4]Raw Inventory'!C:C,"DUARTE",'[4]Raw Inventory'!B:B,A206)</f>
        <v>#VALUE!</v>
      </c>
      <c r="AI206" s="42"/>
      <c r="AJ206" s="42">
        <f t="shared" si="48"/>
        <v>30</v>
      </c>
      <c r="AK206" s="40" t="str">
        <f>IFERROR(IF((Q206+IF(AI206="",0,AI3))&lt;=0,"Stockout",IF(AJ206="","",IF(F206="Class A",IF(AJ206&lt;=7,"Critical",IF(AJ206&lt;=15,"Low",IF(AJ206&lt;=30,"Reorder",IF(AJ206&lt;=45,"Optimal","Overstock")))),IF(F206="Class B",IF(AJ206&lt;=10,"Critical",IF(AJ206&lt;=20,"Low",IF(AJ206&lt;=45,"Reorder",IF(AJ206&lt;=60,"Optimal","Overstock")))),IF(F206="Class C",IF(AJ206&lt;=15,"Critical",IF(AJ206&lt;=30,"Low",IF(AJ206&lt;=60,"Reorder",IF(AJ206&lt;=90,"Optimal","Overstock")))),""))))),"")</f>
        <v>Reorder</v>
      </c>
      <c r="AL206" s="42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</row>
    <row r="207" spans="1:48">
      <c r="A207" s="39" t="s">
        <v>80</v>
      </c>
      <c r="B207" s="39" t="s">
        <v>143</v>
      </c>
      <c r="C207" s="39" t="s">
        <v>137</v>
      </c>
      <c r="D207" s="40" t="s">
        <v>265</v>
      </c>
      <c r="E207" s="40">
        <v>28</v>
      </c>
      <c r="F207" s="40" t="s">
        <v>3</v>
      </c>
      <c r="G207" s="39" t="str">
        <f>IFERROR(VLOOKUP(A207,'[4]MC Masterlist 2026-09-17'!$B:$M, 3, 0),"")</f>
        <v>YAMAHA</v>
      </c>
      <c r="H207" s="41">
        <f>IFERROR(VLOOKUP(A207,'[4]MC Masterlist 2026-09-17'!$B:$M, 6, 0),"")</f>
        <v>73842</v>
      </c>
      <c r="I207" s="42">
        <v>0</v>
      </c>
      <c r="J207" s="42">
        <v>0</v>
      </c>
      <c r="K207" s="42">
        <v>0</v>
      </c>
      <c r="L207" s="42">
        <f t="shared" si="33"/>
        <v>0</v>
      </c>
      <c r="M207" s="42">
        <f t="shared" si="34"/>
        <v>0</v>
      </c>
      <c r="N207" s="41">
        <f t="shared" si="35"/>
        <v>0</v>
      </c>
      <c r="O207" s="41">
        <f t="shared" si="36"/>
        <v>0</v>
      </c>
      <c r="P207" s="42">
        <f t="shared" si="37"/>
        <v>0</v>
      </c>
      <c r="Q207" s="42">
        <v>2</v>
      </c>
      <c r="R207" s="41">
        <f t="shared" si="38"/>
        <v>147684</v>
      </c>
      <c r="S207" s="42">
        <f t="shared" si="39"/>
        <v>0</v>
      </c>
      <c r="T207" s="42">
        <f>IFERROR(VLOOKUP(A207,'[4]Re-order'!$A:$Q,17,0),"")</f>
        <v>0</v>
      </c>
      <c r="U207" s="42">
        <f>IFERROR(VLOOKUP(A207,'[4]MC Masterlist 2026-09-17'!$B:$M, 10, 0),0)</f>
        <v>15</v>
      </c>
      <c r="V207" s="42">
        <f>IFERROR(VLOOKUP(A207,'[4]MC Masterlist 2026-09-17'!$B:$M, 11, 0),0)</f>
        <v>15</v>
      </c>
      <c r="W207" s="42">
        <f t="shared" si="40"/>
        <v>30</v>
      </c>
      <c r="X207" s="42">
        <f t="shared" si="41"/>
        <v>7</v>
      </c>
      <c r="Y207" s="42">
        <f>IFERROR(IF(OR(C207="AREA I",C207="AREA V"),7,VLOOKUP(A207,'[4]MC Masterlist 2026-09-17'!$B:$M, 12, 0)),0)</f>
        <v>7</v>
      </c>
      <c r="Z207" s="42">
        <f t="shared" si="42"/>
        <v>0</v>
      </c>
      <c r="AA207" s="42">
        <f t="shared" si="43"/>
        <v>0</v>
      </c>
      <c r="AB207" s="42">
        <f t="shared" si="44"/>
        <v>0</v>
      </c>
      <c r="AC207" s="42">
        <f t="shared" si="45"/>
        <v>0</v>
      </c>
      <c r="AD207" s="40" t="str">
        <f t="shared" si="46"/>
        <v>Critical</v>
      </c>
      <c r="AE207" s="40">
        <f>IFERROR(VLOOKUP(A207,'[4]Re-order'!$A:$AA,27,0),"")</f>
        <v>0</v>
      </c>
      <c r="AF207" s="42">
        <f t="shared" si="47"/>
        <v>-2</v>
      </c>
      <c r="AG207" s="42" t="e">
        <f>SUMIFS('[4]Raw Inventory'!D:D,'[4]Raw Inventory'!C:C,"GREATWALL",'[4]Raw Inventory'!B:B,A207)</f>
        <v>#VALUE!</v>
      </c>
      <c r="AH207" s="42" t="e">
        <f>SUMIFS('[4]Raw Inventory'!D:D,'[4]Raw Inventory'!C:C,"DUARTE",'[4]Raw Inventory'!B:B,A207)</f>
        <v>#VALUE!</v>
      </c>
      <c r="AI207" s="42"/>
      <c r="AJ207" s="42">
        <f t="shared" si="48"/>
        <v>0</v>
      </c>
      <c r="AK207" s="40" t="str">
        <f>IFERROR(IF((Q207+IF(AI207="",0,AI3))&lt;=0,"Stockout",IF(AJ207="","",IF(F207="Class A",IF(AJ207&lt;=7,"Critical",IF(AJ207&lt;=15,"Low",IF(AJ207&lt;=30,"Reorder",IF(AJ207&lt;=45,"Optimal","Overstock")))),IF(F207="Class B",IF(AJ207&lt;=10,"Critical",IF(AJ207&lt;=20,"Low",IF(AJ207&lt;=45,"Reorder",IF(AJ207&lt;=60,"Optimal","Overstock")))),IF(F207="Class C",IF(AJ207&lt;=15,"Critical",IF(AJ207&lt;=30,"Low",IF(AJ207&lt;=60,"Reorder",IF(AJ207&lt;=90,"Optimal","Overstock")))),""))))),"")</f>
        <v>Critical</v>
      </c>
      <c r="AL207" s="42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</row>
    <row r="208" spans="1:48">
      <c r="A208" s="39" t="s">
        <v>44</v>
      </c>
      <c r="B208" s="39" t="s">
        <v>92</v>
      </c>
      <c r="C208" s="39" t="s">
        <v>90</v>
      </c>
      <c r="D208" s="40" t="s">
        <v>244</v>
      </c>
      <c r="E208" s="40">
        <v>13</v>
      </c>
      <c r="F208" s="40" t="s">
        <v>2</v>
      </c>
      <c r="G208" s="39" t="str">
        <f>IFERROR(VLOOKUP(A208,'[4]MC Masterlist 2026-09-17'!$B:$M, 3, 0),"")</f>
        <v>YAMAHA</v>
      </c>
      <c r="H208" s="41">
        <f>IFERROR(VLOOKUP(A208,'[4]MC Masterlist 2026-09-17'!$B:$M, 6, 0),"")</f>
        <v>165912</v>
      </c>
      <c r="I208" s="42">
        <v>0</v>
      </c>
      <c r="J208" s="42">
        <v>0</v>
      </c>
      <c r="K208" s="42">
        <v>1</v>
      </c>
      <c r="L208" s="42">
        <f t="shared" si="33"/>
        <v>1</v>
      </c>
      <c r="M208" s="42">
        <f t="shared" si="34"/>
        <v>0.33333333333333331</v>
      </c>
      <c r="N208" s="41">
        <f t="shared" si="35"/>
        <v>165912</v>
      </c>
      <c r="O208" s="41">
        <f t="shared" si="36"/>
        <v>55304</v>
      </c>
      <c r="P208" s="42">
        <f t="shared" si="37"/>
        <v>1.111111111111111E-2</v>
      </c>
      <c r="Q208" s="42"/>
      <c r="R208" s="41">
        <f t="shared" si="38"/>
        <v>0</v>
      </c>
      <c r="S208" s="42">
        <f t="shared" si="39"/>
        <v>0</v>
      </c>
      <c r="T208" s="42">
        <f>IFERROR(VLOOKUP(A208,'[4]Re-order'!$A:$Q,17,0),"")</f>
        <v>0</v>
      </c>
      <c r="U208" s="42">
        <f>IFERROR(VLOOKUP(A208,'[4]MC Masterlist 2026-09-17'!$B:$M, 10, 0),0)</f>
        <v>15</v>
      </c>
      <c r="V208" s="42">
        <f>IFERROR(VLOOKUP(A208,'[4]MC Masterlist 2026-09-17'!$B:$M, 11, 0),0)</f>
        <v>15</v>
      </c>
      <c r="W208" s="42">
        <f t="shared" si="40"/>
        <v>30</v>
      </c>
      <c r="X208" s="42">
        <f t="shared" si="41"/>
        <v>29.833333333333332</v>
      </c>
      <c r="Y208" s="42">
        <f>IFERROR(IF(OR(C208="AREA I",C208="AREA V"),7,VLOOKUP(A208,'[4]MC Masterlist 2026-09-17'!$B:$M, 12, 0)),0)</f>
        <v>30</v>
      </c>
      <c r="Z208" s="42">
        <f t="shared" si="42"/>
        <v>0.16666666666666666</v>
      </c>
      <c r="AA208" s="42">
        <f t="shared" si="43"/>
        <v>0.33333333333333331</v>
      </c>
      <c r="AB208" s="42">
        <f t="shared" si="44"/>
        <v>0.33148148148148143</v>
      </c>
      <c r="AC208" s="42">
        <f t="shared" si="45"/>
        <v>0.33333333333333331</v>
      </c>
      <c r="AD208" s="40" t="str">
        <f t="shared" si="46"/>
        <v>Stockout</v>
      </c>
      <c r="AE208" s="40">
        <f>IFERROR(VLOOKUP(A208,'[4]Re-order'!$A:$AA,27,0),"")</f>
        <v>0</v>
      </c>
      <c r="AF208" s="42">
        <f t="shared" si="47"/>
        <v>0.33333333333333331</v>
      </c>
      <c r="AG208" s="42" t="e">
        <f>SUMIFS('[4]Raw Inventory'!D:D,'[4]Raw Inventory'!C:C,"GREATWALL",'[4]Raw Inventory'!B:B,A208)</f>
        <v>#VALUE!</v>
      </c>
      <c r="AH208" s="42" t="e">
        <f>SUMIFS('[4]Raw Inventory'!D:D,'[4]Raw Inventory'!C:C,"DUARTE",'[4]Raw Inventory'!B:B,A208)</f>
        <v>#VALUE!</v>
      </c>
      <c r="AI208" s="42"/>
      <c r="AJ208" s="42">
        <f t="shared" si="48"/>
        <v>0</v>
      </c>
      <c r="AK208" s="40" t="str">
        <f>IFERROR(IF((Q208+IF(AI208="",0,AI3))&lt;=0,"Stockout",IF(AJ208="","",IF(F208="Class A",IF(AJ208&lt;=7,"Critical",IF(AJ208&lt;=15,"Low",IF(AJ208&lt;=30,"Reorder",IF(AJ208&lt;=45,"Optimal","Overstock")))),IF(F208="Class B",IF(AJ208&lt;=10,"Critical",IF(AJ208&lt;=20,"Low",IF(AJ208&lt;=45,"Reorder",IF(AJ208&lt;=60,"Optimal","Overstock")))),IF(F208="Class C",IF(AJ208&lt;=15,"Critical",IF(AJ208&lt;=30,"Low",IF(AJ208&lt;=60,"Reorder",IF(AJ208&lt;=90,"Optimal","Overstock")))),""))))),"")</f>
        <v>Stockout</v>
      </c>
      <c r="AL208" s="42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</row>
    <row r="209" spans="1:48">
      <c r="A209" s="39" t="s">
        <v>16</v>
      </c>
      <c r="B209" s="39" t="s">
        <v>98</v>
      </c>
      <c r="C209" s="39" t="s">
        <v>90</v>
      </c>
      <c r="D209" s="40" t="s">
        <v>223</v>
      </c>
      <c r="E209" s="40">
        <v>11</v>
      </c>
      <c r="F209" s="40" t="s">
        <v>2</v>
      </c>
      <c r="G209" s="39" t="str">
        <f>IFERROR(VLOOKUP(A209,'[4]MC Masterlist 2026-09-17'!$B:$M, 3, 0),"")</f>
        <v>HONDA</v>
      </c>
      <c r="H209" s="41">
        <f>IFERROR(VLOOKUP(A209,'[4]MC Masterlist 2026-09-17'!$B:$M, 6, 0),"")</f>
        <v>84394</v>
      </c>
      <c r="I209" s="42">
        <v>1</v>
      </c>
      <c r="J209" s="42">
        <v>0</v>
      </c>
      <c r="K209" s="42">
        <v>2</v>
      </c>
      <c r="L209" s="42">
        <f t="shared" si="33"/>
        <v>3</v>
      </c>
      <c r="M209" s="42">
        <f t="shared" si="34"/>
        <v>1</v>
      </c>
      <c r="N209" s="41">
        <f t="shared" si="35"/>
        <v>253182</v>
      </c>
      <c r="O209" s="41">
        <f t="shared" si="36"/>
        <v>84394</v>
      </c>
      <c r="P209" s="42">
        <f t="shared" si="37"/>
        <v>3.3333333333333333E-2</v>
      </c>
      <c r="Q209" s="42">
        <v>1</v>
      </c>
      <c r="R209" s="41">
        <f t="shared" si="38"/>
        <v>84394</v>
      </c>
      <c r="S209" s="42">
        <f t="shared" si="39"/>
        <v>30</v>
      </c>
      <c r="T209" s="42">
        <f>IFERROR(VLOOKUP(A209,'[4]Re-order'!$A:$Q,17,0),"")</f>
        <v>0</v>
      </c>
      <c r="U209" s="42">
        <f>IFERROR(VLOOKUP(A209,'[4]MC Masterlist 2026-09-17'!$B:$M, 10, 0),0)</f>
        <v>15</v>
      </c>
      <c r="V209" s="42">
        <f>IFERROR(VLOOKUP(A209,'[4]MC Masterlist 2026-09-17'!$B:$M, 11, 0),0)</f>
        <v>15</v>
      </c>
      <c r="W209" s="42">
        <f t="shared" si="40"/>
        <v>30</v>
      </c>
      <c r="X209" s="42">
        <f t="shared" si="41"/>
        <v>29.5</v>
      </c>
      <c r="Y209" s="42">
        <f>IFERROR(IF(OR(C209="AREA I",C209="AREA V"),7,VLOOKUP(A209,'[4]MC Masterlist 2026-09-17'!$B:$M, 12, 0)),0)</f>
        <v>30</v>
      </c>
      <c r="Z209" s="42">
        <f t="shared" si="42"/>
        <v>0.5</v>
      </c>
      <c r="AA209" s="42">
        <f t="shared" si="43"/>
        <v>1</v>
      </c>
      <c r="AB209" s="42">
        <f t="shared" si="44"/>
        <v>0.98333333333333328</v>
      </c>
      <c r="AC209" s="42">
        <f t="shared" si="45"/>
        <v>1</v>
      </c>
      <c r="AD209" s="40" t="str">
        <f t="shared" si="46"/>
        <v>Reorder</v>
      </c>
      <c r="AE209" s="40">
        <f>IFERROR(VLOOKUP(A209,'[4]Re-order'!$A:$AA,27,0),"")</f>
        <v>0</v>
      </c>
      <c r="AF209" s="42">
        <f t="shared" si="47"/>
        <v>0</v>
      </c>
      <c r="AG209" s="42" t="e">
        <f>SUMIFS('[4]Raw Inventory'!D:D,'[4]Raw Inventory'!C:C,"GREATWALL",'[4]Raw Inventory'!B:B,A209)</f>
        <v>#VALUE!</v>
      </c>
      <c r="AH209" s="42" t="e">
        <f>SUMIFS('[4]Raw Inventory'!D:D,'[4]Raw Inventory'!C:C,"DUARTE",'[4]Raw Inventory'!B:B,A209)</f>
        <v>#VALUE!</v>
      </c>
      <c r="AI209" s="42"/>
      <c r="AJ209" s="42">
        <f t="shared" si="48"/>
        <v>30</v>
      </c>
      <c r="AK209" s="40" t="str">
        <f>IFERROR(IF((Q209+IF(AI209="",0,AI3))&lt;=0,"Stockout",IF(AJ209="","",IF(F209="Class A",IF(AJ209&lt;=7,"Critical",IF(AJ209&lt;=15,"Low",IF(AJ209&lt;=30,"Reorder",IF(AJ209&lt;=45,"Optimal","Overstock")))),IF(F209="Class B",IF(AJ209&lt;=10,"Critical",IF(AJ209&lt;=20,"Low",IF(AJ209&lt;=45,"Reorder",IF(AJ209&lt;=60,"Optimal","Overstock")))),IF(F209="Class C",IF(AJ209&lt;=15,"Critical",IF(AJ209&lt;=30,"Low",IF(AJ209&lt;=60,"Reorder",IF(AJ209&lt;=90,"Optimal","Overstock")))),""))))),"")</f>
        <v>Reorder</v>
      </c>
      <c r="AL209" s="42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</row>
    <row r="210" spans="1:48">
      <c r="A210" s="39" t="s">
        <v>42</v>
      </c>
      <c r="B210" s="39" t="s">
        <v>5</v>
      </c>
      <c r="C210" s="39" t="s">
        <v>118</v>
      </c>
      <c r="D210" s="40" t="s">
        <v>234</v>
      </c>
      <c r="E210" s="40">
        <v>22</v>
      </c>
      <c r="F210" s="40" t="s">
        <v>3</v>
      </c>
      <c r="G210" s="39" t="str">
        <f>IFERROR(VLOOKUP(A210,'[4]MC Masterlist 2026-09-17'!$B:$M, 3, 0),"")</f>
        <v>YAMAHA</v>
      </c>
      <c r="H210" s="41">
        <f>IFERROR(VLOOKUP(A210,'[4]MC Masterlist 2026-09-17'!$B:$M, 6, 0),"")</f>
        <v>152892</v>
      </c>
      <c r="I210" s="42">
        <v>0</v>
      </c>
      <c r="J210" s="42">
        <v>0</v>
      </c>
      <c r="K210" s="42">
        <v>0</v>
      </c>
      <c r="L210" s="42">
        <f t="shared" si="33"/>
        <v>0</v>
      </c>
      <c r="M210" s="42">
        <f t="shared" si="34"/>
        <v>0</v>
      </c>
      <c r="N210" s="41">
        <f t="shared" si="35"/>
        <v>0</v>
      </c>
      <c r="O210" s="41">
        <f t="shared" si="36"/>
        <v>0</v>
      </c>
      <c r="P210" s="42">
        <f t="shared" si="37"/>
        <v>0</v>
      </c>
      <c r="Q210" s="42">
        <v>1</v>
      </c>
      <c r="R210" s="41">
        <f t="shared" si="38"/>
        <v>152892</v>
      </c>
      <c r="S210" s="42">
        <f t="shared" si="39"/>
        <v>0</v>
      </c>
      <c r="T210" s="42">
        <f>IFERROR(VLOOKUP(A210,'[4]Re-order'!$A:$Q,17,0),"")</f>
        <v>0</v>
      </c>
      <c r="U210" s="42">
        <f>IFERROR(VLOOKUP(A210,'[4]MC Masterlist 2026-09-17'!$B:$M, 10, 0),0)</f>
        <v>15</v>
      </c>
      <c r="V210" s="42">
        <f>IFERROR(VLOOKUP(A210,'[4]MC Masterlist 2026-09-17'!$B:$M, 11, 0),0)</f>
        <v>15</v>
      </c>
      <c r="W210" s="42">
        <f t="shared" si="40"/>
        <v>30</v>
      </c>
      <c r="X210" s="42">
        <f t="shared" si="41"/>
        <v>30</v>
      </c>
      <c r="Y210" s="42">
        <f>IFERROR(IF(OR(C210="AREA I",C210="AREA V"),7,VLOOKUP(A210,'[4]MC Masterlist 2026-09-17'!$B:$M, 12, 0)),0)</f>
        <v>30</v>
      </c>
      <c r="Z210" s="42">
        <f t="shared" si="42"/>
        <v>0</v>
      </c>
      <c r="AA210" s="42">
        <f t="shared" si="43"/>
        <v>0</v>
      </c>
      <c r="AB210" s="42">
        <f t="shared" si="44"/>
        <v>0</v>
      </c>
      <c r="AC210" s="42">
        <f t="shared" si="45"/>
        <v>0</v>
      </c>
      <c r="AD210" s="40" t="str">
        <f t="shared" si="46"/>
        <v>Critical</v>
      </c>
      <c r="AE210" s="40">
        <f>IFERROR(VLOOKUP(A210,'[4]Re-order'!$A:$AA,27,0),"")</f>
        <v>0</v>
      </c>
      <c r="AF210" s="42">
        <f t="shared" si="47"/>
        <v>-1</v>
      </c>
      <c r="AG210" s="42" t="e">
        <f>SUMIFS('[4]Raw Inventory'!D:D,'[4]Raw Inventory'!C:C,"GREATWALL",'[4]Raw Inventory'!B:B,A210)</f>
        <v>#VALUE!</v>
      </c>
      <c r="AH210" s="42" t="e">
        <f>SUMIFS('[4]Raw Inventory'!D:D,'[4]Raw Inventory'!C:C,"DUARTE",'[4]Raw Inventory'!B:B,A210)</f>
        <v>#VALUE!</v>
      </c>
      <c r="AI210" s="42"/>
      <c r="AJ210" s="42">
        <f t="shared" si="48"/>
        <v>0</v>
      </c>
      <c r="AK210" s="40" t="str">
        <f>IFERROR(IF((Q210+IF(AI210="",0,AI3))&lt;=0,"Stockout",IF(AJ210="","",IF(F210="Class A",IF(AJ210&lt;=7,"Critical",IF(AJ210&lt;=15,"Low",IF(AJ210&lt;=30,"Reorder",IF(AJ210&lt;=45,"Optimal","Overstock")))),IF(F210="Class B",IF(AJ210&lt;=10,"Critical",IF(AJ210&lt;=20,"Low",IF(AJ210&lt;=45,"Reorder",IF(AJ210&lt;=60,"Optimal","Overstock")))),IF(F210="Class C",IF(AJ210&lt;=15,"Critical",IF(AJ210&lt;=30,"Low",IF(AJ210&lt;=60,"Reorder",IF(AJ210&lt;=90,"Optimal","Overstock")))),""))))),"")</f>
        <v>Critical</v>
      </c>
      <c r="AL210" s="42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</row>
    <row r="211" spans="1:48">
      <c r="A211" s="39" t="s">
        <v>54</v>
      </c>
      <c r="B211" s="39" t="s">
        <v>94</v>
      </c>
      <c r="C211" s="39" t="s">
        <v>90</v>
      </c>
      <c r="D211" s="40" t="s">
        <v>222</v>
      </c>
      <c r="E211" s="40">
        <v>24</v>
      </c>
      <c r="F211" s="40" t="s">
        <v>3</v>
      </c>
      <c r="G211" s="39" t="str">
        <f>IFERROR(VLOOKUP(A211,'[4]MC Masterlist 2026-09-17'!$B:$M, 3, 0),"")</f>
        <v>HONDA</v>
      </c>
      <c r="H211" s="41">
        <f>IFERROR(VLOOKUP(A211,'[4]MC Masterlist 2026-09-17'!$B:$M, 6, 0),"")</f>
        <v>70998</v>
      </c>
      <c r="I211" s="42">
        <v>1</v>
      </c>
      <c r="J211" s="42">
        <v>0</v>
      </c>
      <c r="K211" s="42">
        <v>0</v>
      </c>
      <c r="L211" s="42">
        <f t="shared" si="33"/>
        <v>1</v>
      </c>
      <c r="M211" s="42">
        <f t="shared" si="34"/>
        <v>0.33333333333333331</v>
      </c>
      <c r="N211" s="41">
        <f t="shared" si="35"/>
        <v>70998</v>
      </c>
      <c r="O211" s="41">
        <f t="shared" si="36"/>
        <v>23666</v>
      </c>
      <c r="P211" s="42">
        <f t="shared" si="37"/>
        <v>1.111111111111111E-2</v>
      </c>
      <c r="Q211" s="42"/>
      <c r="R211" s="41">
        <f t="shared" si="38"/>
        <v>0</v>
      </c>
      <c r="S211" s="42">
        <f t="shared" si="39"/>
        <v>0</v>
      </c>
      <c r="T211" s="42">
        <f>IFERROR(VLOOKUP(A211,'[4]Re-order'!$A:$Q,17,0),"")</f>
        <v>0</v>
      </c>
      <c r="U211" s="42">
        <f>IFERROR(VLOOKUP(A211,'[4]MC Masterlist 2026-09-17'!$B:$M, 10, 0),0)</f>
        <v>15</v>
      </c>
      <c r="V211" s="42">
        <f>IFERROR(VLOOKUP(A211,'[4]MC Masterlist 2026-09-17'!$B:$M, 11, 0),0)</f>
        <v>15</v>
      </c>
      <c r="W211" s="42">
        <f t="shared" si="40"/>
        <v>30</v>
      </c>
      <c r="X211" s="42">
        <f t="shared" si="41"/>
        <v>29.833333333333332</v>
      </c>
      <c r="Y211" s="42">
        <f>IFERROR(IF(OR(C211="AREA I",C211="AREA V"),7,VLOOKUP(A211,'[4]MC Masterlist 2026-09-17'!$B:$M, 12, 0)),0)</f>
        <v>30</v>
      </c>
      <c r="Z211" s="42">
        <f t="shared" si="42"/>
        <v>0.16666666666666666</v>
      </c>
      <c r="AA211" s="42">
        <f t="shared" si="43"/>
        <v>0.33333333333333331</v>
      </c>
      <c r="AB211" s="42">
        <f t="shared" si="44"/>
        <v>0.33148148148148143</v>
      </c>
      <c r="AC211" s="42">
        <f t="shared" si="45"/>
        <v>0.33333333333333331</v>
      </c>
      <c r="AD211" s="40" t="str">
        <f t="shared" si="46"/>
        <v>Stockout</v>
      </c>
      <c r="AE211" s="40">
        <f>IFERROR(VLOOKUP(A211,'[4]Re-order'!$A:$AA,27,0),"")</f>
        <v>0</v>
      </c>
      <c r="AF211" s="42">
        <f t="shared" si="47"/>
        <v>0.33333333333333331</v>
      </c>
      <c r="AG211" s="42" t="e">
        <f>SUMIFS('[4]Raw Inventory'!D:D,'[4]Raw Inventory'!C:C,"GREATWALL",'[4]Raw Inventory'!B:B,A211)</f>
        <v>#VALUE!</v>
      </c>
      <c r="AH211" s="42" t="e">
        <f>SUMIFS('[4]Raw Inventory'!D:D,'[4]Raw Inventory'!C:C,"DUARTE",'[4]Raw Inventory'!B:B,A211)</f>
        <v>#VALUE!</v>
      </c>
      <c r="AI211" s="42"/>
      <c r="AJ211" s="42">
        <f t="shared" si="48"/>
        <v>0</v>
      </c>
      <c r="AK211" s="40" t="str">
        <f>IFERROR(IF((Q211+IF(AI211="",0,AI3))&lt;=0,"Stockout",IF(AJ211="","",IF(F211="Class A",IF(AJ211&lt;=7,"Critical",IF(AJ211&lt;=15,"Low",IF(AJ211&lt;=30,"Reorder",IF(AJ211&lt;=45,"Optimal","Overstock")))),IF(F211="Class B",IF(AJ211&lt;=10,"Critical",IF(AJ211&lt;=20,"Low",IF(AJ211&lt;=45,"Reorder",IF(AJ211&lt;=60,"Optimal","Overstock")))),IF(F211="Class C",IF(AJ211&lt;=15,"Critical",IF(AJ211&lt;=30,"Low",IF(AJ211&lt;=60,"Reorder",IF(AJ211&lt;=90,"Optimal","Overstock")))),""))))),"")</f>
        <v>Stockout</v>
      </c>
      <c r="AL211" s="42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</row>
    <row r="212" spans="1:48">
      <c r="A212" s="39" t="s">
        <v>24</v>
      </c>
      <c r="B212" s="39" t="s">
        <v>94</v>
      </c>
      <c r="C212" s="39" t="s">
        <v>90</v>
      </c>
      <c r="D212" s="40" t="s">
        <v>253</v>
      </c>
      <c r="E212" s="40">
        <v>13</v>
      </c>
      <c r="F212" s="40" t="s">
        <v>2</v>
      </c>
      <c r="G212" s="39" t="str">
        <f>IFERROR(VLOOKUP(A212,'[4]MC Masterlist 2026-09-17'!$B:$M, 3, 0),"")</f>
        <v>KAWASAKI</v>
      </c>
      <c r="H212" s="41">
        <f>IFERROR(VLOOKUP(A212,'[4]MC Masterlist 2026-09-17'!$B:$M, 6, 0),"")</f>
        <v>131626</v>
      </c>
      <c r="I212" s="42">
        <v>1</v>
      </c>
      <c r="J212" s="42">
        <v>0</v>
      </c>
      <c r="K212" s="42">
        <v>0</v>
      </c>
      <c r="L212" s="42">
        <f t="shared" si="33"/>
        <v>1</v>
      </c>
      <c r="M212" s="42">
        <f t="shared" si="34"/>
        <v>0.33333333333333331</v>
      </c>
      <c r="N212" s="41">
        <f t="shared" si="35"/>
        <v>131626</v>
      </c>
      <c r="O212" s="41">
        <f t="shared" si="36"/>
        <v>43875.333333333328</v>
      </c>
      <c r="P212" s="42">
        <f t="shared" si="37"/>
        <v>1.111111111111111E-2</v>
      </c>
      <c r="Q212" s="42"/>
      <c r="R212" s="41">
        <f t="shared" si="38"/>
        <v>0</v>
      </c>
      <c r="S212" s="42">
        <f t="shared" si="39"/>
        <v>0</v>
      </c>
      <c r="T212" s="42">
        <f>IFERROR(VLOOKUP(A212,'[4]Re-order'!$A:$Q,17,0),"")</f>
        <v>0</v>
      </c>
      <c r="U212" s="42">
        <f>IFERROR(VLOOKUP(A212,'[4]MC Masterlist 2026-09-17'!$B:$M, 10, 0),0)</f>
        <v>15</v>
      </c>
      <c r="V212" s="42">
        <f>IFERROR(VLOOKUP(A212,'[4]MC Masterlist 2026-09-17'!$B:$M, 11, 0),0)</f>
        <v>15</v>
      </c>
      <c r="W212" s="42">
        <f t="shared" si="40"/>
        <v>30</v>
      </c>
      <c r="X212" s="42">
        <f t="shared" si="41"/>
        <v>29.833333333333332</v>
      </c>
      <c r="Y212" s="42">
        <f>IFERROR(IF(OR(C212="AREA I",C212="AREA V"),7,VLOOKUP(A212,'[4]MC Masterlist 2026-09-17'!$B:$M, 12, 0)),0)</f>
        <v>30</v>
      </c>
      <c r="Z212" s="42">
        <f t="shared" si="42"/>
        <v>0.16666666666666666</v>
      </c>
      <c r="AA212" s="42">
        <f t="shared" si="43"/>
        <v>0.33333333333333331</v>
      </c>
      <c r="AB212" s="42">
        <f t="shared" si="44"/>
        <v>0.33148148148148143</v>
      </c>
      <c r="AC212" s="42">
        <f t="shared" si="45"/>
        <v>0.33333333333333331</v>
      </c>
      <c r="AD212" s="40" t="str">
        <f t="shared" si="46"/>
        <v>Stockout</v>
      </c>
      <c r="AE212" s="40">
        <f>IFERROR(VLOOKUP(A212,'[4]Re-order'!$A:$AA,27,0),"")</f>
        <v>0</v>
      </c>
      <c r="AF212" s="42">
        <f t="shared" si="47"/>
        <v>0.33333333333333331</v>
      </c>
      <c r="AG212" s="42" t="e">
        <f>SUMIFS('[4]Raw Inventory'!D:D,'[4]Raw Inventory'!C:C,"GREATWALL",'[4]Raw Inventory'!B:B,A212)</f>
        <v>#VALUE!</v>
      </c>
      <c r="AH212" s="42" t="e">
        <f>SUMIFS('[4]Raw Inventory'!D:D,'[4]Raw Inventory'!C:C,"DUARTE",'[4]Raw Inventory'!B:B,A212)</f>
        <v>#VALUE!</v>
      </c>
      <c r="AI212" s="42"/>
      <c r="AJ212" s="42">
        <f t="shared" si="48"/>
        <v>0</v>
      </c>
      <c r="AK212" s="40" t="str">
        <f>IFERROR(IF((Q212+IF(AI212="",0,AI3))&lt;=0,"Stockout",IF(AJ212="","",IF(F212="Class A",IF(AJ212&lt;=7,"Critical",IF(AJ212&lt;=15,"Low",IF(AJ212&lt;=30,"Reorder",IF(AJ212&lt;=45,"Optimal","Overstock")))),IF(F212="Class B",IF(AJ212&lt;=10,"Critical",IF(AJ212&lt;=20,"Low",IF(AJ212&lt;=45,"Reorder",IF(AJ212&lt;=60,"Optimal","Overstock")))),IF(F212="Class C",IF(AJ212&lt;=15,"Critical",IF(AJ212&lt;=30,"Low",IF(AJ212&lt;=60,"Reorder",IF(AJ212&lt;=90,"Optimal","Overstock")))),""))))),"")</f>
        <v>Stockout</v>
      </c>
      <c r="AL212" s="42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</row>
    <row r="213" spans="1:48">
      <c r="A213" s="39" t="s">
        <v>70</v>
      </c>
      <c r="B213" s="39" t="s">
        <v>138</v>
      </c>
      <c r="C213" s="39" t="s">
        <v>137</v>
      </c>
      <c r="D213" s="40" t="s">
        <v>236</v>
      </c>
      <c r="E213" s="40">
        <v>25</v>
      </c>
      <c r="F213" s="40" t="s">
        <v>3</v>
      </c>
      <c r="G213" s="39" t="str">
        <f>IFERROR(VLOOKUP(A213,'[4]MC Masterlist 2026-09-17'!$B:$M, 3, 0),"")</f>
        <v>KAWASAKI</v>
      </c>
      <c r="H213" s="41">
        <f>IFERROR(VLOOKUP(A213,'[4]MC Masterlist 2026-09-17'!$B:$M, 6, 0),"")</f>
        <v>91770</v>
      </c>
      <c r="I213" s="42">
        <v>0</v>
      </c>
      <c r="J213" s="42">
        <v>0</v>
      </c>
      <c r="K213" s="42">
        <v>0</v>
      </c>
      <c r="L213" s="42">
        <f t="shared" si="33"/>
        <v>0</v>
      </c>
      <c r="M213" s="42">
        <f t="shared" si="34"/>
        <v>0</v>
      </c>
      <c r="N213" s="41">
        <f t="shared" si="35"/>
        <v>0</v>
      </c>
      <c r="O213" s="41">
        <f t="shared" si="36"/>
        <v>0</v>
      </c>
      <c r="P213" s="42">
        <f t="shared" si="37"/>
        <v>0</v>
      </c>
      <c r="Q213" s="42">
        <v>4</v>
      </c>
      <c r="R213" s="41">
        <f t="shared" si="38"/>
        <v>367080</v>
      </c>
      <c r="S213" s="42">
        <f t="shared" si="39"/>
        <v>0</v>
      </c>
      <c r="T213" s="42">
        <f>IFERROR(VLOOKUP(A213,'[4]Re-order'!$A:$Q,17,0),"")</f>
        <v>0</v>
      </c>
      <c r="U213" s="42">
        <f>IFERROR(VLOOKUP(A213,'[4]MC Masterlist 2026-09-17'!$B:$M, 10, 0),0)</f>
        <v>15</v>
      </c>
      <c r="V213" s="42">
        <f>IFERROR(VLOOKUP(A213,'[4]MC Masterlist 2026-09-17'!$B:$M, 11, 0),0)</f>
        <v>15</v>
      </c>
      <c r="W213" s="42">
        <f t="shared" si="40"/>
        <v>30</v>
      </c>
      <c r="X213" s="42">
        <f t="shared" si="41"/>
        <v>7</v>
      </c>
      <c r="Y213" s="42">
        <f>IFERROR(IF(OR(C213="AREA I",C213="AREA V"),7,VLOOKUP(A213,'[4]MC Masterlist 2026-09-17'!$B:$M, 12, 0)),0)</f>
        <v>7</v>
      </c>
      <c r="Z213" s="42">
        <f t="shared" si="42"/>
        <v>0</v>
      </c>
      <c r="AA213" s="42">
        <f t="shared" si="43"/>
        <v>0</v>
      </c>
      <c r="AB213" s="42">
        <f t="shared" si="44"/>
        <v>0</v>
      </c>
      <c r="AC213" s="42">
        <f t="shared" si="45"/>
        <v>0</v>
      </c>
      <c r="AD213" s="40" t="str">
        <f t="shared" si="46"/>
        <v>Critical</v>
      </c>
      <c r="AE213" s="40">
        <f>IFERROR(VLOOKUP(A213,'[4]Re-order'!$A:$AA,27,0),"")</f>
        <v>0</v>
      </c>
      <c r="AF213" s="42">
        <f t="shared" si="47"/>
        <v>-4</v>
      </c>
      <c r="AG213" s="42" t="e">
        <f>SUMIFS('[4]Raw Inventory'!D:D,'[4]Raw Inventory'!C:C,"GREATWALL",'[4]Raw Inventory'!B:B,A213)</f>
        <v>#VALUE!</v>
      </c>
      <c r="AH213" s="42" t="e">
        <f>SUMIFS('[4]Raw Inventory'!D:D,'[4]Raw Inventory'!C:C,"DUARTE",'[4]Raw Inventory'!B:B,A213)</f>
        <v>#VALUE!</v>
      </c>
      <c r="AI213" s="42"/>
      <c r="AJ213" s="42">
        <f t="shared" si="48"/>
        <v>0</v>
      </c>
      <c r="AK213" s="40" t="str">
        <f>IFERROR(IF((Q213+IF(AI213="",0,AI3))&lt;=0,"Stockout",IF(AJ213="","",IF(F213="Class A",IF(AJ213&lt;=7,"Critical",IF(AJ213&lt;=15,"Low",IF(AJ213&lt;=30,"Reorder",IF(AJ213&lt;=45,"Optimal","Overstock")))),IF(F213="Class B",IF(AJ213&lt;=10,"Critical",IF(AJ213&lt;=20,"Low",IF(AJ213&lt;=45,"Reorder",IF(AJ213&lt;=60,"Optimal","Overstock")))),IF(F213="Class C",IF(AJ213&lt;=15,"Critical",IF(AJ213&lt;=30,"Low",IF(AJ213&lt;=60,"Reorder",IF(AJ213&lt;=90,"Optimal","Overstock")))),""))))),"")</f>
        <v>Critical</v>
      </c>
      <c r="AL213" s="42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</row>
    <row r="214" spans="1:48">
      <c r="A214" s="39" t="s">
        <v>43</v>
      </c>
      <c r="B214" s="39" t="s">
        <v>111</v>
      </c>
      <c r="C214" s="39" t="s">
        <v>109</v>
      </c>
      <c r="D214" s="40" t="s">
        <v>223</v>
      </c>
      <c r="E214" s="40">
        <v>9</v>
      </c>
      <c r="F214" s="40" t="s">
        <v>2</v>
      </c>
      <c r="G214" s="39" t="str">
        <f>IFERROR(VLOOKUP(A214,'[4]MC Masterlist 2026-09-17'!$B:$M, 3, 0),"")</f>
        <v>YAMAHA</v>
      </c>
      <c r="H214" s="41">
        <f>IFERROR(VLOOKUP(A214,'[4]MC Masterlist 2026-09-17'!$B:$M, 6, 0),"")</f>
        <v>70587</v>
      </c>
      <c r="I214" s="42">
        <v>2</v>
      </c>
      <c r="J214" s="42">
        <v>3</v>
      </c>
      <c r="K214" s="42">
        <v>1</v>
      </c>
      <c r="L214" s="42">
        <f t="shared" si="33"/>
        <v>6</v>
      </c>
      <c r="M214" s="42">
        <f t="shared" si="34"/>
        <v>2</v>
      </c>
      <c r="N214" s="41">
        <f t="shared" si="35"/>
        <v>423522</v>
      </c>
      <c r="O214" s="41">
        <f t="shared" si="36"/>
        <v>141174</v>
      </c>
      <c r="P214" s="42">
        <f t="shared" si="37"/>
        <v>6.6666666666666666E-2</v>
      </c>
      <c r="Q214" s="42"/>
      <c r="R214" s="41">
        <f t="shared" si="38"/>
        <v>0</v>
      </c>
      <c r="S214" s="42">
        <f t="shared" si="39"/>
        <v>0</v>
      </c>
      <c r="T214" s="42">
        <f>IFERROR(VLOOKUP(A214,'[4]Re-order'!$A:$Q,17,0),"")</f>
        <v>0</v>
      </c>
      <c r="U214" s="42">
        <f>IFERROR(VLOOKUP(A214,'[4]MC Masterlist 2026-09-17'!$B:$M, 10, 0),0)</f>
        <v>15</v>
      </c>
      <c r="V214" s="42">
        <f>IFERROR(VLOOKUP(A214,'[4]MC Masterlist 2026-09-17'!$B:$M, 11, 0),0)</f>
        <v>15</v>
      </c>
      <c r="W214" s="42">
        <f t="shared" si="40"/>
        <v>30</v>
      </c>
      <c r="X214" s="42">
        <f t="shared" si="41"/>
        <v>29</v>
      </c>
      <c r="Y214" s="42">
        <f>IFERROR(IF(OR(C214="AREA I",C214="AREA V"),7,VLOOKUP(A214,'[4]MC Masterlist 2026-09-17'!$B:$M, 12, 0)),0)</f>
        <v>30</v>
      </c>
      <c r="Z214" s="42">
        <f t="shared" si="42"/>
        <v>1</v>
      </c>
      <c r="AA214" s="42">
        <f t="shared" si="43"/>
        <v>2</v>
      </c>
      <c r="AB214" s="42">
        <f t="shared" si="44"/>
        <v>1.9333333333333333</v>
      </c>
      <c r="AC214" s="42">
        <f t="shared" si="45"/>
        <v>2</v>
      </c>
      <c r="AD214" s="40" t="str">
        <f t="shared" si="46"/>
        <v>Stockout</v>
      </c>
      <c r="AE214" s="40">
        <f>IFERROR(VLOOKUP(A214,'[4]Re-order'!$A:$AA,27,0),"")</f>
        <v>0</v>
      </c>
      <c r="AF214" s="42">
        <f t="shared" si="47"/>
        <v>2</v>
      </c>
      <c r="AG214" s="42" t="e">
        <f>SUMIFS('[4]Raw Inventory'!D:D,'[4]Raw Inventory'!C:C,"GREATWALL",'[4]Raw Inventory'!B:B,A214)</f>
        <v>#VALUE!</v>
      </c>
      <c r="AH214" s="42" t="e">
        <f>SUMIFS('[4]Raw Inventory'!D:D,'[4]Raw Inventory'!C:C,"DUARTE",'[4]Raw Inventory'!B:B,A214)</f>
        <v>#VALUE!</v>
      </c>
      <c r="AI214" s="42"/>
      <c r="AJ214" s="42">
        <f t="shared" si="48"/>
        <v>0</v>
      </c>
      <c r="AK214" s="40" t="str">
        <f>IFERROR(IF((Q214+IF(AI214="",0,AI3))&lt;=0,"Stockout",IF(AJ214="","",IF(F214="Class A",IF(AJ214&lt;=7,"Critical",IF(AJ214&lt;=15,"Low",IF(AJ214&lt;=30,"Reorder",IF(AJ214&lt;=45,"Optimal","Overstock")))),IF(F214="Class B",IF(AJ214&lt;=10,"Critical",IF(AJ214&lt;=20,"Low",IF(AJ214&lt;=45,"Reorder",IF(AJ214&lt;=60,"Optimal","Overstock")))),IF(F214="Class C",IF(AJ214&lt;=15,"Critical",IF(AJ214&lt;=30,"Low",IF(AJ214&lt;=60,"Reorder",IF(AJ214&lt;=90,"Optimal","Overstock")))),""))))),"")</f>
        <v>Stockout</v>
      </c>
      <c r="AL214" s="42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</row>
    <row r="215" spans="1:48">
      <c r="A215" s="39" t="s">
        <v>24</v>
      </c>
      <c r="B215" s="39" t="s">
        <v>113</v>
      </c>
      <c r="C215" s="39" t="s">
        <v>109</v>
      </c>
      <c r="D215" s="40" t="s">
        <v>223</v>
      </c>
      <c r="E215" s="40">
        <v>9</v>
      </c>
      <c r="F215" s="40" t="s">
        <v>2</v>
      </c>
      <c r="G215" s="39" t="str">
        <f>IFERROR(VLOOKUP(A215,'[4]MC Masterlist 2026-09-17'!$B:$M, 3, 0),"")</f>
        <v>KAWASAKI</v>
      </c>
      <c r="H215" s="41">
        <f>IFERROR(VLOOKUP(A215,'[4]MC Masterlist 2026-09-17'!$B:$M, 6, 0),"")</f>
        <v>131626</v>
      </c>
      <c r="I215" s="42">
        <v>2</v>
      </c>
      <c r="J215" s="42">
        <v>2</v>
      </c>
      <c r="K215" s="42">
        <v>1</v>
      </c>
      <c r="L215" s="42">
        <f t="shared" si="33"/>
        <v>5</v>
      </c>
      <c r="M215" s="42">
        <f t="shared" si="34"/>
        <v>1.6666666666666667</v>
      </c>
      <c r="N215" s="41">
        <f t="shared" si="35"/>
        <v>658130</v>
      </c>
      <c r="O215" s="41">
        <f t="shared" si="36"/>
        <v>219376.66666666669</v>
      </c>
      <c r="P215" s="42">
        <f t="shared" si="37"/>
        <v>5.5555555555555559E-2</v>
      </c>
      <c r="Q215" s="42">
        <v>4</v>
      </c>
      <c r="R215" s="41">
        <f t="shared" si="38"/>
        <v>526504</v>
      </c>
      <c r="S215" s="42">
        <f t="shared" si="39"/>
        <v>72</v>
      </c>
      <c r="T215" s="42">
        <f>IFERROR(VLOOKUP(A215,'[4]Re-order'!$A:$Q,17,0),"")</f>
        <v>0</v>
      </c>
      <c r="U215" s="42">
        <f>IFERROR(VLOOKUP(A215,'[4]MC Masterlist 2026-09-17'!$B:$M, 10, 0),0)</f>
        <v>15</v>
      </c>
      <c r="V215" s="42">
        <f>IFERROR(VLOOKUP(A215,'[4]MC Masterlist 2026-09-17'!$B:$M, 11, 0),0)</f>
        <v>15</v>
      </c>
      <c r="W215" s="42">
        <f t="shared" si="40"/>
        <v>30</v>
      </c>
      <c r="X215" s="42">
        <f t="shared" si="41"/>
        <v>29.166666666666668</v>
      </c>
      <c r="Y215" s="42">
        <f>IFERROR(IF(OR(C215="AREA I",C215="AREA V"),7,VLOOKUP(A215,'[4]MC Masterlist 2026-09-17'!$B:$M, 12, 0)),0)</f>
        <v>30</v>
      </c>
      <c r="Z215" s="42">
        <f t="shared" si="42"/>
        <v>0.83333333333333337</v>
      </c>
      <c r="AA215" s="42">
        <f t="shared" si="43"/>
        <v>1.6666666666666667</v>
      </c>
      <c r="AB215" s="42">
        <f t="shared" si="44"/>
        <v>1.6203703703703705</v>
      </c>
      <c r="AC215" s="42">
        <f t="shared" si="45"/>
        <v>1.6666666666666667</v>
      </c>
      <c r="AD215" s="40" t="str">
        <f t="shared" si="46"/>
        <v>Overstock</v>
      </c>
      <c r="AE215" s="40">
        <f>IFERROR(VLOOKUP(A215,'[4]Re-order'!$A:$AA,27,0),"")</f>
        <v>0</v>
      </c>
      <c r="AF215" s="42">
        <f t="shared" si="47"/>
        <v>-2.333333333333333</v>
      </c>
      <c r="AG215" s="42" t="e">
        <f>SUMIFS('[4]Raw Inventory'!D:D,'[4]Raw Inventory'!C:C,"GREATWALL",'[4]Raw Inventory'!B:B,A215)</f>
        <v>#VALUE!</v>
      </c>
      <c r="AH215" s="42" t="e">
        <f>SUMIFS('[4]Raw Inventory'!D:D,'[4]Raw Inventory'!C:C,"DUARTE",'[4]Raw Inventory'!B:B,A215)</f>
        <v>#VALUE!</v>
      </c>
      <c r="AI215" s="42"/>
      <c r="AJ215" s="42">
        <f t="shared" si="48"/>
        <v>72</v>
      </c>
      <c r="AK215" s="40" t="str">
        <f>IFERROR(IF((Q215+IF(AI215="",0,AI3))&lt;=0,"Stockout",IF(AJ215="","",IF(F215="Class A",IF(AJ215&lt;=7,"Critical",IF(AJ215&lt;=15,"Low",IF(AJ215&lt;=30,"Reorder",IF(AJ215&lt;=45,"Optimal","Overstock")))),IF(F215="Class B",IF(AJ215&lt;=10,"Critical",IF(AJ215&lt;=20,"Low",IF(AJ215&lt;=45,"Reorder",IF(AJ215&lt;=60,"Optimal","Overstock")))),IF(F215="Class C",IF(AJ215&lt;=15,"Critical",IF(AJ215&lt;=30,"Low",IF(AJ215&lt;=60,"Reorder",IF(AJ215&lt;=90,"Optimal","Overstock")))),""))))),"")</f>
        <v>Overstock</v>
      </c>
      <c r="AL215" s="42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</row>
    <row r="216" spans="1:48">
      <c r="A216" s="39" t="s">
        <v>150</v>
      </c>
      <c r="B216" s="39" t="s">
        <v>144</v>
      </c>
      <c r="C216" s="39" t="s">
        <v>137</v>
      </c>
      <c r="D216" s="40" t="s">
        <v>265</v>
      </c>
      <c r="E216" s="40">
        <v>33</v>
      </c>
      <c r="F216" s="40" t="s">
        <v>3</v>
      </c>
      <c r="G216" s="39" t="str">
        <f>IFERROR(VLOOKUP(A216,'[4]MC Masterlist 2026-09-17'!$B:$M, 3, 0),"")</f>
        <v>BAJAJ RE</v>
      </c>
      <c r="H216" s="41">
        <f>IFERROR(VLOOKUP(A216,'[4]MC Masterlist 2026-09-17'!$B:$M, 6, 0),"")</f>
        <v>233000</v>
      </c>
      <c r="I216" s="42">
        <v>0</v>
      </c>
      <c r="J216" s="42">
        <v>0</v>
      </c>
      <c r="K216" s="42">
        <v>0</v>
      </c>
      <c r="L216" s="42">
        <f t="shared" si="33"/>
        <v>0</v>
      </c>
      <c r="M216" s="42">
        <f t="shared" si="34"/>
        <v>0</v>
      </c>
      <c r="N216" s="41">
        <f t="shared" si="35"/>
        <v>0</v>
      </c>
      <c r="O216" s="41">
        <f t="shared" si="36"/>
        <v>0</v>
      </c>
      <c r="P216" s="42">
        <f t="shared" si="37"/>
        <v>0</v>
      </c>
      <c r="Q216" s="42">
        <v>1</v>
      </c>
      <c r="R216" s="41">
        <f t="shared" si="38"/>
        <v>233000</v>
      </c>
      <c r="S216" s="42">
        <f t="shared" si="39"/>
        <v>0</v>
      </c>
      <c r="T216" s="42">
        <f>IFERROR(VLOOKUP(A216,'[4]Re-order'!$A:$Q,17,0),"")</f>
        <v>0</v>
      </c>
      <c r="U216" s="42">
        <f>IFERROR(VLOOKUP(A216,'[4]MC Masterlist 2026-09-17'!$B:$M, 10, 0),0)</f>
        <v>15</v>
      </c>
      <c r="V216" s="42">
        <f>IFERROR(VLOOKUP(A216,'[4]MC Masterlist 2026-09-17'!$B:$M, 11, 0),0)</f>
        <v>15</v>
      </c>
      <c r="W216" s="42">
        <f t="shared" si="40"/>
        <v>30</v>
      </c>
      <c r="X216" s="42">
        <f t="shared" si="41"/>
        <v>7</v>
      </c>
      <c r="Y216" s="42">
        <f>IFERROR(IF(OR(C216="AREA I",C216="AREA V"),7,VLOOKUP(A216,'[4]MC Masterlist 2026-09-17'!$B:$M, 12, 0)),0)</f>
        <v>7</v>
      </c>
      <c r="Z216" s="42">
        <f t="shared" si="42"/>
        <v>0</v>
      </c>
      <c r="AA216" s="42">
        <f t="shared" si="43"/>
        <v>0</v>
      </c>
      <c r="AB216" s="42">
        <f t="shared" si="44"/>
        <v>0</v>
      </c>
      <c r="AC216" s="42">
        <f t="shared" si="45"/>
        <v>0</v>
      </c>
      <c r="AD216" s="40" t="str">
        <f t="shared" si="46"/>
        <v>Critical</v>
      </c>
      <c r="AE216" s="40">
        <f>IFERROR(VLOOKUP(A216,'[4]Re-order'!$A:$AA,27,0),"")</f>
        <v>0</v>
      </c>
      <c r="AF216" s="42">
        <f t="shared" si="47"/>
        <v>-1</v>
      </c>
      <c r="AG216" s="42" t="e">
        <f>SUMIFS('[4]Raw Inventory'!D:D,'[4]Raw Inventory'!C:C,"GREATWALL",'[4]Raw Inventory'!B:B,A216)</f>
        <v>#VALUE!</v>
      </c>
      <c r="AH216" s="42" t="e">
        <f>SUMIFS('[4]Raw Inventory'!D:D,'[4]Raw Inventory'!C:C,"DUARTE",'[4]Raw Inventory'!B:B,A216)</f>
        <v>#VALUE!</v>
      </c>
      <c r="AI216" s="42"/>
      <c r="AJ216" s="42">
        <f t="shared" si="48"/>
        <v>0</v>
      </c>
      <c r="AK216" s="40" t="str">
        <f>IFERROR(IF((Q216+IF(AI216="",0,AI3))&lt;=0,"Stockout",IF(AJ216="","",IF(F216="Class A",IF(AJ216&lt;=7,"Critical",IF(AJ216&lt;=15,"Low",IF(AJ216&lt;=30,"Reorder",IF(AJ216&lt;=45,"Optimal","Overstock")))),IF(F216="Class B",IF(AJ216&lt;=10,"Critical",IF(AJ216&lt;=20,"Low",IF(AJ216&lt;=45,"Reorder",IF(AJ216&lt;=60,"Optimal","Overstock")))),IF(F216="Class C",IF(AJ216&lt;=15,"Critical",IF(AJ216&lt;=30,"Low",IF(AJ216&lt;=60,"Reorder",IF(AJ216&lt;=90,"Optimal","Overstock")))),""))))),"")</f>
        <v>Critical</v>
      </c>
      <c r="AL216" s="42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</row>
    <row r="217" spans="1:48">
      <c r="A217" s="39" t="s">
        <v>40</v>
      </c>
      <c r="B217" s="39" t="s">
        <v>98</v>
      </c>
      <c r="C217" s="39" t="s">
        <v>90</v>
      </c>
      <c r="D217" s="40" t="s">
        <v>231</v>
      </c>
      <c r="E217" s="40">
        <v>22</v>
      </c>
      <c r="F217" s="40" t="s">
        <v>3</v>
      </c>
      <c r="G217" s="39" t="str">
        <f>IFERROR(VLOOKUP(A217,'[4]MC Masterlist 2026-09-17'!$B:$M, 3, 0),"")</f>
        <v>HONDA</v>
      </c>
      <c r="H217" s="41">
        <f>IFERROR(VLOOKUP(A217,'[4]MC Masterlist 2026-09-17'!$B:$M, 6, 0),"")</f>
        <v>56426</v>
      </c>
      <c r="I217" s="42">
        <v>0</v>
      </c>
      <c r="J217" s="42">
        <v>0</v>
      </c>
      <c r="K217" s="42">
        <v>0</v>
      </c>
      <c r="L217" s="42">
        <f t="shared" si="33"/>
        <v>0</v>
      </c>
      <c r="M217" s="42">
        <f t="shared" si="34"/>
        <v>0</v>
      </c>
      <c r="N217" s="41">
        <f t="shared" si="35"/>
        <v>0</v>
      </c>
      <c r="O217" s="41">
        <f t="shared" si="36"/>
        <v>0</v>
      </c>
      <c r="P217" s="42">
        <f t="shared" si="37"/>
        <v>0</v>
      </c>
      <c r="Q217" s="42">
        <v>1</v>
      </c>
      <c r="R217" s="41">
        <f t="shared" si="38"/>
        <v>56426</v>
      </c>
      <c r="S217" s="42">
        <f t="shared" si="39"/>
        <v>0</v>
      </c>
      <c r="T217" s="42">
        <f>IFERROR(VLOOKUP(A217,'[4]Re-order'!$A:$Q,17,0),"")</f>
        <v>0</v>
      </c>
      <c r="U217" s="42">
        <f>IFERROR(VLOOKUP(A217,'[4]MC Masterlist 2026-09-17'!$B:$M, 10, 0),0)</f>
        <v>15</v>
      </c>
      <c r="V217" s="42">
        <f>IFERROR(VLOOKUP(A217,'[4]MC Masterlist 2026-09-17'!$B:$M, 11, 0),0)</f>
        <v>15</v>
      </c>
      <c r="W217" s="42">
        <f t="shared" si="40"/>
        <v>30</v>
      </c>
      <c r="X217" s="42">
        <f t="shared" si="41"/>
        <v>30</v>
      </c>
      <c r="Y217" s="42">
        <f>IFERROR(IF(OR(C217="AREA I",C217="AREA V"),7,VLOOKUP(A217,'[4]MC Masterlist 2026-09-17'!$B:$M, 12, 0)),0)</f>
        <v>30</v>
      </c>
      <c r="Z217" s="42">
        <f t="shared" si="42"/>
        <v>0</v>
      </c>
      <c r="AA217" s="42">
        <f t="shared" si="43"/>
        <v>0</v>
      </c>
      <c r="AB217" s="42">
        <f t="shared" si="44"/>
        <v>0</v>
      </c>
      <c r="AC217" s="42">
        <f t="shared" si="45"/>
        <v>0</v>
      </c>
      <c r="AD217" s="40" t="str">
        <f t="shared" si="46"/>
        <v>Critical</v>
      </c>
      <c r="AE217" s="40">
        <f>IFERROR(VLOOKUP(A217,'[4]Re-order'!$A:$AA,27,0),"")</f>
        <v>0</v>
      </c>
      <c r="AF217" s="42">
        <f t="shared" si="47"/>
        <v>-1</v>
      </c>
      <c r="AG217" s="42" t="e">
        <f>SUMIFS('[4]Raw Inventory'!D:D,'[4]Raw Inventory'!C:C,"GREATWALL",'[4]Raw Inventory'!B:B,A217)</f>
        <v>#VALUE!</v>
      </c>
      <c r="AH217" s="42" t="e">
        <f>SUMIFS('[4]Raw Inventory'!D:D,'[4]Raw Inventory'!C:C,"DUARTE",'[4]Raw Inventory'!B:B,A217)</f>
        <v>#VALUE!</v>
      </c>
      <c r="AI217" s="42"/>
      <c r="AJ217" s="42">
        <f t="shared" si="48"/>
        <v>0</v>
      </c>
      <c r="AK217" s="40" t="str">
        <f>IFERROR(IF((Q217+IF(AI217="",0,AI3))&lt;=0,"Stockout",IF(AJ217="","",IF(F217="Class A",IF(AJ217&lt;=7,"Critical",IF(AJ217&lt;=15,"Low",IF(AJ217&lt;=30,"Reorder",IF(AJ217&lt;=45,"Optimal","Overstock")))),IF(F217="Class B",IF(AJ217&lt;=10,"Critical",IF(AJ217&lt;=20,"Low",IF(AJ217&lt;=45,"Reorder",IF(AJ217&lt;=60,"Optimal","Overstock")))),IF(F217="Class C",IF(AJ217&lt;=15,"Critical",IF(AJ217&lt;=30,"Low",IF(AJ217&lt;=60,"Reorder",IF(AJ217&lt;=90,"Optimal","Overstock")))),""))))),"")</f>
        <v>Critical</v>
      </c>
      <c r="AL217" s="42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</row>
    <row r="218" spans="1:48">
      <c r="A218" s="39" t="s">
        <v>52</v>
      </c>
      <c r="B218" s="39" t="s">
        <v>154</v>
      </c>
      <c r="C218" s="39" t="s">
        <v>152</v>
      </c>
      <c r="D218" s="40" t="s">
        <v>220</v>
      </c>
      <c r="E218" s="40">
        <v>25</v>
      </c>
      <c r="F218" s="40" t="s">
        <v>3</v>
      </c>
      <c r="G218" s="39" t="str">
        <f>IFERROR(VLOOKUP(A218,'[4]MC Masterlist 2026-09-17'!$B:$M, 3, 0),"")</f>
        <v>YAMAHA</v>
      </c>
      <c r="H218" s="41">
        <f>IFERROR(VLOOKUP(A218,'[4]MC Masterlist 2026-09-17'!$B:$M, 6, 0),"")</f>
        <v>85446</v>
      </c>
      <c r="I218" s="42">
        <v>0</v>
      </c>
      <c r="J218" s="42">
        <v>1</v>
      </c>
      <c r="K218" s="42">
        <v>0</v>
      </c>
      <c r="L218" s="42">
        <f t="shared" si="33"/>
        <v>1</v>
      </c>
      <c r="M218" s="42">
        <f t="shared" si="34"/>
        <v>0.33333333333333331</v>
      </c>
      <c r="N218" s="41">
        <f t="shared" si="35"/>
        <v>85446</v>
      </c>
      <c r="O218" s="41">
        <f t="shared" si="36"/>
        <v>28482</v>
      </c>
      <c r="P218" s="42">
        <f t="shared" si="37"/>
        <v>1.111111111111111E-2</v>
      </c>
      <c r="Q218" s="42">
        <v>1</v>
      </c>
      <c r="R218" s="41">
        <f t="shared" si="38"/>
        <v>85446</v>
      </c>
      <c r="S218" s="42">
        <f t="shared" si="39"/>
        <v>90</v>
      </c>
      <c r="T218" s="42">
        <f>IFERROR(VLOOKUP(A218,'[4]Re-order'!$A:$Q,17,0),"")</f>
        <v>0</v>
      </c>
      <c r="U218" s="42">
        <f>IFERROR(VLOOKUP(A218,'[4]MC Masterlist 2026-09-17'!$B:$M, 10, 0),0)</f>
        <v>15</v>
      </c>
      <c r="V218" s="42">
        <f>IFERROR(VLOOKUP(A218,'[4]MC Masterlist 2026-09-17'!$B:$M, 11, 0),0)</f>
        <v>15</v>
      </c>
      <c r="W218" s="42">
        <f t="shared" si="40"/>
        <v>30</v>
      </c>
      <c r="X218" s="42">
        <f t="shared" si="41"/>
        <v>29.833333333333332</v>
      </c>
      <c r="Y218" s="42">
        <f>IFERROR(IF(OR(C218="AREA I",C218="AREA V"),7,VLOOKUP(A218,'[4]MC Masterlist 2026-09-17'!$B:$M, 12, 0)),0)</f>
        <v>30</v>
      </c>
      <c r="Z218" s="42">
        <f t="shared" si="42"/>
        <v>0.16666666666666666</v>
      </c>
      <c r="AA218" s="42">
        <f t="shared" si="43"/>
        <v>0.33333333333333331</v>
      </c>
      <c r="AB218" s="42">
        <f t="shared" si="44"/>
        <v>0.33148148148148143</v>
      </c>
      <c r="AC218" s="42">
        <f t="shared" si="45"/>
        <v>0.33333333333333331</v>
      </c>
      <c r="AD218" s="40" t="str">
        <f t="shared" si="46"/>
        <v>Optimal</v>
      </c>
      <c r="AE218" s="40">
        <f>IFERROR(VLOOKUP(A218,'[4]Re-order'!$A:$AA,27,0),"")</f>
        <v>0</v>
      </c>
      <c r="AF218" s="42">
        <f t="shared" si="47"/>
        <v>-0.66666666666666674</v>
      </c>
      <c r="AG218" s="42" t="e">
        <f>SUMIFS('[4]Raw Inventory'!D:D,'[4]Raw Inventory'!C:C,"GREATWALL",'[4]Raw Inventory'!B:B,A218)</f>
        <v>#VALUE!</v>
      </c>
      <c r="AH218" s="42" t="e">
        <f>SUMIFS('[4]Raw Inventory'!D:D,'[4]Raw Inventory'!C:C,"DUARTE",'[4]Raw Inventory'!B:B,A218)</f>
        <v>#VALUE!</v>
      </c>
      <c r="AI218" s="42"/>
      <c r="AJ218" s="42">
        <f t="shared" si="48"/>
        <v>90.000000000000014</v>
      </c>
      <c r="AK218" s="40" t="str">
        <f>IFERROR(IF((Q218+IF(AI218="",0,AI3))&lt;=0,"Stockout",IF(AJ218="","",IF(F218="Class A",IF(AJ218&lt;=7,"Critical",IF(AJ218&lt;=15,"Low",IF(AJ218&lt;=30,"Reorder",IF(AJ218&lt;=45,"Optimal","Overstock")))),IF(F218="Class B",IF(AJ218&lt;=10,"Critical",IF(AJ218&lt;=20,"Low",IF(AJ218&lt;=45,"Reorder",IF(AJ218&lt;=60,"Optimal","Overstock")))),IF(F218="Class C",IF(AJ218&lt;=15,"Critical",IF(AJ218&lt;=30,"Low",IF(AJ218&lt;=60,"Reorder",IF(AJ218&lt;=90,"Optimal","Overstock")))),""))))),"")</f>
        <v>Optimal</v>
      </c>
      <c r="AL218" s="42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</row>
    <row r="219" spans="1:48">
      <c r="A219" s="39" t="s">
        <v>35</v>
      </c>
      <c r="B219" s="39" t="s">
        <v>19</v>
      </c>
      <c r="C219" s="39" t="s">
        <v>1</v>
      </c>
      <c r="D219" s="40" t="s">
        <v>254</v>
      </c>
      <c r="E219" s="40">
        <v>13</v>
      </c>
      <c r="F219" s="40" t="s">
        <v>2</v>
      </c>
      <c r="G219" s="39" t="str">
        <f>IFERROR(VLOOKUP(A219,'[4]MC Masterlist 2026-09-17'!$B:$M, 3, 0),"")</f>
        <v>HONDA</v>
      </c>
      <c r="H219" s="41">
        <f>IFERROR(VLOOKUP(A219,'[4]MC Masterlist 2026-09-17'!$B:$M, 6, 0),"")</f>
        <v>57990</v>
      </c>
      <c r="I219" s="42">
        <v>4</v>
      </c>
      <c r="J219" s="42">
        <v>2</v>
      </c>
      <c r="K219" s="42">
        <v>2</v>
      </c>
      <c r="L219" s="42">
        <f t="shared" si="33"/>
        <v>8</v>
      </c>
      <c r="M219" s="42">
        <f t="shared" si="34"/>
        <v>2.6666666666666665</v>
      </c>
      <c r="N219" s="41">
        <f t="shared" si="35"/>
        <v>463920</v>
      </c>
      <c r="O219" s="41">
        <f t="shared" si="36"/>
        <v>154640</v>
      </c>
      <c r="P219" s="42">
        <f t="shared" si="37"/>
        <v>8.8888888888888878E-2</v>
      </c>
      <c r="Q219" s="42">
        <v>2</v>
      </c>
      <c r="R219" s="41">
        <f t="shared" si="38"/>
        <v>115980</v>
      </c>
      <c r="S219" s="42">
        <f t="shared" si="39"/>
        <v>22.5</v>
      </c>
      <c r="T219" s="42">
        <f>IFERROR(VLOOKUP(A219,'[4]Re-order'!$A:$Q,17,0),"")</f>
        <v>0</v>
      </c>
      <c r="U219" s="42">
        <f>IFERROR(VLOOKUP(A219,'[4]MC Masterlist 2026-09-17'!$B:$M, 10, 0),0)</f>
        <v>15</v>
      </c>
      <c r="V219" s="42">
        <f>IFERROR(VLOOKUP(A219,'[4]MC Masterlist 2026-09-17'!$B:$M, 11, 0),0)</f>
        <v>15</v>
      </c>
      <c r="W219" s="42">
        <f t="shared" si="40"/>
        <v>30</v>
      </c>
      <c r="X219" s="42">
        <f t="shared" si="41"/>
        <v>5.666666666666667</v>
      </c>
      <c r="Y219" s="42">
        <f>IFERROR(IF(OR(C219="AREA I",C219="AREA V"),7,VLOOKUP(A219,'[4]MC Masterlist 2026-09-17'!$B:$M, 12, 0)),0)</f>
        <v>7</v>
      </c>
      <c r="Z219" s="42">
        <f t="shared" si="42"/>
        <v>1.3333333333333333</v>
      </c>
      <c r="AA219" s="42">
        <f t="shared" si="43"/>
        <v>2.6666666666666665</v>
      </c>
      <c r="AB219" s="42">
        <f t="shared" si="44"/>
        <v>0.50370370370370365</v>
      </c>
      <c r="AC219" s="42">
        <f t="shared" si="45"/>
        <v>0.62222222222222212</v>
      </c>
      <c r="AD219" s="40" t="str">
        <f t="shared" si="46"/>
        <v>Reorder</v>
      </c>
      <c r="AE219" s="40">
        <f>IFERROR(VLOOKUP(A219,'[4]Re-order'!$A:$AA,27,0),"")</f>
        <v>0</v>
      </c>
      <c r="AF219" s="42">
        <f t="shared" si="47"/>
        <v>-1.3777777777777778</v>
      </c>
      <c r="AG219" s="42" t="e">
        <f>SUMIFS('[4]Raw Inventory'!D:D,'[4]Raw Inventory'!C:C,"GREATWALL",'[4]Raw Inventory'!B:B,A219)</f>
        <v>#VALUE!</v>
      </c>
      <c r="AH219" s="42" t="e">
        <f>SUMIFS('[4]Raw Inventory'!D:D,'[4]Raw Inventory'!C:C,"DUARTE",'[4]Raw Inventory'!B:B,A219)</f>
        <v>#VALUE!</v>
      </c>
      <c r="AI219" s="42"/>
      <c r="AJ219" s="42">
        <f t="shared" si="48"/>
        <v>22.500000000000004</v>
      </c>
      <c r="AK219" s="40" t="str">
        <f>IFERROR(IF((Q219+IF(AI219="",0,AI3))&lt;=0,"Stockout",IF(AJ219="","",IF(F219="Class A",IF(AJ219&lt;=7,"Critical",IF(AJ219&lt;=15,"Low",IF(AJ219&lt;=30,"Reorder",IF(AJ219&lt;=45,"Optimal","Overstock")))),IF(F219="Class B",IF(AJ219&lt;=10,"Critical",IF(AJ219&lt;=20,"Low",IF(AJ219&lt;=45,"Reorder",IF(AJ219&lt;=60,"Optimal","Overstock")))),IF(F219="Class C",IF(AJ219&lt;=15,"Critical",IF(AJ219&lt;=30,"Low",IF(AJ219&lt;=60,"Reorder",IF(AJ219&lt;=90,"Optimal","Overstock")))),""))))),"")</f>
        <v>Reorder</v>
      </c>
      <c r="AL219" s="42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</row>
    <row r="220" spans="1:48">
      <c r="A220" s="39" t="s">
        <v>28</v>
      </c>
      <c r="B220" s="39" t="s">
        <v>132</v>
      </c>
      <c r="C220" s="39" t="s">
        <v>128</v>
      </c>
      <c r="D220" s="40" t="s">
        <v>229</v>
      </c>
      <c r="E220" s="40">
        <v>6</v>
      </c>
      <c r="F220" s="40" t="s">
        <v>0</v>
      </c>
      <c r="G220" s="39" t="str">
        <f>IFERROR(VLOOKUP(A220,'[4]MC Masterlist 2026-09-17'!$B:$M, 3, 0),"")</f>
        <v>YAMAHA</v>
      </c>
      <c r="H220" s="41">
        <f>IFERROR(VLOOKUP(A220,'[4]MC Masterlist 2026-09-17'!$B:$M, 6, 0),"")</f>
        <v>147312</v>
      </c>
      <c r="I220" s="42">
        <v>3</v>
      </c>
      <c r="J220" s="42">
        <v>0</v>
      </c>
      <c r="K220" s="42">
        <v>3</v>
      </c>
      <c r="L220" s="42">
        <f t="shared" si="33"/>
        <v>6</v>
      </c>
      <c r="M220" s="42">
        <f t="shared" si="34"/>
        <v>2</v>
      </c>
      <c r="N220" s="41">
        <f t="shared" si="35"/>
        <v>883872</v>
      </c>
      <c r="O220" s="41">
        <f t="shared" si="36"/>
        <v>294624</v>
      </c>
      <c r="P220" s="42">
        <f t="shared" si="37"/>
        <v>6.6666666666666666E-2</v>
      </c>
      <c r="Q220" s="42"/>
      <c r="R220" s="41">
        <f t="shared" si="38"/>
        <v>0</v>
      </c>
      <c r="S220" s="42">
        <f t="shared" si="39"/>
        <v>0</v>
      </c>
      <c r="T220" s="42">
        <f>IFERROR(VLOOKUP(A220,'[4]Re-order'!$A:$Q,17,0),"")</f>
        <v>0</v>
      </c>
      <c r="U220" s="42">
        <f>IFERROR(VLOOKUP(A220,'[4]MC Masterlist 2026-09-17'!$B:$M, 10, 0),0)</f>
        <v>15</v>
      </c>
      <c r="V220" s="42">
        <f>IFERROR(VLOOKUP(A220,'[4]MC Masterlist 2026-09-17'!$B:$M, 11, 0),0)</f>
        <v>15</v>
      </c>
      <c r="W220" s="42">
        <f t="shared" si="40"/>
        <v>30</v>
      </c>
      <c r="X220" s="42">
        <f t="shared" si="41"/>
        <v>29</v>
      </c>
      <c r="Y220" s="42">
        <f>IFERROR(IF(OR(C220="AREA I",C220="AREA V"),7,VLOOKUP(A220,'[4]MC Masterlist 2026-09-17'!$B:$M, 12, 0)),0)</f>
        <v>30</v>
      </c>
      <c r="Z220" s="42">
        <f t="shared" si="42"/>
        <v>1</v>
      </c>
      <c r="AA220" s="42">
        <f t="shared" si="43"/>
        <v>2</v>
      </c>
      <c r="AB220" s="42">
        <f t="shared" si="44"/>
        <v>1.9333333333333333</v>
      </c>
      <c r="AC220" s="42">
        <f t="shared" si="45"/>
        <v>2</v>
      </c>
      <c r="AD220" s="40" t="str">
        <f t="shared" si="46"/>
        <v>Stockout</v>
      </c>
      <c r="AE220" s="40">
        <f>IFERROR(VLOOKUP(A220,'[4]Re-order'!$A:$AA,27,0),"")</f>
        <v>0</v>
      </c>
      <c r="AF220" s="42">
        <f t="shared" si="47"/>
        <v>2</v>
      </c>
      <c r="AG220" s="42" t="e">
        <f>SUMIFS('[4]Raw Inventory'!D:D,'[4]Raw Inventory'!C:C,"GREATWALL",'[4]Raw Inventory'!B:B,A220)</f>
        <v>#VALUE!</v>
      </c>
      <c r="AH220" s="42" t="e">
        <f>SUMIFS('[4]Raw Inventory'!D:D,'[4]Raw Inventory'!C:C,"DUARTE",'[4]Raw Inventory'!B:B,A220)</f>
        <v>#VALUE!</v>
      </c>
      <c r="AI220" s="42"/>
      <c r="AJ220" s="42">
        <f t="shared" si="48"/>
        <v>0</v>
      </c>
      <c r="AK220" s="40" t="str">
        <f>IFERROR(IF((Q220+IF(AI220="",0,AI3))&lt;=0,"Stockout",IF(AJ220="","",IF(F220="Class A",IF(AJ220&lt;=7,"Critical",IF(AJ220&lt;=15,"Low",IF(AJ220&lt;=30,"Reorder",IF(AJ220&lt;=45,"Optimal","Overstock")))),IF(F220="Class B",IF(AJ220&lt;=10,"Critical",IF(AJ220&lt;=20,"Low",IF(AJ220&lt;=45,"Reorder",IF(AJ220&lt;=60,"Optimal","Overstock")))),IF(F220="Class C",IF(AJ220&lt;=15,"Critical",IF(AJ220&lt;=30,"Low",IF(AJ220&lt;=60,"Reorder",IF(AJ220&lt;=90,"Optimal","Overstock")))),""))))),"")</f>
        <v>Stockout</v>
      </c>
      <c r="AL220" s="42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</row>
    <row r="221" spans="1:48">
      <c r="A221" s="39" t="s">
        <v>82</v>
      </c>
      <c r="B221" s="39" t="s">
        <v>157</v>
      </c>
      <c r="C221" s="39" t="s">
        <v>152</v>
      </c>
      <c r="D221" s="40" t="s">
        <v>231</v>
      </c>
      <c r="E221" s="40">
        <v>23</v>
      </c>
      <c r="F221" s="40" t="s">
        <v>3</v>
      </c>
      <c r="G221" s="39" t="str">
        <f>IFERROR(VLOOKUP(A221,'[4]MC Masterlist 2026-09-17'!$B:$M, 3, 0),"")</f>
        <v>SUZUKI</v>
      </c>
      <c r="H221" s="41">
        <f>IFERROR(VLOOKUP(A221,'[4]MC Masterlist 2026-09-17'!$B:$M, 6, 0),"")</f>
        <v>67342</v>
      </c>
      <c r="I221" s="42">
        <v>0</v>
      </c>
      <c r="J221" s="42">
        <v>0</v>
      </c>
      <c r="K221" s="42">
        <v>0</v>
      </c>
      <c r="L221" s="42">
        <f t="shared" si="33"/>
        <v>0</v>
      </c>
      <c r="M221" s="42">
        <f t="shared" si="34"/>
        <v>0</v>
      </c>
      <c r="N221" s="41">
        <f t="shared" si="35"/>
        <v>0</v>
      </c>
      <c r="O221" s="41">
        <f t="shared" si="36"/>
        <v>0</v>
      </c>
      <c r="P221" s="42">
        <f t="shared" si="37"/>
        <v>0</v>
      </c>
      <c r="Q221" s="42">
        <v>2</v>
      </c>
      <c r="R221" s="41">
        <f t="shared" si="38"/>
        <v>134684</v>
      </c>
      <c r="S221" s="42">
        <f t="shared" si="39"/>
        <v>0</v>
      </c>
      <c r="T221" s="42">
        <f>IFERROR(VLOOKUP(A221,'[4]Re-order'!$A:$Q,17,0),"")</f>
        <v>0</v>
      </c>
      <c r="U221" s="42">
        <f>IFERROR(VLOOKUP(A221,'[4]MC Masterlist 2026-09-17'!$B:$M, 10, 0),0)</f>
        <v>15</v>
      </c>
      <c r="V221" s="42">
        <f>IFERROR(VLOOKUP(A221,'[4]MC Masterlist 2026-09-17'!$B:$M, 11, 0),0)</f>
        <v>15</v>
      </c>
      <c r="W221" s="42">
        <f t="shared" si="40"/>
        <v>30</v>
      </c>
      <c r="X221" s="42">
        <f t="shared" si="41"/>
        <v>30</v>
      </c>
      <c r="Y221" s="42">
        <f>IFERROR(IF(OR(C221="AREA I",C221="AREA V"),7,VLOOKUP(A221,'[4]MC Masterlist 2026-09-17'!$B:$M, 12, 0)),0)</f>
        <v>30</v>
      </c>
      <c r="Z221" s="42">
        <f t="shared" si="42"/>
        <v>0</v>
      </c>
      <c r="AA221" s="42">
        <f t="shared" si="43"/>
        <v>0</v>
      </c>
      <c r="AB221" s="42">
        <f t="shared" si="44"/>
        <v>0</v>
      </c>
      <c r="AC221" s="42">
        <f t="shared" si="45"/>
        <v>0</v>
      </c>
      <c r="AD221" s="40" t="str">
        <f t="shared" si="46"/>
        <v>Critical</v>
      </c>
      <c r="AE221" s="40">
        <f>IFERROR(VLOOKUP(A221,'[4]Re-order'!$A:$AA,27,0),"")</f>
        <v>0</v>
      </c>
      <c r="AF221" s="42">
        <f t="shared" si="47"/>
        <v>-2</v>
      </c>
      <c r="AG221" s="42" t="e">
        <f>SUMIFS('[4]Raw Inventory'!D:D,'[4]Raw Inventory'!C:C,"GREATWALL",'[4]Raw Inventory'!B:B,A221)</f>
        <v>#VALUE!</v>
      </c>
      <c r="AH221" s="42" t="e">
        <f>SUMIFS('[4]Raw Inventory'!D:D,'[4]Raw Inventory'!C:C,"DUARTE",'[4]Raw Inventory'!B:B,A221)</f>
        <v>#VALUE!</v>
      </c>
      <c r="AI221" s="42"/>
      <c r="AJ221" s="42">
        <f t="shared" si="48"/>
        <v>0</v>
      </c>
      <c r="AK221" s="40" t="str">
        <f>IFERROR(IF((Q221+IF(AI221="",0,AI3))&lt;=0,"Stockout",IF(AJ221="","",IF(F221="Class A",IF(AJ221&lt;=7,"Critical",IF(AJ221&lt;=15,"Low",IF(AJ221&lt;=30,"Reorder",IF(AJ221&lt;=45,"Optimal","Overstock")))),IF(F221="Class B",IF(AJ221&lt;=10,"Critical",IF(AJ221&lt;=20,"Low",IF(AJ221&lt;=45,"Reorder",IF(AJ221&lt;=60,"Optimal","Overstock")))),IF(F221="Class C",IF(AJ221&lt;=15,"Critical",IF(AJ221&lt;=30,"Low",IF(AJ221&lt;=60,"Reorder",IF(AJ221&lt;=90,"Optimal","Overstock")))),""))))),"")</f>
        <v>Critical</v>
      </c>
      <c r="AL221" s="42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</row>
    <row r="222" spans="1:48">
      <c r="A222" s="39" t="s">
        <v>72</v>
      </c>
      <c r="B222" s="39" t="s">
        <v>121</v>
      </c>
      <c r="C222" s="39" t="s">
        <v>118</v>
      </c>
      <c r="D222" s="40" t="s">
        <v>241</v>
      </c>
      <c r="E222" s="40">
        <v>28</v>
      </c>
      <c r="F222" s="40" t="s">
        <v>3</v>
      </c>
      <c r="G222" s="39" t="str">
        <f>IFERROR(VLOOKUP(A222,'[4]MC Masterlist 2026-09-17'!$B:$M, 3, 0),"")</f>
        <v>KAWASAKI</v>
      </c>
      <c r="H222" s="41">
        <f>IFERROR(VLOOKUP(A222,'[4]MC Masterlist 2026-09-17'!$B:$M, 6, 0),"")</f>
        <v>52948</v>
      </c>
      <c r="I222" s="42">
        <v>0</v>
      </c>
      <c r="J222" s="42">
        <v>0</v>
      </c>
      <c r="K222" s="42">
        <v>0</v>
      </c>
      <c r="L222" s="42">
        <f t="shared" si="33"/>
        <v>0</v>
      </c>
      <c r="M222" s="42">
        <f t="shared" si="34"/>
        <v>0</v>
      </c>
      <c r="N222" s="41">
        <f t="shared" si="35"/>
        <v>0</v>
      </c>
      <c r="O222" s="41">
        <f t="shared" si="36"/>
        <v>0</v>
      </c>
      <c r="P222" s="42">
        <f t="shared" si="37"/>
        <v>0</v>
      </c>
      <c r="Q222" s="42">
        <v>1</v>
      </c>
      <c r="R222" s="41">
        <f t="shared" si="38"/>
        <v>52948</v>
      </c>
      <c r="S222" s="42">
        <f t="shared" si="39"/>
        <v>0</v>
      </c>
      <c r="T222" s="42">
        <f>IFERROR(VLOOKUP(A222,'[4]Re-order'!$A:$Q,17,0),"")</f>
        <v>0</v>
      </c>
      <c r="U222" s="42">
        <f>IFERROR(VLOOKUP(A222,'[4]MC Masterlist 2026-09-17'!$B:$M, 10, 0),0)</f>
        <v>15</v>
      </c>
      <c r="V222" s="42">
        <f>IFERROR(VLOOKUP(A222,'[4]MC Masterlist 2026-09-17'!$B:$M, 11, 0),0)</f>
        <v>15</v>
      </c>
      <c r="W222" s="42">
        <f t="shared" si="40"/>
        <v>30</v>
      </c>
      <c r="X222" s="42">
        <f t="shared" si="41"/>
        <v>30</v>
      </c>
      <c r="Y222" s="42">
        <f>IFERROR(IF(OR(C222="AREA I",C222="AREA V"),7,VLOOKUP(A222,'[4]MC Masterlist 2026-09-17'!$B:$M, 12, 0)),0)</f>
        <v>30</v>
      </c>
      <c r="Z222" s="42">
        <f t="shared" si="42"/>
        <v>0</v>
      </c>
      <c r="AA222" s="42">
        <f t="shared" si="43"/>
        <v>0</v>
      </c>
      <c r="AB222" s="42">
        <f t="shared" si="44"/>
        <v>0</v>
      </c>
      <c r="AC222" s="42">
        <f t="shared" si="45"/>
        <v>0</v>
      </c>
      <c r="AD222" s="40" t="str">
        <f t="shared" si="46"/>
        <v>Critical</v>
      </c>
      <c r="AE222" s="40">
        <f>IFERROR(VLOOKUP(A222,'[4]Re-order'!$A:$AA,27,0),"")</f>
        <v>0</v>
      </c>
      <c r="AF222" s="42">
        <f t="shared" si="47"/>
        <v>-1</v>
      </c>
      <c r="AG222" s="42" t="e">
        <f>SUMIFS('[4]Raw Inventory'!D:D,'[4]Raw Inventory'!C:C,"GREATWALL",'[4]Raw Inventory'!B:B,A222)</f>
        <v>#VALUE!</v>
      </c>
      <c r="AH222" s="42" t="e">
        <f>SUMIFS('[4]Raw Inventory'!D:D,'[4]Raw Inventory'!C:C,"DUARTE",'[4]Raw Inventory'!B:B,A222)</f>
        <v>#VALUE!</v>
      </c>
      <c r="AI222" s="42"/>
      <c r="AJ222" s="42">
        <f t="shared" si="48"/>
        <v>0</v>
      </c>
      <c r="AK222" s="40" t="str">
        <f>IFERROR(IF((Q222+IF(AI222="",0,AI3))&lt;=0,"Stockout",IF(AJ222="","",IF(F222="Class A",IF(AJ222&lt;=7,"Critical",IF(AJ222&lt;=15,"Low",IF(AJ222&lt;=30,"Reorder",IF(AJ222&lt;=45,"Optimal","Overstock")))),IF(F222="Class B",IF(AJ222&lt;=10,"Critical",IF(AJ222&lt;=20,"Low",IF(AJ222&lt;=45,"Reorder",IF(AJ222&lt;=60,"Optimal","Overstock")))),IF(F222="Class C",IF(AJ222&lt;=15,"Critical",IF(AJ222&lt;=30,"Low",IF(AJ222&lt;=60,"Reorder",IF(AJ222&lt;=90,"Optimal","Overstock")))),""))))),"")</f>
        <v>Critical</v>
      </c>
      <c r="AL222" s="42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</row>
    <row r="223" spans="1:48">
      <c r="A223" s="39" t="s">
        <v>35</v>
      </c>
      <c r="B223" s="39" t="s">
        <v>129</v>
      </c>
      <c r="C223" s="39" t="s">
        <v>128</v>
      </c>
      <c r="D223" s="40" t="s">
        <v>245</v>
      </c>
      <c r="E223" s="40">
        <v>19</v>
      </c>
      <c r="F223" s="40" t="s">
        <v>3</v>
      </c>
      <c r="G223" s="39" t="str">
        <f>IFERROR(VLOOKUP(A223,'[4]MC Masterlist 2026-09-17'!$B:$M, 3, 0),"")</f>
        <v>HONDA</v>
      </c>
      <c r="H223" s="41">
        <f>IFERROR(VLOOKUP(A223,'[4]MC Masterlist 2026-09-17'!$B:$M, 6, 0),"")</f>
        <v>57990</v>
      </c>
      <c r="I223" s="42">
        <v>0</v>
      </c>
      <c r="J223" s="42">
        <v>1</v>
      </c>
      <c r="K223" s="42">
        <v>1</v>
      </c>
      <c r="L223" s="42">
        <f t="shared" si="33"/>
        <v>2</v>
      </c>
      <c r="M223" s="42">
        <f t="shared" si="34"/>
        <v>0.66666666666666663</v>
      </c>
      <c r="N223" s="41">
        <f t="shared" si="35"/>
        <v>115980</v>
      </c>
      <c r="O223" s="41">
        <f t="shared" si="36"/>
        <v>38660</v>
      </c>
      <c r="P223" s="42">
        <f t="shared" si="37"/>
        <v>2.222222222222222E-2</v>
      </c>
      <c r="Q223" s="42">
        <v>2</v>
      </c>
      <c r="R223" s="41">
        <f t="shared" si="38"/>
        <v>115980</v>
      </c>
      <c r="S223" s="42">
        <f t="shared" si="39"/>
        <v>90</v>
      </c>
      <c r="T223" s="42">
        <f>IFERROR(VLOOKUP(A223,'[4]Re-order'!$A:$Q,17,0),"")</f>
        <v>0</v>
      </c>
      <c r="U223" s="42">
        <f>IFERROR(VLOOKUP(A223,'[4]MC Masterlist 2026-09-17'!$B:$M, 10, 0),0)</f>
        <v>15</v>
      </c>
      <c r="V223" s="42">
        <f>IFERROR(VLOOKUP(A223,'[4]MC Masterlist 2026-09-17'!$B:$M, 11, 0),0)</f>
        <v>15</v>
      </c>
      <c r="W223" s="42">
        <f t="shared" si="40"/>
        <v>30</v>
      </c>
      <c r="X223" s="42">
        <f t="shared" si="41"/>
        <v>29.666666666666668</v>
      </c>
      <c r="Y223" s="42">
        <f>IFERROR(IF(OR(C223="AREA I",C223="AREA V"),7,VLOOKUP(A223,'[4]MC Masterlist 2026-09-17'!$B:$M, 12, 0)),0)</f>
        <v>30</v>
      </c>
      <c r="Z223" s="42">
        <f t="shared" si="42"/>
        <v>0.33333333333333331</v>
      </c>
      <c r="AA223" s="42">
        <f t="shared" si="43"/>
        <v>0.66666666666666663</v>
      </c>
      <c r="AB223" s="42">
        <f t="shared" si="44"/>
        <v>0.65925925925925921</v>
      </c>
      <c r="AC223" s="42">
        <f t="shared" si="45"/>
        <v>0.66666666666666663</v>
      </c>
      <c r="AD223" s="40" t="str">
        <f t="shared" si="46"/>
        <v>Optimal</v>
      </c>
      <c r="AE223" s="40">
        <f>IFERROR(VLOOKUP(A223,'[4]Re-order'!$A:$AA,27,0),"")</f>
        <v>0</v>
      </c>
      <c r="AF223" s="42">
        <f t="shared" si="47"/>
        <v>-1.3333333333333335</v>
      </c>
      <c r="AG223" s="42" t="e">
        <f>SUMIFS('[4]Raw Inventory'!D:D,'[4]Raw Inventory'!C:C,"GREATWALL",'[4]Raw Inventory'!B:B,A223)</f>
        <v>#VALUE!</v>
      </c>
      <c r="AH223" s="42" t="e">
        <f>SUMIFS('[4]Raw Inventory'!D:D,'[4]Raw Inventory'!C:C,"DUARTE",'[4]Raw Inventory'!B:B,A223)</f>
        <v>#VALUE!</v>
      </c>
      <c r="AI223" s="42"/>
      <c r="AJ223" s="42">
        <f t="shared" si="48"/>
        <v>90.000000000000014</v>
      </c>
      <c r="AK223" s="40" t="str">
        <f>IFERROR(IF((Q223+IF(AI223="",0,AI3))&lt;=0,"Stockout",IF(AJ223="","",IF(F223="Class A",IF(AJ223&lt;=7,"Critical",IF(AJ223&lt;=15,"Low",IF(AJ223&lt;=30,"Reorder",IF(AJ223&lt;=45,"Optimal","Overstock")))),IF(F223="Class B",IF(AJ223&lt;=10,"Critical",IF(AJ223&lt;=20,"Low",IF(AJ223&lt;=45,"Reorder",IF(AJ223&lt;=60,"Optimal","Overstock")))),IF(F223="Class C",IF(AJ223&lt;=15,"Critical",IF(AJ223&lt;=30,"Low",IF(AJ223&lt;=60,"Reorder",IF(AJ223&lt;=90,"Optimal","Overstock")))),""))))),"")</f>
        <v>Optimal</v>
      </c>
      <c r="AL223" s="42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</row>
    <row r="224" spans="1:48">
      <c r="A224" s="39" t="s">
        <v>39</v>
      </c>
      <c r="B224" s="39" t="s">
        <v>92</v>
      </c>
      <c r="C224" s="39" t="s">
        <v>90</v>
      </c>
      <c r="D224" s="40" t="s">
        <v>222</v>
      </c>
      <c r="E224" s="40">
        <v>22</v>
      </c>
      <c r="F224" s="40" t="s">
        <v>3</v>
      </c>
      <c r="G224" s="39" t="str">
        <f>IFERROR(VLOOKUP(A224,'[4]MC Masterlist 2026-09-17'!$B:$M, 3, 0),"")</f>
        <v>HONDA</v>
      </c>
      <c r="H224" s="41">
        <f>IFERROR(VLOOKUP(A224,'[4]MC Masterlist 2026-09-17'!$B:$M, 6, 0),"")</f>
        <v>72434</v>
      </c>
      <c r="I224" s="42">
        <v>0</v>
      </c>
      <c r="J224" s="42">
        <v>0</v>
      </c>
      <c r="K224" s="42">
        <v>1</v>
      </c>
      <c r="L224" s="42">
        <f t="shared" si="33"/>
        <v>1</v>
      </c>
      <c r="M224" s="42">
        <f t="shared" si="34"/>
        <v>0.33333333333333331</v>
      </c>
      <c r="N224" s="41">
        <f t="shared" si="35"/>
        <v>72434</v>
      </c>
      <c r="O224" s="41">
        <f t="shared" si="36"/>
        <v>24144.666666666664</v>
      </c>
      <c r="P224" s="42">
        <f t="shared" si="37"/>
        <v>1.111111111111111E-2</v>
      </c>
      <c r="Q224" s="42">
        <v>1</v>
      </c>
      <c r="R224" s="41">
        <f t="shared" si="38"/>
        <v>72434</v>
      </c>
      <c r="S224" s="42">
        <f t="shared" si="39"/>
        <v>90.000000000000014</v>
      </c>
      <c r="T224" s="42">
        <f>IFERROR(VLOOKUP(A224,'[4]Re-order'!$A:$Q,17,0),"")</f>
        <v>0</v>
      </c>
      <c r="U224" s="42">
        <f>IFERROR(VLOOKUP(A224,'[4]MC Masterlist 2026-09-17'!$B:$M, 10, 0),0)</f>
        <v>15</v>
      </c>
      <c r="V224" s="42">
        <f>IFERROR(VLOOKUP(A224,'[4]MC Masterlist 2026-09-17'!$B:$M, 11, 0),0)</f>
        <v>15</v>
      </c>
      <c r="W224" s="42">
        <f t="shared" si="40"/>
        <v>30</v>
      </c>
      <c r="X224" s="42">
        <f t="shared" si="41"/>
        <v>29.833333333333332</v>
      </c>
      <c r="Y224" s="42">
        <f>IFERROR(IF(OR(C224="AREA I",C224="AREA V"),7,VLOOKUP(A224,'[4]MC Masterlist 2026-09-17'!$B:$M, 12, 0)),0)</f>
        <v>30</v>
      </c>
      <c r="Z224" s="42">
        <f t="shared" si="42"/>
        <v>0.16666666666666666</v>
      </c>
      <c r="AA224" s="42">
        <f t="shared" si="43"/>
        <v>0.33333333333333331</v>
      </c>
      <c r="AB224" s="42">
        <f t="shared" si="44"/>
        <v>0.33148148148148143</v>
      </c>
      <c r="AC224" s="42">
        <f t="shared" si="45"/>
        <v>0.33333333333333331</v>
      </c>
      <c r="AD224" s="40" t="str">
        <f t="shared" si="46"/>
        <v>Optimal</v>
      </c>
      <c r="AE224" s="40">
        <f>IFERROR(VLOOKUP(A224,'[4]Re-order'!$A:$AA,27,0),"")</f>
        <v>0</v>
      </c>
      <c r="AF224" s="42">
        <f t="shared" si="47"/>
        <v>-0.66666666666666674</v>
      </c>
      <c r="AG224" s="42" t="e">
        <f>SUMIFS('[4]Raw Inventory'!D:D,'[4]Raw Inventory'!C:C,"GREATWALL",'[4]Raw Inventory'!B:B,A224)</f>
        <v>#VALUE!</v>
      </c>
      <c r="AH224" s="42" t="e">
        <f>SUMIFS('[4]Raw Inventory'!D:D,'[4]Raw Inventory'!C:C,"DUARTE",'[4]Raw Inventory'!B:B,A224)</f>
        <v>#VALUE!</v>
      </c>
      <c r="AI224" s="42"/>
      <c r="AJ224" s="42">
        <f t="shared" si="48"/>
        <v>90.000000000000014</v>
      </c>
      <c r="AK224" s="40" t="str">
        <f>IFERROR(IF((Q224+IF(AI224="",0,AI3))&lt;=0,"Stockout",IF(AJ224="","",IF(F224="Class A",IF(AJ224&lt;=7,"Critical",IF(AJ224&lt;=15,"Low",IF(AJ224&lt;=30,"Reorder",IF(AJ224&lt;=45,"Optimal","Overstock")))),IF(F224="Class B",IF(AJ224&lt;=10,"Critical",IF(AJ224&lt;=20,"Low",IF(AJ224&lt;=45,"Reorder",IF(AJ224&lt;=60,"Optimal","Overstock")))),IF(F224="Class C",IF(AJ224&lt;=15,"Critical",IF(AJ224&lt;=30,"Low",IF(AJ224&lt;=60,"Reorder",IF(AJ224&lt;=90,"Optimal","Overstock")))),""))))),"")</f>
        <v>Optimal</v>
      </c>
      <c r="AL224" s="42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</row>
    <row r="225" spans="1:48">
      <c r="A225" s="39" t="s">
        <v>48</v>
      </c>
      <c r="B225" s="39" t="s">
        <v>154</v>
      </c>
      <c r="C225" s="39" t="s">
        <v>152</v>
      </c>
      <c r="D225" s="40" t="s">
        <v>236</v>
      </c>
      <c r="E225" s="40">
        <v>31</v>
      </c>
      <c r="F225" s="40" t="s">
        <v>3</v>
      </c>
      <c r="G225" s="39" t="str">
        <f>IFERROR(VLOOKUP(A225,'[4]MC Masterlist 2026-09-17'!$B:$M, 3, 0),"")</f>
        <v>SUZUKI</v>
      </c>
      <c r="H225" s="41">
        <f>IFERROR(VLOOKUP(A225,'[4]MC Masterlist 2026-09-17'!$B:$M, 6, 0),"")</f>
        <v>82687</v>
      </c>
      <c r="I225" s="42">
        <v>0</v>
      </c>
      <c r="J225" s="42">
        <v>0</v>
      </c>
      <c r="K225" s="42">
        <v>0</v>
      </c>
      <c r="L225" s="42">
        <f t="shared" si="33"/>
        <v>0</v>
      </c>
      <c r="M225" s="42">
        <f t="shared" si="34"/>
        <v>0</v>
      </c>
      <c r="N225" s="41">
        <f t="shared" si="35"/>
        <v>0</v>
      </c>
      <c r="O225" s="41">
        <f t="shared" si="36"/>
        <v>0</v>
      </c>
      <c r="P225" s="42">
        <f t="shared" si="37"/>
        <v>0</v>
      </c>
      <c r="Q225" s="42">
        <v>1</v>
      </c>
      <c r="R225" s="41">
        <f t="shared" si="38"/>
        <v>82687</v>
      </c>
      <c r="S225" s="42">
        <f t="shared" si="39"/>
        <v>0</v>
      </c>
      <c r="T225" s="42">
        <f>IFERROR(VLOOKUP(A225,'[4]Re-order'!$A:$Q,17,0),"")</f>
        <v>0</v>
      </c>
      <c r="U225" s="42">
        <f>IFERROR(VLOOKUP(A225,'[4]MC Masterlist 2026-09-17'!$B:$M, 10, 0),0)</f>
        <v>15</v>
      </c>
      <c r="V225" s="42">
        <f>IFERROR(VLOOKUP(A225,'[4]MC Masterlist 2026-09-17'!$B:$M, 11, 0),0)</f>
        <v>15</v>
      </c>
      <c r="W225" s="42">
        <f t="shared" si="40"/>
        <v>30</v>
      </c>
      <c r="X225" s="42">
        <f t="shared" si="41"/>
        <v>30</v>
      </c>
      <c r="Y225" s="42">
        <f>IFERROR(IF(OR(C225="AREA I",C225="AREA V"),7,VLOOKUP(A225,'[4]MC Masterlist 2026-09-17'!$B:$M, 12, 0)),0)</f>
        <v>30</v>
      </c>
      <c r="Z225" s="42">
        <f t="shared" si="42"/>
        <v>0</v>
      </c>
      <c r="AA225" s="42">
        <f t="shared" si="43"/>
        <v>0</v>
      </c>
      <c r="AB225" s="42">
        <f t="shared" si="44"/>
        <v>0</v>
      </c>
      <c r="AC225" s="42">
        <f t="shared" si="45"/>
        <v>0</v>
      </c>
      <c r="AD225" s="40" t="str">
        <f t="shared" si="46"/>
        <v>Critical</v>
      </c>
      <c r="AE225" s="40">
        <f>IFERROR(VLOOKUP(A225,'[4]Re-order'!$A:$AA,27,0),"")</f>
        <v>0</v>
      </c>
      <c r="AF225" s="42">
        <f t="shared" si="47"/>
        <v>-1</v>
      </c>
      <c r="AG225" s="42" t="e">
        <f>SUMIFS('[4]Raw Inventory'!D:D,'[4]Raw Inventory'!C:C,"GREATWALL",'[4]Raw Inventory'!B:B,A225)</f>
        <v>#VALUE!</v>
      </c>
      <c r="AH225" s="42" t="e">
        <f>SUMIFS('[4]Raw Inventory'!D:D,'[4]Raw Inventory'!C:C,"DUARTE",'[4]Raw Inventory'!B:B,A225)</f>
        <v>#VALUE!</v>
      </c>
      <c r="AI225" s="42"/>
      <c r="AJ225" s="42">
        <f t="shared" si="48"/>
        <v>0</v>
      </c>
      <c r="AK225" s="40" t="str">
        <f>IFERROR(IF((Q225+IF(AI225="",0,AI3))&lt;=0,"Stockout",IF(AJ225="","",IF(F225="Class A",IF(AJ225&lt;=7,"Critical",IF(AJ225&lt;=15,"Low",IF(AJ225&lt;=30,"Reorder",IF(AJ225&lt;=45,"Optimal","Overstock")))),IF(F225="Class B",IF(AJ225&lt;=10,"Critical",IF(AJ225&lt;=20,"Low",IF(AJ225&lt;=45,"Reorder",IF(AJ225&lt;=60,"Optimal","Overstock")))),IF(F225="Class C",IF(AJ225&lt;=15,"Critical",IF(AJ225&lt;=30,"Low",IF(AJ225&lt;=60,"Reorder",IF(AJ225&lt;=90,"Optimal","Overstock")))),""))))),"")</f>
        <v>Critical</v>
      </c>
      <c r="AL225" s="42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</row>
    <row r="226" spans="1:48">
      <c r="A226" s="39" t="s">
        <v>14</v>
      </c>
      <c r="B226" s="39" t="s">
        <v>111</v>
      </c>
      <c r="C226" s="39" t="s">
        <v>109</v>
      </c>
      <c r="D226" s="40" t="s">
        <v>237</v>
      </c>
      <c r="E226" s="40">
        <v>2</v>
      </c>
      <c r="F226" s="40" t="s">
        <v>0</v>
      </c>
      <c r="G226" s="39" t="str">
        <f>IFERROR(VLOOKUP(A226,'[4]MC Masterlist 2026-09-17'!$B:$M, 3, 0),"")</f>
        <v>HONDA</v>
      </c>
      <c r="H226" s="41">
        <f>IFERROR(VLOOKUP(A226,'[4]MC Masterlist 2026-09-17'!$B:$M, 6, 0),"")</f>
        <v>80070</v>
      </c>
      <c r="I226" s="42">
        <v>11</v>
      </c>
      <c r="J226" s="42">
        <v>6</v>
      </c>
      <c r="K226" s="42">
        <v>12</v>
      </c>
      <c r="L226" s="42">
        <f t="shared" si="33"/>
        <v>29</v>
      </c>
      <c r="M226" s="42">
        <f t="shared" si="34"/>
        <v>9.6666666666666661</v>
      </c>
      <c r="N226" s="41">
        <f t="shared" si="35"/>
        <v>2322030</v>
      </c>
      <c r="O226" s="41">
        <f t="shared" si="36"/>
        <v>774010</v>
      </c>
      <c r="P226" s="42">
        <f t="shared" si="37"/>
        <v>0.32222222222222219</v>
      </c>
      <c r="Q226" s="42">
        <v>1</v>
      </c>
      <c r="R226" s="41">
        <f t="shared" si="38"/>
        <v>80070</v>
      </c>
      <c r="S226" s="42">
        <f t="shared" si="39"/>
        <v>3.103448275862069</v>
      </c>
      <c r="T226" s="42">
        <f>IFERROR(VLOOKUP(A226,'[4]Re-order'!$A:$Q,17,0),"")</f>
        <v>0</v>
      </c>
      <c r="U226" s="42">
        <f>IFERROR(VLOOKUP(A226,'[4]MC Masterlist 2026-09-17'!$B:$M, 10, 0),0)</f>
        <v>15</v>
      </c>
      <c r="V226" s="42">
        <f>IFERROR(VLOOKUP(A226,'[4]MC Masterlist 2026-09-17'!$B:$M, 11, 0),0)</f>
        <v>15</v>
      </c>
      <c r="W226" s="42">
        <f t="shared" si="40"/>
        <v>30</v>
      </c>
      <c r="X226" s="42">
        <f t="shared" si="41"/>
        <v>25.166666666666668</v>
      </c>
      <c r="Y226" s="42">
        <f>IFERROR(IF(OR(C226="AREA I",C226="AREA V"),7,VLOOKUP(A226,'[4]MC Masterlist 2026-09-17'!$B:$M, 12, 0)),0)</f>
        <v>30</v>
      </c>
      <c r="Z226" s="42">
        <f t="shared" si="42"/>
        <v>4.833333333333333</v>
      </c>
      <c r="AA226" s="42">
        <f t="shared" si="43"/>
        <v>9.6666666666666661</v>
      </c>
      <c r="AB226" s="42">
        <f t="shared" si="44"/>
        <v>8.1092592592592592</v>
      </c>
      <c r="AC226" s="42">
        <f t="shared" si="45"/>
        <v>9.6666666666666661</v>
      </c>
      <c r="AD226" s="40" t="str">
        <f t="shared" si="46"/>
        <v>Critical</v>
      </c>
      <c r="AE226" s="40">
        <f>IFERROR(VLOOKUP(A226,'[4]Re-order'!$A:$AA,27,0),"")</f>
        <v>0</v>
      </c>
      <c r="AF226" s="42">
        <f t="shared" si="47"/>
        <v>8.6666666666666661</v>
      </c>
      <c r="AG226" s="42" t="e">
        <f>SUMIFS('[4]Raw Inventory'!D:D,'[4]Raw Inventory'!C:C,"GREATWALL",'[4]Raw Inventory'!B:B,A226)</f>
        <v>#VALUE!</v>
      </c>
      <c r="AH226" s="42" t="e">
        <f>SUMIFS('[4]Raw Inventory'!D:D,'[4]Raw Inventory'!C:C,"DUARTE",'[4]Raw Inventory'!B:B,A226)</f>
        <v>#VALUE!</v>
      </c>
      <c r="AI226" s="42"/>
      <c r="AJ226" s="42">
        <f t="shared" si="48"/>
        <v>3.1034482758620694</v>
      </c>
      <c r="AK226" s="40" t="str">
        <f>IFERROR(IF((Q226+IF(AI226="",0,AI3))&lt;=0,"Stockout",IF(AJ226="","",IF(F226="Class A",IF(AJ226&lt;=7,"Critical",IF(AJ226&lt;=15,"Low",IF(AJ226&lt;=30,"Reorder",IF(AJ226&lt;=45,"Optimal","Overstock")))),IF(F226="Class B",IF(AJ226&lt;=10,"Critical",IF(AJ226&lt;=20,"Low",IF(AJ226&lt;=45,"Reorder",IF(AJ226&lt;=60,"Optimal","Overstock")))),IF(F226="Class C",IF(AJ226&lt;=15,"Critical",IF(AJ226&lt;=30,"Low",IF(AJ226&lt;=60,"Reorder",IF(AJ226&lt;=90,"Optimal","Overstock")))),""))))),"")</f>
        <v>Critical</v>
      </c>
      <c r="AL226" s="42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</row>
    <row r="227" spans="1:48">
      <c r="A227" s="39" t="s">
        <v>18</v>
      </c>
      <c r="B227" s="39" t="s">
        <v>155</v>
      </c>
      <c r="C227" s="39" t="s">
        <v>152</v>
      </c>
      <c r="D227" s="40" t="s">
        <v>236</v>
      </c>
      <c r="E227" s="40">
        <v>27</v>
      </c>
      <c r="F227" s="40" t="s">
        <v>3</v>
      </c>
      <c r="G227" s="39" t="str">
        <f>IFERROR(VLOOKUP(A227,'[4]MC Masterlist 2026-09-17'!$B:$M, 3, 0),"")</f>
        <v>HONDA</v>
      </c>
      <c r="H227" s="41">
        <f>IFERROR(VLOOKUP(A227,'[4]MC Masterlist 2026-09-17'!$B:$M, 6, 0),"")</f>
        <v>94330</v>
      </c>
      <c r="I227" s="42">
        <v>0</v>
      </c>
      <c r="J227" s="42">
        <v>0</v>
      </c>
      <c r="K227" s="42">
        <v>0</v>
      </c>
      <c r="L227" s="42">
        <f t="shared" si="33"/>
        <v>0</v>
      </c>
      <c r="M227" s="42">
        <f t="shared" si="34"/>
        <v>0</v>
      </c>
      <c r="N227" s="41">
        <f t="shared" si="35"/>
        <v>0</v>
      </c>
      <c r="O227" s="41">
        <f t="shared" si="36"/>
        <v>0</v>
      </c>
      <c r="P227" s="42">
        <f t="shared" si="37"/>
        <v>0</v>
      </c>
      <c r="Q227" s="42">
        <v>1</v>
      </c>
      <c r="R227" s="41">
        <f t="shared" si="38"/>
        <v>94330</v>
      </c>
      <c r="S227" s="42">
        <f t="shared" si="39"/>
        <v>0</v>
      </c>
      <c r="T227" s="42">
        <f>IFERROR(VLOOKUP(A227,'[4]Re-order'!$A:$Q,17,0),"")</f>
        <v>0</v>
      </c>
      <c r="U227" s="42">
        <f>IFERROR(VLOOKUP(A227,'[4]MC Masterlist 2026-09-17'!$B:$M, 10, 0),0)</f>
        <v>15</v>
      </c>
      <c r="V227" s="42">
        <f>IFERROR(VLOOKUP(A227,'[4]MC Masterlist 2026-09-17'!$B:$M, 11, 0),0)</f>
        <v>15</v>
      </c>
      <c r="W227" s="42">
        <f t="shared" si="40"/>
        <v>30</v>
      </c>
      <c r="X227" s="42">
        <f t="shared" si="41"/>
        <v>30</v>
      </c>
      <c r="Y227" s="42">
        <f>IFERROR(IF(OR(C227="AREA I",C227="AREA V"),7,VLOOKUP(A227,'[4]MC Masterlist 2026-09-17'!$B:$M, 12, 0)),0)</f>
        <v>30</v>
      </c>
      <c r="Z227" s="42">
        <f t="shared" si="42"/>
        <v>0</v>
      </c>
      <c r="AA227" s="42">
        <f t="shared" si="43"/>
        <v>0</v>
      </c>
      <c r="AB227" s="42">
        <f t="shared" si="44"/>
        <v>0</v>
      </c>
      <c r="AC227" s="42">
        <f t="shared" si="45"/>
        <v>0</v>
      </c>
      <c r="AD227" s="40" t="str">
        <f t="shared" si="46"/>
        <v>Critical</v>
      </c>
      <c r="AE227" s="40">
        <f>IFERROR(VLOOKUP(A227,'[4]Re-order'!$A:$AA,27,0),"")</f>
        <v>0</v>
      </c>
      <c r="AF227" s="42">
        <f t="shared" si="47"/>
        <v>-1</v>
      </c>
      <c r="AG227" s="42" t="e">
        <f>SUMIFS('[4]Raw Inventory'!D:D,'[4]Raw Inventory'!C:C,"GREATWALL",'[4]Raw Inventory'!B:B,A227)</f>
        <v>#VALUE!</v>
      </c>
      <c r="AH227" s="42" t="e">
        <f>SUMIFS('[4]Raw Inventory'!D:D,'[4]Raw Inventory'!C:C,"DUARTE",'[4]Raw Inventory'!B:B,A227)</f>
        <v>#VALUE!</v>
      </c>
      <c r="AI227" s="42"/>
      <c r="AJ227" s="42">
        <f t="shared" si="48"/>
        <v>0</v>
      </c>
      <c r="AK227" s="40" t="str">
        <f>IFERROR(IF((Q227+IF(AI227="",0,AI3))&lt;=0,"Stockout",IF(AJ227="","",IF(F227="Class A",IF(AJ227&lt;=7,"Critical",IF(AJ227&lt;=15,"Low",IF(AJ227&lt;=30,"Reorder",IF(AJ227&lt;=45,"Optimal","Overstock")))),IF(F227="Class B",IF(AJ227&lt;=10,"Critical",IF(AJ227&lt;=20,"Low",IF(AJ227&lt;=45,"Reorder",IF(AJ227&lt;=60,"Optimal","Overstock")))),IF(F227="Class C",IF(AJ227&lt;=15,"Critical",IF(AJ227&lt;=30,"Low",IF(AJ227&lt;=60,"Reorder",IF(AJ227&lt;=90,"Optimal","Overstock")))),""))))),"")</f>
        <v>Critical</v>
      </c>
      <c r="AL227" s="42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</row>
    <row r="228" spans="1:48">
      <c r="A228" s="39" t="s">
        <v>22</v>
      </c>
      <c r="B228" s="39" t="s">
        <v>122</v>
      </c>
      <c r="C228" s="39" t="s">
        <v>118</v>
      </c>
      <c r="D228" s="40" t="s">
        <v>223</v>
      </c>
      <c r="E228" s="40">
        <v>12</v>
      </c>
      <c r="F228" s="40" t="s">
        <v>2</v>
      </c>
      <c r="G228" s="39" t="str">
        <f>IFERROR(VLOOKUP(A228,'[4]MC Masterlist 2026-09-17'!$B:$M, 3, 0),"")</f>
        <v>HONDA</v>
      </c>
      <c r="H228" s="41">
        <f>IFERROR(VLOOKUP(A228,'[4]MC Masterlist 2026-09-17'!$B:$M, 6, 0),"")</f>
        <v>111258</v>
      </c>
      <c r="I228" s="42">
        <v>2</v>
      </c>
      <c r="J228" s="42">
        <v>2</v>
      </c>
      <c r="K228" s="42">
        <v>2</v>
      </c>
      <c r="L228" s="42">
        <f t="shared" si="33"/>
        <v>6</v>
      </c>
      <c r="M228" s="42">
        <f t="shared" si="34"/>
        <v>2</v>
      </c>
      <c r="N228" s="41">
        <f t="shared" si="35"/>
        <v>667548</v>
      </c>
      <c r="O228" s="41">
        <f t="shared" si="36"/>
        <v>222516</v>
      </c>
      <c r="P228" s="42">
        <f t="shared" si="37"/>
        <v>6.6666666666666666E-2</v>
      </c>
      <c r="Q228" s="42">
        <v>2</v>
      </c>
      <c r="R228" s="41">
        <f t="shared" si="38"/>
        <v>222516</v>
      </c>
      <c r="S228" s="42">
        <f t="shared" si="39"/>
        <v>30</v>
      </c>
      <c r="T228" s="42">
        <f>IFERROR(VLOOKUP(A228,'[4]Re-order'!$A:$Q,17,0),"")</f>
        <v>0</v>
      </c>
      <c r="U228" s="42">
        <f>IFERROR(VLOOKUP(A228,'[4]MC Masterlist 2026-09-17'!$B:$M, 10, 0),0)</f>
        <v>15</v>
      </c>
      <c r="V228" s="42">
        <f>IFERROR(VLOOKUP(A228,'[4]MC Masterlist 2026-09-17'!$B:$M, 11, 0),0)</f>
        <v>15</v>
      </c>
      <c r="W228" s="42">
        <f t="shared" si="40"/>
        <v>30</v>
      </c>
      <c r="X228" s="42">
        <f t="shared" si="41"/>
        <v>29</v>
      </c>
      <c r="Y228" s="42">
        <f>IFERROR(IF(OR(C228="AREA I",C228="AREA V"),7,VLOOKUP(A228,'[4]MC Masterlist 2026-09-17'!$B:$M, 12, 0)),0)</f>
        <v>30</v>
      </c>
      <c r="Z228" s="42">
        <f t="shared" si="42"/>
        <v>1</v>
      </c>
      <c r="AA228" s="42">
        <f t="shared" si="43"/>
        <v>2</v>
      </c>
      <c r="AB228" s="42">
        <f t="shared" si="44"/>
        <v>1.9333333333333333</v>
      </c>
      <c r="AC228" s="42">
        <f t="shared" si="45"/>
        <v>2</v>
      </c>
      <c r="AD228" s="40" t="str">
        <f t="shared" si="46"/>
        <v>Reorder</v>
      </c>
      <c r="AE228" s="40">
        <f>IFERROR(VLOOKUP(A228,'[4]Re-order'!$A:$AA,27,0),"")</f>
        <v>0</v>
      </c>
      <c r="AF228" s="42">
        <f t="shared" si="47"/>
        <v>0</v>
      </c>
      <c r="AG228" s="42" t="e">
        <f>SUMIFS('[4]Raw Inventory'!D:D,'[4]Raw Inventory'!C:C,"GREATWALL",'[4]Raw Inventory'!B:B,A228)</f>
        <v>#VALUE!</v>
      </c>
      <c r="AH228" s="42" t="e">
        <f>SUMIFS('[4]Raw Inventory'!D:D,'[4]Raw Inventory'!C:C,"DUARTE",'[4]Raw Inventory'!B:B,A228)</f>
        <v>#VALUE!</v>
      </c>
      <c r="AI228" s="42"/>
      <c r="AJ228" s="42">
        <f t="shared" si="48"/>
        <v>30</v>
      </c>
      <c r="AK228" s="40" t="str">
        <f>IFERROR(IF((Q228+IF(AI228="",0,AI3))&lt;=0,"Stockout",IF(AJ228="","",IF(F228="Class A",IF(AJ228&lt;=7,"Critical",IF(AJ228&lt;=15,"Low",IF(AJ228&lt;=30,"Reorder",IF(AJ228&lt;=45,"Optimal","Overstock")))),IF(F228="Class B",IF(AJ228&lt;=10,"Critical",IF(AJ228&lt;=20,"Low",IF(AJ228&lt;=45,"Reorder",IF(AJ228&lt;=60,"Optimal","Overstock")))),IF(F228="Class C",IF(AJ228&lt;=15,"Critical",IF(AJ228&lt;=30,"Low",IF(AJ228&lt;=60,"Reorder",IF(AJ228&lt;=90,"Optimal","Overstock")))),""))))),"")</f>
        <v>Reorder</v>
      </c>
      <c r="AL228" s="42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</row>
    <row r="229" spans="1:48">
      <c r="A229" s="39" t="s">
        <v>37</v>
      </c>
      <c r="B229" s="39" t="s">
        <v>115</v>
      </c>
      <c r="C229" s="39" t="s">
        <v>109</v>
      </c>
      <c r="D229" s="40" t="s">
        <v>259</v>
      </c>
      <c r="E229" s="40">
        <v>15</v>
      </c>
      <c r="F229" s="40" t="s">
        <v>2</v>
      </c>
      <c r="G229" s="39" t="str">
        <f>IFERROR(VLOOKUP(A229,'[4]MC Masterlist 2026-09-17'!$B:$M, 3, 0),"")</f>
        <v>HONDA</v>
      </c>
      <c r="H229" s="41">
        <f>IFERROR(VLOOKUP(A229,'[4]MC Masterlist 2026-09-17'!$B:$M, 6, 0),"")</f>
        <v>74550</v>
      </c>
      <c r="I229" s="42">
        <v>0</v>
      </c>
      <c r="J229" s="42">
        <v>2</v>
      </c>
      <c r="K229" s="42">
        <v>1</v>
      </c>
      <c r="L229" s="42">
        <f t="shared" si="33"/>
        <v>3</v>
      </c>
      <c r="M229" s="42">
        <f t="shared" si="34"/>
        <v>1</v>
      </c>
      <c r="N229" s="41">
        <f t="shared" si="35"/>
        <v>223650</v>
      </c>
      <c r="O229" s="41">
        <f t="shared" si="36"/>
        <v>74550</v>
      </c>
      <c r="P229" s="42">
        <f t="shared" si="37"/>
        <v>3.3333333333333333E-2</v>
      </c>
      <c r="Q229" s="42">
        <v>1</v>
      </c>
      <c r="R229" s="41">
        <f t="shared" si="38"/>
        <v>74550</v>
      </c>
      <c r="S229" s="42">
        <f t="shared" si="39"/>
        <v>30</v>
      </c>
      <c r="T229" s="42">
        <f>IFERROR(VLOOKUP(A229,'[4]Re-order'!$A:$Q,17,0),"")</f>
        <v>0</v>
      </c>
      <c r="U229" s="42">
        <f>IFERROR(VLOOKUP(A229,'[4]MC Masterlist 2026-09-17'!$B:$M, 10, 0),0)</f>
        <v>15</v>
      </c>
      <c r="V229" s="42">
        <f>IFERROR(VLOOKUP(A229,'[4]MC Masterlist 2026-09-17'!$B:$M, 11, 0),0)</f>
        <v>15</v>
      </c>
      <c r="W229" s="42">
        <f t="shared" si="40"/>
        <v>30</v>
      </c>
      <c r="X229" s="42">
        <f t="shared" si="41"/>
        <v>29.5</v>
      </c>
      <c r="Y229" s="42">
        <f>IFERROR(IF(OR(C229="AREA I",C229="AREA V"),7,VLOOKUP(A229,'[4]MC Masterlist 2026-09-17'!$B:$M, 12, 0)),0)</f>
        <v>30</v>
      </c>
      <c r="Z229" s="42">
        <f t="shared" si="42"/>
        <v>0.5</v>
      </c>
      <c r="AA229" s="42">
        <f t="shared" si="43"/>
        <v>1</v>
      </c>
      <c r="AB229" s="42">
        <f t="shared" si="44"/>
        <v>0.98333333333333328</v>
      </c>
      <c r="AC229" s="42">
        <f t="shared" si="45"/>
        <v>1</v>
      </c>
      <c r="AD229" s="40" t="str">
        <f t="shared" si="46"/>
        <v>Reorder</v>
      </c>
      <c r="AE229" s="40">
        <f>IFERROR(VLOOKUP(A229,'[4]Re-order'!$A:$AA,27,0),"")</f>
        <v>0</v>
      </c>
      <c r="AF229" s="42">
        <f t="shared" si="47"/>
        <v>0</v>
      </c>
      <c r="AG229" s="42" t="e">
        <f>SUMIFS('[4]Raw Inventory'!D:D,'[4]Raw Inventory'!C:C,"GREATWALL",'[4]Raw Inventory'!B:B,A229)</f>
        <v>#VALUE!</v>
      </c>
      <c r="AH229" s="42" t="e">
        <f>SUMIFS('[4]Raw Inventory'!D:D,'[4]Raw Inventory'!C:C,"DUARTE",'[4]Raw Inventory'!B:B,A229)</f>
        <v>#VALUE!</v>
      </c>
      <c r="AI229" s="42"/>
      <c r="AJ229" s="42">
        <f t="shared" si="48"/>
        <v>30</v>
      </c>
      <c r="AK229" s="40" t="str">
        <f>IFERROR(IF((Q229+IF(AI229="",0,AI3))&lt;=0,"Stockout",IF(AJ229="","",IF(F229="Class A",IF(AJ229&lt;=7,"Critical",IF(AJ229&lt;=15,"Low",IF(AJ229&lt;=30,"Reorder",IF(AJ229&lt;=45,"Optimal","Overstock")))),IF(F229="Class B",IF(AJ229&lt;=10,"Critical",IF(AJ229&lt;=20,"Low",IF(AJ229&lt;=45,"Reorder",IF(AJ229&lt;=60,"Optimal","Overstock")))),IF(F229="Class C",IF(AJ229&lt;=15,"Critical",IF(AJ229&lt;=30,"Low",IF(AJ229&lt;=60,"Reorder",IF(AJ229&lt;=90,"Optimal","Overstock")))),""))))),"")</f>
        <v>Reorder</v>
      </c>
      <c r="AL229" s="42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</row>
    <row r="230" spans="1:48">
      <c r="A230" s="39" t="s">
        <v>84</v>
      </c>
      <c r="B230" s="39" t="s">
        <v>130</v>
      </c>
      <c r="C230" s="39" t="s">
        <v>128</v>
      </c>
      <c r="D230" s="40" t="s">
        <v>241</v>
      </c>
      <c r="E230" s="40">
        <v>30</v>
      </c>
      <c r="F230" s="40" t="s">
        <v>3</v>
      </c>
      <c r="G230" s="39" t="str">
        <f>IFERROR(VLOOKUP(A230,'[4]MC Masterlist 2026-09-17'!$B:$M, 3, 0),"")</f>
        <v>SKYGO</v>
      </c>
      <c r="H230" s="41">
        <f>IFERROR(VLOOKUP(A230,'[4]MC Masterlist 2026-09-17'!$B:$M, 6, 0),"")</f>
        <v>98325</v>
      </c>
      <c r="I230" s="42">
        <v>0</v>
      </c>
      <c r="J230" s="42">
        <v>0</v>
      </c>
      <c r="K230" s="42">
        <v>0</v>
      </c>
      <c r="L230" s="42">
        <f t="shared" si="33"/>
        <v>0</v>
      </c>
      <c r="M230" s="42">
        <f t="shared" si="34"/>
        <v>0</v>
      </c>
      <c r="N230" s="41">
        <f t="shared" si="35"/>
        <v>0</v>
      </c>
      <c r="O230" s="41">
        <f t="shared" si="36"/>
        <v>0</v>
      </c>
      <c r="P230" s="42">
        <f t="shared" si="37"/>
        <v>0</v>
      </c>
      <c r="Q230" s="42">
        <v>1</v>
      </c>
      <c r="R230" s="41">
        <f t="shared" si="38"/>
        <v>98325</v>
      </c>
      <c r="S230" s="42">
        <f t="shared" si="39"/>
        <v>0</v>
      </c>
      <c r="T230" s="42">
        <f>IFERROR(VLOOKUP(A230,'[4]Re-order'!$A:$Q,17,0),"")</f>
        <v>0</v>
      </c>
      <c r="U230" s="42">
        <f>IFERROR(VLOOKUP(A230,'[4]MC Masterlist 2026-09-17'!$B:$M, 10, 0),0)</f>
        <v>15</v>
      </c>
      <c r="V230" s="42">
        <f>IFERROR(VLOOKUP(A230,'[4]MC Masterlist 2026-09-17'!$B:$M, 11, 0),0)</f>
        <v>15</v>
      </c>
      <c r="W230" s="42">
        <f t="shared" si="40"/>
        <v>30</v>
      </c>
      <c r="X230" s="42">
        <f t="shared" si="41"/>
        <v>30</v>
      </c>
      <c r="Y230" s="42">
        <f>IFERROR(IF(OR(C230="AREA I",C230="AREA V"),7,VLOOKUP(A230,'[4]MC Masterlist 2026-09-17'!$B:$M, 12, 0)),0)</f>
        <v>30</v>
      </c>
      <c r="Z230" s="42">
        <f t="shared" si="42"/>
        <v>0</v>
      </c>
      <c r="AA230" s="42">
        <f t="shared" si="43"/>
        <v>0</v>
      </c>
      <c r="AB230" s="42">
        <f t="shared" si="44"/>
        <v>0</v>
      </c>
      <c r="AC230" s="42">
        <f t="shared" si="45"/>
        <v>0</v>
      </c>
      <c r="AD230" s="40" t="str">
        <f t="shared" si="46"/>
        <v>Critical</v>
      </c>
      <c r="AE230" s="40">
        <f>IFERROR(VLOOKUP(A230,'[4]Re-order'!$A:$AA,27,0),"")</f>
        <v>0</v>
      </c>
      <c r="AF230" s="42">
        <f t="shared" si="47"/>
        <v>-1</v>
      </c>
      <c r="AG230" s="42" t="e">
        <f>SUMIFS('[4]Raw Inventory'!D:D,'[4]Raw Inventory'!C:C,"GREATWALL",'[4]Raw Inventory'!B:B,A230)</f>
        <v>#VALUE!</v>
      </c>
      <c r="AH230" s="42" t="e">
        <f>SUMIFS('[4]Raw Inventory'!D:D,'[4]Raw Inventory'!C:C,"DUARTE",'[4]Raw Inventory'!B:B,A230)</f>
        <v>#VALUE!</v>
      </c>
      <c r="AI230" s="42"/>
      <c r="AJ230" s="42">
        <f t="shared" si="48"/>
        <v>0</v>
      </c>
      <c r="AK230" s="40" t="str">
        <f>IFERROR(IF((Q230+IF(AI230="",0,AI3))&lt;=0,"Stockout",IF(AJ230="","",IF(F230="Class A",IF(AJ230&lt;=7,"Critical",IF(AJ230&lt;=15,"Low",IF(AJ230&lt;=30,"Reorder",IF(AJ230&lt;=45,"Optimal","Overstock")))),IF(F230="Class B",IF(AJ230&lt;=10,"Critical",IF(AJ230&lt;=20,"Low",IF(AJ230&lt;=45,"Reorder",IF(AJ230&lt;=60,"Optimal","Overstock")))),IF(F230="Class C",IF(AJ230&lt;=15,"Critical",IF(AJ230&lt;=30,"Low",IF(AJ230&lt;=60,"Reorder",IF(AJ230&lt;=90,"Optimal","Overstock")))),""))))),"")</f>
        <v>Critical</v>
      </c>
      <c r="AL230" s="42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</row>
    <row r="231" spans="1:48">
      <c r="A231" s="39" t="s">
        <v>83</v>
      </c>
      <c r="B231" s="39" t="s">
        <v>123</v>
      </c>
      <c r="C231" s="39" t="s">
        <v>118</v>
      </c>
      <c r="D231" s="40" t="s">
        <v>256</v>
      </c>
      <c r="E231" s="40">
        <v>24</v>
      </c>
      <c r="F231" s="40" t="s">
        <v>3</v>
      </c>
      <c r="G231" s="39" t="str">
        <f>IFERROR(VLOOKUP(A231,'[4]MC Masterlist 2026-09-17'!$B:$M, 3, 0),"")</f>
        <v>SKYGO</v>
      </c>
      <c r="H231" s="41">
        <f>IFERROR(VLOOKUP(A231,'[4]MC Masterlist 2026-09-17'!$B:$M, 6, 0),"")</f>
        <v>35055</v>
      </c>
      <c r="I231" s="42">
        <v>0</v>
      </c>
      <c r="J231" s="42">
        <v>0</v>
      </c>
      <c r="K231" s="42">
        <v>0</v>
      </c>
      <c r="L231" s="42">
        <f t="shared" si="33"/>
        <v>0</v>
      </c>
      <c r="M231" s="42">
        <f t="shared" si="34"/>
        <v>0</v>
      </c>
      <c r="N231" s="41">
        <f t="shared" si="35"/>
        <v>0</v>
      </c>
      <c r="O231" s="41">
        <f t="shared" si="36"/>
        <v>0</v>
      </c>
      <c r="P231" s="42">
        <f t="shared" si="37"/>
        <v>0</v>
      </c>
      <c r="Q231" s="42">
        <v>2</v>
      </c>
      <c r="R231" s="41">
        <f t="shared" si="38"/>
        <v>70110</v>
      </c>
      <c r="S231" s="42">
        <f t="shared" si="39"/>
        <v>0</v>
      </c>
      <c r="T231" s="42">
        <f>IFERROR(VLOOKUP(A231,'[4]Re-order'!$A:$Q,17,0),"")</f>
        <v>0</v>
      </c>
      <c r="U231" s="42">
        <f>IFERROR(VLOOKUP(A231,'[4]MC Masterlist 2026-09-17'!$B:$M, 10, 0),0)</f>
        <v>15</v>
      </c>
      <c r="V231" s="42">
        <f>IFERROR(VLOOKUP(A231,'[4]MC Masterlist 2026-09-17'!$B:$M, 11, 0),0)</f>
        <v>15</v>
      </c>
      <c r="W231" s="42">
        <f t="shared" si="40"/>
        <v>30</v>
      </c>
      <c r="X231" s="42">
        <f t="shared" si="41"/>
        <v>30</v>
      </c>
      <c r="Y231" s="42">
        <f>IFERROR(IF(OR(C231="AREA I",C231="AREA V"),7,VLOOKUP(A231,'[4]MC Masterlist 2026-09-17'!$B:$M, 12, 0)),0)</f>
        <v>30</v>
      </c>
      <c r="Z231" s="42">
        <f t="shared" si="42"/>
        <v>0</v>
      </c>
      <c r="AA231" s="42">
        <f t="shared" si="43"/>
        <v>0</v>
      </c>
      <c r="AB231" s="42">
        <f t="shared" si="44"/>
        <v>0</v>
      </c>
      <c r="AC231" s="42">
        <f t="shared" si="45"/>
        <v>0</v>
      </c>
      <c r="AD231" s="40" t="str">
        <f t="shared" si="46"/>
        <v>Critical</v>
      </c>
      <c r="AE231" s="40">
        <f>IFERROR(VLOOKUP(A231,'[4]Re-order'!$A:$AA,27,0),"")</f>
        <v>0</v>
      </c>
      <c r="AF231" s="42">
        <f t="shared" si="47"/>
        <v>-2</v>
      </c>
      <c r="AG231" s="42" t="e">
        <f>SUMIFS('[4]Raw Inventory'!D:D,'[4]Raw Inventory'!C:C,"GREATWALL",'[4]Raw Inventory'!B:B,A231)</f>
        <v>#VALUE!</v>
      </c>
      <c r="AH231" s="42" t="e">
        <f>SUMIFS('[4]Raw Inventory'!D:D,'[4]Raw Inventory'!C:C,"DUARTE",'[4]Raw Inventory'!B:B,A231)</f>
        <v>#VALUE!</v>
      </c>
      <c r="AI231" s="42"/>
      <c r="AJ231" s="42">
        <f t="shared" si="48"/>
        <v>0</v>
      </c>
      <c r="AK231" s="40" t="str">
        <f>IFERROR(IF((Q231+IF(AI231="",0,AI3))&lt;=0,"Stockout",IF(AJ231="","",IF(F231="Class A",IF(AJ231&lt;=7,"Critical",IF(AJ231&lt;=15,"Low",IF(AJ231&lt;=30,"Reorder",IF(AJ231&lt;=45,"Optimal","Overstock")))),IF(F231="Class B",IF(AJ231&lt;=10,"Critical",IF(AJ231&lt;=20,"Low",IF(AJ231&lt;=45,"Reorder",IF(AJ231&lt;=60,"Optimal","Overstock")))),IF(F231="Class C",IF(AJ231&lt;=15,"Critical",IF(AJ231&lt;=30,"Low",IF(AJ231&lt;=60,"Reorder",IF(AJ231&lt;=90,"Optimal","Overstock")))),""))))),"")</f>
        <v>Critical</v>
      </c>
      <c r="AL231" s="42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</row>
    <row r="232" spans="1:48">
      <c r="A232" s="39" t="s">
        <v>24</v>
      </c>
      <c r="B232" s="39" t="s">
        <v>98</v>
      </c>
      <c r="C232" s="39" t="s">
        <v>90</v>
      </c>
      <c r="D232" s="40" t="s">
        <v>233</v>
      </c>
      <c r="E232" s="40">
        <v>4</v>
      </c>
      <c r="F232" s="40" t="s">
        <v>0</v>
      </c>
      <c r="G232" s="39" t="str">
        <f>IFERROR(VLOOKUP(A232,'[4]MC Masterlist 2026-09-17'!$B:$M, 3, 0),"")</f>
        <v>KAWASAKI</v>
      </c>
      <c r="H232" s="41">
        <f>IFERROR(VLOOKUP(A232,'[4]MC Masterlist 2026-09-17'!$B:$M, 6, 0),"")</f>
        <v>131626</v>
      </c>
      <c r="I232" s="42">
        <v>1</v>
      </c>
      <c r="J232" s="42">
        <v>3</v>
      </c>
      <c r="K232" s="42">
        <v>0</v>
      </c>
      <c r="L232" s="42">
        <f t="shared" si="33"/>
        <v>4</v>
      </c>
      <c r="M232" s="42">
        <f t="shared" si="34"/>
        <v>1.3333333333333333</v>
      </c>
      <c r="N232" s="41">
        <f t="shared" si="35"/>
        <v>526504</v>
      </c>
      <c r="O232" s="41">
        <f t="shared" si="36"/>
        <v>175501.33333333331</v>
      </c>
      <c r="P232" s="42">
        <f t="shared" si="37"/>
        <v>4.4444444444444439E-2</v>
      </c>
      <c r="Q232" s="42">
        <v>2</v>
      </c>
      <c r="R232" s="41">
        <f t="shared" si="38"/>
        <v>263252</v>
      </c>
      <c r="S232" s="42">
        <f t="shared" si="39"/>
        <v>45.000000000000007</v>
      </c>
      <c r="T232" s="42">
        <f>IFERROR(VLOOKUP(A232,'[4]Re-order'!$A:$Q,17,0),"")</f>
        <v>0</v>
      </c>
      <c r="U232" s="42">
        <f>IFERROR(VLOOKUP(A232,'[4]MC Masterlist 2026-09-17'!$B:$M, 10, 0),0)</f>
        <v>15</v>
      </c>
      <c r="V232" s="42">
        <f>IFERROR(VLOOKUP(A232,'[4]MC Masterlist 2026-09-17'!$B:$M, 11, 0),0)</f>
        <v>15</v>
      </c>
      <c r="W232" s="42">
        <f t="shared" si="40"/>
        <v>30</v>
      </c>
      <c r="X232" s="42">
        <f t="shared" si="41"/>
        <v>29.333333333333332</v>
      </c>
      <c r="Y232" s="42">
        <f>IFERROR(IF(OR(C232="AREA I",C232="AREA V"),7,VLOOKUP(A232,'[4]MC Masterlist 2026-09-17'!$B:$M, 12, 0)),0)</f>
        <v>30</v>
      </c>
      <c r="Z232" s="42">
        <f t="shared" si="42"/>
        <v>0.66666666666666663</v>
      </c>
      <c r="AA232" s="42">
        <f t="shared" si="43"/>
        <v>1.3333333333333333</v>
      </c>
      <c r="AB232" s="42">
        <f t="shared" si="44"/>
        <v>1.3037037037037036</v>
      </c>
      <c r="AC232" s="42">
        <f t="shared" si="45"/>
        <v>1.3333333333333333</v>
      </c>
      <c r="AD232" s="40" t="str">
        <f t="shared" si="46"/>
        <v>Optimal</v>
      </c>
      <c r="AE232" s="40">
        <f>IFERROR(VLOOKUP(A232,'[4]Re-order'!$A:$AA,27,0),"")</f>
        <v>0</v>
      </c>
      <c r="AF232" s="42">
        <f t="shared" si="47"/>
        <v>-0.66666666666666674</v>
      </c>
      <c r="AG232" s="42" t="e">
        <f>SUMIFS('[4]Raw Inventory'!D:D,'[4]Raw Inventory'!C:C,"GREATWALL",'[4]Raw Inventory'!B:B,A232)</f>
        <v>#VALUE!</v>
      </c>
      <c r="AH232" s="42" t="e">
        <f>SUMIFS('[4]Raw Inventory'!D:D,'[4]Raw Inventory'!C:C,"DUARTE",'[4]Raw Inventory'!B:B,A232)</f>
        <v>#VALUE!</v>
      </c>
      <c r="AI232" s="42"/>
      <c r="AJ232" s="42">
        <f t="shared" si="48"/>
        <v>45.000000000000007</v>
      </c>
      <c r="AK232" s="40" t="str">
        <f>IFERROR(IF((Q232+IF(AI232="",0,AI3))&lt;=0,"Stockout",IF(AJ232="","",IF(F232="Class A",IF(AJ232&lt;=7,"Critical",IF(AJ232&lt;=15,"Low",IF(AJ232&lt;=30,"Reorder",IF(AJ232&lt;=45,"Optimal","Overstock")))),IF(F232="Class B",IF(AJ232&lt;=10,"Critical",IF(AJ232&lt;=20,"Low",IF(AJ232&lt;=45,"Reorder",IF(AJ232&lt;=60,"Optimal","Overstock")))),IF(F232="Class C",IF(AJ232&lt;=15,"Critical",IF(AJ232&lt;=30,"Low",IF(AJ232&lt;=60,"Reorder",IF(AJ232&lt;=90,"Optimal","Overstock")))),""))))),"")</f>
        <v>Optimal</v>
      </c>
      <c r="AL232" s="42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</row>
    <row r="233" spans="1:48">
      <c r="A233" s="39" t="s">
        <v>36</v>
      </c>
      <c r="B233" s="39" t="s">
        <v>11</v>
      </c>
      <c r="C233" s="39" t="s">
        <v>1</v>
      </c>
      <c r="D233" s="40" t="s">
        <v>253</v>
      </c>
      <c r="E233" s="40">
        <v>12</v>
      </c>
      <c r="F233" s="40" t="s">
        <v>2</v>
      </c>
      <c r="G233" s="39" t="str">
        <f>IFERROR(VLOOKUP(A233,'[4]MC Masterlist 2026-09-17'!$B:$M, 3, 0),"")</f>
        <v>HONDA</v>
      </c>
      <c r="H233" s="41">
        <f>IFERROR(VLOOKUP(A233,'[4]MC Masterlist 2026-09-17'!$B:$M, 6, 0),"")</f>
        <v>76850</v>
      </c>
      <c r="I233" s="42">
        <v>2</v>
      </c>
      <c r="J233" s="42">
        <v>1</v>
      </c>
      <c r="K233" s="42">
        <v>2</v>
      </c>
      <c r="L233" s="42">
        <f t="shared" si="33"/>
        <v>5</v>
      </c>
      <c r="M233" s="42">
        <f t="shared" si="34"/>
        <v>1.6666666666666667</v>
      </c>
      <c r="N233" s="41">
        <f t="shared" si="35"/>
        <v>384250</v>
      </c>
      <c r="O233" s="41">
        <f t="shared" si="36"/>
        <v>128083.33333333334</v>
      </c>
      <c r="P233" s="42">
        <f t="shared" si="37"/>
        <v>5.5555555555555559E-2</v>
      </c>
      <c r="Q233" s="42">
        <v>4</v>
      </c>
      <c r="R233" s="41">
        <f t="shared" si="38"/>
        <v>307400</v>
      </c>
      <c r="S233" s="42">
        <f t="shared" si="39"/>
        <v>72</v>
      </c>
      <c r="T233" s="42">
        <f>IFERROR(VLOOKUP(A233,'[4]Re-order'!$A:$Q,17,0),"")</f>
        <v>0</v>
      </c>
      <c r="U233" s="42">
        <f>IFERROR(VLOOKUP(A233,'[4]MC Masterlist 2026-09-17'!$B:$M, 10, 0),0)</f>
        <v>15</v>
      </c>
      <c r="V233" s="42">
        <f>IFERROR(VLOOKUP(A233,'[4]MC Masterlist 2026-09-17'!$B:$M, 11, 0),0)</f>
        <v>15</v>
      </c>
      <c r="W233" s="42">
        <f t="shared" si="40"/>
        <v>30</v>
      </c>
      <c r="X233" s="42">
        <f t="shared" si="41"/>
        <v>6.166666666666667</v>
      </c>
      <c r="Y233" s="42">
        <f>IFERROR(IF(OR(C233="AREA I",C233="AREA V"),7,VLOOKUP(A233,'[4]MC Masterlist 2026-09-17'!$B:$M, 12, 0)),0)</f>
        <v>7</v>
      </c>
      <c r="Z233" s="42">
        <f t="shared" si="42"/>
        <v>0.83333333333333337</v>
      </c>
      <c r="AA233" s="42">
        <f t="shared" si="43"/>
        <v>1.6666666666666667</v>
      </c>
      <c r="AB233" s="42">
        <f t="shared" si="44"/>
        <v>0.34259259259259262</v>
      </c>
      <c r="AC233" s="42">
        <f t="shared" si="45"/>
        <v>0.3888888888888889</v>
      </c>
      <c r="AD233" s="40" t="str">
        <f t="shared" si="46"/>
        <v>Overstock</v>
      </c>
      <c r="AE233" s="40">
        <f>IFERROR(VLOOKUP(A233,'[4]Re-order'!$A:$AA,27,0),"")</f>
        <v>0</v>
      </c>
      <c r="AF233" s="42">
        <f t="shared" si="47"/>
        <v>-3.6111111111111112</v>
      </c>
      <c r="AG233" s="42" t="e">
        <f>SUMIFS('[4]Raw Inventory'!D:D,'[4]Raw Inventory'!C:C,"GREATWALL",'[4]Raw Inventory'!B:B,A233)</f>
        <v>#VALUE!</v>
      </c>
      <c r="AH233" s="42" t="e">
        <f>SUMIFS('[4]Raw Inventory'!D:D,'[4]Raw Inventory'!C:C,"DUARTE",'[4]Raw Inventory'!B:B,A233)</f>
        <v>#VALUE!</v>
      </c>
      <c r="AI233" s="42"/>
      <c r="AJ233" s="42">
        <f t="shared" si="48"/>
        <v>72</v>
      </c>
      <c r="AK233" s="40" t="str">
        <f>IFERROR(IF((Q233+IF(AI233="",0,AI3))&lt;=0,"Stockout",IF(AJ233="","",IF(F233="Class A",IF(AJ233&lt;=7,"Critical",IF(AJ233&lt;=15,"Low",IF(AJ233&lt;=30,"Reorder",IF(AJ233&lt;=45,"Optimal","Overstock")))),IF(F233="Class B",IF(AJ233&lt;=10,"Critical",IF(AJ233&lt;=20,"Low",IF(AJ233&lt;=45,"Reorder",IF(AJ233&lt;=60,"Optimal","Overstock")))),IF(F233="Class C",IF(AJ233&lt;=15,"Critical",IF(AJ233&lt;=30,"Low",IF(AJ233&lt;=60,"Reorder",IF(AJ233&lt;=90,"Optimal","Overstock")))),""))))),"")</f>
        <v>Overstock</v>
      </c>
      <c r="AL233" s="42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</row>
    <row r="234" spans="1:48">
      <c r="A234" s="39" t="s">
        <v>65</v>
      </c>
      <c r="B234" s="39" t="s">
        <v>162</v>
      </c>
      <c r="C234" s="39" t="s">
        <v>159</v>
      </c>
      <c r="D234" s="40" t="s">
        <v>241</v>
      </c>
      <c r="E234" s="40">
        <v>26</v>
      </c>
      <c r="F234" s="40" t="s">
        <v>3</v>
      </c>
      <c r="G234" s="39" t="str">
        <f>IFERROR(VLOOKUP(A234,'[4]MC Masterlist 2026-09-17'!$B:$M, 3, 0),"")</f>
        <v>SUZUKI</v>
      </c>
      <c r="H234" s="41">
        <f>IFERROR(VLOOKUP(A234,'[4]MC Masterlist 2026-09-17'!$B:$M, 6, 0),"")</f>
        <v>77572</v>
      </c>
      <c r="I234" s="42">
        <v>0</v>
      </c>
      <c r="J234" s="42">
        <v>0</v>
      </c>
      <c r="K234" s="42">
        <v>0</v>
      </c>
      <c r="L234" s="42">
        <f t="shared" si="33"/>
        <v>0</v>
      </c>
      <c r="M234" s="42">
        <f t="shared" si="34"/>
        <v>0</v>
      </c>
      <c r="N234" s="41">
        <f t="shared" si="35"/>
        <v>0</v>
      </c>
      <c r="O234" s="41">
        <f t="shared" si="36"/>
        <v>0</v>
      </c>
      <c r="P234" s="42">
        <f t="shared" si="37"/>
        <v>0</v>
      </c>
      <c r="Q234" s="42">
        <v>1</v>
      </c>
      <c r="R234" s="41">
        <f t="shared" si="38"/>
        <v>77572</v>
      </c>
      <c r="S234" s="42">
        <f t="shared" si="39"/>
        <v>0</v>
      </c>
      <c r="T234" s="42">
        <f>IFERROR(VLOOKUP(A234,'[4]Re-order'!$A:$Q,17,0),"")</f>
        <v>0</v>
      </c>
      <c r="U234" s="42">
        <f>IFERROR(VLOOKUP(A234,'[4]MC Masterlist 2026-09-17'!$B:$M, 10, 0),0)</f>
        <v>15</v>
      </c>
      <c r="V234" s="42">
        <f>IFERROR(VLOOKUP(A234,'[4]MC Masterlist 2026-09-17'!$B:$M, 11, 0),0)</f>
        <v>15</v>
      </c>
      <c r="W234" s="42">
        <f t="shared" si="40"/>
        <v>30</v>
      </c>
      <c r="X234" s="42">
        <f t="shared" si="41"/>
        <v>30</v>
      </c>
      <c r="Y234" s="42">
        <f>IFERROR(IF(OR(C234="AREA I",C234="AREA V"),7,VLOOKUP(A234,'[4]MC Masterlist 2026-09-17'!$B:$M, 12, 0)),0)</f>
        <v>30</v>
      </c>
      <c r="Z234" s="42">
        <f t="shared" si="42"/>
        <v>0</v>
      </c>
      <c r="AA234" s="42">
        <f t="shared" si="43"/>
        <v>0</v>
      </c>
      <c r="AB234" s="42">
        <f t="shared" si="44"/>
        <v>0</v>
      </c>
      <c r="AC234" s="42">
        <f t="shared" si="45"/>
        <v>0</v>
      </c>
      <c r="AD234" s="40" t="str">
        <f t="shared" si="46"/>
        <v>Critical</v>
      </c>
      <c r="AE234" s="40">
        <f>IFERROR(VLOOKUP(A234,'[4]Re-order'!$A:$AA,27,0),"")</f>
        <v>0</v>
      </c>
      <c r="AF234" s="42">
        <f t="shared" si="47"/>
        <v>-1</v>
      </c>
      <c r="AG234" s="42" t="e">
        <f>SUMIFS('[4]Raw Inventory'!D:D,'[4]Raw Inventory'!C:C,"GREATWALL",'[4]Raw Inventory'!B:B,A234)</f>
        <v>#VALUE!</v>
      </c>
      <c r="AH234" s="42" t="e">
        <f>SUMIFS('[4]Raw Inventory'!D:D,'[4]Raw Inventory'!C:C,"DUARTE",'[4]Raw Inventory'!B:B,A234)</f>
        <v>#VALUE!</v>
      </c>
      <c r="AI234" s="42"/>
      <c r="AJ234" s="42">
        <f t="shared" si="48"/>
        <v>0</v>
      </c>
      <c r="AK234" s="40" t="str">
        <f>IFERROR(IF((Q234+IF(AI234="",0,AI3))&lt;=0,"Stockout",IF(AJ234="","",IF(F234="Class A",IF(AJ234&lt;=7,"Critical",IF(AJ234&lt;=15,"Low",IF(AJ234&lt;=30,"Reorder",IF(AJ234&lt;=45,"Optimal","Overstock")))),IF(F234="Class B",IF(AJ234&lt;=10,"Critical",IF(AJ234&lt;=20,"Low",IF(AJ234&lt;=45,"Reorder",IF(AJ234&lt;=60,"Optimal","Overstock")))),IF(F234="Class C",IF(AJ234&lt;=15,"Critical",IF(AJ234&lt;=30,"Low",IF(AJ234&lt;=60,"Reorder",IF(AJ234&lt;=90,"Optimal","Overstock")))),""))))),"")</f>
        <v>Critical</v>
      </c>
      <c r="AL234" s="42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</row>
    <row r="235" spans="1:48">
      <c r="A235" s="39" t="s">
        <v>69</v>
      </c>
      <c r="B235" s="39" t="s">
        <v>110</v>
      </c>
      <c r="C235" s="39" t="s">
        <v>109</v>
      </c>
      <c r="D235" s="40" t="s">
        <v>266</v>
      </c>
      <c r="E235" s="40">
        <v>21</v>
      </c>
      <c r="F235" s="40" t="s">
        <v>3</v>
      </c>
      <c r="G235" s="39" t="str">
        <f>IFERROR(VLOOKUP(A235,'[4]MC Masterlist 2026-09-17'!$B:$M, 3, 0),"")</f>
        <v>YAMAHA</v>
      </c>
      <c r="H235" s="41">
        <f>IFERROR(VLOOKUP(A235,'[4]MC Masterlist 2026-09-17'!$B:$M, 6, 0),"")</f>
        <v>54426</v>
      </c>
      <c r="I235" s="42">
        <v>0</v>
      </c>
      <c r="J235" s="42">
        <v>1</v>
      </c>
      <c r="K235" s="42">
        <v>1</v>
      </c>
      <c r="L235" s="42">
        <f t="shared" si="33"/>
        <v>2</v>
      </c>
      <c r="M235" s="42">
        <f t="shared" si="34"/>
        <v>0.66666666666666663</v>
      </c>
      <c r="N235" s="41">
        <f t="shared" si="35"/>
        <v>108852</v>
      </c>
      <c r="O235" s="41">
        <f t="shared" si="36"/>
        <v>36284</v>
      </c>
      <c r="P235" s="42">
        <f t="shared" si="37"/>
        <v>2.222222222222222E-2</v>
      </c>
      <c r="Q235" s="42">
        <v>2</v>
      </c>
      <c r="R235" s="41">
        <f t="shared" si="38"/>
        <v>108852</v>
      </c>
      <c r="S235" s="42">
        <f t="shared" si="39"/>
        <v>90</v>
      </c>
      <c r="T235" s="42">
        <f>IFERROR(VLOOKUP(A235,'[4]Re-order'!$A:$Q,17,0),"")</f>
        <v>0</v>
      </c>
      <c r="U235" s="42">
        <f>IFERROR(VLOOKUP(A235,'[4]MC Masterlist 2026-09-17'!$B:$M, 10, 0),0)</f>
        <v>15</v>
      </c>
      <c r="V235" s="42">
        <f>IFERROR(VLOOKUP(A235,'[4]MC Masterlist 2026-09-17'!$B:$M, 11, 0),0)</f>
        <v>15</v>
      </c>
      <c r="W235" s="42">
        <f t="shared" si="40"/>
        <v>30</v>
      </c>
      <c r="X235" s="42">
        <f t="shared" si="41"/>
        <v>29.666666666666668</v>
      </c>
      <c r="Y235" s="42">
        <f>IFERROR(IF(OR(C235="AREA I",C235="AREA V"),7,VLOOKUP(A235,'[4]MC Masterlist 2026-09-17'!$B:$M, 12, 0)),0)</f>
        <v>30</v>
      </c>
      <c r="Z235" s="42">
        <f t="shared" si="42"/>
        <v>0.33333333333333331</v>
      </c>
      <c r="AA235" s="42">
        <f t="shared" si="43"/>
        <v>0.66666666666666663</v>
      </c>
      <c r="AB235" s="42">
        <f t="shared" si="44"/>
        <v>0.65925925925925921</v>
      </c>
      <c r="AC235" s="42">
        <f t="shared" si="45"/>
        <v>0.66666666666666663</v>
      </c>
      <c r="AD235" s="40" t="str">
        <f t="shared" si="46"/>
        <v>Optimal</v>
      </c>
      <c r="AE235" s="40">
        <f>IFERROR(VLOOKUP(A235,'[4]Re-order'!$A:$AA,27,0),"")</f>
        <v>0</v>
      </c>
      <c r="AF235" s="42">
        <f t="shared" si="47"/>
        <v>-1.3333333333333335</v>
      </c>
      <c r="AG235" s="42" t="e">
        <f>SUMIFS('[4]Raw Inventory'!D:D,'[4]Raw Inventory'!C:C,"GREATWALL",'[4]Raw Inventory'!B:B,A235)</f>
        <v>#VALUE!</v>
      </c>
      <c r="AH235" s="42" t="e">
        <f>SUMIFS('[4]Raw Inventory'!D:D,'[4]Raw Inventory'!C:C,"DUARTE",'[4]Raw Inventory'!B:B,A235)</f>
        <v>#VALUE!</v>
      </c>
      <c r="AI235" s="42"/>
      <c r="AJ235" s="42">
        <f t="shared" si="48"/>
        <v>90.000000000000014</v>
      </c>
      <c r="AK235" s="40" t="str">
        <f>IFERROR(IF((Q235+IF(AI235="",0,AI3))&lt;=0,"Stockout",IF(AJ235="","",IF(F235="Class A",IF(AJ235&lt;=7,"Critical",IF(AJ235&lt;=15,"Low",IF(AJ235&lt;=30,"Reorder",IF(AJ235&lt;=45,"Optimal","Overstock")))),IF(F235="Class B",IF(AJ235&lt;=10,"Critical",IF(AJ235&lt;=20,"Low",IF(AJ235&lt;=45,"Reorder",IF(AJ235&lt;=60,"Optimal","Overstock")))),IF(F235="Class C",IF(AJ235&lt;=15,"Critical",IF(AJ235&lt;=30,"Low",IF(AJ235&lt;=60,"Reorder",IF(AJ235&lt;=90,"Optimal","Overstock")))),""))))),"")</f>
        <v>Optimal</v>
      </c>
      <c r="AL235" s="42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</row>
    <row r="236" spans="1:48">
      <c r="A236" s="39" t="s">
        <v>49</v>
      </c>
      <c r="B236" s="39" t="s">
        <v>246</v>
      </c>
      <c r="C236" s="39"/>
      <c r="D236" s="40" t="s">
        <v>229</v>
      </c>
      <c r="E236" s="40">
        <v>1</v>
      </c>
      <c r="F236" s="40" t="s">
        <v>0</v>
      </c>
      <c r="G236" s="39" t="str">
        <f>IFERROR(VLOOKUP(A236,'[4]MC Masterlist 2026-09-17'!$B:$M, 3, 0),"")</f>
        <v>BAJAJ RE</v>
      </c>
      <c r="H236" s="41">
        <f>IFERROR(VLOOKUP(A236,'[4]MC Masterlist 2026-09-17'!$B:$M, 6, 0),"")</f>
        <v>191000</v>
      </c>
      <c r="I236" s="42">
        <v>0</v>
      </c>
      <c r="J236" s="42">
        <v>0</v>
      </c>
      <c r="K236" s="42">
        <v>0</v>
      </c>
      <c r="L236" s="42">
        <f t="shared" si="33"/>
        <v>0</v>
      </c>
      <c r="M236" s="42">
        <f t="shared" si="34"/>
        <v>0</v>
      </c>
      <c r="N236" s="41">
        <f t="shared" si="35"/>
        <v>0</v>
      </c>
      <c r="O236" s="41">
        <f t="shared" si="36"/>
        <v>0</v>
      </c>
      <c r="P236" s="42">
        <f t="shared" si="37"/>
        <v>0</v>
      </c>
      <c r="Q236" s="42">
        <v>1</v>
      </c>
      <c r="R236" s="41">
        <f t="shared" si="38"/>
        <v>191000</v>
      </c>
      <c r="S236" s="42">
        <f t="shared" si="39"/>
        <v>0</v>
      </c>
      <c r="T236" s="42">
        <f>IFERROR(VLOOKUP(A236,'[4]Re-order'!$A:$Q,17,0),"")</f>
        <v>0</v>
      </c>
      <c r="U236" s="42">
        <f>IFERROR(VLOOKUP(A236,'[4]MC Masterlist 2026-09-17'!$B:$M, 10, 0),0)</f>
        <v>15</v>
      </c>
      <c r="V236" s="42">
        <f>IFERROR(VLOOKUP(A236,'[4]MC Masterlist 2026-09-17'!$B:$M, 11, 0),0)</f>
        <v>15</v>
      </c>
      <c r="W236" s="42">
        <f t="shared" si="40"/>
        <v>30</v>
      </c>
      <c r="X236" s="42">
        <f t="shared" si="41"/>
        <v>30</v>
      </c>
      <c r="Y236" s="42">
        <f>IFERROR(IF(OR(C236="AREA I",C236="AREA V"),7,VLOOKUP(A236,'[4]MC Masterlist 2026-09-17'!$B:$M, 12, 0)),0)</f>
        <v>30</v>
      </c>
      <c r="Z236" s="42">
        <f t="shared" si="42"/>
        <v>0</v>
      </c>
      <c r="AA236" s="42">
        <f t="shared" si="43"/>
        <v>0</v>
      </c>
      <c r="AB236" s="42">
        <f t="shared" si="44"/>
        <v>0</v>
      </c>
      <c r="AC236" s="42">
        <f t="shared" si="45"/>
        <v>0</v>
      </c>
      <c r="AD236" s="40" t="str">
        <f t="shared" si="46"/>
        <v>Critical</v>
      </c>
      <c r="AE236" s="40">
        <f>IFERROR(VLOOKUP(A236,'[4]Re-order'!$A:$AA,27,0),"")</f>
        <v>0</v>
      </c>
      <c r="AF236" s="42">
        <f t="shared" si="47"/>
        <v>-1</v>
      </c>
      <c r="AG236" s="42" t="e">
        <f>SUMIFS('[4]Raw Inventory'!D:D,'[4]Raw Inventory'!C:C,"GREATWALL",'[4]Raw Inventory'!B:B,A236)</f>
        <v>#VALUE!</v>
      </c>
      <c r="AH236" s="42" t="e">
        <f>SUMIFS('[4]Raw Inventory'!D:D,'[4]Raw Inventory'!C:C,"DUARTE",'[4]Raw Inventory'!B:B,A236)</f>
        <v>#VALUE!</v>
      </c>
      <c r="AI236" s="42"/>
      <c r="AJ236" s="42">
        <f t="shared" si="48"/>
        <v>0</v>
      </c>
      <c r="AK236" s="40" t="str">
        <f>IFERROR(IF((Q236+IF(AI236="",0,AI3))&lt;=0,"Stockout",IF(AJ236="","",IF(F236="Class A",IF(AJ236&lt;=7,"Critical",IF(AJ236&lt;=15,"Low",IF(AJ236&lt;=30,"Reorder",IF(AJ236&lt;=45,"Optimal","Overstock")))),IF(F236="Class B",IF(AJ236&lt;=10,"Critical",IF(AJ236&lt;=20,"Low",IF(AJ236&lt;=45,"Reorder",IF(AJ236&lt;=60,"Optimal","Overstock")))),IF(F236="Class C",IF(AJ236&lt;=15,"Critical",IF(AJ236&lt;=30,"Low",IF(AJ236&lt;=60,"Reorder",IF(AJ236&lt;=90,"Optimal","Overstock")))),""))))),"")</f>
        <v>Critical</v>
      </c>
      <c r="AL236" s="42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</row>
    <row r="237" spans="1:48">
      <c r="A237" s="39" t="s">
        <v>45</v>
      </c>
      <c r="B237" s="39" t="s">
        <v>142</v>
      </c>
      <c r="C237" s="39" t="s">
        <v>137</v>
      </c>
      <c r="D237" s="40" t="s">
        <v>257</v>
      </c>
      <c r="E237" s="40">
        <v>5</v>
      </c>
      <c r="F237" s="40" t="s">
        <v>0</v>
      </c>
      <c r="G237" s="39" t="str">
        <f>IFERROR(VLOOKUP(A237,'[4]MC Masterlist 2026-09-17'!$B:$M, 3, 0),"")</f>
        <v>YAMAHA</v>
      </c>
      <c r="H237" s="41">
        <f>IFERROR(VLOOKUP(A237,'[4]MC Masterlist 2026-09-17'!$B:$M, 6, 0),"")</f>
        <v>117087</v>
      </c>
      <c r="I237" s="42">
        <v>5</v>
      </c>
      <c r="J237" s="42">
        <v>1</v>
      </c>
      <c r="K237" s="42">
        <v>0</v>
      </c>
      <c r="L237" s="42">
        <f t="shared" si="33"/>
        <v>6</v>
      </c>
      <c r="M237" s="42">
        <f t="shared" si="34"/>
        <v>2</v>
      </c>
      <c r="N237" s="41">
        <f t="shared" si="35"/>
        <v>702522</v>
      </c>
      <c r="O237" s="41">
        <f t="shared" si="36"/>
        <v>234174</v>
      </c>
      <c r="P237" s="42">
        <f t="shared" si="37"/>
        <v>6.6666666666666666E-2</v>
      </c>
      <c r="Q237" s="42">
        <v>2</v>
      </c>
      <c r="R237" s="41">
        <f t="shared" si="38"/>
        <v>234174</v>
      </c>
      <c r="S237" s="42">
        <f t="shared" si="39"/>
        <v>30</v>
      </c>
      <c r="T237" s="42">
        <f>IFERROR(VLOOKUP(A237,'[4]Re-order'!$A:$Q,17,0),"")</f>
        <v>0</v>
      </c>
      <c r="U237" s="42">
        <f>IFERROR(VLOOKUP(A237,'[4]MC Masterlist 2026-09-17'!$B:$M, 10, 0),0)</f>
        <v>15</v>
      </c>
      <c r="V237" s="42">
        <f>IFERROR(VLOOKUP(A237,'[4]MC Masterlist 2026-09-17'!$B:$M, 11, 0),0)</f>
        <v>15</v>
      </c>
      <c r="W237" s="42">
        <f t="shared" si="40"/>
        <v>30</v>
      </c>
      <c r="X237" s="42">
        <f t="shared" si="41"/>
        <v>6</v>
      </c>
      <c r="Y237" s="42">
        <f>IFERROR(IF(OR(C237="AREA I",C237="AREA V"),7,VLOOKUP(A237,'[4]MC Masterlist 2026-09-17'!$B:$M, 12, 0)),0)</f>
        <v>7</v>
      </c>
      <c r="Z237" s="42">
        <f t="shared" si="42"/>
        <v>1</v>
      </c>
      <c r="AA237" s="42">
        <f t="shared" si="43"/>
        <v>2</v>
      </c>
      <c r="AB237" s="42">
        <f t="shared" si="44"/>
        <v>0.4</v>
      </c>
      <c r="AC237" s="42">
        <f t="shared" si="45"/>
        <v>0.46666666666666667</v>
      </c>
      <c r="AD237" s="40" t="str">
        <f t="shared" si="46"/>
        <v>Reorder</v>
      </c>
      <c r="AE237" s="40">
        <f>IFERROR(VLOOKUP(A237,'[4]Re-order'!$A:$AA,27,0),"")</f>
        <v>0</v>
      </c>
      <c r="AF237" s="42">
        <f t="shared" si="47"/>
        <v>-1.5333333333333332</v>
      </c>
      <c r="AG237" s="42" t="e">
        <f>SUMIFS('[4]Raw Inventory'!D:D,'[4]Raw Inventory'!C:C,"GREATWALL",'[4]Raw Inventory'!B:B,A237)</f>
        <v>#VALUE!</v>
      </c>
      <c r="AH237" s="42" t="e">
        <f>SUMIFS('[4]Raw Inventory'!D:D,'[4]Raw Inventory'!C:C,"DUARTE",'[4]Raw Inventory'!B:B,A237)</f>
        <v>#VALUE!</v>
      </c>
      <c r="AI237" s="42"/>
      <c r="AJ237" s="42">
        <f t="shared" si="48"/>
        <v>30</v>
      </c>
      <c r="AK237" s="40" t="str">
        <f>IFERROR(IF((Q237+IF(AI237="",0,AI3))&lt;=0,"Stockout",IF(AJ237="","",IF(F237="Class A",IF(AJ237&lt;=7,"Critical",IF(AJ237&lt;=15,"Low",IF(AJ237&lt;=30,"Reorder",IF(AJ237&lt;=45,"Optimal","Overstock")))),IF(F237="Class B",IF(AJ237&lt;=10,"Critical",IF(AJ237&lt;=20,"Low",IF(AJ237&lt;=45,"Reorder",IF(AJ237&lt;=60,"Optimal","Overstock")))),IF(F237="Class C",IF(AJ237&lt;=15,"Critical",IF(AJ237&lt;=30,"Low",IF(AJ237&lt;=60,"Reorder",IF(AJ237&lt;=90,"Optimal","Overstock")))),""))))),"")</f>
        <v>Reorder</v>
      </c>
      <c r="AL237" s="42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</row>
    <row r="238" spans="1:48">
      <c r="A238" s="39" t="s">
        <v>26</v>
      </c>
      <c r="B238" s="39" t="s">
        <v>110</v>
      </c>
      <c r="C238" s="39" t="s">
        <v>109</v>
      </c>
      <c r="D238" s="40" t="s">
        <v>263</v>
      </c>
      <c r="E238" s="40">
        <v>29</v>
      </c>
      <c r="F238" s="40" t="s">
        <v>3</v>
      </c>
      <c r="G238" s="39" t="str">
        <f>IFERROR(VLOOKUP(A238,'[4]MC Masterlist 2026-09-17'!$B:$M, 3, 0),"")</f>
        <v>SUZUKI</v>
      </c>
      <c r="H238" s="41">
        <f>IFERROR(VLOOKUP(A238,'[4]MC Masterlist 2026-09-17'!$B:$M, 6, 0),"")</f>
        <v>123700</v>
      </c>
      <c r="I238" s="42">
        <v>0</v>
      </c>
      <c r="J238" s="42">
        <v>0</v>
      </c>
      <c r="K238" s="42">
        <v>0</v>
      </c>
      <c r="L238" s="42">
        <f t="shared" si="33"/>
        <v>0</v>
      </c>
      <c r="M238" s="42">
        <f t="shared" si="34"/>
        <v>0</v>
      </c>
      <c r="N238" s="41">
        <f t="shared" si="35"/>
        <v>0</v>
      </c>
      <c r="O238" s="41">
        <f t="shared" si="36"/>
        <v>0</v>
      </c>
      <c r="P238" s="42">
        <f t="shared" si="37"/>
        <v>0</v>
      </c>
      <c r="Q238" s="42">
        <v>3</v>
      </c>
      <c r="R238" s="41">
        <f t="shared" si="38"/>
        <v>371100</v>
      </c>
      <c r="S238" s="42">
        <f t="shared" si="39"/>
        <v>0</v>
      </c>
      <c r="T238" s="42">
        <f>IFERROR(VLOOKUP(A238,'[4]Re-order'!$A:$Q,17,0),"")</f>
        <v>0</v>
      </c>
      <c r="U238" s="42">
        <f>IFERROR(VLOOKUP(A238,'[4]MC Masterlist 2026-09-17'!$B:$M, 10, 0),0)</f>
        <v>15</v>
      </c>
      <c r="V238" s="42">
        <f>IFERROR(VLOOKUP(A238,'[4]MC Masterlist 2026-09-17'!$B:$M, 11, 0),0)</f>
        <v>15</v>
      </c>
      <c r="W238" s="42">
        <f t="shared" si="40"/>
        <v>30</v>
      </c>
      <c r="X238" s="42">
        <f t="shared" si="41"/>
        <v>30</v>
      </c>
      <c r="Y238" s="42">
        <f>IFERROR(IF(OR(C238="AREA I",C238="AREA V"),7,VLOOKUP(A238,'[4]MC Masterlist 2026-09-17'!$B:$M, 12, 0)),0)</f>
        <v>30</v>
      </c>
      <c r="Z238" s="42">
        <f t="shared" si="42"/>
        <v>0</v>
      </c>
      <c r="AA238" s="42">
        <f t="shared" si="43"/>
        <v>0</v>
      </c>
      <c r="AB238" s="42">
        <f t="shared" si="44"/>
        <v>0</v>
      </c>
      <c r="AC238" s="42">
        <f t="shared" si="45"/>
        <v>0</v>
      </c>
      <c r="AD238" s="40" t="str">
        <f t="shared" si="46"/>
        <v>Critical</v>
      </c>
      <c r="AE238" s="40">
        <f>IFERROR(VLOOKUP(A238,'[4]Re-order'!$A:$AA,27,0),"")</f>
        <v>0</v>
      </c>
      <c r="AF238" s="42">
        <f t="shared" si="47"/>
        <v>-3</v>
      </c>
      <c r="AG238" s="42" t="e">
        <f>SUMIFS('[4]Raw Inventory'!D:D,'[4]Raw Inventory'!C:C,"GREATWALL",'[4]Raw Inventory'!B:B,A238)</f>
        <v>#VALUE!</v>
      </c>
      <c r="AH238" s="42" t="e">
        <f>SUMIFS('[4]Raw Inventory'!D:D,'[4]Raw Inventory'!C:C,"DUARTE",'[4]Raw Inventory'!B:B,A238)</f>
        <v>#VALUE!</v>
      </c>
      <c r="AI238" s="42"/>
      <c r="AJ238" s="42">
        <f t="shared" si="48"/>
        <v>0</v>
      </c>
      <c r="AK238" s="40" t="str">
        <f>IFERROR(IF((Q238+IF(AI238="",0,AI3))&lt;=0,"Stockout",IF(AJ238="","",IF(F238="Class A",IF(AJ238&lt;=7,"Critical",IF(AJ238&lt;=15,"Low",IF(AJ238&lt;=30,"Reorder",IF(AJ238&lt;=45,"Optimal","Overstock")))),IF(F238="Class B",IF(AJ238&lt;=10,"Critical",IF(AJ238&lt;=20,"Low",IF(AJ238&lt;=45,"Reorder",IF(AJ238&lt;=60,"Optimal","Overstock")))),IF(F238="Class C",IF(AJ238&lt;=15,"Critical",IF(AJ238&lt;=30,"Low",IF(AJ238&lt;=60,"Reorder",IF(AJ238&lt;=90,"Optimal","Overstock")))),""))))),"")</f>
        <v>Critical</v>
      </c>
      <c r="AL238" s="42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</row>
    <row r="239" spans="1:48">
      <c r="A239" s="39" t="s">
        <v>16</v>
      </c>
      <c r="B239" s="39" t="s">
        <v>142</v>
      </c>
      <c r="C239" s="39" t="s">
        <v>137</v>
      </c>
      <c r="D239" s="40" t="s">
        <v>252</v>
      </c>
      <c r="E239" s="40">
        <v>8</v>
      </c>
      <c r="F239" s="40" t="s">
        <v>2</v>
      </c>
      <c r="G239" s="39" t="str">
        <f>IFERROR(VLOOKUP(A239,'[4]MC Masterlist 2026-09-17'!$B:$M, 3, 0),"")</f>
        <v>HONDA</v>
      </c>
      <c r="H239" s="41">
        <f>IFERROR(VLOOKUP(A239,'[4]MC Masterlist 2026-09-17'!$B:$M, 6, 0),"")</f>
        <v>84394</v>
      </c>
      <c r="I239" s="42">
        <v>1</v>
      </c>
      <c r="J239" s="42">
        <v>1</v>
      </c>
      <c r="K239" s="42">
        <v>2</v>
      </c>
      <c r="L239" s="42">
        <f t="shared" si="33"/>
        <v>4</v>
      </c>
      <c r="M239" s="42">
        <f t="shared" si="34"/>
        <v>1.3333333333333333</v>
      </c>
      <c r="N239" s="41">
        <f t="shared" si="35"/>
        <v>337576</v>
      </c>
      <c r="O239" s="41">
        <f t="shared" si="36"/>
        <v>112525.33333333333</v>
      </c>
      <c r="P239" s="42">
        <f t="shared" si="37"/>
        <v>4.4444444444444439E-2</v>
      </c>
      <c r="Q239" s="42">
        <v>2</v>
      </c>
      <c r="R239" s="41">
        <f t="shared" si="38"/>
        <v>168788</v>
      </c>
      <c r="S239" s="42">
        <f t="shared" si="39"/>
        <v>45</v>
      </c>
      <c r="T239" s="42">
        <f>IFERROR(VLOOKUP(A239,'[4]Re-order'!$A:$Q,17,0),"")</f>
        <v>0</v>
      </c>
      <c r="U239" s="42">
        <f>IFERROR(VLOOKUP(A239,'[4]MC Masterlist 2026-09-17'!$B:$M, 10, 0),0)</f>
        <v>15</v>
      </c>
      <c r="V239" s="42">
        <f>IFERROR(VLOOKUP(A239,'[4]MC Masterlist 2026-09-17'!$B:$M, 11, 0),0)</f>
        <v>15</v>
      </c>
      <c r="W239" s="42">
        <f t="shared" si="40"/>
        <v>30</v>
      </c>
      <c r="X239" s="42">
        <f t="shared" si="41"/>
        <v>6.333333333333333</v>
      </c>
      <c r="Y239" s="42">
        <f>IFERROR(IF(OR(C239="AREA I",C239="AREA V"),7,VLOOKUP(A239,'[4]MC Masterlist 2026-09-17'!$B:$M, 12, 0)),0)</f>
        <v>7</v>
      </c>
      <c r="Z239" s="42">
        <f t="shared" si="42"/>
        <v>0.66666666666666663</v>
      </c>
      <c r="AA239" s="42">
        <f t="shared" si="43"/>
        <v>1.3333333333333333</v>
      </c>
      <c r="AB239" s="42">
        <f t="shared" si="44"/>
        <v>0.28148148148148144</v>
      </c>
      <c r="AC239" s="42">
        <f t="shared" si="45"/>
        <v>0.31111111111111106</v>
      </c>
      <c r="AD239" s="40" t="str">
        <f t="shared" si="46"/>
        <v>Reorder</v>
      </c>
      <c r="AE239" s="40">
        <f>IFERROR(VLOOKUP(A239,'[4]Re-order'!$A:$AA,27,0),"")</f>
        <v>0</v>
      </c>
      <c r="AF239" s="42">
        <f t="shared" si="47"/>
        <v>-1.6888888888888889</v>
      </c>
      <c r="AG239" s="42" t="e">
        <f>SUMIFS('[4]Raw Inventory'!D:D,'[4]Raw Inventory'!C:C,"GREATWALL",'[4]Raw Inventory'!B:B,A239)</f>
        <v>#VALUE!</v>
      </c>
      <c r="AH239" s="42" t="e">
        <f>SUMIFS('[4]Raw Inventory'!D:D,'[4]Raw Inventory'!C:C,"DUARTE",'[4]Raw Inventory'!B:B,A239)</f>
        <v>#VALUE!</v>
      </c>
      <c r="AI239" s="42"/>
      <c r="AJ239" s="42">
        <f t="shared" si="48"/>
        <v>45.000000000000007</v>
      </c>
      <c r="AK239" s="40" t="str">
        <f>IFERROR(IF((Q239+IF(AI239="",0,AI3))&lt;=0,"Stockout",IF(AJ239="","",IF(F239="Class A",IF(AJ239&lt;=7,"Critical",IF(AJ239&lt;=15,"Low",IF(AJ239&lt;=30,"Reorder",IF(AJ239&lt;=45,"Optimal","Overstock")))),IF(F239="Class B",IF(AJ239&lt;=10,"Critical",IF(AJ239&lt;=20,"Low",IF(AJ239&lt;=45,"Reorder",IF(AJ239&lt;=60,"Optimal","Overstock")))),IF(F239="Class C",IF(AJ239&lt;=15,"Critical",IF(AJ239&lt;=30,"Low",IF(AJ239&lt;=60,"Reorder",IF(AJ239&lt;=90,"Optimal","Overstock")))),""))))),"")</f>
        <v>Reorder</v>
      </c>
      <c r="AL239" s="42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</row>
    <row r="240" spans="1:48">
      <c r="A240" s="39" t="s">
        <v>24</v>
      </c>
      <c r="B240" s="39" t="s">
        <v>121</v>
      </c>
      <c r="C240" s="39" t="s">
        <v>118</v>
      </c>
      <c r="D240" s="40" t="s">
        <v>262</v>
      </c>
      <c r="E240" s="40">
        <v>7</v>
      </c>
      <c r="F240" s="40" t="s">
        <v>0</v>
      </c>
      <c r="G240" s="39" t="str">
        <f>IFERROR(VLOOKUP(A240,'[4]MC Masterlist 2026-09-17'!$B:$M, 3, 0),"")</f>
        <v>KAWASAKI</v>
      </c>
      <c r="H240" s="41">
        <f>IFERROR(VLOOKUP(A240,'[4]MC Masterlist 2026-09-17'!$B:$M, 6, 0),"")</f>
        <v>131626</v>
      </c>
      <c r="I240" s="42">
        <v>2</v>
      </c>
      <c r="J240" s="42">
        <v>2</v>
      </c>
      <c r="K240" s="42">
        <v>2</v>
      </c>
      <c r="L240" s="42">
        <f t="shared" si="33"/>
        <v>6</v>
      </c>
      <c r="M240" s="42">
        <f t="shared" si="34"/>
        <v>2</v>
      </c>
      <c r="N240" s="41">
        <f t="shared" si="35"/>
        <v>789756</v>
      </c>
      <c r="O240" s="41">
        <f t="shared" si="36"/>
        <v>263252</v>
      </c>
      <c r="P240" s="42">
        <f t="shared" si="37"/>
        <v>6.6666666666666666E-2</v>
      </c>
      <c r="Q240" s="42">
        <v>2</v>
      </c>
      <c r="R240" s="41">
        <f t="shared" si="38"/>
        <v>263252</v>
      </c>
      <c r="S240" s="42">
        <f t="shared" si="39"/>
        <v>30</v>
      </c>
      <c r="T240" s="42">
        <f>IFERROR(VLOOKUP(A240,'[4]Re-order'!$A:$Q,17,0),"")</f>
        <v>0</v>
      </c>
      <c r="U240" s="42">
        <f>IFERROR(VLOOKUP(A240,'[4]MC Masterlist 2026-09-17'!$B:$M, 10, 0),0)</f>
        <v>15</v>
      </c>
      <c r="V240" s="42">
        <f>IFERROR(VLOOKUP(A240,'[4]MC Masterlist 2026-09-17'!$B:$M, 11, 0),0)</f>
        <v>15</v>
      </c>
      <c r="W240" s="42">
        <f t="shared" si="40"/>
        <v>30</v>
      </c>
      <c r="X240" s="42">
        <f t="shared" si="41"/>
        <v>29</v>
      </c>
      <c r="Y240" s="42">
        <f>IFERROR(IF(OR(C240="AREA I",C240="AREA V"),7,VLOOKUP(A240,'[4]MC Masterlist 2026-09-17'!$B:$M, 12, 0)),0)</f>
        <v>30</v>
      </c>
      <c r="Z240" s="42">
        <f t="shared" si="42"/>
        <v>1</v>
      </c>
      <c r="AA240" s="42">
        <f t="shared" si="43"/>
        <v>2</v>
      </c>
      <c r="AB240" s="42">
        <f t="shared" si="44"/>
        <v>1.9333333333333333</v>
      </c>
      <c r="AC240" s="42">
        <f t="shared" si="45"/>
        <v>2</v>
      </c>
      <c r="AD240" s="40" t="str">
        <f t="shared" si="46"/>
        <v>Reorder</v>
      </c>
      <c r="AE240" s="40">
        <f>IFERROR(VLOOKUP(A240,'[4]Re-order'!$A:$AA,27,0),"")</f>
        <v>0</v>
      </c>
      <c r="AF240" s="42">
        <f t="shared" si="47"/>
        <v>0</v>
      </c>
      <c r="AG240" s="42" t="e">
        <f>SUMIFS('[4]Raw Inventory'!D:D,'[4]Raw Inventory'!C:C,"GREATWALL",'[4]Raw Inventory'!B:B,A240)</f>
        <v>#VALUE!</v>
      </c>
      <c r="AH240" s="42" t="e">
        <f>SUMIFS('[4]Raw Inventory'!D:D,'[4]Raw Inventory'!C:C,"DUARTE",'[4]Raw Inventory'!B:B,A240)</f>
        <v>#VALUE!</v>
      </c>
      <c r="AI240" s="42"/>
      <c r="AJ240" s="42">
        <f t="shared" si="48"/>
        <v>30</v>
      </c>
      <c r="AK240" s="40" t="str">
        <f>IFERROR(IF((Q240+IF(AI240="",0,AI3))&lt;=0,"Stockout",IF(AJ240="","",IF(F240="Class A",IF(AJ240&lt;=7,"Critical",IF(AJ240&lt;=15,"Low",IF(AJ240&lt;=30,"Reorder",IF(AJ240&lt;=45,"Optimal","Overstock")))),IF(F240="Class B",IF(AJ240&lt;=10,"Critical",IF(AJ240&lt;=20,"Low",IF(AJ240&lt;=45,"Reorder",IF(AJ240&lt;=60,"Optimal","Overstock")))),IF(F240="Class C",IF(AJ240&lt;=15,"Critical",IF(AJ240&lt;=30,"Low",IF(AJ240&lt;=60,"Reorder",IF(AJ240&lt;=90,"Optimal","Overstock")))),""))))),"")</f>
        <v>Reorder</v>
      </c>
      <c r="AL240" s="42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</row>
    <row r="241" spans="1:48">
      <c r="A241" s="39" t="s">
        <v>81</v>
      </c>
      <c r="B241" s="39" t="s">
        <v>143</v>
      </c>
      <c r="C241" s="39" t="s">
        <v>137</v>
      </c>
      <c r="D241" s="40" t="s">
        <v>260</v>
      </c>
      <c r="E241" s="40">
        <v>17</v>
      </c>
      <c r="F241" s="40" t="s">
        <v>2</v>
      </c>
      <c r="G241" s="39" t="str">
        <f>IFERROR(VLOOKUP(A241,'[4]MC Masterlist 2026-09-17'!$B:$M, 3, 0),"")</f>
        <v>HONDA</v>
      </c>
      <c r="H241" s="41">
        <f>IFERROR(VLOOKUP(A241,'[4]MC Masterlist 2026-09-17'!$B:$M, 6, 0),"")</f>
        <v>126198</v>
      </c>
      <c r="I241" s="42">
        <v>1</v>
      </c>
      <c r="J241" s="42">
        <v>0</v>
      </c>
      <c r="K241" s="42">
        <v>0</v>
      </c>
      <c r="L241" s="42">
        <f t="shared" si="33"/>
        <v>1</v>
      </c>
      <c r="M241" s="42">
        <f t="shared" si="34"/>
        <v>0.33333333333333331</v>
      </c>
      <c r="N241" s="41">
        <f t="shared" si="35"/>
        <v>126198</v>
      </c>
      <c r="O241" s="41">
        <f t="shared" si="36"/>
        <v>42066</v>
      </c>
      <c r="P241" s="42">
        <f t="shared" si="37"/>
        <v>1.111111111111111E-2</v>
      </c>
      <c r="Q241" s="42"/>
      <c r="R241" s="41">
        <f t="shared" si="38"/>
        <v>0</v>
      </c>
      <c r="S241" s="42">
        <f t="shared" si="39"/>
        <v>0</v>
      </c>
      <c r="T241" s="42">
        <f>IFERROR(VLOOKUP(A241,'[4]Re-order'!$A:$Q,17,0),"")</f>
        <v>0</v>
      </c>
      <c r="U241" s="42">
        <f>IFERROR(VLOOKUP(A241,'[4]MC Masterlist 2026-09-17'!$B:$M, 10, 0),0)</f>
        <v>15</v>
      </c>
      <c r="V241" s="42">
        <f>IFERROR(VLOOKUP(A241,'[4]MC Masterlist 2026-09-17'!$B:$M, 11, 0),0)</f>
        <v>15</v>
      </c>
      <c r="W241" s="42">
        <f t="shared" si="40"/>
        <v>30</v>
      </c>
      <c r="X241" s="42">
        <f t="shared" si="41"/>
        <v>6.833333333333333</v>
      </c>
      <c r="Y241" s="42">
        <f>IFERROR(IF(OR(C241="AREA I",C241="AREA V"),7,VLOOKUP(A241,'[4]MC Masterlist 2026-09-17'!$B:$M, 12, 0)),0)</f>
        <v>7</v>
      </c>
      <c r="Z241" s="42">
        <f t="shared" si="42"/>
        <v>0.16666666666666666</v>
      </c>
      <c r="AA241" s="42">
        <f t="shared" si="43"/>
        <v>0.33333333333333331</v>
      </c>
      <c r="AB241" s="42">
        <f t="shared" si="44"/>
        <v>7.5925925925925911E-2</v>
      </c>
      <c r="AC241" s="42">
        <f t="shared" si="45"/>
        <v>7.7777777777777765E-2</v>
      </c>
      <c r="AD241" s="40" t="str">
        <f t="shared" si="46"/>
        <v>Stockout</v>
      </c>
      <c r="AE241" s="40">
        <f>IFERROR(VLOOKUP(A241,'[4]Re-order'!$A:$AA,27,0),"")</f>
        <v>0</v>
      </c>
      <c r="AF241" s="42">
        <f t="shared" si="47"/>
        <v>7.7777777777777765E-2</v>
      </c>
      <c r="AG241" s="42" t="e">
        <f>SUMIFS('[4]Raw Inventory'!D:D,'[4]Raw Inventory'!C:C,"GREATWALL",'[4]Raw Inventory'!B:B,A241)</f>
        <v>#VALUE!</v>
      </c>
      <c r="AH241" s="42" t="e">
        <f>SUMIFS('[4]Raw Inventory'!D:D,'[4]Raw Inventory'!C:C,"DUARTE",'[4]Raw Inventory'!B:B,A241)</f>
        <v>#VALUE!</v>
      </c>
      <c r="AI241" s="42"/>
      <c r="AJ241" s="42">
        <f t="shared" si="48"/>
        <v>0</v>
      </c>
      <c r="AK241" s="40" t="str">
        <f>IFERROR(IF((Q241+IF(AI241="",0,AI3))&lt;=0,"Stockout",IF(AJ241="","",IF(F241="Class A",IF(AJ241&lt;=7,"Critical",IF(AJ241&lt;=15,"Low",IF(AJ241&lt;=30,"Reorder",IF(AJ241&lt;=45,"Optimal","Overstock")))),IF(F241="Class B",IF(AJ241&lt;=10,"Critical",IF(AJ241&lt;=20,"Low",IF(AJ241&lt;=45,"Reorder",IF(AJ241&lt;=60,"Optimal","Overstock")))),IF(F241="Class C",IF(AJ241&lt;=15,"Critical",IF(AJ241&lt;=30,"Low",IF(AJ241&lt;=60,"Reorder",IF(AJ241&lt;=90,"Optimal","Overstock")))),""))))),"")</f>
        <v>Stockout</v>
      </c>
      <c r="AL241" s="42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</row>
    <row r="242" spans="1:48">
      <c r="A242" s="39" t="s">
        <v>12</v>
      </c>
      <c r="B242" s="39" t="s">
        <v>5</v>
      </c>
      <c r="C242" s="39" t="s">
        <v>118</v>
      </c>
      <c r="D242" s="40" t="s">
        <v>257</v>
      </c>
      <c r="E242" s="40">
        <v>5</v>
      </c>
      <c r="F242" s="40" t="s">
        <v>0</v>
      </c>
      <c r="G242" s="39" t="str">
        <f>IFERROR(VLOOKUP(A242,'[4]MC Masterlist 2026-09-17'!$B:$M, 3, 0),"")</f>
        <v>HONDA</v>
      </c>
      <c r="H242" s="41">
        <f>IFERROR(VLOOKUP(A242,'[4]MC Masterlist 2026-09-17'!$B:$M, 6, 0),"")</f>
        <v>158270</v>
      </c>
      <c r="I242" s="42">
        <v>1</v>
      </c>
      <c r="J242" s="42">
        <v>0</v>
      </c>
      <c r="K242" s="42">
        <v>2</v>
      </c>
      <c r="L242" s="42">
        <f t="shared" si="33"/>
        <v>3</v>
      </c>
      <c r="M242" s="42">
        <f t="shared" si="34"/>
        <v>1</v>
      </c>
      <c r="N242" s="41">
        <f t="shared" si="35"/>
        <v>474810</v>
      </c>
      <c r="O242" s="41">
        <f t="shared" si="36"/>
        <v>158270</v>
      </c>
      <c r="P242" s="42">
        <f t="shared" si="37"/>
        <v>3.3333333333333333E-2</v>
      </c>
      <c r="Q242" s="42">
        <v>2</v>
      </c>
      <c r="R242" s="41">
        <f t="shared" si="38"/>
        <v>316540</v>
      </c>
      <c r="S242" s="42">
        <f t="shared" si="39"/>
        <v>60</v>
      </c>
      <c r="T242" s="42">
        <f>IFERROR(VLOOKUP(A242,'[4]Re-order'!$A:$Q,17,0),"")</f>
        <v>0</v>
      </c>
      <c r="U242" s="42">
        <f>IFERROR(VLOOKUP(A242,'[4]MC Masterlist 2026-09-17'!$B:$M, 10, 0),0)</f>
        <v>15</v>
      </c>
      <c r="V242" s="42">
        <f>IFERROR(VLOOKUP(A242,'[4]MC Masterlist 2026-09-17'!$B:$M, 11, 0),0)</f>
        <v>15</v>
      </c>
      <c r="W242" s="42">
        <f t="shared" si="40"/>
        <v>30</v>
      </c>
      <c r="X242" s="42">
        <f t="shared" si="41"/>
        <v>29.5</v>
      </c>
      <c r="Y242" s="42">
        <f>IFERROR(IF(OR(C242="AREA I",C242="AREA V"),7,VLOOKUP(A242,'[4]MC Masterlist 2026-09-17'!$B:$M, 12, 0)),0)</f>
        <v>30</v>
      </c>
      <c r="Z242" s="42">
        <f t="shared" si="42"/>
        <v>0.5</v>
      </c>
      <c r="AA242" s="42">
        <f t="shared" si="43"/>
        <v>1</v>
      </c>
      <c r="AB242" s="42">
        <f t="shared" si="44"/>
        <v>0.98333333333333328</v>
      </c>
      <c r="AC242" s="42">
        <f t="shared" si="45"/>
        <v>1</v>
      </c>
      <c r="AD242" s="40" t="str">
        <f t="shared" si="46"/>
        <v>Overstock</v>
      </c>
      <c r="AE242" s="40">
        <f>IFERROR(VLOOKUP(A242,'[4]Re-order'!$A:$AA,27,0),"")</f>
        <v>0</v>
      </c>
      <c r="AF242" s="42">
        <f t="shared" si="47"/>
        <v>-1</v>
      </c>
      <c r="AG242" s="42" t="e">
        <f>SUMIFS('[4]Raw Inventory'!D:D,'[4]Raw Inventory'!C:C,"GREATWALL",'[4]Raw Inventory'!B:B,A242)</f>
        <v>#VALUE!</v>
      </c>
      <c r="AH242" s="42" t="e">
        <f>SUMIFS('[4]Raw Inventory'!D:D,'[4]Raw Inventory'!C:C,"DUARTE",'[4]Raw Inventory'!B:B,A242)</f>
        <v>#VALUE!</v>
      </c>
      <c r="AI242" s="42"/>
      <c r="AJ242" s="42">
        <f t="shared" si="48"/>
        <v>60</v>
      </c>
      <c r="AK242" s="40" t="str">
        <f>IFERROR(IF((Q242+IF(AI242="",0,AI3))&lt;=0,"Stockout",IF(AJ242="","",IF(F242="Class A",IF(AJ242&lt;=7,"Critical",IF(AJ242&lt;=15,"Low",IF(AJ242&lt;=30,"Reorder",IF(AJ242&lt;=45,"Optimal","Overstock")))),IF(F242="Class B",IF(AJ242&lt;=10,"Critical",IF(AJ242&lt;=20,"Low",IF(AJ242&lt;=45,"Reorder",IF(AJ242&lt;=60,"Optimal","Overstock")))),IF(F242="Class C",IF(AJ242&lt;=15,"Critical",IF(AJ242&lt;=30,"Low",IF(AJ242&lt;=60,"Reorder",IF(AJ242&lt;=90,"Optimal","Overstock")))),""))))),"")</f>
        <v>Overstock</v>
      </c>
      <c r="AL242" s="42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</row>
    <row r="243" spans="1:48">
      <c r="A243" s="39" t="s">
        <v>66</v>
      </c>
      <c r="B243" s="39" t="s">
        <v>122</v>
      </c>
      <c r="C243" s="39" t="s">
        <v>118</v>
      </c>
      <c r="D243" s="40" t="s">
        <v>252</v>
      </c>
      <c r="E243" s="40">
        <v>9</v>
      </c>
      <c r="F243" s="40" t="s">
        <v>2</v>
      </c>
      <c r="G243" s="39" t="str">
        <f>IFERROR(VLOOKUP(A243,'[4]MC Masterlist 2026-09-17'!$B:$M, 3, 0),"")</f>
        <v>KAWASAKI</v>
      </c>
      <c r="H243" s="41">
        <f>IFERROR(VLOOKUP(A243,'[4]MC Masterlist 2026-09-17'!$B:$M, 6, 0),"")</f>
        <v>95530</v>
      </c>
      <c r="I243" s="42">
        <v>3</v>
      </c>
      <c r="J243" s="42">
        <v>4</v>
      </c>
      <c r="K243" s="42">
        <v>3</v>
      </c>
      <c r="L243" s="42">
        <f t="shared" si="33"/>
        <v>10</v>
      </c>
      <c r="M243" s="42">
        <f t="shared" si="34"/>
        <v>3.3333333333333335</v>
      </c>
      <c r="N243" s="41">
        <f t="shared" si="35"/>
        <v>955300</v>
      </c>
      <c r="O243" s="41">
        <f t="shared" si="36"/>
        <v>318433.33333333337</v>
      </c>
      <c r="P243" s="42">
        <f t="shared" si="37"/>
        <v>0.11111111111111112</v>
      </c>
      <c r="Q243" s="42">
        <v>2</v>
      </c>
      <c r="R243" s="41">
        <f t="shared" si="38"/>
        <v>191060</v>
      </c>
      <c r="S243" s="42">
        <f t="shared" si="39"/>
        <v>18</v>
      </c>
      <c r="T243" s="42">
        <f>IFERROR(VLOOKUP(A243,'[4]Re-order'!$A:$Q,17,0),"")</f>
        <v>0</v>
      </c>
      <c r="U243" s="42">
        <f>IFERROR(VLOOKUP(A243,'[4]MC Masterlist 2026-09-17'!$B:$M, 10, 0),0)</f>
        <v>15</v>
      </c>
      <c r="V243" s="42">
        <f>IFERROR(VLOOKUP(A243,'[4]MC Masterlist 2026-09-17'!$B:$M, 11, 0),0)</f>
        <v>15</v>
      </c>
      <c r="W243" s="42">
        <f t="shared" si="40"/>
        <v>30</v>
      </c>
      <c r="X243" s="42">
        <f t="shared" si="41"/>
        <v>28.333333333333332</v>
      </c>
      <c r="Y243" s="42">
        <f>IFERROR(IF(OR(C243="AREA I",C243="AREA V"),7,VLOOKUP(A243,'[4]MC Masterlist 2026-09-17'!$B:$M, 12, 0)),0)</f>
        <v>30</v>
      </c>
      <c r="Z243" s="42">
        <f t="shared" si="42"/>
        <v>1.6666666666666667</v>
      </c>
      <c r="AA243" s="42">
        <f t="shared" si="43"/>
        <v>3.3333333333333335</v>
      </c>
      <c r="AB243" s="42">
        <f t="shared" si="44"/>
        <v>3.1481481481481484</v>
      </c>
      <c r="AC243" s="42">
        <f t="shared" si="45"/>
        <v>3.3333333333333335</v>
      </c>
      <c r="AD243" s="40" t="str">
        <f t="shared" si="46"/>
        <v>Low</v>
      </c>
      <c r="AE243" s="40">
        <f>IFERROR(VLOOKUP(A243,'[4]Re-order'!$A:$AA,27,0),"")</f>
        <v>0</v>
      </c>
      <c r="AF243" s="42">
        <f t="shared" si="47"/>
        <v>1.3333333333333335</v>
      </c>
      <c r="AG243" s="42" t="e">
        <f>SUMIFS('[4]Raw Inventory'!D:D,'[4]Raw Inventory'!C:C,"GREATWALL",'[4]Raw Inventory'!B:B,A243)</f>
        <v>#VALUE!</v>
      </c>
      <c r="AH243" s="42" t="e">
        <f>SUMIFS('[4]Raw Inventory'!D:D,'[4]Raw Inventory'!C:C,"DUARTE",'[4]Raw Inventory'!B:B,A243)</f>
        <v>#VALUE!</v>
      </c>
      <c r="AI243" s="42"/>
      <c r="AJ243" s="42">
        <f t="shared" si="48"/>
        <v>18</v>
      </c>
      <c r="AK243" s="40" t="str">
        <f>IFERROR(IF((Q243+IF(AI243="",0,AI3))&lt;=0,"Stockout",IF(AJ243="","",IF(F243="Class A",IF(AJ243&lt;=7,"Critical",IF(AJ243&lt;=15,"Low",IF(AJ243&lt;=30,"Reorder",IF(AJ243&lt;=45,"Optimal","Overstock")))),IF(F243="Class B",IF(AJ243&lt;=10,"Critical",IF(AJ243&lt;=20,"Low",IF(AJ243&lt;=45,"Reorder",IF(AJ243&lt;=60,"Optimal","Overstock")))),IF(F243="Class C",IF(AJ243&lt;=15,"Critical",IF(AJ243&lt;=30,"Low",IF(AJ243&lt;=60,"Reorder",IF(AJ243&lt;=90,"Optimal","Overstock")))),""))))),"")</f>
        <v>Low</v>
      </c>
      <c r="AL243" s="42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</row>
    <row r="244" spans="1:48">
      <c r="A244" s="39" t="s">
        <v>17</v>
      </c>
      <c r="B244" s="39" t="s">
        <v>122</v>
      </c>
      <c r="C244" s="39" t="s">
        <v>118</v>
      </c>
      <c r="D244" s="40" t="s">
        <v>232</v>
      </c>
      <c r="E244" s="40">
        <v>11</v>
      </c>
      <c r="F244" s="40" t="s">
        <v>2</v>
      </c>
      <c r="G244" s="39" t="str">
        <f>IFERROR(VLOOKUP(A244,'[4]MC Masterlist 2026-09-17'!$B:$M, 3, 0),"")</f>
        <v>HONDA</v>
      </c>
      <c r="H244" s="41">
        <f>IFERROR(VLOOKUP(A244,'[4]MC Masterlist 2026-09-17'!$B:$M, 6, 0),"")</f>
        <v>140790</v>
      </c>
      <c r="I244" s="42">
        <v>1</v>
      </c>
      <c r="J244" s="42">
        <v>2</v>
      </c>
      <c r="K244" s="42">
        <v>2</v>
      </c>
      <c r="L244" s="42">
        <f t="shared" si="33"/>
        <v>5</v>
      </c>
      <c r="M244" s="42">
        <f t="shared" si="34"/>
        <v>1.6666666666666667</v>
      </c>
      <c r="N244" s="41">
        <f t="shared" si="35"/>
        <v>703950</v>
      </c>
      <c r="O244" s="41">
        <f t="shared" si="36"/>
        <v>234650</v>
      </c>
      <c r="P244" s="42">
        <f t="shared" si="37"/>
        <v>5.5555555555555559E-2</v>
      </c>
      <c r="Q244" s="42">
        <v>2</v>
      </c>
      <c r="R244" s="41">
        <f t="shared" si="38"/>
        <v>281580</v>
      </c>
      <c r="S244" s="42">
        <f t="shared" si="39"/>
        <v>36</v>
      </c>
      <c r="T244" s="42">
        <f>IFERROR(VLOOKUP(A244,'[4]Re-order'!$A:$Q,17,0),"")</f>
        <v>0</v>
      </c>
      <c r="U244" s="42">
        <f>IFERROR(VLOOKUP(A244,'[4]MC Masterlist 2026-09-17'!$B:$M, 10, 0),0)</f>
        <v>15</v>
      </c>
      <c r="V244" s="42">
        <f>IFERROR(VLOOKUP(A244,'[4]MC Masterlist 2026-09-17'!$B:$M, 11, 0),0)</f>
        <v>15</v>
      </c>
      <c r="W244" s="42">
        <f t="shared" si="40"/>
        <v>30</v>
      </c>
      <c r="X244" s="42">
        <f t="shared" si="41"/>
        <v>29.166666666666668</v>
      </c>
      <c r="Y244" s="42">
        <f>IFERROR(IF(OR(C244="AREA I",C244="AREA V"),7,VLOOKUP(A244,'[4]MC Masterlist 2026-09-17'!$B:$M, 12, 0)),0)</f>
        <v>30</v>
      </c>
      <c r="Z244" s="42">
        <f t="shared" si="42"/>
        <v>0.83333333333333337</v>
      </c>
      <c r="AA244" s="42">
        <f t="shared" si="43"/>
        <v>1.6666666666666667</v>
      </c>
      <c r="AB244" s="42">
        <f t="shared" si="44"/>
        <v>1.6203703703703705</v>
      </c>
      <c r="AC244" s="42">
        <f t="shared" si="45"/>
        <v>1.6666666666666667</v>
      </c>
      <c r="AD244" s="40" t="str">
        <f t="shared" si="46"/>
        <v>Reorder</v>
      </c>
      <c r="AE244" s="40">
        <f>IFERROR(VLOOKUP(A244,'[4]Re-order'!$A:$AA,27,0),"")</f>
        <v>0</v>
      </c>
      <c r="AF244" s="42">
        <f t="shared" si="47"/>
        <v>-0.33333333333333326</v>
      </c>
      <c r="AG244" s="42" t="e">
        <f>SUMIFS('[4]Raw Inventory'!D:D,'[4]Raw Inventory'!C:C,"GREATWALL",'[4]Raw Inventory'!B:B,A244)</f>
        <v>#VALUE!</v>
      </c>
      <c r="AH244" s="42" t="e">
        <f>SUMIFS('[4]Raw Inventory'!D:D,'[4]Raw Inventory'!C:C,"DUARTE",'[4]Raw Inventory'!B:B,A244)</f>
        <v>#VALUE!</v>
      </c>
      <c r="AI244" s="42"/>
      <c r="AJ244" s="42">
        <f t="shared" si="48"/>
        <v>36</v>
      </c>
      <c r="AK244" s="40" t="str">
        <f>IFERROR(IF((Q244+IF(AI244="",0,AI3))&lt;=0,"Stockout",IF(AJ244="","",IF(F244="Class A",IF(AJ244&lt;=7,"Critical",IF(AJ244&lt;=15,"Low",IF(AJ244&lt;=30,"Reorder",IF(AJ244&lt;=45,"Optimal","Overstock")))),IF(F244="Class B",IF(AJ244&lt;=10,"Critical",IF(AJ244&lt;=20,"Low",IF(AJ244&lt;=45,"Reorder",IF(AJ244&lt;=60,"Optimal","Overstock")))),IF(F244="Class C",IF(AJ244&lt;=15,"Critical",IF(AJ244&lt;=30,"Low",IF(AJ244&lt;=60,"Reorder",IF(AJ244&lt;=90,"Optimal","Overstock")))),""))))),"")</f>
        <v>Reorder</v>
      </c>
      <c r="AL244" s="42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</row>
    <row r="245" spans="1:48">
      <c r="A245" s="39" t="s">
        <v>87</v>
      </c>
      <c r="B245" s="39" t="s">
        <v>91</v>
      </c>
      <c r="C245" s="39" t="s">
        <v>90</v>
      </c>
      <c r="D245" s="40" t="s">
        <v>231</v>
      </c>
      <c r="E245" s="40">
        <v>14</v>
      </c>
      <c r="F245" s="40" t="s">
        <v>3</v>
      </c>
      <c r="G245" s="39" t="str">
        <f>IFERROR(VLOOKUP(A245,'[4]MC Masterlist 2026-09-17'!$B:$M, 3, 0),"")</f>
        <v>HONDA</v>
      </c>
      <c r="H245" s="41">
        <f>IFERROR(VLOOKUP(A245,'[4]MC Masterlist 2026-09-17'!$B:$M, 6, 0),"")</f>
        <v>156098</v>
      </c>
      <c r="I245" s="42">
        <v>0</v>
      </c>
      <c r="J245" s="42">
        <v>0</v>
      </c>
      <c r="K245" s="42">
        <v>0</v>
      </c>
      <c r="L245" s="42">
        <f t="shared" si="33"/>
        <v>0</v>
      </c>
      <c r="M245" s="42">
        <f t="shared" si="34"/>
        <v>0</v>
      </c>
      <c r="N245" s="41">
        <f t="shared" si="35"/>
        <v>0</v>
      </c>
      <c r="O245" s="41">
        <f t="shared" si="36"/>
        <v>0</v>
      </c>
      <c r="P245" s="42">
        <f t="shared" si="37"/>
        <v>0</v>
      </c>
      <c r="Q245" s="42">
        <v>1</v>
      </c>
      <c r="R245" s="41">
        <f t="shared" si="38"/>
        <v>156098</v>
      </c>
      <c r="S245" s="42">
        <f t="shared" si="39"/>
        <v>0</v>
      </c>
      <c r="T245" s="42">
        <f>IFERROR(VLOOKUP(A245,'[4]Re-order'!$A:$Q,17,0),"")</f>
        <v>0</v>
      </c>
      <c r="U245" s="42">
        <f>IFERROR(VLOOKUP(A245,'[4]MC Masterlist 2026-09-17'!$B:$M, 10, 0),0)</f>
        <v>15</v>
      </c>
      <c r="V245" s="42">
        <f>IFERROR(VLOOKUP(A245,'[4]MC Masterlist 2026-09-17'!$B:$M, 11, 0),0)</f>
        <v>15</v>
      </c>
      <c r="W245" s="42">
        <f t="shared" si="40"/>
        <v>30</v>
      </c>
      <c r="X245" s="42">
        <f t="shared" si="41"/>
        <v>30</v>
      </c>
      <c r="Y245" s="42">
        <f>IFERROR(IF(OR(C245="AREA I",C245="AREA V"),7,VLOOKUP(A245,'[4]MC Masterlist 2026-09-17'!$B:$M, 12, 0)),0)</f>
        <v>30</v>
      </c>
      <c r="Z245" s="42">
        <f t="shared" si="42"/>
        <v>0</v>
      </c>
      <c r="AA245" s="42">
        <f t="shared" si="43"/>
        <v>0</v>
      </c>
      <c r="AB245" s="42">
        <f t="shared" si="44"/>
        <v>0</v>
      </c>
      <c r="AC245" s="42">
        <f t="shared" si="45"/>
        <v>0</v>
      </c>
      <c r="AD245" s="40" t="str">
        <f t="shared" si="46"/>
        <v>Critical</v>
      </c>
      <c r="AE245" s="40">
        <f>IFERROR(VLOOKUP(A245,'[4]Re-order'!$A:$AA,27,0),"")</f>
        <v>0</v>
      </c>
      <c r="AF245" s="42">
        <f t="shared" si="47"/>
        <v>-1</v>
      </c>
      <c r="AG245" s="42" t="e">
        <f>SUMIFS('[4]Raw Inventory'!D:D,'[4]Raw Inventory'!C:C,"GREATWALL",'[4]Raw Inventory'!B:B,A245)</f>
        <v>#VALUE!</v>
      </c>
      <c r="AH245" s="42" t="e">
        <f>SUMIFS('[4]Raw Inventory'!D:D,'[4]Raw Inventory'!C:C,"DUARTE",'[4]Raw Inventory'!B:B,A245)</f>
        <v>#VALUE!</v>
      </c>
      <c r="AI245" s="42"/>
      <c r="AJ245" s="42">
        <f t="shared" si="48"/>
        <v>0</v>
      </c>
      <c r="AK245" s="40" t="str">
        <f>IFERROR(IF((Q245+IF(AI245="",0,AI3))&lt;=0,"Stockout",IF(AJ245="","",IF(F245="Class A",IF(AJ245&lt;=7,"Critical",IF(AJ245&lt;=15,"Low",IF(AJ245&lt;=30,"Reorder",IF(AJ245&lt;=45,"Optimal","Overstock")))),IF(F245="Class B",IF(AJ245&lt;=10,"Critical",IF(AJ245&lt;=20,"Low",IF(AJ245&lt;=45,"Reorder",IF(AJ245&lt;=60,"Optimal","Overstock")))),IF(F245="Class C",IF(AJ245&lt;=15,"Critical",IF(AJ245&lt;=30,"Low",IF(AJ245&lt;=60,"Reorder",IF(AJ245&lt;=90,"Optimal","Overstock")))),""))))),"")</f>
        <v>Critical</v>
      </c>
      <c r="AL245" s="42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</row>
    <row r="246" spans="1:48">
      <c r="A246" s="39" t="s">
        <v>46</v>
      </c>
      <c r="B246" s="39" t="s">
        <v>110</v>
      </c>
      <c r="C246" s="39" t="s">
        <v>109</v>
      </c>
      <c r="D246" s="40" t="s">
        <v>250</v>
      </c>
      <c r="E246" s="40">
        <v>19</v>
      </c>
      <c r="F246" s="40" t="s">
        <v>2</v>
      </c>
      <c r="G246" s="39" t="str">
        <f>IFERROR(VLOOKUP(A246,'[4]MC Masterlist 2026-09-17'!$B:$M, 3, 0),"")</f>
        <v>HONDA</v>
      </c>
      <c r="H246" s="41">
        <f>IFERROR(VLOOKUP(A246,'[4]MC Masterlist 2026-09-17'!$B:$M, 6, 0),"")</f>
        <v>73630</v>
      </c>
      <c r="I246" s="42">
        <v>1</v>
      </c>
      <c r="J246" s="42">
        <v>1</v>
      </c>
      <c r="K246" s="42">
        <v>0</v>
      </c>
      <c r="L246" s="42">
        <f t="shared" si="33"/>
        <v>2</v>
      </c>
      <c r="M246" s="42">
        <f t="shared" si="34"/>
        <v>0.66666666666666663</v>
      </c>
      <c r="N246" s="41">
        <f t="shared" si="35"/>
        <v>147260</v>
      </c>
      <c r="O246" s="41">
        <f t="shared" si="36"/>
        <v>49086.666666666664</v>
      </c>
      <c r="P246" s="42">
        <f t="shared" si="37"/>
        <v>2.222222222222222E-2</v>
      </c>
      <c r="Q246" s="42"/>
      <c r="R246" s="41">
        <f t="shared" si="38"/>
        <v>0</v>
      </c>
      <c r="S246" s="42">
        <f t="shared" si="39"/>
        <v>0</v>
      </c>
      <c r="T246" s="42">
        <f>IFERROR(VLOOKUP(A246,'[4]Re-order'!$A:$Q,17,0),"")</f>
        <v>0</v>
      </c>
      <c r="U246" s="42">
        <f>IFERROR(VLOOKUP(A246,'[4]MC Masterlist 2026-09-17'!$B:$M, 10, 0),0)</f>
        <v>15</v>
      </c>
      <c r="V246" s="42">
        <f>IFERROR(VLOOKUP(A246,'[4]MC Masterlist 2026-09-17'!$B:$M, 11, 0),0)</f>
        <v>15</v>
      </c>
      <c r="W246" s="42">
        <f t="shared" si="40"/>
        <v>30</v>
      </c>
      <c r="X246" s="42">
        <f t="shared" si="41"/>
        <v>29.666666666666668</v>
      </c>
      <c r="Y246" s="42">
        <f>IFERROR(IF(OR(C246="AREA I",C246="AREA V"),7,VLOOKUP(A246,'[4]MC Masterlist 2026-09-17'!$B:$M, 12, 0)),0)</f>
        <v>30</v>
      </c>
      <c r="Z246" s="42">
        <f t="shared" si="42"/>
        <v>0.33333333333333331</v>
      </c>
      <c r="AA246" s="42">
        <f t="shared" si="43"/>
        <v>0.66666666666666663</v>
      </c>
      <c r="AB246" s="42">
        <f t="shared" si="44"/>
        <v>0.65925925925925921</v>
      </c>
      <c r="AC246" s="42">
        <f t="shared" si="45"/>
        <v>0.66666666666666663</v>
      </c>
      <c r="AD246" s="40" t="str">
        <f t="shared" si="46"/>
        <v>Stockout</v>
      </c>
      <c r="AE246" s="40">
        <f>IFERROR(VLOOKUP(A246,'[4]Re-order'!$A:$AA,27,0),"")</f>
        <v>0</v>
      </c>
      <c r="AF246" s="42">
        <f t="shared" si="47"/>
        <v>0.66666666666666663</v>
      </c>
      <c r="AG246" s="42" t="e">
        <f>SUMIFS('[4]Raw Inventory'!D:D,'[4]Raw Inventory'!C:C,"GREATWALL",'[4]Raw Inventory'!B:B,A246)</f>
        <v>#VALUE!</v>
      </c>
      <c r="AH246" s="42" t="e">
        <f>SUMIFS('[4]Raw Inventory'!D:D,'[4]Raw Inventory'!C:C,"DUARTE",'[4]Raw Inventory'!B:B,A246)</f>
        <v>#VALUE!</v>
      </c>
      <c r="AI246" s="42"/>
      <c r="AJ246" s="42">
        <f t="shared" si="48"/>
        <v>0</v>
      </c>
      <c r="AK246" s="40" t="str">
        <f>IFERROR(IF((Q246+IF(AI246="",0,AI3))&lt;=0,"Stockout",IF(AJ246="","",IF(F246="Class A",IF(AJ246&lt;=7,"Critical",IF(AJ246&lt;=15,"Low",IF(AJ246&lt;=30,"Reorder",IF(AJ246&lt;=45,"Optimal","Overstock")))),IF(F246="Class B",IF(AJ246&lt;=10,"Critical",IF(AJ246&lt;=20,"Low",IF(AJ246&lt;=45,"Reorder",IF(AJ246&lt;=60,"Optimal","Overstock")))),IF(F246="Class C",IF(AJ246&lt;=15,"Critical",IF(AJ246&lt;=30,"Low",IF(AJ246&lt;=60,"Reorder",IF(AJ246&lt;=90,"Optimal","Overstock")))),""))))),"")</f>
        <v>Stockout</v>
      </c>
      <c r="AL246" s="42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</row>
    <row r="247" spans="1:48">
      <c r="A247" s="39" t="s">
        <v>65</v>
      </c>
      <c r="B247" s="39" t="s">
        <v>155</v>
      </c>
      <c r="C247" s="39" t="s">
        <v>152</v>
      </c>
      <c r="D247" s="40" t="s">
        <v>225</v>
      </c>
      <c r="E247" s="40">
        <v>27</v>
      </c>
      <c r="F247" s="40" t="s">
        <v>3</v>
      </c>
      <c r="G247" s="39" t="str">
        <f>IFERROR(VLOOKUP(A247,'[4]MC Masterlist 2026-09-17'!$B:$M, 3, 0),"")</f>
        <v>SUZUKI</v>
      </c>
      <c r="H247" s="41">
        <f>IFERROR(VLOOKUP(A247,'[4]MC Masterlist 2026-09-17'!$B:$M, 6, 0),"")</f>
        <v>77572</v>
      </c>
      <c r="I247" s="42">
        <v>0</v>
      </c>
      <c r="J247" s="42">
        <v>0</v>
      </c>
      <c r="K247" s="42">
        <v>0</v>
      </c>
      <c r="L247" s="42">
        <f t="shared" si="33"/>
        <v>0</v>
      </c>
      <c r="M247" s="42">
        <f t="shared" si="34"/>
        <v>0</v>
      </c>
      <c r="N247" s="41">
        <f t="shared" si="35"/>
        <v>0</v>
      </c>
      <c r="O247" s="41">
        <f t="shared" si="36"/>
        <v>0</v>
      </c>
      <c r="P247" s="42">
        <f t="shared" si="37"/>
        <v>0</v>
      </c>
      <c r="Q247" s="42">
        <v>2</v>
      </c>
      <c r="R247" s="41">
        <f t="shared" si="38"/>
        <v>155144</v>
      </c>
      <c r="S247" s="42">
        <f t="shared" si="39"/>
        <v>0</v>
      </c>
      <c r="T247" s="42">
        <f>IFERROR(VLOOKUP(A247,'[4]Re-order'!$A:$Q,17,0),"")</f>
        <v>0</v>
      </c>
      <c r="U247" s="42">
        <f>IFERROR(VLOOKUP(A247,'[4]MC Masterlist 2026-09-17'!$B:$M, 10, 0),0)</f>
        <v>15</v>
      </c>
      <c r="V247" s="42">
        <f>IFERROR(VLOOKUP(A247,'[4]MC Masterlist 2026-09-17'!$B:$M, 11, 0),0)</f>
        <v>15</v>
      </c>
      <c r="W247" s="42">
        <f t="shared" si="40"/>
        <v>30</v>
      </c>
      <c r="X247" s="42">
        <f t="shared" si="41"/>
        <v>30</v>
      </c>
      <c r="Y247" s="42">
        <f>IFERROR(IF(OR(C247="AREA I",C247="AREA V"),7,VLOOKUP(A247,'[4]MC Masterlist 2026-09-17'!$B:$M, 12, 0)),0)</f>
        <v>30</v>
      </c>
      <c r="Z247" s="42">
        <f t="shared" si="42"/>
        <v>0</v>
      </c>
      <c r="AA247" s="42">
        <f t="shared" si="43"/>
        <v>0</v>
      </c>
      <c r="AB247" s="42">
        <f t="shared" si="44"/>
        <v>0</v>
      </c>
      <c r="AC247" s="42">
        <f t="shared" si="45"/>
        <v>0</v>
      </c>
      <c r="AD247" s="40" t="str">
        <f t="shared" si="46"/>
        <v>Critical</v>
      </c>
      <c r="AE247" s="40">
        <f>IFERROR(VLOOKUP(A247,'[4]Re-order'!$A:$AA,27,0),"")</f>
        <v>0</v>
      </c>
      <c r="AF247" s="42">
        <f t="shared" si="47"/>
        <v>-2</v>
      </c>
      <c r="AG247" s="42" t="e">
        <f>SUMIFS('[4]Raw Inventory'!D:D,'[4]Raw Inventory'!C:C,"GREATWALL",'[4]Raw Inventory'!B:B,A247)</f>
        <v>#VALUE!</v>
      </c>
      <c r="AH247" s="42" t="e">
        <f>SUMIFS('[4]Raw Inventory'!D:D,'[4]Raw Inventory'!C:C,"DUARTE",'[4]Raw Inventory'!B:B,A247)</f>
        <v>#VALUE!</v>
      </c>
      <c r="AI247" s="42"/>
      <c r="AJ247" s="42">
        <f t="shared" si="48"/>
        <v>0</v>
      </c>
      <c r="AK247" s="40" t="str">
        <f>IFERROR(IF((Q247+IF(AI247="",0,AI3))&lt;=0,"Stockout",IF(AJ247="","",IF(F247="Class A",IF(AJ247&lt;=7,"Critical",IF(AJ247&lt;=15,"Low",IF(AJ247&lt;=30,"Reorder",IF(AJ247&lt;=45,"Optimal","Overstock")))),IF(F247="Class B",IF(AJ247&lt;=10,"Critical",IF(AJ247&lt;=20,"Low",IF(AJ247&lt;=45,"Reorder",IF(AJ247&lt;=60,"Optimal","Overstock")))),IF(F247="Class C",IF(AJ247&lt;=15,"Critical",IF(AJ247&lt;=30,"Low",IF(AJ247&lt;=60,"Reorder",IF(AJ247&lt;=90,"Optimal","Overstock")))),""))))),"")</f>
        <v>Critical</v>
      </c>
      <c r="AL247" s="42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</row>
    <row r="248" spans="1:48">
      <c r="A248" s="39" t="s">
        <v>50</v>
      </c>
      <c r="B248" s="39" t="s">
        <v>158</v>
      </c>
      <c r="C248" s="39" t="s">
        <v>152</v>
      </c>
      <c r="D248" s="40" t="s">
        <v>240</v>
      </c>
      <c r="E248" s="40">
        <v>22</v>
      </c>
      <c r="F248" s="40" t="s">
        <v>3</v>
      </c>
      <c r="G248" s="39" t="str">
        <f>IFERROR(VLOOKUP(A248,'[4]MC Masterlist 2026-09-17'!$B:$M, 3, 0),"")</f>
        <v>YAMAHA</v>
      </c>
      <c r="H248" s="41">
        <f>IFERROR(VLOOKUP(A248,'[4]MC Masterlist 2026-09-17'!$B:$M, 6, 0),"")</f>
        <v>78957</v>
      </c>
      <c r="I248" s="42">
        <v>1</v>
      </c>
      <c r="J248" s="42">
        <v>0</v>
      </c>
      <c r="K248" s="42">
        <v>0</v>
      </c>
      <c r="L248" s="42">
        <f t="shared" si="33"/>
        <v>1</v>
      </c>
      <c r="M248" s="42">
        <f t="shared" si="34"/>
        <v>0.33333333333333331</v>
      </c>
      <c r="N248" s="41">
        <f t="shared" si="35"/>
        <v>78957</v>
      </c>
      <c r="O248" s="41">
        <f t="shared" si="36"/>
        <v>26319</v>
      </c>
      <c r="P248" s="42">
        <f t="shared" si="37"/>
        <v>1.111111111111111E-2</v>
      </c>
      <c r="Q248" s="42"/>
      <c r="R248" s="41">
        <f t="shared" si="38"/>
        <v>0</v>
      </c>
      <c r="S248" s="42">
        <f t="shared" si="39"/>
        <v>0</v>
      </c>
      <c r="T248" s="42">
        <f>IFERROR(VLOOKUP(A248,'[4]Re-order'!$A:$Q,17,0),"")</f>
        <v>0</v>
      </c>
      <c r="U248" s="42">
        <f>IFERROR(VLOOKUP(A248,'[4]MC Masterlist 2026-09-17'!$B:$M, 10, 0),0)</f>
        <v>15</v>
      </c>
      <c r="V248" s="42">
        <f>IFERROR(VLOOKUP(A248,'[4]MC Masterlist 2026-09-17'!$B:$M, 11, 0),0)</f>
        <v>15</v>
      </c>
      <c r="W248" s="42">
        <f t="shared" si="40"/>
        <v>30</v>
      </c>
      <c r="X248" s="42">
        <f t="shared" si="41"/>
        <v>29.833333333333332</v>
      </c>
      <c r="Y248" s="42">
        <f>IFERROR(IF(OR(C248="AREA I",C248="AREA V"),7,VLOOKUP(A248,'[4]MC Masterlist 2026-09-17'!$B:$M, 12, 0)),0)</f>
        <v>30</v>
      </c>
      <c r="Z248" s="42">
        <f t="shared" si="42"/>
        <v>0.16666666666666666</v>
      </c>
      <c r="AA248" s="42">
        <f t="shared" si="43"/>
        <v>0.33333333333333331</v>
      </c>
      <c r="AB248" s="42">
        <f t="shared" si="44"/>
        <v>0.33148148148148143</v>
      </c>
      <c r="AC248" s="42">
        <f t="shared" si="45"/>
        <v>0.33333333333333331</v>
      </c>
      <c r="AD248" s="40" t="str">
        <f t="shared" si="46"/>
        <v>Stockout</v>
      </c>
      <c r="AE248" s="40">
        <f>IFERROR(VLOOKUP(A248,'[4]Re-order'!$A:$AA,27,0),"")</f>
        <v>0</v>
      </c>
      <c r="AF248" s="42">
        <f t="shared" si="47"/>
        <v>0.33333333333333331</v>
      </c>
      <c r="AG248" s="42" t="e">
        <f>SUMIFS('[4]Raw Inventory'!D:D,'[4]Raw Inventory'!C:C,"GREATWALL",'[4]Raw Inventory'!B:B,A248)</f>
        <v>#VALUE!</v>
      </c>
      <c r="AH248" s="42" t="e">
        <f>SUMIFS('[4]Raw Inventory'!D:D,'[4]Raw Inventory'!C:C,"DUARTE",'[4]Raw Inventory'!B:B,A248)</f>
        <v>#VALUE!</v>
      </c>
      <c r="AI248" s="42"/>
      <c r="AJ248" s="42">
        <f t="shared" si="48"/>
        <v>0</v>
      </c>
      <c r="AK248" s="40" t="str">
        <f>IFERROR(IF((Q248+IF(AI248="",0,AI3))&lt;=0,"Stockout",IF(AJ248="","",IF(F248="Class A",IF(AJ248&lt;=7,"Critical",IF(AJ248&lt;=15,"Low",IF(AJ248&lt;=30,"Reorder",IF(AJ248&lt;=45,"Optimal","Overstock")))),IF(F248="Class B",IF(AJ248&lt;=10,"Critical",IF(AJ248&lt;=20,"Low",IF(AJ248&lt;=45,"Reorder",IF(AJ248&lt;=60,"Optimal","Overstock")))),IF(F248="Class C",IF(AJ248&lt;=15,"Critical",IF(AJ248&lt;=30,"Low",IF(AJ248&lt;=60,"Reorder",IF(AJ248&lt;=90,"Optimal","Overstock")))),""))))),"")</f>
        <v>Stockout</v>
      </c>
      <c r="AL248" s="42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</row>
    <row r="249" spans="1:48">
      <c r="A249" s="39" t="s">
        <v>65</v>
      </c>
      <c r="B249" s="39" t="s">
        <v>5</v>
      </c>
      <c r="C249" s="39" t="s">
        <v>118</v>
      </c>
      <c r="D249" s="40" t="s">
        <v>238</v>
      </c>
      <c r="E249" s="40">
        <v>22</v>
      </c>
      <c r="F249" s="40" t="s">
        <v>3</v>
      </c>
      <c r="G249" s="39" t="str">
        <f>IFERROR(VLOOKUP(A249,'[4]MC Masterlist 2026-09-17'!$B:$M, 3, 0),"")</f>
        <v>SUZUKI</v>
      </c>
      <c r="H249" s="41">
        <f>IFERROR(VLOOKUP(A249,'[4]MC Masterlist 2026-09-17'!$B:$M, 6, 0),"")</f>
        <v>77572</v>
      </c>
      <c r="I249" s="42">
        <v>0</v>
      </c>
      <c r="J249" s="42">
        <v>0</v>
      </c>
      <c r="K249" s="42">
        <v>0</v>
      </c>
      <c r="L249" s="42">
        <f t="shared" si="33"/>
        <v>0</v>
      </c>
      <c r="M249" s="42">
        <f t="shared" si="34"/>
        <v>0</v>
      </c>
      <c r="N249" s="41">
        <f t="shared" si="35"/>
        <v>0</v>
      </c>
      <c r="O249" s="41">
        <f t="shared" si="36"/>
        <v>0</v>
      </c>
      <c r="P249" s="42">
        <f t="shared" si="37"/>
        <v>0</v>
      </c>
      <c r="Q249" s="42">
        <v>1</v>
      </c>
      <c r="R249" s="41">
        <f t="shared" si="38"/>
        <v>77572</v>
      </c>
      <c r="S249" s="42">
        <f t="shared" si="39"/>
        <v>0</v>
      </c>
      <c r="T249" s="42">
        <f>IFERROR(VLOOKUP(A249,'[4]Re-order'!$A:$Q,17,0),"")</f>
        <v>0</v>
      </c>
      <c r="U249" s="42">
        <f>IFERROR(VLOOKUP(A249,'[4]MC Masterlist 2026-09-17'!$B:$M, 10, 0),0)</f>
        <v>15</v>
      </c>
      <c r="V249" s="42">
        <f>IFERROR(VLOOKUP(A249,'[4]MC Masterlist 2026-09-17'!$B:$M, 11, 0),0)</f>
        <v>15</v>
      </c>
      <c r="W249" s="42">
        <f t="shared" si="40"/>
        <v>30</v>
      </c>
      <c r="X249" s="42">
        <f t="shared" si="41"/>
        <v>30</v>
      </c>
      <c r="Y249" s="42">
        <f>IFERROR(IF(OR(C249="AREA I",C249="AREA V"),7,VLOOKUP(A249,'[4]MC Masterlist 2026-09-17'!$B:$M, 12, 0)),0)</f>
        <v>30</v>
      </c>
      <c r="Z249" s="42">
        <f t="shared" si="42"/>
        <v>0</v>
      </c>
      <c r="AA249" s="42">
        <f t="shared" si="43"/>
        <v>0</v>
      </c>
      <c r="AB249" s="42">
        <f t="shared" si="44"/>
        <v>0</v>
      </c>
      <c r="AC249" s="42">
        <f t="shared" si="45"/>
        <v>0</v>
      </c>
      <c r="AD249" s="40" t="str">
        <f t="shared" si="46"/>
        <v>Critical</v>
      </c>
      <c r="AE249" s="40">
        <f>IFERROR(VLOOKUP(A249,'[4]Re-order'!$A:$AA,27,0),"")</f>
        <v>0</v>
      </c>
      <c r="AF249" s="42">
        <f t="shared" si="47"/>
        <v>-1</v>
      </c>
      <c r="AG249" s="42" t="e">
        <f>SUMIFS('[4]Raw Inventory'!D:D,'[4]Raw Inventory'!C:C,"GREATWALL",'[4]Raw Inventory'!B:B,A249)</f>
        <v>#VALUE!</v>
      </c>
      <c r="AH249" s="42" t="e">
        <f>SUMIFS('[4]Raw Inventory'!D:D,'[4]Raw Inventory'!C:C,"DUARTE",'[4]Raw Inventory'!B:B,A249)</f>
        <v>#VALUE!</v>
      </c>
      <c r="AI249" s="42"/>
      <c r="AJ249" s="42">
        <f t="shared" si="48"/>
        <v>0</v>
      </c>
      <c r="AK249" s="40" t="str">
        <f>IFERROR(IF((Q249+IF(AI249="",0,AI3))&lt;=0,"Stockout",IF(AJ249="","",IF(F249="Class A",IF(AJ249&lt;=7,"Critical",IF(AJ249&lt;=15,"Low",IF(AJ249&lt;=30,"Reorder",IF(AJ249&lt;=45,"Optimal","Overstock")))),IF(F249="Class B",IF(AJ249&lt;=10,"Critical",IF(AJ249&lt;=20,"Low",IF(AJ249&lt;=45,"Reorder",IF(AJ249&lt;=60,"Optimal","Overstock")))),IF(F249="Class C",IF(AJ249&lt;=15,"Critical",IF(AJ249&lt;=30,"Low",IF(AJ249&lt;=60,"Reorder",IF(AJ249&lt;=90,"Optimal","Overstock")))),""))))),"")</f>
        <v>Critical</v>
      </c>
      <c r="AL249" s="42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</row>
    <row r="250" spans="1:48">
      <c r="A250" s="39" t="s">
        <v>69</v>
      </c>
      <c r="B250" s="39" t="s">
        <v>111</v>
      </c>
      <c r="C250" s="39" t="s">
        <v>109</v>
      </c>
      <c r="D250" s="40" t="s">
        <v>231</v>
      </c>
      <c r="E250" s="40">
        <v>30</v>
      </c>
      <c r="F250" s="40" t="s">
        <v>3</v>
      </c>
      <c r="G250" s="39" t="str">
        <f>IFERROR(VLOOKUP(A250,'[4]MC Masterlist 2026-09-17'!$B:$M, 3, 0),"")</f>
        <v>YAMAHA</v>
      </c>
      <c r="H250" s="41">
        <f>IFERROR(VLOOKUP(A250,'[4]MC Masterlist 2026-09-17'!$B:$M, 6, 0),"")</f>
        <v>54426</v>
      </c>
      <c r="I250" s="42">
        <v>0</v>
      </c>
      <c r="J250" s="42">
        <v>0</v>
      </c>
      <c r="K250" s="42">
        <v>0</v>
      </c>
      <c r="L250" s="42">
        <f t="shared" si="33"/>
        <v>0</v>
      </c>
      <c r="M250" s="42">
        <f t="shared" si="34"/>
        <v>0</v>
      </c>
      <c r="N250" s="41">
        <f t="shared" si="35"/>
        <v>0</v>
      </c>
      <c r="O250" s="41">
        <f t="shared" si="36"/>
        <v>0</v>
      </c>
      <c r="P250" s="42">
        <f t="shared" si="37"/>
        <v>0</v>
      </c>
      <c r="Q250" s="42">
        <v>1</v>
      </c>
      <c r="R250" s="41">
        <f t="shared" si="38"/>
        <v>54426</v>
      </c>
      <c r="S250" s="42">
        <f t="shared" si="39"/>
        <v>0</v>
      </c>
      <c r="T250" s="42">
        <f>IFERROR(VLOOKUP(A250,'[4]Re-order'!$A:$Q,17,0),"")</f>
        <v>0</v>
      </c>
      <c r="U250" s="42">
        <f>IFERROR(VLOOKUP(A250,'[4]MC Masterlist 2026-09-17'!$B:$M, 10, 0),0)</f>
        <v>15</v>
      </c>
      <c r="V250" s="42">
        <f>IFERROR(VLOOKUP(A250,'[4]MC Masterlist 2026-09-17'!$B:$M, 11, 0),0)</f>
        <v>15</v>
      </c>
      <c r="W250" s="42">
        <f t="shared" si="40"/>
        <v>30</v>
      </c>
      <c r="X250" s="42">
        <f t="shared" si="41"/>
        <v>30</v>
      </c>
      <c r="Y250" s="42">
        <f>IFERROR(IF(OR(C250="AREA I",C250="AREA V"),7,VLOOKUP(A250,'[4]MC Masterlist 2026-09-17'!$B:$M, 12, 0)),0)</f>
        <v>30</v>
      </c>
      <c r="Z250" s="42">
        <f t="shared" si="42"/>
        <v>0</v>
      </c>
      <c r="AA250" s="42">
        <f t="shared" si="43"/>
        <v>0</v>
      </c>
      <c r="AB250" s="42">
        <f t="shared" si="44"/>
        <v>0</v>
      </c>
      <c r="AC250" s="42">
        <f t="shared" si="45"/>
        <v>0</v>
      </c>
      <c r="AD250" s="40" t="str">
        <f t="shared" si="46"/>
        <v>Critical</v>
      </c>
      <c r="AE250" s="40">
        <f>IFERROR(VLOOKUP(A250,'[4]Re-order'!$A:$AA,27,0),"")</f>
        <v>0</v>
      </c>
      <c r="AF250" s="42">
        <f t="shared" si="47"/>
        <v>-1</v>
      </c>
      <c r="AG250" s="42" t="e">
        <f>SUMIFS('[4]Raw Inventory'!D:D,'[4]Raw Inventory'!C:C,"GREATWALL",'[4]Raw Inventory'!B:B,A250)</f>
        <v>#VALUE!</v>
      </c>
      <c r="AH250" s="42" t="e">
        <f>SUMIFS('[4]Raw Inventory'!D:D,'[4]Raw Inventory'!C:C,"DUARTE",'[4]Raw Inventory'!B:B,A250)</f>
        <v>#VALUE!</v>
      </c>
      <c r="AI250" s="42"/>
      <c r="AJ250" s="42">
        <f t="shared" si="48"/>
        <v>0</v>
      </c>
      <c r="AK250" s="40" t="str">
        <f>IFERROR(IF((Q250+IF(AI250="",0,AI3))&lt;=0,"Stockout",IF(AJ250="","",IF(F250="Class A",IF(AJ250&lt;=7,"Critical",IF(AJ250&lt;=15,"Low",IF(AJ250&lt;=30,"Reorder",IF(AJ250&lt;=45,"Optimal","Overstock")))),IF(F250="Class B",IF(AJ250&lt;=10,"Critical",IF(AJ250&lt;=20,"Low",IF(AJ250&lt;=45,"Reorder",IF(AJ250&lt;=60,"Optimal","Overstock")))),IF(F250="Class C",IF(AJ250&lt;=15,"Critical",IF(AJ250&lt;=30,"Low",IF(AJ250&lt;=60,"Reorder",IF(AJ250&lt;=90,"Optimal","Overstock")))),""))))),"")</f>
        <v>Critical</v>
      </c>
      <c r="AL250" s="42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</row>
    <row r="251" spans="1:48">
      <c r="A251" s="39" t="s">
        <v>64</v>
      </c>
      <c r="B251" s="39" t="s">
        <v>145</v>
      </c>
      <c r="C251" s="39" t="s">
        <v>137</v>
      </c>
      <c r="D251" s="40" t="s">
        <v>229</v>
      </c>
      <c r="E251" s="40">
        <v>6</v>
      </c>
      <c r="F251" s="40" t="s">
        <v>0</v>
      </c>
      <c r="G251" s="39" t="str">
        <f>IFERROR(VLOOKUP(A251,'[4]MC Masterlist 2026-09-17'!$B:$M, 3, 0),"")</f>
        <v>HONDA</v>
      </c>
      <c r="H251" s="41">
        <f>IFERROR(VLOOKUP(A251,'[4]MC Masterlist 2026-09-17'!$B:$M, 6, 0),"")</f>
        <v>73170</v>
      </c>
      <c r="I251" s="42">
        <v>5</v>
      </c>
      <c r="J251" s="42">
        <v>1</v>
      </c>
      <c r="K251" s="42">
        <v>0</v>
      </c>
      <c r="L251" s="42">
        <f t="shared" si="33"/>
        <v>6</v>
      </c>
      <c r="M251" s="42">
        <f t="shared" si="34"/>
        <v>2</v>
      </c>
      <c r="N251" s="41">
        <f t="shared" si="35"/>
        <v>439020</v>
      </c>
      <c r="O251" s="41">
        <f t="shared" si="36"/>
        <v>146340</v>
      </c>
      <c r="P251" s="42">
        <f t="shared" si="37"/>
        <v>6.6666666666666666E-2</v>
      </c>
      <c r="Q251" s="42">
        <v>1</v>
      </c>
      <c r="R251" s="41">
        <f t="shared" si="38"/>
        <v>73170</v>
      </c>
      <c r="S251" s="42">
        <f t="shared" si="39"/>
        <v>15</v>
      </c>
      <c r="T251" s="42">
        <f>IFERROR(VLOOKUP(A251,'[4]Re-order'!$A:$Q,17,0),"")</f>
        <v>0</v>
      </c>
      <c r="U251" s="42">
        <f>IFERROR(VLOOKUP(A251,'[4]MC Masterlist 2026-09-17'!$B:$M, 10, 0),0)</f>
        <v>15</v>
      </c>
      <c r="V251" s="42">
        <f>IFERROR(VLOOKUP(A251,'[4]MC Masterlist 2026-09-17'!$B:$M, 11, 0),0)</f>
        <v>15</v>
      </c>
      <c r="W251" s="42">
        <f t="shared" si="40"/>
        <v>30</v>
      </c>
      <c r="X251" s="42">
        <f t="shared" si="41"/>
        <v>6</v>
      </c>
      <c r="Y251" s="42">
        <f>IFERROR(IF(OR(C251="AREA I",C251="AREA V"),7,VLOOKUP(A251,'[4]MC Masterlist 2026-09-17'!$B:$M, 12, 0)),0)</f>
        <v>7</v>
      </c>
      <c r="Z251" s="42">
        <f t="shared" si="42"/>
        <v>1</v>
      </c>
      <c r="AA251" s="42">
        <f t="shared" si="43"/>
        <v>2</v>
      </c>
      <c r="AB251" s="42">
        <f t="shared" si="44"/>
        <v>0.4</v>
      </c>
      <c r="AC251" s="42">
        <f t="shared" si="45"/>
        <v>0.46666666666666667</v>
      </c>
      <c r="AD251" s="40" t="str">
        <f t="shared" si="46"/>
        <v>Low</v>
      </c>
      <c r="AE251" s="40">
        <f>IFERROR(VLOOKUP(A251,'[4]Re-order'!$A:$AA,27,0),"")</f>
        <v>0</v>
      </c>
      <c r="AF251" s="42">
        <f t="shared" si="47"/>
        <v>-0.53333333333333333</v>
      </c>
      <c r="AG251" s="42" t="e">
        <f>SUMIFS('[4]Raw Inventory'!D:D,'[4]Raw Inventory'!C:C,"GREATWALL",'[4]Raw Inventory'!B:B,A251)</f>
        <v>#VALUE!</v>
      </c>
      <c r="AH251" s="42" t="e">
        <f>SUMIFS('[4]Raw Inventory'!D:D,'[4]Raw Inventory'!C:C,"DUARTE",'[4]Raw Inventory'!B:B,A251)</f>
        <v>#VALUE!</v>
      </c>
      <c r="AI251" s="42"/>
      <c r="AJ251" s="42">
        <f t="shared" si="48"/>
        <v>15</v>
      </c>
      <c r="AK251" s="40" t="str">
        <f>IFERROR(IF((Q251+IF(AI251="",0,AI3))&lt;=0,"Stockout",IF(AJ251="","",IF(F251="Class A",IF(AJ251&lt;=7,"Critical",IF(AJ251&lt;=15,"Low",IF(AJ251&lt;=30,"Reorder",IF(AJ251&lt;=45,"Optimal","Overstock")))),IF(F251="Class B",IF(AJ251&lt;=10,"Critical",IF(AJ251&lt;=20,"Low",IF(AJ251&lt;=45,"Reorder",IF(AJ251&lt;=60,"Optimal","Overstock")))),IF(F251="Class C",IF(AJ251&lt;=15,"Critical",IF(AJ251&lt;=30,"Low",IF(AJ251&lt;=60,"Reorder",IF(AJ251&lt;=90,"Optimal","Overstock")))),""))))),"")</f>
        <v>Low</v>
      </c>
      <c r="AL251" s="42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</row>
    <row r="252" spans="1:48">
      <c r="A252" s="39" t="s">
        <v>23</v>
      </c>
      <c r="B252" s="39" t="s">
        <v>123</v>
      </c>
      <c r="C252" s="39" t="s">
        <v>118</v>
      </c>
      <c r="D252" s="40" t="s">
        <v>229</v>
      </c>
      <c r="E252" s="40">
        <v>6</v>
      </c>
      <c r="F252" s="40" t="s">
        <v>0</v>
      </c>
      <c r="G252" s="39" t="str">
        <f>IFERROR(VLOOKUP(A252,'[4]MC Masterlist 2026-09-17'!$B:$M, 3, 0),"")</f>
        <v>KAWASAKI</v>
      </c>
      <c r="H252" s="41">
        <f>IFERROR(VLOOKUP(A252,'[4]MC Masterlist 2026-09-17'!$B:$M, 6, 0),"")</f>
        <v>60656</v>
      </c>
      <c r="I252" s="42">
        <v>3</v>
      </c>
      <c r="J252" s="42">
        <v>2</v>
      </c>
      <c r="K252" s="42">
        <v>0</v>
      </c>
      <c r="L252" s="42">
        <f t="shared" si="33"/>
        <v>5</v>
      </c>
      <c r="M252" s="42">
        <f t="shared" si="34"/>
        <v>1.6666666666666667</v>
      </c>
      <c r="N252" s="41">
        <f t="shared" si="35"/>
        <v>303280</v>
      </c>
      <c r="O252" s="41">
        <f t="shared" si="36"/>
        <v>101093.33333333334</v>
      </c>
      <c r="P252" s="42">
        <f t="shared" si="37"/>
        <v>5.5555555555555559E-2</v>
      </c>
      <c r="Q252" s="42">
        <v>16</v>
      </c>
      <c r="R252" s="41">
        <f t="shared" si="38"/>
        <v>970496</v>
      </c>
      <c r="S252" s="42">
        <f t="shared" si="39"/>
        <v>288</v>
      </c>
      <c r="T252" s="42">
        <f>IFERROR(VLOOKUP(A252,'[4]Re-order'!$A:$Q,17,0),"")</f>
        <v>0</v>
      </c>
      <c r="U252" s="42">
        <f>IFERROR(VLOOKUP(A252,'[4]MC Masterlist 2026-09-17'!$B:$M, 10, 0),0)</f>
        <v>15</v>
      </c>
      <c r="V252" s="42">
        <f>IFERROR(VLOOKUP(A252,'[4]MC Masterlist 2026-09-17'!$B:$M, 11, 0),0)</f>
        <v>15</v>
      </c>
      <c r="W252" s="42">
        <f t="shared" si="40"/>
        <v>30</v>
      </c>
      <c r="X252" s="42">
        <f t="shared" si="41"/>
        <v>29.166666666666668</v>
      </c>
      <c r="Y252" s="42">
        <f>IFERROR(IF(OR(C252="AREA I",C252="AREA V"),7,VLOOKUP(A252,'[4]MC Masterlist 2026-09-17'!$B:$M, 12, 0)),0)</f>
        <v>30</v>
      </c>
      <c r="Z252" s="42">
        <f t="shared" si="42"/>
        <v>0.83333333333333337</v>
      </c>
      <c r="AA252" s="42">
        <f t="shared" si="43"/>
        <v>1.6666666666666667</v>
      </c>
      <c r="AB252" s="42">
        <f t="shared" si="44"/>
        <v>1.6203703703703705</v>
      </c>
      <c r="AC252" s="42">
        <f t="shared" si="45"/>
        <v>1.6666666666666667</v>
      </c>
      <c r="AD252" s="40" t="str">
        <f t="shared" si="46"/>
        <v>Overstock</v>
      </c>
      <c r="AE252" s="40">
        <f>IFERROR(VLOOKUP(A252,'[4]Re-order'!$A:$AA,27,0),"")</f>
        <v>0</v>
      </c>
      <c r="AF252" s="42">
        <f t="shared" si="47"/>
        <v>-14.333333333333334</v>
      </c>
      <c r="AG252" s="42" t="e">
        <f>SUMIFS('[4]Raw Inventory'!D:D,'[4]Raw Inventory'!C:C,"GREATWALL",'[4]Raw Inventory'!B:B,A252)</f>
        <v>#VALUE!</v>
      </c>
      <c r="AH252" s="42" t="e">
        <f>SUMIFS('[4]Raw Inventory'!D:D,'[4]Raw Inventory'!C:C,"DUARTE",'[4]Raw Inventory'!B:B,A252)</f>
        <v>#VALUE!</v>
      </c>
      <c r="AI252" s="42"/>
      <c r="AJ252" s="42">
        <f t="shared" si="48"/>
        <v>288</v>
      </c>
      <c r="AK252" s="40" t="str">
        <f>IFERROR(IF((Q252+IF(AI252="",0,AI3))&lt;=0,"Stockout",IF(AJ252="","",IF(F252="Class A",IF(AJ252&lt;=7,"Critical",IF(AJ252&lt;=15,"Low",IF(AJ252&lt;=30,"Reorder",IF(AJ252&lt;=45,"Optimal","Overstock")))),IF(F252="Class B",IF(AJ252&lt;=10,"Critical",IF(AJ252&lt;=20,"Low",IF(AJ252&lt;=45,"Reorder",IF(AJ252&lt;=60,"Optimal","Overstock")))),IF(F252="Class C",IF(AJ252&lt;=15,"Critical",IF(AJ252&lt;=30,"Low",IF(AJ252&lt;=60,"Reorder",IF(AJ252&lt;=90,"Optimal","Overstock")))),""))))),"")</f>
        <v>Overstock</v>
      </c>
      <c r="AL252" s="42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</row>
    <row r="253" spans="1:48">
      <c r="A253" s="39" t="s">
        <v>14</v>
      </c>
      <c r="B253" s="39" t="s">
        <v>142</v>
      </c>
      <c r="C253" s="39" t="s">
        <v>137</v>
      </c>
      <c r="D253" s="40" t="s">
        <v>233</v>
      </c>
      <c r="E253" s="40">
        <v>4</v>
      </c>
      <c r="F253" s="40" t="s">
        <v>0</v>
      </c>
      <c r="G253" s="39" t="str">
        <f>IFERROR(VLOOKUP(A253,'[4]MC Masterlist 2026-09-17'!$B:$M, 3, 0),"")</f>
        <v>HONDA</v>
      </c>
      <c r="H253" s="41">
        <f>IFERROR(VLOOKUP(A253,'[4]MC Masterlist 2026-09-17'!$B:$M, 6, 0),"")</f>
        <v>80070</v>
      </c>
      <c r="I253" s="42">
        <v>3</v>
      </c>
      <c r="J253" s="42">
        <v>4</v>
      </c>
      <c r="K253" s="42">
        <v>2</v>
      </c>
      <c r="L253" s="42">
        <f t="shared" si="33"/>
        <v>9</v>
      </c>
      <c r="M253" s="42">
        <f t="shared" si="34"/>
        <v>3</v>
      </c>
      <c r="N253" s="41">
        <f t="shared" si="35"/>
        <v>720630</v>
      </c>
      <c r="O253" s="41">
        <f t="shared" si="36"/>
        <v>240210</v>
      </c>
      <c r="P253" s="42">
        <f t="shared" si="37"/>
        <v>0.1</v>
      </c>
      <c r="Q253" s="42">
        <v>4</v>
      </c>
      <c r="R253" s="41">
        <f t="shared" si="38"/>
        <v>320280</v>
      </c>
      <c r="S253" s="42">
        <f t="shared" si="39"/>
        <v>40</v>
      </c>
      <c r="T253" s="42">
        <f>IFERROR(VLOOKUP(A253,'[4]Re-order'!$A:$Q,17,0),"")</f>
        <v>0</v>
      </c>
      <c r="U253" s="42">
        <f>IFERROR(VLOOKUP(A253,'[4]MC Masterlist 2026-09-17'!$B:$M, 10, 0),0)</f>
        <v>15</v>
      </c>
      <c r="V253" s="42">
        <f>IFERROR(VLOOKUP(A253,'[4]MC Masterlist 2026-09-17'!$B:$M, 11, 0),0)</f>
        <v>15</v>
      </c>
      <c r="W253" s="42">
        <f t="shared" si="40"/>
        <v>30</v>
      </c>
      <c r="X253" s="42">
        <f t="shared" si="41"/>
        <v>5.5</v>
      </c>
      <c r="Y253" s="42">
        <f>IFERROR(IF(OR(C253="AREA I",C253="AREA V"),7,VLOOKUP(A253,'[4]MC Masterlist 2026-09-17'!$B:$M, 12, 0)),0)</f>
        <v>7</v>
      </c>
      <c r="Z253" s="42">
        <f t="shared" si="42"/>
        <v>1.5</v>
      </c>
      <c r="AA253" s="42">
        <f t="shared" si="43"/>
        <v>3</v>
      </c>
      <c r="AB253" s="42">
        <f t="shared" si="44"/>
        <v>0.55000000000000004</v>
      </c>
      <c r="AC253" s="42">
        <f t="shared" si="45"/>
        <v>0.70000000000000007</v>
      </c>
      <c r="AD253" s="40" t="str">
        <f t="shared" si="46"/>
        <v>Optimal</v>
      </c>
      <c r="AE253" s="40">
        <f>IFERROR(VLOOKUP(A253,'[4]Re-order'!$A:$AA,27,0),"")</f>
        <v>0</v>
      </c>
      <c r="AF253" s="42">
        <f t="shared" si="47"/>
        <v>-3.3</v>
      </c>
      <c r="AG253" s="42" t="e">
        <f>SUMIFS('[4]Raw Inventory'!D:D,'[4]Raw Inventory'!C:C,"GREATWALL",'[4]Raw Inventory'!B:B,A253)</f>
        <v>#VALUE!</v>
      </c>
      <c r="AH253" s="42" t="e">
        <f>SUMIFS('[4]Raw Inventory'!D:D,'[4]Raw Inventory'!C:C,"DUARTE",'[4]Raw Inventory'!B:B,A253)</f>
        <v>#VALUE!</v>
      </c>
      <c r="AI253" s="42"/>
      <c r="AJ253" s="42">
        <f t="shared" si="48"/>
        <v>40</v>
      </c>
      <c r="AK253" s="40" t="str">
        <f>IFERROR(IF((Q253+IF(AI253="",0,AI3))&lt;=0,"Stockout",IF(AJ253="","",IF(F253="Class A",IF(AJ253&lt;=7,"Critical",IF(AJ253&lt;=15,"Low",IF(AJ253&lt;=30,"Reorder",IF(AJ253&lt;=45,"Optimal","Overstock")))),IF(F253="Class B",IF(AJ253&lt;=10,"Critical",IF(AJ253&lt;=20,"Low",IF(AJ253&lt;=45,"Reorder",IF(AJ253&lt;=60,"Optimal","Overstock")))),IF(F253="Class C",IF(AJ253&lt;=15,"Critical",IF(AJ253&lt;=30,"Low",IF(AJ253&lt;=60,"Reorder",IF(AJ253&lt;=90,"Optimal","Overstock")))),""))))),"")</f>
        <v>Optimal</v>
      </c>
      <c r="AL253" s="42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</row>
    <row r="254" spans="1:48">
      <c r="A254" s="39" t="s">
        <v>18</v>
      </c>
      <c r="B254" s="39" t="s">
        <v>140</v>
      </c>
      <c r="C254" s="39" t="s">
        <v>137</v>
      </c>
      <c r="D254" s="40" t="s">
        <v>220</v>
      </c>
      <c r="E254" s="40">
        <v>12</v>
      </c>
      <c r="F254" s="40" t="s">
        <v>3</v>
      </c>
      <c r="G254" s="39" t="str">
        <f>IFERROR(VLOOKUP(A254,'[4]MC Masterlist 2026-09-17'!$B:$M, 3, 0),"")</f>
        <v>HONDA</v>
      </c>
      <c r="H254" s="41">
        <f>IFERROR(VLOOKUP(A254,'[4]MC Masterlist 2026-09-17'!$B:$M, 6, 0),"")</f>
        <v>94330</v>
      </c>
      <c r="I254" s="42">
        <v>0</v>
      </c>
      <c r="J254" s="42">
        <v>1</v>
      </c>
      <c r="K254" s="42">
        <v>0</v>
      </c>
      <c r="L254" s="42">
        <f t="shared" si="33"/>
        <v>1</v>
      </c>
      <c r="M254" s="42">
        <f t="shared" si="34"/>
        <v>0.33333333333333331</v>
      </c>
      <c r="N254" s="41">
        <f t="shared" si="35"/>
        <v>94330</v>
      </c>
      <c r="O254" s="41">
        <f t="shared" si="36"/>
        <v>31443.333333333332</v>
      </c>
      <c r="P254" s="42">
        <f t="shared" si="37"/>
        <v>1.111111111111111E-2</v>
      </c>
      <c r="Q254" s="42">
        <v>5</v>
      </c>
      <c r="R254" s="41">
        <f t="shared" si="38"/>
        <v>471650</v>
      </c>
      <c r="S254" s="42">
        <f t="shared" si="39"/>
        <v>450</v>
      </c>
      <c r="T254" s="42">
        <f>IFERROR(VLOOKUP(A254,'[4]Re-order'!$A:$Q,17,0),"")</f>
        <v>0</v>
      </c>
      <c r="U254" s="42">
        <f>IFERROR(VLOOKUP(A254,'[4]MC Masterlist 2026-09-17'!$B:$M, 10, 0),0)</f>
        <v>15</v>
      </c>
      <c r="V254" s="42">
        <f>IFERROR(VLOOKUP(A254,'[4]MC Masterlist 2026-09-17'!$B:$M, 11, 0),0)</f>
        <v>15</v>
      </c>
      <c r="W254" s="42">
        <f t="shared" si="40"/>
        <v>30</v>
      </c>
      <c r="X254" s="42">
        <f t="shared" si="41"/>
        <v>6.833333333333333</v>
      </c>
      <c r="Y254" s="42">
        <f>IFERROR(IF(OR(C254="AREA I",C254="AREA V"),7,VLOOKUP(A254,'[4]MC Masterlist 2026-09-17'!$B:$M, 12, 0)),0)</f>
        <v>7</v>
      </c>
      <c r="Z254" s="42">
        <f t="shared" si="42"/>
        <v>0.16666666666666666</v>
      </c>
      <c r="AA254" s="42">
        <f t="shared" si="43"/>
        <v>0.33333333333333331</v>
      </c>
      <c r="AB254" s="42">
        <f t="shared" si="44"/>
        <v>7.5925925925925911E-2</v>
      </c>
      <c r="AC254" s="42">
        <f t="shared" si="45"/>
        <v>7.7777777777777765E-2</v>
      </c>
      <c r="AD254" s="40" t="str">
        <f t="shared" si="46"/>
        <v>Overstock</v>
      </c>
      <c r="AE254" s="40">
        <f>IFERROR(VLOOKUP(A254,'[4]Re-order'!$A:$AA,27,0),"")</f>
        <v>0</v>
      </c>
      <c r="AF254" s="42">
        <f t="shared" si="47"/>
        <v>-4.9222222222222225</v>
      </c>
      <c r="AG254" s="42" t="e">
        <f>SUMIFS('[4]Raw Inventory'!D:D,'[4]Raw Inventory'!C:C,"GREATWALL",'[4]Raw Inventory'!B:B,A254)</f>
        <v>#VALUE!</v>
      </c>
      <c r="AH254" s="42" t="e">
        <f>SUMIFS('[4]Raw Inventory'!D:D,'[4]Raw Inventory'!C:C,"DUARTE",'[4]Raw Inventory'!B:B,A254)</f>
        <v>#VALUE!</v>
      </c>
      <c r="AI254" s="42"/>
      <c r="AJ254" s="42">
        <f t="shared" si="48"/>
        <v>450.00000000000006</v>
      </c>
      <c r="AK254" s="40" t="str">
        <f>IFERROR(IF((Q254+IF(AI254="",0,AI3))&lt;=0,"Stockout",IF(AJ254="","",IF(F254="Class A",IF(AJ254&lt;=7,"Critical",IF(AJ254&lt;=15,"Low",IF(AJ254&lt;=30,"Reorder",IF(AJ254&lt;=45,"Optimal","Overstock")))),IF(F254="Class B",IF(AJ254&lt;=10,"Critical",IF(AJ254&lt;=20,"Low",IF(AJ254&lt;=45,"Reorder",IF(AJ254&lt;=60,"Optimal","Overstock")))),IF(F254="Class C",IF(AJ254&lt;=15,"Critical",IF(AJ254&lt;=30,"Low",IF(AJ254&lt;=60,"Reorder",IF(AJ254&lt;=90,"Optimal","Overstock")))),""))))),"")</f>
        <v>Overstock</v>
      </c>
      <c r="AL254" s="42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</row>
    <row r="255" spans="1:48">
      <c r="A255" s="39" t="s">
        <v>66</v>
      </c>
      <c r="B255" s="39" t="s">
        <v>131</v>
      </c>
      <c r="C255" s="39" t="s">
        <v>128</v>
      </c>
      <c r="D255" s="40" t="s">
        <v>230</v>
      </c>
      <c r="E255" s="40">
        <v>21</v>
      </c>
      <c r="F255" s="40" t="s">
        <v>3</v>
      </c>
      <c r="G255" s="39" t="str">
        <f>IFERROR(VLOOKUP(A255,'[4]MC Masterlist 2026-09-17'!$B:$M, 3, 0),"")</f>
        <v>KAWASAKI</v>
      </c>
      <c r="H255" s="41">
        <f>IFERROR(VLOOKUP(A255,'[4]MC Masterlist 2026-09-17'!$B:$M, 6, 0),"")</f>
        <v>95530</v>
      </c>
      <c r="I255" s="42">
        <v>0</v>
      </c>
      <c r="J255" s="42">
        <v>0</v>
      </c>
      <c r="K255" s="42">
        <v>0</v>
      </c>
      <c r="L255" s="42">
        <f t="shared" si="33"/>
        <v>0</v>
      </c>
      <c r="M255" s="42">
        <f t="shared" si="34"/>
        <v>0</v>
      </c>
      <c r="N255" s="41">
        <f t="shared" si="35"/>
        <v>0</v>
      </c>
      <c r="O255" s="41">
        <f t="shared" si="36"/>
        <v>0</v>
      </c>
      <c r="P255" s="42">
        <f t="shared" si="37"/>
        <v>0</v>
      </c>
      <c r="Q255" s="42">
        <v>2</v>
      </c>
      <c r="R255" s="41">
        <f t="shared" si="38"/>
        <v>191060</v>
      </c>
      <c r="S255" s="42">
        <f t="shared" si="39"/>
        <v>0</v>
      </c>
      <c r="T255" s="42">
        <f>IFERROR(VLOOKUP(A255,'[4]Re-order'!$A:$Q,17,0),"")</f>
        <v>0</v>
      </c>
      <c r="U255" s="42">
        <f>IFERROR(VLOOKUP(A255,'[4]MC Masterlist 2026-09-17'!$B:$M, 10, 0),0)</f>
        <v>15</v>
      </c>
      <c r="V255" s="42">
        <f>IFERROR(VLOOKUP(A255,'[4]MC Masterlist 2026-09-17'!$B:$M, 11, 0),0)</f>
        <v>15</v>
      </c>
      <c r="W255" s="42">
        <f t="shared" si="40"/>
        <v>30</v>
      </c>
      <c r="X255" s="42">
        <f t="shared" si="41"/>
        <v>30</v>
      </c>
      <c r="Y255" s="42">
        <f>IFERROR(IF(OR(C255="AREA I",C255="AREA V"),7,VLOOKUP(A255,'[4]MC Masterlist 2026-09-17'!$B:$M, 12, 0)),0)</f>
        <v>30</v>
      </c>
      <c r="Z255" s="42">
        <f t="shared" si="42"/>
        <v>0</v>
      </c>
      <c r="AA255" s="42">
        <f t="shared" si="43"/>
        <v>0</v>
      </c>
      <c r="AB255" s="42">
        <f t="shared" si="44"/>
        <v>0</v>
      </c>
      <c r="AC255" s="42">
        <f t="shared" si="45"/>
        <v>0</v>
      </c>
      <c r="AD255" s="40" t="str">
        <f t="shared" si="46"/>
        <v>Critical</v>
      </c>
      <c r="AE255" s="40">
        <f>IFERROR(VLOOKUP(A255,'[4]Re-order'!$A:$AA,27,0),"")</f>
        <v>0</v>
      </c>
      <c r="AF255" s="42">
        <f t="shared" si="47"/>
        <v>-2</v>
      </c>
      <c r="AG255" s="42" t="e">
        <f>SUMIFS('[4]Raw Inventory'!D:D,'[4]Raw Inventory'!C:C,"GREATWALL",'[4]Raw Inventory'!B:B,A255)</f>
        <v>#VALUE!</v>
      </c>
      <c r="AH255" s="42" t="e">
        <f>SUMIFS('[4]Raw Inventory'!D:D,'[4]Raw Inventory'!C:C,"DUARTE",'[4]Raw Inventory'!B:B,A255)</f>
        <v>#VALUE!</v>
      </c>
      <c r="AI255" s="42"/>
      <c r="AJ255" s="42">
        <f t="shared" si="48"/>
        <v>0</v>
      </c>
      <c r="AK255" s="40" t="str">
        <f>IFERROR(IF((Q255+IF(AI255="",0,AI3))&lt;=0,"Stockout",IF(AJ255="","",IF(F255="Class A",IF(AJ255&lt;=7,"Critical",IF(AJ255&lt;=15,"Low",IF(AJ255&lt;=30,"Reorder",IF(AJ255&lt;=45,"Optimal","Overstock")))),IF(F255="Class B",IF(AJ255&lt;=10,"Critical",IF(AJ255&lt;=20,"Low",IF(AJ255&lt;=45,"Reorder",IF(AJ255&lt;=60,"Optimal","Overstock")))),IF(F255="Class C",IF(AJ255&lt;=15,"Critical",IF(AJ255&lt;=30,"Low",IF(AJ255&lt;=60,"Reorder",IF(AJ255&lt;=90,"Optimal","Overstock")))),""))))),"")</f>
        <v>Critical</v>
      </c>
      <c r="AL255" s="42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</row>
    <row r="256" spans="1:48">
      <c r="A256" s="39" t="s">
        <v>20</v>
      </c>
      <c r="B256" s="39" t="s">
        <v>129</v>
      </c>
      <c r="C256" s="39" t="s">
        <v>128</v>
      </c>
      <c r="D256" s="40" t="s">
        <v>244</v>
      </c>
      <c r="E256" s="40">
        <v>11</v>
      </c>
      <c r="F256" s="40" t="s">
        <v>2</v>
      </c>
      <c r="G256" s="39" t="str">
        <f>IFERROR(VLOOKUP(A256,'[4]MC Masterlist 2026-09-17'!$B:$M, 3, 0),"")</f>
        <v>HONDA</v>
      </c>
      <c r="H256" s="41">
        <f>IFERROR(VLOOKUP(A256,'[4]MC Masterlist 2026-09-17'!$B:$M, 6, 0),"")</f>
        <v>69950</v>
      </c>
      <c r="I256" s="42">
        <v>1</v>
      </c>
      <c r="J256" s="42">
        <v>3</v>
      </c>
      <c r="K256" s="42">
        <v>0</v>
      </c>
      <c r="L256" s="42">
        <f t="shared" si="33"/>
        <v>4</v>
      </c>
      <c r="M256" s="42">
        <f t="shared" si="34"/>
        <v>1.3333333333333333</v>
      </c>
      <c r="N256" s="41">
        <f t="shared" si="35"/>
        <v>279800</v>
      </c>
      <c r="O256" s="41">
        <f t="shared" si="36"/>
        <v>93266.666666666657</v>
      </c>
      <c r="P256" s="42">
        <f t="shared" si="37"/>
        <v>4.4444444444444439E-2</v>
      </c>
      <c r="Q256" s="42">
        <v>6</v>
      </c>
      <c r="R256" s="41">
        <f t="shared" si="38"/>
        <v>419700</v>
      </c>
      <c r="S256" s="42">
        <f t="shared" si="39"/>
        <v>135.00000000000003</v>
      </c>
      <c r="T256" s="42">
        <f>IFERROR(VLOOKUP(A256,'[4]Re-order'!$A:$Q,17,0),"")</f>
        <v>0</v>
      </c>
      <c r="U256" s="42">
        <f>IFERROR(VLOOKUP(A256,'[4]MC Masterlist 2026-09-17'!$B:$M, 10, 0),0)</f>
        <v>15</v>
      </c>
      <c r="V256" s="42">
        <f>IFERROR(VLOOKUP(A256,'[4]MC Masterlist 2026-09-17'!$B:$M, 11, 0),0)</f>
        <v>15</v>
      </c>
      <c r="W256" s="42">
        <f t="shared" si="40"/>
        <v>30</v>
      </c>
      <c r="X256" s="42">
        <f t="shared" si="41"/>
        <v>29.333333333333332</v>
      </c>
      <c r="Y256" s="42">
        <f>IFERROR(IF(OR(C256="AREA I",C256="AREA V"),7,VLOOKUP(A256,'[4]MC Masterlist 2026-09-17'!$B:$M, 12, 0)),0)</f>
        <v>30</v>
      </c>
      <c r="Z256" s="42">
        <f t="shared" si="42"/>
        <v>0.66666666666666663</v>
      </c>
      <c r="AA256" s="42">
        <f t="shared" si="43"/>
        <v>1.3333333333333333</v>
      </c>
      <c r="AB256" s="42">
        <f t="shared" si="44"/>
        <v>1.3037037037037036</v>
      </c>
      <c r="AC256" s="42">
        <f t="shared" si="45"/>
        <v>1.3333333333333333</v>
      </c>
      <c r="AD256" s="40" t="str">
        <f t="shared" si="46"/>
        <v>Overstock</v>
      </c>
      <c r="AE256" s="40">
        <f>IFERROR(VLOOKUP(A256,'[4]Re-order'!$A:$AA,27,0),"")</f>
        <v>0</v>
      </c>
      <c r="AF256" s="42">
        <f t="shared" si="47"/>
        <v>-4.666666666666667</v>
      </c>
      <c r="AG256" s="42" t="e">
        <f>SUMIFS('[4]Raw Inventory'!D:D,'[4]Raw Inventory'!C:C,"GREATWALL",'[4]Raw Inventory'!B:B,A256)</f>
        <v>#VALUE!</v>
      </c>
      <c r="AH256" s="42" t="e">
        <f>SUMIFS('[4]Raw Inventory'!D:D,'[4]Raw Inventory'!C:C,"DUARTE",'[4]Raw Inventory'!B:B,A256)</f>
        <v>#VALUE!</v>
      </c>
      <c r="AI256" s="42"/>
      <c r="AJ256" s="42">
        <f t="shared" si="48"/>
        <v>135.00000000000003</v>
      </c>
      <c r="AK256" s="40" t="str">
        <f>IFERROR(IF((Q256+IF(AI256="",0,AI3))&lt;=0,"Stockout",IF(AJ256="","",IF(F256="Class A",IF(AJ256&lt;=7,"Critical",IF(AJ256&lt;=15,"Low",IF(AJ256&lt;=30,"Reorder",IF(AJ256&lt;=45,"Optimal","Overstock")))),IF(F256="Class B",IF(AJ256&lt;=10,"Critical",IF(AJ256&lt;=20,"Low",IF(AJ256&lt;=45,"Reorder",IF(AJ256&lt;=60,"Optimal","Overstock")))),IF(F256="Class C",IF(AJ256&lt;=15,"Critical",IF(AJ256&lt;=30,"Low",IF(AJ256&lt;=60,"Reorder",IF(AJ256&lt;=90,"Optimal","Overstock")))),""))))),"")</f>
        <v>Overstock</v>
      </c>
      <c r="AL256" s="42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</row>
    <row r="257" spans="1:48">
      <c r="A257" s="39" t="s">
        <v>52</v>
      </c>
      <c r="B257" s="39" t="s">
        <v>153</v>
      </c>
      <c r="C257" s="39" t="s">
        <v>152</v>
      </c>
      <c r="D257" s="40" t="s">
        <v>251</v>
      </c>
      <c r="E257" s="40">
        <v>21</v>
      </c>
      <c r="F257" s="40" t="s">
        <v>3</v>
      </c>
      <c r="G257" s="39" t="str">
        <f>IFERROR(VLOOKUP(A257,'[4]MC Masterlist 2026-09-17'!$B:$M, 3, 0),"")</f>
        <v>YAMAHA</v>
      </c>
      <c r="H257" s="41">
        <f>IFERROR(VLOOKUP(A257,'[4]MC Masterlist 2026-09-17'!$B:$M, 6, 0),"")</f>
        <v>85446</v>
      </c>
      <c r="I257" s="42">
        <v>0</v>
      </c>
      <c r="J257" s="42">
        <v>0</v>
      </c>
      <c r="K257" s="42">
        <v>0</v>
      </c>
      <c r="L257" s="42">
        <f t="shared" si="33"/>
        <v>0</v>
      </c>
      <c r="M257" s="42">
        <f t="shared" si="34"/>
        <v>0</v>
      </c>
      <c r="N257" s="41">
        <f t="shared" si="35"/>
        <v>0</v>
      </c>
      <c r="O257" s="41">
        <f t="shared" si="36"/>
        <v>0</v>
      </c>
      <c r="P257" s="42">
        <f t="shared" si="37"/>
        <v>0</v>
      </c>
      <c r="Q257" s="42">
        <v>5</v>
      </c>
      <c r="R257" s="41">
        <f t="shared" si="38"/>
        <v>427230</v>
      </c>
      <c r="S257" s="42">
        <f t="shared" si="39"/>
        <v>0</v>
      </c>
      <c r="T257" s="42">
        <f>IFERROR(VLOOKUP(A257,'[4]Re-order'!$A:$Q,17,0),"")</f>
        <v>0</v>
      </c>
      <c r="U257" s="42">
        <f>IFERROR(VLOOKUP(A257,'[4]MC Masterlist 2026-09-17'!$B:$M, 10, 0),0)</f>
        <v>15</v>
      </c>
      <c r="V257" s="42">
        <f>IFERROR(VLOOKUP(A257,'[4]MC Masterlist 2026-09-17'!$B:$M, 11, 0),0)</f>
        <v>15</v>
      </c>
      <c r="W257" s="42">
        <f t="shared" si="40"/>
        <v>30</v>
      </c>
      <c r="X257" s="42">
        <f t="shared" si="41"/>
        <v>30</v>
      </c>
      <c r="Y257" s="42">
        <f>IFERROR(IF(OR(C257="AREA I",C257="AREA V"),7,VLOOKUP(A257,'[4]MC Masterlist 2026-09-17'!$B:$M, 12, 0)),0)</f>
        <v>30</v>
      </c>
      <c r="Z257" s="42">
        <f t="shared" si="42"/>
        <v>0</v>
      </c>
      <c r="AA257" s="42">
        <f t="shared" si="43"/>
        <v>0</v>
      </c>
      <c r="AB257" s="42">
        <f t="shared" si="44"/>
        <v>0</v>
      </c>
      <c r="AC257" s="42">
        <f t="shared" si="45"/>
        <v>0</v>
      </c>
      <c r="AD257" s="40" t="str">
        <f t="shared" si="46"/>
        <v>Critical</v>
      </c>
      <c r="AE257" s="40">
        <f>IFERROR(VLOOKUP(A257,'[4]Re-order'!$A:$AA,27,0),"")</f>
        <v>0</v>
      </c>
      <c r="AF257" s="42">
        <f t="shared" si="47"/>
        <v>-5</v>
      </c>
      <c r="AG257" s="42" t="e">
        <f>SUMIFS('[4]Raw Inventory'!D:D,'[4]Raw Inventory'!C:C,"GREATWALL",'[4]Raw Inventory'!B:B,A257)</f>
        <v>#VALUE!</v>
      </c>
      <c r="AH257" s="42" t="e">
        <f>SUMIFS('[4]Raw Inventory'!D:D,'[4]Raw Inventory'!C:C,"DUARTE",'[4]Raw Inventory'!B:B,A257)</f>
        <v>#VALUE!</v>
      </c>
      <c r="AI257" s="42"/>
      <c r="AJ257" s="42">
        <f t="shared" si="48"/>
        <v>0</v>
      </c>
      <c r="AK257" s="40" t="str">
        <f>IFERROR(IF((Q257+IF(AI257="",0,AI3))&lt;=0,"Stockout",IF(AJ257="","",IF(F257="Class A",IF(AJ257&lt;=7,"Critical",IF(AJ257&lt;=15,"Low",IF(AJ257&lt;=30,"Reorder",IF(AJ257&lt;=45,"Optimal","Overstock")))),IF(F257="Class B",IF(AJ257&lt;=10,"Critical",IF(AJ257&lt;=20,"Low",IF(AJ257&lt;=45,"Reorder",IF(AJ257&lt;=60,"Optimal","Overstock")))),IF(F257="Class C",IF(AJ257&lt;=15,"Critical",IF(AJ257&lt;=30,"Low",IF(AJ257&lt;=60,"Reorder",IF(AJ257&lt;=90,"Optimal","Overstock")))),""))))),"")</f>
        <v>Critical</v>
      </c>
      <c r="AL257" s="42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</row>
    <row r="258" spans="1:48">
      <c r="A258" s="39" t="s">
        <v>64</v>
      </c>
      <c r="B258" s="39" t="s">
        <v>138</v>
      </c>
      <c r="C258" s="39" t="s">
        <v>137</v>
      </c>
      <c r="D258" s="40" t="s">
        <v>242</v>
      </c>
      <c r="E258" s="40">
        <v>15</v>
      </c>
      <c r="F258" s="40" t="s">
        <v>2</v>
      </c>
      <c r="G258" s="39" t="str">
        <f>IFERROR(VLOOKUP(A258,'[4]MC Masterlist 2026-09-17'!$B:$M, 3, 0),"")</f>
        <v>HONDA</v>
      </c>
      <c r="H258" s="41">
        <f>IFERROR(VLOOKUP(A258,'[4]MC Masterlist 2026-09-17'!$B:$M, 6, 0),"")</f>
        <v>73170</v>
      </c>
      <c r="I258" s="42">
        <v>0</v>
      </c>
      <c r="J258" s="42">
        <v>0</v>
      </c>
      <c r="K258" s="42">
        <v>0</v>
      </c>
      <c r="L258" s="42">
        <f t="shared" si="33"/>
        <v>0</v>
      </c>
      <c r="M258" s="42">
        <f t="shared" si="34"/>
        <v>0</v>
      </c>
      <c r="N258" s="41">
        <f t="shared" si="35"/>
        <v>0</v>
      </c>
      <c r="O258" s="41">
        <f t="shared" si="36"/>
        <v>0</v>
      </c>
      <c r="P258" s="42">
        <f t="shared" si="37"/>
        <v>0</v>
      </c>
      <c r="Q258" s="42">
        <v>2</v>
      </c>
      <c r="R258" s="41">
        <f t="shared" si="38"/>
        <v>146340</v>
      </c>
      <c r="S258" s="42">
        <f t="shared" si="39"/>
        <v>0</v>
      </c>
      <c r="T258" s="42">
        <f>IFERROR(VLOOKUP(A258,'[4]Re-order'!$A:$Q,17,0),"")</f>
        <v>0</v>
      </c>
      <c r="U258" s="42">
        <f>IFERROR(VLOOKUP(A258,'[4]MC Masterlist 2026-09-17'!$B:$M, 10, 0),0)</f>
        <v>15</v>
      </c>
      <c r="V258" s="42">
        <f>IFERROR(VLOOKUP(A258,'[4]MC Masterlist 2026-09-17'!$B:$M, 11, 0),0)</f>
        <v>15</v>
      </c>
      <c r="W258" s="42">
        <f t="shared" si="40"/>
        <v>30</v>
      </c>
      <c r="X258" s="42">
        <f t="shared" si="41"/>
        <v>7</v>
      </c>
      <c r="Y258" s="42">
        <f>IFERROR(IF(OR(C258="AREA I",C258="AREA V"),7,VLOOKUP(A258,'[4]MC Masterlist 2026-09-17'!$B:$M, 12, 0)),0)</f>
        <v>7</v>
      </c>
      <c r="Z258" s="42">
        <f t="shared" si="42"/>
        <v>0</v>
      </c>
      <c r="AA258" s="42">
        <f t="shared" si="43"/>
        <v>0</v>
      </c>
      <c r="AB258" s="42">
        <f t="shared" si="44"/>
        <v>0</v>
      </c>
      <c r="AC258" s="42">
        <f t="shared" si="45"/>
        <v>0</v>
      </c>
      <c r="AD258" s="40" t="str">
        <f t="shared" si="46"/>
        <v>Critical</v>
      </c>
      <c r="AE258" s="40">
        <f>IFERROR(VLOOKUP(A258,'[4]Re-order'!$A:$AA,27,0),"")</f>
        <v>0</v>
      </c>
      <c r="AF258" s="42">
        <f t="shared" si="47"/>
        <v>-2</v>
      </c>
      <c r="AG258" s="42" t="e">
        <f>SUMIFS('[4]Raw Inventory'!D:D,'[4]Raw Inventory'!C:C,"GREATWALL",'[4]Raw Inventory'!B:B,A258)</f>
        <v>#VALUE!</v>
      </c>
      <c r="AH258" s="42" t="e">
        <f>SUMIFS('[4]Raw Inventory'!D:D,'[4]Raw Inventory'!C:C,"DUARTE",'[4]Raw Inventory'!B:B,A258)</f>
        <v>#VALUE!</v>
      </c>
      <c r="AI258" s="42"/>
      <c r="AJ258" s="42">
        <f t="shared" si="48"/>
        <v>0</v>
      </c>
      <c r="AK258" s="40" t="str">
        <f>IFERROR(IF((Q258+IF(AI258="",0,AI3))&lt;=0,"Stockout",IF(AJ258="","",IF(F258="Class A",IF(AJ258&lt;=7,"Critical",IF(AJ258&lt;=15,"Low",IF(AJ258&lt;=30,"Reorder",IF(AJ258&lt;=45,"Optimal","Overstock")))),IF(F258="Class B",IF(AJ258&lt;=10,"Critical",IF(AJ258&lt;=20,"Low",IF(AJ258&lt;=45,"Reorder",IF(AJ258&lt;=60,"Optimal","Overstock")))),IF(F258="Class C",IF(AJ258&lt;=15,"Critical",IF(AJ258&lt;=30,"Low",IF(AJ258&lt;=60,"Reorder",IF(AJ258&lt;=90,"Optimal","Overstock")))),""))))),"")</f>
        <v>Critical</v>
      </c>
      <c r="AL258" s="42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</row>
    <row r="259" spans="1:48">
      <c r="A259" s="39" t="s">
        <v>35</v>
      </c>
      <c r="B259" s="39" t="s">
        <v>122</v>
      </c>
      <c r="C259" s="39" t="s">
        <v>118</v>
      </c>
      <c r="D259" s="40" t="s">
        <v>265</v>
      </c>
      <c r="E259" s="40">
        <v>33</v>
      </c>
      <c r="F259" s="40" t="s">
        <v>3</v>
      </c>
      <c r="G259" s="39" t="str">
        <f>IFERROR(VLOOKUP(A259,'[4]MC Masterlist 2026-09-17'!$B:$M, 3, 0),"")</f>
        <v>HONDA</v>
      </c>
      <c r="H259" s="41">
        <f>IFERROR(VLOOKUP(A259,'[4]MC Masterlist 2026-09-17'!$B:$M, 6, 0),"")</f>
        <v>57990</v>
      </c>
      <c r="I259" s="42">
        <v>0</v>
      </c>
      <c r="J259" s="42">
        <v>0</v>
      </c>
      <c r="K259" s="42">
        <v>0</v>
      </c>
      <c r="L259" s="42">
        <f t="shared" ref="L259:L322" si="49">I259+J259+K259</f>
        <v>0</v>
      </c>
      <c r="M259" s="42">
        <f t="shared" ref="M259:M322" si="50">AVERAGE(I259,J259,K259)</f>
        <v>0</v>
      </c>
      <c r="N259" s="41">
        <f t="shared" ref="N259:N322" si="51">L259*H259</f>
        <v>0</v>
      </c>
      <c r="O259" s="41">
        <f t="shared" ref="O259:O322" si="52">M259*H259</f>
        <v>0</v>
      </c>
      <c r="P259" s="42">
        <f t="shared" ref="P259:P322" si="53">M259/30</f>
        <v>0</v>
      </c>
      <c r="Q259" s="42">
        <v>1</v>
      </c>
      <c r="R259" s="41">
        <f t="shared" ref="R259:R322" si="54">IFERROR(Q259*H259, 0)</f>
        <v>57990</v>
      </c>
      <c r="S259" s="42">
        <f t="shared" ref="S259:S322" si="55">IFERROR(R259/(O259)*30, 0)</f>
        <v>0</v>
      </c>
      <c r="T259" s="42">
        <f>IFERROR(VLOOKUP(A259,'[4]Re-order'!$A:$Q,17,0),"")</f>
        <v>0</v>
      </c>
      <c r="U259" s="42">
        <f>IFERROR(VLOOKUP(A259,'[4]MC Masterlist 2026-09-17'!$B:$M, 10, 0),0)</f>
        <v>15</v>
      </c>
      <c r="V259" s="42">
        <f>IFERROR(VLOOKUP(A259,'[4]MC Masterlist 2026-09-17'!$B:$M, 11, 0),0)</f>
        <v>15</v>
      </c>
      <c r="W259" s="42">
        <f t="shared" ref="W259:W322" si="56">U259+V259</f>
        <v>30</v>
      </c>
      <c r="X259" s="42">
        <f t="shared" ref="X259:X322" si="57">Y259-Z259</f>
        <v>30</v>
      </c>
      <c r="Y259" s="42">
        <f>IFERROR(IF(OR(C259="AREA I",C259="AREA V"),7,VLOOKUP(A259,'[4]MC Masterlist 2026-09-17'!$B:$M, 12, 0)),0)</f>
        <v>30</v>
      </c>
      <c r="Z259" s="42">
        <f t="shared" ref="Z259:Z322" si="58">V259*P259</f>
        <v>0</v>
      </c>
      <c r="AA259" s="42">
        <f t="shared" ref="AA259:AA322" si="59">W259*P259</f>
        <v>0</v>
      </c>
      <c r="AB259" s="42">
        <f t="shared" ref="AB259:AB322" si="60">X259*P259</f>
        <v>0</v>
      </c>
      <c r="AC259" s="42">
        <f t="shared" ref="AC259:AC322" si="61">Y259*P259</f>
        <v>0</v>
      </c>
      <c r="AD259" s="40" t="str">
        <f t="shared" ref="AD259:AD322" si="62">IFERROR(IF(Q259&lt;=0,"Stockout",IF(S259="","",IF(F259="Class A",IF(S259&lt;=7,"Critical",IF(S259&lt;=15,"Low",IF(S259&lt;=30,"Reorder",IF(S259&lt;=45,"Optimal","Overstock")))),IF(F259="Class B",IF(S259&lt;=10,"Critical",IF(S259&lt;=20,"Low",IF(S259&lt;=45,"Reorder",IF(S259&lt;=60,"Optimal","Overstock")))),IF(F259="Class C",IF(S259&lt;=15,"Critical",IF(S259&lt;=30,"Low",IF(S259&lt;=60,"Reorder",IF(S259&lt;=90,"Optimal","Overstock")))),""))))),"")</f>
        <v>Critical</v>
      </c>
      <c r="AE259" s="40">
        <f>IFERROR(VLOOKUP(A259,'[4]Re-order'!$A:$AA,27,0),"")</f>
        <v>0</v>
      </c>
      <c r="AF259" s="42">
        <f t="shared" ref="AF259:AF322" si="63">AC259-Q259</f>
        <v>-1</v>
      </c>
      <c r="AG259" s="42" t="e">
        <f>SUMIFS('[4]Raw Inventory'!D:D,'[4]Raw Inventory'!C:C,"GREATWALL",'[4]Raw Inventory'!B:B,A259)</f>
        <v>#VALUE!</v>
      </c>
      <c r="AH259" s="42" t="e">
        <f>SUMIFS('[4]Raw Inventory'!D:D,'[4]Raw Inventory'!C:C,"DUARTE",'[4]Raw Inventory'!B:B,A259)</f>
        <v>#VALUE!</v>
      </c>
      <c r="AI259" s="42"/>
      <c r="AJ259" s="42">
        <f t="shared" ref="AJ259:AJ322" si="64">IFERROR((Q259 + IF(AI259="",0,AI259))/P259, 0)</f>
        <v>0</v>
      </c>
      <c r="AK259" s="40" t="str">
        <f>IFERROR(IF((Q259+IF(AI259="",0,AI3))&lt;=0,"Stockout",IF(AJ259="","",IF(F259="Class A",IF(AJ259&lt;=7,"Critical",IF(AJ259&lt;=15,"Low",IF(AJ259&lt;=30,"Reorder",IF(AJ259&lt;=45,"Optimal","Overstock")))),IF(F259="Class B",IF(AJ259&lt;=10,"Critical",IF(AJ259&lt;=20,"Low",IF(AJ259&lt;=45,"Reorder",IF(AJ259&lt;=60,"Optimal","Overstock")))),IF(F259="Class C",IF(AJ259&lt;=15,"Critical",IF(AJ259&lt;=30,"Low",IF(AJ259&lt;=60,"Reorder",IF(AJ259&lt;=90,"Optimal","Overstock")))),""))))),"")</f>
        <v>Critical</v>
      </c>
      <c r="AL259" s="42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</row>
    <row r="260" spans="1:48">
      <c r="A260" s="39" t="s">
        <v>18</v>
      </c>
      <c r="B260" s="39" t="s">
        <v>27</v>
      </c>
      <c r="C260" s="39" t="s">
        <v>1</v>
      </c>
      <c r="D260" s="40" t="s">
        <v>257</v>
      </c>
      <c r="E260" s="40">
        <v>5</v>
      </c>
      <c r="F260" s="40" t="s">
        <v>0</v>
      </c>
      <c r="G260" s="39" t="str">
        <f>IFERROR(VLOOKUP(A260,'[4]MC Masterlist 2026-09-17'!$B:$M, 3, 0),"")</f>
        <v>HONDA</v>
      </c>
      <c r="H260" s="41">
        <f>IFERROR(VLOOKUP(A260,'[4]MC Masterlist 2026-09-17'!$B:$M, 6, 0),"")</f>
        <v>94330</v>
      </c>
      <c r="I260" s="42">
        <v>5</v>
      </c>
      <c r="J260" s="42">
        <v>8</v>
      </c>
      <c r="K260" s="42">
        <v>3</v>
      </c>
      <c r="L260" s="42">
        <f t="shared" si="49"/>
        <v>16</v>
      </c>
      <c r="M260" s="42">
        <f t="shared" si="50"/>
        <v>5.333333333333333</v>
      </c>
      <c r="N260" s="41">
        <f t="shared" si="51"/>
        <v>1509280</v>
      </c>
      <c r="O260" s="41">
        <f t="shared" si="52"/>
        <v>503093.33333333331</v>
      </c>
      <c r="P260" s="42">
        <f t="shared" si="53"/>
        <v>0.17777777777777776</v>
      </c>
      <c r="Q260" s="42">
        <v>21</v>
      </c>
      <c r="R260" s="41">
        <f t="shared" si="54"/>
        <v>1980930</v>
      </c>
      <c r="S260" s="42">
        <f t="shared" si="55"/>
        <v>118.125</v>
      </c>
      <c r="T260" s="42">
        <f>IFERROR(VLOOKUP(A260,'[4]Re-order'!$A:$Q,17,0),"")</f>
        <v>0</v>
      </c>
      <c r="U260" s="42">
        <f>IFERROR(VLOOKUP(A260,'[4]MC Masterlist 2026-09-17'!$B:$M, 10, 0),0)</f>
        <v>15</v>
      </c>
      <c r="V260" s="42">
        <f>IFERROR(VLOOKUP(A260,'[4]MC Masterlist 2026-09-17'!$B:$M, 11, 0),0)</f>
        <v>15</v>
      </c>
      <c r="W260" s="42">
        <f t="shared" si="56"/>
        <v>30</v>
      </c>
      <c r="X260" s="42">
        <f t="shared" si="57"/>
        <v>4.3333333333333339</v>
      </c>
      <c r="Y260" s="42">
        <f>IFERROR(IF(OR(C260="AREA I",C260="AREA V"),7,VLOOKUP(A260,'[4]MC Masterlist 2026-09-17'!$B:$M, 12, 0)),0)</f>
        <v>7</v>
      </c>
      <c r="Z260" s="42">
        <f t="shared" si="58"/>
        <v>2.6666666666666665</v>
      </c>
      <c r="AA260" s="42">
        <f t="shared" si="59"/>
        <v>5.333333333333333</v>
      </c>
      <c r="AB260" s="42">
        <f t="shared" si="60"/>
        <v>0.77037037037037037</v>
      </c>
      <c r="AC260" s="42">
        <f t="shared" si="61"/>
        <v>1.2444444444444442</v>
      </c>
      <c r="AD260" s="40" t="str">
        <f t="shared" si="62"/>
        <v>Overstock</v>
      </c>
      <c r="AE260" s="40">
        <f>IFERROR(VLOOKUP(A260,'[4]Re-order'!$A:$AA,27,0),"")</f>
        <v>0</v>
      </c>
      <c r="AF260" s="42">
        <f t="shared" si="63"/>
        <v>-19.755555555555556</v>
      </c>
      <c r="AG260" s="42" t="e">
        <f>SUMIFS('[4]Raw Inventory'!D:D,'[4]Raw Inventory'!C:C,"GREATWALL",'[4]Raw Inventory'!B:B,A260)</f>
        <v>#VALUE!</v>
      </c>
      <c r="AH260" s="42" t="e">
        <f>SUMIFS('[4]Raw Inventory'!D:D,'[4]Raw Inventory'!C:C,"DUARTE",'[4]Raw Inventory'!B:B,A260)</f>
        <v>#VALUE!</v>
      </c>
      <c r="AI260" s="42"/>
      <c r="AJ260" s="42">
        <f t="shared" si="64"/>
        <v>118.12500000000001</v>
      </c>
      <c r="AK260" s="40" t="str">
        <f>IFERROR(IF((Q260+IF(AI260="",0,AI3))&lt;=0,"Stockout",IF(AJ260="","",IF(F260="Class A",IF(AJ260&lt;=7,"Critical",IF(AJ260&lt;=15,"Low",IF(AJ260&lt;=30,"Reorder",IF(AJ260&lt;=45,"Optimal","Overstock")))),IF(F260="Class B",IF(AJ260&lt;=10,"Critical",IF(AJ260&lt;=20,"Low",IF(AJ260&lt;=45,"Reorder",IF(AJ260&lt;=60,"Optimal","Overstock")))),IF(F260="Class C",IF(AJ260&lt;=15,"Critical",IF(AJ260&lt;=30,"Low",IF(AJ260&lt;=60,"Reorder",IF(AJ260&lt;=90,"Optimal","Overstock")))),""))))),"")</f>
        <v>Overstock</v>
      </c>
      <c r="AL260" s="42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</row>
    <row r="261" spans="1:48">
      <c r="A261" s="39" t="s">
        <v>40</v>
      </c>
      <c r="B261" s="39" t="s">
        <v>144</v>
      </c>
      <c r="C261" s="39" t="s">
        <v>137</v>
      </c>
      <c r="D261" s="40" t="s">
        <v>264</v>
      </c>
      <c r="E261" s="40">
        <v>19</v>
      </c>
      <c r="F261" s="40" t="s">
        <v>2</v>
      </c>
      <c r="G261" s="39" t="str">
        <f>IFERROR(VLOOKUP(A261,'[4]MC Masterlist 2026-09-17'!$B:$M, 3, 0),"")</f>
        <v>HONDA</v>
      </c>
      <c r="H261" s="41">
        <f>IFERROR(VLOOKUP(A261,'[4]MC Masterlist 2026-09-17'!$B:$M, 6, 0),"")</f>
        <v>56426</v>
      </c>
      <c r="I261" s="42">
        <v>3</v>
      </c>
      <c r="J261" s="42">
        <v>0</v>
      </c>
      <c r="K261" s="42">
        <v>2</v>
      </c>
      <c r="L261" s="42">
        <f t="shared" si="49"/>
        <v>5</v>
      </c>
      <c r="M261" s="42">
        <f t="shared" si="50"/>
        <v>1.6666666666666667</v>
      </c>
      <c r="N261" s="41">
        <f t="shared" si="51"/>
        <v>282130</v>
      </c>
      <c r="O261" s="41">
        <f t="shared" si="52"/>
        <v>94043.333333333343</v>
      </c>
      <c r="P261" s="42">
        <f t="shared" si="53"/>
        <v>5.5555555555555559E-2</v>
      </c>
      <c r="Q261" s="42">
        <v>2</v>
      </c>
      <c r="R261" s="41">
        <f t="shared" si="54"/>
        <v>112852</v>
      </c>
      <c r="S261" s="42">
        <f t="shared" si="55"/>
        <v>36</v>
      </c>
      <c r="T261" s="42">
        <f>IFERROR(VLOOKUP(A261,'[4]Re-order'!$A:$Q,17,0),"")</f>
        <v>0</v>
      </c>
      <c r="U261" s="42">
        <f>IFERROR(VLOOKUP(A261,'[4]MC Masterlist 2026-09-17'!$B:$M, 10, 0),0)</f>
        <v>15</v>
      </c>
      <c r="V261" s="42">
        <f>IFERROR(VLOOKUP(A261,'[4]MC Masterlist 2026-09-17'!$B:$M, 11, 0),0)</f>
        <v>15</v>
      </c>
      <c r="W261" s="42">
        <f t="shared" si="56"/>
        <v>30</v>
      </c>
      <c r="X261" s="42">
        <f t="shared" si="57"/>
        <v>6.166666666666667</v>
      </c>
      <c r="Y261" s="42">
        <f>IFERROR(IF(OR(C261="AREA I",C261="AREA V"),7,VLOOKUP(A261,'[4]MC Masterlist 2026-09-17'!$B:$M, 12, 0)),0)</f>
        <v>7</v>
      </c>
      <c r="Z261" s="42">
        <f t="shared" si="58"/>
        <v>0.83333333333333337</v>
      </c>
      <c r="AA261" s="42">
        <f t="shared" si="59"/>
        <v>1.6666666666666667</v>
      </c>
      <c r="AB261" s="42">
        <f t="shared" si="60"/>
        <v>0.34259259259259262</v>
      </c>
      <c r="AC261" s="42">
        <f t="shared" si="61"/>
        <v>0.3888888888888889</v>
      </c>
      <c r="AD261" s="40" t="str">
        <f t="shared" si="62"/>
        <v>Reorder</v>
      </c>
      <c r="AE261" s="40">
        <f>IFERROR(VLOOKUP(A261,'[4]Re-order'!$A:$AA,27,0),"")</f>
        <v>0</v>
      </c>
      <c r="AF261" s="42">
        <f t="shared" si="63"/>
        <v>-1.6111111111111112</v>
      </c>
      <c r="AG261" s="42" t="e">
        <f>SUMIFS('[4]Raw Inventory'!D:D,'[4]Raw Inventory'!C:C,"GREATWALL",'[4]Raw Inventory'!B:B,A261)</f>
        <v>#VALUE!</v>
      </c>
      <c r="AH261" s="42" t="e">
        <f>SUMIFS('[4]Raw Inventory'!D:D,'[4]Raw Inventory'!C:C,"DUARTE",'[4]Raw Inventory'!B:B,A261)</f>
        <v>#VALUE!</v>
      </c>
      <c r="AI261" s="42"/>
      <c r="AJ261" s="42">
        <f t="shared" si="64"/>
        <v>36</v>
      </c>
      <c r="AK261" s="40" t="str">
        <f>IFERROR(IF((Q261+IF(AI261="",0,AI3))&lt;=0,"Stockout",IF(AJ261="","",IF(F261="Class A",IF(AJ261&lt;=7,"Critical",IF(AJ261&lt;=15,"Low",IF(AJ261&lt;=30,"Reorder",IF(AJ261&lt;=45,"Optimal","Overstock")))),IF(F261="Class B",IF(AJ261&lt;=10,"Critical",IF(AJ261&lt;=20,"Low",IF(AJ261&lt;=45,"Reorder",IF(AJ261&lt;=60,"Optimal","Overstock")))),IF(F261="Class C",IF(AJ261&lt;=15,"Critical",IF(AJ261&lt;=30,"Low",IF(AJ261&lt;=60,"Reorder",IF(AJ261&lt;=90,"Optimal","Overstock")))),""))))),"")</f>
        <v>Reorder</v>
      </c>
      <c r="AL261" s="42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</row>
    <row r="262" spans="1:48">
      <c r="A262" s="39" t="s">
        <v>18</v>
      </c>
      <c r="B262" s="39" t="s">
        <v>120</v>
      </c>
      <c r="C262" s="39" t="s">
        <v>118</v>
      </c>
      <c r="D262" s="40" t="s">
        <v>234</v>
      </c>
      <c r="E262" s="40">
        <v>24</v>
      </c>
      <c r="F262" s="40" t="s">
        <v>3</v>
      </c>
      <c r="G262" s="39" t="str">
        <f>IFERROR(VLOOKUP(A262,'[4]MC Masterlist 2026-09-17'!$B:$M, 3, 0),"")</f>
        <v>HONDA</v>
      </c>
      <c r="H262" s="41">
        <f>IFERROR(VLOOKUP(A262,'[4]MC Masterlist 2026-09-17'!$B:$M, 6, 0),"")</f>
        <v>94330</v>
      </c>
      <c r="I262" s="42">
        <v>0</v>
      </c>
      <c r="J262" s="42">
        <v>0</v>
      </c>
      <c r="K262" s="42">
        <v>0</v>
      </c>
      <c r="L262" s="42">
        <f t="shared" si="49"/>
        <v>0</v>
      </c>
      <c r="M262" s="42">
        <f t="shared" si="50"/>
        <v>0</v>
      </c>
      <c r="N262" s="41">
        <f t="shared" si="51"/>
        <v>0</v>
      </c>
      <c r="O262" s="41">
        <f t="shared" si="52"/>
        <v>0</v>
      </c>
      <c r="P262" s="42">
        <f t="shared" si="53"/>
        <v>0</v>
      </c>
      <c r="Q262" s="42">
        <v>4</v>
      </c>
      <c r="R262" s="41">
        <f t="shared" si="54"/>
        <v>377320</v>
      </c>
      <c r="S262" s="42">
        <f t="shared" si="55"/>
        <v>0</v>
      </c>
      <c r="T262" s="42">
        <f>IFERROR(VLOOKUP(A262,'[4]Re-order'!$A:$Q,17,0),"")</f>
        <v>0</v>
      </c>
      <c r="U262" s="42">
        <f>IFERROR(VLOOKUP(A262,'[4]MC Masterlist 2026-09-17'!$B:$M, 10, 0),0)</f>
        <v>15</v>
      </c>
      <c r="V262" s="42">
        <f>IFERROR(VLOOKUP(A262,'[4]MC Masterlist 2026-09-17'!$B:$M, 11, 0),0)</f>
        <v>15</v>
      </c>
      <c r="W262" s="42">
        <f t="shared" si="56"/>
        <v>30</v>
      </c>
      <c r="X262" s="42">
        <f t="shared" si="57"/>
        <v>30</v>
      </c>
      <c r="Y262" s="42">
        <f>IFERROR(IF(OR(C262="AREA I",C262="AREA V"),7,VLOOKUP(A262,'[4]MC Masterlist 2026-09-17'!$B:$M, 12, 0)),0)</f>
        <v>30</v>
      </c>
      <c r="Z262" s="42">
        <f t="shared" si="58"/>
        <v>0</v>
      </c>
      <c r="AA262" s="42">
        <f t="shared" si="59"/>
        <v>0</v>
      </c>
      <c r="AB262" s="42">
        <f t="shared" si="60"/>
        <v>0</v>
      </c>
      <c r="AC262" s="42">
        <f t="shared" si="61"/>
        <v>0</v>
      </c>
      <c r="AD262" s="40" t="str">
        <f t="shared" si="62"/>
        <v>Critical</v>
      </c>
      <c r="AE262" s="40">
        <f>IFERROR(VLOOKUP(A262,'[4]Re-order'!$A:$AA,27,0),"")</f>
        <v>0</v>
      </c>
      <c r="AF262" s="42">
        <f t="shared" si="63"/>
        <v>-4</v>
      </c>
      <c r="AG262" s="42" t="e">
        <f>SUMIFS('[4]Raw Inventory'!D:D,'[4]Raw Inventory'!C:C,"GREATWALL",'[4]Raw Inventory'!B:B,A262)</f>
        <v>#VALUE!</v>
      </c>
      <c r="AH262" s="42" t="e">
        <f>SUMIFS('[4]Raw Inventory'!D:D,'[4]Raw Inventory'!C:C,"DUARTE",'[4]Raw Inventory'!B:B,A262)</f>
        <v>#VALUE!</v>
      </c>
      <c r="AI262" s="42"/>
      <c r="AJ262" s="42">
        <f t="shared" si="64"/>
        <v>0</v>
      </c>
      <c r="AK262" s="40" t="str">
        <f>IFERROR(IF((Q262+IF(AI262="",0,AI3))&lt;=0,"Stockout",IF(AJ262="","",IF(F262="Class A",IF(AJ262&lt;=7,"Critical",IF(AJ262&lt;=15,"Low",IF(AJ262&lt;=30,"Reorder",IF(AJ262&lt;=45,"Optimal","Overstock")))),IF(F262="Class B",IF(AJ262&lt;=10,"Critical",IF(AJ262&lt;=20,"Low",IF(AJ262&lt;=45,"Reorder",IF(AJ262&lt;=60,"Optimal","Overstock")))),IF(F262="Class C",IF(AJ262&lt;=15,"Critical",IF(AJ262&lt;=30,"Low",IF(AJ262&lt;=60,"Reorder",IF(AJ262&lt;=90,"Optimal","Overstock")))),""))))),"")</f>
        <v>Critical</v>
      </c>
      <c r="AL262" s="42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</row>
    <row r="263" spans="1:48">
      <c r="A263" s="39" t="s">
        <v>26</v>
      </c>
      <c r="B263" s="39" t="s">
        <v>122</v>
      </c>
      <c r="C263" s="39" t="s">
        <v>118</v>
      </c>
      <c r="D263" s="40" t="s">
        <v>224</v>
      </c>
      <c r="E263" s="40">
        <v>3</v>
      </c>
      <c r="F263" s="40" t="s">
        <v>0</v>
      </c>
      <c r="G263" s="39" t="str">
        <f>IFERROR(VLOOKUP(A263,'[4]MC Masterlist 2026-09-17'!$B:$M, 3, 0),"")</f>
        <v>SUZUKI</v>
      </c>
      <c r="H263" s="41">
        <f>IFERROR(VLOOKUP(A263,'[4]MC Masterlist 2026-09-17'!$B:$M, 6, 0),"")</f>
        <v>123700</v>
      </c>
      <c r="I263" s="42">
        <v>3</v>
      </c>
      <c r="J263" s="42">
        <v>3</v>
      </c>
      <c r="K263" s="42">
        <v>6</v>
      </c>
      <c r="L263" s="42">
        <f t="shared" si="49"/>
        <v>12</v>
      </c>
      <c r="M263" s="42">
        <f t="shared" si="50"/>
        <v>4</v>
      </c>
      <c r="N263" s="41">
        <f t="shared" si="51"/>
        <v>1484400</v>
      </c>
      <c r="O263" s="41">
        <f t="shared" si="52"/>
        <v>494800</v>
      </c>
      <c r="P263" s="42">
        <f t="shared" si="53"/>
        <v>0.13333333333333333</v>
      </c>
      <c r="Q263" s="42">
        <v>6</v>
      </c>
      <c r="R263" s="41">
        <f t="shared" si="54"/>
        <v>742200</v>
      </c>
      <c r="S263" s="42">
        <f t="shared" si="55"/>
        <v>45</v>
      </c>
      <c r="T263" s="42">
        <f>IFERROR(VLOOKUP(A263,'[4]Re-order'!$A:$Q,17,0),"")</f>
        <v>0</v>
      </c>
      <c r="U263" s="42">
        <f>IFERROR(VLOOKUP(A263,'[4]MC Masterlist 2026-09-17'!$B:$M, 10, 0),0)</f>
        <v>15</v>
      </c>
      <c r="V263" s="42">
        <f>IFERROR(VLOOKUP(A263,'[4]MC Masterlist 2026-09-17'!$B:$M, 11, 0),0)</f>
        <v>15</v>
      </c>
      <c r="W263" s="42">
        <f t="shared" si="56"/>
        <v>30</v>
      </c>
      <c r="X263" s="42">
        <f t="shared" si="57"/>
        <v>28</v>
      </c>
      <c r="Y263" s="42">
        <f>IFERROR(IF(OR(C263="AREA I",C263="AREA V"),7,VLOOKUP(A263,'[4]MC Masterlist 2026-09-17'!$B:$M, 12, 0)),0)</f>
        <v>30</v>
      </c>
      <c r="Z263" s="42">
        <f t="shared" si="58"/>
        <v>2</v>
      </c>
      <c r="AA263" s="42">
        <f t="shared" si="59"/>
        <v>4</v>
      </c>
      <c r="AB263" s="42">
        <f t="shared" si="60"/>
        <v>3.7333333333333334</v>
      </c>
      <c r="AC263" s="42">
        <f t="shared" si="61"/>
        <v>4</v>
      </c>
      <c r="AD263" s="40" t="str">
        <f t="shared" si="62"/>
        <v>Optimal</v>
      </c>
      <c r="AE263" s="40">
        <f>IFERROR(VLOOKUP(A263,'[4]Re-order'!$A:$AA,27,0),"")</f>
        <v>0</v>
      </c>
      <c r="AF263" s="42">
        <f t="shared" si="63"/>
        <v>-2</v>
      </c>
      <c r="AG263" s="42" t="e">
        <f>SUMIFS('[4]Raw Inventory'!D:D,'[4]Raw Inventory'!C:C,"GREATWALL",'[4]Raw Inventory'!B:B,A263)</f>
        <v>#VALUE!</v>
      </c>
      <c r="AH263" s="42" t="e">
        <f>SUMIFS('[4]Raw Inventory'!D:D,'[4]Raw Inventory'!C:C,"DUARTE",'[4]Raw Inventory'!B:B,A263)</f>
        <v>#VALUE!</v>
      </c>
      <c r="AI263" s="42"/>
      <c r="AJ263" s="42">
        <f t="shared" si="64"/>
        <v>45</v>
      </c>
      <c r="AK263" s="40" t="str">
        <f>IFERROR(IF((Q263+IF(AI263="",0,AI3))&lt;=0,"Stockout",IF(AJ263="","",IF(F263="Class A",IF(AJ263&lt;=7,"Critical",IF(AJ263&lt;=15,"Low",IF(AJ263&lt;=30,"Reorder",IF(AJ263&lt;=45,"Optimal","Overstock")))),IF(F263="Class B",IF(AJ263&lt;=10,"Critical",IF(AJ263&lt;=20,"Low",IF(AJ263&lt;=45,"Reorder",IF(AJ263&lt;=60,"Optimal","Overstock")))),IF(F263="Class C",IF(AJ263&lt;=15,"Critical",IF(AJ263&lt;=30,"Low",IF(AJ263&lt;=60,"Reorder",IF(AJ263&lt;=90,"Optimal","Overstock")))),""))))),"")</f>
        <v>Optimal</v>
      </c>
      <c r="AL263" s="42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</row>
    <row r="264" spans="1:48">
      <c r="A264" s="39" t="s">
        <v>23</v>
      </c>
      <c r="B264" s="39" t="s">
        <v>92</v>
      </c>
      <c r="C264" s="39" t="s">
        <v>90</v>
      </c>
      <c r="D264" s="40" t="s">
        <v>257</v>
      </c>
      <c r="E264" s="40">
        <v>5</v>
      </c>
      <c r="F264" s="40" t="s">
        <v>0</v>
      </c>
      <c r="G264" s="39" t="str">
        <f>IFERROR(VLOOKUP(A264,'[4]MC Masterlist 2026-09-17'!$B:$M, 3, 0),"")</f>
        <v>KAWASAKI</v>
      </c>
      <c r="H264" s="41">
        <f>IFERROR(VLOOKUP(A264,'[4]MC Masterlist 2026-09-17'!$B:$M, 6, 0),"")</f>
        <v>60656</v>
      </c>
      <c r="I264" s="42">
        <v>5</v>
      </c>
      <c r="J264" s="42">
        <v>3</v>
      </c>
      <c r="K264" s="42">
        <v>1</v>
      </c>
      <c r="L264" s="42">
        <f t="shared" si="49"/>
        <v>9</v>
      </c>
      <c r="M264" s="42">
        <f t="shared" si="50"/>
        <v>3</v>
      </c>
      <c r="N264" s="41">
        <f t="shared" si="51"/>
        <v>545904</v>
      </c>
      <c r="O264" s="41">
        <f t="shared" si="52"/>
        <v>181968</v>
      </c>
      <c r="P264" s="42">
        <f t="shared" si="53"/>
        <v>0.1</v>
      </c>
      <c r="Q264" s="42">
        <v>7</v>
      </c>
      <c r="R264" s="41">
        <f t="shared" si="54"/>
        <v>424592</v>
      </c>
      <c r="S264" s="42">
        <f t="shared" si="55"/>
        <v>70</v>
      </c>
      <c r="T264" s="42">
        <f>IFERROR(VLOOKUP(A264,'[4]Re-order'!$A:$Q,17,0),"")</f>
        <v>0</v>
      </c>
      <c r="U264" s="42">
        <f>IFERROR(VLOOKUP(A264,'[4]MC Masterlist 2026-09-17'!$B:$M, 10, 0),0)</f>
        <v>15</v>
      </c>
      <c r="V264" s="42">
        <f>IFERROR(VLOOKUP(A264,'[4]MC Masterlist 2026-09-17'!$B:$M, 11, 0),0)</f>
        <v>15</v>
      </c>
      <c r="W264" s="42">
        <f t="shared" si="56"/>
        <v>30</v>
      </c>
      <c r="X264" s="42">
        <f t="shared" si="57"/>
        <v>28.5</v>
      </c>
      <c r="Y264" s="42">
        <f>IFERROR(IF(OR(C264="AREA I",C264="AREA V"),7,VLOOKUP(A264,'[4]MC Masterlist 2026-09-17'!$B:$M, 12, 0)),0)</f>
        <v>30</v>
      </c>
      <c r="Z264" s="42">
        <f t="shared" si="58"/>
        <v>1.5</v>
      </c>
      <c r="AA264" s="42">
        <f t="shared" si="59"/>
        <v>3</v>
      </c>
      <c r="AB264" s="42">
        <f t="shared" si="60"/>
        <v>2.85</v>
      </c>
      <c r="AC264" s="42">
        <f t="shared" si="61"/>
        <v>3</v>
      </c>
      <c r="AD264" s="40" t="str">
        <f t="shared" si="62"/>
        <v>Overstock</v>
      </c>
      <c r="AE264" s="40">
        <f>IFERROR(VLOOKUP(A264,'[4]Re-order'!$A:$AA,27,0),"")</f>
        <v>0</v>
      </c>
      <c r="AF264" s="42">
        <f t="shared" si="63"/>
        <v>-4</v>
      </c>
      <c r="AG264" s="42" t="e">
        <f>SUMIFS('[4]Raw Inventory'!D:D,'[4]Raw Inventory'!C:C,"GREATWALL",'[4]Raw Inventory'!B:B,A264)</f>
        <v>#VALUE!</v>
      </c>
      <c r="AH264" s="42" t="e">
        <f>SUMIFS('[4]Raw Inventory'!D:D,'[4]Raw Inventory'!C:C,"DUARTE",'[4]Raw Inventory'!B:B,A264)</f>
        <v>#VALUE!</v>
      </c>
      <c r="AI264" s="42"/>
      <c r="AJ264" s="42">
        <f t="shared" si="64"/>
        <v>70</v>
      </c>
      <c r="AK264" s="40" t="str">
        <f>IFERROR(IF((Q264+IF(AI264="",0,AI3))&lt;=0,"Stockout",IF(AJ264="","",IF(F264="Class A",IF(AJ264&lt;=7,"Critical",IF(AJ264&lt;=15,"Low",IF(AJ264&lt;=30,"Reorder",IF(AJ264&lt;=45,"Optimal","Overstock")))),IF(F264="Class B",IF(AJ264&lt;=10,"Critical",IF(AJ264&lt;=20,"Low",IF(AJ264&lt;=45,"Reorder",IF(AJ264&lt;=60,"Optimal","Overstock")))),IF(F264="Class C",IF(AJ264&lt;=15,"Critical",IF(AJ264&lt;=30,"Low",IF(AJ264&lt;=60,"Reorder",IF(AJ264&lt;=90,"Optimal","Overstock")))),""))))),"")</f>
        <v>Overstock</v>
      </c>
      <c r="AL264" s="42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</row>
    <row r="265" spans="1:48">
      <c r="A265" s="39" t="s">
        <v>37</v>
      </c>
      <c r="B265" s="39" t="s">
        <v>131</v>
      </c>
      <c r="C265" s="39" t="s">
        <v>128</v>
      </c>
      <c r="D265" s="40" t="s">
        <v>222</v>
      </c>
      <c r="E265" s="40">
        <v>14</v>
      </c>
      <c r="F265" s="40" t="s">
        <v>3</v>
      </c>
      <c r="G265" s="39" t="str">
        <f>IFERROR(VLOOKUP(A265,'[4]MC Masterlist 2026-09-17'!$B:$M, 3, 0),"")</f>
        <v>HONDA</v>
      </c>
      <c r="H265" s="41">
        <f>IFERROR(VLOOKUP(A265,'[4]MC Masterlist 2026-09-17'!$B:$M, 6, 0),"")</f>
        <v>74550</v>
      </c>
      <c r="I265" s="42">
        <v>2</v>
      </c>
      <c r="J265" s="42">
        <v>0</v>
      </c>
      <c r="K265" s="42">
        <v>1</v>
      </c>
      <c r="L265" s="42">
        <f t="shared" si="49"/>
        <v>3</v>
      </c>
      <c r="M265" s="42">
        <f t="shared" si="50"/>
        <v>1</v>
      </c>
      <c r="N265" s="41">
        <f t="shared" si="51"/>
        <v>223650</v>
      </c>
      <c r="O265" s="41">
        <f t="shared" si="52"/>
        <v>74550</v>
      </c>
      <c r="P265" s="42">
        <f t="shared" si="53"/>
        <v>3.3333333333333333E-2</v>
      </c>
      <c r="Q265" s="42">
        <v>4</v>
      </c>
      <c r="R265" s="41">
        <f t="shared" si="54"/>
        <v>298200</v>
      </c>
      <c r="S265" s="42">
        <f t="shared" si="55"/>
        <v>120</v>
      </c>
      <c r="T265" s="42">
        <f>IFERROR(VLOOKUP(A265,'[4]Re-order'!$A:$Q,17,0),"")</f>
        <v>0</v>
      </c>
      <c r="U265" s="42">
        <f>IFERROR(VLOOKUP(A265,'[4]MC Masterlist 2026-09-17'!$B:$M, 10, 0),0)</f>
        <v>15</v>
      </c>
      <c r="V265" s="42">
        <f>IFERROR(VLOOKUP(A265,'[4]MC Masterlist 2026-09-17'!$B:$M, 11, 0),0)</f>
        <v>15</v>
      </c>
      <c r="W265" s="42">
        <f t="shared" si="56"/>
        <v>30</v>
      </c>
      <c r="X265" s="42">
        <f t="shared" si="57"/>
        <v>29.5</v>
      </c>
      <c r="Y265" s="42">
        <f>IFERROR(IF(OR(C265="AREA I",C265="AREA V"),7,VLOOKUP(A265,'[4]MC Masterlist 2026-09-17'!$B:$M, 12, 0)),0)</f>
        <v>30</v>
      </c>
      <c r="Z265" s="42">
        <f t="shared" si="58"/>
        <v>0.5</v>
      </c>
      <c r="AA265" s="42">
        <f t="shared" si="59"/>
        <v>1</v>
      </c>
      <c r="AB265" s="42">
        <f t="shared" si="60"/>
        <v>0.98333333333333328</v>
      </c>
      <c r="AC265" s="42">
        <f t="shared" si="61"/>
        <v>1</v>
      </c>
      <c r="AD265" s="40" t="str">
        <f t="shared" si="62"/>
        <v>Overstock</v>
      </c>
      <c r="AE265" s="40">
        <f>IFERROR(VLOOKUP(A265,'[4]Re-order'!$A:$AA,27,0),"")</f>
        <v>0</v>
      </c>
      <c r="AF265" s="42">
        <f t="shared" si="63"/>
        <v>-3</v>
      </c>
      <c r="AG265" s="42" t="e">
        <f>SUMIFS('[4]Raw Inventory'!D:D,'[4]Raw Inventory'!C:C,"GREATWALL",'[4]Raw Inventory'!B:B,A265)</f>
        <v>#VALUE!</v>
      </c>
      <c r="AH265" s="42" t="e">
        <f>SUMIFS('[4]Raw Inventory'!D:D,'[4]Raw Inventory'!C:C,"DUARTE",'[4]Raw Inventory'!B:B,A265)</f>
        <v>#VALUE!</v>
      </c>
      <c r="AI265" s="42"/>
      <c r="AJ265" s="42">
        <f t="shared" si="64"/>
        <v>120</v>
      </c>
      <c r="AK265" s="40" t="str">
        <f>IFERROR(IF((Q265+IF(AI265="",0,AI3))&lt;=0,"Stockout",IF(AJ265="","",IF(F265="Class A",IF(AJ265&lt;=7,"Critical",IF(AJ265&lt;=15,"Low",IF(AJ265&lt;=30,"Reorder",IF(AJ265&lt;=45,"Optimal","Overstock")))),IF(F265="Class B",IF(AJ265&lt;=10,"Critical",IF(AJ265&lt;=20,"Low",IF(AJ265&lt;=45,"Reorder",IF(AJ265&lt;=60,"Optimal","Overstock")))),IF(F265="Class C",IF(AJ265&lt;=15,"Critical",IF(AJ265&lt;=30,"Low",IF(AJ265&lt;=60,"Reorder",IF(AJ265&lt;=90,"Optimal","Overstock")))),""))))),"")</f>
        <v>Overstock</v>
      </c>
      <c r="AL265" s="42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</row>
    <row r="266" spans="1:48">
      <c r="A266" s="39" t="s">
        <v>42</v>
      </c>
      <c r="B266" s="39" t="s">
        <v>110</v>
      </c>
      <c r="C266" s="39" t="s">
        <v>109</v>
      </c>
      <c r="D266" s="40" t="s">
        <v>242</v>
      </c>
      <c r="E266" s="40">
        <v>16</v>
      </c>
      <c r="F266" s="40" t="s">
        <v>2</v>
      </c>
      <c r="G266" s="39" t="str">
        <f>IFERROR(VLOOKUP(A266,'[4]MC Masterlist 2026-09-17'!$B:$M, 3, 0),"")</f>
        <v>YAMAHA</v>
      </c>
      <c r="H266" s="41">
        <f>IFERROR(VLOOKUP(A266,'[4]MC Masterlist 2026-09-17'!$B:$M, 6, 0),"")</f>
        <v>152892</v>
      </c>
      <c r="I266" s="42">
        <v>0</v>
      </c>
      <c r="J266" s="42">
        <v>0</v>
      </c>
      <c r="K266" s="42">
        <v>1</v>
      </c>
      <c r="L266" s="42">
        <f t="shared" si="49"/>
        <v>1</v>
      </c>
      <c r="M266" s="42">
        <f t="shared" si="50"/>
        <v>0.33333333333333331</v>
      </c>
      <c r="N266" s="41">
        <f t="shared" si="51"/>
        <v>152892</v>
      </c>
      <c r="O266" s="41">
        <f t="shared" si="52"/>
        <v>50964</v>
      </c>
      <c r="P266" s="42">
        <f t="shared" si="53"/>
        <v>1.111111111111111E-2</v>
      </c>
      <c r="Q266" s="42">
        <v>2</v>
      </c>
      <c r="R266" s="41">
        <f t="shared" si="54"/>
        <v>305784</v>
      </c>
      <c r="S266" s="42">
        <f t="shared" si="55"/>
        <v>180</v>
      </c>
      <c r="T266" s="42">
        <f>IFERROR(VLOOKUP(A266,'[4]Re-order'!$A:$Q,17,0),"")</f>
        <v>0</v>
      </c>
      <c r="U266" s="42">
        <f>IFERROR(VLOOKUP(A266,'[4]MC Masterlist 2026-09-17'!$B:$M, 10, 0),0)</f>
        <v>15</v>
      </c>
      <c r="V266" s="42">
        <f>IFERROR(VLOOKUP(A266,'[4]MC Masterlist 2026-09-17'!$B:$M, 11, 0),0)</f>
        <v>15</v>
      </c>
      <c r="W266" s="42">
        <f t="shared" si="56"/>
        <v>30</v>
      </c>
      <c r="X266" s="42">
        <f t="shared" si="57"/>
        <v>29.833333333333332</v>
      </c>
      <c r="Y266" s="42">
        <f>IFERROR(IF(OR(C266="AREA I",C266="AREA V"),7,VLOOKUP(A266,'[4]MC Masterlist 2026-09-17'!$B:$M, 12, 0)),0)</f>
        <v>30</v>
      </c>
      <c r="Z266" s="42">
        <f t="shared" si="58"/>
        <v>0.16666666666666666</v>
      </c>
      <c r="AA266" s="42">
        <f t="shared" si="59"/>
        <v>0.33333333333333331</v>
      </c>
      <c r="AB266" s="42">
        <f t="shared" si="60"/>
        <v>0.33148148148148143</v>
      </c>
      <c r="AC266" s="42">
        <f t="shared" si="61"/>
        <v>0.33333333333333331</v>
      </c>
      <c r="AD266" s="40" t="str">
        <f t="shared" si="62"/>
        <v>Overstock</v>
      </c>
      <c r="AE266" s="40">
        <f>IFERROR(VLOOKUP(A266,'[4]Re-order'!$A:$AA,27,0),"")</f>
        <v>0</v>
      </c>
      <c r="AF266" s="42">
        <f t="shared" si="63"/>
        <v>-1.6666666666666667</v>
      </c>
      <c r="AG266" s="42" t="e">
        <f>SUMIFS('[4]Raw Inventory'!D:D,'[4]Raw Inventory'!C:C,"GREATWALL",'[4]Raw Inventory'!B:B,A266)</f>
        <v>#VALUE!</v>
      </c>
      <c r="AH266" s="42" t="e">
        <f>SUMIFS('[4]Raw Inventory'!D:D,'[4]Raw Inventory'!C:C,"DUARTE",'[4]Raw Inventory'!B:B,A266)</f>
        <v>#VALUE!</v>
      </c>
      <c r="AI266" s="42"/>
      <c r="AJ266" s="42">
        <f t="shared" si="64"/>
        <v>180.00000000000003</v>
      </c>
      <c r="AK266" s="40" t="str">
        <f>IFERROR(IF((Q266+IF(AI266="",0,AI3))&lt;=0,"Stockout",IF(AJ266="","",IF(F266="Class A",IF(AJ266&lt;=7,"Critical",IF(AJ266&lt;=15,"Low",IF(AJ266&lt;=30,"Reorder",IF(AJ266&lt;=45,"Optimal","Overstock")))),IF(F266="Class B",IF(AJ266&lt;=10,"Critical",IF(AJ266&lt;=20,"Low",IF(AJ266&lt;=45,"Reorder",IF(AJ266&lt;=60,"Optimal","Overstock")))),IF(F266="Class C",IF(AJ266&lt;=15,"Critical",IF(AJ266&lt;=30,"Low",IF(AJ266&lt;=60,"Reorder",IF(AJ266&lt;=90,"Optimal","Overstock")))),""))))),"")</f>
        <v>Overstock</v>
      </c>
      <c r="AL266" s="42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</row>
    <row r="267" spans="1:48">
      <c r="A267" s="39" t="s">
        <v>37</v>
      </c>
      <c r="B267" s="39" t="s">
        <v>122</v>
      </c>
      <c r="C267" s="39" t="s">
        <v>118</v>
      </c>
      <c r="D267" s="40" t="s">
        <v>239</v>
      </c>
      <c r="E267" s="40">
        <v>13</v>
      </c>
      <c r="F267" s="40" t="s">
        <v>2</v>
      </c>
      <c r="G267" s="39" t="str">
        <f>IFERROR(VLOOKUP(A267,'[4]MC Masterlist 2026-09-17'!$B:$M, 3, 0),"")</f>
        <v>HONDA</v>
      </c>
      <c r="H267" s="41">
        <f>IFERROR(VLOOKUP(A267,'[4]MC Masterlist 2026-09-17'!$B:$M, 6, 0),"")</f>
        <v>74550</v>
      </c>
      <c r="I267" s="42">
        <v>2</v>
      </c>
      <c r="J267" s="42">
        <v>0</v>
      </c>
      <c r="K267" s="42">
        <v>4</v>
      </c>
      <c r="L267" s="42">
        <f t="shared" si="49"/>
        <v>6</v>
      </c>
      <c r="M267" s="42">
        <f t="shared" si="50"/>
        <v>2</v>
      </c>
      <c r="N267" s="41">
        <f t="shared" si="51"/>
        <v>447300</v>
      </c>
      <c r="O267" s="41">
        <f t="shared" si="52"/>
        <v>149100</v>
      </c>
      <c r="P267" s="42">
        <f t="shared" si="53"/>
        <v>6.6666666666666666E-2</v>
      </c>
      <c r="Q267" s="42">
        <v>3</v>
      </c>
      <c r="R267" s="41">
        <f t="shared" si="54"/>
        <v>223650</v>
      </c>
      <c r="S267" s="42">
        <f t="shared" si="55"/>
        <v>45</v>
      </c>
      <c r="T267" s="42">
        <f>IFERROR(VLOOKUP(A267,'[4]Re-order'!$A:$Q,17,0),"")</f>
        <v>0</v>
      </c>
      <c r="U267" s="42">
        <f>IFERROR(VLOOKUP(A267,'[4]MC Masterlist 2026-09-17'!$B:$M, 10, 0),0)</f>
        <v>15</v>
      </c>
      <c r="V267" s="42">
        <f>IFERROR(VLOOKUP(A267,'[4]MC Masterlist 2026-09-17'!$B:$M, 11, 0),0)</f>
        <v>15</v>
      </c>
      <c r="W267" s="42">
        <f t="shared" si="56"/>
        <v>30</v>
      </c>
      <c r="X267" s="42">
        <f t="shared" si="57"/>
        <v>29</v>
      </c>
      <c r="Y267" s="42">
        <f>IFERROR(IF(OR(C267="AREA I",C267="AREA V"),7,VLOOKUP(A267,'[4]MC Masterlist 2026-09-17'!$B:$M, 12, 0)),0)</f>
        <v>30</v>
      </c>
      <c r="Z267" s="42">
        <f t="shared" si="58"/>
        <v>1</v>
      </c>
      <c r="AA267" s="42">
        <f t="shared" si="59"/>
        <v>2</v>
      </c>
      <c r="AB267" s="42">
        <f t="shared" si="60"/>
        <v>1.9333333333333333</v>
      </c>
      <c r="AC267" s="42">
        <f t="shared" si="61"/>
        <v>2</v>
      </c>
      <c r="AD267" s="40" t="str">
        <f t="shared" si="62"/>
        <v>Reorder</v>
      </c>
      <c r="AE267" s="40">
        <f>IFERROR(VLOOKUP(A267,'[4]Re-order'!$A:$AA,27,0),"")</f>
        <v>0</v>
      </c>
      <c r="AF267" s="42">
        <f t="shared" si="63"/>
        <v>-1</v>
      </c>
      <c r="AG267" s="42" t="e">
        <f>SUMIFS('[4]Raw Inventory'!D:D,'[4]Raw Inventory'!C:C,"GREATWALL",'[4]Raw Inventory'!B:B,A267)</f>
        <v>#VALUE!</v>
      </c>
      <c r="AH267" s="42" t="e">
        <f>SUMIFS('[4]Raw Inventory'!D:D,'[4]Raw Inventory'!C:C,"DUARTE",'[4]Raw Inventory'!B:B,A267)</f>
        <v>#VALUE!</v>
      </c>
      <c r="AI267" s="42"/>
      <c r="AJ267" s="42">
        <f t="shared" si="64"/>
        <v>45</v>
      </c>
      <c r="AK267" s="40" t="str">
        <f>IFERROR(IF((Q267+IF(AI267="",0,AI3))&lt;=0,"Stockout",IF(AJ267="","",IF(F267="Class A",IF(AJ267&lt;=7,"Critical",IF(AJ267&lt;=15,"Low",IF(AJ267&lt;=30,"Reorder",IF(AJ267&lt;=45,"Optimal","Overstock")))),IF(F267="Class B",IF(AJ267&lt;=10,"Critical",IF(AJ267&lt;=20,"Low",IF(AJ267&lt;=45,"Reorder",IF(AJ267&lt;=60,"Optimal","Overstock")))),IF(F267="Class C",IF(AJ267&lt;=15,"Critical",IF(AJ267&lt;=30,"Low",IF(AJ267&lt;=60,"Reorder",IF(AJ267&lt;=90,"Optimal","Overstock")))),""))))),"")</f>
        <v>Reorder</v>
      </c>
      <c r="AL267" s="42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</row>
    <row r="268" spans="1:48">
      <c r="A268" s="39" t="s">
        <v>24</v>
      </c>
      <c r="B268" s="39" t="s">
        <v>131</v>
      </c>
      <c r="C268" s="39" t="s">
        <v>128</v>
      </c>
      <c r="D268" s="40" t="s">
        <v>223</v>
      </c>
      <c r="E268" s="40">
        <v>8</v>
      </c>
      <c r="F268" s="40" t="s">
        <v>2</v>
      </c>
      <c r="G268" s="39" t="str">
        <f>IFERROR(VLOOKUP(A268,'[4]MC Masterlist 2026-09-17'!$B:$M, 3, 0),"")</f>
        <v>KAWASAKI</v>
      </c>
      <c r="H268" s="41">
        <f>IFERROR(VLOOKUP(A268,'[4]MC Masterlist 2026-09-17'!$B:$M, 6, 0),"")</f>
        <v>131626</v>
      </c>
      <c r="I268" s="42">
        <v>2</v>
      </c>
      <c r="J268" s="42">
        <v>1</v>
      </c>
      <c r="K268" s="42">
        <v>1</v>
      </c>
      <c r="L268" s="42">
        <f t="shared" si="49"/>
        <v>4</v>
      </c>
      <c r="M268" s="42">
        <f t="shared" si="50"/>
        <v>1.3333333333333333</v>
      </c>
      <c r="N268" s="41">
        <f t="shared" si="51"/>
        <v>526504</v>
      </c>
      <c r="O268" s="41">
        <f t="shared" si="52"/>
        <v>175501.33333333331</v>
      </c>
      <c r="P268" s="42">
        <f t="shared" si="53"/>
        <v>4.4444444444444439E-2</v>
      </c>
      <c r="Q268" s="42">
        <v>1</v>
      </c>
      <c r="R268" s="41">
        <f t="shared" si="54"/>
        <v>131626</v>
      </c>
      <c r="S268" s="42">
        <f t="shared" si="55"/>
        <v>22.500000000000004</v>
      </c>
      <c r="T268" s="42">
        <f>IFERROR(VLOOKUP(A268,'[4]Re-order'!$A:$Q,17,0),"")</f>
        <v>0</v>
      </c>
      <c r="U268" s="42">
        <f>IFERROR(VLOOKUP(A268,'[4]MC Masterlist 2026-09-17'!$B:$M, 10, 0),0)</f>
        <v>15</v>
      </c>
      <c r="V268" s="42">
        <f>IFERROR(VLOOKUP(A268,'[4]MC Masterlist 2026-09-17'!$B:$M, 11, 0),0)</f>
        <v>15</v>
      </c>
      <c r="W268" s="42">
        <f t="shared" si="56"/>
        <v>30</v>
      </c>
      <c r="X268" s="42">
        <f t="shared" si="57"/>
        <v>29.333333333333332</v>
      </c>
      <c r="Y268" s="42">
        <f>IFERROR(IF(OR(C268="AREA I",C268="AREA V"),7,VLOOKUP(A268,'[4]MC Masterlist 2026-09-17'!$B:$M, 12, 0)),0)</f>
        <v>30</v>
      </c>
      <c r="Z268" s="42">
        <f t="shared" si="58"/>
        <v>0.66666666666666663</v>
      </c>
      <c r="AA268" s="42">
        <f t="shared" si="59"/>
        <v>1.3333333333333333</v>
      </c>
      <c r="AB268" s="42">
        <f t="shared" si="60"/>
        <v>1.3037037037037036</v>
      </c>
      <c r="AC268" s="42">
        <f t="shared" si="61"/>
        <v>1.3333333333333333</v>
      </c>
      <c r="AD268" s="40" t="str">
        <f t="shared" si="62"/>
        <v>Reorder</v>
      </c>
      <c r="AE268" s="40">
        <f>IFERROR(VLOOKUP(A268,'[4]Re-order'!$A:$AA,27,0),"")</f>
        <v>0</v>
      </c>
      <c r="AF268" s="42">
        <f t="shared" si="63"/>
        <v>0.33333333333333326</v>
      </c>
      <c r="AG268" s="42" t="e">
        <f>SUMIFS('[4]Raw Inventory'!D:D,'[4]Raw Inventory'!C:C,"GREATWALL",'[4]Raw Inventory'!B:B,A268)</f>
        <v>#VALUE!</v>
      </c>
      <c r="AH268" s="42" t="e">
        <f>SUMIFS('[4]Raw Inventory'!D:D,'[4]Raw Inventory'!C:C,"DUARTE",'[4]Raw Inventory'!B:B,A268)</f>
        <v>#VALUE!</v>
      </c>
      <c r="AI268" s="42"/>
      <c r="AJ268" s="42">
        <f t="shared" si="64"/>
        <v>22.500000000000004</v>
      </c>
      <c r="AK268" s="40" t="str">
        <f>IFERROR(IF((Q268+IF(AI268="",0,AI3))&lt;=0,"Stockout",IF(AJ268="","",IF(F268="Class A",IF(AJ268&lt;=7,"Critical",IF(AJ268&lt;=15,"Low",IF(AJ268&lt;=30,"Reorder",IF(AJ268&lt;=45,"Optimal","Overstock")))),IF(F268="Class B",IF(AJ268&lt;=10,"Critical",IF(AJ268&lt;=20,"Low",IF(AJ268&lt;=45,"Reorder",IF(AJ268&lt;=60,"Optimal","Overstock")))),IF(F268="Class C",IF(AJ268&lt;=15,"Critical",IF(AJ268&lt;=30,"Low",IF(AJ268&lt;=60,"Reorder",IF(AJ268&lt;=90,"Optimal","Overstock")))),""))))),"")</f>
        <v>Reorder</v>
      </c>
      <c r="AL268" s="42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</row>
    <row r="269" spans="1:48">
      <c r="A269" s="39" t="s">
        <v>66</v>
      </c>
      <c r="B269" s="39" t="s">
        <v>27</v>
      </c>
      <c r="C269" s="39" t="s">
        <v>1</v>
      </c>
      <c r="D269" s="40" t="s">
        <v>234</v>
      </c>
      <c r="E269" s="40">
        <v>25</v>
      </c>
      <c r="F269" s="40" t="s">
        <v>3</v>
      </c>
      <c r="G269" s="39" t="str">
        <f>IFERROR(VLOOKUP(A269,'[4]MC Masterlist 2026-09-17'!$B:$M, 3, 0),"")</f>
        <v>KAWASAKI</v>
      </c>
      <c r="H269" s="41">
        <f>IFERROR(VLOOKUP(A269,'[4]MC Masterlist 2026-09-17'!$B:$M, 6, 0),"")</f>
        <v>95530</v>
      </c>
      <c r="I269" s="42">
        <v>1</v>
      </c>
      <c r="J269" s="42">
        <v>0</v>
      </c>
      <c r="K269" s="42">
        <v>0</v>
      </c>
      <c r="L269" s="42">
        <f t="shared" si="49"/>
        <v>1</v>
      </c>
      <c r="M269" s="42">
        <f t="shared" si="50"/>
        <v>0.33333333333333331</v>
      </c>
      <c r="N269" s="41">
        <f t="shared" si="51"/>
        <v>95530</v>
      </c>
      <c r="O269" s="41">
        <f t="shared" si="52"/>
        <v>31843.333333333332</v>
      </c>
      <c r="P269" s="42">
        <f t="shared" si="53"/>
        <v>1.111111111111111E-2</v>
      </c>
      <c r="Q269" s="42"/>
      <c r="R269" s="41">
        <f t="shared" si="54"/>
        <v>0</v>
      </c>
      <c r="S269" s="42">
        <f t="shared" si="55"/>
        <v>0</v>
      </c>
      <c r="T269" s="42">
        <f>IFERROR(VLOOKUP(A269,'[4]Re-order'!$A:$Q,17,0),"")</f>
        <v>0</v>
      </c>
      <c r="U269" s="42">
        <f>IFERROR(VLOOKUP(A269,'[4]MC Masterlist 2026-09-17'!$B:$M, 10, 0),0)</f>
        <v>15</v>
      </c>
      <c r="V269" s="42">
        <f>IFERROR(VLOOKUP(A269,'[4]MC Masterlist 2026-09-17'!$B:$M, 11, 0),0)</f>
        <v>15</v>
      </c>
      <c r="W269" s="42">
        <f t="shared" si="56"/>
        <v>30</v>
      </c>
      <c r="X269" s="42">
        <f t="shared" si="57"/>
        <v>6.833333333333333</v>
      </c>
      <c r="Y269" s="42">
        <f>IFERROR(IF(OR(C269="AREA I",C269="AREA V"),7,VLOOKUP(A269,'[4]MC Masterlist 2026-09-17'!$B:$M, 12, 0)),0)</f>
        <v>7</v>
      </c>
      <c r="Z269" s="42">
        <f t="shared" si="58"/>
        <v>0.16666666666666666</v>
      </c>
      <c r="AA269" s="42">
        <f t="shared" si="59"/>
        <v>0.33333333333333331</v>
      </c>
      <c r="AB269" s="42">
        <f t="shared" si="60"/>
        <v>7.5925925925925911E-2</v>
      </c>
      <c r="AC269" s="42">
        <f t="shared" si="61"/>
        <v>7.7777777777777765E-2</v>
      </c>
      <c r="AD269" s="40" t="str">
        <f t="shared" si="62"/>
        <v>Stockout</v>
      </c>
      <c r="AE269" s="40">
        <f>IFERROR(VLOOKUP(A269,'[4]Re-order'!$A:$AA,27,0),"")</f>
        <v>0</v>
      </c>
      <c r="AF269" s="42">
        <f t="shared" si="63"/>
        <v>7.7777777777777765E-2</v>
      </c>
      <c r="AG269" s="42" t="e">
        <f>SUMIFS('[4]Raw Inventory'!D:D,'[4]Raw Inventory'!C:C,"GREATWALL",'[4]Raw Inventory'!B:B,A269)</f>
        <v>#VALUE!</v>
      </c>
      <c r="AH269" s="42" t="e">
        <f>SUMIFS('[4]Raw Inventory'!D:D,'[4]Raw Inventory'!C:C,"DUARTE",'[4]Raw Inventory'!B:B,A269)</f>
        <v>#VALUE!</v>
      </c>
      <c r="AI269" s="42"/>
      <c r="AJ269" s="42">
        <f t="shared" si="64"/>
        <v>0</v>
      </c>
      <c r="AK269" s="40" t="str">
        <f>IFERROR(IF((Q269+IF(AI269="",0,AI3))&lt;=0,"Stockout",IF(AJ269="","",IF(F269="Class A",IF(AJ269&lt;=7,"Critical",IF(AJ269&lt;=15,"Low",IF(AJ269&lt;=30,"Reorder",IF(AJ269&lt;=45,"Optimal","Overstock")))),IF(F269="Class B",IF(AJ269&lt;=10,"Critical",IF(AJ269&lt;=20,"Low",IF(AJ269&lt;=45,"Reorder",IF(AJ269&lt;=60,"Optimal","Overstock")))),IF(F269="Class C",IF(AJ269&lt;=15,"Critical",IF(AJ269&lt;=30,"Low",IF(AJ269&lt;=60,"Reorder",IF(AJ269&lt;=90,"Optimal","Overstock")))),""))))),"")</f>
        <v>Stockout</v>
      </c>
      <c r="AL269" s="42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</row>
    <row r="270" spans="1:48">
      <c r="A270" s="39" t="s">
        <v>51</v>
      </c>
      <c r="B270" s="39" t="s">
        <v>154</v>
      </c>
      <c r="C270" s="39" t="s">
        <v>152</v>
      </c>
      <c r="D270" s="40" t="s">
        <v>250</v>
      </c>
      <c r="E270" s="40">
        <v>19</v>
      </c>
      <c r="F270" s="40" t="s">
        <v>2</v>
      </c>
      <c r="G270" s="39" t="str">
        <f>IFERROR(VLOOKUP(A270,'[4]MC Masterlist 2026-09-17'!$B:$M, 3, 0),"")</f>
        <v>SUZUKI</v>
      </c>
      <c r="H270" s="41">
        <f>IFERROR(VLOOKUP(A270,'[4]MC Masterlist 2026-09-17'!$B:$M, 6, 0),"")</f>
        <v>138580</v>
      </c>
      <c r="I270" s="42">
        <v>0</v>
      </c>
      <c r="J270" s="42">
        <v>1</v>
      </c>
      <c r="K270" s="42">
        <v>0</v>
      </c>
      <c r="L270" s="42">
        <f t="shared" si="49"/>
        <v>1</v>
      </c>
      <c r="M270" s="42">
        <f t="shared" si="50"/>
        <v>0.33333333333333331</v>
      </c>
      <c r="N270" s="41">
        <f t="shared" si="51"/>
        <v>138580</v>
      </c>
      <c r="O270" s="41">
        <f t="shared" si="52"/>
        <v>46193.333333333328</v>
      </c>
      <c r="P270" s="42">
        <f t="shared" si="53"/>
        <v>1.111111111111111E-2</v>
      </c>
      <c r="Q270" s="42"/>
      <c r="R270" s="41">
        <f t="shared" si="54"/>
        <v>0</v>
      </c>
      <c r="S270" s="42">
        <f t="shared" si="55"/>
        <v>0</v>
      </c>
      <c r="T270" s="42">
        <f>IFERROR(VLOOKUP(A270,'[4]Re-order'!$A:$Q,17,0),"")</f>
        <v>0</v>
      </c>
      <c r="U270" s="42">
        <f>IFERROR(VLOOKUP(A270,'[4]MC Masterlist 2026-09-17'!$B:$M, 10, 0),0)</f>
        <v>15</v>
      </c>
      <c r="V270" s="42">
        <f>IFERROR(VLOOKUP(A270,'[4]MC Masterlist 2026-09-17'!$B:$M, 11, 0),0)</f>
        <v>15</v>
      </c>
      <c r="W270" s="42">
        <f t="shared" si="56"/>
        <v>30</v>
      </c>
      <c r="X270" s="42">
        <f t="shared" si="57"/>
        <v>29.833333333333332</v>
      </c>
      <c r="Y270" s="42">
        <f>IFERROR(IF(OR(C270="AREA I",C270="AREA V"),7,VLOOKUP(A270,'[4]MC Masterlist 2026-09-17'!$B:$M, 12, 0)),0)</f>
        <v>30</v>
      </c>
      <c r="Z270" s="42">
        <f t="shared" si="58"/>
        <v>0.16666666666666666</v>
      </c>
      <c r="AA270" s="42">
        <f t="shared" si="59"/>
        <v>0.33333333333333331</v>
      </c>
      <c r="AB270" s="42">
        <f t="shared" si="60"/>
        <v>0.33148148148148143</v>
      </c>
      <c r="AC270" s="42">
        <f t="shared" si="61"/>
        <v>0.33333333333333331</v>
      </c>
      <c r="AD270" s="40" t="str">
        <f t="shared" si="62"/>
        <v>Stockout</v>
      </c>
      <c r="AE270" s="40">
        <f>IFERROR(VLOOKUP(A270,'[4]Re-order'!$A:$AA,27,0),"")</f>
        <v>0</v>
      </c>
      <c r="AF270" s="42">
        <f t="shared" si="63"/>
        <v>0.33333333333333331</v>
      </c>
      <c r="AG270" s="42" t="e">
        <f>SUMIFS('[4]Raw Inventory'!D:D,'[4]Raw Inventory'!C:C,"GREATWALL",'[4]Raw Inventory'!B:B,A270)</f>
        <v>#VALUE!</v>
      </c>
      <c r="AH270" s="42" t="e">
        <f>SUMIFS('[4]Raw Inventory'!D:D,'[4]Raw Inventory'!C:C,"DUARTE",'[4]Raw Inventory'!B:B,A270)</f>
        <v>#VALUE!</v>
      </c>
      <c r="AI270" s="42"/>
      <c r="AJ270" s="42">
        <f t="shared" si="64"/>
        <v>0</v>
      </c>
      <c r="AK270" s="40" t="str">
        <f>IFERROR(IF((Q270+IF(AI270="",0,AI3))&lt;=0,"Stockout",IF(AJ270="","",IF(F270="Class A",IF(AJ270&lt;=7,"Critical",IF(AJ270&lt;=15,"Low",IF(AJ270&lt;=30,"Reorder",IF(AJ270&lt;=45,"Optimal","Overstock")))),IF(F270="Class B",IF(AJ270&lt;=10,"Critical",IF(AJ270&lt;=20,"Low",IF(AJ270&lt;=45,"Reorder",IF(AJ270&lt;=60,"Optimal","Overstock")))),IF(F270="Class C",IF(AJ270&lt;=15,"Critical",IF(AJ270&lt;=30,"Low",IF(AJ270&lt;=60,"Reorder",IF(AJ270&lt;=90,"Optimal","Overstock")))),""))))),"")</f>
        <v>Stockout</v>
      </c>
      <c r="AL270" s="42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</row>
    <row r="271" spans="1:48">
      <c r="A271" s="39" t="s">
        <v>61</v>
      </c>
      <c r="B271" s="39" t="s">
        <v>11</v>
      </c>
      <c r="C271" s="39" t="s">
        <v>1</v>
      </c>
      <c r="D271" s="40" t="s">
        <v>236</v>
      </c>
      <c r="E271" s="40">
        <v>22</v>
      </c>
      <c r="F271" s="40" t="s">
        <v>3</v>
      </c>
      <c r="G271" s="39" t="str">
        <f>IFERROR(VLOOKUP(A271,'[4]MC Masterlist 2026-09-17'!$B:$M, 3, 0),"")</f>
        <v>HONDA</v>
      </c>
      <c r="H271" s="41">
        <f>IFERROR(VLOOKUP(A271,'[4]MC Masterlist 2026-09-17'!$B:$M, 6, 0),"")</f>
        <v>63510</v>
      </c>
      <c r="I271" s="42">
        <v>0</v>
      </c>
      <c r="J271" s="42">
        <v>1</v>
      </c>
      <c r="K271" s="42">
        <v>0</v>
      </c>
      <c r="L271" s="42">
        <f t="shared" si="49"/>
        <v>1</v>
      </c>
      <c r="M271" s="42">
        <f t="shared" si="50"/>
        <v>0.33333333333333331</v>
      </c>
      <c r="N271" s="41">
        <f t="shared" si="51"/>
        <v>63510</v>
      </c>
      <c r="O271" s="41">
        <f t="shared" si="52"/>
        <v>21170</v>
      </c>
      <c r="P271" s="42">
        <f t="shared" si="53"/>
        <v>1.111111111111111E-2</v>
      </c>
      <c r="Q271" s="42">
        <v>2</v>
      </c>
      <c r="R271" s="41">
        <f t="shared" si="54"/>
        <v>127020</v>
      </c>
      <c r="S271" s="42">
        <f t="shared" si="55"/>
        <v>180</v>
      </c>
      <c r="T271" s="42">
        <f>IFERROR(VLOOKUP(A271,'[4]Re-order'!$A:$Q,17,0),"")</f>
        <v>0</v>
      </c>
      <c r="U271" s="42">
        <f>IFERROR(VLOOKUP(A271,'[4]MC Masterlist 2026-09-17'!$B:$M, 10, 0),0)</f>
        <v>15</v>
      </c>
      <c r="V271" s="42">
        <f>IFERROR(VLOOKUP(A271,'[4]MC Masterlist 2026-09-17'!$B:$M, 11, 0),0)</f>
        <v>15</v>
      </c>
      <c r="W271" s="42">
        <f t="shared" si="56"/>
        <v>30</v>
      </c>
      <c r="X271" s="42">
        <f t="shared" si="57"/>
        <v>6.833333333333333</v>
      </c>
      <c r="Y271" s="42">
        <f>IFERROR(IF(OR(C271="AREA I",C271="AREA V"),7,VLOOKUP(A271,'[4]MC Masterlist 2026-09-17'!$B:$M, 12, 0)),0)</f>
        <v>7</v>
      </c>
      <c r="Z271" s="42">
        <f t="shared" si="58"/>
        <v>0.16666666666666666</v>
      </c>
      <c r="AA271" s="42">
        <f t="shared" si="59"/>
        <v>0.33333333333333331</v>
      </c>
      <c r="AB271" s="42">
        <f t="shared" si="60"/>
        <v>7.5925925925925911E-2</v>
      </c>
      <c r="AC271" s="42">
        <f t="shared" si="61"/>
        <v>7.7777777777777765E-2</v>
      </c>
      <c r="AD271" s="40" t="str">
        <f t="shared" si="62"/>
        <v>Overstock</v>
      </c>
      <c r="AE271" s="40">
        <f>IFERROR(VLOOKUP(A271,'[4]Re-order'!$A:$AA,27,0),"")</f>
        <v>0</v>
      </c>
      <c r="AF271" s="42">
        <f t="shared" si="63"/>
        <v>-1.9222222222222223</v>
      </c>
      <c r="AG271" s="42" t="e">
        <f>SUMIFS('[4]Raw Inventory'!D:D,'[4]Raw Inventory'!C:C,"GREATWALL",'[4]Raw Inventory'!B:B,A271)</f>
        <v>#VALUE!</v>
      </c>
      <c r="AH271" s="42" t="e">
        <f>SUMIFS('[4]Raw Inventory'!D:D,'[4]Raw Inventory'!C:C,"DUARTE",'[4]Raw Inventory'!B:B,A271)</f>
        <v>#VALUE!</v>
      </c>
      <c r="AI271" s="42"/>
      <c r="AJ271" s="42">
        <f t="shared" si="64"/>
        <v>180.00000000000003</v>
      </c>
      <c r="AK271" s="40" t="str">
        <f>IFERROR(IF((Q271+IF(AI271="",0,AI3))&lt;=0,"Stockout",IF(AJ271="","",IF(F271="Class A",IF(AJ271&lt;=7,"Critical",IF(AJ271&lt;=15,"Low",IF(AJ271&lt;=30,"Reorder",IF(AJ271&lt;=45,"Optimal","Overstock")))),IF(F271="Class B",IF(AJ271&lt;=10,"Critical",IF(AJ271&lt;=20,"Low",IF(AJ271&lt;=45,"Reorder",IF(AJ271&lt;=60,"Optimal","Overstock")))),IF(F271="Class C",IF(AJ271&lt;=15,"Critical",IF(AJ271&lt;=30,"Low",IF(AJ271&lt;=60,"Reorder",IF(AJ271&lt;=90,"Optimal","Overstock")))),""))))),"")</f>
        <v>Overstock</v>
      </c>
      <c r="AL271" s="42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</row>
    <row r="272" spans="1:48">
      <c r="A272" s="39" t="s">
        <v>69</v>
      </c>
      <c r="B272" s="39" t="s">
        <v>154</v>
      </c>
      <c r="C272" s="39" t="s">
        <v>152</v>
      </c>
      <c r="D272" s="40" t="s">
        <v>234</v>
      </c>
      <c r="E272" s="40">
        <v>30</v>
      </c>
      <c r="F272" s="40" t="s">
        <v>3</v>
      </c>
      <c r="G272" s="39" t="str">
        <f>IFERROR(VLOOKUP(A272,'[4]MC Masterlist 2026-09-17'!$B:$M, 3, 0),"")</f>
        <v>YAMAHA</v>
      </c>
      <c r="H272" s="41">
        <f>IFERROR(VLOOKUP(A272,'[4]MC Masterlist 2026-09-17'!$B:$M, 6, 0),"")</f>
        <v>54426</v>
      </c>
      <c r="I272" s="42">
        <v>0</v>
      </c>
      <c r="J272" s="42">
        <v>1</v>
      </c>
      <c r="K272" s="42">
        <v>0</v>
      </c>
      <c r="L272" s="42">
        <f t="shared" si="49"/>
        <v>1</v>
      </c>
      <c r="M272" s="42">
        <f t="shared" si="50"/>
        <v>0.33333333333333331</v>
      </c>
      <c r="N272" s="41">
        <f t="shared" si="51"/>
        <v>54426</v>
      </c>
      <c r="O272" s="41">
        <f t="shared" si="52"/>
        <v>18142</v>
      </c>
      <c r="P272" s="42">
        <f t="shared" si="53"/>
        <v>1.111111111111111E-2</v>
      </c>
      <c r="Q272" s="42"/>
      <c r="R272" s="41">
        <f t="shared" si="54"/>
        <v>0</v>
      </c>
      <c r="S272" s="42">
        <f t="shared" si="55"/>
        <v>0</v>
      </c>
      <c r="T272" s="42">
        <f>IFERROR(VLOOKUP(A272,'[4]Re-order'!$A:$Q,17,0),"")</f>
        <v>0</v>
      </c>
      <c r="U272" s="42">
        <f>IFERROR(VLOOKUP(A272,'[4]MC Masterlist 2026-09-17'!$B:$M, 10, 0),0)</f>
        <v>15</v>
      </c>
      <c r="V272" s="42">
        <f>IFERROR(VLOOKUP(A272,'[4]MC Masterlist 2026-09-17'!$B:$M, 11, 0),0)</f>
        <v>15</v>
      </c>
      <c r="W272" s="42">
        <f t="shared" si="56"/>
        <v>30</v>
      </c>
      <c r="X272" s="42">
        <f t="shared" si="57"/>
        <v>29.833333333333332</v>
      </c>
      <c r="Y272" s="42">
        <f>IFERROR(IF(OR(C272="AREA I",C272="AREA V"),7,VLOOKUP(A272,'[4]MC Masterlist 2026-09-17'!$B:$M, 12, 0)),0)</f>
        <v>30</v>
      </c>
      <c r="Z272" s="42">
        <f t="shared" si="58"/>
        <v>0.16666666666666666</v>
      </c>
      <c r="AA272" s="42">
        <f t="shared" si="59"/>
        <v>0.33333333333333331</v>
      </c>
      <c r="AB272" s="42">
        <f t="shared" si="60"/>
        <v>0.33148148148148143</v>
      </c>
      <c r="AC272" s="42">
        <f t="shared" si="61"/>
        <v>0.33333333333333331</v>
      </c>
      <c r="AD272" s="40" t="str">
        <f t="shared" si="62"/>
        <v>Stockout</v>
      </c>
      <c r="AE272" s="40">
        <f>IFERROR(VLOOKUP(A272,'[4]Re-order'!$A:$AA,27,0),"")</f>
        <v>0</v>
      </c>
      <c r="AF272" s="42">
        <f t="shared" si="63"/>
        <v>0.33333333333333331</v>
      </c>
      <c r="AG272" s="42" t="e">
        <f>SUMIFS('[4]Raw Inventory'!D:D,'[4]Raw Inventory'!C:C,"GREATWALL",'[4]Raw Inventory'!B:B,A272)</f>
        <v>#VALUE!</v>
      </c>
      <c r="AH272" s="42" t="e">
        <f>SUMIFS('[4]Raw Inventory'!D:D,'[4]Raw Inventory'!C:C,"DUARTE",'[4]Raw Inventory'!B:B,A272)</f>
        <v>#VALUE!</v>
      </c>
      <c r="AI272" s="42"/>
      <c r="AJ272" s="42">
        <f t="shared" si="64"/>
        <v>0</v>
      </c>
      <c r="AK272" s="40" t="str">
        <f>IFERROR(IF((Q272+IF(AI272="",0,AI3))&lt;=0,"Stockout",IF(AJ272="","",IF(F272="Class A",IF(AJ272&lt;=7,"Critical",IF(AJ272&lt;=15,"Low",IF(AJ272&lt;=30,"Reorder",IF(AJ272&lt;=45,"Optimal","Overstock")))),IF(F272="Class B",IF(AJ272&lt;=10,"Critical",IF(AJ272&lt;=20,"Low",IF(AJ272&lt;=45,"Reorder",IF(AJ272&lt;=60,"Optimal","Overstock")))),IF(F272="Class C",IF(AJ272&lt;=15,"Critical",IF(AJ272&lt;=30,"Low",IF(AJ272&lt;=60,"Reorder",IF(AJ272&lt;=90,"Optimal","Overstock")))),""))))),"")</f>
        <v>Stockout</v>
      </c>
      <c r="AL272" s="42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</row>
    <row r="273" spans="1:48">
      <c r="A273" s="39" t="s">
        <v>35</v>
      </c>
      <c r="B273" s="39" t="s">
        <v>97</v>
      </c>
      <c r="C273" s="39" t="s">
        <v>90</v>
      </c>
      <c r="D273" s="40" t="s">
        <v>266</v>
      </c>
      <c r="E273" s="40">
        <v>13</v>
      </c>
      <c r="F273" s="40" t="s">
        <v>3</v>
      </c>
      <c r="G273" s="39" t="str">
        <f>IFERROR(VLOOKUP(A273,'[4]MC Masterlist 2026-09-17'!$B:$M, 3, 0),"")</f>
        <v>HONDA</v>
      </c>
      <c r="H273" s="41">
        <f>IFERROR(VLOOKUP(A273,'[4]MC Masterlist 2026-09-17'!$B:$M, 6, 0),"")</f>
        <v>57990</v>
      </c>
      <c r="I273" s="42">
        <v>0</v>
      </c>
      <c r="J273" s="42">
        <v>2</v>
      </c>
      <c r="K273" s="42">
        <v>0</v>
      </c>
      <c r="L273" s="42">
        <f t="shared" si="49"/>
        <v>2</v>
      </c>
      <c r="M273" s="42">
        <f t="shared" si="50"/>
        <v>0.66666666666666663</v>
      </c>
      <c r="N273" s="41">
        <f t="shared" si="51"/>
        <v>115980</v>
      </c>
      <c r="O273" s="41">
        <f t="shared" si="52"/>
        <v>38660</v>
      </c>
      <c r="P273" s="42">
        <f t="shared" si="53"/>
        <v>2.222222222222222E-2</v>
      </c>
      <c r="Q273" s="42">
        <v>1</v>
      </c>
      <c r="R273" s="41">
        <f t="shared" si="54"/>
        <v>57990</v>
      </c>
      <c r="S273" s="42">
        <f t="shared" si="55"/>
        <v>45</v>
      </c>
      <c r="T273" s="42">
        <f>IFERROR(VLOOKUP(A273,'[4]Re-order'!$A:$Q,17,0),"")</f>
        <v>0</v>
      </c>
      <c r="U273" s="42">
        <f>IFERROR(VLOOKUP(A273,'[4]MC Masterlist 2026-09-17'!$B:$M, 10, 0),0)</f>
        <v>15</v>
      </c>
      <c r="V273" s="42">
        <f>IFERROR(VLOOKUP(A273,'[4]MC Masterlist 2026-09-17'!$B:$M, 11, 0),0)</f>
        <v>15</v>
      </c>
      <c r="W273" s="42">
        <f t="shared" si="56"/>
        <v>30</v>
      </c>
      <c r="X273" s="42">
        <f t="shared" si="57"/>
        <v>29.666666666666668</v>
      </c>
      <c r="Y273" s="42">
        <f>IFERROR(IF(OR(C273="AREA I",C273="AREA V"),7,VLOOKUP(A273,'[4]MC Masterlist 2026-09-17'!$B:$M, 12, 0)),0)</f>
        <v>30</v>
      </c>
      <c r="Z273" s="42">
        <f t="shared" si="58"/>
        <v>0.33333333333333331</v>
      </c>
      <c r="AA273" s="42">
        <f t="shared" si="59"/>
        <v>0.66666666666666663</v>
      </c>
      <c r="AB273" s="42">
        <f t="shared" si="60"/>
        <v>0.65925925925925921</v>
      </c>
      <c r="AC273" s="42">
        <f t="shared" si="61"/>
        <v>0.66666666666666663</v>
      </c>
      <c r="AD273" s="40" t="str">
        <f t="shared" si="62"/>
        <v>Reorder</v>
      </c>
      <c r="AE273" s="40">
        <f>IFERROR(VLOOKUP(A273,'[4]Re-order'!$A:$AA,27,0),"")</f>
        <v>0</v>
      </c>
      <c r="AF273" s="42">
        <f t="shared" si="63"/>
        <v>-0.33333333333333337</v>
      </c>
      <c r="AG273" s="42" t="e">
        <f>SUMIFS('[4]Raw Inventory'!D:D,'[4]Raw Inventory'!C:C,"GREATWALL",'[4]Raw Inventory'!B:B,A273)</f>
        <v>#VALUE!</v>
      </c>
      <c r="AH273" s="42" t="e">
        <f>SUMIFS('[4]Raw Inventory'!D:D,'[4]Raw Inventory'!C:C,"DUARTE",'[4]Raw Inventory'!B:B,A273)</f>
        <v>#VALUE!</v>
      </c>
      <c r="AI273" s="42"/>
      <c r="AJ273" s="42">
        <f t="shared" si="64"/>
        <v>45.000000000000007</v>
      </c>
      <c r="AK273" s="40" t="str">
        <f>IFERROR(IF((Q273+IF(AI273="",0,AI3))&lt;=0,"Stockout",IF(AJ273="","",IF(F273="Class A",IF(AJ273&lt;=7,"Critical",IF(AJ273&lt;=15,"Low",IF(AJ273&lt;=30,"Reorder",IF(AJ273&lt;=45,"Optimal","Overstock")))),IF(F273="Class B",IF(AJ273&lt;=10,"Critical",IF(AJ273&lt;=20,"Low",IF(AJ273&lt;=45,"Reorder",IF(AJ273&lt;=60,"Optimal","Overstock")))),IF(F273="Class C",IF(AJ273&lt;=15,"Critical",IF(AJ273&lt;=30,"Low",IF(AJ273&lt;=60,"Reorder",IF(AJ273&lt;=90,"Optimal","Overstock")))),""))))),"")</f>
        <v>Reorder</v>
      </c>
      <c r="AL273" s="42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</row>
    <row r="274" spans="1:48">
      <c r="A274" s="39" t="s">
        <v>72</v>
      </c>
      <c r="B274" s="39" t="s">
        <v>27</v>
      </c>
      <c r="C274" s="39" t="s">
        <v>1</v>
      </c>
      <c r="D274" s="40" t="s">
        <v>270</v>
      </c>
      <c r="E274" s="40">
        <v>30</v>
      </c>
      <c r="F274" s="40" t="s">
        <v>3</v>
      </c>
      <c r="G274" s="39" t="str">
        <f>IFERROR(VLOOKUP(A274,'[4]MC Masterlist 2026-09-17'!$B:$M, 3, 0),"")</f>
        <v>KAWASAKI</v>
      </c>
      <c r="H274" s="41">
        <f>IFERROR(VLOOKUP(A274,'[4]MC Masterlist 2026-09-17'!$B:$M, 6, 0),"")</f>
        <v>52948</v>
      </c>
      <c r="I274" s="42">
        <v>0</v>
      </c>
      <c r="J274" s="42">
        <v>0</v>
      </c>
      <c r="K274" s="42">
        <v>0</v>
      </c>
      <c r="L274" s="42">
        <f t="shared" si="49"/>
        <v>0</v>
      </c>
      <c r="M274" s="42">
        <f t="shared" si="50"/>
        <v>0</v>
      </c>
      <c r="N274" s="41">
        <f t="shared" si="51"/>
        <v>0</v>
      </c>
      <c r="O274" s="41">
        <f t="shared" si="52"/>
        <v>0</v>
      </c>
      <c r="P274" s="42">
        <f t="shared" si="53"/>
        <v>0</v>
      </c>
      <c r="Q274" s="42">
        <v>9</v>
      </c>
      <c r="R274" s="41">
        <f t="shared" si="54"/>
        <v>476532</v>
      </c>
      <c r="S274" s="42">
        <f t="shared" si="55"/>
        <v>0</v>
      </c>
      <c r="T274" s="42">
        <f>IFERROR(VLOOKUP(A274,'[4]Re-order'!$A:$Q,17,0),"")</f>
        <v>0</v>
      </c>
      <c r="U274" s="42">
        <f>IFERROR(VLOOKUP(A274,'[4]MC Masterlist 2026-09-17'!$B:$M, 10, 0),0)</f>
        <v>15</v>
      </c>
      <c r="V274" s="42">
        <f>IFERROR(VLOOKUP(A274,'[4]MC Masterlist 2026-09-17'!$B:$M, 11, 0),0)</f>
        <v>15</v>
      </c>
      <c r="W274" s="42">
        <f t="shared" si="56"/>
        <v>30</v>
      </c>
      <c r="X274" s="42">
        <f t="shared" si="57"/>
        <v>7</v>
      </c>
      <c r="Y274" s="42">
        <f>IFERROR(IF(OR(C274="AREA I",C274="AREA V"),7,VLOOKUP(A274,'[4]MC Masterlist 2026-09-17'!$B:$M, 12, 0)),0)</f>
        <v>7</v>
      </c>
      <c r="Z274" s="42">
        <f t="shared" si="58"/>
        <v>0</v>
      </c>
      <c r="AA274" s="42">
        <f t="shared" si="59"/>
        <v>0</v>
      </c>
      <c r="AB274" s="42">
        <f t="shared" si="60"/>
        <v>0</v>
      </c>
      <c r="AC274" s="42">
        <f t="shared" si="61"/>
        <v>0</v>
      </c>
      <c r="AD274" s="40" t="str">
        <f t="shared" si="62"/>
        <v>Critical</v>
      </c>
      <c r="AE274" s="40">
        <f>IFERROR(VLOOKUP(A274,'[4]Re-order'!$A:$AA,27,0),"")</f>
        <v>0</v>
      </c>
      <c r="AF274" s="42">
        <f t="shared" si="63"/>
        <v>-9</v>
      </c>
      <c r="AG274" s="42" t="e">
        <f>SUMIFS('[4]Raw Inventory'!D:D,'[4]Raw Inventory'!C:C,"GREATWALL",'[4]Raw Inventory'!B:B,A274)</f>
        <v>#VALUE!</v>
      </c>
      <c r="AH274" s="42" t="e">
        <f>SUMIFS('[4]Raw Inventory'!D:D,'[4]Raw Inventory'!C:C,"DUARTE",'[4]Raw Inventory'!B:B,A274)</f>
        <v>#VALUE!</v>
      </c>
      <c r="AI274" s="42"/>
      <c r="AJ274" s="42">
        <f t="shared" si="64"/>
        <v>0</v>
      </c>
      <c r="AK274" s="40" t="str">
        <f>IFERROR(IF((Q274+IF(AI274="",0,AI3))&lt;=0,"Stockout",IF(AJ274="","",IF(F274="Class A",IF(AJ274&lt;=7,"Critical",IF(AJ274&lt;=15,"Low",IF(AJ274&lt;=30,"Reorder",IF(AJ274&lt;=45,"Optimal","Overstock")))),IF(F274="Class B",IF(AJ274&lt;=10,"Critical",IF(AJ274&lt;=20,"Low",IF(AJ274&lt;=45,"Reorder",IF(AJ274&lt;=60,"Optimal","Overstock")))),IF(F274="Class C",IF(AJ274&lt;=15,"Critical",IF(AJ274&lt;=30,"Low",IF(AJ274&lt;=60,"Reorder",IF(AJ274&lt;=90,"Optimal","Overstock")))),""))))),"")</f>
        <v>Critical</v>
      </c>
      <c r="AL274" s="42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</row>
    <row r="275" spans="1:48">
      <c r="A275" s="39" t="s">
        <v>37</v>
      </c>
      <c r="B275" s="39" t="s">
        <v>123</v>
      </c>
      <c r="C275" s="39" t="s">
        <v>118</v>
      </c>
      <c r="D275" s="40" t="s">
        <v>232</v>
      </c>
      <c r="E275" s="40">
        <v>9</v>
      </c>
      <c r="F275" s="40" t="s">
        <v>2</v>
      </c>
      <c r="G275" s="39" t="str">
        <f>IFERROR(VLOOKUP(A275,'[4]MC Masterlist 2026-09-17'!$B:$M, 3, 0),"")</f>
        <v>HONDA</v>
      </c>
      <c r="H275" s="41">
        <f>IFERROR(VLOOKUP(A275,'[4]MC Masterlist 2026-09-17'!$B:$M, 6, 0),"")</f>
        <v>74550</v>
      </c>
      <c r="I275" s="42">
        <v>0</v>
      </c>
      <c r="J275" s="42">
        <v>1</v>
      </c>
      <c r="K275" s="42">
        <v>2</v>
      </c>
      <c r="L275" s="42">
        <f t="shared" si="49"/>
        <v>3</v>
      </c>
      <c r="M275" s="42">
        <f t="shared" si="50"/>
        <v>1</v>
      </c>
      <c r="N275" s="41">
        <f t="shared" si="51"/>
        <v>223650</v>
      </c>
      <c r="O275" s="41">
        <f t="shared" si="52"/>
        <v>74550</v>
      </c>
      <c r="P275" s="42">
        <f t="shared" si="53"/>
        <v>3.3333333333333333E-2</v>
      </c>
      <c r="Q275" s="42">
        <v>2</v>
      </c>
      <c r="R275" s="41">
        <f t="shared" si="54"/>
        <v>149100</v>
      </c>
      <c r="S275" s="42">
        <f t="shared" si="55"/>
        <v>60</v>
      </c>
      <c r="T275" s="42">
        <f>IFERROR(VLOOKUP(A275,'[4]Re-order'!$A:$Q,17,0),"")</f>
        <v>0</v>
      </c>
      <c r="U275" s="42">
        <f>IFERROR(VLOOKUP(A275,'[4]MC Masterlist 2026-09-17'!$B:$M, 10, 0),0)</f>
        <v>15</v>
      </c>
      <c r="V275" s="42">
        <f>IFERROR(VLOOKUP(A275,'[4]MC Masterlist 2026-09-17'!$B:$M, 11, 0),0)</f>
        <v>15</v>
      </c>
      <c r="W275" s="42">
        <f t="shared" si="56"/>
        <v>30</v>
      </c>
      <c r="X275" s="42">
        <f t="shared" si="57"/>
        <v>29.5</v>
      </c>
      <c r="Y275" s="42">
        <f>IFERROR(IF(OR(C275="AREA I",C275="AREA V"),7,VLOOKUP(A275,'[4]MC Masterlist 2026-09-17'!$B:$M, 12, 0)),0)</f>
        <v>30</v>
      </c>
      <c r="Z275" s="42">
        <f t="shared" si="58"/>
        <v>0.5</v>
      </c>
      <c r="AA275" s="42">
        <f t="shared" si="59"/>
        <v>1</v>
      </c>
      <c r="AB275" s="42">
        <f t="shared" si="60"/>
        <v>0.98333333333333328</v>
      </c>
      <c r="AC275" s="42">
        <f t="shared" si="61"/>
        <v>1</v>
      </c>
      <c r="AD275" s="40" t="str">
        <f t="shared" si="62"/>
        <v>Optimal</v>
      </c>
      <c r="AE275" s="40">
        <f>IFERROR(VLOOKUP(A275,'[4]Re-order'!$A:$AA,27,0),"")</f>
        <v>0</v>
      </c>
      <c r="AF275" s="42">
        <f t="shared" si="63"/>
        <v>-1</v>
      </c>
      <c r="AG275" s="42" t="e">
        <f>SUMIFS('[4]Raw Inventory'!D:D,'[4]Raw Inventory'!C:C,"GREATWALL",'[4]Raw Inventory'!B:B,A275)</f>
        <v>#VALUE!</v>
      </c>
      <c r="AH275" s="42" t="e">
        <f>SUMIFS('[4]Raw Inventory'!D:D,'[4]Raw Inventory'!C:C,"DUARTE",'[4]Raw Inventory'!B:B,A275)</f>
        <v>#VALUE!</v>
      </c>
      <c r="AI275" s="42"/>
      <c r="AJ275" s="42">
        <f t="shared" si="64"/>
        <v>60</v>
      </c>
      <c r="AK275" s="40" t="str">
        <f>IFERROR(IF((Q275+IF(AI275="",0,AI3))&lt;=0,"Stockout",IF(AJ275="","",IF(F275="Class A",IF(AJ275&lt;=7,"Critical",IF(AJ275&lt;=15,"Low",IF(AJ275&lt;=30,"Reorder",IF(AJ275&lt;=45,"Optimal","Overstock")))),IF(F275="Class B",IF(AJ275&lt;=10,"Critical",IF(AJ275&lt;=20,"Low",IF(AJ275&lt;=45,"Reorder",IF(AJ275&lt;=60,"Optimal","Overstock")))),IF(F275="Class C",IF(AJ275&lt;=15,"Critical",IF(AJ275&lt;=30,"Low",IF(AJ275&lt;=60,"Reorder",IF(AJ275&lt;=90,"Optimal","Overstock")))),""))))),"")</f>
        <v>Optimal</v>
      </c>
      <c r="AL275" s="42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</row>
    <row r="276" spans="1:48">
      <c r="A276" s="39" t="s">
        <v>49</v>
      </c>
      <c r="B276" s="39" t="s">
        <v>130</v>
      </c>
      <c r="C276" s="39" t="s">
        <v>128</v>
      </c>
      <c r="D276" s="40" t="s">
        <v>235</v>
      </c>
      <c r="E276" s="40">
        <v>10</v>
      </c>
      <c r="F276" s="40" t="s">
        <v>2</v>
      </c>
      <c r="G276" s="39" t="str">
        <f>IFERROR(VLOOKUP(A276,'[4]MC Masterlist 2026-09-17'!$B:$M, 3, 0),"")</f>
        <v>BAJAJ RE</v>
      </c>
      <c r="H276" s="41">
        <f>IFERROR(VLOOKUP(A276,'[4]MC Masterlist 2026-09-17'!$B:$M, 6, 0),"")</f>
        <v>191000</v>
      </c>
      <c r="I276" s="42">
        <v>3</v>
      </c>
      <c r="J276" s="42">
        <v>0</v>
      </c>
      <c r="K276" s="42">
        <v>0</v>
      </c>
      <c r="L276" s="42">
        <f t="shared" si="49"/>
        <v>3</v>
      </c>
      <c r="M276" s="42">
        <f t="shared" si="50"/>
        <v>1</v>
      </c>
      <c r="N276" s="41">
        <f t="shared" si="51"/>
        <v>573000</v>
      </c>
      <c r="O276" s="41">
        <f t="shared" si="52"/>
        <v>191000</v>
      </c>
      <c r="P276" s="42">
        <f t="shared" si="53"/>
        <v>3.3333333333333333E-2</v>
      </c>
      <c r="Q276" s="42">
        <v>1</v>
      </c>
      <c r="R276" s="41">
        <f t="shared" si="54"/>
        <v>191000</v>
      </c>
      <c r="S276" s="42">
        <f t="shared" si="55"/>
        <v>30</v>
      </c>
      <c r="T276" s="42">
        <f>IFERROR(VLOOKUP(A276,'[4]Re-order'!$A:$Q,17,0),"")</f>
        <v>0</v>
      </c>
      <c r="U276" s="42">
        <f>IFERROR(VLOOKUP(A276,'[4]MC Masterlist 2026-09-17'!$B:$M, 10, 0),0)</f>
        <v>15</v>
      </c>
      <c r="V276" s="42">
        <f>IFERROR(VLOOKUP(A276,'[4]MC Masterlist 2026-09-17'!$B:$M, 11, 0),0)</f>
        <v>15</v>
      </c>
      <c r="W276" s="42">
        <f t="shared" si="56"/>
        <v>30</v>
      </c>
      <c r="X276" s="42">
        <f t="shared" si="57"/>
        <v>29.5</v>
      </c>
      <c r="Y276" s="42">
        <f>IFERROR(IF(OR(C276="AREA I",C276="AREA V"),7,VLOOKUP(A276,'[4]MC Masterlist 2026-09-17'!$B:$M, 12, 0)),0)</f>
        <v>30</v>
      </c>
      <c r="Z276" s="42">
        <f t="shared" si="58"/>
        <v>0.5</v>
      </c>
      <c r="AA276" s="42">
        <f t="shared" si="59"/>
        <v>1</v>
      </c>
      <c r="AB276" s="42">
        <f t="shared" si="60"/>
        <v>0.98333333333333328</v>
      </c>
      <c r="AC276" s="42">
        <f t="shared" si="61"/>
        <v>1</v>
      </c>
      <c r="AD276" s="40" t="str">
        <f t="shared" si="62"/>
        <v>Reorder</v>
      </c>
      <c r="AE276" s="40">
        <f>IFERROR(VLOOKUP(A276,'[4]Re-order'!$A:$AA,27,0),"")</f>
        <v>0</v>
      </c>
      <c r="AF276" s="42">
        <f t="shared" si="63"/>
        <v>0</v>
      </c>
      <c r="AG276" s="42" t="e">
        <f>SUMIFS('[4]Raw Inventory'!D:D,'[4]Raw Inventory'!C:C,"GREATWALL",'[4]Raw Inventory'!B:B,A276)</f>
        <v>#VALUE!</v>
      </c>
      <c r="AH276" s="42" t="e">
        <f>SUMIFS('[4]Raw Inventory'!D:D,'[4]Raw Inventory'!C:C,"DUARTE",'[4]Raw Inventory'!B:B,A276)</f>
        <v>#VALUE!</v>
      </c>
      <c r="AI276" s="42"/>
      <c r="AJ276" s="42">
        <f t="shared" si="64"/>
        <v>30</v>
      </c>
      <c r="AK276" s="40" t="str">
        <f>IFERROR(IF((Q276+IF(AI276="",0,AI3))&lt;=0,"Stockout",IF(AJ276="","",IF(F276="Class A",IF(AJ276&lt;=7,"Critical",IF(AJ276&lt;=15,"Low",IF(AJ276&lt;=30,"Reorder",IF(AJ276&lt;=45,"Optimal","Overstock")))),IF(F276="Class B",IF(AJ276&lt;=10,"Critical",IF(AJ276&lt;=20,"Low",IF(AJ276&lt;=45,"Reorder",IF(AJ276&lt;=60,"Optimal","Overstock")))),IF(F276="Class C",IF(AJ276&lt;=15,"Critical",IF(AJ276&lt;=30,"Low",IF(AJ276&lt;=60,"Reorder",IF(AJ276&lt;=90,"Optimal","Overstock")))),""))))),"")</f>
        <v>Reorder</v>
      </c>
      <c r="AL276" s="42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</row>
    <row r="277" spans="1:48">
      <c r="A277" s="39" t="s">
        <v>24</v>
      </c>
      <c r="B277" s="39" t="s">
        <v>158</v>
      </c>
      <c r="C277" s="39" t="s">
        <v>152</v>
      </c>
      <c r="D277" s="40" t="s">
        <v>225</v>
      </c>
      <c r="E277" s="40">
        <v>25</v>
      </c>
      <c r="F277" s="40" t="s">
        <v>3</v>
      </c>
      <c r="G277" s="39" t="str">
        <f>IFERROR(VLOOKUP(A277,'[4]MC Masterlist 2026-09-17'!$B:$M, 3, 0),"")</f>
        <v>KAWASAKI</v>
      </c>
      <c r="H277" s="41">
        <f>IFERROR(VLOOKUP(A277,'[4]MC Masterlist 2026-09-17'!$B:$M, 6, 0),"")</f>
        <v>131626</v>
      </c>
      <c r="I277" s="42">
        <v>0</v>
      </c>
      <c r="J277" s="42">
        <v>0</v>
      </c>
      <c r="K277" s="42">
        <v>0</v>
      </c>
      <c r="L277" s="42">
        <f t="shared" si="49"/>
        <v>0</v>
      </c>
      <c r="M277" s="42">
        <f t="shared" si="50"/>
        <v>0</v>
      </c>
      <c r="N277" s="41">
        <f t="shared" si="51"/>
        <v>0</v>
      </c>
      <c r="O277" s="41">
        <f t="shared" si="52"/>
        <v>0</v>
      </c>
      <c r="P277" s="42">
        <f t="shared" si="53"/>
        <v>0</v>
      </c>
      <c r="Q277" s="42">
        <v>1</v>
      </c>
      <c r="R277" s="41">
        <f t="shared" si="54"/>
        <v>131626</v>
      </c>
      <c r="S277" s="42">
        <f t="shared" si="55"/>
        <v>0</v>
      </c>
      <c r="T277" s="42">
        <f>IFERROR(VLOOKUP(A277,'[4]Re-order'!$A:$Q,17,0),"")</f>
        <v>0</v>
      </c>
      <c r="U277" s="42">
        <f>IFERROR(VLOOKUP(A277,'[4]MC Masterlist 2026-09-17'!$B:$M, 10, 0),0)</f>
        <v>15</v>
      </c>
      <c r="V277" s="42">
        <f>IFERROR(VLOOKUP(A277,'[4]MC Masterlist 2026-09-17'!$B:$M, 11, 0),0)</f>
        <v>15</v>
      </c>
      <c r="W277" s="42">
        <f t="shared" si="56"/>
        <v>30</v>
      </c>
      <c r="X277" s="42">
        <f t="shared" si="57"/>
        <v>30</v>
      </c>
      <c r="Y277" s="42">
        <f>IFERROR(IF(OR(C277="AREA I",C277="AREA V"),7,VLOOKUP(A277,'[4]MC Masterlist 2026-09-17'!$B:$M, 12, 0)),0)</f>
        <v>30</v>
      </c>
      <c r="Z277" s="42">
        <f t="shared" si="58"/>
        <v>0</v>
      </c>
      <c r="AA277" s="42">
        <f t="shared" si="59"/>
        <v>0</v>
      </c>
      <c r="AB277" s="42">
        <f t="shared" si="60"/>
        <v>0</v>
      </c>
      <c r="AC277" s="42">
        <f t="shared" si="61"/>
        <v>0</v>
      </c>
      <c r="AD277" s="40" t="str">
        <f t="shared" si="62"/>
        <v>Critical</v>
      </c>
      <c r="AE277" s="40">
        <f>IFERROR(VLOOKUP(A277,'[4]Re-order'!$A:$AA,27,0),"")</f>
        <v>0</v>
      </c>
      <c r="AF277" s="42">
        <f t="shared" si="63"/>
        <v>-1</v>
      </c>
      <c r="AG277" s="42" t="e">
        <f>SUMIFS('[4]Raw Inventory'!D:D,'[4]Raw Inventory'!C:C,"GREATWALL",'[4]Raw Inventory'!B:B,A277)</f>
        <v>#VALUE!</v>
      </c>
      <c r="AH277" s="42" t="e">
        <f>SUMIFS('[4]Raw Inventory'!D:D,'[4]Raw Inventory'!C:C,"DUARTE",'[4]Raw Inventory'!B:B,A277)</f>
        <v>#VALUE!</v>
      </c>
      <c r="AI277" s="42"/>
      <c r="AJ277" s="42">
        <f t="shared" si="64"/>
        <v>0</v>
      </c>
      <c r="AK277" s="40" t="str">
        <f>IFERROR(IF((Q277+IF(AI277="",0,AI3))&lt;=0,"Stockout",IF(AJ277="","",IF(F277="Class A",IF(AJ277&lt;=7,"Critical",IF(AJ277&lt;=15,"Low",IF(AJ277&lt;=30,"Reorder",IF(AJ277&lt;=45,"Optimal","Overstock")))),IF(F277="Class B",IF(AJ277&lt;=10,"Critical",IF(AJ277&lt;=20,"Low",IF(AJ277&lt;=45,"Reorder",IF(AJ277&lt;=60,"Optimal","Overstock")))),IF(F277="Class C",IF(AJ277&lt;=15,"Critical",IF(AJ277&lt;=30,"Low",IF(AJ277&lt;=60,"Reorder",IF(AJ277&lt;=90,"Optimal","Overstock")))),""))))),"")</f>
        <v>Critical</v>
      </c>
      <c r="AL277" s="42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</row>
    <row r="278" spans="1:48">
      <c r="A278" s="39" t="s">
        <v>50</v>
      </c>
      <c r="B278" s="39" t="s">
        <v>153</v>
      </c>
      <c r="C278" s="39" t="s">
        <v>152</v>
      </c>
      <c r="D278" s="40" t="s">
        <v>266</v>
      </c>
      <c r="E278" s="40">
        <v>14</v>
      </c>
      <c r="F278" s="40" t="s">
        <v>3</v>
      </c>
      <c r="G278" s="39" t="str">
        <f>IFERROR(VLOOKUP(A278,'[4]MC Masterlist 2026-09-17'!$B:$M, 3, 0),"")</f>
        <v>YAMAHA</v>
      </c>
      <c r="H278" s="41">
        <f>IFERROR(VLOOKUP(A278,'[4]MC Masterlist 2026-09-17'!$B:$M, 6, 0),"")</f>
        <v>78957</v>
      </c>
      <c r="I278" s="42">
        <v>1</v>
      </c>
      <c r="J278" s="42">
        <v>0</v>
      </c>
      <c r="K278" s="42">
        <v>0</v>
      </c>
      <c r="L278" s="42">
        <f t="shared" si="49"/>
        <v>1</v>
      </c>
      <c r="M278" s="42">
        <f t="shared" si="50"/>
        <v>0.33333333333333331</v>
      </c>
      <c r="N278" s="41">
        <f t="shared" si="51"/>
        <v>78957</v>
      </c>
      <c r="O278" s="41">
        <f t="shared" si="52"/>
        <v>26319</v>
      </c>
      <c r="P278" s="42">
        <f t="shared" si="53"/>
        <v>1.111111111111111E-2</v>
      </c>
      <c r="Q278" s="42"/>
      <c r="R278" s="41">
        <f t="shared" si="54"/>
        <v>0</v>
      </c>
      <c r="S278" s="42">
        <f t="shared" si="55"/>
        <v>0</v>
      </c>
      <c r="T278" s="42">
        <f>IFERROR(VLOOKUP(A278,'[4]Re-order'!$A:$Q,17,0),"")</f>
        <v>0</v>
      </c>
      <c r="U278" s="42">
        <f>IFERROR(VLOOKUP(A278,'[4]MC Masterlist 2026-09-17'!$B:$M, 10, 0),0)</f>
        <v>15</v>
      </c>
      <c r="V278" s="42">
        <f>IFERROR(VLOOKUP(A278,'[4]MC Masterlist 2026-09-17'!$B:$M, 11, 0),0)</f>
        <v>15</v>
      </c>
      <c r="W278" s="42">
        <f t="shared" si="56"/>
        <v>30</v>
      </c>
      <c r="X278" s="42">
        <f t="shared" si="57"/>
        <v>29.833333333333332</v>
      </c>
      <c r="Y278" s="42">
        <f>IFERROR(IF(OR(C278="AREA I",C278="AREA V"),7,VLOOKUP(A278,'[4]MC Masterlist 2026-09-17'!$B:$M, 12, 0)),0)</f>
        <v>30</v>
      </c>
      <c r="Z278" s="42">
        <f t="shared" si="58"/>
        <v>0.16666666666666666</v>
      </c>
      <c r="AA278" s="42">
        <f t="shared" si="59"/>
        <v>0.33333333333333331</v>
      </c>
      <c r="AB278" s="42">
        <f t="shared" si="60"/>
        <v>0.33148148148148143</v>
      </c>
      <c r="AC278" s="42">
        <f t="shared" si="61"/>
        <v>0.33333333333333331</v>
      </c>
      <c r="AD278" s="40" t="str">
        <f t="shared" si="62"/>
        <v>Stockout</v>
      </c>
      <c r="AE278" s="40">
        <f>IFERROR(VLOOKUP(A278,'[4]Re-order'!$A:$AA,27,0),"")</f>
        <v>0</v>
      </c>
      <c r="AF278" s="42">
        <f t="shared" si="63"/>
        <v>0.33333333333333331</v>
      </c>
      <c r="AG278" s="42" t="e">
        <f>SUMIFS('[4]Raw Inventory'!D:D,'[4]Raw Inventory'!C:C,"GREATWALL",'[4]Raw Inventory'!B:B,A278)</f>
        <v>#VALUE!</v>
      </c>
      <c r="AH278" s="42" t="e">
        <f>SUMIFS('[4]Raw Inventory'!D:D,'[4]Raw Inventory'!C:C,"DUARTE",'[4]Raw Inventory'!B:B,A278)</f>
        <v>#VALUE!</v>
      </c>
      <c r="AI278" s="42"/>
      <c r="AJ278" s="42">
        <f t="shared" si="64"/>
        <v>0</v>
      </c>
      <c r="AK278" s="40" t="str">
        <f>IFERROR(IF((Q278+IF(AI278="",0,AI3))&lt;=0,"Stockout",IF(AJ278="","",IF(F278="Class A",IF(AJ278&lt;=7,"Critical",IF(AJ278&lt;=15,"Low",IF(AJ278&lt;=30,"Reorder",IF(AJ278&lt;=45,"Optimal","Overstock")))),IF(F278="Class B",IF(AJ278&lt;=10,"Critical",IF(AJ278&lt;=20,"Low",IF(AJ278&lt;=45,"Reorder",IF(AJ278&lt;=60,"Optimal","Overstock")))),IF(F278="Class C",IF(AJ278&lt;=15,"Critical",IF(AJ278&lt;=30,"Low",IF(AJ278&lt;=60,"Reorder",IF(AJ278&lt;=90,"Optimal","Overstock")))),""))))),"")</f>
        <v>Stockout</v>
      </c>
      <c r="AL278" s="42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</row>
    <row r="279" spans="1:48">
      <c r="A279" s="39" t="s">
        <v>24</v>
      </c>
      <c r="B279" s="39" t="s">
        <v>132</v>
      </c>
      <c r="C279" s="39" t="s">
        <v>128</v>
      </c>
      <c r="D279" s="40" t="s">
        <v>260</v>
      </c>
      <c r="E279" s="40">
        <v>16</v>
      </c>
      <c r="F279" s="40" t="s">
        <v>2</v>
      </c>
      <c r="G279" s="39" t="str">
        <f>IFERROR(VLOOKUP(A279,'[4]MC Masterlist 2026-09-17'!$B:$M, 3, 0),"")</f>
        <v>KAWASAKI</v>
      </c>
      <c r="H279" s="41">
        <f>IFERROR(VLOOKUP(A279,'[4]MC Masterlist 2026-09-17'!$B:$M, 6, 0),"")</f>
        <v>131626</v>
      </c>
      <c r="I279" s="42">
        <v>2</v>
      </c>
      <c r="J279" s="42">
        <v>0</v>
      </c>
      <c r="K279" s="42">
        <v>0</v>
      </c>
      <c r="L279" s="42">
        <f t="shared" si="49"/>
        <v>2</v>
      </c>
      <c r="M279" s="42">
        <f t="shared" si="50"/>
        <v>0.66666666666666663</v>
      </c>
      <c r="N279" s="41">
        <f t="shared" si="51"/>
        <v>263252</v>
      </c>
      <c r="O279" s="41">
        <f t="shared" si="52"/>
        <v>87750.666666666657</v>
      </c>
      <c r="P279" s="42">
        <f t="shared" si="53"/>
        <v>2.222222222222222E-2</v>
      </c>
      <c r="Q279" s="42">
        <v>3</v>
      </c>
      <c r="R279" s="41">
        <f t="shared" si="54"/>
        <v>394878</v>
      </c>
      <c r="S279" s="42">
        <f t="shared" si="55"/>
        <v>135.00000000000003</v>
      </c>
      <c r="T279" s="42">
        <f>IFERROR(VLOOKUP(A279,'[4]Re-order'!$A:$Q,17,0),"")</f>
        <v>0</v>
      </c>
      <c r="U279" s="42">
        <f>IFERROR(VLOOKUP(A279,'[4]MC Masterlist 2026-09-17'!$B:$M, 10, 0),0)</f>
        <v>15</v>
      </c>
      <c r="V279" s="42">
        <f>IFERROR(VLOOKUP(A279,'[4]MC Masterlist 2026-09-17'!$B:$M, 11, 0),0)</f>
        <v>15</v>
      </c>
      <c r="W279" s="42">
        <f t="shared" si="56"/>
        <v>30</v>
      </c>
      <c r="X279" s="42">
        <f t="shared" si="57"/>
        <v>29.666666666666668</v>
      </c>
      <c r="Y279" s="42">
        <f>IFERROR(IF(OR(C279="AREA I",C279="AREA V"),7,VLOOKUP(A279,'[4]MC Masterlist 2026-09-17'!$B:$M, 12, 0)),0)</f>
        <v>30</v>
      </c>
      <c r="Z279" s="42">
        <f t="shared" si="58"/>
        <v>0.33333333333333331</v>
      </c>
      <c r="AA279" s="42">
        <f t="shared" si="59"/>
        <v>0.66666666666666663</v>
      </c>
      <c r="AB279" s="42">
        <f t="shared" si="60"/>
        <v>0.65925925925925921</v>
      </c>
      <c r="AC279" s="42">
        <f t="shared" si="61"/>
        <v>0.66666666666666663</v>
      </c>
      <c r="AD279" s="40" t="str">
        <f t="shared" si="62"/>
        <v>Overstock</v>
      </c>
      <c r="AE279" s="40">
        <f>IFERROR(VLOOKUP(A279,'[4]Re-order'!$A:$AA,27,0),"")</f>
        <v>0</v>
      </c>
      <c r="AF279" s="42">
        <f t="shared" si="63"/>
        <v>-2.3333333333333335</v>
      </c>
      <c r="AG279" s="42" t="e">
        <f>SUMIFS('[4]Raw Inventory'!D:D,'[4]Raw Inventory'!C:C,"GREATWALL",'[4]Raw Inventory'!B:B,A279)</f>
        <v>#VALUE!</v>
      </c>
      <c r="AH279" s="42" t="e">
        <f>SUMIFS('[4]Raw Inventory'!D:D,'[4]Raw Inventory'!C:C,"DUARTE",'[4]Raw Inventory'!B:B,A279)</f>
        <v>#VALUE!</v>
      </c>
      <c r="AI279" s="42"/>
      <c r="AJ279" s="42">
        <f t="shared" si="64"/>
        <v>135.00000000000003</v>
      </c>
      <c r="AK279" s="40" t="str">
        <f>IFERROR(IF((Q279+IF(AI279="",0,AI3))&lt;=0,"Stockout",IF(AJ279="","",IF(F279="Class A",IF(AJ279&lt;=7,"Critical",IF(AJ279&lt;=15,"Low",IF(AJ279&lt;=30,"Reorder",IF(AJ279&lt;=45,"Optimal","Overstock")))),IF(F279="Class B",IF(AJ279&lt;=10,"Critical",IF(AJ279&lt;=20,"Low",IF(AJ279&lt;=45,"Reorder",IF(AJ279&lt;=60,"Optimal","Overstock")))),IF(F279="Class C",IF(AJ279&lt;=15,"Critical",IF(AJ279&lt;=30,"Low",IF(AJ279&lt;=60,"Reorder",IF(AJ279&lt;=90,"Optimal","Overstock")))),""))))),"")</f>
        <v>Overstock</v>
      </c>
      <c r="AL279" s="42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</row>
    <row r="280" spans="1:48">
      <c r="A280" s="39" t="s">
        <v>82</v>
      </c>
      <c r="B280" s="39" t="s">
        <v>123</v>
      </c>
      <c r="C280" s="39" t="s">
        <v>118</v>
      </c>
      <c r="D280" s="40" t="s">
        <v>254</v>
      </c>
      <c r="E280" s="40">
        <v>14</v>
      </c>
      <c r="F280" s="40" t="s">
        <v>2</v>
      </c>
      <c r="G280" s="39" t="str">
        <f>IFERROR(VLOOKUP(A280,'[4]MC Masterlist 2026-09-17'!$B:$M, 3, 0),"")</f>
        <v>SUZUKI</v>
      </c>
      <c r="H280" s="41">
        <f>IFERROR(VLOOKUP(A280,'[4]MC Masterlist 2026-09-17'!$B:$M, 6, 0),"")</f>
        <v>67342</v>
      </c>
      <c r="I280" s="42">
        <v>2</v>
      </c>
      <c r="J280" s="42">
        <v>0</v>
      </c>
      <c r="K280" s="42">
        <v>0</v>
      </c>
      <c r="L280" s="42">
        <f t="shared" si="49"/>
        <v>2</v>
      </c>
      <c r="M280" s="42">
        <f t="shared" si="50"/>
        <v>0.66666666666666663</v>
      </c>
      <c r="N280" s="41">
        <f t="shared" si="51"/>
        <v>134684</v>
      </c>
      <c r="O280" s="41">
        <f t="shared" si="52"/>
        <v>44894.666666666664</v>
      </c>
      <c r="P280" s="42">
        <f t="shared" si="53"/>
        <v>2.222222222222222E-2</v>
      </c>
      <c r="Q280" s="42">
        <v>1</v>
      </c>
      <c r="R280" s="41">
        <f t="shared" si="54"/>
        <v>67342</v>
      </c>
      <c r="S280" s="42">
        <f t="shared" si="55"/>
        <v>45</v>
      </c>
      <c r="T280" s="42">
        <f>IFERROR(VLOOKUP(A280,'[4]Re-order'!$A:$Q,17,0),"")</f>
        <v>0</v>
      </c>
      <c r="U280" s="42">
        <f>IFERROR(VLOOKUP(A280,'[4]MC Masterlist 2026-09-17'!$B:$M, 10, 0),0)</f>
        <v>15</v>
      </c>
      <c r="V280" s="42">
        <f>IFERROR(VLOOKUP(A280,'[4]MC Masterlist 2026-09-17'!$B:$M, 11, 0),0)</f>
        <v>15</v>
      </c>
      <c r="W280" s="42">
        <f t="shared" si="56"/>
        <v>30</v>
      </c>
      <c r="X280" s="42">
        <f t="shared" si="57"/>
        <v>29.666666666666668</v>
      </c>
      <c r="Y280" s="42">
        <f>IFERROR(IF(OR(C280="AREA I",C280="AREA V"),7,VLOOKUP(A280,'[4]MC Masterlist 2026-09-17'!$B:$M, 12, 0)),0)</f>
        <v>30</v>
      </c>
      <c r="Z280" s="42">
        <f t="shared" si="58"/>
        <v>0.33333333333333331</v>
      </c>
      <c r="AA280" s="42">
        <f t="shared" si="59"/>
        <v>0.66666666666666663</v>
      </c>
      <c r="AB280" s="42">
        <f t="shared" si="60"/>
        <v>0.65925925925925921</v>
      </c>
      <c r="AC280" s="42">
        <f t="shared" si="61"/>
        <v>0.66666666666666663</v>
      </c>
      <c r="AD280" s="40" t="str">
        <f t="shared" si="62"/>
        <v>Reorder</v>
      </c>
      <c r="AE280" s="40">
        <f>IFERROR(VLOOKUP(A280,'[4]Re-order'!$A:$AA,27,0),"")</f>
        <v>0</v>
      </c>
      <c r="AF280" s="42">
        <f t="shared" si="63"/>
        <v>-0.33333333333333337</v>
      </c>
      <c r="AG280" s="42" t="e">
        <f>SUMIFS('[4]Raw Inventory'!D:D,'[4]Raw Inventory'!C:C,"GREATWALL",'[4]Raw Inventory'!B:B,A280)</f>
        <v>#VALUE!</v>
      </c>
      <c r="AH280" s="42" t="e">
        <f>SUMIFS('[4]Raw Inventory'!D:D,'[4]Raw Inventory'!C:C,"DUARTE",'[4]Raw Inventory'!B:B,A280)</f>
        <v>#VALUE!</v>
      </c>
      <c r="AI280" s="42"/>
      <c r="AJ280" s="42">
        <f t="shared" si="64"/>
        <v>45.000000000000007</v>
      </c>
      <c r="AK280" s="40" t="str">
        <f>IFERROR(IF((Q280+IF(AI280="",0,AI3))&lt;=0,"Stockout",IF(AJ280="","",IF(F280="Class A",IF(AJ280&lt;=7,"Critical",IF(AJ280&lt;=15,"Low",IF(AJ280&lt;=30,"Reorder",IF(AJ280&lt;=45,"Optimal","Overstock")))),IF(F280="Class B",IF(AJ280&lt;=10,"Critical",IF(AJ280&lt;=20,"Low",IF(AJ280&lt;=45,"Reorder",IF(AJ280&lt;=60,"Optimal","Overstock")))),IF(F280="Class C",IF(AJ280&lt;=15,"Critical",IF(AJ280&lt;=30,"Low",IF(AJ280&lt;=60,"Reorder",IF(AJ280&lt;=90,"Optimal","Overstock")))),""))))),"")</f>
        <v>Reorder</v>
      </c>
      <c r="AL280" s="42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</row>
    <row r="281" spans="1:48">
      <c r="A281" s="39" t="s">
        <v>104</v>
      </c>
      <c r="B281" s="39" t="s">
        <v>141</v>
      </c>
      <c r="C281" s="39" t="s">
        <v>137</v>
      </c>
      <c r="D281" s="40" t="s">
        <v>270</v>
      </c>
      <c r="E281" s="40">
        <v>28</v>
      </c>
      <c r="F281" s="40" t="s">
        <v>3</v>
      </c>
      <c r="G281" s="39" t="str">
        <f>IFERROR(VLOOKUP(A281,'[4]MC Masterlist 2026-09-17'!$B:$M, 3, 0),"")</f>
        <v>SUZUKI</v>
      </c>
      <c r="H281" s="41">
        <f>IFERROR(VLOOKUP(A281,'[4]MC Masterlist 2026-09-17'!$B:$M, 6, 0),"")</f>
        <v>71062</v>
      </c>
      <c r="I281" s="42">
        <v>0</v>
      </c>
      <c r="J281" s="42">
        <v>0</v>
      </c>
      <c r="K281" s="42">
        <v>0</v>
      </c>
      <c r="L281" s="42">
        <f t="shared" si="49"/>
        <v>0</v>
      </c>
      <c r="M281" s="42">
        <f t="shared" si="50"/>
        <v>0</v>
      </c>
      <c r="N281" s="41">
        <f t="shared" si="51"/>
        <v>0</v>
      </c>
      <c r="O281" s="41">
        <f t="shared" si="52"/>
        <v>0</v>
      </c>
      <c r="P281" s="42">
        <f t="shared" si="53"/>
        <v>0</v>
      </c>
      <c r="Q281" s="42">
        <v>3</v>
      </c>
      <c r="R281" s="41">
        <f t="shared" si="54"/>
        <v>213186</v>
      </c>
      <c r="S281" s="42">
        <f t="shared" si="55"/>
        <v>0</v>
      </c>
      <c r="T281" s="42">
        <f>IFERROR(VLOOKUP(A281,'[4]Re-order'!$A:$Q,17,0),"")</f>
        <v>0</v>
      </c>
      <c r="U281" s="42">
        <f>IFERROR(VLOOKUP(A281,'[4]MC Masterlist 2026-09-17'!$B:$M, 10, 0),0)</f>
        <v>15</v>
      </c>
      <c r="V281" s="42">
        <f>IFERROR(VLOOKUP(A281,'[4]MC Masterlist 2026-09-17'!$B:$M, 11, 0),0)</f>
        <v>15</v>
      </c>
      <c r="W281" s="42">
        <f t="shared" si="56"/>
        <v>30</v>
      </c>
      <c r="X281" s="42">
        <f t="shared" si="57"/>
        <v>7</v>
      </c>
      <c r="Y281" s="42">
        <f>IFERROR(IF(OR(C281="AREA I",C281="AREA V"),7,VLOOKUP(A281,'[4]MC Masterlist 2026-09-17'!$B:$M, 12, 0)),0)</f>
        <v>7</v>
      </c>
      <c r="Z281" s="42">
        <f t="shared" si="58"/>
        <v>0</v>
      </c>
      <c r="AA281" s="42">
        <f t="shared" si="59"/>
        <v>0</v>
      </c>
      <c r="AB281" s="42">
        <f t="shared" si="60"/>
        <v>0</v>
      </c>
      <c r="AC281" s="42">
        <f t="shared" si="61"/>
        <v>0</v>
      </c>
      <c r="AD281" s="40" t="str">
        <f t="shared" si="62"/>
        <v>Critical</v>
      </c>
      <c r="AE281" s="40">
        <f>IFERROR(VLOOKUP(A281,'[4]Re-order'!$A:$AA,27,0),"")</f>
        <v>0</v>
      </c>
      <c r="AF281" s="42">
        <f t="shared" si="63"/>
        <v>-3</v>
      </c>
      <c r="AG281" s="42" t="e">
        <f>SUMIFS('[4]Raw Inventory'!D:D,'[4]Raw Inventory'!C:C,"GREATWALL",'[4]Raw Inventory'!B:B,A281)</f>
        <v>#VALUE!</v>
      </c>
      <c r="AH281" s="42" t="e">
        <f>SUMIFS('[4]Raw Inventory'!D:D,'[4]Raw Inventory'!C:C,"DUARTE",'[4]Raw Inventory'!B:B,A281)</f>
        <v>#VALUE!</v>
      </c>
      <c r="AI281" s="42"/>
      <c r="AJ281" s="42">
        <f t="shared" si="64"/>
        <v>0</v>
      </c>
      <c r="AK281" s="40" t="str">
        <f>IFERROR(IF((Q281+IF(AI281="",0,AI3))&lt;=0,"Stockout",IF(AJ281="","",IF(F281="Class A",IF(AJ281&lt;=7,"Critical",IF(AJ281&lt;=15,"Low",IF(AJ281&lt;=30,"Reorder",IF(AJ281&lt;=45,"Optimal","Overstock")))),IF(F281="Class B",IF(AJ281&lt;=10,"Critical",IF(AJ281&lt;=20,"Low",IF(AJ281&lt;=45,"Reorder",IF(AJ281&lt;=60,"Optimal","Overstock")))),IF(F281="Class C",IF(AJ281&lt;=15,"Critical",IF(AJ281&lt;=30,"Low",IF(AJ281&lt;=60,"Reorder",IF(AJ281&lt;=90,"Optimal","Overstock")))),""))))),"")</f>
        <v>Critical</v>
      </c>
      <c r="AL281" s="42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</row>
    <row r="282" spans="1:48">
      <c r="A282" s="39" t="s">
        <v>23</v>
      </c>
      <c r="B282" s="39" t="s">
        <v>121</v>
      </c>
      <c r="C282" s="39" t="s">
        <v>118</v>
      </c>
      <c r="D282" s="40" t="s">
        <v>257</v>
      </c>
      <c r="E282" s="40">
        <v>5</v>
      </c>
      <c r="F282" s="40" t="s">
        <v>0</v>
      </c>
      <c r="G282" s="39" t="str">
        <f>IFERROR(VLOOKUP(A282,'[4]MC Masterlist 2026-09-17'!$B:$M, 3, 0),"")</f>
        <v>KAWASAKI</v>
      </c>
      <c r="H282" s="41">
        <f>IFERROR(VLOOKUP(A282,'[4]MC Masterlist 2026-09-17'!$B:$M, 6, 0),"")</f>
        <v>60656</v>
      </c>
      <c r="I282" s="42">
        <v>7</v>
      </c>
      <c r="J282" s="42">
        <v>3</v>
      </c>
      <c r="K282" s="42">
        <v>6</v>
      </c>
      <c r="L282" s="42">
        <f t="shared" si="49"/>
        <v>16</v>
      </c>
      <c r="M282" s="42">
        <f t="shared" si="50"/>
        <v>5.333333333333333</v>
      </c>
      <c r="N282" s="41">
        <f t="shared" si="51"/>
        <v>970496</v>
      </c>
      <c r="O282" s="41">
        <f t="shared" si="52"/>
        <v>323498.66666666663</v>
      </c>
      <c r="P282" s="42">
        <f t="shared" si="53"/>
        <v>0.17777777777777776</v>
      </c>
      <c r="Q282" s="42">
        <v>18</v>
      </c>
      <c r="R282" s="41">
        <f t="shared" si="54"/>
        <v>1091808</v>
      </c>
      <c r="S282" s="42">
        <f t="shared" si="55"/>
        <v>101.25000000000001</v>
      </c>
      <c r="T282" s="42">
        <f>IFERROR(VLOOKUP(A282,'[4]Re-order'!$A:$Q,17,0),"")</f>
        <v>0</v>
      </c>
      <c r="U282" s="42">
        <f>IFERROR(VLOOKUP(A282,'[4]MC Masterlist 2026-09-17'!$B:$M, 10, 0),0)</f>
        <v>15</v>
      </c>
      <c r="V282" s="42">
        <f>IFERROR(VLOOKUP(A282,'[4]MC Masterlist 2026-09-17'!$B:$M, 11, 0),0)</f>
        <v>15</v>
      </c>
      <c r="W282" s="42">
        <f t="shared" si="56"/>
        <v>30</v>
      </c>
      <c r="X282" s="42">
        <f t="shared" si="57"/>
        <v>27.333333333333332</v>
      </c>
      <c r="Y282" s="42">
        <f>IFERROR(IF(OR(C282="AREA I",C282="AREA V"),7,VLOOKUP(A282,'[4]MC Masterlist 2026-09-17'!$B:$M, 12, 0)),0)</f>
        <v>30</v>
      </c>
      <c r="Z282" s="42">
        <f t="shared" si="58"/>
        <v>2.6666666666666665</v>
      </c>
      <c r="AA282" s="42">
        <f t="shared" si="59"/>
        <v>5.333333333333333</v>
      </c>
      <c r="AB282" s="42">
        <f t="shared" si="60"/>
        <v>4.8592592592592583</v>
      </c>
      <c r="AC282" s="42">
        <f t="shared" si="61"/>
        <v>5.333333333333333</v>
      </c>
      <c r="AD282" s="40" t="str">
        <f t="shared" si="62"/>
        <v>Overstock</v>
      </c>
      <c r="AE282" s="40">
        <f>IFERROR(VLOOKUP(A282,'[4]Re-order'!$A:$AA,27,0),"")</f>
        <v>0</v>
      </c>
      <c r="AF282" s="42">
        <f t="shared" si="63"/>
        <v>-12.666666666666668</v>
      </c>
      <c r="AG282" s="42" t="e">
        <f>SUMIFS('[4]Raw Inventory'!D:D,'[4]Raw Inventory'!C:C,"GREATWALL",'[4]Raw Inventory'!B:B,A282)</f>
        <v>#VALUE!</v>
      </c>
      <c r="AH282" s="42" t="e">
        <f>SUMIFS('[4]Raw Inventory'!D:D,'[4]Raw Inventory'!C:C,"DUARTE",'[4]Raw Inventory'!B:B,A282)</f>
        <v>#VALUE!</v>
      </c>
      <c r="AI282" s="42"/>
      <c r="AJ282" s="42">
        <f t="shared" si="64"/>
        <v>101.25000000000001</v>
      </c>
      <c r="AK282" s="40" t="str">
        <f>IFERROR(IF((Q282+IF(AI282="",0,AI3))&lt;=0,"Stockout",IF(AJ282="","",IF(F282="Class A",IF(AJ282&lt;=7,"Critical",IF(AJ282&lt;=15,"Low",IF(AJ282&lt;=30,"Reorder",IF(AJ282&lt;=45,"Optimal","Overstock")))),IF(F282="Class B",IF(AJ282&lt;=10,"Critical",IF(AJ282&lt;=20,"Low",IF(AJ282&lt;=45,"Reorder",IF(AJ282&lt;=60,"Optimal","Overstock")))),IF(F282="Class C",IF(AJ282&lt;=15,"Critical",IF(AJ282&lt;=30,"Low",IF(AJ282&lt;=60,"Reorder",IF(AJ282&lt;=90,"Optimal","Overstock")))),""))))),"")</f>
        <v>Overstock</v>
      </c>
      <c r="AL282" s="42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</row>
    <row r="283" spans="1:48">
      <c r="A283" s="39" t="s">
        <v>53</v>
      </c>
      <c r="B283" s="39" t="s">
        <v>113</v>
      </c>
      <c r="C283" s="39" t="s">
        <v>109</v>
      </c>
      <c r="D283" s="40" t="s">
        <v>240</v>
      </c>
      <c r="E283" s="40">
        <v>24</v>
      </c>
      <c r="F283" s="40" t="s">
        <v>3</v>
      </c>
      <c r="G283" s="39" t="str">
        <f>IFERROR(VLOOKUP(A283,'[4]MC Masterlist 2026-09-17'!$B:$M, 3, 0),"")</f>
        <v>HONDA</v>
      </c>
      <c r="H283" s="41">
        <f>IFERROR(VLOOKUP(A283,'[4]MC Masterlist 2026-09-17'!$B:$M, 6, 0),"")</f>
        <v>118838</v>
      </c>
      <c r="I283" s="42">
        <v>0</v>
      </c>
      <c r="J283" s="42">
        <v>0</v>
      </c>
      <c r="K283" s="42">
        <v>1</v>
      </c>
      <c r="L283" s="42">
        <f t="shared" si="49"/>
        <v>1</v>
      </c>
      <c r="M283" s="42">
        <f t="shared" si="50"/>
        <v>0.33333333333333331</v>
      </c>
      <c r="N283" s="41">
        <f t="shared" si="51"/>
        <v>118838</v>
      </c>
      <c r="O283" s="41">
        <f t="shared" si="52"/>
        <v>39612.666666666664</v>
      </c>
      <c r="P283" s="42">
        <f t="shared" si="53"/>
        <v>1.111111111111111E-2</v>
      </c>
      <c r="Q283" s="42"/>
      <c r="R283" s="41">
        <f t="shared" si="54"/>
        <v>0</v>
      </c>
      <c r="S283" s="42">
        <f t="shared" si="55"/>
        <v>0</v>
      </c>
      <c r="T283" s="42">
        <f>IFERROR(VLOOKUP(A283,'[4]Re-order'!$A:$Q,17,0),"")</f>
        <v>0</v>
      </c>
      <c r="U283" s="42">
        <f>IFERROR(VLOOKUP(A283,'[4]MC Masterlist 2026-09-17'!$B:$M, 10, 0),0)</f>
        <v>15</v>
      </c>
      <c r="V283" s="42">
        <f>IFERROR(VLOOKUP(A283,'[4]MC Masterlist 2026-09-17'!$B:$M, 11, 0),0)</f>
        <v>15</v>
      </c>
      <c r="W283" s="42">
        <f t="shared" si="56"/>
        <v>30</v>
      </c>
      <c r="X283" s="42">
        <f t="shared" si="57"/>
        <v>29.833333333333332</v>
      </c>
      <c r="Y283" s="42">
        <f>IFERROR(IF(OR(C283="AREA I",C283="AREA V"),7,VLOOKUP(A283,'[4]MC Masterlist 2026-09-17'!$B:$M, 12, 0)),0)</f>
        <v>30</v>
      </c>
      <c r="Z283" s="42">
        <f t="shared" si="58"/>
        <v>0.16666666666666666</v>
      </c>
      <c r="AA283" s="42">
        <f t="shared" si="59"/>
        <v>0.33333333333333331</v>
      </c>
      <c r="AB283" s="42">
        <f t="shared" si="60"/>
        <v>0.33148148148148143</v>
      </c>
      <c r="AC283" s="42">
        <f t="shared" si="61"/>
        <v>0.33333333333333331</v>
      </c>
      <c r="AD283" s="40" t="str">
        <f t="shared" si="62"/>
        <v>Stockout</v>
      </c>
      <c r="AE283" s="40">
        <f>IFERROR(VLOOKUP(A283,'[4]Re-order'!$A:$AA,27,0),"")</f>
        <v>0</v>
      </c>
      <c r="AF283" s="42">
        <f t="shared" si="63"/>
        <v>0.33333333333333331</v>
      </c>
      <c r="AG283" s="42" t="e">
        <f>SUMIFS('[4]Raw Inventory'!D:D,'[4]Raw Inventory'!C:C,"GREATWALL",'[4]Raw Inventory'!B:B,A283)</f>
        <v>#VALUE!</v>
      </c>
      <c r="AH283" s="42" t="e">
        <f>SUMIFS('[4]Raw Inventory'!D:D,'[4]Raw Inventory'!C:C,"DUARTE",'[4]Raw Inventory'!B:B,A283)</f>
        <v>#VALUE!</v>
      </c>
      <c r="AI283" s="42"/>
      <c r="AJ283" s="42">
        <f t="shared" si="64"/>
        <v>0</v>
      </c>
      <c r="AK283" s="40" t="str">
        <f>IFERROR(IF((Q283+IF(AI283="",0,AI3))&lt;=0,"Stockout",IF(AJ283="","",IF(F283="Class A",IF(AJ283&lt;=7,"Critical",IF(AJ283&lt;=15,"Low",IF(AJ283&lt;=30,"Reorder",IF(AJ283&lt;=45,"Optimal","Overstock")))),IF(F283="Class B",IF(AJ283&lt;=10,"Critical",IF(AJ283&lt;=20,"Low",IF(AJ283&lt;=45,"Reorder",IF(AJ283&lt;=60,"Optimal","Overstock")))),IF(F283="Class C",IF(AJ283&lt;=15,"Critical",IF(AJ283&lt;=30,"Low",IF(AJ283&lt;=60,"Reorder",IF(AJ283&lt;=90,"Optimal","Overstock")))),""))))),"")</f>
        <v>Stockout</v>
      </c>
      <c r="AL283" s="42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</row>
    <row r="284" spans="1:48">
      <c r="A284" s="39" t="s">
        <v>17</v>
      </c>
      <c r="B284" s="39" t="s">
        <v>5</v>
      </c>
      <c r="C284" s="39" t="s">
        <v>118</v>
      </c>
      <c r="D284" s="40" t="s">
        <v>241</v>
      </c>
      <c r="E284" s="40">
        <v>22</v>
      </c>
      <c r="F284" s="40" t="s">
        <v>3</v>
      </c>
      <c r="G284" s="39" t="str">
        <f>IFERROR(VLOOKUP(A284,'[4]MC Masterlist 2026-09-17'!$B:$M, 3, 0),"")</f>
        <v>HONDA</v>
      </c>
      <c r="H284" s="41">
        <f>IFERROR(VLOOKUP(A284,'[4]MC Masterlist 2026-09-17'!$B:$M, 6, 0),"")</f>
        <v>140790</v>
      </c>
      <c r="I284" s="42">
        <v>0</v>
      </c>
      <c r="J284" s="42">
        <v>0</v>
      </c>
      <c r="K284" s="42">
        <v>0</v>
      </c>
      <c r="L284" s="42">
        <f t="shared" si="49"/>
        <v>0</v>
      </c>
      <c r="M284" s="42">
        <f t="shared" si="50"/>
        <v>0</v>
      </c>
      <c r="N284" s="41">
        <f t="shared" si="51"/>
        <v>0</v>
      </c>
      <c r="O284" s="41">
        <f t="shared" si="52"/>
        <v>0</v>
      </c>
      <c r="P284" s="42">
        <f t="shared" si="53"/>
        <v>0</v>
      </c>
      <c r="Q284" s="42">
        <v>2</v>
      </c>
      <c r="R284" s="41">
        <f t="shared" si="54"/>
        <v>281580</v>
      </c>
      <c r="S284" s="42">
        <f t="shared" si="55"/>
        <v>0</v>
      </c>
      <c r="T284" s="42">
        <f>IFERROR(VLOOKUP(A284,'[4]Re-order'!$A:$Q,17,0),"")</f>
        <v>0</v>
      </c>
      <c r="U284" s="42">
        <f>IFERROR(VLOOKUP(A284,'[4]MC Masterlist 2026-09-17'!$B:$M, 10, 0),0)</f>
        <v>15</v>
      </c>
      <c r="V284" s="42">
        <f>IFERROR(VLOOKUP(A284,'[4]MC Masterlist 2026-09-17'!$B:$M, 11, 0),0)</f>
        <v>15</v>
      </c>
      <c r="W284" s="42">
        <f t="shared" si="56"/>
        <v>30</v>
      </c>
      <c r="X284" s="42">
        <f t="shared" si="57"/>
        <v>30</v>
      </c>
      <c r="Y284" s="42">
        <f>IFERROR(IF(OR(C284="AREA I",C284="AREA V"),7,VLOOKUP(A284,'[4]MC Masterlist 2026-09-17'!$B:$M, 12, 0)),0)</f>
        <v>30</v>
      </c>
      <c r="Z284" s="42">
        <f t="shared" si="58"/>
        <v>0</v>
      </c>
      <c r="AA284" s="42">
        <f t="shared" si="59"/>
        <v>0</v>
      </c>
      <c r="AB284" s="42">
        <f t="shared" si="60"/>
        <v>0</v>
      </c>
      <c r="AC284" s="42">
        <f t="shared" si="61"/>
        <v>0</v>
      </c>
      <c r="AD284" s="40" t="str">
        <f t="shared" si="62"/>
        <v>Critical</v>
      </c>
      <c r="AE284" s="40">
        <f>IFERROR(VLOOKUP(A284,'[4]Re-order'!$A:$AA,27,0),"")</f>
        <v>0</v>
      </c>
      <c r="AF284" s="42">
        <f t="shared" si="63"/>
        <v>-2</v>
      </c>
      <c r="AG284" s="42" t="e">
        <f>SUMIFS('[4]Raw Inventory'!D:D,'[4]Raw Inventory'!C:C,"GREATWALL",'[4]Raw Inventory'!B:B,A284)</f>
        <v>#VALUE!</v>
      </c>
      <c r="AH284" s="42" t="e">
        <f>SUMIFS('[4]Raw Inventory'!D:D,'[4]Raw Inventory'!C:C,"DUARTE",'[4]Raw Inventory'!B:B,A284)</f>
        <v>#VALUE!</v>
      </c>
      <c r="AI284" s="42"/>
      <c r="AJ284" s="42">
        <f t="shared" si="64"/>
        <v>0</v>
      </c>
      <c r="AK284" s="40" t="str">
        <f>IFERROR(IF((Q284+IF(AI284="",0,AI3))&lt;=0,"Stockout",IF(AJ284="","",IF(F284="Class A",IF(AJ284&lt;=7,"Critical",IF(AJ284&lt;=15,"Low",IF(AJ284&lt;=30,"Reorder",IF(AJ284&lt;=45,"Optimal","Overstock")))),IF(F284="Class B",IF(AJ284&lt;=10,"Critical",IF(AJ284&lt;=20,"Low",IF(AJ284&lt;=45,"Reorder",IF(AJ284&lt;=60,"Optimal","Overstock")))),IF(F284="Class C",IF(AJ284&lt;=15,"Critical",IF(AJ284&lt;=30,"Low",IF(AJ284&lt;=60,"Reorder",IF(AJ284&lt;=90,"Optimal","Overstock")))),""))))),"")</f>
        <v>Critical</v>
      </c>
      <c r="AL284" s="42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</row>
    <row r="285" spans="1:48">
      <c r="A285" s="39" t="s">
        <v>28</v>
      </c>
      <c r="B285" s="39" t="s">
        <v>110</v>
      </c>
      <c r="C285" s="39" t="s">
        <v>109</v>
      </c>
      <c r="D285" s="40" t="s">
        <v>233</v>
      </c>
      <c r="E285" s="40">
        <v>4</v>
      </c>
      <c r="F285" s="40" t="s">
        <v>0</v>
      </c>
      <c r="G285" s="39" t="str">
        <f>IFERROR(VLOOKUP(A285,'[4]MC Masterlist 2026-09-17'!$B:$M, 3, 0),"")</f>
        <v>YAMAHA</v>
      </c>
      <c r="H285" s="41">
        <f>IFERROR(VLOOKUP(A285,'[4]MC Masterlist 2026-09-17'!$B:$M, 6, 0),"")</f>
        <v>147312</v>
      </c>
      <c r="I285" s="42">
        <v>3</v>
      </c>
      <c r="J285" s="42">
        <v>4</v>
      </c>
      <c r="K285" s="42">
        <v>0</v>
      </c>
      <c r="L285" s="42">
        <f t="shared" si="49"/>
        <v>7</v>
      </c>
      <c r="M285" s="42">
        <f t="shared" si="50"/>
        <v>2.3333333333333335</v>
      </c>
      <c r="N285" s="41">
        <f t="shared" si="51"/>
        <v>1031184</v>
      </c>
      <c r="O285" s="41">
        <f t="shared" si="52"/>
        <v>343728</v>
      </c>
      <c r="P285" s="42">
        <f t="shared" si="53"/>
        <v>7.7777777777777779E-2</v>
      </c>
      <c r="Q285" s="42"/>
      <c r="R285" s="41">
        <f t="shared" si="54"/>
        <v>0</v>
      </c>
      <c r="S285" s="42">
        <f t="shared" si="55"/>
        <v>0</v>
      </c>
      <c r="T285" s="42">
        <f>IFERROR(VLOOKUP(A285,'[4]Re-order'!$A:$Q,17,0),"")</f>
        <v>0</v>
      </c>
      <c r="U285" s="42">
        <f>IFERROR(VLOOKUP(A285,'[4]MC Masterlist 2026-09-17'!$B:$M, 10, 0),0)</f>
        <v>15</v>
      </c>
      <c r="V285" s="42">
        <f>IFERROR(VLOOKUP(A285,'[4]MC Masterlist 2026-09-17'!$B:$M, 11, 0),0)</f>
        <v>15</v>
      </c>
      <c r="W285" s="42">
        <f t="shared" si="56"/>
        <v>30</v>
      </c>
      <c r="X285" s="42">
        <f t="shared" si="57"/>
        <v>28.833333333333332</v>
      </c>
      <c r="Y285" s="42">
        <f>IFERROR(IF(OR(C285="AREA I",C285="AREA V"),7,VLOOKUP(A285,'[4]MC Masterlist 2026-09-17'!$B:$M, 12, 0)),0)</f>
        <v>30</v>
      </c>
      <c r="Z285" s="42">
        <f t="shared" si="58"/>
        <v>1.1666666666666667</v>
      </c>
      <c r="AA285" s="42">
        <f t="shared" si="59"/>
        <v>2.3333333333333335</v>
      </c>
      <c r="AB285" s="42">
        <f t="shared" si="60"/>
        <v>2.2425925925925925</v>
      </c>
      <c r="AC285" s="42">
        <f t="shared" si="61"/>
        <v>2.3333333333333335</v>
      </c>
      <c r="AD285" s="40" t="str">
        <f t="shared" si="62"/>
        <v>Stockout</v>
      </c>
      <c r="AE285" s="40">
        <f>IFERROR(VLOOKUP(A285,'[4]Re-order'!$A:$AA,27,0),"")</f>
        <v>0</v>
      </c>
      <c r="AF285" s="42">
        <f t="shared" si="63"/>
        <v>2.3333333333333335</v>
      </c>
      <c r="AG285" s="42" t="e">
        <f>SUMIFS('[4]Raw Inventory'!D:D,'[4]Raw Inventory'!C:C,"GREATWALL",'[4]Raw Inventory'!B:B,A285)</f>
        <v>#VALUE!</v>
      </c>
      <c r="AH285" s="42" t="e">
        <f>SUMIFS('[4]Raw Inventory'!D:D,'[4]Raw Inventory'!C:C,"DUARTE",'[4]Raw Inventory'!B:B,A285)</f>
        <v>#VALUE!</v>
      </c>
      <c r="AI285" s="42"/>
      <c r="AJ285" s="42">
        <f t="shared" si="64"/>
        <v>0</v>
      </c>
      <c r="AK285" s="40" t="str">
        <f>IFERROR(IF((Q285+IF(AI285="",0,AI3))&lt;=0,"Stockout",IF(AJ285="","",IF(F285="Class A",IF(AJ285&lt;=7,"Critical",IF(AJ285&lt;=15,"Low",IF(AJ285&lt;=30,"Reorder",IF(AJ285&lt;=45,"Optimal","Overstock")))),IF(F285="Class B",IF(AJ285&lt;=10,"Critical",IF(AJ285&lt;=20,"Low",IF(AJ285&lt;=45,"Reorder",IF(AJ285&lt;=60,"Optimal","Overstock")))),IF(F285="Class C",IF(AJ285&lt;=15,"Critical",IF(AJ285&lt;=30,"Low",IF(AJ285&lt;=60,"Reorder",IF(AJ285&lt;=90,"Optimal","Overstock")))),""))))),"")</f>
        <v>Stockout</v>
      </c>
      <c r="AL285" s="42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</row>
    <row r="286" spans="1:48">
      <c r="A286" s="39" t="s">
        <v>79</v>
      </c>
      <c r="B286" s="39" t="s">
        <v>94</v>
      </c>
      <c r="C286" s="39" t="s">
        <v>90</v>
      </c>
      <c r="D286" s="40" t="s">
        <v>250</v>
      </c>
      <c r="E286" s="40">
        <v>19</v>
      </c>
      <c r="F286" s="40" t="s">
        <v>2</v>
      </c>
      <c r="G286" s="39" t="str">
        <f>IFERROR(VLOOKUP(A286,'[4]MC Masterlist 2026-09-17'!$B:$M, 3, 0),"")</f>
        <v>SUZUKI</v>
      </c>
      <c r="H286" s="41">
        <f>IFERROR(VLOOKUP(A286,'[4]MC Masterlist 2026-09-17'!$B:$M, 6, 0),"")</f>
        <v>78872</v>
      </c>
      <c r="I286" s="42">
        <v>0</v>
      </c>
      <c r="J286" s="42">
        <v>0</v>
      </c>
      <c r="K286" s="42">
        <v>1</v>
      </c>
      <c r="L286" s="42">
        <f t="shared" si="49"/>
        <v>1</v>
      </c>
      <c r="M286" s="42">
        <f t="shared" si="50"/>
        <v>0.33333333333333331</v>
      </c>
      <c r="N286" s="41">
        <f t="shared" si="51"/>
        <v>78872</v>
      </c>
      <c r="O286" s="41">
        <f t="shared" si="52"/>
        <v>26290.666666666664</v>
      </c>
      <c r="P286" s="42">
        <f t="shared" si="53"/>
        <v>1.111111111111111E-2</v>
      </c>
      <c r="Q286" s="42"/>
      <c r="R286" s="41">
        <f t="shared" si="54"/>
        <v>0</v>
      </c>
      <c r="S286" s="42">
        <f t="shared" si="55"/>
        <v>0</v>
      </c>
      <c r="T286" s="42">
        <f>IFERROR(VLOOKUP(A286,'[4]Re-order'!$A:$Q,17,0),"")</f>
        <v>0</v>
      </c>
      <c r="U286" s="42">
        <f>IFERROR(VLOOKUP(A286,'[4]MC Masterlist 2026-09-17'!$B:$M, 10, 0),0)</f>
        <v>15</v>
      </c>
      <c r="V286" s="42">
        <f>IFERROR(VLOOKUP(A286,'[4]MC Masterlist 2026-09-17'!$B:$M, 11, 0),0)</f>
        <v>15</v>
      </c>
      <c r="W286" s="42">
        <f t="shared" si="56"/>
        <v>30</v>
      </c>
      <c r="X286" s="42">
        <f t="shared" si="57"/>
        <v>29.833333333333332</v>
      </c>
      <c r="Y286" s="42">
        <f>IFERROR(IF(OR(C286="AREA I",C286="AREA V"),7,VLOOKUP(A286,'[4]MC Masterlist 2026-09-17'!$B:$M, 12, 0)),0)</f>
        <v>30</v>
      </c>
      <c r="Z286" s="42">
        <f t="shared" si="58"/>
        <v>0.16666666666666666</v>
      </c>
      <c r="AA286" s="42">
        <f t="shared" si="59"/>
        <v>0.33333333333333331</v>
      </c>
      <c r="AB286" s="42">
        <f t="shared" si="60"/>
        <v>0.33148148148148143</v>
      </c>
      <c r="AC286" s="42">
        <f t="shared" si="61"/>
        <v>0.33333333333333331</v>
      </c>
      <c r="AD286" s="40" t="str">
        <f t="shared" si="62"/>
        <v>Stockout</v>
      </c>
      <c r="AE286" s="40">
        <f>IFERROR(VLOOKUP(A286,'[4]Re-order'!$A:$AA,27,0),"")</f>
        <v>0</v>
      </c>
      <c r="AF286" s="42">
        <f t="shared" si="63"/>
        <v>0.33333333333333331</v>
      </c>
      <c r="AG286" s="42" t="e">
        <f>SUMIFS('[4]Raw Inventory'!D:D,'[4]Raw Inventory'!C:C,"GREATWALL",'[4]Raw Inventory'!B:B,A286)</f>
        <v>#VALUE!</v>
      </c>
      <c r="AH286" s="42" t="e">
        <f>SUMIFS('[4]Raw Inventory'!D:D,'[4]Raw Inventory'!C:C,"DUARTE",'[4]Raw Inventory'!B:B,A286)</f>
        <v>#VALUE!</v>
      </c>
      <c r="AI286" s="42"/>
      <c r="AJ286" s="42">
        <f t="shared" si="64"/>
        <v>0</v>
      </c>
      <c r="AK286" s="40" t="str">
        <f>IFERROR(IF((Q286+IF(AI286="",0,AI3))&lt;=0,"Stockout",IF(AJ286="","",IF(F286="Class A",IF(AJ286&lt;=7,"Critical",IF(AJ286&lt;=15,"Low",IF(AJ286&lt;=30,"Reorder",IF(AJ286&lt;=45,"Optimal","Overstock")))),IF(F286="Class B",IF(AJ286&lt;=10,"Critical",IF(AJ286&lt;=20,"Low",IF(AJ286&lt;=45,"Reorder",IF(AJ286&lt;=60,"Optimal","Overstock")))),IF(F286="Class C",IF(AJ286&lt;=15,"Critical",IF(AJ286&lt;=30,"Low",IF(AJ286&lt;=60,"Reorder",IF(AJ286&lt;=90,"Optimal","Overstock")))),""))))),"")</f>
        <v>Stockout</v>
      </c>
      <c r="AL286" s="42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</row>
    <row r="287" spans="1:48">
      <c r="A287" s="39" t="s">
        <v>39</v>
      </c>
      <c r="B287" s="39" t="s">
        <v>160</v>
      </c>
      <c r="C287" s="39" t="s">
        <v>159</v>
      </c>
      <c r="D287" s="40" t="s">
        <v>244</v>
      </c>
      <c r="E287" s="40">
        <v>12</v>
      </c>
      <c r="F287" s="40" t="s">
        <v>2</v>
      </c>
      <c r="G287" s="39" t="str">
        <f>IFERROR(VLOOKUP(A287,'[4]MC Masterlist 2026-09-17'!$B:$M, 3, 0),"")</f>
        <v>HONDA</v>
      </c>
      <c r="H287" s="41">
        <f>IFERROR(VLOOKUP(A287,'[4]MC Masterlist 2026-09-17'!$B:$M, 6, 0),"")</f>
        <v>72434</v>
      </c>
      <c r="I287" s="42">
        <v>1</v>
      </c>
      <c r="J287" s="42">
        <v>2</v>
      </c>
      <c r="K287" s="42">
        <v>0</v>
      </c>
      <c r="L287" s="42">
        <f t="shared" si="49"/>
        <v>3</v>
      </c>
      <c r="M287" s="42">
        <f t="shared" si="50"/>
        <v>1</v>
      </c>
      <c r="N287" s="41">
        <f t="shared" si="51"/>
        <v>217302</v>
      </c>
      <c r="O287" s="41">
        <f t="shared" si="52"/>
        <v>72434</v>
      </c>
      <c r="P287" s="42">
        <f t="shared" si="53"/>
        <v>3.3333333333333333E-2</v>
      </c>
      <c r="Q287" s="42"/>
      <c r="R287" s="41">
        <f t="shared" si="54"/>
        <v>0</v>
      </c>
      <c r="S287" s="42">
        <f t="shared" si="55"/>
        <v>0</v>
      </c>
      <c r="T287" s="42">
        <f>IFERROR(VLOOKUP(A287,'[4]Re-order'!$A:$Q,17,0),"")</f>
        <v>0</v>
      </c>
      <c r="U287" s="42">
        <f>IFERROR(VLOOKUP(A287,'[4]MC Masterlist 2026-09-17'!$B:$M, 10, 0),0)</f>
        <v>15</v>
      </c>
      <c r="V287" s="42">
        <f>IFERROR(VLOOKUP(A287,'[4]MC Masterlist 2026-09-17'!$B:$M, 11, 0),0)</f>
        <v>15</v>
      </c>
      <c r="W287" s="42">
        <f t="shared" si="56"/>
        <v>30</v>
      </c>
      <c r="X287" s="42">
        <f t="shared" si="57"/>
        <v>29.5</v>
      </c>
      <c r="Y287" s="42">
        <f>IFERROR(IF(OR(C287="AREA I",C287="AREA V"),7,VLOOKUP(A287,'[4]MC Masterlist 2026-09-17'!$B:$M, 12, 0)),0)</f>
        <v>30</v>
      </c>
      <c r="Z287" s="42">
        <f t="shared" si="58"/>
        <v>0.5</v>
      </c>
      <c r="AA287" s="42">
        <f t="shared" si="59"/>
        <v>1</v>
      </c>
      <c r="AB287" s="42">
        <f t="shared" si="60"/>
        <v>0.98333333333333328</v>
      </c>
      <c r="AC287" s="42">
        <f t="shared" si="61"/>
        <v>1</v>
      </c>
      <c r="AD287" s="40" t="str">
        <f t="shared" si="62"/>
        <v>Stockout</v>
      </c>
      <c r="AE287" s="40">
        <f>IFERROR(VLOOKUP(A287,'[4]Re-order'!$A:$AA,27,0),"")</f>
        <v>0</v>
      </c>
      <c r="AF287" s="42">
        <f t="shared" si="63"/>
        <v>1</v>
      </c>
      <c r="AG287" s="42" t="e">
        <f>SUMIFS('[4]Raw Inventory'!D:D,'[4]Raw Inventory'!C:C,"GREATWALL",'[4]Raw Inventory'!B:B,A287)</f>
        <v>#VALUE!</v>
      </c>
      <c r="AH287" s="42" t="e">
        <f>SUMIFS('[4]Raw Inventory'!D:D,'[4]Raw Inventory'!C:C,"DUARTE",'[4]Raw Inventory'!B:B,A287)</f>
        <v>#VALUE!</v>
      </c>
      <c r="AI287" s="42"/>
      <c r="AJ287" s="42">
        <f t="shared" si="64"/>
        <v>0</v>
      </c>
      <c r="AK287" s="40" t="str">
        <f>IFERROR(IF((Q287+IF(AI287="",0,AI3))&lt;=0,"Stockout",IF(AJ287="","",IF(F287="Class A",IF(AJ287&lt;=7,"Critical",IF(AJ287&lt;=15,"Low",IF(AJ287&lt;=30,"Reorder",IF(AJ287&lt;=45,"Optimal","Overstock")))),IF(F287="Class B",IF(AJ287&lt;=10,"Critical",IF(AJ287&lt;=20,"Low",IF(AJ287&lt;=45,"Reorder",IF(AJ287&lt;=60,"Optimal","Overstock")))),IF(F287="Class C",IF(AJ287&lt;=15,"Critical",IF(AJ287&lt;=30,"Low",IF(AJ287&lt;=60,"Reorder",IF(AJ287&lt;=90,"Optimal","Overstock")))),""))))),"")</f>
        <v>Stockout</v>
      </c>
      <c r="AL287" s="42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</row>
    <row r="288" spans="1:48">
      <c r="A288" s="39" t="s">
        <v>66</v>
      </c>
      <c r="B288" s="39" t="s">
        <v>93</v>
      </c>
      <c r="C288" s="39" t="s">
        <v>90</v>
      </c>
      <c r="D288" s="40" t="s">
        <v>244</v>
      </c>
      <c r="E288" s="40">
        <v>12</v>
      </c>
      <c r="F288" s="40" t="s">
        <v>2</v>
      </c>
      <c r="G288" s="39" t="str">
        <f>IFERROR(VLOOKUP(A288,'[4]MC Masterlist 2026-09-17'!$B:$M, 3, 0),"")</f>
        <v>KAWASAKI</v>
      </c>
      <c r="H288" s="41">
        <f>IFERROR(VLOOKUP(A288,'[4]MC Masterlist 2026-09-17'!$B:$M, 6, 0),"")</f>
        <v>95530</v>
      </c>
      <c r="I288" s="42">
        <v>0</v>
      </c>
      <c r="J288" s="42">
        <v>2</v>
      </c>
      <c r="K288" s="42">
        <v>0</v>
      </c>
      <c r="L288" s="42">
        <f t="shared" si="49"/>
        <v>2</v>
      </c>
      <c r="M288" s="42">
        <f t="shared" si="50"/>
        <v>0.66666666666666663</v>
      </c>
      <c r="N288" s="41">
        <f t="shared" si="51"/>
        <v>191060</v>
      </c>
      <c r="O288" s="41">
        <f t="shared" si="52"/>
        <v>63686.666666666664</v>
      </c>
      <c r="P288" s="42">
        <f t="shared" si="53"/>
        <v>2.222222222222222E-2</v>
      </c>
      <c r="Q288" s="42">
        <v>1</v>
      </c>
      <c r="R288" s="41">
        <f t="shared" si="54"/>
        <v>95530</v>
      </c>
      <c r="S288" s="42">
        <f t="shared" si="55"/>
        <v>45</v>
      </c>
      <c r="T288" s="42">
        <f>IFERROR(VLOOKUP(A288,'[4]Re-order'!$A:$Q,17,0),"")</f>
        <v>0</v>
      </c>
      <c r="U288" s="42">
        <f>IFERROR(VLOOKUP(A288,'[4]MC Masterlist 2026-09-17'!$B:$M, 10, 0),0)</f>
        <v>15</v>
      </c>
      <c r="V288" s="42">
        <f>IFERROR(VLOOKUP(A288,'[4]MC Masterlist 2026-09-17'!$B:$M, 11, 0),0)</f>
        <v>15</v>
      </c>
      <c r="W288" s="42">
        <f t="shared" si="56"/>
        <v>30</v>
      </c>
      <c r="X288" s="42">
        <f t="shared" si="57"/>
        <v>29.666666666666668</v>
      </c>
      <c r="Y288" s="42">
        <f>IFERROR(IF(OR(C288="AREA I",C288="AREA V"),7,VLOOKUP(A288,'[4]MC Masterlist 2026-09-17'!$B:$M, 12, 0)),0)</f>
        <v>30</v>
      </c>
      <c r="Z288" s="42">
        <f t="shared" si="58"/>
        <v>0.33333333333333331</v>
      </c>
      <c r="AA288" s="42">
        <f t="shared" si="59"/>
        <v>0.66666666666666663</v>
      </c>
      <c r="AB288" s="42">
        <f t="shared" si="60"/>
        <v>0.65925925925925921</v>
      </c>
      <c r="AC288" s="42">
        <f t="shared" si="61"/>
        <v>0.66666666666666663</v>
      </c>
      <c r="AD288" s="40" t="str">
        <f t="shared" si="62"/>
        <v>Reorder</v>
      </c>
      <c r="AE288" s="40">
        <f>IFERROR(VLOOKUP(A288,'[4]Re-order'!$A:$AA,27,0),"")</f>
        <v>0</v>
      </c>
      <c r="AF288" s="42">
        <f t="shared" si="63"/>
        <v>-0.33333333333333337</v>
      </c>
      <c r="AG288" s="42" t="e">
        <f>SUMIFS('[4]Raw Inventory'!D:D,'[4]Raw Inventory'!C:C,"GREATWALL",'[4]Raw Inventory'!B:B,A288)</f>
        <v>#VALUE!</v>
      </c>
      <c r="AH288" s="42" t="e">
        <f>SUMIFS('[4]Raw Inventory'!D:D,'[4]Raw Inventory'!C:C,"DUARTE",'[4]Raw Inventory'!B:B,A288)</f>
        <v>#VALUE!</v>
      </c>
      <c r="AI288" s="42"/>
      <c r="AJ288" s="42">
        <f t="shared" si="64"/>
        <v>45.000000000000007</v>
      </c>
      <c r="AK288" s="40" t="str">
        <f>IFERROR(IF((Q288+IF(AI288="",0,AI3))&lt;=0,"Stockout",IF(AJ288="","",IF(F288="Class A",IF(AJ288&lt;=7,"Critical",IF(AJ288&lt;=15,"Low",IF(AJ288&lt;=30,"Reorder",IF(AJ288&lt;=45,"Optimal","Overstock")))),IF(F288="Class B",IF(AJ288&lt;=10,"Critical",IF(AJ288&lt;=20,"Low",IF(AJ288&lt;=45,"Reorder",IF(AJ288&lt;=60,"Optimal","Overstock")))),IF(F288="Class C",IF(AJ288&lt;=15,"Critical",IF(AJ288&lt;=30,"Low",IF(AJ288&lt;=60,"Reorder",IF(AJ288&lt;=90,"Optimal","Overstock")))),""))))),"")</f>
        <v>Reorder</v>
      </c>
      <c r="AL288" s="42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</row>
    <row r="289" spans="1:48">
      <c r="A289" s="39" t="s">
        <v>26</v>
      </c>
      <c r="B289" s="39" t="s">
        <v>146</v>
      </c>
      <c r="C289" s="39" t="s">
        <v>137</v>
      </c>
      <c r="D289" s="40" t="s">
        <v>252</v>
      </c>
      <c r="E289" s="40">
        <v>8</v>
      </c>
      <c r="F289" s="40" t="s">
        <v>2</v>
      </c>
      <c r="G289" s="39" t="str">
        <f>IFERROR(VLOOKUP(A289,'[4]MC Masterlist 2026-09-17'!$B:$M, 3, 0),"")</f>
        <v>SUZUKI</v>
      </c>
      <c r="H289" s="41">
        <f>IFERROR(VLOOKUP(A289,'[4]MC Masterlist 2026-09-17'!$B:$M, 6, 0),"")</f>
        <v>123700</v>
      </c>
      <c r="I289" s="42">
        <v>1</v>
      </c>
      <c r="J289" s="42">
        <v>1</v>
      </c>
      <c r="K289" s="42">
        <v>2</v>
      </c>
      <c r="L289" s="42">
        <f t="shared" si="49"/>
        <v>4</v>
      </c>
      <c r="M289" s="42">
        <f t="shared" si="50"/>
        <v>1.3333333333333333</v>
      </c>
      <c r="N289" s="41">
        <f t="shared" si="51"/>
        <v>494800</v>
      </c>
      <c r="O289" s="41">
        <f t="shared" si="52"/>
        <v>164933.33333333331</v>
      </c>
      <c r="P289" s="42">
        <f t="shared" si="53"/>
        <v>4.4444444444444439E-2</v>
      </c>
      <c r="Q289" s="42">
        <v>1</v>
      </c>
      <c r="R289" s="41">
        <f t="shared" si="54"/>
        <v>123700</v>
      </c>
      <c r="S289" s="42">
        <f t="shared" si="55"/>
        <v>22.500000000000004</v>
      </c>
      <c r="T289" s="42">
        <f>IFERROR(VLOOKUP(A289,'[4]Re-order'!$A:$Q,17,0),"")</f>
        <v>0</v>
      </c>
      <c r="U289" s="42">
        <f>IFERROR(VLOOKUP(A289,'[4]MC Masterlist 2026-09-17'!$B:$M, 10, 0),0)</f>
        <v>15</v>
      </c>
      <c r="V289" s="42">
        <f>IFERROR(VLOOKUP(A289,'[4]MC Masterlist 2026-09-17'!$B:$M, 11, 0),0)</f>
        <v>15</v>
      </c>
      <c r="W289" s="42">
        <f t="shared" si="56"/>
        <v>30</v>
      </c>
      <c r="X289" s="42">
        <f t="shared" si="57"/>
        <v>6.333333333333333</v>
      </c>
      <c r="Y289" s="42">
        <f>IFERROR(IF(OR(C289="AREA I",C289="AREA V"),7,VLOOKUP(A289,'[4]MC Masterlist 2026-09-17'!$B:$M, 12, 0)),0)</f>
        <v>7</v>
      </c>
      <c r="Z289" s="42">
        <f t="shared" si="58"/>
        <v>0.66666666666666663</v>
      </c>
      <c r="AA289" s="42">
        <f t="shared" si="59"/>
        <v>1.3333333333333333</v>
      </c>
      <c r="AB289" s="42">
        <f t="shared" si="60"/>
        <v>0.28148148148148144</v>
      </c>
      <c r="AC289" s="42">
        <f t="shared" si="61"/>
        <v>0.31111111111111106</v>
      </c>
      <c r="AD289" s="40" t="str">
        <f t="shared" si="62"/>
        <v>Reorder</v>
      </c>
      <c r="AE289" s="40">
        <f>IFERROR(VLOOKUP(A289,'[4]Re-order'!$A:$AA,27,0),"")</f>
        <v>0</v>
      </c>
      <c r="AF289" s="42">
        <f t="shared" si="63"/>
        <v>-0.68888888888888888</v>
      </c>
      <c r="AG289" s="42" t="e">
        <f>SUMIFS('[4]Raw Inventory'!D:D,'[4]Raw Inventory'!C:C,"GREATWALL",'[4]Raw Inventory'!B:B,A289)</f>
        <v>#VALUE!</v>
      </c>
      <c r="AH289" s="42" t="e">
        <f>SUMIFS('[4]Raw Inventory'!D:D,'[4]Raw Inventory'!C:C,"DUARTE",'[4]Raw Inventory'!B:B,A289)</f>
        <v>#VALUE!</v>
      </c>
      <c r="AI289" s="42"/>
      <c r="AJ289" s="42">
        <f t="shared" si="64"/>
        <v>22.500000000000004</v>
      </c>
      <c r="AK289" s="40" t="str">
        <f>IFERROR(IF((Q289+IF(AI289="",0,AI3))&lt;=0,"Stockout",IF(AJ289="","",IF(F289="Class A",IF(AJ289&lt;=7,"Critical",IF(AJ289&lt;=15,"Low",IF(AJ289&lt;=30,"Reorder",IF(AJ289&lt;=45,"Optimal","Overstock")))),IF(F289="Class B",IF(AJ289&lt;=10,"Critical",IF(AJ289&lt;=20,"Low",IF(AJ289&lt;=45,"Reorder",IF(AJ289&lt;=60,"Optimal","Overstock")))),IF(F289="Class C",IF(AJ289&lt;=15,"Critical",IF(AJ289&lt;=30,"Low",IF(AJ289&lt;=60,"Reorder",IF(AJ289&lt;=90,"Optimal","Overstock")))),""))))),"")</f>
        <v>Reorder</v>
      </c>
      <c r="AL289" s="42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</row>
    <row r="290" spans="1:48">
      <c r="A290" s="39" t="s">
        <v>117</v>
      </c>
      <c r="B290" s="39" t="s">
        <v>111</v>
      </c>
      <c r="C290" s="39" t="s">
        <v>109</v>
      </c>
      <c r="D290" s="40" t="s">
        <v>250</v>
      </c>
      <c r="E290" s="40">
        <v>18</v>
      </c>
      <c r="F290" s="40" t="s">
        <v>2</v>
      </c>
      <c r="G290" s="39" t="str">
        <f>IFERROR(VLOOKUP(A290,'[4]MC Masterlist 2026-09-17'!$B:$M, 3, 0),"")</f>
        <v>HONDA</v>
      </c>
      <c r="H290" s="41">
        <f>IFERROR(VLOOKUP(A290,'[4]MC Masterlist 2026-09-17'!$B:$M, 6, 0),"")</f>
        <v>126990</v>
      </c>
      <c r="I290" s="42">
        <v>1</v>
      </c>
      <c r="J290" s="42">
        <v>0</v>
      </c>
      <c r="K290" s="42">
        <v>0</v>
      </c>
      <c r="L290" s="42">
        <f t="shared" si="49"/>
        <v>1</v>
      </c>
      <c r="M290" s="42">
        <f t="shared" si="50"/>
        <v>0.33333333333333331</v>
      </c>
      <c r="N290" s="41">
        <f t="shared" si="51"/>
        <v>126990</v>
      </c>
      <c r="O290" s="41">
        <f t="shared" si="52"/>
        <v>42330</v>
      </c>
      <c r="P290" s="42">
        <f t="shared" si="53"/>
        <v>1.111111111111111E-2</v>
      </c>
      <c r="Q290" s="42"/>
      <c r="R290" s="41">
        <f t="shared" si="54"/>
        <v>0</v>
      </c>
      <c r="S290" s="42">
        <f t="shared" si="55"/>
        <v>0</v>
      </c>
      <c r="T290" s="42">
        <f>IFERROR(VLOOKUP(A290,'[4]Re-order'!$A:$Q,17,0),"")</f>
        <v>0</v>
      </c>
      <c r="U290" s="42">
        <f>IFERROR(VLOOKUP(A290,'[4]MC Masterlist 2026-09-17'!$B:$M, 10, 0),0)</f>
        <v>15</v>
      </c>
      <c r="V290" s="42">
        <f>IFERROR(VLOOKUP(A290,'[4]MC Masterlist 2026-09-17'!$B:$M, 11, 0),0)</f>
        <v>15</v>
      </c>
      <c r="W290" s="42">
        <f t="shared" si="56"/>
        <v>30</v>
      </c>
      <c r="X290" s="42">
        <f t="shared" si="57"/>
        <v>29.833333333333332</v>
      </c>
      <c r="Y290" s="42">
        <f>IFERROR(IF(OR(C290="AREA I",C290="AREA V"),7,VLOOKUP(A290,'[4]MC Masterlist 2026-09-17'!$B:$M, 12, 0)),0)</f>
        <v>30</v>
      </c>
      <c r="Z290" s="42">
        <f t="shared" si="58"/>
        <v>0.16666666666666666</v>
      </c>
      <c r="AA290" s="42">
        <f t="shared" si="59"/>
        <v>0.33333333333333331</v>
      </c>
      <c r="AB290" s="42">
        <f t="shared" si="60"/>
        <v>0.33148148148148143</v>
      </c>
      <c r="AC290" s="42">
        <f t="shared" si="61"/>
        <v>0.33333333333333331</v>
      </c>
      <c r="AD290" s="40" t="str">
        <f t="shared" si="62"/>
        <v>Stockout</v>
      </c>
      <c r="AE290" s="40">
        <f>IFERROR(VLOOKUP(A290,'[4]Re-order'!$A:$AA,27,0),"")</f>
        <v>0</v>
      </c>
      <c r="AF290" s="42">
        <f t="shared" si="63"/>
        <v>0.33333333333333331</v>
      </c>
      <c r="AG290" s="42" t="e">
        <f>SUMIFS('[4]Raw Inventory'!D:D,'[4]Raw Inventory'!C:C,"GREATWALL",'[4]Raw Inventory'!B:B,A290)</f>
        <v>#VALUE!</v>
      </c>
      <c r="AH290" s="42" t="e">
        <f>SUMIFS('[4]Raw Inventory'!D:D,'[4]Raw Inventory'!C:C,"DUARTE",'[4]Raw Inventory'!B:B,A290)</f>
        <v>#VALUE!</v>
      </c>
      <c r="AI290" s="42"/>
      <c r="AJ290" s="42">
        <f t="shared" si="64"/>
        <v>0</v>
      </c>
      <c r="AK290" s="40" t="str">
        <f>IFERROR(IF((Q290+IF(AI290="",0,AI3))&lt;=0,"Stockout",IF(AJ290="","",IF(F290="Class A",IF(AJ290&lt;=7,"Critical",IF(AJ290&lt;=15,"Low",IF(AJ290&lt;=30,"Reorder",IF(AJ290&lt;=45,"Optimal","Overstock")))),IF(F290="Class B",IF(AJ290&lt;=10,"Critical",IF(AJ290&lt;=20,"Low",IF(AJ290&lt;=45,"Reorder",IF(AJ290&lt;=60,"Optimal","Overstock")))),IF(F290="Class C",IF(AJ290&lt;=15,"Critical",IF(AJ290&lt;=30,"Low",IF(AJ290&lt;=60,"Reorder",IF(AJ290&lt;=90,"Optimal","Overstock")))),""))))),"")</f>
        <v>Stockout</v>
      </c>
      <c r="AL290" s="42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</row>
    <row r="291" spans="1:48">
      <c r="A291" s="39" t="s">
        <v>84</v>
      </c>
      <c r="B291" s="39" t="s">
        <v>146</v>
      </c>
      <c r="C291" s="39" t="s">
        <v>137</v>
      </c>
      <c r="D291" s="40" t="s">
        <v>236</v>
      </c>
      <c r="E291" s="40">
        <v>29</v>
      </c>
      <c r="F291" s="40" t="s">
        <v>3</v>
      </c>
      <c r="G291" s="39" t="str">
        <f>IFERROR(VLOOKUP(A291,'[4]MC Masterlist 2026-09-17'!$B:$M, 3, 0),"")</f>
        <v>SKYGO</v>
      </c>
      <c r="H291" s="41">
        <f>IFERROR(VLOOKUP(A291,'[4]MC Masterlist 2026-09-17'!$B:$M, 6, 0),"")</f>
        <v>98325</v>
      </c>
      <c r="I291" s="42">
        <v>0</v>
      </c>
      <c r="J291" s="42">
        <v>0</v>
      </c>
      <c r="K291" s="42">
        <v>0</v>
      </c>
      <c r="L291" s="42">
        <f t="shared" si="49"/>
        <v>0</v>
      </c>
      <c r="M291" s="42">
        <f t="shared" si="50"/>
        <v>0</v>
      </c>
      <c r="N291" s="41">
        <f t="shared" si="51"/>
        <v>0</v>
      </c>
      <c r="O291" s="41">
        <f t="shared" si="52"/>
        <v>0</v>
      </c>
      <c r="P291" s="42">
        <f t="shared" si="53"/>
        <v>0</v>
      </c>
      <c r="Q291" s="42">
        <v>1</v>
      </c>
      <c r="R291" s="41">
        <f t="shared" si="54"/>
        <v>98325</v>
      </c>
      <c r="S291" s="42">
        <f t="shared" si="55"/>
        <v>0</v>
      </c>
      <c r="T291" s="42">
        <f>IFERROR(VLOOKUP(A291,'[4]Re-order'!$A:$Q,17,0),"")</f>
        <v>0</v>
      </c>
      <c r="U291" s="42">
        <f>IFERROR(VLOOKUP(A291,'[4]MC Masterlist 2026-09-17'!$B:$M, 10, 0),0)</f>
        <v>15</v>
      </c>
      <c r="V291" s="42">
        <f>IFERROR(VLOOKUP(A291,'[4]MC Masterlist 2026-09-17'!$B:$M, 11, 0),0)</f>
        <v>15</v>
      </c>
      <c r="W291" s="42">
        <f t="shared" si="56"/>
        <v>30</v>
      </c>
      <c r="X291" s="42">
        <f t="shared" si="57"/>
        <v>7</v>
      </c>
      <c r="Y291" s="42">
        <f>IFERROR(IF(OR(C291="AREA I",C291="AREA V"),7,VLOOKUP(A291,'[4]MC Masterlist 2026-09-17'!$B:$M, 12, 0)),0)</f>
        <v>7</v>
      </c>
      <c r="Z291" s="42">
        <f t="shared" si="58"/>
        <v>0</v>
      </c>
      <c r="AA291" s="42">
        <f t="shared" si="59"/>
        <v>0</v>
      </c>
      <c r="AB291" s="42">
        <f t="shared" si="60"/>
        <v>0</v>
      </c>
      <c r="AC291" s="42">
        <f t="shared" si="61"/>
        <v>0</v>
      </c>
      <c r="AD291" s="40" t="str">
        <f t="shared" si="62"/>
        <v>Critical</v>
      </c>
      <c r="AE291" s="40">
        <f>IFERROR(VLOOKUP(A291,'[4]Re-order'!$A:$AA,27,0),"")</f>
        <v>0</v>
      </c>
      <c r="AF291" s="42">
        <f t="shared" si="63"/>
        <v>-1</v>
      </c>
      <c r="AG291" s="42" t="e">
        <f>SUMIFS('[4]Raw Inventory'!D:D,'[4]Raw Inventory'!C:C,"GREATWALL",'[4]Raw Inventory'!B:B,A291)</f>
        <v>#VALUE!</v>
      </c>
      <c r="AH291" s="42" t="e">
        <f>SUMIFS('[4]Raw Inventory'!D:D,'[4]Raw Inventory'!C:C,"DUARTE",'[4]Raw Inventory'!B:B,A291)</f>
        <v>#VALUE!</v>
      </c>
      <c r="AI291" s="42"/>
      <c r="AJ291" s="42">
        <f t="shared" si="64"/>
        <v>0</v>
      </c>
      <c r="AK291" s="40" t="str">
        <f>IFERROR(IF((Q291+IF(AI291="",0,AI3))&lt;=0,"Stockout",IF(AJ291="","",IF(F291="Class A",IF(AJ291&lt;=7,"Critical",IF(AJ291&lt;=15,"Low",IF(AJ291&lt;=30,"Reorder",IF(AJ291&lt;=45,"Optimal","Overstock")))),IF(F291="Class B",IF(AJ291&lt;=10,"Critical",IF(AJ291&lt;=20,"Low",IF(AJ291&lt;=45,"Reorder",IF(AJ291&lt;=60,"Optimal","Overstock")))),IF(F291="Class C",IF(AJ291&lt;=15,"Critical",IF(AJ291&lt;=30,"Low",IF(AJ291&lt;=60,"Reorder",IF(AJ291&lt;=90,"Optimal","Overstock")))),""))))),"")</f>
        <v>Critical</v>
      </c>
      <c r="AL291" s="42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</row>
    <row r="292" spans="1:48">
      <c r="A292" s="39" t="s">
        <v>45</v>
      </c>
      <c r="B292" s="39" t="s">
        <v>120</v>
      </c>
      <c r="C292" s="39" t="s">
        <v>118</v>
      </c>
      <c r="D292" s="40" t="s">
        <v>254</v>
      </c>
      <c r="E292" s="40">
        <v>13</v>
      </c>
      <c r="F292" s="40" t="s">
        <v>2</v>
      </c>
      <c r="G292" s="39" t="str">
        <f>IFERROR(VLOOKUP(A292,'[4]MC Masterlist 2026-09-17'!$B:$M, 3, 0),"")</f>
        <v>YAMAHA</v>
      </c>
      <c r="H292" s="41">
        <f>IFERROR(VLOOKUP(A292,'[4]MC Masterlist 2026-09-17'!$B:$M, 6, 0),"")</f>
        <v>117087</v>
      </c>
      <c r="I292" s="42">
        <v>1</v>
      </c>
      <c r="J292" s="42">
        <v>0</v>
      </c>
      <c r="K292" s="42">
        <v>0</v>
      </c>
      <c r="L292" s="42">
        <f t="shared" si="49"/>
        <v>1</v>
      </c>
      <c r="M292" s="42">
        <f t="shared" si="50"/>
        <v>0.33333333333333331</v>
      </c>
      <c r="N292" s="41">
        <f t="shared" si="51"/>
        <v>117087</v>
      </c>
      <c r="O292" s="41">
        <f t="shared" si="52"/>
        <v>39029</v>
      </c>
      <c r="P292" s="42">
        <f t="shared" si="53"/>
        <v>1.111111111111111E-2</v>
      </c>
      <c r="Q292" s="42"/>
      <c r="R292" s="41">
        <f t="shared" si="54"/>
        <v>0</v>
      </c>
      <c r="S292" s="42">
        <f t="shared" si="55"/>
        <v>0</v>
      </c>
      <c r="T292" s="42">
        <f>IFERROR(VLOOKUP(A292,'[4]Re-order'!$A:$Q,17,0),"")</f>
        <v>0</v>
      </c>
      <c r="U292" s="42">
        <f>IFERROR(VLOOKUP(A292,'[4]MC Masterlist 2026-09-17'!$B:$M, 10, 0),0)</f>
        <v>15</v>
      </c>
      <c r="V292" s="42">
        <f>IFERROR(VLOOKUP(A292,'[4]MC Masterlist 2026-09-17'!$B:$M, 11, 0),0)</f>
        <v>15</v>
      </c>
      <c r="W292" s="42">
        <f t="shared" si="56"/>
        <v>30</v>
      </c>
      <c r="X292" s="42">
        <f t="shared" si="57"/>
        <v>29.833333333333332</v>
      </c>
      <c r="Y292" s="42">
        <f>IFERROR(IF(OR(C292="AREA I",C292="AREA V"),7,VLOOKUP(A292,'[4]MC Masterlist 2026-09-17'!$B:$M, 12, 0)),0)</f>
        <v>30</v>
      </c>
      <c r="Z292" s="42">
        <f t="shared" si="58"/>
        <v>0.16666666666666666</v>
      </c>
      <c r="AA292" s="42">
        <f t="shared" si="59"/>
        <v>0.33333333333333331</v>
      </c>
      <c r="AB292" s="42">
        <f t="shared" si="60"/>
        <v>0.33148148148148143</v>
      </c>
      <c r="AC292" s="42">
        <f t="shared" si="61"/>
        <v>0.33333333333333331</v>
      </c>
      <c r="AD292" s="40" t="str">
        <f t="shared" si="62"/>
        <v>Stockout</v>
      </c>
      <c r="AE292" s="40">
        <f>IFERROR(VLOOKUP(A292,'[4]Re-order'!$A:$AA,27,0),"")</f>
        <v>0</v>
      </c>
      <c r="AF292" s="42">
        <f t="shared" si="63"/>
        <v>0.33333333333333331</v>
      </c>
      <c r="AG292" s="42" t="e">
        <f>SUMIFS('[4]Raw Inventory'!D:D,'[4]Raw Inventory'!C:C,"GREATWALL",'[4]Raw Inventory'!B:B,A292)</f>
        <v>#VALUE!</v>
      </c>
      <c r="AH292" s="42" t="e">
        <f>SUMIFS('[4]Raw Inventory'!D:D,'[4]Raw Inventory'!C:C,"DUARTE",'[4]Raw Inventory'!B:B,A292)</f>
        <v>#VALUE!</v>
      </c>
      <c r="AI292" s="42"/>
      <c r="AJ292" s="42">
        <f t="shared" si="64"/>
        <v>0</v>
      </c>
      <c r="AK292" s="40" t="str">
        <f>IFERROR(IF((Q292+IF(AI292="",0,AI3))&lt;=0,"Stockout",IF(AJ292="","",IF(F292="Class A",IF(AJ292&lt;=7,"Critical",IF(AJ292&lt;=15,"Low",IF(AJ292&lt;=30,"Reorder",IF(AJ292&lt;=45,"Optimal","Overstock")))),IF(F292="Class B",IF(AJ292&lt;=10,"Critical",IF(AJ292&lt;=20,"Low",IF(AJ292&lt;=45,"Reorder",IF(AJ292&lt;=60,"Optimal","Overstock")))),IF(F292="Class C",IF(AJ292&lt;=15,"Critical",IF(AJ292&lt;=30,"Low",IF(AJ292&lt;=60,"Reorder",IF(AJ292&lt;=90,"Optimal","Overstock")))),""))))),"")</f>
        <v>Stockout</v>
      </c>
      <c r="AL292" s="42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</row>
    <row r="293" spans="1:48">
      <c r="A293" s="39" t="s">
        <v>40</v>
      </c>
      <c r="B293" s="39" t="s">
        <v>158</v>
      </c>
      <c r="C293" s="39" t="s">
        <v>152</v>
      </c>
      <c r="D293" s="40" t="s">
        <v>234</v>
      </c>
      <c r="E293" s="40">
        <v>25</v>
      </c>
      <c r="F293" s="40" t="s">
        <v>3</v>
      </c>
      <c r="G293" s="39" t="str">
        <f>IFERROR(VLOOKUP(A293,'[4]MC Masterlist 2026-09-17'!$B:$M, 3, 0),"")</f>
        <v>HONDA</v>
      </c>
      <c r="H293" s="41">
        <f>IFERROR(VLOOKUP(A293,'[4]MC Masterlist 2026-09-17'!$B:$M, 6, 0),"")</f>
        <v>56426</v>
      </c>
      <c r="I293" s="42">
        <v>0</v>
      </c>
      <c r="J293" s="42">
        <v>0</v>
      </c>
      <c r="K293" s="42">
        <v>0</v>
      </c>
      <c r="L293" s="42">
        <f t="shared" si="49"/>
        <v>0</v>
      </c>
      <c r="M293" s="42">
        <f t="shared" si="50"/>
        <v>0</v>
      </c>
      <c r="N293" s="41">
        <f t="shared" si="51"/>
        <v>0</v>
      </c>
      <c r="O293" s="41">
        <f t="shared" si="52"/>
        <v>0</v>
      </c>
      <c r="P293" s="42">
        <f t="shared" si="53"/>
        <v>0</v>
      </c>
      <c r="Q293" s="42">
        <v>1</v>
      </c>
      <c r="R293" s="41">
        <f t="shared" si="54"/>
        <v>56426</v>
      </c>
      <c r="S293" s="42">
        <f t="shared" si="55"/>
        <v>0</v>
      </c>
      <c r="T293" s="42">
        <f>IFERROR(VLOOKUP(A293,'[4]Re-order'!$A:$Q,17,0),"")</f>
        <v>0</v>
      </c>
      <c r="U293" s="42">
        <f>IFERROR(VLOOKUP(A293,'[4]MC Masterlist 2026-09-17'!$B:$M, 10, 0),0)</f>
        <v>15</v>
      </c>
      <c r="V293" s="42">
        <f>IFERROR(VLOOKUP(A293,'[4]MC Masterlist 2026-09-17'!$B:$M, 11, 0),0)</f>
        <v>15</v>
      </c>
      <c r="W293" s="42">
        <f t="shared" si="56"/>
        <v>30</v>
      </c>
      <c r="X293" s="42">
        <f t="shared" si="57"/>
        <v>30</v>
      </c>
      <c r="Y293" s="42">
        <f>IFERROR(IF(OR(C293="AREA I",C293="AREA V"),7,VLOOKUP(A293,'[4]MC Masterlist 2026-09-17'!$B:$M, 12, 0)),0)</f>
        <v>30</v>
      </c>
      <c r="Z293" s="42">
        <f t="shared" si="58"/>
        <v>0</v>
      </c>
      <c r="AA293" s="42">
        <f t="shared" si="59"/>
        <v>0</v>
      </c>
      <c r="AB293" s="42">
        <f t="shared" si="60"/>
        <v>0</v>
      </c>
      <c r="AC293" s="42">
        <f t="shared" si="61"/>
        <v>0</v>
      </c>
      <c r="AD293" s="40" t="str">
        <f t="shared" si="62"/>
        <v>Critical</v>
      </c>
      <c r="AE293" s="40">
        <f>IFERROR(VLOOKUP(A293,'[4]Re-order'!$A:$AA,27,0),"")</f>
        <v>0</v>
      </c>
      <c r="AF293" s="42">
        <f t="shared" si="63"/>
        <v>-1</v>
      </c>
      <c r="AG293" s="42" t="e">
        <f>SUMIFS('[4]Raw Inventory'!D:D,'[4]Raw Inventory'!C:C,"GREATWALL",'[4]Raw Inventory'!B:B,A293)</f>
        <v>#VALUE!</v>
      </c>
      <c r="AH293" s="42" t="e">
        <f>SUMIFS('[4]Raw Inventory'!D:D,'[4]Raw Inventory'!C:C,"DUARTE",'[4]Raw Inventory'!B:B,A293)</f>
        <v>#VALUE!</v>
      </c>
      <c r="AI293" s="42"/>
      <c r="AJ293" s="42">
        <f t="shared" si="64"/>
        <v>0</v>
      </c>
      <c r="AK293" s="40" t="str">
        <f>IFERROR(IF((Q293+IF(AI293="",0,AI3))&lt;=0,"Stockout",IF(AJ293="","",IF(F293="Class A",IF(AJ293&lt;=7,"Critical",IF(AJ293&lt;=15,"Low",IF(AJ293&lt;=30,"Reorder",IF(AJ293&lt;=45,"Optimal","Overstock")))),IF(F293="Class B",IF(AJ293&lt;=10,"Critical",IF(AJ293&lt;=20,"Low",IF(AJ293&lt;=45,"Reorder",IF(AJ293&lt;=60,"Optimal","Overstock")))),IF(F293="Class C",IF(AJ293&lt;=15,"Critical",IF(AJ293&lt;=30,"Low",IF(AJ293&lt;=60,"Reorder",IF(AJ293&lt;=90,"Optimal","Overstock")))),""))))),"")</f>
        <v>Critical</v>
      </c>
      <c r="AL293" s="42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</row>
    <row r="294" spans="1:48">
      <c r="A294" s="39" t="s">
        <v>46</v>
      </c>
      <c r="B294" s="39" t="s">
        <v>97</v>
      </c>
      <c r="C294" s="39" t="s">
        <v>90</v>
      </c>
      <c r="D294" s="40" t="s">
        <v>270</v>
      </c>
      <c r="E294" s="40">
        <v>17</v>
      </c>
      <c r="F294" s="40" t="s">
        <v>3</v>
      </c>
      <c r="G294" s="39" t="str">
        <f>IFERROR(VLOOKUP(A294,'[4]MC Masterlist 2026-09-17'!$B:$M, 3, 0),"")</f>
        <v>HONDA</v>
      </c>
      <c r="H294" s="41">
        <f>IFERROR(VLOOKUP(A294,'[4]MC Masterlist 2026-09-17'!$B:$M, 6, 0),"")</f>
        <v>73630</v>
      </c>
      <c r="I294" s="42">
        <v>0</v>
      </c>
      <c r="J294" s="42">
        <v>0</v>
      </c>
      <c r="K294" s="42">
        <v>0</v>
      </c>
      <c r="L294" s="42">
        <f t="shared" si="49"/>
        <v>0</v>
      </c>
      <c r="M294" s="42">
        <f t="shared" si="50"/>
        <v>0</v>
      </c>
      <c r="N294" s="41">
        <f t="shared" si="51"/>
        <v>0</v>
      </c>
      <c r="O294" s="41">
        <f t="shared" si="52"/>
        <v>0</v>
      </c>
      <c r="P294" s="42">
        <f t="shared" si="53"/>
        <v>0</v>
      </c>
      <c r="Q294" s="42">
        <v>2</v>
      </c>
      <c r="R294" s="41">
        <f t="shared" si="54"/>
        <v>147260</v>
      </c>
      <c r="S294" s="42">
        <f t="shared" si="55"/>
        <v>0</v>
      </c>
      <c r="T294" s="42">
        <f>IFERROR(VLOOKUP(A294,'[4]Re-order'!$A:$Q,17,0),"")</f>
        <v>0</v>
      </c>
      <c r="U294" s="42">
        <f>IFERROR(VLOOKUP(A294,'[4]MC Masterlist 2026-09-17'!$B:$M, 10, 0),0)</f>
        <v>15</v>
      </c>
      <c r="V294" s="42">
        <f>IFERROR(VLOOKUP(A294,'[4]MC Masterlist 2026-09-17'!$B:$M, 11, 0),0)</f>
        <v>15</v>
      </c>
      <c r="W294" s="42">
        <f t="shared" si="56"/>
        <v>30</v>
      </c>
      <c r="X294" s="42">
        <f t="shared" si="57"/>
        <v>30</v>
      </c>
      <c r="Y294" s="42">
        <f>IFERROR(IF(OR(C294="AREA I",C294="AREA V"),7,VLOOKUP(A294,'[4]MC Masterlist 2026-09-17'!$B:$M, 12, 0)),0)</f>
        <v>30</v>
      </c>
      <c r="Z294" s="42">
        <f t="shared" si="58"/>
        <v>0</v>
      </c>
      <c r="AA294" s="42">
        <f t="shared" si="59"/>
        <v>0</v>
      </c>
      <c r="AB294" s="42">
        <f t="shared" si="60"/>
        <v>0</v>
      </c>
      <c r="AC294" s="42">
        <f t="shared" si="61"/>
        <v>0</v>
      </c>
      <c r="AD294" s="40" t="str">
        <f t="shared" si="62"/>
        <v>Critical</v>
      </c>
      <c r="AE294" s="40">
        <f>IFERROR(VLOOKUP(A294,'[4]Re-order'!$A:$AA,27,0),"")</f>
        <v>0</v>
      </c>
      <c r="AF294" s="42">
        <f t="shared" si="63"/>
        <v>-2</v>
      </c>
      <c r="AG294" s="42" t="e">
        <f>SUMIFS('[4]Raw Inventory'!D:D,'[4]Raw Inventory'!C:C,"GREATWALL",'[4]Raw Inventory'!B:B,A294)</f>
        <v>#VALUE!</v>
      </c>
      <c r="AH294" s="42" t="e">
        <f>SUMIFS('[4]Raw Inventory'!D:D,'[4]Raw Inventory'!C:C,"DUARTE",'[4]Raw Inventory'!B:B,A294)</f>
        <v>#VALUE!</v>
      </c>
      <c r="AI294" s="42"/>
      <c r="AJ294" s="42">
        <f t="shared" si="64"/>
        <v>0</v>
      </c>
      <c r="AK294" s="40" t="str">
        <f>IFERROR(IF((Q294+IF(AI294="",0,AI3))&lt;=0,"Stockout",IF(AJ294="","",IF(F294="Class A",IF(AJ294&lt;=7,"Critical",IF(AJ294&lt;=15,"Low",IF(AJ294&lt;=30,"Reorder",IF(AJ294&lt;=45,"Optimal","Overstock")))),IF(F294="Class B",IF(AJ294&lt;=10,"Critical",IF(AJ294&lt;=20,"Low",IF(AJ294&lt;=45,"Reorder",IF(AJ294&lt;=60,"Optimal","Overstock")))),IF(F294="Class C",IF(AJ294&lt;=15,"Critical",IF(AJ294&lt;=30,"Low",IF(AJ294&lt;=60,"Reorder",IF(AJ294&lt;=90,"Optimal","Overstock")))),""))))),"")</f>
        <v>Critical</v>
      </c>
      <c r="AL294" s="42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</row>
    <row r="295" spans="1:48">
      <c r="A295" s="39" t="s">
        <v>70</v>
      </c>
      <c r="B295" s="39" t="s">
        <v>143</v>
      </c>
      <c r="C295" s="39" t="s">
        <v>137</v>
      </c>
      <c r="D295" s="40" t="s">
        <v>256</v>
      </c>
      <c r="E295" s="40">
        <v>28</v>
      </c>
      <c r="F295" s="40" t="s">
        <v>3</v>
      </c>
      <c r="G295" s="39" t="str">
        <f>IFERROR(VLOOKUP(A295,'[4]MC Masterlist 2026-09-17'!$B:$M, 3, 0),"")</f>
        <v>KAWASAKI</v>
      </c>
      <c r="H295" s="41">
        <f>IFERROR(VLOOKUP(A295,'[4]MC Masterlist 2026-09-17'!$B:$M, 6, 0),"")</f>
        <v>91770</v>
      </c>
      <c r="I295" s="42">
        <v>0</v>
      </c>
      <c r="J295" s="42">
        <v>0</v>
      </c>
      <c r="K295" s="42">
        <v>0</v>
      </c>
      <c r="L295" s="42">
        <f t="shared" si="49"/>
        <v>0</v>
      </c>
      <c r="M295" s="42">
        <f t="shared" si="50"/>
        <v>0</v>
      </c>
      <c r="N295" s="41">
        <f t="shared" si="51"/>
        <v>0</v>
      </c>
      <c r="O295" s="41">
        <f t="shared" si="52"/>
        <v>0</v>
      </c>
      <c r="P295" s="42">
        <f t="shared" si="53"/>
        <v>0</v>
      </c>
      <c r="Q295" s="42">
        <v>1</v>
      </c>
      <c r="R295" s="41">
        <f t="shared" si="54"/>
        <v>91770</v>
      </c>
      <c r="S295" s="42">
        <f t="shared" si="55"/>
        <v>0</v>
      </c>
      <c r="T295" s="42">
        <f>IFERROR(VLOOKUP(A295,'[4]Re-order'!$A:$Q,17,0),"")</f>
        <v>0</v>
      </c>
      <c r="U295" s="42">
        <f>IFERROR(VLOOKUP(A295,'[4]MC Masterlist 2026-09-17'!$B:$M, 10, 0),0)</f>
        <v>15</v>
      </c>
      <c r="V295" s="42">
        <f>IFERROR(VLOOKUP(A295,'[4]MC Masterlist 2026-09-17'!$B:$M, 11, 0),0)</f>
        <v>15</v>
      </c>
      <c r="W295" s="42">
        <f t="shared" si="56"/>
        <v>30</v>
      </c>
      <c r="X295" s="42">
        <f t="shared" si="57"/>
        <v>7</v>
      </c>
      <c r="Y295" s="42">
        <f>IFERROR(IF(OR(C295="AREA I",C295="AREA V"),7,VLOOKUP(A295,'[4]MC Masterlist 2026-09-17'!$B:$M, 12, 0)),0)</f>
        <v>7</v>
      </c>
      <c r="Z295" s="42">
        <f t="shared" si="58"/>
        <v>0</v>
      </c>
      <c r="AA295" s="42">
        <f t="shared" si="59"/>
        <v>0</v>
      </c>
      <c r="AB295" s="42">
        <f t="shared" si="60"/>
        <v>0</v>
      </c>
      <c r="AC295" s="42">
        <f t="shared" si="61"/>
        <v>0</v>
      </c>
      <c r="AD295" s="40" t="str">
        <f t="shared" si="62"/>
        <v>Critical</v>
      </c>
      <c r="AE295" s="40">
        <f>IFERROR(VLOOKUP(A295,'[4]Re-order'!$A:$AA,27,0),"")</f>
        <v>0</v>
      </c>
      <c r="AF295" s="42">
        <f t="shared" si="63"/>
        <v>-1</v>
      </c>
      <c r="AG295" s="42" t="e">
        <f>SUMIFS('[4]Raw Inventory'!D:D,'[4]Raw Inventory'!C:C,"GREATWALL",'[4]Raw Inventory'!B:B,A295)</f>
        <v>#VALUE!</v>
      </c>
      <c r="AH295" s="42" t="e">
        <f>SUMIFS('[4]Raw Inventory'!D:D,'[4]Raw Inventory'!C:C,"DUARTE",'[4]Raw Inventory'!B:B,A295)</f>
        <v>#VALUE!</v>
      </c>
      <c r="AI295" s="42"/>
      <c r="AJ295" s="42">
        <f t="shared" si="64"/>
        <v>0</v>
      </c>
      <c r="AK295" s="40" t="str">
        <f>IFERROR(IF((Q295+IF(AI295="",0,AI3))&lt;=0,"Stockout",IF(AJ295="","",IF(F295="Class A",IF(AJ295&lt;=7,"Critical",IF(AJ295&lt;=15,"Low",IF(AJ295&lt;=30,"Reorder",IF(AJ295&lt;=45,"Optimal","Overstock")))),IF(F295="Class B",IF(AJ295&lt;=10,"Critical",IF(AJ295&lt;=20,"Low",IF(AJ295&lt;=45,"Reorder",IF(AJ295&lt;=60,"Optimal","Overstock")))),IF(F295="Class C",IF(AJ295&lt;=15,"Critical",IF(AJ295&lt;=30,"Low",IF(AJ295&lt;=60,"Reorder",IF(AJ295&lt;=90,"Optimal","Overstock")))),""))))),"")</f>
        <v>Critical</v>
      </c>
      <c r="AL295" s="42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</row>
    <row r="296" spans="1:48">
      <c r="A296" s="39" t="s">
        <v>63</v>
      </c>
      <c r="B296" s="39" t="s">
        <v>30</v>
      </c>
      <c r="C296" s="39" t="s">
        <v>1</v>
      </c>
      <c r="D296" s="40" t="s">
        <v>222</v>
      </c>
      <c r="E296" s="40">
        <v>23</v>
      </c>
      <c r="F296" s="40" t="s">
        <v>3</v>
      </c>
      <c r="G296" s="39" t="str">
        <f>IFERROR(VLOOKUP(A296,'[4]MC Masterlist 2026-09-17'!$B:$M, 3, 0),"")</f>
        <v>HONDA</v>
      </c>
      <c r="H296" s="41">
        <f>IFERROR(VLOOKUP(A296,'[4]MC Masterlist 2026-09-17'!$B:$M, 6, 0),"")</f>
        <v>125150</v>
      </c>
      <c r="I296" s="42">
        <v>1</v>
      </c>
      <c r="J296" s="42">
        <v>0</v>
      </c>
      <c r="K296" s="42">
        <v>0</v>
      </c>
      <c r="L296" s="42">
        <f t="shared" si="49"/>
        <v>1</v>
      </c>
      <c r="M296" s="42">
        <f t="shared" si="50"/>
        <v>0.33333333333333331</v>
      </c>
      <c r="N296" s="41">
        <f t="shared" si="51"/>
        <v>125150</v>
      </c>
      <c r="O296" s="41">
        <f t="shared" si="52"/>
        <v>41716.666666666664</v>
      </c>
      <c r="P296" s="42">
        <f t="shared" si="53"/>
        <v>1.111111111111111E-2</v>
      </c>
      <c r="Q296" s="42"/>
      <c r="R296" s="41">
        <f t="shared" si="54"/>
        <v>0</v>
      </c>
      <c r="S296" s="42">
        <f t="shared" si="55"/>
        <v>0</v>
      </c>
      <c r="T296" s="42">
        <f>IFERROR(VLOOKUP(A296,'[4]Re-order'!$A:$Q,17,0),"")</f>
        <v>0</v>
      </c>
      <c r="U296" s="42">
        <f>IFERROR(VLOOKUP(A296,'[4]MC Masterlist 2026-09-17'!$B:$M, 10, 0),0)</f>
        <v>15</v>
      </c>
      <c r="V296" s="42">
        <f>IFERROR(VLOOKUP(A296,'[4]MC Masterlist 2026-09-17'!$B:$M, 11, 0),0)</f>
        <v>15</v>
      </c>
      <c r="W296" s="42">
        <f t="shared" si="56"/>
        <v>30</v>
      </c>
      <c r="X296" s="42">
        <f t="shared" si="57"/>
        <v>6.833333333333333</v>
      </c>
      <c r="Y296" s="42">
        <f>IFERROR(IF(OR(C296="AREA I",C296="AREA V"),7,VLOOKUP(A296,'[4]MC Masterlist 2026-09-17'!$B:$M, 12, 0)),0)</f>
        <v>7</v>
      </c>
      <c r="Z296" s="42">
        <f t="shared" si="58"/>
        <v>0.16666666666666666</v>
      </c>
      <c r="AA296" s="42">
        <f t="shared" si="59"/>
        <v>0.33333333333333331</v>
      </c>
      <c r="AB296" s="42">
        <f t="shared" si="60"/>
        <v>7.5925925925925911E-2</v>
      </c>
      <c r="AC296" s="42">
        <f t="shared" si="61"/>
        <v>7.7777777777777765E-2</v>
      </c>
      <c r="AD296" s="40" t="str">
        <f t="shared" si="62"/>
        <v>Stockout</v>
      </c>
      <c r="AE296" s="40">
        <f>IFERROR(VLOOKUP(A296,'[4]Re-order'!$A:$AA,27,0),"")</f>
        <v>0</v>
      </c>
      <c r="AF296" s="42">
        <f t="shared" si="63"/>
        <v>7.7777777777777765E-2</v>
      </c>
      <c r="AG296" s="42" t="e">
        <f>SUMIFS('[4]Raw Inventory'!D:D,'[4]Raw Inventory'!C:C,"GREATWALL",'[4]Raw Inventory'!B:B,A296)</f>
        <v>#VALUE!</v>
      </c>
      <c r="AH296" s="42" t="e">
        <f>SUMIFS('[4]Raw Inventory'!D:D,'[4]Raw Inventory'!C:C,"DUARTE",'[4]Raw Inventory'!B:B,A296)</f>
        <v>#VALUE!</v>
      </c>
      <c r="AI296" s="42"/>
      <c r="AJ296" s="42">
        <f t="shared" si="64"/>
        <v>0</v>
      </c>
      <c r="AK296" s="40" t="str">
        <f>IFERROR(IF((Q296+IF(AI296="",0,AI3))&lt;=0,"Stockout",IF(AJ296="","",IF(F296="Class A",IF(AJ296&lt;=7,"Critical",IF(AJ296&lt;=15,"Low",IF(AJ296&lt;=30,"Reorder",IF(AJ296&lt;=45,"Optimal","Overstock")))),IF(F296="Class B",IF(AJ296&lt;=10,"Critical",IF(AJ296&lt;=20,"Low",IF(AJ296&lt;=45,"Reorder",IF(AJ296&lt;=60,"Optimal","Overstock")))),IF(F296="Class C",IF(AJ296&lt;=15,"Critical",IF(AJ296&lt;=30,"Low",IF(AJ296&lt;=60,"Reorder",IF(AJ296&lt;=90,"Optimal","Overstock")))),""))))),"")</f>
        <v>Stockout</v>
      </c>
      <c r="AL296" s="42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</row>
    <row r="297" spans="1:48">
      <c r="A297" s="39" t="s">
        <v>60</v>
      </c>
      <c r="B297" s="39" t="s">
        <v>156</v>
      </c>
      <c r="C297" s="39" t="s">
        <v>152</v>
      </c>
      <c r="D297" s="40" t="s">
        <v>234</v>
      </c>
      <c r="E297" s="40">
        <v>23</v>
      </c>
      <c r="F297" s="40" t="s">
        <v>3</v>
      </c>
      <c r="G297" s="39" t="str">
        <f>IFERROR(VLOOKUP(A297,'[4]MC Masterlist 2026-09-17'!$B:$M, 3, 0),"")</f>
        <v>HONDA</v>
      </c>
      <c r="H297" s="41">
        <f>IFERROR(VLOOKUP(A297,'[4]MC Masterlist 2026-09-17'!$B:$M, 6, 0),"")</f>
        <v>61670</v>
      </c>
      <c r="I297" s="42">
        <v>1</v>
      </c>
      <c r="J297" s="42">
        <v>0</v>
      </c>
      <c r="K297" s="42">
        <v>0</v>
      </c>
      <c r="L297" s="42">
        <f t="shared" si="49"/>
        <v>1</v>
      </c>
      <c r="M297" s="42">
        <f t="shared" si="50"/>
        <v>0.33333333333333331</v>
      </c>
      <c r="N297" s="41">
        <f t="shared" si="51"/>
        <v>61670</v>
      </c>
      <c r="O297" s="41">
        <f t="shared" si="52"/>
        <v>20556.666666666664</v>
      </c>
      <c r="P297" s="42">
        <f t="shared" si="53"/>
        <v>1.111111111111111E-2</v>
      </c>
      <c r="Q297" s="42">
        <v>1</v>
      </c>
      <c r="R297" s="41">
        <f t="shared" si="54"/>
        <v>61670</v>
      </c>
      <c r="S297" s="42">
        <f t="shared" si="55"/>
        <v>90.000000000000014</v>
      </c>
      <c r="T297" s="42">
        <f>IFERROR(VLOOKUP(A297,'[4]Re-order'!$A:$Q,17,0),"")</f>
        <v>0</v>
      </c>
      <c r="U297" s="42">
        <f>IFERROR(VLOOKUP(A297,'[4]MC Masterlist 2026-09-17'!$B:$M, 10, 0),0)</f>
        <v>15</v>
      </c>
      <c r="V297" s="42">
        <f>IFERROR(VLOOKUP(A297,'[4]MC Masterlist 2026-09-17'!$B:$M, 11, 0),0)</f>
        <v>15</v>
      </c>
      <c r="W297" s="42">
        <f t="shared" si="56"/>
        <v>30</v>
      </c>
      <c r="X297" s="42">
        <f t="shared" si="57"/>
        <v>29.833333333333332</v>
      </c>
      <c r="Y297" s="42">
        <f>IFERROR(IF(OR(C297="AREA I",C297="AREA V"),7,VLOOKUP(A297,'[4]MC Masterlist 2026-09-17'!$B:$M, 12, 0)),0)</f>
        <v>30</v>
      </c>
      <c r="Z297" s="42">
        <f t="shared" si="58"/>
        <v>0.16666666666666666</v>
      </c>
      <c r="AA297" s="42">
        <f t="shared" si="59"/>
        <v>0.33333333333333331</v>
      </c>
      <c r="AB297" s="42">
        <f t="shared" si="60"/>
        <v>0.33148148148148143</v>
      </c>
      <c r="AC297" s="42">
        <f t="shared" si="61"/>
        <v>0.33333333333333331</v>
      </c>
      <c r="AD297" s="40" t="str">
        <f t="shared" si="62"/>
        <v>Optimal</v>
      </c>
      <c r="AE297" s="40">
        <f>IFERROR(VLOOKUP(A297,'[4]Re-order'!$A:$AA,27,0),"")</f>
        <v>0</v>
      </c>
      <c r="AF297" s="42">
        <f t="shared" si="63"/>
        <v>-0.66666666666666674</v>
      </c>
      <c r="AG297" s="42" t="e">
        <f>SUMIFS('[4]Raw Inventory'!D:D,'[4]Raw Inventory'!C:C,"GREATWALL",'[4]Raw Inventory'!B:B,A297)</f>
        <v>#VALUE!</v>
      </c>
      <c r="AH297" s="42" t="e">
        <f>SUMIFS('[4]Raw Inventory'!D:D,'[4]Raw Inventory'!C:C,"DUARTE",'[4]Raw Inventory'!B:B,A297)</f>
        <v>#VALUE!</v>
      </c>
      <c r="AI297" s="42"/>
      <c r="AJ297" s="42">
        <f t="shared" si="64"/>
        <v>90.000000000000014</v>
      </c>
      <c r="AK297" s="40" t="str">
        <f>IFERROR(IF((Q297+IF(AI297="",0,AI3))&lt;=0,"Stockout",IF(AJ297="","",IF(F297="Class A",IF(AJ297&lt;=7,"Critical",IF(AJ297&lt;=15,"Low",IF(AJ297&lt;=30,"Reorder",IF(AJ297&lt;=45,"Optimal","Overstock")))),IF(F297="Class B",IF(AJ297&lt;=10,"Critical",IF(AJ297&lt;=20,"Low",IF(AJ297&lt;=45,"Reorder",IF(AJ297&lt;=60,"Optimal","Overstock")))),IF(F297="Class C",IF(AJ297&lt;=15,"Critical",IF(AJ297&lt;=30,"Low",IF(AJ297&lt;=60,"Reorder",IF(AJ297&lt;=90,"Optimal","Overstock")))),""))))),"")</f>
        <v>Optimal</v>
      </c>
      <c r="AL297" s="42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</row>
    <row r="298" spans="1:48">
      <c r="A298" s="39" t="s">
        <v>46</v>
      </c>
      <c r="B298" s="39" t="s">
        <v>92</v>
      </c>
      <c r="C298" s="39" t="s">
        <v>90</v>
      </c>
      <c r="D298" s="40" t="s">
        <v>254</v>
      </c>
      <c r="E298" s="40">
        <v>15</v>
      </c>
      <c r="F298" s="40" t="s">
        <v>2</v>
      </c>
      <c r="G298" s="39" t="str">
        <f>IFERROR(VLOOKUP(A298,'[4]MC Masterlist 2026-09-17'!$B:$M, 3, 0),"")</f>
        <v>HONDA</v>
      </c>
      <c r="H298" s="41">
        <f>IFERROR(VLOOKUP(A298,'[4]MC Masterlist 2026-09-17'!$B:$M, 6, 0),"")</f>
        <v>73630</v>
      </c>
      <c r="I298" s="42">
        <v>1</v>
      </c>
      <c r="J298" s="42">
        <v>1</v>
      </c>
      <c r="K298" s="42">
        <v>0</v>
      </c>
      <c r="L298" s="42">
        <f t="shared" si="49"/>
        <v>2</v>
      </c>
      <c r="M298" s="42">
        <f t="shared" si="50"/>
        <v>0.66666666666666663</v>
      </c>
      <c r="N298" s="41">
        <f t="shared" si="51"/>
        <v>147260</v>
      </c>
      <c r="O298" s="41">
        <f t="shared" si="52"/>
        <v>49086.666666666664</v>
      </c>
      <c r="P298" s="42">
        <f t="shared" si="53"/>
        <v>2.222222222222222E-2</v>
      </c>
      <c r="Q298" s="42">
        <v>1</v>
      </c>
      <c r="R298" s="41">
        <f t="shared" si="54"/>
        <v>73630</v>
      </c>
      <c r="S298" s="42">
        <f t="shared" si="55"/>
        <v>45</v>
      </c>
      <c r="T298" s="42">
        <f>IFERROR(VLOOKUP(A298,'[4]Re-order'!$A:$Q,17,0),"")</f>
        <v>0</v>
      </c>
      <c r="U298" s="42">
        <f>IFERROR(VLOOKUP(A298,'[4]MC Masterlist 2026-09-17'!$B:$M, 10, 0),0)</f>
        <v>15</v>
      </c>
      <c r="V298" s="42">
        <f>IFERROR(VLOOKUP(A298,'[4]MC Masterlist 2026-09-17'!$B:$M, 11, 0),0)</f>
        <v>15</v>
      </c>
      <c r="W298" s="42">
        <f t="shared" si="56"/>
        <v>30</v>
      </c>
      <c r="X298" s="42">
        <f t="shared" si="57"/>
        <v>29.666666666666668</v>
      </c>
      <c r="Y298" s="42">
        <f>IFERROR(IF(OR(C298="AREA I",C298="AREA V"),7,VLOOKUP(A298,'[4]MC Masterlist 2026-09-17'!$B:$M, 12, 0)),0)</f>
        <v>30</v>
      </c>
      <c r="Z298" s="42">
        <f t="shared" si="58"/>
        <v>0.33333333333333331</v>
      </c>
      <c r="AA298" s="42">
        <f t="shared" si="59"/>
        <v>0.66666666666666663</v>
      </c>
      <c r="AB298" s="42">
        <f t="shared" si="60"/>
        <v>0.65925925925925921</v>
      </c>
      <c r="AC298" s="42">
        <f t="shared" si="61"/>
        <v>0.66666666666666663</v>
      </c>
      <c r="AD298" s="40" t="str">
        <f t="shared" si="62"/>
        <v>Reorder</v>
      </c>
      <c r="AE298" s="40">
        <f>IFERROR(VLOOKUP(A298,'[4]Re-order'!$A:$AA,27,0),"")</f>
        <v>0</v>
      </c>
      <c r="AF298" s="42">
        <f t="shared" si="63"/>
        <v>-0.33333333333333337</v>
      </c>
      <c r="AG298" s="42" t="e">
        <f>SUMIFS('[4]Raw Inventory'!D:D,'[4]Raw Inventory'!C:C,"GREATWALL",'[4]Raw Inventory'!B:B,A298)</f>
        <v>#VALUE!</v>
      </c>
      <c r="AH298" s="42" t="e">
        <f>SUMIFS('[4]Raw Inventory'!D:D,'[4]Raw Inventory'!C:C,"DUARTE",'[4]Raw Inventory'!B:B,A298)</f>
        <v>#VALUE!</v>
      </c>
      <c r="AI298" s="42"/>
      <c r="AJ298" s="42">
        <f t="shared" si="64"/>
        <v>45.000000000000007</v>
      </c>
      <c r="AK298" s="40" t="str">
        <f>IFERROR(IF((Q298+IF(AI298="",0,AI3))&lt;=0,"Stockout",IF(AJ298="","",IF(F298="Class A",IF(AJ298&lt;=7,"Critical",IF(AJ298&lt;=15,"Low",IF(AJ298&lt;=30,"Reorder",IF(AJ298&lt;=45,"Optimal","Overstock")))),IF(F298="Class B",IF(AJ298&lt;=10,"Critical",IF(AJ298&lt;=20,"Low",IF(AJ298&lt;=45,"Reorder",IF(AJ298&lt;=60,"Optimal","Overstock")))),IF(F298="Class C",IF(AJ298&lt;=15,"Critical",IF(AJ298&lt;=30,"Low",IF(AJ298&lt;=60,"Reorder",IF(AJ298&lt;=90,"Optimal","Overstock")))),""))))),"")</f>
        <v>Reorder</v>
      </c>
      <c r="AL298" s="42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</row>
    <row r="299" spans="1:48">
      <c r="A299" s="39" t="s">
        <v>35</v>
      </c>
      <c r="B299" s="39" t="s">
        <v>30</v>
      </c>
      <c r="C299" s="39" t="s">
        <v>1</v>
      </c>
      <c r="D299" s="40" t="s">
        <v>242</v>
      </c>
      <c r="E299" s="40">
        <v>17</v>
      </c>
      <c r="F299" s="40" t="s">
        <v>2</v>
      </c>
      <c r="G299" s="39" t="str">
        <f>IFERROR(VLOOKUP(A299,'[4]MC Masterlist 2026-09-17'!$B:$M, 3, 0),"")</f>
        <v>HONDA</v>
      </c>
      <c r="H299" s="41">
        <f>IFERROR(VLOOKUP(A299,'[4]MC Masterlist 2026-09-17'!$B:$M, 6, 0),"")</f>
        <v>57990</v>
      </c>
      <c r="I299" s="42">
        <v>2</v>
      </c>
      <c r="J299" s="42">
        <v>3</v>
      </c>
      <c r="K299" s="42">
        <v>0</v>
      </c>
      <c r="L299" s="42">
        <f t="shared" si="49"/>
        <v>5</v>
      </c>
      <c r="M299" s="42">
        <f t="shared" si="50"/>
        <v>1.6666666666666667</v>
      </c>
      <c r="N299" s="41">
        <f t="shared" si="51"/>
        <v>289950</v>
      </c>
      <c r="O299" s="41">
        <f t="shared" si="52"/>
        <v>96650</v>
      </c>
      <c r="P299" s="42">
        <f t="shared" si="53"/>
        <v>5.5555555555555559E-2</v>
      </c>
      <c r="Q299" s="42">
        <v>1</v>
      </c>
      <c r="R299" s="41">
        <f t="shared" si="54"/>
        <v>57990</v>
      </c>
      <c r="S299" s="42">
        <f t="shared" si="55"/>
        <v>18</v>
      </c>
      <c r="T299" s="42">
        <f>IFERROR(VLOOKUP(A299,'[4]Re-order'!$A:$Q,17,0),"")</f>
        <v>0</v>
      </c>
      <c r="U299" s="42">
        <f>IFERROR(VLOOKUP(A299,'[4]MC Masterlist 2026-09-17'!$B:$M, 10, 0),0)</f>
        <v>15</v>
      </c>
      <c r="V299" s="42">
        <f>IFERROR(VLOOKUP(A299,'[4]MC Masterlist 2026-09-17'!$B:$M, 11, 0),0)</f>
        <v>15</v>
      </c>
      <c r="W299" s="42">
        <f t="shared" si="56"/>
        <v>30</v>
      </c>
      <c r="X299" s="42">
        <f t="shared" si="57"/>
        <v>6.166666666666667</v>
      </c>
      <c r="Y299" s="42">
        <f>IFERROR(IF(OR(C299="AREA I",C299="AREA V"),7,VLOOKUP(A299,'[4]MC Masterlist 2026-09-17'!$B:$M, 12, 0)),0)</f>
        <v>7</v>
      </c>
      <c r="Z299" s="42">
        <f t="shared" si="58"/>
        <v>0.83333333333333337</v>
      </c>
      <c r="AA299" s="42">
        <f t="shared" si="59"/>
        <v>1.6666666666666667</v>
      </c>
      <c r="AB299" s="42">
        <f t="shared" si="60"/>
        <v>0.34259259259259262</v>
      </c>
      <c r="AC299" s="42">
        <f t="shared" si="61"/>
        <v>0.3888888888888889</v>
      </c>
      <c r="AD299" s="40" t="str">
        <f t="shared" si="62"/>
        <v>Low</v>
      </c>
      <c r="AE299" s="40">
        <f>IFERROR(VLOOKUP(A299,'[4]Re-order'!$A:$AA,27,0),"")</f>
        <v>0</v>
      </c>
      <c r="AF299" s="42">
        <f t="shared" si="63"/>
        <v>-0.61111111111111116</v>
      </c>
      <c r="AG299" s="42" t="e">
        <f>SUMIFS('[4]Raw Inventory'!D:D,'[4]Raw Inventory'!C:C,"GREATWALL",'[4]Raw Inventory'!B:B,A299)</f>
        <v>#VALUE!</v>
      </c>
      <c r="AH299" s="42" t="e">
        <f>SUMIFS('[4]Raw Inventory'!D:D,'[4]Raw Inventory'!C:C,"DUARTE",'[4]Raw Inventory'!B:B,A299)</f>
        <v>#VALUE!</v>
      </c>
      <c r="AI299" s="42"/>
      <c r="AJ299" s="42">
        <f t="shared" si="64"/>
        <v>18</v>
      </c>
      <c r="AK299" s="40" t="str">
        <f>IFERROR(IF((Q299+IF(AI299="",0,AI3))&lt;=0,"Stockout",IF(AJ299="","",IF(F299="Class A",IF(AJ299&lt;=7,"Critical",IF(AJ299&lt;=15,"Low",IF(AJ299&lt;=30,"Reorder",IF(AJ299&lt;=45,"Optimal","Overstock")))),IF(F299="Class B",IF(AJ299&lt;=10,"Critical",IF(AJ299&lt;=20,"Low",IF(AJ299&lt;=45,"Reorder",IF(AJ299&lt;=60,"Optimal","Overstock")))),IF(F299="Class C",IF(AJ299&lt;=15,"Critical",IF(AJ299&lt;=30,"Low",IF(AJ299&lt;=60,"Reorder",IF(AJ299&lt;=90,"Optimal","Overstock")))),""))))),"")</f>
        <v>Low</v>
      </c>
      <c r="AL299" s="42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</row>
    <row r="300" spans="1:48">
      <c r="A300" s="39" t="s">
        <v>64</v>
      </c>
      <c r="B300" s="39" t="s">
        <v>139</v>
      </c>
      <c r="C300" s="39" t="s">
        <v>137</v>
      </c>
      <c r="D300" s="40" t="s">
        <v>222</v>
      </c>
      <c r="E300" s="40">
        <v>19</v>
      </c>
      <c r="F300" s="40" t="s">
        <v>3</v>
      </c>
      <c r="G300" s="39" t="str">
        <f>IFERROR(VLOOKUP(A300,'[4]MC Masterlist 2026-09-17'!$B:$M, 3, 0),"")</f>
        <v>HONDA</v>
      </c>
      <c r="H300" s="41">
        <f>IFERROR(VLOOKUP(A300,'[4]MC Masterlist 2026-09-17'!$B:$M, 6, 0),"")</f>
        <v>73170</v>
      </c>
      <c r="I300" s="42">
        <v>1</v>
      </c>
      <c r="J300" s="42">
        <v>2</v>
      </c>
      <c r="K300" s="42">
        <v>1</v>
      </c>
      <c r="L300" s="42">
        <f t="shared" si="49"/>
        <v>4</v>
      </c>
      <c r="M300" s="42">
        <f t="shared" si="50"/>
        <v>1.3333333333333333</v>
      </c>
      <c r="N300" s="41">
        <f t="shared" si="51"/>
        <v>292680</v>
      </c>
      <c r="O300" s="41">
        <f t="shared" si="52"/>
        <v>97560</v>
      </c>
      <c r="P300" s="42">
        <f t="shared" si="53"/>
        <v>4.4444444444444439E-2</v>
      </c>
      <c r="Q300" s="42">
        <v>6</v>
      </c>
      <c r="R300" s="41">
        <f t="shared" si="54"/>
        <v>439020</v>
      </c>
      <c r="S300" s="42">
        <f t="shared" si="55"/>
        <v>135</v>
      </c>
      <c r="T300" s="42">
        <f>IFERROR(VLOOKUP(A300,'[4]Re-order'!$A:$Q,17,0),"")</f>
        <v>0</v>
      </c>
      <c r="U300" s="42">
        <f>IFERROR(VLOOKUP(A300,'[4]MC Masterlist 2026-09-17'!$B:$M, 10, 0),0)</f>
        <v>15</v>
      </c>
      <c r="V300" s="42">
        <f>IFERROR(VLOOKUP(A300,'[4]MC Masterlist 2026-09-17'!$B:$M, 11, 0),0)</f>
        <v>15</v>
      </c>
      <c r="W300" s="42">
        <f t="shared" si="56"/>
        <v>30</v>
      </c>
      <c r="X300" s="42">
        <f t="shared" si="57"/>
        <v>6.333333333333333</v>
      </c>
      <c r="Y300" s="42">
        <f>IFERROR(IF(OR(C300="AREA I",C300="AREA V"),7,VLOOKUP(A300,'[4]MC Masterlist 2026-09-17'!$B:$M, 12, 0)),0)</f>
        <v>7</v>
      </c>
      <c r="Z300" s="42">
        <f t="shared" si="58"/>
        <v>0.66666666666666663</v>
      </c>
      <c r="AA300" s="42">
        <f t="shared" si="59"/>
        <v>1.3333333333333333</v>
      </c>
      <c r="AB300" s="42">
        <f t="shared" si="60"/>
        <v>0.28148148148148144</v>
      </c>
      <c r="AC300" s="42">
        <f t="shared" si="61"/>
        <v>0.31111111111111106</v>
      </c>
      <c r="AD300" s="40" t="str">
        <f t="shared" si="62"/>
        <v>Overstock</v>
      </c>
      <c r="AE300" s="40">
        <f>IFERROR(VLOOKUP(A300,'[4]Re-order'!$A:$AA,27,0),"")</f>
        <v>0</v>
      </c>
      <c r="AF300" s="42">
        <f t="shared" si="63"/>
        <v>-5.6888888888888891</v>
      </c>
      <c r="AG300" s="42" t="e">
        <f>SUMIFS('[4]Raw Inventory'!D:D,'[4]Raw Inventory'!C:C,"GREATWALL",'[4]Raw Inventory'!B:B,A300)</f>
        <v>#VALUE!</v>
      </c>
      <c r="AH300" s="42" t="e">
        <f>SUMIFS('[4]Raw Inventory'!D:D,'[4]Raw Inventory'!C:C,"DUARTE",'[4]Raw Inventory'!B:B,A300)</f>
        <v>#VALUE!</v>
      </c>
      <c r="AI300" s="42"/>
      <c r="AJ300" s="42">
        <f t="shared" si="64"/>
        <v>135.00000000000003</v>
      </c>
      <c r="AK300" s="40" t="str">
        <f>IFERROR(IF((Q300+IF(AI300="",0,AI3))&lt;=0,"Stockout",IF(AJ300="","",IF(F300="Class A",IF(AJ300&lt;=7,"Critical",IF(AJ300&lt;=15,"Low",IF(AJ300&lt;=30,"Reorder",IF(AJ300&lt;=45,"Optimal","Overstock")))),IF(F300="Class B",IF(AJ300&lt;=10,"Critical",IF(AJ300&lt;=20,"Low",IF(AJ300&lt;=45,"Reorder",IF(AJ300&lt;=60,"Optimal","Overstock")))),IF(F300="Class C",IF(AJ300&lt;=15,"Critical",IF(AJ300&lt;=30,"Low",IF(AJ300&lt;=60,"Reorder",IF(AJ300&lt;=90,"Optimal","Overstock")))),""))))),"")</f>
        <v>Overstock</v>
      </c>
      <c r="AL300" s="42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</row>
    <row r="301" spans="1:48">
      <c r="A301" s="39" t="s">
        <v>37</v>
      </c>
      <c r="B301" s="39" t="s">
        <v>30</v>
      </c>
      <c r="C301" s="39" t="s">
        <v>1</v>
      </c>
      <c r="D301" s="40" t="s">
        <v>260</v>
      </c>
      <c r="E301" s="40">
        <v>16</v>
      </c>
      <c r="F301" s="40" t="s">
        <v>2</v>
      </c>
      <c r="G301" s="39" t="str">
        <f>IFERROR(VLOOKUP(A301,'[4]MC Masterlist 2026-09-17'!$B:$M, 3, 0),"")</f>
        <v>HONDA</v>
      </c>
      <c r="H301" s="41">
        <f>IFERROR(VLOOKUP(A301,'[4]MC Masterlist 2026-09-17'!$B:$M, 6, 0),"")</f>
        <v>74550</v>
      </c>
      <c r="I301" s="42">
        <v>2</v>
      </c>
      <c r="J301" s="42">
        <v>0</v>
      </c>
      <c r="K301" s="42">
        <v>2</v>
      </c>
      <c r="L301" s="42">
        <f t="shared" si="49"/>
        <v>4</v>
      </c>
      <c r="M301" s="42">
        <f t="shared" si="50"/>
        <v>1.3333333333333333</v>
      </c>
      <c r="N301" s="41">
        <f t="shared" si="51"/>
        <v>298200</v>
      </c>
      <c r="O301" s="41">
        <f t="shared" si="52"/>
        <v>99400</v>
      </c>
      <c r="P301" s="42">
        <f t="shared" si="53"/>
        <v>4.4444444444444439E-2</v>
      </c>
      <c r="Q301" s="42">
        <v>2</v>
      </c>
      <c r="R301" s="41">
        <f t="shared" si="54"/>
        <v>149100</v>
      </c>
      <c r="S301" s="42">
        <f t="shared" si="55"/>
        <v>45</v>
      </c>
      <c r="T301" s="42">
        <f>IFERROR(VLOOKUP(A301,'[4]Re-order'!$A:$Q,17,0),"")</f>
        <v>0</v>
      </c>
      <c r="U301" s="42">
        <f>IFERROR(VLOOKUP(A301,'[4]MC Masterlist 2026-09-17'!$B:$M, 10, 0),0)</f>
        <v>15</v>
      </c>
      <c r="V301" s="42">
        <f>IFERROR(VLOOKUP(A301,'[4]MC Masterlist 2026-09-17'!$B:$M, 11, 0),0)</f>
        <v>15</v>
      </c>
      <c r="W301" s="42">
        <f t="shared" si="56"/>
        <v>30</v>
      </c>
      <c r="X301" s="42">
        <f t="shared" si="57"/>
        <v>6.333333333333333</v>
      </c>
      <c r="Y301" s="42">
        <f>IFERROR(IF(OR(C301="AREA I",C301="AREA V"),7,VLOOKUP(A301,'[4]MC Masterlist 2026-09-17'!$B:$M, 12, 0)),0)</f>
        <v>7</v>
      </c>
      <c r="Z301" s="42">
        <f t="shared" si="58"/>
        <v>0.66666666666666663</v>
      </c>
      <c r="AA301" s="42">
        <f t="shared" si="59"/>
        <v>1.3333333333333333</v>
      </c>
      <c r="AB301" s="42">
        <f t="shared" si="60"/>
        <v>0.28148148148148144</v>
      </c>
      <c r="AC301" s="42">
        <f t="shared" si="61"/>
        <v>0.31111111111111106</v>
      </c>
      <c r="AD301" s="40" t="str">
        <f t="shared" si="62"/>
        <v>Reorder</v>
      </c>
      <c r="AE301" s="40">
        <f>IFERROR(VLOOKUP(A301,'[4]Re-order'!$A:$AA,27,0),"")</f>
        <v>0</v>
      </c>
      <c r="AF301" s="42">
        <f t="shared" si="63"/>
        <v>-1.6888888888888889</v>
      </c>
      <c r="AG301" s="42" t="e">
        <f>SUMIFS('[4]Raw Inventory'!D:D,'[4]Raw Inventory'!C:C,"GREATWALL",'[4]Raw Inventory'!B:B,A301)</f>
        <v>#VALUE!</v>
      </c>
      <c r="AH301" s="42" t="e">
        <f>SUMIFS('[4]Raw Inventory'!D:D,'[4]Raw Inventory'!C:C,"DUARTE",'[4]Raw Inventory'!B:B,A301)</f>
        <v>#VALUE!</v>
      </c>
      <c r="AI301" s="42"/>
      <c r="AJ301" s="42">
        <f t="shared" si="64"/>
        <v>45.000000000000007</v>
      </c>
      <c r="AK301" s="40" t="str">
        <f>IFERROR(IF((Q301+IF(AI301="",0,AI3))&lt;=0,"Stockout",IF(AJ301="","",IF(F301="Class A",IF(AJ301&lt;=7,"Critical",IF(AJ301&lt;=15,"Low",IF(AJ301&lt;=30,"Reorder",IF(AJ301&lt;=45,"Optimal","Overstock")))),IF(F301="Class B",IF(AJ301&lt;=10,"Critical",IF(AJ301&lt;=20,"Low",IF(AJ301&lt;=45,"Reorder",IF(AJ301&lt;=60,"Optimal","Overstock")))),IF(F301="Class C",IF(AJ301&lt;=15,"Critical",IF(AJ301&lt;=30,"Low",IF(AJ301&lt;=60,"Reorder",IF(AJ301&lt;=90,"Optimal","Overstock")))),""))))),"")</f>
        <v>Reorder</v>
      </c>
      <c r="AL301" s="42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</row>
    <row r="302" spans="1:48">
      <c r="A302" s="39" t="s">
        <v>107</v>
      </c>
      <c r="B302" s="39" t="s">
        <v>161</v>
      </c>
      <c r="C302" s="39" t="s">
        <v>159</v>
      </c>
      <c r="D302" s="40" t="s">
        <v>277</v>
      </c>
      <c r="E302" s="40">
        <v>1</v>
      </c>
      <c r="F302" s="40" t="s">
        <v>0</v>
      </c>
      <c r="G302" s="39" t="str">
        <f>IFERROR(VLOOKUP(A302,'[4]MC Masterlist 2026-09-17'!$B:$M, 3, 0),"")</f>
        <v>SUZUKI</v>
      </c>
      <c r="H302" s="41">
        <f>IFERROR(VLOOKUP(A302,'[4]MC Masterlist 2026-09-17'!$B:$M, 6, 0),"")</f>
        <v>89662</v>
      </c>
      <c r="I302" s="42">
        <v>0</v>
      </c>
      <c r="J302" s="42">
        <v>0</v>
      </c>
      <c r="K302" s="42">
        <v>0</v>
      </c>
      <c r="L302" s="42">
        <f t="shared" si="49"/>
        <v>0</v>
      </c>
      <c r="M302" s="42">
        <f t="shared" si="50"/>
        <v>0</v>
      </c>
      <c r="N302" s="41">
        <f t="shared" si="51"/>
        <v>0</v>
      </c>
      <c r="O302" s="41">
        <f t="shared" si="52"/>
        <v>0</v>
      </c>
      <c r="P302" s="42">
        <f t="shared" si="53"/>
        <v>0</v>
      </c>
      <c r="Q302" s="42">
        <v>1</v>
      </c>
      <c r="R302" s="41">
        <f t="shared" si="54"/>
        <v>89662</v>
      </c>
      <c r="S302" s="42">
        <f t="shared" si="55"/>
        <v>0</v>
      </c>
      <c r="T302" s="42">
        <f>IFERROR(VLOOKUP(A302,'[4]Re-order'!$A:$Q,17,0),"")</f>
        <v>0</v>
      </c>
      <c r="U302" s="42">
        <f>IFERROR(VLOOKUP(A302,'[4]MC Masterlist 2026-09-17'!$B:$M, 10, 0),0)</f>
        <v>15</v>
      </c>
      <c r="V302" s="42">
        <f>IFERROR(VLOOKUP(A302,'[4]MC Masterlist 2026-09-17'!$B:$M, 11, 0),0)</f>
        <v>15</v>
      </c>
      <c r="W302" s="42">
        <f t="shared" si="56"/>
        <v>30</v>
      </c>
      <c r="X302" s="42">
        <f t="shared" si="57"/>
        <v>30</v>
      </c>
      <c r="Y302" s="42">
        <f>IFERROR(IF(OR(C302="AREA I",C302="AREA V"),7,VLOOKUP(A302,'[4]MC Masterlist 2026-09-17'!$B:$M, 12, 0)),0)</f>
        <v>30</v>
      </c>
      <c r="Z302" s="42">
        <f t="shared" si="58"/>
        <v>0</v>
      </c>
      <c r="AA302" s="42">
        <f t="shared" si="59"/>
        <v>0</v>
      </c>
      <c r="AB302" s="42">
        <f t="shared" si="60"/>
        <v>0</v>
      </c>
      <c r="AC302" s="42">
        <f t="shared" si="61"/>
        <v>0</v>
      </c>
      <c r="AD302" s="40" t="str">
        <f t="shared" si="62"/>
        <v>Critical</v>
      </c>
      <c r="AE302" s="40">
        <f>IFERROR(VLOOKUP(A302,'[4]Re-order'!$A:$AA,27,0),"")</f>
        <v>0</v>
      </c>
      <c r="AF302" s="42">
        <f t="shared" si="63"/>
        <v>-1</v>
      </c>
      <c r="AG302" s="42" t="e">
        <f>SUMIFS('[4]Raw Inventory'!D:D,'[4]Raw Inventory'!C:C,"GREATWALL",'[4]Raw Inventory'!B:B,A302)</f>
        <v>#VALUE!</v>
      </c>
      <c r="AH302" s="42" t="e">
        <f>SUMIFS('[4]Raw Inventory'!D:D,'[4]Raw Inventory'!C:C,"DUARTE",'[4]Raw Inventory'!B:B,A302)</f>
        <v>#VALUE!</v>
      </c>
      <c r="AI302" s="42"/>
      <c r="AJ302" s="42">
        <f t="shared" si="64"/>
        <v>0</v>
      </c>
      <c r="AK302" s="40" t="str">
        <f>IFERROR(IF((Q302+IF(AI302="",0,AI3))&lt;=0,"Stockout",IF(AJ302="","",IF(F302="Class A",IF(AJ302&lt;=7,"Critical",IF(AJ302&lt;=15,"Low",IF(AJ302&lt;=30,"Reorder",IF(AJ302&lt;=45,"Optimal","Overstock")))),IF(F302="Class B",IF(AJ302&lt;=10,"Critical",IF(AJ302&lt;=20,"Low",IF(AJ302&lt;=45,"Reorder",IF(AJ302&lt;=60,"Optimal","Overstock")))),IF(F302="Class C",IF(AJ302&lt;=15,"Critical",IF(AJ302&lt;=30,"Low",IF(AJ302&lt;=60,"Reorder",IF(AJ302&lt;=90,"Optimal","Overstock")))),""))))),"")</f>
        <v>Critical</v>
      </c>
      <c r="AL302" s="42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</row>
    <row r="303" spans="1:48">
      <c r="A303" s="39" t="s">
        <v>43</v>
      </c>
      <c r="B303" s="39" t="s">
        <v>27</v>
      </c>
      <c r="C303" s="39" t="s">
        <v>1</v>
      </c>
      <c r="D303" s="40" t="s">
        <v>286</v>
      </c>
      <c r="E303" s="40">
        <v>30</v>
      </c>
      <c r="F303" s="40" t="s">
        <v>3</v>
      </c>
      <c r="G303" s="39" t="str">
        <f>IFERROR(VLOOKUP(A303,'[4]MC Masterlist 2026-09-17'!$B:$M, 3, 0),"")</f>
        <v>YAMAHA</v>
      </c>
      <c r="H303" s="41">
        <f>IFERROR(VLOOKUP(A303,'[4]MC Masterlist 2026-09-17'!$B:$M, 6, 0),"")</f>
        <v>70587</v>
      </c>
      <c r="I303" s="42">
        <v>0</v>
      </c>
      <c r="J303" s="42">
        <v>0</v>
      </c>
      <c r="K303" s="42">
        <v>0</v>
      </c>
      <c r="L303" s="42">
        <f t="shared" si="49"/>
        <v>0</v>
      </c>
      <c r="M303" s="42">
        <f t="shared" si="50"/>
        <v>0</v>
      </c>
      <c r="N303" s="41">
        <f t="shared" si="51"/>
        <v>0</v>
      </c>
      <c r="O303" s="41">
        <f t="shared" si="52"/>
        <v>0</v>
      </c>
      <c r="P303" s="42">
        <f t="shared" si="53"/>
        <v>0</v>
      </c>
      <c r="Q303" s="42">
        <v>1</v>
      </c>
      <c r="R303" s="41">
        <f t="shared" si="54"/>
        <v>70587</v>
      </c>
      <c r="S303" s="42">
        <f t="shared" si="55"/>
        <v>0</v>
      </c>
      <c r="T303" s="42">
        <f>IFERROR(VLOOKUP(A303,'[4]Re-order'!$A:$Q,17,0),"")</f>
        <v>0</v>
      </c>
      <c r="U303" s="42">
        <f>IFERROR(VLOOKUP(A303,'[4]MC Masterlist 2026-09-17'!$B:$M, 10, 0),0)</f>
        <v>15</v>
      </c>
      <c r="V303" s="42">
        <f>IFERROR(VLOOKUP(A303,'[4]MC Masterlist 2026-09-17'!$B:$M, 11, 0),0)</f>
        <v>15</v>
      </c>
      <c r="W303" s="42">
        <f t="shared" si="56"/>
        <v>30</v>
      </c>
      <c r="X303" s="42">
        <f t="shared" si="57"/>
        <v>7</v>
      </c>
      <c r="Y303" s="42">
        <f>IFERROR(IF(OR(C303="AREA I",C303="AREA V"),7,VLOOKUP(A303,'[4]MC Masterlist 2026-09-17'!$B:$M, 12, 0)),0)</f>
        <v>7</v>
      </c>
      <c r="Z303" s="42">
        <f t="shared" si="58"/>
        <v>0</v>
      </c>
      <c r="AA303" s="42">
        <f t="shared" si="59"/>
        <v>0</v>
      </c>
      <c r="AB303" s="42">
        <f t="shared" si="60"/>
        <v>0</v>
      </c>
      <c r="AC303" s="42">
        <f t="shared" si="61"/>
        <v>0</v>
      </c>
      <c r="AD303" s="40" t="str">
        <f t="shared" si="62"/>
        <v>Critical</v>
      </c>
      <c r="AE303" s="40">
        <f>IFERROR(VLOOKUP(A303,'[4]Re-order'!$A:$AA,27,0),"")</f>
        <v>0</v>
      </c>
      <c r="AF303" s="42">
        <f t="shared" si="63"/>
        <v>-1</v>
      </c>
      <c r="AG303" s="42" t="e">
        <f>SUMIFS('[4]Raw Inventory'!D:D,'[4]Raw Inventory'!C:C,"GREATWALL",'[4]Raw Inventory'!B:B,A303)</f>
        <v>#VALUE!</v>
      </c>
      <c r="AH303" s="42" t="e">
        <f>SUMIFS('[4]Raw Inventory'!D:D,'[4]Raw Inventory'!C:C,"DUARTE",'[4]Raw Inventory'!B:B,A303)</f>
        <v>#VALUE!</v>
      </c>
      <c r="AI303" s="42"/>
      <c r="AJ303" s="42">
        <f t="shared" si="64"/>
        <v>0</v>
      </c>
      <c r="AK303" s="40" t="str">
        <f>IFERROR(IF((Q303+IF(AI303="",0,AI3))&lt;=0,"Stockout",IF(AJ303="","",IF(F303="Class A",IF(AJ303&lt;=7,"Critical",IF(AJ303&lt;=15,"Low",IF(AJ303&lt;=30,"Reorder",IF(AJ303&lt;=45,"Optimal","Overstock")))),IF(F303="Class B",IF(AJ303&lt;=10,"Critical",IF(AJ303&lt;=20,"Low",IF(AJ303&lt;=45,"Reorder",IF(AJ303&lt;=60,"Optimal","Overstock")))),IF(F303="Class C",IF(AJ303&lt;=15,"Critical",IF(AJ303&lt;=30,"Low",IF(AJ303&lt;=60,"Reorder",IF(AJ303&lt;=90,"Optimal","Overstock")))),""))))),"")</f>
        <v>Critical</v>
      </c>
      <c r="AL303" s="42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</row>
    <row r="304" spans="1:48">
      <c r="A304" s="39" t="s">
        <v>65</v>
      </c>
      <c r="B304" s="39" t="s">
        <v>141</v>
      </c>
      <c r="C304" s="39" t="s">
        <v>137</v>
      </c>
      <c r="D304" s="40" t="s">
        <v>236</v>
      </c>
      <c r="E304" s="40">
        <v>28</v>
      </c>
      <c r="F304" s="40" t="s">
        <v>3</v>
      </c>
      <c r="G304" s="39" t="str">
        <f>IFERROR(VLOOKUP(A304,'[4]MC Masterlist 2026-09-17'!$B:$M, 3, 0),"")</f>
        <v>SUZUKI</v>
      </c>
      <c r="H304" s="41">
        <f>IFERROR(VLOOKUP(A304,'[4]MC Masterlist 2026-09-17'!$B:$M, 6, 0),"")</f>
        <v>77572</v>
      </c>
      <c r="I304" s="42">
        <v>0</v>
      </c>
      <c r="J304" s="42">
        <v>0</v>
      </c>
      <c r="K304" s="42">
        <v>0</v>
      </c>
      <c r="L304" s="42">
        <f t="shared" si="49"/>
        <v>0</v>
      </c>
      <c r="M304" s="42">
        <f t="shared" si="50"/>
        <v>0</v>
      </c>
      <c r="N304" s="41">
        <f t="shared" si="51"/>
        <v>0</v>
      </c>
      <c r="O304" s="41">
        <f t="shared" si="52"/>
        <v>0</v>
      </c>
      <c r="P304" s="42">
        <f t="shared" si="53"/>
        <v>0</v>
      </c>
      <c r="Q304" s="42">
        <v>2</v>
      </c>
      <c r="R304" s="41">
        <f t="shared" si="54"/>
        <v>155144</v>
      </c>
      <c r="S304" s="42">
        <f t="shared" si="55"/>
        <v>0</v>
      </c>
      <c r="T304" s="42">
        <f>IFERROR(VLOOKUP(A304,'[4]Re-order'!$A:$Q,17,0),"")</f>
        <v>0</v>
      </c>
      <c r="U304" s="42">
        <f>IFERROR(VLOOKUP(A304,'[4]MC Masterlist 2026-09-17'!$B:$M, 10, 0),0)</f>
        <v>15</v>
      </c>
      <c r="V304" s="42">
        <f>IFERROR(VLOOKUP(A304,'[4]MC Masterlist 2026-09-17'!$B:$M, 11, 0),0)</f>
        <v>15</v>
      </c>
      <c r="W304" s="42">
        <f t="shared" si="56"/>
        <v>30</v>
      </c>
      <c r="X304" s="42">
        <f t="shared" si="57"/>
        <v>7</v>
      </c>
      <c r="Y304" s="42">
        <f>IFERROR(IF(OR(C304="AREA I",C304="AREA V"),7,VLOOKUP(A304,'[4]MC Masterlist 2026-09-17'!$B:$M, 12, 0)),0)</f>
        <v>7</v>
      </c>
      <c r="Z304" s="42">
        <f t="shared" si="58"/>
        <v>0</v>
      </c>
      <c r="AA304" s="42">
        <f t="shared" si="59"/>
        <v>0</v>
      </c>
      <c r="AB304" s="42">
        <f t="shared" si="60"/>
        <v>0</v>
      </c>
      <c r="AC304" s="42">
        <f t="shared" si="61"/>
        <v>0</v>
      </c>
      <c r="AD304" s="40" t="str">
        <f t="shared" si="62"/>
        <v>Critical</v>
      </c>
      <c r="AE304" s="40">
        <f>IFERROR(VLOOKUP(A304,'[4]Re-order'!$A:$AA,27,0),"")</f>
        <v>0</v>
      </c>
      <c r="AF304" s="42">
        <f t="shared" si="63"/>
        <v>-2</v>
      </c>
      <c r="AG304" s="42" t="e">
        <f>SUMIFS('[4]Raw Inventory'!D:D,'[4]Raw Inventory'!C:C,"GREATWALL",'[4]Raw Inventory'!B:B,A304)</f>
        <v>#VALUE!</v>
      </c>
      <c r="AH304" s="42" t="e">
        <f>SUMIFS('[4]Raw Inventory'!D:D,'[4]Raw Inventory'!C:C,"DUARTE",'[4]Raw Inventory'!B:B,A304)</f>
        <v>#VALUE!</v>
      </c>
      <c r="AI304" s="42"/>
      <c r="AJ304" s="42">
        <f t="shared" si="64"/>
        <v>0</v>
      </c>
      <c r="AK304" s="40" t="str">
        <f>IFERROR(IF((Q304+IF(AI304="",0,AI3))&lt;=0,"Stockout",IF(AJ304="","",IF(F304="Class A",IF(AJ304&lt;=7,"Critical",IF(AJ304&lt;=15,"Low",IF(AJ304&lt;=30,"Reorder",IF(AJ304&lt;=45,"Optimal","Overstock")))),IF(F304="Class B",IF(AJ304&lt;=10,"Critical",IF(AJ304&lt;=20,"Low",IF(AJ304&lt;=45,"Reorder",IF(AJ304&lt;=60,"Optimal","Overstock")))),IF(F304="Class C",IF(AJ304&lt;=15,"Critical",IF(AJ304&lt;=30,"Low",IF(AJ304&lt;=60,"Reorder",IF(AJ304&lt;=90,"Optimal","Overstock")))),""))))),"")</f>
        <v>Critical</v>
      </c>
      <c r="AL304" s="42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</row>
    <row r="305" spans="1:48">
      <c r="A305" s="39" t="s">
        <v>40</v>
      </c>
      <c r="B305" s="39" t="s">
        <v>92</v>
      </c>
      <c r="C305" s="39" t="s">
        <v>90</v>
      </c>
      <c r="D305" s="40" t="s">
        <v>228</v>
      </c>
      <c r="E305" s="40">
        <v>27</v>
      </c>
      <c r="F305" s="40" t="s">
        <v>3</v>
      </c>
      <c r="G305" s="39" t="str">
        <f>IFERROR(VLOOKUP(A305,'[4]MC Masterlist 2026-09-17'!$B:$M, 3, 0),"")</f>
        <v>HONDA</v>
      </c>
      <c r="H305" s="41">
        <f>IFERROR(VLOOKUP(A305,'[4]MC Masterlist 2026-09-17'!$B:$M, 6, 0),"")</f>
        <v>56426</v>
      </c>
      <c r="I305" s="42">
        <v>0</v>
      </c>
      <c r="J305" s="42">
        <v>1</v>
      </c>
      <c r="K305" s="42">
        <v>0</v>
      </c>
      <c r="L305" s="42">
        <f t="shared" si="49"/>
        <v>1</v>
      </c>
      <c r="M305" s="42">
        <f t="shared" si="50"/>
        <v>0.33333333333333331</v>
      </c>
      <c r="N305" s="41">
        <f t="shared" si="51"/>
        <v>56426</v>
      </c>
      <c r="O305" s="41">
        <f t="shared" si="52"/>
        <v>18808.666666666664</v>
      </c>
      <c r="P305" s="42">
        <f t="shared" si="53"/>
        <v>1.111111111111111E-2</v>
      </c>
      <c r="Q305" s="42"/>
      <c r="R305" s="41">
        <f t="shared" si="54"/>
        <v>0</v>
      </c>
      <c r="S305" s="42">
        <f t="shared" si="55"/>
        <v>0</v>
      </c>
      <c r="T305" s="42">
        <f>IFERROR(VLOOKUP(A305,'[4]Re-order'!$A:$Q,17,0),"")</f>
        <v>0</v>
      </c>
      <c r="U305" s="42">
        <f>IFERROR(VLOOKUP(A305,'[4]MC Masterlist 2026-09-17'!$B:$M, 10, 0),0)</f>
        <v>15</v>
      </c>
      <c r="V305" s="42">
        <f>IFERROR(VLOOKUP(A305,'[4]MC Masterlist 2026-09-17'!$B:$M, 11, 0),0)</f>
        <v>15</v>
      </c>
      <c r="W305" s="42">
        <f t="shared" si="56"/>
        <v>30</v>
      </c>
      <c r="X305" s="42">
        <f t="shared" si="57"/>
        <v>29.833333333333332</v>
      </c>
      <c r="Y305" s="42">
        <f>IFERROR(IF(OR(C305="AREA I",C305="AREA V"),7,VLOOKUP(A305,'[4]MC Masterlist 2026-09-17'!$B:$M, 12, 0)),0)</f>
        <v>30</v>
      </c>
      <c r="Z305" s="42">
        <f t="shared" si="58"/>
        <v>0.16666666666666666</v>
      </c>
      <c r="AA305" s="42">
        <f t="shared" si="59"/>
        <v>0.33333333333333331</v>
      </c>
      <c r="AB305" s="42">
        <f t="shared" si="60"/>
        <v>0.33148148148148143</v>
      </c>
      <c r="AC305" s="42">
        <f t="shared" si="61"/>
        <v>0.33333333333333331</v>
      </c>
      <c r="AD305" s="40" t="str">
        <f t="shared" si="62"/>
        <v>Stockout</v>
      </c>
      <c r="AE305" s="40">
        <f>IFERROR(VLOOKUP(A305,'[4]Re-order'!$A:$AA,27,0),"")</f>
        <v>0</v>
      </c>
      <c r="AF305" s="42">
        <f t="shared" si="63"/>
        <v>0.33333333333333331</v>
      </c>
      <c r="AG305" s="42" t="e">
        <f>SUMIFS('[4]Raw Inventory'!D:D,'[4]Raw Inventory'!C:C,"GREATWALL",'[4]Raw Inventory'!B:B,A305)</f>
        <v>#VALUE!</v>
      </c>
      <c r="AH305" s="42" t="e">
        <f>SUMIFS('[4]Raw Inventory'!D:D,'[4]Raw Inventory'!C:C,"DUARTE",'[4]Raw Inventory'!B:B,A305)</f>
        <v>#VALUE!</v>
      </c>
      <c r="AI305" s="42"/>
      <c r="AJ305" s="42">
        <f t="shared" si="64"/>
        <v>0</v>
      </c>
      <c r="AK305" s="40" t="str">
        <f>IFERROR(IF((Q305+IF(AI305="",0,AI3))&lt;=0,"Stockout",IF(AJ305="","",IF(F305="Class A",IF(AJ305&lt;=7,"Critical",IF(AJ305&lt;=15,"Low",IF(AJ305&lt;=30,"Reorder",IF(AJ305&lt;=45,"Optimal","Overstock")))),IF(F305="Class B",IF(AJ305&lt;=10,"Critical",IF(AJ305&lt;=20,"Low",IF(AJ305&lt;=45,"Reorder",IF(AJ305&lt;=60,"Optimal","Overstock")))),IF(F305="Class C",IF(AJ305&lt;=15,"Critical",IF(AJ305&lt;=30,"Low",IF(AJ305&lt;=60,"Reorder",IF(AJ305&lt;=90,"Optimal","Overstock")))),""))))),"")</f>
        <v>Stockout</v>
      </c>
      <c r="AL305" s="42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</row>
    <row r="306" spans="1:48">
      <c r="A306" s="39" t="s">
        <v>20</v>
      </c>
      <c r="B306" s="39" t="s">
        <v>246</v>
      </c>
      <c r="C306" s="39"/>
      <c r="D306" s="40" t="s">
        <v>224</v>
      </c>
      <c r="E306" s="40">
        <v>1</v>
      </c>
      <c r="F306" s="40" t="s">
        <v>0</v>
      </c>
      <c r="G306" s="39" t="str">
        <f>IFERROR(VLOOKUP(A306,'[4]MC Masterlist 2026-09-17'!$B:$M, 3, 0),"")</f>
        <v>HONDA</v>
      </c>
      <c r="H306" s="41">
        <f>IFERROR(VLOOKUP(A306,'[4]MC Masterlist 2026-09-17'!$B:$M, 6, 0),"")</f>
        <v>69950</v>
      </c>
      <c r="I306" s="42">
        <v>0</v>
      </c>
      <c r="J306" s="42">
        <v>0</v>
      </c>
      <c r="K306" s="42">
        <v>0</v>
      </c>
      <c r="L306" s="42">
        <f t="shared" si="49"/>
        <v>0</v>
      </c>
      <c r="M306" s="42">
        <f t="shared" si="50"/>
        <v>0</v>
      </c>
      <c r="N306" s="41">
        <f t="shared" si="51"/>
        <v>0</v>
      </c>
      <c r="O306" s="41">
        <f t="shared" si="52"/>
        <v>0</v>
      </c>
      <c r="P306" s="42">
        <f t="shared" si="53"/>
        <v>0</v>
      </c>
      <c r="Q306" s="42">
        <v>2</v>
      </c>
      <c r="R306" s="41">
        <f t="shared" si="54"/>
        <v>139900</v>
      </c>
      <c r="S306" s="42">
        <f t="shared" si="55"/>
        <v>0</v>
      </c>
      <c r="T306" s="42">
        <f>IFERROR(VLOOKUP(A306,'[4]Re-order'!$A:$Q,17,0),"")</f>
        <v>0</v>
      </c>
      <c r="U306" s="42">
        <f>IFERROR(VLOOKUP(A306,'[4]MC Masterlist 2026-09-17'!$B:$M, 10, 0),0)</f>
        <v>15</v>
      </c>
      <c r="V306" s="42">
        <f>IFERROR(VLOOKUP(A306,'[4]MC Masterlist 2026-09-17'!$B:$M, 11, 0),0)</f>
        <v>15</v>
      </c>
      <c r="W306" s="42">
        <f t="shared" si="56"/>
        <v>30</v>
      </c>
      <c r="X306" s="42">
        <f t="shared" si="57"/>
        <v>30</v>
      </c>
      <c r="Y306" s="42">
        <f>IFERROR(IF(OR(C306="AREA I",C306="AREA V"),7,VLOOKUP(A306,'[4]MC Masterlist 2026-09-17'!$B:$M, 12, 0)),0)</f>
        <v>30</v>
      </c>
      <c r="Z306" s="42">
        <f t="shared" si="58"/>
        <v>0</v>
      </c>
      <c r="AA306" s="42">
        <f t="shared" si="59"/>
        <v>0</v>
      </c>
      <c r="AB306" s="42">
        <f t="shared" si="60"/>
        <v>0</v>
      </c>
      <c r="AC306" s="42">
        <f t="shared" si="61"/>
        <v>0</v>
      </c>
      <c r="AD306" s="40" t="str">
        <f t="shared" si="62"/>
        <v>Critical</v>
      </c>
      <c r="AE306" s="40">
        <f>IFERROR(VLOOKUP(A306,'[4]Re-order'!$A:$AA,27,0),"")</f>
        <v>0</v>
      </c>
      <c r="AF306" s="42">
        <f t="shared" si="63"/>
        <v>-2</v>
      </c>
      <c r="AG306" s="42" t="e">
        <f>SUMIFS('[4]Raw Inventory'!D:D,'[4]Raw Inventory'!C:C,"GREATWALL",'[4]Raw Inventory'!B:B,A306)</f>
        <v>#VALUE!</v>
      </c>
      <c r="AH306" s="42" t="e">
        <f>SUMIFS('[4]Raw Inventory'!D:D,'[4]Raw Inventory'!C:C,"DUARTE",'[4]Raw Inventory'!B:B,A306)</f>
        <v>#VALUE!</v>
      </c>
      <c r="AI306" s="42"/>
      <c r="AJ306" s="42">
        <f t="shared" si="64"/>
        <v>0</v>
      </c>
      <c r="AK306" s="40" t="str">
        <f>IFERROR(IF((Q306+IF(AI306="",0,AI3))&lt;=0,"Stockout",IF(AJ306="","",IF(F306="Class A",IF(AJ306&lt;=7,"Critical",IF(AJ306&lt;=15,"Low",IF(AJ306&lt;=30,"Reorder",IF(AJ306&lt;=45,"Optimal","Overstock")))),IF(F306="Class B",IF(AJ306&lt;=10,"Critical",IF(AJ306&lt;=20,"Low",IF(AJ306&lt;=45,"Reorder",IF(AJ306&lt;=60,"Optimal","Overstock")))),IF(F306="Class C",IF(AJ306&lt;=15,"Critical",IF(AJ306&lt;=30,"Low",IF(AJ306&lt;=60,"Reorder",IF(AJ306&lt;=90,"Optimal","Overstock")))),""))))),"")</f>
        <v>Critical</v>
      </c>
      <c r="AL306" s="42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</row>
    <row r="307" spans="1:48">
      <c r="A307" s="39" t="s">
        <v>72</v>
      </c>
      <c r="B307" s="39" t="s">
        <v>113</v>
      </c>
      <c r="C307" s="39" t="s">
        <v>109</v>
      </c>
      <c r="D307" s="40" t="s">
        <v>270</v>
      </c>
      <c r="E307" s="40">
        <v>33</v>
      </c>
      <c r="F307" s="40" t="s">
        <v>3</v>
      </c>
      <c r="G307" s="39" t="str">
        <f>IFERROR(VLOOKUP(A307,'[4]MC Masterlist 2026-09-17'!$B:$M, 3, 0),"")</f>
        <v>KAWASAKI</v>
      </c>
      <c r="H307" s="41">
        <f>IFERROR(VLOOKUP(A307,'[4]MC Masterlist 2026-09-17'!$B:$M, 6, 0),"")</f>
        <v>52948</v>
      </c>
      <c r="I307" s="42">
        <v>0</v>
      </c>
      <c r="J307" s="42">
        <v>0</v>
      </c>
      <c r="K307" s="42">
        <v>0</v>
      </c>
      <c r="L307" s="42">
        <f t="shared" si="49"/>
        <v>0</v>
      </c>
      <c r="M307" s="42">
        <f t="shared" si="50"/>
        <v>0</v>
      </c>
      <c r="N307" s="41">
        <f t="shared" si="51"/>
        <v>0</v>
      </c>
      <c r="O307" s="41">
        <f t="shared" si="52"/>
        <v>0</v>
      </c>
      <c r="P307" s="42">
        <f t="shared" si="53"/>
        <v>0</v>
      </c>
      <c r="Q307" s="42">
        <v>1</v>
      </c>
      <c r="R307" s="41">
        <f t="shared" si="54"/>
        <v>52948</v>
      </c>
      <c r="S307" s="42">
        <f t="shared" si="55"/>
        <v>0</v>
      </c>
      <c r="T307" s="42">
        <f>IFERROR(VLOOKUP(A307,'[4]Re-order'!$A:$Q,17,0),"")</f>
        <v>0</v>
      </c>
      <c r="U307" s="42">
        <f>IFERROR(VLOOKUP(A307,'[4]MC Masterlist 2026-09-17'!$B:$M, 10, 0),0)</f>
        <v>15</v>
      </c>
      <c r="V307" s="42">
        <f>IFERROR(VLOOKUP(A307,'[4]MC Masterlist 2026-09-17'!$B:$M, 11, 0),0)</f>
        <v>15</v>
      </c>
      <c r="W307" s="42">
        <f t="shared" si="56"/>
        <v>30</v>
      </c>
      <c r="X307" s="42">
        <f t="shared" si="57"/>
        <v>30</v>
      </c>
      <c r="Y307" s="42">
        <f>IFERROR(IF(OR(C307="AREA I",C307="AREA V"),7,VLOOKUP(A307,'[4]MC Masterlist 2026-09-17'!$B:$M, 12, 0)),0)</f>
        <v>30</v>
      </c>
      <c r="Z307" s="42">
        <f t="shared" si="58"/>
        <v>0</v>
      </c>
      <c r="AA307" s="42">
        <f t="shared" si="59"/>
        <v>0</v>
      </c>
      <c r="AB307" s="42">
        <f t="shared" si="60"/>
        <v>0</v>
      </c>
      <c r="AC307" s="42">
        <f t="shared" si="61"/>
        <v>0</v>
      </c>
      <c r="AD307" s="40" t="str">
        <f t="shared" si="62"/>
        <v>Critical</v>
      </c>
      <c r="AE307" s="40">
        <f>IFERROR(VLOOKUP(A307,'[4]Re-order'!$A:$AA,27,0),"")</f>
        <v>0</v>
      </c>
      <c r="AF307" s="42">
        <f t="shared" si="63"/>
        <v>-1</v>
      </c>
      <c r="AG307" s="42" t="e">
        <f>SUMIFS('[4]Raw Inventory'!D:D,'[4]Raw Inventory'!C:C,"GREATWALL",'[4]Raw Inventory'!B:B,A307)</f>
        <v>#VALUE!</v>
      </c>
      <c r="AH307" s="42" t="e">
        <f>SUMIFS('[4]Raw Inventory'!D:D,'[4]Raw Inventory'!C:C,"DUARTE",'[4]Raw Inventory'!B:B,A307)</f>
        <v>#VALUE!</v>
      </c>
      <c r="AI307" s="42"/>
      <c r="AJ307" s="42">
        <f t="shared" si="64"/>
        <v>0</v>
      </c>
      <c r="AK307" s="40" t="str">
        <f>IFERROR(IF((Q307+IF(AI307="",0,AI3))&lt;=0,"Stockout",IF(AJ307="","",IF(F307="Class A",IF(AJ307&lt;=7,"Critical",IF(AJ307&lt;=15,"Low",IF(AJ307&lt;=30,"Reorder",IF(AJ307&lt;=45,"Optimal","Overstock")))),IF(F307="Class B",IF(AJ307&lt;=10,"Critical",IF(AJ307&lt;=20,"Low",IF(AJ307&lt;=45,"Reorder",IF(AJ307&lt;=60,"Optimal","Overstock")))),IF(F307="Class C",IF(AJ307&lt;=15,"Critical",IF(AJ307&lt;=30,"Low",IF(AJ307&lt;=60,"Reorder",IF(AJ307&lt;=90,"Optimal","Overstock")))),""))))),"")</f>
        <v>Critical</v>
      </c>
      <c r="AL307" s="42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</row>
    <row r="308" spans="1:48">
      <c r="A308" s="39" t="s">
        <v>40</v>
      </c>
      <c r="B308" s="39" t="s">
        <v>95</v>
      </c>
      <c r="C308" s="39" t="s">
        <v>90</v>
      </c>
      <c r="D308" s="40" t="s">
        <v>245</v>
      </c>
      <c r="E308" s="40">
        <v>22</v>
      </c>
      <c r="F308" s="40" t="s">
        <v>3</v>
      </c>
      <c r="G308" s="39" t="str">
        <f>IFERROR(VLOOKUP(A308,'[4]MC Masterlist 2026-09-17'!$B:$M, 3, 0),"")</f>
        <v>HONDA</v>
      </c>
      <c r="H308" s="41">
        <f>IFERROR(VLOOKUP(A308,'[4]MC Masterlist 2026-09-17'!$B:$M, 6, 0),"")</f>
        <v>56426</v>
      </c>
      <c r="I308" s="42">
        <v>0</v>
      </c>
      <c r="J308" s="42">
        <v>1</v>
      </c>
      <c r="K308" s="42">
        <v>0</v>
      </c>
      <c r="L308" s="42">
        <f t="shared" si="49"/>
        <v>1</v>
      </c>
      <c r="M308" s="42">
        <f t="shared" si="50"/>
        <v>0.33333333333333331</v>
      </c>
      <c r="N308" s="41">
        <f t="shared" si="51"/>
        <v>56426</v>
      </c>
      <c r="O308" s="41">
        <f t="shared" si="52"/>
        <v>18808.666666666664</v>
      </c>
      <c r="P308" s="42">
        <f t="shared" si="53"/>
        <v>1.111111111111111E-2</v>
      </c>
      <c r="Q308" s="42"/>
      <c r="R308" s="41">
        <f t="shared" si="54"/>
        <v>0</v>
      </c>
      <c r="S308" s="42">
        <f t="shared" si="55"/>
        <v>0</v>
      </c>
      <c r="T308" s="42">
        <f>IFERROR(VLOOKUP(A308,'[4]Re-order'!$A:$Q,17,0),"")</f>
        <v>0</v>
      </c>
      <c r="U308" s="42">
        <f>IFERROR(VLOOKUP(A308,'[4]MC Masterlist 2026-09-17'!$B:$M, 10, 0),0)</f>
        <v>15</v>
      </c>
      <c r="V308" s="42">
        <f>IFERROR(VLOOKUP(A308,'[4]MC Masterlist 2026-09-17'!$B:$M, 11, 0),0)</f>
        <v>15</v>
      </c>
      <c r="W308" s="42">
        <f t="shared" si="56"/>
        <v>30</v>
      </c>
      <c r="X308" s="42">
        <f t="shared" si="57"/>
        <v>29.833333333333332</v>
      </c>
      <c r="Y308" s="42">
        <f>IFERROR(IF(OR(C308="AREA I",C308="AREA V"),7,VLOOKUP(A308,'[4]MC Masterlist 2026-09-17'!$B:$M, 12, 0)),0)</f>
        <v>30</v>
      </c>
      <c r="Z308" s="42">
        <f t="shared" si="58"/>
        <v>0.16666666666666666</v>
      </c>
      <c r="AA308" s="42">
        <f t="shared" si="59"/>
        <v>0.33333333333333331</v>
      </c>
      <c r="AB308" s="42">
        <f t="shared" si="60"/>
        <v>0.33148148148148143</v>
      </c>
      <c r="AC308" s="42">
        <f t="shared" si="61"/>
        <v>0.33333333333333331</v>
      </c>
      <c r="AD308" s="40" t="str">
        <f t="shared" si="62"/>
        <v>Stockout</v>
      </c>
      <c r="AE308" s="40">
        <f>IFERROR(VLOOKUP(A308,'[4]Re-order'!$A:$AA,27,0),"")</f>
        <v>0</v>
      </c>
      <c r="AF308" s="42">
        <f t="shared" si="63"/>
        <v>0.33333333333333331</v>
      </c>
      <c r="AG308" s="42" t="e">
        <f>SUMIFS('[4]Raw Inventory'!D:D,'[4]Raw Inventory'!C:C,"GREATWALL",'[4]Raw Inventory'!B:B,A308)</f>
        <v>#VALUE!</v>
      </c>
      <c r="AH308" s="42" t="e">
        <f>SUMIFS('[4]Raw Inventory'!D:D,'[4]Raw Inventory'!C:C,"DUARTE",'[4]Raw Inventory'!B:B,A308)</f>
        <v>#VALUE!</v>
      </c>
      <c r="AI308" s="42"/>
      <c r="AJ308" s="42">
        <f t="shared" si="64"/>
        <v>0</v>
      </c>
      <c r="AK308" s="40" t="str">
        <f>IFERROR(IF((Q308+IF(AI308="",0,AI3))&lt;=0,"Stockout",IF(AJ308="","",IF(F308="Class A",IF(AJ308&lt;=7,"Critical",IF(AJ308&lt;=15,"Low",IF(AJ308&lt;=30,"Reorder",IF(AJ308&lt;=45,"Optimal","Overstock")))),IF(F308="Class B",IF(AJ308&lt;=10,"Critical",IF(AJ308&lt;=20,"Low",IF(AJ308&lt;=45,"Reorder",IF(AJ308&lt;=60,"Optimal","Overstock")))),IF(F308="Class C",IF(AJ308&lt;=15,"Critical",IF(AJ308&lt;=30,"Low",IF(AJ308&lt;=60,"Reorder",IF(AJ308&lt;=90,"Optimal","Overstock")))),""))))),"")</f>
        <v>Stockout</v>
      </c>
      <c r="AL308" s="42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</row>
    <row r="309" spans="1:48">
      <c r="A309" s="39" t="s">
        <v>39</v>
      </c>
      <c r="B309" s="39" t="s">
        <v>154</v>
      </c>
      <c r="C309" s="39" t="s">
        <v>152</v>
      </c>
      <c r="D309" s="40" t="s">
        <v>230</v>
      </c>
      <c r="E309" s="40">
        <v>31</v>
      </c>
      <c r="F309" s="40" t="s">
        <v>3</v>
      </c>
      <c r="G309" s="39" t="str">
        <f>IFERROR(VLOOKUP(A309,'[4]MC Masterlist 2026-09-17'!$B:$M, 3, 0),"")</f>
        <v>HONDA</v>
      </c>
      <c r="H309" s="41">
        <f>IFERROR(VLOOKUP(A309,'[4]MC Masterlist 2026-09-17'!$B:$M, 6, 0),"")</f>
        <v>72434</v>
      </c>
      <c r="I309" s="42">
        <v>0</v>
      </c>
      <c r="J309" s="42">
        <v>0</v>
      </c>
      <c r="K309" s="42">
        <v>0</v>
      </c>
      <c r="L309" s="42">
        <f t="shared" si="49"/>
        <v>0</v>
      </c>
      <c r="M309" s="42">
        <f t="shared" si="50"/>
        <v>0</v>
      </c>
      <c r="N309" s="41">
        <f t="shared" si="51"/>
        <v>0</v>
      </c>
      <c r="O309" s="41">
        <f t="shared" si="52"/>
        <v>0</v>
      </c>
      <c r="P309" s="42">
        <f t="shared" si="53"/>
        <v>0</v>
      </c>
      <c r="Q309" s="42">
        <v>1</v>
      </c>
      <c r="R309" s="41">
        <f t="shared" si="54"/>
        <v>72434</v>
      </c>
      <c r="S309" s="42">
        <f t="shared" si="55"/>
        <v>0</v>
      </c>
      <c r="T309" s="42">
        <f>IFERROR(VLOOKUP(A309,'[4]Re-order'!$A:$Q,17,0),"")</f>
        <v>0</v>
      </c>
      <c r="U309" s="42">
        <f>IFERROR(VLOOKUP(A309,'[4]MC Masterlist 2026-09-17'!$B:$M, 10, 0),0)</f>
        <v>15</v>
      </c>
      <c r="V309" s="42">
        <f>IFERROR(VLOOKUP(A309,'[4]MC Masterlist 2026-09-17'!$B:$M, 11, 0),0)</f>
        <v>15</v>
      </c>
      <c r="W309" s="42">
        <f t="shared" si="56"/>
        <v>30</v>
      </c>
      <c r="X309" s="42">
        <f t="shared" si="57"/>
        <v>30</v>
      </c>
      <c r="Y309" s="42">
        <f>IFERROR(IF(OR(C309="AREA I",C309="AREA V"),7,VLOOKUP(A309,'[4]MC Masterlist 2026-09-17'!$B:$M, 12, 0)),0)</f>
        <v>30</v>
      </c>
      <c r="Z309" s="42">
        <f t="shared" si="58"/>
        <v>0</v>
      </c>
      <c r="AA309" s="42">
        <f t="shared" si="59"/>
        <v>0</v>
      </c>
      <c r="AB309" s="42">
        <f t="shared" si="60"/>
        <v>0</v>
      </c>
      <c r="AC309" s="42">
        <f t="shared" si="61"/>
        <v>0</v>
      </c>
      <c r="AD309" s="40" t="str">
        <f t="shared" si="62"/>
        <v>Critical</v>
      </c>
      <c r="AE309" s="40">
        <f>IFERROR(VLOOKUP(A309,'[4]Re-order'!$A:$AA,27,0),"")</f>
        <v>0</v>
      </c>
      <c r="AF309" s="42">
        <f t="shared" si="63"/>
        <v>-1</v>
      </c>
      <c r="AG309" s="42" t="e">
        <f>SUMIFS('[4]Raw Inventory'!D:D,'[4]Raw Inventory'!C:C,"GREATWALL",'[4]Raw Inventory'!B:B,A309)</f>
        <v>#VALUE!</v>
      </c>
      <c r="AH309" s="42" t="e">
        <f>SUMIFS('[4]Raw Inventory'!D:D,'[4]Raw Inventory'!C:C,"DUARTE",'[4]Raw Inventory'!B:B,A309)</f>
        <v>#VALUE!</v>
      </c>
      <c r="AI309" s="42"/>
      <c r="AJ309" s="42">
        <f t="shared" si="64"/>
        <v>0</v>
      </c>
      <c r="AK309" s="40" t="str">
        <f>IFERROR(IF((Q309+IF(AI309="",0,AI3))&lt;=0,"Stockout",IF(AJ309="","",IF(F309="Class A",IF(AJ309&lt;=7,"Critical",IF(AJ309&lt;=15,"Low",IF(AJ309&lt;=30,"Reorder",IF(AJ309&lt;=45,"Optimal","Overstock")))),IF(F309="Class B",IF(AJ309&lt;=10,"Critical",IF(AJ309&lt;=20,"Low",IF(AJ309&lt;=45,"Reorder",IF(AJ309&lt;=60,"Optimal","Overstock")))),IF(F309="Class C",IF(AJ309&lt;=15,"Critical",IF(AJ309&lt;=30,"Low",IF(AJ309&lt;=60,"Reorder",IF(AJ309&lt;=90,"Optimal","Overstock")))),""))))),"")</f>
        <v>Critical</v>
      </c>
      <c r="AL309" s="42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</row>
    <row r="310" spans="1:48">
      <c r="A310" s="39" t="s">
        <v>16</v>
      </c>
      <c r="B310" s="39" t="s">
        <v>92</v>
      </c>
      <c r="C310" s="39" t="s">
        <v>90</v>
      </c>
      <c r="D310" s="40" t="s">
        <v>229</v>
      </c>
      <c r="E310" s="40">
        <v>6</v>
      </c>
      <c r="F310" s="40" t="s">
        <v>0</v>
      </c>
      <c r="G310" s="39" t="str">
        <f>IFERROR(VLOOKUP(A310,'[4]MC Masterlist 2026-09-17'!$B:$M, 3, 0),"")</f>
        <v>HONDA</v>
      </c>
      <c r="H310" s="41">
        <f>IFERROR(VLOOKUP(A310,'[4]MC Masterlist 2026-09-17'!$B:$M, 6, 0),"")</f>
        <v>84394</v>
      </c>
      <c r="I310" s="42">
        <v>2</v>
      </c>
      <c r="J310" s="42">
        <v>2</v>
      </c>
      <c r="K310" s="42">
        <v>2</v>
      </c>
      <c r="L310" s="42">
        <f t="shared" si="49"/>
        <v>6</v>
      </c>
      <c r="M310" s="42">
        <f t="shared" si="50"/>
        <v>2</v>
      </c>
      <c r="N310" s="41">
        <f t="shared" si="51"/>
        <v>506364</v>
      </c>
      <c r="O310" s="41">
        <f t="shared" si="52"/>
        <v>168788</v>
      </c>
      <c r="P310" s="42">
        <f t="shared" si="53"/>
        <v>6.6666666666666666E-2</v>
      </c>
      <c r="Q310" s="42"/>
      <c r="R310" s="41">
        <f t="shared" si="54"/>
        <v>0</v>
      </c>
      <c r="S310" s="42">
        <f t="shared" si="55"/>
        <v>0</v>
      </c>
      <c r="T310" s="42">
        <f>IFERROR(VLOOKUP(A310,'[4]Re-order'!$A:$Q,17,0),"")</f>
        <v>0</v>
      </c>
      <c r="U310" s="42">
        <f>IFERROR(VLOOKUP(A310,'[4]MC Masterlist 2026-09-17'!$B:$M, 10, 0),0)</f>
        <v>15</v>
      </c>
      <c r="V310" s="42">
        <f>IFERROR(VLOOKUP(A310,'[4]MC Masterlist 2026-09-17'!$B:$M, 11, 0),0)</f>
        <v>15</v>
      </c>
      <c r="W310" s="42">
        <f t="shared" si="56"/>
        <v>30</v>
      </c>
      <c r="X310" s="42">
        <f t="shared" si="57"/>
        <v>29</v>
      </c>
      <c r="Y310" s="42">
        <f>IFERROR(IF(OR(C310="AREA I",C310="AREA V"),7,VLOOKUP(A310,'[4]MC Masterlist 2026-09-17'!$B:$M, 12, 0)),0)</f>
        <v>30</v>
      </c>
      <c r="Z310" s="42">
        <f t="shared" si="58"/>
        <v>1</v>
      </c>
      <c r="AA310" s="42">
        <f t="shared" si="59"/>
        <v>2</v>
      </c>
      <c r="AB310" s="42">
        <f t="shared" si="60"/>
        <v>1.9333333333333333</v>
      </c>
      <c r="AC310" s="42">
        <f t="shared" si="61"/>
        <v>2</v>
      </c>
      <c r="AD310" s="40" t="str">
        <f t="shared" si="62"/>
        <v>Stockout</v>
      </c>
      <c r="AE310" s="40">
        <f>IFERROR(VLOOKUP(A310,'[4]Re-order'!$A:$AA,27,0),"")</f>
        <v>0</v>
      </c>
      <c r="AF310" s="42">
        <f t="shared" si="63"/>
        <v>2</v>
      </c>
      <c r="AG310" s="42" t="e">
        <f>SUMIFS('[4]Raw Inventory'!D:D,'[4]Raw Inventory'!C:C,"GREATWALL",'[4]Raw Inventory'!B:B,A310)</f>
        <v>#VALUE!</v>
      </c>
      <c r="AH310" s="42" t="e">
        <f>SUMIFS('[4]Raw Inventory'!D:D,'[4]Raw Inventory'!C:C,"DUARTE",'[4]Raw Inventory'!B:B,A310)</f>
        <v>#VALUE!</v>
      </c>
      <c r="AI310" s="42"/>
      <c r="AJ310" s="42">
        <f t="shared" si="64"/>
        <v>0</v>
      </c>
      <c r="AK310" s="40" t="str">
        <f>IFERROR(IF((Q310+IF(AI310="",0,AI3))&lt;=0,"Stockout",IF(AJ310="","",IF(F310="Class A",IF(AJ310&lt;=7,"Critical",IF(AJ310&lt;=15,"Low",IF(AJ310&lt;=30,"Reorder",IF(AJ310&lt;=45,"Optimal","Overstock")))),IF(F310="Class B",IF(AJ310&lt;=10,"Critical",IF(AJ310&lt;=20,"Low",IF(AJ310&lt;=45,"Reorder",IF(AJ310&lt;=60,"Optimal","Overstock")))),IF(F310="Class C",IF(AJ310&lt;=15,"Critical",IF(AJ310&lt;=30,"Low",IF(AJ310&lt;=60,"Reorder",IF(AJ310&lt;=90,"Optimal","Overstock")))),""))))),"")</f>
        <v>Stockout</v>
      </c>
      <c r="AL310" s="42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</row>
    <row r="311" spans="1:48">
      <c r="A311" s="39" t="s">
        <v>117</v>
      </c>
      <c r="B311" s="39" t="s">
        <v>160</v>
      </c>
      <c r="C311" s="39" t="s">
        <v>159</v>
      </c>
      <c r="D311" s="40" t="s">
        <v>225</v>
      </c>
      <c r="E311" s="40">
        <v>23</v>
      </c>
      <c r="F311" s="40" t="s">
        <v>3</v>
      </c>
      <c r="G311" s="39" t="str">
        <f>IFERROR(VLOOKUP(A311,'[4]MC Masterlist 2026-09-17'!$B:$M, 3, 0),"")</f>
        <v>HONDA</v>
      </c>
      <c r="H311" s="41">
        <f>IFERROR(VLOOKUP(A311,'[4]MC Masterlist 2026-09-17'!$B:$M, 6, 0),"")</f>
        <v>126990</v>
      </c>
      <c r="I311" s="42">
        <v>0</v>
      </c>
      <c r="J311" s="42">
        <v>0</v>
      </c>
      <c r="K311" s="42">
        <v>0</v>
      </c>
      <c r="L311" s="42">
        <f t="shared" si="49"/>
        <v>0</v>
      </c>
      <c r="M311" s="42">
        <f t="shared" si="50"/>
        <v>0</v>
      </c>
      <c r="N311" s="41">
        <f t="shared" si="51"/>
        <v>0</v>
      </c>
      <c r="O311" s="41">
        <f t="shared" si="52"/>
        <v>0</v>
      </c>
      <c r="P311" s="42">
        <f t="shared" si="53"/>
        <v>0</v>
      </c>
      <c r="Q311" s="42">
        <v>3</v>
      </c>
      <c r="R311" s="41">
        <f t="shared" si="54"/>
        <v>380970</v>
      </c>
      <c r="S311" s="42">
        <f t="shared" si="55"/>
        <v>0</v>
      </c>
      <c r="T311" s="42">
        <f>IFERROR(VLOOKUP(A311,'[4]Re-order'!$A:$Q,17,0),"")</f>
        <v>0</v>
      </c>
      <c r="U311" s="42">
        <f>IFERROR(VLOOKUP(A311,'[4]MC Masterlist 2026-09-17'!$B:$M, 10, 0),0)</f>
        <v>15</v>
      </c>
      <c r="V311" s="42">
        <f>IFERROR(VLOOKUP(A311,'[4]MC Masterlist 2026-09-17'!$B:$M, 11, 0),0)</f>
        <v>15</v>
      </c>
      <c r="W311" s="42">
        <f t="shared" si="56"/>
        <v>30</v>
      </c>
      <c r="X311" s="42">
        <f t="shared" si="57"/>
        <v>30</v>
      </c>
      <c r="Y311" s="42">
        <f>IFERROR(IF(OR(C311="AREA I",C311="AREA V"),7,VLOOKUP(A311,'[4]MC Masterlist 2026-09-17'!$B:$M, 12, 0)),0)</f>
        <v>30</v>
      </c>
      <c r="Z311" s="42">
        <f t="shared" si="58"/>
        <v>0</v>
      </c>
      <c r="AA311" s="42">
        <f t="shared" si="59"/>
        <v>0</v>
      </c>
      <c r="AB311" s="42">
        <f t="shared" si="60"/>
        <v>0</v>
      </c>
      <c r="AC311" s="42">
        <f t="shared" si="61"/>
        <v>0</v>
      </c>
      <c r="AD311" s="40" t="str">
        <f t="shared" si="62"/>
        <v>Critical</v>
      </c>
      <c r="AE311" s="40">
        <f>IFERROR(VLOOKUP(A311,'[4]Re-order'!$A:$AA,27,0),"")</f>
        <v>0</v>
      </c>
      <c r="AF311" s="42">
        <f t="shared" si="63"/>
        <v>-3</v>
      </c>
      <c r="AG311" s="42" t="e">
        <f>SUMIFS('[4]Raw Inventory'!D:D,'[4]Raw Inventory'!C:C,"GREATWALL",'[4]Raw Inventory'!B:B,A311)</f>
        <v>#VALUE!</v>
      </c>
      <c r="AH311" s="42" t="e">
        <f>SUMIFS('[4]Raw Inventory'!D:D,'[4]Raw Inventory'!C:C,"DUARTE",'[4]Raw Inventory'!B:B,A311)</f>
        <v>#VALUE!</v>
      </c>
      <c r="AI311" s="42"/>
      <c r="AJ311" s="42">
        <f t="shared" si="64"/>
        <v>0</v>
      </c>
      <c r="AK311" s="40" t="str">
        <f>IFERROR(IF((Q311+IF(AI311="",0,AI3))&lt;=0,"Stockout",IF(AJ311="","",IF(F311="Class A",IF(AJ311&lt;=7,"Critical",IF(AJ311&lt;=15,"Low",IF(AJ311&lt;=30,"Reorder",IF(AJ311&lt;=45,"Optimal","Overstock")))),IF(F311="Class B",IF(AJ311&lt;=10,"Critical",IF(AJ311&lt;=20,"Low",IF(AJ311&lt;=45,"Reorder",IF(AJ311&lt;=60,"Optimal","Overstock")))),IF(F311="Class C",IF(AJ311&lt;=15,"Critical",IF(AJ311&lt;=30,"Low",IF(AJ311&lt;=60,"Reorder",IF(AJ311&lt;=90,"Optimal","Overstock")))),""))))),"")</f>
        <v>Critical</v>
      </c>
      <c r="AL311" s="42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</row>
    <row r="312" spans="1:48">
      <c r="A312" s="39" t="s">
        <v>73</v>
      </c>
      <c r="B312" s="39" t="s">
        <v>131</v>
      </c>
      <c r="C312" s="39" t="s">
        <v>128</v>
      </c>
      <c r="D312" s="40" t="s">
        <v>231</v>
      </c>
      <c r="E312" s="40">
        <v>21</v>
      </c>
      <c r="F312" s="40" t="s">
        <v>3</v>
      </c>
      <c r="G312" s="39" t="str">
        <f>IFERROR(VLOOKUP(A312,'[4]MC Masterlist 2026-09-17'!$B:$M, 3, 0),"")</f>
        <v>SUZUKI</v>
      </c>
      <c r="H312" s="41">
        <f>IFERROR(VLOOKUP(A312,'[4]MC Masterlist 2026-09-17'!$B:$M, 6, 0),"")</f>
        <v>122770</v>
      </c>
      <c r="I312" s="42">
        <v>0</v>
      </c>
      <c r="J312" s="42">
        <v>0</v>
      </c>
      <c r="K312" s="42">
        <v>0</v>
      </c>
      <c r="L312" s="42">
        <f t="shared" si="49"/>
        <v>0</v>
      </c>
      <c r="M312" s="42">
        <f t="shared" si="50"/>
        <v>0</v>
      </c>
      <c r="N312" s="41">
        <f t="shared" si="51"/>
        <v>0</v>
      </c>
      <c r="O312" s="41">
        <f t="shared" si="52"/>
        <v>0</v>
      </c>
      <c r="P312" s="42">
        <f t="shared" si="53"/>
        <v>0</v>
      </c>
      <c r="Q312" s="42">
        <v>1</v>
      </c>
      <c r="R312" s="41">
        <f t="shared" si="54"/>
        <v>122770</v>
      </c>
      <c r="S312" s="42">
        <f t="shared" si="55"/>
        <v>0</v>
      </c>
      <c r="T312" s="42">
        <f>IFERROR(VLOOKUP(A312,'[4]Re-order'!$A:$Q,17,0),"")</f>
        <v>0</v>
      </c>
      <c r="U312" s="42">
        <f>IFERROR(VLOOKUP(A312,'[4]MC Masterlist 2026-09-17'!$B:$M, 10, 0),0)</f>
        <v>15</v>
      </c>
      <c r="V312" s="42">
        <f>IFERROR(VLOOKUP(A312,'[4]MC Masterlist 2026-09-17'!$B:$M, 11, 0),0)</f>
        <v>15</v>
      </c>
      <c r="W312" s="42">
        <f t="shared" si="56"/>
        <v>30</v>
      </c>
      <c r="X312" s="42">
        <f t="shared" si="57"/>
        <v>30</v>
      </c>
      <c r="Y312" s="42">
        <f>IFERROR(IF(OR(C312="AREA I",C312="AREA V"),7,VLOOKUP(A312,'[4]MC Masterlist 2026-09-17'!$B:$M, 12, 0)),0)</f>
        <v>30</v>
      </c>
      <c r="Z312" s="42">
        <f t="shared" si="58"/>
        <v>0</v>
      </c>
      <c r="AA312" s="42">
        <f t="shared" si="59"/>
        <v>0</v>
      </c>
      <c r="AB312" s="42">
        <f t="shared" si="60"/>
        <v>0</v>
      </c>
      <c r="AC312" s="42">
        <f t="shared" si="61"/>
        <v>0</v>
      </c>
      <c r="AD312" s="40" t="str">
        <f t="shared" si="62"/>
        <v>Critical</v>
      </c>
      <c r="AE312" s="40">
        <f>IFERROR(VLOOKUP(A312,'[4]Re-order'!$A:$AA,27,0),"")</f>
        <v>0</v>
      </c>
      <c r="AF312" s="42">
        <f t="shared" si="63"/>
        <v>-1</v>
      </c>
      <c r="AG312" s="42" t="e">
        <f>SUMIFS('[4]Raw Inventory'!D:D,'[4]Raw Inventory'!C:C,"GREATWALL",'[4]Raw Inventory'!B:B,A312)</f>
        <v>#VALUE!</v>
      </c>
      <c r="AH312" s="42" t="e">
        <f>SUMIFS('[4]Raw Inventory'!D:D,'[4]Raw Inventory'!C:C,"DUARTE",'[4]Raw Inventory'!B:B,A312)</f>
        <v>#VALUE!</v>
      </c>
      <c r="AI312" s="42"/>
      <c r="AJ312" s="42">
        <f t="shared" si="64"/>
        <v>0</v>
      </c>
      <c r="AK312" s="40" t="str">
        <f>IFERROR(IF((Q312+IF(AI312="",0,AI3))&lt;=0,"Stockout",IF(AJ312="","",IF(F312="Class A",IF(AJ312&lt;=7,"Critical",IF(AJ312&lt;=15,"Low",IF(AJ312&lt;=30,"Reorder",IF(AJ312&lt;=45,"Optimal","Overstock")))),IF(F312="Class B",IF(AJ312&lt;=10,"Critical",IF(AJ312&lt;=20,"Low",IF(AJ312&lt;=45,"Reorder",IF(AJ312&lt;=60,"Optimal","Overstock")))),IF(F312="Class C",IF(AJ312&lt;=15,"Critical",IF(AJ312&lt;=30,"Low",IF(AJ312&lt;=60,"Reorder",IF(AJ312&lt;=90,"Optimal","Overstock")))),""))))),"")</f>
        <v>Critical</v>
      </c>
      <c r="AL312" s="42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</row>
    <row r="313" spans="1:48">
      <c r="A313" s="39" t="s">
        <v>28</v>
      </c>
      <c r="B313" s="39" t="s">
        <v>161</v>
      </c>
      <c r="C313" s="39" t="s">
        <v>159</v>
      </c>
      <c r="D313" s="40" t="s">
        <v>257</v>
      </c>
      <c r="E313" s="40">
        <v>1</v>
      </c>
      <c r="F313" s="40" t="s">
        <v>0</v>
      </c>
      <c r="G313" s="39" t="str">
        <f>IFERROR(VLOOKUP(A313,'[4]MC Masterlist 2026-09-17'!$B:$M, 3, 0),"")</f>
        <v>YAMAHA</v>
      </c>
      <c r="H313" s="41">
        <f>IFERROR(VLOOKUP(A313,'[4]MC Masterlist 2026-09-17'!$B:$M, 6, 0),"")</f>
        <v>147312</v>
      </c>
      <c r="I313" s="42">
        <v>0</v>
      </c>
      <c r="J313" s="42">
        <v>0</v>
      </c>
      <c r="K313" s="42">
        <v>0</v>
      </c>
      <c r="L313" s="42">
        <f t="shared" si="49"/>
        <v>0</v>
      </c>
      <c r="M313" s="42">
        <f t="shared" si="50"/>
        <v>0</v>
      </c>
      <c r="N313" s="41">
        <f t="shared" si="51"/>
        <v>0</v>
      </c>
      <c r="O313" s="41">
        <f t="shared" si="52"/>
        <v>0</v>
      </c>
      <c r="P313" s="42">
        <f t="shared" si="53"/>
        <v>0</v>
      </c>
      <c r="Q313" s="42">
        <v>1</v>
      </c>
      <c r="R313" s="41">
        <f t="shared" si="54"/>
        <v>147312</v>
      </c>
      <c r="S313" s="42">
        <f t="shared" si="55"/>
        <v>0</v>
      </c>
      <c r="T313" s="42">
        <f>IFERROR(VLOOKUP(A313,'[4]Re-order'!$A:$Q,17,0),"")</f>
        <v>0</v>
      </c>
      <c r="U313" s="42">
        <f>IFERROR(VLOOKUP(A313,'[4]MC Masterlist 2026-09-17'!$B:$M, 10, 0),0)</f>
        <v>15</v>
      </c>
      <c r="V313" s="42">
        <f>IFERROR(VLOOKUP(A313,'[4]MC Masterlist 2026-09-17'!$B:$M, 11, 0),0)</f>
        <v>15</v>
      </c>
      <c r="W313" s="42">
        <f t="shared" si="56"/>
        <v>30</v>
      </c>
      <c r="X313" s="42">
        <f t="shared" si="57"/>
        <v>30</v>
      </c>
      <c r="Y313" s="42">
        <f>IFERROR(IF(OR(C313="AREA I",C313="AREA V"),7,VLOOKUP(A313,'[4]MC Masterlist 2026-09-17'!$B:$M, 12, 0)),0)</f>
        <v>30</v>
      </c>
      <c r="Z313" s="42">
        <f t="shared" si="58"/>
        <v>0</v>
      </c>
      <c r="AA313" s="42">
        <f t="shared" si="59"/>
        <v>0</v>
      </c>
      <c r="AB313" s="42">
        <f t="shared" si="60"/>
        <v>0</v>
      </c>
      <c r="AC313" s="42">
        <f t="shared" si="61"/>
        <v>0</v>
      </c>
      <c r="AD313" s="40" t="str">
        <f t="shared" si="62"/>
        <v>Critical</v>
      </c>
      <c r="AE313" s="40">
        <f>IFERROR(VLOOKUP(A313,'[4]Re-order'!$A:$AA,27,0),"")</f>
        <v>0</v>
      </c>
      <c r="AF313" s="42">
        <f t="shared" si="63"/>
        <v>-1</v>
      </c>
      <c r="AG313" s="42" t="e">
        <f>SUMIFS('[4]Raw Inventory'!D:D,'[4]Raw Inventory'!C:C,"GREATWALL",'[4]Raw Inventory'!B:B,A313)</f>
        <v>#VALUE!</v>
      </c>
      <c r="AH313" s="42" t="e">
        <f>SUMIFS('[4]Raw Inventory'!D:D,'[4]Raw Inventory'!C:C,"DUARTE",'[4]Raw Inventory'!B:B,A313)</f>
        <v>#VALUE!</v>
      </c>
      <c r="AI313" s="42"/>
      <c r="AJ313" s="42">
        <f t="shared" si="64"/>
        <v>0</v>
      </c>
      <c r="AK313" s="40" t="str">
        <f>IFERROR(IF((Q313+IF(AI313="",0,AI3))&lt;=0,"Stockout",IF(AJ313="","",IF(F313="Class A",IF(AJ313&lt;=7,"Critical",IF(AJ313&lt;=15,"Low",IF(AJ313&lt;=30,"Reorder",IF(AJ313&lt;=45,"Optimal","Overstock")))),IF(F313="Class B",IF(AJ313&lt;=10,"Critical",IF(AJ313&lt;=20,"Low",IF(AJ313&lt;=45,"Reorder",IF(AJ313&lt;=60,"Optimal","Overstock")))),IF(F313="Class C",IF(AJ313&lt;=15,"Critical",IF(AJ313&lt;=30,"Low",IF(AJ313&lt;=60,"Reorder",IF(AJ313&lt;=90,"Optimal","Overstock")))),""))))),"")</f>
        <v>Critical</v>
      </c>
      <c r="AL313" s="42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</row>
    <row r="314" spans="1:48">
      <c r="A314" s="39" t="s">
        <v>33</v>
      </c>
      <c r="B314" s="39" t="s">
        <v>11</v>
      </c>
      <c r="C314" s="39" t="s">
        <v>1</v>
      </c>
      <c r="D314" s="40" t="s">
        <v>244</v>
      </c>
      <c r="E314" s="40">
        <v>11</v>
      </c>
      <c r="F314" s="40" t="s">
        <v>2</v>
      </c>
      <c r="G314" s="39" t="str">
        <f>IFERROR(VLOOKUP(A314,'[4]MC Masterlist 2026-09-17'!$B:$M, 3, 0),"")</f>
        <v>HONDA</v>
      </c>
      <c r="H314" s="41">
        <f>IFERROR(VLOOKUP(A314,'[4]MC Masterlist 2026-09-17'!$B:$M, 6, 0),"")</f>
        <v>251318</v>
      </c>
      <c r="I314" s="42">
        <v>0</v>
      </c>
      <c r="J314" s="42">
        <v>1</v>
      </c>
      <c r="K314" s="42">
        <v>1</v>
      </c>
      <c r="L314" s="42">
        <f t="shared" si="49"/>
        <v>2</v>
      </c>
      <c r="M314" s="42">
        <f t="shared" si="50"/>
        <v>0.66666666666666663</v>
      </c>
      <c r="N314" s="41">
        <f t="shared" si="51"/>
        <v>502636</v>
      </c>
      <c r="O314" s="41">
        <f t="shared" si="52"/>
        <v>167545.33333333331</v>
      </c>
      <c r="P314" s="42">
        <f t="shared" si="53"/>
        <v>2.222222222222222E-2</v>
      </c>
      <c r="Q314" s="42"/>
      <c r="R314" s="41">
        <f t="shared" si="54"/>
        <v>0</v>
      </c>
      <c r="S314" s="42">
        <f t="shared" si="55"/>
        <v>0</v>
      </c>
      <c r="T314" s="42">
        <f>IFERROR(VLOOKUP(A314,'[4]Re-order'!$A:$Q,17,0),"")</f>
        <v>0</v>
      </c>
      <c r="U314" s="42">
        <f>IFERROR(VLOOKUP(A314,'[4]MC Masterlist 2026-09-17'!$B:$M, 10, 0),0)</f>
        <v>15</v>
      </c>
      <c r="V314" s="42">
        <f>IFERROR(VLOOKUP(A314,'[4]MC Masterlist 2026-09-17'!$B:$M, 11, 0),0)</f>
        <v>15</v>
      </c>
      <c r="W314" s="42">
        <f t="shared" si="56"/>
        <v>30</v>
      </c>
      <c r="X314" s="42">
        <f t="shared" si="57"/>
        <v>6.666666666666667</v>
      </c>
      <c r="Y314" s="42">
        <f>IFERROR(IF(OR(C314="AREA I",C314="AREA V"),7,VLOOKUP(A314,'[4]MC Masterlist 2026-09-17'!$B:$M, 12, 0)),0)</f>
        <v>7</v>
      </c>
      <c r="Z314" s="42">
        <f t="shared" si="58"/>
        <v>0.33333333333333331</v>
      </c>
      <c r="AA314" s="42">
        <f t="shared" si="59"/>
        <v>0.66666666666666663</v>
      </c>
      <c r="AB314" s="42">
        <f t="shared" si="60"/>
        <v>0.14814814814814814</v>
      </c>
      <c r="AC314" s="42">
        <f t="shared" si="61"/>
        <v>0.15555555555555553</v>
      </c>
      <c r="AD314" s="40" t="str">
        <f t="shared" si="62"/>
        <v>Stockout</v>
      </c>
      <c r="AE314" s="40">
        <f>IFERROR(VLOOKUP(A314,'[4]Re-order'!$A:$AA,27,0),"")</f>
        <v>0</v>
      </c>
      <c r="AF314" s="42">
        <f t="shared" si="63"/>
        <v>0.15555555555555553</v>
      </c>
      <c r="AG314" s="42" t="e">
        <f>SUMIFS('[4]Raw Inventory'!D:D,'[4]Raw Inventory'!C:C,"GREATWALL",'[4]Raw Inventory'!B:B,A314)</f>
        <v>#VALUE!</v>
      </c>
      <c r="AH314" s="42" t="e">
        <f>SUMIFS('[4]Raw Inventory'!D:D,'[4]Raw Inventory'!C:C,"DUARTE",'[4]Raw Inventory'!B:B,A314)</f>
        <v>#VALUE!</v>
      </c>
      <c r="AI314" s="42"/>
      <c r="AJ314" s="42">
        <f t="shared" si="64"/>
        <v>0</v>
      </c>
      <c r="AK314" s="40" t="str">
        <f>IFERROR(IF((Q314+IF(AI314="",0,AI3))&lt;=0,"Stockout",IF(AJ314="","",IF(F314="Class A",IF(AJ314&lt;=7,"Critical",IF(AJ314&lt;=15,"Low",IF(AJ314&lt;=30,"Reorder",IF(AJ314&lt;=45,"Optimal","Overstock")))),IF(F314="Class B",IF(AJ314&lt;=10,"Critical",IF(AJ314&lt;=20,"Low",IF(AJ314&lt;=45,"Reorder",IF(AJ314&lt;=60,"Optimal","Overstock")))),IF(F314="Class C",IF(AJ314&lt;=15,"Critical",IF(AJ314&lt;=30,"Low",IF(AJ314&lt;=60,"Reorder",IF(AJ314&lt;=90,"Optimal","Overstock")))),""))))),"")</f>
        <v>Stockout</v>
      </c>
      <c r="AL314" s="42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</row>
    <row r="315" spans="1:48">
      <c r="A315" s="39" t="s">
        <v>65</v>
      </c>
      <c r="B315" s="39" t="s">
        <v>158</v>
      </c>
      <c r="C315" s="39" t="s">
        <v>152</v>
      </c>
      <c r="D315" s="40" t="s">
        <v>255</v>
      </c>
      <c r="E315" s="40">
        <v>23</v>
      </c>
      <c r="F315" s="40" t="s">
        <v>3</v>
      </c>
      <c r="G315" s="39" t="str">
        <f>IFERROR(VLOOKUP(A315,'[4]MC Masterlist 2026-09-17'!$B:$M, 3, 0),"")</f>
        <v>SUZUKI</v>
      </c>
      <c r="H315" s="41">
        <f>IFERROR(VLOOKUP(A315,'[4]MC Masterlist 2026-09-17'!$B:$M, 6, 0),"")</f>
        <v>77572</v>
      </c>
      <c r="I315" s="42">
        <v>1</v>
      </c>
      <c r="J315" s="42">
        <v>0</v>
      </c>
      <c r="K315" s="42">
        <v>0</v>
      </c>
      <c r="L315" s="42">
        <f t="shared" si="49"/>
        <v>1</v>
      </c>
      <c r="M315" s="42">
        <f t="shared" si="50"/>
        <v>0.33333333333333331</v>
      </c>
      <c r="N315" s="41">
        <f t="shared" si="51"/>
        <v>77572</v>
      </c>
      <c r="O315" s="41">
        <f t="shared" si="52"/>
        <v>25857.333333333332</v>
      </c>
      <c r="P315" s="42">
        <f t="shared" si="53"/>
        <v>1.111111111111111E-2</v>
      </c>
      <c r="Q315" s="42">
        <v>1</v>
      </c>
      <c r="R315" s="41">
        <f t="shared" si="54"/>
        <v>77572</v>
      </c>
      <c r="S315" s="42">
        <f t="shared" si="55"/>
        <v>90</v>
      </c>
      <c r="T315" s="42">
        <f>IFERROR(VLOOKUP(A315,'[4]Re-order'!$A:$Q,17,0),"")</f>
        <v>0</v>
      </c>
      <c r="U315" s="42">
        <f>IFERROR(VLOOKUP(A315,'[4]MC Masterlist 2026-09-17'!$B:$M, 10, 0),0)</f>
        <v>15</v>
      </c>
      <c r="V315" s="42">
        <f>IFERROR(VLOOKUP(A315,'[4]MC Masterlist 2026-09-17'!$B:$M, 11, 0),0)</f>
        <v>15</v>
      </c>
      <c r="W315" s="42">
        <f t="shared" si="56"/>
        <v>30</v>
      </c>
      <c r="X315" s="42">
        <f t="shared" si="57"/>
        <v>29.833333333333332</v>
      </c>
      <c r="Y315" s="42">
        <f>IFERROR(IF(OR(C315="AREA I",C315="AREA V"),7,VLOOKUP(A315,'[4]MC Masterlist 2026-09-17'!$B:$M, 12, 0)),0)</f>
        <v>30</v>
      </c>
      <c r="Z315" s="42">
        <f t="shared" si="58"/>
        <v>0.16666666666666666</v>
      </c>
      <c r="AA315" s="42">
        <f t="shared" si="59"/>
        <v>0.33333333333333331</v>
      </c>
      <c r="AB315" s="42">
        <f t="shared" si="60"/>
        <v>0.33148148148148143</v>
      </c>
      <c r="AC315" s="42">
        <f t="shared" si="61"/>
        <v>0.33333333333333331</v>
      </c>
      <c r="AD315" s="40" t="str">
        <f t="shared" si="62"/>
        <v>Optimal</v>
      </c>
      <c r="AE315" s="40">
        <f>IFERROR(VLOOKUP(A315,'[4]Re-order'!$A:$AA,27,0),"")</f>
        <v>0</v>
      </c>
      <c r="AF315" s="42">
        <f t="shared" si="63"/>
        <v>-0.66666666666666674</v>
      </c>
      <c r="AG315" s="42" t="e">
        <f>SUMIFS('[4]Raw Inventory'!D:D,'[4]Raw Inventory'!C:C,"GREATWALL",'[4]Raw Inventory'!B:B,A315)</f>
        <v>#VALUE!</v>
      </c>
      <c r="AH315" s="42" t="e">
        <f>SUMIFS('[4]Raw Inventory'!D:D,'[4]Raw Inventory'!C:C,"DUARTE",'[4]Raw Inventory'!B:B,A315)</f>
        <v>#VALUE!</v>
      </c>
      <c r="AI315" s="42"/>
      <c r="AJ315" s="42">
        <f t="shared" si="64"/>
        <v>90.000000000000014</v>
      </c>
      <c r="AK315" s="40" t="str">
        <f>IFERROR(IF((Q315+IF(AI315="",0,AI3))&lt;=0,"Stockout",IF(AJ315="","",IF(F315="Class A",IF(AJ315&lt;=7,"Critical",IF(AJ315&lt;=15,"Low",IF(AJ315&lt;=30,"Reorder",IF(AJ315&lt;=45,"Optimal","Overstock")))),IF(F315="Class B",IF(AJ315&lt;=10,"Critical",IF(AJ315&lt;=20,"Low",IF(AJ315&lt;=45,"Reorder",IF(AJ315&lt;=60,"Optimal","Overstock")))),IF(F315="Class C",IF(AJ315&lt;=15,"Critical",IF(AJ315&lt;=30,"Low",IF(AJ315&lt;=60,"Reorder",IF(AJ315&lt;=90,"Optimal","Overstock")))),""))))),"")</f>
        <v>Optimal</v>
      </c>
      <c r="AL315" s="42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</row>
    <row r="316" spans="1:48">
      <c r="A316" s="39" t="s">
        <v>85</v>
      </c>
      <c r="B316" s="39" t="s">
        <v>94</v>
      </c>
      <c r="C316" s="39" t="s">
        <v>90</v>
      </c>
      <c r="D316" s="40" t="s">
        <v>221</v>
      </c>
      <c r="E316" s="40">
        <v>22</v>
      </c>
      <c r="F316" s="40" t="s">
        <v>2</v>
      </c>
      <c r="G316" s="39" t="str">
        <f>IFERROR(VLOOKUP(A316,'[4]MC Masterlist 2026-09-17'!$B:$M, 3, 0),"")</f>
        <v>KAWASAKI</v>
      </c>
      <c r="H316" s="41">
        <f>IFERROR(VLOOKUP(A316,'[4]MC Masterlist 2026-09-17'!$B:$M, 6, 0),"")</f>
        <v>71560</v>
      </c>
      <c r="I316" s="42">
        <v>0</v>
      </c>
      <c r="J316" s="42">
        <v>0</v>
      </c>
      <c r="K316" s="42">
        <v>1</v>
      </c>
      <c r="L316" s="42">
        <f t="shared" si="49"/>
        <v>1</v>
      </c>
      <c r="M316" s="42">
        <f t="shared" si="50"/>
        <v>0.33333333333333331</v>
      </c>
      <c r="N316" s="41">
        <f t="shared" si="51"/>
        <v>71560</v>
      </c>
      <c r="O316" s="41">
        <f t="shared" si="52"/>
        <v>23853.333333333332</v>
      </c>
      <c r="P316" s="42">
        <f t="shared" si="53"/>
        <v>1.111111111111111E-2</v>
      </c>
      <c r="Q316" s="42">
        <v>1</v>
      </c>
      <c r="R316" s="41">
        <f t="shared" si="54"/>
        <v>71560</v>
      </c>
      <c r="S316" s="42">
        <f t="shared" si="55"/>
        <v>90</v>
      </c>
      <c r="T316" s="42">
        <f>IFERROR(VLOOKUP(A316,'[4]Re-order'!$A:$Q,17,0),"")</f>
        <v>0</v>
      </c>
      <c r="U316" s="42">
        <f>IFERROR(VLOOKUP(A316,'[4]MC Masterlist 2026-09-17'!$B:$M, 10, 0),0)</f>
        <v>15</v>
      </c>
      <c r="V316" s="42">
        <f>IFERROR(VLOOKUP(A316,'[4]MC Masterlist 2026-09-17'!$B:$M, 11, 0),0)</f>
        <v>15</v>
      </c>
      <c r="W316" s="42">
        <f t="shared" si="56"/>
        <v>30</v>
      </c>
      <c r="X316" s="42">
        <f t="shared" si="57"/>
        <v>29.833333333333332</v>
      </c>
      <c r="Y316" s="42">
        <f>IFERROR(IF(OR(C316="AREA I",C316="AREA V"),7,VLOOKUP(A316,'[4]MC Masterlist 2026-09-17'!$B:$M, 12, 0)),0)</f>
        <v>30</v>
      </c>
      <c r="Z316" s="42">
        <f t="shared" si="58"/>
        <v>0.16666666666666666</v>
      </c>
      <c r="AA316" s="42">
        <f t="shared" si="59"/>
        <v>0.33333333333333331</v>
      </c>
      <c r="AB316" s="42">
        <f t="shared" si="60"/>
        <v>0.33148148148148143</v>
      </c>
      <c r="AC316" s="42">
        <f t="shared" si="61"/>
        <v>0.33333333333333331</v>
      </c>
      <c r="AD316" s="40" t="str">
        <f t="shared" si="62"/>
        <v>Overstock</v>
      </c>
      <c r="AE316" s="40">
        <f>IFERROR(VLOOKUP(A316,'[4]Re-order'!$A:$AA,27,0),"")</f>
        <v>0</v>
      </c>
      <c r="AF316" s="42">
        <f t="shared" si="63"/>
        <v>-0.66666666666666674</v>
      </c>
      <c r="AG316" s="42" t="e">
        <f>SUMIFS('[4]Raw Inventory'!D:D,'[4]Raw Inventory'!C:C,"GREATWALL",'[4]Raw Inventory'!B:B,A316)</f>
        <v>#VALUE!</v>
      </c>
      <c r="AH316" s="42" t="e">
        <f>SUMIFS('[4]Raw Inventory'!D:D,'[4]Raw Inventory'!C:C,"DUARTE",'[4]Raw Inventory'!B:B,A316)</f>
        <v>#VALUE!</v>
      </c>
      <c r="AI316" s="42"/>
      <c r="AJ316" s="42">
        <f t="shared" si="64"/>
        <v>90.000000000000014</v>
      </c>
      <c r="AK316" s="40" t="str">
        <f>IFERROR(IF((Q316+IF(AI316="",0,AI3))&lt;=0,"Stockout",IF(AJ316="","",IF(F316="Class A",IF(AJ316&lt;=7,"Critical",IF(AJ316&lt;=15,"Low",IF(AJ316&lt;=30,"Reorder",IF(AJ316&lt;=45,"Optimal","Overstock")))),IF(F316="Class B",IF(AJ316&lt;=10,"Critical",IF(AJ316&lt;=20,"Low",IF(AJ316&lt;=45,"Reorder",IF(AJ316&lt;=60,"Optimal","Overstock")))),IF(F316="Class C",IF(AJ316&lt;=15,"Critical",IF(AJ316&lt;=30,"Low",IF(AJ316&lt;=60,"Reorder",IF(AJ316&lt;=90,"Optimal","Overstock")))),""))))),"")</f>
        <v>Overstock</v>
      </c>
      <c r="AL316" s="42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</row>
    <row r="317" spans="1:48">
      <c r="A317" s="39" t="s">
        <v>20</v>
      </c>
      <c r="B317" s="39" t="s">
        <v>158</v>
      </c>
      <c r="C317" s="39" t="s">
        <v>152</v>
      </c>
      <c r="D317" s="40" t="s">
        <v>242</v>
      </c>
      <c r="E317" s="40">
        <v>17</v>
      </c>
      <c r="F317" s="40" t="s">
        <v>2</v>
      </c>
      <c r="G317" s="39" t="str">
        <f>IFERROR(VLOOKUP(A317,'[4]MC Masterlist 2026-09-17'!$B:$M, 3, 0),"")</f>
        <v>HONDA</v>
      </c>
      <c r="H317" s="41">
        <f>IFERROR(VLOOKUP(A317,'[4]MC Masterlist 2026-09-17'!$B:$M, 6, 0),"")</f>
        <v>69950</v>
      </c>
      <c r="I317" s="42">
        <v>1</v>
      </c>
      <c r="J317" s="42">
        <v>0</v>
      </c>
      <c r="K317" s="42">
        <v>1</v>
      </c>
      <c r="L317" s="42">
        <f t="shared" si="49"/>
        <v>2</v>
      </c>
      <c r="M317" s="42">
        <f t="shared" si="50"/>
        <v>0.66666666666666663</v>
      </c>
      <c r="N317" s="41">
        <f t="shared" si="51"/>
        <v>139900</v>
      </c>
      <c r="O317" s="41">
        <f t="shared" si="52"/>
        <v>46633.333333333328</v>
      </c>
      <c r="P317" s="42">
        <f t="shared" si="53"/>
        <v>2.222222222222222E-2</v>
      </c>
      <c r="Q317" s="42">
        <v>5</v>
      </c>
      <c r="R317" s="41">
        <f t="shared" si="54"/>
        <v>349750</v>
      </c>
      <c r="S317" s="42">
        <f t="shared" si="55"/>
        <v>225.00000000000003</v>
      </c>
      <c r="T317" s="42">
        <f>IFERROR(VLOOKUP(A317,'[4]Re-order'!$A:$Q,17,0),"")</f>
        <v>0</v>
      </c>
      <c r="U317" s="42">
        <f>IFERROR(VLOOKUP(A317,'[4]MC Masterlist 2026-09-17'!$B:$M, 10, 0),0)</f>
        <v>15</v>
      </c>
      <c r="V317" s="42">
        <f>IFERROR(VLOOKUP(A317,'[4]MC Masterlist 2026-09-17'!$B:$M, 11, 0),0)</f>
        <v>15</v>
      </c>
      <c r="W317" s="42">
        <f t="shared" si="56"/>
        <v>30</v>
      </c>
      <c r="X317" s="42">
        <f t="shared" si="57"/>
        <v>29.666666666666668</v>
      </c>
      <c r="Y317" s="42">
        <f>IFERROR(IF(OR(C317="AREA I",C317="AREA V"),7,VLOOKUP(A317,'[4]MC Masterlist 2026-09-17'!$B:$M, 12, 0)),0)</f>
        <v>30</v>
      </c>
      <c r="Z317" s="42">
        <f t="shared" si="58"/>
        <v>0.33333333333333331</v>
      </c>
      <c r="AA317" s="42">
        <f t="shared" si="59"/>
        <v>0.66666666666666663</v>
      </c>
      <c r="AB317" s="42">
        <f t="shared" si="60"/>
        <v>0.65925925925925921</v>
      </c>
      <c r="AC317" s="42">
        <f t="shared" si="61"/>
        <v>0.66666666666666663</v>
      </c>
      <c r="AD317" s="40" t="str">
        <f t="shared" si="62"/>
        <v>Overstock</v>
      </c>
      <c r="AE317" s="40">
        <f>IFERROR(VLOOKUP(A317,'[4]Re-order'!$A:$AA,27,0),"")</f>
        <v>0</v>
      </c>
      <c r="AF317" s="42">
        <f t="shared" si="63"/>
        <v>-4.333333333333333</v>
      </c>
      <c r="AG317" s="42" t="e">
        <f>SUMIFS('[4]Raw Inventory'!D:D,'[4]Raw Inventory'!C:C,"GREATWALL",'[4]Raw Inventory'!B:B,A317)</f>
        <v>#VALUE!</v>
      </c>
      <c r="AH317" s="42" t="e">
        <f>SUMIFS('[4]Raw Inventory'!D:D,'[4]Raw Inventory'!C:C,"DUARTE",'[4]Raw Inventory'!B:B,A317)</f>
        <v>#VALUE!</v>
      </c>
      <c r="AI317" s="42"/>
      <c r="AJ317" s="42">
        <f t="shared" si="64"/>
        <v>225.00000000000003</v>
      </c>
      <c r="AK317" s="40" t="str">
        <f>IFERROR(IF((Q317+IF(AI317="",0,AI3))&lt;=0,"Stockout",IF(AJ317="","",IF(F317="Class A",IF(AJ317&lt;=7,"Critical",IF(AJ317&lt;=15,"Low",IF(AJ317&lt;=30,"Reorder",IF(AJ317&lt;=45,"Optimal","Overstock")))),IF(F317="Class B",IF(AJ317&lt;=10,"Critical",IF(AJ317&lt;=20,"Low",IF(AJ317&lt;=45,"Reorder",IF(AJ317&lt;=60,"Optimal","Overstock")))),IF(F317="Class C",IF(AJ317&lt;=15,"Critical",IF(AJ317&lt;=30,"Low",IF(AJ317&lt;=60,"Reorder",IF(AJ317&lt;=90,"Optimal","Overstock")))),""))))),"")</f>
        <v>Overstock</v>
      </c>
      <c r="AL317" s="42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</row>
    <row r="318" spans="1:48">
      <c r="A318" s="39" t="s">
        <v>36</v>
      </c>
      <c r="B318" s="39" t="s">
        <v>145</v>
      </c>
      <c r="C318" s="39" t="s">
        <v>137</v>
      </c>
      <c r="D318" s="40" t="s">
        <v>255</v>
      </c>
      <c r="E318" s="40">
        <v>24</v>
      </c>
      <c r="F318" s="40" t="s">
        <v>3</v>
      </c>
      <c r="G318" s="39" t="str">
        <f>IFERROR(VLOOKUP(A318,'[4]MC Masterlist 2026-09-17'!$B:$M, 3, 0),"")</f>
        <v>HONDA</v>
      </c>
      <c r="H318" s="41">
        <f>IFERROR(VLOOKUP(A318,'[4]MC Masterlist 2026-09-17'!$B:$M, 6, 0),"")</f>
        <v>76850</v>
      </c>
      <c r="I318" s="42">
        <v>0</v>
      </c>
      <c r="J318" s="42">
        <v>0</v>
      </c>
      <c r="K318" s="42">
        <v>1</v>
      </c>
      <c r="L318" s="42">
        <f t="shared" si="49"/>
        <v>1</v>
      </c>
      <c r="M318" s="42">
        <f t="shared" si="50"/>
        <v>0.33333333333333331</v>
      </c>
      <c r="N318" s="41">
        <f t="shared" si="51"/>
        <v>76850</v>
      </c>
      <c r="O318" s="41">
        <f t="shared" si="52"/>
        <v>25616.666666666664</v>
      </c>
      <c r="P318" s="42">
        <f t="shared" si="53"/>
        <v>1.111111111111111E-2</v>
      </c>
      <c r="Q318" s="42">
        <v>1</v>
      </c>
      <c r="R318" s="41">
        <f t="shared" si="54"/>
        <v>76850</v>
      </c>
      <c r="S318" s="42">
        <f t="shared" si="55"/>
        <v>90.000000000000014</v>
      </c>
      <c r="T318" s="42">
        <f>IFERROR(VLOOKUP(A318,'[4]Re-order'!$A:$Q,17,0),"")</f>
        <v>0</v>
      </c>
      <c r="U318" s="42">
        <f>IFERROR(VLOOKUP(A318,'[4]MC Masterlist 2026-09-17'!$B:$M, 10, 0),0)</f>
        <v>15</v>
      </c>
      <c r="V318" s="42">
        <f>IFERROR(VLOOKUP(A318,'[4]MC Masterlist 2026-09-17'!$B:$M, 11, 0),0)</f>
        <v>15</v>
      </c>
      <c r="W318" s="42">
        <f t="shared" si="56"/>
        <v>30</v>
      </c>
      <c r="X318" s="42">
        <f t="shared" si="57"/>
        <v>6.833333333333333</v>
      </c>
      <c r="Y318" s="42">
        <f>IFERROR(IF(OR(C318="AREA I",C318="AREA V"),7,VLOOKUP(A318,'[4]MC Masterlist 2026-09-17'!$B:$M, 12, 0)),0)</f>
        <v>7</v>
      </c>
      <c r="Z318" s="42">
        <f t="shared" si="58"/>
        <v>0.16666666666666666</v>
      </c>
      <c r="AA318" s="42">
        <f t="shared" si="59"/>
        <v>0.33333333333333331</v>
      </c>
      <c r="AB318" s="42">
        <f t="shared" si="60"/>
        <v>7.5925925925925911E-2</v>
      </c>
      <c r="AC318" s="42">
        <f t="shared" si="61"/>
        <v>7.7777777777777765E-2</v>
      </c>
      <c r="AD318" s="40" t="str">
        <f t="shared" si="62"/>
        <v>Optimal</v>
      </c>
      <c r="AE318" s="40">
        <f>IFERROR(VLOOKUP(A318,'[4]Re-order'!$A:$AA,27,0),"")</f>
        <v>0</v>
      </c>
      <c r="AF318" s="42">
        <f t="shared" si="63"/>
        <v>-0.92222222222222228</v>
      </c>
      <c r="AG318" s="42" t="e">
        <f>SUMIFS('[4]Raw Inventory'!D:D,'[4]Raw Inventory'!C:C,"GREATWALL",'[4]Raw Inventory'!B:B,A318)</f>
        <v>#VALUE!</v>
      </c>
      <c r="AH318" s="42" t="e">
        <f>SUMIFS('[4]Raw Inventory'!D:D,'[4]Raw Inventory'!C:C,"DUARTE",'[4]Raw Inventory'!B:B,A318)</f>
        <v>#VALUE!</v>
      </c>
      <c r="AI318" s="42"/>
      <c r="AJ318" s="42">
        <f t="shared" si="64"/>
        <v>90.000000000000014</v>
      </c>
      <c r="AK318" s="40" t="str">
        <f>IFERROR(IF((Q318+IF(AI318="",0,AI3))&lt;=0,"Stockout",IF(AJ318="","",IF(F318="Class A",IF(AJ318&lt;=7,"Critical",IF(AJ318&lt;=15,"Low",IF(AJ318&lt;=30,"Reorder",IF(AJ318&lt;=45,"Optimal","Overstock")))),IF(F318="Class B",IF(AJ318&lt;=10,"Critical",IF(AJ318&lt;=20,"Low",IF(AJ318&lt;=45,"Reorder",IF(AJ318&lt;=60,"Optimal","Overstock")))),IF(F318="Class C",IF(AJ318&lt;=15,"Critical",IF(AJ318&lt;=30,"Low",IF(AJ318&lt;=60,"Reorder",IF(AJ318&lt;=90,"Optimal","Overstock")))),""))))),"")</f>
        <v>Optimal</v>
      </c>
      <c r="AL318" s="42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</row>
    <row r="319" spans="1:48">
      <c r="A319" s="39" t="s">
        <v>12</v>
      </c>
      <c r="B319" s="39" t="s">
        <v>120</v>
      </c>
      <c r="C319" s="39" t="s">
        <v>118</v>
      </c>
      <c r="D319" s="40" t="s">
        <v>252</v>
      </c>
      <c r="E319" s="40">
        <v>6</v>
      </c>
      <c r="F319" s="40" t="s">
        <v>2</v>
      </c>
      <c r="G319" s="39" t="str">
        <f>IFERROR(VLOOKUP(A319,'[4]MC Masterlist 2026-09-17'!$B:$M, 3, 0),"")</f>
        <v>HONDA</v>
      </c>
      <c r="H319" s="41">
        <f>IFERROR(VLOOKUP(A319,'[4]MC Masterlist 2026-09-17'!$B:$M, 6, 0),"")</f>
        <v>158270</v>
      </c>
      <c r="I319" s="42">
        <v>2</v>
      </c>
      <c r="J319" s="42">
        <v>1</v>
      </c>
      <c r="K319" s="42">
        <v>0</v>
      </c>
      <c r="L319" s="42">
        <f t="shared" si="49"/>
        <v>3</v>
      </c>
      <c r="M319" s="42">
        <f t="shared" si="50"/>
        <v>1</v>
      </c>
      <c r="N319" s="41">
        <f t="shared" si="51"/>
        <v>474810</v>
      </c>
      <c r="O319" s="41">
        <f t="shared" si="52"/>
        <v>158270</v>
      </c>
      <c r="P319" s="42">
        <f t="shared" si="53"/>
        <v>3.3333333333333333E-2</v>
      </c>
      <c r="Q319" s="42">
        <v>2</v>
      </c>
      <c r="R319" s="41">
        <f t="shared" si="54"/>
        <v>316540</v>
      </c>
      <c r="S319" s="42">
        <f t="shared" si="55"/>
        <v>60</v>
      </c>
      <c r="T319" s="42">
        <f>IFERROR(VLOOKUP(A319,'[4]Re-order'!$A:$Q,17,0),"")</f>
        <v>0</v>
      </c>
      <c r="U319" s="42">
        <f>IFERROR(VLOOKUP(A319,'[4]MC Masterlist 2026-09-17'!$B:$M, 10, 0),0)</f>
        <v>15</v>
      </c>
      <c r="V319" s="42">
        <f>IFERROR(VLOOKUP(A319,'[4]MC Masterlist 2026-09-17'!$B:$M, 11, 0),0)</f>
        <v>15</v>
      </c>
      <c r="W319" s="42">
        <f t="shared" si="56"/>
        <v>30</v>
      </c>
      <c r="X319" s="42">
        <f t="shared" si="57"/>
        <v>29.5</v>
      </c>
      <c r="Y319" s="42">
        <f>IFERROR(IF(OR(C319="AREA I",C319="AREA V"),7,VLOOKUP(A319,'[4]MC Masterlist 2026-09-17'!$B:$M, 12, 0)),0)</f>
        <v>30</v>
      </c>
      <c r="Z319" s="42">
        <f t="shared" si="58"/>
        <v>0.5</v>
      </c>
      <c r="AA319" s="42">
        <f t="shared" si="59"/>
        <v>1</v>
      </c>
      <c r="AB319" s="42">
        <f t="shared" si="60"/>
        <v>0.98333333333333328</v>
      </c>
      <c r="AC319" s="42">
        <f t="shared" si="61"/>
        <v>1</v>
      </c>
      <c r="AD319" s="40" t="str">
        <f t="shared" si="62"/>
        <v>Optimal</v>
      </c>
      <c r="AE319" s="40">
        <f>IFERROR(VLOOKUP(A319,'[4]Re-order'!$A:$AA,27,0),"")</f>
        <v>0</v>
      </c>
      <c r="AF319" s="42">
        <f t="shared" si="63"/>
        <v>-1</v>
      </c>
      <c r="AG319" s="42" t="e">
        <f>SUMIFS('[4]Raw Inventory'!D:D,'[4]Raw Inventory'!C:C,"GREATWALL",'[4]Raw Inventory'!B:B,A319)</f>
        <v>#VALUE!</v>
      </c>
      <c r="AH319" s="42" t="e">
        <f>SUMIFS('[4]Raw Inventory'!D:D,'[4]Raw Inventory'!C:C,"DUARTE",'[4]Raw Inventory'!B:B,A319)</f>
        <v>#VALUE!</v>
      </c>
      <c r="AI319" s="42"/>
      <c r="AJ319" s="42">
        <f t="shared" si="64"/>
        <v>60</v>
      </c>
      <c r="AK319" s="40" t="str">
        <f>IFERROR(IF((Q319+IF(AI319="",0,AI3))&lt;=0,"Stockout",IF(AJ319="","",IF(F319="Class A",IF(AJ319&lt;=7,"Critical",IF(AJ319&lt;=15,"Low",IF(AJ319&lt;=30,"Reorder",IF(AJ319&lt;=45,"Optimal","Overstock")))),IF(F319="Class B",IF(AJ319&lt;=10,"Critical",IF(AJ319&lt;=20,"Low",IF(AJ319&lt;=45,"Reorder",IF(AJ319&lt;=60,"Optimal","Overstock")))),IF(F319="Class C",IF(AJ319&lt;=15,"Critical",IF(AJ319&lt;=30,"Low",IF(AJ319&lt;=60,"Reorder",IF(AJ319&lt;=90,"Optimal","Overstock")))),""))))),"")</f>
        <v>Optimal</v>
      </c>
      <c r="AL319" s="42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</row>
    <row r="320" spans="1:48">
      <c r="A320" s="39" t="s">
        <v>88</v>
      </c>
      <c r="B320" s="39" t="s">
        <v>160</v>
      </c>
      <c r="C320" s="39" t="s">
        <v>159</v>
      </c>
      <c r="D320" s="40" t="s">
        <v>241</v>
      </c>
      <c r="E320" s="40">
        <v>23</v>
      </c>
      <c r="F320" s="40" t="s">
        <v>3</v>
      </c>
      <c r="G320" s="39" t="str">
        <f>IFERROR(VLOOKUP(A320,'[4]MC Masterlist 2026-09-17'!$B:$M, 3, 0),"")</f>
        <v>YAMAHA</v>
      </c>
      <c r="H320" s="41">
        <f>IFERROR(VLOOKUP(A320,'[4]MC Masterlist 2026-09-17'!$B:$M, 6, 0),"")</f>
        <v>74772</v>
      </c>
      <c r="I320" s="42">
        <v>0</v>
      </c>
      <c r="J320" s="42">
        <v>0</v>
      </c>
      <c r="K320" s="42">
        <v>0</v>
      </c>
      <c r="L320" s="42">
        <f t="shared" si="49"/>
        <v>0</v>
      </c>
      <c r="M320" s="42">
        <f t="shared" si="50"/>
        <v>0</v>
      </c>
      <c r="N320" s="41">
        <f t="shared" si="51"/>
        <v>0</v>
      </c>
      <c r="O320" s="41">
        <f t="shared" si="52"/>
        <v>0</v>
      </c>
      <c r="P320" s="42">
        <f t="shared" si="53"/>
        <v>0</v>
      </c>
      <c r="Q320" s="42">
        <v>3</v>
      </c>
      <c r="R320" s="41">
        <f t="shared" si="54"/>
        <v>224316</v>
      </c>
      <c r="S320" s="42">
        <f t="shared" si="55"/>
        <v>0</v>
      </c>
      <c r="T320" s="42">
        <f>IFERROR(VLOOKUP(A320,'[4]Re-order'!$A:$Q,17,0),"")</f>
        <v>0</v>
      </c>
      <c r="U320" s="42">
        <f>IFERROR(VLOOKUP(A320,'[4]MC Masterlist 2026-09-17'!$B:$M, 10, 0),0)</f>
        <v>15</v>
      </c>
      <c r="V320" s="42">
        <f>IFERROR(VLOOKUP(A320,'[4]MC Masterlist 2026-09-17'!$B:$M, 11, 0),0)</f>
        <v>15</v>
      </c>
      <c r="W320" s="42">
        <f t="shared" si="56"/>
        <v>30</v>
      </c>
      <c r="X320" s="42">
        <f t="shared" si="57"/>
        <v>30</v>
      </c>
      <c r="Y320" s="42">
        <f>IFERROR(IF(OR(C320="AREA I",C320="AREA V"),7,VLOOKUP(A320,'[4]MC Masterlist 2026-09-17'!$B:$M, 12, 0)),0)</f>
        <v>30</v>
      </c>
      <c r="Z320" s="42">
        <f t="shared" si="58"/>
        <v>0</v>
      </c>
      <c r="AA320" s="42">
        <f t="shared" si="59"/>
        <v>0</v>
      </c>
      <c r="AB320" s="42">
        <f t="shared" si="60"/>
        <v>0</v>
      </c>
      <c r="AC320" s="42">
        <f t="shared" si="61"/>
        <v>0</v>
      </c>
      <c r="AD320" s="40" t="str">
        <f t="shared" si="62"/>
        <v>Critical</v>
      </c>
      <c r="AE320" s="40">
        <f>IFERROR(VLOOKUP(A320,'[4]Re-order'!$A:$AA,27,0),"")</f>
        <v>0</v>
      </c>
      <c r="AF320" s="42">
        <f t="shared" si="63"/>
        <v>-3</v>
      </c>
      <c r="AG320" s="42" t="e">
        <f>SUMIFS('[4]Raw Inventory'!D:D,'[4]Raw Inventory'!C:C,"GREATWALL",'[4]Raw Inventory'!B:B,A320)</f>
        <v>#VALUE!</v>
      </c>
      <c r="AH320" s="42" t="e">
        <f>SUMIFS('[4]Raw Inventory'!D:D,'[4]Raw Inventory'!C:C,"DUARTE",'[4]Raw Inventory'!B:B,A320)</f>
        <v>#VALUE!</v>
      </c>
      <c r="AI320" s="42"/>
      <c r="AJ320" s="42">
        <f t="shared" si="64"/>
        <v>0</v>
      </c>
      <c r="AK320" s="40" t="str">
        <f>IFERROR(IF((Q320+IF(AI320="",0,AI3))&lt;=0,"Stockout",IF(AJ320="","",IF(F320="Class A",IF(AJ320&lt;=7,"Critical",IF(AJ320&lt;=15,"Low",IF(AJ320&lt;=30,"Reorder",IF(AJ320&lt;=45,"Optimal","Overstock")))),IF(F320="Class B",IF(AJ320&lt;=10,"Critical",IF(AJ320&lt;=20,"Low",IF(AJ320&lt;=45,"Reorder",IF(AJ320&lt;=60,"Optimal","Overstock")))),IF(F320="Class C",IF(AJ320&lt;=15,"Critical",IF(AJ320&lt;=30,"Low",IF(AJ320&lt;=60,"Reorder",IF(AJ320&lt;=90,"Optimal","Overstock")))),""))))),"")</f>
        <v>Critical</v>
      </c>
      <c r="AL320" s="42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</row>
    <row r="321" spans="1:48">
      <c r="A321" s="39" t="s">
        <v>20</v>
      </c>
      <c r="B321" s="39" t="s">
        <v>143</v>
      </c>
      <c r="C321" s="39" t="s">
        <v>137</v>
      </c>
      <c r="D321" s="40" t="s">
        <v>224</v>
      </c>
      <c r="E321" s="40">
        <v>3</v>
      </c>
      <c r="F321" s="40" t="s">
        <v>0</v>
      </c>
      <c r="G321" s="39" t="str">
        <f>IFERROR(VLOOKUP(A321,'[4]MC Masterlist 2026-09-17'!$B:$M, 3, 0),"")</f>
        <v>HONDA</v>
      </c>
      <c r="H321" s="41">
        <f>IFERROR(VLOOKUP(A321,'[4]MC Masterlist 2026-09-17'!$B:$M, 6, 0),"")</f>
        <v>69950</v>
      </c>
      <c r="I321" s="42">
        <v>9</v>
      </c>
      <c r="J321" s="42">
        <v>1</v>
      </c>
      <c r="K321" s="42">
        <v>8</v>
      </c>
      <c r="L321" s="42">
        <f t="shared" si="49"/>
        <v>18</v>
      </c>
      <c r="M321" s="42">
        <f t="shared" si="50"/>
        <v>6</v>
      </c>
      <c r="N321" s="41">
        <f t="shared" si="51"/>
        <v>1259100</v>
      </c>
      <c r="O321" s="41">
        <f t="shared" si="52"/>
        <v>419700</v>
      </c>
      <c r="P321" s="42">
        <f t="shared" si="53"/>
        <v>0.2</v>
      </c>
      <c r="Q321" s="42"/>
      <c r="R321" s="41">
        <f t="shared" si="54"/>
        <v>0</v>
      </c>
      <c r="S321" s="42">
        <f t="shared" si="55"/>
        <v>0</v>
      </c>
      <c r="T321" s="42">
        <f>IFERROR(VLOOKUP(A321,'[4]Re-order'!$A:$Q,17,0),"")</f>
        <v>0</v>
      </c>
      <c r="U321" s="42">
        <f>IFERROR(VLOOKUP(A321,'[4]MC Masterlist 2026-09-17'!$B:$M, 10, 0),0)</f>
        <v>15</v>
      </c>
      <c r="V321" s="42">
        <f>IFERROR(VLOOKUP(A321,'[4]MC Masterlist 2026-09-17'!$B:$M, 11, 0),0)</f>
        <v>15</v>
      </c>
      <c r="W321" s="42">
        <f t="shared" si="56"/>
        <v>30</v>
      </c>
      <c r="X321" s="42">
        <f t="shared" si="57"/>
        <v>4</v>
      </c>
      <c r="Y321" s="42">
        <f>IFERROR(IF(OR(C321="AREA I",C321="AREA V"),7,VLOOKUP(A321,'[4]MC Masterlist 2026-09-17'!$B:$M, 12, 0)),0)</f>
        <v>7</v>
      </c>
      <c r="Z321" s="42">
        <f t="shared" si="58"/>
        <v>3</v>
      </c>
      <c r="AA321" s="42">
        <f t="shared" si="59"/>
        <v>6</v>
      </c>
      <c r="AB321" s="42">
        <f t="shared" si="60"/>
        <v>0.8</v>
      </c>
      <c r="AC321" s="42">
        <f t="shared" si="61"/>
        <v>1.4000000000000001</v>
      </c>
      <c r="AD321" s="40" t="str">
        <f t="shared" si="62"/>
        <v>Stockout</v>
      </c>
      <c r="AE321" s="40">
        <f>IFERROR(VLOOKUP(A321,'[4]Re-order'!$A:$AA,27,0),"")</f>
        <v>0</v>
      </c>
      <c r="AF321" s="42">
        <f t="shared" si="63"/>
        <v>1.4000000000000001</v>
      </c>
      <c r="AG321" s="42" t="e">
        <f>SUMIFS('[4]Raw Inventory'!D:D,'[4]Raw Inventory'!C:C,"GREATWALL",'[4]Raw Inventory'!B:B,A321)</f>
        <v>#VALUE!</v>
      </c>
      <c r="AH321" s="42" t="e">
        <f>SUMIFS('[4]Raw Inventory'!D:D,'[4]Raw Inventory'!C:C,"DUARTE",'[4]Raw Inventory'!B:B,A321)</f>
        <v>#VALUE!</v>
      </c>
      <c r="AI321" s="42"/>
      <c r="AJ321" s="42">
        <f t="shared" si="64"/>
        <v>0</v>
      </c>
      <c r="AK321" s="40" t="str">
        <f>IFERROR(IF((Q321+IF(AI321="",0,AI3))&lt;=0,"Stockout",IF(AJ321="","",IF(F321="Class A",IF(AJ321&lt;=7,"Critical",IF(AJ321&lt;=15,"Low",IF(AJ321&lt;=30,"Reorder",IF(AJ321&lt;=45,"Optimal","Overstock")))),IF(F321="Class B",IF(AJ321&lt;=10,"Critical",IF(AJ321&lt;=20,"Low",IF(AJ321&lt;=45,"Reorder",IF(AJ321&lt;=60,"Optimal","Overstock")))),IF(F321="Class C",IF(AJ321&lt;=15,"Critical",IF(AJ321&lt;=30,"Low",IF(AJ321&lt;=60,"Reorder",IF(AJ321&lt;=90,"Optimal","Overstock")))),""))))),"")</f>
        <v>Stockout</v>
      </c>
      <c r="AL321" s="42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</row>
    <row r="322" spans="1:48">
      <c r="A322" s="39" t="s">
        <v>18</v>
      </c>
      <c r="B322" s="39" t="s">
        <v>132</v>
      </c>
      <c r="C322" s="39" t="s">
        <v>128</v>
      </c>
      <c r="D322" s="40" t="s">
        <v>230</v>
      </c>
      <c r="E322" s="40">
        <v>31</v>
      </c>
      <c r="F322" s="40" t="s">
        <v>3</v>
      </c>
      <c r="G322" s="39" t="str">
        <f>IFERROR(VLOOKUP(A322,'[4]MC Masterlist 2026-09-17'!$B:$M, 3, 0),"")</f>
        <v>HONDA</v>
      </c>
      <c r="H322" s="41">
        <f>IFERROR(VLOOKUP(A322,'[4]MC Masterlist 2026-09-17'!$B:$M, 6, 0),"")</f>
        <v>94330</v>
      </c>
      <c r="I322" s="42">
        <v>0</v>
      </c>
      <c r="J322" s="42">
        <v>0</v>
      </c>
      <c r="K322" s="42">
        <v>0</v>
      </c>
      <c r="L322" s="42">
        <f t="shared" si="49"/>
        <v>0</v>
      </c>
      <c r="M322" s="42">
        <f t="shared" si="50"/>
        <v>0</v>
      </c>
      <c r="N322" s="41">
        <f t="shared" si="51"/>
        <v>0</v>
      </c>
      <c r="O322" s="41">
        <f t="shared" si="52"/>
        <v>0</v>
      </c>
      <c r="P322" s="42">
        <f t="shared" si="53"/>
        <v>0</v>
      </c>
      <c r="Q322" s="42">
        <v>6</v>
      </c>
      <c r="R322" s="41">
        <f t="shared" si="54"/>
        <v>565980</v>
      </c>
      <c r="S322" s="42">
        <f t="shared" si="55"/>
        <v>0</v>
      </c>
      <c r="T322" s="42">
        <f>IFERROR(VLOOKUP(A322,'[4]Re-order'!$A:$Q,17,0),"")</f>
        <v>0</v>
      </c>
      <c r="U322" s="42">
        <f>IFERROR(VLOOKUP(A322,'[4]MC Masterlist 2026-09-17'!$B:$M, 10, 0),0)</f>
        <v>15</v>
      </c>
      <c r="V322" s="42">
        <f>IFERROR(VLOOKUP(A322,'[4]MC Masterlist 2026-09-17'!$B:$M, 11, 0),0)</f>
        <v>15</v>
      </c>
      <c r="W322" s="42">
        <f t="shared" si="56"/>
        <v>30</v>
      </c>
      <c r="X322" s="42">
        <f t="shared" si="57"/>
        <v>30</v>
      </c>
      <c r="Y322" s="42">
        <f>IFERROR(IF(OR(C322="AREA I",C322="AREA V"),7,VLOOKUP(A322,'[4]MC Masterlist 2026-09-17'!$B:$M, 12, 0)),0)</f>
        <v>30</v>
      </c>
      <c r="Z322" s="42">
        <f t="shared" si="58"/>
        <v>0</v>
      </c>
      <c r="AA322" s="42">
        <f t="shared" si="59"/>
        <v>0</v>
      </c>
      <c r="AB322" s="42">
        <f t="shared" si="60"/>
        <v>0</v>
      </c>
      <c r="AC322" s="42">
        <f t="shared" si="61"/>
        <v>0</v>
      </c>
      <c r="AD322" s="40" t="str">
        <f t="shared" si="62"/>
        <v>Critical</v>
      </c>
      <c r="AE322" s="40">
        <f>IFERROR(VLOOKUP(A322,'[4]Re-order'!$A:$AA,27,0),"")</f>
        <v>0</v>
      </c>
      <c r="AF322" s="42">
        <f t="shared" si="63"/>
        <v>-6</v>
      </c>
      <c r="AG322" s="42" t="e">
        <f>SUMIFS('[4]Raw Inventory'!D:D,'[4]Raw Inventory'!C:C,"GREATWALL",'[4]Raw Inventory'!B:B,A322)</f>
        <v>#VALUE!</v>
      </c>
      <c r="AH322" s="42" t="e">
        <f>SUMIFS('[4]Raw Inventory'!D:D,'[4]Raw Inventory'!C:C,"DUARTE",'[4]Raw Inventory'!B:B,A322)</f>
        <v>#VALUE!</v>
      </c>
      <c r="AI322" s="42"/>
      <c r="AJ322" s="42">
        <f t="shared" si="64"/>
        <v>0</v>
      </c>
      <c r="AK322" s="40" t="str">
        <f>IFERROR(IF((Q322+IF(AI322="",0,AI3))&lt;=0,"Stockout",IF(AJ322="","",IF(F322="Class A",IF(AJ322&lt;=7,"Critical",IF(AJ322&lt;=15,"Low",IF(AJ322&lt;=30,"Reorder",IF(AJ322&lt;=45,"Optimal","Overstock")))),IF(F322="Class B",IF(AJ322&lt;=10,"Critical",IF(AJ322&lt;=20,"Low",IF(AJ322&lt;=45,"Reorder",IF(AJ322&lt;=60,"Optimal","Overstock")))),IF(F322="Class C",IF(AJ322&lt;=15,"Critical",IF(AJ322&lt;=30,"Low",IF(AJ322&lt;=60,"Reorder",IF(AJ322&lt;=90,"Optimal","Overstock")))),""))))),"")</f>
        <v>Critical</v>
      </c>
      <c r="AL322" s="42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</row>
    <row r="323" spans="1:48">
      <c r="A323" s="39" t="s">
        <v>42</v>
      </c>
      <c r="B323" s="39" t="s">
        <v>145</v>
      </c>
      <c r="C323" s="39" t="s">
        <v>137</v>
      </c>
      <c r="D323" s="40" t="s">
        <v>264</v>
      </c>
      <c r="E323" s="40">
        <v>19</v>
      </c>
      <c r="F323" s="40" t="s">
        <v>2</v>
      </c>
      <c r="G323" s="39" t="str">
        <f>IFERROR(VLOOKUP(A323,'[4]MC Masterlist 2026-09-17'!$B:$M, 3, 0),"")</f>
        <v>YAMAHA</v>
      </c>
      <c r="H323" s="41">
        <f>IFERROR(VLOOKUP(A323,'[4]MC Masterlist 2026-09-17'!$B:$M, 6, 0),"")</f>
        <v>152892</v>
      </c>
      <c r="I323" s="42">
        <v>0</v>
      </c>
      <c r="J323" s="42">
        <v>0</v>
      </c>
      <c r="K323" s="42">
        <v>1</v>
      </c>
      <c r="L323" s="42">
        <f t="shared" ref="L323:L386" si="65">I323+J323+K323</f>
        <v>1</v>
      </c>
      <c r="M323" s="42">
        <f t="shared" ref="M323:M386" si="66">AVERAGE(I323,J323,K323)</f>
        <v>0.33333333333333331</v>
      </c>
      <c r="N323" s="41">
        <f t="shared" ref="N323:N386" si="67">L323*H323</f>
        <v>152892</v>
      </c>
      <c r="O323" s="41">
        <f t="shared" ref="O323:O386" si="68">M323*H323</f>
        <v>50964</v>
      </c>
      <c r="P323" s="42">
        <f t="shared" ref="P323:P386" si="69">M323/30</f>
        <v>1.111111111111111E-2</v>
      </c>
      <c r="Q323" s="42">
        <v>2</v>
      </c>
      <c r="R323" s="41">
        <f t="shared" ref="R323:R386" si="70">IFERROR(Q323*H323, 0)</f>
        <v>305784</v>
      </c>
      <c r="S323" s="42">
        <f t="shared" ref="S323:S386" si="71">IFERROR(R323/(O323)*30, 0)</f>
        <v>180</v>
      </c>
      <c r="T323" s="42">
        <f>IFERROR(VLOOKUP(A323,'[4]Re-order'!$A:$Q,17,0),"")</f>
        <v>0</v>
      </c>
      <c r="U323" s="42">
        <f>IFERROR(VLOOKUP(A323,'[4]MC Masterlist 2026-09-17'!$B:$M, 10, 0),0)</f>
        <v>15</v>
      </c>
      <c r="V323" s="42">
        <f>IFERROR(VLOOKUP(A323,'[4]MC Masterlist 2026-09-17'!$B:$M, 11, 0),0)</f>
        <v>15</v>
      </c>
      <c r="W323" s="42">
        <f t="shared" ref="W323:W386" si="72">U323+V323</f>
        <v>30</v>
      </c>
      <c r="X323" s="42">
        <f t="shared" ref="X323:X386" si="73">Y323-Z323</f>
        <v>6.833333333333333</v>
      </c>
      <c r="Y323" s="42">
        <f>IFERROR(IF(OR(C323="AREA I",C323="AREA V"),7,VLOOKUP(A323,'[4]MC Masterlist 2026-09-17'!$B:$M, 12, 0)),0)</f>
        <v>7</v>
      </c>
      <c r="Z323" s="42">
        <f t="shared" ref="Z323:Z386" si="74">V323*P323</f>
        <v>0.16666666666666666</v>
      </c>
      <c r="AA323" s="42">
        <f t="shared" ref="AA323:AA386" si="75">W323*P323</f>
        <v>0.33333333333333331</v>
      </c>
      <c r="AB323" s="42">
        <f t="shared" ref="AB323:AB386" si="76">X323*P323</f>
        <v>7.5925925925925911E-2</v>
      </c>
      <c r="AC323" s="42">
        <f t="shared" ref="AC323:AC386" si="77">Y323*P323</f>
        <v>7.7777777777777765E-2</v>
      </c>
      <c r="AD323" s="40" t="str">
        <f t="shared" ref="AD323:AD386" si="78">IFERROR(IF(Q323&lt;=0,"Stockout",IF(S323="","",IF(F323="Class A",IF(S323&lt;=7,"Critical",IF(S323&lt;=15,"Low",IF(S323&lt;=30,"Reorder",IF(S323&lt;=45,"Optimal","Overstock")))),IF(F323="Class B",IF(S323&lt;=10,"Critical",IF(S323&lt;=20,"Low",IF(S323&lt;=45,"Reorder",IF(S323&lt;=60,"Optimal","Overstock")))),IF(F323="Class C",IF(S323&lt;=15,"Critical",IF(S323&lt;=30,"Low",IF(S323&lt;=60,"Reorder",IF(S323&lt;=90,"Optimal","Overstock")))),""))))),"")</f>
        <v>Overstock</v>
      </c>
      <c r="AE323" s="40">
        <f>IFERROR(VLOOKUP(A323,'[4]Re-order'!$A:$AA,27,0),"")</f>
        <v>0</v>
      </c>
      <c r="AF323" s="42">
        <f t="shared" ref="AF323:AF386" si="79">AC323-Q323</f>
        <v>-1.9222222222222223</v>
      </c>
      <c r="AG323" s="42" t="e">
        <f>SUMIFS('[4]Raw Inventory'!D:D,'[4]Raw Inventory'!C:C,"GREATWALL",'[4]Raw Inventory'!B:B,A323)</f>
        <v>#VALUE!</v>
      </c>
      <c r="AH323" s="42" t="e">
        <f>SUMIFS('[4]Raw Inventory'!D:D,'[4]Raw Inventory'!C:C,"DUARTE",'[4]Raw Inventory'!B:B,A323)</f>
        <v>#VALUE!</v>
      </c>
      <c r="AI323" s="42"/>
      <c r="AJ323" s="42">
        <f t="shared" ref="AJ323:AJ386" si="80">IFERROR((Q323 + IF(AI323="",0,AI323))/P323, 0)</f>
        <v>180.00000000000003</v>
      </c>
      <c r="AK323" s="40" t="str">
        <f>IFERROR(IF((Q323+IF(AI323="",0,AI3))&lt;=0,"Stockout",IF(AJ323="","",IF(F323="Class A",IF(AJ323&lt;=7,"Critical",IF(AJ323&lt;=15,"Low",IF(AJ323&lt;=30,"Reorder",IF(AJ323&lt;=45,"Optimal","Overstock")))),IF(F323="Class B",IF(AJ323&lt;=10,"Critical",IF(AJ323&lt;=20,"Low",IF(AJ323&lt;=45,"Reorder",IF(AJ323&lt;=60,"Optimal","Overstock")))),IF(F323="Class C",IF(AJ323&lt;=15,"Critical",IF(AJ323&lt;=30,"Low",IF(AJ323&lt;=60,"Reorder",IF(AJ323&lt;=90,"Optimal","Overstock")))),""))))),"")</f>
        <v>Overstock</v>
      </c>
      <c r="AL323" s="42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</row>
    <row r="324" spans="1:48">
      <c r="A324" s="39" t="s">
        <v>89</v>
      </c>
      <c r="B324" s="39" t="s">
        <v>161</v>
      </c>
      <c r="C324" s="39" t="s">
        <v>159</v>
      </c>
      <c r="D324" s="40" t="s">
        <v>281</v>
      </c>
      <c r="E324" s="40">
        <v>1</v>
      </c>
      <c r="F324" s="40" t="s">
        <v>0</v>
      </c>
      <c r="G324" s="39" t="str">
        <f>IFERROR(VLOOKUP(A324,'[4]MC Masterlist 2026-09-17'!$B:$M, 3, 0),"")</f>
        <v>HONDA</v>
      </c>
      <c r="H324" s="41">
        <f>IFERROR(VLOOKUP(A324,'[4]MC Masterlist 2026-09-17'!$B:$M, 6, 0),"")</f>
        <v>117790</v>
      </c>
      <c r="I324" s="42">
        <v>0</v>
      </c>
      <c r="J324" s="42">
        <v>0</v>
      </c>
      <c r="K324" s="42">
        <v>0</v>
      </c>
      <c r="L324" s="42">
        <f t="shared" si="65"/>
        <v>0</v>
      </c>
      <c r="M324" s="42">
        <f t="shared" si="66"/>
        <v>0</v>
      </c>
      <c r="N324" s="41">
        <f t="shared" si="67"/>
        <v>0</v>
      </c>
      <c r="O324" s="41">
        <f t="shared" si="68"/>
        <v>0</v>
      </c>
      <c r="P324" s="42">
        <f t="shared" si="69"/>
        <v>0</v>
      </c>
      <c r="Q324" s="42">
        <v>1</v>
      </c>
      <c r="R324" s="41">
        <f t="shared" si="70"/>
        <v>117790</v>
      </c>
      <c r="S324" s="42">
        <f t="shared" si="71"/>
        <v>0</v>
      </c>
      <c r="T324" s="42">
        <f>IFERROR(VLOOKUP(A324,'[4]Re-order'!$A:$Q,17,0),"")</f>
        <v>0</v>
      </c>
      <c r="U324" s="42">
        <f>IFERROR(VLOOKUP(A324,'[4]MC Masterlist 2026-09-17'!$B:$M, 10, 0),0)</f>
        <v>15</v>
      </c>
      <c r="V324" s="42">
        <f>IFERROR(VLOOKUP(A324,'[4]MC Masterlist 2026-09-17'!$B:$M, 11, 0),0)</f>
        <v>15</v>
      </c>
      <c r="W324" s="42">
        <f t="shared" si="72"/>
        <v>30</v>
      </c>
      <c r="X324" s="42">
        <f t="shared" si="73"/>
        <v>30</v>
      </c>
      <c r="Y324" s="42">
        <f>IFERROR(IF(OR(C324="AREA I",C324="AREA V"),7,VLOOKUP(A324,'[4]MC Masterlist 2026-09-17'!$B:$M, 12, 0)),0)</f>
        <v>30</v>
      </c>
      <c r="Z324" s="42">
        <f t="shared" si="74"/>
        <v>0</v>
      </c>
      <c r="AA324" s="42">
        <f t="shared" si="75"/>
        <v>0</v>
      </c>
      <c r="AB324" s="42">
        <f t="shared" si="76"/>
        <v>0</v>
      </c>
      <c r="AC324" s="42">
        <f t="shared" si="77"/>
        <v>0</v>
      </c>
      <c r="AD324" s="40" t="str">
        <f t="shared" si="78"/>
        <v>Critical</v>
      </c>
      <c r="AE324" s="40">
        <f>IFERROR(VLOOKUP(A324,'[4]Re-order'!$A:$AA,27,0),"")</f>
        <v>0</v>
      </c>
      <c r="AF324" s="42">
        <f t="shared" si="79"/>
        <v>-1</v>
      </c>
      <c r="AG324" s="42" t="e">
        <f>SUMIFS('[4]Raw Inventory'!D:D,'[4]Raw Inventory'!C:C,"GREATWALL",'[4]Raw Inventory'!B:B,A324)</f>
        <v>#VALUE!</v>
      </c>
      <c r="AH324" s="42" t="e">
        <f>SUMIFS('[4]Raw Inventory'!D:D,'[4]Raw Inventory'!C:C,"DUARTE",'[4]Raw Inventory'!B:B,A324)</f>
        <v>#VALUE!</v>
      </c>
      <c r="AI324" s="42"/>
      <c r="AJ324" s="42">
        <f t="shared" si="80"/>
        <v>0</v>
      </c>
      <c r="AK324" s="40" t="str">
        <f>IFERROR(IF((Q324+IF(AI324="",0,AI3))&lt;=0,"Stockout",IF(AJ324="","",IF(F324="Class A",IF(AJ324&lt;=7,"Critical",IF(AJ324&lt;=15,"Low",IF(AJ324&lt;=30,"Reorder",IF(AJ324&lt;=45,"Optimal","Overstock")))),IF(F324="Class B",IF(AJ324&lt;=10,"Critical",IF(AJ324&lt;=20,"Low",IF(AJ324&lt;=45,"Reorder",IF(AJ324&lt;=60,"Optimal","Overstock")))),IF(F324="Class C",IF(AJ324&lt;=15,"Critical",IF(AJ324&lt;=30,"Low",IF(AJ324&lt;=60,"Reorder",IF(AJ324&lt;=90,"Optimal","Overstock")))),""))))),"")</f>
        <v>Critical</v>
      </c>
      <c r="AL324" s="42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</row>
    <row r="325" spans="1:48">
      <c r="A325" s="39" t="s">
        <v>37</v>
      </c>
      <c r="B325" s="39" t="s">
        <v>139</v>
      </c>
      <c r="C325" s="39" t="s">
        <v>137</v>
      </c>
      <c r="D325" s="40" t="s">
        <v>229</v>
      </c>
      <c r="E325" s="40">
        <v>6</v>
      </c>
      <c r="F325" s="40" t="s">
        <v>0</v>
      </c>
      <c r="G325" s="39" t="str">
        <f>IFERROR(VLOOKUP(A325,'[4]MC Masterlist 2026-09-17'!$B:$M, 3, 0),"")</f>
        <v>HONDA</v>
      </c>
      <c r="H325" s="41">
        <f>IFERROR(VLOOKUP(A325,'[4]MC Masterlist 2026-09-17'!$B:$M, 6, 0),"")</f>
        <v>74550</v>
      </c>
      <c r="I325" s="42">
        <v>3</v>
      </c>
      <c r="J325" s="42">
        <v>4</v>
      </c>
      <c r="K325" s="42">
        <v>6</v>
      </c>
      <c r="L325" s="42">
        <f t="shared" si="65"/>
        <v>13</v>
      </c>
      <c r="M325" s="42">
        <f t="shared" si="66"/>
        <v>4.333333333333333</v>
      </c>
      <c r="N325" s="41">
        <f t="shared" si="67"/>
        <v>969150</v>
      </c>
      <c r="O325" s="41">
        <f t="shared" si="68"/>
        <v>323050</v>
      </c>
      <c r="P325" s="42">
        <f t="shared" si="69"/>
        <v>0.14444444444444443</v>
      </c>
      <c r="Q325" s="42">
        <v>1</v>
      </c>
      <c r="R325" s="41">
        <f t="shared" si="70"/>
        <v>74550</v>
      </c>
      <c r="S325" s="42">
        <f t="shared" si="71"/>
        <v>6.9230769230769234</v>
      </c>
      <c r="T325" s="42">
        <f>IFERROR(VLOOKUP(A325,'[4]Re-order'!$A:$Q,17,0),"")</f>
        <v>0</v>
      </c>
      <c r="U325" s="42">
        <f>IFERROR(VLOOKUP(A325,'[4]MC Masterlist 2026-09-17'!$B:$M, 10, 0),0)</f>
        <v>15</v>
      </c>
      <c r="V325" s="42">
        <f>IFERROR(VLOOKUP(A325,'[4]MC Masterlist 2026-09-17'!$B:$M, 11, 0),0)</f>
        <v>15</v>
      </c>
      <c r="W325" s="42">
        <f t="shared" si="72"/>
        <v>30</v>
      </c>
      <c r="X325" s="42">
        <f t="shared" si="73"/>
        <v>4.8333333333333339</v>
      </c>
      <c r="Y325" s="42">
        <f>IFERROR(IF(OR(C325="AREA I",C325="AREA V"),7,VLOOKUP(A325,'[4]MC Masterlist 2026-09-17'!$B:$M, 12, 0)),0)</f>
        <v>7</v>
      </c>
      <c r="Z325" s="42">
        <f t="shared" si="74"/>
        <v>2.1666666666666665</v>
      </c>
      <c r="AA325" s="42">
        <f t="shared" si="75"/>
        <v>4.333333333333333</v>
      </c>
      <c r="AB325" s="42">
        <f t="shared" si="76"/>
        <v>0.69814814814814818</v>
      </c>
      <c r="AC325" s="42">
        <f t="shared" si="77"/>
        <v>1.0111111111111111</v>
      </c>
      <c r="AD325" s="40" t="str">
        <f t="shared" si="78"/>
        <v>Critical</v>
      </c>
      <c r="AE325" s="40">
        <f>IFERROR(VLOOKUP(A325,'[4]Re-order'!$A:$AA,27,0),"")</f>
        <v>0</v>
      </c>
      <c r="AF325" s="42">
        <f t="shared" si="79"/>
        <v>1.1111111111111072E-2</v>
      </c>
      <c r="AG325" s="42" t="e">
        <f>SUMIFS('[4]Raw Inventory'!D:D,'[4]Raw Inventory'!C:C,"GREATWALL",'[4]Raw Inventory'!B:B,A325)</f>
        <v>#VALUE!</v>
      </c>
      <c r="AH325" s="42" t="e">
        <f>SUMIFS('[4]Raw Inventory'!D:D,'[4]Raw Inventory'!C:C,"DUARTE",'[4]Raw Inventory'!B:B,A325)</f>
        <v>#VALUE!</v>
      </c>
      <c r="AI325" s="42"/>
      <c r="AJ325" s="42">
        <f t="shared" si="80"/>
        <v>6.9230769230769234</v>
      </c>
      <c r="AK325" s="40" t="str">
        <f>IFERROR(IF((Q325+IF(AI325="",0,AI3))&lt;=0,"Stockout",IF(AJ325="","",IF(F325="Class A",IF(AJ325&lt;=7,"Critical",IF(AJ325&lt;=15,"Low",IF(AJ325&lt;=30,"Reorder",IF(AJ325&lt;=45,"Optimal","Overstock")))),IF(F325="Class B",IF(AJ325&lt;=10,"Critical",IF(AJ325&lt;=20,"Low",IF(AJ325&lt;=45,"Reorder",IF(AJ325&lt;=60,"Optimal","Overstock")))),IF(F325="Class C",IF(AJ325&lt;=15,"Critical",IF(AJ325&lt;=30,"Low",IF(AJ325&lt;=60,"Reorder",IF(AJ325&lt;=90,"Optimal","Overstock")))),""))))),"")</f>
        <v>Critical</v>
      </c>
      <c r="AL325" s="42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</row>
    <row r="326" spans="1:48">
      <c r="A326" s="39" t="s">
        <v>46</v>
      </c>
      <c r="B326" s="39" t="s">
        <v>27</v>
      </c>
      <c r="C326" s="39" t="s">
        <v>1</v>
      </c>
      <c r="D326" s="40" t="s">
        <v>230</v>
      </c>
      <c r="E326" s="40">
        <v>28</v>
      </c>
      <c r="F326" s="40" t="s">
        <v>3</v>
      </c>
      <c r="G326" s="39" t="str">
        <f>IFERROR(VLOOKUP(A326,'[4]MC Masterlist 2026-09-17'!$B:$M, 3, 0),"")</f>
        <v>HONDA</v>
      </c>
      <c r="H326" s="41">
        <f>IFERROR(VLOOKUP(A326,'[4]MC Masterlist 2026-09-17'!$B:$M, 6, 0),"")</f>
        <v>73630</v>
      </c>
      <c r="I326" s="42">
        <v>0</v>
      </c>
      <c r="J326" s="42">
        <v>0</v>
      </c>
      <c r="K326" s="42">
        <v>1</v>
      </c>
      <c r="L326" s="42">
        <f t="shared" si="65"/>
        <v>1</v>
      </c>
      <c r="M326" s="42">
        <f t="shared" si="66"/>
        <v>0.33333333333333331</v>
      </c>
      <c r="N326" s="41">
        <f t="shared" si="67"/>
        <v>73630</v>
      </c>
      <c r="O326" s="41">
        <f t="shared" si="68"/>
        <v>24543.333333333332</v>
      </c>
      <c r="P326" s="42">
        <f t="shared" si="69"/>
        <v>1.111111111111111E-2</v>
      </c>
      <c r="Q326" s="42"/>
      <c r="R326" s="41">
        <f t="shared" si="70"/>
        <v>0</v>
      </c>
      <c r="S326" s="42">
        <f t="shared" si="71"/>
        <v>0</v>
      </c>
      <c r="T326" s="42">
        <f>IFERROR(VLOOKUP(A326,'[4]Re-order'!$A:$Q,17,0),"")</f>
        <v>0</v>
      </c>
      <c r="U326" s="42">
        <f>IFERROR(VLOOKUP(A326,'[4]MC Masterlist 2026-09-17'!$B:$M, 10, 0),0)</f>
        <v>15</v>
      </c>
      <c r="V326" s="42">
        <f>IFERROR(VLOOKUP(A326,'[4]MC Masterlist 2026-09-17'!$B:$M, 11, 0),0)</f>
        <v>15</v>
      </c>
      <c r="W326" s="42">
        <f t="shared" si="72"/>
        <v>30</v>
      </c>
      <c r="X326" s="42">
        <f t="shared" si="73"/>
        <v>6.833333333333333</v>
      </c>
      <c r="Y326" s="42">
        <f>IFERROR(IF(OR(C326="AREA I",C326="AREA V"),7,VLOOKUP(A326,'[4]MC Masterlist 2026-09-17'!$B:$M, 12, 0)),0)</f>
        <v>7</v>
      </c>
      <c r="Z326" s="42">
        <f t="shared" si="74"/>
        <v>0.16666666666666666</v>
      </c>
      <c r="AA326" s="42">
        <f t="shared" si="75"/>
        <v>0.33333333333333331</v>
      </c>
      <c r="AB326" s="42">
        <f t="shared" si="76"/>
        <v>7.5925925925925911E-2</v>
      </c>
      <c r="AC326" s="42">
        <f t="shared" si="77"/>
        <v>7.7777777777777765E-2</v>
      </c>
      <c r="AD326" s="40" t="str">
        <f t="shared" si="78"/>
        <v>Stockout</v>
      </c>
      <c r="AE326" s="40">
        <f>IFERROR(VLOOKUP(A326,'[4]Re-order'!$A:$AA,27,0),"")</f>
        <v>0</v>
      </c>
      <c r="AF326" s="42">
        <f t="shared" si="79"/>
        <v>7.7777777777777765E-2</v>
      </c>
      <c r="AG326" s="42" t="e">
        <f>SUMIFS('[4]Raw Inventory'!D:D,'[4]Raw Inventory'!C:C,"GREATWALL",'[4]Raw Inventory'!B:B,A326)</f>
        <v>#VALUE!</v>
      </c>
      <c r="AH326" s="42" t="e">
        <f>SUMIFS('[4]Raw Inventory'!D:D,'[4]Raw Inventory'!C:C,"DUARTE",'[4]Raw Inventory'!B:B,A326)</f>
        <v>#VALUE!</v>
      </c>
      <c r="AI326" s="42"/>
      <c r="AJ326" s="42">
        <f t="shared" si="80"/>
        <v>0</v>
      </c>
      <c r="AK326" s="40" t="str">
        <f>IFERROR(IF((Q326+IF(AI326="",0,AI3))&lt;=0,"Stockout",IF(AJ326="","",IF(F326="Class A",IF(AJ326&lt;=7,"Critical",IF(AJ326&lt;=15,"Low",IF(AJ326&lt;=30,"Reorder",IF(AJ326&lt;=45,"Optimal","Overstock")))),IF(F326="Class B",IF(AJ326&lt;=10,"Critical",IF(AJ326&lt;=20,"Low",IF(AJ326&lt;=45,"Reorder",IF(AJ326&lt;=60,"Optimal","Overstock")))),IF(F326="Class C",IF(AJ326&lt;=15,"Critical",IF(AJ326&lt;=30,"Low",IF(AJ326&lt;=60,"Reorder",IF(AJ326&lt;=90,"Optimal","Overstock")))),""))))),"")</f>
        <v>Stockout</v>
      </c>
      <c r="AL326" s="42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</row>
    <row r="327" spans="1:48">
      <c r="A327" s="39" t="s">
        <v>66</v>
      </c>
      <c r="B327" s="39" t="s">
        <v>144</v>
      </c>
      <c r="C327" s="39" t="s">
        <v>137</v>
      </c>
      <c r="D327" s="40" t="s">
        <v>253</v>
      </c>
      <c r="E327" s="40">
        <v>14</v>
      </c>
      <c r="F327" s="40" t="s">
        <v>2</v>
      </c>
      <c r="G327" s="39" t="str">
        <f>IFERROR(VLOOKUP(A327,'[4]MC Masterlist 2026-09-17'!$B:$M, 3, 0),"")</f>
        <v>KAWASAKI</v>
      </c>
      <c r="H327" s="41">
        <f>IFERROR(VLOOKUP(A327,'[4]MC Masterlist 2026-09-17'!$B:$M, 6, 0),"")</f>
        <v>95530</v>
      </c>
      <c r="I327" s="42">
        <v>3</v>
      </c>
      <c r="J327" s="42">
        <v>0</v>
      </c>
      <c r="K327" s="42">
        <v>2</v>
      </c>
      <c r="L327" s="42">
        <f t="shared" si="65"/>
        <v>5</v>
      </c>
      <c r="M327" s="42">
        <f t="shared" si="66"/>
        <v>1.6666666666666667</v>
      </c>
      <c r="N327" s="41">
        <f t="shared" si="67"/>
        <v>477650</v>
      </c>
      <c r="O327" s="41">
        <f t="shared" si="68"/>
        <v>159216.66666666669</v>
      </c>
      <c r="P327" s="42">
        <f t="shared" si="69"/>
        <v>5.5555555555555559E-2</v>
      </c>
      <c r="Q327" s="42">
        <v>1</v>
      </c>
      <c r="R327" s="41">
        <f t="shared" si="70"/>
        <v>95530</v>
      </c>
      <c r="S327" s="42">
        <f t="shared" si="71"/>
        <v>18</v>
      </c>
      <c r="T327" s="42">
        <f>IFERROR(VLOOKUP(A327,'[4]Re-order'!$A:$Q,17,0),"")</f>
        <v>0</v>
      </c>
      <c r="U327" s="42">
        <f>IFERROR(VLOOKUP(A327,'[4]MC Masterlist 2026-09-17'!$B:$M, 10, 0),0)</f>
        <v>15</v>
      </c>
      <c r="V327" s="42">
        <f>IFERROR(VLOOKUP(A327,'[4]MC Masterlist 2026-09-17'!$B:$M, 11, 0),0)</f>
        <v>15</v>
      </c>
      <c r="W327" s="42">
        <f t="shared" si="72"/>
        <v>30</v>
      </c>
      <c r="X327" s="42">
        <f t="shared" si="73"/>
        <v>6.166666666666667</v>
      </c>
      <c r="Y327" s="42">
        <f>IFERROR(IF(OR(C327="AREA I",C327="AREA V"),7,VLOOKUP(A327,'[4]MC Masterlist 2026-09-17'!$B:$M, 12, 0)),0)</f>
        <v>7</v>
      </c>
      <c r="Z327" s="42">
        <f t="shared" si="74"/>
        <v>0.83333333333333337</v>
      </c>
      <c r="AA327" s="42">
        <f t="shared" si="75"/>
        <v>1.6666666666666667</v>
      </c>
      <c r="AB327" s="42">
        <f t="shared" si="76"/>
        <v>0.34259259259259262</v>
      </c>
      <c r="AC327" s="42">
        <f t="shared" si="77"/>
        <v>0.3888888888888889</v>
      </c>
      <c r="AD327" s="40" t="str">
        <f t="shared" si="78"/>
        <v>Low</v>
      </c>
      <c r="AE327" s="40">
        <f>IFERROR(VLOOKUP(A327,'[4]Re-order'!$A:$AA,27,0),"")</f>
        <v>0</v>
      </c>
      <c r="AF327" s="42">
        <f t="shared" si="79"/>
        <v>-0.61111111111111116</v>
      </c>
      <c r="AG327" s="42" t="e">
        <f>SUMIFS('[4]Raw Inventory'!D:D,'[4]Raw Inventory'!C:C,"GREATWALL",'[4]Raw Inventory'!B:B,A327)</f>
        <v>#VALUE!</v>
      </c>
      <c r="AH327" s="42" t="e">
        <f>SUMIFS('[4]Raw Inventory'!D:D,'[4]Raw Inventory'!C:C,"DUARTE",'[4]Raw Inventory'!B:B,A327)</f>
        <v>#VALUE!</v>
      </c>
      <c r="AI327" s="42"/>
      <c r="AJ327" s="42">
        <f t="shared" si="80"/>
        <v>18</v>
      </c>
      <c r="AK327" s="40" t="str">
        <f>IFERROR(IF((Q327+IF(AI327="",0,AI3))&lt;=0,"Stockout",IF(AJ327="","",IF(F327="Class A",IF(AJ327&lt;=7,"Critical",IF(AJ327&lt;=15,"Low",IF(AJ327&lt;=30,"Reorder",IF(AJ327&lt;=45,"Optimal","Overstock")))),IF(F327="Class B",IF(AJ327&lt;=10,"Critical",IF(AJ327&lt;=20,"Low",IF(AJ327&lt;=45,"Reorder",IF(AJ327&lt;=60,"Optimal","Overstock")))),IF(F327="Class C",IF(AJ327&lt;=15,"Critical",IF(AJ327&lt;=30,"Low",IF(AJ327&lt;=60,"Reorder",IF(AJ327&lt;=90,"Optimal","Overstock")))),""))))),"")</f>
        <v>Low</v>
      </c>
      <c r="AL327" s="42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</row>
    <row r="328" spans="1:48">
      <c r="A328" s="39" t="s">
        <v>46</v>
      </c>
      <c r="B328" s="39" t="s">
        <v>154</v>
      </c>
      <c r="C328" s="39" t="s">
        <v>152</v>
      </c>
      <c r="D328" s="40" t="s">
        <v>242</v>
      </c>
      <c r="E328" s="40">
        <v>16</v>
      </c>
      <c r="F328" s="40" t="s">
        <v>2</v>
      </c>
      <c r="G328" s="39" t="str">
        <f>IFERROR(VLOOKUP(A328,'[4]MC Masterlist 2026-09-17'!$B:$M, 3, 0),"")</f>
        <v>HONDA</v>
      </c>
      <c r="H328" s="41">
        <f>IFERROR(VLOOKUP(A328,'[4]MC Masterlist 2026-09-17'!$B:$M, 6, 0),"")</f>
        <v>73630</v>
      </c>
      <c r="I328" s="42">
        <v>0</v>
      </c>
      <c r="J328" s="42">
        <v>1</v>
      </c>
      <c r="K328" s="42">
        <v>1</v>
      </c>
      <c r="L328" s="42">
        <f t="shared" si="65"/>
        <v>2</v>
      </c>
      <c r="M328" s="42">
        <f t="shared" si="66"/>
        <v>0.66666666666666663</v>
      </c>
      <c r="N328" s="41">
        <f t="shared" si="67"/>
        <v>147260</v>
      </c>
      <c r="O328" s="41">
        <f t="shared" si="68"/>
        <v>49086.666666666664</v>
      </c>
      <c r="P328" s="42">
        <f t="shared" si="69"/>
        <v>2.222222222222222E-2</v>
      </c>
      <c r="Q328" s="42"/>
      <c r="R328" s="41">
        <f t="shared" si="70"/>
        <v>0</v>
      </c>
      <c r="S328" s="42">
        <f t="shared" si="71"/>
        <v>0</v>
      </c>
      <c r="T328" s="42">
        <f>IFERROR(VLOOKUP(A328,'[4]Re-order'!$A:$Q,17,0),"")</f>
        <v>0</v>
      </c>
      <c r="U328" s="42">
        <f>IFERROR(VLOOKUP(A328,'[4]MC Masterlist 2026-09-17'!$B:$M, 10, 0),0)</f>
        <v>15</v>
      </c>
      <c r="V328" s="42">
        <f>IFERROR(VLOOKUP(A328,'[4]MC Masterlist 2026-09-17'!$B:$M, 11, 0),0)</f>
        <v>15</v>
      </c>
      <c r="W328" s="42">
        <f t="shared" si="72"/>
        <v>30</v>
      </c>
      <c r="X328" s="42">
        <f t="shared" si="73"/>
        <v>29.666666666666668</v>
      </c>
      <c r="Y328" s="42">
        <f>IFERROR(IF(OR(C328="AREA I",C328="AREA V"),7,VLOOKUP(A328,'[4]MC Masterlist 2026-09-17'!$B:$M, 12, 0)),0)</f>
        <v>30</v>
      </c>
      <c r="Z328" s="42">
        <f t="shared" si="74"/>
        <v>0.33333333333333331</v>
      </c>
      <c r="AA328" s="42">
        <f t="shared" si="75"/>
        <v>0.66666666666666663</v>
      </c>
      <c r="AB328" s="42">
        <f t="shared" si="76"/>
        <v>0.65925925925925921</v>
      </c>
      <c r="AC328" s="42">
        <f t="shared" si="77"/>
        <v>0.66666666666666663</v>
      </c>
      <c r="AD328" s="40" t="str">
        <f t="shared" si="78"/>
        <v>Stockout</v>
      </c>
      <c r="AE328" s="40">
        <f>IFERROR(VLOOKUP(A328,'[4]Re-order'!$A:$AA,27,0),"")</f>
        <v>0</v>
      </c>
      <c r="AF328" s="42">
        <f t="shared" si="79"/>
        <v>0.66666666666666663</v>
      </c>
      <c r="AG328" s="42" t="e">
        <f>SUMIFS('[4]Raw Inventory'!D:D,'[4]Raw Inventory'!C:C,"GREATWALL",'[4]Raw Inventory'!B:B,A328)</f>
        <v>#VALUE!</v>
      </c>
      <c r="AH328" s="42" t="e">
        <f>SUMIFS('[4]Raw Inventory'!D:D,'[4]Raw Inventory'!C:C,"DUARTE",'[4]Raw Inventory'!B:B,A328)</f>
        <v>#VALUE!</v>
      </c>
      <c r="AI328" s="42"/>
      <c r="AJ328" s="42">
        <f t="shared" si="80"/>
        <v>0</v>
      </c>
      <c r="AK328" s="40" t="str">
        <f>IFERROR(IF((Q328+IF(AI328="",0,AI3))&lt;=0,"Stockout",IF(AJ328="","",IF(F328="Class A",IF(AJ328&lt;=7,"Critical",IF(AJ328&lt;=15,"Low",IF(AJ328&lt;=30,"Reorder",IF(AJ328&lt;=45,"Optimal","Overstock")))),IF(F328="Class B",IF(AJ328&lt;=10,"Critical",IF(AJ328&lt;=20,"Low",IF(AJ328&lt;=45,"Reorder",IF(AJ328&lt;=60,"Optimal","Overstock")))),IF(F328="Class C",IF(AJ328&lt;=15,"Critical",IF(AJ328&lt;=30,"Low",IF(AJ328&lt;=60,"Reorder",IF(AJ328&lt;=90,"Optimal","Overstock")))),""))))),"")</f>
        <v>Stockout</v>
      </c>
      <c r="AL328" s="42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</row>
    <row r="329" spans="1:48">
      <c r="A329" s="39" t="s">
        <v>35</v>
      </c>
      <c r="B329" s="39" t="s">
        <v>143</v>
      </c>
      <c r="C329" s="39" t="s">
        <v>137</v>
      </c>
      <c r="D329" s="40" t="s">
        <v>234</v>
      </c>
      <c r="E329" s="40">
        <v>27</v>
      </c>
      <c r="F329" s="40" t="s">
        <v>3</v>
      </c>
      <c r="G329" s="39" t="str">
        <f>IFERROR(VLOOKUP(A329,'[4]MC Masterlist 2026-09-17'!$B:$M, 3, 0),"")</f>
        <v>HONDA</v>
      </c>
      <c r="H329" s="41">
        <f>IFERROR(VLOOKUP(A329,'[4]MC Masterlist 2026-09-17'!$B:$M, 6, 0),"")</f>
        <v>57990</v>
      </c>
      <c r="I329" s="42">
        <v>0</v>
      </c>
      <c r="J329" s="42">
        <v>0</v>
      </c>
      <c r="K329" s="42">
        <v>1</v>
      </c>
      <c r="L329" s="42">
        <f t="shared" si="65"/>
        <v>1</v>
      </c>
      <c r="M329" s="42">
        <f t="shared" si="66"/>
        <v>0.33333333333333331</v>
      </c>
      <c r="N329" s="41">
        <f t="shared" si="67"/>
        <v>57990</v>
      </c>
      <c r="O329" s="41">
        <f t="shared" si="68"/>
        <v>19330</v>
      </c>
      <c r="P329" s="42">
        <f t="shared" si="69"/>
        <v>1.111111111111111E-2</v>
      </c>
      <c r="Q329" s="42">
        <v>1</v>
      </c>
      <c r="R329" s="41">
        <f t="shared" si="70"/>
        <v>57990</v>
      </c>
      <c r="S329" s="42">
        <f t="shared" si="71"/>
        <v>90</v>
      </c>
      <c r="T329" s="42">
        <f>IFERROR(VLOOKUP(A329,'[4]Re-order'!$A:$Q,17,0),"")</f>
        <v>0</v>
      </c>
      <c r="U329" s="42">
        <f>IFERROR(VLOOKUP(A329,'[4]MC Masterlist 2026-09-17'!$B:$M, 10, 0),0)</f>
        <v>15</v>
      </c>
      <c r="V329" s="42">
        <f>IFERROR(VLOOKUP(A329,'[4]MC Masterlist 2026-09-17'!$B:$M, 11, 0),0)</f>
        <v>15</v>
      </c>
      <c r="W329" s="42">
        <f t="shared" si="72"/>
        <v>30</v>
      </c>
      <c r="X329" s="42">
        <f t="shared" si="73"/>
        <v>6.833333333333333</v>
      </c>
      <c r="Y329" s="42">
        <f>IFERROR(IF(OR(C329="AREA I",C329="AREA V"),7,VLOOKUP(A329,'[4]MC Masterlist 2026-09-17'!$B:$M, 12, 0)),0)</f>
        <v>7</v>
      </c>
      <c r="Z329" s="42">
        <f t="shared" si="74"/>
        <v>0.16666666666666666</v>
      </c>
      <c r="AA329" s="42">
        <f t="shared" si="75"/>
        <v>0.33333333333333331</v>
      </c>
      <c r="AB329" s="42">
        <f t="shared" si="76"/>
        <v>7.5925925925925911E-2</v>
      </c>
      <c r="AC329" s="42">
        <f t="shared" si="77"/>
        <v>7.7777777777777765E-2</v>
      </c>
      <c r="AD329" s="40" t="str">
        <f t="shared" si="78"/>
        <v>Optimal</v>
      </c>
      <c r="AE329" s="40">
        <f>IFERROR(VLOOKUP(A329,'[4]Re-order'!$A:$AA,27,0),"")</f>
        <v>0</v>
      </c>
      <c r="AF329" s="42">
        <f t="shared" si="79"/>
        <v>-0.92222222222222228</v>
      </c>
      <c r="AG329" s="42" t="e">
        <f>SUMIFS('[4]Raw Inventory'!D:D,'[4]Raw Inventory'!C:C,"GREATWALL",'[4]Raw Inventory'!B:B,A329)</f>
        <v>#VALUE!</v>
      </c>
      <c r="AH329" s="42" t="e">
        <f>SUMIFS('[4]Raw Inventory'!D:D,'[4]Raw Inventory'!C:C,"DUARTE",'[4]Raw Inventory'!B:B,A329)</f>
        <v>#VALUE!</v>
      </c>
      <c r="AI329" s="42"/>
      <c r="AJ329" s="42">
        <f t="shared" si="80"/>
        <v>90.000000000000014</v>
      </c>
      <c r="AK329" s="40" t="str">
        <f>IFERROR(IF((Q329+IF(AI329="",0,AI3))&lt;=0,"Stockout",IF(AJ329="","",IF(F329="Class A",IF(AJ329&lt;=7,"Critical",IF(AJ329&lt;=15,"Low",IF(AJ329&lt;=30,"Reorder",IF(AJ329&lt;=45,"Optimal","Overstock")))),IF(F329="Class B",IF(AJ329&lt;=10,"Critical",IF(AJ329&lt;=20,"Low",IF(AJ329&lt;=45,"Reorder",IF(AJ329&lt;=60,"Optimal","Overstock")))),IF(F329="Class C",IF(AJ329&lt;=15,"Critical",IF(AJ329&lt;=30,"Low",IF(AJ329&lt;=60,"Reorder",IF(AJ329&lt;=90,"Optimal","Overstock")))),""))))),"")</f>
        <v>Optimal</v>
      </c>
      <c r="AL329" s="42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</row>
    <row r="330" spans="1:48">
      <c r="A330" s="39" t="s">
        <v>39</v>
      </c>
      <c r="B330" s="39" t="s">
        <v>131</v>
      </c>
      <c r="C330" s="39" t="s">
        <v>128</v>
      </c>
      <c r="D330" s="40" t="s">
        <v>239</v>
      </c>
      <c r="E330" s="40">
        <v>9</v>
      </c>
      <c r="F330" s="40" t="s">
        <v>2</v>
      </c>
      <c r="G330" s="39" t="str">
        <f>IFERROR(VLOOKUP(A330,'[4]MC Masterlist 2026-09-17'!$B:$M, 3, 0),"")</f>
        <v>HONDA</v>
      </c>
      <c r="H330" s="41">
        <f>IFERROR(VLOOKUP(A330,'[4]MC Masterlist 2026-09-17'!$B:$M, 6, 0),"")</f>
        <v>72434</v>
      </c>
      <c r="I330" s="42">
        <v>1</v>
      </c>
      <c r="J330" s="42">
        <v>2</v>
      </c>
      <c r="K330" s="42">
        <v>3</v>
      </c>
      <c r="L330" s="42">
        <f t="shared" si="65"/>
        <v>6</v>
      </c>
      <c r="M330" s="42">
        <f t="shared" si="66"/>
        <v>2</v>
      </c>
      <c r="N330" s="41">
        <f t="shared" si="67"/>
        <v>434604</v>
      </c>
      <c r="O330" s="41">
        <f t="shared" si="68"/>
        <v>144868</v>
      </c>
      <c r="P330" s="42">
        <f t="shared" si="69"/>
        <v>6.6666666666666666E-2</v>
      </c>
      <c r="Q330" s="42"/>
      <c r="R330" s="41">
        <f t="shared" si="70"/>
        <v>0</v>
      </c>
      <c r="S330" s="42">
        <f t="shared" si="71"/>
        <v>0</v>
      </c>
      <c r="T330" s="42">
        <f>IFERROR(VLOOKUP(A330,'[4]Re-order'!$A:$Q,17,0),"")</f>
        <v>0</v>
      </c>
      <c r="U330" s="42">
        <f>IFERROR(VLOOKUP(A330,'[4]MC Masterlist 2026-09-17'!$B:$M, 10, 0),0)</f>
        <v>15</v>
      </c>
      <c r="V330" s="42">
        <f>IFERROR(VLOOKUP(A330,'[4]MC Masterlist 2026-09-17'!$B:$M, 11, 0),0)</f>
        <v>15</v>
      </c>
      <c r="W330" s="42">
        <f t="shared" si="72"/>
        <v>30</v>
      </c>
      <c r="X330" s="42">
        <f t="shared" si="73"/>
        <v>29</v>
      </c>
      <c r="Y330" s="42">
        <f>IFERROR(IF(OR(C330="AREA I",C330="AREA V"),7,VLOOKUP(A330,'[4]MC Masterlist 2026-09-17'!$B:$M, 12, 0)),0)</f>
        <v>30</v>
      </c>
      <c r="Z330" s="42">
        <f t="shared" si="74"/>
        <v>1</v>
      </c>
      <c r="AA330" s="42">
        <f t="shared" si="75"/>
        <v>2</v>
      </c>
      <c r="AB330" s="42">
        <f t="shared" si="76"/>
        <v>1.9333333333333333</v>
      </c>
      <c r="AC330" s="42">
        <f t="shared" si="77"/>
        <v>2</v>
      </c>
      <c r="AD330" s="40" t="str">
        <f t="shared" si="78"/>
        <v>Stockout</v>
      </c>
      <c r="AE330" s="40">
        <f>IFERROR(VLOOKUP(A330,'[4]Re-order'!$A:$AA,27,0),"")</f>
        <v>0</v>
      </c>
      <c r="AF330" s="42">
        <f t="shared" si="79"/>
        <v>2</v>
      </c>
      <c r="AG330" s="42" t="e">
        <f>SUMIFS('[4]Raw Inventory'!D:D,'[4]Raw Inventory'!C:C,"GREATWALL",'[4]Raw Inventory'!B:B,A330)</f>
        <v>#VALUE!</v>
      </c>
      <c r="AH330" s="42" t="e">
        <f>SUMIFS('[4]Raw Inventory'!D:D,'[4]Raw Inventory'!C:C,"DUARTE",'[4]Raw Inventory'!B:B,A330)</f>
        <v>#VALUE!</v>
      </c>
      <c r="AI330" s="42"/>
      <c r="AJ330" s="42">
        <f t="shared" si="80"/>
        <v>0</v>
      </c>
      <c r="AK330" s="40" t="str">
        <f>IFERROR(IF((Q330+IF(AI330="",0,AI3))&lt;=0,"Stockout",IF(AJ330="","",IF(F330="Class A",IF(AJ330&lt;=7,"Critical",IF(AJ330&lt;=15,"Low",IF(AJ330&lt;=30,"Reorder",IF(AJ330&lt;=45,"Optimal","Overstock")))),IF(F330="Class B",IF(AJ330&lt;=10,"Critical",IF(AJ330&lt;=20,"Low",IF(AJ330&lt;=45,"Reorder",IF(AJ330&lt;=60,"Optimal","Overstock")))),IF(F330="Class C",IF(AJ330&lt;=15,"Critical",IF(AJ330&lt;=30,"Low",IF(AJ330&lt;=60,"Reorder",IF(AJ330&lt;=90,"Optimal","Overstock")))),""))))),"")</f>
        <v>Stockout</v>
      </c>
      <c r="AL330" s="42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</row>
    <row r="331" spans="1:48">
      <c r="A331" s="39" t="s">
        <v>22</v>
      </c>
      <c r="B331" s="39" t="s">
        <v>93</v>
      </c>
      <c r="C331" s="39" t="s">
        <v>90</v>
      </c>
      <c r="D331" s="40" t="s">
        <v>225</v>
      </c>
      <c r="E331" s="40">
        <v>21</v>
      </c>
      <c r="F331" s="40" t="s">
        <v>3</v>
      </c>
      <c r="G331" s="39" t="str">
        <f>IFERROR(VLOOKUP(A331,'[4]MC Masterlist 2026-09-17'!$B:$M, 3, 0),"")</f>
        <v>HONDA</v>
      </c>
      <c r="H331" s="41">
        <f>IFERROR(VLOOKUP(A331,'[4]MC Masterlist 2026-09-17'!$B:$M, 6, 0),"")</f>
        <v>111258</v>
      </c>
      <c r="I331" s="42">
        <v>0</v>
      </c>
      <c r="J331" s="42">
        <v>0</v>
      </c>
      <c r="K331" s="42">
        <v>0</v>
      </c>
      <c r="L331" s="42">
        <f t="shared" si="65"/>
        <v>0</v>
      </c>
      <c r="M331" s="42">
        <f t="shared" si="66"/>
        <v>0</v>
      </c>
      <c r="N331" s="41">
        <f t="shared" si="67"/>
        <v>0</v>
      </c>
      <c r="O331" s="41">
        <f t="shared" si="68"/>
        <v>0</v>
      </c>
      <c r="P331" s="42">
        <f t="shared" si="69"/>
        <v>0</v>
      </c>
      <c r="Q331" s="42">
        <v>2</v>
      </c>
      <c r="R331" s="41">
        <f t="shared" si="70"/>
        <v>222516</v>
      </c>
      <c r="S331" s="42">
        <f t="shared" si="71"/>
        <v>0</v>
      </c>
      <c r="T331" s="42">
        <f>IFERROR(VLOOKUP(A331,'[4]Re-order'!$A:$Q,17,0),"")</f>
        <v>0</v>
      </c>
      <c r="U331" s="42">
        <f>IFERROR(VLOOKUP(A331,'[4]MC Masterlist 2026-09-17'!$B:$M, 10, 0),0)</f>
        <v>15</v>
      </c>
      <c r="V331" s="42">
        <f>IFERROR(VLOOKUP(A331,'[4]MC Masterlist 2026-09-17'!$B:$M, 11, 0),0)</f>
        <v>15</v>
      </c>
      <c r="W331" s="42">
        <f t="shared" si="72"/>
        <v>30</v>
      </c>
      <c r="X331" s="42">
        <f t="shared" si="73"/>
        <v>30</v>
      </c>
      <c r="Y331" s="42">
        <f>IFERROR(IF(OR(C331="AREA I",C331="AREA V"),7,VLOOKUP(A331,'[4]MC Masterlist 2026-09-17'!$B:$M, 12, 0)),0)</f>
        <v>30</v>
      </c>
      <c r="Z331" s="42">
        <f t="shared" si="74"/>
        <v>0</v>
      </c>
      <c r="AA331" s="42">
        <f t="shared" si="75"/>
        <v>0</v>
      </c>
      <c r="AB331" s="42">
        <f t="shared" si="76"/>
        <v>0</v>
      </c>
      <c r="AC331" s="42">
        <f t="shared" si="77"/>
        <v>0</v>
      </c>
      <c r="AD331" s="40" t="str">
        <f t="shared" si="78"/>
        <v>Critical</v>
      </c>
      <c r="AE331" s="40">
        <f>IFERROR(VLOOKUP(A331,'[4]Re-order'!$A:$AA,27,0),"")</f>
        <v>0</v>
      </c>
      <c r="AF331" s="42">
        <f t="shared" si="79"/>
        <v>-2</v>
      </c>
      <c r="AG331" s="42" t="e">
        <f>SUMIFS('[4]Raw Inventory'!D:D,'[4]Raw Inventory'!C:C,"GREATWALL",'[4]Raw Inventory'!B:B,A331)</f>
        <v>#VALUE!</v>
      </c>
      <c r="AH331" s="42" t="e">
        <f>SUMIFS('[4]Raw Inventory'!D:D,'[4]Raw Inventory'!C:C,"DUARTE",'[4]Raw Inventory'!B:B,A331)</f>
        <v>#VALUE!</v>
      </c>
      <c r="AI331" s="42"/>
      <c r="AJ331" s="42">
        <f t="shared" si="80"/>
        <v>0</v>
      </c>
      <c r="AK331" s="40" t="str">
        <f>IFERROR(IF((Q331+IF(AI331="",0,AI3))&lt;=0,"Stockout",IF(AJ331="","",IF(F331="Class A",IF(AJ331&lt;=7,"Critical",IF(AJ331&lt;=15,"Low",IF(AJ331&lt;=30,"Reorder",IF(AJ331&lt;=45,"Optimal","Overstock")))),IF(F331="Class B",IF(AJ331&lt;=10,"Critical",IF(AJ331&lt;=20,"Low",IF(AJ331&lt;=45,"Reorder",IF(AJ331&lt;=60,"Optimal","Overstock")))),IF(F331="Class C",IF(AJ331&lt;=15,"Critical",IF(AJ331&lt;=30,"Low",IF(AJ331&lt;=60,"Reorder",IF(AJ331&lt;=90,"Optimal","Overstock")))),""))))),"")</f>
        <v>Critical</v>
      </c>
      <c r="AL331" s="42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</row>
    <row r="332" spans="1:48">
      <c r="A332" s="39" t="s">
        <v>26</v>
      </c>
      <c r="B332" s="39" t="s">
        <v>121</v>
      </c>
      <c r="C332" s="39" t="s">
        <v>118</v>
      </c>
      <c r="D332" s="40" t="s">
        <v>229</v>
      </c>
      <c r="E332" s="40">
        <v>6</v>
      </c>
      <c r="F332" s="40" t="s">
        <v>0</v>
      </c>
      <c r="G332" s="39" t="str">
        <f>IFERROR(VLOOKUP(A332,'[4]MC Masterlist 2026-09-17'!$B:$M, 3, 0),"")</f>
        <v>SUZUKI</v>
      </c>
      <c r="H332" s="41">
        <f>IFERROR(VLOOKUP(A332,'[4]MC Masterlist 2026-09-17'!$B:$M, 6, 0),"")</f>
        <v>123700</v>
      </c>
      <c r="I332" s="42">
        <v>2</v>
      </c>
      <c r="J332" s="42">
        <v>2</v>
      </c>
      <c r="K332" s="42">
        <v>3</v>
      </c>
      <c r="L332" s="42">
        <f t="shared" si="65"/>
        <v>7</v>
      </c>
      <c r="M332" s="42">
        <f t="shared" si="66"/>
        <v>2.3333333333333335</v>
      </c>
      <c r="N332" s="41">
        <f t="shared" si="67"/>
        <v>865900</v>
      </c>
      <c r="O332" s="41">
        <f t="shared" si="68"/>
        <v>288633.33333333337</v>
      </c>
      <c r="P332" s="42">
        <f t="shared" si="69"/>
        <v>7.7777777777777779E-2</v>
      </c>
      <c r="Q332" s="42"/>
      <c r="R332" s="41">
        <f t="shared" si="70"/>
        <v>0</v>
      </c>
      <c r="S332" s="42">
        <f t="shared" si="71"/>
        <v>0</v>
      </c>
      <c r="T332" s="42">
        <f>IFERROR(VLOOKUP(A332,'[4]Re-order'!$A:$Q,17,0),"")</f>
        <v>0</v>
      </c>
      <c r="U332" s="42">
        <f>IFERROR(VLOOKUP(A332,'[4]MC Masterlist 2026-09-17'!$B:$M, 10, 0),0)</f>
        <v>15</v>
      </c>
      <c r="V332" s="42">
        <f>IFERROR(VLOOKUP(A332,'[4]MC Masterlist 2026-09-17'!$B:$M, 11, 0),0)</f>
        <v>15</v>
      </c>
      <c r="W332" s="42">
        <f t="shared" si="72"/>
        <v>30</v>
      </c>
      <c r="X332" s="42">
        <f t="shared" si="73"/>
        <v>28.833333333333332</v>
      </c>
      <c r="Y332" s="42">
        <f>IFERROR(IF(OR(C332="AREA I",C332="AREA V"),7,VLOOKUP(A332,'[4]MC Masterlist 2026-09-17'!$B:$M, 12, 0)),0)</f>
        <v>30</v>
      </c>
      <c r="Z332" s="42">
        <f t="shared" si="74"/>
        <v>1.1666666666666667</v>
      </c>
      <c r="AA332" s="42">
        <f t="shared" si="75"/>
        <v>2.3333333333333335</v>
      </c>
      <c r="AB332" s="42">
        <f t="shared" si="76"/>
        <v>2.2425925925925925</v>
      </c>
      <c r="AC332" s="42">
        <f t="shared" si="77"/>
        <v>2.3333333333333335</v>
      </c>
      <c r="AD332" s="40" t="str">
        <f t="shared" si="78"/>
        <v>Stockout</v>
      </c>
      <c r="AE332" s="40">
        <f>IFERROR(VLOOKUP(A332,'[4]Re-order'!$A:$AA,27,0),"")</f>
        <v>0</v>
      </c>
      <c r="AF332" s="42">
        <f t="shared" si="79"/>
        <v>2.3333333333333335</v>
      </c>
      <c r="AG332" s="42" t="e">
        <f>SUMIFS('[4]Raw Inventory'!D:D,'[4]Raw Inventory'!C:C,"GREATWALL",'[4]Raw Inventory'!B:B,A332)</f>
        <v>#VALUE!</v>
      </c>
      <c r="AH332" s="42" t="e">
        <f>SUMIFS('[4]Raw Inventory'!D:D,'[4]Raw Inventory'!C:C,"DUARTE",'[4]Raw Inventory'!B:B,A332)</f>
        <v>#VALUE!</v>
      </c>
      <c r="AI332" s="42"/>
      <c r="AJ332" s="42">
        <f t="shared" si="80"/>
        <v>0</v>
      </c>
      <c r="AK332" s="40" t="str">
        <f>IFERROR(IF((Q332+IF(AI332="",0,AI3))&lt;=0,"Stockout",IF(AJ332="","",IF(F332="Class A",IF(AJ332&lt;=7,"Critical",IF(AJ332&lt;=15,"Low",IF(AJ332&lt;=30,"Reorder",IF(AJ332&lt;=45,"Optimal","Overstock")))),IF(F332="Class B",IF(AJ332&lt;=10,"Critical",IF(AJ332&lt;=20,"Low",IF(AJ332&lt;=45,"Reorder",IF(AJ332&lt;=60,"Optimal","Overstock")))),IF(F332="Class C",IF(AJ332&lt;=15,"Critical",IF(AJ332&lt;=30,"Low",IF(AJ332&lt;=60,"Reorder",IF(AJ332&lt;=90,"Optimal","Overstock")))),""))))),"")</f>
        <v>Stockout</v>
      </c>
      <c r="AL332" s="42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</row>
    <row r="333" spans="1:48">
      <c r="A333" s="39" t="s">
        <v>47</v>
      </c>
      <c r="B333" s="39" t="s">
        <v>154</v>
      </c>
      <c r="C333" s="39" t="s">
        <v>152</v>
      </c>
      <c r="D333" s="40" t="s">
        <v>255</v>
      </c>
      <c r="E333" s="40">
        <v>27</v>
      </c>
      <c r="F333" s="40" t="s">
        <v>3</v>
      </c>
      <c r="G333" s="39" t="str">
        <f>IFERROR(VLOOKUP(A333,'[4]MC Masterlist 2026-09-17'!$B:$M, 3, 0),"")</f>
        <v>YAMAHA</v>
      </c>
      <c r="H333" s="41">
        <f>IFERROR(VLOOKUP(A333,'[4]MC Masterlist 2026-09-17'!$B:$M, 6, 0),"")</f>
        <v>76167</v>
      </c>
      <c r="I333" s="42">
        <v>0</v>
      </c>
      <c r="J333" s="42">
        <v>0</v>
      </c>
      <c r="K333" s="42">
        <v>1</v>
      </c>
      <c r="L333" s="42">
        <f t="shared" si="65"/>
        <v>1</v>
      </c>
      <c r="M333" s="42">
        <f t="shared" si="66"/>
        <v>0.33333333333333331</v>
      </c>
      <c r="N333" s="41">
        <f t="shared" si="67"/>
        <v>76167</v>
      </c>
      <c r="O333" s="41">
        <f t="shared" si="68"/>
        <v>25389</v>
      </c>
      <c r="P333" s="42">
        <f t="shared" si="69"/>
        <v>1.111111111111111E-2</v>
      </c>
      <c r="Q333" s="42">
        <v>2</v>
      </c>
      <c r="R333" s="41">
        <f t="shared" si="70"/>
        <v>152334</v>
      </c>
      <c r="S333" s="42">
        <f t="shared" si="71"/>
        <v>180</v>
      </c>
      <c r="T333" s="42">
        <f>IFERROR(VLOOKUP(A333,'[4]Re-order'!$A:$Q,17,0),"")</f>
        <v>0</v>
      </c>
      <c r="U333" s="42">
        <f>IFERROR(VLOOKUP(A333,'[4]MC Masterlist 2026-09-17'!$B:$M, 10, 0),0)</f>
        <v>15</v>
      </c>
      <c r="V333" s="42">
        <f>IFERROR(VLOOKUP(A333,'[4]MC Masterlist 2026-09-17'!$B:$M, 11, 0),0)</f>
        <v>15</v>
      </c>
      <c r="W333" s="42">
        <f t="shared" si="72"/>
        <v>30</v>
      </c>
      <c r="X333" s="42">
        <f t="shared" si="73"/>
        <v>29.833333333333332</v>
      </c>
      <c r="Y333" s="42">
        <f>IFERROR(IF(OR(C333="AREA I",C333="AREA V"),7,VLOOKUP(A333,'[4]MC Masterlist 2026-09-17'!$B:$M, 12, 0)),0)</f>
        <v>30</v>
      </c>
      <c r="Z333" s="42">
        <f t="shared" si="74"/>
        <v>0.16666666666666666</v>
      </c>
      <c r="AA333" s="42">
        <f t="shared" si="75"/>
        <v>0.33333333333333331</v>
      </c>
      <c r="AB333" s="42">
        <f t="shared" si="76"/>
        <v>0.33148148148148143</v>
      </c>
      <c r="AC333" s="42">
        <f t="shared" si="77"/>
        <v>0.33333333333333331</v>
      </c>
      <c r="AD333" s="40" t="str">
        <f t="shared" si="78"/>
        <v>Overstock</v>
      </c>
      <c r="AE333" s="40">
        <f>IFERROR(VLOOKUP(A333,'[4]Re-order'!$A:$AA,27,0),"")</f>
        <v>0</v>
      </c>
      <c r="AF333" s="42">
        <f t="shared" si="79"/>
        <v>-1.6666666666666667</v>
      </c>
      <c r="AG333" s="42" t="e">
        <f>SUMIFS('[4]Raw Inventory'!D:D,'[4]Raw Inventory'!C:C,"GREATWALL",'[4]Raw Inventory'!B:B,A333)</f>
        <v>#VALUE!</v>
      </c>
      <c r="AH333" s="42" t="e">
        <f>SUMIFS('[4]Raw Inventory'!D:D,'[4]Raw Inventory'!C:C,"DUARTE",'[4]Raw Inventory'!B:B,A333)</f>
        <v>#VALUE!</v>
      </c>
      <c r="AI333" s="42"/>
      <c r="AJ333" s="42">
        <f t="shared" si="80"/>
        <v>180.00000000000003</v>
      </c>
      <c r="AK333" s="40" t="str">
        <f>IFERROR(IF((Q333+IF(AI333="",0,AI3))&lt;=0,"Stockout",IF(AJ333="","",IF(F333="Class A",IF(AJ333&lt;=7,"Critical",IF(AJ333&lt;=15,"Low",IF(AJ333&lt;=30,"Reorder",IF(AJ333&lt;=45,"Optimal","Overstock")))),IF(F333="Class B",IF(AJ333&lt;=10,"Critical",IF(AJ333&lt;=20,"Low",IF(AJ333&lt;=45,"Reorder",IF(AJ333&lt;=60,"Optimal","Overstock")))),IF(F333="Class C",IF(AJ333&lt;=15,"Critical",IF(AJ333&lt;=30,"Low",IF(AJ333&lt;=60,"Reorder",IF(AJ333&lt;=90,"Optimal","Overstock")))),""))))),"")</f>
        <v>Overstock</v>
      </c>
      <c r="AL333" s="42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</row>
    <row r="334" spans="1:48">
      <c r="A334" s="39" t="s">
        <v>18</v>
      </c>
      <c r="B334" s="39" t="s">
        <v>5</v>
      </c>
      <c r="C334" s="39" t="s">
        <v>118</v>
      </c>
      <c r="D334" s="40" t="s">
        <v>251</v>
      </c>
      <c r="E334" s="40">
        <v>22</v>
      </c>
      <c r="F334" s="40" t="s">
        <v>3</v>
      </c>
      <c r="G334" s="39" t="str">
        <f>IFERROR(VLOOKUP(A334,'[4]MC Masterlist 2026-09-17'!$B:$M, 3, 0),"")</f>
        <v>HONDA</v>
      </c>
      <c r="H334" s="41">
        <f>IFERROR(VLOOKUP(A334,'[4]MC Masterlist 2026-09-17'!$B:$M, 6, 0),"")</f>
        <v>94330</v>
      </c>
      <c r="I334" s="42">
        <v>0</v>
      </c>
      <c r="J334" s="42">
        <v>0</v>
      </c>
      <c r="K334" s="42">
        <v>0</v>
      </c>
      <c r="L334" s="42">
        <f t="shared" si="65"/>
        <v>0</v>
      </c>
      <c r="M334" s="42">
        <f t="shared" si="66"/>
        <v>0</v>
      </c>
      <c r="N334" s="41">
        <f t="shared" si="67"/>
        <v>0</v>
      </c>
      <c r="O334" s="41">
        <f t="shared" si="68"/>
        <v>0</v>
      </c>
      <c r="P334" s="42">
        <f t="shared" si="69"/>
        <v>0</v>
      </c>
      <c r="Q334" s="42">
        <v>3</v>
      </c>
      <c r="R334" s="41">
        <f t="shared" si="70"/>
        <v>282990</v>
      </c>
      <c r="S334" s="42">
        <f t="shared" si="71"/>
        <v>0</v>
      </c>
      <c r="T334" s="42">
        <f>IFERROR(VLOOKUP(A334,'[4]Re-order'!$A:$Q,17,0),"")</f>
        <v>0</v>
      </c>
      <c r="U334" s="42">
        <f>IFERROR(VLOOKUP(A334,'[4]MC Masterlist 2026-09-17'!$B:$M, 10, 0),0)</f>
        <v>15</v>
      </c>
      <c r="V334" s="42">
        <f>IFERROR(VLOOKUP(A334,'[4]MC Masterlist 2026-09-17'!$B:$M, 11, 0),0)</f>
        <v>15</v>
      </c>
      <c r="W334" s="42">
        <f t="shared" si="72"/>
        <v>30</v>
      </c>
      <c r="X334" s="42">
        <f t="shared" si="73"/>
        <v>30</v>
      </c>
      <c r="Y334" s="42">
        <f>IFERROR(IF(OR(C334="AREA I",C334="AREA V"),7,VLOOKUP(A334,'[4]MC Masterlist 2026-09-17'!$B:$M, 12, 0)),0)</f>
        <v>30</v>
      </c>
      <c r="Z334" s="42">
        <f t="shared" si="74"/>
        <v>0</v>
      </c>
      <c r="AA334" s="42">
        <f t="shared" si="75"/>
        <v>0</v>
      </c>
      <c r="AB334" s="42">
        <f t="shared" si="76"/>
        <v>0</v>
      </c>
      <c r="AC334" s="42">
        <f t="shared" si="77"/>
        <v>0</v>
      </c>
      <c r="AD334" s="40" t="str">
        <f t="shared" si="78"/>
        <v>Critical</v>
      </c>
      <c r="AE334" s="40">
        <f>IFERROR(VLOOKUP(A334,'[4]Re-order'!$A:$AA,27,0),"")</f>
        <v>0</v>
      </c>
      <c r="AF334" s="42">
        <f t="shared" si="79"/>
        <v>-3</v>
      </c>
      <c r="AG334" s="42" t="e">
        <f>SUMIFS('[4]Raw Inventory'!D:D,'[4]Raw Inventory'!C:C,"GREATWALL",'[4]Raw Inventory'!B:B,A334)</f>
        <v>#VALUE!</v>
      </c>
      <c r="AH334" s="42" t="e">
        <f>SUMIFS('[4]Raw Inventory'!D:D,'[4]Raw Inventory'!C:C,"DUARTE",'[4]Raw Inventory'!B:B,A334)</f>
        <v>#VALUE!</v>
      </c>
      <c r="AI334" s="42"/>
      <c r="AJ334" s="42">
        <f t="shared" si="80"/>
        <v>0</v>
      </c>
      <c r="AK334" s="40" t="str">
        <f>IFERROR(IF((Q334+IF(AI334="",0,AI3))&lt;=0,"Stockout",IF(AJ334="","",IF(F334="Class A",IF(AJ334&lt;=7,"Critical",IF(AJ334&lt;=15,"Low",IF(AJ334&lt;=30,"Reorder",IF(AJ334&lt;=45,"Optimal","Overstock")))),IF(F334="Class B",IF(AJ334&lt;=10,"Critical",IF(AJ334&lt;=20,"Low",IF(AJ334&lt;=45,"Reorder",IF(AJ334&lt;=60,"Optimal","Overstock")))),IF(F334="Class C",IF(AJ334&lt;=15,"Critical",IF(AJ334&lt;=30,"Low",IF(AJ334&lt;=60,"Reorder",IF(AJ334&lt;=90,"Optimal","Overstock")))),""))))),"")</f>
        <v>Critical</v>
      </c>
      <c r="AL334" s="42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</row>
    <row r="335" spans="1:48">
      <c r="A335" s="39" t="s">
        <v>12</v>
      </c>
      <c r="B335" s="39" t="s">
        <v>156</v>
      </c>
      <c r="C335" s="39" t="s">
        <v>152</v>
      </c>
      <c r="D335" s="40" t="s">
        <v>235</v>
      </c>
      <c r="E335" s="40">
        <v>4</v>
      </c>
      <c r="F335" s="40" t="s">
        <v>2</v>
      </c>
      <c r="G335" s="39" t="str">
        <f>IFERROR(VLOOKUP(A335,'[4]MC Masterlist 2026-09-17'!$B:$M, 3, 0),"")</f>
        <v>HONDA</v>
      </c>
      <c r="H335" s="41">
        <f>IFERROR(VLOOKUP(A335,'[4]MC Masterlist 2026-09-17'!$B:$M, 6, 0),"")</f>
        <v>158270</v>
      </c>
      <c r="I335" s="42">
        <v>0</v>
      </c>
      <c r="J335" s="42">
        <v>3</v>
      </c>
      <c r="K335" s="42">
        <v>4</v>
      </c>
      <c r="L335" s="42">
        <f t="shared" si="65"/>
        <v>7</v>
      </c>
      <c r="M335" s="42">
        <f t="shared" si="66"/>
        <v>2.3333333333333335</v>
      </c>
      <c r="N335" s="41">
        <f t="shared" si="67"/>
        <v>1107890</v>
      </c>
      <c r="O335" s="41">
        <f t="shared" si="68"/>
        <v>369296.66666666669</v>
      </c>
      <c r="P335" s="42">
        <f t="shared" si="69"/>
        <v>7.7777777777777779E-2</v>
      </c>
      <c r="Q335" s="42">
        <v>1</v>
      </c>
      <c r="R335" s="41">
        <f t="shared" si="70"/>
        <v>158270</v>
      </c>
      <c r="S335" s="42">
        <f t="shared" si="71"/>
        <v>12.857142857142856</v>
      </c>
      <c r="T335" s="42">
        <f>IFERROR(VLOOKUP(A335,'[4]Re-order'!$A:$Q,17,0),"")</f>
        <v>0</v>
      </c>
      <c r="U335" s="42">
        <f>IFERROR(VLOOKUP(A335,'[4]MC Masterlist 2026-09-17'!$B:$M, 10, 0),0)</f>
        <v>15</v>
      </c>
      <c r="V335" s="42">
        <f>IFERROR(VLOOKUP(A335,'[4]MC Masterlist 2026-09-17'!$B:$M, 11, 0),0)</f>
        <v>15</v>
      </c>
      <c r="W335" s="42">
        <f t="shared" si="72"/>
        <v>30</v>
      </c>
      <c r="X335" s="42">
        <f t="shared" si="73"/>
        <v>28.833333333333332</v>
      </c>
      <c r="Y335" s="42">
        <f>IFERROR(IF(OR(C335="AREA I",C335="AREA V"),7,VLOOKUP(A335,'[4]MC Masterlist 2026-09-17'!$B:$M, 12, 0)),0)</f>
        <v>30</v>
      </c>
      <c r="Z335" s="42">
        <f t="shared" si="74"/>
        <v>1.1666666666666667</v>
      </c>
      <c r="AA335" s="42">
        <f t="shared" si="75"/>
        <v>2.3333333333333335</v>
      </c>
      <c r="AB335" s="42">
        <f t="shared" si="76"/>
        <v>2.2425925925925925</v>
      </c>
      <c r="AC335" s="42">
        <f t="shared" si="77"/>
        <v>2.3333333333333335</v>
      </c>
      <c r="AD335" s="40" t="str">
        <f t="shared" si="78"/>
        <v>Low</v>
      </c>
      <c r="AE335" s="40">
        <f>IFERROR(VLOOKUP(A335,'[4]Re-order'!$A:$AA,27,0),"")</f>
        <v>0</v>
      </c>
      <c r="AF335" s="42">
        <f t="shared" si="79"/>
        <v>1.3333333333333335</v>
      </c>
      <c r="AG335" s="42" t="e">
        <f>SUMIFS('[4]Raw Inventory'!D:D,'[4]Raw Inventory'!C:C,"GREATWALL",'[4]Raw Inventory'!B:B,A335)</f>
        <v>#VALUE!</v>
      </c>
      <c r="AH335" s="42" t="e">
        <f>SUMIFS('[4]Raw Inventory'!D:D,'[4]Raw Inventory'!C:C,"DUARTE",'[4]Raw Inventory'!B:B,A335)</f>
        <v>#VALUE!</v>
      </c>
      <c r="AI335" s="42"/>
      <c r="AJ335" s="42">
        <f t="shared" si="80"/>
        <v>12.857142857142858</v>
      </c>
      <c r="AK335" s="40" t="str">
        <f>IFERROR(IF((Q335+IF(AI335="",0,AI3))&lt;=0,"Stockout",IF(AJ335="","",IF(F335="Class A",IF(AJ335&lt;=7,"Critical",IF(AJ335&lt;=15,"Low",IF(AJ335&lt;=30,"Reorder",IF(AJ335&lt;=45,"Optimal","Overstock")))),IF(F335="Class B",IF(AJ335&lt;=10,"Critical",IF(AJ335&lt;=20,"Low",IF(AJ335&lt;=45,"Reorder",IF(AJ335&lt;=60,"Optimal","Overstock")))),IF(F335="Class C",IF(AJ335&lt;=15,"Critical",IF(AJ335&lt;=30,"Low",IF(AJ335&lt;=60,"Reorder",IF(AJ335&lt;=90,"Optimal","Overstock")))),""))))),"")</f>
        <v>Low</v>
      </c>
      <c r="AL335" s="42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</row>
    <row r="336" spans="1:48">
      <c r="A336" s="39" t="s">
        <v>28</v>
      </c>
      <c r="B336" s="39" t="s">
        <v>30</v>
      </c>
      <c r="C336" s="39" t="s">
        <v>1</v>
      </c>
      <c r="D336" s="40" t="s">
        <v>237</v>
      </c>
      <c r="E336" s="40">
        <v>2</v>
      </c>
      <c r="F336" s="40" t="s">
        <v>0</v>
      </c>
      <c r="G336" s="39" t="str">
        <f>IFERROR(VLOOKUP(A336,'[4]MC Masterlist 2026-09-17'!$B:$M, 3, 0),"")</f>
        <v>YAMAHA</v>
      </c>
      <c r="H336" s="41">
        <f>IFERROR(VLOOKUP(A336,'[4]MC Masterlist 2026-09-17'!$B:$M, 6, 0),"")</f>
        <v>147312</v>
      </c>
      <c r="I336" s="42">
        <v>4</v>
      </c>
      <c r="J336" s="42">
        <v>8</v>
      </c>
      <c r="K336" s="42">
        <v>7</v>
      </c>
      <c r="L336" s="42">
        <f t="shared" si="65"/>
        <v>19</v>
      </c>
      <c r="M336" s="42">
        <f t="shared" si="66"/>
        <v>6.333333333333333</v>
      </c>
      <c r="N336" s="41">
        <f t="shared" si="67"/>
        <v>2798928</v>
      </c>
      <c r="O336" s="41">
        <f t="shared" si="68"/>
        <v>932976</v>
      </c>
      <c r="P336" s="42">
        <f t="shared" si="69"/>
        <v>0.21111111111111111</v>
      </c>
      <c r="Q336" s="42"/>
      <c r="R336" s="41">
        <f t="shared" si="70"/>
        <v>0</v>
      </c>
      <c r="S336" s="42">
        <f t="shared" si="71"/>
        <v>0</v>
      </c>
      <c r="T336" s="42">
        <f>IFERROR(VLOOKUP(A336,'[4]Re-order'!$A:$Q,17,0),"")</f>
        <v>0</v>
      </c>
      <c r="U336" s="42">
        <f>IFERROR(VLOOKUP(A336,'[4]MC Masterlist 2026-09-17'!$B:$M, 10, 0),0)</f>
        <v>15</v>
      </c>
      <c r="V336" s="42">
        <f>IFERROR(VLOOKUP(A336,'[4]MC Masterlist 2026-09-17'!$B:$M, 11, 0),0)</f>
        <v>15</v>
      </c>
      <c r="W336" s="42">
        <f t="shared" si="72"/>
        <v>30</v>
      </c>
      <c r="X336" s="42">
        <f t="shared" si="73"/>
        <v>3.8333333333333335</v>
      </c>
      <c r="Y336" s="42">
        <f>IFERROR(IF(OR(C336="AREA I",C336="AREA V"),7,VLOOKUP(A336,'[4]MC Masterlist 2026-09-17'!$B:$M, 12, 0)),0)</f>
        <v>7</v>
      </c>
      <c r="Z336" s="42">
        <f t="shared" si="74"/>
        <v>3.1666666666666665</v>
      </c>
      <c r="AA336" s="42">
        <f t="shared" si="75"/>
        <v>6.333333333333333</v>
      </c>
      <c r="AB336" s="42">
        <f t="shared" si="76"/>
        <v>0.80925925925925923</v>
      </c>
      <c r="AC336" s="42">
        <f t="shared" si="77"/>
        <v>1.4777777777777779</v>
      </c>
      <c r="AD336" s="40" t="str">
        <f t="shared" si="78"/>
        <v>Stockout</v>
      </c>
      <c r="AE336" s="40">
        <f>IFERROR(VLOOKUP(A336,'[4]Re-order'!$A:$AA,27,0),"")</f>
        <v>0</v>
      </c>
      <c r="AF336" s="42">
        <f t="shared" si="79"/>
        <v>1.4777777777777779</v>
      </c>
      <c r="AG336" s="42" t="e">
        <f>SUMIFS('[4]Raw Inventory'!D:D,'[4]Raw Inventory'!C:C,"GREATWALL",'[4]Raw Inventory'!B:B,A336)</f>
        <v>#VALUE!</v>
      </c>
      <c r="AH336" s="42" t="e">
        <f>SUMIFS('[4]Raw Inventory'!D:D,'[4]Raw Inventory'!C:C,"DUARTE",'[4]Raw Inventory'!B:B,A336)</f>
        <v>#VALUE!</v>
      </c>
      <c r="AI336" s="42"/>
      <c r="AJ336" s="42">
        <f t="shared" si="80"/>
        <v>0</v>
      </c>
      <c r="AK336" s="40" t="str">
        <f>IFERROR(IF((Q336+IF(AI336="",0,AI3))&lt;=0,"Stockout",IF(AJ336="","",IF(F336="Class A",IF(AJ336&lt;=7,"Critical",IF(AJ336&lt;=15,"Low",IF(AJ336&lt;=30,"Reorder",IF(AJ336&lt;=45,"Optimal","Overstock")))),IF(F336="Class B",IF(AJ336&lt;=10,"Critical",IF(AJ336&lt;=20,"Low",IF(AJ336&lt;=45,"Reorder",IF(AJ336&lt;=60,"Optimal","Overstock")))),IF(F336="Class C",IF(AJ336&lt;=15,"Critical",IF(AJ336&lt;=30,"Low",IF(AJ336&lt;=60,"Reorder",IF(AJ336&lt;=90,"Optimal","Overstock")))),""))))),"")</f>
        <v>Stockout</v>
      </c>
      <c r="AL336" s="42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</row>
    <row r="337" spans="1:48">
      <c r="A337" s="39" t="s">
        <v>35</v>
      </c>
      <c r="B337" s="39" t="s">
        <v>91</v>
      </c>
      <c r="C337" s="39" t="s">
        <v>90</v>
      </c>
      <c r="D337" s="40" t="s">
        <v>240</v>
      </c>
      <c r="E337" s="40">
        <v>13</v>
      </c>
      <c r="F337" s="40" t="s">
        <v>3</v>
      </c>
      <c r="G337" s="39" t="str">
        <f>IFERROR(VLOOKUP(A337,'[4]MC Masterlist 2026-09-17'!$B:$M, 3, 0),"")</f>
        <v>HONDA</v>
      </c>
      <c r="H337" s="41">
        <f>IFERROR(VLOOKUP(A337,'[4]MC Masterlist 2026-09-17'!$B:$M, 6, 0),"")</f>
        <v>57990</v>
      </c>
      <c r="I337" s="42">
        <v>0</v>
      </c>
      <c r="J337" s="42">
        <v>0</v>
      </c>
      <c r="K337" s="42">
        <v>1</v>
      </c>
      <c r="L337" s="42">
        <f t="shared" si="65"/>
        <v>1</v>
      </c>
      <c r="M337" s="42">
        <f t="shared" si="66"/>
        <v>0.33333333333333331</v>
      </c>
      <c r="N337" s="41">
        <f t="shared" si="67"/>
        <v>57990</v>
      </c>
      <c r="O337" s="41">
        <f t="shared" si="68"/>
        <v>19330</v>
      </c>
      <c r="P337" s="42">
        <f t="shared" si="69"/>
        <v>1.111111111111111E-2</v>
      </c>
      <c r="Q337" s="42">
        <v>1</v>
      </c>
      <c r="R337" s="41">
        <f t="shared" si="70"/>
        <v>57990</v>
      </c>
      <c r="S337" s="42">
        <f t="shared" si="71"/>
        <v>90</v>
      </c>
      <c r="T337" s="42">
        <f>IFERROR(VLOOKUP(A337,'[4]Re-order'!$A:$Q,17,0),"")</f>
        <v>0</v>
      </c>
      <c r="U337" s="42">
        <f>IFERROR(VLOOKUP(A337,'[4]MC Masterlist 2026-09-17'!$B:$M, 10, 0),0)</f>
        <v>15</v>
      </c>
      <c r="V337" s="42">
        <f>IFERROR(VLOOKUP(A337,'[4]MC Masterlist 2026-09-17'!$B:$M, 11, 0),0)</f>
        <v>15</v>
      </c>
      <c r="W337" s="42">
        <f t="shared" si="72"/>
        <v>30</v>
      </c>
      <c r="X337" s="42">
        <f t="shared" si="73"/>
        <v>29.833333333333332</v>
      </c>
      <c r="Y337" s="42">
        <f>IFERROR(IF(OR(C337="AREA I",C337="AREA V"),7,VLOOKUP(A337,'[4]MC Masterlist 2026-09-17'!$B:$M, 12, 0)),0)</f>
        <v>30</v>
      </c>
      <c r="Z337" s="42">
        <f t="shared" si="74"/>
        <v>0.16666666666666666</v>
      </c>
      <c r="AA337" s="42">
        <f t="shared" si="75"/>
        <v>0.33333333333333331</v>
      </c>
      <c r="AB337" s="42">
        <f t="shared" si="76"/>
        <v>0.33148148148148143</v>
      </c>
      <c r="AC337" s="42">
        <f t="shared" si="77"/>
        <v>0.33333333333333331</v>
      </c>
      <c r="AD337" s="40" t="str">
        <f t="shared" si="78"/>
        <v>Optimal</v>
      </c>
      <c r="AE337" s="40">
        <f>IFERROR(VLOOKUP(A337,'[4]Re-order'!$A:$AA,27,0),"")</f>
        <v>0</v>
      </c>
      <c r="AF337" s="42">
        <f t="shared" si="79"/>
        <v>-0.66666666666666674</v>
      </c>
      <c r="AG337" s="42" t="e">
        <f>SUMIFS('[4]Raw Inventory'!D:D,'[4]Raw Inventory'!C:C,"GREATWALL",'[4]Raw Inventory'!B:B,A337)</f>
        <v>#VALUE!</v>
      </c>
      <c r="AH337" s="42" t="e">
        <f>SUMIFS('[4]Raw Inventory'!D:D,'[4]Raw Inventory'!C:C,"DUARTE",'[4]Raw Inventory'!B:B,A337)</f>
        <v>#VALUE!</v>
      </c>
      <c r="AI337" s="42"/>
      <c r="AJ337" s="42">
        <f t="shared" si="80"/>
        <v>90.000000000000014</v>
      </c>
      <c r="AK337" s="40" t="str">
        <f>IFERROR(IF((Q337+IF(AI337="",0,AI3))&lt;=0,"Stockout",IF(AJ337="","",IF(F337="Class A",IF(AJ337&lt;=7,"Critical",IF(AJ337&lt;=15,"Low",IF(AJ337&lt;=30,"Reorder",IF(AJ337&lt;=45,"Optimal","Overstock")))),IF(F337="Class B",IF(AJ337&lt;=10,"Critical",IF(AJ337&lt;=20,"Low",IF(AJ337&lt;=45,"Reorder",IF(AJ337&lt;=60,"Optimal","Overstock")))),IF(F337="Class C",IF(AJ337&lt;=15,"Critical",IF(AJ337&lt;=30,"Low",IF(AJ337&lt;=60,"Reorder",IF(AJ337&lt;=90,"Optimal","Overstock")))),""))))),"")</f>
        <v>Optimal</v>
      </c>
      <c r="AL337" s="42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</row>
    <row r="338" spans="1:48">
      <c r="A338" s="39" t="s">
        <v>12</v>
      </c>
      <c r="B338" s="39" t="s">
        <v>153</v>
      </c>
      <c r="C338" s="39" t="s">
        <v>152</v>
      </c>
      <c r="D338" s="40" t="s">
        <v>223</v>
      </c>
      <c r="E338" s="40">
        <v>7</v>
      </c>
      <c r="F338" s="40" t="s">
        <v>2</v>
      </c>
      <c r="G338" s="39" t="str">
        <f>IFERROR(VLOOKUP(A338,'[4]MC Masterlist 2026-09-17'!$B:$M, 3, 0),"")</f>
        <v>HONDA</v>
      </c>
      <c r="H338" s="41">
        <f>IFERROR(VLOOKUP(A338,'[4]MC Masterlist 2026-09-17'!$B:$M, 6, 0),"")</f>
        <v>158270</v>
      </c>
      <c r="I338" s="42">
        <v>1</v>
      </c>
      <c r="J338" s="42">
        <v>0</v>
      </c>
      <c r="K338" s="42">
        <v>1</v>
      </c>
      <c r="L338" s="42">
        <f t="shared" si="65"/>
        <v>2</v>
      </c>
      <c r="M338" s="42">
        <f t="shared" si="66"/>
        <v>0.66666666666666663</v>
      </c>
      <c r="N338" s="41">
        <f t="shared" si="67"/>
        <v>316540</v>
      </c>
      <c r="O338" s="41">
        <f t="shared" si="68"/>
        <v>105513.33333333333</v>
      </c>
      <c r="P338" s="42">
        <f t="shared" si="69"/>
        <v>2.222222222222222E-2</v>
      </c>
      <c r="Q338" s="42">
        <v>10</v>
      </c>
      <c r="R338" s="41">
        <f t="shared" si="70"/>
        <v>1582700</v>
      </c>
      <c r="S338" s="42">
        <f t="shared" si="71"/>
        <v>450</v>
      </c>
      <c r="T338" s="42">
        <f>IFERROR(VLOOKUP(A338,'[4]Re-order'!$A:$Q,17,0),"")</f>
        <v>0</v>
      </c>
      <c r="U338" s="42">
        <f>IFERROR(VLOOKUP(A338,'[4]MC Masterlist 2026-09-17'!$B:$M, 10, 0),0)</f>
        <v>15</v>
      </c>
      <c r="V338" s="42">
        <f>IFERROR(VLOOKUP(A338,'[4]MC Masterlist 2026-09-17'!$B:$M, 11, 0),0)</f>
        <v>15</v>
      </c>
      <c r="W338" s="42">
        <f t="shared" si="72"/>
        <v>30</v>
      </c>
      <c r="X338" s="42">
        <f t="shared" si="73"/>
        <v>29.666666666666668</v>
      </c>
      <c r="Y338" s="42">
        <f>IFERROR(IF(OR(C338="AREA I",C338="AREA V"),7,VLOOKUP(A338,'[4]MC Masterlist 2026-09-17'!$B:$M, 12, 0)),0)</f>
        <v>30</v>
      </c>
      <c r="Z338" s="42">
        <f t="shared" si="74"/>
        <v>0.33333333333333331</v>
      </c>
      <c r="AA338" s="42">
        <f t="shared" si="75"/>
        <v>0.66666666666666663</v>
      </c>
      <c r="AB338" s="42">
        <f t="shared" si="76"/>
        <v>0.65925925925925921</v>
      </c>
      <c r="AC338" s="42">
        <f t="shared" si="77"/>
        <v>0.66666666666666663</v>
      </c>
      <c r="AD338" s="40" t="str">
        <f t="shared" si="78"/>
        <v>Overstock</v>
      </c>
      <c r="AE338" s="40">
        <f>IFERROR(VLOOKUP(A338,'[4]Re-order'!$A:$AA,27,0),"")</f>
        <v>0</v>
      </c>
      <c r="AF338" s="42">
        <f t="shared" si="79"/>
        <v>-9.3333333333333339</v>
      </c>
      <c r="AG338" s="42" t="e">
        <f>SUMIFS('[4]Raw Inventory'!D:D,'[4]Raw Inventory'!C:C,"GREATWALL",'[4]Raw Inventory'!B:B,A338)</f>
        <v>#VALUE!</v>
      </c>
      <c r="AH338" s="42" t="e">
        <f>SUMIFS('[4]Raw Inventory'!D:D,'[4]Raw Inventory'!C:C,"DUARTE",'[4]Raw Inventory'!B:B,A338)</f>
        <v>#VALUE!</v>
      </c>
      <c r="AI338" s="42"/>
      <c r="AJ338" s="42">
        <f t="shared" si="80"/>
        <v>450.00000000000006</v>
      </c>
      <c r="AK338" s="40" t="str">
        <f>IFERROR(IF((Q338+IF(AI338="",0,AI3))&lt;=0,"Stockout",IF(AJ338="","",IF(F338="Class A",IF(AJ338&lt;=7,"Critical",IF(AJ338&lt;=15,"Low",IF(AJ338&lt;=30,"Reorder",IF(AJ338&lt;=45,"Optimal","Overstock")))),IF(F338="Class B",IF(AJ338&lt;=10,"Critical",IF(AJ338&lt;=20,"Low",IF(AJ338&lt;=45,"Reorder",IF(AJ338&lt;=60,"Optimal","Overstock")))),IF(F338="Class C",IF(AJ338&lt;=15,"Critical",IF(AJ338&lt;=30,"Low",IF(AJ338&lt;=60,"Reorder",IF(AJ338&lt;=90,"Optimal","Overstock")))),""))))),"")</f>
        <v>Overstock</v>
      </c>
      <c r="AL338" s="42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</row>
    <row r="339" spans="1:48">
      <c r="A339" s="39" t="s">
        <v>73</v>
      </c>
      <c r="B339" s="39" t="s">
        <v>114</v>
      </c>
      <c r="C339" s="39" t="s">
        <v>109</v>
      </c>
      <c r="D339" s="40" t="s">
        <v>225</v>
      </c>
      <c r="E339" s="40">
        <v>29</v>
      </c>
      <c r="F339" s="40" t="s">
        <v>3</v>
      </c>
      <c r="G339" s="39" t="str">
        <f>IFERROR(VLOOKUP(A339,'[4]MC Masterlist 2026-09-17'!$B:$M, 3, 0),"")</f>
        <v>SUZUKI</v>
      </c>
      <c r="H339" s="41">
        <f>IFERROR(VLOOKUP(A339,'[4]MC Masterlist 2026-09-17'!$B:$M, 6, 0),"")</f>
        <v>122770</v>
      </c>
      <c r="I339" s="42">
        <v>0</v>
      </c>
      <c r="J339" s="42">
        <v>0</v>
      </c>
      <c r="K339" s="42">
        <v>0</v>
      </c>
      <c r="L339" s="42">
        <f t="shared" si="65"/>
        <v>0</v>
      </c>
      <c r="M339" s="42">
        <f t="shared" si="66"/>
        <v>0</v>
      </c>
      <c r="N339" s="41">
        <f t="shared" si="67"/>
        <v>0</v>
      </c>
      <c r="O339" s="41">
        <f t="shared" si="68"/>
        <v>0</v>
      </c>
      <c r="P339" s="42">
        <f t="shared" si="69"/>
        <v>0</v>
      </c>
      <c r="Q339" s="42">
        <v>1</v>
      </c>
      <c r="R339" s="41">
        <f t="shared" si="70"/>
        <v>122770</v>
      </c>
      <c r="S339" s="42">
        <f t="shared" si="71"/>
        <v>0</v>
      </c>
      <c r="T339" s="42">
        <f>IFERROR(VLOOKUP(A339,'[4]Re-order'!$A:$Q,17,0),"")</f>
        <v>0</v>
      </c>
      <c r="U339" s="42">
        <f>IFERROR(VLOOKUP(A339,'[4]MC Masterlist 2026-09-17'!$B:$M, 10, 0),0)</f>
        <v>15</v>
      </c>
      <c r="V339" s="42">
        <f>IFERROR(VLOOKUP(A339,'[4]MC Masterlist 2026-09-17'!$B:$M, 11, 0),0)</f>
        <v>15</v>
      </c>
      <c r="W339" s="42">
        <f t="shared" si="72"/>
        <v>30</v>
      </c>
      <c r="X339" s="42">
        <f t="shared" si="73"/>
        <v>30</v>
      </c>
      <c r="Y339" s="42">
        <f>IFERROR(IF(OR(C339="AREA I",C339="AREA V"),7,VLOOKUP(A339,'[4]MC Masterlist 2026-09-17'!$B:$M, 12, 0)),0)</f>
        <v>30</v>
      </c>
      <c r="Z339" s="42">
        <f t="shared" si="74"/>
        <v>0</v>
      </c>
      <c r="AA339" s="42">
        <f t="shared" si="75"/>
        <v>0</v>
      </c>
      <c r="AB339" s="42">
        <f t="shared" si="76"/>
        <v>0</v>
      </c>
      <c r="AC339" s="42">
        <f t="shared" si="77"/>
        <v>0</v>
      </c>
      <c r="AD339" s="40" t="str">
        <f t="shared" si="78"/>
        <v>Critical</v>
      </c>
      <c r="AE339" s="40">
        <f>IFERROR(VLOOKUP(A339,'[4]Re-order'!$A:$AA,27,0),"")</f>
        <v>0</v>
      </c>
      <c r="AF339" s="42">
        <f t="shared" si="79"/>
        <v>-1</v>
      </c>
      <c r="AG339" s="42" t="e">
        <f>SUMIFS('[4]Raw Inventory'!D:D,'[4]Raw Inventory'!C:C,"GREATWALL",'[4]Raw Inventory'!B:B,A339)</f>
        <v>#VALUE!</v>
      </c>
      <c r="AH339" s="42" t="e">
        <f>SUMIFS('[4]Raw Inventory'!D:D,'[4]Raw Inventory'!C:C,"DUARTE",'[4]Raw Inventory'!B:B,A339)</f>
        <v>#VALUE!</v>
      </c>
      <c r="AI339" s="42"/>
      <c r="AJ339" s="42">
        <f t="shared" si="80"/>
        <v>0</v>
      </c>
      <c r="AK339" s="40" t="str">
        <f>IFERROR(IF((Q339+IF(AI339="",0,AI3))&lt;=0,"Stockout",IF(AJ339="","",IF(F339="Class A",IF(AJ339&lt;=7,"Critical",IF(AJ339&lt;=15,"Low",IF(AJ339&lt;=30,"Reorder",IF(AJ339&lt;=45,"Optimal","Overstock")))),IF(F339="Class B",IF(AJ339&lt;=10,"Critical",IF(AJ339&lt;=20,"Low",IF(AJ339&lt;=45,"Reorder",IF(AJ339&lt;=60,"Optimal","Overstock")))),IF(F339="Class C",IF(AJ339&lt;=15,"Critical",IF(AJ339&lt;=30,"Low",IF(AJ339&lt;=60,"Reorder",IF(AJ339&lt;=90,"Optimal","Overstock")))),""))))),"")</f>
        <v>Critical</v>
      </c>
      <c r="AL339" s="42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</row>
    <row r="340" spans="1:48">
      <c r="A340" s="39" t="s">
        <v>78</v>
      </c>
      <c r="B340" s="39" t="s">
        <v>29</v>
      </c>
      <c r="C340" s="39" t="s">
        <v>1</v>
      </c>
      <c r="D340" s="40" t="s">
        <v>265</v>
      </c>
      <c r="E340" s="40">
        <v>40</v>
      </c>
      <c r="F340" s="40" t="s">
        <v>3</v>
      </c>
      <c r="G340" s="39" t="str">
        <f>IFERROR(VLOOKUP(A340,'[4]MC Masterlist 2026-09-17'!$B:$M, 3, 0),"")</f>
        <v>KAWASAKI</v>
      </c>
      <c r="H340" s="41">
        <f>IFERROR(VLOOKUP(A340,'[4]MC Masterlist 2026-09-17'!$B:$M, 6, 0),"")</f>
        <v>100700</v>
      </c>
      <c r="I340" s="42">
        <v>0</v>
      </c>
      <c r="J340" s="42">
        <v>0</v>
      </c>
      <c r="K340" s="42">
        <v>0</v>
      </c>
      <c r="L340" s="42">
        <f t="shared" si="65"/>
        <v>0</v>
      </c>
      <c r="M340" s="42">
        <f t="shared" si="66"/>
        <v>0</v>
      </c>
      <c r="N340" s="41">
        <f t="shared" si="67"/>
        <v>0</v>
      </c>
      <c r="O340" s="41">
        <f t="shared" si="68"/>
        <v>0</v>
      </c>
      <c r="P340" s="42">
        <f t="shared" si="69"/>
        <v>0</v>
      </c>
      <c r="Q340" s="42">
        <v>1</v>
      </c>
      <c r="R340" s="41">
        <f t="shared" si="70"/>
        <v>100700</v>
      </c>
      <c r="S340" s="42">
        <f t="shared" si="71"/>
        <v>0</v>
      </c>
      <c r="T340" s="42">
        <f>IFERROR(VLOOKUP(A340,'[4]Re-order'!$A:$Q,17,0),"")</f>
        <v>0</v>
      </c>
      <c r="U340" s="42">
        <f>IFERROR(VLOOKUP(A340,'[4]MC Masterlist 2026-09-17'!$B:$M, 10, 0),0)</f>
        <v>15</v>
      </c>
      <c r="V340" s="42">
        <f>IFERROR(VLOOKUP(A340,'[4]MC Masterlist 2026-09-17'!$B:$M, 11, 0),0)</f>
        <v>15</v>
      </c>
      <c r="W340" s="42">
        <f t="shared" si="72"/>
        <v>30</v>
      </c>
      <c r="X340" s="42">
        <f t="shared" si="73"/>
        <v>7</v>
      </c>
      <c r="Y340" s="42">
        <f>IFERROR(IF(OR(C340="AREA I",C340="AREA V"),7,VLOOKUP(A340,'[4]MC Masterlist 2026-09-17'!$B:$M, 12, 0)),0)</f>
        <v>7</v>
      </c>
      <c r="Z340" s="42">
        <f t="shared" si="74"/>
        <v>0</v>
      </c>
      <c r="AA340" s="42">
        <f t="shared" si="75"/>
        <v>0</v>
      </c>
      <c r="AB340" s="42">
        <f t="shared" si="76"/>
        <v>0</v>
      </c>
      <c r="AC340" s="42">
        <f t="shared" si="77"/>
        <v>0</v>
      </c>
      <c r="AD340" s="40" t="str">
        <f t="shared" si="78"/>
        <v>Critical</v>
      </c>
      <c r="AE340" s="40">
        <f>IFERROR(VLOOKUP(A340,'[4]Re-order'!$A:$AA,27,0),"")</f>
        <v>0</v>
      </c>
      <c r="AF340" s="42">
        <f t="shared" si="79"/>
        <v>-1</v>
      </c>
      <c r="AG340" s="42" t="e">
        <f>SUMIFS('[4]Raw Inventory'!D:D,'[4]Raw Inventory'!C:C,"GREATWALL",'[4]Raw Inventory'!B:B,A340)</f>
        <v>#VALUE!</v>
      </c>
      <c r="AH340" s="42" t="e">
        <f>SUMIFS('[4]Raw Inventory'!D:D,'[4]Raw Inventory'!C:C,"DUARTE",'[4]Raw Inventory'!B:B,A340)</f>
        <v>#VALUE!</v>
      </c>
      <c r="AI340" s="42"/>
      <c r="AJ340" s="42">
        <f t="shared" si="80"/>
        <v>0</v>
      </c>
      <c r="AK340" s="40" t="str">
        <f>IFERROR(IF((Q340+IF(AI340="",0,AI3))&lt;=0,"Stockout",IF(AJ340="","",IF(F340="Class A",IF(AJ340&lt;=7,"Critical",IF(AJ340&lt;=15,"Low",IF(AJ340&lt;=30,"Reorder",IF(AJ340&lt;=45,"Optimal","Overstock")))),IF(F340="Class B",IF(AJ340&lt;=10,"Critical",IF(AJ340&lt;=20,"Low",IF(AJ340&lt;=45,"Reorder",IF(AJ340&lt;=60,"Optimal","Overstock")))),IF(F340="Class C",IF(AJ340&lt;=15,"Critical",IF(AJ340&lt;=30,"Low",IF(AJ340&lt;=60,"Reorder",IF(AJ340&lt;=90,"Optimal","Overstock")))),""))))),"")</f>
        <v>Critical</v>
      </c>
      <c r="AL340" s="42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</row>
    <row r="341" spans="1:48">
      <c r="A341" s="39" t="s">
        <v>106</v>
      </c>
      <c r="B341" s="39" t="s">
        <v>96</v>
      </c>
      <c r="C341" s="39" t="s">
        <v>90</v>
      </c>
      <c r="D341" s="40" t="s">
        <v>251</v>
      </c>
      <c r="E341" s="40">
        <v>7</v>
      </c>
      <c r="F341" s="40" t="s">
        <v>3</v>
      </c>
      <c r="G341" s="39" t="str">
        <f>IFERROR(VLOOKUP(A341,'[4]MC Masterlist 2026-09-17'!$B:$M, 3, 0),"")</f>
        <v>SUZUKI</v>
      </c>
      <c r="H341" s="41">
        <f>IFERROR(VLOOKUP(A341,'[4]MC Masterlist 2026-09-17'!$B:$M, 6, 0),"")</f>
        <v>104077</v>
      </c>
      <c r="I341" s="42">
        <v>0</v>
      </c>
      <c r="J341" s="42">
        <v>0</v>
      </c>
      <c r="K341" s="42">
        <v>0</v>
      </c>
      <c r="L341" s="42">
        <f t="shared" si="65"/>
        <v>0</v>
      </c>
      <c r="M341" s="42">
        <f t="shared" si="66"/>
        <v>0</v>
      </c>
      <c r="N341" s="41">
        <f t="shared" si="67"/>
        <v>0</v>
      </c>
      <c r="O341" s="41">
        <f t="shared" si="68"/>
        <v>0</v>
      </c>
      <c r="P341" s="42">
        <f t="shared" si="69"/>
        <v>0</v>
      </c>
      <c r="Q341" s="42">
        <v>1</v>
      </c>
      <c r="R341" s="41">
        <f t="shared" si="70"/>
        <v>104077</v>
      </c>
      <c r="S341" s="42">
        <f t="shared" si="71"/>
        <v>0</v>
      </c>
      <c r="T341" s="42">
        <f>IFERROR(VLOOKUP(A341,'[4]Re-order'!$A:$Q,17,0),"")</f>
        <v>0</v>
      </c>
      <c r="U341" s="42">
        <f>IFERROR(VLOOKUP(A341,'[4]MC Masterlist 2026-09-17'!$B:$M, 10, 0),0)</f>
        <v>15</v>
      </c>
      <c r="V341" s="42">
        <f>IFERROR(VLOOKUP(A341,'[4]MC Masterlist 2026-09-17'!$B:$M, 11, 0),0)</f>
        <v>15</v>
      </c>
      <c r="W341" s="42">
        <f t="shared" si="72"/>
        <v>30</v>
      </c>
      <c r="X341" s="42">
        <f t="shared" si="73"/>
        <v>30</v>
      </c>
      <c r="Y341" s="42">
        <f>IFERROR(IF(OR(C341="AREA I",C341="AREA V"),7,VLOOKUP(A341,'[4]MC Masterlist 2026-09-17'!$B:$M, 12, 0)),0)</f>
        <v>30</v>
      </c>
      <c r="Z341" s="42">
        <f t="shared" si="74"/>
        <v>0</v>
      </c>
      <c r="AA341" s="42">
        <f t="shared" si="75"/>
        <v>0</v>
      </c>
      <c r="AB341" s="42">
        <f t="shared" si="76"/>
        <v>0</v>
      </c>
      <c r="AC341" s="42">
        <f t="shared" si="77"/>
        <v>0</v>
      </c>
      <c r="AD341" s="40" t="str">
        <f t="shared" si="78"/>
        <v>Critical</v>
      </c>
      <c r="AE341" s="40">
        <f>IFERROR(VLOOKUP(A341,'[4]Re-order'!$A:$AA,27,0),"")</f>
        <v>0</v>
      </c>
      <c r="AF341" s="42">
        <f t="shared" si="79"/>
        <v>-1</v>
      </c>
      <c r="AG341" s="42" t="e">
        <f>SUMIFS('[4]Raw Inventory'!D:D,'[4]Raw Inventory'!C:C,"GREATWALL",'[4]Raw Inventory'!B:B,A341)</f>
        <v>#VALUE!</v>
      </c>
      <c r="AH341" s="42" t="e">
        <f>SUMIFS('[4]Raw Inventory'!D:D,'[4]Raw Inventory'!C:C,"DUARTE",'[4]Raw Inventory'!B:B,A341)</f>
        <v>#VALUE!</v>
      </c>
      <c r="AI341" s="42"/>
      <c r="AJ341" s="42">
        <f t="shared" si="80"/>
        <v>0</v>
      </c>
      <c r="AK341" s="40" t="str">
        <f>IFERROR(IF((Q341+IF(AI341="",0,AI3))&lt;=0,"Stockout",IF(AJ341="","",IF(F341="Class A",IF(AJ341&lt;=7,"Critical",IF(AJ341&lt;=15,"Low",IF(AJ341&lt;=30,"Reorder",IF(AJ341&lt;=45,"Optimal","Overstock")))),IF(F341="Class B",IF(AJ341&lt;=10,"Critical",IF(AJ341&lt;=20,"Low",IF(AJ341&lt;=45,"Reorder",IF(AJ341&lt;=60,"Optimal","Overstock")))),IF(F341="Class C",IF(AJ341&lt;=15,"Critical",IF(AJ341&lt;=30,"Low",IF(AJ341&lt;=60,"Reorder",IF(AJ341&lt;=90,"Optimal","Overstock")))),""))))),"")</f>
        <v>Critical</v>
      </c>
      <c r="AL341" s="42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</row>
    <row r="342" spans="1:48">
      <c r="A342" s="39" t="s">
        <v>86</v>
      </c>
      <c r="B342" s="39" t="s">
        <v>141</v>
      </c>
      <c r="C342" s="39" t="s">
        <v>137</v>
      </c>
      <c r="D342" s="40" t="s">
        <v>228</v>
      </c>
      <c r="E342" s="40">
        <v>26</v>
      </c>
      <c r="F342" s="40" t="s">
        <v>3</v>
      </c>
      <c r="G342" s="39" t="str">
        <f>IFERROR(VLOOKUP(A342,'[4]MC Masterlist 2026-09-17'!$B:$M, 3, 0),"")</f>
        <v>KAWASAKI</v>
      </c>
      <c r="H342" s="41">
        <f>IFERROR(VLOOKUP(A342,'[4]MC Masterlist 2026-09-17'!$B:$M, 6, 0),"")</f>
        <v>72500</v>
      </c>
      <c r="I342" s="42">
        <v>0</v>
      </c>
      <c r="J342" s="42">
        <v>1</v>
      </c>
      <c r="K342" s="42">
        <v>0</v>
      </c>
      <c r="L342" s="42">
        <f t="shared" si="65"/>
        <v>1</v>
      </c>
      <c r="M342" s="42">
        <f t="shared" si="66"/>
        <v>0.33333333333333331</v>
      </c>
      <c r="N342" s="41">
        <f t="shared" si="67"/>
        <v>72500</v>
      </c>
      <c r="O342" s="41">
        <f t="shared" si="68"/>
        <v>24166.666666666664</v>
      </c>
      <c r="P342" s="42">
        <f t="shared" si="69"/>
        <v>1.111111111111111E-2</v>
      </c>
      <c r="Q342" s="42">
        <v>1</v>
      </c>
      <c r="R342" s="41">
        <f t="shared" si="70"/>
        <v>72500</v>
      </c>
      <c r="S342" s="42">
        <f t="shared" si="71"/>
        <v>90.000000000000014</v>
      </c>
      <c r="T342" s="42">
        <f>IFERROR(VLOOKUP(A342,'[4]Re-order'!$A:$Q,17,0),"")</f>
        <v>0</v>
      </c>
      <c r="U342" s="42">
        <f>IFERROR(VLOOKUP(A342,'[4]MC Masterlist 2026-09-17'!$B:$M, 10, 0),0)</f>
        <v>15</v>
      </c>
      <c r="V342" s="42">
        <f>IFERROR(VLOOKUP(A342,'[4]MC Masterlist 2026-09-17'!$B:$M, 11, 0),0)</f>
        <v>15</v>
      </c>
      <c r="W342" s="42">
        <f t="shared" si="72"/>
        <v>30</v>
      </c>
      <c r="X342" s="42">
        <f t="shared" si="73"/>
        <v>6.833333333333333</v>
      </c>
      <c r="Y342" s="42">
        <f>IFERROR(IF(OR(C342="AREA I",C342="AREA V"),7,VLOOKUP(A342,'[4]MC Masterlist 2026-09-17'!$B:$M, 12, 0)),0)</f>
        <v>7</v>
      </c>
      <c r="Z342" s="42">
        <f t="shared" si="74"/>
        <v>0.16666666666666666</v>
      </c>
      <c r="AA342" s="42">
        <f t="shared" si="75"/>
        <v>0.33333333333333331</v>
      </c>
      <c r="AB342" s="42">
        <f t="shared" si="76"/>
        <v>7.5925925925925911E-2</v>
      </c>
      <c r="AC342" s="42">
        <f t="shared" si="77"/>
        <v>7.7777777777777765E-2</v>
      </c>
      <c r="AD342" s="40" t="str">
        <f t="shared" si="78"/>
        <v>Optimal</v>
      </c>
      <c r="AE342" s="40">
        <f>IFERROR(VLOOKUP(A342,'[4]Re-order'!$A:$AA,27,0),"")</f>
        <v>0</v>
      </c>
      <c r="AF342" s="42">
        <f t="shared" si="79"/>
        <v>-0.92222222222222228</v>
      </c>
      <c r="AG342" s="42" t="e">
        <f>SUMIFS('[4]Raw Inventory'!D:D,'[4]Raw Inventory'!C:C,"GREATWALL",'[4]Raw Inventory'!B:B,A342)</f>
        <v>#VALUE!</v>
      </c>
      <c r="AH342" s="42" t="e">
        <f>SUMIFS('[4]Raw Inventory'!D:D,'[4]Raw Inventory'!C:C,"DUARTE",'[4]Raw Inventory'!B:B,A342)</f>
        <v>#VALUE!</v>
      </c>
      <c r="AI342" s="42"/>
      <c r="AJ342" s="42">
        <f t="shared" si="80"/>
        <v>90.000000000000014</v>
      </c>
      <c r="AK342" s="40" t="str">
        <f>IFERROR(IF((Q342+IF(AI342="",0,AI3))&lt;=0,"Stockout",IF(AJ342="","",IF(F342="Class A",IF(AJ342&lt;=7,"Critical",IF(AJ342&lt;=15,"Low",IF(AJ342&lt;=30,"Reorder",IF(AJ342&lt;=45,"Optimal","Overstock")))),IF(F342="Class B",IF(AJ342&lt;=10,"Critical",IF(AJ342&lt;=20,"Low",IF(AJ342&lt;=45,"Reorder",IF(AJ342&lt;=60,"Optimal","Overstock")))),IF(F342="Class C",IF(AJ342&lt;=15,"Critical",IF(AJ342&lt;=30,"Low",IF(AJ342&lt;=60,"Reorder",IF(AJ342&lt;=90,"Optimal","Overstock")))),""))))),"")</f>
        <v>Optimal</v>
      </c>
      <c r="AL342" s="42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</row>
    <row r="343" spans="1:48">
      <c r="A343" s="39" t="s">
        <v>80</v>
      </c>
      <c r="B343" s="39" t="s">
        <v>129</v>
      </c>
      <c r="C343" s="39" t="s">
        <v>128</v>
      </c>
      <c r="D343" s="40" t="s">
        <v>251</v>
      </c>
      <c r="E343" s="40">
        <v>22</v>
      </c>
      <c r="F343" s="40" t="s">
        <v>3</v>
      </c>
      <c r="G343" s="39" t="str">
        <f>IFERROR(VLOOKUP(A343,'[4]MC Masterlist 2026-09-17'!$B:$M, 3, 0),"")</f>
        <v>YAMAHA</v>
      </c>
      <c r="H343" s="41">
        <f>IFERROR(VLOOKUP(A343,'[4]MC Masterlist 2026-09-17'!$B:$M, 6, 0),"")</f>
        <v>73842</v>
      </c>
      <c r="I343" s="42">
        <v>0</v>
      </c>
      <c r="J343" s="42">
        <v>0</v>
      </c>
      <c r="K343" s="42">
        <v>0</v>
      </c>
      <c r="L343" s="42">
        <f t="shared" si="65"/>
        <v>0</v>
      </c>
      <c r="M343" s="42">
        <f t="shared" si="66"/>
        <v>0</v>
      </c>
      <c r="N343" s="41">
        <f t="shared" si="67"/>
        <v>0</v>
      </c>
      <c r="O343" s="41">
        <f t="shared" si="68"/>
        <v>0</v>
      </c>
      <c r="P343" s="42">
        <f t="shared" si="69"/>
        <v>0</v>
      </c>
      <c r="Q343" s="42">
        <v>1</v>
      </c>
      <c r="R343" s="41">
        <f t="shared" si="70"/>
        <v>73842</v>
      </c>
      <c r="S343" s="42">
        <f t="shared" si="71"/>
        <v>0</v>
      </c>
      <c r="T343" s="42">
        <f>IFERROR(VLOOKUP(A343,'[4]Re-order'!$A:$Q,17,0),"")</f>
        <v>0</v>
      </c>
      <c r="U343" s="42">
        <f>IFERROR(VLOOKUP(A343,'[4]MC Masterlist 2026-09-17'!$B:$M, 10, 0),0)</f>
        <v>15</v>
      </c>
      <c r="V343" s="42">
        <f>IFERROR(VLOOKUP(A343,'[4]MC Masterlist 2026-09-17'!$B:$M, 11, 0),0)</f>
        <v>15</v>
      </c>
      <c r="W343" s="42">
        <f t="shared" si="72"/>
        <v>30</v>
      </c>
      <c r="X343" s="42">
        <f t="shared" si="73"/>
        <v>30</v>
      </c>
      <c r="Y343" s="42">
        <f>IFERROR(IF(OR(C343="AREA I",C343="AREA V"),7,VLOOKUP(A343,'[4]MC Masterlist 2026-09-17'!$B:$M, 12, 0)),0)</f>
        <v>30</v>
      </c>
      <c r="Z343" s="42">
        <f t="shared" si="74"/>
        <v>0</v>
      </c>
      <c r="AA343" s="42">
        <f t="shared" si="75"/>
        <v>0</v>
      </c>
      <c r="AB343" s="42">
        <f t="shared" si="76"/>
        <v>0</v>
      </c>
      <c r="AC343" s="42">
        <f t="shared" si="77"/>
        <v>0</v>
      </c>
      <c r="AD343" s="40" t="str">
        <f t="shared" si="78"/>
        <v>Critical</v>
      </c>
      <c r="AE343" s="40">
        <f>IFERROR(VLOOKUP(A343,'[4]Re-order'!$A:$AA,27,0),"")</f>
        <v>0</v>
      </c>
      <c r="AF343" s="42">
        <f t="shared" si="79"/>
        <v>-1</v>
      </c>
      <c r="AG343" s="42" t="e">
        <f>SUMIFS('[4]Raw Inventory'!D:D,'[4]Raw Inventory'!C:C,"GREATWALL",'[4]Raw Inventory'!B:B,A343)</f>
        <v>#VALUE!</v>
      </c>
      <c r="AH343" s="42" t="e">
        <f>SUMIFS('[4]Raw Inventory'!D:D,'[4]Raw Inventory'!C:C,"DUARTE",'[4]Raw Inventory'!B:B,A343)</f>
        <v>#VALUE!</v>
      </c>
      <c r="AI343" s="42"/>
      <c r="AJ343" s="42">
        <f t="shared" si="80"/>
        <v>0</v>
      </c>
      <c r="AK343" s="40" t="str">
        <f>IFERROR(IF((Q343+IF(AI343="",0,AI3))&lt;=0,"Stockout",IF(AJ343="","",IF(F343="Class A",IF(AJ343&lt;=7,"Critical",IF(AJ343&lt;=15,"Low",IF(AJ343&lt;=30,"Reorder",IF(AJ343&lt;=45,"Optimal","Overstock")))),IF(F343="Class B",IF(AJ343&lt;=10,"Critical",IF(AJ343&lt;=20,"Low",IF(AJ343&lt;=45,"Reorder",IF(AJ343&lt;=60,"Optimal","Overstock")))),IF(F343="Class C",IF(AJ343&lt;=15,"Critical",IF(AJ343&lt;=30,"Low",IF(AJ343&lt;=60,"Reorder",IF(AJ343&lt;=90,"Optimal","Overstock")))),""))))),"")</f>
        <v>Critical</v>
      </c>
      <c r="AL343" s="42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</row>
    <row r="344" spans="1:48">
      <c r="A344" s="39" t="s">
        <v>17</v>
      </c>
      <c r="B344" s="39" t="s">
        <v>21</v>
      </c>
      <c r="C344" s="39" t="s">
        <v>1</v>
      </c>
      <c r="D344" s="40" t="s">
        <v>233</v>
      </c>
      <c r="E344" s="40">
        <v>4</v>
      </c>
      <c r="F344" s="40" t="s">
        <v>0</v>
      </c>
      <c r="G344" s="39" t="str">
        <f>IFERROR(VLOOKUP(A344,'[4]MC Masterlist 2026-09-17'!$B:$M, 3, 0),"")</f>
        <v>HONDA</v>
      </c>
      <c r="H344" s="41">
        <f>IFERROR(VLOOKUP(A344,'[4]MC Masterlist 2026-09-17'!$B:$M, 6, 0),"")</f>
        <v>140790</v>
      </c>
      <c r="I344" s="42">
        <v>3</v>
      </c>
      <c r="J344" s="42">
        <v>2</v>
      </c>
      <c r="K344" s="42">
        <v>3</v>
      </c>
      <c r="L344" s="42">
        <f t="shared" si="65"/>
        <v>8</v>
      </c>
      <c r="M344" s="42">
        <f t="shared" si="66"/>
        <v>2.6666666666666665</v>
      </c>
      <c r="N344" s="41">
        <f t="shared" si="67"/>
        <v>1126320</v>
      </c>
      <c r="O344" s="41">
        <f t="shared" si="68"/>
        <v>375440</v>
      </c>
      <c r="P344" s="42">
        <f t="shared" si="69"/>
        <v>8.8888888888888878E-2</v>
      </c>
      <c r="Q344" s="42"/>
      <c r="R344" s="41">
        <f t="shared" si="70"/>
        <v>0</v>
      </c>
      <c r="S344" s="42">
        <f t="shared" si="71"/>
        <v>0</v>
      </c>
      <c r="T344" s="42">
        <f>IFERROR(VLOOKUP(A344,'[4]Re-order'!$A:$Q,17,0),"")</f>
        <v>0</v>
      </c>
      <c r="U344" s="42">
        <f>IFERROR(VLOOKUP(A344,'[4]MC Masterlist 2026-09-17'!$B:$M, 10, 0),0)</f>
        <v>15</v>
      </c>
      <c r="V344" s="42">
        <f>IFERROR(VLOOKUP(A344,'[4]MC Masterlist 2026-09-17'!$B:$M, 11, 0),0)</f>
        <v>15</v>
      </c>
      <c r="W344" s="42">
        <f t="shared" si="72"/>
        <v>30</v>
      </c>
      <c r="X344" s="42">
        <f t="shared" si="73"/>
        <v>5.666666666666667</v>
      </c>
      <c r="Y344" s="42">
        <f>IFERROR(IF(OR(C344="AREA I",C344="AREA V"),7,VLOOKUP(A344,'[4]MC Masterlist 2026-09-17'!$B:$M, 12, 0)),0)</f>
        <v>7</v>
      </c>
      <c r="Z344" s="42">
        <f t="shared" si="74"/>
        <v>1.3333333333333333</v>
      </c>
      <c r="AA344" s="42">
        <f t="shared" si="75"/>
        <v>2.6666666666666665</v>
      </c>
      <c r="AB344" s="42">
        <f t="shared" si="76"/>
        <v>0.50370370370370365</v>
      </c>
      <c r="AC344" s="42">
        <f t="shared" si="77"/>
        <v>0.62222222222222212</v>
      </c>
      <c r="AD344" s="40" t="str">
        <f t="shared" si="78"/>
        <v>Stockout</v>
      </c>
      <c r="AE344" s="40">
        <f>IFERROR(VLOOKUP(A344,'[4]Re-order'!$A:$AA,27,0),"")</f>
        <v>0</v>
      </c>
      <c r="AF344" s="42">
        <f t="shared" si="79"/>
        <v>0.62222222222222212</v>
      </c>
      <c r="AG344" s="42" t="e">
        <f>SUMIFS('[4]Raw Inventory'!D:D,'[4]Raw Inventory'!C:C,"GREATWALL",'[4]Raw Inventory'!B:B,A344)</f>
        <v>#VALUE!</v>
      </c>
      <c r="AH344" s="42" t="e">
        <f>SUMIFS('[4]Raw Inventory'!D:D,'[4]Raw Inventory'!C:C,"DUARTE",'[4]Raw Inventory'!B:B,A344)</f>
        <v>#VALUE!</v>
      </c>
      <c r="AI344" s="42"/>
      <c r="AJ344" s="42">
        <f t="shared" si="80"/>
        <v>0</v>
      </c>
      <c r="AK344" s="40" t="str">
        <f>IFERROR(IF((Q344+IF(AI344="",0,AI3))&lt;=0,"Stockout",IF(AJ344="","",IF(F344="Class A",IF(AJ344&lt;=7,"Critical",IF(AJ344&lt;=15,"Low",IF(AJ344&lt;=30,"Reorder",IF(AJ344&lt;=45,"Optimal","Overstock")))),IF(F344="Class B",IF(AJ344&lt;=10,"Critical",IF(AJ344&lt;=20,"Low",IF(AJ344&lt;=45,"Reorder",IF(AJ344&lt;=60,"Optimal","Overstock")))),IF(F344="Class C",IF(AJ344&lt;=15,"Critical",IF(AJ344&lt;=30,"Low",IF(AJ344&lt;=60,"Reorder",IF(AJ344&lt;=90,"Optimal","Overstock")))),""))))),"")</f>
        <v>Stockout</v>
      </c>
      <c r="AL344" s="42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</row>
    <row r="345" spans="1:48">
      <c r="A345" s="39" t="s">
        <v>18</v>
      </c>
      <c r="B345" s="39" t="s">
        <v>139</v>
      </c>
      <c r="C345" s="39" t="s">
        <v>137</v>
      </c>
      <c r="D345" s="40" t="s">
        <v>249</v>
      </c>
      <c r="E345" s="40">
        <v>8</v>
      </c>
      <c r="F345" s="40" t="s">
        <v>0</v>
      </c>
      <c r="G345" s="39" t="str">
        <f>IFERROR(VLOOKUP(A345,'[4]MC Masterlist 2026-09-17'!$B:$M, 3, 0),"")</f>
        <v>HONDA</v>
      </c>
      <c r="H345" s="41">
        <f>IFERROR(VLOOKUP(A345,'[4]MC Masterlist 2026-09-17'!$B:$M, 6, 0),"")</f>
        <v>94330</v>
      </c>
      <c r="I345" s="42">
        <v>3</v>
      </c>
      <c r="J345" s="42">
        <v>3</v>
      </c>
      <c r="K345" s="42">
        <v>3</v>
      </c>
      <c r="L345" s="42">
        <f t="shared" si="65"/>
        <v>9</v>
      </c>
      <c r="M345" s="42">
        <f t="shared" si="66"/>
        <v>3</v>
      </c>
      <c r="N345" s="41">
        <f t="shared" si="67"/>
        <v>848970</v>
      </c>
      <c r="O345" s="41">
        <f t="shared" si="68"/>
        <v>282990</v>
      </c>
      <c r="P345" s="42">
        <f t="shared" si="69"/>
        <v>0.1</v>
      </c>
      <c r="Q345" s="42">
        <v>5</v>
      </c>
      <c r="R345" s="41">
        <f t="shared" si="70"/>
        <v>471650</v>
      </c>
      <c r="S345" s="42">
        <f t="shared" si="71"/>
        <v>50</v>
      </c>
      <c r="T345" s="42">
        <f>IFERROR(VLOOKUP(A345,'[4]Re-order'!$A:$Q,17,0),"")</f>
        <v>0</v>
      </c>
      <c r="U345" s="42">
        <f>IFERROR(VLOOKUP(A345,'[4]MC Masterlist 2026-09-17'!$B:$M, 10, 0),0)</f>
        <v>15</v>
      </c>
      <c r="V345" s="42">
        <f>IFERROR(VLOOKUP(A345,'[4]MC Masterlist 2026-09-17'!$B:$M, 11, 0),0)</f>
        <v>15</v>
      </c>
      <c r="W345" s="42">
        <f t="shared" si="72"/>
        <v>30</v>
      </c>
      <c r="X345" s="42">
        <f t="shared" si="73"/>
        <v>5.5</v>
      </c>
      <c r="Y345" s="42">
        <f>IFERROR(IF(OR(C345="AREA I",C345="AREA V"),7,VLOOKUP(A345,'[4]MC Masterlist 2026-09-17'!$B:$M, 12, 0)),0)</f>
        <v>7</v>
      </c>
      <c r="Z345" s="42">
        <f t="shared" si="74"/>
        <v>1.5</v>
      </c>
      <c r="AA345" s="42">
        <f t="shared" si="75"/>
        <v>3</v>
      </c>
      <c r="AB345" s="42">
        <f t="shared" si="76"/>
        <v>0.55000000000000004</v>
      </c>
      <c r="AC345" s="42">
        <f t="shared" si="77"/>
        <v>0.70000000000000007</v>
      </c>
      <c r="AD345" s="40" t="str">
        <f t="shared" si="78"/>
        <v>Overstock</v>
      </c>
      <c r="AE345" s="40">
        <f>IFERROR(VLOOKUP(A345,'[4]Re-order'!$A:$AA,27,0),"")</f>
        <v>0</v>
      </c>
      <c r="AF345" s="42">
        <f t="shared" si="79"/>
        <v>-4.3</v>
      </c>
      <c r="AG345" s="42" t="e">
        <f>SUMIFS('[4]Raw Inventory'!D:D,'[4]Raw Inventory'!C:C,"GREATWALL",'[4]Raw Inventory'!B:B,A345)</f>
        <v>#VALUE!</v>
      </c>
      <c r="AH345" s="42" t="e">
        <f>SUMIFS('[4]Raw Inventory'!D:D,'[4]Raw Inventory'!C:C,"DUARTE",'[4]Raw Inventory'!B:B,A345)</f>
        <v>#VALUE!</v>
      </c>
      <c r="AI345" s="42"/>
      <c r="AJ345" s="42">
        <f t="shared" si="80"/>
        <v>50</v>
      </c>
      <c r="AK345" s="40" t="str">
        <f>IFERROR(IF((Q345+IF(AI345="",0,AI3))&lt;=0,"Stockout",IF(AJ345="","",IF(F345="Class A",IF(AJ345&lt;=7,"Critical",IF(AJ345&lt;=15,"Low",IF(AJ345&lt;=30,"Reorder",IF(AJ345&lt;=45,"Optimal","Overstock")))),IF(F345="Class B",IF(AJ345&lt;=10,"Critical",IF(AJ345&lt;=20,"Low",IF(AJ345&lt;=45,"Reorder",IF(AJ345&lt;=60,"Optimal","Overstock")))),IF(F345="Class C",IF(AJ345&lt;=15,"Critical",IF(AJ345&lt;=30,"Low",IF(AJ345&lt;=60,"Reorder",IF(AJ345&lt;=90,"Optimal","Overstock")))),""))))),"")</f>
        <v>Overstock</v>
      </c>
      <c r="AL345" s="42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</row>
    <row r="346" spans="1:48">
      <c r="A346" s="39" t="s">
        <v>47</v>
      </c>
      <c r="B346" s="39" t="s">
        <v>122</v>
      </c>
      <c r="C346" s="39" t="s">
        <v>118</v>
      </c>
      <c r="D346" s="40" t="s">
        <v>260</v>
      </c>
      <c r="E346" s="40">
        <v>17</v>
      </c>
      <c r="F346" s="40" t="s">
        <v>2</v>
      </c>
      <c r="G346" s="39" t="str">
        <f>IFERROR(VLOOKUP(A346,'[4]MC Masterlist 2026-09-17'!$B:$M, 3, 0),"")</f>
        <v>YAMAHA</v>
      </c>
      <c r="H346" s="41">
        <f>IFERROR(VLOOKUP(A346,'[4]MC Masterlist 2026-09-17'!$B:$M, 6, 0),"")</f>
        <v>76167</v>
      </c>
      <c r="I346" s="42">
        <v>0</v>
      </c>
      <c r="J346" s="42">
        <v>2</v>
      </c>
      <c r="K346" s="42">
        <v>2</v>
      </c>
      <c r="L346" s="42">
        <f t="shared" si="65"/>
        <v>4</v>
      </c>
      <c r="M346" s="42">
        <f t="shared" si="66"/>
        <v>1.3333333333333333</v>
      </c>
      <c r="N346" s="41">
        <f t="shared" si="67"/>
        <v>304668</v>
      </c>
      <c r="O346" s="41">
        <f t="shared" si="68"/>
        <v>101556</v>
      </c>
      <c r="P346" s="42">
        <f t="shared" si="69"/>
        <v>4.4444444444444439E-2</v>
      </c>
      <c r="Q346" s="42">
        <v>2</v>
      </c>
      <c r="R346" s="41">
        <f t="shared" si="70"/>
        <v>152334</v>
      </c>
      <c r="S346" s="42">
        <f t="shared" si="71"/>
        <v>45</v>
      </c>
      <c r="T346" s="42">
        <f>IFERROR(VLOOKUP(A346,'[4]Re-order'!$A:$Q,17,0),"")</f>
        <v>0</v>
      </c>
      <c r="U346" s="42">
        <f>IFERROR(VLOOKUP(A346,'[4]MC Masterlist 2026-09-17'!$B:$M, 10, 0),0)</f>
        <v>15</v>
      </c>
      <c r="V346" s="42">
        <f>IFERROR(VLOOKUP(A346,'[4]MC Masterlist 2026-09-17'!$B:$M, 11, 0),0)</f>
        <v>15</v>
      </c>
      <c r="W346" s="42">
        <f t="shared" si="72"/>
        <v>30</v>
      </c>
      <c r="X346" s="42">
        <f t="shared" si="73"/>
        <v>29.333333333333332</v>
      </c>
      <c r="Y346" s="42">
        <f>IFERROR(IF(OR(C346="AREA I",C346="AREA V"),7,VLOOKUP(A346,'[4]MC Masterlist 2026-09-17'!$B:$M, 12, 0)),0)</f>
        <v>30</v>
      </c>
      <c r="Z346" s="42">
        <f t="shared" si="74"/>
        <v>0.66666666666666663</v>
      </c>
      <c r="AA346" s="42">
        <f t="shared" si="75"/>
        <v>1.3333333333333333</v>
      </c>
      <c r="AB346" s="42">
        <f t="shared" si="76"/>
        <v>1.3037037037037036</v>
      </c>
      <c r="AC346" s="42">
        <f t="shared" si="77"/>
        <v>1.3333333333333333</v>
      </c>
      <c r="AD346" s="40" t="str">
        <f t="shared" si="78"/>
        <v>Reorder</v>
      </c>
      <c r="AE346" s="40">
        <f>IFERROR(VLOOKUP(A346,'[4]Re-order'!$A:$AA,27,0),"")</f>
        <v>0</v>
      </c>
      <c r="AF346" s="42">
        <f t="shared" si="79"/>
        <v>-0.66666666666666674</v>
      </c>
      <c r="AG346" s="42" t="e">
        <f>SUMIFS('[4]Raw Inventory'!D:D,'[4]Raw Inventory'!C:C,"GREATWALL",'[4]Raw Inventory'!B:B,A346)</f>
        <v>#VALUE!</v>
      </c>
      <c r="AH346" s="42" t="e">
        <f>SUMIFS('[4]Raw Inventory'!D:D,'[4]Raw Inventory'!C:C,"DUARTE",'[4]Raw Inventory'!B:B,A346)</f>
        <v>#VALUE!</v>
      </c>
      <c r="AI346" s="42"/>
      <c r="AJ346" s="42">
        <f t="shared" si="80"/>
        <v>45.000000000000007</v>
      </c>
      <c r="AK346" s="40" t="str">
        <f>IFERROR(IF((Q346+IF(AI346="",0,AI3))&lt;=0,"Stockout",IF(AJ346="","",IF(F346="Class A",IF(AJ346&lt;=7,"Critical",IF(AJ346&lt;=15,"Low",IF(AJ346&lt;=30,"Reorder",IF(AJ346&lt;=45,"Optimal","Overstock")))),IF(F346="Class B",IF(AJ346&lt;=10,"Critical",IF(AJ346&lt;=20,"Low",IF(AJ346&lt;=45,"Reorder",IF(AJ346&lt;=60,"Optimal","Overstock")))),IF(F346="Class C",IF(AJ346&lt;=15,"Critical",IF(AJ346&lt;=30,"Low",IF(AJ346&lt;=60,"Reorder",IF(AJ346&lt;=90,"Optimal","Overstock")))),""))))),"")</f>
        <v>Reorder</v>
      </c>
      <c r="AL346" s="42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</row>
    <row r="347" spans="1:48">
      <c r="A347" s="39" t="s">
        <v>28</v>
      </c>
      <c r="B347" s="39" t="s">
        <v>98</v>
      </c>
      <c r="C347" s="39" t="s">
        <v>90</v>
      </c>
      <c r="D347" s="40" t="s">
        <v>254</v>
      </c>
      <c r="E347" s="40">
        <v>15</v>
      </c>
      <c r="F347" s="40" t="s">
        <v>2</v>
      </c>
      <c r="G347" s="39" t="str">
        <f>IFERROR(VLOOKUP(A347,'[4]MC Masterlist 2026-09-17'!$B:$M, 3, 0),"")</f>
        <v>YAMAHA</v>
      </c>
      <c r="H347" s="41">
        <f>IFERROR(VLOOKUP(A347,'[4]MC Masterlist 2026-09-17'!$B:$M, 6, 0),"")</f>
        <v>147312</v>
      </c>
      <c r="I347" s="42">
        <v>0</v>
      </c>
      <c r="J347" s="42">
        <v>0</v>
      </c>
      <c r="K347" s="42">
        <v>1</v>
      </c>
      <c r="L347" s="42">
        <f t="shared" si="65"/>
        <v>1</v>
      </c>
      <c r="M347" s="42">
        <f t="shared" si="66"/>
        <v>0.33333333333333331</v>
      </c>
      <c r="N347" s="41">
        <f t="shared" si="67"/>
        <v>147312</v>
      </c>
      <c r="O347" s="41">
        <f t="shared" si="68"/>
        <v>49104</v>
      </c>
      <c r="P347" s="42">
        <f t="shared" si="69"/>
        <v>1.111111111111111E-2</v>
      </c>
      <c r="Q347" s="42"/>
      <c r="R347" s="41">
        <f t="shared" si="70"/>
        <v>0</v>
      </c>
      <c r="S347" s="42">
        <f t="shared" si="71"/>
        <v>0</v>
      </c>
      <c r="T347" s="42">
        <f>IFERROR(VLOOKUP(A347,'[4]Re-order'!$A:$Q,17,0),"")</f>
        <v>0</v>
      </c>
      <c r="U347" s="42">
        <f>IFERROR(VLOOKUP(A347,'[4]MC Masterlist 2026-09-17'!$B:$M, 10, 0),0)</f>
        <v>15</v>
      </c>
      <c r="V347" s="42">
        <f>IFERROR(VLOOKUP(A347,'[4]MC Masterlist 2026-09-17'!$B:$M, 11, 0),0)</f>
        <v>15</v>
      </c>
      <c r="W347" s="42">
        <f t="shared" si="72"/>
        <v>30</v>
      </c>
      <c r="X347" s="42">
        <f t="shared" si="73"/>
        <v>29.833333333333332</v>
      </c>
      <c r="Y347" s="42">
        <f>IFERROR(IF(OR(C347="AREA I",C347="AREA V"),7,VLOOKUP(A347,'[4]MC Masterlist 2026-09-17'!$B:$M, 12, 0)),0)</f>
        <v>30</v>
      </c>
      <c r="Z347" s="42">
        <f t="shared" si="74"/>
        <v>0.16666666666666666</v>
      </c>
      <c r="AA347" s="42">
        <f t="shared" si="75"/>
        <v>0.33333333333333331</v>
      </c>
      <c r="AB347" s="42">
        <f t="shared" si="76"/>
        <v>0.33148148148148143</v>
      </c>
      <c r="AC347" s="42">
        <f t="shared" si="77"/>
        <v>0.33333333333333331</v>
      </c>
      <c r="AD347" s="40" t="str">
        <f t="shared" si="78"/>
        <v>Stockout</v>
      </c>
      <c r="AE347" s="40">
        <f>IFERROR(VLOOKUP(A347,'[4]Re-order'!$A:$AA,27,0),"")</f>
        <v>0</v>
      </c>
      <c r="AF347" s="42">
        <f t="shared" si="79"/>
        <v>0.33333333333333331</v>
      </c>
      <c r="AG347" s="42" t="e">
        <f>SUMIFS('[4]Raw Inventory'!D:D,'[4]Raw Inventory'!C:C,"GREATWALL",'[4]Raw Inventory'!B:B,A347)</f>
        <v>#VALUE!</v>
      </c>
      <c r="AH347" s="42" t="e">
        <f>SUMIFS('[4]Raw Inventory'!D:D,'[4]Raw Inventory'!C:C,"DUARTE",'[4]Raw Inventory'!B:B,A347)</f>
        <v>#VALUE!</v>
      </c>
      <c r="AI347" s="42"/>
      <c r="AJ347" s="42">
        <f t="shared" si="80"/>
        <v>0</v>
      </c>
      <c r="AK347" s="40" t="str">
        <f>IFERROR(IF((Q347+IF(AI347="",0,AI3))&lt;=0,"Stockout",IF(AJ347="","",IF(F347="Class A",IF(AJ347&lt;=7,"Critical",IF(AJ347&lt;=15,"Low",IF(AJ347&lt;=30,"Reorder",IF(AJ347&lt;=45,"Optimal","Overstock")))),IF(F347="Class B",IF(AJ347&lt;=10,"Critical",IF(AJ347&lt;=20,"Low",IF(AJ347&lt;=45,"Reorder",IF(AJ347&lt;=60,"Optimal","Overstock")))),IF(F347="Class C",IF(AJ347&lt;=15,"Critical",IF(AJ347&lt;=30,"Low",IF(AJ347&lt;=60,"Reorder",IF(AJ347&lt;=90,"Optimal","Overstock")))),""))))),"")</f>
        <v>Stockout</v>
      </c>
      <c r="AL347" s="42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</row>
    <row r="348" spans="1:48">
      <c r="A348" s="39" t="s">
        <v>43</v>
      </c>
      <c r="B348" s="39" t="s">
        <v>155</v>
      </c>
      <c r="C348" s="39" t="s">
        <v>152</v>
      </c>
      <c r="D348" s="40" t="s">
        <v>239</v>
      </c>
      <c r="E348" s="40">
        <v>13</v>
      </c>
      <c r="F348" s="40" t="s">
        <v>2</v>
      </c>
      <c r="G348" s="39" t="str">
        <f>IFERROR(VLOOKUP(A348,'[4]MC Masterlist 2026-09-17'!$B:$M, 3, 0),"")</f>
        <v>YAMAHA</v>
      </c>
      <c r="H348" s="41">
        <f>IFERROR(VLOOKUP(A348,'[4]MC Masterlist 2026-09-17'!$B:$M, 6, 0),"")</f>
        <v>70587</v>
      </c>
      <c r="I348" s="42">
        <v>0</v>
      </c>
      <c r="J348" s="42">
        <v>2</v>
      </c>
      <c r="K348" s="42">
        <v>1</v>
      </c>
      <c r="L348" s="42">
        <f t="shared" si="65"/>
        <v>3</v>
      </c>
      <c r="M348" s="42">
        <f t="shared" si="66"/>
        <v>1</v>
      </c>
      <c r="N348" s="41">
        <f t="shared" si="67"/>
        <v>211761</v>
      </c>
      <c r="O348" s="41">
        <f t="shared" si="68"/>
        <v>70587</v>
      </c>
      <c r="P348" s="42">
        <f t="shared" si="69"/>
        <v>3.3333333333333333E-2</v>
      </c>
      <c r="Q348" s="42">
        <v>1</v>
      </c>
      <c r="R348" s="41">
        <f t="shared" si="70"/>
        <v>70587</v>
      </c>
      <c r="S348" s="42">
        <f t="shared" si="71"/>
        <v>30</v>
      </c>
      <c r="T348" s="42">
        <f>IFERROR(VLOOKUP(A348,'[4]Re-order'!$A:$Q,17,0),"")</f>
        <v>0</v>
      </c>
      <c r="U348" s="42">
        <f>IFERROR(VLOOKUP(A348,'[4]MC Masterlist 2026-09-17'!$B:$M, 10, 0),0)</f>
        <v>15</v>
      </c>
      <c r="V348" s="42">
        <f>IFERROR(VLOOKUP(A348,'[4]MC Masterlist 2026-09-17'!$B:$M, 11, 0),0)</f>
        <v>15</v>
      </c>
      <c r="W348" s="42">
        <f t="shared" si="72"/>
        <v>30</v>
      </c>
      <c r="X348" s="42">
        <f t="shared" si="73"/>
        <v>29.5</v>
      </c>
      <c r="Y348" s="42">
        <f>IFERROR(IF(OR(C348="AREA I",C348="AREA V"),7,VLOOKUP(A348,'[4]MC Masterlist 2026-09-17'!$B:$M, 12, 0)),0)</f>
        <v>30</v>
      </c>
      <c r="Z348" s="42">
        <f t="shared" si="74"/>
        <v>0.5</v>
      </c>
      <c r="AA348" s="42">
        <f t="shared" si="75"/>
        <v>1</v>
      </c>
      <c r="AB348" s="42">
        <f t="shared" si="76"/>
        <v>0.98333333333333328</v>
      </c>
      <c r="AC348" s="42">
        <f t="shared" si="77"/>
        <v>1</v>
      </c>
      <c r="AD348" s="40" t="str">
        <f t="shared" si="78"/>
        <v>Reorder</v>
      </c>
      <c r="AE348" s="40">
        <f>IFERROR(VLOOKUP(A348,'[4]Re-order'!$A:$AA,27,0),"")</f>
        <v>0</v>
      </c>
      <c r="AF348" s="42">
        <f t="shared" si="79"/>
        <v>0</v>
      </c>
      <c r="AG348" s="42" t="e">
        <f>SUMIFS('[4]Raw Inventory'!D:D,'[4]Raw Inventory'!C:C,"GREATWALL",'[4]Raw Inventory'!B:B,A348)</f>
        <v>#VALUE!</v>
      </c>
      <c r="AH348" s="42" t="e">
        <f>SUMIFS('[4]Raw Inventory'!D:D,'[4]Raw Inventory'!C:C,"DUARTE",'[4]Raw Inventory'!B:B,A348)</f>
        <v>#VALUE!</v>
      </c>
      <c r="AI348" s="42"/>
      <c r="AJ348" s="42">
        <f t="shared" si="80"/>
        <v>30</v>
      </c>
      <c r="AK348" s="40" t="str">
        <f>IFERROR(IF((Q348+IF(AI348="",0,AI3))&lt;=0,"Stockout",IF(AJ348="","",IF(F348="Class A",IF(AJ348&lt;=7,"Critical",IF(AJ348&lt;=15,"Low",IF(AJ348&lt;=30,"Reorder",IF(AJ348&lt;=45,"Optimal","Overstock")))),IF(F348="Class B",IF(AJ348&lt;=10,"Critical",IF(AJ348&lt;=20,"Low",IF(AJ348&lt;=45,"Reorder",IF(AJ348&lt;=60,"Optimal","Overstock")))),IF(F348="Class C",IF(AJ348&lt;=15,"Critical",IF(AJ348&lt;=30,"Low",IF(AJ348&lt;=60,"Reorder",IF(AJ348&lt;=90,"Optimal","Overstock")))),""))))),"")</f>
        <v>Reorder</v>
      </c>
      <c r="AL348" s="42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</row>
    <row r="349" spans="1:48">
      <c r="A349" s="39" t="s">
        <v>20</v>
      </c>
      <c r="B349" s="39" t="s">
        <v>139</v>
      </c>
      <c r="C349" s="39" t="s">
        <v>137</v>
      </c>
      <c r="D349" s="40" t="s">
        <v>252</v>
      </c>
      <c r="E349" s="40">
        <v>9</v>
      </c>
      <c r="F349" s="40" t="s">
        <v>2</v>
      </c>
      <c r="G349" s="39" t="str">
        <f>IFERROR(VLOOKUP(A349,'[4]MC Masterlist 2026-09-17'!$B:$M, 3, 0),"")</f>
        <v>HONDA</v>
      </c>
      <c r="H349" s="41">
        <f>IFERROR(VLOOKUP(A349,'[4]MC Masterlist 2026-09-17'!$B:$M, 6, 0),"")</f>
        <v>69950</v>
      </c>
      <c r="I349" s="42">
        <v>6</v>
      </c>
      <c r="J349" s="42">
        <v>3</v>
      </c>
      <c r="K349" s="42">
        <v>3</v>
      </c>
      <c r="L349" s="42">
        <f t="shared" si="65"/>
        <v>12</v>
      </c>
      <c r="M349" s="42">
        <f t="shared" si="66"/>
        <v>4</v>
      </c>
      <c r="N349" s="41">
        <f t="shared" si="67"/>
        <v>839400</v>
      </c>
      <c r="O349" s="41">
        <f t="shared" si="68"/>
        <v>279800</v>
      </c>
      <c r="P349" s="42">
        <f t="shared" si="69"/>
        <v>0.13333333333333333</v>
      </c>
      <c r="Q349" s="42">
        <v>5</v>
      </c>
      <c r="R349" s="41">
        <f t="shared" si="70"/>
        <v>349750</v>
      </c>
      <c r="S349" s="42">
        <f t="shared" si="71"/>
        <v>37.5</v>
      </c>
      <c r="T349" s="42">
        <f>IFERROR(VLOOKUP(A349,'[4]Re-order'!$A:$Q,17,0),"")</f>
        <v>0</v>
      </c>
      <c r="U349" s="42">
        <f>IFERROR(VLOOKUP(A349,'[4]MC Masterlist 2026-09-17'!$B:$M, 10, 0),0)</f>
        <v>15</v>
      </c>
      <c r="V349" s="42">
        <f>IFERROR(VLOOKUP(A349,'[4]MC Masterlist 2026-09-17'!$B:$M, 11, 0),0)</f>
        <v>15</v>
      </c>
      <c r="W349" s="42">
        <f t="shared" si="72"/>
        <v>30</v>
      </c>
      <c r="X349" s="42">
        <f t="shared" si="73"/>
        <v>5</v>
      </c>
      <c r="Y349" s="42">
        <f>IFERROR(IF(OR(C349="AREA I",C349="AREA V"),7,VLOOKUP(A349,'[4]MC Masterlist 2026-09-17'!$B:$M, 12, 0)),0)</f>
        <v>7</v>
      </c>
      <c r="Z349" s="42">
        <f t="shared" si="74"/>
        <v>2</v>
      </c>
      <c r="AA349" s="42">
        <f t="shared" si="75"/>
        <v>4</v>
      </c>
      <c r="AB349" s="42">
        <f t="shared" si="76"/>
        <v>0.66666666666666663</v>
      </c>
      <c r="AC349" s="42">
        <f t="shared" si="77"/>
        <v>0.93333333333333335</v>
      </c>
      <c r="AD349" s="40" t="str">
        <f t="shared" si="78"/>
        <v>Reorder</v>
      </c>
      <c r="AE349" s="40">
        <f>IFERROR(VLOOKUP(A349,'[4]Re-order'!$A:$AA,27,0),"")</f>
        <v>0</v>
      </c>
      <c r="AF349" s="42">
        <f t="shared" si="79"/>
        <v>-4.0666666666666664</v>
      </c>
      <c r="AG349" s="42" t="e">
        <f>SUMIFS('[4]Raw Inventory'!D:D,'[4]Raw Inventory'!C:C,"GREATWALL",'[4]Raw Inventory'!B:B,A349)</f>
        <v>#VALUE!</v>
      </c>
      <c r="AH349" s="42" t="e">
        <f>SUMIFS('[4]Raw Inventory'!D:D,'[4]Raw Inventory'!C:C,"DUARTE",'[4]Raw Inventory'!B:B,A349)</f>
        <v>#VALUE!</v>
      </c>
      <c r="AI349" s="42"/>
      <c r="AJ349" s="42">
        <f t="shared" si="80"/>
        <v>37.5</v>
      </c>
      <c r="AK349" s="40" t="str">
        <f>IFERROR(IF((Q349+IF(AI349="",0,AI3))&lt;=0,"Stockout",IF(AJ349="","",IF(F349="Class A",IF(AJ349&lt;=7,"Critical",IF(AJ349&lt;=15,"Low",IF(AJ349&lt;=30,"Reorder",IF(AJ349&lt;=45,"Optimal","Overstock")))),IF(F349="Class B",IF(AJ349&lt;=10,"Critical",IF(AJ349&lt;=20,"Low",IF(AJ349&lt;=45,"Reorder",IF(AJ349&lt;=60,"Optimal","Overstock")))),IF(F349="Class C",IF(AJ349&lt;=15,"Critical",IF(AJ349&lt;=30,"Low",IF(AJ349&lt;=60,"Reorder",IF(AJ349&lt;=90,"Optimal","Overstock")))),""))))),"")</f>
        <v>Reorder</v>
      </c>
      <c r="AL349" s="42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</row>
    <row r="350" spans="1:48">
      <c r="A350" s="39" t="s">
        <v>14</v>
      </c>
      <c r="B350" s="39" t="s">
        <v>123</v>
      </c>
      <c r="C350" s="39" t="s">
        <v>118</v>
      </c>
      <c r="D350" s="40" t="s">
        <v>237</v>
      </c>
      <c r="E350" s="40">
        <v>2</v>
      </c>
      <c r="F350" s="40" t="s">
        <v>0</v>
      </c>
      <c r="G350" s="39" t="str">
        <f>IFERROR(VLOOKUP(A350,'[4]MC Masterlist 2026-09-17'!$B:$M, 3, 0),"")</f>
        <v>HONDA</v>
      </c>
      <c r="H350" s="41">
        <f>IFERROR(VLOOKUP(A350,'[4]MC Masterlist 2026-09-17'!$B:$M, 6, 0),"")</f>
        <v>80070</v>
      </c>
      <c r="I350" s="42">
        <v>6</v>
      </c>
      <c r="J350" s="42">
        <v>2</v>
      </c>
      <c r="K350" s="42">
        <v>9</v>
      </c>
      <c r="L350" s="42">
        <f t="shared" si="65"/>
        <v>17</v>
      </c>
      <c r="M350" s="42">
        <f t="shared" si="66"/>
        <v>5.666666666666667</v>
      </c>
      <c r="N350" s="41">
        <f t="shared" si="67"/>
        <v>1361190</v>
      </c>
      <c r="O350" s="41">
        <f t="shared" si="68"/>
        <v>453730</v>
      </c>
      <c r="P350" s="42">
        <f t="shared" si="69"/>
        <v>0.18888888888888891</v>
      </c>
      <c r="Q350" s="42">
        <v>7</v>
      </c>
      <c r="R350" s="41">
        <f t="shared" si="70"/>
        <v>560490</v>
      </c>
      <c r="S350" s="42">
        <f t="shared" si="71"/>
        <v>37.058823529411768</v>
      </c>
      <c r="T350" s="42">
        <f>IFERROR(VLOOKUP(A350,'[4]Re-order'!$A:$Q,17,0),"")</f>
        <v>0</v>
      </c>
      <c r="U350" s="42">
        <f>IFERROR(VLOOKUP(A350,'[4]MC Masterlist 2026-09-17'!$B:$M, 10, 0),0)</f>
        <v>15</v>
      </c>
      <c r="V350" s="42">
        <f>IFERROR(VLOOKUP(A350,'[4]MC Masterlist 2026-09-17'!$B:$M, 11, 0),0)</f>
        <v>15</v>
      </c>
      <c r="W350" s="42">
        <f t="shared" si="72"/>
        <v>30</v>
      </c>
      <c r="X350" s="42">
        <f t="shared" si="73"/>
        <v>27.166666666666668</v>
      </c>
      <c r="Y350" s="42">
        <f>IFERROR(IF(OR(C350="AREA I",C350="AREA V"),7,VLOOKUP(A350,'[4]MC Masterlist 2026-09-17'!$B:$M, 12, 0)),0)</f>
        <v>30</v>
      </c>
      <c r="Z350" s="42">
        <f t="shared" si="74"/>
        <v>2.8333333333333335</v>
      </c>
      <c r="AA350" s="42">
        <f t="shared" si="75"/>
        <v>5.666666666666667</v>
      </c>
      <c r="AB350" s="42">
        <f t="shared" si="76"/>
        <v>5.1314814814814822</v>
      </c>
      <c r="AC350" s="42">
        <f t="shared" si="77"/>
        <v>5.666666666666667</v>
      </c>
      <c r="AD350" s="40" t="str">
        <f t="shared" si="78"/>
        <v>Optimal</v>
      </c>
      <c r="AE350" s="40">
        <f>IFERROR(VLOOKUP(A350,'[4]Re-order'!$A:$AA,27,0),"")</f>
        <v>0</v>
      </c>
      <c r="AF350" s="42">
        <f t="shared" si="79"/>
        <v>-1.333333333333333</v>
      </c>
      <c r="AG350" s="42" t="e">
        <f>SUMIFS('[4]Raw Inventory'!D:D,'[4]Raw Inventory'!C:C,"GREATWALL",'[4]Raw Inventory'!B:B,A350)</f>
        <v>#VALUE!</v>
      </c>
      <c r="AH350" s="42" t="e">
        <f>SUMIFS('[4]Raw Inventory'!D:D,'[4]Raw Inventory'!C:C,"DUARTE",'[4]Raw Inventory'!B:B,A350)</f>
        <v>#VALUE!</v>
      </c>
      <c r="AI350" s="42"/>
      <c r="AJ350" s="42">
        <f t="shared" si="80"/>
        <v>37.058823529411761</v>
      </c>
      <c r="AK350" s="40" t="str">
        <f>IFERROR(IF((Q350+IF(AI350="",0,AI3))&lt;=0,"Stockout",IF(AJ350="","",IF(F350="Class A",IF(AJ350&lt;=7,"Critical",IF(AJ350&lt;=15,"Low",IF(AJ350&lt;=30,"Reorder",IF(AJ350&lt;=45,"Optimal","Overstock")))),IF(F350="Class B",IF(AJ350&lt;=10,"Critical",IF(AJ350&lt;=20,"Low",IF(AJ350&lt;=45,"Reorder",IF(AJ350&lt;=60,"Optimal","Overstock")))),IF(F350="Class C",IF(AJ350&lt;=15,"Critical",IF(AJ350&lt;=30,"Low",IF(AJ350&lt;=60,"Reorder",IF(AJ350&lt;=90,"Optimal","Overstock")))),""))))),"")</f>
        <v>Optimal</v>
      </c>
      <c r="AL350" s="42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</row>
    <row r="351" spans="1:48">
      <c r="A351" s="39" t="s">
        <v>64</v>
      </c>
      <c r="B351" s="39" t="s">
        <v>142</v>
      </c>
      <c r="C351" s="39" t="s">
        <v>137</v>
      </c>
      <c r="D351" s="40" t="s">
        <v>230</v>
      </c>
      <c r="E351" s="40">
        <v>26</v>
      </c>
      <c r="F351" s="40" t="s">
        <v>3</v>
      </c>
      <c r="G351" s="39" t="str">
        <f>IFERROR(VLOOKUP(A351,'[4]MC Masterlist 2026-09-17'!$B:$M, 3, 0),"")</f>
        <v>HONDA</v>
      </c>
      <c r="H351" s="41">
        <f>IFERROR(VLOOKUP(A351,'[4]MC Masterlist 2026-09-17'!$B:$M, 6, 0),"")</f>
        <v>73170</v>
      </c>
      <c r="I351" s="42">
        <v>0</v>
      </c>
      <c r="J351" s="42">
        <v>0</v>
      </c>
      <c r="K351" s="42">
        <v>0</v>
      </c>
      <c r="L351" s="42">
        <f t="shared" si="65"/>
        <v>0</v>
      </c>
      <c r="M351" s="42">
        <f t="shared" si="66"/>
        <v>0</v>
      </c>
      <c r="N351" s="41">
        <f t="shared" si="67"/>
        <v>0</v>
      </c>
      <c r="O351" s="41">
        <f t="shared" si="68"/>
        <v>0</v>
      </c>
      <c r="P351" s="42">
        <f t="shared" si="69"/>
        <v>0</v>
      </c>
      <c r="Q351" s="42">
        <v>1</v>
      </c>
      <c r="R351" s="41">
        <f t="shared" si="70"/>
        <v>73170</v>
      </c>
      <c r="S351" s="42">
        <f t="shared" si="71"/>
        <v>0</v>
      </c>
      <c r="T351" s="42">
        <f>IFERROR(VLOOKUP(A351,'[4]Re-order'!$A:$Q,17,0),"")</f>
        <v>0</v>
      </c>
      <c r="U351" s="42">
        <f>IFERROR(VLOOKUP(A351,'[4]MC Masterlist 2026-09-17'!$B:$M, 10, 0),0)</f>
        <v>15</v>
      </c>
      <c r="V351" s="42">
        <f>IFERROR(VLOOKUP(A351,'[4]MC Masterlist 2026-09-17'!$B:$M, 11, 0),0)</f>
        <v>15</v>
      </c>
      <c r="W351" s="42">
        <f t="shared" si="72"/>
        <v>30</v>
      </c>
      <c r="X351" s="42">
        <f t="shared" si="73"/>
        <v>7</v>
      </c>
      <c r="Y351" s="42">
        <f>IFERROR(IF(OR(C351="AREA I",C351="AREA V"),7,VLOOKUP(A351,'[4]MC Masterlist 2026-09-17'!$B:$M, 12, 0)),0)</f>
        <v>7</v>
      </c>
      <c r="Z351" s="42">
        <f t="shared" si="74"/>
        <v>0</v>
      </c>
      <c r="AA351" s="42">
        <f t="shared" si="75"/>
        <v>0</v>
      </c>
      <c r="AB351" s="42">
        <f t="shared" si="76"/>
        <v>0</v>
      </c>
      <c r="AC351" s="42">
        <f t="shared" si="77"/>
        <v>0</v>
      </c>
      <c r="AD351" s="40" t="str">
        <f t="shared" si="78"/>
        <v>Critical</v>
      </c>
      <c r="AE351" s="40">
        <f>IFERROR(VLOOKUP(A351,'[4]Re-order'!$A:$AA,27,0),"")</f>
        <v>0</v>
      </c>
      <c r="AF351" s="42">
        <f t="shared" si="79"/>
        <v>-1</v>
      </c>
      <c r="AG351" s="42" t="e">
        <f>SUMIFS('[4]Raw Inventory'!D:D,'[4]Raw Inventory'!C:C,"GREATWALL",'[4]Raw Inventory'!B:B,A351)</f>
        <v>#VALUE!</v>
      </c>
      <c r="AH351" s="42" t="e">
        <f>SUMIFS('[4]Raw Inventory'!D:D,'[4]Raw Inventory'!C:C,"DUARTE",'[4]Raw Inventory'!B:B,A351)</f>
        <v>#VALUE!</v>
      </c>
      <c r="AI351" s="42"/>
      <c r="AJ351" s="42">
        <f t="shared" si="80"/>
        <v>0</v>
      </c>
      <c r="AK351" s="40" t="str">
        <f>IFERROR(IF((Q351+IF(AI351="",0,AI3))&lt;=0,"Stockout",IF(AJ351="","",IF(F351="Class A",IF(AJ351&lt;=7,"Critical",IF(AJ351&lt;=15,"Low",IF(AJ351&lt;=30,"Reorder",IF(AJ351&lt;=45,"Optimal","Overstock")))),IF(F351="Class B",IF(AJ351&lt;=10,"Critical",IF(AJ351&lt;=20,"Low",IF(AJ351&lt;=45,"Reorder",IF(AJ351&lt;=60,"Optimal","Overstock")))),IF(F351="Class C",IF(AJ351&lt;=15,"Critical",IF(AJ351&lt;=30,"Low",IF(AJ351&lt;=60,"Reorder",IF(AJ351&lt;=90,"Optimal","Overstock")))),""))))),"")</f>
        <v>Critical</v>
      </c>
      <c r="AL351" s="42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</row>
    <row r="352" spans="1:48">
      <c r="A352" s="39" t="s">
        <v>69</v>
      </c>
      <c r="B352" s="39" t="s">
        <v>115</v>
      </c>
      <c r="C352" s="39" t="s">
        <v>109</v>
      </c>
      <c r="D352" s="40" t="s">
        <v>238</v>
      </c>
      <c r="E352" s="40">
        <v>27</v>
      </c>
      <c r="F352" s="40" t="s">
        <v>3</v>
      </c>
      <c r="G352" s="39" t="str">
        <f>IFERROR(VLOOKUP(A352,'[4]MC Masterlist 2026-09-17'!$B:$M, 3, 0),"")</f>
        <v>YAMAHA</v>
      </c>
      <c r="H352" s="41">
        <f>IFERROR(VLOOKUP(A352,'[4]MC Masterlist 2026-09-17'!$B:$M, 6, 0),"")</f>
        <v>54426</v>
      </c>
      <c r="I352" s="42">
        <v>0</v>
      </c>
      <c r="J352" s="42">
        <v>0</v>
      </c>
      <c r="K352" s="42">
        <v>0</v>
      </c>
      <c r="L352" s="42">
        <f t="shared" si="65"/>
        <v>0</v>
      </c>
      <c r="M352" s="42">
        <f t="shared" si="66"/>
        <v>0</v>
      </c>
      <c r="N352" s="41">
        <f t="shared" si="67"/>
        <v>0</v>
      </c>
      <c r="O352" s="41">
        <f t="shared" si="68"/>
        <v>0</v>
      </c>
      <c r="P352" s="42">
        <f t="shared" si="69"/>
        <v>0</v>
      </c>
      <c r="Q352" s="42">
        <v>1</v>
      </c>
      <c r="R352" s="41">
        <f t="shared" si="70"/>
        <v>54426</v>
      </c>
      <c r="S352" s="42">
        <f t="shared" si="71"/>
        <v>0</v>
      </c>
      <c r="T352" s="42">
        <f>IFERROR(VLOOKUP(A352,'[4]Re-order'!$A:$Q,17,0),"")</f>
        <v>0</v>
      </c>
      <c r="U352" s="42">
        <f>IFERROR(VLOOKUP(A352,'[4]MC Masterlist 2026-09-17'!$B:$M, 10, 0),0)</f>
        <v>15</v>
      </c>
      <c r="V352" s="42">
        <f>IFERROR(VLOOKUP(A352,'[4]MC Masterlist 2026-09-17'!$B:$M, 11, 0),0)</f>
        <v>15</v>
      </c>
      <c r="W352" s="42">
        <f t="shared" si="72"/>
        <v>30</v>
      </c>
      <c r="X352" s="42">
        <f t="shared" si="73"/>
        <v>30</v>
      </c>
      <c r="Y352" s="42">
        <f>IFERROR(IF(OR(C352="AREA I",C352="AREA V"),7,VLOOKUP(A352,'[4]MC Masterlist 2026-09-17'!$B:$M, 12, 0)),0)</f>
        <v>30</v>
      </c>
      <c r="Z352" s="42">
        <f t="shared" si="74"/>
        <v>0</v>
      </c>
      <c r="AA352" s="42">
        <f t="shared" si="75"/>
        <v>0</v>
      </c>
      <c r="AB352" s="42">
        <f t="shared" si="76"/>
        <v>0</v>
      </c>
      <c r="AC352" s="42">
        <f t="shared" si="77"/>
        <v>0</v>
      </c>
      <c r="AD352" s="40" t="str">
        <f t="shared" si="78"/>
        <v>Critical</v>
      </c>
      <c r="AE352" s="40">
        <f>IFERROR(VLOOKUP(A352,'[4]Re-order'!$A:$AA,27,0),"")</f>
        <v>0</v>
      </c>
      <c r="AF352" s="42">
        <f t="shared" si="79"/>
        <v>-1</v>
      </c>
      <c r="AG352" s="42" t="e">
        <f>SUMIFS('[4]Raw Inventory'!D:D,'[4]Raw Inventory'!C:C,"GREATWALL",'[4]Raw Inventory'!B:B,A352)</f>
        <v>#VALUE!</v>
      </c>
      <c r="AH352" s="42" t="e">
        <f>SUMIFS('[4]Raw Inventory'!D:D,'[4]Raw Inventory'!C:C,"DUARTE",'[4]Raw Inventory'!B:B,A352)</f>
        <v>#VALUE!</v>
      </c>
      <c r="AI352" s="42"/>
      <c r="AJ352" s="42">
        <f t="shared" si="80"/>
        <v>0</v>
      </c>
      <c r="AK352" s="40" t="str">
        <f>IFERROR(IF((Q352+IF(AI352="",0,AI3))&lt;=0,"Stockout",IF(AJ352="","",IF(F352="Class A",IF(AJ352&lt;=7,"Critical",IF(AJ352&lt;=15,"Low",IF(AJ352&lt;=30,"Reorder",IF(AJ352&lt;=45,"Optimal","Overstock")))),IF(F352="Class B",IF(AJ352&lt;=10,"Critical",IF(AJ352&lt;=20,"Low",IF(AJ352&lt;=45,"Reorder",IF(AJ352&lt;=60,"Optimal","Overstock")))),IF(F352="Class C",IF(AJ352&lt;=15,"Critical",IF(AJ352&lt;=30,"Low",IF(AJ352&lt;=60,"Reorder",IF(AJ352&lt;=90,"Optimal","Overstock")))),""))))),"")</f>
        <v>Critical</v>
      </c>
      <c r="AL352" s="42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</row>
    <row r="353" spans="1:48">
      <c r="A353" s="39" t="s">
        <v>43</v>
      </c>
      <c r="B353" s="39" t="s">
        <v>110</v>
      </c>
      <c r="C353" s="39" t="s">
        <v>109</v>
      </c>
      <c r="D353" s="40" t="s">
        <v>235</v>
      </c>
      <c r="E353" s="40">
        <v>8</v>
      </c>
      <c r="F353" s="40" t="s">
        <v>2</v>
      </c>
      <c r="G353" s="39" t="str">
        <f>IFERROR(VLOOKUP(A353,'[4]MC Masterlist 2026-09-17'!$B:$M, 3, 0),"")</f>
        <v>YAMAHA</v>
      </c>
      <c r="H353" s="41">
        <f>IFERROR(VLOOKUP(A353,'[4]MC Masterlist 2026-09-17'!$B:$M, 6, 0),"")</f>
        <v>70587</v>
      </c>
      <c r="I353" s="42">
        <v>1</v>
      </c>
      <c r="J353" s="42">
        <v>4</v>
      </c>
      <c r="K353" s="42">
        <v>0</v>
      </c>
      <c r="L353" s="42">
        <f t="shared" si="65"/>
        <v>5</v>
      </c>
      <c r="M353" s="42">
        <f t="shared" si="66"/>
        <v>1.6666666666666667</v>
      </c>
      <c r="N353" s="41">
        <f t="shared" si="67"/>
        <v>352935</v>
      </c>
      <c r="O353" s="41">
        <f t="shared" si="68"/>
        <v>117645</v>
      </c>
      <c r="P353" s="42">
        <f t="shared" si="69"/>
        <v>5.5555555555555559E-2</v>
      </c>
      <c r="Q353" s="42">
        <v>5</v>
      </c>
      <c r="R353" s="41">
        <f t="shared" si="70"/>
        <v>352935</v>
      </c>
      <c r="S353" s="42">
        <f t="shared" si="71"/>
        <v>90</v>
      </c>
      <c r="T353" s="42">
        <f>IFERROR(VLOOKUP(A353,'[4]Re-order'!$A:$Q,17,0),"")</f>
        <v>0</v>
      </c>
      <c r="U353" s="42">
        <f>IFERROR(VLOOKUP(A353,'[4]MC Masterlist 2026-09-17'!$B:$M, 10, 0),0)</f>
        <v>15</v>
      </c>
      <c r="V353" s="42">
        <f>IFERROR(VLOOKUP(A353,'[4]MC Masterlist 2026-09-17'!$B:$M, 11, 0),0)</f>
        <v>15</v>
      </c>
      <c r="W353" s="42">
        <f t="shared" si="72"/>
        <v>30</v>
      </c>
      <c r="X353" s="42">
        <f t="shared" si="73"/>
        <v>29.166666666666668</v>
      </c>
      <c r="Y353" s="42">
        <f>IFERROR(IF(OR(C353="AREA I",C353="AREA V"),7,VLOOKUP(A353,'[4]MC Masterlist 2026-09-17'!$B:$M, 12, 0)),0)</f>
        <v>30</v>
      </c>
      <c r="Z353" s="42">
        <f t="shared" si="74"/>
        <v>0.83333333333333337</v>
      </c>
      <c r="AA353" s="42">
        <f t="shared" si="75"/>
        <v>1.6666666666666667</v>
      </c>
      <c r="AB353" s="42">
        <f t="shared" si="76"/>
        <v>1.6203703703703705</v>
      </c>
      <c r="AC353" s="42">
        <f t="shared" si="77"/>
        <v>1.6666666666666667</v>
      </c>
      <c r="AD353" s="40" t="str">
        <f t="shared" si="78"/>
        <v>Overstock</v>
      </c>
      <c r="AE353" s="40">
        <f>IFERROR(VLOOKUP(A353,'[4]Re-order'!$A:$AA,27,0),"")</f>
        <v>0</v>
      </c>
      <c r="AF353" s="42">
        <f t="shared" si="79"/>
        <v>-3.333333333333333</v>
      </c>
      <c r="AG353" s="42" t="e">
        <f>SUMIFS('[4]Raw Inventory'!D:D,'[4]Raw Inventory'!C:C,"GREATWALL",'[4]Raw Inventory'!B:B,A353)</f>
        <v>#VALUE!</v>
      </c>
      <c r="AH353" s="42" t="e">
        <f>SUMIFS('[4]Raw Inventory'!D:D,'[4]Raw Inventory'!C:C,"DUARTE",'[4]Raw Inventory'!B:B,A353)</f>
        <v>#VALUE!</v>
      </c>
      <c r="AI353" s="42"/>
      <c r="AJ353" s="42">
        <f t="shared" si="80"/>
        <v>90</v>
      </c>
      <c r="AK353" s="40" t="str">
        <f>IFERROR(IF((Q353+IF(AI353="",0,AI3))&lt;=0,"Stockout",IF(AJ353="","",IF(F353="Class A",IF(AJ353&lt;=7,"Critical",IF(AJ353&lt;=15,"Low",IF(AJ353&lt;=30,"Reorder",IF(AJ353&lt;=45,"Optimal","Overstock")))),IF(F353="Class B",IF(AJ353&lt;=10,"Critical",IF(AJ353&lt;=20,"Low",IF(AJ353&lt;=45,"Reorder",IF(AJ353&lt;=60,"Optimal","Overstock")))),IF(F353="Class C",IF(AJ353&lt;=15,"Critical",IF(AJ353&lt;=30,"Low",IF(AJ353&lt;=60,"Reorder",IF(AJ353&lt;=90,"Optimal","Overstock")))),""))))),"")</f>
        <v>Overstock</v>
      </c>
      <c r="AL353" s="42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</row>
    <row r="354" spans="1:48">
      <c r="A354" s="39" t="s">
        <v>72</v>
      </c>
      <c r="B354" s="39" t="s">
        <v>92</v>
      </c>
      <c r="C354" s="39" t="s">
        <v>90</v>
      </c>
      <c r="D354" s="40" t="s">
        <v>225</v>
      </c>
      <c r="E354" s="40">
        <v>28</v>
      </c>
      <c r="F354" s="40" t="s">
        <v>3</v>
      </c>
      <c r="G354" s="39" t="str">
        <f>IFERROR(VLOOKUP(A354,'[4]MC Masterlist 2026-09-17'!$B:$M, 3, 0),"")</f>
        <v>KAWASAKI</v>
      </c>
      <c r="H354" s="41">
        <f>IFERROR(VLOOKUP(A354,'[4]MC Masterlist 2026-09-17'!$B:$M, 6, 0),"")</f>
        <v>52948</v>
      </c>
      <c r="I354" s="42">
        <v>0</v>
      </c>
      <c r="J354" s="42">
        <v>0</v>
      </c>
      <c r="K354" s="42">
        <v>0</v>
      </c>
      <c r="L354" s="42">
        <f t="shared" si="65"/>
        <v>0</v>
      </c>
      <c r="M354" s="42">
        <f t="shared" si="66"/>
        <v>0</v>
      </c>
      <c r="N354" s="41">
        <f t="shared" si="67"/>
        <v>0</v>
      </c>
      <c r="O354" s="41">
        <f t="shared" si="68"/>
        <v>0</v>
      </c>
      <c r="P354" s="42">
        <f t="shared" si="69"/>
        <v>0</v>
      </c>
      <c r="Q354" s="42">
        <v>1</v>
      </c>
      <c r="R354" s="41">
        <f t="shared" si="70"/>
        <v>52948</v>
      </c>
      <c r="S354" s="42">
        <f t="shared" si="71"/>
        <v>0</v>
      </c>
      <c r="T354" s="42">
        <f>IFERROR(VLOOKUP(A354,'[4]Re-order'!$A:$Q,17,0),"")</f>
        <v>0</v>
      </c>
      <c r="U354" s="42">
        <f>IFERROR(VLOOKUP(A354,'[4]MC Masterlist 2026-09-17'!$B:$M, 10, 0),0)</f>
        <v>15</v>
      </c>
      <c r="V354" s="42">
        <f>IFERROR(VLOOKUP(A354,'[4]MC Masterlist 2026-09-17'!$B:$M, 11, 0),0)</f>
        <v>15</v>
      </c>
      <c r="W354" s="42">
        <f t="shared" si="72"/>
        <v>30</v>
      </c>
      <c r="X354" s="42">
        <f t="shared" si="73"/>
        <v>30</v>
      </c>
      <c r="Y354" s="42">
        <f>IFERROR(IF(OR(C354="AREA I",C354="AREA V"),7,VLOOKUP(A354,'[4]MC Masterlist 2026-09-17'!$B:$M, 12, 0)),0)</f>
        <v>30</v>
      </c>
      <c r="Z354" s="42">
        <f t="shared" si="74"/>
        <v>0</v>
      </c>
      <c r="AA354" s="42">
        <f t="shared" si="75"/>
        <v>0</v>
      </c>
      <c r="AB354" s="42">
        <f t="shared" si="76"/>
        <v>0</v>
      </c>
      <c r="AC354" s="42">
        <f t="shared" si="77"/>
        <v>0</v>
      </c>
      <c r="AD354" s="40" t="str">
        <f t="shared" si="78"/>
        <v>Critical</v>
      </c>
      <c r="AE354" s="40">
        <f>IFERROR(VLOOKUP(A354,'[4]Re-order'!$A:$AA,27,0),"")</f>
        <v>0</v>
      </c>
      <c r="AF354" s="42">
        <f t="shared" si="79"/>
        <v>-1</v>
      </c>
      <c r="AG354" s="42" t="e">
        <f>SUMIFS('[4]Raw Inventory'!D:D,'[4]Raw Inventory'!C:C,"GREATWALL",'[4]Raw Inventory'!B:B,A354)</f>
        <v>#VALUE!</v>
      </c>
      <c r="AH354" s="42" t="e">
        <f>SUMIFS('[4]Raw Inventory'!D:D,'[4]Raw Inventory'!C:C,"DUARTE",'[4]Raw Inventory'!B:B,A354)</f>
        <v>#VALUE!</v>
      </c>
      <c r="AI354" s="42"/>
      <c r="AJ354" s="42">
        <f t="shared" si="80"/>
        <v>0</v>
      </c>
      <c r="AK354" s="40" t="str">
        <f>IFERROR(IF((Q354+IF(AI354="",0,AI3))&lt;=0,"Stockout",IF(AJ354="","",IF(F354="Class A",IF(AJ354&lt;=7,"Critical",IF(AJ354&lt;=15,"Low",IF(AJ354&lt;=30,"Reorder",IF(AJ354&lt;=45,"Optimal","Overstock")))),IF(F354="Class B",IF(AJ354&lt;=10,"Critical",IF(AJ354&lt;=20,"Low",IF(AJ354&lt;=45,"Reorder",IF(AJ354&lt;=60,"Optimal","Overstock")))),IF(F354="Class C",IF(AJ354&lt;=15,"Critical",IF(AJ354&lt;=30,"Low",IF(AJ354&lt;=60,"Reorder",IF(AJ354&lt;=90,"Optimal","Overstock")))),""))))),"")</f>
        <v>Critical</v>
      </c>
      <c r="AL354" s="42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</row>
    <row r="355" spans="1:48">
      <c r="A355" s="39" t="s">
        <v>54</v>
      </c>
      <c r="B355" s="39" t="s">
        <v>138</v>
      </c>
      <c r="C355" s="39" t="s">
        <v>137</v>
      </c>
      <c r="D355" s="40" t="s">
        <v>263</v>
      </c>
      <c r="E355" s="40">
        <v>33</v>
      </c>
      <c r="F355" s="40" t="s">
        <v>3</v>
      </c>
      <c r="G355" s="39" t="str">
        <f>IFERROR(VLOOKUP(A355,'[4]MC Masterlist 2026-09-17'!$B:$M, 3, 0),"")</f>
        <v>HONDA</v>
      </c>
      <c r="H355" s="41">
        <f>IFERROR(VLOOKUP(A355,'[4]MC Masterlist 2026-09-17'!$B:$M, 6, 0),"")</f>
        <v>70998</v>
      </c>
      <c r="I355" s="42">
        <v>0</v>
      </c>
      <c r="J355" s="42">
        <v>0</v>
      </c>
      <c r="K355" s="42">
        <v>0</v>
      </c>
      <c r="L355" s="42">
        <f t="shared" si="65"/>
        <v>0</v>
      </c>
      <c r="M355" s="42">
        <f t="shared" si="66"/>
        <v>0</v>
      </c>
      <c r="N355" s="41">
        <f t="shared" si="67"/>
        <v>0</v>
      </c>
      <c r="O355" s="41">
        <f t="shared" si="68"/>
        <v>0</v>
      </c>
      <c r="P355" s="42">
        <f t="shared" si="69"/>
        <v>0</v>
      </c>
      <c r="Q355" s="42">
        <v>10</v>
      </c>
      <c r="R355" s="41">
        <f t="shared" si="70"/>
        <v>709980</v>
      </c>
      <c r="S355" s="42">
        <f t="shared" si="71"/>
        <v>0</v>
      </c>
      <c r="T355" s="42">
        <f>IFERROR(VLOOKUP(A355,'[4]Re-order'!$A:$Q,17,0),"")</f>
        <v>0</v>
      </c>
      <c r="U355" s="42">
        <f>IFERROR(VLOOKUP(A355,'[4]MC Masterlist 2026-09-17'!$B:$M, 10, 0),0)</f>
        <v>15</v>
      </c>
      <c r="V355" s="42">
        <f>IFERROR(VLOOKUP(A355,'[4]MC Masterlist 2026-09-17'!$B:$M, 11, 0),0)</f>
        <v>15</v>
      </c>
      <c r="W355" s="42">
        <f t="shared" si="72"/>
        <v>30</v>
      </c>
      <c r="X355" s="42">
        <f t="shared" si="73"/>
        <v>7</v>
      </c>
      <c r="Y355" s="42">
        <f>IFERROR(IF(OR(C355="AREA I",C355="AREA V"),7,VLOOKUP(A355,'[4]MC Masterlist 2026-09-17'!$B:$M, 12, 0)),0)</f>
        <v>7</v>
      </c>
      <c r="Z355" s="42">
        <f t="shared" si="74"/>
        <v>0</v>
      </c>
      <c r="AA355" s="42">
        <f t="shared" si="75"/>
        <v>0</v>
      </c>
      <c r="AB355" s="42">
        <f t="shared" si="76"/>
        <v>0</v>
      </c>
      <c r="AC355" s="42">
        <f t="shared" si="77"/>
        <v>0</v>
      </c>
      <c r="AD355" s="40" t="str">
        <f t="shared" si="78"/>
        <v>Critical</v>
      </c>
      <c r="AE355" s="40">
        <f>IFERROR(VLOOKUP(A355,'[4]Re-order'!$A:$AA,27,0),"")</f>
        <v>0</v>
      </c>
      <c r="AF355" s="42">
        <f t="shared" si="79"/>
        <v>-10</v>
      </c>
      <c r="AG355" s="42" t="e">
        <f>SUMIFS('[4]Raw Inventory'!D:D,'[4]Raw Inventory'!C:C,"GREATWALL",'[4]Raw Inventory'!B:B,A355)</f>
        <v>#VALUE!</v>
      </c>
      <c r="AH355" s="42" t="e">
        <f>SUMIFS('[4]Raw Inventory'!D:D,'[4]Raw Inventory'!C:C,"DUARTE",'[4]Raw Inventory'!B:B,A355)</f>
        <v>#VALUE!</v>
      </c>
      <c r="AI355" s="42"/>
      <c r="AJ355" s="42">
        <f t="shared" si="80"/>
        <v>0</v>
      </c>
      <c r="AK355" s="40" t="str">
        <f>IFERROR(IF((Q355+IF(AI355="",0,AI3))&lt;=0,"Stockout",IF(AJ355="","",IF(F355="Class A",IF(AJ355&lt;=7,"Critical",IF(AJ355&lt;=15,"Low",IF(AJ355&lt;=30,"Reorder",IF(AJ355&lt;=45,"Optimal","Overstock")))),IF(F355="Class B",IF(AJ355&lt;=10,"Critical",IF(AJ355&lt;=20,"Low",IF(AJ355&lt;=45,"Reorder",IF(AJ355&lt;=60,"Optimal","Overstock")))),IF(F355="Class C",IF(AJ355&lt;=15,"Critical",IF(AJ355&lt;=30,"Low",IF(AJ355&lt;=60,"Reorder",IF(AJ355&lt;=90,"Optimal","Overstock")))),""))))),"")</f>
        <v>Critical</v>
      </c>
      <c r="AL355" s="42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</row>
    <row r="356" spans="1:48">
      <c r="A356" s="39" t="s">
        <v>49</v>
      </c>
      <c r="B356" s="39" t="s">
        <v>154</v>
      </c>
      <c r="C356" s="39" t="s">
        <v>152</v>
      </c>
      <c r="D356" s="40" t="s">
        <v>226</v>
      </c>
      <c r="E356" s="40">
        <v>1</v>
      </c>
      <c r="F356" s="40" t="s">
        <v>0</v>
      </c>
      <c r="G356" s="39" t="str">
        <f>IFERROR(VLOOKUP(A356,'[4]MC Masterlist 2026-09-17'!$B:$M, 3, 0),"")</f>
        <v>BAJAJ RE</v>
      </c>
      <c r="H356" s="41">
        <f>IFERROR(VLOOKUP(A356,'[4]MC Masterlist 2026-09-17'!$B:$M, 6, 0),"")</f>
        <v>191000</v>
      </c>
      <c r="I356" s="42">
        <v>9</v>
      </c>
      <c r="J356" s="42">
        <v>7</v>
      </c>
      <c r="K356" s="42">
        <v>5</v>
      </c>
      <c r="L356" s="42">
        <f t="shared" si="65"/>
        <v>21</v>
      </c>
      <c r="M356" s="42">
        <f t="shared" si="66"/>
        <v>7</v>
      </c>
      <c r="N356" s="41">
        <f t="shared" si="67"/>
        <v>4011000</v>
      </c>
      <c r="O356" s="41">
        <f t="shared" si="68"/>
        <v>1337000</v>
      </c>
      <c r="P356" s="42">
        <f t="shared" si="69"/>
        <v>0.23333333333333334</v>
      </c>
      <c r="Q356" s="42">
        <v>4</v>
      </c>
      <c r="R356" s="41">
        <f t="shared" si="70"/>
        <v>764000</v>
      </c>
      <c r="S356" s="42">
        <f t="shared" si="71"/>
        <v>17.142857142857142</v>
      </c>
      <c r="T356" s="42">
        <f>IFERROR(VLOOKUP(A356,'[4]Re-order'!$A:$Q,17,0),"")</f>
        <v>0</v>
      </c>
      <c r="U356" s="42">
        <f>IFERROR(VLOOKUP(A356,'[4]MC Masterlist 2026-09-17'!$B:$M, 10, 0),0)</f>
        <v>15</v>
      </c>
      <c r="V356" s="42">
        <f>IFERROR(VLOOKUP(A356,'[4]MC Masterlist 2026-09-17'!$B:$M, 11, 0),0)</f>
        <v>15</v>
      </c>
      <c r="W356" s="42">
        <f t="shared" si="72"/>
        <v>30</v>
      </c>
      <c r="X356" s="42">
        <f t="shared" si="73"/>
        <v>26.5</v>
      </c>
      <c r="Y356" s="42">
        <f>IFERROR(IF(OR(C356="AREA I",C356="AREA V"),7,VLOOKUP(A356,'[4]MC Masterlist 2026-09-17'!$B:$M, 12, 0)),0)</f>
        <v>30</v>
      </c>
      <c r="Z356" s="42">
        <f t="shared" si="74"/>
        <v>3.5</v>
      </c>
      <c r="AA356" s="42">
        <f t="shared" si="75"/>
        <v>7</v>
      </c>
      <c r="AB356" s="42">
        <f t="shared" si="76"/>
        <v>6.1833333333333336</v>
      </c>
      <c r="AC356" s="42">
        <f t="shared" si="77"/>
        <v>7</v>
      </c>
      <c r="AD356" s="40" t="str">
        <f t="shared" si="78"/>
        <v>Reorder</v>
      </c>
      <c r="AE356" s="40">
        <f>IFERROR(VLOOKUP(A356,'[4]Re-order'!$A:$AA,27,0),"")</f>
        <v>0</v>
      </c>
      <c r="AF356" s="42">
        <f t="shared" si="79"/>
        <v>3</v>
      </c>
      <c r="AG356" s="42" t="e">
        <f>SUMIFS('[4]Raw Inventory'!D:D,'[4]Raw Inventory'!C:C,"GREATWALL",'[4]Raw Inventory'!B:B,A356)</f>
        <v>#VALUE!</v>
      </c>
      <c r="AH356" s="42" t="e">
        <f>SUMIFS('[4]Raw Inventory'!D:D,'[4]Raw Inventory'!C:C,"DUARTE",'[4]Raw Inventory'!B:B,A356)</f>
        <v>#VALUE!</v>
      </c>
      <c r="AI356" s="42"/>
      <c r="AJ356" s="42">
        <f t="shared" si="80"/>
        <v>17.142857142857142</v>
      </c>
      <c r="AK356" s="40" t="str">
        <f>IFERROR(IF((Q356+IF(AI356="",0,AI3))&lt;=0,"Stockout",IF(AJ356="","",IF(F356="Class A",IF(AJ356&lt;=7,"Critical",IF(AJ356&lt;=15,"Low",IF(AJ356&lt;=30,"Reorder",IF(AJ356&lt;=45,"Optimal","Overstock")))),IF(F356="Class B",IF(AJ356&lt;=10,"Critical",IF(AJ356&lt;=20,"Low",IF(AJ356&lt;=45,"Reorder",IF(AJ356&lt;=60,"Optimal","Overstock")))),IF(F356="Class C",IF(AJ356&lt;=15,"Critical",IF(AJ356&lt;=30,"Low",IF(AJ356&lt;=60,"Reorder",IF(AJ356&lt;=90,"Optimal","Overstock")))),""))))),"")</f>
        <v>Reorder</v>
      </c>
      <c r="AL356" s="42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</row>
    <row r="357" spans="1:48">
      <c r="A357" s="39" t="s">
        <v>23</v>
      </c>
      <c r="B357" s="39" t="s">
        <v>116</v>
      </c>
      <c r="C357" s="39" t="s">
        <v>109</v>
      </c>
      <c r="D357" s="40" t="s">
        <v>228</v>
      </c>
      <c r="E357" s="40">
        <v>8</v>
      </c>
      <c r="F357" s="40" t="s">
        <v>3</v>
      </c>
      <c r="G357" s="39" t="str">
        <f>IFERROR(VLOOKUP(A357,'[4]MC Masterlist 2026-09-17'!$B:$M, 3, 0),"")</f>
        <v>KAWASAKI</v>
      </c>
      <c r="H357" s="41">
        <f>IFERROR(VLOOKUP(A357,'[4]MC Masterlist 2026-09-17'!$B:$M, 6, 0),"")</f>
        <v>60656</v>
      </c>
      <c r="I357" s="42">
        <v>0</v>
      </c>
      <c r="J357" s="42">
        <v>0</v>
      </c>
      <c r="K357" s="42">
        <v>0</v>
      </c>
      <c r="L357" s="42">
        <f t="shared" si="65"/>
        <v>0</v>
      </c>
      <c r="M357" s="42">
        <f t="shared" si="66"/>
        <v>0</v>
      </c>
      <c r="N357" s="41">
        <f t="shared" si="67"/>
        <v>0</v>
      </c>
      <c r="O357" s="41">
        <f t="shared" si="68"/>
        <v>0</v>
      </c>
      <c r="P357" s="42">
        <f t="shared" si="69"/>
        <v>0</v>
      </c>
      <c r="Q357" s="42">
        <v>4</v>
      </c>
      <c r="R357" s="41">
        <f t="shared" si="70"/>
        <v>242624</v>
      </c>
      <c r="S357" s="42">
        <f t="shared" si="71"/>
        <v>0</v>
      </c>
      <c r="T357" s="42">
        <f>IFERROR(VLOOKUP(A357,'[4]Re-order'!$A:$Q,17,0),"")</f>
        <v>0</v>
      </c>
      <c r="U357" s="42">
        <f>IFERROR(VLOOKUP(A357,'[4]MC Masterlist 2026-09-17'!$B:$M, 10, 0),0)</f>
        <v>15</v>
      </c>
      <c r="V357" s="42">
        <f>IFERROR(VLOOKUP(A357,'[4]MC Masterlist 2026-09-17'!$B:$M, 11, 0),0)</f>
        <v>15</v>
      </c>
      <c r="W357" s="42">
        <f t="shared" si="72"/>
        <v>30</v>
      </c>
      <c r="X357" s="42">
        <f t="shared" si="73"/>
        <v>30</v>
      </c>
      <c r="Y357" s="42">
        <f>IFERROR(IF(OR(C357="AREA I",C357="AREA V"),7,VLOOKUP(A357,'[4]MC Masterlist 2026-09-17'!$B:$M, 12, 0)),0)</f>
        <v>30</v>
      </c>
      <c r="Z357" s="42">
        <f t="shared" si="74"/>
        <v>0</v>
      </c>
      <c r="AA357" s="42">
        <f t="shared" si="75"/>
        <v>0</v>
      </c>
      <c r="AB357" s="42">
        <f t="shared" si="76"/>
        <v>0</v>
      </c>
      <c r="AC357" s="42">
        <f t="shared" si="77"/>
        <v>0</v>
      </c>
      <c r="AD357" s="40" t="str">
        <f t="shared" si="78"/>
        <v>Critical</v>
      </c>
      <c r="AE357" s="40">
        <f>IFERROR(VLOOKUP(A357,'[4]Re-order'!$A:$AA,27,0),"")</f>
        <v>0</v>
      </c>
      <c r="AF357" s="42">
        <f t="shared" si="79"/>
        <v>-4</v>
      </c>
      <c r="AG357" s="42" t="e">
        <f>SUMIFS('[4]Raw Inventory'!D:D,'[4]Raw Inventory'!C:C,"GREATWALL",'[4]Raw Inventory'!B:B,A357)</f>
        <v>#VALUE!</v>
      </c>
      <c r="AH357" s="42" t="e">
        <f>SUMIFS('[4]Raw Inventory'!D:D,'[4]Raw Inventory'!C:C,"DUARTE",'[4]Raw Inventory'!B:B,A357)</f>
        <v>#VALUE!</v>
      </c>
      <c r="AI357" s="42"/>
      <c r="AJ357" s="42">
        <f t="shared" si="80"/>
        <v>0</v>
      </c>
      <c r="AK357" s="40" t="str">
        <f>IFERROR(IF((Q357+IF(AI357="",0,AI3))&lt;=0,"Stockout",IF(AJ357="","",IF(F357="Class A",IF(AJ357&lt;=7,"Critical",IF(AJ357&lt;=15,"Low",IF(AJ357&lt;=30,"Reorder",IF(AJ357&lt;=45,"Optimal","Overstock")))),IF(F357="Class B",IF(AJ357&lt;=10,"Critical",IF(AJ357&lt;=20,"Low",IF(AJ357&lt;=45,"Reorder",IF(AJ357&lt;=60,"Optimal","Overstock")))),IF(F357="Class C",IF(AJ357&lt;=15,"Critical",IF(AJ357&lt;=30,"Low",IF(AJ357&lt;=60,"Reorder",IF(AJ357&lt;=90,"Optimal","Overstock")))),""))))),"")</f>
        <v>Critical</v>
      </c>
      <c r="AL357" s="42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</row>
    <row r="358" spans="1:48">
      <c r="A358" s="39" t="s">
        <v>24</v>
      </c>
      <c r="B358" s="39" t="s">
        <v>155</v>
      </c>
      <c r="C358" s="39" t="s">
        <v>152</v>
      </c>
      <c r="D358" s="40" t="s">
        <v>232</v>
      </c>
      <c r="E358" s="40">
        <v>11</v>
      </c>
      <c r="F358" s="40" t="s">
        <v>2</v>
      </c>
      <c r="G358" s="39" t="str">
        <f>IFERROR(VLOOKUP(A358,'[4]MC Masterlist 2026-09-17'!$B:$M, 3, 0),"")</f>
        <v>KAWASAKI</v>
      </c>
      <c r="H358" s="41">
        <f>IFERROR(VLOOKUP(A358,'[4]MC Masterlist 2026-09-17'!$B:$M, 6, 0),"")</f>
        <v>131626</v>
      </c>
      <c r="I358" s="42">
        <v>2</v>
      </c>
      <c r="J358" s="42">
        <v>1</v>
      </c>
      <c r="K358" s="42">
        <v>0</v>
      </c>
      <c r="L358" s="42">
        <f t="shared" si="65"/>
        <v>3</v>
      </c>
      <c r="M358" s="42">
        <f t="shared" si="66"/>
        <v>1</v>
      </c>
      <c r="N358" s="41">
        <f t="shared" si="67"/>
        <v>394878</v>
      </c>
      <c r="O358" s="41">
        <f t="shared" si="68"/>
        <v>131626</v>
      </c>
      <c r="P358" s="42">
        <f t="shared" si="69"/>
        <v>3.3333333333333333E-2</v>
      </c>
      <c r="Q358" s="42">
        <v>1</v>
      </c>
      <c r="R358" s="41">
        <f t="shared" si="70"/>
        <v>131626</v>
      </c>
      <c r="S358" s="42">
        <f t="shared" si="71"/>
        <v>30</v>
      </c>
      <c r="T358" s="42">
        <f>IFERROR(VLOOKUP(A358,'[4]Re-order'!$A:$Q,17,0),"")</f>
        <v>0</v>
      </c>
      <c r="U358" s="42">
        <f>IFERROR(VLOOKUP(A358,'[4]MC Masterlist 2026-09-17'!$B:$M, 10, 0),0)</f>
        <v>15</v>
      </c>
      <c r="V358" s="42">
        <f>IFERROR(VLOOKUP(A358,'[4]MC Masterlist 2026-09-17'!$B:$M, 11, 0),0)</f>
        <v>15</v>
      </c>
      <c r="W358" s="42">
        <f t="shared" si="72"/>
        <v>30</v>
      </c>
      <c r="X358" s="42">
        <f t="shared" si="73"/>
        <v>29.5</v>
      </c>
      <c r="Y358" s="42">
        <f>IFERROR(IF(OR(C358="AREA I",C358="AREA V"),7,VLOOKUP(A358,'[4]MC Masterlist 2026-09-17'!$B:$M, 12, 0)),0)</f>
        <v>30</v>
      </c>
      <c r="Z358" s="42">
        <f t="shared" si="74"/>
        <v>0.5</v>
      </c>
      <c r="AA358" s="42">
        <f t="shared" si="75"/>
        <v>1</v>
      </c>
      <c r="AB358" s="42">
        <f t="shared" si="76"/>
        <v>0.98333333333333328</v>
      </c>
      <c r="AC358" s="42">
        <f t="shared" si="77"/>
        <v>1</v>
      </c>
      <c r="AD358" s="40" t="str">
        <f t="shared" si="78"/>
        <v>Reorder</v>
      </c>
      <c r="AE358" s="40">
        <f>IFERROR(VLOOKUP(A358,'[4]Re-order'!$A:$AA,27,0),"")</f>
        <v>0</v>
      </c>
      <c r="AF358" s="42">
        <f t="shared" si="79"/>
        <v>0</v>
      </c>
      <c r="AG358" s="42" t="e">
        <f>SUMIFS('[4]Raw Inventory'!D:D,'[4]Raw Inventory'!C:C,"GREATWALL",'[4]Raw Inventory'!B:B,A358)</f>
        <v>#VALUE!</v>
      </c>
      <c r="AH358" s="42" t="e">
        <f>SUMIFS('[4]Raw Inventory'!D:D,'[4]Raw Inventory'!C:C,"DUARTE",'[4]Raw Inventory'!B:B,A358)</f>
        <v>#VALUE!</v>
      </c>
      <c r="AI358" s="42"/>
      <c r="AJ358" s="42">
        <f t="shared" si="80"/>
        <v>30</v>
      </c>
      <c r="AK358" s="40" t="str">
        <f>IFERROR(IF((Q358+IF(AI358="",0,AI3))&lt;=0,"Stockout",IF(AJ358="","",IF(F358="Class A",IF(AJ358&lt;=7,"Critical",IF(AJ358&lt;=15,"Low",IF(AJ358&lt;=30,"Reorder",IF(AJ358&lt;=45,"Optimal","Overstock")))),IF(F358="Class B",IF(AJ358&lt;=10,"Critical",IF(AJ358&lt;=20,"Low",IF(AJ358&lt;=45,"Reorder",IF(AJ358&lt;=60,"Optimal","Overstock")))),IF(F358="Class C",IF(AJ358&lt;=15,"Critical",IF(AJ358&lt;=30,"Low",IF(AJ358&lt;=60,"Reorder",IF(AJ358&lt;=90,"Optimal","Overstock")))),""))))),"")</f>
        <v>Reorder</v>
      </c>
      <c r="AL358" s="42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</row>
    <row r="359" spans="1:48">
      <c r="A359" s="39" t="s">
        <v>12</v>
      </c>
      <c r="B359" s="39" t="s">
        <v>160</v>
      </c>
      <c r="C359" s="39" t="s">
        <v>159</v>
      </c>
      <c r="D359" s="40" t="s">
        <v>239</v>
      </c>
      <c r="E359" s="40">
        <v>11</v>
      </c>
      <c r="F359" s="40" t="s">
        <v>2</v>
      </c>
      <c r="G359" s="39" t="str">
        <f>IFERROR(VLOOKUP(A359,'[4]MC Masterlist 2026-09-17'!$B:$M, 3, 0),"")</f>
        <v>HONDA</v>
      </c>
      <c r="H359" s="41">
        <f>IFERROR(VLOOKUP(A359,'[4]MC Masterlist 2026-09-17'!$B:$M, 6, 0),"")</f>
        <v>158270</v>
      </c>
      <c r="I359" s="42">
        <v>0</v>
      </c>
      <c r="J359" s="42">
        <v>2</v>
      </c>
      <c r="K359" s="42">
        <v>0</v>
      </c>
      <c r="L359" s="42">
        <f t="shared" si="65"/>
        <v>2</v>
      </c>
      <c r="M359" s="42">
        <f t="shared" si="66"/>
        <v>0.66666666666666663</v>
      </c>
      <c r="N359" s="41">
        <f t="shared" si="67"/>
        <v>316540</v>
      </c>
      <c r="O359" s="41">
        <f t="shared" si="68"/>
        <v>105513.33333333333</v>
      </c>
      <c r="P359" s="42">
        <f t="shared" si="69"/>
        <v>2.222222222222222E-2</v>
      </c>
      <c r="Q359" s="42">
        <v>3</v>
      </c>
      <c r="R359" s="41">
        <f t="shared" si="70"/>
        <v>474810</v>
      </c>
      <c r="S359" s="42">
        <f t="shared" si="71"/>
        <v>135</v>
      </c>
      <c r="T359" s="42">
        <f>IFERROR(VLOOKUP(A359,'[4]Re-order'!$A:$Q,17,0),"")</f>
        <v>0</v>
      </c>
      <c r="U359" s="42">
        <f>IFERROR(VLOOKUP(A359,'[4]MC Masterlist 2026-09-17'!$B:$M, 10, 0),0)</f>
        <v>15</v>
      </c>
      <c r="V359" s="42">
        <f>IFERROR(VLOOKUP(A359,'[4]MC Masterlist 2026-09-17'!$B:$M, 11, 0),0)</f>
        <v>15</v>
      </c>
      <c r="W359" s="42">
        <f t="shared" si="72"/>
        <v>30</v>
      </c>
      <c r="X359" s="42">
        <f t="shared" si="73"/>
        <v>29.666666666666668</v>
      </c>
      <c r="Y359" s="42">
        <f>IFERROR(IF(OR(C359="AREA I",C359="AREA V"),7,VLOOKUP(A359,'[4]MC Masterlist 2026-09-17'!$B:$M, 12, 0)),0)</f>
        <v>30</v>
      </c>
      <c r="Z359" s="42">
        <f t="shared" si="74"/>
        <v>0.33333333333333331</v>
      </c>
      <c r="AA359" s="42">
        <f t="shared" si="75"/>
        <v>0.66666666666666663</v>
      </c>
      <c r="AB359" s="42">
        <f t="shared" si="76"/>
        <v>0.65925925925925921</v>
      </c>
      <c r="AC359" s="42">
        <f t="shared" si="77"/>
        <v>0.66666666666666663</v>
      </c>
      <c r="AD359" s="40" t="str">
        <f t="shared" si="78"/>
        <v>Overstock</v>
      </c>
      <c r="AE359" s="40">
        <f>IFERROR(VLOOKUP(A359,'[4]Re-order'!$A:$AA,27,0),"")</f>
        <v>0</v>
      </c>
      <c r="AF359" s="42">
        <f t="shared" si="79"/>
        <v>-2.3333333333333335</v>
      </c>
      <c r="AG359" s="42" t="e">
        <f>SUMIFS('[4]Raw Inventory'!D:D,'[4]Raw Inventory'!C:C,"GREATWALL",'[4]Raw Inventory'!B:B,A359)</f>
        <v>#VALUE!</v>
      </c>
      <c r="AH359" s="42" t="e">
        <f>SUMIFS('[4]Raw Inventory'!D:D,'[4]Raw Inventory'!C:C,"DUARTE",'[4]Raw Inventory'!B:B,A359)</f>
        <v>#VALUE!</v>
      </c>
      <c r="AI359" s="42"/>
      <c r="AJ359" s="42">
        <f t="shared" si="80"/>
        <v>135.00000000000003</v>
      </c>
      <c r="AK359" s="40" t="str">
        <f>IFERROR(IF((Q359+IF(AI359="",0,AI3))&lt;=0,"Stockout",IF(AJ359="","",IF(F359="Class A",IF(AJ359&lt;=7,"Critical",IF(AJ359&lt;=15,"Low",IF(AJ359&lt;=30,"Reorder",IF(AJ359&lt;=45,"Optimal","Overstock")))),IF(F359="Class B",IF(AJ359&lt;=10,"Critical",IF(AJ359&lt;=20,"Low",IF(AJ359&lt;=45,"Reorder",IF(AJ359&lt;=60,"Optimal","Overstock")))),IF(F359="Class C",IF(AJ359&lt;=15,"Critical",IF(AJ359&lt;=30,"Low",IF(AJ359&lt;=60,"Reorder",IF(AJ359&lt;=90,"Optimal","Overstock")))),""))))),"")</f>
        <v>Overstock</v>
      </c>
      <c r="AL359" s="42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</row>
    <row r="360" spans="1:48">
      <c r="A360" s="39" t="s">
        <v>76</v>
      </c>
      <c r="B360" s="39" t="s">
        <v>145</v>
      </c>
      <c r="C360" s="39" t="s">
        <v>137</v>
      </c>
      <c r="D360" s="40" t="s">
        <v>236</v>
      </c>
      <c r="E360" s="40">
        <v>28</v>
      </c>
      <c r="F360" s="40" t="s">
        <v>3</v>
      </c>
      <c r="G360" s="39" t="str">
        <f>IFERROR(VLOOKUP(A360,'[4]MC Masterlist 2026-09-17'!$B:$M, 3, 0),"")</f>
        <v>SUZUKI</v>
      </c>
      <c r="H360" s="41">
        <f>IFERROR(VLOOKUP(A360,'[4]MC Masterlist 2026-09-17'!$B:$M, 6, 0),"")</f>
        <v>62692</v>
      </c>
      <c r="I360" s="42">
        <v>0</v>
      </c>
      <c r="J360" s="42">
        <v>0</v>
      </c>
      <c r="K360" s="42">
        <v>0</v>
      </c>
      <c r="L360" s="42">
        <f t="shared" si="65"/>
        <v>0</v>
      </c>
      <c r="M360" s="42">
        <f t="shared" si="66"/>
        <v>0</v>
      </c>
      <c r="N360" s="41">
        <f t="shared" si="67"/>
        <v>0</v>
      </c>
      <c r="O360" s="41">
        <f t="shared" si="68"/>
        <v>0</v>
      </c>
      <c r="P360" s="42">
        <f t="shared" si="69"/>
        <v>0</v>
      </c>
      <c r="Q360" s="42">
        <v>2</v>
      </c>
      <c r="R360" s="41">
        <f t="shared" si="70"/>
        <v>125384</v>
      </c>
      <c r="S360" s="42">
        <f t="shared" si="71"/>
        <v>0</v>
      </c>
      <c r="T360" s="42">
        <f>IFERROR(VLOOKUP(A360,'[4]Re-order'!$A:$Q,17,0),"")</f>
        <v>0</v>
      </c>
      <c r="U360" s="42">
        <f>IFERROR(VLOOKUP(A360,'[4]MC Masterlist 2026-09-17'!$B:$M, 10, 0),0)</f>
        <v>15</v>
      </c>
      <c r="V360" s="42">
        <f>IFERROR(VLOOKUP(A360,'[4]MC Masterlist 2026-09-17'!$B:$M, 11, 0),0)</f>
        <v>15</v>
      </c>
      <c r="W360" s="42">
        <f t="shared" si="72"/>
        <v>30</v>
      </c>
      <c r="X360" s="42">
        <f t="shared" si="73"/>
        <v>7</v>
      </c>
      <c r="Y360" s="42">
        <f>IFERROR(IF(OR(C360="AREA I",C360="AREA V"),7,VLOOKUP(A360,'[4]MC Masterlist 2026-09-17'!$B:$M, 12, 0)),0)</f>
        <v>7</v>
      </c>
      <c r="Z360" s="42">
        <f t="shared" si="74"/>
        <v>0</v>
      </c>
      <c r="AA360" s="42">
        <f t="shared" si="75"/>
        <v>0</v>
      </c>
      <c r="AB360" s="42">
        <f t="shared" si="76"/>
        <v>0</v>
      </c>
      <c r="AC360" s="42">
        <f t="shared" si="77"/>
        <v>0</v>
      </c>
      <c r="AD360" s="40" t="str">
        <f t="shared" si="78"/>
        <v>Critical</v>
      </c>
      <c r="AE360" s="40">
        <f>IFERROR(VLOOKUP(A360,'[4]Re-order'!$A:$AA,27,0),"")</f>
        <v>0</v>
      </c>
      <c r="AF360" s="42">
        <f t="shared" si="79"/>
        <v>-2</v>
      </c>
      <c r="AG360" s="42" t="e">
        <f>SUMIFS('[4]Raw Inventory'!D:D,'[4]Raw Inventory'!C:C,"GREATWALL",'[4]Raw Inventory'!B:B,A360)</f>
        <v>#VALUE!</v>
      </c>
      <c r="AH360" s="42" t="e">
        <f>SUMIFS('[4]Raw Inventory'!D:D,'[4]Raw Inventory'!C:C,"DUARTE",'[4]Raw Inventory'!B:B,A360)</f>
        <v>#VALUE!</v>
      </c>
      <c r="AI360" s="42"/>
      <c r="AJ360" s="42">
        <f t="shared" si="80"/>
        <v>0</v>
      </c>
      <c r="AK360" s="40" t="str">
        <f>IFERROR(IF((Q360+IF(AI360="",0,AI3))&lt;=0,"Stockout",IF(AJ360="","",IF(F360="Class A",IF(AJ360&lt;=7,"Critical",IF(AJ360&lt;=15,"Low",IF(AJ360&lt;=30,"Reorder",IF(AJ360&lt;=45,"Optimal","Overstock")))),IF(F360="Class B",IF(AJ360&lt;=10,"Critical",IF(AJ360&lt;=20,"Low",IF(AJ360&lt;=45,"Reorder",IF(AJ360&lt;=60,"Optimal","Overstock")))),IF(F360="Class C",IF(AJ360&lt;=15,"Critical",IF(AJ360&lt;=30,"Low",IF(AJ360&lt;=60,"Reorder",IF(AJ360&lt;=90,"Optimal","Overstock")))),""))))),"")</f>
        <v>Critical</v>
      </c>
      <c r="AL360" s="42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</row>
    <row r="361" spans="1:48">
      <c r="A361" s="39" t="s">
        <v>77</v>
      </c>
      <c r="B361" s="39" t="s">
        <v>161</v>
      </c>
      <c r="C361" s="39" t="s">
        <v>159</v>
      </c>
      <c r="D361" s="40" t="s">
        <v>226</v>
      </c>
      <c r="E361" s="40">
        <v>1</v>
      </c>
      <c r="F361" s="40" t="s">
        <v>0</v>
      </c>
      <c r="G361" s="39" t="str">
        <f>IFERROR(VLOOKUP(A361,'[4]MC Masterlist 2026-09-17'!$B:$M, 3, 0),"")</f>
        <v>SUZUKI</v>
      </c>
      <c r="H361" s="41">
        <f>IFERROR(VLOOKUP(A361,'[4]MC Masterlist 2026-09-17'!$B:$M, 6, 0),"")</f>
        <v>91057</v>
      </c>
      <c r="I361" s="42">
        <v>0</v>
      </c>
      <c r="J361" s="42">
        <v>0</v>
      </c>
      <c r="K361" s="42">
        <v>0</v>
      </c>
      <c r="L361" s="42">
        <f t="shared" si="65"/>
        <v>0</v>
      </c>
      <c r="M361" s="42">
        <f t="shared" si="66"/>
        <v>0</v>
      </c>
      <c r="N361" s="41">
        <f t="shared" si="67"/>
        <v>0</v>
      </c>
      <c r="O361" s="41">
        <f t="shared" si="68"/>
        <v>0</v>
      </c>
      <c r="P361" s="42">
        <f t="shared" si="69"/>
        <v>0</v>
      </c>
      <c r="Q361" s="42">
        <v>1</v>
      </c>
      <c r="R361" s="41">
        <f t="shared" si="70"/>
        <v>91057</v>
      </c>
      <c r="S361" s="42">
        <f t="shared" si="71"/>
        <v>0</v>
      </c>
      <c r="T361" s="42">
        <f>IFERROR(VLOOKUP(A361,'[4]Re-order'!$A:$Q,17,0),"")</f>
        <v>0</v>
      </c>
      <c r="U361" s="42">
        <f>IFERROR(VLOOKUP(A361,'[4]MC Masterlist 2026-09-17'!$B:$M, 10, 0),0)</f>
        <v>15</v>
      </c>
      <c r="V361" s="42">
        <f>IFERROR(VLOOKUP(A361,'[4]MC Masterlist 2026-09-17'!$B:$M, 11, 0),0)</f>
        <v>15</v>
      </c>
      <c r="W361" s="42">
        <f t="shared" si="72"/>
        <v>30</v>
      </c>
      <c r="X361" s="42">
        <f t="shared" si="73"/>
        <v>30</v>
      </c>
      <c r="Y361" s="42">
        <f>IFERROR(IF(OR(C361="AREA I",C361="AREA V"),7,VLOOKUP(A361,'[4]MC Masterlist 2026-09-17'!$B:$M, 12, 0)),0)</f>
        <v>30</v>
      </c>
      <c r="Z361" s="42">
        <f t="shared" si="74"/>
        <v>0</v>
      </c>
      <c r="AA361" s="42">
        <f t="shared" si="75"/>
        <v>0</v>
      </c>
      <c r="AB361" s="42">
        <f t="shared" si="76"/>
        <v>0</v>
      </c>
      <c r="AC361" s="42">
        <f t="shared" si="77"/>
        <v>0</v>
      </c>
      <c r="AD361" s="40" t="str">
        <f t="shared" si="78"/>
        <v>Critical</v>
      </c>
      <c r="AE361" s="40">
        <f>IFERROR(VLOOKUP(A361,'[4]Re-order'!$A:$AA,27,0),"")</f>
        <v>0</v>
      </c>
      <c r="AF361" s="42">
        <f t="shared" si="79"/>
        <v>-1</v>
      </c>
      <c r="AG361" s="42" t="e">
        <f>SUMIFS('[4]Raw Inventory'!D:D,'[4]Raw Inventory'!C:C,"GREATWALL",'[4]Raw Inventory'!B:B,A361)</f>
        <v>#VALUE!</v>
      </c>
      <c r="AH361" s="42" t="e">
        <f>SUMIFS('[4]Raw Inventory'!D:D,'[4]Raw Inventory'!C:C,"DUARTE",'[4]Raw Inventory'!B:B,A361)</f>
        <v>#VALUE!</v>
      </c>
      <c r="AI361" s="42"/>
      <c r="AJ361" s="42">
        <f t="shared" si="80"/>
        <v>0</v>
      </c>
      <c r="AK361" s="40" t="str">
        <f>IFERROR(IF((Q361+IF(AI361="",0,AI3))&lt;=0,"Stockout",IF(AJ361="","",IF(F361="Class A",IF(AJ361&lt;=7,"Critical",IF(AJ361&lt;=15,"Low",IF(AJ361&lt;=30,"Reorder",IF(AJ361&lt;=45,"Optimal","Overstock")))),IF(F361="Class B",IF(AJ361&lt;=10,"Critical",IF(AJ361&lt;=20,"Low",IF(AJ361&lt;=45,"Reorder",IF(AJ361&lt;=60,"Optimal","Overstock")))),IF(F361="Class C",IF(AJ361&lt;=15,"Critical",IF(AJ361&lt;=30,"Low",IF(AJ361&lt;=60,"Reorder",IF(AJ361&lt;=90,"Optimal","Overstock")))),""))))),"")</f>
        <v>Critical</v>
      </c>
      <c r="AL361" s="42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</row>
    <row r="362" spans="1:48">
      <c r="A362" s="39" t="s">
        <v>76</v>
      </c>
      <c r="B362" s="39" t="s">
        <v>112</v>
      </c>
      <c r="C362" s="39" t="s">
        <v>109</v>
      </c>
      <c r="D362" s="40" t="s">
        <v>240</v>
      </c>
      <c r="E362" s="40">
        <v>19</v>
      </c>
      <c r="F362" s="40" t="s">
        <v>3</v>
      </c>
      <c r="G362" s="39" t="str">
        <f>IFERROR(VLOOKUP(A362,'[4]MC Masterlist 2026-09-17'!$B:$M, 3, 0),"")</f>
        <v>SUZUKI</v>
      </c>
      <c r="H362" s="41">
        <f>IFERROR(VLOOKUP(A362,'[4]MC Masterlist 2026-09-17'!$B:$M, 6, 0),"")</f>
        <v>62692</v>
      </c>
      <c r="I362" s="42">
        <v>0</v>
      </c>
      <c r="J362" s="42">
        <v>0</v>
      </c>
      <c r="K362" s="42">
        <v>1</v>
      </c>
      <c r="L362" s="42">
        <f t="shared" si="65"/>
        <v>1</v>
      </c>
      <c r="M362" s="42">
        <f t="shared" si="66"/>
        <v>0.33333333333333331</v>
      </c>
      <c r="N362" s="41">
        <f t="shared" si="67"/>
        <v>62692</v>
      </c>
      <c r="O362" s="41">
        <f t="shared" si="68"/>
        <v>20897.333333333332</v>
      </c>
      <c r="P362" s="42">
        <f t="shared" si="69"/>
        <v>1.111111111111111E-2</v>
      </c>
      <c r="Q362" s="42">
        <v>4</v>
      </c>
      <c r="R362" s="41">
        <f t="shared" si="70"/>
        <v>250768</v>
      </c>
      <c r="S362" s="42">
        <f t="shared" si="71"/>
        <v>360</v>
      </c>
      <c r="T362" s="42">
        <f>IFERROR(VLOOKUP(A362,'[4]Re-order'!$A:$Q,17,0),"")</f>
        <v>0</v>
      </c>
      <c r="U362" s="42">
        <f>IFERROR(VLOOKUP(A362,'[4]MC Masterlist 2026-09-17'!$B:$M, 10, 0),0)</f>
        <v>15</v>
      </c>
      <c r="V362" s="42">
        <f>IFERROR(VLOOKUP(A362,'[4]MC Masterlist 2026-09-17'!$B:$M, 11, 0),0)</f>
        <v>15</v>
      </c>
      <c r="W362" s="42">
        <f t="shared" si="72"/>
        <v>30</v>
      </c>
      <c r="X362" s="42">
        <f t="shared" si="73"/>
        <v>29.833333333333332</v>
      </c>
      <c r="Y362" s="42">
        <f>IFERROR(IF(OR(C362="AREA I",C362="AREA V"),7,VLOOKUP(A362,'[4]MC Masterlist 2026-09-17'!$B:$M, 12, 0)),0)</f>
        <v>30</v>
      </c>
      <c r="Z362" s="42">
        <f t="shared" si="74"/>
        <v>0.16666666666666666</v>
      </c>
      <c r="AA362" s="42">
        <f t="shared" si="75"/>
        <v>0.33333333333333331</v>
      </c>
      <c r="AB362" s="42">
        <f t="shared" si="76"/>
        <v>0.33148148148148143</v>
      </c>
      <c r="AC362" s="42">
        <f t="shared" si="77"/>
        <v>0.33333333333333331</v>
      </c>
      <c r="AD362" s="40" t="str">
        <f t="shared" si="78"/>
        <v>Overstock</v>
      </c>
      <c r="AE362" s="40">
        <f>IFERROR(VLOOKUP(A362,'[4]Re-order'!$A:$AA,27,0),"")</f>
        <v>0</v>
      </c>
      <c r="AF362" s="42">
        <f t="shared" si="79"/>
        <v>-3.6666666666666665</v>
      </c>
      <c r="AG362" s="42" t="e">
        <f>SUMIFS('[4]Raw Inventory'!D:D,'[4]Raw Inventory'!C:C,"GREATWALL",'[4]Raw Inventory'!B:B,A362)</f>
        <v>#VALUE!</v>
      </c>
      <c r="AH362" s="42" t="e">
        <f>SUMIFS('[4]Raw Inventory'!D:D,'[4]Raw Inventory'!C:C,"DUARTE",'[4]Raw Inventory'!B:B,A362)</f>
        <v>#VALUE!</v>
      </c>
      <c r="AI362" s="42"/>
      <c r="AJ362" s="42">
        <f t="shared" si="80"/>
        <v>360.00000000000006</v>
      </c>
      <c r="AK362" s="40" t="str">
        <f>IFERROR(IF((Q362+IF(AI362="",0,AI3))&lt;=0,"Stockout",IF(AJ362="","",IF(F362="Class A",IF(AJ362&lt;=7,"Critical",IF(AJ362&lt;=15,"Low",IF(AJ362&lt;=30,"Reorder",IF(AJ362&lt;=45,"Optimal","Overstock")))),IF(F362="Class B",IF(AJ362&lt;=10,"Critical",IF(AJ362&lt;=20,"Low",IF(AJ362&lt;=45,"Reorder",IF(AJ362&lt;=60,"Optimal","Overstock")))),IF(F362="Class C",IF(AJ362&lt;=15,"Critical",IF(AJ362&lt;=30,"Low",IF(AJ362&lt;=60,"Reorder",IF(AJ362&lt;=90,"Optimal","Overstock")))),""))))),"")</f>
        <v>Overstock</v>
      </c>
      <c r="AL362" s="42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</row>
    <row r="363" spans="1:48">
      <c r="A363" s="39" t="s">
        <v>16</v>
      </c>
      <c r="B363" s="39" t="s">
        <v>112</v>
      </c>
      <c r="C363" s="39" t="s">
        <v>109</v>
      </c>
      <c r="D363" s="40" t="s">
        <v>266</v>
      </c>
      <c r="E363" s="40">
        <v>16</v>
      </c>
      <c r="F363" s="40" t="s">
        <v>3</v>
      </c>
      <c r="G363" s="39" t="str">
        <f>IFERROR(VLOOKUP(A363,'[4]MC Masterlist 2026-09-17'!$B:$M, 3, 0),"")</f>
        <v>HONDA</v>
      </c>
      <c r="H363" s="41">
        <f>IFERROR(VLOOKUP(A363,'[4]MC Masterlist 2026-09-17'!$B:$M, 6, 0),"")</f>
        <v>84394</v>
      </c>
      <c r="I363" s="42">
        <v>0</v>
      </c>
      <c r="J363" s="42">
        <v>1</v>
      </c>
      <c r="K363" s="42">
        <v>0</v>
      </c>
      <c r="L363" s="42">
        <f t="shared" si="65"/>
        <v>1</v>
      </c>
      <c r="M363" s="42">
        <f t="shared" si="66"/>
        <v>0.33333333333333331</v>
      </c>
      <c r="N363" s="41">
        <f t="shared" si="67"/>
        <v>84394</v>
      </c>
      <c r="O363" s="41">
        <f t="shared" si="68"/>
        <v>28131.333333333332</v>
      </c>
      <c r="P363" s="42">
        <f t="shared" si="69"/>
        <v>1.111111111111111E-2</v>
      </c>
      <c r="Q363" s="42"/>
      <c r="R363" s="41">
        <f t="shared" si="70"/>
        <v>0</v>
      </c>
      <c r="S363" s="42">
        <f t="shared" si="71"/>
        <v>0</v>
      </c>
      <c r="T363" s="42">
        <f>IFERROR(VLOOKUP(A363,'[4]Re-order'!$A:$Q,17,0),"")</f>
        <v>0</v>
      </c>
      <c r="U363" s="42">
        <f>IFERROR(VLOOKUP(A363,'[4]MC Masterlist 2026-09-17'!$B:$M, 10, 0),0)</f>
        <v>15</v>
      </c>
      <c r="V363" s="42">
        <f>IFERROR(VLOOKUP(A363,'[4]MC Masterlist 2026-09-17'!$B:$M, 11, 0),0)</f>
        <v>15</v>
      </c>
      <c r="W363" s="42">
        <f t="shared" si="72"/>
        <v>30</v>
      </c>
      <c r="X363" s="42">
        <f t="shared" si="73"/>
        <v>29.833333333333332</v>
      </c>
      <c r="Y363" s="42">
        <f>IFERROR(IF(OR(C363="AREA I",C363="AREA V"),7,VLOOKUP(A363,'[4]MC Masterlist 2026-09-17'!$B:$M, 12, 0)),0)</f>
        <v>30</v>
      </c>
      <c r="Z363" s="42">
        <f t="shared" si="74"/>
        <v>0.16666666666666666</v>
      </c>
      <c r="AA363" s="42">
        <f t="shared" si="75"/>
        <v>0.33333333333333331</v>
      </c>
      <c r="AB363" s="42">
        <f t="shared" si="76"/>
        <v>0.33148148148148143</v>
      </c>
      <c r="AC363" s="42">
        <f t="shared" si="77"/>
        <v>0.33333333333333331</v>
      </c>
      <c r="AD363" s="40" t="str">
        <f t="shared" si="78"/>
        <v>Stockout</v>
      </c>
      <c r="AE363" s="40">
        <f>IFERROR(VLOOKUP(A363,'[4]Re-order'!$A:$AA,27,0),"")</f>
        <v>0</v>
      </c>
      <c r="AF363" s="42">
        <f t="shared" si="79"/>
        <v>0.33333333333333331</v>
      </c>
      <c r="AG363" s="42" t="e">
        <f>SUMIFS('[4]Raw Inventory'!D:D,'[4]Raw Inventory'!C:C,"GREATWALL",'[4]Raw Inventory'!B:B,A363)</f>
        <v>#VALUE!</v>
      </c>
      <c r="AH363" s="42" t="e">
        <f>SUMIFS('[4]Raw Inventory'!D:D,'[4]Raw Inventory'!C:C,"DUARTE",'[4]Raw Inventory'!B:B,A363)</f>
        <v>#VALUE!</v>
      </c>
      <c r="AI363" s="42"/>
      <c r="AJ363" s="42">
        <f t="shared" si="80"/>
        <v>0</v>
      </c>
      <c r="AK363" s="40" t="str">
        <f>IFERROR(IF((Q363+IF(AI363="",0,AI3))&lt;=0,"Stockout",IF(AJ363="","",IF(F363="Class A",IF(AJ363&lt;=7,"Critical",IF(AJ363&lt;=15,"Low",IF(AJ363&lt;=30,"Reorder",IF(AJ363&lt;=45,"Optimal","Overstock")))),IF(F363="Class B",IF(AJ363&lt;=10,"Critical",IF(AJ363&lt;=20,"Low",IF(AJ363&lt;=45,"Reorder",IF(AJ363&lt;=60,"Optimal","Overstock")))),IF(F363="Class C",IF(AJ363&lt;=15,"Critical",IF(AJ363&lt;=30,"Low",IF(AJ363&lt;=60,"Reorder",IF(AJ363&lt;=90,"Optimal","Overstock")))),""))))),"")</f>
        <v>Stockout</v>
      </c>
      <c r="AL363" s="42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</row>
    <row r="364" spans="1:48">
      <c r="A364" s="39" t="s">
        <v>37</v>
      </c>
      <c r="B364" s="39" t="s">
        <v>154</v>
      </c>
      <c r="C364" s="39" t="s">
        <v>152</v>
      </c>
      <c r="D364" s="40" t="s">
        <v>260</v>
      </c>
      <c r="E364" s="40">
        <v>15</v>
      </c>
      <c r="F364" s="40" t="s">
        <v>2</v>
      </c>
      <c r="G364" s="39" t="str">
        <f>IFERROR(VLOOKUP(A364,'[4]MC Masterlist 2026-09-17'!$B:$M, 3, 0),"")</f>
        <v>HONDA</v>
      </c>
      <c r="H364" s="41">
        <f>IFERROR(VLOOKUP(A364,'[4]MC Masterlist 2026-09-17'!$B:$M, 6, 0),"")</f>
        <v>74550</v>
      </c>
      <c r="I364" s="42">
        <v>1</v>
      </c>
      <c r="J364" s="42">
        <v>1</v>
      </c>
      <c r="K364" s="42">
        <v>0</v>
      </c>
      <c r="L364" s="42">
        <f t="shared" si="65"/>
        <v>2</v>
      </c>
      <c r="M364" s="42">
        <f t="shared" si="66"/>
        <v>0.66666666666666663</v>
      </c>
      <c r="N364" s="41">
        <f t="shared" si="67"/>
        <v>149100</v>
      </c>
      <c r="O364" s="41">
        <f t="shared" si="68"/>
        <v>49700</v>
      </c>
      <c r="P364" s="42">
        <f t="shared" si="69"/>
        <v>2.222222222222222E-2</v>
      </c>
      <c r="Q364" s="42">
        <v>1</v>
      </c>
      <c r="R364" s="41">
        <f t="shared" si="70"/>
        <v>74550</v>
      </c>
      <c r="S364" s="42">
        <f t="shared" si="71"/>
        <v>45</v>
      </c>
      <c r="T364" s="42">
        <f>IFERROR(VLOOKUP(A364,'[4]Re-order'!$A:$Q,17,0),"")</f>
        <v>0</v>
      </c>
      <c r="U364" s="42">
        <f>IFERROR(VLOOKUP(A364,'[4]MC Masterlist 2026-09-17'!$B:$M, 10, 0),0)</f>
        <v>15</v>
      </c>
      <c r="V364" s="42">
        <f>IFERROR(VLOOKUP(A364,'[4]MC Masterlist 2026-09-17'!$B:$M, 11, 0),0)</f>
        <v>15</v>
      </c>
      <c r="W364" s="42">
        <f t="shared" si="72"/>
        <v>30</v>
      </c>
      <c r="X364" s="42">
        <f t="shared" si="73"/>
        <v>29.666666666666668</v>
      </c>
      <c r="Y364" s="42">
        <f>IFERROR(IF(OR(C364="AREA I",C364="AREA V"),7,VLOOKUP(A364,'[4]MC Masterlist 2026-09-17'!$B:$M, 12, 0)),0)</f>
        <v>30</v>
      </c>
      <c r="Z364" s="42">
        <f t="shared" si="74"/>
        <v>0.33333333333333331</v>
      </c>
      <c r="AA364" s="42">
        <f t="shared" si="75"/>
        <v>0.66666666666666663</v>
      </c>
      <c r="AB364" s="42">
        <f t="shared" si="76"/>
        <v>0.65925925925925921</v>
      </c>
      <c r="AC364" s="42">
        <f t="shared" si="77"/>
        <v>0.66666666666666663</v>
      </c>
      <c r="AD364" s="40" t="str">
        <f t="shared" si="78"/>
        <v>Reorder</v>
      </c>
      <c r="AE364" s="40">
        <f>IFERROR(VLOOKUP(A364,'[4]Re-order'!$A:$AA,27,0),"")</f>
        <v>0</v>
      </c>
      <c r="AF364" s="42">
        <f t="shared" si="79"/>
        <v>-0.33333333333333337</v>
      </c>
      <c r="AG364" s="42" t="e">
        <f>SUMIFS('[4]Raw Inventory'!D:D,'[4]Raw Inventory'!C:C,"GREATWALL",'[4]Raw Inventory'!B:B,A364)</f>
        <v>#VALUE!</v>
      </c>
      <c r="AH364" s="42" t="e">
        <f>SUMIFS('[4]Raw Inventory'!D:D,'[4]Raw Inventory'!C:C,"DUARTE",'[4]Raw Inventory'!B:B,A364)</f>
        <v>#VALUE!</v>
      </c>
      <c r="AI364" s="42"/>
      <c r="AJ364" s="42">
        <f t="shared" si="80"/>
        <v>45.000000000000007</v>
      </c>
      <c r="AK364" s="40" t="str">
        <f>IFERROR(IF((Q364+IF(AI364="",0,AI3))&lt;=0,"Stockout",IF(AJ364="","",IF(F364="Class A",IF(AJ364&lt;=7,"Critical",IF(AJ364&lt;=15,"Low",IF(AJ364&lt;=30,"Reorder",IF(AJ364&lt;=45,"Optimal","Overstock")))),IF(F364="Class B",IF(AJ364&lt;=10,"Critical",IF(AJ364&lt;=20,"Low",IF(AJ364&lt;=45,"Reorder",IF(AJ364&lt;=60,"Optimal","Overstock")))),IF(F364="Class C",IF(AJ364&lt;=15,"Critical",IF(AJ364&lt;=30,"Low",IF(AJ364&lt;=60,"Reorder",IF(AJ364&lt;=90,"Optimal","Overstock")))),""))))),"")</f>
        <v>Reorder</v>
      </c>
      <c r="AL364" s="42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</row>
    <row r="365" spans="1:48">
      <c r="A365" s="39" t="s">
        <v>28</v>
      </c>
      <c r="B365" s="39" t="s">
        <v>162</v>
      </c>
      <c r="C365" s="39" t="s">
        <v>159</v>
      </c>
      <c r="D365" s="40" t="s">
        <v>232</v>
      </c>
      <c r="E365" s="40">
        <v>7</v>
      </c>
      <c r="F365" s="40" t="s">
        <v>2</v>
      </c>
      <c r="G365" s="39" t="str">
        <f>IFERROR(VLOOKUP(A365,'[4]MC Masterlist 2026-09-17'!$B:$M, 3, 0),"")</f>
        <v>YAMAHA</v>
      </c>
      <c r="H365" s="41">
        <f>IFERROR(VLOOKUP(A365,'[4]MC Masterlist 2026-09-17'!$B:$M, 6, 0),"")</f>
        <v>147312</v>
      </c>
      <c r="I365" s="42">
        <v>0</v>
      </c>
      <c r="J365" s="42">
        <v>2</v>
      </c>
      <c r="K365" s="42">
        <v>1</v>
      </c>
      <c r="L365" s="42">
        <f t="shared" si="65"/>
        <v>3</v>
      </c>
      <c r="M365" s="42">
        <f t="shared" si="66"/>
        <v>1</v>
      </c>
      <c r="N365" s="41">
        <f t="shared" si="67"/>
        <v>441936</v>
      </c>
      <c r="O365" s="41">
        <f t="shared" si="68"/>
        <v>147312</v>
      </c>
      <c r="P365" s="42">
        <f t="shared" si="69"/>
        <v>3.3333333333333333E-2</v>
      </c>
      <c r="Q365" s="42">
        <v>2</v>
      </c>
      <c r="R365" s="41">
        <f t="shared" si="70"/>
        <v>294624</v>
      </c>
      <c r="S365" s="42">
        <f t="shared" si="71"/>
        <v>60</v>
      </c>
      <c r="T365" s="42">
        <f>IFERROR(VLOOKUP(A365,'[4]Re-order'!$A:$Q,17,0),"")</f>
        <v>0</v>
      </c>
      <c r="U365" s="42">
        <f>IFERROR(VLOOKUP(A365,'[4]MC Masterlist 2026-09-17'!$B:$M, 10, 0),0)</f>
        <v>15</v>
      </c>
      <c r="V365" s="42">
        <f>IFERROR(VLOOKUP(A365,'[4]MC Masterlist 2026-09-17'!$B:$M, 11, 0),0)</f>
        <v>15</v>
      </c>
      <c r="W365" s="42">
        <f t="shared" si="72"/>
        <v>30</v>
      </c>
      <c r="X365" s="42">
        <f t="shared" si="73"/>
        <v>29.5</v>
      </c>
      <c r="Y365" s="42">
        <f>IFERROR(IF(OR(C365="AREA I",C365="AREA V"),7,VLOOKUP(A365,'[4]MC Masterlist 2026-09-17'!$B:$M, 12, 0)),0)</f>
        <v>30</v>
      </c>
      <c r="Z365" s="42">
        <f t="shared" si="74"/>
        <v>0.5</v>
      </c>
      <c r="AA365" s="42">
        <f t="shared" si="75"/>
        <v>1</v>
      </c>
      <c r="AB365" s="42">
        <f t="shared" si="76"/>
        <v>0.98333333333333328</v>
      </c>
      <c r="AC365" s="42">
        <f t="shared" si="77"/>
        <v>1</v>
      </c>
      <c r="AD365" s="40" t="str">
        <f t="shared" si="78"/>
        <v>Optimal</v>
      </c>
      <c r="AE365" s="40">
        <f>IFERROR(VLOOKUP(A365,'[4]Re-order'!$A:$AA,27,0),"")</f>
        <v>0</v>
      </c>
      <c r="AF365" s="42">
        <f t="shared" si="79"/>
        <v>-1</v>
      </c>
      <c r="AG365" s="42" t="e">
        <f>SUMIFS('[4]Raw Inventory'!D:D,'[4]Raw Inventory'!C:C,"GREATWALL",'[4]Raw Inventory'!B:B,A365)</f>
        <v>#VALUE!</v>
      </c>
      <c r="AH365" s="42" t="e">
        <f>SUMIFS('[4]Raw Inventory'!D:D,'[4]Raw Inventory'!C:C,"DUARTE",'[4]Raw Inventory'!B:B,A365)</f>
        <v>#VALUE!</v>
      </c>
      <c r="AI365" s="42"/>
      <c r="AJ365" s="42">
        <f t="shared" si="80"/>
        <v>60</v>
      </c>
      <c r="AK365" s="40" t="str">
        <f>IFERROR(IF((Q365+IF(AI365="",0,AI3))&lt;=0,"Stockout",IF(AJ365="","",IF(F365="Class A",IF(AJ365&lt;=7,"Critical",IF(AJ365&lt;=15,"Low",IF(AJ365&lt;=30,"Reorder",IF(AJ365&lt;=45,"Optimal","Overstock")))),IF(F365="Class B",IF(AJ365&lt;=10,"Critical",IF(AJ365&lt;=20,"Low",IF(AJ365&lt;=45,"Reorder",IF(AJ365&lt;=60,"Optimal","Overstock")))),IF(F365="Class C",IF(AJ365&lt;=15,"Critical",IF(AJ365&lt;=30,"Low",IF(AJ365&lt;=60,"Reorder",IF(AJ365&lt;=90,"Optimal","Overstock")))),""))))),"")</f>
        <v>Optimal</v>
      </c>
      <c r="AL365" s="42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</row>
    <row r="366" spans="1:48">
      <c r="A366" s="39" t="s">
        <v>45</v>
      </c>
      <c r="B366" s="39" t="s">
        <v>119</v>
      </c>
      <c r="C366" s="39" t="s">
        <v>118</v>
      </c>
      <c r="D366" s="40" t="s">
        <v>266</v>
      </c>
      <c r="E366" s="40">
        <v>25</v>
      </c>
      <c r="F366" s="40" t="s">
        <v>3</v>
      </c>
      <c r="G366" s="39" t="str">
        <f>IFERROR(VLOOKUP(A366,'[4]MC Masterlist 2026-09-17'!$B:$M, 3, 0),"")</f>
        <v>YAMAHA</v>
      </c>
      <c r="H366" s="41">
        <f>IFERROR(VLOOKUP(A366,'[4]MC Masterlist 2026-09-17'!$B:$M, 6, 0),"")</f>
        <v>117087</v>
      </c>
      <c r="I366" s="42">
        <v>1</v>
      </c>
      <c r="J366" s="42">
        <v>0</v>
      </c>
      <c r="K366" s="42">
        <v>0</v>
      </c>
      <c r="L366" s="42">
        <f t="shared" si="65"/>
        <v>1</v>
      </c>
      <c r="M366" s="42">
        <f t="shared" si="66"/>
        <v>0.33333333333333331</v>
      </c>
      <c r="N366" s="41">
        <f t="shared" si="67"/>
        <v>117087</v>
      </c>
      <c r="O366" s="41">
        <f t="shared" si="68"/>
        <v>39029</v>
      </c>
      <c r="P366" s="42">
        <f t="shared" si="69"/>
        <v>1.111111111111111E-2</v>
      </c>
      <c r="Q366" s="42"/>
      <c r="R366" s="41">
        <f t="shared" si="70"/>
        <v>0</v>
      </c>
      <c r="S366" s="42">
        <f t="shared" si="71"/>
        <v>0</v>
      </c>
      <c r="T366" s="42">
        <f>IFERROR(VLOOKUP(A366,'[4]Re-order'!$A:$Q,17,0),"")</f>
        <v>0</v>
      </c>
      <c r="U366" s="42">
        <f>IFERROR(VLOOKUP(A366,'[4]MC Masterlist 2026-09-17'!$B:$M, 10, 0),0)</f>
        <v>15</v>
      </c>
      <c r="V366" s="42">
        <f>IFERROR(VLOOKUP(A366,'[4]MC Masterlist 2026-09-17'!$B:$M, 11, 0),0)</f>
        <v>15</v>
      </c>
      <c r="W366" s="42">
        <f t="shared" si="72"/>
        <v>30</v>
      </c>
      <c r="X366" s="42">
        <f t="shared" si="73"/>
        <v>29.833333333333332</v>
      </c>
      <c r="Y366" s="42">
        <f>IFERROR(IF(OR(C366="AREA I",C366="AREA V"),7,VLOOKUP(A366,'[4]MC Masterlist 2026-09-17'!$B:$M, 12, 0)),0)</f>
        <v>30</v>
      </c>
      <c r="Z366" s="42">
        <f t="shared" si="74"/>
        <v>0.16666666666666666</v>
      </c>
      <c r="AA366" s="42">
        <f t="shared" si="75"/>
        <v>0.33333333333333331</v>
      </c>
      <c r="AB366" s="42">
        <f t="shared" si="76"/>
        <v>0.33148148148148143</v>
      </c>
      <c r="AC366" s="42">
        <f t="shared" si="77"/>
        <v>0.33333333333333331</v>
      </c>
      <c r="AD366" s="40" t="str">
        <f t="shared" si="78"/>
        <v>Stockout</v>
      </c>
      <c r="AE366" s="40">
        <f>IFERROR(VLOOKUP(A366,'[4]Re-order'!$A:$AA,27,0),"")</f>
        <v>0</v>
      </c>
      <c r="AF366" s="42">
        <f t="shared" si="79"/>
        <v>0.33333333333333331</v>
      </c>
      <c r="AG366" s="42" t="e">
        <f>SUMIFS('[4]Raw Inventory'!D:D,'[4]Raw Inventory'!C:C,"GREATWALL",'[4]Raw Inventory'!B:B,A366)</f>
        <v>#VALUE!</v>
      </c>
      <c r="AH366" s="42" t="e">
        <f>SUMIFS('[4]Raw Inventory'!D:D,'[4]Raw Inventory'!C:C,"DUARTE",'[4]Raw Inventory'!B:B,A366)</f>
        <v>#VALUE!</v>
      </c>
      <c r="AI366" s="42"/>
      <c r="AJ366" s="42">
        <f t="shared" si="80"/>
        <v>0</v>
      </c>
      <c r="AK366" s="40" t="str">
        <f>IFERROR(IF((Q366+IF(AI366="",0,AI3))&lt;=0,"Stockout",IF(AJ366="","",IF(F366="Class A",IF(AJ366&lt;=7,"Critical",IF(AJ366&lt;=15,"Low",IF(AJ366&lt;=30,"Reorder",IF(AJ366&lt;=45,"Optimal","Overstock")))),IF(F366="Class B",IF(AJ366&lt;=10,"Critical",IF(AJ366&lt;=20,"Low",IF(AJ366&lt;=45,"Reorder",IF(AJ366&lt;=60,"Optimal","Overstock")))),IF(F366="Class C",IF(AJ366&lt;=15,"Critical",IF(AJ366&lt;=30,"Low",IF(AJ366&lt;=60,"Reorder",IF(AJ366&lt;=90,"Optimal","Overstock")))),""))))),"")</f>
        <v>Stockout</v>
      </c>
      <c r="AL366" s="42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</row>
    <row r="367" spans="1:48">
      <c r="A367" s="39" t="s">
        <v>49</v>
      </c>
      <c r="B367" s="39" t="s">
        <v>122</v>
      </c>
      <c r="C367" s="39" t="s">
        <v>118</v>
      </c>
      <c r="D367" s="40" t="s">
        <v>238</v>
      </c>
      <c r="E367" s="40">
        <v>33</v>
      </c>
      <c r="F367" s="40" t="s">
        <v>3</v>
      </c>
      <c r="G367" s="39" t="str">
        <f>IFERROR(VLOOKUP(A367,'[4]MC Masterlist 2026-09-17'!$B:$M, 3, 0),"")</f>
        <v>BAJAJ RE</v>
      </c>
      <c r="H367" s="41">
        <f>IFERROR(VLOOKUP(A367,'[4]MC Masterlist 2026-09-17'!$B:$M, 6, 0),"")</f>
        <v>191000</v>
      </c>
      <c r="I367" s="42">
        <v>0</v>
      </c>
      <c r="J367" s="42">
        <v>0</v>
      </c>
      <c r="K367" s="42">
        <v>0</v>
      </c>
      <c r="L367" s="42">
        <f t="shared" si="65"/>
        <v>0</v>
      </c>
      <c r="M367" s="42">
        <f t="shared" si="66"/>
        <v>0</v>
      </c>
      <c r="N367" s="41">
        <f t="shared" si="67"/>
        <v>0</v>
      </c>
      <c r="O367" s="41">
        <f t="shared" si="68"/>
        <v>0</v>
      </c>
      <c r="P367" s="42">
        <f t="shared" si="69"/>
        <v>0</v>
      </c>
      <c r="Q367" s="42">
        <v>1</v>
      </c>
      <c r="R367" s="41">
        <f t="shared" si="70"/>
        <v>191000</v>
      </c>
      <c r="S367" s="42">
        <f t="shared" si="71"/>
        <v>0</v>
      </c>
      <c r="T367" s="42">
        <f>IFERROR(VLOOKUP(A367,'[4]Re-order'!$A:$Q,17,0),"")</f>
        <v>0</v>
      </c>
      <c r="U367" s="42">
        <f>IFERROR(VLOOKUP(A367,'[4]MC Masterlist 2026-09-17'!$B:$M, 10, 0),0)</f>
        <v>15</v>
      </c>
      <c r="V367" s="42">
        <f>IFERROR(VLOOKUP(A367,'[4]MC Masterlist 2026-09-17'!$B:$M, 11, 0),0)</f>
        <v>15</v>
      </c>
      <c r="W367" s="42">
        <f t="shared" si="72"/>
        <v>30</v>
      </c>
      <c r="X367" s="42">
        <f t="shared" si="73"/>
        <v>30</v>
      </c>
      <c r="Y367" s="42">
        <f>IFERROR(IF(OR(C367="AREA I",C367="AREA V"),7,VLOOKUP(A367,'[4]MC Masterlist 2026-09-17'!$B:$M, 12, 0)),0)</f>
        <v>30</v>
      </c>
      <c r="Z367" s="42">
        <f t="shared" si="74"/>
        <v>0</v>
      </c>
      <c r="AA367" s="42">
        <f t="shared" si="75"/>
        <v>0</v>
      </c>
      <c r="AB367" s="42">
        <f t="shared" si="76"/>
        <v>0</v>
      </c>
      <c r="AC367" s="42">
        <f t="shared" si="77"/>
        <v>0</v>
      </c>
      <c r="AD367" s="40" t="str">
        <f t="shared" si="78"/>
        <v>Critical</v>
      </c>
      <c r="AE367" s="40">
        <f>IFERROR(VLOOKUP(A367,'[4]Re-order'!$A:$AA,27,0),"")</f>
        <v>0</v>
      </c>
      <c r="AF367" s="42">
        <f t="shared" si="79"/>
        <v>-1</v>
      </c>
      <c r="AG367" s="42" t="e">
        <f>SUMIFS('[4]Raw Inventory'!D:D,'[4]Raw Inventory'!C:C,"GREATWALL",'[4]Raw Inventory'!B:B,A367)</f>
        <v>#VALUE!</v>
      </c>
      <c r="AH367" s="42" t="e">
        <f>SUMIFS('[4]Raw Inventory'!D:D,'[4]Raw Inventory'!C:C,"DUARTE",'[4]Raw Inventory'!B:B,A367)</f>
        <v>#VALUE!</v>
      </c>
      <c r="AI367" s="42"/>
      <c r="AJ367" s="42">
        <f t="shared" si="80"/>
        <v>0</v>
      </c>
      <c r="AK367" s="40" t="str">
        <f>IFERROR(IF((Q367+IF(AI367="",0,AI3))&lt;=0,"Stockout",IF(AJ367="","",IF(F367="Class A",IF(AJ367&lt;=7,"Critical",IF(AJ367&lt;=15,"Low",IF(AJ367&lt;=30,"Reorder",IF(AJ367&lt;=45,"Optimal","Overstock")))),IF(F367="Class B",IF(AJ367&lt;=10,"Critical",IF(AJ367&lt;=20,"Low",IF(AJ367&lt;=45,"Reorder",IF(AJ367&lt;=60,"Optimal","Overstock")))),IF(F367="Class C",IF(AJ367&lt;=15,"Critical",IF(AJ367&lt;=30,"Low",IF(AJ367&lt;=60,"Reorder",IF(AJ367&lt;=90,"Optimal","Overstock")))),""))))),"")</f>
        <v>Critical</v>
      </c>
      <c r="AL367" s="42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</row>
    <row r="368" spans="1:48">
      <c r="A368" s="39" t="s">
        <v>17</v>
      </c>
      <c r="B368" s="39" t="s">
        <v>112</v>
      </c>
      <c r="C368" s="39" t="s">
        <v>109</v>
      </c>
      <c r="D368" s="40" t="s">
        <v>224</v>
      </c>
      <c r="E368" s="40">
        <v>3</v>
      </c>
      <c r="F368" s="40" t="s">
        <v>0</v>
      </c>
      <c r="G368" s="39" t="str">
        <f>IFERROR(VLOOKUP(A368,'[4]MC Masterlist 2026-09-17'!$B:$M, 3, 0),"")</f>
        <v>HONDA</v>
      </c>
      <c r="H368" s="41">
        <f>IFERROR(VLOOKUP(A368,'[4]MC Masterlist 2026-09-17'!$B:$M, 6, 0),"")</f>
        <v>140790</v>
      </c>
      <c r="I368" s="42">
        <v>2</v>
      </c>
      <c r="J368" s="42">
        <v>2</v>
      </c>
      <c r="K368" s="42">
        <v>1</v>
      </c>
      <c r="L368" s="42">
        <f t="shared" si="65"/>
        <v>5</v>
      </c>
      <c r="M368" s="42">
        <f t="shared" si="66"/>
        <v>1.6666666666666667</v>
      </c>
      <c r="N368" s="41">
        <f t="shared" si="67"/>
        <v>703950</v>
      </c>
      <c r="O368" s="41">
        <f t="shared" si="68"/>
        <v>234650</v>
      </c>
      <c r="P368" s="42">
        <f t="shared" si="69"/>
        <v>5.5555555555555559E-2</v>
      </c>
      <c r="Q368" s="42">
        <v>4</v>
      </c>
      <c r="R368" s="41">
        <f t="shared" si="70"/>
        <v>563160</v>
      </c>
      <c r="S368" s="42">
        <f t="shared" si="71"/>
        <v>72</v>
      </c>
      <c r="T368" s="42">
        <f>IFERROR(VLOOKUP(A368,'[4]Re-order'!$A:$Q,17,0),"")</f>
        <v>0</v>
      </c>
      <c r="U368" s="42">
        <f>IFERROR(VLOOKUP(A368,'[4]MC Masterlist 2026-09-17'!$B:$M, 10, 0),0)</f>
        <v>15</v>
      </c>
      <c r="V368" s="42">
        <f>IFERROR(VLOOKUP(A368,'[4]MC Masterlist 2026-09-17'!$B:$M, 11, 0),0)</f>
        <v>15</v>
      </c>
      <c r="W368" s="42">
        <f t="shared" si="72"/>
        <v>30</v>
      </c>
      <c r="X368" s="42">
        <f t="shared" si="73"/>
        <v>29.166666666666668</v>
      </c>
      <c r="Y368" s="42">
        <f>IFERROR(IF(OR(C368="AREA I",C368="AREA V"),7,VLOOKUP(A368,'[4]MC Masterlist 2026-09-17'!$B:$M, 12, 0)),0)</f>
        <v>30</v>
      </c>
      <c r="Z368" s="42">
        <f t="shared" si="74"/>
        <v>0.83333333333333337</v>
      </c>
      <c r="AA368" s="42">
        <f t="shared" si="75"/>
        <v>1.6666666666666667</v>
      </c>
      <c r="AB368" s="42">
        <f t="shared" si="76"/>
        <v>1.6203703703703705</v>
      </c>
      <c r="AC368" s="42">
        <f t="shared" si="77"/>
        <v>1.6666666666666667</v>
      </c>
      <c r="AD368" s="40" t="str">
        <f t="shared" si="78"/>
        <v>Overstock</v>
      </c>
      <c r="AE368" s="40">
        <f>IFERROR(VLOOKUP(A368,'[4]Re-order'!$A:$AA,27,0),"")</f>
        <v>0</v>
      </c>
      <c r="AF368" s="42">
        <f t="shared" si="79"/>
        <v>-2.333333333333333</v>
      </c>
      <c r="AG368" s="42" t="e">
        <f>SUMIFS('[4]Raw Inventory'!D:D,'[4]Raw Inventory'!C:C,"GREATWALL",'[4]Raw Inventory'!B:B,A368)</f>
        <v>#VALUE!</v>
      </c>
      <c r="AH368" s="42" t="e">
        <f>SUMIFS('[4]Raw Inventory'!D:D,'[4]Raw Inventory'!C:C,"DUARTE",'[4]Raw Inventory'!B:B,A368)</f>
        <v>#VALUE!</v>
      </c>
      <c r="AI368" s="42"/>
      <c r="AJ368" s="42">
        <f t="shared" si="80"/>
        <v>72</v>
      </c>
      <c r="AK368" s="40" t="str">
        <f>IFERROR(IF((Q368+IF(AI368="",0,AI3))&lt;=0,"Stockout",IF(AJ368="","",IF(F368="Class A",IF(AJ368&lt;=7,"Critical",IF(AJ368&lt;=15,"Low",IF(AJ368&lt;=30,"Reorder",IF(AJ368&lt;=45,"Optimal","Overstock")))),IF(F368="Class B",IF(AJ368&lt;=10,"Critical",IF(AJ368&lt;=20,"Low",IF(AJ368&lt;=45,"Reorder",IF(AJ368&lt;=60,"Optimal","Overstock")))),IF(F368="Class C",IF(AJ368&lt;=15,"Critical",IF(AJ368&lt;=30,"Low",IF(AJ368&lt;=60,"Reorder",IF(AJ368&lt;=90,"Optimal","Overstock")))),""))))),"")</f>
        <v>Overstock</v>
      </c>
      <c r="AL368" s="42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</row>
    <row r="369" spans="1:48">
      <c r="A369" s="39" t="s">
        <v>31</v>
      </c>
      <c r="B369" s="39" t="s">
        <v>5</v>
      </c>
      <c r="C369" s="39" t="s">
        <v>118</v>
      </c>
      <c r="D369" s="40" t="s">
        <v>270</v>
      </c>
      <c r="E369" s="40">
        <v>22</v>
      </c>
      <c r="F369" s="40" t="s">
        <v>3</v>
      </c>
      <c r="G369" s="39" t="str">
        <f>IFERROR(VLOOKUP(A369,'[4]MC Masterlist 2026-09-17'!$B:$M, 3, 0),"")</f>
        <v>KAWASAKI</v>
      </c>
      <c r="H369" s="41">
        <f>IFERROR(VLOOKUP(A369,'[4]MC Masterlist 2026-09-17'!$B:$M, 6, 0),"")</f>
        <v>59528</v>
      </c>
      <c r="I369" s="42">
        <v>0</v>
      </c>
      <c r="J369" s="42">
        <v>0</v>
      </c>
      <c r="K369" s="42">
        <v>0</v>
      </c>
      <c r="L369" s="42">
        <f t="shared" si="65"/>
        <v>0</v>
      </c>
      <c r="M369" s="42">
        <f t="shared" si="66"/>
        <v>0</v>
      </c>
      <c r="N369" s="41">
        <f t="shared" si="67"/>
        <v>0</v>
      </c>
      <c r="O369" s="41">
        <f t="shared" si="68"/>
        <v>0</v>
      </c>
      <c r="P369" s="42">
        <f t="shared" si="69"/>
        <v>0</v>
      </c>
      <c r="Q369" s="42">
        <v>2</v>
      </c>
      <c r="R369" s="41">
        <f t="shared" si="70"/>
        <v>119056</v>
      </c>
      <c r="S369" s="42">
        <f t="shared" si="71"/>
        <v>0</v>
      </c>
      <c r="T369" s="42">
        <f>IFERROR(VLOOKUP(A369,'[4]Re-order'!$A:$Q,17,0),"")</f>
        <v>0</v>
      </c>
      <c r="U369" s="42">
        <f>IFERROR(VLOOKUP(A369,'[4]MC Masterlist 2026-09-17'!$B:$M, 10, 0),0)</f>
        <v>15</v>
      </c>
      <c r="V369" s="42">
        <f>IFERROR(VLOOKUP(A369,'[4]MC Masterlist 2026-09-17'!$B:$M, 11, 0),0)</f>
        <v>15</v>
      </c>
      <c r="W369" s="42">
        <f t="shared" si="72"/>
        <v>30</v>
      </c>
      <c r="X369" s="42">
        <f t="shared" si="73"/>
        <v>30</v>
      </c>
      <c r="Y369" s="42">
        <f>IFERROR(IF(OR(C369="AREA I",C369="AREA V"),7,VLOOKUP(A369,'[4]MC Masterlist 2026-09-17'!$B:$M, 12, 0)),0)</f>
        <v>30</v>
      </c>
      <c r="Z369" s="42">
        <f t="shared" si="74"/>
        <v>0</v>
      </c>
      <c r="AA369" s="42">
        <f t="shared" si="75"/>
        <v>0</v>
      </c>
      <c r="AB369" s="42">
        <f t="shared" si="76"/>
        <v>0</v>
      </c>
      <c r="AC369" s="42">
        <f t="shared" si="77"/>
        <v>0</v>
      </c>
      <c r="AD369" s="40" t="str">
        <f t="shared" si="78"/>
        <v>Critical</v>
      </c>
      <c r="AE369" s="40">
        <f>IFERROR(VLOOKUP(A369,'[4]Re-order'!$A:$AA,27,0),"")</f>
        <v>0</v>
      </c>
      <c r="AF369" s="42">
        <f t="shared" si="79"/>
        <v>-2</v>
      </c>
      <c r="AG369" s="42" t="e">
        <f>SUMIFS('[4]Raw Inventory'!D:D,'[4]Raw Inventory'!C:C,"GREATWALL",'[4]Raw Inventory'!B:B,A369)</f>
        <v>#VALUE!</v>
      </c>
      <c r="AH369" s="42" t="e">
        <f>SUMIFS('[4]Raw Inventory'!D:D,'[4]Raw Inventory'!C:C,"DUARTE",'[4]Raw Inventory'!B:B,A369)</f>
        <v>#VALUE!</v>
      </c>
      <c r="AI369" s="42"/>
      <c r="AJ369" s="42">
        <f t="shared" si="80"/>
        <v>0</v>
      </c>
      <c r="AK369" s="40" t="str">
        <f>IFERROR(IF((Q369+IF(AI369="",0,AI3))&lt;=0,"Stockout",IF(AJ369="","",IF(F369="Class A",IF(AJ369&lt;=7,"Critical",IF(AJ369&lt;=15,"Low",IF(AJ369&lt;=30,"Reorder",IF(AJ369&lt;=45,"Optimal","Overstock")))),IF(F369="Class B",IF(AJ369&lt;=10,"Critical",IF(AJ369&lt;=20,"Low",IF(AJ369&lt;=45,"Reorder",IF(AJ369&lt;=60,"Optimal","Overstock")))),IF(F369="Class C",IF(AJ369&lt;=15,"Critical",IF(AJ369&lt;=30,"Low",IF(AJ369&lt;=60,"Reorder",IF(AJ369&lt;=90,"Optimal","Overstock")))),""))))),"")</f>
        <v>Critical</v>
      </c>
      <c r="AL369" s="42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</row>
    <row r="370" spans="1:48">
      <c r="A370" s="39" t="s">
        <v>49</v>
      </c>
      <c r="B370" s="39" t="s">
        <v>162</v>
      </c>
      <c r="C370" s="39" t="s">
        <v>159</v>
      </c>
      <c r="D370" s="40" t="s">
        <v>258</v>
      </c>
      <c r="E370" s="40">
        <v>26</v>
      </c>
      <c r="F370" s="40" t="s">
        <v>3</v>
      </c>
      <c r="G370" s="39" t="str">
        <f>IFERROR(VLOOKUP(A370,'[4]MC Masterlist 2026-09-17'!$B:$M, 3, 0),"")</f>
        <v>BAJAJ RE</v>
      </c>
      <c r="H370" s="41">
        <f>IFERROR(VLOOKUP(A370,'[4]MC Masterlist 2026-09-17'!$B:$M, 6, 0),"")</f>
        <v>191000</v>
      </c>
      <c r="I370" s="42">
        <v>0</v>
      </c>
      <c r="J370" s="42">
        <v>0</v>
      </c>
      <c r="K370" s="42">
        <v>0</v>
      </c>
      <c r="L370" s="42">
        <f t="shared" si="65"/>
        <v>0</v>
      </c>
      <c r="M370" s="42">
        <f t="shared" si="66"/>
        <v>0</v>
      </c>
      <c r="N370" s="41">
        <f t="shared" si="67"/>
        <v>0</v>
      </c>
      <c r="O370" s="41">
        <f t="shared" si="68"/>
        <v>0</v>
      </c>
      <c r="P370" s="42">
        <f t="shared" si="69"/>
        <v>0</v>
      </c>
      <c r="Q370" s="42">
        <v>1</v>
      </c>
      <c r="R370" s="41">
        <f t="shared" si="70"/>
        <v>191000</v>
      </c>
      <c r="S370" s="42">
        <f t="shared" si="71"/>
        <v>0</v>
      </c>
      <c r="T370" s="42">
        <f>IFERROR(VLOOKUP(A370,'[4]Re-order'!$A:$Q,17,0),"")</f>
        <v>0</v>
      </c>
      <c r="U370" s="42">
        <f>IFERROR(VLOOKUP(A370,'[4]MC Masterlist 2026-09-17'!$B:$M, 10, 0),0)</f>
        <v>15</v>
      </c>
      <c r="V370" s="42">
        <f>IFERROR(VLOOKUP(A370,'[4]MC Masterlist 2026-09-17'!$B:$M, 11, 0),0)</f>
        <v>15</v>
      </c>
      <c r="W370" s="42">
        <f t="shared" si="72"/>
        <v>30</v>
      </c>
      <c r="X370" s="42">
        <f t="shared" si="73"/>
        <v>30</v>
      </c>
      <c r="Y370" s="42">
        <f>IFERROR(IF(OR(C370="AREA I",C370="AREA V"),7,VLOOKUP(A370,'[4]MC Masterlist 2026-09-17'!$B:$M, 12, 0)),0)</f>
        <v>30</v>
      </c>
      <c r="Z370" s="42">
        <f t="shared" si="74"/>
        <v>0</v>
      </c>
      <c r="AA370" s="42">
        <f t="shared" si="75"/>
        <v>0</v>
      </c>
      <c r="AB370" s="42">
        <f t="shared" si="76"/>
        <v>0</v>
      </c>
      <c r="AC370" s="42">
        <f t="shared" si="77"/>
        <v>0</v>
      </c>
      <c r="AD370" s="40" t="str">
        <f t="shared" si="78"/>
        <v>Critical</v>
      </c>
      <c r="AE370" s="40">
        <f>IFERROR(VLOOKUP(A370,'[4]Re-order'!$A:$AA,27,0),"")</f>
        <v>0</v>
      </c>
      <c r="AF370" s="42">
        <f t="shared" si="79"/>
        <v>-1</v>
      </c>
      <c r="AG370" s="42" t="e">
        <f>SUMIFS('[4]Raw Inventory'!D:D,'[4]Raw Inventory'!C:C,"GREATWALL",'[4]Raw Inventory'!B:B,A370)</f>
        <v>#VALUE!</v>
      </c>
      <c r="AH370" s="42" t="e">
        <f>SUMIFS('[4]Raw Inventory'!D:D,'[4]Raw Inventory'!C:C,"DUARTE",'[4]Raw Inventory'!B:B,A370)</f>
        <v>#VALUE!</v>
      </c>
      <c r="AI370" s="42"/>
      <c r="AJ370" s="42">
        <f t="shared" si="80"/>
        <v>0</v>
      </c>
      <c r="AK370" s="40" t="str">
        <f>IFERROR(IF((Q370+IF(AI370="",0,AI3))&lt;=0,"Stockout",IF(AJ370="","",IF(F370="Class A",IF(AJ370&lt;=7,"Critical",IF(AJ370&lt;=15,"Low",IF(AJ370&lt;=30,"Reorder",IF(AJ370&lt;=45,"Optimal","Overstock")))),IF(F370="Class B",IF(AJ370&lt;=10,"Critical",IF(AJ370&lt;=20,"Low",IF(AJ370&lt;=45,"Reorder",IF(AJ370&lt;=60,"Optimal","Overstock")))),IF(F370="Class C",IF(AJ370&lt;=15,"Critical",IF(AJ370&lt;=30,"Low",IF(AJ370&lt;=60,"Reorder",IF(AJ370&lt;=90,"Optimal","Overstock")))),""))))),"")</f>
        <v>Critical</v>
      </c>
      <c r="AL370" s="42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</row>
    <row r="371" spans="1:48">
      <c r="A371" s="39" t="s">
        <v>36</v>
      </c>
      <c r="B371" s="39" t="s">
        <v>161</v>
      </c>
      <c r="C371" s="39" t="s">
        <v>159</v>
      </c>
      <c r="D371" s="40" t="s">
        <v>237</v>
      </c>
      <c r="E371" s="40">
        <v>1</v>
      </c>
      <c r="F371" s="40" t="s">
        <v>0</v>
      </c>
      <c r="G371" s="39" t="str">
        <f>IFERROR(VLOOKUP(A371,'[4]MC Masterlist 2026-09-17'!$B:$M, 3, 0),"")</f>
        <v>HONDA</v>
      </c>
      <c r="H371" s="41">
        <f>IFERROR(VLOOKUP(A371,'[4]MC Masterlist 2026-09-17'!$B:$M, 6, 0),"")</f>
        <v>76850</v>
      </c>
      <c r="I371" s="42">
        <v>0</v>
      </c>
      <c r="J371" s="42">
        <v>0</v>
      </c>
      <c r="K371" s="42">
        <v>0</v>
      </c>
      <c r="L371" s="42">
        <f t="shared" si="65"/>
        <v>0</v>
      </c>
      <c r="M371" s="42">
        <f t="shared" si="66"/>
        <v>0</v>
      </c>
      <c r="N371" s="41">
        <f t="shared" si="67"/>
        <v>0</v>
      </c>
      <c r="O371" s="41">
        <f t="shared" si="68"/>
        <v>0</v>
      </c>
      <c r="P371" s="42">
        <f t="shared" si="69"/>
        <v>0</v>
      </c>
      <c r="Q371" s="42">
        <v>1</v>
      </c>
      <c r="R371" s="41">
        <f t="shared" si="70"/>
        <v>76850</v>
      </c>
      <c r="S371" s="42">
        <f t="shared" si="71"/>
        <v>0</v>
      </c>
      <c r="T371" s="42">
        <f>IFERROR(VLOOKUP(A371,'[4]Re-order'!$A:$Q,17,0),"")</f>
        <v>0</v>
      </c>
      <c r="U371" s="42">
        <f>IFERROR(VLOOKUP(A371,'[4]MC Masterlist 2026-09-17'!$B:$M, 10, 0),0)</f>
        <v>15</v>
      </c>
      <c r="V371" s="42">
        <f>IFERROR(VLOOKUP(A371,'[4]MC Masterlist 2026-09-17'!$B:$M, 11, 0),0)</f>
        <v>15</v>
      </c>
      <c r="W371" s="42">
        <f t="shared" si="72"/>
        <v>30</v>
      </c>
      <c r="X371" s="42">
        <f t="shared" si="73"/>
        <v>30</v>
      </c>
      <c r="Y371" s="42">
        <f>IFERROR(IF(OR(C371="AREA I",C371="AREA V"),7,VLOOKUP(A371,'[4]MC Masterlist 2026-09-17'!$B:$M, 12, 0)),0)</f>
        <v>30</v>
      </c>
      <c r="Z371" s="42">
        <f t="shared" si="74"/>
        <v>0</v>
      </c>
      <c r="AA371" s="42">
        <f t="shared" si="75"/>
        <v>0</v>
      </c>
      <c r="AB371" s="42">
        <f t="shared" si="76"/>
        <v>0</v>
      </c>
      <c r="AC371" s="42">
        <f t="shared" si="77"/>
        <v>0</v>
      </c>
      <c r="AD371" s="40" t="str">
        <f t="shared" si="78"/>
        <v>Critical</v>
      </c>
      <c r="AE371" s="40">
        <f>IFERROR(VLOOKUP(A371,'[4]Re-order'!$A:$AA,27,0),"")</f>
        <v>0</v>
      </c>
      <c r="AF371" s="42">
        <f t="shared" si="79"/>
        <v>-1</v>
      </c>
      <c r="AG371" s="42" t="e">
        <f>SUMIFS('[4]Raw Inventory'!D:D,'[4]Raw Inventory'!C:C,"GREATWALL",'[4]Raw Inventory'!B:B,A371)</f>
        <v>#VALUE!</v>
      </c>
      <c r="AH371" s="42" t="e">
        <f>SUMIFS('[4]Raw Inventory'!D:D,'[4]Raw Inventory'!C:C,"DUARTE",'[4]Raw Inventory'!B:B,A371)</f>
        <v>#VALUE!</v>
      </c>
      <c r="AI371" s="42"/>
      <c r="AJ371" s="42">
        <f t="shared" si="80"/>
        <v>0</v>
      </c>
      <c r="AK371" s="40" t="str">
        <f>IFERROR(IF((Q371+IF(AI371="",0,AI3))&lt;=0,"Stockout",IF(AJ371="","",IF(F371="Class A",IF(AJ371&lt;=7,"Critical",IF(AJ371&lt;=15,"Low",IF(AJ371&lt;=30,"Reorder",IF(AJ371&lt;=45,"Optimal","Overstock")))),IF(F371="Class B",IF(AJ371&lt;=10,"Critical",IF(AJ371&lt;=20,"Low",IF(AJ371&lt;=45,"Reorder",IF(AJ371&lt;=60,"Optimal","Overstock")))),IF(F371="Class C",IF(AJ371&lt;=15,"Critical",IF(AJ371&lt;=30,"Low",IF(AJ371&lt;=60,"Reorder",IF(AJ371&lt;=90,"Optimal","Overstock")))),""))))),"")</f>
        <v>Critical</v>
      </c>
      <c r="AL371" s="42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</row>
    <row r="372" spans="1:48">
      <c r="A372" s="39" t="s">
        <v>73</v>
      </c>
      <c r="B372" s="39" t="s">
        <v>130</v>
      </c>
      <c r="C372" s="39" t="s">
        <v>128</v>
      </c>
      <c r="D372" s="40" t="s">
        <v>220</v>
      </c>
      <c r="E372" s="40">
        <v>23</v>
      </c>
      <c r="F372" s="40" t="s">
        <v>3</v>
      </c>
      <c r="G372" s="39" t="str">
        <f>IFERROR(VLOOKUP(A372,'[4]MC Masterlist 2026-09-17'!$B:$M, 3, 0),"")</f>
        <v>SUZUKI</v>
      </c>
      <c r="H372" s="41">
        <f>IFERROR(VLOOKUP(A372,'[4]MC Masterlist 2026-09-17'!$B:$M, 6, 0),"")</f>
        <v>122770</v>
      </c>
      <c r="I372" s="42">
        <v>1</v>
      </c>
      <c r="J372" s="42">
        <v>0</v>
      </c>
      <c r="K372" s="42">
        <v>0</v>
      </c>
      <c r="L372" s="42">
        <f t="shared" si="65"/>
        <v>1</v>
      </c>
      <c r="M372" s="42">
        <f t="shared" si="66"/>
        <v>0.33333333333333331</v>
      </c>
      <c r="N372" s="41">
        <f t="shared" si="67"/>
        <v>122770</v>
      </c>
      <c r="O372" s="41">
        <f t="shared" si="68"/>
        <v>40923.333333333328</v>
      </c>
      <c r="P372" s="42">
        <f t="shared" si="69"/>
        <v>1.111111111111111E-2</v>
      </c>
      <c r="Q372" s="42">
        <v>4</v>
      </c>
      <c r="R372" s="41">
        <f t="shared" si="70"/>
        <v>491080</v>
      </c>
      <c r="S372" s="42">
        <f t="shared" si="71"/>
        <v>360.00000000000006</v>
      </c>
      <c r="T372" s="42">
        <f>IFERROR(VLOOKUP(A372,'[4]Re-order'!$A:$Q,17,0),"")</f>
        <v>0</v>
      </c>
      <c r="U372" s="42">
        <f>IFERROR(VLOOKUP(A372,'[4]MC Masterlist 2026-09-17'!$B:$M, 10, 0),0)</f>
        <v>15</v>
      </c>
      <c r="V372" s="42">
        <f>IFERROR(VLOOKUP(A372,'[4]MC Masterlist 2026-09-17'!$B:$M, 11, 0),0)</f>
        <v>15</v>
      </c>
      <c r="W372" s="42">
        <f t="shared" si="72"/>
        <v>30</v>
      </c>
      <c r="X372" s="42">
        <f t="shared" si="73"/>
        <v>29.833333333333332</v>
      </c>
      <c r="Y372" s="42">
        <f>IFERROR(IF(OR(C372="AREA I",C372="AREA V"),7,VLOOKUP(A372,'[4]MC Masterlist 2026-09-17'!$B:$M, 12, 0)),0)</f>
        <v>30</v>
      </c>
      <c r="Z372" s="42">
        <f t="shared" si="74"/>
        <v>0.16666666666666666</v>
      </c>
      <c r="AA372" s="42">
        <f t="shared" si="75"/>
        <v>0.33333333333333331</v>
      </c>
      <c r="AB372" s="42">
        <f t="shared" si="76"/>
        <v>0.33148148148148143</v>
      </c>
      <c r="AC372" s="42">
        <f t="shared" si="77"/>
        <v>0.33333333333333331</v>
      </c>
      <c r="AD372" s="40" t="str">
        <f t="shared" si="78"/>
        <v>Overstock</v>
      </c>
      <c r="AE372" s="40">
        <f>IFERROR(VLOOKUP(A372,'[4]Re-order'!$A:$AA,27,0),"")</f>
        <v>0</v>
      </c>
      <c r="AF372" s="42">
        <f t="shared" si="79"/>
        <v>-3.6666666666666665</v>
      </c>
      <c r="AG372" s="42" t="e">
        <f>SUMIFS('[4]Raw Inventory'!D:D,'[4]Raw Inventory'!C:C,"GREATWALL",'[4]Raw Inventory'!B:B,A372)</f>
        <v>#VALUE!</v>
      </c>
      <c r="AH372" s="42" t="e">
        <f>SUMIFS('[4]Raw Inventory'!D:D,'[4]Raw Inventory'!C:C,"DUARTE",'[4]Raw Inventory'!B:B,A372)</f>
        <v>#VALUE!</v>
      </c>
      <c r="AI372" s="42"/>
      <c r="AJ372" s="42">
        <f t="shared" si="80"/>
        <v>360.00000000000006</v>
      </c>
      <c r="AK372" s="40" t="str">
        <f>IFERROR(IF((Q372+IF(AI372="",0,AI3))&lt;=0,"Stockout",IF(AJ372="","",IF(F372="Class A",IF(AJ372&lt;=7,"Critical",IF(AJ372&lt;=15,"Low",IF(AJ372&lt;=30,"Reorder",IF(AJ372&lt;=45,"Optimal","Overstock")))),IF(F372="Class B",IF(AJ372&lt;=10,"Critical",IF(AJ372&lt;=20,"Low",IF(AJ372&lt;=45,"Reorder",IF(AJ372&lt;=60,"Optimal","Overstock")))),IF(F372="Class C",IF(AJ372&lt;=15,"Critical",IF(AJ372&lt;=30,"Low",IF(AJ372&lt;=60,"Reorder",IF(AJ372&lt;=90,"Optimal","Overstock")))),""))))),"")</f>
        <v>Overstock</v>
      </c>
      <c r="AL372" s="42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</row>
    <row r="373" spans="1:48">
      <c r="A373" s="39" t="s">
        <v>64</v>
      </c>
      <c r="B373" s="39" t="s">
        <v>19</v>
      </c>
      <c r="C373" s="39" t="s">
        <v>1</v>
      </c>
      <c r="D373" s="40" t="s">
        <v>260</v>
      </c>
      <c r="E373" s="40">
        <v>14</v>
      </c>
      <c r="F373" s="40" t="s">
        <v>2</v>
      </c>
      <c r="G373" s="39" t="str">
        <f>IFERROR(VLOOKUP(A373,'[4]MC Masterlist 2026-09-17'!$B:$M, 3, 0),"")</f>
        <v>HONDA</v>
      </c>
      <c r="H373" s="41">
        <f>IFERROR(VLOOKUP(A373,'[4]MC Masterlist 2026-09-17'!$B:$M, 6, 0),"")</f>
        <v>73170</v>
      </c>
      <c r="I373" s="42">
        <v>2</v>
      </c>
      <c r="J373" s="42">
        <v>2</v>
      </c>
      <c r="K373" s="42">
        <v>1</v>
      </c>
      <c r="L373" s="42">
        <f t="shared" si="65"/>
        <v>5</v>
      </c>
      <c r="M373" s="42">
        <f t="shared" si="66"/>
        <v>1.6666666666666667</v>
      </c>
      <c r="N373" s="41">
        <f t="shared" si="67"/>
        <v>365850</v>
      </c>
      <c r="O373" s="41">
        <f t="shared" si="68"/>
        <v>121950</v>
      </c>
      <c r="P373" s="42">
        <f t="shared" si="69"/>
        <v>5.5555555555555559E-2</v>
      </c>
      <c r="Q373" s="42">
        <v>5</v>
      </c>
      <c r="R373" s="41">
        <f t="shared" si="70"/>
        <v>365850</v>
      </c>
      <c r="S373" s="42">
        <f t="shared" si="71"/>
        <v>90</v>
      </c>
      <c r="T373" s="42">
        <f>IFERROR(VLOOKUP(A373,'[4]Re-order'!$A:$Q,17,0),"")</f>
        <v>0</v>
      </c>
      <c r="U373" s="42">
        <f>IFERROR(VLOOKUP(A373,'[4]MC Masterlist 2026-09-17'!$B:$M, 10, 0),0)</f>
        <v>15</v>
      </c>
      <c r="V373" s="42">
        <f>IFERROR(VLOOKUP(A373,'[4]MC Masterlist 2026-09-17'!$B:$M, 11, 0),0)</f>
        <v>15</v>
      </c>
      <c r="W373" s="42">
        <f t="shared" si="72"/>
        <v>30</v>
      </c>
      <c r="X373" s="42">
        <f t="shared" si="73"/>
        <v>6.166666666666667</v>
      </c>
      <c r="Y373" s="42">
        <f>IFERROR(IF(OR(C373="AREA I",C373="AREA V"),7,VLOOKUP(A373,'[4]MC Masterlist 2026-09-17'!$B:$M, 12, 0)),0)</f>
        <v>7</v>
      </c>
      <c r="Z373" s="42">
        <f t="shared" si="74"/>
        <v>0.83333333333333337</v>
      </c>
      <c r="AA373" s="42">
        <f t="shared" si="75"/>
        <v>1.6666666666666667</v>
      </c>
      <c r="AB373" s="42">
        <f t="shared" si="76"/>
        <v>0.34259259259259262</v>
      </c>
      <c r="AC373" s="42">
        <f t="shared" si="77"/>
        <v>0.3888888888888889</v>
      </c>
      <c r="AD373" s="40" t="str">
        <f t="shared" si="78"/>
        <v>Overstock</v>
      </c>
      <c r="AE373" s="40">
        <f>IFERROR(VLOOKUP(A373,'[4]Re-order'!$A:$AA,27,0),"")</f>
        <v>0</v>
      </c>
      <c r="AF373" s="42">
        <f t="shared" si="79"/>
        <v>-4.6111111111111107</v>
      </c>
      <c r="AG373" s="42" t="e">
        <f>SUMIFS('[4]Raw Inventory'!D:D,'[4]Raw Inventory'!C:C,"GREATWALL",'[4]Raw Inventory'!B:B,A373)</f>
        <v>#VALUE!</v>
      </c>
      <c r="AH373" s="42" t="e">
        <f>SUMIFS('[4]Raw Inventory'!D:D,'[4]Raw Inventory'!C:C,"DUARTE",'[4]Raw Inventory'!B:B,A373)</f>
        <v>#VALUE!</v>
      </c>
      <c r="AI373" s="42"/>
      <c r="AJ373" s="42">
        <f t="shared" si="80"/>
        <v>90</v>
      </c>
      <c r="AK373" s="40" t="str">
        <f>IFERROR(IF((Q373+IF(AI373="",0,AI3))&lt;=0,"Stockout",IF(AJ373="","",IF(F373="Class A",IF(AJ373&lt;=7,"Critical",IF(AJ373&lt;=15,"Low",IF(AJ373&lt;=30,"Reorder",IF(AJ373&lt;=45,"Optimal","Overstock")))),IF(F373="Class B",IF(AJ373&lt;=10,"Critical",IF(AJ373&lt;=20,"Low",IF(AJ373&lt;=45,"Reorder",IF(AJ373&lt;=60,"Optimal","Overstock")))),IF(F373="Class C",IF(AJ373&lt;=15,"Critical",IF(AJ373&lt;=30,"Low",IF(AJ373&lt;=60,"Reorder",IF(AJ373&lt;=90,"Optimal","Overstock")))),""))))),"")</f>
        <v>Overstock</v>
      </c>
      <c r="AL373" s="42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</row>
    <row r="374" spans="1:48">
      <c r="A374" s="39" t="s">
        <v>80</v>
      </c>
      <c r="B374" s="39" t="s">
        <v>113</v>
      </c>
      <c r="C374" s="39" t="s">
        <v>109</v>
      </c>
      <c r="D374" s="40" t="s">
        <v>236</v>
      </c>
      <c r="E374" s="40">
        <v>29</v>
      </c>
      <c r="F374" s="40" t="s">
        <v>3</v>
      </c>
      <c r="G374" s="39" t="str">
        <f>IFERROR(VLOOKUP(A374,'[4]MC Masterlist 2026-09-17'!$B:$M, 3, 0),"")</f>
        <v>YAMAHA</v>
      </c>
      <c r="H374" s="41">
        <f>IFERROR(VLOOKUP(A374,'[4]MC Masterlist 2026-09-17'!$B:$M, 6, 0),"")</f>
        <v>73842</v>
      </c>
      <c r="I374" s="42">
        <v>0</v>
      </c>
      <c r="J374" s="42">
        <v>1</v>
      </c>
      <c r="K374" s="42">
        <v>0</v>
      </c>
      <c r="L374" s="42">
        <f t="shared" si="65"/>
        <v>1</v>
      </c>
      <c r="M374" s="42">
        <f t="shared" si="66"/>
        <v>0.33333333333333331</v>
      </c>
      <c r="N374" s="41">
        <f t="shared" si="67"/>
        <v>73842</v>
      </c>
      <c r="O374" s="41">
        <f t="shared" si="68"/>
        <v>24614</v>
      </c>
      <c r="P374" s="42">
        <f t="shared" si="69"/>
        <v>1.111111111111111E-2</v>
      </c>
      <c r="Q374" s="42"/>
      <c r="R374" s="41">
        <f t="shared" si="70"/>
        <v>0</v>
      </c>
      <c r="S374" s="42">
        <f t="shared" si="71"/>
        <v>0</v>
      </c>
      <c r="T374" s="42">
        <f>IFERROR(VLOOKUP(A374,'[4]Re-order'!$A:$Q,17,0),"")</f>
        <v>0</v>
      </c>
      <c r="U374" s="42">
        <f>IFERROR(VLOOKUP(A374,'[4]MC Masterlist 2026-09-17'!$B:$M, 10, 0),0)</f>
        <v>15</v>
      </c>
      <c r="V374" s="42">
        <f>IFERROR(VLOOKUP(A374,'[4]MC Masterlist 2026-09-17'!$B:$M, 11, 0),0)</f>
        <v>15</v>
      </c>
      <c r="W374" s="42">
        <f t="shared" si="72"/>
        <v>30</v>
      </c>
      <c r="X374" s="42">
        <f t="shared" si="73"/>
        <v>29.833333333333332</v>
      </c>
      <c r="Y374" s="42">
        <f>IFERROR(IF(OR(C374="AREA I",C374="AREA V"),7,VLOOKUP(A374,'[4]MC Masterlist 2026-09-17'!$B:$M, 12, 0)),0)</f>
        <v>30</v>
      </c>
      <c r="Z374" s="42">
        <f t="shared" si="74"/>
        <v>0.16666666666666666</v>
      </c>
      <c r="AA374" s="42">
        <f t="shared" si="75"/>
        <v>0.33333333333333331</v>
      </c>
      <c r="AB374" s="42">
        <f t="shared" si="76"/>
        <v>0.33148148148148143</v>
      </c>
      <c r="AC374" s="42">
        <f t="shared" si="77"/>
        <v>0.33333333333333331</v>
      </c>
      <c r="AD374" s="40" t="str">
        <f t="shared" si="78"/>
        <v>Stockout</v>
      </c>
      <c r="AE374" s="40">
        <f>IFERROR(VLOOKUP(A374,'[4]Re-order'!$A:$AA,27,0),"")</f>
        <v>0</v>
      </c>
      <c r="AF374" s="42">
        <f t="shared" si="79"/>
        <v>0.33333333333333331</v>
      </c>
      <c r="AG374" s="42" t="e">
        <f>SUMIFS('[4]Raw Inventory'!D:D,'[4]Raw Inventory'!C:C,"GREATWALL",'[4]Raw Inventory'!B:B,A374)</f>
        <v>#VALUE!</v>
      </c>
      <c r="AH374" s="42" t="e">
        <f>SUMIFS('[4]Raw Inventory'!D:D,'[4]Raw Inventory'!C:C,"DUARTE",'[4]Raw Inventory'!B:B,A374)</f>
        <v>#VALUE!</v>
      </c>
      <c r="AI374" s="42"/>
      <c r="AJ374" s="42">
        <f t="shared" si="80"/>
        <v>0</v>
      </c>
      <c r="AK374" s="40" t="str">
        <f>IFERROR(IF((Q374+IF(AI374="",0,AI3))&lt;=0,"Stockout",IF(AJ374="","",IF(F374="Class A",IF(AJ374&lt;=7,"Critical",IF(AJ374&lt;=15,"Low",IF(AJ374&lt;=30,"Reorder",IF(AJ374&lt;=45,"Optimal","Overstock")))),IF(F374="Class B",IF(AJ374&lt;=10,"Critical",IF(AJ374&lt;=20,"Low",IF(AJ374&lt;=45,"Reorder",IF(AJ374&lt;=60,"Optimal","Overstock")))),IF(F374="Class C",IF(AJ374&lt;=15,"Critical",IF(AJ374&lt;=30,"Low",IF(AJ374&lt;=60,"Reorder",IF(AJ374&lt;=90,"Optimal","Overstock")))),""))))),"")</f>
        <v>Stockout</v>
      </c>
      <c r="AL374" s="42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</row>
    <row r="375" spans="1:48">
      <c r="A375" s="39" t="s">
        <v>85</v>
      </c>
      <c r="B375" s="39" t="s">
        <v>5</v>
      </c>
      <c r="C375" s="39" t="s">
        <v>118</v>
      </c>
      <c r="D375" s="40" t="s">
        <v>228</v>
      </c>
      <c r="E375" s="40">
        <v>22</v>
      </c>
      <c r="F375" s="40" t="s">
        <v>3</v>
      </c>
      <c r="G375" s="39" t="str">
        <f>IFERROR(VLOOKUP(A375,'[4]MC Masterlist 2026-09-17'!$B:$M, 3, 0),"")</f>
        <v>KAWASAKI</v>
      </c>
      <c r="H375" s="41">
        <f>IFERROR(VLOOKUP(A375,'[4]MC Masterlist 2026-09-17'!$B:$M, 6, 0),"")</f>
        <v>71560</v>
      </c>
      <c r="I375" s="42">
        <v>0</v>
      </c>
      <c r="J375" s="42">
        <v>0</v>
      </c>
      <c r="K375" s="42">
        <v>0</v>
      </c>
      <c r="L375" s="42">
        <f t="shared" si="65"/>
        <v>0</v>
      </c>
      <c r="M375" s="42">
        <f t="shared" si="66"/>
        <v>0</v>
      </c>
      <c r="N375" s="41">
        <f t="shared" si="67"/>
        <v>0</v>
      </c>
      <c r="O375" s="41">
        <f t="shared" si="68"/>
        <v>0</v>
      </c>
      <c r="P375" s="42">
        <f t="shared" si="69"/>
        <v>0</v>
      </c>
      <c r="Q375" s="42">
        <v>1</v>
      </c>
      <c r="R375" s="41">
        <f t="shared" si="70"/>
        <v>71560</v>
      </c>
      <c r="S375" s="42">
        <f t="shared" si="71"/>
        <v>0</v>
      </c>
      <c r="T375" s="42">
        <f>IFERROR(VLOOKUP(A375,'[4]Re-order'!$A:$Q,17,0),"")</f>
        <v>0</v>
      </c>
      <c r="U375" s="42">
        <f>IFERROR(VLOOKUP(A375,'[4]MC Masterlist 2026-09-17'!$B:$M, 10, 0),0)</f>
        <v>15</v>
      </c>
      <c r="V375" s="42">
        <f>IFERROR(VLOOKUP(A375,'[4]MC Masterlist 2026-09-17'!$B:$M, 11, 0),0)</f>
        <v>15</v>
      </c>
      <c r="W375" s="42">
        <f t="shared" si="72"/>
        <v>30</v>
      </c>
      <c r="X375" s="42">
        <f t="shared" si="73"/>
        <v>30</v>
      </c>
      <c r="Y375" s="42">
        <f>IFERROR(IF(OR(C375="AREA I",C375="AREA V"),7,VLOOKUP(A375,'[4]MC Masterlist 2026-09-17'!$B:$M, 12, 0)),0)</f>
        <v>30</v>
      </c>
      <c r="Z375" s="42">
        <f t="shared" si="74"/>
        <v>0</v>
      </c>
      <c r="AA375" s="42">
        <f t="shared" si="75"/>
        <v>0</v>
      </c>
      <c r="AB375" s="42">
        <f t="shared" si="76"/>
        <v>0</v>
      </c>
      <c r="AC375" s="42">
        <f t="shared" si="77"/>
        <v>0</v>
      </c>
      <c r="AD375" s="40" t="str">
        <f t="shared" si="78"/>
        <v>Critical</v>
      </c>
      <c r="AE375" s="40">
        <f>IFERROR(VLOOKUP(A375,'[4]Re-order'!$A:$AA,27,0),"")</f>
        <v>0</v>
      </c>
      <c r="AF375" s="42">
        <f t="shared" si="79"/>
        <v>-1</v>
      </c>
      <c r="AG375" s="42" t="e">
        <f>SUMIFS('[4]Raw Inventory'!D:D,'[4]Raw Inventory'!C:C,"GREATWALL",'[4]Raw Inventory'!B:B,A375)</f>
        <v>#VALUE!</v>
      </c>
      <c r="AH375" s="42" t="e">
        <f>SUMIFS('[4]Raw Inventory'!D:D,'[4]Raw Inventory'!C:C,"DUARTE",'[4]Raw Inventory'!B:B,A375)</f>
        <v>#VALUE!</v>
      </c>
      <c r="AI375" s="42"/>
      <c r="AJ375" s="42">
        <f t="shared" si="80"/>
        <v>0</v>
      </c>
      <c r="AK375" s="40" t="str">
        <f>IFERROR(IF((Q375+IF(AI375="",0,AI3))&lt;=0,"Stockout",IF(AJ375="","",IF(F375="Class A",IF(AJ375&lt;=7,"Critical",IF(AJ375&lt;=15,"Low",IF(AJ375&lt;=30,"Reorder",IF(AJ375&lt;=45,"Optimal","Overstock")))),IF(F375="Class B",IF(AJ375&lt;=10,"Critical",IF(AJ375&lt;=20,"Low",IF(AJ375&lt;=45,"Reorder",IF(AJ375&lt;=60,"Optimal","Overstock")))),IF(F375="Class C",IF(AJ375&lt;=15,"Critical",IF(AJ375&lt;=30,"Low",IF(AJ375&lt;=60,"Reorder",IF(AJ375&lt;=90,"Optimal","Overstock")))),""))))),"")</f>
        <v>Critical</v>
      </c>
      <c r="AL375" s="42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</row>
    <row r="376" spans="1:48">
      <c r="A376" s="39" t="s">
        <v>39</v>
      </c>
      <c r="B376" s="39" t="s">
        <v>129</v>
      </c>
      <c r="C376" s="39" t="s">
        <v>128</v>
      </c>
      <c r="D376" s="40" t="s">
        <v>239</v>
      </c>
      <c r="E376" s="40">
        <v>10</v>
      </c>
      <c r="F376" s="40" t="s">
        <v>2</v>
      </c>
      <c r="G376" s="39" t="str">
        <f>IFERROR(VLOOKUP(A376,'[4]MC Masterlist 2026-09-17'!$B:$M, 3, 0),"")</f>
        <v>HONDA</v>
      </c>
      <c r="H376" s="41">
        <f>IFERROR(VLOOKUP(A376,'[4]MC Masterlist 2026-09-17'!$B:$M, 6, 0),"")</f>
        <v>72434</v>
      </c>
      <c r="I376" s="42">
        <v>0</v>
      </c>
      <c r="J376" s="42">
        <v>3</v>
      </c>
      <c r="K376" s="42">
        <v>3</v>
      </c>
      <c r="L376" s="42">
        <f t="shared" si="65"/>
        <v>6</v>
      </c>
      <c r="M376" s="42">
        <f t="shared" si="66"/>
        <v>2</v>
      </c>
      <c r="N376" s="41">
        <f t="shared" si="67"/>
        <v>434604</v>
      </c>
      <c r="O376" s="41">
        <f t="shared" si="68"/>
        <v>144868</v>
      </c>
      <c r="P376" s="42">
        <f t="shared" si="69"/>
        <v>6.6666666666666666E-2</v>
      </c>
      <c r="Q376" s="42"/>
      <c r="R376" s="41">
        <f t="shared" si="70"/>
        <v>0</v>
      </c>
      <c r="S376" s="42">
        <f t="shared" si="71"/>
        <v>0</v>
      </c>
      <c r="T376" s="42">
        <f>IFERROR(VLOOKUP(A376,'[4]Re-order'!$A:$Q,17,0),"")</f>
        <v>0</v>
      </c>
      <c r="U376" s="42">
        <f>IFERROR(VLOOKUP(A376,'[4]MC Masterlist 2026-09-17'!$B:$M, 10, 0),0)</f>
        <v>15</v>
      </c>
      <c r="V376" s="42">
        <f>IFERROR(VLOOKUP(A376,'[4]MC Masterlist 2026-09-17'!$B:$M, 11, 0),0)</f>
        <v>15</v>
      </c>
      <c r="W376" s="42">
        <f t="shared" si="72"/>
        <v>30</v>
      </c>
      <c r="X376" s="42">
        <f t="shared" si="73"/>
        <v>29</v>
      </c>
      <c r="Y376" s="42">
        <f>IFERROR(IF(OR(C376="AREA I",C376="AREA V"),7,VLOOKUP(A376,'[4]MC Masterlist 2026-09-17'!$B:$M, 12, 0)),0)</f>
        <v>30</v>
      </c>
      <c r="Z376" s="42">
        <f t="shared" si="74"/>
        <v>1</v>
      </c>
      <c r="AA376" s="42">
        <f t="shared" si="75"/>
        <v>2</v>
      </c>
      <c r="AB376" s="42">
        <f t="shared" si="76"/>
        <v>1.9333333333333333</v>
      </c>
      <c r="AC376" s="42">
        <f t="shared" si="77"/>
        <v>2</v>
      </c>
      <c r="AD376" s="40" t="str">
        <f t="shared" si="78"/>
        <v>Stockout</v>
      </c>
      <c r="AE376" s="40">
        <f>IFERROR(VLOOKUP(A376,'[4]Re-order'!$A:$AA,27,0),"")</f>
        <v>0</v>
      </c>
      <c r="AF376" s="42">
        <f t="shared" si="79"/>
        <v>2</v>
      </c>
      <c r="AG376" s="42" t="e">
        <f>SUMIFS('[4]Raw Inventory'!D:D,'[4]Raw Inventory'!C:C,"GREATWALL",'[4]Raw Inventory'!B:B,A376)</f>
        <v>#VALUE!</v>
      </c>
      <c r="AH376" s="42" t="e">
        <f>SUMIFS('[4]Raw Inventory'!D:D,'[4]Raw Inventory'!C:C,"DUARTE",'[4]Raw Inventory'!B:B,A376)</f>
        <v>#VALUE!</v>
      </c>
      <c r="AI376" s="42"/>
      <c r="AJ376" s="42">
        <f t="shared" si="80"/>
        <v>0</v>
      </c>
      <c r="AK376" s="40" t="str">
        <f>IFERROR(IF((Q376+IF(AI376="",0,AI3))&lt;=0,"Stockout",IF(AJ376="","",IF(F376="Class A",IF(AJ376&lt;=7,"Critical",IF(AJ376&lt;=15,"Low",IF(AJ376&lt;=30,"Reorder",IF(AJ376&lt;=45,"Optimal","Overstock")))),IF(F376="Class B",IF(AJ376&lt;=10,"Critical",IF(AJ376&lt;=20,"Low",IF(AJ376&lt;=45,"Reorder",IF(AJ376&lt;=60,"Optimal","Overstock")))),IF(F376="Class C",IF(AJ376&lt;=15,"Critical",IF(AJ376&lt;=30,"Low",IF(AJ376&lt;=60,"Reorder",IF(AJ376&lt;=90,"Optimal","Overstock")))),""))))),"")</f>
        <v>Stockout</v>
      </c>
      <c r="AL376" s="42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</row>
    <row r="377" spans="1:48">
      <c r="A377" s="39" t="s">
        <v>45</v>
      </c>
      <c r="B377" s="39" t="s">
        <v>132</v>
      </c>
      <c r="C377" s="39" t="s">
        <v>128</v>
      </c>
      <c r="D377" s="40" t="s">
        <v>240</v>
      </c>
      <c r="E377" s="40">
        <v>24</v>
      </c>
      <c r="F377" s="40" t="s">
        <v>3</v>
      </c>
      <c r="G377" s="39" t="str">
        <f>IFERROR(VLOOKUP(A377,'[4]MC Masterlist 2026-09-17'!$B:$M, 3, 0),"")</f>
        <v>YAMAHA</v>
      </c>
      <c r="H377" s="41">
        <f>IFERROR(VLOOKUP(A377,'[4]MC Masterlist 2026-09-17'!$B:$M, 6, 0),"")</f>
        <v>117087</v>
      </c>
      <c r="I377" s="42">
        <v>1</v>
      </c>
      <c r="J377" s="42">
        <v>0</v>
      </c>
      <c r="K377" s="42">
        <v>0</v>
      </c>
      <c r="L377" s="42">
        <f t="shared" si="65"/>
        <v>1</v>
      </c>
      <c r="M377" s="42">
        <f t="shared" si="66"/>
        <v>0.33333333333333331</v>
      </c>
      <c r="N377" s="41">
        <f t="shared" si="67"/>
        <v>117087</v>
      </c>
      <c r="O377" s="41">
        <f t="shared" si="68"/>
        <v>39029</v>
      </c>
      <c r="P377" s="42">
        <f t="shared" si="69"/>
        <v>1.111111111111111E-2</v>
      </c>
      <c r="Q377" s="42"/>
      <c r="R377" s="41">
        <f t="shared" si="70"/>
        <v>0</v>
      </c>
      <c r="S377" s="42">
        <f t="shared" si="71"/>
        <v>0</v>
      </c>
      <c r="T377" s="42">
        <f>IFERROR(VLOOKUP(A377,'[4]Re-order'!$A:$Q,17,0),"")</f>
        <v>0</v>
      </c>
      <c r="U377" s="42">
        <f>IFERROR(VLOOKUP(A377,'[4]MC Masterlist 2026-09-17'!$B:$M, 10, 0),0)</f>
        <v>15</v>
      </c>
      <c r="V377" s="42">
        <f>IFERROR(VLOOKUP(A377,'[4]MC Masterlist 2026-09-17'!$B:$M, 11, 0),0)</f>
        <v>15</v>
      </c>
      <c r="W377" s="42">
        <f t="shared" si="72"/>
        <v>30</v>
      </c>
      <c r="X377" s="42">
        <f t="shared" si="73"/>
        <v>29.833333333333332</v>
      </c>
      <c r="Y377" s="42">
        <f>IFERROR(IF(OR(C377="AREA I",C377="AREA V"),7,VLOOKUP(A377,'[4]MC Masterlist 2026-09-17'!$B:$M, 12, 0)),0)</f>
        <v>30</v>
      </c>
      <c r="Z377" s="42">
        <f t="shared" si="74"/>
        <v>0.16666666666666666</v>
      </c>
      <c r="AA377" s="42">
        <f t="shared" si="75"/>
        <v>0.33333333333333331</v>
      </c>
      <c r="AB377" s="42">
        <f t="shared" si="76"/>
        <v>0.33148148148148143</v>
      </c>
      <c r="AC377" s="42">
        <f t="shared" si="77"/>
        <v>0.33333333333333331</v>
      </c>
      <c r="AD377" s="40" t="str">
        <f t="shared" si="78"/>
        <v>Stockout</v>
      </c>
      <c r="AE377" s="40">
        <f>IFERROR(VLOOKUP(A377,'[4]Re-order'!$A:$AA,27,0),"")</f>
        <v>0</v>
      </c>
      <c r="AF377" s="42">
        <f t="shared" si="79"/>
        <v>0.33333333333333331</v>
      </c>
      <c r="AG377" s="42" t="e">
        <f>SUMIFS('[4]Raw Inventory'!D:D,'[4]Raw Inventory'!C:C,"GREATWALL",'[4]Raw Inventory'!B:B,A377)</f>
        <v>#VALUE!</v>
      </c>
      <c r="AH377" s="42" t="e">
        <f>SUMIFS('[4]Raw Inventory'!D:D,'[4]Raw Inventory'!C:C,"DUARTE",'[4]Raw Inventory'!B:B,A377)</f>
        <v>#VALUE!</v>
      </c>
      <c r="AI377" s="42"/>
      <c r="AJ377" s="42">
        <f t="shared" si="80"/>
        <v>0</v>
      </c>
      <c r="AK377" s="40" t="str">
        <f>IFERROR(IF((Q377+IF(AI377="",0,AI3))&lt;=0,"Stockout",IF(AJ377="","",IF(F377="Class A",IF(AJ377&lt;=7,"Critical",IF(AJ377&lt;=15,"Low",IF(AJ377&lt;=30,"Reorder",IF(AJ377&lt;=45,"Optimal","Overstock")))),IF(F377="Class B",IF(AJ377&lt;=10,"Critical",IF(AJ377&lt;=20,"Low",IF(AJ377&lt;=45,"Reorder",IF(AJ377&lt;=60,"Optimal","Overstock")))),IF(F377="Class C",IF(AJ377&lt;=15,"Critical",IF(AJ377&lt;=30,"Low",IF(AJ377&lt;=60,"Reorder",IF(AJ377&lt;=90,"Optimal","Overstock")))),""))))),"")</f>
        <v>Stockout</v>
      </c>
      <c r="AL377" s="42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</row>
    <row r="378" spans="1:48">
      <c r="A378" s="39" t="s">
        <v>52</v>
      </c>
      <c r="B378" s="39" t="s">
        <v>115</v>
      </c>
      <c r="C378" s="39" t="s">
        <v>109</v>
      </c>
      <c r="D378" s="40" t="s">
        <v>253</v>
      </c>
      <c r="E378" s="40">
        <v>11</v>
      </c>
      <c r="F378" s="40" t="s">
        <v>2</v>
      </c>
      <c r="G378" s="39" t="str">
        <f>IFERROR(VLOOKUP(A378,'[4]MC Masterlist 2026-09-17'!$B:$M, 3, 0),"")</f>
        <v>YAMAHA</v>
      </c>
      <c r="H378" s="41">
        <f>IFERROR(VLOOKUP(A378,'[4]MC Masterlist 2026-09-17'!$B:$M, 6, 0),"")</f>
        <v>85446</v>
      </c>
      <c r="I378" s="42">
        <v>1</v>
      </c>
      <c r="J378" s="42">
        <v>1</v>
      </c>
      <c r="K378" s="42">
        <v>1</v>
      </c>
      <c r="L378" s="42">
        <f t="shared" si="65"/>
        <v>3</v>
      </c>
      <c r="M378" s="42">
        <f t="shared" si="66"/>
        <v>1</v>
      </c>
      <c r="N378" s="41">
        <f t="shared" si="67"/>
        <v>256338</v>
      </c>
      <c r="O378" s="41">
        <f t="shared" si="68"/>
        <v>85446</v>
      </c>
      <c r="P378" s="42">
        <f t="shared" si="69"/>
        <v>3.3333333333333333E-2</v>
      </c>
      <c r="Q378" s="42">
        <v>1</v>
      </c>
      <c r="R378" s="41">
        <f t="shared" si="70"/>
        <v>85446</v>
      </c>
      <c r="S378" s="42">
        <f t="shared" si="71"/>
        <v>30</v>
      </c>
      <c r="T378" s="42">
        <f>IFERROR(VLOOKUP(A378,'[4]Re-order'!$A:$Q,17,0),"")</f>
        <v>0</v>
      </c>
      <c r="U378" s="42">
        <f>IFERROR(VLOOKUP(A378,'[4]MC Masterlist 2026-09-17'!$B:$M, 10, 0),0)</f>
        <v>15</v>
      </c>
      <c r="V378" s="42">
        <f>IFERROR(VLOOKUP(A378,'[4]MC Masterlist 2026-09-17'!$B:$M, 11, 0),0)</f>
        <v>15</v>
      </c>
      <c r="W378" s="42">
        <f t="shared" si="72"/>
        <v>30</v>
      </c>
      <c r="X378" s="42">
        <f t="shared" si="73"/>
        <v>29.5</v>
      </c>
      <c r="Y378" s="42">
        <f>IFERROR(IF(OR(C378="AREA I",C378="AREA V"),7,VLOOKUP(A378,'[4]MC Masterlist 2026-09-17'!$B:$M, 12, 0)),0)</f>
        <v>30</v>
      </c>
      <c r="Z378" s="42">
        <f t="shared" si="74"/>
        <v>0.5</v>
      </c>
      <c r="AA378" s="42">
        <f t="shared" si="75"/>
        <v>1</v>
      </c>
      <c r="AB378" s="42">
        <f t="shared" si="76"/>
        <v>0.98333333333333328</v>
      </c>
      <c r="AC378" s="42">
        <f t="shared" si="77"/>
        <v>1</v>
      </c>
      <c r="AD378" s="40" t="str">
        <f t="shared" si="78"/>
        <v>Reorder</v>
      </c>
      <c r="AE378" s="40">
        <f>IFERROR(VLOOKUP(A378,'[4]Re-order'!$A:$AA,27,0),"")</f>
        <v>0</v>
      </c>
      <c r="AF378" s="42">
        <f t="shared" si="79"/>
        <v>0</v>
      </c>
      <c r="AG378" s="42" t="e">
        <f>SUMIFS('[4]Raw Inventory'!D:D,'[4]Raw Inventory'!C:C,"GREATWALL",'[4]Raw Inventory'!B:B,A378)</f>
        <v>#VALUE!</v>
      </c>
      <c r="AH378" s="42" t="e">
        <f>SUMIFS('[4]Raw Inventory'!D:D,'[4]Raw Inventory'!C:C,"DUARTE",'[4]Raw Inventory'!B:B,A378)</f>
        <v>#VALUE!</v>
      </c>
      <c r="AI378" s="42"/>
      <c r="AJ378" s="42">
        <f t="shared" si="80"/>
        <v>30</v>
      </c>
      <c r="AK378" s="40" t="str">
        <f>IFERROR(IF((Q378+IF(AI378="",0,AI3))&lt;=0,"Stockout",IF(AJ378="","",IF(F378="Class A",IF(AJ378&lt;=7,"Critical",IF(AJ378&lt;=15,"Low",IF(AJ378&lt;=30,"Reorder",IF(AJ378&lt;=45,"Optimal","Overstock")))),IF(F378="Class B",IF(AJ378&lt;=10,"Critical",IF(AJ378&lt;=20,"Low",IF(AJ378&lt;=45,"Reorder",IF(AJ378&lt;=60,"Optimal","Overstock")))),IF(F378="Class C",IF(AJ378&lt;=15,"Critical",IF(AJ378&lt;=30,"Low",IF(AJ378&lt;=60,"Reorder",IF(AJ378&lt;=90,"Optimal","Overstock")))),""))))),"")</f>
        <v>Reorder</v>
      </c>
      <c r="AL378" s="42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</row>
    <row r="379" spans="1:48">
      <c r="A379" s="39" t="s">
        <v>20</v>
      </c>
      <c r="B379" s="39" t="s">
        <v>123</v>
      </c>
      <c r="C379" s="39" t="s">
        <v>118</v>
      </c>
      <c r="D379" s="40" t="s">
        <v>222</v>
      </c>
      <c r="E379" s="40">
        <v>19</v>
      </c>
      <c r="F379" s="40" t="s">
        <v>3</v>
      </c>
      <c r="G379" s="39" t="str">
        <f>IFERROR(VLOOKUP(A379,'[4]MC Masterlist 2026-09-17'!$B:$M, 3, 0),"")</f>
        <v>HONDA</v>
      </c>
      <c r="H379" s="41">
        <f>IFERROR(VLOOKUP(A379,'[4]MC Masterlist 2026-09-17'!$B:$M, 6, 0),"")</f>
        <v>69950</v>
      </c>
      <c r="I379" s="42">
        <v>0</v>
      </c>
      <c r="J379" s="42">
        <v>0</v>
      </c>
      <c r="K379" s="42">
        <v>1</v>
      </c>
      <c r="L379" s="42">
        <f t="shared" si="65"/>
        <v>1</v>
      </c>
      <c r="M379" s="42">
        <f t="shared" si="66"/>
        <v>0.33333333333333331</v>
      </c>
      <c r="N379" s="41">
        <f t="shared" si="67"/>
        <v>69950</v>
      </c>
      <c r="O379" s="41">
        <f t="shared" si="68"/>
        <v>23316.666666666664</v>
      </c>
      <c r="P379" s="42">
        <f t="shared" si="69"/>
        <v>1.111111111111111E-2</v>
      </c>
      <c r="Q379" s="42">
        <v>4</v>
      </c>
      <c r="R379" s="41">
        <f t="shared" si="70"/>
        <v>279800</v>
      </c>
      <c r="S379" s="42">
        <f t="shared" si="71"/>
        <v>360.00000000000006</v>
      </c>
      <c r="T379" s="42">
        <f>IFERROR(VLOOKUP(A379,'[4]Re-order'!$A:$Q,17,0),"")</f>
        <v>0</v>
      </c>
      <c r="U379" s="42">
        <f>IFERROR(VLOOKUP(A379,'[4]MC Masterlist 2026-09-17'!$B:$M, 10, 0),0)</f>
        <v>15</v>
      </c>
      <c r="V379" s="42">
        <f>IFERROR(VLOOKUP(A379,'[4]MC Masterlist 2026-09-17'!$B:$M, 11, 0),0)</f>
        <v>15</v>
      </c>
      <c r="W379" s="42">
        <f t="shared" si="72"/>
        <v>30</v>
      </c>
      <c r="X379" s="42">
        <f t="shared" si="73"/>
        <v>29.833333333333332</v>
      </c>
      <c r="Y379" s="42">
        <f>IFERROR(IF(OR(C379="AREA I",C379="AREA V"),7,VLOOKUP(A379,'[4]MC Masterlist 2026-09-17'!$B:$M, 12, 0)),0)</f>
        <v>30</v>
      </c>
      <c r="Z379" s="42">
        <f t="shared" si="74"/>
        <v>0.16666666666666666</v>
      </c>
      <c r="AA379" s="42">
        <f t="shared" si="75"/>
        <v>0.33333333333333331</v>
      </c>
      <c r="AB379" s="42">
        <f t="shared" si="76"/>
        <v>0.33148148148148143</v>
      </c>
      <c r="AC379" s="42">
        <f t="shared" si="77"/>
        <v>0.33333333333333331</v>
      </c>
      <c r="AD379" s="40" t="str">
        <f t="shared" si="78"/>
        <v>Overstock</v>
      </c>
      <c r="AE379" s="40">
        <f>IFERROR(VLOOKUP(A379,'[4]Re-order'!$A:$AA,27,0),"")</f>
        <v>0</v>
      </c>
      <c r="AF379" s="42">
        <f t="shared" si="79"/>
        <v>-3.6666666666666665</v>
      </c>
      <c r="AG379" s="42" t="e">
        <f>SUMIFS('[4]Raw Inventory'!D:D,'[4]Raw Inventory'!C:C,"GREATWALL",'[4]Raw Inventory'!B:B,A379)</f>
        <v>#VALUE!</v>
      </c>
      <c r="AH379" s="42" t="e">
        <f>SUMIFS('[4]Raw Inventory'!D:D,'[4]Raw Inventory'!C:C,"DUARTE",'[4]Raw Inventory'!B:B,A379)</f>
        <v>#VALUE!</v>
      </c>
      <c r="AI379" s="42"/>
      <c r="AJ379" s="42">
        <f t="shared" si="80"/>
        <v>360.00000000000006</v>
      </c>
      <c r="AK379" s="40" t="str">
        <f>IFERROR(IF((Q379+IF(AI379="",0,AI3))&lt;=0,"Stockout",IF(AJ379="","",IF(F379="Class A",IF(AJ379&lt;=7,"Critical",IF(AJ379&lt;=15,"Low",IF(AJ379&lt;=30,"Reorder",IF(AJ379&lt;=45,"Optimal","Overstock")))),IF(F379="Class B",IF(AJ379&lt;=10,"Critical",IF(AJ379&lt;=20,"Low",IF(AJ379&lt;=45,"Reorder",IF(AJ379&lt;=60,"Optimal","Overstock")))),IF(F379="Class C",IF(AJ379&lt;=15,"Critical",IF(AJ379&lt;=30,"Low",IF(AJ379&lt;=60,"Reorder",IF(AJ379&lt;=90,"Optimal","Overstock")))),""))))),"")</f>
        <v>Overstock</v>
      </c>
      <c r="AL379" s="42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</row>
    <row r="380" spans="1:48">
      <c r="A380" s="39" t="s">
        <v>28</v>
      </c>
      <c r="B380" s="39" t="s">
        <v>29</v>
      </c>
      <c r="C380" s="39" t="s">
        <v>1</v>
      </c>
      <c r="D380" s="40" t="s">
        <v>235</v>
      </c>
      <c r="E380" s="40">
        <v>10</v>
      </c>
      <c r="F380" s="40" t="s">
        <v>2</v>
      </c>
      <c r="G380" s="39" t="str">
        <f>IFERROR(VLOOKUP(A380,'[4]MC Masterlist 2026-09-17'!$B:$M, 3, 0),"")</f>
        <v>YAMAHA</v>
      </c>
      <c r="H380" s="41">
        <f>IFERROR(VLOOKUP(A380,'[4]MC Masterlist 2026-09-17'!$B:$M, 6, 0),"")</f>
        <v>147312</v>
      </c>
      <c r="I380" s="42">
        <v>2</v>
      </c>
      <c r="J380" s="42">
        <v>2</v>
      </c>
      <c r="K380" s="42">
        <v>1</v>
      </c>
      <c r="L380" s="42">
        <f t="shared" si="65"/>
        <v>5</v>
      </c>
      <c r="M380" s="42">
        <f t="shared" si="66"/>
        <v>1.6666666666666667</v>
      </c>
      <c r="N380" s="41">
        <f t="shared" si="67"/>
        <v>736560</v>
      </c>
      <c r="O380" s="41">
        <f t="shared" si="68"/>
        <v>245520</v>
      </c>
      <c r="P380" s="42">
        <f t="shared" si="69"/>
        <v>5.5555555555555559E-2</v>
      </c>
      <c r="Q380" s="42"/>
      <c r="R380" s="41">
        <f t="shared" si="70"/>
        <v>0</v>
      </c>
      <c r="S380" s="42">
        <f t="shared" si="71"/>
        <v>0</v>
      </c>
      <c r="T380" s="42">
        <f>IFERROR(VLOOKUP(A380,'[4]Re-order'!$A:$Q,17,0),"")</f>
        <v>0</v>
      </c>
      <c r="U380" s="42">
        <f>IFERROR(VLOOKUP(A380,'[4]MC Masterlist 2026-09-17'!$B:$M, 10, 0),0)</f>
        <v>15</v>
      </c>
      <c r="V380" s="42">
        <f>IFERROR(VLOOKUP(A380,'[4]MC Masterlist 2026-09-17'!$B:$M, 11, 0),0)</f>
        <v>15</v>
      </c>
      <c r="W380" s="42">
        <f t="shared" si="72"/>
        <v>30</v>
      </c>
      <c r="X380" s="42">
        <f t="shared" si="73"/>
        <v>6.166666666666667</v>
      </c>
      <c r="Y380" s="42">
        <f>IFERROR(IF(OR(C380="AREA I",C380="AREA V"),7,VLOOKUP(A380,'[4]MC Masterlist 2026-09-17'!$B:$M, 12, 0)),0)</f>
        <v>7</v>
      </c>
      <c r="Z380" s="42">
        <f t="shared" si="74"/>
        <v>0.83333333333333337</v>
      </c>
      <c r="AA380" s="42">
        <f t="shared" si="75"/>
        <v>1.6666666666666667</v>
      </c>
      <c r="AB380" s="42">
        <f t="shared" si="76"/>
        <v>0.34259259259259262</v>
      </c>
      <c r="AC380" s="42">
        <f t="shared" si="77"/>
        <v>0.3888888888888889</v>
      </c>
      <c r="AD380" s="40" t="str">
        <f t="shared" si="78"/>
        <v>Stockout</v>
      </c>
      <c r="AE380" s="40">
        <f>IFERROR(VLOOKUP(A380,'[4]Re-order'!$A:$AA,27,0),"")</f>
        <v>0</v>
      </c>
      <c r="AF380" s="42">
        <f t="shared" si="79"/>
        <v>0.3888888888888889</v>
      </c>
      <c r="AG380" s="42" t="e">
        <f>SUMIFS('[4]Raw Inventory'!D:D,'[4]Raw Inventory'!C:C,"GREATWALL",'[4]Raw Inventory'!B:B,A380)</f>
        <v>#VALUE!</v>
      </c>
      <c r="AH380" s="42" t="e">
        <f>SUMIFS('[4]Raw Inventory'!D:D,'[4]Raw Inventory'!C:C,"DUARTE",'[4]Raw Inventory'!B:B,A380)</f>
        <v>#VALUE!</v>
      </c>
      <c r="AI380" s="42"/>
      <c r="AJ380" s="42">
        <f t="shared" si="80"/>
        <v>0</v>
      </c>
      <c r="AK380" s="40" t="str">
        <f>IFERROR(IF((Q380+IF(AI380="",0,AI3))&lt;=0,"Stockout",IF(AJ380="","",IF(F380="Class A",IF(AJ380&lt;=7,"Critical",IF(AJ380&lt;=15,"Low",IF(AJ380&lt;=30,"Reorder",IF(AJ380&lt;=45,"Optimal","Overstock")))),IF(F380="Class B",IF(AJ380&lt;=10,"Critical",IF(AJ380&lt;=20,"Low",IF(AJ380&lt;=45,"Reorder",IF(AJ380&lt;=60,"Optimal","Overstock")))),IF(F380="Class C",IF(AJ380&lt;=15,"Critical",IF(AJ380&lt;=30,"Low",IF(AJ380&lt;=60,"Reorder",IF(AJ380&lt;=90,"Optimal","Overstock")))),""))))),"")</f>
        <v>Stockout</v>
      </c>
      <c r="AL380" s="42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</row>
    <row r="381" spans="1:48">
      <c r="A381" s="39" t="s">
        <v>31</v>
      </c>
      <c r="B381" s="39" t="s">
        <v>21</v>
      </c>
      <c r="C381" s="39" t="s">
        <v>1</v>
      </c>
      <c r="D381" s="40" t="s">
        <v>222</v>
      </c>
      <c r="E381" s="40">
        <v>21</v>
      </c>
      <c r="F381" s="40" t="s">
        <v>3</v>
      </c>
      <c r="G381" s="39" t="str">
        <f>IFERROR(VLOOKUP(A381,'[4]MC Masterlist 2026-09-17'!$B:$M, 3, 0),"")</f>
        <v>KAWASAKI</v>
      </c>
      <c r="H381" s="41">
        <f>IFERROR(VLOOKUP(A381,'[4]MC Masterlist 2026-09-17'!$B:$M, 6, 0),"")</f>
        <v>59528</v>
      </c>
      <c r="I381" s="42">
        <v>1</v>
      </c>
      <c r="J381" s="42">
        <v>1</v>
      </c>
      <c r="K381" s="42">
        <v>0</v>
      </c>
      <c r="L381" s="42">
        <f t="shared" si="65"/>
        <v>2</v>
      </c>
      <c r="M381" s="42">
        <f t="shared" si="66"/>
        <v>0.66666666666666663</v>
      </c>
      <c r="N381" s="41">
        <f t="shared" si="67"/>
        <v>119056</v>
      </c>
      <c r="O381" s="41">
        <f t="shared" si="68"/>
        <v>39685.333333333328</v>
      </c>
      <c r="P381" s="42">
        <f t="shared" si="69"/>
        <v>2.222222222222222E-2</v>
      </c>
      <c r="Q381" s="42">
        <v>1</v>
      </c>
      <c r="R381" s="41">
        <f t="shared" si="70"/>
        <v>59528</v>
      </c>
      <c r="S381" s="42">
        <f t="shared" si="71"/>
        <v>45.000000000000007</v>
      </c>
      <c r="T381" s="42">
        <f>IFERROR(VLOOKUP(A381,'[4]Re-order'!$A:$Q,17,0),"")</f>
        <v>0</v>
      </c>
      <c r="U381" s="42">
        <f>IFERROR(VLOOKUP(A381,'[4]MC Masterlist 2026-09-17'!$B:$M, 10, 0),0)</f>
        <v>15</v>
      </c>
      <c r="V381" s="42">
        <f>IFERROR(VLOOKUP(A381,'[4]MC Masterlist 2026-09-17'!$B:$M, 11, 0),0)</f>
        <v>15</v>
      </c>
      <c r="W381" s="42">
        <f t="shared" si="72"/>
        <v>30</v>
      </c>
      <c r="X381" s="42">
        <f t="shared" si="73"/>
        <v>6.666666666666667</v>
      </c>
      <c r="Y381" s="42">
        <f>IFERROR(IF(OR(C381="AREA I",C381="AREA V"),7,VLOOKUP(A381,'[4]MC Masterlist 2026-09-17'!$B:$M, 12, 0)),0)</f>
        <v>7</v>
      </c>
      <c r="Z381" s="42">
        <f t="shared" si="74"/>
        <v>0.33333333333333331</v>
      </c>
      <c r="AA381" s="42">
        <f t="shared" si="75"/>
        <v>0.66666666666666663</v>
      </c>
      <c r="AB381" s="42">
        <f t="shared" si="76"/>
        <v>0.14814814814814814</v>
      </c>
      <c r="AC381" s="42">
        <f t="shared" si="77"/>
        <v>0.15555555555555553</v>
      </c>
      <c r="AD381" s="40" t="str">
        <f t="shared" si="78"/>
        <v>Reorder</v>
      </c>
      <c r="AE381" s="40">
        <f>IFERROR(VLOOKUP(A381,'[4]Re-order'!$A:$AA,27,0),"")</f>
        <v>0</v>
      </c>
      <c r="AF381" s="42">
        <f t="shared" si="79"/>
        <v>-0.84444444444444444</v>
      </c>
      <c r="AG381" s="42" t="e">
        <f>SUMIFS('[4]Raw Inventory'!D:D,'[4]Raw Inventory'!C:C,"GREATWALL",'[4]Raw Inventory'!B:B,A381)</f>
        <v>#VALUE!</v>
      </c>
      <c r="AH381" s="42" t="e">
        <f>SUMIFS('[4]Raw Inventory'!D:D,'[4]Raw Inventory'!C:C,"DUARTE",'[4]Raw Inventory'!B:B,A381)</f>
        <v>#VALUE!</v>
      </c>
      <c r="AI381" s="42"/>
      <c r="AJ381" s="42">
        <f t="shared" si="80"/>
        <v>45.000000000000007</v>
      </c>
      <c r="AK381" s="40" t="str">
        <f>IFERROR(IF((Q381+IF(AI381="",0,AI3))&lt;=0,"Stockout",IF(AJ381="","",IF(F381="Class A",IF(AJ381&lt;=7,"Critical",IF(AJ381&lt;=15,"Low",IF(AJ381&lt;=30,"Reorder",IF(AJ381&lt;=45,"Optimal","Overstock")))),IF(F381="Class B",IF(AJ381&lt;=10,"Critical",IF(AJ381&lt;=20,"Low",IF(AJ381&lt;=45,"Reorder",IF(AJ381&lt;=60,"Optimal","Overstock")))),IF(F381="Class C",IF(AJ381&lt;=15,"Critical",IF(AJ381&lt;=30,"Low",IF(AJ381&lt;=60,"Reorder",IF(AJ381&lt;=90,"Optimal","Overstock")))),""))))),"")</f>
        <v>Reorder</v>
      </c>
      <c r="AL381" s="42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</row>
    <row r="382" spans="1:48">
      <c r="A382" s="39" t="s">
        <v>99</v>
      </c>
      <c r="B382" s="39" t="s">
        <v>162</v>
      </c>
      <c r="C382" s="39" t="s">
        <v>159</v>
      </c>
      <c r="D382" s="40" t="s">
        <v>266</v>
      </c>
      <c r="E382" s="40">
        <v>17</v>
      </c>
      <c r="F382" s="40" t="s">
        <v>3</v>
      </c>
      <c r="G382" s="39" t="str">
        <f>IFERROR(VLOOKUP(A382,'[4]MC Masterlist 2026-09-17'!$B:$M, 3, 0),"")</f>
        <v>YAMAHA</v>
      </c>
      <c r="H382" s="41">
        <f>IFERROR(VLOOKUP(A382,'[4]MC Masterlist 2026-09-17'!$B:$M, 6, 0),"")</f>
        <v>86397</v>
      </c>
      <c r="I382" s="42">
        <v>0</v>
      </c>
      <c r="J382" s="42">
        <v>1</v>
      </c>
      <c r="K382" s="42">
        <v>0</v>
      </c>
      <c r="L382" s="42">
        <f t="shared" si="65"/>
        <v>1</v>
      </c>
      <c r="M382" s="42">
        <f t="shared" si="66"/>
        <v>0.33333333333333331</v>
      </c>
      <c r="N382" s="41">
        <f t="shared" si="67"/>
        <v>86397</v>
      </c>
      <c r="O382" s="41">
        <f t="shared" si="68"/>
        <v>28799</v>
      </c>
      <c r="P382" s="42">
        <f t="shared" si="69"/>
        <v>1.111111111111111E-2</v>
      </c>
      <c r="Q382" s="42">
        <v>2</v>
      </c>
      <c r="R382" s="41">
        <f t="shared" si="70"/>
        <v>172794</v>
      </c>
      <c r="S382" s="42">
        <f t="shared" si="71"/>
        <v>180</v>
      </c>
      <c r="T382" s="42">
        <f>IFERROR(VLOOKUP(A382,'[4]Re-order'!$A:$Q,17,0),"")</f>
        <v>0</v>
      </c>
      <c r="U382" s="42">
        <f>IFERROR(VLOOKUP(A382,'[4]MC Masterlist 2026-09-17'!$B:$M, 10, 0),0)</f>
        <v>15</v>
      </c>
      <c r="V382" s="42">
        <f>IFERROR(VLOOKUP(A382,'[4]MC Masterlist 2026-09-17'!$B:$M, 11, 0),0)</f>
        <v>15</v>
      </c>
      <c r="W382" s="42">
        <f t="shared" si="72"/>
        <v>30</v>
      </c>
      <c r="X382" s="42">
        <f t="shared" si="73"/>
        <v>29.833333333333332</v>
      </c>
      <c r="Y382" s="42">
        <f>IFERROR(IF(OR(C382="AREA I",C382="AREA V"),7,VLOOKUP(A382,'[4]MC Masterlist 2026-09-17'!$B:$M, 12, 0)),0)</f>
        <v>30</v>
      </c>
      <c r="Z382" s="42">
        <f t="shared" si="74"/>
        <v>0.16666666666666666</v>
      </c>
      <c r="AA382" s="42">
        <f t="shared" si="75"/>
        <v>0.33333333333333331</v>
      </c>
      <c r="AB382" s="42">
        <f t="shared" si="76"/>
        <v>0.33148148148148143</v>
      </c>
      <c r="AC382" s="42">
        <f t="shared" si="77"/>
        <v>0.33333333333333331</v>
      </c>
      <c r="AD382" s="40" t="str">
        <f t="shared" si="78"/>
        <v>Overstock</v>
      </c>
      <c r="AE382" s="40">
        <f>IFERROR(VLOOKUP(A382,'[4]Re-order'!$A:$AA,27,0),"")</f>
        <v>0</v>
      </c>
      <c r="AF382" s="42">
        <f t="shared" si="79"/>
        <v>-1.6666666666666667</v>
      </c>
      <c r="AG382" s="42" t="e">
        <f>SUMIFS('[4]Raw Inventory'!D:D,'[4]Raw Inventory'!C:C,"GREATWALL",'[4]Raw Inventory'!B:B,A382)</f>
        <v>#VALUE!</v>
      </c>
      <c r="AH382" s="42" t="e">
        <f>SUMIFS('[4]Raw Inventory'!D:D,'[4]Raw Inventory'!C:C,"DUARTE",'[4]Raw Inventory'!B:B,A382)</f>
        <v>#VALUE!</v>
      </c>
      <c r="AI382" s="42"/>
      <c r="AJ382" s="42">
        <f t="shared" si="80"/>
        <v>180.00000000000003</v>
      </c>
      <c r="AK382" s="40" t="str">
        <f>IFERROR(IF((Q382+IF(AI382="",0,AI3))&lt;=0,"Stockout",IF(AJ382="","",IF(F382="Class A",IF(AJ382&lt;=7,"Critical",IF(AJ382&lt;=15,"Low",IF(AJ382&lt;=30,"Reorder",IF(AJ382&lt;=45,"Optimal","Overstock")))),IF(F382="Class B",IF(AJ382&lt;=10,"Critical",IF(AJ382&lt;=20,"Low",IF(AJ382&lt;=45,"Reorder",IF(AJ382&lt;=60,"Optimal","Overstock")))),IF(F382="Class C",IF(AJ382&lt;=15,"Critical",IF(AJ382&lt;=30,"Low",IF(AJ382&lt;=60,"Reorder",IF(AJ382&lt;=90,"Optimal","Overstock")))),""))))),"")</f>
        <v>Overstock</v>
      </c>
      <c r="AL382" s="42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</row>
    <row r="383" spans="1:48">
      <c r="A383" s="39" t="s">
        <v>20</v>
      </c>
      <c r="B383" s="39" t="s">
        <v>97</v>
      </c>
      <c r="C383" s="39" t="s">
        <v>90</v>
      </c>
      <c r="D383" s="40" t="s">
        <v>232</v>
      </c>
      <c r="E383" s="40">
        <v>6</v>
      </c>
      <c r="F383" s="40" t="s">
        <v>2</v>
      </c>
      <c r="G383" s="39" t="str">
        <f>IFERROR(VLOOKUP(A383,'[4]MC Masterlist 2026-09-17'!$B:$M, 3, 0),"")</f>
        <v>HONDA</v>
      </c>
      <c r="H383" s="41">
        <f>IFERROR(VLOOKUP(A383,'[4]MC Masterlist 2026-09-17'!$B:$M, 6, 0),"")</f>
        <v>69950</v>
      </c>
      <c r="I383" s="42">
        <v>1</v>
      </c>
      <c r="J383" s="42">
        <v>2</v>
      </c>
      <c r="K383" s="42">
        <v>1</v>
      </c>
      <c r="L383" s="42">
        <f t="shared" si="65"/>
        <v>4</v>
      </c>
      <c r="M383" s="42">
        <f t="shared" si="66"/>
        <v>1.3333333333333333</v>
      </c>
      <c r="N383" s="41">
        <f t="shared" si="67"/>
        <v>279800</v>
      </c>
      <c r="O383" s="41">
        <f t="shared" si="68"/>
        <v>93266.666666666657</v>
      </c>
      <c r="P383" s="42">
        <f t="shared" si="69"/>
        <v>4.4444444444444439E-2</v>
      </c>
      <c r="Q383" s="42">
        <v>7</v>
      </c>
      <c r="R383" s="41">
        <f t="shared" si="70"/>
        <v>489650</v>
      </c>
      <c r="S383" s="42">
        <f t="shared" si="71"/>
        <v>157.50000000000003</v>
      </c>
      <c r="T383" s="42">
        <f>IFERROR(VLOOKUP(A383,'[4]Re-order'!$A:$Q,17,0),"")</f>
        <v>0</v>
      </c>
      <c r="U383" s="42">
        <f>IFERROR(VLOOKUP(A383,'[4]MC Masterlist 2026-09-17'!$B:$M, 10, 0),0)</f>
        <v>15</v>
      </c>
      <c r="V383" s="42">
        <f>IFERROR(VLOOKUP(A383,'[4]MC Masterlist 2026-09-17'!$B:$M, 11, 0),0)</f>
        <v>15</v>
      </c>
      <c r="W383" s="42">
        <f t="shared" si="72"/>
        <v>30</v>
      </c>
      <c r="X383" s="42">
        <f t="shared" si="73"/>
        <v>29.333333333333332</v>
      </c>
      <c r="Y383" s="42">
        <f>IFERROR(IF(OR(C383="AREA I",C383="AREA V"),7,VLOOKUP(A383,'[4]MC Masterlist 2026-09-17'!$B:$M, 12, 0)),0)</f>
        <v>30</v>
      </c>
      <c r="Z383" s="42">
        <f t="shared" si="74"/>
        <v>0.66666666666666663</v>
      </c>
      <c r="AA383" s="42">
        <f t="shared" si="75"/>
        <v>1.3333333333333333</v>
      </c>
      <c r="AB383" s="42">
        <f t="shared" si="76"/>
        <v>1.3037037037037036</v>
      </c>
      <c r="AC383" s="42">
        <f t="shared" si="77"/>
        <v>1.3333333333333333</v>
      </c>
      <c r="AD383" s="40" t="str">
        <f t="shared" si="78"/>
        <v>Overstock</v>
      </c>
      <c r="AE383" s="40">
        <f>IFERROR(VLOOKUP(A383,'[4]Re-order'!$A:$AA,27,0),"")</f>
        <v>0</v>
      </c>
      <c r="AF383" s="42">
        <f t="shared" si="79"/>
        <v>-5.666666666666667</v>
      </c>
      <c r="AG383" s="42" t="e">
        <f>SUMIFS('[4]Raw Inventory'!D:D,'[4]Raw Inventory'!C:C,"GREATWALL",'[4]Raw Inventory'!B:B,A383)</f>
        <v>#VALUE!</v>
      </c>
      <c r="AH383" s="42" t="e">
        <f>SUMIFS('[4]Raw Inventory'!D:D,'[4]Raw Inventory'!C:C,"DUARTE",'[4]Raw Inventory'!B:B,A383)</f>
        <v>#VALUE!</v>
      </c>
      <c r="AI383" s="42"/>
      <c r="AJ383" s="42">
        <f t="shared" si="80"/>
        <v>157.50000000000003</v>
      </c>
      <c r="AK383" s="40" t="str">
        <f>IFERROR(IF((Q383+IF(AI383="",0,AI3))&lt;=0,"Stockout",IF(AJ383="","",IF(F383="Class A",IF(AJ383&lt;=7,"Critical",IF(AJ383&lt;=15,"Low",IF(AJ383&lt;=30,"Reorder",IF(AJ383&lt;=45,"Optimal","Overstock")))),IF(F383="Class B",IF(AJ383&lt;=10,"Critical",IF(AJ383&lt;=20,"Low",IF(AJ383&lt;=45,"Reorder",IF(AJ383&lt;=60,"Optimal","Overstock")))),IF(F383="Class C",IF(AJ383&lt;=15,"Critical",IF(AJ383&lt;=30,"Low",IF(AJ383&lt;=60,"Reorder",IF(AJ383&lt;=90,"Optimal","Overstock")))),""))))),"")</f>
        <v>Overstock</v>
      </c>
      <c r="AL383" s="42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</row>
    <row r="384" spans="1:48">
      <c r="A384" s="39" t="s">
        <v>17</v>
      </c>
      <c r="B384" s="39" t="s">
        <v>155</v>
      </c>
      <c r="C384" s="39" t="s">
        <v>152</v>
      </c>
      <c r="D384" s="40" t="s">
        <v>252</v>
      </c>
      <c r="E384" s="40">
        <v>9</v>
      </c>
      <c r="F384" s="40" t="s">
        <v>2</v>
      </c>
      <c r="G384" s="39" t="str">
        <f>IFERROR(VLOOKUP(A384,'[4]MC Masterlist 2026-09-17'!$B:$M, 3, 0),"")</f>
        <v>HONDA</v>
      </c>
      <c r="H384" s="41">
        <f>IFERROR(VLOOKUP(A384,'[4]MC Masterlist 2026-09-17'!$B:$M, 6, 0),"")</f>
        <v>140790</v>
      </c>
      <c r="I384" s="42">
        <v>1</v>
      </c>
      <c r="J384" s="42">
        <v>1</v>
      </c>
      <c r="K384" s="42">
        <v>1</v>
      </c>
      <c r="L384" s="42">
        <f t="shared" si="65"/>
        <v>3</v>
      </c>
      <c r="M384" s="42">
        <f t="shared" si="66"/>
        <v>1</v>
      </c>
      <c r="N384" s="41">
        <f t="shared" si="67"/>
        <v>422370</v>
      </c>
      <c r="O384" s="41">
        <f t="shared" si="68"/>
        <v>140790</v>
      </c>
      <c r="P384" s="42">
        <f t="shared" si="69"/>
        <v>3.3333333333333333E-2</v>
      </c>
      <c r="Q384" s="42">
        <v>1</v>
      </c>
      <c r="R384" s="41">
        <f t="shared" si="70"/>
        <v>140790</v>
      </c>
      <c r="S384" s="42">
        <f t="shared" si="71"/>
        <v>30</v>
      </c>
      <c r="T384" s="42">
        <f>IFERROR(VLOOKUP(A384,'[4]Re-order'!$A:$Q,17,0),"")</f>
        <v>0</v>
      </c>
      <c r="U384" s="42">
        <f>IFERROR(VLOOKUP(A384,'[4]MC Masterlist 2026-09-17'!$B:$M, 10, 0),0)</f>
        <v>15</v>
      </c>
      <c r="V384" s="42">
        <f>IFERROR(VLOOKUP(A384,'[4]MC Masterlist 2026-09-17'!$B:$M, 11, 0),0)</f>
        <v>15</v>
      </c>
      <c r="W384" s="42">
        <f t="shared" si="72"/>
        <v>30</v>
      </c>
      <c r="X384" s="42">
        <f t="shared" si="73"/>
        <v>29.5</v>
      </c>
      <c r="Y384" s="42">
        <f>IFERROR(IF(OR(C384="AREA I",C384="AREA V"),7,VLOOKUP(A384,'[4]MC Masterlist 2026-09-17'!$B:$M, 12, 0)),0)</f>
        <v>30</v>
      </c>
      <c r="Z384" s="42">
        <f t="shared" si="74"/>
        <v>0.5</v>
      </c>
      <c r="AA384" s="42">
        <f t="shared" si="75"/>
        <v>1</v>
      </c>
      <c r="AB384" s="42">
        <f t="shared" si="76"/>
        <v>0.98333333333333328</v>
      </c>
      <c r="AC384" s="42">
        <f t="shared" si="77"/>
        <v>1</v>
      </c>
      <c r="AD384" s="40" t="str">
        <f t="shared" si="78"/>
        <v>Reorder</v>
      </c>
      <c r="AE384" s="40">
        <f>IFERROR(VLOOKUP(A384,'[4]Re-order'!$A:$AA,27,0),"")</f>
        <v>0</v>
      </c>
      <c r="AF384" s="42">
        <f t="shared" si="79"/>
        <v>0</v>
      </c>
      <c r="AG384" s="42" t="e">
        <f>SUMIFS('[4]Raw Inventory'!D:D,'[4]Raw Inventory'!C:C,"GREATWALL",'[4]Raw Inventory'!B:B,A384)</f>
        <v>#VALUE!</v>
      </c>
      <c r="AH384" s="42" t="e">
        <f>SUMIFS('[4]Raw Inventory'!D:D,'[4]Raw Inventory'!C:C,"DUARTE",'[4]Raw Inventory'!B:B,A384)</f>
        <v>#VALUE!</v>
      </c>
      <c r="AI384" s="42"/>
      <c r="AJ384" s="42">
        <f t="shared" si="80"/>
        <v>30</v>
      </c>
      <c r="AK384" s="40" t="str">
        <f>IFERROR(IF((Q384+IF(AI384="",0,AI3))&lt;=0,"Stockout",IF(AJ384="","",IF(F384="Class A",IF(AJ384&lt;=7,"Critical",IF(AJ384&lt;=15,"Low",IF(AJ384&lt;=30,"Reorder",IF(AJ384&lt;=45,"Optimal","Overstock")))),IF(F384="Class B",IF(AJ384&lt;=10,"Critical",IF(AJ384&lt;=20,"Low",IF(AJ384&lt;=45,"Reorder",IF(AJ384&lt;=60,"Optimal","Overstock")))),IF(F384="Class C",IF(AJ384&lt;=15,"Critical",IF(AJ384&lt;=30,"Low",IF(AJ384&lt;=60,"Reorder",IF(AJ384&lt;=90,"Optimal","Overstock")))),""))))),"")</f>
        <v>Reorder</v>
      </c>
      <c r="AL384" s="42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</row>
    <row r="385" spans="1:48">
      <c r="A385" s="39" t="s">
        <v>108</v>
      </c>
      <c r="B385" s="39" t="s">
        <v>112</v>
      </c>
      <c r="C385" s="39" t="s">
        <v>109</v>
      </c>
      <c r="D385" s="40" t="s">
        <v>234</v>
      </c>
      <c r="E385" s="40">
        <v>22</v>
      </c>
      <c r="F385" s="40" t="s">
        <v>3</v>
      </c>
      <c r="G385" s="39" t="str">
        <f>IFERROR(VLOOKUP(A385,'[4]MC Masterlist 2026-09-17'!$B:$M, 3, 0),"")</f>
        <v>SUZUKI</v>
      </c>
      <c r="H385" s="41">
        <f>IFERROR(VLOOKUP(A385,'[4]MC Masterlist 2026-09-17'!$B:$M, 6, 0),"")</f>
        <v>66412</v>
      </c>
      <c r="I385" s="42">
        <v>0</v>
      </c>
      <c r="J385" s="42">
        <v>0</v>
      </c>
      <c r="K385" s="42">
        <v>0</v>
      </c>
      <c r="L385" s="42">
        <f t="shared" si="65"/>
        <v>0</v>
      </c>
      <c r="M385" s="42">
        <f t="shared" si="66"/>
        <v>0</v>
      </c>
      <c r="N385" s="41">
        <f t="shared" si="67"/>
        <v>0</v>
      </c>
      <c r="O385" s="41">
        <f t="shared" si="68"/>
        <v>0</v>
      </c>
      <c r="P385" s="42">
        <f t="shared" si="69"/>
        <v>0</v>
      </c>
      <c r="Q385" s="42">
        <v>1</v>
      </c>
      <c r="R385" s="41">
        <f t="shared" si="70"/>
        <v>66412</v>
      </c>
      <c r="S385" s="42">
        <f t="shared" si="71"/>
        <v>0</v>
      </c>
      <c r="T385" s="42">
        <f>IFERROR(VLOOKUP(A385,'[4]Re-order'!$A:$Q,17,0),"")</f>
        <v>0</v>
      </c>
      <c r="U385" s="42">
        <f>IFERROR(VLOOKUP(A385,'[4]MC Masterlist 2026-09-17'!$B:$M, 10, 0),0)</f>
        <v>15</v>
      </c>
      <c r="V385" s="42">
        <f>IFERROR(VLOOKUP(A385,'[4]MC Masterlist 2026-09-17'!$B:$M, 11, 0),0)</f>
        <v>15</v>
      </c>
      <c r="W385" s="42">
        <f t="shared" si="72"/>
        <v>30</v>
      </c>
      <c r="X385" s="42">
        <f t="shared" si="73"/>
        <v>30</v>
      </c>
      <c r="Y385" s="42">
        <f>IFERROR(IF(OR(C385="AREA I",C385="AREA V"),7,VLOOKUP(A385,'[4]MC Masterlist 2026-09-17'!$B:$M, 12, 0)),0)</f>
        <v>30</v>
      </c>
      <c r="Z385" s="42">
        <f t="shared" si="74"/>
        <v>0</v>
      </c>
      <c r="AA385" s="42">
        <f t="shared" si="75"/>
        <v>0</v>
      </c>
      <c r="AB385" s="42">
        <f t="shared" si="76"/>
        <v>0</v>
      </c>
      <c r="AC385" s="42">
        <f t="shared" si="77"/>
        <v>0</v>
      </c>
      <c r="AD385" s="40" t="str">
        <f t="shared" si="78"/>
        <v>Critical</v>
      </c>
      <c r="AE385" s="40">
        <f>IFERROR(VLOOKUP(A385,'[4]Re-order'!$A:$AA,27,0),"")</f>
        <v>0</v>
      </c>
      <c r="AF385" s="42">
        <f t="shared" si="79"/>
        <v>-1</v>
      </c>
      <c r="AG385" s="42" t="e">
        <f>SUMIFS('[4]Raw Inventory'!D:D,'[4]Raw Inventory'!C:C,"GREATWALL",'[4]Raw Inventory'!B:B,A385)</f>
        <v>#VALUE!</v>
      </c>
      <c r="AH385" s="42" t="e">
        <f>SUMIFS('[4]Raw Inventory'!D:D,'[4]Raw Inventory'!C:C,"DUARTE",'[4]Raw Inventory'!B:B,A385)</f>
        <v>#VALUE!</v>
      </c>
      <c r="AI385" s="42"/>
      <c r="AJ385" s="42">
        <f t="shared" si="80"/>
        <v>0</v>
      </c>
      <c r="AK385" s="40" t="str">
        <f>IFERROR(IF((Q385+IF(AI385="",0,AI3))&lt;=0,"Stockout",IF(AJ385="","",IF(F385="Class A",IF(AJ385&lt;=7,"Critical",IF(AJ385&lt;=15,"Low",IF(AJ385&lt;=30,"Reorder",IF(AJ385&lt;=45,"Optimal","Overstock")))),IF(F385="Class B",IF(AJ385&lt;=10,"Critical",IF(AJ385&lt;=20,"Low",IF(AJ385&lt;=45,"Reorder",IF(AJ385&lt;=60,"Optimal","Overstock")))),IF(F385="Class C",IF(AJ385&lt;=15,"Critical",IF(AJ385&lt;=30,"Low",IF(AJ385&lt;=60,"Reorder",IF(AJ385&lt;=90,"Optimal","Overstock")))),""))))),"")</f>
        <v>Critical</v>
      </c>
      <c r="AL385" s="42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</row>
    <row r="386" spans="1:48">
      <c r="A386" s="39" t="s">
        <v>77</v>
      </c>
      <c r="B386" s="39" t="s">
        <v>97</v>
      </c>
      <c r="C386" s="39" t="s">
        <v>90</v>
      </c>
      <c r="D386" s="40" t="s">
        <v>245</v>
      </c>
      <c r="E386" s="40">
        <v>17</v>
      </c>
      <c r="F386" s="40" t="s">
        <v>3</v>
      </c>
      <c r="G386" s="39" t="str">
        <f>IFERROR(VLOOKUP(A386,'[4]MC Masterlist 2026-09-17'!$B:$M, 3, 0),"")</f>
        <v>SUZUKI</v>
      </c>
      <c r="H386" s="41">
        <f>IFERROR(VLOOKUP(A386,'[4]MC Masterlist 2026-09-17'!$B:$M, 6, 0),"")</f>
        <v>91057</v>
      </c>
      <c r="I386" s="42">
        <v>0</v>
      </c>
      <c r="J386" s="42">
        <v>0</v>
      </c>
      <c r="K386" s="42">
        <v>0</v>
      </c>
      <c r="L386" s="42">
        <f t="shared" si="65"/>
        <v>0</v>
      </c>
      <c r="M386" s="42">
        <f t="shared" si="66"/>
        <v>0</v>
      </c>
      <c r="N386" s="41">
        <f t="shared" si="67"/>
        <v>0</v>
      </c>
      <c r="O386" s="41">
        <f t="shared" si="68"/>
        <v>0</v>
      </c>
      <c r="P386" s="42">
        <f t="shared" si="69"/>
        <v>0</v>
      </c>
      <c r="Q386" s="42">
        <v>1</v>
      </c>
      <c r="R386" s="41">
        <f t="shared" si="70"/>
        <v>91057</v>
      </c>
      <c r="S386" s="42">
        <f t="shared" si="71"/>
        <v>0</v>
      </c>
      <c r="T386" s="42">
        <f>IFERROR(VLOOKUP(A386,'[4]Re-order'!$A:$Q,17,0),"")</f>
        <v>0</v>
      </c>
      <c r="U386" s="42">
        <f>IFERROR(VLOOKUP(A386,'[4]MC Masterlist 2026-09-17'!$B:$M, 10, 0),0)</f>
        <v>15</v>
      </c>
      <c r="V386" s="42">
        <f>IFERROR(VLOOKUP(A386,'[4]MC Masterlist 2026-09-17'!$B:$M, 11, 0),0)</f>
        <v>15</v>
      </c>
      <c r="W386" s="42">
        <f t="shared" si="72"/>
        <v>30</v>
      </c>
      <c r="X386" s="42">
        <f t="shared" si="73"/>
        <v>30</v>
      </c>
      <c r="Y386" s="42">
        <f>IFERROR(IF(OR(C386="AREA I",C386="AREA V"),7,VLOOKUP(A386,'[4]MC Masterlist 2026-09-17'!$B:$M, 12, 0)),0)</f>
        <v>30</v>
      </c>
      <c r="Z386" s="42">
        <f t="shared" si="74"/>
        <v>0</v>
      </c>
      <c r="AA386" s="42">
        <f t="shared" si="75"/>
        <v>0</v>
      </c>
      <c r="AB386" s="42">
        <f t="shared" si="76"/>
        <v>0</v>
      </c>
      <c r="AC386" s="42">
        <f t="shared" si="77"/>
        <v>0</v>
      </c>
      <c r="AD386" s="40" t="str">
        <f t="shared" si="78"/>
        <v>Critical</v>
      </c>
      <c r="AE386" s="40">
        <f>IFERROR(VLOOKUP(A386,'[4]Re-order'!$A:$AA,27,0),"")</f>
        <v>0</v>
      </c>
      <c r="AF386" s="42">
        <f t="shared" si="79"/>
        <v>-1</v>
      </c>
      <c r="AG386" s="42" t="e">
        <f>SUMIFS('[4]Raw Inventory'!D:D,'[4]Raw Inventory'!C:C,"GREATWALL",'[4]Raw Inventory'!B:B,A386)</f>
        <v>#VALUE!</v>
      </c>
      <c r="AH386" s="42" t="e">
        <f>SUMIFS('[4]Raw Inventory'!D:D,'[4]Raw Inventory'!C:C,"DUARTE",'[4]Raw Inventory'!B:B,A386)</f>
        <v>#VALUE!</v>
      </c>
      <c r="AI386" s="42"/>
      <c r="AJ386" s="42">
        <f t="shared" si="80"/>
        <v>0</v>
      </c>
      <c r="AK386" s="40" t="str">
        <f>IFERROR(IF((Q386+IF(AI386="",0,AI3))&lt;=0,"Stockout",IF(AJ386="","",IF(F386="Class A",IF(AJ386&lt;=7,"Critical",IF(AJ386&lt;=15,"Low",IF(AJ386&lt;=30,"Reorder",IF(AJ386&lt;=45,"Optimal","Overstock")))),IF(F386="Class B",IF(AJ386&lt;=10,"Critical",IF(AJ386&lt;=20,"Low",IF(AJ386&lt;=45,"Reorder",IF(AJ386&lt;=60,"Optimal","Overstock")))),IF(F386="Class C",IF(AJ386&lt;=15,"Critical",IF(AJ386&lt;=30,"Low",IF(AJ386&lt;=60,"Reorder",IF(AJ386&lt;=90,"Optimal","Overstock")))),""))))),"")</f>
        <v>Critical</v>
      </c>
      <c r="AL386" s="42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</row>
    <row r="387" spans="1:48">
      <c r="A387" s="39" t="s">
        <v>50</v>
      </c>
      <c r="B387" s="39" t="s">
        <v>27</v>
      </c>
      <c r="C387" s="39" t="s">
        <v>1</v>
      </c>
      <c r="D387" s="40" t="s">
        <v>263</v>
      </c>
      <c r="E387" s="40">
        <v>30</v>
      </c>
      <c r="F387" s="40" t="s">
        <v>3</v>
      </c>
      <c r="G387" s="39" t="str">
        <f>IFERROR(VLOOKUP(A387,'[4]MC Masterlist 2026-09-17'!$B:$M, 3, 0),"")</f>
        <v>YAMAHA</v>
      </c>
      <c r="H387" s="41">
        <f>IFERROR(VLOOKUP(A387,'[4]MC Masterlist 2026-09-17'!$B:$M, 6, 0),"")</f>
        <v>78957</v>
      </c>
      <c r="I387" s="42">
        <v>0</v>
      </c>
      <c r="J387" s="42">
        <v>0</v>
      </c>
      <c r="K387" s="42">
        <v>0</v>
      </c>
      <c r="L387" s="42">
        <f t="shared" ref="L387:L450" si="81">I387+J387+K387</f>
        <v>0</v>
      </c>
      <c r="M387" s="42">
        <f t="shared" ref="M387:M450" si="82">AVERAGE(I387,J387,K387)</f>
        <v>0</v>
      </c>
      <c r="N387" s="41">
        <f t="shared" ref="N387:N450" si="83">L387*H387</f>
        <v>0</v>
      </c>
      <c r="O387" s="41">
        <f t="shared" ref="O387:O450" si="84">M387*H387</f>
        <v>0</v>
      </c>
      <c r="P387" s="42">
        <f t="shared" ref="P387:P450" si="85">M387/30</f>
        <v>0</v>
      </c>
      <c r="Q387" s="42">
        <v>1</v>
      </c>
      <c r="R387" s="41">
        <f t="shared" ref="R387:R450" si="86">IFERROR(Q387*H387, 0)</f>
        <v>78957</v>
      </c>
      <c r="S387" s="42">
        <f t="shared" ref="S387:S450" si="87">IFERROR(R387/(O387)*30, 0)</f>
        <v>0</v>
      </c>
      <c r="T387" s="42">
        <f>IFERROR(VLOOKUP(A387,'[4]Re-order'!$A:$Q,17,0),"")</f>
        <v>0</v>
      </c>
      <c r="U387" s="42">
        <f>IFERROR(VLOOKUP(A387,'[4]MC Masterlist 2026-09-17'!$B:$M, 10, 0),0)</f>
        <v>15</v>
      </c>
      <c r="V387" s="42">
        <f>IFERROR(VLOOKUP(A387,'[4]MC Masterlist 2026-09-17'!$B:$M, 11, 0),0)</f>
        <v>15</v>
      </c>
      <c r="W387" s="42">
        <f t="shared" ref="W387:W450" si="88">U387+V387</f>
        <v>30</v>
      </c>
      <c r="X387" s="42">
        <f t="shared" ref="X387:X450" si="89">Y387-Z387</f>
        <v>7</v>
      </c>
      <c r="Y387" s="42">
        <f>IFERROR(IF(OR(C387="AREA I",C387="AREA V"),7,VLOOKUP(A387,'[4]MC Masterlist 2026-09-17'!$B:$M, 12, 0)),0)</f>
        <v>7</v>
      </c>
      <c r="Z387" s="42">
        <f t="shared" ref="Z387:Z450" si="90">V387*P387</f>
        <v>0</v>
      </c>
      <c r="AA387" s="42">
        <f t="shared" ref="AA387:AA450" si="91">W387*P387</f>
        <v>0</v>
      </c>
      <c r="AB387" s="42">
        <f t="shared" ref="AB387:AB450" si="92">X387*P387</f>
        <v>0</v>
      </c>
      <c r="AC387" s="42">
        <f t="shared" ref="AC387:AC450" si="93">Y387*P387</f>
        <v>0</v>
      </c>
      <c r="AD387" s="40" t="str">
        <f t="shared" ref="AD387:AD450" si="94">IFERROR(IF(Q387&lt;=0,"Stockout",IF(S387="","",IF(F387="Class A",IF(S387&lt;=7,"Critical",IF(S387&lt;=15,"Low",IF(S387&lt;=30,"Reorder",IF(S387&lt;=45,"Optimal","Overstock")))),IF(F387="Class B",IF(S387&lt;=10,"Critical",IF(S387&lt;=20,"Low",IF(S387&lt;=45,"Reorder",IF(S387&lt;=60,"Optimal","Overstock")))),IF(F387="Class C",IF(S387&lt;=15,"Critical",IF(S387&lt;=30,"Low",IF(S387&lt;=60,"Reorder",IF(S387&lt;=90,"Optimal","Overstock")))),""))))),"")</f>
        <v>Critical</v>
      </c>
      <c r="AE387" s="40">
        <f>IFERROR(VLOOKUP(A387,'[4]Re-order'!$A:$AA,27,0),"")</f>
        <v>0</v>
      </c>
      <c r="AF387" s="42">
        <f t="shared" ref="AF387:AF450" si="95">AC387-Q387</f>
        <v>-1</v>
      </c>
      <c r="AG387" s="42" t="e">
        <f>SUMIFS('[4]Raw Inventory'!D:D,'[4]Raw Inventory'!C:C,"GREATWALL",'[4]Raw Inventory'!B:B,A387)</f>
        <v>#VALUE!</v>
      </c>
      <c r="AH387" s="42" t="e">
        <f>SUMIFS('[4]Raw Inventory'!D:D,'[4]Raw Inventory'!C:C,"DUARTE",'[4]Raw Inventory'!B:B,A387)</f>
        <v>#VALUE!</v>
      </c>
      <c r="AI387" s="42"/>
      <c r="AJ387" s="42">
        <f t="shared" ref="AJ387:AJ450" si="96">IFERROR((Q387 + IF(AI387="",0,AI387))/P387, 0)</f>
        <v>0</v>
      </c>
      <c r="AK387" s="40" t="str">
        <f>IFERROR(IF((Q387+IF(AI387="",0,AI3))&lt;=0,"Stockout",IF(AJ387="","",IF(F387="Class A",IF(AJ387&lt;=7,"Critical",IF(AJ387&lt;=15,"Low",IF(AJ387&lt;=30,"Reorder",IF(AJ387&lt;=45,"Optimal","Overstock")))),IF(F387="Class B",IF(AJ387&lt;=10,"Critical",IF(AJ387&lt;=20,"Low",IF(AJ387&lt;=45,"Reorder",IF(AJ387&lt;=60,"Optimal","Overstock")))),IF(F387="Class C",IF(AJ387&lt;=15,"Critical",IF(AJ387&lt;=30,"Low",IF(AJ387&lt;=60,"Reorder",IF(AJ387&lt;=90,"Optimal","Overstock")))),""))))),"")</f>
        <v>Critical</v>
      </c>
      <c r="AL387" s="42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</row>
    <row r="388" spans="1:48">
      <c r="A388" s="39" t="s">
        <v>18</v>
      </c>
      <c r="B388" s="39" t="s">
        <v>19</v>
      </c>
      <c r="C388" s="39" t="s">
        <v>1</v>
      </c>
      <c r="D388" s="40" t="s">
        <v>257</v>
      </c>
      <c r="E388" s="40">
        <v>5</v>
      </c>
      <c r="F388" s="40" t="s">
        <v>0</v>
      </c>
      <c r="G388" s="39" t="str">
        <f>IFERROR(VLOOKUP(A388,'[4]MC Masterlist 2026-09-17'!$B:$M, 3, 0),"")</f>
        <v>HONDA</v>
      </c>
      <c r="H388" s="41">
        <f>IFERROR(VLOOKUP(A388,'[4]MC Masterlist 2026-09-17'!$B:$M, 6, 0),"")</f>
        <v>94330</v>
      </c>
      <c r="I388" s="42">
        <v>5</v>
      </c>
      <c r="J388" s="42">
        <v>4</v>
      </c>
      <c r="K388" s="42">
        <v>7</v>
      </c>
      <c r="L388" s="42">
        <f t="shared" si="81"/>
        <v>16</v>
      </c>
      <c r="M388" s="42">
        <f t="shared" si="82"/>
        <v>5.333333333333333</v>
      </c>
      <c r="N388" s="41">
        <f t="shared" si="83"/>
        <v>1509280</v>
      </c>
      <c r="O388" s="41">
        <f t="shared" si="84"/>
        <v>503093.33333333331</v>
      </c>
      <c r="P388" s="42">
        <f t="shared" si="85"/>
        <v>0.17777777777777776</v>
      </c>
      <c r="Q388" s="42">
        <v>4</v>
      </c>
      <c r="R388" s="41">
        <f t="shared" si="86"/>
        <v>377320</v>
      </c>
      <c r="S388" s="42">
        <f t="shared" si="87"/>
        <v>22.5</v>
      </c>
      <c r="T388" s="42">
        <f>IFERROR(VLOOKUP(A388,'[4]Re-order'!$A:$Q,17,0),"")</f>
        <v>0</v>
      </c>
      <c r="U388" s="42">
        <f>IFERROR(VLOOKUP(A388,'[4]MC Masterlist 2026-09-17'!$B:$M, 10, 0),0)</f>
        <v>15</v>
      </c>
      <c r="V388" s="42">
        <f>IFERROR(VLOOKUP(A388,'[4]MC Masterlist 2026-09-17'!$B:$M, 11, 0),0)</f>
        <v>15</v>
      </c>
      <c r="W388" s="42">
        <f t="shared" si="88"/>
        <v>30</v>
      </c>
      <c r="X388" s="42">
        <f t="shared" si="89"/>
        <v>4.3333333333333339</v>
      </c>
      <c r="Y388" s="42">
        <f>IFERROR(IF(OR(C388="AREA I",C388="AREA V"),7,VLOOKUP(A388,'[4]MC Masterlist 2026-09-17'!$B:$M, 12, 0)),0)</f>
        <v>7</v>
      </c>
      <c r="Z388" s="42">
        <f t="shared" si="90"/>
        <v>2.6666666666666665</v>
      </c>
      <c r="AA388" s="42">
        <f t="shared" si="91"/>
        <v>5.333333333333333</v>
      </c>
      <c r="AB388" s="42">
        <f t="shared" si="92"/>
        <v>0.77037037037037037</v>
      </c>
      <c r="AC388" s="42">
        <f t="shared" si="93"/>
        <v>1.2444444444444442</v>
      </c>
      <c r="AD388" s="40" t="str">
        <f t="shared" si="94"/>
        <v>Reorder</v>
      </c>
      <c r="AE388" s="40">
        <f>IFERROR(VLOOKUP(A388,'[4]Re-order'!$A:$AA,27,0),"")</f>
        <v>0</v>
      </c>
      <c r="AF388" s="42">
        <f t="shared" si="95"/>
        <v>-2.7555555555555555</v>
      </c>
      <c r="AG388" s="42" t="e">
        <f>SUMIFS('[4]Raw Inventory'!D:D,'[4]Raw Inventory'!C:C,"GREATWALL",'[4]Raw Inventory'!B:B,A388)</f>
        <v>#VALUE!</v>
      </c>
      <c r="AH388" s="42" t="e">
        <f>SUMIFS('[4]Raw Inventory'!D:D,'[4]Raw Inventory'!C:C,"DUARTE",'[4]Raw Inventory'!B:B,A388)</f>
        <v>#VALUE!</v>
      </c>
      <c r="AI388" s="42"/>
      <c r="AJ388" s="42">
        <f t="shared" si="96"/>
        <v>22.500000000000004</v>
      </c>
      <c r="AK388" s="40" t="str">
        <f>IFERROR(IF((Q388+IF(AI388="",0,AI3))&lt;=0,"Stockout",IF(AJ388="","",IF(F388="Class A",IF(AJ388&lt;=7,"Critical",IF(AJ388&lt;=15,"Low",IF(AJ388&lt;=30,"Reorder",IF(AJ388&lt;=45,"Optimal","Overstock")))),IF(F388="Class B",IF(AJ388&lt;=10,"Critical",IF(AJ388&lt;=20,"Low",IF(AJ388&lt;=45,"Reorder",IF(AJ388&lt;=60,"Optimal","Overstock")))),IF(F388="Class C",IF(AJ388&lt;=15,"Critical",IF(AJ388&lt;=30,"Low",IF(AJ388&lt;=60,"Reorder",IF(AJ388&lt;=90,"Optimal","Overstock")))),""))))),"")</f>
        <v>Reorder</v>
      </c>
      <c r="AL388" s="42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</row>
    <row r="389" spans="1:48">
      <c r="A389" s="39" t="s">
        <v>51</v>
      </c>
      <c r="B389" s="39" t="s">
        <v>122</v>
      </c>
      <c r="C389" s="39" t="s">
        <v>118</v>
      </c>
      <c r="D389" s="40" t="s">
        <v>222</v>
      </c>
      <c r="E389" s="40">
        <v>23</v>
      </c>
      <c r="F389" s="40" t="s">
        <v>3</v>
      </c>
      <c r="G389" s="39" t="str">
        <f>IFERROR(VLOOKUP(A389,'[4]MC Masterlist 2026-09-17'!$B:$M, 3, 0),"")</f>
        <v>SUZUKI</v>
      </c>
      <c r="H389" s="41">
        <f>IFERROR(VLOOKUP(A389,'[4]MC Masterlist 2026-09-17'!$B:$M, 6, 0),"")</f>
        <v>138580</v>
      </c>
      <c r="I389" s="42">
        <v>1</v>
      </c>
      <c r="J389" s="42">
        <v>0</v>
      </c>
      <c r="K389" s="42">
        <v>0</v>
      </c>
      <c r="L389" s="42">
        <f t="shared" si="81"/>
        <v>1</v>
      </c>
      <c r="M389" s="42">
        <f t="shared" si="82"/>
        <v>0.33333333333333331</v>
      </c>
      <c r="N389" s="41">
        <f t="shared" si="83"/>
        <v>138580</v>
      </c>
      <c r="O389" s="41">
        <f t="shared" si="84"/>
        <v>46193.333333333328</v>
      </c>
      <c r="P389" s="42">
        <f t="shared" si="85"/>
        <v>1.111111111111111E-2</v>
      </c>
      <c r="Q389" s="42"/>
      <c r="R389" s="41">
        <f t="shared" si="86"/>
        <v>0</v>
      </c>
      <c r="S389" s="42">
        <f t="shared" si="87"/>
        <v>0</v>
      </c>
      <c r="T389" s="42">
        <f>IFERROR(VLOOKUP(A389,'[4]Re-order'!$A:$Q,17,0),"")</f>
        <v>0</v>
      </c>
      <c r="U389" s="42">
        <f>IFERROR(VLOOKUP(A389,'[4]MC Masterlist 2026-09-17'!$B:$M, 10, 0),0)</f>
        <v>15</v>
      </c>
      <c r="V389" s="42">
        <f>IFERROR(VLOOKUP(A389,'[4]MC Masterlist 2026-09-17'!$B:$M, 11, 0),0)</f>
        <v>15</v>
      </c>
      <c r="W389" s="42">
        <f t="shared" si="88"/>
        <v>30</v>
      </c>
      <c r="X389" s="42">
        <f t="shared" si="89"/>
        <v>29.833333333333332</v>
      </c>
      <c r="Y389" s="42">
        <f>IFERROR(IF(OR(C389="AREA I",C389="AREA V"),7,VLOOKUP(A389,'[4]MC Masterlist 2026-09-17'!$B:$M, 12, 0)),0)</f>
        <v>30</v>
      </c>
      <c r="Z389" s="42">
        <f t="shared" si="90"/>
        <v>0.16666666666666666</v>
      </c>
      <c r="AA389" s="42">
        <f t="shared" si="91"/>
        <v>0.33333333333333331</v>
      </c>
      <c r="AB389" s="42">
        <f t="shared" si="92"/>
        <v>0.33148148148148143</v>
      </c>
      <c r="AC389" s="42">
        <f t="shared" si="93"/>
        <v>0.33333333333333331</v>
      </c>
      <c r="AD389" s="40" t="str">
        <f t="shared" si="94"/>
        <v>Stockout</v>
      </c>
      <c r="AE389" s="40">
        <f>IFERROR(VLOOKUP(A389,'[4]Re-order'!$A:$AA,27,0),"")</f>
        <v>0</v>
      </c>
      <c r="AF389" s="42">
        <f t="shared" si="95"/>
        <v>0.33333333333333331</v>
      </c>
      <c r="AG389" s="42" t="e">
        <f>SUMIFS('[4]Raw Inventory'!D:D,'[4]Raw Inventory'!C:C,"GREATWALL",'[4]Raw Inventory'!B:B,A389)</f>
        <v>#VALUE!</v>
      </c>
      <c r="AH389" s="42" t="e">
        <f>SUMIFS('[4]Raw Inventory'!D:D,'[4]Raw Inventory'!C:C,"DUARTE",'[4]Raw Inventory'!B:B,A389)</f>
        <v>#VALUE!</v>
      </c>
      <c r="AI389" s="42"/>
      <c r="AJ389" s="42">
        <f t="shared" si="96"/>
        <v>0</v>
      </c>
      <c r="AK389" s="40" t="str">
        <f>IFERROR(IF((Q389+IF(AI389="",0,AI3))&lt;=0,"Stockout",IF(AJ389="","",IF(F389="Class A",IF(AJ389&lt;=7,"Critical",IF(AJ389&lt;=15,"Low",IF(AJ389&lt;=30,"Reorder",IF(AJ389&lt;=45,"Optimal","Overstock")))),IF(F389="Class B",IF(AJ389&lt;=10,"Critical",IF(AJ389&lt;=20,"Low",IF(AJ389&lt;=45,"Reorder",IF(AJ389&lt;=60,"Optimal","Overstock")))),IF(F389="Class C",IF(AJ389&lt;=15,"Critical",IF(AJ389&lt;=30,"Low",IF(AJ389&lt;=60,"Reorder",IF(AJ389&lt;=90,"Optimal","Overstock")))),""))))),"")</f>
        <v>Stockout</v>
      </c>
      <c r="AL389" s="42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</row>
    <row r="390" spans="1:48">
      <c r="A390" s="39" t="s">
        <v>23</v>
      </c>
      <c r="B390" s="39" t="s">
        <v>141</v>
      </c>
      <c r="C390" s="39" t="s">
        <v>137</v>
      </c>
      <c r="D390" s="40" t="s">
        <v>226</v>
      </c>
      <c r="E390" s="40">
        <v>1</v>
      </c>
      <c r="F390" s="40" t="s">
        <v>0</v>
      </c>
      <c r="G390" s="39" t="str">
        <f>IFERROR(VLOOKUP(A390,'[4]MC Masterlist 2026-09-17'!$B:$M, 3, 0),"")</f>
        <v>KAWASAKI</v>
      </c>
      <c r="H390" s="41">
        <f>IFERROR(VLOOKUP(A390,'[4]MC Masterlist 2026-09-17'!$B:$M, 6, 0),"")</f>
        <v>60656</v>
      </c>
      <c r="I390" s="42">
        <v>30</v>
      </c>
      <c r="J390" s="42">
        <v>30</v>
      </c>
      <c r="K390" s="42">
        <v>28</v>
      </c>
      <c r="L390" s="42">
        <f t="shared" si="81"/>
        <v>88</v>
      </c>
      <c r="M390" s="42">
        <f t="shared" si="82"/>
        <v>29.333333333333332</v>
      </c>
      <c r="N390" s="41">
        <f t="shared" si="83"/>
        <v>5337728</v>
      </c>
      <c r="O390" s="41">
        <f t="shared" si="84"/>
        <v>1779242.6666666665</v>
      </c>
      <c r="P390" s="42">
        <f t="shared" si="85"/>
        <v>0.97777777777777775</v>
      </c>
      <c r="Q390" s="42">
        <v>4</v>
      </c>
      <c r="R390" s="41">
        <f t="shared" si="86"/>
        <v>242624</v>
      </c>
      <c r="S390" s="42">
        <f t="shared" si="87"/>
        <v>4.0909090909090917</v>
      </c>
      <c r="T390" s="42">
        <f>IFERROR(VLOOKUP(A390,'[4]Re-order'!$A:$Q,17,0),"")</f>
        <v>0</v>
      </c>
      <c r="U390" s="42">
        <f>IFERROR(VLOOKUP(A390,'[4]MC Masterlist 2026-09-17'!$B:$M, 10, 0),0)</f>
        <v>15</v>
      </c>
      <c r="V390" s="42">
        <f>IFERROR(VLOOKUP(A390,'[4]MC Masterlist 2026-09-17'!$B:$M, 11, 0),0)</f>
        <v>15</v>
      </c>
      <c r="W390" s="42">
        <f t="shared" si="88"/>
        <v>30</v>
      </c>
      <c r="X390" s="42">
        <f t="shared" si="89"/>
        <v>-7.6666666666666661</v>
      </c>
      <c r="Y390" s="42">
        <f>IFERROR(IF(OR(C390="AREA I",C390="AREA V"),7,VLOOKUP(A390,'[4]MC Masterlist 2026-09-17'!$B:$M, 12, 0)),0)</f>
        <v>7</v>
      </c>
      <c r="Z390" s="42">
        <f t="shared" si="90"/>
        <v>14.666666666666666</v>
      </c>
      <c r="AA390" s="42">
        <f t="shared" si="91"/>
        <v>29.333333333333332</v>
      </c>
      <c r="AB390" s="42">
        <f t="shared" si="92"/>
        <v>-7.4962962962962951</v>
      </c>
      <c r="AC390" s="42">
        <f t="shared" si="93"/>
        <v>6.8444444444444441</v>
      </c>
      <c r="AD390" s="40" t="str">
        <f t="shared" si="94"/>
        <v>Critical</v>
      </c>
      <c r="AE390" s="40">
        <f>IFERROR(VLOOKUP(A390,'[4]Re-order'!$A:$AA,27,0),"")</f>
        <v>0</v>
      </c>
      <c r="AF390" s="42">
        <f t="shared" si="95"/>
        <v>2.8444444444444441</v>
      </c>
      <c r="AG390" s="42" t="e">
        <f>SUMIFS('[4]Raw Inventory'!D:D,'[4]Raw Inventory'!C:C,"GREATWALL",'[4]Raw Inventory'!B:B,A390)</f>
        <v>#VALUE!</v>
      </c>
      <c r="AH390" s="42" t="e">
        <f>SUMIFS('[4]Raw Inventory'!D:D,'[4]Raw Inventory'!C:C,"DUARTE",'[4]Raw Inventory'!B:B,A390)</f>
        <v>#VALUE!</v>
      </c>
      <c r="AI390" s="42"/>
      <c r="AJ390" s="42">
        <f t="shared" si="96"/>
        <v>4.0909090909090908</v>
      </c>
      <c r="AK390" s="40" t="str">
        <f>IFERROR(IF((Q390+IF(AI390="",0,AI3))&lt;=0,"Stockout",IF(AJ390="","",IF(F390="Class A",IF(AJ390&lt;=7,"Critical",IF(AJ390&lt;=15,"Low",IF(AJ390&lt;=30,"Reorder",IF(AJ390&lt;=45,"Optimal","Overstock")))),IF(F390="Class B",IF(AJ390&lt;=10,"Critical",IF(AJ390&lt;=20,"Low",IF(AJ390&lt;=45,"Reorder",IF(AJ390&lt;=60,"Optimal","Overstock")))),IF(F390="Class C",IF(AJ390&lt;=15,"Critical",IF(AJ390&lt;=30,"Low",IF(AJ390&lt;=60,"Reorder",IF(AJ390&lt;=90,"Optimal","Overstock")))),""))))),"")</f>
        <v>Critical</v>
      </c>
      <c r="AL390" s="42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</row>
    <row r="391" spans="1:48">
      <c r="A391" s="39" t="s">
        <v>14</v>
      </c>
      <c r="B391" s="39" t="s">
        <v>161</v>
      </c>
      <c r="C391" s="39" t="s">
        <v>159</v>
      </c>
      <c r="D391" s="40" t="s">
        <v>275</v>
      </c>
      <c r="E391" s="40">
        <v>1</v>
      </c>
      <c r="F391" s="40" t="s">
        <v>0</v>
      </c>
      <c r="G391" s="39" t="str">
        <f>IFERROR(VLOOKUP(A391,'[4]MC Masterlist 2026-09-17'!$B:$M, 3, 0),"")</f>
        <v>HONDA</v>
      </c>
      <c r="H391" s="41">
        <f>IFERROR(VLOOKUP(A391,'[4]MC Masterlist 2026-09-17'!$B:$M, 6, 0),"")</f>
        <v>80070</v>
      </c>
      <c r="I391" s="42">
        <v>0</v>
      </c>
      <c r="J391" s="42">
        <v>0</v>
      </c>
      <c r="K391" s="42">
        <v>0</v>
      </c>
      <c r="L391" s="42">
        <f t="shared" si="81"/>
        <v>0</v>
      </c>
      <c r="M391" s="42">
        <f t="shared" si="82"/>
        <v>0</v>
      </c>
      <c r="N391" s="41">
        <f t="shared" si="83"/>
        <v>0</v>
      </c>
      <c r="O391" s="41">
        <f t="shared" si="84"/>
        <v>0</v>
      </c>
      <c r="P391" s="42">
        <f t="shared" si="85"/>
        <v>0</v>
      </c>
      <c r="Q391" s="42">
        <v>7</v>
      </c>
      <c r="R391" s="41">
        <f t="shared" si="86"/>
        <v>560490</v>
      </c>
      <c r="S391" s="42">
        <f t="shared" si="87"/>
        <v>0</v>
      </c>
      <c r="T391" s="42">
        <f>IFERROR(VLOOKUP(A391,'[4]Re-order'!$A:$Q,17,0),"")</f>
        <v>0</v>
      </c>
      <c r="U391" s="42">
        <f>IFERROR(VLOOKUP(A391,'[4]MC Masterlist 2026-09-17'!$B:$M, 10, 0),0)</f>
        <v>15</v>
      </c>
      <c r="V391" s="42">
        <f>IFERROR(VLOOKUP(A391,'[4]MC Masterlist 2026-09-17'!$B:$M, 11, 0),0)</f>
        <v>15</v>
      </c>
      <c r="W391" s="42">
        <f t="shared" si="88"/>
        <v>30</v>
      </c>
      <c r="X391" s="42">
        <f t="shared" si="89"/>
        <v>30</v>
      </c>
      <c r="Y391" s="42">
        <f>IFERROR(IF(OR(C391="AREA I",C391="AREA V"),7,VLOOKUP(A391,'[4]MC Masterlist 2026-09-17'!$B:$M, 12, 0)),0)</f>
        <v>30</v>
      </c>
      <c r="Z391" s="42">
        <f t="shared" si="90"/>
        <v>0</v>
      </c>
      <c r="AA391" s="42">
        <f t="shared" si="91"/>
        <v>0</v>
      </c>
      <c r="AB391" s="42">
        <f t="shared" si="92"/>
        <v>0</v>
      </c>
      <c r="AC391" s="42">
        <f t="shared" si="93"/>
        <v>0</v>
      </c>
      <c r="AD391" s="40" t="str">
        <f t="shared" si="94"/>
        <v>Critical</v>
      </c>
      <c r="AE391" s="40">
        <f>IFERROR(VLOOKUP(A391,'[4]Re-order'!$A:$AA,27,0),"")</f>
        <v>0</v>
      </c>
      <c r="AF391" s="42">
        <f t="shared" si="95"/>
        <v>-7</v>
      </c>
      <c r="AG391" s="42" t="e">
        <f>SUMIFS('[4]Raw Inventory'!D:D,'[4]Raw Inventory'!C:C,"GREATWALL",'[4]Raw Inventory'!B:B,A391)</f>
        <v>#VALUE!</v>
      </c>
      <c r="AH391" s="42" t="e">
        <f>SUMIFS('[4]Raw Inventory'!D:D,'[4]Raw Inventory'!C:C,"DUARTE",'[4]Raw Inventory'!B:B,A391)</f>
        <v>#VALUE!</v>
      </c>
      <c r="AI391" s="42"/>
      <c r="AJ391" s="42">
        <f t="shared" si="96"/>
        <v>0</v>
      </c>
      <c r="AK391" s="40" t="str">
        <f>IFERROR(IF((Q391+IF(AI391="",0,AI3))&lt;=0,"Stockout",IF(AJ391="","",IF(F391="Class A",IF(AJ391&lt;=7,"Critical",IF(AJ391&lt;=15,"Low",IF(AJ391&lt;=30,"Reorder",IF(AJ391&lt;=45,"Optimal","Overstock")))),IF(F391="Class B",IF(AJ391&lt;=10,"Critical",IF(AJ391&lt;=20,"Low",IF(AJ391&lt;=45,"Reorder",IF(AJ391&lt;=60,"Optimal","Overstock")))),IF(F391="Class C",IF(AJ391&lt;=15,"Critical",IF(AJ391&lt;=30,"Low",IF(AJ391&lt;=60,"Reorder",IF(AJ391&lt;=90,"Optimal","Overstock")))),""))))),"")</f>
        <v>Critical</v>
      </c>
      <c r="AL391" s="42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</row>
    <row r="392" spans="1:48">
      <c r="A392" s="39" t="s">
        <v>56</v>
      </c>
      <c r="B392" s="39" t="s">
        <v>91</v>
      </c>
      <c r="C392" s="39" t="s">
        <v>90</v>
      </c>
      <c r="D392" s="40" t="s">
        <v>245</v>
      </c>
      <c r="E392" s="40">
        <v>14</v>
      </c>
      <c r="F392" s="40" t="s">
        <v>3</v>
      </c>
      <c r="G392" s="39" t="str">
        <f>IFERROR(VLOOKUP(A392,'[4]MC Masterlist 2026-09-17'!$B:$M, 3, 0),"")</f>
        <v>HONDA</v>
      </c>
      <c r="H392" s="41">
        <f>IFERROR(VLOOKUP(A392,'[4]MC Masterlist 2026-09-17'!$B:$M, 6, 0),"")</f>
        <v>288118</v>
      </c>
      <c r="I392" s="42">
        <v>0</v>
      </c>
      <c r="J392" s="42">
        <v>0</v>
      </c>
      <c r="K392" s="42">
        <v>0</v>
      </c>
      <c r="L392" s="42">
        <f t="shared" si="81"/>
        <v>0</v>
      </c>
      <c r="M392" s="42">
        <f t="shared" si="82"/>
        <v>0</v>
      </c>
      <c r="N392" s="41">
        <f t="shared" si="83"/>
        <v>0</v>
      </c>
      <c r="O392" s="41">
        <f t="shared" si="84"/>
        <v>0</v>
      </c>
      <c r="P392" s="42">
        <f t="shared" si="85"/>
        <v>0</v>
      </c>
      <c r="Q392" s="42">
        <v>1</v>
      </c>
      <c r="R392" s="41">
        <f t="shared" si="86"/>
        <v>288118</v>
      </c>
      <c r="S392" s="42">
        <f t="shared" si="87"/>
        <v>0</v>
      </c>
      <c r="T392" s="42">
        <f>IFERROR(VLOOKUP(A392,'[4]Re-order'!$A:$Q,17,0),"")</f>
        <v>0</v>
      </c>
      <c r="U392" s="42">
        <f>IFERROR(VLOOKUP(A392,'[4]MC Masterlist 2026-09-17'!$B:$M, 10, 0),0)</f>
        <v>15</v>
      </c>
      <c r="V392" s="42">
        <f>IFERROR(VLOOKUP(A392,'[4]MC Masterlist 2026-09-17'!$B:$M, 11, 0),0)</f>
        <v>15</v>
      </c>
      <c r="W392" s="42">
        <f t="shared" si="88"/>
        <v>30</v>
      </c>
      <c r="X392" s="42">
        <f t="shared" si="89"/>
        <v>30</v>
      </c>
      <c r="Y392" s="42">
        <f>IFERROR(IF(OR(C392="AREA I",C392="AREA V"),7,VLOOKUP(A392,'[4]MC Masterlist 2026-09-17'!$B:$M, 12, 0)),0)</f>
        <v>30</v>
      </c>
      <c r="Z392" s="42">
        <f t="shared" si="90"/>
        <v>0</v>
      </c>
      <c r="AA392" s="42">
        <f t="shared" si="91"/>
        <v>0</v>
      </c>
      <c r="AB392" s="42">
        <f t="shared" si="92"/>
        <v>0</v>
      </c>
      <c r="AC392" s="42">
        <f t="shared" si="93"/>
        <v>0</v>
      </c>
      <c r="AD392" s="40" t="str">
        <f t="shared" si="94"/>
        <v>Critical</v>
      </c>
      <c r="AE392" s="40">
        <f>IFERROR(VLOOKUP(A392,'[4]Re-order'!$A:$AA,27,0),"")</f>
        <v>0</v>
      </c>
      <c r="AF392" s="42">
        <f t="shared" si="95"/>
        <v>-1</v>
      </c>
      <c r="AG392" s="42" t="e">
        <f>SUMIFS('[4]Raw Inventory'!D:D,'[4]Raw Inventory'!C:C,"GREATWALL",'[4]Raw Inventory'!B:B,A392)</f>
        <v>#VALUE!</v>
      </c>
      <c r="AH392" s="42" t="e">
        <f>SUMIFS('[4]Raw Inventory'!D:D,'[4]Raw Inventory'!C:C,"DUARTE",'[4]Raw Inventory'!B:B,A392)</f>
        <v>#VALUE!</v>
      </c>
      <c r="AI392" s="42"/>
      <c r="AJ392" s="42">
        <f t="shared" si="96"/>
        <v>0</v>
      </c>
      <c r="AK392" s="40" t="str">
        <f>IFERROR(IF((Q392+IF(AI392="",0,AI3))&lt;=0,"Stockout",IF(AJ392="","",IF(F392="Class A",IF(AJ392&lt;=7,"Critical",IF(AJ392&lt;=15,"Low",IF(AJ392&lt;=30,"Reorder",IF(AJ392&lt;=45,"Optimal","Overstock")))),IF(F392="Class B",IF(AJ392&lt;=10,"Critical",IF(AJ392&lt;=20,"Low",IF(AJ392&lt;=45,"Reorder",IF(AJ392&lt;=60,"Optimal","Overstock")))),IF(F392="Class C",IF(AJ392&lt;=15,"Critical",IF(AJ392&lt;=30,"Low",IF(AJ392&lt;=60,"Reorder",IF(AJ392&lt;=90,"Optimal","Overstock")))),""))))),"")</f>
        <v>Critical</v>
      </c>
      <c r="AL392" s="42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</row>
    <row r="393" spans="1:48">
      <c r="A393" s="39" t="s">
        <v>40</v>
      </c>
      <c r="B393" s="39" t="s">
        <v>129</v>
      </c>
      <c r="C393" s="39" t="s">
        <v>128</v>
      </c>
      <c r="D393" s="40" t="s">
        <v>263</v>
      </c>
      <c r="E393" s="40">
        <v>22</v>
      </c>
      <c r="F393" s="40" t="s">
        <v>3</v>
      </c>
      <c r="G393" s="39" t="str">
        <f>IFERROR(VLOOKUP(A393,'[4]MC Masterlist 2026-09-17'!$B:$M, 3, 0),"")</f>
        <v>HONDA</v>
      </c>
      <c r="H393" s="41">
        <f>IFERROR(VLOOKUP(A393,'[4]MC Masterlist 2026-09-17'!$B:$M, 6, 0),"")</f>
        <v>56426</v>
      </c>
      <c r="I393" s="42">
        <v>0</v>
      </c>
      <c r="J393" s="42">
        <v>0</v>
      </c>
      <c r="K393" s="42">
        <v>0</v>
      </c>
      <c r="L393" s="42">
        <f t="shared" si="81"/>
        <v>0</v>
      </c>
      <c r="M393" s="42">
        <f t="shared" si="82"/>
        <v>0</v>
      </c>
      <c r="N393" s="41">
        <f t="shared" si="83"/>
        <v>0</v>
      </c>
      <c r="O393" s="41">
        <f t="shared" si="84"/>
        <v>0</v>
      </c>
      <c r="P393" s="42">
        <f t="shared" si="85"/>
        <v>0</v>
      </c>
      <c r="Q393" s="42">
        <v>1</v>
      </c>
      <c r="R393" s="41">
        <f t="shared" si="86"/>
        <v>56426</v>
      </c>
      <c r="S393" s="42">
        <f t="shared" si="87"/>
        <v>0</v>
      </c>
      <c r="T393" s="42">
        <f>IFERROR(VLOOKUP(A393,'[4]Re-order'!$A:$Q,17,0),"")</f>
        <v>0</v>
      </c>
      <c r="U393" s="42">
        <f>IFERROR(VLOOKUP(A393,'[4]MC Masterlist 2026-09-17'!$B:$M, 10, 0),0)</f>
        <v>15</v>
      </c>
      <c r="V393" s="42">
        <f>IFERROR(VLOOKUP(A393,'[4]MC Masterlist 2026-09-17'!$B:$M, 11, 0),0)</f>
        <v>15</v>
      </c>
      <c r="W393" s="42">
        <f t="shared" si="88"/>
        <v>30</v>
      </c>
      <c r="X393" s="42">
        <f t="shared" si="89"/>
        <v>30</v>
      </c>
      <c r="Y393" s="42">
        <f>IFERROR(IF(OR(C393="AREA I",C393="AREA V"),7,VLOOKUP(A393,'[4]MC Masterlist 2026-09-17'!$B:$M, 12, 0)),0)</f>
        <v>30</v>
      </c>
      <c r="Z393" s="42">
        <f t="shared" si="90"/>
        <v>0</v>
      </c>
      <c r="AA393" s="42">
        <f t="shared" si="91"/>
        <v>0</v>
      </c>
      <c r="AB393" s="42">
        <f t="shared" si="92"/>
        <v>0</v>
      </c>
      <c r="AC393" s="42">
        <f t="shared" si="93"/>
        <v>0</v>
      </c>
      <c r="AD393" s="40" t="str">
        <f t="shared" si="94"/>
        <v>Critical</v>
      </c>
      <c r="AE393" s="40">
        <f>IFERROR(VLOOKUP(A393,'[4]Re-order'!$A:$AA,27,0),"")</f>
        <v>0</v>
      </c>
      <c r="AF393" s="42">
        <f t="shared" si="95"/>
        <v>-1</v>
      </c>
      <c r="AG393" s="42" t="e">
        <f>SUMIFS('[4]Raw Inventory'!D:D,'[4]Raw Inventory'!C:C,"GREATWALL",'[4]Raw Inventory'!B:B,A393)</f>
        <v>#VALUE!</v>
      </c>
      <c r="AH393" s="42" t="e">
        <f>SUMIFS('[4]Raw Inventory'!D:D,'[4]Raw Inventory'!C:C,"DUARTE",'[4]Raw Inventory'!B:B,A393)</f>
        <v>#VALUE!</v>
      </c>
      <c r="AI393" s="42"/>
      <c r="AJ393" s="42">
        <f t="shared" si="96"/>
        <v>0</v>
      </c>
      <c r="AK393" s="40" t="str">
        <f>IFERROR(IF((Q393+IF(AI393="",0,AI3))&lt;=0,"Stockout",IF(AJ393="","",IF(F393="Class A",IF(AJ393&lt;=7,"Critical",IF(AJ393&lt;=15,"Low",IF(AJ393&lt;=30,"Reorder",IF(AJ393&lt;=45,"Optimal","Overstock")))),IF(F393="Class B",IF(AJ393&lt;=10,"Critical",IF(AJ393&lt;=20,"Low",IF(AJ393&lt;=45,"Reorder",IF(AJ393&lt;=60,"Optimal","Overstock")))),IF(F393="Class C",IF(AJ393&lt;=15,"Critical",IF(AJ393&lt;=30,"Low",IF(AJ393&lt;=60,"Reorder",IF(AJ393&lt;=90,"Optimal","Overstock")))),""))))),"")</f>
        <v>Critical</v>
      </c>
      <c r="AL393" s="42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</row>
    <row r="394" spans="1:48">
      <c r="A394" s="39" t="s">
        <v>41</v>
      </c>
      <c r="B394" s="39" t="s">
        <v>146</v>
      </c>
      <c r="C394" s="39" t="s">
        <v>137</v>
      </c>
      <c r="D394" s="40" t="s">
        <v>253</v>
      </c>
      <c r="E394" s="40">
        <v>14</v>
      </c>
      <c r="F394" s="40" t="s">
        <v>2</v>
      </c>
      <c r="G394" s="39" t="str">
        <f>IFERROR(VLOOKUP(A394,'[4]MC Masterlist 2026-09-17'!$B:$M, 3, 0),"")</f>
        <v>YAMAHA</v>
      </c>
      <c r="H394" s="41">
        <f>IFERROR(VLOOKUP(A394,'[4]MC Masterlist 2026-09-17'!$B:$M, 6, 0),"")</f>
        <v>92907</v>
      </c>
      <c r="I394" s="42">
        <v>1</v>
      </c>
      <c r="J394" s="42">
        <v>1</v>
      </c>
      <c r="K394" s="42">
        <v>0</v>
      </c>
      <c r="L394" s="42">
        <f t="shared" si="81"/>
        <v>2</v>
      </c>
      <c r="M394" s="42">
        <f t="shared" si="82"/>
        <v>0.66666666666666663</v>
      </c>
      <c r="N394" s="41">
        <f t="shared" si="83"/>
        <v>185814</v>
      </c>
      <c r="O394" s="41">
        <f t="shared" si="84"/>
        <v>61938</v>
      </c>
      <c r="P394" s="42">
        <f t="shared" si="85"/>
        <v>2.222222222222222E-2</v>
      </c>
      <c r="Q394" s="42"/>
      <c r="R394" s="41">
        <f t="shared" si="86"/>
        <v>0</v>
      </c>
      <c r="S394" s="42">
        <f t="shared" si="87"/>
        <v>0</v>
      </c>
      <c r="T394" s="42">
        <f>IFERROR(VLOOKUP(A394,'[4]Re-order'!$A:$Q,17,0),"")</f>
        <v>0</v>
      </c>
      <c r="U394" s="42">
        <f>IFERROR(VLOOKUP(A394,'[4]MC Masterlist 2026-09-17'!$B:$M, 10, 0),0)</f>
        <v>15</v>
      </c>
      <c r="V394" s="42">
        <f>IFERROR(VLOOKUP(A394,'[4]MC Masterlist 2026-09-17'!$B:$M, 11, 0),0)</f>
        <v>15</v>
      </c>
      <c r="W394" s="42">
        <f t="shared" si="88"/>
        <v>30</v>
      </c>
      <c r="X394" s="42">
        <f t="shared" si="89"/>
        <v>6.666666666666667</v>
      </c>
      <c r="Y394" s="42">
        <f>IFERROR(IF(OR(C394="AREA I",C394="AREA V"),7,VLOOKUP(A394,'[4]MC Masterlist 2026-09-17'!$B:$M, 12, 0)),0)</f>
        <v>7</v>
      </c>
      <c r="Z394" s="42">
        <f t="shared" si="90"/>
        <v>0.33333333333333331</v>
      </c>
      <c r="AA394" s="42">
        <f t="shared" si="91"/>
        <v>0.66666666666666663</v>
      </c>
      <c r="AB394" s="42">
        <f t="shared" si="92"/>
        <v>0.14814814814814814</v>
      </c>
      <c r="AC394" s="42">
        <f t="shared" si="93"/>
        <v>0.15555555555555553</v>
      </c>
      <c r="AD394" s="40" t="str">
        <f t="shared" si="94"/>
        <v>Stockout</v>
      </c>
      <c r="AE394" s="40">
        <f>IFERROR(VLOOKUP(A394,'[4]Re-order'!$A:$AA,27,0),"")</f>
        <v>0</v>
      </c>
      <c r="AF394" s="42">
        <f t="shared" si="95"/>
        <v>0.15555555555555553</v>
      </c>
      <c r="AG394" s="42" t="e">
        <f>SUMIFS('[4]Raw Inventory'!D:D,'[4]Raw Inventory'!C:C,"GREATWALL",'[4]Raw Inventory'!B:B,A394)</f>
        <v>#VALUE!</v>
      </c>
      <c r="AH394" s="42" t="e">
        <f>SUMIFS('[4]Raw Inventory'!D:D,'[4]Raw Inventory'!C:C,"DUARTE",'[4]Raw Inventory'!B:B,A394)</f>
        <v>#VALUE!</v>
      </c>
      <c r="AI394" s="42"/>
      <c r="AJ394" s="42">
        <f t="shared" si="96"/>
        <v>0</v>
      </c>
      <c r="AK394" s="40" t="str">
        <f>IFERROR(IF((Q394+IF(AI394="",0,AI3))&lt;=0,"Stockout",IF(AJ394="","",IF(F394="Class A",IF(AJ394&lt;=7,"Critical",IF(AJ394&lt;=15,"Low",IF(AJ394&lt;=30,"Reorder",IF(AJ394&lt;=45,"Optimal","Overstock")))),IF(F394="Class B",IF(AJ394&lt;=10,"Critical",IF(AJ394&lt;=20,"Low",IF(AJ394&lt;=45,"Reorder",IF(AJ394&lt;=60,"Optimal","Overstock")))),IF(F394="Class C",IF(AJ394&lt;=15,"Critical",IF(AJ394&lt;=30,"Low",IF(AJ394&lt;=60,"Reorder",IF(AJ394&lt;=90,"Optimal","Overstock")))),""))))),"")</f>
        <v>Stockout</v>
      </c>
      <c r="AL394" s="42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</row>
    <row r="395" spans="1:48">
      <c r="A395" s="39" t="s">
        <v>65</v>
      </c>
      <c r="B395" s="39" t="s">
        <v>119</v>
      </c>
      <c r="C395" s="39" t="s">
        <v>118</v>
      </c>
      <c r="D395" s="40" t="s">
        <v>255</v>
      </c>
      <c r="E395" s="40">
        <v>29</v>
      </c>
      <c r="F395" s="40" t="s">
        <v>3</v>
      </c>
      <c r="G395" s="39" t="str">
        <f>IFERROR(VLOOKUP(A395,'[4]MC Masterlist 2026-09-17'!$B:$M, 3, 0),"")</f>
        <v>SUZUKI</v>
      </c>
      <c r="H395" s="41">
        <f>IFERROR(VLOOKUP(A395,'[4]MC Masterlist 2026-09-17'!$B:$M, 6, 0),"")</f>
        <v>77572</v>
      </c>
      <c r="I395" s="42">
        <v>0</v>
      </c>
      <c r="J395" s="42">
        <v>0</v>
      </c>
      <c r="K395" s="42">
        <v>1</v>
      </c>
      <c r="L395" s="42">
        <f t="shared" si="81"/>
        <v>1</v>
      </c>
      <c r="M395" s="42">
        <f t="shared" si="82"/>
        <v>0.33333333333333331</v>
      </c>
      <c r="N395" s="41">
        <f t="shared" si="83"/>
        <v>77572</v>
      </c>
      <c r="O395" s="41">
        <f t="shared" si="84"/>
        <v>25857.333333333332</v>
      </c>
      <c r="P395" s="42">
        <f t="shared" si="85"/>
        <v>1.111111111111111E-2</v>
      </c>
      <c r="Q395" s="42">
        <v>1</v>
      </c>
      <c r="R395" s="41">
        <f t="shared" si="86"/>
        <v>77572</v>
      </c>
      <c r="S395" s="42">
        <f t="shared" si="87"/>
        <v>90</v>
      </c>
      <c r="T395" s="42">
        <f>IFERROR(VLOOKUP(A395,'[4]Re-order'!$A:$Q,17,0),"")</f>
        <v>0</v>
      </c>
      <c r="U395" s="42">
        <f>IFERROR(VLOOKUP(A395,'[4]MC Masterlist 2026-09-17'!$B:$M, 10, 0),0)</f>
        <v>15</v>
      </c>
      <c r="V395" s="42">
        <f>IFERROR(VLOOKUP(A395,'[4]MC Masterlist 2026-09-17'!$B:$M, 11, 0),0)</f>
        <v>15</v>
      </c>
      <c r="W395" s="42">
        <f t="shared" si="88"/>
        <v>30</v>
      </c>
      <c r="X395" s="42">
        <f t="shared" si="89"/>
        <v>29.833333333333332</v>
      </c>
      <c r="Y395" s="42">
        <f>IFERROR(IF(OR(C395="AREA I",C395="AREA V"),7,VLOOKUP(A395,'[4]MC Masterlist 2026-09-17'!$B:$M, 12, 0)),0)</f>
        <v>30</v>
      </c>
      <c r="Z395" s="42">
        <f t="shared" si="90"/>
        <v>0.16666666666666666</v>
      </c>
      <c r="AA395" s="42">
        <f t="shared" si="91"/>
        <v>0.33333333333333331</v>
      </c>
      <c r="AB395" s="42">
        <f t="shared" si="92"/>
        <v>0.33148148148148143</v>
      </c>
      <c r="AC395" s="42">
        <f t="shared" si="93"/>
        <v>0.33333333333333331</v>
      </c>
      <c r="AD395" s="40" t="str">
        <f t="shared" si="94"/>
        <v>Optimal</v>
      </c>
      <c r="AE395" s="40">
        <f>IFERROR(VLOOKUP(A395,'[4]Re-order'!$A:$AA,27,0),"")</f>
        <v>0</v>
      </c>
      <c r="AF395" s="42">
        <f t="shared" si="95"/>
        <v>-0.66666666666666674</v>
      </c>
      <c r="AG395" s="42" t="e">
        <f>SUMIFS('[4]Raw Inventory'!D:D,'[4]Raw Inventory'!C:C,"GREATWALL",'[4]Raw Inventory'!B:B,A395)</f>
        <v>#VALUE!</v>
      </c>
      <c r="AH395" s="42" t="e">
        <f>SUMIFS('[4]Raw Inventory'!D:D,'[4]Raw Inventory'!C:C,"DUARTE",'[4]Raw Inventory'!B:B,A395)</f>
        <v>#VALUE!</v>
      </c>
      <c r="AI395" s="42"/>
      <c r="AJ395" s="42">
        <f t="shared" si="96"/>
        <v>90.000000000000014</v>
      </c>
      <c r="AK395" s="40" t="str">
        <f>IFERROR(IF((Q395+IF(AI395="",0,AI3))&lt;=0,"Stockout",IF(AJ395="","",IF(F395="Class A",IF(AJ395&lt;=7,"Critical",IF(AJ395&lt;=15,"Low",IF(AJ395&lt;=30,"Reorder",IF(AJ395&lt;=45,"Optimal","Overstock")))),IF(F395="Class B",IF(AJ395&lt;=10,"Critical",IF(AJ395&lt;=20,"Low",IF(AJ395&lt;=45,"Reorder",IF(AJ395&lt;=60,"Optimal","Overstock")))),IF(F395="Class C",IF(AJ395&lt;=15,"Critical",IF(AJ395&lt;=30,"Low",IF(AJ395&lt;=60,"Reorder",IF(AJ395&lt;=90,"Optimal","Overstock")))),""))))),"")</f>
        <v>Optimal</v>
      </c>
      <c r="AL395" s="42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</row>
    <row r="396" spans="1:48">
      <c r="A396" s="39" t="s">
        <v>48</v>
      </c>
      <c r="B396" s="39" t="s">
        <v>146</v>
      </c>
      <c r="C396" s="39" t="s">
        <v>137</v>
      </c>
      <c r="D396" s="40" t="s">
        <v>265</v>
      </c>
      <c r="E396" s="40">
        <v>29</v>
      </c>
      <c r="F396" s="40" t="s">
        <v>3</v>
      </c>
      <c r="G396" s="39" t="str">
        <f>IFERROR(VLOOKUP(A396,'[4]MC Masterlist 2026-09-17'!$B:$M, 3, 0),"")</f>
        <v>SUZUKI</v>
      </c>
      <c r="H396" s="41">
        <f>IFERROR(VLOOKUP(A396,'[4]MC Masterlist 2026-09-17'!$B:$M, 6, 0),"")</f>
        <v>82687</v>
      </c>
      <c r="I396" s="42">
        <v>0</v>
      </c>
      <c r="J396" s="42">
        <v>0</v>
      </c>
      <c r="K396" s="42">
        <v>0</v>
      </c>
      <c r="L396" s="42">
        <f t="shared" si="81"/>
        <v>0</v>
      </c>
      <c r="M396" s="42">
        <f t="shared" si="82"/>
        <v>0</v>
      </c>
      <c r="N396" s="41">
        <f t="shared" si="83"/>
        <v>0</v>
      </c>
      <c r="O396" s="41">
        <f t="shared" si="84"/>
        <v>0</v>
      </c>
      <c r="P396" s="42">
        <f t="shared" si="85"/>
        <v>0</v>
      </c>
      <c r="Q396" s="42">
        <v>1</v>
      </c>
      <c r="R396" s="41">
        <f t="shared" si="86"/>
        <v>82687</v>
      </c>
      <c r="S396" s="42">
        <f t="shared" si="87"/>
        <v>0</v>
      </c>
      <c r="T396" s="42">
        <f>IFERROR(VLOOKUP(A396,'[4]Re-order'!$A:$Q,17,0),"")</f>
        <v>0</v>
      </c>
      <c r="U396" s="42">
        <f>IFERROR(VLOOKUP(A396,'[4]MC Masterlist 2026-09-17'!$B:$M, 10, 0),0)</f>
        <v>15</v>
      </c>
      <c r="V396" s="42">
        <f>IFERROR(VLOOKUP(A396,'[4]MC Masterlist 2026-09-17'!$B:$M, 11, 0),0)</f>
        <v>15</v>
      </c>
      <c r="W396" s="42">
        <f t="shared" si="88"/>
        <v>30</v>
      </c>
      <c r="X396" s="42">
        <f t="shared" si="89"/>
        <v>7</v>
      </c>
      <c r="Y396" s="42">
        <f>IFERROR(IF(OR(C396="AREA I",C396="AREA V"),7,VLOOKUP(A396,'[4]MC Masterlist 2026-09-17'!$B:$M, 12, 0)),0)</f>
        <v>7</v>
      </c>
      <c r="Z396" s="42">
        <f t="shared" si="90"/>
        <v>0</v>
      </c>
      <c r="AA396" s="42">
        <f t="shared" si="91"/>
        <v>0</v>
      </c>
      <c r="AB396" s="42">
        <f t="shared" si="92"/>
        <v>0</v>
      </c>
      <c r="AC396" s="42">
        <f t="shared" si="93"/>
        <v>0</v>
      </c>
      <c r="AD396" s="40" t="str">
        <f t="shared" si="94"/>
        <v>Critical</v>
      </c>
      <c r="AE396" s="40">
        <f>IFERROR(VLOOKUP(A396,'[4]Re-order'!$A:$AA,27,0),"")</f>
        <v>0</v>
      </c>
      <c r="AF396" s="42">
        <f t="shared" si="95"/>
        <v>-1</v>
      </c>
      <c r="AG396" s="42" t="e">
        <f>SUMIFS('[4]Raw Inventory'!D:D,'[4]Raw Inventory'!C:C,"GREATWALL",'[4]Raw Inventory'!B:B,A396)</f>
        <v>#VALUE!</v>
      </c>
      <c r="AH396" s="42" t="e">
        <f>SUMIFS('[4]Raw Inventory'!D:D,'[4]Raw Inventory'!C:C,"DUARTE",'[4]Raw Inventory'!B:B,A396)</f>
        <v>#VALUE!</v>
      </c>
      <c r="AI396" s="42"/>
      <c r="AJ396" s="42">
        <f t="shared" si="96"/>
        <v>0</v>
      </c>
      <c r="AK396" s="40" t="str">
        <f>IFERROR(IF((Q396+IF(AI396="",0,AI3))&lt;=0,"Stockout",IF(AJ396="","",IF(F396="Class A",IF(AJ396&lt;=7,"Critical",IF(AJ396&lt;=15,"Low",IF(AJ396&lt;=30,"Reorder",IF(AJ396&lt;=45,"Optimal","Overstock")))),IF(F396="Class B",IF(AJ396&lt;=10,"Critical",IF(AJ396&lt;=20,"Low",IF(AJ396&lt;=45,"Reorder",IF(AJ396&lt;=60,"Optimal","Overstock")))),IF(F396="Class C",IF(AJ396&lt;=15,"Critical",IF(AJ396&lt;=30,"Low",IF(AJ396&lt;=60,"Reorder",IF(AJ396&lt;=90,"Optimal","Overstock")))),""))))),"")</f>
        <v>Critical</v>
      </c>
      <c r="AL396" s="42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</row>
    <row r="397" spans="1:48">
      <c r="A397" s="39" t="s">
        <v>12</v>
      </c>
      <c r="B397" s="39" t="s">
        <v>113</v>
      </c>
      <c r="C397" s="39" t="s">
        <v>109</v>
      </c>
      <c r="D397" s="40" t="s">
        <v>224</v>
      </c>
      <c r="E397" s="40">
        <v>3</v>
      </c>
      <c r="F397" s="40" t="s">
        <v>0</v>
      </c>
      <c r="G397" s="39" t="str">
        <f>IFERROR(VLOOKUP(A397,'[4]MC Masterlist 2026-09-17'!$B:$M, 3, 0),"")</f>
        <v>HONDA</v>
      </c>
      <c r="H397" s="41">
        <f>IFERROR(VLOOKUP(A397,'[4]MC Masterlist 2026-09-17'!$B:$M, 6, 0),"")</f>
        <v>158270</v>
      </c>
      <c r="I397" s="42">
        <v>4</v>
      </c>
      <c r="J397" s="42">
        <v>1</v>
      </c>
      <c r="K397" s="42">
        <v>6</v>
      </c>
      <c r="L397" s="42">
        <f t="shared" si="81"/>
        <v>11</v>
      </c>
      <c r="M397" s="42">
        <f t="shared" si="82"/>
        <v>3.6666666666666665</v>
      </c>
      <c r="N397" s="41">
        <f t="shared" si="83"/>
        <v>1740970</v>
      </c>
      <c r="O397" s="41">
        <f t="shared" si="84"/>
        <v>580323.33333333326</v>
      </c>
      <c r="P397" s="42">
        <f t="shared" si="85"/>
        <v>0.12222222222222222</v>
      </c>
      <c r="Q397" s="42">
        <v>1</v>
      </c>
      <c r="R397" s="41">
        <f t="shared" si="86"/>
        <v>158270</v>
      </c>
      <c r="S397" s="42">
        <f t="shared" si="87"/>
        <v>8.1818181818181834</v>
      </c>
      <c r="T397" s="42">
        <f>IFERROR(VLOOKUP(A397,'[4]Re-order'!$A:$Q,17,0),"")</f>
        <v>0</v>
      </c>
      <c r="U397" s="42">
        <f>IFERROR(VLOOKUP(A397,'[4]MC Masterlist 2026-09-17'!$B:$M, 10, 0),0)</f>
        <v>15</v>
      </c>
      <c r="V397" s="42">
        <f>IFERROR(VLOOKUP(A397,'[4]MC Masterlist 2026-09-17'!$B:$M, 11, 0),0)</f>
        <v>15</v>
      </c>
      <c r="W397" s="42">
        <f t="shared" si="88"/>
        <v>30</v>
      </c>
      <c r="X397" s="42">
        <f t="shared" si="89"/>
        <v>28.166666666666668</v>
      </c>
      <c r="Y397" s="42">
        <f>IFERROR(IF(OR(C397="AREA I",C397="AREA V"),7,VLOOKUP(A397,'[4]MC Masterlist 2026-09-17'!$B:$M, 12, 0)),0)</f>
        <v>30</v>
      </c>
      <c r="Z397" s="42">
        <f t="shared" si="90"/>
        <v>1.8333333333333333</v>
      </c>
      <c r="AA397" s="42">
        <f t="shared" si="91"/>
        <v>3.6666666666666665</v>
      </c>
      <c r="AB397" s="42">
        <f t="shared" si="92"/>
        <v>3.4425925925925926</v>
      </c>
      <c r="AC397" s="42">
        <f t="shared" si="93"/>
        <v>3.6666666666666665</v>
      </c>
      <c r="AD397" s="40" t="str">
        <f t="shared" si="94"/>
        <v>Low</v>
      </c>
      <c r="AE397" s="40">
        <f>IFERROR(VLOOKUP(A397,'[4]Re-order'!$A:$AA,27,0),"")</f>
        <v>0</v>
      </c>
      <c r="AF397" s="42">
        <f t="shared" si="95"/>
        <v>2.6666666666666665</v>
      </c>
      <c r="AG397" s="42" t="e">
        <f>SUMIFS('[4]Raw Inventory'!D:D,'[4]Raw Inventory'!C:C,"GREATWALL",'[4]Raw Inventory'!B:B,A397)</f>
        <v>#VALUE!</v>
      </c>
      <c r="AH397" s="42" t="e">
        <f>SUMIFS('[4]Raw Inventory'!D:D,'[4]Raw Inventory'!C:C,"DUARTE",'[4]Raw Inventory'!B:B,A397)</f>
        <v>#VALUE!</v>
      </c>
      <c r="AI397" s="42"/>
      <c r="AJ397" s="42">
        <f t="shared" si="96"/>
        <v>8.1818181818181817</v>
      </c>
      <c r="AK397" s="40" t="str">
        <f>IFERROR(IF((Q397+IF(AI397="",0,AI3))&lt;=0,"Stockout",IF(AJ397="","",IF(F397="Class A",IF(AJ397&lt;=7,"Critical",IF(AJ397&lt;=15,"Low",IF(AJ397&lt;=30,"Reorder",IF(AJ397&lt;=45,"Optimal","Overstock")))),IF(F397="Class B",IF(AJ397&lt;=10,"Critical",IF(AJ397&lt;=20,"Low",IF(AJ397&lt;=45,"Reorder",IF(AJ397&lt;=60,"Optimal","Overstock")))),IF(F397="Class C",IF(AJ397&lt;=15,"Critical",IF(AJ397&lt;=30,"Low",IF(AJ397&lt;=60,"Reorder",IF(AJ397&lt;=90,"Optimal","Overstock")))),""))))),"")</f>
        <v>Low</v>
      </c>
      <c r="AL397" s="42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</row>
    <row r="398" spans="1:48">
      <c r="A398" s="39" t="s">
        <v>24</v>
      </c>
      <c r="B398" s="39" t="s">
        <v>27</v>
      </c>
      <c r="C398" s="39" t="s">
        <v>1</v>
      </c>
      <c r="D398" s="40" t="s">
        <v>262</v>
      </c>
      <c r="E398" s="40">
        <v>7</v>
      </c>
      <c r="F398" s="40" t="s">
        <v>0</v>
      </c>
      <c r="G398" s="39" t="str">
        <f>IFERROR(VLOOKUP(A398,'[4]MC Masterlist 2026-09-17'!$B:$M, 3, 0),"")</f>
        <v>KAWASAKI</v>
      </c>
      <c r="H398" s="41">
        <f>IFERROR(VLOOKUP(A398,'[4]MC Masterlist 2026-09-17'!$B:$M, 6, 0),"")</f>
        <v>131626</v>
      </c>
      <c r="I398" s="42">
        <v>4</v>
      </c>
      <c r="J398" s="42">
        <v>2</v>
      </c>
      <c r="K398" s="42">
        <v>4</v>
      </c>
      <c r="L398" s="42">
        <f t="shared" si="81"/>
        <v>10</v>
      </c>
      <c r="M398" s="42">
        <f t="shared" si="82"/>
        <v>3.3333333333333335</v>
      </c>
      <c r="N398" s="41">
        <f t="shared" si="83"/>
        <v>1316260</v>
      </c>
      <c r="O398" s="41">
        <f t="shared" si="84"/>
        <v>438753.33333333337</v>
      </c>
      <c r="P398" s="42">
        <f t="shared" si="85"/>
        <v>0.11111111111111112</v>
      </c>
      <c r="Q398" s="42">
        <v>4</v>
      </c>
      <c r="R398" s="41">
        <f t="shared" si="86"/>
        <v>526504</v>
      </c>
      <c r="S398" s="42">
        <f t="shared" si="87"/>
        <v>36</v>
      </c>
      <c r="T398" s="42">
        <f>IFERROR(VLOOKUP(A398,'[4]Re-order'!$A:$Q,17,0),"")</f>
        <v>0</v>
      </c>
      <c r="U398" s="42">
        <f>IFERROR(VLOOKUP(A398,'[4]MC Masterlist 2026-09-17'!$B:$M, 10, 0),0)</f>
        <v>15</v>
      </c>
      <c r="V398" s="42">
        <f>IFERROR(VLOOKUP(A398,'[4]MC Masterlist 2026-09-17'!$B:$M, 11, 0),0)</f>
        <v>15</v>
      </c>
      <c r="W398" s="42">
        <f t="shared" si="88"/>
        <v>30</v>
      </c>
      <c r="X398" s="42">
        <f t="shared" si="89"/>
        <v>5.333333333333333</v>
      </c>
      <c r="Y398" s="42">
        <f>IFERROR(IF(OR(C398="AREA I",C398="AREA V"),7,VLOOKUP(A398,'[4]MC Masterlist 2026-09-17'!$B:$M, 12, 0)),0)</f>
        <v>7</v>
      </c>
      <c r="Z398" s="42">
        <f t="shared" si="90"/>
        <v>1.6666666666666667</v>
      </c>
      <c r="AA398" s="42">
        <f t="shared" si="91"/>
        <v>3.3333333333333335</v>
      </c>
      <c r="AB398" s="42">
        <f t="shared" si="92"/>
        <v>0.59259259259259256</v>
      </c>
      <c r="AC398" s="42">
        <f t="shared" si="93"/>
        <v>0.77777777777777779</v>
      </c>
      <c r="AD398" s="40" t="str">
        <f t="shared" si="94"/>
        <v>Optimal</v>
      </c>
      <c r="AE398" s="40">
        <f>IFERROR(VLOOKUP(A398,'[4]Re-order'!$A:$AA,27,0),"")</f>
        <v>0</v>
      </c>
      <c r="AF398" s="42">
        <f t="shared" si="95"/>
        <v>-3.2222222222222223</v>
      </c>
      <c r="AG398" s="42" t="e">
        <f>SUMIFS('[4]Raw Inventory'!D:D,'[4]Raw Inventory'!C:C,"GREATWALL",'[4]Raw Inventory'!B:B,A398)</f>
        <v>#VALUE!</v>
      </c>
      <c r="AH398" s="42" t="e">
        <f>SUMIFS('[4]Raw Inventory'!D:D,'[4]Raw Inventory'!C:C,"DUARTE",'[4]Raw Inventory'!B:B,A398)</f>
        <v>#VALUE!</v>
      </c>
      <c r="AI398" s="42"/>
      <c r="AJ398" s="42">
        <f t="shared" si="96"/>
        <v>36</v>
      </c>
      <c r="AK398" s="40" t="str">
        <f>IFERROR(IF((Q398+IF(AI398="",0,AI3))&lt;=0,"Stockout",IF(AJ398="","",IF(F398="Class A",IF(AJ398&lt;=7,"Critical",IF(AJ398&lt;=15,"Low",IF(AJ398&lt;=30,"Reorder",IF(AJ398&lt;=45,"Optimal","Overstock")))),IF(F398="Class B",IF(AJ398&lt;=10,"Critical",IF(AJ398&lt;=20,"Low",IF(AJ398&lt;=45,"Reorder",IF(AJ398&lt;=60,"Optimal","Overstock")))),IF(F398="Class C",IF(AJ398&lt;=15,"Critical",IF(AJ398&lt;=30,"Low",IF(AJ398&lt;=60,"Reorder",IF(AJ398&lt;=90,"Optimal","Overstock")))),""))))),"")</f>
        <v>Optimal</v>
      </c>
      <c r="AL398" s="42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</row>
    <row r="399" spans="1:48">
      <c r="A399" s="39" t="s">
        <v>26</v>
      </c>
      <c r="B399" s="39" t="s">
        <v>97</v>
      </c>
      <c r="C399" s="39" t="s">
        <v>90</v>
      </c>
      <c r="D399" s="40" t="s">
        <v>224</v>
      </c>
      <c r="E399" s="40">
        <v>3</v>
      </c>
      <c r="F399" s="40" t="s">
        <v>0</v>
      </c>
      <c r="G399" s="39" t="str">
        <f>IFERROR(VLOOKUP(A399,'[4]MC Masterlist 2026-09-17'!$B:$M, 3, 0),"")</f>
        <v>SUZUKI</v>
      </c>
      <c r="H399" s="41">
        <f>IFERROR(VLOOKUP(A399,'[4]MC Masterlist 2026-09-17'!$B:$M, 6, 0),"")</f>
        <v>123700</v>
      </c>
      <c r="I399" s="42">
        <v>0</v>
      </c>
      <c r="J399" s="42">
        <v>1</v>
      </c>
      <c r="K399" s="42">
        <v>2</v>
      </c>
      <c r="L399" s="42">
        <f t="shared" si="81"/>
        <v>3</v>
      </c>
      <c r="M399" s="42">
        <f t="shared" si="82"/>
        <v>1</v>
      </c>
      <c r="N399" s="41">
        <f t="shared" si="83"/>
        <v>371100</v>
      </c>
      <c r="O399" s="41">
        <f t="shared" si="84"/>
        <v>123700</v>
      </c>
      <c r="P399" s="42">
        <f t="shared" si="85"/>
        <v>3.3333333333333333E-2</v>
      </c>
      <c r="Q399" s="42">
        <v>4</v>
      </c>
      <c r="R399" s="41">
        <f t="shared" si="86"/>
        <v>494800</v>
      </c>
      <c r="S399" s="42">
        <f t="shared" si="87"/>
        <v>120</v>
      </c>
      <c r="T399" s="42">
        <f>IFERROR(VLOOKUP(A399,'[4]Re-order'!$A:$Q,17,0),"")</f>
        <v>0</v>
      </c>
      <c r="U399" s="42">
        <f>IFERROR(VLOOKUP(A399,'[4]MC Masterlist 2026-09-17'!$B:$M, 10, 0),0)</f>
        <v>15</v>
      </c>
      <c r="V399" s="42">
        <f>IFERROR(VLOOKUP(A399,'[4]MC Masterlist 2026-09-17'!$B:$M, 11, 0),0)</f>
        <v>15</v>
      </c>
      <c r="W399" s="42">
        <f t="shared" si="88"/>
        <v>30</v>
      </c>
      <c r="X399" s="42">
        <f t="shared" si="89"/>
        <v>29.5</v>
      </c>
      <c r="Y399" s="42">
        <f>IFERROR(IF(OR(C399="AREA I",C399="AREA V"),7,VLOOKUP(A399,'[4]MC Masterlist 2026-09-17'!$B:$M, 12, 0)),0)</f>
        <v>30</v>
      </c>
      <c r="Z399" s="42">
        <f t="shared" si="90"/>
        <v>0.5</v>
      </c>
      <c r="AA399" s="42">
        <f t="shared" si="91"/>
        <v>1</v>
      </c>
      <c r="AB399" s="42">
        <f t="shared" si="92"/>
        <v>0.98333333333333328</v>
      </c>
      <c r="AC399" s="42">
        <f t="shared" si="93"/>
        <v>1</v>
      </c>
      <c r="AD399" s="40" t="str">
        <f t="shared" si="94"/>
        <v>Overstock</v>
      </c>
      <c r="AE399" s="40">
        <f>IFERROR(VLOOKUP(A399,'[4]Re-order'!$A:$AA,27,0),"")</f>
        <v>0</v>
      </c>
      <c r="AF399" s="42">
        <f t="shared" si="95"/>
        <v>-3</v>
      </c>
      <c r="AG399" s="42" t="e">
        <f>SUMIFS('[4]Raw Inventory'!D:D,'[4]Raw Inventory'!C:C,"GREATWALL",'[4]Raw Inventory'!B:B,A399)</f>
        <v>#VALUE!</v>
      </c>
      <c r="AH399" s="42" t="e">
        <f>SUMIFS('[4]Raw Inventory'!D:D,'[4]Raw Inventory'!C:C,"DUARTE",'[4]Raw Inventory'!B:B,A399)</f>
        <v>#VALUE!</v>
      </c>
      <c r="AI399" s="42"/>
      <c r="AJ399" s="42">
        <f t="shared" si="96"/>
        <v>120</v>
      </c>
      <c r="AK399" s="40" t="str">
        <f>IFERROR(IF((Q399+IF(AI399="",0,AI3))&lt;=0,"Stockout",IF(AJ399="","",IF(F399="Class A",IF(AJ399&lt;=7,"Critical",IF(AJ399&lt;=15,"Low",IF(AJ399&lt;=30,"Reorder",IF(AJ399&lt;=45,"Optimal","Overstock")))),IF(F399="Class B",IF(AJ399&lt;=10,"Critical",IF(AJ399&lt;=20,"Low",IF(AJ399&lt;=45,"Reorder",IF(AJ399&lt;=60,"Optimal","Overstock")))),IF(F399="Class C",IF(AJ399&lt;=15,"Critical",IF(AJ399&lt;=30,"Low",IF(AJ399&lt;=60,"Reorder",IF(AJ399&lt;=90,"Optimal","Overstock")))),""))))),"")</f>
        <v>Overstock</v>
      </c>
      <c r="AL399" s="42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</row>
    <row r="400" spans="1:48">
      <c r="A400" s="39" t="s">
        <v>80</v>
      </c>
      <c r="B400" s="39" t="s">
        <v>97</v>
      </c>
      <c r="C400" s="39" t="s">
        <v>90</v>
      </c>
      <c r="D400" s="40" t="s">
        <v>265</v>
      </c>
      <c r="E400" s="40">
        <v>17</v>
      </c>
      <c r="F400" s="40" t="s">
        <v>3</v>
      </c>
      <c r="G400" s="39" t="str">
        <f>IFERROR(VLOOKUP(A400,'[4]MC Masterlist 2026-09-17'!$B:$M, 3, 0),"")</f>
        <v>YAMAHA</v>
      </c>
      <c r="H400" s="41">
        <f>IFERROR(VLOOKUP(A400,'[4]MC Masterlist 2026-09-17'!$B:$M, 6, 0),"")</f>
        <v>73842</v>
      </c>
      <c r="I400" s="42">
        <v>0</v>
      </c>
      <c r="J400" s="42">
        <v>0</v>
      </c>
      <c r="K400" s="42">
        <v>0</v>
      </c>
      <c r="L400" s="42">
        <f t="shared" si="81"/>
        <v>0</v>
      </c>
      <c r="M400" s="42">
        <f t="shared" si="82"/>
        <v>0</v>
      </c>
      <c r="N400" s="41">
        <f t="shared" si="83"/>
        <v>0</v>
      </c>
      <c r="O400" s="41">
        <f t="shared" si="84"/>
        <v>0</v>
      </c>
      <c r="P400" s="42">
        <f t="shared" si="85"/>
        <v>0</v>
      </c>
      <c r="Q400" s="42">
        <v>2</v>
      </c>
      <c r="R400" s="41">
        <f t="shared" si="86"/>
        <v>147684</v>
      </c>
      <c r="S400" s="42">
        <f t="shared" si="87"/>
        <v>0</v>
      </c>
      <c r="T400" s="42">
        <f>IFERROR(VLOOKUP(A400,'[4]Re-order'!$A:$Q,17,0),"")</f>
        <v>0</v>
      </c>
      <c r="U400" s="42">
        <f>IFERROR(VLOOKUP(A400,'[4]MC Masterlist 2026-09-17'!$B:$M, 10, 0),0)</f>
        <v>15</v>
      </c>
      <c r="V400" s="42">
        <f>IFERROR(VLOOKUP(A400,'[4]MC Masterlist 2026-09-17'!$B:$M, 11, 0),0)</f>
        <v>15</v>
      </c>
      <c r="W400" s="42">
        <f t="shared" si="88"/>
        <v>30</v>
      </c>
      <c r="X400" s="42">
        <f t="shared" si="89"/>
        <v>30</v>
      </c>
      <c r="Y400" s="42">
        <f>IFERROR(IF(OR(C400="AREA I",C400="AREA V"),7,VLOOKUP(A400,'[4]MC Masterlist 2026-09-17'!$B:$M, 12, 0)),0)</f>
        <v>30</v>
      </c>
      <c r="Z400" s="42">
        <f t="shared" si="90"/>
        <v>0</v>
      </c>
      <c r="AA400" s="42">
        <f t="shared" si="91"/>
        <v>0</v>
      </c>
      <c r="AB400" s="42">
        <f t="shared" si="92"/>
        <v>0</v>
      </c>
      <c r="AC400" s="42">
        <f t="shared" si="93"/>
        <v>0</v>
      </c>
      <c r="AD400" s="40" t="str">
        <f t="shared" si="94"/>
        <v>Critical</v>
      </c>
      <c r="AE400" s="40">
        <f>IFERROR(VLOOKUP(A400,'[4]Re-order'!$A:$AA,27,0),"")</f>
        <v>0</v>
      </c>
      <c r="AF400" s="42">
        <f t="shared" si="95"/>
        <v>-2</v>
      </c>
      <c r="AG400" s="42" t="e">
        <f>SUMIFS('[4]Raw Inventory'!D:D,'[4]Raw Inventory'!C:C,"GREATWALL",'[4]Raw Inventory'!B:B,A400)</f>
        <v>#VALUE!</v>
      </c>
      <c r="AH400" s="42" t="e">
        <f>SUMIFS('[4]Raw Inventory'!D:D,'[4]Raw Inventory'!C:C,"DUARTE",'[4]Raw Inventory'!B:B,A400)</f>
        <v>#VALUE!</v>
      </c>
      <c r="AI400" s="42"/>
      <c r="AJ400" s="42">
        <f t="shared" si="96"/>
        <v>0</v>
      </c>
      <c r="AK400" s="40" t="str">
        <f>IFERROR(IF((Q400+IF(AI400="",0,AI3))&lt;=0,"Stockout",IF(AJ400="","",IF(F400="Class A",IF(AJ400&lt;=7,"Critical",IF(AJ400&lt;=15,"Low",IF(AJ400&lt;=30,"Reorder",IF(AJ400&lt;=45,"Optimal","Overstock")))),IF(F400="Class B",IF(AJ400&lt;=10,"Critical",IF(AJ400&lt;=20,"Low",IF(AJ400&lt;=45,"Reorder",IF(AJ400&lt;=60,"Optimal","Overstock")))),IF(F400="Class C",IF(AJ400&lt;=15,"Critical",IF(AJ400&lt;=30,"Low",IF(AJ400&lt;=60,"Reorder",IF(AJ400&lt;=90,"Optimal","Overstock")))),""))))),"")</f>
        <v>Critical</v>
      </c>
      <c r="AL400" s="42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</row>
    <row r="401" spans="1:48">
      <c r="A401" s="39" t="s">
        <v>14</v>
      </c>
      <c r="B401" s="39" t="s">
        <v>130</v>
      </c>
      <c r="C401" s="39" t="s">
        <v>128</v>
      </c>
      <c r="D401" s="40" t="s">
        <v>237</v>
      </c>
      <c r="E401" s="40">
        <v>2</v>
      </c>
      <c r="F401" s="40" t="s">
        <v>0</v>
      </c>
      <c r="G401" s="39" t="str">
        <f>IFERROR(VLOOKUP(A401,'[4]MC Masterlist 2026-09-17'!$B:$M, 3, 0),"")</f>
        <v>HONDA</v>
      </c>
      <c r="H401" s="41">
        <f>IFERROR(VLOOKUP(A401,'[4]MC Masterlist 2026-09-17'!$B:$M, 6, 0),"")</f>
        <v>80070</v>
      </c>
      <c r="I401" s="42">
        <v>12</v>
      </c>
      <c r="J401" s="42">
        <v>4</v>
      </c>
      <c r="K401" s="42">
        <v>12</v>
      </c>
      <c r="L401" s="42">
        <f t="shared" si="81"/>
        <v>28</v>
      </c>
      <c r="M401" s="42">
        <f t="shared" si="82"/>
        <v>9.3333333333333339</v>
      </c>
      <c r="N401" s="41">
        <f t="shared" si="83"/>
        <v>2241960</v>
      </c>
      <c r="O401" s="41">
        <f t="shared" si="84"/>
        <v>747320</v>
      </c>
      <c r="P401" s="42">
        <f t="shared" si="85"/>
        <v>0.31111111111111112</v>
      </c>
      <c r="Q401" s="42">
        <v>7</v>
      </c>
      <c r="R401" s="41">
        <f t="shared" si="86"/>
        <v>560490</v>
      </c>
      <c r="S401" s="42">
        <f t="shared" si="87"/>
        <v>22.5</v>
      </c>
      <c r="T401" s="42">
        <f>IFERROR(VLOOKUP(A401,'[4]Re-order'!$A:$Q,17,0),"")</f>
        <v>0</v>
      </c>
      <c r="U401" s="42">
        <f>IFERROR(VLOOKUP(A401,'[4]MC Masterlist 2026-09-17'!$B:$M, 10, 0),0)</f>
        <v>15</v>
      </c>
      <c r="V401" s="42">
        <f>IFERROR(VLOOKUP(A401,'[4]MC Masterlist 2026-09-17'!$B:$M, 11, 0),0)</f>
        <v>15</v>
      </c>
      <c r="W401" s="42">
        <f t="shared" si="88"/>
        <v>30</v>
      </c>
      <c r="X401" s="42">
        <f t="shared" si="89"/>
        <v>25.333333333333332</v>
      </c>
      <c r="Y401" s="42">
        <f>IFERROR(IF(OR(C401="AREA I",C401="AREA V"),7,VLOOKUP(A401,'[4]MC Masterlist 2026-09-17'!$B:$M, 12, 0)),0)</f>
        <v>30</v>
      </c>
      <c r="Z401" s="42">
        <f t="shared" si="90"/>
        <v>4.666666666666667</v>
      </c>
      <c r="AA401" s="42">
        <f t="shared" si="91"/>
        <v>9.3333333333333339</v>
      </c>
      <c r="AB401" s="42">
        <f t="shared" si="92"/>
        <v>7.8814814814814813</v>
      </c>
      <c r="AC401" s="42">
        <f t="shared" si="93"/>
        <v>9.3333333333333339</v>
      </c>
      <c r="AD401" s="40" t="str">
        <f t="shared" si="94"/>
        <v>Reorder</v>
      </c>
      <c r="AE401" s="40">
        <f>IFERROR(VLOOKUP(A401,'[4]Re-order'!$A:$AA,27,0),"")</f>
        <v>0</v>
      </c>
      <c r="AF401" s="42">
        <f t="shared" si="95"/>
        <v>2.3333333333333339</v>
      </c>
      <c r="AG401" s="42" t="e">
        <f>SUMIFS('[4]Raw Inventory'!D:D,'[4]Raw Inventory'!C:C,"GREATWALL",'[4]Raw Inventory'!B:B,A401)</f>
        <v>#VALUE!</v>
      </c>
      <c r="AH401" s="42" t="e">
        <f>SUMIFS('[4]Raw Inventory'!D:D,'[4]Raw Inventory'!C:C,"DUARTE",'[4]Raw Inventory'!B:B,A401)</f>
        <v>#VALUE!</v>
      </c>
      <c r="AI401" s="42"/>
      <c r="AJ401" s="42">
        <f t="shared" si="96"/>
        <v>22.5</v>
      </c>
      <c r="AK401" s="40" t="str">
        <f>IFERROR(IF((Q401+IF(AI401="",0,AI3))&lt;=0,"Stockout",IF(AJ401="","",IF(F401="Class A",IF(AJ401&lt;=7,"Critical",IF(AJ401&lt;=15,"Low",IF(AJ401&lt;=30,"Reorder",IF(AJ401&lt;=45,"Optimal","Overstock")))),IF(F401="Class B",IF(AJ401&lt;=10,"Critical",IF(AJ401&lt;=20,"Low",IF(AJ401&lt;=45,"Reorder",IF(AJ401&lt;=60,"Optimal","Overstock")))),IF(F401="Class C",IF(AJ401&lt;=15,"Critical",IF(AJ401&lt;=30,"Low",IF(AJ401&lt;=60,"Reorder",IF(AJ401&lt;=90,"Optimal","Overstock")))),""))))),"")</f>
        <v>Reorder</v>
      </c>
      <c r="AL401" s="42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</row>
    <row r="402" spans="1:48">
      <c r="A402" s="39" t="s">
        <v>39</v>
      </c>
      <c r="B402" s="39" t="s">
        <v>155</v>
      </c>
      <c r="C402" s="39" t="s">
        <v>152</v>
      </c>
      <c r="D402" s="40" t="s">
        <v>259</v>
      </c>
      <c r="E402" s="40">
        <v>19</v>
      </c>
      <c r="F402" s="40" t="s">
        <v>2</v>
      </c>
      <c r="G402" s="39" t="str">
        <f>IFERROR(VLOOKUP(A402,'[4]MC Masterlist 2026-09-17'!$B:$M, 3, 0),"")</f>
        <v>HONDA</v>
      </c>
      <c r="H402" s="41">
        <f>IFERROR(VLOOKUP(A402,'[4]MC Masterlist 2026-09-17'!$B:$M, 6, 0),"")</f>
        <v>72434</v>
      </c>
      <c r="I402" s="42">
        <v>1</v>
      </c>
      <c r="J402" s="42">
        <v>0</v>
      </c>
      <c r="K402" s="42">
        <v>1</v>
      </c>
      <c r="L402" s="42">
        <f t="shared" si="81"/>
        <v>2</v>
      </c>
      <c r="M402" s="42">
        <f t="shared" si="82"/>
        <v>0.66666666666666663</v>
      </c>
      <c r="N402" s="41">
        <f t="shared" si="83"/>
        <v>144868</v>
      </c>
      <c r="O402" s="41">
        <f t="shared" si="84"/>
        <v>48289.333333333328</v>
      </c>
      <c r="P402" s="42">
        <f t="shared" si="85"/>
        <v>2.222222222222222E-2</v>
      </c>
      <c r="Q402" s="42">
        <v>2</v>
      </c>
      <c r="R402" s="41">
        <f t="shared" si="86"/>
        <v>144868</v>
      </c>
      <c r="S402" s="42">
        <f t="shared" si="87"/>
        <v>90.000000000000014</v>
      </c>
      <c r="T402" s="42">
        <f>IFERROR(VLOOKUP(A402,'[4]Re-order'!$A:$Q,17,0),"")</f>
        <v>0</v>
      </c>
      <c r="U402" s="42">
        <f>IFERROR(VLOOKUP(A402,'[4]MC Masterlist 2026-09-17'!$B:$M, 10, 0),0)</f>
        <v>15</v>
      </c>
      <c r="V402" s="42">
        <f>IFERROR(VLOOKUP(A402,'[4]MC Masterlist 2026-09-17'!$B:$M, 11, 0),0)</f>
        <v>15</v>
      </c>
      <c r="W402" s="42">
        <f t="shared" si="88"/>
        <v>30</v>
      </c>
      <c r="X402" s="42">
        <f t="shared" si="89"/>
        <v>29.666666666666668</v>
      </c>
      <c r="Y402" s="42">
        <f>IFERROR(IF(OR(C402="AREA I",C402="AREA V"),7,VLOOKUP(A402,'[4]MC Masterlist 2026-09-17'!$B:$M, 12, 0)),0)</f>
        <v>30</v>
      </c>
      <c r="Z402" s="42">
        <f t="shared" si="90"/>
        <v>0.33333333333333331</v>
      </c>
      <c r="AA402" s="42">
        <f t="shared" si="91"/>
        <v>0.66666666666666663</v>
      </c>
      <c r="AB402" s="42">
        <f t="shared" si="92"/>
        <v>0.65925925925925921</v>
      </c>
      <c r="AC402" s="42">
        <f t="shared" si="93"/>
        <v>0.66666666666666663</v>
      </c>
      <c r="AD402" s="40" t="str">
        <f t="shared" si="94"/>
        <v>Overstock</v>
      </c>
      <c r="AE402" s="40">
        <f>IFERROR(VLOOKUP(A402,'[4]Re-order'!$A:$AA,27,0),"")</f>
        <v>0</v>
      </c>
      <c r="AF402" s="42">
        <f t="shared" si="95"/>
        <v>-1.3333333333333335</v>
      </c>
      <c r="AG402" s="42" t="e">
        <f>SUMIFS('[4]Raw Inventory'!D:D,'[4]Raw Inventory'!C:C,"GREATWALL",'[4]Raw Inventory'!B:B,A402)</f>
        <v>#VALUE!</v>
      </c>
      <c r="AH402" s="42" t="e">
        <f>SUMIFS('[4]Raw Inventory'!D:D,'[4]Raw Inventory'!C:C,"DUARTE",'[4]Raw Inventory'!B:B,A402)</f>
        <v>#VALUE!</v>
      </c>
      <c r="AI402" s="42"/>
      <c r="AJ402" s="42">
        <f t="shared" si="96"/>
        <v>90.000000000000014</v>
      </c>
      <c r="AK402" s="40" t="str">
        <f>IFERROR(IF((Q402+IF(AI402="",0,AI3))&lt;=0,"Stockout",IF(AJ402="","",IF(F402="Class A",IF(AJ402&lt;=7,"Critical",IF(AJ402&lt;=15,"Low",IF(AJ402&lt;=30,"Reorder",IF(AJ402&lt;=45,"Optimal","Overstock")))),IF(F402="Class B",IF(AJ402&lt;=10,"Critical",IF(AJ402&lt;=20,"Low",IF(AJ402&lt;=45,"Reorder",IF(AJ402&lt;=60,"Optimal","Overstock")))),IF(F402="Class C",IF(AJ402&lt;=15,"Critical",IF(AJ402&lt;=30,"Low",IF(AJ402&lt;=60,"Reorder",IF(AJ402&lt;=90,"Optimal","Overstock")))),""))))),"")</f>
        <v>Overstock</v>
      </c>
      <c r="AL402" s="42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</row>
    <row r="403" spans="1:48">
      <c r="A403" s="39" t="s">
        <v>18</v>
      </c>
      <c r="B403" s="39" t="s">
        <v>11</v>
      </c>
      <c r="C403" s="39" t="s">
        <v>1</v>
      </c>
      <c r="D403" s="40" t="s">
        <v>233</v>
      </c>
      <c r="E403" s="40">
        <v>4</v>
      </c>
      <c r="F403" s="40" t="s">
        <v>0</v>
      </c>
      <c r="G403" s="39" t="str">
        <f>IFERROR(VLOOKUP(A403,'[4]MC Masterlist 2026-09-17'!$B:$M, 3, 0),"")</f>
        <v>HONDA</v>
      </c>
      <c r="H403" s="41">
        <f>IFERROR(VLOOKUP(A403,'[4]MC Masterlist 2026-09-17'!$B:$M, 6, 0),"")</f>
        <v>94330</v>
      </c>
      <c r="I403" s="42">
        <v>15</v>
      </c>
      <c r="J403" s="42">
        <v>8</v>
      </c>
      <c r="K403" s="42">
        <v>8</v>
      </c>
      <c r="L403" s="42">
        <f t="shared" si="81"/>
        <v>31</v>
      </c>
      <c r="M403" s="42">
        <f t="shared" si="82"/>
        <v>10.333333333333334</v>
      </c>
      <c r="N403" s="41">
        <f t="shared" si="83"/>
        <v>2924230</v>
      </c>
      <c r="O403" s="41">
        <f t="shared" si="84"/>
        <v>974743.33333333337</v>
      </c>
      <c r="P403" s="42">
        <f t="shared" si="85"/>
        <v>0.34444444444444444</v>
      </c>
      <c r="Q403" s="42">
        <v>6</v>
      </c>
      <c r="R403" s="41">
        <f t="shared" si="86"/>
        <v>565980</v>
      </c>
      <c r="S403" s="42">
        <f t="shared" si="87"/>
        <v>17.419354838709676</v>
      </c>
      <c r="T403" s="42">
        <f>IFERROR(VLOOKUP(A403,'[4]Re-order'!$A:$Q,17,0),"")</f>
        <v>0</v>
      </c>
      <c r="U403" s="42">
        <f>IFERROR(VLOOKUP(A403,'[4]MC Masterlist 2026-09-17'!$B:$M, 10, 0),0)</f>
        <v>15</v>
      </c>
      <c r="V403" s="42">
        <f>IFERROR(VLOOKUP(A403,'[4]MC Masterlist 2026-09-17'!$B:$M, 11, 0),0)</f>
        <v>15</v>
      </c>
      <c r="W403" s="42">
        <f t="shared" si="88"/>
        <v>30</v>
      </c>
      <c r="X403" s="42">
        <f t="shared" si="89"/>
        <v>1.833333333333333</v>
      </c>
      <c r="Y403" s="42">
        <f>IFERROR(IF(OR(C403="AREA I",C403="AREA V"),7,VLOOKUP(A403,'[4]MC Masterlist 2026-09-17'!$B:$M, 12, 0)),0)</f>
        <v>7</v>
      </c>
      <c r="Z403" s="42">
        <f t="shared" si="90"/>
        <v>5.166666666666667</v>
      </c>
      <c r="AA403" s="42">
        <f t="shared" si="91"/>
        <v>10.333333333333334</v>
      </c>
      <c r="AB403" s="42">
        <f t="shared" si="92"/>
        <v>0.63148148148148142</v>
      </c>
      <c r="AC403" s="42">
        <f t="shared" si="93"/>
        <v>2.411111111111111</v>
      </c>
      <c r="AD403" s="40" t="str">
        <f t="shared" si="94"/>
        <v>Reorder</v>
      </c>
      <c r="AE403" s="40">
        <f>IFERROR(VLOOKUP(A403,'[4]Re-order'!$A:$AA,27,0),"")</f>
        <v>0</v>
      </c>
      <c r="AF403" s="42">
        <f t="shared" si="95"/>
        <v>-3.588888888888889</v>
      </c>
      <c r="AG403" s="42" t="e">
        <f>SUMIFS('[4]Raw Inventory'!D:D,'[4]Raw Inventory'!C:C,"GREATWALL",'[4]Raw Inventory'!B:B,A403)</f>
        <v>#VALUE!</v>
      </c>
      <c r="AH403" s="42" t="e">
        <f>SUMIFS('[4]Raw Inventory'!D:D,'[4]Raw Inventory'!C:C,"DUARTE",'[4]Raw Inventory'!B:B,A403)</f>
        <v>#VALUE!</v>
      </c>
      <c r="AI403" s="42"/>
      <c r="AJ403" s="42">
        <f t="shared" si="96"/>
        <v>17.419354838709676</v>
      </c>
      <c r="AK403" s="40" t="str">
        <f>IFERROR(IF((Q403+IF(AI403="",0,AI3))&lt;=0,"Stockout",IF(AJ403="","",IF(F403="Class A",IF(AJ403&lt;=7,"Critical",IF(AJ403&lt;=15,"Low",IF(AJ403&lt;=30,"Reorder",IF(AJ403&lt;=45,"Optimal","Overstock")))),IF(F403="Class B",IF(AJ403&lt;=10,"Critical",IF(AJ403&lt;=20,"Low",IF(AJ403&lt;=45,"Reorder",IF(AJ403&lt;=60,"Optimal","Overstock")))),IF(F403="Class C",IF(AJ403&lt;=15,"Critical",IF(AJ403&lt;=30,"Low",IF(AJ403&lt;=60,"Reorder",IF(AJ403&lt;=90,"Optimal","Overstock")))),""))))),"")</f>
        <v>Reorder</v>
      </c>
      <c r="AL403" s="42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</row>
    <row r="404" spans="1:48">
      <c r="A404" s="39" t="s">
        <v>71</v>
      </c>
      <c r="B404" s="39" t="s">
        <v>138</v>
      </c>
      <c r="C404" s="39" t="s">
        <v>137</v>
      </c>
      <c r="D404" s="40" t="s">
        <v>240</v>
      </c>
      <c r="E404" s="40">
        <v>20</v>
      </c>
      <c r="F404" s="40" t="s">
        <v>3</v>
      </c>
      <c r="G404" s="39" t="str">
        <f>IFERROR(VLOOKUP(A404,'[4]MC Masterlist 2026-09-17'!$B:$M, 3, 0),"")</f>
        <v>SUZUKI</v>
      </c>
      <c r="H404" s="41">
        <f>IFERROR(VLOOKUP(A404,'[4]MC Masterlist 2026-09-17'!$B:$M, 6, 0),"")</f>
        <v>156250</v>
      </c>
      <c r="I404" s="42">
        <v>0</v>
      </c>
      <c r="J404" s="42">
        <v>0</v>
      </c>
      <c r="K404" s="42">
        <v>0</v>
      </c>
      <c r="L404" s="42">
        <f t="shared" si="81"/>
        <v>0</v>
      </c>
      <c r="M404" s="42">
        <f t="shared" si="82"/>
        <v>0</v>
      </c>
      <c r="N404" s="41">
        <f t="shared" si="83"/>
        <v>0</v>
      </c>
      <c r="O404" s="41">
        <f t="shared" si="84"/>
        <v>0</v>
      </c>
      <c r="P404" s="42">
        <f t="shared" si="85"/>
        <v>0</v>
      </c>
      <c r="Q404" s="42">
        <v>12</v>
      </c>
      <c r="R404" s="41">
        <f t="shared" si="86"/>
        <v>1875000</v>
      </c>
      <c r="S404" s="42">
        <f t="shared" si="87"/>
        <v>0</v>
      </c>
      <c r="T404" s="42">
        <f>IFERROR(VLOOKUP(A404,'[4]Re-order'!$A:$Q,17,0),"")</f>
        <v>0</v>
      </c>
      <c r="U404" s="42">
        <f>IFERROR(VLOOKUP(A404,'[4]MC Masterlist 2026-09-17'!$B:$M, 10, 0),0)</f>
        <v>15</v>
      </c>
      <c r="V404" s="42">
        <f>IFERROR(VLOOKUP(A404,'[4]MC Masterlist 2026-09-17'!$B:$M, 11, 0),0)</f>
        <v>15</v>
      </c>
      <c r="W404" s="42">
        <f t="shared" si="88"/>
        <v>30</v>
      </c>
      <c r="X404" s="42">
        <f t="shared" si="89"/>
        <v>7</v>
      </c>
      <c r="Y404" s="42">
        <f>IFERROR(IF(OR(C404="AREA I",C404="AREA V"),7,VLOOKUP(A404,'[4]MC Masterlist 2026-09-17'!$B:$M, 12, 0)),0)</f>
        <v>7</v>
      </c>
      <c r="Z404" s="42">
        <f t="shared" si="90"/>
        <v>0</v>
      </c>
      <c r="AA404" s="42">
        <f t="shared" si="91"/>
        <v>0</v>
      </c>
      <c r="AB404" s="42">
        <f t="shared" si="92"/>
        <v>0</v>
      </c>
      <c r="AC404" s="42">
        <f t="shared" si="93"/>
        <v>0</v>
      </c>
      <c r="AD404" s="40" t="str">
        <f t="shared" si="94"/>
        <v>Critical</v>
      </c>
      <c r="AE404" s="40">
        <f>IFERROR(VLOOKUP(A404,'[4]Re-order'!$A:$AA,27,0),"")</f>
        <v>0</v>
      </c>
      <c r="AF404" s="42">
        <f t="shared" si="95"/>
        <v>-12</v>
      </c>
      <c r="AG404" s="42" t="e">
        <f>SUMIFS('[4]Raw Inventory'!D:D,'[4]Raw Inventory'!C:C,"GREATWALL",'[4]Raw Inventory'!B:B,A404)</f>
        <v>#VALUE!</v>
      </c>
      <c r="AH404" s="42" t="e">
        <f>SUMIFS('[4]Raw Inventory'!D:D,'[4]Raw Inventory'!C:C,"DUARTE",'[4]Raw Inventory'!B:B,A404)</f>
        <v>#VALUE!</v>
      </c>
      <c r="AI404" s="42"/>
      <c r="AJ404" s="42">
        <f t="shared" si="96"/>
        <v>0</v>
      </c>
      <c r="AK404" s="40" t="str">
        <f>IFERROR(IF((Q404+IF(AI404="",0,AI3))&lt;=0,"Stockout",IF(AJ404="","",IF(F404="Class A",IF(AJ404&lt;=7,"Critical",IF(AJ404&lt;=15,"Low",IF(AJ404&lt;=30,"Reorder",IF(AJ404&lt;=45,"Optimal","Overstock")))),IF(F404="Class B",IF(AJ404&lt;=10,"Critical",IF(AJ404&lt;=20,"Low",IF(AJ404&lt;=45,"Reorder",IF(AJ404&lt;=60,"Optimal","Overstock")))),IF(F404="Class C",IF(AJ404&lt;=15,"Critical",IF(AJ404&lt;=30,"Low",IF(AJ404&lt;=60,"Reorder",IF(AJ404&lt;=90,"Optimal","Overstock")))),""))))),"")</f>
        <v>Critical</v>
      </c>
      <c r="AL404" s="42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</row>
    <row r="405" spans="1:48">
      <c r="A405" s="39" t="s">
        <v>82</v>
      </c>
      <c r="B405" s="39" t="s">
        <v>111</v>
      </c>
      <c r="C405" s="39" t="s">
        <v>109</v>
      </c>
      <c r="D405" s="40" t="s">
        <v>234</v>
      </c>
      <c r="E405" s="40">
        <v>27</v>
      </c>
      <c r="F405" s="40" t="s">
        <v>3</v>
      </c>
      <c r="G405" s="39" t="str">
        <f>IFERROR(VLOOKUP(A405,'[4]MC Masterlist 2026-09-17'!$B:$M, 3, 0),"")</f>
        <v>SUZUKI</v>
      </c>
      <c r="H405" s="41">
        <f>IFERROR(VLOOKUP(A405,'[4]MC Masterlist 2026-09-17'!$B:$M, 6, 0),"")</f>
        <v>67342</v>
      </c>
      <c r="I405" s="42">
        <v>0</v>
      </c>
      <c r="J405" s="42">
        <v>0</v>
      </c>
      <c r="K405" s="42">
        <v>1</v>
      </c>
      <c r="L405" s="42">
        <f t="shared" si="81"/>
        <v>1</v>
      </c>
      <c r="M405" s="42">
        <f t="shared" si="82"/>
        <v>0.33333333333333331</v>
      </c>
      <c r="N405" s="41">
        <f t="shared" si="83"/>
        <v>67342</v>
      </c>
      <c r="O405" s="41">
        <f t="shared" si="84"/>
        <v>22447.333333333332</v>
      </c>
      <c r="P405" s="42">
        <f t="shared" si="85"/>
        <v>1.111111111111111E-2</v>
      </c>
      <c r="Q405" s="42">
        <v>1</v>
      </c>
      <c r="R405" s="41">
        <f t="shared" si="86"/>
        <v>67342</v>
      </c>
      <c r="S405" s="42">
        <f t="shared" si="87"/>
        <v>90</v>
      </c>
      <c r="T405" s="42">
        <f>IFERROR(VLOOKUP(A405,'[4]Re-order'!$A:$Q,17,0),"")</f>
        <v>0</v>
      </c>
      <c r="U405" s="42">
        <f>IFERROR(VLOOKUP(A405,'[4]MC Masterlist 2026-09-17'!$B:$M, 10, 0),0)</f>
        <v>15</v>
      </c>
      <c r="V405" s="42">
        <f>IFERROR(VLOOKUP(A405,'[4]MC Masterlist 2026-09-17'!$B:$M, 11, 0),0)</f>
        <v>15</v>
      </c>
      <c r="W405" s="42">
        <f t="shared" si="88"/>
        <v>30</v>
      </c>
      <c r="X405" s="42">
        <f t="shared" si="89"/>
        <v>29.833333333333332</v>
      </c>
      <c r="Y405" s="42">
        <f>IFERROR(IF(OR(C405="AREA I",C405="AREA V"),7,VLOOKUP(A405,'[4]MC Masterlist 2026-09-17'!$B:$M, 12, 0)),0)</f>
        <v>30</v>
      </c>
      <c r="Z405" s="42">
        <f t="shared" si="90"/>
        <v>0.16666666666666666</v>
      </c>
      <c r="AA405" s="42">
        <f t="shared" si="91"/>
        <v>0.33333333333333331</v>
      </c>
      <c r="AB405" s="42">
        <f t="shared" si="92"/>
        <v>0.33148148148148143</v>
      </c>
      <c r="AC405" s="42">
        <f t="shared" si="93"/>
        <v>0.33333333333333331</v>
      </c>
      <c r="AD405" s="40" t="str">
        <f t="shared" si="94"/>
        <v>Optimal</v>
      </c>
      <c r="AE405" s="40">
        <f>IFERROR(VLOOKUP(A405,'[4]Re-order'!$A:$AA,27,0),"")</f>
        <v>0</v>
      </c>
      <c r="AF405" s="42">
        <f t="shared" si="95"/>
        <v>-0.66666666666666674</v>
      </c>
      <c r="AG405" s="42" t="e">
        <f>SUMIFS('[4]Raw Inventory'!D:D,'[4]Raw Inventory'!C:C,"GREATWALL",'[4]Raw Inventory'!B:B,A405)</f>
        <v>#VALUE!</v>
      </c>
      <c r="AH405" s="42" t="e">
        <f>SUMIFS('[4]Raw Inventory'!D:D,'[4]Raw Inventory'!C:C,"DUARTE",'[4]Raw Inventory'!B:B,A405)</f>
        <v>#VALUE!</v>
      </c>
      <c r="AI405" s="42"/>
      <c r="AJ405" s="42">
        <f t="shared" si="96"/>
        <v>90.000000000000014</v>
      </c>
      <c r="AK405" s="40" t="str">
        <f>IFERROR(IF((Q405+IF(AI405="",0,AI3))&lt;=0,"Stockout",IF(AJ405="","",IF(F405="Class A",IF(AJ405&lt;=7,"Critical",IF(AJ405&lt;=15,"Low",IF(AJ405&lt;=30,"Reorder",IF(AJ405&lt;=45,"Optimal","Overstock")))),IF(F405="Class B",IF(AJ405&lt;=10,"Critical",IF(AJ405&lt;=20,"Low",IF(AJ405&lt;=45,"Reorder",IF(AJ405&lt;=60,"Optimal","Overstock")))),IF(F405="Class C",IF(AJ405&lt;=15,"Critical",IF(AJ405&lt;=30,"Low",IF(AJ405&lt;=60,"Reorder",IF(AJ405&lt;=90,"Optimal","Overstock")))),""))))),"")</f>
        <v>Optimal</v>
      </c>
      <c r="AL405" s="42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</row>
    <row r="406" spans="1:48">
      <c r="A406" s="39" t="s">
        <v>80</v>
      </c>
      <c r="B406" s="39" t="s">
        <v>29</v>
      </c>
      <c r="C406" s="39" t="s">
        <v>1</v>
      </c>
      <c r="D406" s="40" t="s">
        <v>251</v>
      </c>
      <c r="E406" s="40">
        <v>35</v>
      </c>
      <c r="F406" s="40" t="s">
        <v>3</v>
      </c>
      <c r="G406" s="39" t="str">
        <f>IFERROR(VLOOKUP(A406,'[4]MC Masterlist 2026-09-17'!$B:$M, 3, 0),"")</f>
        <v>YAMAHA</v>
      </c>
      <c r="H406" s="41">
        <f>IFERROR(VLOOKUP(A406,'[4]MC Masterlist 2026-09-17'!$B:$M, 6, 0),"")</f>
        <v>73842</v>
      </c>
      <c r="I406" s="42">
        <v>0</v>
      </c>
      <c r="J406" s="42">
        <v>1</v>
      </c>
      <c r="K406" s="42">
        <v>0</v>
      </c>
      <c r="L406" s="42">
        <f t="shared" si="81"/>
        <v>1</v>
      </c>
      <c r="M406" s="42">
        <f t="shared" si="82"/>
        <v>0.33333333333333331</v>
      </c>
      <c r="N406" s="41">
        <f t="shared" si="83"/>
        <v>73842</v>
      </c>
      <c r="O406" s="41">
        <f t="shared" si="84"/>
        <v>24614</v>
      </c>
      <c r="P406" s="42">
        <f t="shared" si="85"/>
        <v>1.111111111111111E-2</v>
      </c>
      <c r="Q406" s="42"/>
      <c r="R406" s="41">
        <f t="shared" si="86"/>
        <v>0</v>
      </c>
      <c r="S406" s="42">
        <f t="shared" si="87"/>
        <v>0</v>
      </c>
      <c r="T406" s="42">
        <f>IFERROR(VLOOKUP(A406,'[4]Re-order'!$A:$Q,17,0),"")</f>
        <v>0</v>
      </c>
      <c r="U406" s="42">
        <f>IFERROR(VLOOKUP(A406,'[4]MC Masterlist 2026-09-17'!$B:$M, 10, 0),0)</f>
        <v>15</v>
      </c>
      <c r="V406" s="42">
        <f>IFERROR(VLOOKUP(A406,'[4]MC Masterlist 2026-09-17'!$B:$M, 11, 0),0)</f>
        <v>15</v>
      </c>
      <c r="W406" s="42">
        <f t="shared" si="88"/>
        <v>30</v>
      </c>
      <c r="X406" s="42">
        <f t="shared" si="89"/>
        <v>6.833333333333333</v>
      </c>
      <c r="Y406" s="42">
        <f>IFERROR(IF(OR(C406="AREA I",C406="AREA V"),7,VLOOKUP(A406,'[4]MC Masterlist 2026-09-17'!$B:$M, 12, 0)),0)</f>
        <v>7</v>
      </c>
      <c r="Z406" s="42">
        <f t="shared" si="90"/>
        <v>0.16666666666666666</v>
      </c>
      <c r="AA406" s="42">
        <f t="shared" si="91"/>
        <v>0.33333333333333331</v>
      </c>
      <c r="AB406" s="42">
        <f t="shared" si="92"/>
        <v>7.5925925925925911E-2</v>
      </c>
      <c r="AC406" s="42">
        <f t="shared" si="93"/>
        <v>7.7777777777777765E-2</v>
      </c>
      <c r="AD406" s="40" t="str">
        <f t="shared" si="94"/>
        <v>Stockout</v>
      </c>
      <c r="AE406" s="40">
        <f>IFERROR(VLOOKUP(A406,'[4]Re-order'!$A:$AA,27,0),"")</f>
        <v>0</v>
      </c>
      <c r="AF406" s="42">
        <f t="shared" si="95"/>
        <v>7.7777777777777765E-2</v>
      </c>
      <c r="AG406" s="42" t="e">
        <f>SUMIFS('[4]Raw Inventory'!D:D,'[4]Raw Inventory'!C:C,"GREATWALL",'[4]Raw Inventory'!B:B,A406)</f>
        <v>#VALUE!</v>
      </c>
      <c r="AH406" s="42" t="e">
        <f>SUMIFS('[4]Raw Inventory'!D:D,'[4]Raw Inventory'!C:C,"DUARTE",'[4]Raw Inventory'!B:B,A406)</f>
        <v>#VALUE!</v>
      </c>
      <c r="AI406" s="42"/>
      <c r="AJ406" s="42">
        <f t="shared" si="96"/>
        <v>0</v>
      </c>
      <c r="AK406" s="40" t="str">
        <f>IFERROR(IF((Q406+IF(AI406="",0,AI3))&lt;=0,"Stockout",IF(AJ406="","",IF(F406="Class A",IF(AJ406&lt;=7,"Critical",IF(AJ406&lt;=15,"Low",IF(AJ406&lt;=30,"Reorder",IF(AJ406&lt;=45,"Optimal","Overstock")))),IF(F406="Class B",IF(AJ406&lt;=10,"Critical",IF(AJ406&lt;=20,"Low",IF(AJ406&lt;=45,"Reorder",IF(AJ406&lt;=60,"Optimal","Overstock")))),IF(F406="Class C",IF(AJ406&lt;=15,"Critical",IF(AJ406&lt;=30,"Low",IF(AJ406&lt;=60,"Reorder",IF(AJ406&lt;=90,"Optimal","Overstock")))),""))))),"")</f>
        <v>Stockout</v>
      </c>
      <c r="AL406" s="42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</row>
    <row r="407" spans="1:48">
      <c r="A407" s="39" t="s">
        <v>43</v>
      </c>
      <c r="B407" s="39" t="s">
        <v>143</v>
      </c>
      <c r="C407" s="39" t="s">
        <v>137</v>
      </c>
      <c r="D407" s="40" t="s">
        <v>254</v>
      </c>
      <c r="E407" s="40">
        <v>16</v>
      </c>
      <c r="F407" s="40" t="s">
        <v>2</v>
      </c>
      <c r="G407" s="39" t="str">
        <f>IFERROR(VLOOKUP(A407,'[4]MC Masterlist 2026-09-17'!$B:$M, 3, 0),"")</f>
        <v>YAMAHA</v>
      </c>
      <c r="H407" s="41">
        <f>IFERROR(VLOOKUP(A407,'[4]MC Masterlist 2026-09-17'!$B:$M, 6, 0),"")</f>
        <v>70587</v>
      </c>
      <c r="I407" s="42">
        <v>1</v>
      </c>
      <c r="J407" s="42">
        <v>0</v>
      </c>
      <c r="K407" s="42">
        <v>1</v>
      </c>
      <c r="L407" s="42">
        <f t="shared" si="81"/>
        <v>2</v>
      </c>
      <c r="M407" s="42">
        <f t="shared" si="82"/>
        <v>0.66666666666666663</v>
      </c>
      <c r="N407" s="41">
        <f t="shared" si="83"/>
        <v>141174</v>
      </c>
      <c r="O407" s="41">
        <f t="shared" si="84"/>
        <v>47058</v>
      </c>
      <c r="P407" s="42">
        <f t="shared" si="85"/>
        <v>2.222222222222222E-2</v>
      </c>
      <c r="Q407" s="42"/>
      <c r="R407" s="41">
        <f t="shared" si="86"/>
        <v>0</v>
      </c>
      <c r="S407" s="42">
        <f t="shared" si="87"/>
        <v>0</v>
      </c>
      <c r="T407" s="42">
        <f>IFERROR(VLOOKUP(A407,'[4]Re-order'!$A:$Q,17,0),"")</f>
        <v>0</v>
      </c>
      <c r="U407" s="42">
        <f>IFERROR(VLOOKUP(A407,'[4]MC Masterlist 2026-09-17'!$B:$M, 10, 0),0)</f>
        <v>15</v>
      </c>
      <c r="V407" s="42">
        <f>IFERROR(VLOOKUP(A407,'[4]MC Masterlist 2026-09-17'!$B:$M, 11, 0),0)</f>
        <v>15</v>
      </c>
      <c r="W407" s="42">
        <f t="shared" si="88"/>
        <v>30</v>
      </c>
      <c r="X407" s="42">
        <f t="shared" si="89"/>
        <v>6.666666666666667</v>
      </c>
      <c r="Y407" s="42">
        <f>IFERROR(IF(OR(C407="AREA I",C407="AREA V"),7,VLOOKUP(A407,'[4]MC Masterlist 2026-09-17'!$B:$M, 12, 0)),0)</f>
        <v>7</v>
      </c>
      <c r="Z407" s="42">
        <f t="shared" si="90"/>
        <v>0.33333333333333331</v>
      </c>
      <c r="AA407" s="42">
        <f t="shared" si="91"/>
        <v>0.66666666666666663</v>
      </c>
      <c r="AB407" s="42">
        <f t="shared" si="92"/>
        <v>0.14814814814814814</v>
      </c>
      <c r="AC407" s="42">
        <f t="shared" si="93"/>
        <v>0.15555555555555553</v>
      </c>
      <c r="AD407" s="40" t="str">
        <f t="shared" si="94"/>
        <v>Stockout</v>
      </c>
      <c r="AE407" s="40">
        <f>IFERROR(VLOOKUP(A407,'[4]Re-order'!$A:$AA,27,0),"")</f>
        <v>0</v>
      </c>
      <c r="AF407" s="42">
        <f t="shared" si="95"/>
        <v>0.15555555555555553</v>
      </c>
      <c r="AG407" s="42" t="e">
        <f>SUMIFS('[4]Raw Inventory'!D:D,'[4]Raw Inventory'!C:C,"GREATWALL",'[4]Raw Inventory'!B:B,A407)</f>
        <v>#VALUE!</v>
      </c>
      <c r="AH407" s="42" t="e">
        <f>SUMIFS('[4]Raw Inventory'!D:D,'[4]Raw Inventory'!C:C,"DUARTE",'[4]Raw Inventory'!B:B,A407)</f>
        <v>#VALUE!</v>
      </c>
      <c r="AI407" s="42"/>
      <c r="AJ407" s="42">
        <f t="shared" si="96"/>
        <v>0</v>
      </c>
      <c r="AK407" s="40" t="str">
        <f>IFERROR(IF((Q407+IF(AI407="",0,AI3))&lt;=0,"Stockout",IF(AJ407="","",IF(F407="Class A",IF(AJ407&lt;=7,"Critical",IF(AJ407&lt;=15,"Low",IF(AJ407&lt;=30,"Reorder",IF(AJ407&lt;=45,"Optimal","Overstock")))),IF(F407="Class B",IF(AJ407&lt;=10,"Critical",IF(AJ407&lt;=20,"Low",IF(AJ407&lt;=45,"Reorder",IF(AJ407&lt;=60,"Optimal","Overstock")))),IF(F407="Class C",IF(AJ407&lt;=15,"Critical",IF(AJ407&lt;=30,"Low",IF(AJ407&lt;=60,"Reorder",IF(AJ407&lt;=90,"Optimal","Overstock")))),""))))),"")</f>
        <v>Stockout</v>
      </c>
      <c r="AL407" s="42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</row>
    <row r="408" spans="1:48">
      <c r="A408" s="39" t="s">
        <v>42</v>
      </c>
      <c r="B408" s="39" t="s">
        <v>121</v>
      </c>
      <c r="C408" s="39" t="s">
        <v>118</v>
      </c>
      <c r="D408" s="40" t="s">
        <v>242</v>
      </c>
      <c r="E408" s="40">
        <v>17</v>
      </c>
      <c r="F408" s="40" t="s">
        <v>2</v>
      </c>
      <c r="G408" s="39" t="str">
        <f>IFERROR(VLOOKUP(A408,'[4]MC Masterlist 2026-09-17'!$B:$M, 3, 0),"")</f>
        <v>YAMAHA</v>
      </c>
      <c r="H408" s="41">
        <f>IFERROR(VLOOKUP(A408,'[4]MC Masterlist 2026-09-17'!$B:$M, 6, 0),"")</f>
        <v>152892</v>
      </c>
      <c r="I408" s="42">
        <v>0</v>
      </c>
      <c r="J408" s="42">
        <v>0</v>
      </c>
      <c r="K408" s="42">
        <v>1</v>
      </c>
      <c r="L408" s="42">
        <f t="shared" si="81"/>
        <v>1</v>
      </c>
      <c r="M408" s="42">
        <f t="shared" si="82"/>
        <v>0.33333333333333331</v>
      </c>
      <c r="N408" s="41">
        <f t="shared" si="83"/>
        <v>152892</v>
      </c>
      <c r="O408" s="41">
        <f t="shared" si="84"/>
        <v>50964</v>
      </c>
      <c r="P408" s="42">
        <f t="shared" si="85"/>
        <v>1.111111111111111E-2</v>
      </c>
      <c r="Q408" s="42">
        <v>1</v>
      </c>
      <c r="R408" s="41">
        <f t="shared" si="86"/>
        <v>152892</v>
      </c>
      <c r="S408" s="42">
        <f t="shared" si="87"/>
        <v>90</v>
      </c>
      <c r="T408" s="42">
        <f>IFERROR(VLOOKUP(A408,'[4]Re-order'!$A:$Q,17,0),"")</f>
        <v>0</v>
      </c>
      <c r="U408" s="42">
        <f>IFERROR(VLOOKUP(A408,'[4]MC Masterlist 2026-09-17'!$B:$M, 10, 0),0)</f>
        <v>15</v>
      </c>
      <c r="V408" s="42">
        <f>IFERROR(VLOOKUP(A408,'[4]MC Masterlist 2026-09-17'!$B:$M, 11, 0),0)</f>
        <v>15</v>
      </c>
      <c r="W408" s="42">
        <f t="shared" si="88"/>
        <v>30</v>
      </c>
      <c r="X408" s="42">
        <f t="shared" si="89"/>
        <v>29.833333333333332</v>
      </c>
      <c r="Y408" s="42">
        <f>IFERROR(IF(OR(C408="AREA I",C408="AREA V"),7,VLOOKUP(A408,'[4]MC Masterlist 2026-09-17'!$B:$M, 12, 0)),0)</f>
        <v>30</v>
      </c>
      <c r="Z408" s="42">
        <f t="shared" si="90"/>
        <v>0.16666666666666666</v>
      </c>
      <c r="AA408" s="42">
        <f t="shared" si="91"/>
        <v>0.33333333333333331</v>
      </c>
      <c r="AB408" s="42">
        <f t="shared" si="92"/>
        <v>0.33148148148148143</v>
      </c>
      <c r="AC408" s="42">
        <f t="shared" si="93"/>
        <v>0.33333333333333331</v>
      </c>
      <c r="AD408" s="40" t="str">
        <f t="shared" si="94"/>
        <v>Overstock</v>
      </c>
      <c r="AE408" s="40">
        <f>IFERROR(VLOOKUP(A408,'[4]Re-order'!$A:$AA,27,0),"")</f>
        <v>0</v>
      </c>
      <c r="AF408" s="42">
        <f t="shared" si="95"/>
        <v>-0.66666666666666674</v>
      </c>
      <c r="AG408" s="42" t="e">
        <f>SUMIFS('[4]Raw Inventory'!D:D,'[4]Raw Inventory'!C:C,"GREATWALL",'[4]Raw Inventory'!B:B,A408)</f>
        <v>#VALUE!</v>
      </c>
      <c r="AH408" s="42" t="e">
        <f>SUMIFS('[4]Raw Inventory'!D:D,'[4]Raw Inventory'!C:C,"DUARTE",'[4]Raw Inventory'!B:B,A408)</f>
        <v>#VALUE!</v>
      </c>
      <c r="AI408" s="42"/>
      <c r="AJ408" s="42">
        <f t="shared" si="96"/>
        <v>90.000000000000014</v>
      </c>
      <c r="AK408" s="40" t="str">
        <f>IFERROR(IF((Q408+IF(AI408="",0,AI3))&lt;=0,"Stockout",IF(AJ408="","",IF(F408="Class A",IF(AJ408&lt;=7,"Critical",IF(AJ408&lt;=15,"Low",IF(AJ408&lt;=30,"Reorder",IF(AJ408&lt;=45,"Optimal","Overstock")))),IF(F408="Class B",IF(AJ408&lt;=10,"Critical",IF(AJ408&lt;=20,"Low",IF(AJ408&lt;=45,"Reorder",IF(AJ408&lt;=60,"Optimal","Overstock")))),IF(F408="Class C",IF(AJ408&lt;=15,"Critical",IF(AJ408&lt;=30,"Low",IF(AJ408&lt;=60,"Reorder",IF(AJ408&lt;=90,"Optimal","Overstock")))),""))))),"")</f>
        <v>Overstock</v>
      </c>
      <c r="AL408" s="42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</row>
    <row r="409" spans="1:48">
      <c r="A409" s="39" t="s">
        <v>18</v>
      </c>
      <c r="B409" s="39" t="s">
        <v>110</v>
      </c>
      <c r="C409" s="39" t="s">
        <v>109</v>
      </c>
      <c r="D409" s="40" t="s">
        <v>222</v>
      </c>
      <c r="E409" s="40">
        <v>22</v>
      </c>
      <c r="F409" s="40" t="s">
        <v>3</v>
      </c>
      <c r="G409" s="39" t="str">
        <f>IFERROR(VLOOKUP(A409,'[4]MC Masterlist 2026-09-17'!$B:$M, 3, 0),"")</f>
        <v>HONDA</v>
      </c>
      <c r="H409" s="41">
        <f>IFERROR(VLOOKUP(A409,'[4]MC Masterlist 2026-09-17'!$B:$M, 6, 0),"")</f>
        <v>94330</v>
      </c>
      <c r="I409" s="42">
        <v>0</v>
      </c>
      <c r="J409" s="42">
        <v>0</v>
      </c>
      <c r="K409" s="42">
        <v>1</v>
      </c>
      <c r="L409" s="42">
        <f t="shared" si="81"/>
        <v>1</v>
      </c>
      <c r="M409" s="42">
        <f t="shared" si="82"/>
        <v>0.33333333333333331</v>
      </c>
      <c r="N409" s="41">
        <f t="shared" si="83"/>
        <v>94330</v>
      </c>
      <c r="O409" s="41">
        <f t="shared" si="84"/>
        <v>31443.333333333332</v>
      </c>
      <c r="P409" s="42">
        <f t="shared" si="85"/>
        <v>1.111111111111111E-2</v>
      </c>
      <c r="Q409" s="42">
        <v>2</v>
      </c>
      <c r="R409" s="41">
        <f t="shared" si="86"/>
        <v>188660</v>
      </c>
      <c r="S409" s="42">
        <f t="shared" si="87"/>
        <v>180</v>
      </c>
      <c r="T409" s="42">
        <f>IFERROR(VLOOKUP(A409,'[4]Re-order'!$A:$Q,17,0),"")</f>
        <v>0</v>
      </c>
      <c r="U409" s="42">
        <f>IFERROR(VLOOKUP(A409,'[4]MC Masterlist 2026-09-17'!$B:$M, 10, 0),0)</f>
        <v>15</v>
      </c>
      <c r="V409" s="42">
        <f>IFERROR(VLOOKUP(A409,'[4]MC Masterlist 2026-09-17'!$B:$M, 11, 0),0)</f>
        <v>15</v>
      </c>
      <c r="W409" s="42">
        <f t="shared" si="88"/>
        <v>30</v>
      </c>
      <c r="X409" s="42">
        <f t="shared" si="89"/>
        <v>29.833333333333332</v>
      </c>
      <c r="Y409" s="42">
        <f>IFERROR(IF(OR(C409="AREA I",C409="AREA V"),7,VLOOKUP(A409,'[4]MC Masterlist 2026-09-17'!$B:$M, 12, 0)),0)</f>
        <v>30</v>
      </c>
      <c r="Z409" s="42">
        <f t="shared" si="90"/>
        <v>0.16666666666666666</v>
      </c>
      <c r="AA409" s="42">
        <f t="shared" si="91"/>
        <v>0.33333333333333331</v>
      </c>
      <c r="AB409" s="42">
        <f t="shared" si="92"/>
        <v>0.33148148148148143</v>
      </c>
      <c r="AC409" s="42">
        <f t="shared" si="93"/>
        <v>0.33333333333333331</v>
      </c>
      <c r="AD409" s="40" t="str">
        <f t="shared" si="94"/>
        <v>Overstock</v>
      </c>
      <c r="AE409" s="40">
        <f>IFERROR(VLOOKUP(A409,'[4]Re-order'!$A:$AA,27,0),"")</f>
        <v>0</v>
      </c>
      <c r="AF409" s="42">
        <f t="shared" si="95"/>
        <v>-1.6666666666666667</v>
      </c>
      <c r="AG409" s="42" t="e">
        <f>SUMIFS('[4]Raw Inventory'!D:D,'[4]Raw Inventory'!C:C,"GREATWALL",'[4]Raw Inventory'!B:B,A409)</f>
        <v>#VALUE!</v>
      </c>
      <c r="AH409" s="42" t="e">
        <f>SUMIFS('[4]Raw Inventory'!D:D,'[4]Raw Inventory'!C:C,"DUARTE",'[4]Raw Inventory'!B:B,A409)</f>
        <v>#VALUE!</v>
      </c>
      <c r="AI409" s="42"/>
      <c r="AJ409" s="42">
        <f t="shared" si="96"/>
        <v>180.00000000000003</v>
      </c>
      <c r="AK409" s="40" t="str">
        <f>IFERROR(IF((Q409+IF(AI409="",0,AI3))&lt;=0,"Stockout",IF(AJ409="","",IF(F409="Class A",IF(AJ409&lt;=7,"Critical",IF(AJ409&lt;=15,"Low",IF(AJ409&lt;=30,"Reorder",IF(AJ409&lt;=45,"Optimal","Overstock")))),IF(F409="Class B",IF(AJ409&lt;=10,"Critical",IF(AJ409&lt;=20,"Low",IF(AJ409&lt;=45,"Reorder",IF(AJ409&lt;=60,"Optimal","Overstock")))),IF(F409="Class C",IF(AJ409&lt;=15,"Critical",IF(AJ409&lt;=30,"Low",IF(AJ409&lt;=60,"Reorder",IF(AJ409&lt;=90,"Optimal","Overstock")))),""))))),"")</f>
        <v>Overstock</v>
      </c>
      <c r="AL409" s="42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</row>
    <row r="410" spans="1:48">
      <c r="A410" s="39" t="s">
        <v>65</v>
      </c>
      <c r="B410" s="39" t="s">
        <v>157</v>
      </c>
      <c r="C410" s="39" t="s">
        <v>152</v>
      </c>
      <c r="D410" s="40" t="s">
        <v>230</v>
      </c>
      <c r="E410" s="40">
        <v>23</v>
      </c>
      <c r="F410" s="40" t="s">
        <v>3</v>
      </c>
      <c r="G410" s="39" t="str">
        <f>IFERROR(VLOOKUP(A410,'[4]MC Masterlist 2026-09-17'!$B:$M, 3, 0),"")</f>
        <v>SUZUKI</v>
      </c>
      <c r="H410" s="41">
        <f>IFERROR(VLOOKUP(A410,'[4]MC Masterlist 2026-09-17'!$B:$M, 6, 0),"")</f>
        <v>77572</v>
      </c>
      <c r="I410" s="42">
        <v>0</v>
      </c>
      <c r="J410" s="42">
        <v>0</v>
      </c>
      <c r="K410" s="42">
        <v>0</v>
      </c>
      <c r="L410" s="42">
        <f t="shared" si="81"/>
        <v>0</v>
      </c>
      <c r="M410" s="42">
        <f t="shared" si="82"/>
        <v>0</v>
      </c>
      <c r="N410" s="41">
        <f t="shared" si="83"/>
        <v>0</v>
      </c>
      <c r="O410" s="41">
        <f t="shared" si="84"/>
        <v>0</v>
      </c>
      <c r="P410" s="42">
        <f t="shared" si="85"/>
        <v>0</v>
      </c>
      <c r="Q410" s="42">
        <v>1</v>
      </c>
      <c r="R410" s="41">
        <f t="shared" si="86"/>
        <v>77572</v>
      </c>
      <c r="S410" s="42">
        <f t="shared" si="87"/>
        <v>0</v>
      </c>
      <c r="T410" s="42">
        <f>IFERROR(VLOOKUP(A410,'[4]Re-order'!$A:$Q,17,0),"")</f>
        <v>0</v>
      </c>
      <c r="U410" s="42">
        <f>IFERROR(VLOOKUP(A410,'[4]MC Masterlist 2026-09-17'!$B:$M, 10, 0),0)</f>
        <v>15</v>
      </c>
      <c r="V410" s="42">
        <f>IFERROR(VLOOKUP(A410,'[4]MC Masterlist 2026-09-17'!$B:$M, 11, 0),0)</f>
        <v>15</v>
      </c>
      <c r="W410" s="42">
        <f t="shared" si="88"/>
        <v>30</v>
      </c>
      <c r="X410" s="42">
        <f t="shared" si="89"/>
        <v>30</v>
      </c>
      <c r="Y410" s="42">
        <f>IFERROR(IF(OR(C410="AREA I",C410="AREA V"),7,VLOOKUP(A410,'[4]MC Masterlist 2026-09-17'!$B:$M, 12, 0)),0)</f>
        <v>30</v>
      </c>
      <c r="Z410" s="42">
        <f t="shared" si="90"/>
        <v>0</v>
      </c>
      <c r="AA410" s="42">
        <f t="shared" si="91"/>
        <v>0</v>
      </c>
      <c r="AB410" s="42">
        <f t="shared" si="92"/>
        <v>0</v>
      </c>
      <c r="AC410" s="42">
        <f t="shared" si="93"/>
        <v>0</v>
      </c>
      <c r="AD410" s="40" t="str">
        <f t="shared" si="94"/>
        <v>Critical</v>
      </c>
      <c r="AE410" s="40">
        <f>IFERROR(VLOOKUP(A410,'[4]Re-order'!$A:$AA,27,0),"")</f>
        <v>0</v>
      </c>
      <c r="AF410" s="42">
        <f t="shared" si="95"/>
        <v>-1</v>
      </c>
      <c r="AG410" s="42" t="e">
        <f>SUMIFS('[4]Raw Inventory'!D:D,'[4]Raw Inventory'!C:C,"GREATWALL",'[4]Raw Inventory'!B:B,A410)</f>
        <v>#VALUE!</v>
      </c>
      <c r="AH410" s="42" t="e">
        <f>SUMIFS('[4]Raw Inventory'!D:D,'[4]Raw Inventory'!C:C,"DUARTE",'[4]Raw Inventory'!B:B,A410)</f>
        <v>#VALUE!</v>
      </c>
      <c r="AI410" s="42"/>
      <c r="AJ410" s="42">
        <f t="shared" si="96"/>
        <v>0</v>
      </c>
      <c r="AK410" s="40" t="str">
        <f>IFERROR(IF((Q410+IF(AI410="",0,AI3))&lt;=0,"Stockout",IF(AJ410="","",IF(F410="Class A",IF(AJ410&lt;=7,"Critical",IF(AJ410&lt;=15,"Low",IF(AJ410&lt;=30,"Reorder",IF(AJ410&lt;=45,"Optimal","Overstock")))),IF(F410="Class B",IF(AJ410&lt;=10,"Critical",IF(AJ410&lt;=20,"Low",IF(AJ410&lt;=45,"Reorder",IF(AJ410&lt;=60,"Optimal","Overstock")))),IF(F410="Class C",IF(AJ410&lt;=15,"Critical",IF(AJ410&lt;=30,"Low",IF(AJ410&lt;=60,"Reorder",IF(AJ410&lt;=90,"Optimal","Overstock")))),""))))),"")</f>
        <v>Critical</v>
      </c>
      <c r="AL410" s="42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</row>
    <row r="411" spans="1:48">
      <c r="A411" s="39" t="s">
        <v>47</v>
      </c>
      <c r="B411" s="39" t="s">
        <v>121</v>
      </c>
      <c r="C411" s="39" t="s">
        <v>118</v>
      </c>
      <c r="D411" s="40" t="s">
        <v>228</v>
      </c>
      <c r="E411" s="40">
        <v>25</v>
      </c>
      <c r="F411" s="40" t="s">
        <v>3</v>
      </c>
      <c r="G411" s="39" t="str">
        <f>IFERROR(VLOOKUP(A411,'[4]MC Masterlist 2026-09-17'!$B:$M, 3, 0),"")</f>
        <v>YAMAHA</v>
      </c>
      <c r="H411" s="41">
        <f>IFERROR(VLOOKUP(A411,'[4]MC Masterlist 2026-09-17'!$B:$M, 6, 0),"")</f>
        <v>76167</v>
      </c>
      <c r="I411" s="42">
        <v>0</v>
      </c>
      <c r="J411" s="42">
        <v>1</v>
      </c>
      <c r="K411" s="42">
        <v>0</v>
      </c>
      <c r="L411" s="42">
        <f t="shared" si="81"/>
        <v>1</v>
      </c>
      <c r="M411" s="42">
        <f t="shared" si="82"/>
        <v>0.33333333333333331</v>
      </c>
      <c r="N411" s="41">
        <f t="shared" si="83"/>
        <v>76167</v>
      </c>
      <c r="O411" s="41">
        <f t="shared" si="84"/>
        <v>25389</v>
      </c>
      <c r="P411" s="42">
        <f t="shared" si="85"/>
        <v>1.111111111111111E-2</v>
      </c>
      <c r="Q411" s="42"/>
      <c r="R411" s="41">
        <f t="shared" si="86"/>
        <v>0</v>
      </c>
      <c r="S411" s="42">
        <f t="shared" si="87"/>
        <v>0</v>
      </c>
      <c r="T411" s="42">
        <f>IFERROR(VLOOKUP(A411,'[4]Re-order'!$A:$Q,17,0),"")</f>
        <v>0</v>
      </c>
      <c r="U411" s="42">
        <f>IFERROR(VLOOKUP(A411,'[4]MC Masterlist 2026-09-17'!$B:$M, 10, 0),0)</f>
        <v>15</v>
      </c>
      <c r="V411" s="42">
        <f>IFERROR(VLOOKUP(A411,'[4]MC Masterlist 2026-09-17'!$B:$M, 11, 0),0)</f>
        <v>15</v>
      </c>
      <c r="W411" s="42">
        <f t="shared" si="88"/>
        <v>30</v>
      </c>
      <c r="X411" s="42">
        <f t="shared" si="89"/>
        <v>29.833333333333332</v>
      </c>
      <c r="Y411" s="42">
        <f>IFERROR(IF(OR(C411="AREA I",C411="AREA V"),7,VLOOKUP(A411,'[4]MC Masterlist 2026-09-17'!$B:$M, 12, 0)),0)</f>
        <v>30</v>
      </c>
      <c r="Z411" s="42">
        <f t="shared" si="90"/>
        <v>0.16666666666666666</v>
      </c>
      <c r="AA411" s="42">
        <f t="shared" si="91"/>
        <v>0.33333333333333331</v>
      </c>
      <c r="AB411" s="42">
        <f t="shared" si="92"/>
        <v>0.33148148148148143</v>
      </c>
      <c r="AC411" s="42">
        <f t="shared" si="93"/>
        <v>0.33333333333333331</v>
      </c>
      <c r="AD411" s="40" t="str">
        <f t="shared" si="94"/>
        <v>Stockout</v>
      </c>
      <c r="AE411" s="40">
        <f>IFERROR(VLOOKUP(A411,'[4]Re-order'!$A:$AA,27,0),"")</f>
        <v>0</v>
      </c>
      <c r="AF411" s="42">
        <f t="shared" si="95"/>
        <v>0.33333333333333331</v>
      </c>
      <c r="AG411" s="42" t="e">
        <f>SUMIFS('[4]Raw Inventory'!D:D,'[4]Raw Inventory'!C:C,"GREATWALL",'[4]Raw Inventory'!B:B,A411)</f>
        <v>#VALUE!</v>
      </c>
      <c r="AH411" s="42" t="e">
        <f>SUMIFS('[4]Raw Inventory'!D:D,'[4]Raw Inventory'!C:C,"DUARTE",'[4]Raw Inventory'!B:B,A411)</f>
        <v>#VALUE!</v>
      </c>
      <c r="AI411" s="42"/>
      <c r="AJ411" s="42">
        <f t="shared" si="96"/>
        <v>0</v>
      </c>
      <c r="AK411" s="40" t="str">
        <f>IFERROR(IF((Q411+IF(AI411="",0,AI3))&lt;=0,"Stockout",IF(AJ411="","",IF(F411="Class A",IF(AJ411&lt;=7,"Critical",IF(AJ411&lt;=15,"Low",IF(AJ411&lt;=30,"Reorder",IF(AJ411&lt;=45,"Optimal","Overstock")))),IF(F411="Class B",IF(AJ411&lt;=10,"Critical",IF(AJ411&lt;=20,"Low",IF(AJ411&lt;=45,"Reorder",IF(AJ411&lt;=60,"Optimal","Overstock")))),IF(F411="Class C",IF(AJ411&lt;=15,"Critical",IF(AJ411&lt;=30,"Low",IF(AJ411&lt;=60,"Reorder",IF(AJ411&lt;=90,"Optimal","Overstock")))),""))))),"")</f>
        <v>Stockout</v>
      </c>
      <c r="AL411" s="42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</row>
    <row r="412" spans="1:48">
      <c r="A412" s="39" t="s">
        <v>31</v>
      </c>
      <c r="B412" s="39" t="s">
        <v>157</v>
      </c>
      <c r="C412" s="39" t="s">
        <v>152</v>
      </c>
      <c r="D412" s="40" t="s">
        <v>234</v>
      </c>
      <c r="E412" s="40">
        <v>22</v>
      </c>
      <c r="F412" s="40" t="s">
        <v>3</v>
      </c>
      <c r="G412" s="39" t="str">
        <f>IFERROR(VLOOKUP(A412,'[4]MC Masterlist 2026-09-17'!$B:$M, 3, 0),"")</f>
        <v>KAWASAKI</v>
      </c>
      <c r="H412" s="41">
        <f>IFERROR(VLOOKUP(A412,'[4]MC Masterlist 2026-09-17'!$B:$M, 6, 0),"")</f>
        <v>59528</v>
      </c>
      <c r="I412" s="42">
        <v>1</v>
      </c>
      <c r="J412" s="42">
        <v>0</v>
      </c>
      <c r="K412" s="42">
        <v>0</v>
      </c>
      <c r="L412" s="42">
        <f t="shared" si="81"/>
        <v>1</v>
      </c>
      <c r="M412" s="42">
        <f t="shared" si="82"/>
        <v>0.33333333333333331</v>
      </c>
      <c r="N412" s="41">
        <f t="shared" si="83"/>
        <v>59528</v>
      </c>
      <c r="O412" s="41">
        <f t="shared" si="84"/>
        <v>19842.666666666664</v>
      </c>
      <c r="P412" s="42">
        <f t="shared" si="85"/>
        <v>1.111111111111111E-2</v>
      </c>
      <c r="Q412" s="42"/>
      <c r="R412" s="41">
        <f t="shared" si="86"/>
        <v>0</v>
      </c>
      <c r="S412" s="42">
        <f t="shared" si="87"/>
        <v>0</v>
      </c>
      <c r="T412" s="42">
        <f>IFERROR(VLOOKUP(A412,'[4]Re-order'!$A:$Q,17,0),"")</f>
        <v>0</v>
      </c>
      <c r="U412" s="42">
        <f>IFERROR(VLOOKUP(A412,'[4]MC Masterlist 2026-09-17'!$B:$M, 10, 0),0)</f>
        <v>15</v>
      </c>
      <c r="V412" s="42">
        <f>IFERROR(VLOOKUP(A412,'[4]MC Masterlist 2026-09-17'!$B:$M, 11, 0),0)</f>
        <v>15</v>
      </c>
      <c r="W412" s="42">
        <f t="shared" si="88"/>
        <v>30</v>
      </c>
      <c r="X412" s="42">
        <f t="shared" si="89"/>
        <v>29.833333333333332</v>
      </c>
      <c r="Y412" s="42">
        <f>IFERROR(IF(OR(C412="AREA I",C412="AREA V"),7,VLOOKUP(A412,'[4]MC Masterlist 2026-09-17'!$B:$M, 12, 0)),0)</f>
        <v>30</v>
      </c>
      <c r="Z412" s="42">
        <f t="shared" si="90"/>
        <v>0.16666666666666666</v>
      </c>
      <c r="AA412" s="42">
        <f t="shared" si="91"/>
        <v>0.33333333333333331</v>
      </c>
      <c r="AB412" s="42">
        <f t="shared" si="92"/>
        <v>0.33148148148148143</v>
      </c>
      <c r="AC412" s="42">
        <f t="shared" si="93"/>
        <v>0.33333333333333331</v>
      </c>
      <c r="AD412" s="40" t="str">
        <f t="shared" si="94"/>
        <v>Stockout</v>
      </c>
      <c r="AE412" s="40">
        <f>IFERROR(VLOOKUP(A412,'[4]Re-order'!$A:$AA,27,0),"")</f>
        <v>0</v>
      </c>
      <c r="AF412" s="42">
        <f t="shared" si="95"/>
        <v>0.33333333333333331</v>
      </c>
      <c r="AG412" s="42" t="e">
        <f>SUMIFS('[4]Raw Inventory'!D:D,'[4]Raw Inventory'!C:C,"GREATWALL",'[4]Raw Inventory'!B:B,A412)</f>
        <v>#VALUE!</v>
      </c>
      <c r="AH412" s="42" t="e">
        <f>SUMIFS('[4]Raw Inventory'!D:D,'[4]Raw Inventory'!C:C,"DUARTE",'[4]Raw Inventory'!B:B,A412)</f>
        <v>#VALUE!</v>
      </c>
      <c r="AI412" s="42"/>
      <c r="AJ412" s="42">
        <f t="shared" si="96"/>
        <v>0</v>
      </c>
      <c r="AK412" s="40" t="str">
        <f>IFERROR(IF((Q412+IF(AI412="",0,AI3))&lt;=0,"Stockout",IF(AJ412="","",IF(F412="Class A",IF(AJ412&lt;=7,"Critical",IF(AJ412&lt;=15,"Low",IF(AJ412&lt;=30,"Reorder",IF(AJ412&lt;=45,"Optimal","Overstock")))),IF(F412="Class B",IF(AJ412&lt;=10,"Critical",IF(AJ412&lt;=20,"Low",IF(AJ412&lt;=45,"Reorder",IF(AJ412&lt;=60,"Optimal","Overstock")))),IF(F412="Class C",IF(AJ412&lt;=15,"Critical",IF(AJ412&lt;=30,"Low",IF(AJ412&lt;=60,"Reorder",IF(AJ412&lt;=90,"Optimal","Overstock")))),""))))),"")</f>
        <v>Stockout</v>
      </c>
      <c r="AL412" s="42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</row>
    <row r="413" spans="1:48">
      <c r="A413" s="39" t="s">
        <v>14</v>
      </c>
      <c r="B413" s="39" t="s">
        <v>21</v>
      </c>
      <c r="C413" s="39" t="s">
        <v>1</v>
      </c>
      <c r="D413" s="40" t="s">
        <v>224</v>
      </c>
      <c r="E413" s="40">
        <v>3</v>
      </c>
      <c r="F413" s="40" t="s">
        <v>0</v>
      </c>
      <c r="G413" s="39" t="str">
        <f>IFERROR(VLOOKUP(A413,'[4]MC Masterlist 2026-09-17'!$B:$M, 3, 0),"")</f>
        <v>HONDA</v>
      </c>
      <c r="H413" s="41">
        <f>IFERROR(VLOOKUP(A413,'[4]MC Masterlist 2026-09-17'!$B:$M, 6, 0),"")</f>
        <v>80070</v>
      </c>
      <c r="I413" s="42">
        <v>6</v>
      </c>
      <c r="J413" s="42">
        <v>4</v>
      </c>
      <c r="K413" s="42">
        <v>6</v>
      </c>
      <c r="L413" s="42">
        <f t="shared" si="81"/>
        <v>16</v>
      </c>
      <c r="M413" s="42">
        <f t="shared" si="82"/>
        <v>5.333333333333333</v>
      </c>
      <c r="N413" s="41">
        <f t="shared" si="83"/>
        <v>1281120</v>
      </c>
      <c r="O413" s="41">
        <f t="shared" si="84"/>
        <v>427040</v>
      </c>
      <c r="P413" s="42">
        <f t="shared" si="85"/>
        <v>0.17777777777777776</v>
      </c>
      <c r="Q413" s="42">
        <v>1</v>
      </c>
      <c r="R413" s="41">
        <f t="shared" si="86"/>
        <v>80070</v>
      </c>
      <c r="S413" s="42">
        <f t="shared" si="87"/>
        <v>5.625</v>
      </c>
      <c r="T413" s="42">
        <f>IFERROR(VLOOKUP(A413,'[4]Re-order'!$A:$Q,17,0),"")</f>
        <v>0</v>
      </c>
      <c r="U413" s="42">
        <f>IFERROR(VLOOKUP(A413,'[4]MC Masterlist 2026-09-17'!$B:$M, 10, 0),0)</f>
        <v>15</v>
      </c>
      <c r="V413" s="42">
        <f>IFERROR(VLOOKUP(A413,'[4]MC Masterlist 2026-09-17'!$B:$M, 11, 0),0)</f>
        <v>15</v>
      </c>
      <c r="W413" s="42">
        <f t="shared" si="88"/>
        <v>30</v>
      </c>
      <c r="X413" s="42">
        <f t="shared" si="89"/>
        <v>4.3333333333333339</v>
      </c>
      <c r="Y413" s="42">
        <f>IFERROR(IF(OR(C413="AREA I",C413="AREA V"),7,VLOOKUP(A413,'[4]MC Masterlist 2026-09-17'!$B:$M, 12, 0)),0)</f>
        <v>7</v>
      </c>
      <c r="Z413" s="42">
        <f t="shared" si="90"/>
        <v>2.6666666666666665</v>
      </c>
      <c r="AA413" s="42">
        <f t="shared" si="91"/>
        <v>5.333333333333333</v>
      </c>
      <c r="AB413" s="42">
        <f t="shared" si="92"/>
        <v>0.77037037037037037</v>
      </c>
      <c r="AC413" s="42">
        <f t="shared" si="93"/>
        <v>1.2444444444444442</v>
      </c>
      <c r="AD413" s="40" t="str">
        <f t="shared" si="94"/>
        <v>Critical</v>
      </c>
      <c r="AE413" s="40">
        <f>IFERROR(VLOOKUP(A413,'[4]Re-order'!$A:$AA,27,0),"")</f>
        <v>0</v>
      </c>
      <c r="AF413" s="42">
        <f t="shared" si="95"/>
        <v>0.24444444444444424</v>
      </c>
      <c r="AG413" s="42" t="e">
        <f>SUMIFS('[4]Raw Inventory'!D:D,'[4]Raw Inventory'!C:C,"GREATWALL",'[4]Raw Inventory'!B:B,A413)</f>
        <v>#VALUE!</v>
      </c>
      <c r="AH413" s="42" t="e">
        <f>SUMIFS('[4]Raw Inventory'!D:D,'[4]Raw Inventory'!C:C,"DUARTE",'[4]Raw Inventory'!B:B,A413)</f>
        <v>#VALUE!</v>
      </c>
      <c r="AI413" s="42"/>
      <c r="AJ413" s="42">
        <f t="shared" si="96"/>
        <v>5.6250000000000009</v>
      </c>
      <c r="AK413" s="40" t="str">
        <f>IFERROR(IF((Q413+IF(AI413="",0,AI3))&lt;=0,"Stockout",IF(AJ413="","",IF(F413="Class A",IF(AJ413&lt;=7,"Critical",IF(AJ413&lt;=15,"Low",IF(AJ413&lt;=30,"Reorder",IF(AJ413&lt;=45,"Optimal","Overstock")))),IF(F413="Class B",IF(AJ413&lt;=10,"Critical",IF(AJ413&lt;=20,"Low",IF(AJ413&lt;=45,"Reorder",IF(AJ413&lt;=60,"Optimal","Overstock")))),IF(F413="Class C",IF(AJ413&lt;=15,"Critical",IF(AJ413&lt;=30,"Low",IF(AJ413&lt;=60,"Reorder",IF(AJ413&lt;=90,"Optimal","Overstock")))),""))))),"")</f>
        <v>Critical</v>
      </c>
      <c r="AL413" s="42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</row>
    <row r="414" spans="1:48">
      <c r="A414" s="39" t="s">
        <v>44</v>
      </c>
      <c r="B414" s="39" t="s">
        <v>111</v>
      </c>
      <c r="C414" s="39" t="s">
        <v>109</v>
      </c>
      <c r="D414" s="40" t="s">
        <v>259</v>
      </c>
      <c r="E414" s="40">
        <v>16</v>
      </c>
      <c r="F414" s="40" t="s">
        <v>2</v>
      </c>
      <c r="G414" s="39" t="str">
        <f>IFERROR(VLOOKUP(A414,'[4]MC Masterlist 2026-09-17'!$B:$M, 3, 0),"")</f>
        <v>YAMAHA</v>
      </c>
      <c r="H414" s="41">
        <f>IFERROR(VLOOKUP(A414,'[4]MC Masterlist 2026-09-17'!$B:$M, 6, 0),"")</f>
        <v>165912</v>
      </c>
      <c r="I414" s="42">
        <v>1</v>
      </c>
      <c r="J414" s="42">
        <v>0</v>
      </c>
      <c r="K414" s="42">
        <v>0</v>
      </c>
      <c r="L414" s="42">
        <f t="shared" si="81"/>
        <v>1</v>
      </c>
      <c r="M414" s="42">
        <f t="shared" si="82"/>
        <v>0.33333333333333331</v>
      </c>
      <c r="N414" s="41">
        <f t="shared" si="83"/>
        <v>165912</v>
      </c>
      <c r="O414" s="41">
        <f t="shared" si="84"/>
        <v>55304</v>
      </c>
      <c r="P414" s="42">
        <f t="shared" si="85"/>
        <v>1.111111111111111E-2</v>
      </c>
      <c r="Q414" s="42"/>
      <c r="R414" s="41">
        <f t="shared" si="86"/>
        <v>0</v>
      </c>
      <c r="S414" s="42">
        <f t="shared" si="87"/>
        <v>0</v>
      </c>
      <c r="T414" s="42">
        <f>IFERROR(VLOOKUP(A414,'[4]Re-order'!$A:$Q,17,0),"")</f>
        <v>0</v>
      </c>
      <c r="U414" s="42">
        <f>IFERROR(VLOOKUP(A414,'[4]MC Masterlist 2026-09-17'!$B:$M, 10, 0),0)</f>
        <v>15</v>
      </c>
      <c r="V414" s="42">
        <f>IFERROR(VLOOKUP(A414,'[4]MC Masterlist 2026-09-17'!$B:$M, 11, 0),0)</f>
        <v>15</v>
      </c>
      <c r="W414" s="42">
        <f t="shared" si="88"/>
        <v>30</v>
      </c>
      <c r="X414" s="42">
        <f t="shared" si="89"/>
        <v>29.833333333333332</v>
      </c>
      <c r="Y414" s="42">
        <f>IFERROR(IF(OR(C414="AREA I",C414="AREA V"),7,VLOOKUP(A414,'[4]MC Masterlist 2026-09-17'!$B:$M, 12, 0)),0)</f>
        <v>30</v>
      </c>
      <c r="Z414" s="42">
        <f t="shared" si="90"/>
        <v>0.16666666666666666</v>
      </c>
      <c r="AA414" s="42">
        <f t="shared" si="91"/>
        <v>0.33333333333333331</v>
      </c>
      <c r="AB414" s="42">
        <f t="shared" si="92"/>
        <v>0.33148148148148143</v>
      </c>
      <c r="AC414" s="42">
        <f t="shared" si="93"/>
        <v>0.33333333333333331</v>
      </c>
      <c r="AD414" s="40" t="str">
        <f t="shared" si="94"/>
        <v>Stockout</v>
      </c>
      <c r="AE414" s="40">
        <f>IFERROR(VLOOKUP(A414,'[4]Re-order'!$A:$AA,27,0),"")</f>
        <v>0</v>
      </c>
      <c r="AF414" s="42">
        <f t="shared" si="95"/>
        <v>0.33333333333333331</v>
      </c>
      <c r="AG414" s="42" t="e">
        <f>SUMIFS('[4]Raw Inventory'!D:D,'[4]Raw Inventory'!C:C,"GREATWALL",'[4]Raw Inventory'!B:B,A414)</f>
        <v>#VALUE!</v>
      </c>
      <c r="AH414" s="42" t="e">
        <f>SUMIFS('[4]Raw Inventory'!D:D,'[4]Raw Inventory'!C:C,"DUARTE",'[4]Raw Inventory'!B:B,A414)</f>
        <v>#VALUE!</v>
      </c>
      <c r="AI414" s="42"/>
      <c r="AJ414" s="42">
        <f t="shared" si="96"/>
        <v>0</v>
      </c>
      <c r="AK414" s="40" t="str">
        <f>IFERROR(IF((Q414+IF(AI414="",0,AI3))&lt;=0,"Stockout",IF(AJ414="","",IF(F414="Class A",IF(AJ414&lt;=7,"Critical",IF(AJ414&lt;=15,"Low",IF(AJ414&lt;=30,"Reorder",IF(AJ414&lt;=45,"Optimal","Overstock")))),IF(F414="Class B",IF(AJ414&lt;=10,"Critical",IF(AJ414&lt;=20,"Low",IF(AJ414&lt;=45,"Reorder",IF(AJ414&lt;=60,"Optimal","Overstock")))),IF(F414="Class C",IF(AJ414&lt;=15,"Critical",IF(AJ414&lt;=30,"Low",IF(AJ414&lt;=60,"Reorder",IF(AJ414&lt;=90,"Optimal","Overstock")))),""))))),"")</f>
        <v>Stockout</v>
      </c>
      <c r="AL414" s="42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</row>
    <row r="415" spans="1:48">
      <c r="A415" s="39" t="s">
        <v>14</v>
      </c>
      <c r="B415" s="39" t="s">
        <v>121</v>
      </c>
      <c r="C415" s="39" t="s">
        <v>118</v>
      </c>
      <c r="D415" s="40" t="s">
        <v>237</v>
      </c>
      <c r="E415" s="40">
        <v>2</v>
      </c>
      <c r="F415" s="40" t="s">
        <v>0</v>
      </c>
      <c r="G415" s="39" t="str">
        <f>IFERROR(VLOOKUP(A415,'[4]MC Masterlist 2026-09-17'!$B:$M, 3, 0),"")</f>
        <v>HONDA</v>
      </c>
      <c r="H415" s="41">
        <f>IFERROR(VLOOKUP(A415,'[4]MC Masterlist 2026-09-17'!$B:$M, 6, 0),"")</f>
        <v>80070</v>
      </c>
      <c r="I415" s="42">
        <v>9</v>
      </c>
      <c r="J415" s="42">
        <v>2</v>
      </c>
      <c r="K415" s="42">
        <v>12</v>
      </c>
      <c r="L415" s="42">
        <f t="shared" si="81"/>
        <v>23</v>
      </c>
      <c r="M415" s="42">
        <f t="shared" si="82"/>
        <v>7.666666666666667</v>
      </c>
      <c r="N415" s="41">
        <f t="shared" si="83"/>
        <v>1841610</v>
      </c>
      <c r="O415" s="41">
        <f t="shared" si="84"/>
        <v>613870</v>
      </c>
      <c r="P415" s="42">
        <f t="shared" si="85"/>
        <v>0.25555555555555559</v>
      </c>
      <c r="Q415" s="42">
        <v>1</v>
      </c>
      <c r="R415" s="41">
        <f t="shared" si="86"/>
        <v>80070</v>
      </c>
      <c r="S415" s="42">
        <f t="shared" si="87"/>
        <v>3.9130434782608696</v>
      </c>
      <c r="T415" s="42">
        <f>IFERROR(VLOOKUP(A415,'[4]Re-order'!$A:$Q,17,0),"")</f>
        <v>0</v>
      </c>
      <c r="U415" s="42">
        <f>IFERROR(VLOOKUP(A415,'[4]MC Masterlist 2026-09-17'!$B:$M, 10, 0),0)</f>
        <v>15</v>
      </c>
      <c r="V415" s="42">
        <f>IFERROR(VLOOKUP(A415,'[4]MC Masterlist 2026-09-17'!$B:$M, 11, 0),0)</f>
        <v>15</v>
      </c>
      <c r="W415" s="42">
        <f t="shared" si="88"/>
        <v>30</v>
      </c>
      <c r="X415" s="42">
        <f t="shared" si="89"/>
        <v>26.166666666666664</v>
      </c>
      <c r="Y415" s="42">
        <f>IFERROR(IF(OR(C415="AREA I",C415="AREA V"),7,VLOOKUP(A415,'[4]MC Masterlist 2026-09-17'!$B:$M, 12, 0)),0)</f>
        <v>30</v>
      </c>
      <c r="Z415" s="42">
        <f t="shared" si="90"/>
        <v>3.8333333333333339</v>
      </c>
      <c r="AA415" s="42">
        <f t="shared" si="91"/>
        <v>7.6666666666666679</v>
      </c>
      <c r="AB415" s="42">
        <f t="shared" si="92"/>
        <v>6.6870370370370376</v>
      </c>
      <c r="AC415" s="42">
        <f t="shared" si="93"/>
        <v>7.6666666666666679</v>
      </c>
      <c r="AD415" s="40" t="str">
        <f t="shared" si="94"/>
        <v>Critical</v>
      </c>
      <c r="AE415" s="40">
        <f>IFERROR(VLOOKUP(A415,'[4]Re-order'!$A:$AA,27,0),"")</f>
        <v>0</v>
      </c>
      <c r="AF415" s="42">
        <f t="shared" si="95"/>
        <v>6.6666666666666679</v>
      </c>
      <c r="AG415" s="42" t="e">
        <f>SUMIFS('[4]Raw Inventory'!D:D,'[4]Raw Inventory'!C:C,"GREATWALL",'[4]Raw Inventory'!B:B,A415)</f>
        <v>#VALUE!</v>
      </c>
      <c r="AH415" s="42" t="e">
        <f>SUMIFS('[4]Raw Inventory'!D:D,'[4]Raw Inventory'!C:C,"DUARTE",'[4]Raw Inventory'!B:B,A415)</f>
        <v>#VALUE!</v>
      </c>
      <c r="AI415" s="42"/>
      <c r="AJ415" s="42">
        <f t="shared" si="96"/>
        <v>3.9130434782608692</v>
      </c>
      <c r="AK415" s="40" t="str">
        <f>IFERROR(IF((Q415+IF(AI415="",0,AI3))&lt;=0,"Stockout",IF(AJ415="","",IF(F415="Class A",IF(AJ415&lt;=7,"Critical",IF(AJ415&lt;=15,"Low",IF(AJ415&lt;=30,"Reorder",IF(AJ415&lt;=45,"Optimal","Overstock")))),IF(F415="Class B",IF(AJ415&lt;=10,"Critical",IF(AJ415&lt;=20,"Low",IF(AJ415&lt;=45,"Reorder",IF(AJ415&lt;=60,"Optimal","Overstock")))),IF(F415="Class C",IF(AJ415&lt;=15,"Critical",IF(AJ415&lt;=30,"Low",IF(AJ415&lt;=60,"Reorder",IF(AJ415&lt;=90,"Optimal","Overstock")))),""))))),"")</f>
        <v>Critical</v>
      </c>
      <c r="AL415" s="42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</row>
    <row r="416" spans="1:48">
      <c r="A416" s="39" t="s">
        <v>66</v>
      </c>
      <c r="B416" s="39" t="s">
        <v>121</v>
      </c>
      <c r="C416" s="39" t="s">
        <v>118</v>
      </c>
      <c r="D416" s="40" t="s">
        <v>270</v>
      </c>
      <c r="E416" s="40">
        <v>28</v>
      </c>
      <c r="F416" s="40" t="s">
        <v>3</v>
      </c>
      <c r="G416" s="39" t="str">
        <f>IFERROR(VLOOKUP(A416,'[4]MC Masterlist 2026-09-17'!$B:$M, 3, 0),"")</f>
        <v>KAWASAKI</v>
      </c>
      <c r="H416" s="41">
        <f>IFERROR(VLOOKUP(A416,'[4]MC Masterlist 2026-09-17'!$B:$M, 6, 0),"")</f>
        <v>95530</v>
      </c>
      <c r="I416" s="42">
        <v>0</v>
      </c>
      <c r="J416" s="42">
        <v>0</v>
      </c>
      <c r="K416" s="42">
        <v>0</v>
      </c>
      <c r="L416" s="42">
        <f t="shared" si="81"/>
        <v>0</v>
      </c>
      <c r="M416" s="42">
        <f t="shared" si="82"/>
        <v>0</v>
      </c>
      <c r="N416" s="41">
        <f t="shared" si="83"/>
        <v>0</v>
      </c>
      <c r="O416" s="41">
        <f t="shared" si="84"/>
        <v>0</v>
      </c>
      <c r="P416" s="42">
        <f t="shared" si="85"/>
        <v>0</v>
      </c>
      <c r="Q416" s="42">
        <v>3</v>
      </c>
      <c r="R416" s="41">
        <f t="shared" si="86"/>
        <v>286590</v>
      </c>
      <c r="S416" s="42">
        <f t="shared" si="87"/>
        <v>0</v>
      </c>
      <c r="T416" s="42">
        <f>IFERROR(VLOOKUP(A416,'[4]Re-order'!$A:$Q,17,0),"")</f>
        <v>0</v>
      </c>
      <c r="U416" s="42">
        <f>IFERROR(VLOOKUP(A416,'[4]MC Masterlist 2026-09-17'!$B:$M, 10, 0),0)</f>
        <v>15</v>
      </c>
      <c r="V416" s="42">
        <f>IFERROR(VLOOKUP(A416,'[4]MC Masterlist 2026-09-17'!$B:$M, 11, 0),0)</f>
        <v>15</v>
      </c>
      <c r="W416" s="42">
        <f t="shared" si="88"/>
        <v>30</v>
      </c>
      <c r="X416" s="42">
        <f t="shared" si="89"/>
        <v>30</v>
      </c>
      <c r="Y416" s="42">
        <f>IFERROR(IF(OR(C416="AREA I",C416="AREA V"),7,VLOOKUP(A416,'[4]MC Masterlist 2026-09-17'!$B:$M, 12, 0)),0)</f>
        <v>30</v>
      </c>
      <c r="Z416" s="42">
        <f t="shared" si="90"/>
        <v>0</v>
      </c>
      <c r="AA416" s="42">
        <f t="shared" si="91"/>
        <v>0</v>
      </c>
      <c r="AB416" s="42">
        <f t="shared" si="92"/>
        <v>0</v>
      </c>
      <c r="AC416" s="42">
        <f t="shared" si="93"/>
        <v>0</v>
      </c>
      <c r="AD416" s="40" t="str">
        <f t="shared" si="94"/>
        <v>Critical</v>
      </c>
      <c r="AE416" s="40">
        <f>IFERROR(VLOOKUP(A416,'[4]Re-order'!$A:$AA,27,0),"")</f>
        <v>0</v>
      </c>
      <c r="AF416" s="42">
        <f t="shared" si="95"/>
        <v>-3</v>
      </c>
      <c r="AG416" s="42" t="e">
        <f>SUMIFS('[4]Raw Inventory'!D:D,'[4]Raw Inventory'!C:C,"GREATWALL",'[4]Raw Inventory'!B:B,A416)</f>
        <v>#VALUE!</v>
      </c>
      <c r="AH416" s="42" t="e">
        <f>SUMIFS('[4]Raw Inventory'!D:D,'[4]Raw Inventory'!C:C,"DUARTE",'[4]Raw Inventory'!B:B,A416)</f>
        <v>#VALUE!</v>
      </c>
      <c r="AI416" s="42"/>
      <c r="AJ416" s="42">
        <f t="shared" si="96"/>
        <v>0</v>
      </c>
      <c r="AK416" s="40" t="str">
        <f>IFERROR(IF((Q416+IF(AI416="",0,AI3))&lt;=0,"Stockout",IF(AJ416="","",IF(F416="Class A",IF(AJ416&lt;=7,"Critical",IF(AJ416&lt;=15,"Low",IF(AJ416&lt;=30,"Reorder",IF(AJ416&lt;=45,"Optimal","Overstock")))),IF(F416="Class B",IF(AJ416&lt;=10,"Critical",IF(AJ416&lt;=20,"Low",IF(AJ416&lt;=45,"Reorder",IF(AJ416&lt;=60,"Optimal","Overstock")))),IF(F416="Class C",IF(AJ416&lt;=15,"Critical",IF(AJ416&lt;=30,"Low",IF(AJ416&lt;=60,"Reorder",IF(AJ416&lt;=90,"Optimal","Overstock")))),""))))),"")</f>
        <v>Critical</v>
      </c>
      <c r="AL416" s="42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</row>
    <row r="417" spans="1:48">
      <c r="A417" s="39" t="s">
        <v>48</v>
      </c>
      <c r="B417" s="39" t="s">
        <v>98</v>
      </c>
      <c r="C417" s="39" t="s">
        <v>90</v>
      </c>
      <c r="D417" s="40" t="s">
        <v>236</v>
      </c>
      <c r="E417" s="40">
        <v>22</v>
      </c>
      <c r="F417" s="40" t="s">
        <v>3</v>
      </c>
      <c r="G417" s="39" t="str">
        <f>IFERROR(VLOOKUP(A417,'[4]MC Masterlist 2026-09-17'!$B:$M, 3, 0),"")</f>
        <v>SUZUKI</v>
      </c>
      <c r="H417" s="41">
        <f>IFERROR(VLOOKUP(A417,'[4]MC Masterlist 2026-09-17'!$B:$M, 6, 0),"")</f>
        <v>82687</v>
      </c>
      <c r="I417" s="42">
        <v>0</v>
      </c>
      <c r="J417" s="42">
        <v>0</v>
      </c>
      <c r="K417" s="42">
        <v>0</v>
      </c>
      <c r="L417" s="42">
        <f t="shared" si="81"/>
        <v>0</v>
      </c>
      <c r="M417" s="42">
        <f t="shared" si="82"/>
        <v>0</v>
      </c>
      <c r="N417" s="41">
        <f t="shared" si="83"/>
        <v>0</v>
      </c>
      <c r="O417" s="41">
        <f t="shared" si="84"/>
        <v>0</v>
      </c>
      <c r="P417" s="42">
        <f t="shared" si="85"/>
        <v>0</v>
      </c>
      <c r="Q417" s="42">
        <v>1</v>
      </c>
      <c r="R417" s="41">
        <f t="shared" si="86"/>
        <v>82687</v>
      </c>
      <c r="S417" s="42">
        <f t="shared" si="87"/>
        <v>0</v>
      </c>
      <c r="T417" s="42">
        <f>IFERROR(VLOOKUP(A417,'[4]Re-order'!$A:$Q,17,0),"")</f>
        <v>0</v>
      </c>
      <c r="U417" s="42">
        <f>IFERROR(VLOOKUP(A417,'[4]MC Masterlist 2026-09-17'!$B:$M, 10, 0),0)</f>
        <v>15</v>
      </c>
      <c r="V417" s="42">
        <f>IFERROR(VLOOKUP(A417,'[4]MC Masterlist 2026-09-17'!$B:$M, 11, 0),0)</f>
        <v>15</v>
      </c>
      <c r="W417" s="42">
        <f t="shared" si="88"/>
        <v>30</v>
      </c>
      <c r="X417" s="42">
        <f t="shared" si="89"/>
        <v>30</v>
      </c>
      <c r="Y417" s="42">
        <f>IFERROR(IF(OR(C417="AREA I",C417="AREA V"),7,VLOOKUP(A417,'[4]MC Masterlist 2026-09-17'!$B:$M, 12, 0)),0)</f>
        <v>30</v>
      </c>
      <c r="Z417" s="42">
        <f t="shared" si="90"/>
        <v>0</v>
      </c>
      <c r="AA417" s="42">
        <f t="shared" si="91"/>
        <v>0</v>
      </c>
      <c r="AB417" s="42">
        <f t="shared" si="92"/>
        <v>0</v>
      </c>
      <c r="AC417" s="42">
        <f t="shared" si="93"/>
        <v>0</v>
      </c>
      <c r="AD417" s="40" t="str">
        <f t="shared" si="94"/>
        <v>Critical</v>
      </c>
      <c r="AE417" s="40">
        <f>IFERROR(VLOOKUP(A417,'[4]Re-order'!$A:$AA,27,0),"")</f>
        <v>0</v>
      </c>
      <c r="AF417" s="42">
        <f t="shared" si="95"/>
        <v>-1</v>
      </c>
      <c r="AG417" s="42" t="e">
        <f>SUMIFS('[4]Raw Inventory'!D:D,'[4]Raw Inventory'!C:C,"GREATWALL",'[4]Raw Inventory'!B:B,A417)</f>
        <v>#VALUE!</v>
      </c>
      <c r="AH417" s="42" t="e">
        <f>SUMIFS('[4]Raw Inventory'!D:D,'[4]Raw Inventory'!C:C,"DUARTE",'[4]Raw Inventory'!B:B,A417)</f>
        <v>#VALUE!</v>
      </c>
      <c r="AI417" s="42"/>
      <c r="AJ417" s="42">
        <f t="shared" si="96"/>
        <v>0</v>
      </c>
      <c r="AK417" s="40" t="str">
        <f>IFERROR(IF((Q417+IF(AI417="",0,AI3))&lt;=0,"Stockout",IF(AJ417="","",IF(F417="Class A",IF(AJ417&lt;=7,"Critical",IF(AJ417&lt;=15,"Low",IF(AJ417&lt;=30,"Reorder",IF(AJ417&lt;=45,"Optimal","Overstock")))),IF(F417="Class B",IF(AJ417&lt;=10,"Critical",IF(AJ417&lt;=20,"Low",IF(AJ417&lt;=45,"Reorder",IF(AJ417&lt;=60,"Optimal","Overstock")))),IF(F417="Class C",IF(AJ417&lt;=15,"Critical",IF(AJ417&lt;=30,"Low",IF(AJ417&lt;=60,"Reorder",IF(AJ417&lt;=90,"Optimal","Overstock")))),""))))),"")</f>
        <v>Critical</v>
      </c>
      <c r="AL417" s="42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</row>
    <row r="418" spans="1:48">
      <c r="A418" s="39" t="s">
        <v>28</v>
      </c>
      <c r="B418" s="39" t="s">
        <v>141</v>
      </c>
      <c r="C418" s="39" t="s">
        <v>137</v>
      </c>
      <c r="D418" s="40" t="s">
        <v>224</v>
      </c>
      <c r="E418" s="40">
        <v>3</v>
      </c>
      <c r="F418" s="40" t="s">
        <v>0</v>
      </c>
      <c r="G418" s="39" t="str">
        <f>IFERROR(VLOOKUP(A418,'[4]MC Masterlist 2026-09-17'!$B:$M, 3, 0),"")</f>
        <v>YAMAHA</v>
      </c>
      <c r="H418" s="41">
        <f>IFERROR(VLOOKUP(A418,'[4]MC Masterlist 2026-09-17'!$B:$M, 6, 0),"")</f>
        <v>147312</v>
      </c>
      <c r="I418" s="42">
        <v>2</v>
      </c>
      <c r="J418" s="42">
        <v>4</v>
      </c>
      <c r="K418" s="42">
        <v>1</v>
      </c>
      <c r="L418" s="42">
        <f t="shared" si="81"/>
        <v>7</v>
      </c>
      <c r="M418" s="42">
        <f t="shared" si="82"/>
        <v>2.3333333333333335</v>
      </c>
      <c r="N418" s="41">
        <f t="shared" si="83"/>
        <v>1031184</v>
      </c>
      <c r="O418" s="41">
        <f t="shared" si="84"/>
        <v>343728</v>
      </c>
      <c r="P418" s="42">
        <f t="shared" si="85"/>
        <v>7.7777777777777779E-2</v>
      </c>
      <c r="Q418" s="42">
        <v>0</v>
      </c>
      <c r="R418" s="41">
        <f t="shared" si="86"/>
        <v>0</v>
      </c>
      <c r="S418" s="42">
        <f t="shared" si="87"/>
        <v>0</v>
      </c>
      <c r="T418" s="42">
        <f>IFERROR(VLOOKUP(A418,'[4]Re-order'!$A:$Q,17,0),"")</f>
        <v>0</v>
      </c>
      <c r="U418" s="42">
        <f>IFERROR(VLOOKUP(A418,'[4]MC Masterlist 2026-09-17'!$B:$M, 10, 0),0)</f>
        <v>15</v>
      </c>
      <c r="V418" s="42">
        <f>IFERROR(VLOOKUP(A418,'[4]MC Masterlist 2026-09-17'!$B:$M, 11, 0),0)</f>
        <v>15</v>
      </c>
      <c r="W418" s="42">
        <f t="shared" si="88"/>
        <v>30</v>
      </c>
      <c r="X418" s="42">
        <f t="shared" si="89"/>
        <v>5.833333333333333</v>
      </c>
      <c r="Y418" s="42">
        <f>IFERROR(IF(OR(C418="AREA I",C418="AREA V"),7,VLOOKUP(A418,'[4]MC Masterlist 2026-09-17'!$B:$M, 12, 0)),0)</f>
        <v>7</v>
      </c>
      <c r="Z418" s="42">
        <f t="shared" si="90"/>
        <v>1.1666666666666667</v>
      </c>
      <c r="AA418" s="42">
        <f t="shared" si="91"/>
        <v>2.3333333333333335</v>
      </c>
      <c r="AB418" s="42">
        <f t="shared" si="92"/>
        <v>0.45370370370370366</v>
      </c>
      <c r="AC418" s="42">
        <f t="shared" si="93"/>
        <v>0.54444444444444451</v>
      </c>
      <c r="AD418" s="40" t="str">
        <f t="shared" si="94"/>
        <v>Stockout</v>
      </c>
      <c r="AE418" s="40">
        <f>IFERROR(VLOOKUP(A418,'[4]Re-order'!$A:$AA,27,0),"")</f>
        <v>0</v>
      </c>
      <c r="AF418" s="42">
        <f t="shared" si="95"/>
        <v>0.54444444444444451</v>
      </c>
      <c r="AG418" s="42" t="e">
        <f>SUMIFS('[4]Raw Inventory'!D:D,'[4]Raw Inventory'!C:C,"GREATWALL",'[4]Raw Inventory'!B:B,A418)</f>
        <v>#VALUE!</v>
      </c>
      <c r="AH418" s="42" t="e">
        <f>SUMIFS('[4]Raw Inventory'!D:D,'[4]Raw Inventory'!C:C,"DUARTE",'[4]Raw Inventory'!B:B,A418)</f>
        <v>#VALUE!</v>
      </c>
      <c r="AI418" s="42"/>
      <c r="AJ418" s="42">
        <f t="shared" si="96"/>
        <v>0</v>
      </c>
      <c r="AK418" s="40" t="str">
        <f>IFERROR(IF((Q418+IF(AI418="",0,AI3))&lt;=0,"Stockout",IF(AJ418="","",IF(F418="Class A",IF(AJ418&lt;=7,"Critical",IF(AJ418&lt;=15,"Low",IF(AJ418&lt;=30,"Reorder",IF(AJ418&lt;=45,"Optimal","Overstock")))),IF(F418="Class B",IF(AJ418&lt;=10,"Critical",IF(AJ418&lt;=20,"Low",IF(AJ418&lt;=45,"Reorder",IF(AJ418&lt;=60,"Optimal","Overstock")))),IF(F418="Class C",IF(AJ418&lt;=15,"Critical",IF(AJ418&lt;=30,"Low",IF(AJ418&lt;=60,"Reorder",IF(AJ418&lt;=90,"Optimal","Overstock")))),""))))),"")</f>
        <v>Stockout</v>
      </c>
      <c r="AL418" s="42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</row>
    <row r="419" spans="1:48">
      <c r="A419" s="39" t="s">
        <v>20</v>
      </c>
      <c r="B419" s="39" t="s">
        <v>131</v>
      </c>
      <c r="C419" s="39" t="s">
        <v>128</v>
      </c>
      <c r="D419" s="40" t="s">
        <v>244</v>
      </c>
      <c r="E419" s="40">
        <v>10</v>
      </c>
      <c r="F419" s="40" t="s">
        <v>2</v>
      </c>
      <c r="G419" s="39" t="str">
        <f>IFERROR(VLOOKUP(A419,'[4]MC Masterlist 2026-09-17'!$B:$M, 3, 0),"")</f>
        <v>HONDA</v>
      </c>
      <c r="H419" s="41">
        <f>IFERROR(VLOOKUP(A419,'[4]MC Masterlist 2026-09-17'!$B:$M, 6, 0),"")</f>
        <v>69950</v>
      </c>
      <c r="I419" s="42">
        <v>4</v>
      </c>
      <c r="J419" s="42">
        <v>0</v>
      </c>
      <c r="K419" s="42">
        <v>2</v>
      </c>
      <c r="L419" s="42">
        <f t="shared" si="81"/>
        <v>6</v>
      </c>
      <c r="M419" s="42">
        <f t="shared" si="82"/>
        <v>2</v>
      </c>
      <c r="N419" s="41">
        <f t="shared" si="83"/>
        <v>419700</v>
      </c>
      <c r="O419" s="41">
        <f t="shared" si="84"/>
        <v>139900</v>
      </c>
      <c r="P419" s="42">
        <f t="shared" si="85"/>
        <v>6.6666666666666666E-2</v>
      </c>
      <c r="Q419" s="42">
        <v>2</v>
      </c>
      <c r="R419" s="41">
        <f t="shared" si="86"/>
        <v>139900</v>
      </c>
      <c r="S419" s="42">
        <f t="shared" si="87"/>
        <v>30</v>
      </c>
      <c r="T419" s="42">
        <f>IFERROR(VLOOKUP(A419,'[4]Re-order'!$A:$Q,17,0),"")</f>
        <v>0</v>
      </c>
      <c r="U419" s="42">
        <f>IFERROR(VLOOKUP(A419,'[4]MC Masterlist 2026-09-17'!$B:$M, 10, 0),0)</f>
        <v>15</v>
      </c>
      <c r="V419" s="42">
        <f>IFERROR(VLOOKUP(A419,'[4]MC Masterlist 2026-09-17'!$B:$M, 11, 0),0)</f>
        <v>15</v>
      </c>
      <c r="W419" s="42">
        <f t="shared" si="88"/>
        <v>30</v>
      </c>
      <c r="X419" s="42">
        <f t="shared" si="89"/>
        <v>29</v>
      </c>
      <c r="Y419" s="42">
        <f>IFERROR(IF(OR(C419="AREA I",C419="AREA V"),7,VLOOKUP(A419,'[4]MC Masterlist 2026-09-17'!$B:$M, 12, 0)),0)</f>
        <v>30</v>
      </c>
      <c r="Z419" s="42">
        <f t="shared" si="90"/>
        <v>1</v>
      </c>
      <c r="AA419" s="42">
        <f t="shared" si="91"/>
        <v>2</v>
      </c>
      <c r="AB419" s="42">
        <f t="shared" si="92"/>
        <v>1.9333333333333333</v>
      </c>
      <c r="AC419" s="42">
        <f t="shared" si="93"/>
        <v>2</v>
      </c>
      <c r="AD419" s="40" t="str">
        <f t="shared" si="94"/>
        <v>Reorder</v>
      </c>
      <c r="AE419" s="40">
        <f>IFERROR(VLOOKUP(A419,'[4]Re-order'!$A:$AA,27,0),"")</f>
        <v>0</v>
      </c>
      <c r="AF419" s="42">
        <f t="shared" si="95"/>
        <v>0</v>
      </c>
      <c r="AG419" s="42" t="e">
        <f>SUMIFS('[4]Raw Inventory'!D:D,'[4]Raw Inventory'!C:C,"GREATWALL",'[4]Raw Inventory'!B:B,A419)</f>
        <v>#VALUE!</v>
      </c>
      <c r="AH419" s="42" t="e">
        <f>SUMIFS('[4]Raw Inventory'!D:D,'[4]Raw Inventory'!C:C,"DUARTE",'[4]Raw Inventory'!B:B,A419)</f>
        <v>#VALUE!</v>
      </c>
      <c r="AI419" s="42"/>
      <c r="AJ419" s="42">
        <f t="shared" si="96"/>
        <v>30</v>
      </c>
      <c r="AK419" s="40" t="str">
        <f>IFERROR(IF((Q419+IF(AI419="",0,AI3))&lt;=0,"Stockout",IF(AJ419="","",IF(F419="Class A",IF(AJ419&lt;=7,"Critical",IF(AJ419&lt;=15,"Low",IF(AJ419&lt;=30,"Reorder",IF(AJ419&lt;=45,"Optimal","Overstock")))),IF(F419="Class B",IF(AJ419&lt;=10,"Critical",IF(AJ419&lt;=20,"Low",IF(AJ419&lt;=45,"Reorder",IF(AJ419&lt;=60,"Optimal","Overstock")))),IF(F419="Class C",IF(AJ419&lt;=15,"Critical",IF(AJ419&lt;=30,"Low",IF(AJ419&lt;=60,"Reorder",IF(AJ419&lt;=90,"Optimal","Overstock")))),""))))),"")</f>
        <v>Reorder</v>
      </c>
      <c r="AL419" s="42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</row>
    <row r="420" spans="1:48">
      <c r="A420" s="39" t="s">
        <v>23</v>
      </c>
      <c r="B420" s="39" t="s">
        <v>153</v>
      </c>
      <c r="C420" s="39" t="s">
        <v>152</v>
      </c>
      <c r="D420" s="40" t="s">
        <v>224</v>
      </c>
      <c r="E420" s="40">
        <v>3</v>
      </c>
      <c r="F420" s="40" t="s">
        <v>0</v>
      </c>
      <c r="G420" s="39" t="str">
        <f>IFERROR(VLOOKUP(A420,'[4]MC Masterlist 2026-09-17'!$B:$M, 3, 0),"")</f>
        <v>KAWASAKI</v>
      </c>
      <c r="H420" s="41">
        <f>IFERROR(VLOOKUP(A420,'[4]MC Masterlist 2026-09-17'!$B:$M, 6, 0),"")</f>
        <v>60656</v>
      </c>
      <c r="I420" s="42">
        <v>5</v>
      </c>
      <c r="J420" s="42">
        <v>6</v>
      </c>
      <c r="K420" s="42">
        <v>1</v>
      </c>
      <c r="L420" s="42">
        <f t="shared" si="81"/>
        <v>12</v>
      </c>
      <c r="M420" s="42">
        <f t="shared" si="82"/>
        <v>4</v>
      </c>
      <c r="N420" s="41">
        <f t="shared" si="83"/>
        <v>727872</v>
      </c>
      <c r="O420" s="41">
        <f t="shared" si="84"/>
        <v>242624</v>
      </c>
      <c r="P420" s="42">
        <f t="shared" si="85"/>
        <v>0.13333333333333333</v>
      </c>
      <c r="Q420" s="42">
        <v>13</v>
      </c>
      <c r="R420" s="41">
        <f t="shared" si="86"/>
        <v>788528</v>
      </c>
      <c r="S420" s="42">
        <f t="shared" si="87"/>
        <v>97.5</v>
      </c>
      <c r="T420" s="42">
        <f>IFERROR(VLOOKUP(A420,'[4]Re-order'!$A:$Q,17,0),"")</f>
        <v>0</v>
      </c>
      <c r="U420" s="42">
        <f>IFERROR(VLOOKUP(A420,'[4]MC Masterlist 2026-09-17'!$B:$M, 10, 0),0)</f>
        <v>15</v>
      </c>
      <c r="V420" s="42">
        <f>IFERROR(VLOOKUP(A420,'[4]MC Masterlist 2026-09-17'!$B:$M, 11, 0),0)</f>
        <v>15</v>
      </c>
      <c r="W420" s="42">
        <f t="shared" si="88"/>
        <v>30</v>
      </c>
      <c r="X420" s="42">
        <f t="shared" si="89"/>
        <v>28</v>
      </c>
      <c r="Y420" s="42">
        <f>IFERROR(IF(OR(C420="AREA I",C420="AREA V"),7,VLOOKUP(A420,'[4]MC Masterlist 2026-09-17'!$B:$M, 12, 0)),0)</f>
        <v>30</v>
      </c>
      <c r="Z420" s="42">
        <f t="shared" si="90"/>
        <v>2</v>
      </c>
      <c r="AA420" s="42">
        <f t="shared" si="91"/>
        <v>4</v>
      </c>
      <c r="AB420" s="42">
        <f t="shared" si="92"/>
        <v>3.7333333333333334</v>
      </c>
      <c r="AC420" s="42">
        <f t="shared" si="93"/>
        <v>4</v>
      </c>
      <c r="AD420" s="40" t="str">
        <f t="shared" si="94"/>
        <v>Overstock</v>
      </c>
      <c r="AE420" s="40">
        <f>IFERROR(VLOOKUP(A420,'[4]Re-order'!$A:$AA,27,0),"")</f>
        <v>0</v>
      </c>
      <c r="AF420" s="42">
        <f t="shared" si="95"/>
        <v>-9</v>
      </c>
      <c r="AG420" s="42" t="e">
        <f>SUMIFS('[4]Raw Inventory'!D:D,'[4]Raw Inventory'!C:C,"GREATWALL",'[4]Raw Inventory'!B:B,A420)</f>
        <v>#VALUE!</v>
      </c>
      <c r="AH420" s="42" t="e">
        <f>SUMIFS('[4]Raw Inventory'!D:D,'[4]Raw Inventory'!C:C,"DUARTE",'[4]Raw Inventory'!B:B,A420)</f>
        <v>#VALUE!</v>
      </c>
      <c r="AI420" s="42"/>
      <c r="AJ420" s="42">
        <f t="shared" si="96"/>
        <v>97.5</v>
      </c>
      <c r="AK420" s="40" t="str">
        <f>IFERROR(IF((Q420+IF(AI420="",0,AI3))&lt;=0,"Stockout",IF(AJ420="","",IF(F420="Class A",IF(AJ420&lt;=7,"Critical",IF(AJ420&lt;=15,"Low",IF(AJ420&lt;=30,"Reorder",IF(AJ420&lt;=45,"Optimal","Overstock")))),IF(F420="Class B",IF(AJ420&lt;=10,"Critical",IF(AJ420&lt;=20,"Low",IF(AJ420&lt;=45,"Reorder",IF(AJ420&lt;=60,"Optimal","Overstock")))),IF(F420="Class C",IF(AJ420&lt;=15,"Critical",IF(AJ420&lt;=30,"Low",IF(AJ420&lt;=60,"Reorder",IF(AJ420&lt;=90,"Optimal","Overstock")))),""))))),"")</f>
        <v>Overstock</v>
      </c>
      <c r="AL420" s="42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</row>
    <row r="421" spans="1:48">
      <c r="A421" s="39" t="s">
        <v>46</v>
      </c>
      <c r="B421" s="39" t="s">
        <v>140</v>
      </c>
      <c r="C421" s="39" t="s">
        <v>137</v>
      </c>
      <c r="D421" s="40" t="s">
        <v>255</v>
      </c>
      <c r="E421" s="40">
        <v>14</v>
      </c>
      <c r="F421" s="40" t="s">
        <v>3</v>
      </c>
      <c r="G421" s="39" t="str">
        <f>IFERROR(VLOOKUP(A421,'[4]MC Masterlist 2026-09-17'!$B:$M, 3, 0),"")</f>
        <v>HONDA</v>
      </c>
      <c r="H421" s="41">
        <f>IFERROR(VLOOKUP(A421,'[4]MC Masterlist 2026-09-17'!$B:$M, 6, 0),"")</f>
        <v>73630</v>
      </c>
      <c r="I421" s="42">
        <v>0</v>
      </c>
      <c r="J421" s="42">
        <v>0</v>
      </c>
      <c r="K421" s="42">
        <v>1</v>
      </c>
      <c r="L421" s="42">
        <f t="shared" si="81"/>
        <v>1</v>
      </c>
      <c r="M421" s="42">
        <f t="shared" si="82"/>
        <v>0.33333333333333331</v>
      </c>
      <c r="N421" s="41">
        <f t="shared" si="83"/>
        <v>73630</v>
      </c>
      <c r="O421" s="41">
        <f t="shared" si="84"/>
        <v>24543.333333333332</v>
      </c>
      <c r="P421" s="42">
        <f t="shared" si="85"/>
        <v>1.111111111111111E-2</v>
      </c>
      <c r="Q421" s="42">
        <v>2</v>
      </c>
      <c r="R421" s="41">
        <f t="shared" si="86"/>
        <v>147260</v>
      </c>
      <c r="S421" s="42">
        <f t="shared" si="87"/>
        <v>180</v>
      </c>
      <c r="T421" s="42">
        <f>IFERROR(VLOOKUP(A421,'[4]Re-order'!$A:$Q,17,0),"")</f>
        <v>0</v>
      </c>
      <c r="U421" s="42">
        <f>IFERROR(VLOOKUP(A421,'[4]MC Masterlist 2026-09-17'!$B:$M, 10, 0),0)</f>
        <v>15</v>
      </c>
      <c r="V421" s="42">
        <f>IFERROR(VLOOKUP(A421,'[4]MC Masterlist 2026-09-17'!$B:$M, 11, 0),0)</f>
        <v>15</v>
      </c>
      <c r="W421" s="42">
        <f t="shared" si="88"/>
        <v>30</v>
      </c>
      <c r="X421" s="42">
        <f t="shared" si="89"/>
        <v>6.833333333333333</v>
      </c>
      <c r="Y421" s="42">
        <f>IFERROR(IF(OR(C421="AREA I",C421="AREA V"),7,VLOOKUP(A421,'[4]MC Masterlist 2026-09-17'!$B:$M, 12, 0)),0)</f>
        <v>7</v>
      </c>
      <c r="Z421" s="42">
        <f t="shared" si="90"/>
        <v>0.16666666666666666</v>
      </c>
      <c r="AA421" s="42">
        <f t="shared" si="91"/>
        <v>0.33333333333333331</v>
      </c>
      <c r="AB421" s="42">
        <f t="shared" si="92"/>
        <v>7.5925925925925911E-2</v>
      </c>
      <c r="AC421" s="42">
        <f t="shared" si="93"/>
        <v>7.7777777777777765E-2</v>
      </c>
      <c r="AD421" s="40" t="str">
        <f t="shared" si="94"/>
        <v>Overstock</v>
      </c>
      <c r="AE421" s="40">
        <f>IFERROR(VLOOKUP(A421,'[4]Re-order'!$A:$AA,27,0),"")</f>
        <v>0</v>
      </c>
      <c r="AF421" s="42">
        <f t="shared" si="95"/>
        <v>-1.9222222222222223</v>
      </c>
      <c r="AG421" s="42" t="e">
        <f>SUMIFS('[4]Raw Inventory'!D:D,'[4]Raw Inventory'!C:C,"GREATWALL",'[4]Raw Inventory'!B:B,A421)</f>
        <v>#VALUE!</v>
      </c>
      <c r="AH421" s="42" t="e">
        <f>SUMIFS('[4]Raw Inventory'!D:D,'[4]Raw Inventory'!C:C,"DUARTE",'[4]Raw Inventory'!B:B,A421)</f>
        <v>#VALUE!</v>
      </c>
      <c r="AI421" s="42"/>
      <c r="AJ421" s="42">
        <f t="shared" si="96"/>
        <v>180.00000000000003</v>
      </c>
      <c r="AK421" s="40" t="str">
        <f>IFERROR(IF((Q421+IF(AI421="",0,AI3))&lt;=0,"Stockout",IF(AJ421="","",IF(F421="Class A",IF(AJ421&lt;=7,"Critical",IF(AJ421&lt;=15,"Low",IF(AJ421&lt;=30,"Reorder",IF(AJ421&lt;=45,"Optimal","Overstock")))),IF(F421="Class B",IF(AJ421&lt;=10,"Critical",IF(AJ421&lt;=20,"Low",IF(AJ421&lt;=45,"Reorder",IF(AJ421&lt;=60,"Optimal","Overstock")))),IF(F421="Class C",IF(AJ421&lt;=15,"Critical",IF(AJ421&lt;=30,"Low",IF(AJ421&lt;=60,"Reorder",IF(AJ421&lt;=90,"Optimal","Overstock")))),""))))),"")</f>
        <v>Overstock</v>
      </c>
      <c r="AL421" s="42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</row>
    <row r="422" spans="1:48">
      <c r="A422" s="39" t="s">
        <v>49</v>
      </c>
      <c r="B422" s="39" t="s">
        <v>116</v>
      </c>
      <c r="C422" s="39" t="s">
        <v>109</v>
      </c>
      <c r="D422" s="40" t="s">
        <v>226</v>
      </c>
      <c r="E422" s="40">
        <v>1</v>
      </c>
      <c r="F422" s="40" t="s">
        <v>0</v>
      </c>
      <c r="G422" s="39" t="str">
        <f>IFERROR(VLOOKUP(A422,'[4]MC Masterlist 2026-09-17'!$B:$M, 3, 0),"")</f>
        <v>BAJAJ RE</v>
      </c>
      <c r="H422" s="41">
        <f>IFERROR(VLOOKUP(A422,'[4]MC Masterlist 2026-09-17'!$B:$M, 6, 0),"")</f>
        <v>191000</v>
      </c>
      <c r="I422" s="42">
        <v>0</v>
      </c>
      <c r="J422" s="42">
        <v>0</v>
      </c>
      <c r="K422" s="42">
        <v>4</v>
      </c>
      <c r="L422" s="42">
        <f t="shared" si="81"/>
        <v>4</v>
      </c>
      <c r="M422" s="42">
        <f t="shared" si="82"/>
        <v>1.3333333333333333</v>
      </c>
      <c r="N422" s="41">
        <f t="shared" si="83"/>
        <v>764000</v>
      </c>
      <c r="O422" s="41">
        <f t="shared" si="84"/>
        <v>254666.66666666666</v>
      </c>
      <c r="P422" s="42">
        <f t="shared" si="85"/>
        <v>4.4444444444444439E-2</v>
      </c>
      <c r="Q422" s="42">
        <v>2</v>
      </c>
      <c r="R422" s="41">
        <f t="shared" si="86"/>
        <v>382000</v>
      </c>
      <c r="S422" s="42">
        <f t="shared" si="87"/>
        <v>45</v>
      </c>
      <c r="T422" s="42">
        <f>IFERROR(VLOOKUP(A422,'[4]Re-order'!$A:$Q,17,0),"")</f>
        <v>0</v>
      </c>
      <c r="U422" s="42">
        <f>IFERROR(VLOOKUP(A422,'[4]MC Masterlist 2026-09-17'!$B:$M, 10, 0),0)</f>
        <v>15</v>
      </c>
      <c r="V422" s="42">
        <f>IFERROR(VLOOKUP(A422,'[4]MC Masterlist 2026-09-17'!$B:$M, 11, 0),0)</f>
        <v>15</v>
      </c>
      <c r="W422" s="42">
        <f t="shared" si="88"/>
        <v>30</v>
      </c>
      <c r="X422" s="42">
        <f t="shared" si="89"/>
        <v>29.333333333333332</v>
      </c>
      <c r="Y422" s="42">
        <f>IFERROR(IF(OR(C422="AREA I",C422="AREA V"),7,VLOOKUP(A422,'[4]MC Masterlist 2026-09-17'!$B:$M, 12, 0)),0)</f>
        <v>30</v>
      </c>
      <c r="Z422" s="42">
        <f t="shared" si="90"/>
        <v>0.66666666666666663</v>
      </c>
      <c r="AA422" s="42">
        <f t="shared" si="91"/>
        <v>1.3333333333333333</v>
      </c>
      <c r="AB422" s="42">
        <f t="shared" si="92"/>
        <v>1.3037037037037036</v>
      </c>
      <c r="AC422" s="42">
        <f t="shared" si="93"/>
        <v>1.3333333333333333</v>
      </c>
      <c r="AD422" s="40" t="str">
        <f t="shared" si="94"/>
        <v>Optimal</v>
      </c>
      <c r="AE422" s="40">
        <f>IFERROR(VLOOKUP(A422,'[4]Re-order'!$A:$AA,27,0),"")</f>
        <v>0</v>
      </c>
      <c r="AF422" s="42">
        <f t="shared" si="95"/>
        <v>-0.66666666666666674</v>
      </c>
      <c r="AG422" s="42" t="e">
        <f>SUMIFS('[4]Raw Inventory'!D:D,'[4]Raw Inventory'!C:C,"GREATWALL",'[4]Raw Inventory'!B:B,A422)</f>
        <v>#VALUE!</v>
      </c>
      <c r="AH422" s="42" t="e">
        <f>SUMIFS('[4]Raw Inventory'!D:D,'[4]Raw Inventory'!C:C,"DUARTE",'[4]Raw Inventory'!B:B,A422)</f>
        <v>#VALUE!</v>
      </c>
      <c r="AI422" s="42"/>
      <c r="AJ422" s="42">
        <f t="shared" si="96"/>
        <v>45.000000000000007</v>
      </c>
      <c r="AK422" s="40" t="str">
        <f>IFERROR(IF((Q422+IF(AI422="",0,AI3))&lt;=0,"Stockout",IF(AJ422="","",IF(F422="Class A",IF(AJ422&lt;=7,"Critical",IF(AJ422&lt;=15,"Low",IF(AJ422&lt;=30,"Reorder",IF(AJ422&lt;=45,"Optimal","Overstock")))),IF(F422="Class B",IF(AJ422&lt;=10,"Critical",IF(AJ422&lt;=20,"Low",IF(AJ422&lt;=45,"Reorder",IF(AJ422&lt;=60,"Optimal","Overstock")))),IF(F422="Class C",IF(AJ422&lt;=15,"Critical",IF(AJ422&lt;=30,"Low",IF(AJ422&lt;=60,"Reorder",IF(AJ422&lt;=90,"Optimal","Overstock")))),""))))),"")</f>
        <v>Optimal</v>
      </c>
      <c r="AL422" s="42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</row>
    <row r="423" spans="1:48">
      <c r="A423" s="39" t="s">
        <v>37</v>
      </c>
      <c r="B423" s="39" t="s">
        <v>138</v>
      </c>
      <c r="C423" s="39" t="s">
        <v>137</v>
      </c>
      <c r="D423" s="40" t="s">
        <v>253</v>
      </c>
      <c r="E423" s="40">
        <v>12</v>
      </c>
      <c r="F423" s="40" t="s">
        <v>2</v>
      </c>
      <c r="G423" s="39" t="str">
        <f>IFERROR(VLOOKUP(A423,'[4]MC Masterlist 2026-09-17'!$B:$M, 3, 0),"")</f>
        <v>HONDA</v>
      </c>
      <c r="H423" s="41">
        <f>IFERROR(VLOOKUP(A423,'[4]MC Masterlist 2026-09-17'!$B:$M, 6, 0),"")</f>
        <v>74550</v>
      </c>
      <c r="I423" s="42">
        <v>0</v>
      </c>
      <c r="J423" s="42">
        <v>0</v>
      </c>
      <c r="K423" s="42">
        <v>0</v>
      </c>
      <c r="L423" s="42">
        <f t="shared" si="81"/>
        <v>0</v>
      </c>
      <c r="M423" s="42">
        <f t="shared" si="82"/>
        <v>0</v>
      </c>
      <c r="N423" s="41">
        <f t="shared" si="83"/>
        <v>0</v>
      </c>
      <c r="O423" s="41">
        <f t="shared" si="84"/>
        <v>0</v>
      </c>
      <c r="P423" s="42">
        <f t="shared" si="85"/>
        <v>0</v>
      </c>
      <c r="Q423" s="42">
        <v>25</v>
      </c>
      <c r="R423" s="41">
        <f t="shared" si="86"/>
        <v>1863750</v>
      </c>
      <c r="S423" s="42">
        <f t="shared" si="87"/>
        <v>0</v>
      </c>
      <c r="T423" s="42">
        <f>IFERROR(VLOOKUP(A423,'[4]Re-order'!$A:$Q,17,0),"")</f>
        <v>0</v>
      </c>
      <c r="U423" s="42">
        <f>IFERROR(VLOOKUP(A423,'[4]MC Masterlist 2026-09-17'!$B:$M, 10, 0),0)</f>
        <v>15</v>
      </c>
      <c r="V423" s="42">
        <f>IFERROR(VLOOKUP(A423,'[4]MC Masterlist 2026-09-17'!$B:$M, 11, 0),0)</f>
        <v>15</v>
      </c>
      <c r="W423" s="42">
        <f t="shared" si="88"/>
        <v>30</v>
      </c>
      <c r="X423" s="42">
        <f t="shared" si="89"/>
        <v>7</v>
      </c>
      <c r="Y423" s="42">
        <f>IFERROR(IF(OR(C423="AREA I",C423="AREA V"),7,VLOOKUP(A423,'[4]MC Masterlist 2026-09-17'!$B:$M, 12, 0)),0)</f>
        <v>7</v>
      </c>
      <c r="Z423" s="42">
        <f t="shared" si="90"/>
        <v>0</v>
      </c>
      <c r="AA423" s="42">
        <f t="shared" si="91"/>
        <v>0</v>
      </c>
      <c r="AB423" s="42">
        <f t="shared" si="92"/>
        <v>0</v>
      </c>
      <c r="AC423" s="42">
        <f t="shared" si="93"/>
        <v>0</v>
      </c>
      <c r="AD423" s="40" t="str">
        <f t="shared" si="94"/>
        <v>Critical</v>
      </c>
      <c r="AE423" s="40">
        <f>IFERROR(VLOOKUP(A423,'[4]Re-order'!$A:$AA,27,0),"")</f>
        <v>0</v>
      </c>
      <c r="AF423" s="42">
        <f t="shared" si="95"/>
        <v>-25</v>
      </c>
      <c r="AG423" s="42" t="e">
        <f>SUMIFS('[4]Raw Inventory'!D:D,'[4]Raw Inventory'!C:C,"GREATWALL",'[4]Raw Inventory'!B:B,A423)</f>
        <v>#VALUE!</v>
      </c>
      <c r="AH423" s="42" t="e">
        <f>SUMIFS('[4]Raw Inventory'!D:D,'[4]Raw Inventory'!C:C,"DUARTE",'[4]Raw Inventory'!B:B,A423)</f>
        <v>#VALUE!</v>
      </c>
      <c r="AI423" s="42"/>
      <c r="AJ423" s="42">
        <f t="shared" si="96"/>
        <v>0</v>
      </c>
      <c r="AK423" s="40" t="str">
        <f>IFERROR(IF((Q423+IF(AI423="",0,AI3))&lt;=0,"Stockout",IF(AJ423="","",IF(F423="Class A",IF(AJ423&lt;=7,"Critical",IF(AJ423&lt;=15,"Low",IF(AJ423&lt;=30,"Reorder",IF(AJ423&lt;=45,"Optimal","Overstock")))),IF(F423="Class B",IF(AJ423&lt;=10,"Critical",IF(AJ423&lt;=20,"Low",IF(AJ423&lt;=45,"Reorder",IF(AJ423&lt;=60,"Optimal","Overstock")))),IF(F423="Class C",IF(AJ423&lt;=15,"Critical",IF(AJ423&lt;=30,"Low",IF(AJ423&lt;=60,"Reorder",IF(AJ423&lt;=90,"Optimal","Overstock")))),""))))),"")</f>
        <v>Critical</v>
      </c>
      <c r="AL423" s="42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</row>
    <row r="424" spans="1:48">
      <c r="A424" s="39" t="s">
        <v>72</v>
      </c>
      <c r="B424" s="39" t="s">
        <v>112</v>
      </c>
      <c r="C424" s="39" t="s">
        <v>109</v>
      </c>
      <c r="D424" s="40" t="s">
        <v>231</v>
      </c>
      <c r="E424" s="40">
        <v>22</v>
      </c>
      <c r="F424" s="40" t="s">
        <v>3</v>
      </c>
      <c r="G424" s="39" t="str">
        <f>IFERROR(VLOOKUP(A424,'[4]MC Masterlist 2026-09-17'!$B:$M, 3, 0),"")</f>
        <v>KAWASAKI</v>
      </c>
      <c r="H424" s="41">
        <f>IFERROR(VLOOKUP(A424,'[4]MC Masterlist 2026-09-17'!$B:$M, 6, 0),"")</f>
        <v>52948</v>
      </c>
      <c r="I424" s="42">
        <v>0</v>
      </c>
      <c r="J424" s="42">
        <v>0</v>
      </c>
      <c r="K424" s="42">
        <v>0</v>
      </c>
      <c r="L424" s="42">
        <f t="shared" si="81"/>
        <v>0</v>
      </c>
      <c r="M424" s="42">
        <f t="shared" si="82"/>
        <v>0</v>
      </c>
      <c r="N424" s="41">
        <f t="shared" si="83"/>
        <v>0</v>
      </c>
      <c r="O424" s="41">
        <f t="shared" si="84"/>
        <v>0</v>
      </c>
      <c r="P424" s="42">
        <f t="shared" si="85"/>
        <v>0</v>
      </c>
      <c r="Q424" s="42">
        <v>2</v>
      </c>
      <c r="R424" s="41">
        <f t="shared" si="86"/>
        <v>105896</v>
      </c>
      <c r="S424" s="42">
        <f t="shared" si="87"/>
        <v>0</v>
      </c>
      <c r="T424" s="42">
        <f>IFERROR(VLOOKUP(A424,'[4]Re-order'!$A:$Q,17,0),"")</f>
        <v>0</v>
      </c>
      <c r="U424" s="42">
        <f>IFERROR(VLOOKUP(A424,'[4]MC Masterlist 2026-09-17'!$B:$M, 10, 0),0)</f>
        <v>15</v>
      </c>
      <c r="V424" s="42">
        <f>IFERROR(VLOOKUP(A424,'[4]MC Masterlist 2026-09-17'!$B:$M, 11, 0),0)</f>
        <v>15</v>
      </c>
      <c r="W424" s="42">
        <f t="shared" si="88"/>
        <v>30</v>
      </c>
      <c r="X424" s="42">
        <f t="shared" si="89"/>
        <v>30</v>
      </c>
      <c r="Y424" s="42">
        <f>IFERROR(IF(OR(C424="AREA I",C424="AREA V"),7,VLOOKUP(A424,'[4]MC Masterlist 2026-09-17'!$B:$M, 12, 0)),0)</f>
        <v>30</v>
      </c>
      <c r="Z424" s="42">
        <f t="shared" si="90"/>
        <v>0</v>
      </c>
      <c r="AA424" s="42">
        <f t="shared" si="91"/>
        <v>0</v>
      </c>
      <c r="AB424" s="42">
        <f t="shared" si="92"/>
        <v>0</v>
      </c>
      <c r="AC424" s="42">
        <f t="shared" si="93"/>
        <v>0</v>
      </c>
      <c r="AD424" s="40" t="str">
        <f t="shared" si="94"/>
        <v>Critical</v>
      </c>
      <c r="AE424" s="40">
        <f>IFERROR(VLOOKUP(A424,'[4]Re-order'!$A:$AA,27,0),"")</f>
        <v>0</v>
      </c>
      <c r="AF424" s="42">
        <f t="shared" si="95"/>
        <v>-2</v>
      </c>
      <c r="AG424" s="42" t="e">
        <f>SUMIFS('[4]Raw Inventory'!D:D,'[4]Raw Inventory'!C:C,"GREATWALL",'[4]Raw Inventory'!B:B,A424)</f>
        <v>#VALUE!</v>
      </c>
      <c r="AH424" s="42" t="e">
        <f>SUMIFS('[4]Raw Inventory'!D:D,'[4]Raw Inventory'!C:C,"DUARTE",'[4]Raw Inventory'!B:B,A424)</f>
        <v>#VALUE!</v>
      </c>
      <c r="AI424" s="42"/>
      <c r="AJ424" s="42">
        <f t="shared" si="96"/>
        <v>0</v>
      </c>
      <c r="AK424" s="40" t="str">
        <f>IFERROR(IF((Q424+IF(AI424="",0,AI3))&lt;=0,"Stockout",IF(AJ424="","",IF(F424="Class A",IF(AJ424&lt;=7,"Critical",IF(AJ424&lt;=15,"Low",IF(AJ424&lt;=30,"Reorder",IF(AJ424&lt;=45,"Optimal","Overstock")))),IF(F424="Class B",IF(AJ424&lt;=10,"Critical",IF(AJ424&lt;=20,"Low",IF(AJ424&lt;=45,"Reorder",IF(AJ424&lt;=60,"Optimal","Overstock")))),IF(F424="Class C",IF(AJ424&lt;=15,"Critical",IF(AJ424&lt;=30,"Low",IF(AJ424&lt;=60,"Reorder",IF(AJ424&lt;=90,"Optimal","Overstock")))),""))))),"")</f>
        <v>Critical</v>
      </c>
      <c r="AL424" s="42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</row>
    <row r="425" spans="1:48">
      <c r="A425" s="39" t="s">
        <v>44</v>
      </c>
      <c r="B425" s="39" t="s">
        <v>29</v>
      </c>
      <c r="C425" s="39" t="s">
        <v>1</v>
      </c>
      <c r="D425" s="40" t="s">
        <v>278</v>
      </c>
      <c r="E425" s="40">
        <v>23</v>
      </c>
      <c r="F425" s="40" t="s">
        <v>2</v>
      </c>
      <c r="G425" s="39" t="str">
        <f>IFERROR(VLOOKUP(A425,'[4]MC Masterlist 2026-09-17'!$B:$M, 3, 0),"")</f>
        <v>YAMAHA</v>
      </c>
      <c r="H425" s="41">
        <f>IFERROR(VLOOKUP(A425,'[4]MC Masterlist 2026-09-17'!$B:$M, 6, 0),"")</f>
        <v>165912</v>
      </c>
      <c r="I425" s="42">
        <v>1</v>
      </c>
      <c r="J425" s="42">
        <v>0</v>
      </c>
      <c r="K425" s="42">
        <v>0</v>
      </c>
      <c r="L425" s="42">
        <f t="shared" si="81"/>
        <v>1</v>
      </c>
      <c r="M425" s="42">
        <f t="shared" si="82"/>
        <v>0.33333333333333331</v>
      </c>
      <c r="N425" s="41">
        <f t="shared" si="83"/>
        <v>165912</v>
      </c>
      <c r="O425" s="41">
        <f t="shared" si="84"/>
        <v>55304</v>
      </c>
      <c r="P425" s="42">
        <f t="shared" si="85"/>
        <v>1.111111111111111E-2</v>
      </c>
      <c r="Q425" s="42"/>
      <c r="R425" s="41">
        <f t="shared" si="86"/>
        <v>0</v>
      </c>
      <c r="S425" s="42">
        <f t="shared" si="87"/>
        <v>0</v>
      </c>
      <c r="T425" s="42">
        <f>IFERROR(VLOOKUP(A425,'[4]Re-order'!$A:$Q,17,0),"")</f>
        <v>0</v>
      </c>
      <c r="U425" s="42">
        <f>IFERROR(VLOOKUP(A425,'[4]MC Masterlist 2026-09-17'!$B:$M, 10, 0),0)</f>
        <v>15</v>
      </c>
      <c r="V425" s="42">
        <f>IFERROR(VLOOKUP(A425,'[4]MC Masterlist 2026-09-17'!$B:$M, 11, 0),0)</f>
        <v>15</v>
      </c>
      <c r="W425" s="42">
        <f t="shared" si="88"/>
        <v>30</v>
      </c>
      <c r="X425" s="42">
        <f t="shared" si="89"/>
        <v>6.833333333333333</v>
      </c>
      <c r="Y425" s="42">
        <f>IFERROR(IF(OR(C425="AREA I",C425="AREA V"),7,VLOOKUP(A425,'[4]MC Masterlist 2026-09-17'!$B:$M, 12, 0)),0)</f>
        <v>7</v>
      </c>
      <c r="Z425" s="42">
        <f t="shared" si="90"/>
        <v>0.16666666666666666</v>
      </c>
      <c r="AA425" s="42">
        <f t="shared" si="91"/>
        <v>0.33333333333333331</v>
      </c>
      <c r="AB425" s="42">
        <f t="shared" si="92"/>
        <v>7.5925925925925911E-2</v>
      </c>
      <c r="AC425" s="42">
        <f t="shared" si="93"/>
        <v>7.7777777777777765E-2</v>
      </c>
      <c r="AD425" s="40" t="str">
        <f t="shared" si="94"/>
        <v>Stockout</v>
      </c>
      <c r="AE425" s="40">
        <f>IFERROR(VLOOKUP(A425,'[4]Re-order'!$A:$AA,27,0),"")</f>
        <v>0</v>
      </c>
      <c r="AF425" s="42">
        <f t="shared" si="95"/>
        <v>7.7777777777777765E-2</v>
      </c>
      <c r="AG425" s="42" t="e">
        <f>SUMIFS('[4]Raw Inventory'!D:D,'[4]Raw Inventory'!C:C,"GREATWALL",'[4]Raw Inventory'!B:B,A425)</f>
        <v>#VALUE!</v>
      </c>
      <c r="AH425" s="42" t="e">
        <f>SUMIFS('[4]Raw Inventory'!D:D,'[4]Raw Inventory'!C:C,"DUARTE",'[4]Raw Inventory'!B:B,A425)</f>
        <v>#VALUE!</v>
      </c>
      <c r="AI425" s="42"/>
      <c r="AJ425" s="42">
        <f t="shared" si="96"/>
        <v>0</v>
      </c>
      <c r="AK425" s="40" t="str">
        <f>IFERROR(IF((Q425+IF(AI425="",0,AI3))&lt;=0,"Stockout",IF(AJ425="","",IF(F425="Class A",IF(AJ425&lt;=7,"Critical",IF(AJ425&lt;=15,"Low",IF(AJ425&lt;=30,"Reorder",IF(AJ425&lt;=45,"Optimal","Overstock")))),IF(F425="Class B",IF(AJ425&lt;=10,"Critical",IF(AJ425&lt;=20,"Low",IF(AJ425&lt;=45,"Reorder",IF(AJ425&lt;=60,"Optimal","Overstock")))),IF(F425="Class C",IF(AJ425&lt;=15,"Critical",IF(AJ425&lt;=30,"Low",IF(AJ425&lt;=60,"Reorder",IF(AJ425&lt;=90,"Optimal","Overstock")))),""))))),"")</f>
        <v>Stockout</v>
      </c>
      <c r="AL425" s="42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</row>
    <row r="426" spans="1:48">
      <c r="A426" s="39" t="s">
        <v>36</v>
      </c>
      <c r="B426" s="39" t="s">
        <v>122</v>
      </c>
      <c r="C426" s="39" t="s">
        <v>118</v>
      </c>
      <c r="D426" s="40" t="s">
        <v>263</v>
      </c>
      <c r="E426" s="40">
        <v>33</v>
      </c>
      <c r="F426" s="40" t="s">
        <v>3</v>
      </c>
      <c r="G426" s="39" t="str">
        <f>IFERROR(VLOOKUP(A426,'[4]MC Masterlist 2026-09-17'!$B:$M, 3, 0),"")</f>
        <v>HONDA</v>
      </c>
      <c r="H426" s="41">
        <f>IFERROR(VLOOKUP(A426,'[4]MC Masterlist 2026-09-17'!$B:$M, 6, 0),"")</f>
        <v>76850</v>
      </c>
      <c r="I426" s="42">
        <v>0</v>
      </c>
      <c r="J426" s="42">
        <v>0</v>
      </c>
      <c r="K426" s="42">
        <v>0</v>
      </c>
      <c r="L426" s="42">
        <f t="shared" si="81"/>
        <v>0</v>
      </c>
      <c r="M426" s="42">
        <f t="shared" si="82"/>
        <v>0</v>
      </c>
      <c r="N426" s="41">
        <f t="shared" si="83"/>
        <v>0</v>
      </c>
      <c r="O426" s="41">
        <f t="shared" si="84"/>
        <v>0</v>
      </c>
      <c r="P426" s="42">
        <f t="shared" si="85"/>
        <v>0</v>
      </c>
      <c r="Q426" s="42">
        <v>1</v>
      </c>
      <c r="R426" s="41">
        <f t="shared" si="86"/>
        <v>76850</v>
      </c>
      <c r="S426" s="42">
        <f t="shared" si="87"/>
        <v>0</v>
      </c>
      <c r="T426" s="42">
        <f>IFERROR(VLOOKUP(A426,'[4]Re-order'!$A:$Q,17,0),"")</f>
        <v>0</v>
      </c>
      <c r="U426" s="42">
        <f>IFERROR(VLOOKUP(A426,'[4]MC Masterlist 2026-09-17'!$B:$M, 10, 0),0)</f>
        <v>15</v>
      </c>
      <c r="V426" s="42">
        <f>IFERROR(VLOOKUP(A426,'[4]MC Masterlist 2026-09-17'!$B:$M, 11, 0),0)</f>
        <v>15</v>
      </c>
      <c r="W426" s="42">
        <f t="shared" si="88"/>
        <v>30</v>
      </c>
      <c r="X426" s="42">
        <f t="shared" si="89"/>
        <v>30</v>
      </c>
      <c r="Y426" s="42">
        <f>IFERROR(IF(OR(C426="AREA I",C426="AREA V"),7,VLOOKUP(A426,'[4]MC Masterlist 2026-09-17'!$B:$M, 12, 0)),0)</f>
        <v>30</v>
      </c>
      <c r="Z426" s="42">
        <f t="shared" si="90"/>
        <v>0</v>
      </c>
      <c r="AA426" s="42">
        <f t="shared" si="91"/>
        <v>0</v>
      </c>
      <c r="AB426" s="42">
        <f t="shared" si="92"/>
        <v>0</v>
      </c>
      <c r="AC426" s="42">
        <f t="shared" si="93"/>
        <v>0</v>
      </c>
      <c r="AD426" s="40" t="str">
        <f t="shared" si="94"/>
        <v>Critical</v>
      </c>
      <c r="AE426" s="40">
        <f>IFERROR(VLOOKUP(A426,'[4]Re-order'!$A:$AA,27,0),"")</f>
        <v>0</v>
      </c>
      <c r="AF426" s="42">
        <f t="shared" si="95"/>
        <v>-1</v>
      </c>
      <c r="AG426" s="42" t="e">
        <f>SUMIFS('[4]Raw Inventory'!D:D,'[4]Raw Inventory'!C:C,"GREATWALL",'[4]Raw Inventory'!B:B,A426)</f>
        <v>#VALUE!</v>
      </c>
      <c r="AH426" s="42" t="e">
        <f>SUMIFS('[4]Raw Inventory'!D:D,'[4]Raw Inventory'!C:C,"DUARTE",'[4]Raw Inventory'!B:B,A426)</f>
        <v>#VALUE!</v>
      </c>
      <c r="AI426" s="42"/>
      <c r="AJ426" s="42">
        <f t="shared" si="96"/>
        <v>0</v>
      </c>
      <c r="AK426" s="40" t="str">
        <f>IFERROR(IF((Q426+IF(AI426="",0,AI3))&lt;=0,"Stockout",IF(AJ426="","",IF(F426="Class A",IF(AJ426&lt;=7,"Critical",IF(AJ426&lt;=15,"Low",IF(AJ426&lt;=30,"Reorder",IF(AJ426&lt;=45,"Optimal","Overstock")))),IF(F426="Class B",IF(AJ426&lt;=10,"Critical",IF(AJ426&lt;=20,"Low",IF(AJ426&lt;=45,"Reorder",IF(AJ426&lt;=60,"Optimal","Overstock")))),IF(F426="Class C",IF(AJ426&lt;=15,"Critical",IF(AJ426&lt;=30,"Low",IF(AJ426&lt;=60,"Reorder",IF(AJ426&lt;=90,"Optimal","Overstock")))),""))))),"")</f>
        <v>Critical</v>
      </c>
      <c r="AL426" s="42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</row>
    <row r="427" spans="1:48">
      <c r="A427" s="39" t="s">
        <v>24</v>
      </c>
      <c r="B427" s="39" t="s">
        <v>246</v>
      </c>
      <c r="C427" s="39"/>
      <c r="D427" s="40" t="s">
        <v>267</v>
      </c>
      <c r="E427" s="40">
        <v>1</v>
      </c>
      <c r="F427" s="40" t="s">
        <v>0</v>
      </c>
      <c r="G427" s="39" t="str">
        <f>IFERROR(VLOOKUP(A427,'[4]MC Masterlist 2026-09-17'!$B:$M, 3, 0),"")</f>
        <v>KAWASAKI</v>
      </c>
      <c r="H427" s="41">
        <f>IFERROR(VLOOKUP(A427,'[4]MC Masterlist 2026-09-17'!$B:$M, 6, 0),"")</f>
        <v>131626</v>
      </c>
      <c r="I427" s="42">
        <v>0</v>
      </c>
      <c r="J427" s="42">
        <v>0</v>
      </c>
      <c r="K427" s="42">
        <v>0</v>
      </c>
      <c r="L427" s="42">
        <f t="shared" si="81"/>
        <v>0</v>
      </c>
      <c r="M427" s="42">
        <f t="shared" si="82"/>
        <v>0</v>
      </c>
      <c r="N427" s="41">
        <f t="shared" si="83"/>
        <v>0</v>
      </c>
      <c r="O427" s="41">
        <f t="shared" si="84"/>
        <v>0</v>
      </c>
      <c r="P427" s="42">
        <f t="shared" si="85"/>
        <v>0</v>
      </c>
      <c r="Q427" s="42">
        <v>1</v>
      </c>
      <c r="R427" s="41">
        <f t="shared" si="86"/>
        <v>131626</v>
      </c>
      <c r="S427" s="42">
        <f t="shared" si="87"/>
        <v>0</v>
      </c>
      <c r="T427" s="42">
        <f>IFERROR(VLOOKUP(A427,'[4]Re-order'!$A:$Q,17,0),"")</f>
        <v>0</v>
      </c>
      <c r="U427" s="42">
        <f>IFERROR(VLOOKUP(A427,'[4]MC Masterlist 2026-09-17'!$B:$M, 10, 0),0)</f>
        <v>15</v>
      </c>
      <c r="V427" s="42">
        <f>IFERROR(VLOOKUP(A427,'[4]MC Masterlist 2026-09-17'!$B:$M, 11, 0),0)</f>
        <v>15</v>
      </c>
      <c r="W427" s="42">
        <f t="shared" si="88"/>
        <v>30</v>
      </c>
      <c r="X427" s="42">
        <f t="shared" si="89"/>
        <v>30</v>
      </c>
      <c r="Y427" s="42">
        <f>IFERROR(IF(OR(C427="AREA I",C427="AREA V"),7,VLOOKUP(A427,'[4]MC Masterlist 2026-09-17'!$B:$M, 12, 0)),0)</f>
        <v>30</v>
      </c>
      <c r="Z427" s="42">
        <f t="shared" si="90"/>
        <v>0</v>
      </c>
      <c r="AA427" s="42">
        <f t="shared" si="91"/>
        <v>0</v>
      </c>
      <c r="AB427" s="42">
        <f t="shared" si="92"/>
        <v>0</v>
      </c>
      <c r="AC427" s="42">
        <f t="shared" si="93"/>
        <v>0</v>
      </c>
      <c r="AD427" s="40" t="str">
        <f t="shared" si="94"/>
        <v>Critical</v>
      </c>
      <c r="AE427" s="40">
        <f>IFERROR(VLOOKUP(A427,'[4]Re-order'!$A:$AA,27,0),"")</f>
        <v>0</v>
      </c>
      <c r="AF427" s="42">
        <f t="shared" si="95"/>
        <v>-1</v>
      </c>
      <c r="AG427" s="42" t="e">
        <f>SUMIFS('[4]Raw Inventory'!D:D,'[4]Raw Inventory'!C:C,"GREATWALL",'[4]Raw Inventory'!B:B,A427)</f>
        <v>#VALUE!</v>
      </c>
      <c r="AH427" s="42" t="e">
        <f>SUMIFS('[4]Raw Inventory'!D:D,'[4]Raw Inventory'!C:C,"DUARTE",'[4]Raw Inventory'!B:B,A427)</f>
        <v>#VALUE!</v>
      </c>
      <c r="AI427" s="42"/>
      <c r="AJ427" s="42">
        <f t="shared" si="96"/>
        <v>0</v>
      </c>
      <c r="AK427" s="40" t="str">
        <f>IFERROR(IF((Q427+IF(AI427="",0,AI3))&lt;=0,"Stockout",IF(AJ427="","",IF(F427="Class A",IF(AJ427&lt;=7,"Critical",IF(AJ427&lt;=15,"Low",IF(AJ427&lt;=30,"Reorder",IF(AJ427&lt;=45,"Optimal","Overstock")))),IF(F427="Class B",IF(AJ427&lt;=10,"Critical",IF(AJ427&lt;=20,"Low",IF(AJ427&lt;=45,"Reorder",IF(AJ427&lt;=60,"Optimal","Overstock")))),IF(F427="Class C",IF(AJ427&lt;=15,"Critical",IF(AJ427&lt;=30,"Low",IF(AJ427&lt;=60,"Reorder",IF(AJ427&lt;=90,"Optimal","Overstock")))),""))))),"")</f>
        <v>Critical</v>
      </c>
      <c r="AL427" s="42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</row>
    <row r="428" spans="1:48">
      <c r="A428" s="39" t="s">
        <v>117</v>
      </c>
      <c r="B428" s="39" t="s">
        <v>138</v>
      </c>
      <c r="C428" s="39" t="s">
        <v>137</v>
      </c>
      <c r="D428" s="40" t="s">
        <v>293</v>
      </c>
      <c r="E428" s="40">
        <v>41</v>
      </c>
      <c r="F428" s="40" t="s">
        <v>3</v>
      </c>
      <c r="G428" s="39" t="str">
        <f>IFERROR(VLOOKUP(A428,'[4]MC Masterlist 2026-09-17'!$B:$M, 3, 0),"")</f>
        <v>HONDA</v>
      </c>
      <c r="H428" s="41">
        <f>IFERROR(VLOOKUP(A428,'[4]MC Masterlist 2026-09-17'!$B:$M, 6, 0),"")</f>
        <v>126990</v>
      </c>
      <c r="I428" s="42">
        <v>0</v>
      </c>
      <c r="J428" s="42">
        <v>0</v>
      </c>
      <c r="K428" s="42">
        <v>0</v>
      </c>
      <c r="L428" s="42">
        <f t="shared" si="81"/>
        <v>0</v>
      </c>
      <c r="M428" s="42">
        <f t="shared" si="82"/>
        <v>0</v>
      </c>
      <c r="N428" s="41">
        <f t="shared" si="83"/>
        <v>0</v>
      </c>
      <c r="O428" s="41">
        <f t="shared" si="84"/>
        <v>0</v>
      </c>
      <c r="P428" s="42">
        <f t="shared" si="85"/>
        <v>0</v>
      </c>
      <c r="Q428" s="42">
        <v>2</v>
      </c>
      <c r="R428" s="41">
        <f t="shared" si="86"/>
        <v>253980</v>
      </c>
      <c r="S428" s="42">
        <f t="shared" si="87"/>
        <v>0</v>
      </c>
      <c r="T428" s="42">
        <f>IFERROR(VLOOKUP(A428,'[4]Re-order'!$A:$Q,17,0),"")</f>
        <v>0</v>
      </c>
      <c r="U428" s="42">
        <f>IFERROR(VLOOKUP(A428,'[4]MC Masterlist 2026-09-17'!$B:$M, 10, 0),0)</f>
        <v>15</v>
      </c>
      <c r="V428" s="42">
        <f>IFERROR(VLOOKUP(A428,'[4]MC Masterlist 2026-09-17'!$B:$M, 11, 0),0)</f>
        <v>15</v>
      </c>
      <c r="W428" s="42">
        <f t="shared" si="88"/>
        <v>30</v>
      </c>
      <c r="X428" s="42">
        <f t="shared" si="89"/>
        <v>7</v>
      </c>
      <c r="Y428" s="42">
        <f>IFERROR(IF(OR(C428="AREA I",C428="AREA V"),7,VLOOKUP(A428,'[4]MC Masterlist 2026-09-17'!$B:$M, 12, 0)),0)</f>
        <v>7</v>
      </c>
      <c r="Z428" s="42">
        <f t="shared" si="90"/>
        <v>0</v>
      </c>
      <c r="AA428" s="42">
        <f t="shared" si="91"/>
        <v>0</v>
      </c>
      <c r="AB428" s="42">
        <f t="shared" si="92"/>
        <v>0</v>
      </c>
      <c r="AC428" s="42">
        <f t="shared" si="93"/>
        <v>0</v>
      </c>
      <c r="AD428" s="40" t="str">
        <f t="shared" si="94"/>
        <v>Critical</v>
      </c>
      <c r="AE428" s="40">
        <f>IFERROR(VLOOKUP(A428,'[4]Re-order'!$A:$AA,27,0),"")</f>
        <v>0</v>
      </c>
      <c r="AF428" s="42">
        <f t="shared" si="95"/>
        <v>-2</v>
      </c>
      <c r="AG428" s="42" t="e">
        <f>SUMIFS('[4]Raw Inventory'!D:D,'[4]Raw Inventory'!C:C,"GREATWALL",'[4]Raw Inventory'!B:B,A428)</f>
        <v>#VALUE!</v>
      </c>
      <c r="AH428" s="42" t="e">
        <f>SUMIFS('[4]Raw Inventory'!D:D,'[4]Raw Inventory'!C:C,"DUARTE",'[4]Raw Inventory'!B:B,A428)</f>
        <v>#VALUE!</v>
      </c>
      <c r="AI428" s="42"/>
      <c r="AJ428" s="42">
        <f t="shared" si="96"/>
        <v>0</v>
      </c>
      <c r="AK428" s="40" t="str">
        <f>IFERROR(IF((Q428+IF(AI428="",0,AI3))&lt;=0,"Stockout",IF(AJ428="","",IF(F428="Class A",IF(AJ428&lt;=7,"Critical",IF(AJ428&lt;=15,"Low",IF(AJ428&lt;=30,"Reorder",IF(AJ428&lt;=45,"Optimal","Overstock")))),IF(F428="Class B",IF(AJ428&lt;=10,"Critical",IF(AJ428&lt;=20,"Low",IF(AJ428&lt;=45,"Reorder",IF(AJ428&lt;=60,"Optimal","Overstock")))),IF(F428="Class C",IF(AJ428&lt;=15,"Critical",IF(AJ428&lt;=30,"Low",IF(AJ428&lt;=60,"Reorder",IF(AJ428&lt;=90,"Optimal","Overstock")))),""))))),"")</f>
        <v>Critical</v>
      </c>
      <c r="AL428" s="42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</row>
    <row r="429" spans="1:48">
      <c r="A429" s="39" t="s">
        <v>89</v>
      </c>
      <c r="B429" s="39" t="s">
        <v>113</v>
      </c>
      <c r="C429" s="39" t="s">
        <v>109</v>
      </c>
      <c r="D429" s="40" t="s">
        <v>255</v>
      </c>
      <c r="E429" s="40">
        <v>25</v>
      </c>
      <c r="F429" s="40" t="s">
        <v>3</v>
      </c>
      <c r="G429" s="39" t="str">
        <f>IFERROR(VLOOKUP(A429,'[4]MC Masterlist 2026-09-17'!$B:$M, 3, 0),"")</f>
        <v>HONDA</v>
      </c>
      <c r="H429" s="41">
        <f>IFERROR(VLOOKUP(A429,'[4]MC Masterlist 2026-09-17'!$B:$M, 6, 0),"")</f>
        <v>117790</v>
      </c>
      <c r="I429" s="42">
        <v>0</v>
      </c>
      <c r="J429" s="42">
        <v>0</v>
      </c>
      <c r="K429" s="42">
        <v>1</v>
      </c>
      <c r="L429" s="42">
        <f t="shared" si="81"/>
        <v>1</v>
      </c>
      <c r="M429" s="42">
        <f t="shared" si="82"/>
        <v>0.33333333333333331</v>
      </c>
      <c r="N429" s="41">
        <f t="shared" si="83"/>
        <v>117790</v>
      </c>
      <c r="O429" s="41">
        <f t="shared" si="84"/>
        <v>39263.333333333328</v>
      </c>
      <c r="P429" s="42">
        <f t="shared" si="85"/>
        <v>1.111111111111111E-2</v>
      </c>
      <c r="Q429" s="42">
        <v>1</v>
      </c>
      <c r="R429" s="41">
        <f t="shared" si="86"/>
        <v>117790</v>
      </c>
      <c r="S429" s="42">
        <f t="shared" si="87"/>
        <v>90.000000000000014</v>
      </c>
      <c r="T429" s="42">
        <f>IFERROR(VLOOKUP(A429,'[4]Re-order'!$A:$Q,17,0),"")</f>
        <v>0</v>
      </c>
      <c r="U429" s="42">
        <f>IFERROR(VLOOKUP(A429,'[4]MC Masterlist 2026-09-17'!$B:$M, 10, 0),0)</f>
        <v>15</v>
      </c>
      <c r="V429" s="42">
        <f>IFERROR(VLOOKUP(A429,'[4]MC Masterlist 2026-09-17'!$B:$M, 11, 0),0)</f>
        <v>15</v>
      </c>
      <c r="W429" s="42">
        <f t="shared" si="88"/>
        <v>30</v>
      </c>
      <c r="X429" s="42">
        <f t="shared" si="89"/>
        <v>29.833333333333332</v>
      </c>
      <c r="Y429" s="42">
        <f>IFERROR(IF(OR(C429="AREA I",C429="AREA V"),7,VLOOKUP(A429,'[4]MC Masterlist 2026-09-17'!$B:$M, 12, 0)),0)</f>
        <v>30</v>
      </c>
      <c r="Z429" s="42">
        <f t="shared" si="90"/>
        <v>0.16666666666666666</v>
      </c>
      <c r="AA429" s="42">
        <f t="shared" si="91"/>
        <v>0.33333333333333331</v>
      </c>
      <c r="AB429" s="42">
        <f t="shared" si="92"/>
        <v>0.33148148148148143</v>
      </c>
      <c r="AC429" s="42">
        <f t="shared" si="93"/>
        <v>0.33333333333333331</v>
      </c>
      <c r="AD429" s="40" t="str">
        <f t="shared" si="94"/>
        <v>Optimal</v>
      </c>
      <c r="AE429" s="40">
        <f>IFERROR(VLOOKUP(A429,'[4]Re-order'!$A:$AA,27,0),"")</f>
        <v>0</v>
      </c>
      <c r="AF429" s="42">
        <f t="shared" si="95"/>
        <v>-0.66666666666666674</v>
      </c>
      <c r="AG429" s="42" t="e">
        <f>SUMIFS('[4]Raw Inventory'!D:D,'[4]Raw Inventory'!C:C,"GREATWALL",'[4]Raw Inventory'!B:B,A429)</f>
        <v>#VALUE!</v>
      </c>
      <c r="AH429" s="42" t="e">
        <f>SUMIFS('[4]Raw Inventory'!D:D,'[4]Raw Inventory'!C:C,"DUARTE",'[4]Raw Inventory'!B:B,A429)</f>
        <v>#VALUE!</v>
      </c>
      <c r="AI429" s="42"/>
      <c r="AJ429" s="42">
        <f t="shared" si="96"/>
        <v>90.000000000000014</v>
      </c>
      <c r="AK429" s="40" t="str">
        <f>IFERROR(IF((Q429+IF(AI429="",0,AI3))&lt;=0,"Stockout",IF(AJ429="","",IF(F429="Class A",IF(AJ429&lt;=7,"Critical",IF(AJ429&lt;=15,"Low",IF(AJ429&lt;=30,"Reorder",IF(AJ429&lt;=45,"Optimal","Overstock")))),IF(F429="Class B",IF(AJ429&lt;=10,"Critical",IF(AJ429&lt;=20,"Low",IF(AJ429&lt;=45,"Reorder",IF(AJ429&lt;=60,"Optimal","Overstock")))),IF(F429="Class C",IF(AJ429&lt;=15,"Critical",IF(AJ429&lt;=30,"Low",IF(AJ429&lt;=60,"Reorder",IF(AJ429&lt;=90,"Optimal","Overstock")))),""))))),"")</f>
        <v>Optimal</v>
      </c>
      <c r="AL429" s="42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</row>
    <row r="430" spans="1:48">
      <c r="A430" s="39" t="s">
        <v>65</v>
      </c>
      <c r="B430" s="39" t="s">
        <v>143</v>
      </c>
      <c r="C430" s="39" t="s">
        <v>137</v>
      </c>
      <c r="D430" s="40" t="s">
        <v>236</v>
      </c>
      <c r="E430" s="40">
        <v>28</v>
      </c>
      <c r="F430" s="40" t="s">
        <v>3</v>
      </c>
      <c r="G430" s="39" t="str">
        <f>IFERROR(VLOOKUP(A430,'[4]MC Masterlist 2026-09-17'!$B:$M, 3, 0),"")</f>
        <v>SUZUKI</v>
      </c>
      <c r="H430" s="41">
        <f>IFERROR(VLOOKUP(A430,'[4]MC Masterlist 2026-09-17'!$B:$M, 6, 0),"")</f>
        <v>77572</v>
      </c>
      <c r="I430" s="42">
        <v>0</v>
      </c>
      <c r="J430" s="42">
        <v>0</v>
      </c>
      <c r="K430" s="42">
        <v>0</v>
      </c>
      <c r="L430" s="42">
        <f t="shared" si="81"/>
        <v>0</v>
      </c>
      <c r="M430" s="42">
        <f t="shared" si="82"/>
        <v>0</v>
      </c>
      <c r="N430" s="41">
        <f t="shared" si="83"/>
        <v>0</v>
      </c>
      <c r="O430" s="41">
        <f t="shared" si="84"/>
        <v>0</v>
      </c>
      <c r="P430" s="42">
        <f t="shared" si="85"/>
        <v>0</v>
      </c>
      <c r="Q430" s="42">
        <v>1</v>
      </c>
      <c r="R430" s="41">
        <f t="shared" si="86"/>
        <v>77572</v>
      </c>
      <c r="S430" s="42">
        <f t="shared" si="87"/>
        <v>0</v>
      </c>
      <c r="T430" s="42">
        <f>IFERROR(VLOOKUP(A430,'[4]Re-order'!$A:$Q,17,0),"")</f>
        <v>0</v>
      </c>
      <c r="U430" s="42">
        <f>IFERROR(VLOOKUP(A430,'[4]MC Masterlist 2026-09-17'!$B:$M, 10, 0),0)</f>
        <v>15</v>
      </c>
      <c r="V430" s="42">
        <f>IFERROR(VLOOKUP(A430,'[4]MC Masterlist 2026-09-17'!$B:$M, 11, 0),0)</f>
        <v>15</v>
      </c>
      <c r="W430" s="42">
        <f t="shared" si="88"/>
        <v>30</v>
      </c>
      <c r="X430" s="42">
        <f t="shared" si="89"/>
        <v>7</v>
      </c>
      <c r="Y430" s="42">
        <f>IFERROR(IF(OR(C430="AREA I",C430="AREA V"),7,VLOOKUP(A430,'[4]MC Masterlist 2026-09-17'!$B:$M, 12, 0)),0)</f>
        <v>7</v>
      </c>
      <c r="Z430" s="42">
        <f t="shared" si="90"/>
        <v>0</v>
      </c>
      <c r="AA430" s="42">
        <f t="shared" si="91"/>
        <v>0</v>
      </c>
      <c r="AB430" s="42">
        <f t="shared" si="92"/>
        <v>0</v>
      </c>
      <c r="AC430" s="42">
        <f t="shared" si="93"/>
        <v>0</v>
      </c>
      <c r="AD430" s="40" t="str">
        <f t="shared" si="94"/>
        <v>Critical</v>
      </c>
      <c r="AE430" s="40">
        <f>IFERROR(VLOOKUP(A430,'[4]Re-order'!$A:$AA,27,0),"")</f>
        <v>0</v>
      </c>
      <c r="AF430" s="42">
        <f t="shared" si="95"/>
        <v>-1</v>
      </c>
      <c r="AG430" s="42" t="e">
        <f>SUMIFS('[4]Raw Inventory'!D:D,'[4]Raw Inventory'!C:C,"GREATWALL",'[4]Raw Inventory'!B:B,A430)</f>
        <v>#VALUE!</v>
      </c>
      <c r="AH430" s="42" t="e">
        <f>SUMIFS('[4]Raw Inventory'!D:D,'[4]Raw Inventory'!C:C,"DUARTE",'[4]Raw Inventory'!B:B,A430)</f>
        <v>#VALUE!</v>
      </c>
      <c r="AI430" s="42"/>
      <c r="AJ430" s="42">
        <f t="shared" si="96"/>
        <v>0</v>
      </c>
      <c r="AK430" s="40" t="str">
        <f>IFERROR(IF((Q430+IF(AI430="",0,AI3))&lt;=0,"Stockout",IF(AJ430="","",IF(F430="Class A",IF(AJ430&lt;=7,"Critical",IF(AJ430&lt;=15,"Low",IF(AJ430&lt;=30,"Reorder",IF(AJ430&lt;=45,"Optimal","Overstock")))),IF(F430="Class B",IF(AJ430&lt;=10,"Critical",IF(AJ430&lt;=20,"Low",IF(AJ430&lt;=45,"Reorder",IF(AJ430&lt;=60,"Optimal","Overstock")))),IF(F430="Class C",IF(AJ430&lt;=15,"Critical",IF(AJ430&lt;=30,"Low",IF(AJ430&lt;=60,"Reorder",IF(AJ430&lt;=90,"Optimal","Overstock")))),""))))),"")</f>
        <v>Critical</v>
      </c>
      <c r="AL430" s="42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</row>
    <row r="431" spans="1:48">
      <c r="A431" s="39" t="s">
        <v>40</v>
      </c>
      <c r="B431" s="39" t="s">
        <v>142</v>
      </c>
      <c r="C431" s="39" t="s">
        <v>137</v>
      </c>
      <c r="D431" s="40" t="s">
        <v>260</v>
      </c>
      <c r="E431" s="40">
        <v>16</v>
      </c>
      <c r="F431" s="40" t="s">
        <v>2</v>
      </c>
      <c r="G431" s="39" t="str">
        <f>IFERROR(VLOOKUP(A431,'[4]MC Masterlist 2026-09-17'!$B:$M, 3, 0),"")</f>
        <v>HONDA</v>
      </c>
      <c r="H431" s="41">
        <f>IFERROR(VLOOKUP(A431,'[4]MC Masterlist 2026-09-17'!$B:$M, 6, 0),"")</f>
        <v>56426</v>
      </c>
      <c r="I431" s="42">
        <v>0</v>
      </c>
      <c r="J431" s="42">
        <v>1</v>
      </c>
      <c r="K431" s="42">
        <v>1</v>
      </c>
      <c r="L431" s="42">
        <f t="shared" si="81"/>
        <v>2</v>
      </c>
      <c r="M431" s="42">
        <f t="shared" si="82"/>
        <v>0.66666666666666663</v>
      </c>
      <c r="N431" s="41">
        <f t="shared" si="83"/>
        <v>112852</v>
      </c>
      <c r="O431" s="41">
        <f t="shared" si="84"/>
        <v>37617.333333333328</v>
      </c>
      <c r="P431" s="42">
        <f t="shared" si="85"/>
        <v>2.222222222222222E-2</v>
      </c>
      <c r="Q431" s="42">
        <v>1</v>
      </c>
      <c r="R431" s="41">
        <f t="shared" si="86"/>
        <v>56426</v>
      </c>
      <c r="S431" s="42">
        <f t="shared" si="87"/>
        <v>45.000000000000007</v>
      </c>
      <c r="T431" s="42">
        <f>IFERROR(VLOOKUP(A431,'[4]Re-order'!$A:$Q,17,0),"")</f>
        <v>0</v>
      </c>
      <c r="U431" s="42">
        <f>IFERROR(VLOOKUP(A431,'[4]MC Masterlist 2026-09-17'!$B:$M, 10, 0),0)</f>
        <v>15</v>
      </c>
      <c r="V431" s="42">
        <f>IFERROR(VLOOKUP(A431,'[4]MC Masterlist 2026-09-17'!$B:$M, 11, 0),0)</f>
        <v>15</v>
      </c>
      <c r="W431" s="42">
        <f t="shared" si="88"/>
        <v>30</v>
      </c>
      <c r="X431" s="42">
        <f t="shared" si="89"/>
        <v>6.666666666666667</v>
      </c>
      <c r="Y431" s="42">
        <f>IFERROR(IF(OR(C431="AREA I",C431="AREA V"),7,VLOOKUP(A431,'[4]MC Masterlist 2026-09-17'!$B:$M, 12, 0)),0)</f>
        <v>7</v>
      </c>
      <c r="Z431" s="42">
        <f t="shared" si="90"/>
        <v>0.33333333333333331</v>
      </c>
      <c r="AA431" s="42">
        <f t="shared" si="91"/>
        <v>0.66666666666666663</v>
      </c>
      <c r="AB431" s="42">
        <f t="shared" si="92"/>
        <v>0.14814814814814814</v>
      </c>
      <c r="AC431" s="42">
        <f t="shared" si="93"/>
        <v>0.15555555555555553</v>
      </c>
      <c r="AD431" s="40" t="str">
        <f t="shared" si="94"/>
        <v>Reorder</v>
      </c>
      <c r="AE431" s="40">
        <f>IFERROR(VLOOKUP(A431,'[4]Re-order'!$A:$AA,27,0),"")</f>
        <v>0</v>
      </c>
      <c r="AF431" s="42">
        <f t="shared" si="95"/>
        <v>-0.84444444444444444</v>
      </c>
      <c r="AG431" s="42" t="e">
        <f>SUMIFS('[4]Raw Inventory'!D:D,'[4]Raw Inventory'!C:C,"GREATWALL",'[4]Raw Inventory'!B:B,A431)</f>
        <v>#VALUE!</v>
      </c>
      <c r="AH431" s="42" t="e">
        <f>SUMIFS('[4]Raw Inventory'!D:D,'[4]Raw Inventory'!C:C,"DUARTE",'[4]Raw Inventory'!B:B,A431)</f>
        <v>#VALUE!</v>
      </c>
      <c r="AI431" s="42"/>
      <c r="AJ431" s="42">
        <f t="shared" si="96"/>
        <v>45.000000000000007</v>
      </c>
      <c r="AK431" s="40" t="str">
        <f>IFERROR(IF((Q431+IF(AI431="",0,AI3))&lt;=0,"Stockout",IF(AJ431="","",IF(F431="Class A",IF(AJ431&lt;=7,"Critical",IF(AJ431&lt;=15,"Low",IF(AJ431&lt;=30,"Reorder",IF(AJ431&lt;=45,"Optimal","Overstock")))),IF(F431="Class B",IF(AJ431&lt;=10,"Critical",IF(AJ431&lt;=20,"Low",IF(AJ431&lt;=45,"Reorder",IF(AJ431&lt;=60,"Optimal","Overstock")))),IF(F431="Class C",IF(AJ431&lt;=15,"Critical",IF(AJ431&lt;=30,"Low",IF(AJ431&lt;=60,"Reorder",IF(AJ431&lt;=90,"Optimal","Overstock")))),""))))),"")</f>
        <v>Reorder</v>
      </c>
      <c r="AL431" s="42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</row>
    <row r="432" spans="1:48">
      <c r="A432" s="39" t="s">
        <v>126</v>
      </c>
      <c r="B432" s="39" t="s">
        <v>122</v>
      </c>
      <c r="C432" s="39" t="s">
        <v>118</v>
      </c>
      <c r="D432" s="40" t="s">
        <v>270</v>
      </c>
      <c r="E432" s="40">
        <v>33</v>
      </c>
      <c r="F432" s="40" t="s">
        <v>3</v>
      </c>
      <c r="G432" s="39" t="str">
        <f>IFERROR(VLOOKUP(A432,'[4]MC Masterlist 2026-09-17'!$B:$M, 3, 0),"")</f>
        <v>KAWASAKI</v>
      </c>
      <c r="H432" s="41">
        <f>IFERROR(VLOOKUP(A432,'[4]MC Masterlist 2026-09-17'!$B:$M, 6, 0),"")</f>
        <v>134000</v>
      </c>
      <c r="I432" s="42">
        <v>0</v>
      </c>
      <c r="J432" s="42">
        <v>0</v>
      </c>
      <c r="K432" s="42">
        <v>0</v>
      </c>
      <c r="L432" s="42">
        <f t="shared" si="81"/>
        <v>0</v>
      </c>
      <c r="M432" s="42">
        <f t="shared" si="82"/>
        <v>0</v>
      </c>
      <c r="N432" s="41">
        <f t="shared" si="83"/>
        <v>0</v>
      </c>
      <c r="O432" s="41">
        <f t="shared" si="84"/>
        <v>0</v>
      </c>
      <c r="P432" s="42">
        <f t="shared" si="85"/>
        <v>0</v>
      </c>
      <c r="Q432" s="42">
        <v>1</v>
      </c>
      <c r="R432" s="41">
        <f t="shared" si="86"/>
        <v>134000</v>
      </c>
      <c r="S432" s="42">
        <f t="shared" si="87"/>
        <v>0</v>
      </c>
      <c r="T432" s="42">
        <f>IFERROR(VLOOKUP(A432,'[4]Re-order'!$A:$Q,17,0),"")</f>
        <v>0</v>
      </c>
      <c r="U432" s="42">
        <f>IFERROR(VLOOKUP(A432,'[4]MC Masterlist 2026-09-17'!$B:$M, 10, 0),0)</f>
        <v>15</v>
      </c>
      <c r="V432" s="42">
        <f>IFERROR(VLOOKUP(A432,'[4]MC Masterlist 2026-09-17'!$B:$M, 11, 0),0)</f>
        <v>15</v>
      </c>
      <c r="W432" s="42">
        <f t="shared" si="88"/>
        <v>30</v>
      </c>
      <c r="X432" s="42">
        <f t="shared" si="89"/>
        <v>30</v>
      </c>
      <c r="Y432" s="42">
        <f>IFERROR(IF(OR(C432="AREA I",C432="AREA V"),7,VLOOKUP(A432,'[4]MC Masterlist 2026-09-17'!$B:$M, 12, 0)),0)</f>
        <v>30</v>
      </c>
      <c r="Z432" s="42">
        <f t="shared" si="90"/>
        <v>0</v>
      </c>
      <c r="AA432" s="42">
        <f t="shared" si="91"/>
        <v>0</v>
      </c>
      <c r="AB432" s="42">
        <f t="shared" si="92"/>
        <v>0</v>
      </c>
      <c r="AC432" s="42">
        <f t="shared" si="93"/>
        <v>0</v>
      </c>
      <c r="AD432" s="40" t="str">
        <f t="shared" si="94"/>
        <v>Critical</v>
      </c>
      <c r="AE432" s="40">
        <f>IFERROR(VLOOKUP(A432,'[4]Re-order'!$A:$AA,27,0),"")</f>
        <v>0</v>
      </c>
      <c r="AF432" s="42">
        <f t="shared" si="95"/>
        <v>-1</v>
      </c>
      <c r="AG432" s="42" t="e">
        <f>SUMIFS('[4]Raw Inventory'!D:D,'[4]Raw Inventory'!C:C,"GREATWALL",'[4]Raw Inventory'!B:B,A432)</f>
        <v>#VALUE!</v>
      </c>
      <c r="AH432" s="42" t="e">
        <f>SUMIFS('[4]Raw Inventory'!D:D,'[4]Raw Inventory'!C:C,"DUARTE",'[4]Raw Inventory'!B:B,A432)</f>
        <v>#VALUE!</v>
      </c>
      <c r="AI432" s="42"/>
      <c r="AJ432" s="42">
        <f t="shared" si="96"/>
        <v>0</v>
      </c>
      <c r="AK432" s="40" t="str">
        <f>IFERROR(IF((Q432+IF(AI432="",0,AI3))&lt;=0,"Stockout",IF(AJ432="","",IF(F432="Class A",IF(AJ432&lt;=7,"Critical",IF(AJ432&lt;=15,"Low",IF(AJ432&lt;=30,"Reorder",IF(AJ432&lt;=45,"Optimal","Overstock")))),IF(F432="Class B",IF(AJ432&lt;=10,"Critical",IF(AJ432&lt;=20,"Low",IF(AJ432&lt;=45,"Reorder",IF(AJ432&lt;=60,"Optimal","Overstock")))),IF(F432="Class C",IF(AJ432&lt;=15,"Critical",IF(AJ432&lt;=30,"Low",IF(AJ432&lt;=60,"Reorder",IF(AJ432&lt;=90,"Optimal","Overstock")))),""))))),"")</f>
        <v>Critical</v>
      </c>
      <c r="AL432" s="42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</row>
    <row r="433" spans="1:48">
      <c r="A433" s="39" t="s">
        <v>17</v>
      </c>
      <c r="B433" s="39" t="s">
        <v>94</v>
      </c>
      <c r="C433" s="39" t="s">
        <v>90</v>
      </c>
      <c r="D433" s="40" t="s">
        <v>234</v>
      </c>
      <c r="E433" s="40">
        <v>30</v>
      </c>
      <c r="F433" s="40" t="s">
        <v>3</v>
      </c>
      <c r="G433" s="39" t="str">
        <f>IFERROR(VLOOKUP(A433,'[4]MC Masterlist 2026-09-17'!$B:$M, 3, 0),"")</f>
        <v>HONDA</v>
      </c>
      <c r="H433" s="41">
        <f>IFERROR(VLOOKUP(A433,'[4]MC Masterlist 2026-09-17'!$B:$M, 6, 0),"")</f>
        <v>140790</v>
      </c>
      <c r="I433" s="42">
        <v>0</v>
      </c>
      <c r="J433" s="42">
        <v>0</v>
      </c>
      <c r="K433" s="42">
        <v>0</v>
      </c>
      <c r="L433" s="42">
        <f t="shared" si="81"/>
        <v>0</v>
      </c>
      <c r="M433" s="42">
        <f t="shared" si="82"/>
        <v>0</v>
      </c>
      <c r="N433" s="41">
        <f t="shared" si="83"/>
        <v>0</v>
      </c>
      <c r="O433" s="41">
        <f t="shared" si="84"/>
        <v>0</v>
      </c>
      <c r="P433" s="42">
        <f t="shared" si="85"/>
        <v>0</v>
      </c>
      <c r="Q433" s="42">
        <v>4</v>
      </c>
      <c r="R433" s="41">
        <f t="shared" si="86"/>
        <v>563160</v>
      </c>
      <c r="S433" s="42">
        <f t="shared" si="87"/>
        <v>0</v>
      </c>
      <c r="T433" s="42">
        <f>IFERROR(VLOOKUP(A433,'[4]Re-order'!$A:$Q,17,0),"")</f>
        <v>0</v>
      </c>
      <c r="U433" s="42">
        <f>IFERROR(VLOOKUP(A433,'[4]MC Masterlist 2026-09-17'!$B:$M, 10, 0),0)</f>
        <v>15</v>
      </c>
      <c r="V433" s="42">
        <f>IFERROR(VLOOKUP(A433,'[4]MC Masterlist 2026-09-17'!$B:$M, 11, 0),0)</f>
        <v>15</v>
      </c>
      <c r="W433" s="42">
        <f t="shared" si="88"/>
        <v>30</v>
      </c>
      <c r="X433" s="42">
        <f t="shared" si="89"/>
        <v>30</v>
      </c>
      <c r="Y433" s="42">
        <f>IFERROR(IF(OR(C433="AREA I",C433="AREA V"),7,VLOOKUP(A433,'[4]MC Masterlist 2026-09-17'!$B:$M, 12, 0)),0)</f>
        <v>30</v>
      </c>
      <c r="Z433" s="42">
        <f t="shared" si="90"/>
        <v>0</v>
      </c>
      <c r="AA433" s="42">
        <f t="shared" si="91"/>
        <v>0</v>
      </c>
      <c r="AB433" s="42">
        <f t="shared" si="92"/>
        <v>0</v>
      </c>
      <c r="AC433" s="42">
        <f t="shared" si="93"/>
        <v>0</v>
      </c>
      <c r="AD433" s="40" t="str">
        <f t="shared" si="94"/>
        <v>Critical</v>
      </c>
      <c r="AE433" s="40">
        <f>IFERROR(VLOOKUP(A433,'[4]Re-order'!$A:$AA,27,0),"")</f>
        <v>0</v>
      </c>
      <c r="AF433" s="42">
        <f t="shared" si="95"/>
        <v>-4</v>
      </c>
      <c r="AG433" s="42" t="e">
        <f>SUMIFS('[4]Raw Inventory'!D:D,'[4]Raw Inventory'!C:C,"GREATWALL",'[4]Raw Inventory'!B:B,A433)</f>
        <v>#VALUE!</v>
      </c>
      <c r="AH433" s="42" t="e">
        <f>SUMIFS('[4]Raw Inventory'!D:D,'[4]Raw Inventory'!C:C,"DUARTE",'[4]Raw Inventory'!B:B,A433)</f>
        <v>#VALUE!</v>
      </c>
      <c r="AI433" s="42"/>
      <c r="AJ433" s="42">
        <f t="shared" si="96"/>
        <v>0</v>
      </c>
      <c r="AK433" s="40" t="str">
        <f>IFERROR(IF((Q433+IF(AI433="",0,AI3))&lt;=0,"Stockout",IF(AJ433="","",IF(F433="Class A",IF(AJ433&lt;=7,"Critical",IF(AJ433&lt;=15,"Low",IF(AJ433&lt;=30,"Reorder",IF(AJ433&lt;=45,"Optimal","Overstock")))),IF(F433="Class B",IF(AJ433&lt;=10,"Critical",IF(AJ433&lt;=20,"Low",IF(AJ433&lt;=45,"Reorder",IF(AJ433&lt;=60,"Optimal","Overstock")))),IF(F433="Class C",IF(AJ433&lt;=15,"Critical",IF(AJ433&lt;=30,"Low",IF(AJ433&lt;=60,"Reorder",IF(AJ433&lt;=90,"Optimal","Overstock")))),""))))),"")</f>
        <v>Critical</v>
      </c>
      <c r="AL433" s="42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</row>
    <row r="434" spans="1:48">
      <c r="A434" s="39" t="s">
        <v>76</v>
      </c>
      <c r="B434" s="39" t="s">
        <v>131</v>
      </c>
      <c r="C434" s="39" t="s">
        <v>128</v>
      </c>
      <c r="D434" s="40" t="s">
        <v>225</v>
      </c>
      <c r="E434" s="40">
        <v>21</v>
      </c>
      <c r="F434" s="40" t="s">
        <v>3</v>
      </c>
      <c r="G434" s="39" t="str">
        <f>IFERROR(VLOOKUP(A434,'[4]MC Masterlist 2026-09-17'!$B:$M, 3, 0),"")</f>
        <v>SUZUKI</v>
      </c>
      <c r="H434" s="41">
        <f>IFERROR(VLOOKUP(A434,'[4]MC Masterlist 2026-09-17'!$B:$M, 6, 0),"")</f>
        <v>62692</v>
      </c>
      <c r="I434" s="42">
        <v>0</v>
      </c>
      <c r="J434" s="42">
        <v>0</v>
      </c>
      <c r="K434" s="42">
        <v>0</v>
      </c>
      <c r="L434" s="42">
        <f t="shared" si="81"/>
        <v>0</v>
      </c>
      <c r="M434" s="42">
        <f t="shared" si="82"/>
        <v>0</v>
      </c>
      <c r="N434" s="41">
        <f t="shared" si="83"/>
        <v>0</v>
      </c>
      <c r="O434" s="41">
        <f t="shared" si="84"/>
        <v>0</v>
      </c>
      <c r="P434" s="42">
        <f t="shared" si="85"/>
        <v>0</v>
      </c>
      <c r="Q434" s="42">
        <v>2</v>
      </c>
      <c r="R434" s="41">
        <f t="shared" si="86"/>
        <v>125384</v>
      </c>
      <c r="S434" s="42">
        <f t="shared" si="87"/>
        <v>0</v>
      </c>
      <c r="T434" s="42">
        <f>IFERROR(VLOOKUP(A434,'[4]Re-order'!$A:$Q,17,0),"")</f>
        <v>0</v>
      </c>
      <c r="U434" s="42">
        <f>IFERROR(VLOOKUP(A434,'[4]MC Masterlist 2026-09-17'!$B:$M, 10, 0),0)</f>
        <v>15</v>
      </c>
      <c r="V434" s="42">
        <f>IFERROR(VLOOKUP(A434,'[4]MC Masterlist 2026-09-17'!$B:$M, 11, 0),0)</f>
        <v>15</v>
      </c>
      <c r="W434" s="42">
        <f t="shared" si="88"/>
        <v>30</v>
      </c>
      <c r="X434" s="42">
        <f t="shared" si="89"/>
        <v>30</v>
      </c>
      <c r="Y434" s="42">
        <f>IFERROR(IF(OR(C434="AREA I",C434="AREA V"),7,VLOOKUP(A434,'[4]MC Masterlist 2026-09-17'!$B:$M, 12, 0)),0)</f>
        <v>30</v>
      </c>
      <c r="Z434" s="42">
        <f t="shared" si="90"/>
        <v>0</v>
      </c>
      <c r="AA434" s="42">
        <f t="shared" si="91"/>
        <v>0</v>
      </c>
      <c r="AB434" s="42">
        <f t="shared" si="92"/>
        <v>0</v>
      </c>
      <c r="AC434" s="42">
        <f t="shared" si="93"/>
        <v>0</v>
      </c>
      <c r="AD434" s="40" t="str">
        <f t="shared" si="94"/>
        <v>Critical</v>
      </c>
      <c r="AE434" s="40">
        <f>IFERROR(VLOOKUP(A434,'[4]Re-order'!$A:$AA,27,0),"")</f>
        <v>0</v>
      </c>
      <c r="AF434" s="42">
        <f t="shared" si="95"/>
        <v>-2</v>
      </c>
      <c r="AG434" s="42" t="e">
        <f>SUMIFS('[4]Raw Inventory'!D:D,'[4]Raw Inventory'!C:C,"GREATWALL",'[4]Raw Inventory'!B:B,A434)</f>
        <v>#VALUE!</v>
      </c>
      <c r="AH434" s="42" t="e">
        <f>SUMIFS('[4]Raw Inventory'!D:D,'[4]Raw Inventory'!C:C,"DUARTE",'[4]Raw Inventory'!B:B,A434)</f>
        <v>#VALUE!</v>
      </c>
      <c r="AI434" s="42"/>
      <c r="AJ434" s="42">
        <f t="shared" si="96"/>
        <v>0</v>
      </c>
      <c r="AK434" s="40" t="str">
        <f>IFERROR(IF((Q434+IF(AI434="",0,AI3))&lt;=0,"Stockout",IF(AJ434="","",IF(F434="Class A",IF(AJ434&lt;=7,"Critical",IF(AJ434&lt;=15,"Low",IF(AJ434&lt;=30,"Reorder",IF(AJ434&lt;=45,"Optimal","Overstock")))),IF(F434="Class B",IF(AJ434&lt;=10,"Critical",IF(AJ434&lt;=20,"Low",IF(AJ434&lt;=45,"Reorder",IF(AJ434&lt;=60,"Optimal","Overstock")))),IF(F434="Class C",IF(AJ434&lt;=15,"Critical",IF(AJ434&lt;=30,"Low",IF(AJ434&lt;=60,"Reorder",IF(AJ434&lt;=90,"Optimal","Overstock")))),""))))),"")</f>
        <v>Critical</v>
      </c>
      <c r="AL434" s="42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</row>
    <row r="435" spans="1:48">
      <c r="A435" s="39" t="s">
        <v>18</v>
      </c>
      <c r="B435" s="39" t="s">
        <v>30</v>
      </c>
      <c r="C435" s="39" t="s">
        <v>1</v>
      </c>
      <c r="D435" s="40" t="s">
        <v>235</v>
      </c>
      <c r="E435" s="40">
        <v>9</v>
      </c>
      <c r="F435" s="40" t="s">
        <v>2</v>
      </c>
      <c r="G435" s="39" t="str">
        <f>IFERROR(VLOOKUP(A435,'[4]MC Masterlist 2026-09-17'!$B:$M, 3, 0),"")</f>
        <v>HONDA</v>
      </c>
      <c r="H435" s="41">
        <f>IFERROR(VLOOKUP(A435,'[4]MC Masterlist 2026-09-17'!$B:$M, 6, 0),"")</f>
        <v>94330</v>
      </c>
      <c r="I435" s="42">
        <v>3</v>
      </c>
      <c r="J435" s="42">
        <v>4</v>
      </c>
      <c r="K435" s="42">
        <v>0</v>
      </c>
      <c r="L435" s="42">
        <f t="shared" si="81"/>
        <v>7</v>
      </c>
      <c r="M435" s="42">
        <f t="shared" si="82"/>
        <v>2.3333333333333335</v>
      </c>
      <c r="N435" s="41">
        <f t="shared" si="83"/>
        <v>660310</v>
      </c>
      <c r="O435" s="41">
        <f t="shared" si="84"/>
        <v>220103.33333333334</v>
      </c>
      <c r="P435" s="42">
        <f t="shared" si="85"/>
        <v>7.7777777777777779E-2</v>
      </c>
      <c r="Q435" s="42">
        <v>5</v>
      </c>
      <c r="R435" s="41">
        <f t="shared" si="86"/>
        <v>471650</v>
      </c>
      <c r="S435" s="42">
        <f t="shared" si="87"/>
        <v>64.285714285714278</v>
      </c>
      <c r="T435" s="42">
        <f>IFERROR(VLOOKUP(A435,'[4]Re-order'!$A:$Q,17,0),"")</f>
        <v>0</v>
      </c>
      <c r="U435" s="42">
        <f>IFERROR(VLOOKUP(A435,'[4]MC Masterlist 2026-09-17'!$B:$M, 10, 0),0)</f>
        <v>15</v>
      </c>
      <c r="V435" s="42">
        <f>IFERROR(VLOOKUP(A435,'[4]MC Masterlist 2026-09-17'!$B:$M, 11, 0),0)</f>
        <v>15</v>
      </c>
      <c r="W435" s="42">
        <f t="shared" si="88"/>
        <v>30</v>
      </c>
      <c r="X435" s="42">
        <f t="shared" si="89"/>
        <v>5.833333333333333</v>
      </c>
      <c r="Y435" s="42">
        <f>IFERROR(IF(OR(C435="AREA I",C435="AREA V"),7,VLOOKUP(A435,'[4]MC Masterlist 2026-09-17'!$B:$M, 12, 0)),0)</f>
        <v>7</v>
      </c>
      <c r="Z435" s="42">
        <f t="shared" si="90"/>
        <v>1.1666666666666667</v>
      </c>
      <c r="AA435" s="42">
        <f t="shared" si="91"/>
        <v>2.3333333333333335</v>
      </c>
      <c r="AB435" s="42">
        <f t="shared" si="92"/>
        <v>0.45370370370370366</v>
      </c>
      <c r="AC435" s="42">
        <f t="shared" si="93"/>
        <v>0.54444444444444451</v>
      </c>
      <c r="AD435" s="40" t="str">
        <f t="shared" si="94"/>
        <v>Overstock</v>
      </c>
      <c r="AE435" s="40">
        <f>IFERROR(VLOOKUP(A435,'[4]Re-order'!$A:$AA,27,0),"")</f>
        <v>0</v>
      </c>
      <c r="AF435" s="42">
        <f t="shared" si="95"/>
        <v>-4.4555555555555557</v>
      </c>
      <c r="AG435" s="42" t="e">
        <f>SUMIFS('[4]Raw Inventory'!D:D,'[4]Raw Inventory'!C:C,"GREATWALL",'[4]Raw Inventory'!B:B,A435)</f>
        <v>#VALUE!</v>
      </c>
      <c r="AH435" s="42" t="e">
        <f>SUMIFS('[4]Raw Inventory'!D:D,'[4]Raw Inventory'!C:C,"DUARTE",'[4]Raw Inventory'!B:B,A435)</f>
        <v>#VALUE!</v>
      </c>
      <c r="AI435" s="42"/>
      <c r="AJ435" s="42">
        <f t="shared" si="96"/>
        <v>64.285714285714278</v>
      </c>
      <c r="AK435" s="40" t="str">
        <f>IFERROR(IF((Q435+IF(AI435="",0,AI3))&lt;=0,"Stockout",IF(AJ435="","",IF(F435="Class A",IF(AJ435&lt;=7,"Critical",IF(AJ435&lt;=15,"Low",IF(AJ435&lt;=30,"Reorder",IF(AJ435&lt;=45,"Optimal","Overstock")))),IF(F435="Class B",IF(AJ435&lt;=10,"Critical",IF(AJ435&lt;=20,"Low",IF(AJ435&lt;=45,"Reorder",IF(AJ435&lt;=60,"Optimal","Overstock")))),IF(F435="Class C",IF(AJ435&lt;=15,"Critical",IF(AJ435&lt;=30,"Low",IF(AJ435&lt;=60,"Reorder",IF(AJ435&lt;=90,"Optimal","Overstock")))),""))))),"")</f>
        <v>Overstock</v>
      </c>
      <c r="AL435" s="42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</row>
    <row r="436" spans="1:48">
      <c r="A436" s="39" t="s">
        <v>50</v>
      </c>
      <c r="B436" s="39" t="s">
        <v>114</v>
      </c>
      <c r="C436" s="39" t="s">
        <v>109</v>
      </c>
      <c r="D436" s="40" t="s">
        <v>245</v>
      </c>
      <c r="E436" s="40">
        <v>23</v>
      </c>
      <c r="F436" s="40" t="s">
        <v>3</v>
      </c>
      <c r="G436" s="39" t="str">
        <f>IFERROR(VLOOKUP(A436,'[4]MC Masterlist 2026-09-17'!$B:$M, 3, 0),"")</f>
        <v>YAMAHA</v>
      </c>
      <c r="H436" s="41">
        <f>IFERROR(VLOOKUP(A436,'[4]MC Masterlist 2026-09-17'!$B:$M, 6, 0),"")</f>
        <v>78957</v>
      </c>
      <c r="I436" s="42">
        <v>0</v>
      </c>
      <c r="J436" s="42">
        <v>1</v>
      </c>
      <c r="K436" s="42">
        <v>0</v>
      </c>
      <c r="L436" s="42">
        <f t="shared" si="81"/>
        <v>1</v>
      </c>
      <c r="M436" s="42">
        <f t="shared" si="82"/>
        <v>0.33333333333333331</v>
      </c>
      <c r="N436" s="41">
        <f t="shared" si="83"/>
        <v>78957</v>
      </c>
      <c r="O436" s="41">
        <f t="shared" si="84"/>
        <v>26319</v>
      </c>
      <c r="P436" s="42">
        <f t="shared" si="85"/>
        <v>1.111111111111111E-2</v>
      </c>
      <c r="Q436" s="42">
        <v>1</v>
      </c>
      <c r="R436" s="41">
        <f t="shared" si="86"/>
        <v>78957</v>
      </c>
      <c r="S436" s="42">
        <f t="shared" si="87"/>
        <v>90</v>
      </c>
      <c r="T436" s="42">
        <f>IFERROR(VLOOKUP(A436,'[4]Re-order'!$A:$Q,17,0),"")</f>
        <v>0</v>
      </c>
      <c r="U436" s="42">
        <f>IFERROR(VLOOKUP(A436,'[4]MC Masterlist 2026-09-17'!$B:$M, 10, 0),0)</f>
        <v>15</v>
      </c>
      <c r="V436" s="42">
        <f>IFERROR(VLOOKUP(A436,'[4]MC Masterlist 2026-09-17'!$B:$M, 11, 0),0)</f>
        <v>15</v>
      </c>
      <c r="W436" s="42">
        <f t="shared" si="88"/>
        <v>30</v>
      </c>
      <c r="X436" s="42">
        <f t="shared" si="89"/>
        <v>29.833333333333332</v>
      </c>
      <c r="Y436" s="42">
        <f>IFERROR(IF(OR(C436="AREA I",C436="AREA V"),7,VLOOKUP(A436,'[4]MC Masterlist 2026-09-17'!$B:$M, 12, 0)),0)</f>
        <v>30</v>
      </c>
      <c r="Z436" s="42">
        <f t="shared" si="90"/>
        <v>0.16666666666666666</v>
      </c>
      <c r="AA436" s="42">
        <f t="shared" si="91"/>
        <v>0.33333333333333331</v>
      </c>
      <c r="AB436" s="42">
        <f t="shared" si="92"/>
        <v>0.33148148148148143</v>
      </c>
      <c r="AC436" s="42">
        <f t="shared" si="93"/>
        <v>0.33333333333333331</v>
      </c>
      <c r="AD436" s="40" t="str">
        <f t="shared" si="94"/>
        <v>Optimal</v>
      </c>
      <c r="AE436" s="40">
        <f>IFERROR(VLOOKUP(A436,'[4]Re-order'!$A:$AA,27,0),"")</f>
        <v>0</v>
      </c>
      <c r="AF436" s="42">
        <f t="shared" si="95"/>
        <v>-0.66666666666666674</v>
      </c>
      <c r="AG436" s="42" t="e">
        <f>SUMIFS('[4]Raw Inventory'!D:D,'[4]Raw Inventory'!C:C,"GREATWALL",'[4]Raw Inventory'!B:B,A436)</f>
        <v>#VALUE!</v>
      </c>
      <c r="AH436" s="42" t="e">
        <f>SUMIFS('[4]Raw Inventory'!D:D,'[4]Raw Inventory'!C:C,"DUARTE",'[4]Raw Inventory'!B:B,A436)</f>
        <v>#VALUE!</v>
      </c>
      <c r="AI436" s="42"/>
      <c r="AJ436" s="42">
        <f t="shared" si="96"/>
        <v>90.000000000000014</v>
      </c>
      <c r="AK436" s="40" t="str">
        <f>IFERROR(IF((Q436+IF(AI436="",0,AI3))&lt;=0,"Stockout",IF(AJ436="","",IF(F436="Class A",IF(AJ436&lt;=7,"Critical",IF(AJ436&lt;=15,"Low",IF(AJ436&lt;=30,"Reorder",IF(AJ436&lt;=45,"Optimal","Overstock")))),IF(F436="Class B",IF(AJ436&lt;=10,"Critical",IF(AJ436&lt;=20,"Low",IF(AJ436&lt;=45,"Reorder",IF(AJ436&lt;=60,"Optimal","Overstock")))),IF(F436="Class C",IF(AJ436&lt;=15,"Critical",IF(AJ436&lt;=30,"Low",IF(AJ436&lt;=60,"Reorder",IF(AJ436&lt;=90,"Optimal","Overstock")))),""))))),"")</f>
        <v>Optimal</v>
      </c>
      <c r="AL436" s="42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</row>
    <row r="437" spans="1:48">
      <c r="A437" s="39" t="s">
        <v>44</v>
      </c>
      <c r="B437" s="39" t="s">
        <v>132</v>
      </c>
      <c r="C437" s="39" t="s">
        <v>128</v>
      </c>
      <c r="D437" s="40" t="s">
        <v>250</v>
      </c>
      <c r="E437" s="40">
        <v>20</v>
      </c>
      <c r="F437" s="40" t="s">
        <v>2</v>
      </c>
      <c r="G437" s="39" t="str">
        <f>IFERROR(VLOOKUP(A437,'[4]MC Masterlist 2026-09-17'!$B:$M, 3, 0),"")</f>
        <v>YAMAHA</v>
      </c>
      <c r="H437" s="41">
        <f>IFERROR(VLOOKUP(A437,'[4]MC Masterlist 2026-09-17'!$B:$M, 6, 0),"")</f>
        <v>165912</v>
      </c>
      <c r="I437" s="42">
        <v>1</v>
      </c>
      <c r="J437" s="42">
        <v>0</v>
      </c>
      <c r="K437" s="42">
        <v>0</v>
      </c>
      <c r="L437" s="42">
        <f t="shared" si="81"/>
        <v>1</v>
      </c>
      <c r="M437" s="42">
        <f t="shared" si="82"/>
        <v>0.33333333333333331</v>
      </c>
      <c r="N437" s="41">
        <f t="shared" si="83"/>
        <v>165912</v>
      </c>
      <c r="O437" s="41">
        <f t="shared" si="84"/>
        <v>55304</v>
      </c>
      <c r="P437" s="42">
        <f t="shared" si="85"/>
        <v>1.111111111111111E-2</v>
      </c>
      <c r="Q437" s="42"/>
      <c r="R437" s="41">
        <f t="shared" si="86"/>
        <v>0</v>
      </c>
      <c r="S437" s="42">
        <f t="shared" si="87"/>
        <v>0</v>
      </c>
      <c r="T437" s="42">
        <f>IFERROR(VLOOKUP(A437,'[4]Re-order'!$A:$Q,17,0),"")</f>
        <v>0</v>
      </c>
      <c r="U437" s="42">
        <f>IFERROR(VLOOKUP(A437,'[4]MC Masterlist 2026-09-17'!$B:$M, 10, 0),0)</f>
        <v>15</v>
      </c>
      <c r="V437" s="42">
        <f>IFERROR(VLOOKUP(A437,'[4]MC Masterlist 2026-09-17'!$B:$M, 11, 0),0)</f>
        <v>15</v>
      </c>
      <c r="W437" s="42">
        <f t="shared" si="88"/>
        <v>30</v>
      </c>
      <c r="X437" s="42">
        <f t="shared" si="89"/>
        <v>29.833333333333332</v>
      </c>
      <c r="Y437" s="42">
        <f>IFERROR(IF(OR(C437="AREA I",C437="AREA V"),7,VLOOKUP(A437,'[4]MC Masterlist 2026-09-17'!$B:$M, 12, 0)),0)</f>
        <v>30</v>
      </c>
      <c r="Z437" s="42">
        <f t="shared" si="90"/>
        <v>0.16666666666666666</v>
      </c>
      <c r="AA437" s="42">
        <f t="shared" si="91"/>
        <v>0.33333333333333331</v>
      </c>
      <c r="AB437" s="42">
        <f t="shared" si="92"/>
        <v>0.33148148148148143</v>
      </c>
      <c r="AC437" s="42">
        <f t="shared" si="93"/>
        <v>0.33333333333333331</v>
      </c>
      <c r="AD437" s="40" t="str">
        <f t="shared" si="94"/>
        <v>Stockout</v>
      </c>
      <c r="AE437" s="40">
        <f>IFERROR(VLOOKUP(A437,'[4]Re-order'!$A:$AA,27,0),"")</f>
        <v>0</v>
      </c>
      <c r="AF437" s="42">
        <f t="shared" si="95"/>
        <v>0.33333333333333331</v>
      </c>
      <c r="AG437" s="42" t="e">
        <f>SUMIFS('[4]Raw Inventory'!D:D,'[4]Raw Inventory'!C:C,"GREATWALL",'[4]Raw Inventory'!B:B,A437)</f>
        <v>#VALUE!</v>
      </c>
      <c r="AH437" s="42" t="e">
        <f>SUMIFS('[4]Raw Inventory'!D:D,'[4]Raw Inventory'!C:C,"DUARTE",'[4]Raw Inventory'!B:B,A437)</f>
        <v>#VALUE!</v>
      </c>
      <c r="AI437" s="42"/>
      <c r="AJ437" s="42">
        <f t="shared" si="96"/>
        <v>0</v>
      </c>
      <c r="AK437" s="40" t="str">
        <f>IFERROR(IF((Q437+IF(AI437="",0,AI3))&lt;=0,"Stockout",IF(AJ437="","",IF(F437="Class A",IF(AJ437&lt;=7,"Critical",IF(AJ437&lt;=15,"Low",IF(AJ437&lt;=30,"Reorder",IF(AJ437&lt;=45,"Optimal","Overstock")))),IF(F437="Class B",IF(AJ437&lt;=10,"Critical",IF(AJ437&lt;=20,"Low",IF(AJ437&lt;=45,"Reorder",IF(AJ437&lt;=60,"Optimal","Overstock")))),IF(F437="Class C",IF(AJ437&lt;=15,"Critical",IF(AJ437&lt;=30,"Low",IF(AJ437&lt;=60,"Reorder",IF(AJ437&lt;=90,"Optimal","Overstock")))),""))))),"")</f>
        <v>Stockout</v>
      </c>
      <c r="AL437" s="42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</row>
    <row r="438" spans="1:48">
      <c r="A438" s="39" t="s">
        <v>16</v>
      </c>
      <c r="B438" s="39" t="s">
        <v>153</v>
      </c>
      <c r="C438" s="39" t="s">
        <v>152</v>
      </c>
      <c r="D438" s="40" t="s">
        <v>252</v>
      </c>
      <c r="E438" s="40">
        <v>4</v>
      </c>
      <c r="F438" s="40" t="s">
        <v>2</v>
      </c>
      <c r="G438" s="39" t="str">
        <f>IFERROR(VLOOKUP(A438,'[4]MC Masterlist 2026-09-17'!$B:$M, 3, 0),"")</f>
        <v>HONDA</v>
      </c>
      <c r="H438" s="41">
        <f>IFERROR(VLOOKUP(A438,'[4]MC Masterlist 2026-09-17'!$B:$M, 6, 0),"")</f>
        <v>84394</v>
      </c>
      <c r="I438" s="42">
        <v>2</v>
      </c>
      <c r="J438" s="42">
        <v>4</v>
      </c>
      <c r="K438" s="42">
        <v>1</v>
      </c>
      <c r="L438" s="42">
        <f t="shared" si="81"/>
        <v>7</v>
      </c>
      <c r="M438" s="42">
        <f t="shared" si="82"/>
        <v>2.3333333333333335</v>
      </c>
      <c r="N438" s="41">
        <f t="shared" si="83"/>
        <v>590758</v>
      </c>
      <c r="O438" s="41">
        <f t="shared" si="84"/>
        <v>196919.33333333334</v>
      </c>
      <c r="P438" s="42">
        <f t="shared" si="85"/>
        <v>7.7777777777777779E-2</v>
      </c>
      <c r="Q438" s="42"/>
      <c r="R438" s="41">
        <f t="shared" si="86"/>
        <v>0</v>
      </c>
      <c r="S438" s="42">
        <f t="shared" si="87"/>
        <v>0</v>
      </c>
      <c r="T438" s="42">
        <f>IFERROR(VLOOKUP(A438,'[4]Re-order'!$A:$Q,17,0),"")</f>
        <v>0</v>
      </c>
      <c r="U438" s="42">
        <f>IFERROR(VLOOKUP(A438,'[4]MC Masterlist 2026-09-17'!$B:$M, 10, 0),0)</f>
        <v>15</v>
      </c>
      <c r="V438" s="42">
        <f>IFERROR(VLOOKUP(A438,'[4]MC Masterlist 2026-09-17'!$B:$M, 11, 0),0)</f>
        <v>15</v>
      </c>
      <c r="W438" s="42">
        <f t="shared" si="88"/>
        <v>30</v>
      </c>
      <c r="X438" s="42">
        <f t="shared" si="89"/>
        <v>28.833333333333332</v>
      </c>
      <c r="Y438" s="42">
        <f>IFERROR(IF(OR(C438="AREA I",C438="AREA V"),7,VLOOKUP(A438,'[4]MC Masterlist 2026-09-17'!$B:$M, 12, 0)),0)</f>
        <v>30</v>
      </c>
      <c r="Z438" s="42">
        <f t="shared" si="90"/>
        <v>1.1666666666666667</v>
      </c>
      <c r="AA438" s="42">
        <f t="shared" si="91"/>
        <v>2.3333333333333335</v>
      </c>
      <c r="AB438" s="42">
        <f t="shared" si="92"/>
        <v>2.2425925925925925</v>
      </c>
      <c r="AC438" s="42">
        <f t="shared" si="93"/>
        <v>2.3333333333333335</v>
      </c>
      <c r="AD438" s="40" t="str">
        <f t="shared" si="94"/>
        <v>Stockout</v>
      </c>
      <c r="AE438" s="40">
        <f>IFERROR(VLOOKUP(A438,'[4]Re-order'!$A:$AA,27,0),"")</f>
        <v>0</v>
      </c>
      <c r="AF438" s="42">
        <f t="shared" si="95"/>
        <v>2.3333333333333335</v>
      </c>
      <c r="AG438" s="42" t="e">
        <f>SUMIFS('[4]Raw Inventory'!D:D,'[4]Raw Inventory'!C:C,"GREATWALL",'[4]Raw Inventory'!B:B,A438)</f>
        <v>#VALUE!</v>
      </c>
      <c r="AH438" s="42" t="e">
        <f>SUMIFS('[4]Raw Inventory'!D:D,'[4]Raw Inventory'!C:C,"DUARTE",'[4]Raw Inventory'!B:B,A438)</f>
        <v>#VALUE!</v>
      </c>
      <c r="AI438" s="42"/>
      <c r="AJ438" s="42">
        <f t="shared" si="96"/>
        <v>0</v>
      </c>
      <c r="AK438" s="40" t="str">
        <f>IFERROR(IF((Q438+IF(AI438="",0,AI3))&lt;=0,"Stockout",IF(AJ438="","",IF(F438="Class A",IF(AJ438&lt;=7,"Critical",IF(AJ438&lt;=15,"Low",IF(AJ438&lt;=30,"Reorder",IF(AJ438&lt;=45,"Optimal","Overstock")))),IF(F438="Class B",IF(AJ438&lt;=10,"Critical",IF(AJ438&lt;=20,"Low",IF(AJ438&lt;=45,"Reorder",IF(AJ438&lt;=60,"Optimal","Overstock")))),IF(F438="Class C",IF(AJ438&lt;=15,"Critical",IF(AJ438&lt;=30,"Low",IF(AJ438&lt;=60,"Reorder",IF(AJ438&lt;=90,"Optimal","Overstock")))),""))))),"")</f>
        <v>Stockout</v>
      </c>
      <c r="AL438" s="42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</row>
    <row r="439" spans="1:48">
      <c r="A439" s="39" t="s">
        <v>59</v>
      </c>
      <c r="B439" s="39" t="s">
        <v>19</v>
      </c>
      <c r="C439" s="39" t="s">
        <v>1</v>
      </c>
      <c r="D439" s="40" t="s">
        <v>236</v>
      </c>
      <c r="E439" s="40">
        <v>20</v>
      </c>
      <c r="F439" s="40" t="s">
        <v>3</v>
      </c>
      <c r="G439" s="39" t="str">
        <f>IFERROR(VLOOKUP(A439,'[4]MC Masterlist 2026-09-17'!$B:$M, 3, 0),"")</f>
        <v>HONDA</v>
      </c>
      <c r="H439" s="41">
        <f>IFERROR(VLOOKUP(A439,'[4]MC Masterlist 2026-09-17'!$B:$M, 6, 0),"")</f>
        <v>147230</v>
      </c>
      <c r="I439" s="42">
        <v>0</v>
      </c>
      <c r="J439" s="42">
        <v>0</v>
      </c>
      <c r="K439" s="42">
        <v>0</v>
      </c>
      <c r="L439" s="42">
        <f t="shared" si="81"/>
        <v>0</v>
      </c>
      <c r="M439" s="42">
        <f t="shared" si="82"/>
        <v>0</v>
      </c>
      <c r="N439" s="41">
        <f t="shared" si="83"/>
        <v>0</v>
      </c>
      <c r="O439" s="41">
        <f t="shared" si="84"/>
        <v>0</v>
      </c>
      <c r="P439" s="42">
        <f t="shared" si="85"/>
        <v>0</v>
      </c>
      <c r="Q439" s="42">
        <v>2</v>
      </c>
      <c r="R439" s="41">
        <f t="shared" si="86"/>
        <v>294460</v>
      </c>
      <c r="S439" s="42">
        <f t="shared" si="87"/>
        <v>0</v>
      </c>
      <c r="T439" s="42">
        <f>IFERROR(VLOOKUP(A439,'[4]Re-order'!$A:$Q,17,0),"")</f>
        <v>0</v>
      </c>
      <c r="U439" s="42">
        <f>IFERROR(VLOOKUP(A439,'[4]MC Masterlist 2026-09-17'!$B:$M, 10, 0),0)</f>
        <v>15</v>
      </c>
      <c r="V439" s="42">
        <f>IFERROR(VLOOKUP(A439,'[4]MC Masterlist 2026-09-17'!$B:$M, 11, 0),0)</f>
        <v>15</v>
      </c>
      <c r="W439" s="42">
        <f t="shared" si="88"/>
        <v>30</v>
      </c>
      <c r="X439" s="42">
        <f t="shared" si="89"/>
        <v>7</v>
      </c>
      <c r="Y439" s="42">
        <f>IFERROR(IF(OR(C439="AREA I",C439="AREA V"),7,VLOOKUP(A439,'[4]MC Masterlist 2026-09-17'!$B:$M, 12, 0)),0)</f>
        <v>7</v>
      </c>
      <c r="Z439" s="42">
        <f t="shared" si="90"/>
        <v>0</v>
      </c>
      <c r="AA439" s="42">
        <f t="shared" si="91"/>
        <v>0</v>
      </c>
      <c r="AB439" s="42">
        <f t="shared" si="92"/>
        <v>0</v>
      </c>
      <c r="AC439" s="42">
        <f t="shared" si="93"/>
        <v>0</v>
      </c>
      <c r="AD439" s="40" t="str">
        <f t="shared" si="94"/>
        <v>Critical</v>
      </c>
      <c r="AE439" s="40">
        <f>IFERROR(VLOOKUP(A439,'[4]Re-order'!$A:$AA,27,0),"")</f>
        <v>0</v>
      </c>
      <c r="AF439" s="42">
        <f t="shared" si="95"/>
        <v>-2</v>
      </c>
      <c r="AG439" s="42" t="e">
        <f>SUMIFS('[4]Raw Inventory'!D:D,'[4]Raw Inventory'!C:C,"GREATWALL",'[4]Raw Inventory'!B:B,A439)</f>
        <v>#VALUE!</v>
      </c>
      <c r="AH439" s="42" t="e">
        <f>SUMIFS('[4]Raw Inventory'!D:D,'[4]Raw Inventory'!C:C,"DUARTE",'[4]Raw Inventory'!B:B,A439)</f>
        <v>#VALUE!</v>
      </c>
      <c r="AI439" s="42"/>
      <c r="AJ439" s="42">
        <f t="shared" si="96"/>
        <v>0</v>
      </c>
      <c r="AK439" s="40" t="str">
        <f>IFERROR(IF((Q439+IF(AI439="",0,AI3))&lt;=0,"Stockout",IF(AJ439="","",IF(F439="Class A",IF(AJ439&lt;=7,"Critical",IF(AJ439&lt;=15,"Low",IF(AJ439&lt;=30,"Reorder",IF(AJ439&lt;=45,"Optimal","Overstock")))),IF(F439="Class B",IF(AJ439&lt;=10,"Critical",IF(AJ439&lt;=20,"Low",IF(AJ439&lt;=45,"Reorder",IF(AJ439&lt;=60,"Optimal","Overstock")))),IF(F439="Class C",IF(AJ439&lt;=15,"Critical",IF(AJ439&lt;=30,"Low",IF(AJ439&lt;=60,"Reorder",IF(AJ439&lt;=90,"Optimal","Overstock")))),""))))),"")</f>
        <v>Critical</v>
      </c>
      <c r="AL439" s="42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</row>
    <row r="440" spans="1:48">
      <c r="A440" s="39" t="s">
        <v>20</v>
      </c>
      <c r="B440" s="39" t="s">
        <v>111</v>
      </c>
      <c r="C440" s="39" t="s">
        <v>109</v>
      </c>
      <c r="D440" s="40" t="s">
        <v>260</v>
      </c>
      <c r="E440" s="40">
        <v>14</v>
      </c>
      <c r="F440" s="40" t="s">
        <v>2</v>
      </c>
      <c r="G440" s="39" t="str">
        <f>IFERROR(VLOOKUP(A440,'[4]MC Masterlist 2026-09-17'!$B:$M, 3, 0),"")</f>
        <v>HONDA</v>
      </c>
      <c r="H440" s="41">
        <f>IFERROR(VLOOKUP(A440,'[4]MC Masterlist 2026-09-17'!$B:$M, 6, 0),"")</f>
        <v>69950</v>
      </c>
      <c r="I440" s="42">
        <v>3</v>
      </c>
      <c r="J440" s="42">
        <v>0</v>
      </c>
      <c r="K440" s="42">
        <v>0</v>
      </c>
      <c r="L440" s="42">
        <f t="shared" si="81"/>
        <v>3</v>
      </c>
      <c r="M440" s="42">
        <f t="shared" si="82"/>
        <v>1</v>
      </c>
      <c r="N440" s="41">
        <f t="shared" si="83"/>
        <v>209850</v>
      </c>
      <c r="O440" s="41">
        <f t="shared" si="84"/>
        <v>69950</v>
      </c>
      <c r="P440" s="42">
        <f t="shared" si="85"/>
        <v>3.3333333333333333E-2</v>
      </c>
      <c r="Q440" s="42">
        <v>4</v>
      </c>
      <c r="R440" s="41">
        <f t="shared" si="86"/>
        <v>279800</v>
      </c>
      <c r="S440" s="42">
        <f t="shared" si="87"/>
        <v>120</v>
      </c>
      <c r="T440" s="42">
        <f>IFERROR(VLOOKUP(A440,'[4]Re-order'!$A:$Q,17,0),"")</f>
        <v>0</v>
      </c>
      <c r="U440" s="42">
        <f>IFERROR(VLOOKUP(A440,'[4]MC Masterlist 2026-09-17'!$B:$M, 10, 0),0)</f>
        <v>15</v>
      </c>
      <c r="V440" s="42">
        <f>IFERROR(VLOOKUP(A440,'[4]MC Masterlist 2026-09-17'!$B:$M, 11, 0),0)</f>
        <v>15</v>
      </c>
      <c r="W440" s="42">
        <f t="shared" si="88"/>
        <v>30</v>
      </c>
      <c r="X440" s="42">
        <f t="shared" si="89"/>
        <v>29.5</v>
      </c>
      <c r="Y440" s="42">
        <f>IFERROR(IF(OR(C440="AREA I",C440="AREA V"),7,VLOOKUP(A440,'[4]MC Masterlist 2026-09-17'!$B:$M, 12, 0)),0)</f>
        <v>30</v>
      </c>
      <c r="Z440" s="42">
        <f t="shared" si="90"/>
        <v>0.5</v>
      </c>
      <c r="AA440" s="42">
        <f t="shared" si="91"/>
        <v>1</v>
      </c>
      <c r="AB440" s="42">
        <f t="shared" si="92"/>
        <v>0.98333333333333328</v>
      </c>
      <c r="AC440" s="42">
        <f t="shared" si="93"/>
        <v>1</v>
      </c>
      <c r="AD440" s="40" t="str">
        <f t="shared" si="94"/>
        <v>Overstock</v>
      </c>
      <c r="AE440" s="40">
        <f>IFERROR(VLOOKUP(A440,'[4]Re-order'!$A:$AA,27,0),"")</f>
        <v>0</v>
      </c>
      <c r="AF440" s="42">
        <f t="shared" si="95"/>
        <v>-3</v>
      </c>
      <c r="AG440" s="42" t="e">
        <f>SUMIFS('[4]Raw Inventory'!D:D,'[4]Raw Inventory'!C:C,"GREATWALL",'[4]Raw Inventory'!B:B,A440)</f>
        <v>#VALUE!</v>
      </c>
      <c r="AH440" s="42" t="e">
        <f>SUMIFS('[4]Raw Inventory'!D:D,'[4]Raw Inventory'!C:C,"DUARTE",'[4]Raw Inventory'!B:B,A440)</f>
        <v>#VALUE!</v>
      </c>
      <c r="AI440" s="42"/>
      <c r="AJ440" s="42">
        <f t="shared" si="96"/>
        <v>120</v>
      </c>
      <c r="AK440" s="40" t="str">
        <f>IFERROR(IF((Q440+IF(AI440="",0,AI3))&lt;=0,"Stockout",IF(AJ440="","",IF(F440="Class A",IF(AJ440&lt;=7,"Critical",IF(AJ440&lt;=15,"Low",IF(AJ440&lt;=30,"Reorder",IF(AJ440&lt;=45,"Optimal","Overstock")))),IF(F440="Class B",IF(AJ440&lt;=10,"Critical",IF(AJ440&lt;=20,"Low",IF(AJ440&lt;=45,"Reorder",IF(AJ440&lt;=60,"Optimal","Overstock")))),IF(F440="Class C",IF(AJ440&lt;=15,"Critical",IF(AJ440&lt;=30,"Low",IF(AJ440&lt;=60,"Reorder",IF(AJ440&lt;=90,"Optimal","Overstock")))),""))))),"")</f>
        <v>Overstock</v>
      </c>
      <c r="AL440" s="42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</row>
    <row r="441" spans="1:48">
      <c r="A441" s="39" t="s">
        <v>46</v>
      </c>
      <c r="B441" s="39" t="s">
        <v>130</v>
      </c>
      <c r="C441" s="39" t="s">
        <v>128</v>
      </c>
      <c r="D441" s="40" t="s">
        <v>222</v>
      </c>
      <c r="E441" s="40">
        <v>22</v>
      </c>
      <c r="F441" s="40" t="s">
        <v>3</v>
      </c>
      <c r="G441" s="39" t="str">
        <f>IFERROR(VLOOKUP(A441,'[4]MC Masterlist 2026-09-17'!$B:$M, 3, 0),"")</f>
        <v>HONDA</v>
      </c>
      <c r="H441" s="41">
        <f>IFERROR(VLOOKUP(A441,'[4]MC Masterlist 2026-09-17'!$B:$M, 6, 0),"")</f>
        <v>73630</v>
      </c>
      <c r="I441" s="42">
        <v>0</v>
      </c>
      <c r="J441" s="42">
        <v>1</v>
      </c>
      <c r="K441" s="42">
        <v>1</v>
      </c>
      <c r="L441" s="42">
        <f t="shared" si="81"/>
        <v>2</v>
      </c>
      <c r="M441" s="42">
        <f t="shared" si="82"/>
        <v>0.66666666666666663</v>
      </c>
      <c r="N441" s="41">
        <f t="shared" si="83"/>
        <v>147260</v>
      </c>
      <c r="O441" s="41">
        <f t="shared" si="84"/>
        <v>49086.666666666664</v>
      </c>
      <c r="P441" s="42">
        <f t="shared" si="85"/>
        <v>2.222222222222222E-2</v>
      </c>
      <c r="Q441" s="42"/>
      <c r="R441" s="41">
        <f t="shared" si="86"/>
        <v>0</v>
      </c>
      <c r="S441" s="42">
        <f t="shared" si="87"/>
        <v>0</v>
      </c>
      <c r="T441" s="42">
        <f>IFERROR(VLOOKUP(A441,'[4]Re-order'!$A:$Q,17,0),"")</f>
        <v>0</v>
      </c>
      <c r="U441" s="42">
        <f>IFERROR(VLOOKUP(A441,'[4]MC Masterlist 2026-09-17'!$B:$M, 10, 0),0)</f>
        <v>15</v>
      </c>
      <c r="V441" s="42">
        <f>IFERROR(VLOOKUP(A441,'[4]MC Masterlist 2026-09-17'!$B:$M, 11, 0),0)</f>
        <v>15</v>
      </c>
      <c r="W441" s="42">
        <f t="shared" si="88"/>
        <v>30</v>
      </c>
      <c r="X441" s="42">
        <f t="shared" si="89"/>
        <v>29.666666666666668</v>
      </c>
      <c r="Y441" s="42">
        <f>IFERROR(IF(OR(C441="AREA I",C441="AREA V"),7,VLOOKUP(A441,'[4]MC Masterlist 2026-09-17'!$B:$M, 12, 0)),0)</f>
        <v>30</v>
      </c>
      <c r="Z441" s="42">
        <f t="shared" si="90"/>
        <v>0.33333333333333331</v>
      </c>
      <c r="AA441" s="42">
        <f t="shared" si="91"/>
        <v>0.66666666666666663</v>
      </c>
      <c r="AB441" s="42">
        <f t="shared" si="92"/>
        <v>0.65925925925925921</v>
      </c>
      <c r="AC441" s="42">
        <f t="shared" si="93"/>
        <v>0.66666666666666663</v>
      </c>
      <c r="AD441" s="40" t="str">
        <f t="shared" si="94"/>
        <v>Stockout</v>
      </c>
      <c r="AE441" s="40">
        <f>IFERROR(VLOOKUP(A441,'[4]Re-order'!$A:$AA,27,0),"")</f>
        <v>0</v>
      </c>
      <c r="AF441" s="42">
        <f t="shared" si="95"/>
        <v>0.66666666666666663</v>
      </c>
      <c r="AG441" s="42" t="e">
        <f>SUMIFS('[4]Raw Inventory'!D:D,'[4]Raw Inventory'!C:C,"GREATWALL",'[4]Raw Inventory'!B:B,A441)</f>
        <v>#VALUE!</v>
      </c>
      <c r="AH441" s="42" t="e">
        <f>SUMIFS('[4]Raw Inventory'!D:D,'[4]Raw Inventory'!C:C,"DUARTE",'[4]Raw Inventory'!B:B,A441)</f>
        <v>#VALUE!</v>
      </c>
      <c r="AI441" s="42"/>
      <c r="AJ441" s="42">
        <f t="shared" si="96"/>
        <v>0</v>
      </c>
      <c r="AK441" s="40" t="str">
        <f>IFERROR(IF((Q441+IF(AI441="",0,AI3))&lt;=0,"Stockout",IF(AJ441="","",IF(F441="Class A",IF(AJ441&lt;=7,"Critical",IF(AJ441&lt;=15,"Low",IF(AJ441&lt;=30,"Reorder",IF(AJ441&lt;=45,"Optimal","Overstock")))),IF(F441="Class B",IF(AJ441&lt;=10,"Critical",IF(AJ441&lt;=20,"Low",IF(AJ441&lt;=45,"Reorder",IF(AJ441&lt;=60,"Optimal","Overstock")))),IF(F441="Class C",IF(AJ441&lt;=15,"Critical",IF(AJ441&lt;=30,"Low",IF(AJ441&lt;=60,"Reorder",IF(AJ441&lt;=90,"Optimal","Overstock")))),""))))),"")</f>
        <v>Stockout</v>
      </c>
      <c r="AL441" s="42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</row>
    <row r="442" spans="1:48">
      <c r="A442" s="39" t="s">
        <v>105</v>
      </c>
      <c r="B442" s="39" t="s">
        <v>93</v>
      </c>
      <c r="C442" s="39" t="s">
        <v>90</v>
      </c>
      <c r="D442" s="40" t="s">
        <v>251</v>
      </c>
      <c r="E442" s="40">
        <v>21</v>
      </c>
      <c r="F442" s="40" t="s">
        <v>3</v>
      </c>
      <c r="G442" s="39" t="str">
        <f>IFERROR(VLOOKUP(A442,'[4]MC Masterlist 2026-09-17'!$B:$M, 3, 0),"")</f>
        <v>SUZUKI</v>
      </c>
      <c r="H442" s="41">
        <f>IFERROR(VLOOKUP(A442,'[4]MC Masterlist 2026-09-17'!$B:$M, 6, 0),"")</f>
        <v>215770</v>
      </c>
      <c r="I442" s="42">
        <v>0</v>
      </c>
      <c r="J442" s="42">
        <v>0</v>
      </c>
      <c r="K442" s="42">
        <v>0</v>
      </c>
      <c r="L442" s="42">
        <f t="shared" si="81"/>
        <v>0</v>
      </c>
      <c r="M442" s="42">
        <f t="shared" si="82"/>
        <v>0</v>
      </c>
      <c r="N442" s="41">
        <f t="shared" si="83"/>
        <v>0</v>
      </c>
      <c r="O442" s="41">
        <f t="shared" si="84"/>
        <v>0</v>
      </c>
      <c r="P442" s="42">
        <f t="shared" si="85"/>
        <v>0</v>
      </c>
      <c r="Q442" s="42">
        <v>1</v>
      </c>
      <c r="R442" s="41">
        <f t="shared" si="86"/>
        <v>215770</v>
      </c>
      <c r="S442" s="42">
        <f t="shared" si="87"/>
        <v>0</v>
      </c>
      <c r="T442" s="42">
        <f>IFERROR(VLOOKUP(A442,'[4]Re-order'!$A:$Q,17,0),"")</f>
        <v>0</v>
      </c>
      <c r="U442" s="42">
        <f>IFERROR(VLOOKUP(A442,'[4]MC Masterlist 2026-09-17'!$B:$M, 10, 0),0)</f>
        <v>15</v>
      </c>
      <c r="V442" s="42">
        <f>IFERROR(VLOOKUP(A442,'[4]MC Masterlist 2026-09-17'!$B:$M, 11, 0),0)</f>
        <v>15</v>
      </c>
      <c r="W442" s="42">
        <f t="shared" si="88"/>
        <v>30</v>
      </c>
      <c r="X442" s="42">
        <f t="shared" si="89"/>
        <v>30</v>
      </c>
      <c r="Y442" s="42">
        <f>IFERROR(IF(OR(C442="AREA I",C442="AREA V"),7,VLOOKUP(A442,'[4]MC Masterlist 2026-09-17'!$B:$M, 12, 0)),0)</f>
        <v>30</v>
      </c>
      <c r="Z442" s="42">
        <f t="shared" si="90"/>
        <v>0</v>
      </c>
      <c r="AA442" s="42">
        <f t="shared" si="91"/>
        <v>0</v>
      </c>
      <c r="AB442" s="42">
        <f t="shared" si="92"/>
        <v>0</v>
      </c>
      <c r="AC442" s="42">
        <f t="shared" si="93"/>
        <v>0</v>
      </c>
      <c r="AD442" s="40" t="str">
        <f t="shared" si="94"/>
        <v>Critical</v>
      </c>
      <c r="AE442" s="40">
        <f>IFERROR(VLOOKUP(A442,'[4]Re-order'!$A:$AA,27,0),"")</f>
        <v>0</v>
      </c>
      <c r="AF442" s="42">
        <f t="shared" si="95"/>
        <v>-1</v>
      </c>
      <c r="AG442" s="42" t="e">
        <f>SUMIFS('[4]Raw Inventory'!D:D,'[4]Raw Inventory'!C:C,"GREATWALL",'[4]Raw Inventory'!B:B,A442)</f>
        <v>#VALUE!</v>
      </c>
      <c r="AH442" s="42" t="e">
        <f>SUMIFS('[4]Raw Inventory'!D:D,'[4]Raw Inventory'!C:C,"DUARTE",'[4]Raw Inventory'!B:B,A442)</f>
        <v>#VALUE!</v>
      </c>
      <c r="AI442" s="42"/>
      <c r="AJ442" s="42">
        <f t="shared" si="96"/>
        <v>0</v>
      </c>
      <c r="AK442" s="40" t="str">
        <f>IFERROR(IF((Q442+IF(AI442="",0,AI3))&lt;=0,"Stockout",IF(AJ442="","",IF(F442="Class A",IF(AJ442&lt;=7,"Critical",IF(AJ442&lt;=15,"Low",IF(AJ442&lt;=30,"Reorder",IF(AJ442&lt;=45,"Optimal","Overstock")))),IF(F442="Class B",IF(AJ442&lt;=10,"Critical",IF(AJ442&lt;=20,"Low",IF(AJ442&lt;=45,"Reorder",IF(AJ442&lt;=60,"Optimal","Overstock")))),IF(F442="Class C",IF(AJ442&lt;=15,"Critical",IF(AJ442&lt;=30,"Low",IF(AJ442&lt;=60,"Reorder",IF(AJ442&lt;=90,"Optimal","Overstock")))),""))))),"")</f>
        <v>Critical</v>
      </c>
      <c r="AL442" s="42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</row>
    <row r="443" spans="1:48">
      <c r="A443" s="39" t="s">
        <v>71</v>
      </c>
      <c r="B443" s="39" t="s">
        <v>246</v>
      </c>
      <c r="C443" s="39"/>
      <c r="D443" s="40" t="s">
        <v>233</v>
      </c>
      <c r="E443" s="40">
        <v>1</v>
      </c>
      <c r="F443" s="40" t="s">
        <v>0</v>
      </c>
      <c r="G443" s="39" t="str">
        <f>IFERROR(VLOOKUP(A443,'[4]MC Masterlist 2026-09-17'!$B:$M, 3, 0),"")</f>
        <v>SUZUKI</v>
      </c>
      <c r="H443" s="41">
        <f>IFERROR(VLOOKUP(A443,'[4]MC Masterlist 2026-09-17'!$B:$M, 6, 0),"")</f>
        <v>156250</v>
      </c>
      <c r="I443" s="42">
        <v>0</v>
      </c>
      <c r="J443" s="42">
        <v>0</v>
      </c>
      <c r="K443" s="42">
        <v>0</v>
      </c>
      <c r="L443" s="42">
        <f t="shared" si="81"/>
        <v>0</v>
      </c>
      <c r="M443" s="42">
        <f t="shared" si="82"/>
        <v>0</v>
      </c>
      <c r="N443" s="41">
        <f t="shared" si="83"/>
        <v>0</v>
      </c>
      <c r="O443" s="41">
        <f t="shared" si="84"/>
        <v>0</v>
      </c>
      <c r="P443" s="42">
        <f t="shared" si="85"/>
        <v>0</v>
      </c>
      <c r="Q443" s="42">
        <v>1</v>
      </c>
      <c r="R443" s="41">
        <f t="shared" si="86"/>
        <v>156250</v>
      </c>
      <c r="S443" s="42">
        <f t="shared" si="87"/>
        <v>0</v>
      </c>
      <c r="T443" s="42">
        <f>IFERROR(VLOOKUP(A443,'[4]Re-order'!$A:$Q,17,0),"")</f>
        <v>0</v>
      </c>
      <c r="U443" s="42">
        <f>IFERROR(VLOOKUP(A443,'[4]MC Masterlist 2026-09-17'!$B:$M, 10, 0),0)</f>
        <v>15</v>
      </c>
      <c r="V443" s="42">
        <f>IFERROR(VLOOKUP(A443,'[4]MC Masterlist 2026-09-17'!$B:$M, 11, 0),0)</f>
        <v>15</v>
      </c>
      <c r="W443" s="42">
        <f t="shared" si="88"/>
        <v>30</v>
      </c>
      <c r="X443" s="42">
        <f t="shared" si="89"/>
        <v>30</v>
      </c>
      <c r="Y443" s="42">
        <f>IFERROR(IF(OR(C443="AREA I",C443="AREA V"),7,VLOOKUP(A443,'[4]MC Masterlist 2026-09-17'!$B:$M, 12, 0)),0)</f>
        <v>30</v>
      </c>
      <c r="Z443" s="42">
        <f t="shared" si="90"/>
        <v>0</v>
      </c>
      <c r="AA443" s="42">
        <f t="shared" si="91"/>
        <v>0</v>
      </c>
      <c r="AB443" s="42">
        <f t="shared" si="92"/>
        <v>0</v>
      </c>
      <c r="AC443" s="42">
        <f t="shared" si="93"/>
        <v>0</v>
      </c>
      <c r="AD443" s="40" t="str">
        <f t="shared" si="94"/>
        <v>Critical</v>
      </c>
      <c r="AE443" s="40">
        <f>IFERROR(VLOOKUP(A443,'[4]Re-order'!$A:$AA,27,0),"")</f>
        <v>0</v>
      </c>
      <c r="AF443" s="42">
        <f t="shared" si="95"/>
        <v>-1</v>
      </c>
      <c r="AG443" s="42" t="e">
        <f>SUMIFS('[4]Raw Inventory'!D:D,'[4]Raw Inventory'!C:C,"GREATWALL",'[4]Raw Inventory'!B:B,A443)</f>
        <v>#VALUE!</v>
      </c>
      <c r="AH443" s="42" t="e">
        <f>SUMIFS('[4]Raw Inventory'!D:D,'[4]Raw Inventory'!C:C,"DUARTE",'[4]Raw Inventory'!B:B,A443)</f>
        <v>#VALUE!</v>
      </c>
      <c r="AI443" s="42"/>
      <c r="AJ443" s="42">
        <f t="shared" si="96"/>
        <v>0</v>
      </c>
      <c r="AK443" s="40" t="str">
        <f>IFERROR(IF((Q443+IF(AI443="",0,AI3))&lt;=0,"Stockout",IF(AJ443="","",IF(F443="Class A",IF(AJ443&lt;=7,"Critical",IF(AJ443&lt;=15,"Low",IF(AJ443&lt;=30,"Reorder",IF(AJ443&lt;=45,"Optimal","Overstock")))),IF(F443="Class B",IF(AJ443&lt;=10,"Critical",IF(AJ443&lt;=20,"Low",IF(AJ443&lt;=45,"Reorder",IF(AJ443&lt;=60,"Optimal","Overstock")))),IF(F443="Class C",IF(AJ443&lt;=15,"Critical",IF(AJ443&lt;=30,"Low",IF(AJ443&lt;=60,"Reorder",IF(AJ443&lt;=90,"Optimal","Overstock")))),""))))),"")</f>
        <v>Critical</v>
      </c>
      <c r="AL443" s="42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</row>
    <row r="444" spans="1:48">
      <c r="A444" s="39" t="s">
        <v>25</v>
      </c>
      <c r="B444" s="39" t="s">
        <v>158</v>
      </c>
      <c r="C444" s="39" t="s">
        <v>152</v>
      </c>
      <c r="D444" s="40" t="s">
        <v>233</v>
      </c>
      <c r="E444" s="40">
        <v>4</v>
      </c>
      <c r="F444" s="40" t="s">
        <v>0</v>
      </c>
      <c r="G444" s="39" t="str">
        <f>IFERROR(VLOOKUP(A444,'[4]MC Masterlist 2026-09-17'!$B:$M, 3, 0),"")</f>
        <v>YAMAHA</v>
      </c>
      <c r="H444" s="41">
        <f>IFERROR(VLOOKUP(A444,'[4]MC Masterlist 2026-09-17'!$B:$M, 6, 0),"")</f>
        <v>124527</v>
      </c>
      <c r="I444" s="42">
        <v>4</v>
      </c>
      <c r="J444" s="42">
        <v>0</v>
      </c>
      <c r="K444" s="42">
        <v>1</v>
      </c>
      <c r="L444" s="42">
        <f t="shared" si="81"/>
        <v>5</v>
      </c>
      <c r="M444" s="42">
        <f t="shared" si="82"/>
        <v>1.6666666666666667</v>
      </c>
      <c r="N444" s="41">
        <f t="shared" si="83"/>
        <v>622635</v>
      </c>
      <c r="O444" s="41">
        <f t="shared" si="84"/>
        <v>207545</v>
      </c>
      <c r="P444" s="42">
        <f t="shared" si="85"/>
        <v>5.5555555555555559E-2</v>
      </c>
      <c r="Q444" s="42"/>
      <c r="R444" s="41">
        <f t="shared" si="86"/>
        <v>0</v>
      </c>
      <c r="S444" s="42">
        <f t="shared" si="87"/>
        <v>0</v>
      </c>
      <c r="T444" s="42">
        <f>IFERROR(VLOOKUP(A444,'[4]Re-order'!$A:$Q,17,0),"")</f>
        <v>0</v>
      </c>
      <c r="U444" s="42">
        <f>IFERROR(VLOOKUP(A444,'[4]MC Masterlist 2026-09-17'!$B:$M, 10, 0),0)</f>
        <v>15</v>
      </c>
      <c r="V444" s="42">
        <f>IFERROR(VLOOKUP(A444,'[4]MC Masterlist 2026-09-17'!$B:$M, 11, 0),0)</f>
        <v>15</v>
      </c>
      <c r="W444" s="42">
        <f t="shared" si="88"/>
        <v>30</v>
      </c>
      <c r="X444" s="42">
        <f t="shared" si="89"/>
        <v>29.166666666666668</v>
      </c>
      <c r="Y444" s="42">
        <f>IFERROR(IF(OR(C444="AREA I",C444="AREA V"),7,VLOOKUP(A444,'[4]MC Masterlist 2026-09-17'!$B:$M, 12, 0)),0)</f>
        <v>30</v>
      </c>
      <c r="Z444" s="42">
        <f t="shared" si="90"/>
        <v>0.83333333333333337</v>
      </c>
      <c r="AA444" s="42">
        <f t="shared" si="91"/>
        <v>1.6666666666666667</v>
      </c>
      <c r="AB444" s="42">
        <f t="shared" si="92"/>
        <v>1.6203703703703705</v>
      </c>
      <c r="AC444" s="42">
        <f t="shared" si="93"/>
        <v>1.6666666666666667</v>
      </c>
      <c r="AD444" s="40" t="str">
        <f t="shared" si="94"/>
        <v>Stockout</v>
      </c>
      <c r="AE444" s="40">
        <f>IFERROR(VLOOKUP(A444,'[4]Re-order'!$A:$AA,27,0),"")</f>
        <v>0</v>
      </c>
      <c r="AF444" s="42">
        <f t="shared" si="95"/>
        <v>1.6666666666666667</v>
      </c>
      <c r="AG444" s="42" t="e">
        <f>SUMIFS('[4]Raw Inventory'!D:D,'[4]Raw Inventory'!C:C,"GREATWALL",'[4]Raw Inventory'!B:B,A444)</f>
        <v>#VALUE!</v>
      </c>
      <c r="AH444" s="42" t="e">
        <f>SUMIFS('[4]Raw Inventory'!D:D,'[4]Raw Inventory'!C:C,"DUARTE",'[4]Raw Inventory'!B:B,A444)</f>
        <v>#VALUE!</v>
      </c>
      <c r="AI444" s="42"/>
      <c r="AJ444" s="42">
        <f t="shared" si="96"/>
        <v>0</v>
      </c>
      <c r="AK444" s="40" t="str">
        <f>IFERROR(IF((Q444+IF(AI444="",0,AI3))&lt;=0,"Stockout",IF(AJ444="","",IF(F444="Class A",IF(AJ444&lt;=7,"Critical",IF(AJ444&lt;=15,"Low",IF(AJ444&lt;=30,"Reorder",IF(AJ444&lt;=45,"Optimal","Overstock")))),IF(F444="Class B",IF(AJ444&lt;=10,"Critical",IF(AJ444&lt;=20,"Low",IF(AJ444&lt;=45,"Reorder",IF(AJ444&lt;=60,"Optimal","Overstock")))),IF(F444="Class C",IF(AJ444&lt;=15,"Critical",IF(AJ444&lt;=30,"Low",IF(AJ444&lt;=60,"Reorder",IF(AJ444&lt;=90,"Optimal","Overstock")))),""))))),"")</f>
        <v>Stockout</v>
      </c>
      <c r="AL444" s="42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</row>
    <row r="445" spans="1:48">
      <c r="A445" s="39" t="s">
        <v>73</v>
      </c>
      <c r="B445" s="39" t="s">
        <v>145</v>
      </c>
      <c r="C445" s="39" t="s">
        <v>137</v>
      </c>
      <c r="D445" s="40" t="s">
        <v>251</v>
      </c>
      <c r="E445" s="40">
        <v>28</v>
      </c>
      <c r="F445" s="40" t="s">
        <v>3</v>
      </c>
      <c r="G445" s="39" t="str">
        <f>IFERROR(VLOOKUP(A445,'[4]MC Masterlist 2026-09-17'!$B:$M, 3, 0),"")</f>
        <v>SUZUKI</v>
      </c>
      <c r="H445" s="41">
        <f>IFERROR(VLOOKUP(A445,'[4]MC Masterlist 2026-09-17'!$B:$M, 6, 0),"")</f>
        <v>122770</v>
      </c>
      <c r="I445" s="42">
        <v>0</v>
      </c>
      <c r="J445" s="42">
        <v>0</v>
      </c>
      <c r="K445" s="42">
        <v>0</v>
      </c>
      <c r="L445" s="42">
        <f t="shared" si="81"/>
        <v>0</v>
      </c>
      <c r="M445" s="42">
        <f t="shared" si="82"/>
        <v>0</v>
      </c>
      <c r="N445" s="41">
        <f t="shared" si="83"/>
        <v>0</v>
      </c>
      <c r="O445" s="41">
        <f t="shared" si="84"/>
        <v>0</v>
      </c>
      <c r="P445" s="42">
        <f t="shared" si="85"/>
        <v>0</v>
      </c>
      <c r="Q445" s="42">
        <v>1</v>
      </c>
      <c r="R445" s="41">
        <f t="shared" si="86"/>
        <v>122770</v>
      </c>
      <c r="S445" s="42">
        <f t="shared" si="87"/>
        <v>0</v>
      </c>
      <c r="T445" s="42">
        <f>IFERROR(VLOOKUP(A445,'[4]Re-order'!$A:$Q,17,0),"")</f>
        <v>0</v>
      </c>
      <c r="U445" s="42">
        <f>IFERROR(VLOOKUP(A445,'[4]MC Masterlist 2026-09-17'!$B:$M, 10, 0),0)</f>
        <v>15</v>
      </c>
      <c r="V445" s="42">
        <f>IFERROR(VLOOKUP(A445,'[4]MC Masterlist 2026-09-17'!$B:$M, 11, 0),0)</f>
        <v>15</v>
      </c>
      <c r="W445" s="42">
        <f t="shared" si="88"/>
        <v>30</v>
      </c>
      <c r="X445" s="42">
        <f t="shared" si="89"/>
        <v>7</v>
      </c>
      <c r="Y445" s="42">
        <f>IFERROR(IF(OR(C445="AREA I",C445="AREA V"),7,VLOOKUP(A445,'[4]MC Masterlist 2026-09-17'!$B:$M, 12, 0)),0)</f>
        <v>7</v>
      </c>
      <c r="Z445" s="42">
        <f t="shared" si="90"/>
        <v>0</v>
      </c>
      <c r="AA445" s="42">
        <f t="shared" si="91"/>
        <v>0</v>
      </c>
      <c r="AB445" s="42">
        <f t="shared" si="92"/>
        <v>0</v>
      </c>
      <c r="AC445" s="42">
        <f t="shared" si="93"/>
        <v>0</v>
      </c>
      <c r="AD445" s="40" t="str">
        <f t="shared" si="94"/>
        <v>Critical</v>
      </c>
      <c r="AE445" s="40">
        <f>IFERROR(VLOOKUP(A445,'[4]Re-order'!$A:$AA,27,0),"")</f>
        <v>0</v>
      </c>
      <c r="AF445" s="42">
        <f t="shared" si="95"/>
        <v>-1</v>
      </c>
      <c r="AG445" s="42" t="e">
        <f>SUMIFS('[4]Raw Inventory'!D:D,'[4]Raw Inventory'!C:C,"GREATWALL",'[4]Raw Inventory'!B:B,A445)</f>
        <v>#VALUE!</v>
      </c>
      <c r="AH445" s="42" t="e">
        <f>SUMIFS('[4]Raw Inventory'!D:D,'[4]Raw Inventory'!C:C,"DUARTE",'[4]Raw Inventory'!B:B,A445)</f>
        <v>#VALUE!</v>
      </c>
      <c r="AI445" s="42"/>
      <c r="AJ445" s="42">
        <f t="shared" si="96"/>
        <v>0</v>
      </c>
      <c r="AK445" s="40" t="str">
        <f>IFERROR(IF((Q445+IF(AI445="",0,AI3))&lt;=0,"Stockout",IF(AJ445="","",IF(F445="Class A",IF(AJ445&lt;=7,"Critical",IF(AJ445&lt;=15,"Low",IF(AJ445&lt;=30,"Reorder",IF(AJ445&lt;=45,"Optimal","Overstock")))),IF(F445="Class B",IF(AJ445&lt;=10,"Critical",IF(AJ445&lt;=20,"Low",IF(AJ445&lt;=45,"Reorder",IF(AJ445&lt;=60,"Optimal","Overstock")))),IF(F445="Class C",IF(AJ445&lt;=15,"Critical",IF(AJ445&lt;=30,"Low",IF(AJ445&lt;=60,"Reorder",IF(AJ445&lt;=90,"Optimal","Overstock")))),""))))),"")</f>
        <v>Critical</v>
      </c>
      <c r="AL445" s="42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</row>
    <row r="446" spans="1:48">
      <c r="A446" s="39" t="s">
        <v>20</v>
      </c>
      <c r="B446" s="39" t="s">
        <v>112</v>
      </c>
      <c r="C446" s="39" t="s">
        <v>109</v>
      </c>
      <c r="D446" s="40" t="s">
        <v>252</v>
      </c>
      <c r="E446" s="40">
        <v>6</v>
      </c>
      <c r="F446" s="40" t="s">
        <v>2</v>
      </c>
      <c r="G446" s="39" t="str">
        <f>IFERROR(VLOOKUP(A446,'[4]MC Masterlist 2026-09-17'!$B:$M, 3, 0),"")</f>
        <v>HONDA</v>
      </c>
      <c r="H446" s="41">
        <f>IFERROR(VLOOKUP(A446,'[4]MC Masterlist 2026-09-17'!$B:$M, 6, 0),"")</f>
        <v>69950</v>
      </c>
      <c r="I446" s="42">
        <v>0</v>
      </c>
      <c r="J446" s="42">
        <v>1</v>
      </c>
      <c r="K446" s="42">
        <v>4</v>
      </c>
      <c r="L446" s="42">
        <f t="shared" si="81"/>
        <v>5</v>
      </c>
      <c r="M446" s="42">
        <f t="shared" si="82"/>
        <v>1.6666666666666667</v>
      </c>
      <c r="N446" s="41">
        <f t="shared" si="83"/>
        <v>349750</v>
      </c>
      <c r="O446" s="41">
        <f t="shared" si="84"/>
        <v>116583.33333333334</v>
      </c>
      <c r="P446" s="42">
        <f t="shared" si="85"/>
        <v>5.5555555555555559E-2</v>
      </c>
      <c r="Q446" s="42">
        <v>2</v>
      </c>
      <c r="R446" s="41">
        <f t="shared" si="86"/>
        <v>139900</v>
      </c>
      <c r="S446" s="42">
        <f t="shared" si="87"/>
        <v>36</v>
      </c>
      <c r="T446" s="42">
        <f>IFERROR(VLOOKUP(A446,'[4]Re-order'!$A:$Q,17,0),"")</f>
        <v>0</v>
      </c>
      <c r="U446" s="42">
        <f>IFERROR(VLOOKUP(A446,'[4]MC Masterlist 2026-09-17'!$B:$M, 10, 0),0)</f>
        <v>15</v>
      </c>
      <c r="V446" s="42">
        <f>IFERROR(VLOOKUP(A446,'[4]MC Masterlist 2026-09-17'!$B:$M, 11, 0),0)</f>
        <v>15</v>
      </c>
      <c r="W446" s="42">
        <f t="shared" si="88"/>
        <v>30</v>
      </c>
      <c r="X446" s="42">
        <f t="shared" si="89"/>
        <v>29.166666666666668</v>
      </c>
      <c r="Y446" s="42">
        <f>IFERROR(IF(OR(C446="AREA I",C446="AREA V"),7,VLOOKUP(A446,'[4]MC Masterlist 2026-09-17'!$B:$M, 12, 0)),0)</f>
        <v>30</v>
      </c>
      <c r="Z446" s="42">
        <f t="shared" si="90"/>
        <v>0.83333333333333337</v>
      </c>
      <c r="AA446" s="42">
        <f t="shared" si="91"/>
        <v>1.6666666666666667</v>
      </c>
      <c r="AB446" s="42">
        <f t="shared" si="92"/>
        <v>1.6203703703703705</v>
      </c>
      <c r="AC446" s="42">
        <f t="shared" si="93"/>
        <v>1.6666666666666667</v>
      </c>
      <c r="AD446" s="40" t="str">
        <f t="shared" si="94"/>
        <v>Reorder</v>
      </c>
      <c r="AE446" s="40">
        <f>IFERROR(VLOOKUP(A446,'[4]Re-order'!$A:$AA,27,0),"")</f>
        <v>0</v>
      </c>
      <c r="AF446" s="42">
        <f t="shared" si="95"/>
        <v>-0.33333333333333326</v>
      </c>
      <c r="AG446" s="42" t="e">
        <f>SUMIFS('[4]Raw Inventory'!D:D,'[4]Raw Inventory'!C:C,"GREATWALL",'[4]Raw Inventory'!B:B,A446)</f>
        <v>#VALUE!</v>
      </c>
      <c r="AH446" s="42" t="e">
        <f>SUMIFS('[4]Raw Inventory'!D:D,'[4]Raw Inventory'!C:C,"DUARTE",'[4]Raw Inventory'!B:B,A446)</f>
        <v>#VALUE!</v>
      </c>
      <c r="AI446" s="42"/>
      <c r="AJ446" s="42">
        <f t="shared" si="96"/>
        <v>36</v>
      </c>
      <c r="AK446" s="40" t="str">
        <f>IFERROR(IF((Q446+IF(AI446="",0,AI3))&lt;=0,"Stockout",IF(AJ446="","",IF(F446="Class A",IF(AJ446&lt;=7,"Critical",IF(AJ446&lt;=15,"Low",IF(AJ446&lt;=30,"Reorder",IF(AJ446&lt;=45,"Optimal","Overstock")))),IF(F446="Class B",IF(AJ446&lt;=10,"Critical",IF(AJ446&lt;=20,"Low",IF(AJ446&lt;=45,"Reorder",IF(AJ446&lt;=60,"Optimal","Overstock")))),IF(F446="Class C",IF(AJ446&lt;=15,"Critical",IF(AJ446&lt;=30,"Low",IF(AJ446&lt;=60,"Reorder",IF(AJ446&lt;=90,"Optimal","Overstock")))),""))))),"")</f>
        <v>Reorder</v>
      </c>
      <c r="AL446" s="42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</row>
    <row r="447" spans="1:48">
      <c r="A447" s="39" t="s">
        <v>16</v>
      </c>
      <c r="B447" s="39" t="s">
        <v>130</v>
      </c>
      <c r="C447" s="39" t="s">
        <v>128</v>
      </c>
      <c r="D447" s="40" t="s">
        <v>223</v>
      </c>
      <c r="E447" s="40">
        <v>12</v>
      </c>
      <c r="F447" s="40" t="s">
        <v>2</v>
      </c>
      <c r="G447" s="39" t="str">
        <f>IFERROR(VLOOKUP(A447,'[4]MC Masterlist 2026-09-17'!$B:$M, 3, 0),"")</f>
        <v>HONDA</v>
      </c>
      <c r="H447" s="41">
        <f>IFERROR(VLOOKUP(A447,'[4]MC Masterlist 2026-09-17'!$B:$M, 6, 0),"")</f>
        <v>84394</v>
      </c>
      <c r="I447" s="42">
        <v>3</v>
      </c>
      <c r="J447" s="42">
        <v>1</v>
      </c>
      <c r="K447" s="42">
        <v>2</v>
      </c>
      <c r="L447" s="42">
        <f t="shared" si="81"/>
        <v>6</v>
      </c>
      <c r="M447" s="42">
        <f t="shared" si="82"/>
        <v>2</v>
      </c>
      <c r="N447" s="41">
        <f t="shared" si="83"/>
        <v>506364</v>
      </c>
      <c r="O447" s="41">
        <f t="shared" si="84"/>
        <v>168788</v>
      </c>
      <c r="P447" s="42">
        <f t="shared" si="85"/>
        <v>6.6666666666666666E-2</v>
      </c>
      <c r="Q447" s="42">
        <v>3</v>
      </c>
      <c r="R447" s="41">
        <f t="shared" si="86"/>
        <v>253182</v>
      </c>
      <c r="S447" s="42">
        <f t="shared" si="87"/>
        <v>45</v>
      </c>
      <c r="T447" s="42">
        <f>IFERROR(VLOOKUP(A447,'[4]Re-order'!$A:$Q,17,0),"")</f>
        <v>0</v>
      </c>
      <c r="U447" s="42">
        <f>IFERROR(VLOOKUP(A447,'[4]MC Masterlist 2026-09-17'!$B:$M, 10, 0),0)</f>
        <v>15</v>
      </c>
      <c r="V447" s="42">
        <f>IFERROR(VLOOKUP(A447,'[4]MC Masterlist 2026-09-17'!$B:$M, 11, 0),0)</f>
        <v>15</v>
      </c>
      <c r="W447" s="42">
        <f t="shared" si="88"/>
        <v>30</v>
      </c>
      <c r="X447" s="42">
        <f t="shared" si="89"/>
        <v>29</v>
      </c>
      <c r="Y447" s="42">
        <f>IFERROR(IF(OR(C447="AREA I",C447="AREA V"),7,VLOOKUP(A447,'[4]MC Masterlist 2026-09-17'!$B:$M, 12, 0)),0)</f>
        <v>30</v>
      </c>
      <c r="Z447" s="42">
        <f t="shared" si="90"/>
        <v>1</v>
      </c>
      <c r="AA447" s="42">
        <f t="shared" si="91"/>
        <v>2</v>
      </c>
      <c r="AB447" s="42">
        <f t="shared" si="92"/>
        <v>1.9333333333333333</v>
      </c>
      <c r="AC447" s="42">
        <f t="shared" si="93"/>
        <v>2</v>
      </c>
      <c r="AD447" s="40" t="str">
        <f t="shared" si="94"/>
        <v>Reorder</v>
      </c>
      <c r="AE447" s="40">
        <f>IFERROR(VLOOKUP(A447,'[4]Re-order'!$A:$AA,27,0),"")</f>
        <v>0</v>
      </c>
      <c r="AF447" s="42">
        <f t="shared" si="95"/>
        <v>-1</v>
      </c>
      <c r="AG447" s="42" t="e">
        <f>SUMIFS('[4]Raw Inventory'!D:D,'[4]Raw Inventory'!C:C,"GREATWALL",'[4]Raw Inventory'!B:B,A447)</f>
        <v>#VALUE!</v>
      </c>
      <c r="AH447" s="42" t="e">
        <f>SUMIFS('[4]Raw Inventory'!D:D,'[4]Raw Inventory'!C:C,"DUARTE",'[4]Raw Inventory'!B:B,A447)</f>
        <v>#VALUE!</v>
      </c>
      <c r="AI447" s="42"/>
      <c r="AJ447" s="42">
        <f t="shared" si="96"/>
        <v>45</v>
      </c>
      <c r="AK447" s="40" t="str">
        <f>IFERROR(IF((Q447+IF(AI447="",0,AI3))&lt;=0,"Stockout",IF(AJ447="","",IF(F447="Class A",IF(AJ447&lt;=7,"Critical",IF(AJ447&lt;=15,"Low",IF(AJ447&lt;=30,"Reorder",IF(AJ447&lt;=45,"Optimal","Overstock")))),IF(F447="Class B",IF(AJ447&lt;=10,"Critical",IF(AJ447&lt;=20,"Low",IF(AJ447&lt;=45,"Reorder",IF(AJ447&lt;=60,"Optimal","Overstock")))),IF(F447="Class C",IF(AJ447&lt;=15,"Critical",IF(AJ447&lt;=30,"Low",IF(AJ447&lt;=60,"Reorder",IF(AJ447&lt;=90,"Optimal","Overstock")))),""))))),"")</f>
        <v>Reorder</v>
      </c>
      <c r="AL447" s="42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</row>
    <row r="448" spans="1:48">
      <c r="A448" s="39" t="s">
        <v>84</v>
      </c>
      <c r="B448" s="39" t="s">
        <v>122</v>
      </c>
      <c r="C448" s="39" t="s">
        <v>118</v>
      </c>
      <c r="D448" s="40" t="s">
        <v>245</v>
      </c>
      <c r="E448" s="40">
        <v>27</v>
      </c>
      <c r="F448" s="40" t="s">
        <v>3</v>
      </c>
      <c r="G448" s="39" t="str">
        <f>IFERROR(VLOOKUP(A448,'[4]MC Masterlist 2026-09-17'!$B:$M, 3, 0),"")</f>
        <v>SKYGO</v>
      </c>
      <c r="H448" s="41">
        <f>IFERROR(VLOOKUP(A448,'[4]MC Masterlist 2026-09-17'!$B:$M, 6, 0),"")</f>
        <v>98325</v>
      </c>
      <c r="I448" s="42">
        <v>0</v>
      </c>
      <c r="J448" s="42">
        <v>0</v>
      </c>
      <c r="K448" s="42">
        <v>1</v>
      </c>
      <c r="L448" s="42">
        <f t="shared" si="81"/>
        <v>1</v>
      </c>
      <c r="M448" s="42">
        <f t="shared" si="82"/>
        <v>0.33333333333333331</v>
      </c>
      <c r="N448" s="41">
        <f t="shared" si="83"/>
        <v>98325</v>
      </c>
      <c r="O448" s="41">
        <f t="shared" si="84"/>
        <v>32775</v>
      </c>
      <c r="P448" s="42">
        <f t="shared" si="85"/>
        <v>1.111111111111111E-2</v>
      </c>
      <c r="Q448" s="42"/>
      <c r="R448" s="41">
        <f t="shared" si="86"/>
        <v>0</v>
      </c>
      <c r="S448" s="42">
        <f t="shared" si="87"/>
        <v>0</v>
      </c>
      <c r="T448" s="42">
        <f>IFERROR(VLOOKUP(A448,'[4]Re-order'!$A:$Q,17,0),"")</f>
        <v>0</v>
      </c>
      <c r="U448" s="42">
        <f>IFERROR(VLOOKUP(A448,'[4]MC Masterlist 2026-09-17'!$B:$M, 10, 0),0)</f>
        <v>15</v>
      </c>
      <c r="V448" s="42">
        <f>IFERROR(VLOOKUP(A448,'[4]MC Masterlist 2026-09-17'!$B:$M, 11, 0),0)</f>
        <v>15</v>
      </c>
      <c r="W448" s="42">
        <f t="shared" si="88"/>
        <v>30</v>
      </c>
      <c r="X448" s="42">
        <f t="shared" si="89"/>
        <v>29.833333333333332</v>
      </c>
      <c r="Y448" s="42">
        <f>IFERROR(IF(OR(C448="AREA I",C448="AREA V"),7,VLOOKUP(A448,'[4]MC Masterlist 2026-09-17'!$B:$M, 12, 0)),0)</f>
        <v>30</v>
      </c>
      <c r="Z448" s="42">
        <f t="shared" si="90"/>
        <v>0.16666666666666666</v>
      </c>
      <c r="AA448" s="42">
        <f t="shared" si="91"/>
        <v>0.33333333333333331</v>
      </c>
      <c r="AB448" s="42">
        <f t="shared" si="92"/>
        <v>0.33148148148148143</v>
      </c>
      <c r="AC448" s="42">
        <f t="shared" si="93"/>
        <v>0.33333333333333331</v>
      </c>
      <c r="AD448" s="40" t="str">
        <f t="shared" si="94"/>
        <v>Stockout</v>
      </c>
      <c r="AE448" s="40">
        <f>IFERROR(VLOOKUP(A448,'[4]Re-order'!$A:$AA,27,0),"")</f>
        <v>0</v>
      </c>
      <c r="AF448" s="42">
        <f t="shared" si="95"/>
        <v>0.33333333333333331</v>
      </c>
      <c r="AG448" s="42" t="e">
        <f>SUMIFS('[4]Raw Inventory'!D:D,'[4]Raw Inventory'!C:C,"GREATWALL",'[4]Raw Inventory'!B:B,A448)</f>
        <v>#VALUE!</v>
      </c>
      <c r="AH448" s="42" t="e">
        <f>SUMIFS('[4]Raw Inventory'!D:D,'[4]Raw Inventory'!C:C,"DUARTE",'[4]Raw Inventory'!B:B,A448)</f>
        <v>#VALUE!</v>
      </c>
      <c r="AI448" s="42"/>
      <c r="AJ448" s="42">
        <f t="shared" si="96"/>
        <v>0</v>
      </c>
      <c r="AK448" s="40" t="str">
        <f>IFERROR(IF((Q448+IF(AI448="",0,AI3))&lt;=0,"Stockout",IF(AJ448="","",IF(F448="Class A",IF(AJ448&lt;=7,"Critical",IF(AJ448&lt;=15,"Low",IF(AJ448&lt;=30,"Reorder",IF(AJ448&lt;=45,"Optimal","Overstock")))),IF(F448="Class B",IF(AJ448&lt;=10,"Critical",IF(AJ448&lt;=20,"Low",IF(AJ448&lt;=45,"Reorder",IF(AJ448&lt;=60,"Optimal","Overstock")))),IF(F448="Class C",IF(AJ448&lt;=15,"Critical",IF(AJ448&lt;=30,"Low",IF(AJ448&lt;=60,"Reorder",IF(AJ448&lt;=90,"Optimal","Overstock")))),""))))),"")</f>
        <v>Stockout</v>
      </c>
      <c r="AL448" s="42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</row>
    <row r="449" spans="1:48">
      <c r="A449" s="39" t="s">
        <v>23</v>
      </c>
      <c r="B449" s="39" t="s">
        <v>144</v>
      </c>
      <c r="C449" s="39" t="s">
        <v>137</v>
      </c>
      <c r="D449" s="40" t="s">
        <v>226</v>
      </c>
      <c r="E449" s="40">
        <v>1</v>
      </c>
      <c r="F449" s="40" t="s">
        <v>0</v>
      </c>
      <c r="G449" s="39" t="str">
        <f>IFERROR(VLOOKUP(A449,'[4]MC Masterlist 2026-09-17'!$B:$M, 3, 0),"")</f>
        <v>KAWASAKI</v>
      </c>
      <c r="H449" s="41">
        <f>IFERROR(VLOOKUP(A449,'[4]MC Masterlist 2026-09-17'!$B:$M, 6, 0),"")</f>
        <v>60656</v>
      </c>
      <c r="I449" s="42">
        <v>32</v>
      </c>
      <c r="J449" s="42">
        <v>37</v>
      </c>
      <c r="K449" s="42">
        <v>54</v>
      </c>
      <c r="L449" s="42">
        <f t="shared" si="81"/>
        <v>123</v>
      </c>
      <c r="M449" s="42">
        <f t="shared" si="82"/>
        <v>41</v>
      </c>
      <c r="N449" s="41">
        <f t="shared" si="83"/>
        <v>7460688</v>
      </c>
      <c r="O449" s="41">
        <f t="shared" si="84"/>
        <v>2486896</v>
      </c>
      <c r="P449" s="42">
        <f t="shared" si="85"/>
        <v>1.3666666666666667</v>
      </c>
      <c r="Q449" s="42">
        <v>25</v>
      </c>
      <c r="R449" s="41">
        <f t="shared" si="86"/>
        <v>1516400</v>
      </c>
      <c r="S449" s="42">
        <f t="shared" si="87"/>
        <v>18.292682926829269</v>
      </c>
      <c r="T449" s="42">
        <f>IFERROR(VLOOKUP(A449,'[4]Re-order'!$A:$Q,17,0),"")</f>
        <v>0</v>
      </c>
      <c r="U449" s="42">
        <f>IFERROR(VLOOKUP(A449,'[4]MC Masterlist 2026-09-17'!$B:$M, 10, 0),0)</f>
        <v>15</v>
      </c>
      <c r="V449" s="42">
        <f>IFERROR(VLOOKUP(A449,'[4]MC Masterlist 2026-09-17'!$B:$M, 11, 0),0)</f>
        <v>15</v>
      </c>
      <c r="W449" s="42">
        <f t="shared" si="88"/>
        <v>30</v>
      </c>
      <c r="X449" s="42">
        <f t="shared" si="89"/>
        <v>-13.5</v>
      </c>
      <c r="Y449" s="42">
        <f>IFERROR(IF(OR(C449="AREA I",C449="AREA V"),7,VLOOKUP(A449,'[4]MC Masterlist 2026-09-17'!$B:$M, 12, 0)),0)</f>
        <v>7</v>
      </c>
      <c r="Z449" s="42">
        <f t="shared" si="90"/>
        <v>20.5</v>
      </c>
      <c r="AA449" s="42">
        <f t="shared" si="91"/>
        <v>41</v>
      </c>
      <c r="AB449" s="42">
        <f t="shared" si="92"/>
        <v>-18.45</v>
      </c>
      <c r="AC449" s="42">
        <f t="shared" si="93"/>
        <v>9.5666666666666664</v>
      </c>
      <c r="AD449" s="40" t="str">
        <f t="shared" si="94"/>
        <v>Reorder</v>
      </c>
      <c r="AE449" s="40">
        <f>IFERROR(VLOOKUP(A449,'[4]Re-order'!$A:$AA,27,0),"")</f>
        <v>0</v>
      </c>
      <c r="AF449" s="42">
        <f t="shared" si="95"/>
        <v>-15.433333333333334</v>
      </c>
      <c r="AG449" s="42" t="e">
        <f>SUMIFS('[4]Raw Inventory'!D:D,'[4]Raw Inventory'!C:C,"GREATWALL",'[4]Raw Inventory'!B:B,A449)</f>
        <v>#VALUE!</v>
      </c>
      <c r="AH449" s="42" t="e">
        <f>SUMIFS('[4]Raw Inventory'!D:D,'[4]Raw Inventory'!C:C,"DUARTE",'[4]Raw Inventory'!B:B,A449)</f>
        <v>#VALUE!</v>
      </c>
      <c r="AI449" s="42"/>
      <c r="AJ449" s="42">
        <f t="shared" si="96"/>
        <v>18.292682926829269</v>
      </c>
      <c r="AK449" s="40" t="str">
        <f>IFERROR(IF((Q449+IF(AI449="",0,AI3))&lt;=0,"Stockout",IF(AJ449="","",IF(F449="Class A",IF(AJ449&lt;=7,"Critical",IF(AJ449&lt;=15,"Low",IF(AJ449&lt;=30,"Reorder",IF(AJ449&lt;=45,"Optimal","Overstock")))),IF(F449="Class B",IF(AJ449&lt;=10,"Critical",IF(AJ449&lt;=20,"Low",IF(AJ449&lt;=45,"Reorder",IF(AJ449&lt;=60,"Optimal","Overstock")))),IF(F449="Class C",IF(AJ449&lt;=15,"Critical",IF(AJ449&lt;=30,"Low",IF(AJ449&lt;=60,"Reorder",IF(AJ449&lt;=90,"Optimal","Overstock")))),""))))),"")</f>
        <v>Reorder</v>
      </c>
      <c r="AL449" s="42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</row>
    <row r="450" spans="1:48">
      <c r="A450" s="39" t="s">
        <v>72</v>
      </c>
      <c r="B450" s="39" t="s">
        <v>146</v>
      </c>
      <c r="C450" s="39" t="s">
        <v>137</v>
      </c>
      <c r="D450" s="40" t="s">
        <v>234</v>
      </c>
      <c r="E450" s="40">
        <v>28</v>
      </c>
      <c r="F450" s="40" t="s">
        <v>3</v>
      </c>
      <c r="G450" s="39" t="str">
        <f>IFERROR(VLOOKUP(A450,'[4]MC Masterlist 2026-09-17'!$B:$M, 3, 0),"")</f>
        <v>KAWASAKI</v>
      </c>
      <c r="H450" s="41">
        <f>IFERROR(VLOOKUP(A450,'[4]MC Masterlist 2026-09-17'!$B:$M, 6, 0),"")</f>
        <v>52948</v>
      </c>
      <c r="I450" s="42">
        <v>0</v>
      </c>
      <c r="J450" s="42">
        <v>0</v>
      </c>
      <c r="K450" s="42">
        <v>1</v>
      </c>
      <c r="L450" s="42">
        <f t="shared" si="81"/>
        <v>1</v>
      </c>
      <c r="M450" s="42">
        <f t="shared" si="82"/>
        <v>0.33333333333333331</v>
      </c>
      <c r="N450" s="41">
        <f t="shared" si="83"/>
        <v>52948</v>
      </c>
      <c r="O450" s="41">
        <f t="shared" si="84"/>
        <v>17649.333333333332</v>
      </c>
      <c r="P450" s="42">
        <f t="shared" si="85"/>
        <v>1.111111111111111E-2</v>
      </c>
      <c r="Q450" s="42"/>
      <c r="R450" s="41">
        <f t="shared" si="86"/>
        <v>0</v>
      </c>
      <c r="S450" s="42">
        <f t="shared" si="87"/>
        <v>0</v>
      </c>
      <c r="T450" s="42">
        <f>IFERROR(VLOOKUP(A450,'[4]Re-order'!$A:$Q,17,0),"")</f>
        <v>0</v>
      </c>
      <c r="U450" s="42">
        <f>IFERROR(VLOOKUP(A450,'[4]MC Masterlist 2026-09-17'!$B:$M, 10, 0),0)</f>
        <v>15</v>
      </c>
      <c r="V450" s="42">
        <f>IFERROR(VLOOKUP(A450,'[4]MC Masterlist 2026-09-17'!$B:$M, 11, 0),0)</f>
        <v>15</v>
      </c>
      <c r="W450" s="42">
        <f t="shared" si="88"/>
        <v>30</v>
      </c>
      <c r="X450" s="42">
        <f t="shared" si="89"/>
        <v>6.833333333333333</v>
      </c>
      <c r="Y450" s="42">
        <f>IFERROR(IF(OR(C450="AREA I",C450="AREA V"),7,VLOOKUP(A450,'[4]MC Masterlist 2026-09-17'!$B:$M, 12, 0)),0)</f>
        <v>7</v>
      </c>
      <c r="Z450" s="42">
        <f t="shared" si="90"/>
        <v>0.16666666666666666</v>
      </c>
      <c r="AA450" s="42">
        <f t="shared" si="91"/>
        <v>0.33333333333333331</v>
      </c>
      <c r="AB450" s="42">
        <f t="shared" si="92"/>
        <v>7.5925925925925911E-2</v>
      </c>
      <c r="AC450" s="42">
        <f t="shared" si="93"/>
        <v>7.7777777777777765E-2</v>
      </c>
      <c r="AD450" s="40" t="str">
        <f t="shared" si="94"/>
        <v>Stockout</v>
      </c>
      <c r="AE450" s="40">
        <f>IFERROR(VLOOKUP(A450,'[4]Re-order'!$A:$AA,27,0),"")</f>
        <v>0</v>
      </c>
      <c r="AF450" s="42">
        <f t="shared" si="95"/>
        <v>7.7777777777777765E-2</v>
      </c>
      <c r="AG450" s="42" t="e">
        <f>SUMIFS('[4]Raw Inventory'!D:D,'[4]Raw Inventory'!C:C,"GREATWALL",'[4]Raw Inventory'!B:B,A450)</f>
        <v>#VALUE!</v>
      </c>
      <c r="AH450" s="42" t="e">
        <f>SUMIFS('[4]Raw Inventory'!D:D,'[4]Raw Inventory'!C:C,"DUARTE",'[4]Raw Inventory'!B:B,A450)</f>
        <v>#VALUE!</v>
      </c>
      <c r="AI450" s="42"/>
      <c r="AJ450" s="42">
        <f t="shared" si="96"/>
        <v>0</v>
      </c>
      <c r="AK450" s="40" t="str">
        <f>IFERROR(IF((Q450+IF(AI450="",0,AI3))&lt;=0,"Stockout",IF(AJ450="","",IF(F450="Class A",IF(AJ450&lt;=7,"Critical",IF(AJ450&lt;=15,"Low",IF(AJ450&lt;=30,"Reorder",IF(AJ450&lt;=45,"Optimal","Overstock")))),IF(F450="Class B",IF(AJ450&lt;=10,"Critical",IF(AJ450&lt;=20,"Low",IF(AJ450&lt;=45,"Reorder",IF(AJ450&lt;=60,"Optimal","Overstock")))),IF(F450="Class C",IF(AJ450&lt;=15,"Critical",IF(AJ450&lt;=30,"Low",IF(AJ450&lt;=60,"Reorder",IF(AJ450&lt;=90,"Optimal","Overstock")))),""))))),"")</f>
        <v>Stockout</v>
      </c>
      <c r="AL450" s="42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</row>
    <row r="451" spans="1:48">
      <c r="A451" s="39" t="s">
        <v>37</v>
      </c>
      <c r="B451" s="39" t="s">
        <v>112</v>
      </c>
      <c r="C451" s="39" t="s">
        <v>109</v>
      </c>
      <c r="D451" s="40" t="s">
        <v>232</v>
      </c>
      <c r="E451" s="40">
        <v>8</v>
      </c>
      <c r="F451" s="40" t="s">
        <v>2</v>
      </c>
      <c r="G451" s="39" t="str">
        <f>IFERROR(VLOOKUP(A451,'[4]MC Masterlist 2026-09-17'!$B:$M, 3, 0),"")</f>
        <v>HONDA</v>
      </c>
      <c r="H451" s="41">
        <f>IFERROR(VLOOKUP(A451,'[4]MC Masterlist 2026-09-17'!$B:$M, 6, 0),"")</f>
        <v>74550</v>
      </c>
      <c r="I451" s="42">
        <v>0</v>
      </c>
      <c r="J451" s="42">
        <v>1</v>
      </c>
      <c r="K451" s="42">
        <v>3</v>
      </c>
      <c r="L451" s="42">
        <f t="shared" ref="L451:L514" si="97">I451+J451+K451</f>
        <v>4</v>
      </c>
      <c r="M451" s="42">
        <f t="shared" ref="M451:M514" si="98">AVERAGE(I451,J451,K451)</f>
        <v>1.3333333333333333</v>
      </c>
      <c r="N451" s="41">
        <f t="shared" ref="N451:N514" si="99">L451*H451</f>
        <v>298200</v>
      </c>
      <c r="O451" s="41">
        <f t="shared" ref="O451:O514" si="100">M451*H451</f>
        <v>99400</v>
      </c>
      <c r="P451" s="42">
        <f t="shared" ref="P451:P514" si="101">M451/30</f>
        <v>4.4444444444444439E-2</v>
      </c>
      <c r="Q451" s="42"/>
      <c r="R451" s="41">
        <f t="shared" ref="R451:R514" si="102">IFERROR(Q451*H451, 0)</f>
        <v>0</v>
      </c>
      <c r="S451" s="42">
        <f t="shared" ref="S451:S514" si="103">IFERROR(R451/(O451)*30, 0)</f>
        <v>0</v>
      </c>
      <c r="T451" s="42">
        <f>IFERROR(VLOOKUP(A451,'[4]Re-order'!$A:$Q,17,0),"")</f>
        <v>0</v>
      </c>
      <c r="U451" s="42">
        <f>IFERROR(VLOOKUP(A451,'[4]MC Masterlist 2026-09-17'!$B:$M, 10, 0),0)</f>
        <v>15</v>
      </c>
      <c r="V451" s="42">
        <f>IFERROR(VLOOKUP(A451,'[4]MC Masterlist 2026-09-17'!$B:$M, 11, 0),0)</f>
        <v>15</v>
      </c>
      <c r="W451" s="42">
        <f t="shared" ref="W451:W514" si="104">U451+V451</f>
        <v>30</v>
      </c>
      <c r="X451" s="42">
        <f t="shared" ref="X451:X514" si="105">Y451-Z451</f>
        <v>29.333333333333332</v>
      </c>
      <c r="Y451" s="42">
        <f>IFERROR(IF(OR(C451="AREA I",C451="AREA V"),7,VLOOKUP(A451,'[4]MC Masterlist 2026-09-17'!$B:$M, 12, 0)),0)</f>
        <v>30</v>
      </c>
      <c r="Z451" s="42">
        <f t="shared" ref="Z451:Z514" si="106">V451*P451</f>
        <v>0.66666666666666663</v>
      </c>
      <c r="AA451" s="42">
        <f t="shared" ref="AA451:AA514" si="107">W451*P451</f>
        <v>1.3333333333333333</v>
      </c>
      <c r="AB451" s="42">
        <f t="shared" ref="AB451:AB514" si="108">X451*P451</f>
        <v>1.3037037037037036</v>
      </c>
      <c r="AC451" s="42">
        <f t="shared" ref="AC451:AC514" si="109">Y451*P451</f>
        <v>1.3333333333333333</v>
      </c>
      <c r="AD451" s="40" t="str">
        <f t="shared" ref="AD451:AD514" si="110">IFERROR(IF(Q451&lt;=0,"Stockout",IF(S451="","",IF(F451="Class A",IF(S451&lt;=7,"Critical",IF(S451&lt;=15,"Low",IF(S451&lt;=30,"Reorder",IF(S451&lt;=45,"Optimal","Overstock")))),IF(F451="Class B",IF(S451&lt;=10,"Critical",IF(S451&lt;=20,"Low",IF(S451&lt;=45,"Reorder",IF(S451&lt;=60,"Optimal","Overstock")))),IF(F451="Class C",IF(S451&lt;=15,"Critical",IF(S451&lt;=30,"Low",IF(S451&lt;=60,"Reorder",IF(S451&lt;=90,"Optimal","Overstock")))),""))))),"")</f>
        <v>Stockout</v>
      </c>
      <c r="AE451" s="40">
        <f>IFERROR(VLOOKUP(A451,'[4]Re-order'!$A:$AA,27,0),"")</f>
        <v>0</v>
      </c>
      <c r="AF451" s="42">
        <f t="shared" ref="AF451:AF514" si="111">AC451-Q451</f>
        <v>1.3333333333333333</v>
      </c>
      <c r="AG451" s="42" t="e">
        <f>SUMIFS('[4]Raw Inventory'!D:D,'[4]Raw Inventory'!C:C,"GREATWALL",'[4]Raw Inventory'!B:B,A451)</f>
        <v>#VALUE!</v>
      </c>
      <c r="AH451" s="42" t="e">
        <f>SUMIFS('[4]Raw Inventory'!D:D,'[4]Raw Inventory'!C:C,"DUARTE",'[4]Raw Inventory'!B:B,A451)</f>
        <v>#VALUE!</v>
      </c>
      <c r="AI451" s="42"/>
      <c r="AJ451" s="42">
        <f t="shared" ref="AJ451:AJ514" si="112">IFERROR((Q451 + IF(AI451="",0,AI451))/P451, 0)</f>
        <v>0</v>
      </c>
      <c r="AK451" s="40" t="str">
        <f>IFERROR(IF((Q451+IF(AI451="",0,AI3))&lt;=0,"Stockout",IF(AJ451="","",IF(F451="Class A",IF(AJ451&lt;=7,"Critical",IF(AJ451&lt;=15,"Low",IF(AJ451&lt;=30,"Reorder",IF(AJ451&lt;=45,"Optimal","Overstock")))),IF(F451="Class B",IF(AJ451&lt;=10,"Critical",IF(AJ451&lt;=20,"Low",IF(AJ451&lt;=45,"Reorder",IF(AJ451&lt;=60,"Optimal","Overstock")))),IF(F451="Class C",IF(AJ451&lt;=15,"Critical",IF(AJ451&lt;=30,"Low",IF(AJ451&lt;=60,"Reorder",IF(AJ451&lt;=90,"Optimal","Overstock")))),""))))),"")</f>
        <v>Stockout</v>
      </c>
      <c r="AL451" s="42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</row>
    <row r="452" spans="1:48">
      <c r="A452" s="39" t="s">
        <v>40</v>
      </c>
      <c r="B452" s="39" t="s">
        <v>111</v>
      </c>
      <c r="C452" s="39" t="s">
        <v>109</v>
      </c>
      <c r="D452" s="40" t="s">
        <v>251</v>
      </c>
      <c r="E452" s="40">
        <v>29</v>
      </c>
      <c r="F452" s="40" t="s">
        <v>3</v>
      </c>
      <c r="G452" s="39" t="str">
        <f>IFERROR(VLOOKUP(A452,'[4]MC Masterlist 2026-09-17'!$B:$M, 3, 0),"")</f>
        <v>HONDA</v>
      </c>
      <c r="H452" s="41">
        <f>IFERROR(VLOOKUP(A452,'[4]MC Masterlist 2026-09-17'!$B:$M, 6, 0),"")</f>
        <v>56426</v>
      </c>
      <c r="I452" s="42">
        <v>1</v>
      </c>
      <c r="J452" s="42">
        <v>0</v>
      </c>
      <c r="K452" s="42">
        <v>0</v>
      </c>
      <c r="L452" s="42">
        <f t="shared" si="97"/>
        <v>1</v>
      </c>
      <c r="M452" s="42">
        <f t="shared" si="98"/>
        <v>0.33333333333333331</v>
      </c>
      <c r="N452" s="41">
        <f t="shared" si="99"/>
        <v>56426</v>
      </c>
      <c r="O452" s="41">
        <f t="shared" si="100"/>
        <v>18808.666666666664</v>
      </c>
      <c r="P452" s="42">
        <f t="shared" si="101"/>
        <v>1.111111111111111E-2</v>
      </c>
      <c r="Q452" s="42"/>
      <c r="R452" s="41">
        <f t="shared" si="102"/>
        <v>0</v>
      </c>
      <c r="S452" s="42">
        <f t="shared" si="103"/>
        <v>0</v>
      </c>
      <c r="T452" s="42">
        <f>IFERROR(VLOOKUP(A452,'[4]Re-order'!$A:$Q,17,0),"")</f>
        <v>0</v>
      </c>
      <c r="U452" s="42">
        <f>IFERROR(VLOOKUP(A452,'[4]MC Masterlist 2026-09-17'!$B:$M, 10, 0),0)</f>
        <v>15</v>
      </c>
      <c r="V452" s="42">
        <f>IFERROR(VLOOKUP(A452,'[4]MC Masterlist 2026-09-17'!$B:$M, 11, 0),0)</f>
        <v>15</v>
      </c>
      <c r="W452" s="42">
        <f t="shared" si="104"/>
        <v>30</v>
      </c>
      <c r="X452" s="42">
        <f t="shared" si="105"/>
        <v>29.833333333333332</v>
      </c>
      <c r="Y452" s="42">
        <f>IFERROR(IF(OR(C452="AREA I",C452="AREA V"),7,VLOOKUP(A452,'[4]MC Masterlist 2026-09-17'!$B:$M, 12, 0)),0)</f>
        <v>30</v>
      </c>
      <c r="Z452" s="42">
        <f t="shared" si="106"/>
        <v>0.16666666666666666</v>
      </c>
      <c r="AA452" s="42">
        <f t="shared" si="107"/>
        <v>0.33333333333333331</v>
      </c>
      <c r="AB452" s="42">
        <f t="shared" si="108"/>
        <v>0.33148148148148143</v>
      </c>
      <c r="AC452" s="42">
        <f t="shared" si="109"/>
        <v>0.33333333333333331</v>
      </c>
      <c r="AD452" s="40" t="str">
        <f t="shared" si="110"/>
        <v>Stockout</v>
      </c>
      <c r="AE452" s="40">
        <f>IFERROR(VLOOKUP(A452,'[4]Re-order'!$A:$AA,27,0),"")</f>
        <v>0</v>
      </c>
      <c r="AF452" s="42">
        <f t="shared" si="111"/>
        <v>0.33333333333333331</v>
      </c>
      <c r="AG452" s="42" t="e">
        <f>SUMIFS('[4]Raw Inventory'!D:D,'[4]Raw Inventory'!C:C,"GREATWALL",'[4]Raw Inventory'!B:B,A452)</f>
        <v>#VALUE!</v>
      </c>
      <c r="AH452" s="42" t="e">
        <f>SUMIFS('[4]Raw Inventory'!D:D,'[4]Raw Inventory'!C:C,"DUARTE",'[4]Raw Inventory'!B:B,A452)</f>
        <v>#VALUE!</v>
      </c>
      <c r="AI452" s="42"/>
      <c r="AJ452" s="42">
        <f t="shared" si="112"/>
        <v>0</v>
      </c>
      <c r="AK452" s="40" t="str">
        <f>IFERROR(IF((Q452+IF(AI452="",0,AI3))&lt;=0,"Stockout",IF(AJ452="","",IF(F452="Class A",IF(AJ452&lt;=7,"Critical",IF(AJ452&lt;=15,"Low",IF(AJ452&lt;=30,"Reorder",IF(AJ452&lt;=45,"Optimal","Overstock")))),IF(F452="Class B",IF(AJ452&lt;=10,"Critical",IF(AJ452&lt;=20,"Low",IF(AJ452&lt;=45,"Reorder",IF(AJ452&lt;=60,"Optimal","Overstock")))),IF(F452="Class C",IF(AJ452&lt;=15,"Critical",IF(AJ452&lt;=30,"Low",IF(AJ452&lt;=60,"Reorder",IF(AJ452&lt;=90,"Optimal","Overstock")))),""))))),"")</f>
        <v>Stockout</v>
      </c>
      <c r="AL452" s="42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</row>
    <row r="453" spans="1:48">
      <c r="A453" s="39" t="s">
        <v>26</v>
      </c>
      <c r="B453" s="39" t="s">
        <v>132</v>
      </c>
      <c r="C453" s="39" t="s">
        <v>128</v>
      </c>
      <c r="D453" s="40" t="s">
        <v>252</v>
      </c>
      <c r="E453" s="40">
        <v>8</v>
      </c>
      <c r="F453" s="40" t="s">
        <v>2</v>
      </c>
      <c r="G453" s="39" t="str">
        <f>IFERROR(VLOOKUP(A453,'[4]MC Masterlist 2026-09-17'!$B:$M, 3, 0),"")</f>
        <v>SUZUKI</v>
      </c>
      <c r="H453" s="41">
        <f>IFERROR(VLOOKUP(A453,'[4]MC Masterlist 2026-09-17'!$B:$M, 6, 0),"")</f>
        <v>123700</v>
      </c>
      <c r="I453" s="42">
        <v>2</v>
      </c>
      <c r="J453" s="42">
        <v>1</v>
      </c>
      <c r="K453" s="42">
        <v>2</v>
      </c>
      <c r="L453" s="42">
        <f t="shared" si="97"/>
        <v>5</v>
      </c>
      <c r="M453" s="42">
        <f t="shared" si="98"/>
        <v>1.6666666666666667</v>
      </c>
      <c r="N453" s="41">
        <f t="shared" si="99"/>
        <v>618500</v>
      </c>
      <c r="O453" s="41">
        <f t="shared" si="100"/>
        <v>206166.66666666669</v>
      </c>
      <c r="P453" s="42">
        <f t="shared" si="101"/>
        <v>5.5555555555555559E-2</v>
      </c>
      <c r="Q453" s="42">
        <v>5</v>
      </c>
      <c r="R453" s="41">
        <f t="shared" si="102"/>
        <v>618500</v>
      </c>
      <c r="S453" s="42">
        <f t="shared" si="103"/>
        <v>89.999999999999986</v>
      </c>
      <c r="T453" s="42">
        <f>IFERROR(VLOOKUP(A453,'[4]Re-order'!$A:$Q,17,0),"")</f>
        <v>0</v>
      </c>
      <c r="U453" s="42">
        <f>IFERROR(VLOOKUP(A453,'[4]MC Masterlist 2026-09-17'!$B:$M, 10, 0),0)</f>
        <v>15</v>
      </c>
      <c r="V453" s="42">
        <f>IFERROR(VLOOKUP(A453,'[4]MC Masterlist 2026-09-17'!$B:$M, 11, 0),0)</f>
        <v>15</v>
      </c>
      <c r="W453" s="42">
        <f t="shared" si="104"/>
        <v>30</v>
      </c>
      <c r="X453" s="42">
        <f t="shared" si="105"/>
        <v>29.166666666666668</v>
      </c>
      <c r="Y453" s="42">
        <f>IFERROR(IF(OR(C453="AREA I",C453="AREA V"),7,VLOOKUP(A453,'[4]MC Masterlist 2026-09-17'!$B:$M, 12, 0)),0)</f>
        <v>30</v>
      </c>
      <c r="Z453" s="42">
        <f t="shared" si="106"/>
        <v>0.83333333333333337</v>
      </c>
      <c r="AA453" s="42">
        <f t="shared" si="107"/>
        <v>1.6666666666666667</v>
      </c>
      <c r="AB453" s="42">
        <f t="shared" si="108"/>
        <v>1.6203703703703705</v>
      </c>
      <c r="AC453" s="42">
        <f t="shared" si="109"/>
        <v>1.6666666666666667</v>
      </c>
      <c r="AD453" s="40" t="str">
        <f t="shared" si="110"/>
        <v>Overstock</v>
      </c>
      <c r="AE453" s="40">
        <f>IFERROR(VLOOKUP(A453,'[4]Re-order'!$A:$AA,27,0),"")</f>
        <v>0</v>
      </c>
      <c r="AF453" s="42">
        <f t="shared" si="111"/>
        <v>-3.333333333333333</v>
      </c>
      <c r="AG453" s="42" t="e">
        <f>SUMIFS('[4]Raw Inventory'!D:D,'[4]Raw Inventory'!C:C,"GREATWALL",'[4]Raw Inventory'!B:B,A453)</f>
        <v>#VALUE!</v>
      </c>
      <c r="AH453" s="42" t="e">
        <f>SUMIFS('[4]Raw Inventory'!D:D,'[4]Raw Inventory'!C:C,"DUARTE",'[4]Raw Inventory'!B:B,A453)</f>
        <v>#VALUE!</v>
      </c>
      <c r="AI453" s="42"/>
      <c r="AJ453" s="42">
        <f t="shared" si="112"/>
        <v>90</v>
      </c>
      <c r="AK453" s="40" t="str">
        <f>IFERROR(IF((Q453+IF(AI453="",0,AI3))&lt;=0,"Stockout",IF(AJ453="","",IF(F453="Class A",IF(AJ453&lt;=7,"Critical",IF(AJ453&lt;=15,"Low",IF(AJ453&lt;=30,"Reorder",IF(AJ453&lt;=45,"Optimal","Overstock")))),IF(F453="Class B",IF(AJ453&lt;=10,"Critical",IF(AJ453&lt;=20,"Low",IF(AJ453&lt;=45,"Reorder",IF(AJ453&lt;=60,"Optimal","Overstock")))),IF(F453="Class C",IF(AJ453&lt;=15,"Critical",IF(AJ453&lt;=30,"Low",IF(AJ453&lt;=60,"Reorder",IF(AJ453&lt;=90,"Optimal","Overstock")))),""))))),"")</f>
        <v>Overstock</v>
      </c>
      <c r="AL453" s="42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</row>
    <row r="454" spans="1:48">
      <c r="A454" s="39" t="s">
        <v>12</v>
      </c>
      <c r="B454" s="39" t="s">
        <v>155</v>
      </c>
      <c r="C454" s="39" t="s">
        <v>152</v>
      </c>
      <c r="D454" s="40" t="s">
        <v>249</v>
      </c>
      <c r="E454" s="40">
        <v>8</v>
      </c>
      <c r="F454" s="40" t="s">
        <v>0</v>
      </c>
      <c r="G454" s="39" t="str">
        <f>IFERROR(VLOOKUP(A454,'[4]MC Masterlist 2026-09-17'!$B:$M, 3, 0),"")</f>
        <v>HONDA</v>
      </c>
      <c r="H454" s="41">
        <f>IFERROR(VLOOKUP(A454,'[4]MC Masterlist 2026-09-17'!$B:$M, 6, 0),"")</f>
        <v>158270</v>
      </c>
      <c r="I454" s="42">
        <v>0</v>
      </c>
      <c r="J454" s="42">
        <v>1</v>
      </c>
      <c r="K454" s="42">
        <v>2</v>
      </c>
      <c r="L454" s="42">
        <f t="shared" si="97"/>
        <v>3</v>
      </c>
      <c r="M454" s="42">
        <f t="shared" si="98"/>
        <v>1</v>
      </c>
      <c r="N454" s="41">
        <f t="shared" si="99"/>
        <v>474810</v>
      </c>
      <c r="O454" s="41">
        <f t="shared" si="100"/>
        <v>158270</v>
      </c>
      <c r="P454" s="42">
        <f t="shared" si="101"/>
        <v>3.3333333333333333E-2</v>
      </c>
      <c r="Q454" s="42">
        <v>1</v>
      </c>
      <c r="R454" s="41">
        <f t="shared" si="102"/>
        <v>158270</v>
      </c>
      <c r="S454" s="42">
        <f t="shared" si="103"/>
        <v>30</v>
      </c>
      <c r="T454" s="42">
        <f>IFERROR(VLOOKUP(A454,'[4]Re-order'!$A:$Q,17,0),"")</f>
        <v>0</v>
      </c>
      <c r="U454" s="42">
        <f>IFERROR(VLOOKUP(A454,'[4]MC Masterlist 2026-09-17'!$B:$M, 10, 0),0)</f>
        <v>15</v>
      </c>
      <c r="V454" s="42">
        <f>IFERROR(VLOOKUP(A454,'[4]MC Masterlist 2026-09-17'!$B:$M, 11, 0),0)</f>
        <v>15</v>
      </c>
      <c r="W454" s="42">
        <f t="shared" si="104"/>
        <v>30</v>
      </c>
      <c r="X454" s="42">
        <f t="shared" si="105"/>
        <v>29.5</v>
      </c>
      <c r="Y454" s="42">
        <f>IFERROR(IF(OR(C454="AREA I",C454="AREA V"),7,VLOOKUP(A454,'[4]MC Masterlist 2026-09-17'!$B:$M, 12, 0)),0)</f>
        <v>30</v>
      </c>
      <c r="Z454" s="42">
        <f t="shared" si="106"/>
        <v>0.5</v>
      </c>
      <c r="AA454" s="42">
        <f t="shared" si="107"/>
        <v>1</v>
      </c>
      <c r="AB454" s="42">
        <f t="shared" si="108"/>
        <v>0.98333333333333328</v>
      </c>
      <c r="AC454" s="42">
        <f t="shared" si="109"/>
        <v>1</v>
      </c>
      <c r="AD454" s="40" t="str">
        <f t="shared" si="110"/>
        <v>Reorder</v>
      </c>
      <c r="AE454" s="40">
        <f>IFERROR(VLOOKUP(A454,'[4]Re-order'!$A:$AA,27,0),"")</f>
        <v>0</v>
      </c>
      <c r="AF454" s="42">
        <f t="shared" si="111"/>
        <v>0</v>
      </c>
      <c r="AG454" s="42" t="e">
        <f>SUMIFS('[4]Raw Inventory'!D:D,'[4]Raw Inventory'!C:C,"GREATWALL",'[4]Raw Inventory'!B:B,A454)</f>
        <v>#VALUE!</v>
      </c>
      <c r="AH454" s="42" t="e">
        <f>SUMIFS('[4]Raw Inventory'!D:D,'[4]Raw Inventory'!C:C,"DUARTE",'[4]Raw Inventory'!B:B,A454)</f>
        <v>#VALUE!</v>
      </c>
      <c r="AI454" s="42"/>
      <c r="AJ454" s="42">
        <f t="shared" si="112"/>
        <v>30</v>
      </c>
      <c r="AK454" s="40" t="str">
        <f>IFERROR(IF((Q454+IF(AI454="",0,AI3))&lt;=0,"Stockout",IF(AJ454="","",IF(F454="Class A",IF(AJ454&lt;=7,"Critical",IF(AJ454&lt;=15,"Low",IF(AJ454&lt;=30,"Reorder",IF(AJ454&lt;=45,"Optimal","Overstock")))),IF(F454="Class B",IF(AJ454&lt;=10,"Critical",IF(AJ454&lt;=20,"Low",IF(AJ454&lt;=45,"Reorder",IF(AJ454&lt;=60,"Optimal","Overstock")))),IF(F454="Class C",IF(AJ454&lt;=15,"Critical",IF(AJ454&lt;=30,"Low",IF(AJ454&lt;=60,"Reorder",IF(AJ454&lt;=90,"Optimal","Overstock")))),""))))),"")</f>
        <v>Reorder</v>
      </c>
      <c r="AL454" s="42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</row>
    <row r="455" spans="1:48">
      <c r="A455" s="39" t="s">
        <v>46</v>
      </c>
      <c r="B455" s="39" t="s">
        <v>113</v>
      </c>
      <c r="C455" s="39" t="s">
        <v>109</v>
      </c>
      <c r="D455" s="40" t="s">
        <v>264</v>
      </c>
      <c r="E455" s="40">
        <v>17</v>
      </c>
      <c r="F455" s="40" t="s">
        <v>2</v>
      </c>
      <c r="G455" s="39" t="str">
        <f>IFERROR(VLOOKUP(A455,'[4]MC Masterlist 2026-09-17'!$B:$M, 3, 0),"")</f>
        <v>HONDA</v>
      </c>
      <c r="H455" s="41">
        <f>IFERROR(VLOOKUP(A455,'[4]MC Masterlist 2026-09-17'!$B:$M, 6, 0),"")</f>
        <v>73630</v>
      </c>
      <c r="I455" s="42">
        <v>2</v>
      </c>
      <c r="J455" s="42">
        <v>1</v>
      </c>
      <c r="K455" s="42">
        <v>0</v>
      </c>
      <c r="L455" s="42">
        <f t="shared" si="97"/>
        <v>3</v>
      </c>
      <c r="M455" s="42">
        <f t="shared" si="98"/>
        <v>1</v>
      </c>
      <c r="N455" s="41">
        <f t="shared" si="99"/>
        <v>220890</v>
      </c>
      <c r="O455" s="41">
        <f t="shared" si="100"/>
        <v>73630</v>
      </c>
      <c r="P455" s="42">
        <f t="shared" si="101"/>
        <v>3.3333333333333333E-2</v>
      </c>
      <c r="Q455" s="42"/>
      <c r="R455" s="41">
        <f t="shared" si="102"/>
        <v>0</v>
      </c>
      <c r="S455" s="42">
        <f t="shared" si="103"/>
        <v>0</v>
      </c>
      <c r="T455" s="42">
        <f>IFERROR(VLOOKUP(A455,'[4]Re-order'!$A:$Q,17,0),"")</f>
        <v>0</v>
      </c>
      <c r="U455" s="42">
        <f>IFERROR(VLOOKUP(A455,'[4]MC Masterlist 2026-09-17'!$B:$M, 10, 0),0)</f>
        <v>15</v>
      </c>
      <c r="V455" s="42">
        <f>IFERROR(VLOOKUP(A455,'[4]MC Masterlist 2026-09-17'!$B:$M, 11, 0),0)</f>
        <v>15</v>
      </c>
      <c r="W455" s="42">
        <f t="shared" si="104"/>
        <v>30</v>
      </c>
      <c r="X455" s="42">
        <f t="shared" si="105"/>
        <v>29.5</v>
      </c>
      <c r="Y455" s="42">
        <f>IFERROR(IF(OR(C455="AREA I",C455="AREA V"),7,VLOOKUP(A455,'[4]MC Masterlist 2026-09-17'!$B:$M, 12, 0)),0)</f>
        <v>30</v>
      </c>
      <c r="Z455" s="42">
        <f t="shared" si="106"/>
        <v>0.5</v>
      </c>
      <c r="AA455" s="42">
        <f t="shared" si="107"/>
        <v>1</v>
      </c>
      <c r="AB455" s="42">
        <f t="shared" si="108"/>
        <v>0.98333333333333328</v>
      </c>
      <c r="AC455" s="42">
        <f t="shared" si="109"/>
        <v>1</v>
      </c>
      <c r="AD455" s="40" t="str">
        <f t="shared" si="110"/>
        <v>Stockout</v>
      </c>
      <c r="AE455" s="40">
        <f>IFERROR(VLOOKUP(A455,'[4]Re-order'!$A:$AA,27,0),"")</f>
        <v>0</v>
      </c>
      <c r="AF455" s="42">
        <f t="shared" si="111"/>
        <v>1</v>
      </c>
      <c r="AG455" s="42" t="e">
        <f>SUMIFS('[4]Raw Inventory'!D:D,'[4]Raw Inventory'!C:C,"GREATWALL",'[4]Raw Inventory'!B:B,A455)</f>
        <v>#VALUE!</v>
      </c>
      <c r="AH455" s="42" t="e">
        <f>SUMIFS('[4]Raw Inventory'!D:D,'[4]Raw Inventory'!C:C,"DUARTE",'[4]Raw Inventory'!B:B,A455)</f>
        <v>#VALUE!</v>
      </c>
      <c r="AI455" s="42"/>
      <c r="AJ455" s="42">
        <f t="shared" si="112"/>
        <v>0</v>
      </c>
      <c r="AK455" s="40" t="str">
        <f>IFERROR(IF((Q455+IF(AI455="",0,AI3))&lt;=0,"Stockout",IF(AJ455="","",IF(F455="Class A",IF(AJ455&lt;=7,"Critical",IF(AJ455&lt;=15,"Low",IF(AJ455&lt;=30,"Reorder",IF(AJ455&lt;=45,"Optimal","Overstock")))),IF(F455="Class B",IF(AJ455&lt;=10,"Critical",IF(AJ455&lt;=20,"Low",IF(AJ455&lt;=45,"Reorder",IF(AJ455&lt;=60,"Optimal","Overstock")))),IF(F455="Class C",IF(AJ455&lt;=15,"Critical",IF(AJ455&lt;=30,"Low",IF(AJ455&lt;=60,"Reorder",IF(AJ455&lt;=90,"Optimal","Overstock")))),""))))),"")</f>
        <v>Stockout</v>
      </c>
      <c r="AL455" s="42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</row>
    <row r="456" spans="1:48">
      <c r="A456" s="39" t="s">
        <v>22</v>
      </c>
      <c r="B456" s="39" t="s">
        <v>130</v>
      </c>
      <c r="C456" s="39" t="s">
        <v>128</v>
      </c>
      <c r="D456" s="40" t="s">
        <v>249</v>
      </c>
      <c r="E456" s="40">
        <v>8</v>
      </c>
      <c r="F456" s="40" t="s">
        <v>0</v>
      </c>
      <c r="G456" s="39" t="str">
        <f>IFERROR(VLOOKUP(A456,'[4]MC Masterlist 2026-09-17'!$B:$M, 3, 0),"")</f>
        <v>HONDA</v>
      </c>
      <c r="H456" s="41">
        <f>IFERROR(VLOOKUP(A456,'[4]MC Masterlist 2026-09-17'!$B:$M, 6, 0),"")</f>
        <v>111258</v>
      </c>
      <c r="I456" s="42">
        <v>2</v>
      </c>
      <c r="J456" s="42">
        <v>1</v>
      </c>
      <c r="K456" s="42">
        <v>3</v>
      </c>
      <c r="L456" s="42">
        <f t="shared" si="97"/>
        <v>6</v>
      </c>
      <c r="M456" s="42">
        <f t="shared" si="98"/>
        <v>2</v>
      </c>
      <c r="N456" s="41">
        <f t="shared" si="99"/>
        <v>667548</v>
      </c>
      <c r="O456" s="41">
        <f t="shared" si="100"/>
        <v>222516</v>
      </c>
      <c r="P456" s="42">
        <f t="shared" si="101"/>
        <v>6.6666666666666666E-2</v>
      </c>
      <c r="Q456" s="42"/>
      <c r="R456" s="41">
        <f t="shared" si="102"/>
        <v>0</v>
      </c>
      <c r="S456" s="42">
        <f t="shared" si="103"/>
        <v>0</v>
      </c>
      <c r="T456" s="42">
        <f>IFERROR(VLOOKUP(A456,'[4]Re-order'!$A:$Q,17,0),"")</f>
        <v>0</v>
      </c>
      <c r="U456" s="42">
        <f>IFERROR(VLOOKUP(A456,'[4]MC Masterlist 2026-09-17'!$B:$M, 10, 0),0)</f>
        <v>15</v>
      </c>
      <c r="V456" s="42">
        <f>IFERROR(VLOOKUP(A456,'[4]MC Masterlist 2026-09-17'!$B:$M, 11, 0),0)</f>
        <v>15</v>
      </c>
      <c r="W456" s="42">
        <f t="shared" si="104"/>
        <v>30</v>
      </c>
      <c r="X456" s="42">
        <f t="shared" si="105"/>
        <v>29</v>
      </c>
      <c r="Y456" s="42">
        <f>IFERROR(IF(OR(C456="AREA I",C456="AREA V"),7,VLOOKUP(A456,'[4]MC Masterlist 2026-09-17'!$B:$M, 12, 0)),0)</f>
        <v>30</v>
      </c>
      <c r="Z456" s="42">
        <f t="shared" si="106"/>
        <v>1</v>
      </c>
      <c r="AA456" s="42">
        <f t="shared" si="107"/>
        <v>2</v>
      </c>
      <c r="AB456" s="42">
        <f t="shared" si="108"/>
        <v>1.9333333333333333</v>
      </c>
      <c r="AC456" s="42">
        <f t="shared" si="109"/>
        <v>2</v>
      </c>
      <c r="AD456" s="40" t="str">
        <f t="shared" si="110"/>
        <v>Stockout</v>
      </c>
      <c r="AE456" s="40">
        <f>IFERROR(VLOOKUP(A456,'[4]Re-order'!$A:$AA,27,0),"")</f>
        <v>0</v>
      </c>
      <c r="AF456" s="42">
        <f t="shared" si="111"/>
        <v>2</v>
      </c>
      <c r="AG456" s="42" t="e">
        <f>SUMIFS('[4]Raw Inventory'!D:D,'[4]Raw Inventory'!C:C,"GREATWALL",'[4]Raw Inventory'!B:B,A456)</f>
        <v>#VALUE!</v>
      </c>
      <c r="AH456" s="42" t="e">
        <f>SUMIFS('[4]Raw Inventory'!D:D,'[4]Raw Inventory'!C:C,"DUARTE",'[4]Raw Inventory'!B:B,A456)</f>
        <v>#VALUE!</v>
      </c>
      <c r="AI456" s="42"/>
      <c r="AJ456" s="42">
        <f t="shared" si="112"/>
        <v>0</v>
      </c>
      <c r="AK456" s="40" t="str">
        <f>IFERROR(IF((Q456+IF(AI456="",0,AI3))&lt;=0,"Stockout",IF(AJ456="","",IF(F456="Class A",IF(AJ456&lt;=7,"Critical",IF(AJ456&lt;=15,"Low",IF(AJ456&lt;=30,"Reorder",IF(AJ456&lt;=45,"Optimal","Overstock")))),IF(F456="Class B",IF(AJ456&lt;=10,"Critical",IF(AJ456&lt;=20,"Low",IF(AJ456&lt;=45,"Reorder",IF(AJ456&lt;=60,"Optimal","Overstock")))),IF(F456="Class C",IF(AJ456&lt;=15,"Critical",IF(AJ456&lt;=30,"Low",IF(AJ456&lt;=60,"Reorder",IF(AJ456&lt;=90,"Optimal","Overstock")))),""))))),"")</f>
        <v>Stockout</v>
      </c>
      <c r="AL456" s="42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</row>
    <row r="457" spans="1:48">
      <c r="A457" s="39" t="s">
        <v>26</v>
      </c>
      <c r="B457" s="39" t="s">
        <v>113</v>
      </c>
      <c r="C457" s="39" t="s">
        <v>109</v>
      </c>
      <c r="D457" s="40" t="s">
        <v>235</v>
      </c>
      <c r="E457" s="40">
        <v>7</v>
      </c>
      <c r="F457" s="40" t="s">
        <v>2</v>
      </c>
      <c r="G457" s="39" t="str">
        <f>IFERROR(VLOOKUP(A457,'[4]MC Masterlist 2026-09-17'!$B:$M, 3, 0),"")</f>
        <v>SUZUKI</v>
      </c>
      <c r="H457" s="41">
        <f>IFERROR(VLOOKUP(A457,'[4]MC Masterlist 2026-09-17'!$B:$M, 6, 0),"")</f>
        <v>123700</v>
      </c>
      <c r="I457" s="42">
        <v>1</v>
      </c>
      <c r="J457" s="42">
        <v>1</v>
      </c>
      <c r="K457" s="42">
        <v>4</v>
      </c>
      <c r="L457" s="42">
        <f t="shared" si="97"/>
        <v>6</v>
      </c>
      <c r="M457" s="42">
        <f t="shared" si="98"/>
        <v>2</v>
      </c>
      <c r="N457" s="41">
        <f t="shared" si="99"/>
        <v>742200</v>
      </c>
      <c r="O457" s="41">
        <f t="shared" si="100"/>
        <v>247400</v>
      </c>
      <c r="P457" s="42">
        <f t="shared" si="101"/>
        <v>6.6666666666666666E-2</v>
      </c>
      <c r="Q457" s="42">
        <v>3</v>
      </c>
      <c r="R457" s="41">
        <f t="shared" si="102"/>
        <v>371100</v>
      </c>
      <c r="S457" s="42">
        <f t="shared" si="103"/>
        <v>45</v>
      </c>
      <c r="T457" s="42">
        <f>IFERROR(VLOOKUP(A457,'[4]Re-order'!$A:$Q,17,0),"")</f>
        <v>0</v>
      </c>
      <c r="U457" s="42">
        <f>IFERROR(VLOOKUP(A457,'[4]MC Masterlist 2026-09-17'!$B:$M, 10, 0),0)</f>
        <v>15</v>
      </c>
      <c r="V457" s="42">
        <f>IFERROR(VLOOKUP(A457,'[4]MC Masterlist 2026-09-17'!$B:$M, 11, 0),0)</f>
        <v>15</v>
      </c>
      <c r="W457" s="42">
        <f t="shared" si="104"/>
        <v>30</v>
      </c>
      <c r="X457" s="42">
        <f t="shared" si="105"/>
        <v>29</v>
      </c>
      <c r="Y457" s="42">
        <f>IFERROR(IF(OR(C457="AREA I",C457="AREA V"),7,VLOOKUP(A457,'[4]MC Masterlist 2026-09-17'!$B:$M, 12, 0)),0)</f>
        <v>30</v>
      </c>
      <c r="Z457" s="42">
        <f t="shared" si="106"/>
        <v>1</v>
      </c>
      <c r="AA457" s="42">
        <f t="shared" si="107"/>
        <v>2</v>
      </c>
      <c r="AB457" s="42">
        <f t="shared" si="108"/>
        <v>1.9333333333333333</v>
      </c>
      <c r="AC457" s="42">
        <f t="shared" si="109"/>
        <v>2</v>
      </c>
      <c r="AD457" s="40" t="str">
        <f t="shared" si="110"/>
        <v>Reorder</v>
      </c>
      <c r="AE457" s="40">
        <f>IFERROR(VLOOKUP(A457,'[4]Re-order'!$A:$AA,27,0),"")</f>
        <v>0</v>
      </c>
      <c r="AF457" s="42">
        <f t="shared" si="111"/>
        <v>-1</v>
      </c>
      <c r="AG457" s="42" t="e">
        <f>SUMIFS('[4]Raw Inventory'!D:D,'[4]Raw Inventory'!C:C,"GREATWALL",'[4]Raw Inventory'!B:B,A457)</f>
        <v>#VALUE!</v>
      </c>
      <c r="AH457" s="42" t="e">
        <f>SUMIFS('[4]Raw Inventory'!D:D,'[4]Raw Inventory'!C:C,"DUARTE",'[4]Raw Inventory'!B:B,A457)</f>
        <v>#VALUE!</v>
      </c>
      <c r="AI457" s="42"/>
      <c r="AJ457" s="42">
        <f t="shared" si="112"/>
        <v>45</v>
      </c>
      <c r="AK457" s="40" t="str">
        <f>IFERROR(IF((Q457+IF(AI457="",0,AI3))&lt;=0,"Stockout",IF(AJ457="","",IF(F457="Class A",IF(AJ457&lt;=7,"Critical",IF(AJ457&lt;=15,"Low",IF(AJ457&lt;=30,"Reorder",IF(AJ457&lt;=45,"Optimal","Overstock")))),IF(F457="Class B",IF(AJ457&lt;=10,"Critical",IF(AJ457&lt;=20,"Low",IF(AJ457&lt;=45,"Reorder",IF(AJ457&lt;=60,"Optimal","Overstock")))),IF(F457="Class C",IF(AJ457&lt;=15,"Critical",IF(AJ457&lt;=30,"Low",IF(AJ457&lt;=60,"Reorder",IF(AJ457&lt;=90,"Optimal","Overstock")))),""))))),"")</f>
        <v>Reorder</v>
      </c>
      <c r="AL457" s="42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</row>
    <row r="458" spans="1:48">
      <c r="A458" s="39" t="s">
        <v>23</v>
      </c>
      <c r="B458" s="39" t="s">
        <v>98</v>
      </c>
      <c r="C458" s="39" t="s">
        <v>90</v>
      </c>
      <c r="D458" s="40" t="s">
        <v>237</v>
      </c>
      <c r="E458" s="40">
        <v>2</v>
      </c>
      <c r="F458" s="40" t="s">
        <v>0</v>
      </c>
      <c r="G458" s="39" t="str">
        <f>IFERROR(VLOOKUP(A458,'[4]MC Masterlist 2026-09-17'!$B:$M, 3, 0),"")</f>
        <v>KAWASAKI</v>
      </c>
      <c r="H458" s="41">
        <f>IFERROR(VLOOKUP(A458,'[4]MC Masterlist 2026-09-17'!$B:$M, 6, 0),"")</f>
        <v>60656</v>
      </c>
      <c r="I458" s="42">
        <v>6</v>
      </c>
      <c r="J458" s="42">
        <v>4</v>
      </c>
      <c r="K458" s="42">
        <v>8</v>
      </c>
      <c r="L458" s="42">
        <f t="shared" si="97"/>
        <v>18</v>
      </c>
      <c r="M458" s="42">
        <f t="shared" si="98"/>
        <v>6</v>
      </c>
      <c r="N458" s="41">
        <f t="shared" si="99"/>
        <v>1091808</v>
      </c>
      <c r="O458" s="41">
        <f t="shared" si="100"/>
        <v>363936</v>
      </c>
      <c r="P458" s="42">
        <f t="shared" si="101"/>
        <v>0.2</v>
      </c>
      <c r="Q458" s="42">
        <v>17</v>
      </c>
      <c r="R458" s="41">
        <f t="shared" si="102"/>
        <v>1031152</v>
      </c>
      <c r="S458" s="42">
        <f t="shared" si="103"/>
        <v>85</v>
      </c>
      <c r="T458" s="42">
        <f>IFERROR(VLOOKUP(A458,'[4]Re-order'!$A:$Q,17,0),"")</f>
        <v>0</v>
      </c>
      <c r="U458" s="42">
        <f>IFERROR(VLOOKUP(A458,'[4]MC Masterlist 2026-09-17'!$B:$M, 10, 0),0)</f>
        <v>15</v>
      </c>
      <c r="V458" s="42">
        <f>IFERROR(VLOOKUP(A458,'[4]MC Masterlist 2026-09-17'!$B:$M, 11, 0),0)</f>
        <v>15</v>
      </c>
      <c r="W458" s="42">
        <f t="shared" si="104"/>
        <v>30</v>
      </c>
      <c r="X458" s="42">
        <f t="shared" si="105"/>
        <v>27</v>
      </c>
      <c r="Y458" s="42">
        <f>IFERROR(IF(OR(C458="AREA I",C458="AREA V"),7,VLOOKUP(A458,'[4]MC Masterlist 2026-09-17'!$B:$M, 12, 0)),0)</f>
        <v>30</v>
      </c>
      <c r="Z458" s="42">
        <f t="shared" si="106"/>
        <v>3</v>
      </c>
      <c r="AA458" s="42">
        <f t="shared" si="107"/>
        <v>6</v>
      </c>
      <c r="AB458" s="42">
        <f t="shared" si="108"/>
        <v>5.4</v>
      </c>
      <c r="AC458" s="42">
        <f t="shared" si="109"/>
        <v>6</v>
      </c>
      <c r="AD458" s="40" t="str">
        <f t="shared" si="110"/>
        <v>Overstock</v>
      </c>
      <c r="AE458" s="40">
        <f>IFERROR(VLOOKUP(A458,'[4]Re-order'!$A:$AA,27,0),"")</f>
        <v>0</v>
      </c>
      <c r="AF458" s="42">
        <f t="shared" si="111"/>
        <v>-11</v>
      </c>
      <c r="AG458" s="42" t="e">
        <f>SUMIFS('[4]Raw Inventory'!D:D,'[4]Raw Inventory'!C:C,"GREATWALL",'[4]Raw Inventory'!B:B,A458)</f>
        <v>#VALUE!</v>
      </c>
      <c r="AH458" s="42" t="e">
        <f>SUMIFS('[4]Raw Inventory'!D:D,'[4]Raw Inventory'!C:C,"DUARTE",'[4]Raw Inventory'!B:B,A458)</f>
        <v>#VALUE!</v>
      </c>
      <c r="AI458" s="42"/>
      <c r="AJ458" s="42">
        <f t="shared" si="112"/>
        <v>85</v>
      </c>
      <c r="AK458" s="40" t="str">
        <f>IFERROR(IF((Q458+IF(AI458="",0,AI3))&lt;=0,"Stockout",IF(AJ458="","",IF(F458="Class A",IF(AJ458&lt;=7,"Critical",IF(AJ458&lt;=15,"Low",IF(AJ458&lt;=30,"Reorder",IF(AJ458&lt;=45,"Optimal","Overstock")))),IF(F458="Class B",IF(AJ458&lt;=10,"Critical",IF(AJ458&lt;=20,"Low",IF(AJ458&lt;=45,"Reorder",IF(AJ458&lt;=60,"Optimal","Overstock")))),IF(F458="Class C",IF(AJ458&lt;=15,"Critical",IF(AJ458&lt;=30,"Low",IF(AJ458&lt;=60,"Reorder",IF(AJ458&lt;=90,"Optimal","Overstock")))),""))))),"")</f>
        <v>Overstock</v>
      </c>
      <c r="AL458" s="42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</row>
    <row r="459" spans="1:48">
      <c r="A459" s="39" t="s">
        <v>43</v>
      </c>
      <c r="B459" s="39" t="s">
        <v>154</v>
      </c>
      <c r="C459" s="39" t="s">
        <v>152</v>
      </c>
      <c r="D459" s="40" t="s">
        <v>253</v>
      </c>
      <c r="E459" s="40">
        <v>13</v>
      </c>
      <c r="F459" s="40" t="s">
        <v>2</v>
      </c>
      <c r="G459" s="39" t="str">
        <f>IFERROR(VLOOKUP(A459,'[4]MC Masterlist 2026-09-17'!$B:$M, 3, 0),"")</f>
        <v>YAMAHA</v>
      </c>
      <c r="H459" s="41">
        <f>IFERROR(VLOOKUP(A459,'[4]MC Masterlist 2026-09-17'!$B:$M, 6, 0),"")</f>
        <v>70587</v>
      </c>
      <c r="I459" s="42">
        <v>1</v>
      </c>
      <c r="J459" s="42">
        <v>0</v>
      </c>
      <c r="K459" s="42">
        <v>2</v>
      </c>
      <c r="L459" s="42">
        <f t="shared" si="97"/>
        <v>3</v>
      </c>
      <c r="M459" s="42">
        <f t="shared" si="98"/>
        <v>1</v>
      </c>
      <c r="N459" s="41">
        <f t="shared" si="99"/>
        <v>211761</v>
      </c>
      <c r="O459" s="41">
        <f t="shared" si="100"/>
        <v>70587</v>
      </c>
      <c r="P459" s="42">
        <f t="shared" si="101"/>
        <v>3.3333333333333333E-2</v>
      </c>
      <c r="Q459" s="42"/>
      <c r="R459" s="41">
        <f t="shared" si="102"/>
        <v>0</v>
      </c>
      <c r="S459" s="42">
        <f t="shared" si="103"/>
        <v>0</v>
      </c>
      <c r="T459" s="42">
        <f>IFERROR(VLOOKUP(A459,'[4]Re-order'!$A:$Q,17,0),"")</f>
        <v>0</v>
      </c>
      <c r="U459" s="42">
        <f>IFERROR(VLOOKUP(A459,'[4]MC Masterlist 2026-09-17'!$B:$M, 10, 0),0)</f>
        <v>15</v>
      </c>
      <c r="V459" s="42">
        <f>IFERROR(VLOOKUP(A459,'[4]MC Masterlist 2026-09-17'!$B:$M, 11, 0),0)</f>
        <v>15</v>
      </c>
      <c r="W459" s="42">
        <f t="shared" si="104"/>
        <v>30</v>
      </c>
      <c r="X459" s="42">
        <f t="shared" si="105"/>
        <v>29.5</v>
      </c>
      <c r="Y459" s="42">
        <f>IFERROR(IF(OR(C459="AREA I",C459="AREA V"),7,VLOOKUP(A459,'[4]MC Masterlist 2026-09-17'!$B:$M, 12, 0)),0)</f>
        <v>30</v>
      </c>
      <c r="Z459" s="42">
        <f t="shared" si="106"/>
        <v>0.5</v>
      </c>
      <c r="AA459" s="42">
        <f t="shared" si="107"/>
        <v>1</v>
      </c>
      <c r="AB459" s="42">
        <f t="shared" si="108"/>
        <v>0.98333333333333328</v>
      </c>
      <c r="AC459" s="42">
        <f t="shared" si="109"/>
        <v>1</v>
      </c>
      <c r="AD459" s="40" t="str">
        <f t="shared" si="110"/>
        <v>Stockout</v>
      </c>
      <c r="AE459" s="40">
        <f>IFERROR(VLOOKUP(A459,'[4]Re-order'!$A:$AA,27,0),"")</f>
        <v>0</v>
      </c>
      <c r="AF459" s="42">
        <f t="shared" si="111"/>
        <v>1</v>
      </c>
      <c r="AG459" s="42" t="e">
        <f>SUMIFS('[4]Raw Inventory'!D:D,'[4]Raw Inventory'!C:C,"GREATWALL",'[4]Raw Inventory'!B:B,A459)</f>
        <v>#VALUE!</v>
      </c>
      <c r="AH459" s="42" t="e">
        <f>SUMIFS('[4]Raw Inventory'!D:D,'[4]Raw Inventory'!C:C,"DUARTE",'[4]Raw Inventory'!B:B,A459)</f>
        <v>#VALUE!</v>
      </c>
      <c r="AI459" s="42"/>
      <c r="AJ459" s="42">
        <f t="shared" si="112"/>
        <v>0</v>
      </c>
      <c r="AK459" s="40" t="str">
        <f>IFERROR(IF((Q459+IF(AI459="",0,AI3))&lt;=0,"Stockout",IF(AJ459="","",IF(F459="Class A",IF(AJ459&lt;=7,"Critical",IF(AJ459&lt;=15,"Low",IF(AJ459&lt;=30,"Reorder",IF(AJ459&lt;=45,"Optimal","Overstock")))),IF(F459="Class B",IF(AJ459&lt;=10,"Critical",IF(AJ459&lt;=20,"Low",IF(AJ459&lt;=45,"Reorder",IF(AJ459&lt;=60,"Optimal","Overstock")))),IF(F459="Class C",IF(AJ459&lt;=15,"Critical",IF(AJ459&lt;=30,"Low",IF(AJ459&lt;=60,"Reorder",IF(AJ459&lt;=90,"Optimal","Overstock")))),""))))),"")</f>
        <v>Stockout</v>
      </c>
      <c r="AL459" s="42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</row>
    <row r="460" spans="1:48">
      <c r="A460" s="39" t="s">
        <v>25</v>
      </c>
      <c r="B460" s="39" t="s">
        <v>114</v>
      </c>
      <c r="C460" s="39" t="s">
        <v>109</v>
      </c>
      <c r="D460" s="40" t="s">
        <v>233</v>
      </c>
      <c r="E460" s="40">
        <v>4</v>
      </c>
      <c r="F460" s="40" t="s">
        <v>0</v>
      </c>
      <c r="G460" s="39" t="str">
        <f>IFERROR(VLOOKUP(A460,'[4]MC Masterlist 2026-09-17'!$B:$M, 3, 0),"")</f>
        <v>YAMAHA</v>
      </c>
      <c r="H460" s="41">
        <f>IFERROR(VLOOKUP(A460,'[4]MC Masterlist 2026-09-17'!$B:$M, 6, 0),"")</f>
        <v>124527</v>
      </c>
      <c r="I460" s="42">
        <v>4</v>
      </c>
      <c r="J460" s="42">
        <v>4</v>
      </c>
      <c r="K460" s="42">
        <v>1</v>
      </c>
      <c r="L460" s="42">
        <f t="shared" si="97"/>
        <v>9</v>
      </c>
      <c r="M460" s="42">
        <f t="shared" si="98"/>
        <v>3</v>
      </c>
      <c r="N460" s="41">
        <f t="shared" si="99"/>
        <v>1120743</v>
      </c>
      <c r="O460" s="41">
        <f t="shared" si="100"/>
        <v>373581</v>
      </c>
      <c r="P460" s="42">
        <f t="shared" si="101"/>
        <v>0.1</v>
      </c>
      <c r="Q460" s="42"/>
      <c r="R460" s="41">
        <f t="shared" si="102"/>
        <v>0</v>
      </c>
      <c r="S460" s="42">
        <f t="shared" si="103"/>
        <v>0</v>
      </c>
      <c r="T460" s="42">
        <f>IFERROR(VLOOKUP(A460,'[4]Re-order'!$A:$Q,17,0),"")</f>
        <v>0</v>
      </c>
      <c r="U460" s="42">
        <f>IFERROR(VLOOKUP(A460,'[4]MC Masterlist 2026-09-17'!$B:$M, 10, 0),0)</f>
        <v>15</v>
      </c>
      <c r="V460" s="42">
        <f>IFERROR(VLOOKUP(A460,'[4]MC Masterlist 2026-09-17'!$B:$M, 11, 0),0)</f>
        <v>15</v>
      </c>
      <c r="W460" s="42">
        <f t="shared" si="104"/>
        <v>30</v>
      </c>
      <c r="X460" s="42">
        <f t="shared" si="105"/>
        <v>28.5</v>
      </c>
      <c r="Y460" s="42">
        <f>IFERROR(IF(OR(C460="AREA I",C460="AREA V"),7,VLOOKUP(A460,'[4]MC Masterlist 2026-09-17'!$B:$M, 12, 0)),0)</f>
        <v>30</v>
      </c>
      <c r="Z460" s="42">
        <f t="shared" si="106"/>
        <v>1.5</v>
      </c>
      <c r="AA460" s="42">
        <f t="shared" si="107"/>
        <v>3</v>
      </c>
      <c r="AB460" s="42">
        <f t="shared" si="108"/>
        <v>2.85</v>
      </c>
      <c r="AC460" s="42">
        <f t="shared" si="109"/>
        <v>3</v>
      </c>
      <c r="AD460" s="40" t="str">
        <f t="shared" si="110"/>
        <v>Stockout</v>
      </c>
      <c r="AE460" s="40">
        <f>IFERROR(VLOOKUP(A460,'[4]Re-order'!$A:$AA,27,0),"")</f>
        <v>0</v>
      </c>
      <c r="AF460" s="42">
        <f t="shared" si="111"/>
        <v>3</v>
      </c>
      <c r="AG460" s="42" t="e">
        <f>SUMIFS('[4]Raw Inventory'!D:D,'[4]Raw Inventory'!C:C,"GREATWALL",'[4]Raw Inventory'!B:B,A460)</f>
        <v>#VALUE!</v>
      </c>
      <c r="AH460" s="42" t="e">
        <f>SUMIFS('[4]Raw Inventory'!D:D,'[4]Raw Inventory'!C:C,"DUARTE",'[4]Raw Inventory'!B:B,A460)</f>
        <v>#VALUE!</v>
      </c>
      <c r="AI460" s="42"/>
      <c r="AJ460" s="42">
        <f t="shared" si="112"/>
        <v>0</v>
      </c>
      <c r="AK460" s="40" t="str">
        <f>IFERROR(IF((Q460+IF(AI460="",0,AI3))&lt;=0,"Stockout",IF(AJ460="","",IF(F460="Class A",IF(AJ460&lt;=7,"Critical",IF(AJ460&lt;=15,"Low",IF(AJ460&lt;=30,"Reorder",IF(AJ460&lt;=45,"Optimal","Overstock")))),IF(F460="Class B",IF(AJ460&lt;=10,"Critical",IF(AJ460&lt;=20,"Low",IF(AJ460&lt;=45,"Reorder",IF(AJ460&lt;=60,"Optimal","Overstock")))),IF(F460="Class C",IF(AJ460&lt;=15,"Critical",IF(AJ460&lt;=30,"Low",IF(AJ460&lt;=60,"Reorder",IF(AJ460&lt;=90,"Optimal","Overstock")))),""))))),"")</f>
        <v>Stockout</v>
      </c>
      <c r="AL460" s="42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</row>
    <row r="461" spans="1:48">
      <c r="A461" s="39" t="s">
        <v>24</v>
      </c>
      <c r="B461" s="39" t="s">
        <v>114</v>
      </c>
      <c r="C461" s="39" t="s">
        <v>109</v>
      </c>
      <c r="D461" s="40" t="s">
        <v>253</v>
      </c>
      <c r="E461" s="40">
        <v>12</v>
      </c>
      <c r="F461" s="40" t="s">
        <v>2</v>
      </c>
      <c r="G461" s="39" t="str">
        <f>IFERROR(VLOOKUP(A461,'[4]MC Masterlist 2026-09-17'!$B:$M, 3, 0),"")</f>
        <v>KAWASAKI</v>
      </c>
      <c r="H461" s="41">
        <f>IFERROR(VLOOKUP(A461,'[4]MC Masterlist 2026-09-17'!$B:$M, 6, 0),"")</f>
        <v>131626</v>
      </c>
      <c r="I461" s="42">
        <v>1</v>
      </c>
      <c r="J461" s="42">
        <v>2</v>
      </c>
      <c r="K461" s="42">
        <v>0</v>
      </c>
      <c r="L461" s="42">
        <f t="shared" si="97"/>
        <v>3</v>
      </c>
      <c r="M461" s="42">
        <f t="shared" si="98"/>
        <v>1</v>
      </c>
      <c r="N461" s="41">
        <f t="shared" si="99"/>
        <v>394878</v>
      </c>
      <c r="O461" s="41">
        <f t="shared" si="100"/>
        <v>131626</v>
      </c>
      <c r="P461" s="42">
        <f t="shared" si="101"/>
        <v>3.3333333333333333E-2</v>
      </c>
      <c r="Q461" s="42">
        <v>2</v>
      </c>
      <c r="R461" s="41">
        <f t="shared" si="102"/>
        <v>263252</v>
      </c>
      <c r="S461" s="42">
        <f t="shared" si="103"/>
        <v>60</v>
      </c>
      <c r="T461" s="42">
        <f>IFERROR(VLOOKUP(A461,'[4]Re-order'!$A:$Q,17,0),"")</f>
        <v>0</v>
      </c>
      <c r="U461" s="42">
        <f>IFERROR(VLOOKUP(A461,'[4]MC Masterlist 2026-09-17'!$B:$M, 10, 0),0)</f>
        <v>15</v>
      </c>
      <c r="V461" s="42">
        <f>IFERROR(VLOOKUP(A461,'[4]MC Masterlist 2026-09-17'!$B:$M, 11, 0),0)</f>
        <v>15</v>
      </c>
      <c r="W461" s="42">
        <f t="shared" si="104"/>
        <v>30</v>
      </c>
      <c r="X461" s="42">
        <f t="shared" si="105"/>
        <v>29.5</v>
      </c>
      <c r="Y461" s="42">
        <f>IFERROR(IF(OR(C461="AREA I",C461="AREA V"),7,VLOOKUP(A461,'[4]MC Masterlist 2026-09-17'!$B:$M, 12, 0)),0)</f>
        <v>30</v>
      </c>
      <c r="Z461" s="42">
        <f t="shared" si="106"/>
        <v>0.5</v>
      </c>
      <c r="AA461" s="42">
        <f t="shared" si="107"/>
        <v>1</v>
      </c>
      <c r="AB461" s="42">
        <f t="shared" si="108"/>
        <v>0.98333333333333328</v>
      </c>
      <c r="AC461" s="42">
        <f t="shared" si="109"/>
        <v>1</v>
      </c>
      <c r="AD461" s="40" t="str">
        <f t="shared" si="110"/>
        <v>Optimal</v>
      </c>
      <c r="AE461" s="40">
        <f>IFERROR(VLOOKUP(A461,'[4]Re-order'!$A:$AA,27,0),"")</f>
        <v>0</v>
      </c>
      <c r="AF461" s="42">
        <f t="shared" si="111"/>
        <v>-1</v>
      </c>
      <c r="AG461" s="42" t="e">
        <f>SUMIFS('[4]Raw Inventory'!D:D,'[4]Raw Inventory'!C:C,"GREATWALL",'[4]Raw Inventory'!B:B,A461)</f>
        <v>#VALUE!</v>
      </c>
      <c r="AH461" s="42" t="e">
        <f>SUMIFS('[4]Raw Inventory'!D:D,'[4]Raw Inventory'!C:C,"DUARTE",'[4]Raw Inventory'!B:B,A461)</f>
        <v>#VALUE!</v>
      </c>
      <c r="AI461" s="42"/>
      <c r="AJ461" s="42">
        <f t="shared" si="112"/>
        <v>60</v>
      </c>
      <c r="AK461" s="40" t="str">
        <f>IFERROR(IF((Q461+IF(AI461="",0,AI3))&lt;=0,"Stockout",IF(AJ461="","",IF(F461="Class A",IF(AJ461&lt;=7,"Critical",IF(AJ461&lt;=15,"Low",IF(AJ461&lt;=30,"Reorder",IF(AJ461&lt;=45,"Optimal","Overstock")))),IF(F461="Class B",IF(AJ461&lt;=10,"Critical",IF(AJ461&lt;=20,"Low",IF(AJ461&lt;=45,"Reorder",IF(AJ461&lt;=60,"Optimal","Overstock")))),IF(F461="Class C",IF(AJ461&lt;=15,"Critical",IF(AJ461&lt;=30,"Low",IF(AJ461&lt;=60,"Reorder",IF(AJ461&lt;=90,"Optimal","Overstock")))),""))))),"")</f>
        <v>Optimal</v>
      </c>
      <c r="AL461" s="42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</row>
    <row r="462" spans="1:48">
      <c r="A462" s="39" t="s">
        <v>80</v>
      </c>
      <c r="B462" s="39" t="s">
        <v>145</v>
      </c>
      <c r="C462" s="39" t="s">
        <v>137</v>
      </c>
      <c r="D462" s="40" t="s">
        <v>266</v>
      </c>
      <c r="E462" s="40">
        <v>20</v>
      </c>
      <c r="F462" s="40" t="s">
        <v>3</v>
      </c>
      <c r="G462" s="39" t="str">
        <f>IFERROR(VLOOKUP(A462,'[4]MC Masterlist 2026-09-17'!$B:$M, 3, 0),"")</f>
        <v>YAMAHA</v>
      </c>
      <c r="H462" s="41">
        <f>IFERROR(VLOOKUP(A462,'[4]MC Masterlist 2026-09-17'!$B:$M, 6, 0),"")</f>
        <v>73842</v>
      </c>
      <c r="I462" s="42">
        <v>2</v>
      </c>
      <c r="J462" s="42">
        <v>0</v>
      </c>
      <c r="K462" s="42">
        <v>0</v>
      </c>
      <c r="L462" s="42">
        <f t="shared" si="97"/>
        <v>2</v>
      </c>
      <c r="M462" s="42">
        <f t="shared" si="98"/>
        <v>0.66666666666666663</v>
      </c>
      <c r="N462" s="41">
        <f t="shared" si="99"/>
        <v>147684</v>
      </c>
      <c r="O462" s="41">
        <f t="shared" si="100"/>
        <v>49228</v>
      </c>
      <c r="P462" s="42">
        <f t="shared" si="101"/>
        <v>2.222222222222222E-2</v>
      </c>
      <c r="Q462" s="42"/>
      <c r="R462" s="41">
        <f t="shared" si="102"/>
        <v>0</v>
      </c>
      <c r="S462" s="42">
        <f t="shared" si="103"/>
        <v>0</v>
      </c>
      <c r="T462" s="42">
        <f>IFERROR(VLOOKUP(A462,'[4]Re-order'!$A:$Q,17,0),"")</f>
        <v>0</v>
      </c>
      <c r="U462" s="42">
        <f>IFERROR(VLOOKUP(A462,'[4]MC Masterlist 2026-09-17'!$B:$M, 10, 0),0)</f>
        <v>15</v>
      </c>
      <c r="V462" s="42">
        <f>IFERROR(VLOOKUP(A462,'[4]MC Masterlist 2026-09-17'!$B:$M, 11, 0),0)</f>
        <v>15</v>
      </c>
      <c r="W462" s="42">
        <f t="shared" si="104"/>
        <v>30</v>
      </c>
      <c r="X462" s="42">
        <f t="shared" si="105"/>
        <v>6.666666666666667</v>
      </c>
      <c r="Y462" s="42">
        <f>IFERROR(IF(OR(C462="AREA I",C462="AREA V"),7,VLOOKUP(A462,'[4]MC Masterlist 2026-09-17'!$B:$M, 12, 0)),0)</f>
        <v>7</v>
      </c>
      <c r="Z462" s="42">
        <f t="shared" si="106"/>
        <v>0.33333333333333331</v>
      </c>
      <c r="AA462" s="42">
        <f t="shared" si="107"/>
        <v>0.66666666666666663</v>
      </c>
      <c r="AB462" s="42">
        <f t="shared" si="108"/>
        <v>0.14814814814814814</v>
      </c>
      <c r="AC462" s="42">
        <f t="shared" si="109"/>
        <v>0.15555555555555553</v>
      </c>
      <c r="AD462" s="40" t="str">
        <f t="shared" si="110"/>
        <v>Stockout</v>
      </c>
      <c r="AE462" s="40">
        <f>IFERROR(VLOOKUP(A462,'[4]Re-order'!$A:$AA,27,0),"")</f>
        <v>0</v>
      </c>
      <c r="AF462" s="42">
        <f t="shared" si="111"/>
        <v>0.15555555555555553</v>
      </c>
      <c r="AG462" s="42" t="e">
        <f>SUMIFS('[4]Raw Inventory'!D:D,'[4]Raw Inventory'!C:C,"GREATWALL",'[4]Raw Inventory'!B:B,A462)</f>
        <v>#VALUE!</v>
      </c>
      <c r="AH462" s="42" t="e">
        <f>SUMIFS('[4]Raw Inventory'!D:D,'[4]Raw Inventory'!C:C,"DUARTE",'[4]Raw Inventory'!B:B,A462)</f>
        <v>#VALUE!</v>
      </c>
      <c r="AI462" s="42"/>
      <c r="AJ462" s="42">
        <f t="shared" si="112"/>
        <v>0</v>
      </c>
      <c r="AK462" s="40" t="str">
        <f>IFERROR(IF((Q462+IF(AI462="",0,AI3))&lt;=0,"Stockout",IF(AJ462="","",IF(F462="Class A",IF(AJ462&lt;=7,"Critical",IF(AJ462&lt;=15,"Low",IF(AJ462&lt;=30,"Reorder",IF(AJ462&lt;=45,"Optimal","Overstock")))),IF(F462="Class B",IF(AJ462&lt;=10,"Critical",IF(AJ462&lt;=20,"Low",IF(AJ462&lt;=45,"Reorder",IF(AJ462&lt;=60,"Optimal","Overstock")))),IF(F462="Class C",IF(AJ462&lt;=15,"Critical",IF(AJ462&lt;=30,"Low",IF(AJ462&lt;=60,"Reorder",IF(AJ462&lt;=90,"Optimal","Overstock")))),""))))),"")</f>
        <v>Stockout</v>
      </c>
      <c r="AL462" s="42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</row>
    <row r="463" spans="1:48">
      <c r="A463" s="39" t="s">
        <v>76</v>
      </c>
      <c r="B463" s="39" t="s">
        <v>141</v>
      </c>
      <c r="C463" s="39" t="s">
        <v>137</v>
      </c>
      <c r="D463" s="40" t="s">
        <v>256</v>
      </c>
      <c r="E463" s="40">
        <v>28</v>
      </c>
      <c r="F463" s="40" t="s">
        <v>3</v>
      </c>
      <c r="G463" s="39" t="str">
        <f>IFERROR(VLOOKUP(A463,'[4]MC Masterlist 2026-09-17'!$B:$M, 3, 0),"")</f>
        <v>SUZUKI</v>
      </c>
      <c r="H463" s="41">
        <f>IFERROR(VLOOKUP(A463,'[4]MC Masterlist 2026-09-17'!$B:$M, 6, 0),"")</f>
        <v>62692</v>
      </c>
      <c r="I463" s="42">
        <v>0</v>
      </c>
      <c r="J463" s="42">
        <v>0</v>
      </c>
      <c r="K463" s="42">
        <v>0</v>
      </c>
      <c r="L463" s="42">
        <f t="shared" si="97"/>
        <v>0</v>
      </c>
      <c r="M463" s="42">
        <f t="shared" si="98"/>
        <v>0</v>
      </c>
      <c r="N463" s="41">
        <f t="shared" si="99"/>
        <v>0</v>
      </c>
      <c r="O463" s="41">
        <f t="shared" si="100"/>
        <v>0</v>
      </c>
      <c r="P463" s="42">
        <f t="shared" si="101"/>
        <v>0</v>
      </c>
      <c r="Q463" s="42">
        <v>6</v>
      </c>
      <c r="R463" s="41">
        <f t="shared" si="102"/>
        <v>376152</v>
      </c>
      <c r="S463" s="42">
        <f t="shared" si="103"/>
        <v>0</v>
      </c>
      <c r="T463" s="42">
        <f>IFERROR(VLOOKUP(A463,'[4]Re-order'!$A:$Q,17,0),"")</f>
        <v>0</v>
      </c>
      <c r="U463" s="42">
        <f>IFERROR(VLOOKUP(A463,'[4]MC Masterlist 2026-09-17'!$B:$M, 10, 0),0)</f>
        <v>15</v>
      </c>
      <c r="V463" s="42">
        <f>IFERROR(VLOOKUP(A463,'[4]MC Masterlist 2026-09-17'!$B:$M, 11, 0),0)</f>
        <v>15</v>
      </c>
      <c r="W463" s="42">
        <f t="shared" si="104"/>
        <v>30</v>
      </c>
      <c r="X463" s="42">
        <f t="shared" si="105"/>
        <v>7</v>
      </c>
      <c r="Y463" s="42">
        <f>IFERROR(IF(OR(C463="AREA I",C463="AREA V"),7,VLOOKUP(A463,'[4]MC Masterlist 2026-09-17'!$B:$M, 12, 0)),0)</f>
        <v>7</v>
      </c>
      <c r="Z463" s="42">
        <f t="shared" si="106"/>
        <v>0</v>
      </c>
      <c r="AA463" s="42">
        <f t="shared" si="107"/>
        <v>0</v>
      </c>
      <c r="AB463" s="42">
        <f t="shared" si="108"/>
        <v>0</v>
      </c>
      <c r="AC463" s="42">
        <f t="shared" si="109"/>
        <v>0</v>
      </c>
      <c r="AD463" s="40" t="str">
        <f t="shared" si="110"/>
        <v>Critical</v>
      </c>
      <c r="AE463" s="40">
        <f>IFERROR(VLOOKUP(A463,'[4]Re-order'!$A:$AA,27,0),"")</f>
        <v>0</v>
      </c>
      <c r="AF463" s="42">
        <f t="shared" si="111"/>
        <v>-6</v>
      </c>
      <c r="AG463" s="42" t="e">
        <f>SUMIFS('[4]Raw Inventory'!D:D,'[4]Raw Inventory'!C:C,"GREATWALL",'[4]Raw Inventory'!B:B,A463)</f>
        <v>#VALUE!</v>
      </c>
      <c r="AH463" s="42" t="e">
        <f>SUMIFS('[4]Raw Inventory'!D:D,'[4]Raw Inventory'!C:C,"DUARTE",'[4]Raw Inventory'!B:B,A463)</f>
        <v>#VALUE!</v>
      </c>
      <c r="AI463" s="42"/>
      <c r="AJ463" s="42">
        <f t="shared" si="112"/>
        <v>0</v>
      </c>
      <c r="AK463" s="40" t="str">
        <f>IFERROR(IF((Q463+IF(AI463="",0,AI3))&lt;=0,"Stockout",IF(AJ463="","",IF(F463="Class A",IF(AJ463&lt;=7,"Critical",IF(AJ463&lt;=15,"Low",IF(AJ463&lt;=30,"Reorder",IF(AJ463&lt;=45,"Optimal","Overstock")))),IF(F463="Class B",IF(AJ463&lt;=10,"Critical",IF(AJ463&lt;=20,"Low",IF(AJ463&lt;=45,"Reorder",IF(AJ463&lt;=60,"Optimal","Overstock")))),IF(F463="Class C",IF(AJ463&lt;=15,"Critical",IF(AJ463&lt;=30,"Low",IF(AJ463&lt;=60,"Reorder",IF(AJ463&lt;=90,"Optimal","Overstock")))),""))))),"")</f>
        <v>Critical</v>
      </c>
      <c r="AL463" s="42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</row>
    <row r="464" spans="1:48">
      <c r="A464" s="39" t="s">
        <v>17</v>
      </c>
      <c r="B464" s="39" t="s">
        <v>30</v>
      </c>
      <c r="C464" s="39" t="s">
        <v>1</v>
      </c>
      <c r="D464" s="40" t="s">
        <v>262</v>
      </c>
      <c r="E464" s="40">
        <v>7</v>
      </c>
      <c r="F464" s="40" t="s">
        <v>0</v>
      </c>
      <c r="G464" s="39" t="str">
        <f>IFERROR(VLOOKUP(A464,'[4]MC Masterlist 2026-09-17'!$B:$M, 3, 0),"")</f>
        <v>HONDA</v>
      </c>
      <c r="H464" s="41">
        <f>IFERROR(VLOOKUP(A464,'[4]MC Masterlist 2026-09-17'!$B:$M, 6, 0),"")</f>
        <v>140790</v>
      </c>
      <c r="I464" s="42">
        <v>1</v>
      </c>
      <c r="J464" s="42">
        <v>1</v>
      </c>
      <c r="K464" s="42">
        <v>5</v>
      </c>
      <c r="L464" s="42">
        <f t="shared" si="97"/>
        <v>7</v>
      </c>
      <c r="M464" s="42">
        <f t="shared" si="98"/>
        <v>2.3333333333333335</v>
      </c>
      <c r="N464" s="41">
        <f t="shared" si="99"/>
        <v>985530</v>
      </c>
      <c r="O464" s="41">
        <f t="shared" si="100"/>
        <v>328510</v>
      </c>
      <c r="P464" s="42">
        <f t="shared" si="101"/>
        <v>7.7777777777777779E-2</v>
      </c>
      <c r="Q464" s="42">
        <v>2</v>
      </c>
      <c r="R464" s="41">
        <f t="shared" si="102"/>
        <v>281580</v>
      </c>
      <c r="S464" s="42">
        <f t="shared" si="103"/>
        <v>25.714285714285712</v>
      </c>
      <c r="T464" s="42">
        <f>IFERROR(VLOOKUP(A464,'[4]Re-order'!$A:$Q,17,0),"")</f>
        <v>0</v>
      </c>
      <c r="U464" s="42">
        <f>IFERROR(VLOOKUP(A464,'[4]MC Masterlist 2026-09-17'!$B:$M, 10, 0),0)</f>
        <v>15</v>
      </c>
      <c r="V464" s="42">
        <f>IFERROR(VLOOKUP(A464,'[4]MC Masterlist 2026-09-17'!$B:$M, 11, 0),0)</f>
        <v>15</v>
      </c>
      <c r="W464" s="42">
        <f t="shared" si="104"/>
        <v>30</v>
      </c>
      <c r="X464" s="42">
        <f t="shared" si="105"/>
        <v>5.833333333333333</v>
      </c>
      <c r="Y464" s="42">
        <f>IFERROR(IF(OR(C464="AREA I",C464="AREA V"),7,VLOOKUP(A464,'[4]MC Masterlist 2026-09-17'!$B:$M, 12, 0)),0)</f>
        <v>7</v>
      </c>
      <c r="Z464" s="42">
        <f t="shared" si="106"/>
        <v>1.1666666666666667</v>
      </c>
      <c r="AA464" s="42">
        <f t="shared" si="107"/>
        <v>2.3333333333333335</v>
      </c>
      <c r="AB464" s="42">
        <f t="shared" si="108"/>
        <v>0.45370370370370366</v>
      </c>
      <c r="AC464" s="42">
        <f t="shared" si="109"/>
        <v>0.54444444444444451</v>
      </c>
      <c r="AD464" s="40" t="str">
        <f t="shared" si="110"/>
        <v>Reorder</v>
      </c>
      <c r="AE464" s="40">
        <f>IFERROR(VLOOKUP(A464,'[4]Re-order'!$A:$AA,27,0),"")</f>
        <v>0</v>
      </c>
      <c r="AF464" s="42">
        <f t="shared" si="111"/>
        <v>-1.4555555555555555</v>
      </c>
      <c r="AG464" s="42" t="e">
        <f>SUMIFS('[4]Raw Inventory'!D:D,'[4]Raw Inventory'!C:C,"GREATWALL",'[4]Raw Inventory'!B:B,A464)</f>
        <v>#VALUE!</v>
      </c>
      <c r="AH464" s="42" t="e">
        <f>SUMIFS('[4]Raw Inventory'!D:D,'[4]Raw Inventory'!C:C,"DUARTE",'[4]Raw Inventory'!B:B,A464)</f>
        <v>#VALUE!</v>
      </c>
      <c r="AI464" s="42"/>
      <c r="AJ464" s="42">
        <f t="shared" si="112"/>
        <v>25.714285714285715</v>
      </c>
      <c r="AK464" s="40" t="str">
        <f>IFERROR(IF((Q464+IF(AI464="",0,AI3))&lt;=0,"Stockout",IF(AJ464="","",IF(F464="Class A",IF(AJ464&lt;=7,"Critical",IF(AJ464&lt;=15,"Low",IF(AJ464&lt;=30,"Reorder",IF(AJ464&lt;=45,"Optimal","Overstock")))),IF(F464="Class B",IF(AJ464&lt;=10,"Critical",IF(AJ464&lt;=20,"Low",IF(AJ464&lt;=45,"Reorder",IF(AJ464&lt;=60,"Optimal","Overstock")))),IF(F464="Class C",IF(AJ464&lt;=15,"Critical",IF(AJ464&lt;=30,"Low",IF(AJ464&lt;=60,"Reorder",IF(AJ464&lt;=90,"Optimal","Overstock")))),""))))),"")</f>
        <v>Reorder</v>
      </c>
      <c r="AL464" s="42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</row>
    <row r="465" spans="1:48">
      <c r="A465" s="39" t="s">
        <v>40</v>
      </c>
      <c r="B465" s="39" t="s">
        <v>30</v>
      </c>
      <c r="C465" s="39" t="s">
        <v>1</v>
      </c>
      <c r="D465" s="40" t="s">
        <v>231</v>
      </c>
      <c r="E465" s="40">
        <v>34</v>
      </c>
      <c r="F465" s="40" t="s">
        <v>3</v>
      </c>
      <c r="G465" s="39" t="str">
        <f>IFERROR(VLOOKUP(A465,'[4]MC Masterlist 2026-09-17'!$B:$M, 3, 0),"")</f>
        <v>HONDA</v>
      </c>
      <c r="H465" s="41">
        <f>IFERROR(VLOOKUP(A465,'[4]MC Masterlist 2026-09-17'!$B:$M, 6, 0),"")</f>
        <v>56426</v>
      </c>
      <c r="I465" s="42">
        <v>1</v>
      </c>
      <c r="J465" s="42">
        <v>0</v>
      </c>
      <c r="K465" s="42">
        <v>0</v>
      </c>
      <c r="L465" s="42">
        <f t="shared" si="97"/>
        <v>1</v>
      </c>
      <c r="M465" s="42">
        <f t="shared" si="98"/>
        <v>0.33333333333333331</v>
      </c>
      <c r="N465" s="41">
        <f t="shared" si="99"/>
        <v>56426</v>
      </c>
      <c r="O465" s="41">
        <f t="shared" si="100"/>
        <v>18808.666666666664</v>
      </c>
      <c r="P465" s="42">
        <f t="shared" si="101"/>
        <v>1.111111111111111E-2</v>
      </c>
      <c r="Q465" s="42"/>
      <c r="R465" s="41">
        <f t="shared" si="102"/>
        <v>0</v>
      </c>
      <c r="S465" s="42">
        <f t="shared" si="103"/>
        <v>0</v>
      </c>
      <c r="T465" s="42">
        <f>IFERROR(VLOOKUP(A465,'[4]Re-order'!$A:$Q,17,0),"")</f>
        <v>0</v>
      </c>
      <c r="U465" s="42">
        <f>IFERROR(VLOOKUP(A465,'[4]MC Masterlist 2026-09-17'!$B:$M, 10, 0),0)</f>
        <v>15</v>
      </c>
      <c r="V465" s="42">
        <f>IFERROR(VLOOKUP(A465,'[4]MC Masterlist 2026-09-17'!$B:$M, 11, 0),0)</f>
        <v>15</v>
      </c>
      <c r="W465" s="42">
        <f t="shared" si="104"/>
        <v>30</v>
      </c>
      <c r="X465" s="42">
        <f t="shared" si="105"/>
        <v>6.833333333333333</v>
      </c>
      <c r="Y465" s="42">
        <f>IFERROR(IF(OR(C465="AREA I",C465="AREA V"),7,VLOOKUP(A465,'[4]MC Masterlist 2026-09-17'!$B:$M, 12, 0)),0)</f>
        <v>7</v>
      </c>
      <c r="Z465" s="42">
        <f t="shared" si="106"/>
        <v>0.16666666666666666</v>
      </c>
      <c r="AA465" s="42">
        <f t="shared" si="107"/>
        <v>0.33333333333333331</v>
      </c>
      <c r="AB465" s="42">
        <f t="shared" si="108"/>
        <v>7.5925925925925911E-2</v>
      </c>
      <c r="AC465" s="42">
        <f t="shared" si="109"/>
        <v>7.7777777777777765E-2</v>
      </c>
      <c r="AD465" s="40" t="str">
        <f t="shared" si="110"/>
        <v>Stockout</v>
      </c>
      <c r="AE465" s="40">
        <f>IFERROR(VLOOKUP(A465,'[4]Re-order'!$A:$AA,27,0),"")</f>
        <v>0</v>
      </c>
      <c r="AF465" s="42">
        <f t="shared" si="111"/>
        <v>7.7777777777777765E-2</v>
      </c>
      <c r="AG465" s="42" t="e">
        <f>SUMIFS('[4]Raw Inventory'!D:D,'[4]Raw Inventory'!C:C,"GREATWALL",'[4]Raw Inventory'!B:B,A465)</f>
        <v>#VALUE!</v>
      </c>
      <c r="AH465" s="42" t="e">
        <f>SUMIFS('[4]Raw Inventory'!D:D,'[4]Raw Inventory'!C:C,"DUARTE",'[4]Raw Inventory'!B:B,A465)</f>
        <v>#VALUE!</v>
      </c>
      <c r="AI465" s="42"/>
      <c r="AJ465" s="42">
        <f t="shared" si="112"/>
        <v>0</v>
      </c>
      <c r="AK465" s="40" t="str">
        <f>IFERROR(IF((Q465+IF(AI465="",0,AI3))&lt;=0,"Stockout",IF(AJ465="","",IF(F465="Class A",IF(AJ465&lt;=7,"Critical",IF(AJ465&lt;=15,"Low",IF(AJ465&lt;=30,"Reorder",IF(AJ465&lt;=45,"Optimal","Overstock")))),IF(F465="Class B",IF(AJ465&lt;=10,"Critical",IF(AJ465&lt;=20,"Low",IF(AJ465&lt;=45,"Reorder",IF(AJ465&lt;=60,"Optimal","Overstock")))),IF(F465="Class C",IF(AJ465&lt;=15,"Critical",IF(AJ465&lt;=30,"Low",IF(AJ465&lt;=60,"Reorder",IF(AJ465&lt;=90,"Optimal","Overstock")))),""))))),"")</f>
        <v>Stockout</v>
      </c>
      <c r="AL465" s="42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</row>
    <row r="466" spans="1:48">
      <c r="A466" s="39" t="s">
        <v>117</v>
      </c>
      <c r="B466" s="39" t="s">
        <v>162</v>
      </c>
      <c r="C466" s="39" t="s">
        <v>159</v>
      </c>
      <c r="D466" s="40" t="s">
        <v>223</v>
      </c>
      <c r="E466" s="40">
        <v>8</v>
      </c>
      <c r="F466" s="40" t="s">
        <v>2</v>
      </c>
      <c r="G466" s="39" t="str">
        <f>IFERROR(VLOOKUP(A466,'[4]MC Masterlist 2026-09-17'!$B:$M, 3, 0),"")</f>
        <v>HONDA</v>
      </c>
      <c r="H466" s="41">
        <f>IFERROR(VLOOKUP(A466,'[4]MC Masterlist 2026-09-17'!$B:$M, 6, 0),"")</f>
        <v>126990</v>
      </c>
      <c r="I466" s="42">
        <v>1</v>
      </c>
      <c r="J466" s="42">
        <v>2</v>
      </c>
      <c r="K466" s="42">
        <v>0</v>
      </c>
      <c r="L466" s="42">
        <f t="shared" si="97"/>
        <v>3</v>
      </c>
      <c r="M466" s="42">
        <f t="shared" si="98"/>
        <v>1</v>
      </c>
      <c r="N466" s="41">
        <f t="shared" si="99"/>
        <v>380970</v>
      </c>
      <c r="O466" s="41">
        <f t="shared" si="100"/>
        <v>126990</v>
      </c>
      <c r="P466" s="42">
        <f t="shared" si="101"/>
        <v>3.3333333333333333E-2</v>
      </c>
      <c r="Q466" s="42">
        <v>1</v>
      </c>
      <c r="R466" s="41">
        <f t="shared" si="102"/>
        <v>126990</v>
      </c>
      <c r="S466" s="42">
        <f t="shared" si="103"/>
        <v>30</v>
      </c>
      <c r="T466" s="42">
        <f>IFERROR(VLOOKUP(A466,'[4]Re-order'!$A:$Q,17,0),"")</f>
        <v>0</v>
      </c>
      <c r="U466" s="42">
        <f>IFERROR(VLOOKUP(A466,'[4]MC Masterlist 2026-09-17'!$B:$M, 10, 0),0)</f>
        <v>15</v>
      </c>
      <c r="V466" s="42">
        <f>IFERROR(VLOOKUP(A466,'[4]MC Masterlist 2026-09-17'!$B:$M, 11, 0),0)</f>
        <v>15</v>
      </c>
      <c r="W466" s="42">
        <f t="shared" si="104"/>
        <v>30</v>
      </c>
      <c r="X466" s="42">
        <f t="shared" si="105"/>
        <v>29.5</v>
      </c>
      <c r="Y466" s="42">
        <f>IFERROR(IF(OR(C466="AREA I",C466="AREA V"),7,VLOOKUP(A466,'[4]MC Masterlist 2026-09-17'!$B:$M, 12, 0)),0)</f>
        <v>30</v>
      </c>
      <c r="Z466" s="42">
        <f t="shared" si="106"/>
        <v>0.5</v>
      </c>
      <c r="AA466" s="42">
        <f t="shared" si="107"/>
        <v>1</v>
      </c>
      <c r="AB466" s="42">
        <f t="shared" si="108"/>
        <v>0.98333333333333328</v>
      </c>
      <c r="AC466" s="42">
        <f t="shared" si="109"/>
        <v>1</v>
      </c>
      <c r="AD466" s="40" t="str">
        <f t="shared" si="110"/>
        <v>Reorder</v>
      </c>
      <c r="AE466" s="40">
        <f>IFERROR(VLOOKUP(A466,'[4]Re-order'!$A:$AA,27,0),"")</f>
        <v>0</v>
      </c>
      <c r="AF466" s="42">
        <f t="shared" si="111"/>
        <v>0</v>
      </c>
      <c r="AG466" s="42" t="e">
        <f>SUMIFS('[4]Raw Inventory'!D:D,'[4]Raw Inventory'!C:C,"GREATWALL",'[4]Raw Inventory'!B:B,A466)</f>
        <v>#VALUE!</v>
      </c>
      <c r="AH466" s="42" t="e">
        <f>SUMIFS('[4]Raw Inventory'!D:D,'[4]Raw Inventory'!C:C,"DUARTE",'[4]Raw Inventory'!B:B,A466)</f>
        <v>#VALUE!</v>
      </c>
      <c r="AI466" s="42"/>
      <c r="AJ466" s="42">
        <f t="shared" si="112"/>
        <v>30</v>
      </c>
      <c r="AK466" s="40" t="str">
        <f>IFERROR(IF((Q466+IF(AI466="",0,AI3))&lt;=0,"Stockout",IF(AJ466="","",IF(F466="Class A",IF(AJ466&lt;=7,"Critical",IF(AJ466&lt;=15,"Low",IF(AJ466&lt;=30,"Reorder",IF(AJ466&lt;=45,"Optimal","Overstock")))),IF(F466="Class B",IF(AJ466&lt;=10,"Critical",IF(AJ466&lt;=20,"Low",IF(AJ466&lt;=45,"Reorder",IF(AJ466&lt;=60,"Optimal","Overstock")))),IF(F466="Class C",IF(AJ466&lt;=15,"Critical",IF(AJ466&lt;=30,"Low",IF(AJ466&lt;=60,"Reorder",IF(AJ466&lt;=90,"Optimal","Overstock")))),""))))),"")</f>
        <v>Reorder</v>
      </c>
      <c r="AL466" s="42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</row>
    <row r="467" spans="1:48">
      <c r="A467" s="39" t="s">
        <v>16</v>
      </c>
      <c r="B467" s="39" t="s">
        <v>5</v>
      </c>
      <c r="C467" s="39" t="s">
        <v>118</v>
      </c>
      <c r="D467" s="40" t="s">
        <v>233</v>
      </c>
      <c r="E467" s="40">
        <v>4</v>
      </c>
      <c r="F467" s="40" t="s">
        <v>0</v>
      </c>
      <c r="G467" s="39" t="str">
        <f>IFERROR(VLOOKUP(A467,'[4]MC Masterlist 2026-09-17'!$B:$M, 3, 0),"")</f>
        <v>HONDA</v>
      </c>
      <c r="H467" s="41">
        <f>IFERROR(VLOOKUP(A467,'[4]MC Masterlist 2026-09-17'!$B:$M, 6, 0),"")</f>
        <v>84394</v>
      </c>
      <c r="I467" s="42">
        <v>1</v>
      </c>
      <c r="J467" s="42">
        <v>3</v>
      </c>
      <c r="K467" s="42">
        <v>3</v>
      </c>
      <c r="L467" s="42">
        <f t="shared" si="97"/>
        <v>7</v>
      </c>
      <c r="M467" s="42">
        <f t="shared" si="98"/>
        <v>2.3333333333333335</v>
      </c>
      <c r="N467" s="41">
        <f t="shared" si="99"/>
        <v>590758</v>
      </c>
      <c r="O467" s="41">
        <f t="shared" si="100"/>
        <v>196919.33333333334</v>
      </c>
      <c r="P467" s="42">
        <f t="shared" si="101"/>
        <v>7.7777777777777779E-2</v>
      </c>
      <c r="Q467" s="42"/>
      <c r="R467" s="41">
        <f t="shared" si="102"/>
        <v>0</v>
      </c>
      <c r="S467" s="42">
        <f t="shared" si="103"/>
        <v>0</v>
      </c>
      <c r="T467" s="42">
        <f>IFERROR(VLOOKUP(A467,'[4]Re-order'!$A:$Q,17,0),"")</f>
        <v>0</v>
      </c>
      <c r="U467" s="42">
        <f>IFERROR(VLOOKUP(A467,'[4]MC Masterlist 2026-09-17'!$B:$M, 10, 0),0)</f>
        <v>15</v>
      </c>
      <c r="V467" s="42">
        <f>IFERROR(VLOOKUP(A467,'[4]MC Masterlist 2026-09-17'!$B:$M, 11, 0),0)</f>
        <v>15</v>
      </c>
      <c r="W467" s="42">
        <f t="shared" si="104"/>
        <v>30</v>
      </c>
      <c r="X467" s="42">
        <f t="shared" si="105"/>
        <v>28.833333333333332</v>
      </c>
      <c r="Y467" s="42">
        <f>IFERROR(IF(OR(C467="AREA I",C467="AREA V"),7,VLOOKUP(A467,'[4]MC Masterlist 2026-09-17'!$B:$M, 12, 0)),0)</f>
        <v>30</v>
      </c>
      <c r="Z467" s="42">
        <f t="shared" si="106"/>
        <v>1.1666666666666667</v>
      </c>
      <c r="AA467" s="42">
        <f t="shared" si="107"/>
        <v>2.3333333333333335</v>
      </c>
      <c r="AB467" s="42">
        <f t="shared" si="108"/>
        <v>2.2425925925925925</v>
      </c>
      <c r="AC467" s="42">
        <f t="shared" si="109"/>
        <v>2.3333333333333335</v>
      </c>
      <c r="AD467" s="40" t="str">
        <f t="shared" si="110"/>
        <v>Stockout</v>
      </c>
      <c r="AE467" s="40">
        <f>IFERROR(VLOOKUP(A467,'[4]Re-order'!$A:$AA,27,0),"")</f>
        <v>0</v>
      </c>
      <c r="AF467" s="42">
        <f t="shared" si="111"/>
        <v>2.3333333333333335</v>
      </c>
      <c r="AG467" s="42" t="e">
        <f>SUMIFS('[4]Raw Inventory'!D:D,'[4]Raw Inventory'!C:C,"GREATWALL",'[4]Raw Inventory'!B:B,A467)</f>
        <v>#VALUE!</v>
      </c>
      <c r="AH467" s="42" t="e">
        <f>SUMIFS('[4]Raw Inventory'!D:D,'[4]Raw Inventory'!C:C,"DUARTE",'[4]Raw Inventory'!B:B,A467)</f>
        <v>#VALUE!</v>
      </c>
      <c r="AI467" s="42"/>
      <c r="AJ467" s="42">
        <f t="shared" si="112"/>
        <v>0</v>
      </c>
      <c r="AK467" s="40" t="str">
        <f>IFERROR(IF((Q467+IF(AI467="",0,AI3))&lt;=0,"Stockout",IF(AJ467="","",IF(F467="Class A",IF(AJ467&lt;=7,"Critical",IF(AJ467&lt;=15,"Low",IF(AJ467&lt;=30,"Reorder",IF(AJ467&lt;=45,"Optimal","Overstock")))),IF(F467="Class B",IF(AJ467&lt;=10,"Critical",IF(AJ467&lt;=20,"Low",IF(AJ467&lt;=45,"Reorder",IF(AJ467&lt;=60,"Optimal","Overstock")))),IF(F467="Class C",IF(AJ467&lt;=15,"Critical",IF(AJ467&lt;=30,"Low",IF(AJ467&lt;=60,"Reorder",IF(AJ467&lt;=90,"Optimal","Overstock")))),""))))),"")</f>
        <v>Stockout</v>
      </c>
      <c r="AL467" s="42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</row>
    <row r="468" spans="1:48">
      <c r="A468" s="39" t="s">
        <v>76</v>
      </c>
      <c r="B468" s="39" t="s">
        <v>114</v>
      </c>
      <c r="C468" s="39" t="s">
        <v>109</v>
      </c>
      <c r="D468" s="40" t="s">
        <v>236</v>
      </c>
      <c r="E468" s="40">
        <v>26</v>
      </c>
      <c r="F468" s="40" t="s">
        <v>3</v>
      </c>
      <c r="G468" s="39" t="str">
        <f>IFERROR(VLOOKUP(A468,'[4]MC Masterlist 2026-09-17'!$B:$M, 3, 0),"")</f>
        <v>SUZUKI</v>
      </c>
      <c r="H468" s="41">
        <f>IFERROR(VLOOKUP(A468,'[4]MC Masterlist 2026-09-17'!$B:$M, 6, 0),"")</f>
        <v>62692</v>
      </c>
      <c r="I468" s="42">
        <v>0</v>
      </c>
      <c r="J468" s="42">
        <v>0</v>
      </c>
      <c r="K468" s="42">
        <v>1</v>
      </c>
      <c r="L468" s="42">
        <f t="shared" si="97"/>
        <v>1</v>
      </c>
      <c r="M468" s="42">
        <f t="shared" si="98"/>
        <v>0.33333333333333331</v>
      </c>
      <c r="N468" s="41">
        <f t="shared" si="99"/>
        <v>62692</v>
      </c>
      <c r="O468" s="41">
        <f t="shared" si="100"/>
        <v>20897.333333333332</v>
      </c>
      <c r="P468" s="42">
        <f t="shared" si="101"/>
        <v>1.111111111111111E-2</v>
      </c>
      <c r="Q468" s="42"/>
      <c r="R468" s="41">
        <f t="shared" si="102"/>
        <v>0</v>
      </c>
      <c r="S468" s="42">
        <f t="shared" si="103"/>
        <v>0</v>
      </c>
      <c r="T468" s="42">
        <f>IFERROR(VLOOKUP(A468,'[4]Re-order'!$A:$Q,17,0),"")</f>
        <v>0</v>
      </c>
      <c r="U468" s="42">
        <f>IFERROR(VLOOKUP(A468,'[4]MC Masterlist 2026-09-17'!$B:$M, 10, 0),0)</f>
        <v>15</v>
      </c>
      <c r="V468" s="42">
        <f>IFERROR(VLOOKUP(A468,'[4]MC Masterlist 2026-09-17'!$B:$M, 11, 0),0)</f>
        <v>15</v>
      </c>
      <c r="W468" s="42">
        <f t="shared" si="104"/>
        <v>30</v>
      </c>
      <c r="X468" s="42">
        <f t="shared" si="105"/>
        <v>29.833333333333332</v>
      </c>
      <c r="Y468" s="42">
        <f>IFERROR(IF(OR(C468="AREA I",C468="AREA V"),7,VLOOKUP(A468,'[4]MC Masterlist 2026-09-17'!$B:$M, 12, 0)),0)</f>
        <v>30</v>
      </c>
      <c r="Z468" s="42">
        <f t="shared" si="106"/>
        <v>0.16666666666666666</v>
      </c>
      <c r="AA468" s="42">
        <f t="shared" si="107"/>
        <v>0.33333333333333331</v>
      </c>
      <c r="AB468" s="42">
        <f t="shared" si="108"/>
        <v>0.33148148148148143</v>
      </c>
      <c r="AC468" s="42">
        <f t="shared" si="109"/>
        <v>0.33333333333333331</v>
      </c>
      <c r="AD468" s="40" t="str">
        <f t="shared" si="110"/>
        <v>Stockout</v>
      </c>
      <c r="AE468" s="40">
        <f>IFERROR(VLOOKUP(A468,'[4]Re-order'!$A:$AA,27,0),"")</f>
        <v>0</v>
      </c>
      <c r="AF468" s="42">
        <f t="shared" si="111"/>
        <v>0.33333333333333331</v>
      </c>
      <c r="AG468" s="42" t="e">
        <f>SUMIFS('[4]Raw Inventory'!D:D,'[4]Raw Inventory'!C:C,"GREATWALL",'[4]Raw Inventory'!B:B,A468)</f>
        <v>#VALUE!</v>
      </c>
      <c r="AH468" s="42" t="e">
        <f>SUMIFS('[4]Raw Inventory'!D:D,'[4]Raw Inventory'!C:C,"DUARTE",'[4]Raw Inventory'!B:B,A468)</f>
        <v>#VALUE!</v>
      </c>
      <c r="AI468" s="42"/>
      <c r="AJ468" s="42">
        <f t="shared" si="112"/>
        <v>0</v>
      </c>
      <c r="AK468" s="40" t="str">
        <f>IFERROR(IF((Q468+IF(AI468="",0,AI3))&lt;=0,"Stockout",IF(AJ468="","",IF(F468="Class A",IF(AJ468&lt;=7,"Critical",IF(AJ468&lt;=15,"Low",IF(AJ468&lt;=30,"Reorder",IF(AJ468&lt;=45,"Optimal","Overstock")))),IF(F468="Class B",IF(AJ468&lt;=10,"Critical",IF(AJ468&lt;=20,"Low",IF(AJ468&lt;=45,"Reorder",IF(AJ468&lt;=60,"Optimal","Overstock")))),IF(F468="Class C",IF(AJ468&lt;=15,"Critical",IF(AJ468&lt;=30,"Low",IF(AJ468&lt;=60,"Reorder",IF(AJ468&lt;=90,"Optimal","Overstock")))),""))))),"")</f>
        <v>Stockout</v>
      </c>
      <c r="AL468" s="42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</row>
    <row r="469" spans="1:48">
      <c r="A469" s="39" t="s">
        <v>28</v>
      </c>
      <c r="B469" s="39" t="s">
        <v>96</v>
      </c>
      <c r="C469" s="39" t="s">
        <v>90</v>
      </c>
      <c r="D469" s="40" t="s">
        <v>225</v>
      </c>
      <c r="E469" s="40">
        <v>7</v>
      </c>
      <c r="F469" s="40" t="s">
        <v>3</v>
      </c>
      <c r="G469" s="39" t="str">
        <f>IFERROR(VLOOKUP(A469,'[4]MC Masterlist 2026-09-17'!$B:$M, 3, 0),"")</f>
        <v>YAMAHA</v>
      </c>
      <c r="H469" s="41">
        <f>IFERROR(VLOOKUP(A469,'[4]MC Masterlist 2026-09-17'!$B:$M, 6, 0),"")</f>
        <v>147312</v>
      </c>
      <c r="I469" s="42">
        <v>0</v>
      </c>
      <c r="J469" s="42">
        <v>0</v>
      </c>
      <c r="K469" s="42">
        <v>0</v>
      </c>
      <c r="L469" s="42">
        <f t="shared" si="97"/>
        <v>0</v>
      </c>
      <c r="M469" s="42">
        <f t="shared" si="98"/>
        <v>0</v>
      </c>
      <c r="N469" s="41">
        <f t="shared" si="99"/>
        <v>0</v>
      </c>
      <c r="O469" s="41">
        <f t="shared" si="100"/>
        <v>0</v>
      </c>
      <c r="P469" s="42">
        <f t="shared" si="101"/>
        <v>0</v>
      </c>
      <c r="Q469" s="42">
        <v>1</v>
      </c>
      <c r="R469" s="41">
        <f t="shared" si="102"/>
        <v>147312</v>
      </c>
      <c r="S469" s="42">
        <f t="shared" si="103"/>
        <v>0</v>
      </c>
      <c r="T469" s="42">
        <f>IFERROR(VLOOKUP(A469,'[4]Re-order'!$A:$Q,17,0),"")</f>
        <v>0</v>
      </c>
      <c r="U469" s="42">
        <f>IFERROR(VLOOKUP(A469,'[4]MC Masterlist 2026-09-17'!$B:$M, 10, 0),0)</f>
        <v>15</v>
      </c>
      <c r="V469" s="42">
        <f>IFERROR(VLOOKUP(A469,'[4]MC Masterlist 2026-09-17'!$B:$M, 11, 0),0)</f>
        <v>15</v>
      </c>
      <c r="W469" s="42">
        <f t="shared" si="104"/>
        <v>30</v>
      </c>
      <c r="X469" s="42">
        <f t="shared" si="105"/>
        <v>30</v>
      </c>
      <c r="Y469" s="42">
        <f>IFERROR(IF(OR(C469="AREA I",C469="AREA V"),7,VLOOKUP(A469,'[4]MC Masterlist 2026-09-17'!$B:$M, 12, 0)),0)</f>
        <v>30</v>
      </c>
      <c r="Z469" s="42">
        <f t="shared" si="106"/>
        <v>0</v>
      </c>
      <c r="AA469" s="42">
        <f t="shared" si="107"/>
        <v>0</v>
      </c>
      <c r="AB469" s="42">
        <f t="shared" si="108"/>
        <v>0</v>
      </c>
      <c r="AC469" s="42">
        <f t="shared" si="109"/>
        <v>0</v>
      </c>
      <c r="AD469" s="40" t="str">
        <f t="shared" si="110"/>
        <v>Critical</v>
      </c>
      <c r="AE469" s="40">
        <f>IFERROR(VLOOKUP(A469,'[4]Re-order'!$A:$AA,27,0),"")</f>
        <v>0</v>
      </c>
      <c r="AF469" s="42">
        <f t="shared" si="111"/>
        <v>-1</v>
      </c>
      <c r="AG469" s="42" t="e">
        <f>SUMIFS('[4]Raw Inventory'!D:D,'[4]Raw Inventory'!C:C,"GREATWALL",'[4]Raw Inventory'!B:B,A469)</f>
        <v>#VALUE!</v>
      </c>
      <c r="AH469" s="42" t="e">
        <f>SUMIFS('[4]Raw Inventory'!D:D,'[4]Raw Inventory'!C:C,"DUARTE",'[4]Raw Inventory'!B:B,A469)</f>
        <v>#VALUE!</v>
      </c>
      <c r="AI469" s="42"/>
      <c r="AJ469" s="42">
        <f t="shared" si="112"/>
        <v>0</v>
      </c>
      <c r="AK469" s="40" t="str">
        <f>IFERROR(IF((Q469+IF(AI469="",0,AI3))&lt;=0,"Stockout",IF(AJ469="","",IF(F469="Class A",IF(AJ469&lt;=7,"Critical",IF(AJ469&lt;=15,"Low",IF(AJ469&lt;=30,"Reorder",IF(AJ469&lt;=45,"Optimal","Overstock")))),IF(F469="Class B",IF(AJ469&lt;=10,"Critical",IF(AJ469&lt;=20,"Low",IF(AJ469&lt;=45,"Reorder",IF(AJ469&lt;=60,"Optimal","Overstock")))),IF(F469="Class C",IF(AJ469&lt;=15,"Critical",IF(AJ469&lt;=30,"Low",IF(AJ469&lt;=60,"Reorder",IF(AJ469&lt;=90,"Optimal","Overstock")))),""))))),"")</f>
        <v>Critical</v>
      </c>
      <c r="AL469" s="42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</row>
    <row r="470" spans="1:48">
      <c r="A470" s="39" t="s">
        <v>66</v>
      </c>
      <c r="B470" s="39" t="s">
        <v>130</v>
      </c>
      <c r="C470" s="39" t="s">
        <v>128</v>
      </c>
      <c r="D470" s="40" t="s">
        <v>226</v>
      </c>
      <c r="E470" s="40">
        <v>1</v>
      </c>
      <c r="F470" s="40" t="s">
        <v>0</v>
      </c>
      <c r="G470" s="39" t="str">
        <f>IFERROR(VLOOKUP(A470,'[4]MC Masterlist 2026-09-17'!$B:$M, 3, 0),"")</f>
        <v>KAWASAKI</v>
      </c>
      <c r="H470" s="41">
        <f>IFERROR(VLOOKUP(A470,'[4]MC Masterlist 2026-09-17'!$B:$M, 6, 0),"")</f>
        <v>95530</v>
      </c>
      <c r="I470" s="42">
        <v>11</v>
      </c>
      <c r="J470" s="42">
        <v>7</v>
      </c>
      <c r="K470" s="42">
        <v>14</v>
      </c>
      <c r="L470" s="42">
        <f t="shared" si="97"/>
        <v>32</v>
      </c>
      <c r="M470" s="42">
        <f t="shared" si="98"/>
        <v>10.666666666666666</v>
      </c>
      <c r="N470" s="41">
        <f t="shared" si="99"/>
        <v>3056960</v>
      </c>
      <c r="O470" s="41">
        <f t="shared" si="100"/>
        <v>1018986.6666666666</v>
      </c>
      <c r="P470" s="42">
        <f t="shared" si="101"/>
        <v>0.35555555555555551</v>
      </c>
      <c r="Q470" s="42">
        <v>8</v>
      </c>
      <c r="R470" s="41">
        <f t="shared" si="102"/>
        <v>764240</v>
      </c>
      <c r="S470" s="42">
        <f t="shared" si="103"/>
        <v>22.5</v>
      </c>
      <c r="T470" s="42">
        <f>IFERROR(VLOOKUP(A470,'[4]Re-order'!$A:$Q,17,0),"")</f>
        <v>0</v>
      </c>
      <c r="U470" s="42">
        <f>IFERROR(VLOOKUP(A470,'[4]MC Masterlist 2026-09-17'!$B:$M, 10, 0),0)</f>
        <v>15</v>
      </c>
      <c r="V470" s="42">
        <f>IFERROR(VLOOKUP(A470,'[4]MC Masterlist 2026-09-17'!$B:$M, 11, 0),0)</f>
        <v>15</v>
      </c>
      <c r="W470" s="42">
        <f t="shared" si="104"/>
        <v>30</v>
      </c>
      <c r="X470" s="42">
        <f t="shared" si="105"/>
        <v>24.666666666666668</v>
      </c>
      <c r="Y470" s="42">
        <f>IFERROR(IF(OR(C470="AREA I",C470="AREA V"),7,VLOOKUP(A470,'[4]MC Masterlist 2026-09-17'!$B:$M, 12, 0)),0)</f>
        <v>30</v>
      </c>
      <c r="Z470" s="42">
        <f t="shared" si="106"/>
        <v>5.333333333333333</v>
      </c>
      <c r="AA470" s="42">
        <f t="shared" si="107"/>
        <v>10.666666666666666</v>
      </c>
      <c r="AB470" s="42">
        <f t="shared" si="108"/>
        <v>8.7703703703703706</v>
      </c>
      <c r="AC470" s="42">
        <f t="shared" si="109"/>
        <v>10.666666666666666</v>
      </c>
      <c r="AD470" s="40" t="str">
        <f t="shared" si="110"/>
        <v>Reorder</v>
      </c>
      <c r="AE470" s="40">
        <f>IFERROR(VLOOKUP(A470,'[4]Re-order'!$A:$AA,27,0),"")</f>
        <v>0</v>
      </c>
      <c r="AF470" s="42">
        <f t="shared" si="111"/>
        <v>2.6666666666666661</v>
      </c>
      <c r="AG470" s="42" t="e">
        <f>SUMIFS('[4]Raw Inventory'!D:D,'[4]Raw Inventory'!C:C,"GREATWALL",'[4]Raw Inventory'!B:B,A470)</f>
        <v>#VALUE!</v>
      </c>
      <c r="AH470" s="42" t="e">
        <f>SUMIFS('[4]Raw Inventory'!D:D,'[4]Raw Inventory'!C:C,"DUARTE",'[4]Raw Inventory'!B:B,A470)</f>
        <v>#VALUE!</v>
      </c>
      <c r="AI470" s="42"/>
      <c r="AJ470" s="42">
        <f t="shared" si="112"/>
        <v>22.500000000000004</v>
      </c>
      <c r="AK470" s="40" t="str">
        <f>IFERROR(IF((Q470+IF(AI470="",0,AI3))&lt;=0,"Stockout",IF(AJ470="","",IF(F470="Class A",IF(AJ470&lt;=7,"Critical",IF(AJ470&lt;=15,"Low",IF(AJ470&lt;=30,"Reorder",IF(AJ470&lt;=45,"Optimal","Overstock")))),IF(F470="Class B",IF(AJ470&lt;=10,"Critical",IF(AJ470&lt;=20,"Low",IF(AJ470&lt;=45,"Reorder",IF(AJ470&lt;=60,"Optimal","Overstock")))),IF(F470="Class C",IF(AJ470&lt;=15,"Critical",IF(AJ470&lt;=30,"Low",IF(AJ470&lt;=60,"Reorder",IF(AJ470&lt;=90,"Optimal","Overstock")))),""))))),"")</f>
        <v>Reorder</v>
      </c>
      <c r="AL470" s="42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</row>
    <row r="471" spans="1:48">
      <c r="A471" s="39" t="s">
        <v>66</v>
      </c>
      <c r="B471" s="39" t="s">
        <v>123</v>
      </c>
      <c r="C471" s="39" t="s">
        <v>118</v>
      </c>
      <c r="D471" s="40" t="s">
        <v>270</v>
      </c>
      <c r="E471" s="40">
        <v>24</v>
      </c>
      <c r="F471" s="40" t="s">
        <v>3</v>
      </c>
      <c r="G471" s="39" t="str">
        <f>IFERROR(VLOOKUP(A471,'[4]MC Masterlist 2026-09-17'!$B:$M, 3, 0),"")</f>
        <v>KAWASAKI</v>
      </c>
      <c r="H471" s="41">
        <f>IFERROR(VLOOKUP(A471,'[4]MC Masterlist 2026-09-17'!$B:$M, 6, 0),"")</f>
        <v>95530</v>
      </c>
      <c r="I471" s="42">
        <v>0</v>
      </c>
      <c r="J471" s="42">
        <v>0</v>
      </c>
      <c r="K471" s="42">
        <v>0</v>
      </c>
      <c r="L471" s="42">
        <f t="shared" si="97"/>
        <v>0</v>
      </c>
      <c r="M471" s="42">
        <f t="shared" si="98"/>
        <v>0</v>
      </c>
      <c r="N471" s="41">
        <f t="shared" si="99"/>
        <v>0</v>
      </c>
      <c r="O471" s="41">
        <f t="shared" si="100"/>
        <v>0</v>
      </c>
      <c r="P471" s="42">
        <f t="shared" si="101"/>
        <v>0</v>
      </c>
      <c r="Q471" s="42">
        <v>1</v>
      </c>
      <c r="R471" s="41">
        <f t="shared" si="102"/>
        <v>95530</v>
      </c>
      <c r="S471" s="42">
        <f t="shared" si="103"/>
        <v>0</v>
      </c>
      <c r="T471" s="42">
        <f>IFERROR(VLOOKUP(A471,'[4]Re-order'!$A:$Q,17,0),"")</f>
        <v>0</v>
      </c>
      <c r="U471" s="42">
        <f>IFERROR(VLOOKUP(A471,'[4]MC Masterlist 2026-09-17'!$B:$M, 10, 0),0)</f>
        <v>15</v>
      </c>
      <c r="V471" s="42">
        <f>IFERROR(VLOOKUP(A471,'[4]MC Masterlist 2026-09-17'!$B:$M, 11, 0),0)</f>
        <v>15</v>
      </c>
      <c r="W471" s="42">
        <f t="shared" si="104"/>
        <v>30</v>
      </c>
      <c r="X471" s="42">
        <f t="shared" si="105"/>
        <v>30</v>
      </c>
      <c r="Y471" s="42">
        <f>IFERROR(IF(OR(C471="AREA I",C471="AREA V"),7,VLOOKUP(A471,'[4]MC Masterlist 2026-09-17'!$B:$M, 12, 0)),0)</f>
        <v>30</v>
      </c>
      <c r="Z471" s="42">
        <f t="shared" si="106"/>
        <v>0</v>
      </c>
      <c r="AA471" s="42">
        <f t="shared" si="107"/>
        <v>0</v>
      </c>
      <c r="AB471" s="42">
        <f t="shared" si="108"/>
        <v>0</v>
      </c>
      <c r="AC471" s="42">
        <f t="shared" si="109"/>
        <v>0</v>
      </c>
      <c r="AD471" s="40" t="str">
        <f t="shared" si="110"/>
        <v>Critical</v>
      </c>
      <c r="AE471" s="40">
        <f>IFERROR(VLOOKUP(A471,'[4]Re-order'!$A:$AA,27,0),"")</f>
        <v>0</v>
      </c>
      <c r="AF471" s="42">
        <f t="shared" si="111"/>
        <v>-1</v>
      </c>
      <c r="AG471" s="42" t="e">
        <f>SUMIFS('[4]Raw Inventory'!D:D,'[4]Raw Inventory'!C:C,"GREATWALL",'[4]Raw Inventory'!B:B,A471)</f>
        <v>#VALUE!</v>
      </c>
      <c r="AH471" s="42" t="e">
        <f>SUMIFS('[4]Raw Inventory'!D:D,'[4]Raw Inventory'!C:C,"DUARTE",'[4]Raw Inventory'!B:B,A471)</f>
        <v>#VALUE!</v>
      </c>
      <c r="AI471" s="42"/>
      <c r="AJ471" s="42">
        <f t="shared" si="112"/>
        <v>0</v>
      </c>
      <c r="AK471" s="40" t="str">
        <f>IFERROR(IF((Q471+IF(AI471="",0,AI3))&lt;=0,"Stockout",IF(AJ471="","",IF(F471="Class A",IF(AJ471&lt;=7,"Critical",IF(AJ471&lt;=15,"Low",IF(AJ471&lt;=30,"Reorder",IF(AJ471&lt;=45,"Optimal","Overstock")))),IF(F471="Class B",IF(AJ471&lt;=10,"Critical",IF(AJ471&lt;=20,"Low",IF(AJ471&lt;=45,"Reorder",IF(AJ471&lt;=60,"Optimal","Overstock")))),IF(F471="Class C",IF(AJ471&lt;=15,"Critical",IF(AJ471&lt;=30,"Low",IF(AJ471&lt;=60,"Reorder",IF(AJ471&lt;=90,"Optimal","Overstock")))),""))))),"")</f>
        <v>Critical</v>
      </c>
      <c r="AL471" s="42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</row>
    <row r="472" spans="1:48">
      <c r="A472" s="39" t="s">
        <v>78</v>
      </c>
      <c r="B472" s="39" t="s">
        <v>156</v>
      </c>
      <c r="C472" s="39" t="s">
        <v>152</v>
      </c>
      <c r="D472" s="40" t="s">
        <v>255</v>
      </c>
      <c r="E472" s="40">
        <v>20</v>
      </c>
      <c r="F472" s="40" t="s">
        <v>3</v>
      </c>
      <c r="G472" s="39" t="str">
        <f>IFERROR(VLOOKUP(A472,'[4]MC Masterlist 2026-09-17'!$B:$M, 3, 0),"")</f>
        <v>KAWASAKI</v>
      </c>
      <c r="H472" s="41">
        <f>IFERROR(VLOOKUP(A472,'[4]MC Masterlist 2026-09-17'!$B:$M, 6, 0),"")</f>
        <v>100700</v>
      </c>
      <c r="I472" s="42">
        <v>1</v>
      </c>
      <c r="J472" s="42">
        <v>0</v>
      </c>
      <c r="K472" s="42">
        <v>0</v>
      </c>
      <c r="L472" s="42">
        <f t="shared" si="97"/>
        <v>1</v>
      </c>
      <c r="M472" s="42">
        <f t="shared" si="98"/>
        <v>0.33333333333333331</v>
      </c>
      <c r="N472" s="41">
        <f t="shared" si="99"/>
        <v>100700</v>
      </c>
      <c r="O472" s="41">
        <f t="shared" si="100"/>
        <v>33566.666666666664</v>
      </c>
      <c r="P472" s="42">
        <f t="shared" si="101"/>
        <v>1.111111111111111E-2</v>
      </c>
      <c r="Q472" s="42">
        <v>1</v>
      </c>
      <c r="R472" s="41">
        <f t="shared" si="102"/>
        <v>100700</v>
      </c>
      <c r="S472" s="42">
        <f t="shared" si="103"/>
        <v>90</v>
      </c>
      <c r="T472" s="42">
        <f>IFERROR(VLOOKUP(A472,'[4]Re-order'!$A:$Q,17,0),"")</f>
        <v>0</v>
      </c>
      <c r="U472" s="42">
        <f>IFERROR(VLOOKUP(A472,'[4]MC Masterlist 2026-09-17'!$B:$M, 10, 0),0)</f>
        <v>15</v>
      </c>
      <c r="V472" s="42">
        <f>IFERROR(VLOOKUP(A472,'[4]MC Masterlist 2026-09-17'!$B:$M, 11, 0),0)</f>
        <v>15</v>
      </c>
      <c r="W472" s="42">
        <f t="shared" si="104"/>
        <v>30</v>
      </c>
      <c r="X472" s="42">
        <f t="shared" si="105"/>
        <v>29.833333333333332</v>
      </c>
      <c r="Y472" s="42">
        <f>IFERROR(IF(OR(C472="AREA I",C472="AREA V"),7,VLOOKUP(A472,'[4]MC Masterlist 2026-09-17'!$B:$M, 12, 0)),0)</f>
        <v>30</v>
      </c>
      <c r="Z472" s="42">
        <f t="shared" si="106"/>
        <v>0.16666666666666666</v>
      </c>
      <c r="AA472" s="42">
        <f t="shared" si="107"/>
        <v>0.33333333333333331</v>
      </c>
      <c r="AB472" s="42">
        <f t="shared" si="108"/>
        <v>0.33148148148148143</v>
      </c>
      <c r="AC472" s="42">
        <f t="shared" si="109"/>
        <v>0.33333333333333331</v>
      </c>
      <c r="AD472" s="40" t="str">
        <f t="shared" si="110"/>
        <v>Optimal</v>
      </c>
      <c r="AE472" s="40">
        <f>IFERROR(VLOOKUP(A472,'[4]Re-order'!$A:$AA,27,0),"")</f>
        <v>0</v>
      </c>
      <c r="AF472" s="42">
        <f t="shared" si="111"/>
        <v>-0.66666666666666674</v>
      </c>
      <c r="AG472" s="42" t="e">
        <f>SUMIFS('[4]Raw Inventory'!D:D,'[4]Raw Inventory'!C:C,"GREATWALL",'[4]Raw Inventory'!B:B,A472)</f>
        <v>#VALUE!</v>
      </c>
      <c r="AH472" s="42" t="e">
        <f>SUMIFS('[4]Raw Inventory'!D:D,'[4]Raw Inventory'!C:C,"DUARTE",'[4]Raw Inventory'!B:B,A472)</f>
        <v>#VALUE!</v>
      </c>
      <c r="AI472" s="42"/>
      <c r="AJ472" s="42">
        <f t="shared" si="112"/>
        <v>90.000000000000014</v>
      </c>
      <c r="AK472" s="40" t="str">
        <f>IFERROR(IF((Q472+IF(AI472="",0,AI3))&lt;=0,"Stockout",IF(AJ472="","",IF(F472="Class A",IF(AJ472&lt;=7,"Critical",IF(AJ472&lt;=15,"Low",IF(AJ472&lt;=30,"Reorder",IF(AJ472&lt;=45,"Optimal","Overstock")))),IF(F472="Class B",IF(AJ472&lt;=10,"Critical",IF(AJ472&lt;=20,"Low",IF(AJ472&lt;=45,"Reorder",IF(AJ472&lt;=60,"Optimal","Overstock")))),IF(F472="Class C",IF(AJ472&lt;=15,"Critical",IF(AJ472&lt;=30,"Low",IF(AJ472&lt;=60,"Reorder",IF(AJ472&lt;=90,"Optimal","Overstock")))),""))))),"")</f>
        <v>Optimal</v>
      </c>
      <c r="AL472" s="42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</row>
    <row r="473" spans="1:48">
      <c r="A473" s="39" t="s">
        <v>37</v>
      </c>
      <c r="B473" s="39" t="s">
        <v>146</v>
      </c>
      <c r="C473" s="39" t="s">
        <v>137</v>
      </c>
      <c r="D473" s="40" t="s">
        <v>244</v>
      </c>
      <c r="E473" s="40">
        <v>13</v>
      </c>
      <c r="F473" s="40" t="s">
        <v>2</v>
      </c>
      <c r="G473" s="39" t="str">
        <f>IFERROR(VLOOKUP(A473,'[4]MC Masterlist 2026-09-17'!$B:$M, 3, 0),"")</f>
        <v>HONDA</v>
      </c>
      <c r="H473" s="41">
        <f>IFERROR(VLOOKUP(A473,'[4]MC Masterlist 2026-09-17'!$B:$M, 6, 0),"")</f>
        <v>74550</v>
      </c>
      <c r="I473" s="42">
        <v>1</v>
      </c>
      <c r="J473" s="42">
        <v>1</v>
      </c>
      <c r="K473" s="42">
        <v>1</v>
      </c>
      <c r="L473" s="42">
        <f t="shared" si="97"/>
        <v>3</v>
      </c>
      <c r="M473" s="42">
        <f t="shared" si="98"/>
        <v>1</v>
      </c>
      <c r="N473" s="41">
        <f t="shared" si="99"/>
        <v>223650</v>
      </c>
      <c r="O473" s="41">
        <f t="shared" si="100"/>
        <v>74550</v>
      </c>
      <c r="P473" s="42">
        <f t="shared" si="101"/>
        <v>3.3333333333333333E-2</v>
      </c>
      <c r="Q473" s="42"/>
      <c r="R473" s="41">
        <f t="shared" si="102"/>
        <v>0</v>
      </c>
      <c r="S473" s="42">
        <f t="shared" si="103"/>
        <v>0</v>
      </c>
      <c r="T473" s="42">
        <f>IFERROR(VLOOKUP(A473,'[4]Re-order'!$A:$Q,17,0),"")</f>
        <v>0</v>
      </c>
      <c r="U473" s="42">
        <f>IFERROR(VLOOKUP(A473,'[4]MC Masterlist 2026-09-17'!$B:$M, 10, 0),0)</f>
        <v>15</v>
      </c>
      <c r="V473" s="42">
        <f>IFERROR(VLOOKUP(A473,'[4]MC Masterlist 2026-09-17'!$B:$M, 11, 0),0)</f>
        <v>15</v>
      </c>
      <c r="W473" s="42">
        <f t="shared" si="104"/>
        <v>30</v>
      </c>
      <c r="X473" s="42">
        <f t="shared" si="105"/>
        <v>6.5</v>
      </c>
      <c r="Y473" s="42">
        <f>IFERROR(IF(OR(C473="AREA I",C473="AREA V"),7,VLOOKUP(A473,'[4]MC Masterlist 2026-09-17'!$B:$M, 12, 0)),0)</f>
        <v>7</v>
      </c>
      <c r="Z473" s="42">
        <f t="shared" si="106"/>
        <v>0.5</v>
      </c>
      <c r="AA473" s="42">
        <f t="shared" si="107"/>
        <v>1</v>
      </c>
      <c r="AB473" s="42">
        <f t="shared" si="108"/>
        <v>0.21666666666666667</v>
      </c>
      <c r="AC473" s="42">
        <f t="shared" si="109"/>
        <v>0.23333333333333334</v>
      </c>
      <c r="AD473" s="40" t="str">
        <f t="shared" si="110"/>
        <v>Stockout</v>
      </c>
      <c r="AE473" s="40">
        <f>IFERROR(VLOOKUP(A473,'[4]Re-order'!$A:$AA,27,0),"")</f>
        <v>0</v>
      </c>
      <c r="AF473" s="42">
        <f t="shared" si="111"/>
        <v>0.23333333333333334</v>
      </c>
      <c r="AG473" s="42" t="e">
        <f>SUMIFS('[4]Raw Inventory'!D:D,'[4]Raw Inventory'!C:C,"GREATWALL",'[4]Raw Inventory'!B:B,A473)</f>
        <v>#VALUE!</v>
      </c>
      <c r="AH473" s="42" t="e">
        <f>SUMIFS('[4]Raw Inventory'!D:D,'[4]Raw Inventory'!C:C,"DUARTE",'[4]Raw Inventory'!B:B,A473)</f>
        <v>#VALUE!</v>
      </c>
      <c r="AI473" s="42"/>
      <c r="AJ473" s="42">
        <f t="shared" si="112"/>
        <v>0</v>
      </c>
      <c r="AK473" s="40" t="str">
        <f>IFERROR(IF((Q473+IF(AI473="",0,AI3))&lt;=0,"Stockout",IF(AJ473="","",IF(F473="Class A",IF(AJ473&lt;=7,"Critical",IF(AJ473&lt;=15,"Low",IF(AJ473&lt;=30,"Reorder",IF(AJ473&lt;=45,"Optimal","Overstock")))),IF(F473="Class B",IF(AJ473&lt;=10,"Critical",IF(AJ473&lt;=20,"Low",IF(AJ473&lt;=45,"Reorder",IF(AJ473&lt;=60,"Optimal","Overstock")))),IF(F473="Class C",IF(AJ473&lt;=15,"Critical",IF(AJ473&lt;=30,"Low",IF(AJ473&lt;=60,"Reorder",IF(AJ473&lt;=90,"Optimal","Overstock")))),""))))),"")</f>
        <v>Stockout</v>
      </c>
      <c r="AL473" s="42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</row>
    <row r="474" spans="1:48">
      <c r="A474" s="39" t="s">
        <v>74</v>
      </c>
      <c r="B474" s="39" t="s">
        <v>113</v>
      </c>
      <c r="C474" s="39" t="s">
        <v>109</v>
      </c>
      <c r="D474" s="40" t="s">
        <v>238</v>
      </c>
      <c r="E474" s="40">
        <v>33</v>
      </c>
      <c r="F474" s="40" t="s">
        <v>3</v>
      </c>
      <c r="G474" s="39" t="str">
        <f>IFERROR(VLOOKUP(A474,'[4]MC Masterlist 2026-09-17'!$B:$M, 3, 0),"")</f>
        <v>SKYGO</v>
      </c>
      <c r="H474" s="41">
        <f>IFERROR(VLOOKUP(A474,'[4]MC Masterlist 2026-09-17'!$B:$M, 6, 0),"")</f>
        <v>98325</v>
      </c>
      <c r="I474" s="42">
        <v>0</v>
      </c>
      <c r="J474" s="42">
        <v>0</v>
      </c>
      <c r="K474" s="42">
        <v>0</v>
      </c>
      <c r="L474" s="42">
        <f t="shared" si="97"/>
        <v>0</v>
      </c>
      <c r="M474" s="42">
        <f t="shared" si="98"/>
        <v>0</v>
      </c>
      <c r="N474" s="41">
        <f t="shared" si="99"/>
        <v>0</v>
      </c>
      <c r="O474" s="41">
        <f t="shared" si="100"/>
        <v>0</v>
      </c>
      <c r="P474" s="42">
        <f t="shared" si="101"/>
        <v>0</v>
      </c>
      <c r="Q474" s="42">
        <v>1</v>
      </c>
      <c r="R474" s="41">
        <f t="shared" si="102"/>
        <v>98325</v>
      </c>
      <c r="S474" s="42">
        <f t="shared" si="103"/>
        <v>0</v>
      </c>
      <c r="T474" s="42">
        <f>IFERROR(VLOOKUP(A474,'[4]Re-order'!$A:$Q,17,0),"")</f>
        <v>0</v>
      </c>
      <c r="U474" s="42">
        <f>IFERROR(VLOOKUP(A474,'[4]MC Masterlist 2026-09-17'!$B:$M, 10, 0),0)</f>
        <v>15</v>
      </c>
      <c r="V474" s="42">
        <f>IFERROR(VLOOKUP(A474,'[4]MC Masterlist 2026-09-17'!$B:$M, 11, 0),0)</f>
        <v>15</v>
      </c>
      <c r="W474" s="42">
        <f t="shared" si="104"/>
        <v>30</v>
      </c>
      <c r="X474" s="42">
        <f t="shared" si="105"/>
        <v>30</v>
      </c>
      <c r="Y474" s="42">
        <f>IFERROR(IF(OR(C474="AREA I",C474="AREA V"),7,VLOOKUP(A474,'[4]MC Masterlist 2026-09-17'!$B:$M, 12, 0)),0)</f>
        <v>30</v>
      </c>
      <c r="Z474" s="42">
        <f t="shared" si="106"/>
        <v>0</v>
      </c>
      <c r="AA474" s="42">
        <f t="shared" si="107"/>
        <v>0</v>
      </c>
      <c r="AB474" s="42">
        <f t="shared" si="108"/>
        <v>0</v>
      </c>
      <c r="AC474" s="42">
        <f t="shared" si="109"/>
        <v>0</v>
      </c>
      <c r="AD474" s="40" t="str">
        <f t="shared" si="110"/>
        <v>Critical</v>
      </c>
      <c r="AE474" s="40">
        <f>IFERROR(VLOOKUP(A474,'[4]Re-order'!$A:$AA,27,0),"")</f>
        <v>0</v>
      </c>
      <c r="AF474" s="42">
        <f t="shared" si="111"/>
        <v>-1</v>
      </c>
      <c r="AG474" s="42" t="e">
        <f>SUMIFS('[4]Raw Inventory'!D:D,'[4]Raw Inventory'!C:C,"GREATWALL",'[4]Raw Inventory'!B:B,A474)</f>
        <v>#VALUE!</v>
      </c>
      <c r="AH474" s="42" t="e">
        <f>SUMIFS('[4]Raw Inventory'!D:D,'[4]Raw Inventory'!C:C,"DUARTE",'[4]Raw Inventory'!B:B,A474)</f>
        <v>#VALUE!</v>
      </c>
      <c r="AI474" s="42"/>
      <c r="AJ474" s="42">
        <f t="shared" si="112"/>
        <v>0</v>
      </c>
      <c r="AK474" s="40" t="str">
        <f>IFERROR(IF((Q474+IF(AI474="",0,AI3))&lt;=0,"Stockout",IF(AJ474="","",IF(F474="Class A",IF(AJ474&lt;=7,"Critical",IF(AJ474&lt;=15,"Low",IF(AJ474&lt;=30,"Reorder",IF(AJ474&lt;=45,"Optimal","Overstock")))),IF(F474="Class B",IF(AJ474&lt;=10,"Critical",IF(AJ474&lt;=20,"Low",IF(AJ474&lt;=45,"Reorder",IF(AJ474&lt;=60,"Optimal","Overstock")))),IF(F474="Class C",IF(AJ474&lt;=15,"Critical",IF(AJ474&lt;=30,"Low",IF(AJ474&lt;=60,"Reorder",IF(AJ474&lt;=90,"Optimal","Overstock")))),""))))),"")</f>
        <v>Critical</v>
      </c>
      <c r="AL474" s="42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</row>
    <row r="475" spans="1:48">
      <c r="A475" s="39" t="s">
        <v>20</v>
      </c>
      <c r="B475" s="39" t="s">
        <v>144</v>
      </c>
      <c r="C475" s="39" t="s">
        <v>137</v>
      </c>
      <c r="D475" s="40" t="s">
        <v>223</v>
      </c>
      <c r="E475" s="40">
        <v>11</v>
      </c>
      <c r="F475" s="40" t="s">
        <v>2</v>
      </c>
      <c r="G475" s="39" t="str">
        <f>IFERROR(VLOOKUP(A475,'[4]MC Masterlist 2026-09-17'!$B:$M, 3, 0),"")</f>
        <v>HONDA</v>
      </c>
      <c r="H475" s="41">
        <f>IFERROR(VLOOKUP(A475,'[4]MC Masterlist 2026-09-17'!$B:$M, 6, 0),"")</f>
        <v>69950</v>
      </c>
      <c r="I475" s="42">
        <v>4</v>
      </c>
      <c r="J475" s="42">
        <v>0</v>
      </c>
      <c r="K475" s="42">
        <v>6</v>
      </c>
      <c r="L475" s="42">
        <f t="shared" si="97"/>
        <v>10</v>
      </c>
      <c r="M475" s="42">
        <f t="shared" si="98"/>
        <v>3.3333333333333335</v>
      </c>
      <c r="N475" s="41">
        <f t="shared" si="99"/>
        <v>699500</v>
      </c>
      <c r="O475" s="41">
        <f t="shared" si="100"/>
        <v>233166.66666666669</v>
      </c>
      <c r="P475" s="42">
        <f t="shared" si="101"/>
        <v>0.11111111111111112</v>
      </c>
      <c r="Q475" s="42">
        <v>4</v>
      </c>
      <c r="R475" s="41">
        <f t="shared" si="102"/>
        <v>279800</v>
      </c>
      <c r="S475" s="42">
        <f t="shared" si="103"/>
        <v>36</v>
      </c>
      <c r="T475" s="42">
        <f>IFERROR(VLOOKUP(A475,'[4]Re-order'!$A:$Q,17,0),"")</f>
        <v>0</v>
      </c>
      <c r="U475" s="42">
        <f>IFERROR(VLOOKUP(A475,'[4]MC Masterlist 2026-09-17'!$B:$M, 10, 0),0)</f>
        <v>15</v>
      </c>
      <c r="V475" s="42">
        <f>IFERROR(VLOOKUP(A475,'[4]MC Masterlist 2026-09-17'!$B:$M, 11, 0),0)</f>
        <v>15</v>
      </c>
      <c r="W475" s="42">
        <f t="shared" si="104"/>
        <v>30</v>
      </c>
      <c r="X475" s="42">
        <f t="shared" si="105"/>
        <v>5.333333333333333</v>
      </c>
      <c r="Y475" s="42">
        <f>IFERROR(IF(OR(C475="AREA I",C475="AREA V"),7,VLOOKUP(A475,'[4]MC Masterlist 2026-09-17'!$B:$M, 12, 0)),0)</f>
        <v>7</v>
      </c>
      <c r="Z475" s="42">
        <f t="shared" si="106"/>
        <v>1.6666666666666667</v>
      </c>
      <c r="AA475" s="42">
        <f t="shared" si="107"/>
        <v>3.3333333333333335</v>
      </c>
      <c r="AB475" s="42">
        <f t="shared" si="108"/>
        <v>0.59259259259259256</v>
      </c>
      <c r="AC475" s="42">
        <f t="shared" si="109"/>
        <v>0.77777777777777779</v>
      </c>
      <c r="AD475" s="40" t="str">
        <f t="shared" si="110"/>
        <v>Reorder</v>
      </c>
      <c r="AE475" s="40">
        <f>IFERROR(VLOOKUP(A475,'[4]Re-order'!$A:$AA,27,0),"")</f>
        <v>0</v>
      </c>
      <c r="AF475" s="42">
        <f t="shared" si="111"/>
        <v>-3.2222222222222223</v>
      </c>
      <c r="AG475" s="42" t="e">
        <f>SUMIFS('[4]Raw Inventory'!D:D,'[4]Raw Inventory'!C:C,"GREATWALL",'[4]Raw Inventory'!B:B,A475)</f>
        <v>#VALUE!</v>
      </c>
      <c r="AH475" s="42" t="e">
        <f>SUMIFS('[4]Raw Inventory'!D:D,'[4]Raw Inventory'!C:C,"DUARTE",'[4]Raw Inventory'!B:B,A475)</f>
        <v>#VALUE!</v>
      </c>
      <c r="AI475" s="42"/>
      <c r="AJ475" s="42">
        <f t="shared" si="112"/>
        <v>36</v>
      </c>
      <c r="AK475" s="40" t="str">
        <f>IFERROR(IF((Q475+IF(AI475="",0,AI3))&lt;=0,"Stockout",IF(AJ475="","",IF(F475="Class A",IF(AJ475&lt;=7,"Critical",IF(AJ475&lt;=15,"Low",IF(AJ475&lt;=30,"Reorder",IF(AJ475&lt;=45,"Optimal","Overstock")))),IF(F475="Class B",IF(AJ475&lt;=10,"Critical",IF(AJ475&lt;=20,"Low",IF(AJ475&lt;=45,"Reorder",IF(AJ475&lt;=60,"Optimal","Overstock")))),IF(F475="Class C",IF(AJ475&lt;=15,"Critical",IF(AJ475&lt;=30,"Low",IF(AJ475&lt;=60,"Reorder",IF(AJ475&lt;=90,"Optimal","Overstock")))),""))))),"")</f>
        <v>Reorder</v>
      </c>
      <c r="AL475" s="42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</row>
    <row r="476" spans="1:48">
      <c r="A476" s="39" t="s">
        <v>35</v>
      </c>
      <c r="B476" s="39" t="s">
        <v>132</v>
      </c>
      <c r="C476" s="39" t="s">
        <v>128</v>
      </c>
      <c r="D476" s="40" t="s">
        <v>236</v>
      </c>
      <c r="E476" s="40">
        <v>29</v>
      </c>
      <c r="F476" s="40" t="s">
        <v>3</v>
      </c>
      <c r="G476" s="39" t="str">
        <f>IFERROR(VLOOKUP(A476,'[4]MC Masterlist 2026-09-17'!$B:$M, 3, 0),"")</f>
        <v>HONDA</v>
      </c>
      <c r="H476" s="41">
        <f>IFERROR(VLOOKUP(A476,'[4]MC Masterlist 2026-09-17'!$B:$M, 6, 0),"")</f>
        <v>57990</v>
      </c>
      <c r="I476" s="42">
        <v>1</v>
      </c>
      <c r="J476" s="42">
        <v>0</v>
      </c>
      <c r="K476" s="42">
        <v>0</v>
      </c>
      <c r="L476" s="42">
        <f t="shared" si="97"/>
        <v>1</v>
      </c>
      <c r="M476" s="42">
        <f t="shared" si="98"/>
        <v>0.33333333333333331</v>
      </c>
      <c r="N476" s="41">
        <f t="shared" si="99"/>
        <v>57990</v>
      </c>
      <c r="O476" s="41">
        <f t="shared" si="100"/>
        <v>19330</v>
      </c>
      <c r="P476" s="42">
        <f t="shared" si="101"/>
        <v>1.111111111111111E-2</v>
      </c>
      <c r="Q476" s="42">
        <v>1</v>
      </c>
      <c r="R476" s="41">
        <f t="shared" si="102"/>
        <v>57990</v>
      </c>
      <c r="S476" s="42">
        <f t="shared" si="103"/>
        <v>90</v>
      </c>
      <c r="T476" s="42">
        <f>IFERROR(VLOOKUP(A476,'[4]Re-order'!$A:$Q,17,0),"")</f>
        <v>0</v>
      </c>
      <c r="U476" s="42">
        <f>IFERROR(VLOOKUP(A476,'[4]MC Masterlist 2026-09-17'!$B:$M, 10, 0),0)</f>
        <v>15</v>
      </c>
      <c r="V476" s="42">
        <f>IFERROR(VLOOKUP(A476,'[4]MC Masterlist 2026-09-17'!$B:$M, 11, 0),0)</f>
        <v>15</v>
      </c>
      <c r="W476" s="42">
        <f t="shared" si="104"/>
        <v>30</v>
      </c>
      <c r="X476" s="42">
        <f t="shared" si="105"/>
        <v>29.833333333333332</v>
      </c>
      <c r="Y476" s="42">
        <f>IFERROR(IF(OR(C476="AREA I",C476="AREA V"),7,VLOOKUP(A476,'[4]MC Masterlist 2026-09-17'!$B:$M, 12, 0)),0)</f>
        <v>30</v>
      </c>
      <c r="Z476" s="42">
        <f t="shared" si="106"/>
        <v>0.16666666666666666</v>
      </c>
      <c r="AA476" s="42">
        <f t="shared" si="107"/>
        <v>0.33333333333333331</v>
      </c>
      <c r="AB476" s="42">
        <f t="shared" si="108"/>
        <v>0.33148148148148143</v>
      </c>
      <c r="AC476" s="42">
        <f t="shared" si="109"/>
        <v>0.33333333333333331</v>
      </c>
      <c r="AD476" s="40" t="str">
        <f t="shared" si="110"/>
        <v>Optimal</v>
      </c>
      <c r="AE476" s="40">
        <f>IFERROR(VLOOKUP(A476,'[4]Re-order'!$A:$AA,27,0),"")</f>
        <v>0</v>
      </c>
      <c r="AF476" s="42">
        <f t="shared" si="111"/>
        <v>-0.66666666666666674</v>
      </c>
      <c r="AG476" s="42" t="e">
        <f>SUMIFS('[4]Raw Inventory'!D:D,'[4]Raw Inventory'!C:C,"GREATWALL",'[4]Raw Inventory'!B:B,A476)</f>
        <v>#VALUE!</v>
      </c>
      <c r="AH476" s="42" t="e">
        <f>SUMIFS('[4]Raw Inventory'!D:D,'[4]Raw Inventory'!C:C,"DUARTE",'[4]Raw Inventory'!B:B,A476)</f>
        <v>#VALUE!</v>
      </c>
      <c r="AI476" s="42"/>
      <c r="AJ476" s="42">
        <f t="shared" si="112"/>
        <v>90.000000000000014</v>
      </c>
      <c r="AK476" s="40" t="str">
        <f>IFERROR(IF((Q476+IF(AI476="",0,AI3))&lt;=0,"Stockout",IF(AJ476="","",IF(F476="Class A",IF(AJ476&lt;=7,"Critical",IF(AJ476&lt;=15,"Low",IF(AJ476&lt;=30,"Reorder",IF(AJ476&lt;=45,"Optimal","Overstock")))),IF(F476="Class B",IF(AJ476&lt;=10,"Critical",IF(AJ476&lt;=20,"Low",IF(AJ476&lt;=45,"Reorder",IF(AJ476&lt;=60,"Optimal","Overstock")))),IF(F476="Class C",IF(AJ476&lt;=15,"Critical",IF(AJ476&lt;=30,"Low",IF(AJ476&lt;=60,"Reorder",IF(AJ476&lt;=90,"Optimal","Overstock")))),""))))),"")</f>
        <v>Optimal</v>
      </c>
      <c r="AL476" s="42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</row>
    <row r="477" spans="1:48">
      <c r="A477" s="39" t="s">
        <v>42</v>
      </c>
      <c r="B477" s="39" t="s">
        <v>131</v>
      </c>
      <c r="C477" s="39" t="s">
        <v>128</v>
      </c>
      <c r="D477" s="40" t="s">
        <v>240</v>
      </c>
      <c r="E477" s="40">
        <v>16</v>
      </c>
      <c r="F477" s="40" t="s">
        <v>3</v>
      </c>
      <c r="G477" s="39" t="str">
        <f>IFERROR(VLOOKUP(A477,'[4]MC Masterlist 2026-09-17'!$B:$M, 3, 0),"")</f>
        <v>YAMAHA</v>
      </c>
      <c r="H477" s="41">
        <f>IFERROR(VLOOKUP(A477,'[4]MC Masterlist 2026-09-17'!$B:$M, 6, 0),"")</f>
        <v>152892</v>
      </c>
      <c r="I477" s="42">
        <v>1</v>
      </c>
      <c r="J477" s="42">
        <v>0</v>
      </c>
      <c r="K477" s="42">
        <v>0</v>
      </c>
      <c r="L477" s="42">
        <f t="shared" si="97"/>
        <v>1</v>
      </c>
      <c r="M477" s="42">
        <f t="shared" si="98"/>
        <v>0.33333333333333331</v>
      </c>
      <c r="N477" s="41">
        <f t="shared" si="99"/>
        <v>152892</v>
      </c>
      <c r="O477" s="41">
        <f t="shared" si="100"/>
        <v>50964</v>
      </c>
      <c r="P477" s="42">
        <f t="shared" si="101"/>
        <v>1.111111111111111E-2</v>
      </c>
      <c r="Q477" s="42">
        <v>1</v>
      </c>
      <c r="R477" s="41">
        <f t="shared" si="102"/>
        <v>152892</v>
      </c>
      <c r="S477" s="42">
        <f t="shared" si="103"/>
        <v>90</v>
      </c>
      <c r="T477" s="42">
        <f>IFERROR(VLOOKUP(A477,'[4]Re-order'!$A:$Q,17,0),"")</f>
        <v>0</v>
      </c>
      <c r="U477" s="42">
        <f>IFERROR(VLOOKUP(A477,'[4]MC Masterlist 2026-09-17'!$B:$M, 10, 0),0)</f>
        <v>15</v>
      </c>
      <c r="V477" s="42">
        <f>IFERROR(VLOOKUP(A477,'[4]MC Masterlist 2026-09-17'!$B:$M, 11, 0),0)</f>
        <v>15</v>
      </c>
      <c r="W477" s="42">
        <f t="shared" si="104"/>
        <v>30</v>
      </c>
      <c r="X477" s="42">
        <f t="shared" si="105"/>
        <v>29.833333333333332</v>
      </c>
      <c r="Y477" s="42">
        <f>IFERROR(IF(OR(C477="AREA I",C477="AREA V"),7,VLOOKUP(A477,'[4]MC Masterlist 2026-09-17'!$B:$M, 12, 0)),0)</f>
        <v>30</v>
      </c>
      <c r="Z477" s="42">
        <f t="shared" si="106"/>
        <v>0.16666666666666666</v>
      </c>
      <c r="AA477" s="42">
        <f t="shared" si="107"/>
        <v>0.33333333333333331</v>
      </c>
      <c r="AB477" s="42">
        <f t="shared" si="108"/>
        <v>0.33148148148148143</v>
      </c>
      <c r="AC477" s="42">
        <f t="shared" si="109"/>
        <v>0.33333333333333331</v>
      </c>
      <c r="AD477" s="40" t="str">
        <f t="shared" si="110"/>
        <v>Optimal</v>
      </c>
      <c r="AE477" s="40">
        <f>IFERROR(VLOOKUP(A477,'[4]Re-order'!$A:$AA,27,0),"")</f>
        <v>0</v>
      </c>
      <c r="AF477" s="42">
        <f t="shared" si="111"/>
        <v>-0.66666666666666674</v>
      </c>
      <c r="AG477" s="42" t="e">
        <f>SUMIFS('[4]Raw Inventory'!D:D,'[4]Raw Inventory'!C:C,"GREATWALL",'[4]Raw Inventory'!B:B,A477)</f>
        <v>#VALUE!</v>
      </c>
      <c r="AH477" s="42" t="e">
        <f>SUMIFS('[4]Raw Inventory'!D:D,'[4]Raw Inventory'!C:C,"DUARTE",'[4]Raw Inventory'!B:B,A477)</f>
        <v>#VALUE!</v>
      </c>
      <c r="AI477" s="42"/>
      <c r="AJ477" s="42">
        <f t="shared" si="112"/>
        <v>90.000000000000014</v>
      </c>
      <c r="AK477" s="40" t="str">
        <f>IFERROR(IF((Q477+IF(AI477="",0,AI3))&lt;=0,"Stockout",IF(AJ477="","",IF(F477="Class A",IF(AJ477&lt;=7,"Critical",IF(AJ477&lt;=15,"Low",IF(AJ477&lt;=30,"Reorder",IF(AJ477&lt;=45,"Optimal","Overstock")))),IF(F477="Class B",IF(AJ477&lt;=10,"Critical",IF(AJ477&lt;=20,"Low",IF(AJ477&lt;=45,"Reorder",IF(AJ477&lt;=60,"Optimal","Overstock")))),IF(F477="Class C",IF(AJ477&lt;=15,"Critical",IF(AJ477&lt;=30,"Low",IF(AJ477&lt;=60,"Reorder",IF(AJ477&lt;=90,"Optimal","Overstock")))),""))))),"")</f>
        <v>Optimal</v>
      </c>
      <c r="AL477" s="42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</row>
    <row r="478" spans="1:48">
      <c r="A478" s="39" t="s">
        <v>22</v>
      </c>
      <c r="B478" s="39" t="s">
        <v>144</v>
      </c>
      <c r="C478" s="39" t="s">
        <v>137</v>
      </c>
      <c r="D478" s="40" t="s">
        <v>239</v>
      </c>
      <c r="E478" s="40">
        <v>12</v>
      </c>
      <c r="F478" s="40" t="s">
        <v>2</v>
      </c>
      <c r="G478" s="39" t="str">
        <f>IFERROR(VLOOKUP(A478,'[4]MC Masterlist 2026-09-17'!$B:$M, 3, 0),"")</f>
        <v>HONDA</v>
      </c>
      <c r="H478" s="41">
        <f>IFERROR(VLOOKUP(A478,'[4]MC Masterlist 2026-09-17'!$B:$M, 6, 0),"")</f>
        <v>111258</v>
      </c>
      <c r="I478" s="42">
        <v>1</v>
      </c>
      <c r="J478" s="42">
        <v>2</v>
      </c>
      <c r="K478" s="42">
        <v>3</v>
      </c>
      <c r="L478" s="42">
        <f t="shared" si="97"/>
        <v>6</v>
      </c>
      <c r="M478" s="42">
        <f t="shared" si="98"/>
        <v>2</v>
      </c>
      <c r="N478" s="41">
        <f t="shared" si="99"/>
        <v>667548</v>
      </c>
      <c r="O478" s="41">
        <f t="shared" si="100"/>
        <v>222516</v>
      </c>
      <c r="P478" s="42">
        <f t="shared" si="101"/>
        <v>6.6666666666666666E-2</v>
      </c>
      <c r="Q478" s="42">
        <v>1</v>
      </c>
      <c r="R478" s="41">
        <f t="shared" si="102"/>
        <v>111258</v>
      </c>
      <c r="S478" s="42">
        <f t="shared" si="103"/>
        <v>15</v>
      </c>
      <c r="T478" s="42">
        <f>IFERROR(VLOOKUP(A478,'[4]Re-order'!$A:$Q,17,0),"")</f>
        <v>0</v>
      </c>
      <c r="U478" s="42">
        <f>IFERROR(VLOOKUP(A478,'[4]MC Masterlist 2026-09-17'!$B:$M, 10, 0),0)</f>
        <v>15</v>
      </c>
      <c r="V478" s="42">
        <f>IFERROR(VLOOKUP(A478,'[4]MC Masterlist 2026-09-17'!$B:$M, 11, 0),0)</f>
        <v>15</v>
      </c>
      <c r="W478" s="42">
        <f t="shared" si="104"/>
        <v>30</v>
      </c>
      <c r="X478" s="42">
        <f t="shared" si="105"/>
        <v>6</v>
      </c>
      <c r="Y478" s="42">
        <f>IFERROR(IF(OR(C478="AREA I",C478="AREA V"),7,VLOOKUP(A478,'[4]MC Masterlist 2026-09-17'!$B:$M, 12, 0)),0)</f>
        <v>7</v>
      </c>
      <c r="Z478" s="42">
        <f t="shared" si="106"/>
        <v>1</v>
      </c>
      <c r="AA478" s="42">
        <f t="shared" si="107"/>
        <v>2</v>
      </c>
      <c r="AB478" s="42">
        <f t="shared" si="108"/>
        <v>0.4</v>
      </c>
      <c r="AC478" s="42">
        <f t="shared" si="109"/>
        <v>0.46666666666666667</v>
      </c>
      <c r="AD478" s="40" t="str">
        <f t="shared" si="110"/>
        <v>Low</v>
      </c>
      <c r="AE478" s="40">
        <f>IFERROR(VLOOKUP(A478,'[4]Re-order'!$A:$AA,27,0),"")</f>
        <v>0</v>
      </c>
      <c r="AF478" s="42">
        <f t="shared" si="111"/>
        <v>-0.53333333333333333</v>
      </c>
      <c r="AG478" s="42" t="e">
        <f>SUMIFS('[4]Raw Inventory'!D:D,'[4]Raw Inventory'!C:C,"GREATWALL",'[4]Raw Inventory'!B:B,A478)</f>
        <v>#VALUE!</v>
      </c>
      <c r="AH478" s="42" t="e">
        <f>SUMIFS('[4]Raw Inventory'!D:D,'[4]Raw Inventory'!C:C,"DUARTE",'[4]Raw Inventory'!B:B,A478)</f>
        <v>#VALUE!</v>
      </c>
      <c r="AI478" s="42"/>
      <c r="AJ478" s="42">
        <f t="shared" si="112"/>
        <v>15</v>
      </c>
      <c r="AK478" s="40" t="str">
        <f>IFERROR(IF((Q478+IF(AI478="",0,AI3))&lt;=0,"Stockout",IF(AJ478="","",IF(F478="Class A",IF(AJ478&lt;=7,"Critical",IF(AJ478&lt;=15,"Low",IF(AJ478&lt;=30,"Reorder",IF(AJ478&lt;=45,"Optimal","Overstock")))),IF(F478="Class B",IF(AJ478&lt;=10,"Critical",IF(AJ478&lt;=20,"Low",IF(AJ478&lt;=45,"Reorder",IF(AJ478&lt;=60,"Optimal","Overstock")))),IF(F478="Class C",IF(AJ478&lt;=15,"Critical",IF(AJ478&lt;=30,"Low",IF(AJ478&lt;=60,"Reorder",IF(AJ478&lt;=90,"Optimal","Overstock")))),""))))),"")</f>
        <v>Low</v>
      </c>
      <c r="AL478" s="42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</row>
    <row r="479" spans="1:48">
      <c r="A479" s="39" t="s">
        <v>78</v>
      </c>
      <c r="B479" s="39" t="s">
        <v>138</v>
      </c>
      <c r="C479" s="39" t="s">
        <v>137</v>
      </c>
      <c r="D479" s="40" t="s">
        <v>289</v>
      </c>
      <c r="E479" s="40">
        <v>41</v>
      </c>
      <c r="F479" s="40" t="s">
        <v>3</v>
      </c>
      <c r="G479" s="39" t="str">
        <f>IFERROR(VLOOKUP(A479,'[4]MC Masterlist 2026-09-17'!$B:$M, 3, 0),"")</f>
        <v>KAWASAKI</v>
      </c>
      <c r="H479" s="41">
        <f>IFERROR(VLOOKUP(A479,'[4]MC Masterlist 2026-09-17'!$B:$M, 6, 0),"")</f>
        <v>100700</v>
      </c>
      <c r="I479" s="42">
        <v>0</v>
      </c>
      <c r="J479" s="42">
        <v>0</v>
      </c>
      <c r="K479" s="42">
        <v>0</v>
      </c>
      <c r="L479" s="42">
        <f t="shared" si="97"/>
        <v>0</v>
      </c>
      <c r="M479" s="42">
        <f t="shared" si="98"/>
        <v>0</v>
      </c>
      <c r="N479" s="41">
        <f t="shared" si="99"/>
        <v>0</v>
      </c>
      <c r="O479" s="41">
        <f t="shared" si="100"/>
        <v>0</v>
      </c>
      <c r="P479" s="42">
        <f t="shared" si="101"/>
        <v>0</v>
      </c>
      <c r="Q479" s="42">
        <v>23</v>
      </c>
      <c r="R479" s="41">
        <f t="shared" si="102"/>
        <v>2316100</v>
      </c>
      <c r="S479" s="42">
        <f t="shared" si="103"/>
        <v>0</v>
      </c>
      <c r="T479" s="42">
        <f>IFERROR(VLOOKUP(A479,'[4]Re-order'!$A:$Q,17,0),"")</f>
        <v>0</v>
      </c>
      <c r="U479" s="42">
        <f>IFERROR(VLOOKUP(A479,'[4]MC Masterlist 2026-09-17'!$B:$M, 10, 0),0)</f>
        <v>15</v>
      </c>
      <c r="V479" s="42">
        <f>IFERROR(VLOOKUP(A479,'[4]MC Masterlist 2026-09-17'!$B:$M, 11, 0),0)</f>
        <v>15</v>
      </c>
      <c r="W479" s="42">
        <f t="shared" si="104"/>
        <v>30</v>
      </c>
      <c r="X479" s="42">
        <f t="shared" si="105"/>
        <v>7</v>
      </c>
      <c r="Y479" s="42">
        <f>IFERROR(IF(OR(C479="AREA I",C479="AREA V"),7,VLOOKUP(A479,'[4]MC Masterlist 2026-09-17'!$B:$M, 12, 0)),0)</f>
        <v>7</v>
      </c>
      <c r="Z479" s="42">
        <f t="shared" si="106"/>
        <v>0</v>
      </c>
      <c r="AA479" s="42">
        <f t="shared" si="107"/>
        <v>0</v>
      </c>
      <c r="AB479" s="42">
        <f t="shared" si="108"/>
        <v>0</v>
      </c>
      <c r="AC479" s="42">
        <f t="shared" si="109"/>
        <v>0</v>
      </c>
      <c r="AD479" s="40" t="str">
        <f t="shared" si="110"/>
        <v>Critical</v>
      </c>
      <c r="AE479" s="40">
        <f>IFERROR(VLOOKUP(A479,'[4]Re-order'!$A:$AA,27,0),"")</f>
        <v>0</v>
      </c>
      <c r="AF479" s="42">
        <f t="shared" si="111"/>
        <v>-23</v>
      </c>
      <c r="AG479" s="42" t="e">
        <f>SUMIFS('[4]Raw Inventory'!D:D,'[4]Raw Inventory'!C:C,"GREATWALL",'[4]Raw Inventory'!B:B,A479)</f>
        <v>#VALUE!</v>
      </c>
      <c r="AH479" s="42" t="e">
        <f>SUMIFS('[4]Raw Inventory'!D:D,'[4]Raw Inventory'!C:C,"DUARTE",'[4]Raw Inventory'!B:B,A479)</f>
        <v>#VALUE!</v>
      </c>
      <c r="AI479" s="42"/>
      <c r="AJ479" s="42">
        <f t="shared" si="112"/>
        <v>0</v>
      </c>
      <c r="AK479" s="40" t="str">
        <f>IFERROR(IF((Q479+IF(AI479="",0,AI3))&lt;=0,"Stockout",IF(AJ479="","",IF(F479="Class A",IF(AJ479&lt;=7,"Critical",IF(AJ479&lt;=15,"Low",IF(AJ479&lt;=30,"Reorder",IF(AJ479&lt;=45,"Optimal","Overstock")))),IF(F479="Class B",IF(AJ479&lt;=10,"Critical",IF(AJ479&lt;=20,"Low",IF(AJ479&lt;=45,"Reorder",IF(AJ479&lt;=60,"Optimal","Overstock")))),IF(F479="Class C",IF(AJ479&lt;=15,"Critical",IF(AJ479&lt;=30,"Low",IF(AJ479&lt;=60,"Reorder",IF(AJ479&lt;=90,"Optimal","Overstock")))),""))))),"")</f>
        <v>Critical</v>
      </c>
      <c r="AL479" s="42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</row>
    <row r="480" spans="1:48">
      <c r="A480" s="39" t="s">
        <v>16</v>
      </c>
      <c r="B480" s="39" t="s">
        <v>27</v>
      </c>
      <c r="C480" s="39" t="s">
        <v>1</v>
      </c>
      <c r="D480" s="40" t="s">
        <v>233</v>
      </c>
      <c r="E480" s="40">
        <v>4</v>
      </c>
      <c r="F480" s="40" t="s">
        <v>0</v>
      </c>
      <c r="G480" s="39" t="str">
        <f>IFERROR(VLOOKUP(A480,'[4]MC Masterlist 2026-09-17'!$B:$M, 3, 0),"")</f>
        <v>HONDA</v>
      </c>
      <c r="H480" s="41">
        <f>IFERROR(VLOOKUP(A480,'[4]MC Masterlist 2026-09-17'!$B:$M, 6, 0),"")</f>
        <v>84394</v>
      </c>
      <c r="I480" s="42">
        <v>9</v>
      </c>
      <c r="J480" s="42">
        <v>3</v>
      </c>
      <c r="K480" s="42">
        <v>10</v>
      </c>
      <c r="L480" s="42">
        <f t="shared" si="97"/>
        <v>22</v>
      </c>
      <c r="M480" s="42">
        <f t="shared" si="98"/>
        <v>7.333333333333333</v>
      </c>
      <c r="N480" s="41">
        <f t="shared" si="99"/>
        <v>1856668</v>
      </c>
      <c r="O480" s="41">
        <f t="shared" si="100"/>
        <v>618889.33333333326</v>
      </c>
      <c r="P480" s="42">
        <f t="shared" si="101"/>
        <v>0.24444444444444444</v>
      </c>
      <c r="Q480" s="42"/>
      <c r="R480" s="41">
        <f t="shared" si="102"/>
        <v>0</v>
      </c>
      <c r="S480" s="42">
        <f t="shared" si="103"/>
        <v>0</v>
      </c>
      <c r="T480" s="42">
        <f>IFERROR(VLOOKUP(A480,'[4]Re-order'!$A:$Q,17,0),"")</f>
        <v>0</v>
      </c>
      <c r="U480" s="42">
        <f>IFERROR(VLOOKUP(A480,'[4]MC Masterlist 2026-09-17'!$B:$M, 10, 0),0)</f>
        <v>15</v>
      </c>
      <c r="V480" s="42">
        <f>IFERROR(VLOOKUP(A480,'[4]MC Masterlist 2026-09-17'!$B:$M, 11, 0),0)</f>
        <v>15</v>
      </c>
      <c r="W480" s="42">
        <f t="shared" si="104"/>
        <v>30</v>
      </c>
      <c r="X480" s="42">
        <f t="shared" si="105"/>
        <v>3.3333333333333335</v>
      </c>
      <c r="Y480" s="42">
        <f>IFERROR(IF(OR(C480="AREA I",C480="AREA V"),7,VLOOKUP(A480,'[4]MC Masterlist 2026-09-17'!$B:$M, 12, 0)),0)</f>
        <v>7</v>
      </c>
      <c r="Z480" s="42">
        <f t="shared" si="106"/>
        <v>3.6666666666666665</v>
      </c>
      <c r="AA480" s="42">
        <f t="shared" si="107"/>
        <v>7.333333333333333</v>
      </c>
      <c r="AB480" s="42">
        <f t="shared" si="108"/>
        <v>0.81481481481481477</v>
      </c>
      <c r="AC480" s="42">
        <f t="shared" si="109"/>
        <v>1.711111111111111</v>
      </c>
      <c r="AD480" s="40" t="str">
        <f t="shared" si="110"/>
        <v>Stockout</v>
      </c>
      <c r="AE480" s="40">
        <f>IFERROR(VLOOKUP(A480,'[4]Re-order'!$A:$AA,27,0),"")</f>
        <v>0</v>
      </c>
      <c r="AF480" s="42">
        <f t="shared" si="111"/>
        <v>1.711111111111111</v>
      </c>
      <c r="AG480" s="42" t="e">
        <f>SUMIFS('[4]Raw Inventory'!D:D,'[4]Raw Inventory'!C:C,"GREATWALL",'[4]Raw Inventory'!B:B,A480)</f>
        <v>#VALUE!</v>
      </c>
      <c r="AH480" s="42" t="e">
        <f>SUMIFS('[4]Raw Inventory'!D:D,'[4]Raw Inventory'!C:C,"DUARTE",'[4]Raw Inventory'!B:B,A480)</f>
        <v>#VALUE!</v>
      </c>
      <c r="AI480" s="42"/>
      <c r="AJ480" s="42">
        <f t="shared" si="112"/>
        <v>0</v>
      </c>
      <c r="AK480" s="40" t="str">
        <f>IFERROR(IF((Q480+IF(AI480="",0,AI3))&lt;=0,"Stockout",IF(AJ480="","",IF(F480="Class A",IF(AJ480&lt;=7,"Critical",IF(AJ480&lt;=15,"Low",IF(AJ480&lt;=30,"Reorder",IF(AJ480&lt;=45,"Optimal","Overstock")))),IF(F480="Class B",IF(AJ480&lt;=10,"Critical",IF(AJ480&lt;=20,"Low",IF(AJ480&lt;=45,"Reorder",IF(AJ480&lt;=60,"Optimal","Overstock")))),IF(F480="Class C",IF(AJ480&lt;=15,"Critical",IF(AJ480&lt;=30,"Low",IF(AJ480&lt;=60,"Reorder",IF(AJ480&lt;=90,"Optimal","Overstock")))),""))))),"")</f>
        <v>Stockout</v>
      </c>
      <c r="AL480" s="42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</row>
    <row r="481" spans="1:48">
      <c r="A481" s="39" t="s">
        <v>86</v>
      </c>
      <c r="B481" s="39" t="s">
        <v>119</v>
      </c>
      <c r="C481" s="39" t="s">
        <v>118</v>
      </c>
      <c r="D481" s="40" t="s">
        <v>228</v>
      </c>
      <c r="E481" s="40">
        <v>31</v>
      </c>
      <c r="F481" s="40" t="s">
        <v>3</v>
      </c>
      <c r="G481" s="39" t="str">
        <f>IFERROR(VLOOKUP(A481,'[4]MC Masterlist 2026-09-17'!$B:$M, 3, 0),"")</f>
        <v>KAWASAKI</v>
      </c>
      <c r="H481" s="41">
        <f>IFERROR(VLOOKUP(A481,'[4]MC Masterlist 2026-09-17'!$B:$M, 6, 0),"")</f>
        <v>72500</v>
      </c>
      <c r="I481" s="42">
        <v>0</v>
      </c>
      <c r="J481" s="42">
        <v>1</v>
      </c>
      <c r="K481" s="42">
        <v>0</v>
      </c>
      <c r="L481" s="42">
        <f t="shared" si="97"/>
        <v>1</v>
      </c>
      <c r="M481" s="42">
        <f t="shared" si="98"/>
        <v>0.33333333333333331</v>
      </c>
      <c r="N481" s="41">
        <f t="shared" si="99"/>
        <v>72500</v>
      </c>
      <c r="O481" s="41">
        <f t="shared" si="100"/>
        <v>24166.666666666664</v>
      </c>
      <c r="P481" s="42">
        <f t="shared" si="101"/>
        <v>1.111111111111111E-2</v>
      </c>
      <c r="Q481" s="42"/>
      <c r="R481" s="41">
        <f t="shared" si="102"/>
        <v>0</v>
      </c>
      <c r="S481" s="42">
        <f t="shared" si="103"/>
        <v>0</v>
      </c>
      <c r="T481" s="42">
        <f>IFERROR(VLOOKUP(A481,'[4]Re-order'!$A:$Q,17,0),"")</f>
        <v>0</v>
      </c>
      <c r="U481" s="42">
        <f>IFERROR(VLOOKUP(A481,'[4]MC Masterlist 2026-09-17'!$B:$M, 10, 0),0)</f>
        <v>15</v>
      </c>
      <c r="V481" s="42">
        <f>IFERROR(VLOOKUP(A481,'[4]MC Masterlist 2026-09-17'!$B:$M, 11, 0),0)</f>
        <v>15</v>
      </c>
      <c r="W481" s="42">
        <f t="shared" si="104"/>
        <v>30</v>
      </c>
      <c r="X481" s="42">
        <f t="shared" si="105"/>
        <v>29.833333333333332</v>
      </c>
      <c r="Y481" s="42">
        <f>IFERROR(IF(OR(C481="AREA I",C481="AREA V"),7,VLOOKUP(A481,'[4]MC Masterlist 2026-09-17'!$B:$M, 12, 0)),0)</f>
        <v>30</v>
      </c>
      <c r="Z481" s="42">
        <f t="shared" si="106"/>
        <v>0.16666666666666666</v>
      </c>
      <c r="AA481" s="42">
        <f t="shared" si="107"/>
        <v>0.33333333333333331</v>
      </c>
      <c r="AB481" s="42">
        <f t="shared" si="108"/>
        <v>0.33148148148148143</v>
      </c>
      <c r="AC481" s="42">
        <f t="shared" si="109"/>
        <v>0.33333333333333331</v>
      </c>
      <c r="AD481" s="40" t="str">
        <f t="shared" si="110"/>
        <v>Stockout</v>
      </c>
      <c r="AE481" s="40">
        <f>IFERROR(VLOOKUP(A481,'[4]Re-order'!$A:$AA,27,0),"")</f>
        <v>0</v>
      </c>
      <c r="AF481" s="42">
        <f t="shared" si="111"/>
        <v>0.33333333333333331</v>
      </c>
      <c r="AG481" s="42" t="e">
        <f>SUMIFS('[4]Raw Inventory'!D:D,'[4]Raw Inventory'!C:C,"GREATWALL",'[4]Raw Inventory'!B:B,A481)</f>
        <v>#VALUE!</v>
      </c>
      <c r="AH481" s="42" t="e">
        <f>SUMIFS('[4]Raw Inventory'!D:D,'[4]Raw Inventory'!C:C,"DUARTE",'[4]Raw Inventory'!B:B,A481)</f>
        <v>#VALUE!</v>
      </c>
      <c r="AI481" s="42"/>
      <c r="AJ481" s="42">
        <f t="shared" si="112"/>
        <v>0</v>
      </c>
      <c r="AK481" s="40" t="str">
        <f>IFERROR(IF((Q481+IF(AI481="",0,AI3))&lt;=0,"Stockout",IF(AJ481="","",IF(F481="Class A",IF(AJ481&lt;=7,"Critical",IF(AJ481&lt;=15,"Low",IF(AJ481&lt;=30,"Reorder",IF(AJ481&lt;=45,"Optimal","Overstock")))),IF(F481="Class B",IF(AJ481&lt;=10,"Critical",IF(AJ481&lt;=20,"Low",IF(AJ481&lt;=45,"Reorder",IF(AJ481&lt;=60,"Optimal","Overstock")))),IF(F481="Class C",IF(AJ481&lt;=15,"Critical",IF(AJ481&lt;=30,"Low",IF(AJ481&lt;=60,"Reorder",IF(AJ481&lt;=90,"Optimal","Overstock")))),""))))),"")</f>
        <v>Stockout</v>
      </c>
      <c r="AL481" s="42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</row>
    <row r="482" spans="1:48">
      <c r="A482" s="39" t="s">
        <v>59</v>
      </c>
      <c r="B482" s="39" t="s">
        <v>160</v>
      </c>
      <c r="C482" s="39" t="s">
        <v>159</v>
      </c>
      <c r="D482" s="40" t="s">
        <v>243</v>
      </c>
      <c r="E482" s="40">
        <v>23</v>
      </c>
      <c r="F482" s="40" t="s">
        <v>3</v>
      </c>
      <c r="G482" s="39" t="str">
        <f>IFERROR(VLOOKUP(A482,'[4]MC Masterlist 2026-09-17'!$B:$M, 3, 0),"")</f>
        <v>HONDA</v>
      </c>
      <c r="H482" s="41">
        <f>IFERROR(VLOOKUP(A482,'[4]MC Masterlist 2026-09-17'!$B:$M, 6, 0),"")</f>
        <v>147230</v>
      </c>
      <c r="I482" s="42">
        <v>0</v>
      </c>
      <c r="J482" s="42">
        <v>0</v>
      </c>
      <c r="K482" s="42">
        <v>0</v>
      </c>
      <c r="L482" s="42">
        <f t="shared" si="97"/>
        <v>0</v>
      </c>
      <c r="M482" s="42">
        <f t="shared" si="98"/>
        <v>0</v>
      </c>
      <c r="N482" s="41">
        <f t="shared" si="99"/>
        <v>0</v>
      </c>
      <c r="O482" s="41">
        <f t="shared" si="100"/>
        <v>0</v>
      </c>
      <c r="P482" s="42">
        <f t="shared" si="101"/>
        <v>0</v>
      </c>
      <c r="Q482" s="42">
        <v>2</v>
      </c>
      <c r="R482" s="41">
        <f t="shared" si="102"/>
        <v>294460</v>
      </c>
      <c r="S482" s="42">
        <f t="shared" si="103"/>
        <v>0</v>
      </c>
      <c r="T482" s="42">
        <f>IFERROR(VLOOKUP(A482,'[4]Re-order'!$A:$Q,17,0),"")</f>
        <v>0</v>
      </c>
      <c r="U482" s="42">
        <f>IFERROR(VLOOKUP(A482,'[4]MC Masterlist 2026-09-17'!$B:$M, 10, 0),0)</f>
        <v>15</v>
      </c>
      <c r="V482" s="42">
        <f>IFERROR(VLOOKUP(A482,'[4]MC Masterlist 2026-09-17'!$B:$M, 11, 0),0)</f>
        <v>15</v>
      </c>
      <c r="W482" s="42">
        <f t="shared" si="104"/>
        <v>30</v>
      </c>
      <c r="X482" s="42">
        <f t="shared" si="105"/>
        <v>30</v>
      </c>
      <c r="Y482" s="42">
        <f>IFERROR(IF(OR(C482="AREA I",C482="AREA V"),7,VLOOKUP(A482,'[4]MC Masterlist 2026-09-17'!$B:$M, 12, 0)),0)</f>
        <v>30</v>
      </c>
      <c r="Z482" s="42">
        <f t="shared" si="106"/>
        <v>0</v>
      </c>
      <c r="AA482" s="42">
        <f t="shared" si="107"/>
        <v>0</v>
      </c>
      <c r="AB482" s="42">
        <f t="shared" si="108"/>
        <v>0</v>
      </c>
      <c r="AC482" s="42">
        <f t="shared" si="109"/>
        <v>0</v>
      </c>
      <c r="AD482" s="40" t="str">
        <f t="shared" si="110"/>
        <v>Critical</v>
      </c>
      <c r="AE482" s="40">
        <f>IFERROR(VLOOKUP(A482,'[4]Re-order'!$A:$AA,27,0),"")</f>
        <v>0</v>
      </c>
      <c r="AF482" s="42">
        <f t="shared" si="111"/>
        <v>-2</v>
      </c>
      <c r="AG482" s="42" t="e">
        <f>SUMIFS('[4]Raw Inventory'!D:D,'[4]Raw Inventory'!C:C,"GREATWALL",'[4]Raw Inventory'!B:B,A482)</f>
        <v>#VALUE!</v>
      </c>
      <c r="AH482" s="42" t="e">
        <f>SUMIFS('[4]Raw Inventory'!D:D,'[4]Raw Inventory'!C:C,"DUARTE",'[4]Raw Inventory'!B:B,A482)</f>
        <v>#VALUE!</v>
      </c>
      <c r="AI482" s="42"/>
      <c r="AJ482" s="42">
        <f t="shared" si="112"/>
        <v>0</v>
      </c>
      <c r="AK482" s="40" t="str">
        <f>IFERROR(IF((Q482+IF(AI482="",0,AI3))&lt;=0,"Stockout",IF(AJ482="","",IF(F482="Class A",IF(AJ482&lt;=7,"Critical",IF(AJ482&lt;=15,"Low",IF(AJ482&lt;=30,"Reorder",IF(AJ482&lt;=45,"Optimal","Overstock")))),IF(F482="Class B",IF(AJ482&lt;=10,"Critical",IF(AJ482&lt;=20,"Low",IF(AJ482&lt;=45,"Reorder",IF(AJ482&lt;=60,"Optimal","Overstock")))),IF(F482="Class C",IF(AJ482&lt;=15,"Critical",IF(AJ482&lt;=30,"Low",IF(AJ482&lt;=60,"Reorder",IF(AJ482&lt;=90,"Optimal","Overstock")))),""))))),"")</f>
        <v>Critical</v>
      </c>
      <c r="AL482" s="42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</row>
    <row r="483" spans="1:48">
      <c r="A483" s="39" t="s">
        <v>44</v>
      </c>
      <c r="B483" s="39" t="s">
        <v>5</v>
      </c>
      <c r="C483" s="39" t="s">
        <v>118</v>
      </c>
      <c r="D483" s="40" t="s">
        <v>253</v>
      </c>
      <c r="E483" s="40">
        <v>13</v>
      </c>
      <c r="F483" s="40" t="s">
        <v>2</v>
      </c>
      <c r="G483" s="39" t="str">
        <f>IFERROR(VLOOKUP(A483,'[4]MC Masterlist 2026-09-17'!$B:$M, 3, 0),"")</f>
        <v>YAMAHA</v>
      </c>
      <c r="H483" s="41">
        <f>IFERROR(VLOOKUP(A483,'[4]MC Masterlist 2026-09-17'!$B:$M, 6, 0),"")</f>
        <v>165912</v>
      </c>
      <c r="I483" s="42">
        <v>0</v>
      </c>
      <c r="J483" s="42">
        <v>1</v>
      </c>
      <c r="K483" s="42">
        <v>0</v>
      </c>
      <c r="L483" s="42">
        <f t="shared" si="97"/>
        <v>1</v>
      </c>
      <c r="M483" s="42">
        <f t="shared" si="98"/>
        <v>0.33333333333333331</v>
      </c>
      <c r="N483" s="41">
        <f t="shared" si="99"/>
        <v>165912</v>
      </c>
      <c r="O483" s="41">
        <f t="shared" si="100"/>
        <v>55304</v>
      </c>
      <c r="P483" s="42">
        <f t="shared" si="101"/>
        <v>1.111111111111111E-2</v>
      </c>
      <c r="Q483" s="42"/>
      <c r="R483" s="41">
        <f t="shared" si="102"/>
        <v>0</v>
      </c>
      <c r="S483" s="42">
        <f t="shared" si="103"/>
        <v>0</v>
      </c>
      <c r="T483" s="42">
        <f>IFERROR(VLOOKUP(A483,'[4]Re-order'!$A:$Q,17,0),"")</f>
        <v>0</v>
      </c>
      <c r="U483" s="42">
        <f>IFERROR(VLOOKUP(A483,'[4]MC Masterlist 2026-09-17'!$B:$M, 10, 0),0)</f>
        <v>15</v>
      </c>
      <c r="V483" s="42">
        <f>IFERROR(VLOOKUP(A483,'[4]MC Masterlist 2026-09-17'!$B:$M, 11, 0),0)</f>
        <v>15</v>
      </c>
      <c r="W483" s="42">
        <f t="shared" si="104"/>
        <v>30</v>
      </c>
      <c r="X483" s="42">
        <f t="shared" si="105"/>
        <v>29.833333333333332</v>
      </c>
      <c r="Y483" s="42">
        <f>IFERROR(IF(OR(C483="AREA I",C483="AREA V"),7,VLOOKUP(A483,'[4]MC Masterlist 2026-09-17'!$B:$M, 12, 0)),0)</f>
        <v>30</v>
      </c>
      <c r="Z483" s="42">
        <f t="shared" si="106"/>
        <v>0.16666666666666666</v>
      </c>
      <c r="AA483" s="42">
        <f t="shared" si="107"/>
        <v>0.33333333333333331</v>
      </c>
      <c r="AB483" s="42">
        <f t="shared" si="108"/>
        <v>0.33148148148148143</v>
      </c>
      <c r="AC483" s="42">
        <f t="shared" si="109"/>
        <v>0.33333333333333331</v>
      </c>
      <c r="AD483" s="40" t="str">
        <f t="shared" si="110"/>
        <v>Stockout</v>
      </c>
      <c r="AE483" s="40">
        <f>IFERROR(VLOOKUP(A483,'[4]Re-order'!$A:$AA,27,0),"")</f>
        <v>0</v>
      </c>
      <c r="AF483" s="42">
        <f t="shared" si="111"/>
        <v>0.33333333333333331</v>
      </c>
      <c r="AG483" s="42" t="e">
        <f>SUMIFS('[4]Raw Inventory'!D:D,'[4]Raw Inventory'!C:C,"GREATWALL",'[4]Raw Inventory'!B:B,A483)</f>
        <v>#VALUE!</v>
      </c>
      <c r="AH483" s="42" t="e">
        <f>SUMIFS('[4]Raw Inventory'!D:D,'[4]Raw Inventory'!C:C,"DUARTE",'[4]Raw Inventory'!B:B,A483)</f>
        <v>#VALUE!</v>
      </c>
      <c r="AI483" s="42"/>
      <c r="AJ483" s="42">
        <f t="shared" si="112"/>
        <v>0</v>
      </c>
      <c r="AK483" s="40" t="str">
        <f>IFERROR(IF((Q483+IF(AI483="",0,AI3))&lt;=0,"Stockout",IF(AJ483="","",IF(F483="Class A",IF(AJ483&lt;=7,"Critical",IF(AJ483&lt;=15,"Low",IF(AJ483&lt;=30,"Reorder",IF(AJ483&lt;=45,"Optimal","Overstock")))),IF(F483="Class B",IF(AJ483&lt;=10,"Critical",IF(AJ483&lt;=20,"Low",IF(AJ483&lt;=45,"Reorder",IF(AJ483&lt;=60,"Optimal","Overstock")))),IF(F483="Class C",IF(AJ483&lt;=15,"Critical",IF(AJ483&lt;=30,"Low",IF(AJ483&lt;=60,"Reorder",IF(AJ483&lt;=90,"Optimal","Overstock")))),""))))),"")</f>
        <v>Stockout</v>
      </c>
      <c r="AL483" s="42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</row>
    <row r="484" spans="1:48">
      <c r="A484" s="39" t="s">
        <v>48</v>
      </c>
      <c r="B484" s="39" t="s">
        <v>112</v>
      </c>
      <c r="C484" s="39" t="s">
        <v>109</v>
      </c>
      <c r="D484" s="40" t="s">
        <v>222</v>
      </c>
      <c r="E484" s="40">
        <v>17</v>
      </c>
      <c r="F484" s="40" t="s">
        <v>3</v>
      </c>
      <c r="G484" s="39" t="str">
        <f>IFERROR(VLOOKUP(A484,'[4]MC Masterlist 2026-09-17'!$B:$M, 3, 0),"")</f>
        <v>SUZUKI</v>
      </c>
      <c r="H484" s="41">
        <f>IFERROR(VLOOKUP(A484,'[4]MC Masterlist 2026-09-17'!$B:$M, 6, 0),"")</f>
        <v>82687</v>
      </c>
      <c r="I484" s="42">
        <v>0</v>
      </c>
      <c r="J484" s="42">
        <v>1</v>
      </c>
      <c r="K484" s="42">
        <v>0</v>
      </c>
      <c r="L484" s="42">
        <f t="shared" si="97"/>
        <v>1</v>
      </c>
      <c r="M484" s="42">
        <f t="shared" si="98"/>
        <v>0.33333333333333331</v>
      </c>
      <c r="N484" s="41">
        <f t="shared" si="99"/>
        <v>82687</v>
      </c>
      <c r="O484" s="41">
        <f t="shared" si="100"/>
        <v>27562.333333333332</v>
      </c>
      <c r="P484" s="42">
        <f t="shared" si="101"/>
        <v>1.111111111111111E-2</v>
      </c>
      <c r="Q484" s="42"/>
      <c r="R484" s="41">
        <f t="shared" si="102"/>
        <v>0</v>
      </c>
      <c r="S484" s="42">
        <f t="shared" si="103"/>
        <v>0</v>
      </c>
      <c r="T484" s="42">
        <f>IFERROR(VLOOKUP(A484,'[4]Re-order'!$A:$Q,17,0),"")</f>
        <v>0</v>
      </c>
      <c r="U484" s="42">
        <f>IFERROR(VLOOKUP(A484,'[4]MC Masterlist 2026-09-17'!$B:$M, 10, 0),0)</f>
        <v>15</v>
      </c>
      <c r="V484" s="42">
        <f>IFERROR(VLOOKUP(A484,'[4]MC Masterlist 2026-09-17'!$B:$M, 11, 0),0)</f>
        <v>15</v>
      </c>
      <c r="W484" s="42">
        <f t="shared" si="104"/>
        <v>30</v>
      </c>
      <c r="X484" s="42">
        <f t="shared" si="105"/>
        <v>29.833333333333332</v>
      </c>
      <c r="Y484" s="42">
        <f>IFERROR(IF(OR(C484="AREA I",C484="AREA V"),7,VLOOKUP(A484,'[4]MC Masterlist 2026-09-17'!$B:$M, 12, 0)),0)</f>
        <v>30</v>
      </c>
      <c r="Z484" s="42">
        <f t="shared" si="106"/>
        <v>0.16666666666666666</v>
      </c>
      <c r="AA484" s="42">
        <f t="shared" si="107"/>
        <v>0.33333333333333331</v>
      </c>
      <c r="AB484" s="42">
        <f t="shared" si="108"/>
        <v>0.33148148148148143</v>
      </c>
      <c r="AC484" s="42">
        <f t="shared" si="109"/>
        <v>0.33333333333333331</v>
      </c>
      <c r="AD484" s="40" t="str">
        <f t="shared" si="110"/>
        <v>Stockout</v>
      </c>
      <c r="AE484" s="40">
        <f>IFERROR(VLOOKUP(A484,'[4]Re-order'!$A:$AA,27,0),"")</f>
        <v>0</v>
      </c>
      <c r="AF484" s="42">
        <f t="shared" si="111"/>
        <v>0.33333333333333331</v>
      </c>
      <c r="AG484" s="42" t="e">
        <f>SUMIFS('[4]Raw Inventory'!D:D,'[4]Raw Inventory'!C:C,"GREATWALL",'[4]Raw Inventory'!B:B,A484)</f>
        <v>#VALUE!</v>
      </c>
      <c r="AH484" s="42" t="e">
        <f>SUMIFS('[4]Raw Inventory'!D:D,'[4]Raw Inventory'!C:C,"DUARTE",'[4]Raw Inventory'!B:B,A484)</f>
        <v>#VALUE!</v>
      </c>
      <c r="AI484" s="42"/>
      <c r="AJ484" s="42">
        <f t="shared" si="112"/>
        <v>0</v>
      </c>
      <c r="AK484" s="40" t="str">
        <f>IFERROR(IF((Q484+IF(AI484="",0,AI3))&lt;=0,"Stockout",IF(AJ484="","",IF(F484="Class A",IF(AJ484&lt;=7,"Critical",IF(AJ484&lt;=15,"Low",IF(AJ484&lt;=30,"Reorder",IF(AJ484&lt;=45,"Optimal","Overstock")))),IF(F484="Class B",IF(AJ484&lt;=10,"Critical",IF(AJ484&lt;=20,"Low",IF(AJ484&lt;=45,"Reorder",IF(AJ484&lt;=60,"Optimal","Overstock")))),IF(F484="Class C",IF(AJ484&lt;=15,"Critical",IF(AJ484&lt;=30,"Low",IF(AJ484&lt;=60,"Reorder",IF(AJ484&lt;=90,"Optimal","Overstock")))),""))))),"")</f>
        <v>Stockout</v>
      </c>
      <c r="AL484" s="42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</row>
    <row r="485" spans="1:48">
      <c r="A485" s="39" t="s">
        <v>65</v>
      </c>
      <c r="B485" s="39" t="s">
        <v>121</v>
      </c>
      <c r="C485" s="39" t="s">
        <v>118</v>
      </c>
      <c r="D485" s="40" t="s">
        <v>245</v>
      </c>
      <c r="E485" s="40">
        <v>24</v>
      </c>
      <c r="F485" s="40" t="s">
        <v>3</v>
      </c>
      <c r="G485" s="39" t="str">
        <f>IFERROR(VLOOKUP(A485,'[4]MC Masterlist 2026-09-17'!$B:$M, 3, 0),"")</f>
        <v>SUZUKI</v>
      </c>
      <c r="H485" s="41">
        <f>IFERROR(VLOOKUP(A485,'[4]MC Masterlist 2026-09-17'!$B:$M, 6, 0),"")</f>
        <v>77572</v>
      </c>
      <c r="I485" s="42">
        <v>0</v>
      </c>
      <c r="J485" s="42">
        <v>0</v>
      </c>
      <c r="K485" s="42">
        <v>1</v>
      </c>
      <c r="L485" s="42">
        <f t="shared" si="97"/>
        <v>1</v>
      </c>
      <c r="M485" s="42">
        <f t="shared" si="98"/>
        <v>0.33333333333333331</v>
      </c>
      <c r="N485" s="41">
        <f t="shared" si="99"/>
        <v>77572</v>
      </c>
      <c r="O485" s="41">
        <f t="shared" si="100"/>
        <v>25857.333333333332</v>
      </c>
      <c r="P485" s="42">
        <f t="shared" si="101"/>
        <v>1.111111111111111E-2</v>
      </c>
      <c r="Q485" s="42">
        <v>1</v>
      </c>
      <c r="R485" s="41">
        <f t="shared" si="102"/>
        <v>77572</v>
      </c>
      <c r="S485" s="42">
        <f t="shared" si="103"/>
        <v>90</v>
      </c>
      <c r="T485" s="42">
        <f>IFERROR(VLOOKUP(A485,'[4]Re-order'!$A:$Q,17,0),"")</f>
        <v>0</v>
      </c>
      <c r="U485" s="42">
        <f>IFERROR(VLOOKUP(A485,'[4]MC Masterlist 2026-09-17'!$B:$M, 10, 0),0)</f>
        <v>15</v>
      </c>
      <c r="V485" s="42">
        <f>IFERROR(VLOOKUP(A485,'[4]MC Masterlist 2026-09-17'!$B:$M, 11, 0),0)</f>
        <v>15</v>
      </c>
      <c r="W485" s="42">
        <f t="shared" si="104"/>
        <v>30</v>
      </c>
      <c r="X485" s="42">
        <f t="shared" si="105"/>
        <v>29.833333333333332</v>
      </c>
      <c r="Y485" s="42">
        <f>IFERROR(IF(OR(C485="AREA I",C485="AREA V"),7,VLOOKUP(A485,'[4]MC Masterlist 2026-09-17'!$B:$M, 12, 0)),0)</f>
        <v>30</v>
      </c>
      <c r="Z485" s="42">
        <f t="shared" si="106"/>
        <v>0.16666666666666666</v>
      </c>
      <c r="AA485" s="42">
        <f t="shared" si="107"/>
        <v>0.33333333333333331</v>
      </c>
      <c r="AB485" s="42">
        <f t="shared" si="108"/>
        <v>0.33148148148148143</v>
      </c>
      <c r="AC485" s="42">
        <f t="shared" si="109"/>
        <v>0.33333333333333331</v>
      </c>
      <c r="AD485" s="40" t="str">
        <f t="shared" si="110"/>
        <v>Optimal</v>
      </c>
      <c r="AE485" s="40">
        <f>IFERROR(VLOOKUP(A485,'[4]Re-order'!$A:$AA,27,0),"")</f>
        <v>0</v>
      </c>
      <c r="AF485" s="42">
        <f t="shared" si="111"/>
        <v>-0.66666666666666674</v>
      </c>
      <c r="AG485" s="42" t="e">
        <f>SUMIFS('[4]Raw Inventory'!D:D,'[4]Raw Inventory'!C:C,"GREATWALL",'[4]Raw Inventory'!B:B,A485)</f>
        <v>#VALUE!</v>
      </c>
      <c r="AH485" s="42" t="e">
        <f>SUMIFS('[4]Raw Inventory'!D:D,'[4]Raw Inventory'!C:C,"DUARTE",'[4]Raw Inventory'!B:B,A485)</f>
        <v>#VALUE!</v>
      </c>
      <c r="AI485" s="42"/>
      <c r="AJ485" s="42">
        <f t="shared" si="112"/>
        <v>90.000000000000014</v>
      </c>
      <c r="AK485" s="40" t="str">
        <f>IFERROR(IF((Q485+IF(AI485="",0,AI3))&lt;=0,"Stockout",IF(AJ485="","",IF(F485="Class A",IF(AJ485&lt;=7,"Critical",IF(AJ485&lt;=15,"Low",IF(AJ485&lt;=30,"Reorder",IF(AJ485&lt;=45,"Optimal","Overstock")))),IF(F485="Class B",IF(AJ485&lt;=10,"Critical",IF(AJ485&lt;=20,"Low",IF(AJ485&lt;=45,"Reorder",IF(AJ485&lt;=60,"Optimal","Overstock")))),IF(F485="Class C",IF(AJ485&lt;=15,"Critical",IF(AJ485&lt;=30,"Low",IF(AJ485&lt;=60,"Reorder",IF(AJ485&lt;=90,"Optimal","Overstock")))),""))))),"")</f>
        <v>Optimal</v>
      </c>
      <c r="AL485" s="42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</row>
    <row r="486" spans="1:48">
      <c r="A486" s="39" t="s">
        <v>20</v>
      </c>
      <c r="B486" s="39" t="s">
        <v>30</v>
      </c>
      <c r="C486" s="39" t="s">
        <v>1</v>
      </c>
      <c r="D486" s="40" t="s">
        <v>239</v>
      </c>
      <c r="E486" s="40">
        <v>12</v>
      </c>
      <c r="F486" s="40" t="s">
        <v>2</v>
      </c>
      <c r="G486" s="39" t="str">
        <f>IFERROR(VLOOKUP(A486,'[4]MC Masterlist 2026-09-17'!$B:$M, 3, 0),"")</f>
        <v>HONDA</v>
      </c>
      <c r="H486" s="41">
        <f>IFERROR(VLOOKUP(A486,'[4]MC Masterlist 2026-09-17'!$B:$M, 6, 0),"")</f>
        <v>69950</v>
      </c>
      <c r="I486" s="42">
        <v>5</v>
      </c>
      <c r="J486" s="42">
        <v>1</v>
      </c>
      <c r="K486" s="42">
        <v>2</v>
      </c>
      <c r="L486" s="42">
        <f t="shared" si="97"/>
        <v>8</v>
      </c>
      <c r="M486" s="42">
        <f t="shared" si="98"/>
        <v>2.6666666666666665</v>
      </c>
      <c r="N486" s="41">
        <f t="shared" si="99"/>
        <v>559600</v>
      </c>
      <c r="O486" s="41">
        <f t="shared" si="100"/>
        <v>186533.33333333331</v>
      </c>
      <c r="P486" s="42">
        <f t="shared" si="101"/>
        <v>8.8888888888888878E-2</v>
      </c>
      <c r="Q486" s="42"/>
      <c r="R486" s="41">
        <f t="shared" si="102"/>
        <v>0</v>
      </c>
      <c r="S486" s="42">
        <f t="shared" si="103"/>
        <v>0</v>
      </c>
      <c r="T486" s="42">
        <f>IFERROR(VLOOKUP(A486,'[4]Re-order'!$A:$Q,17,0),"")</f>
        <v>0</v>
      </c>
      <c r="U486" s="42">
        <f>IFERROR(VLOOKUP(A486,'[4]MC Masterlist 2026-09-17'!$B:$M, 10, 0),0)</f>
        <v>15</v>
      </c>
      <c r="V486" s="42">
        <f>IFERROR(VLOOKUP(A486,'[4]MC Masterlist 2026-09-17'!$B:$M, 11, 0),0)</f>
        <v>15</v>
      </c>
      <c r="W486" s="42">
        <f t="shared" si="104"/>
        <v>30</v>
      </c>
      <c r="X486" s="42">
        <f t="shared" si="105"/>
        <v>5.666666666666667</v>
      </c>
      <c r="Y486" s="42">
        <f>IFERROR(IF(OR(C486="AREA I",C486="AREA V"),7,VLOOKUP(A486,'[4]MC Masterlist 2026-09-17'!$B:$M, 12, 0)),0)</f>
        <v>7</v>
      </c>
      <c r="Z486" s="42">
        <f t="shared" si="106"/>
        <v>1.3333333333333333</v>
      </c>
      <c r="AA486" s="42">
        <f t="shared" si="107"/>
        <v>2.6666666666666665</v>
      </c>
      <c r="AB486" s="42">
        <f t="shared" si="108"/>
        <v>0.50370370370370365</v>
      </c>
      <c r="AC486" s="42">
        <f t="shared" si="109"/>
        <v>0.62222222222222212</v>
      </c>
      <c r="AD486" s="40" t="str">
        <f t="shared" si="110"/>
        <v>Stockout</v>
      </c>
      <c r="AE486" s="40">
        <f>IFERROR(VLOOKUP(A486,'[4]Re-order'!$A:$AA,27,0),"")</f>
        <v>0</v>
      </c>
      <c r="AF486" s="42">
        <f t="shared" si="111"/>
        <v>0.62222222222222212</v>
      </c>
      <c r="AG486" s="42" t="e">
        <f>SUMIFS('[4]Raw Inventory'!D:D,'[4]Raw Inventory'!C:C,"GREATWALL",'[4]Raw Inventory'!B:B,A486)</f>
        <v>#VALUE!</v>
      </c>
      <c r="AH486" s="42" t="e">
        <f>SUMIFS('[4]Raw Inventory'!D:D,'[4]Raw Inventory'!C:C,"DUARTE",'[4]Raw Inventory'!B:B,A486)</f>
        <v>#VALUE!</v>
      </c>
      <c r="AI486" s="42"/>
      <c r="AJ486" s="42">
        <f t="shared" si="112"/>
        <v>0</v>
      </c>
      <c r="AK486" s="40" t="str">
        <f>IFERROR(IF((Q486+IF(AI486="",0,AI3))&lt;=0,"Stockout",IF(AJ486="","",IF(F486="Class A",IF(AJ486&lt;=7,"Critical",IF(AJ486&lt;=15,"Low",IF(AJ486&lt;=30,"Reorder",IF(AJ486&lt;=45,"Optimal","Overstock")))),IF(F486="Class B",IF(AJ486&lt;=10,"Critical",IF(AJ486&lt;=20,"Low",IF(AJ486&lt;=45,"Reorder",IF(AJ486&lt;=60,"Optimal","Overstock")))),IF(F486="Class C",IF(AJ486&lt;=15,"Critical",IF(AJ486&lt;=30,"Low",IF(AJ486&lt;=60,"Reorder",IF(AJ486&lt;=90,"Optimal","Overstock")))),""))))),"")</f>
        <v>Stockout</v>
      </c>
      <c r="AL486" s="42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</row>
    <row r="487" spans="1:48">
      <c r="A487" s="39" t="s">
        <v>26</v>
      </c>
      <c r="B487" s="39" t="s">
        <v>115</v>
      </c>
      <c r="C487" s="39" t="s">
        <v>109</v>
      </c>
      <c r="D487" s="40" t="s">
        <v>260</v>
      </c>
      <c r="E487" s="40">
        <v>13</v>
      </c>
      <c r="F487" s="40" t="s">
        <v>2</v>
      </c>
      <c r="G487" s="39" t="str">
        <f>IFERROR(VLOOKUP(A487,'[4]MC Masterlist 2026-09-17'!$B:$M, 3, 0),"")</f>
        <v>SUZUKI</v>
      </c>
      <c r="H487" s="41">
        <f>IFERROR(VLOOKUP(A487,'[4]MC Masterlist 2026-09-17'!$B:$M, 6, 0),"")</f>
        <v>123700</v>
      </c>
      <c r="I487" s="42">
        <v>2</v>
      </c>
      <c r="J487" s="42">
        <v>0</v>
      </c>
      <c r="K487" s="42">
        <v>0</v>
      </c>
      <c r="L487" s="42">
        <f t="shared" si="97"/>
        <v>2</v>
      </c>
      <c r="M487" s="42">
        <f t="shared" si="98"/>
        <v>0.66666666666666663</v>
      </c>
      <c r="N487" s="41">
        <f t="shared" si="99"/>
        <v>247400</v>
      </c>
      <c r="O487" s="41">
        <f t="shared" si="100"/>
        <v>82466.666666666657</v>
      </c>
      <c r="P487" s="42">
        <f t="shared" si="101"/>
        <v>2.222222222222222E-2</v>
      </c>
      <c r="Q487" s="42">
        <v>5</v>
      </c>
      <c r="R487" s="41">
        <f t="shared" si="102"/>
        <v>618500</v>
      </c>
      <c r="S487" s="42">
        <f t="shared" si="103"/>
        <v>225.00000000000003</v>
      </c>
      <c r="T487" s="42">
        <f>IFERROR(VLOOKUP(A487,'[4]Re-order'!$A:$Q,17,0),"")</f>
        <v>0</v>
      </c>
      <c r="U487" s="42">
        <f>IFERROR(VLOOKUP(A487,'[4]MC Masterlist 2026-09-17'!$B:$M, 10, 0),0)</f>
        <v>15</v>
      </c>
      <c r="V487" s="42">
        <f>IFERROR(VLOOKUP(A487,'[4]MC Masterlist 2026-09-17'!$B:$M, 11, 0),0)</f>
        <v>15</v>
      </c>
      <c r="W487" s="42">
        <f t="shared" si="104"/>
        <v>30</v>
      </c>
      <c r="X487" s="42">
        <f t="shared" si="105"/>
        <v>29.666666666666668</v>
      </c>
      <c r="Y487" s="42">
        <f>IFERROR(IF(OR(C487="AREA I",C487="AREA V"),7,VLOOKUP(A487,'[4]MC Masterlist 2026-09-17'!$B:$M, 12, 0)),0)</f>
        <v>30</v>
      </c>
      <c r="Z487" s="42">
        <f t="shared" si="106"/>
        <v>0.33333333333333331</v>
      </c>
      <c r="AA487" s="42">
        <f t="shared" si="107"/>
        <v>0.66666666666666663</v>
      </c>
      <c r="AB487" s="42">
        <f t="shared" si="108"/>
        <v>0.65925925925925921</v>
      </c>
      <c r="AC487" s="42">
        <f t="shared" si="109"/>
        <v>0.66666666666666663</v>
      </c>
      <c r="AD487" s="40" t="str">
        <f t="shared" si="110"/>
        <v>Overstock</v>
      </c>
      <c r="AE487" s="40">
        <f>IFERROR(VLOOKUP(A487,'[4]Re-order'!$A:$AA,27,0),"")</f>
        <v>0</v>
      </c>
      <c r="AF487" s="42">
        <f t="shared" si="111"/>
        <v>-4.333333333333333</v>
      </c>
      <c r="AG487" s="42" t="e">
        <f>SUMIFS('[4]Raw Inventory'!D:D,'[4]Raw Inventory'!C:C,"GREATWALL",'[4]Raw Inventory'!B:B,A487)</f>
        <v>#VALUE!</v>
      </c>
      <c r="AH487" s="42" t="e">
        <f>SUMIFS('[4]Raw Inventory'!D:D,'[4]Raw Inventory'!C:C,"DUARTE",'[4]Raw Inventory'!B:B,A487)</f>
        <v>#VALUE!</v>
      </c>
      <c r="AI487" s="42"/>
      <c r="AJ487" s="42">
        <f t="shared" si="112"/>
        <v>225.00000000000003</v>
      </c>
      <c r="AK487" s="40" t="str">
        <f>IFERROR(IF((Q487+IF(AI487="",0,AI3))&lt;=0,"Stockout",IF(AJ487="","",IF(F487="Class A",IF(AJ487&lt;=7,"Critical",IF(AJ487&lt;=15,"Low",IF(AJ487&lt;=30,"Reorder",IF(AJ487&lt;=45,"Optimal","Overstock")))),IF(F487="Class B",IF(AJ487&lt;=10,"Critical",IF(AJ487&lt;=20,"Low",IF(AJ487&lt;=45,"Reorder",IF(AJ487&lt;=60,"Optimal","Overstock")))),IF(F487="Class C",IF(AJ487&lt;=15,"Critical",IF(AJ487&lt;=30,"Low",IF(AJ487&lt;=60,"Reorder",IF(AJ487&lt;=90,"Optimal","Overstock")))),""))))),"")</f>
        <v>Overstock</v>
      </c>
      <c r="AL487" s="42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</row>
    <row r="488" spans="1:48">
      <c r="A488" s="39" t="s">
        <v>39</v>
      </c>
      <c r="B488" s="39" t="s">
        <v>110</v>
      </c>
      <c r="C488" s="39" t="s">
        <v>109</v>
      </c>
      <c r="D488" s="40" t="s">
        <v>232</v>
      </c>
      <c r="E488" s="40">
        <v>9</v>
      </c>
      <c r="F488" s="40" t="s">
        <v>2</v>
      </c>
      <c r="G488" s="39" t="str">
        <f>IFERROR(VLOOKUP(A488,'[4]MC Masterlist 2026-09-17'!$B:$M, 3, 0),"")</f>
        <v>HONDA</v>
      </c>
      <c r="H488" s="41">
        <f>IFERROR(VLOOKUP(A488,'[4]MC Masterlist 2026-09-17'!$B:$M, 6, 0),"")</f>
        <v>72434</v>
      </c>
      <c r="I488" s="42">
        <v>0</v>
      </c>
      <c r="J488" s="42">
        <v>2</v>
      </c>
      <c r="K488" s="42">
        <v>2</v>
      </c>
      <c r="L488" s="42">
        <f t="shared" si="97"/>
        <v>4</v>
      </c>
      <c r="M488" s="42">
        <f t="shared" si="98"/>
        <v>1.3333333333333333</v>
      </c>
      <c r="N488" s="41">
        <f t="shared" si="99"/>
        <v>289736</v>
      </c>
      <c r="O488" s="41">
        <f t="shared" si="100"/>
        <v>96578.666666666657</v>
      </c>
      <c r="P488" s="42">
        <f t="shared" si="101"/>
        <v>4.4444444444444439E-2</v>
      </c>
      <c r="Q488" s="42">
        <v>2</v>
      </c>
      <c r="R488" s="41">
        <f t="shared" si="102"/>
        <v>144868</v>
      </c>
      <c r="S488" s="42">
        <f t="shared" si="103"/>
        <v>45.000000000000007</v>
      </c>
      <c r="T488" s="42">
        <f>IFERROR(VLOOKUP(A488,'[4]Re-order'!$A:$Q,17,0),"")</f>
        <v>0</v>
      </c>
      <c r="U488" s="42">
        <f>IFERROR(VLOOKUP(A488,'[4]MC Masterlist 2026-09-17'!$B:$M, 10, 0),0)</f>
        <v>15</v>
      </c>
      <c r="V488" s="42">
        <f>IFERROR(VLOOKUP(A488,'[4]MC Masterlist 2026-09-17'!$B:$M, 11, 0),0)</f>
        <v>15</v>
      </c>
      <c r="W488" s="42">
        <f t="shared" si="104"/>
        <v>30</v>
      </c>
      <c r="X488" s="42">
        <f t="shared" si="105"/>
        <v>29.333333333333332</v>
      </c>
      <c r="Y488" s="42">
        <f>IFERROR(IF(OR(C488="AREA I",C488="AREA V"),7,VLOOKUP(A488,'[4]MC Masterlist 2026-09-17'!$B:$M, 12, 0)),0)</f>
        <v>30</v>
      </c>
      <c r="Z488" s="42">
        <f t="shared" si="106"/>
        <v>0.66666666666666663</v>
      </c>
      <c r="AA488" s="42">
        <f t="shared" si="107"/>
        <v>1.3333333333333333</v>
      </c>
      <c r="AB488" s="42">
        <f t="shared" si="108"/>
        <v>1.3037037037037036</v>
      </c>
      <c r="AC488" s="42">
        <f t="shared" si="109"/>
        <v>1.3333333333333333</v>
      </c>
      <c r="AD488" s="40" t="str">
        <f t="shared" si="110"/>
        <v>Reorder</v>
      </c>
      <c r="AE488" s="40">
        <f>IFERROR(VLOOKUP(A488,'[4]Re-order'!$A:$AA,27,0),"")</f>
        <v>0</v>
      </c>
      <c r="AF488" s="42">
        <f t="shared" si="111"/>
        <v>-0.66666666666666674</v>
      </c>
      <c r="AG488" s="42" t="e">
        <f>SUMIFS('[4]Raw Inventory'!D:D,'[4]Raw Inventory'!C:C,"GREATWALL",'[4]Raw Inventory'!B:B,A488)</f>
        <v>#VALUE!</v>
      </c>
      <c r="AH488" s="42" t="e">
        <f>SUMIFS('[4]Raw Inventory'!D:D,'[4]Raw Inventory'!C:C,"DUARTE",'[4]Raw Inventory'!B:B,A488)</f>
        <v>#VALUE!</v>
      </c>
      <c r="AI488" s="42"/>
      <c r="AJ488" s="42">
        <f t="shared" si="112"/>
        <v>45.000000000000007</v>
      </c>
      <c r="AK488" s="40" t="str">
        <f>IFERROR(IF((Q488+IF(AI488="",0,AI3))&lt;=0,"Stockout",IF(AJ488="","",IF(F488="Class A",IF(AJ488&lt;=7,"Critical",IF(AJ488&lt;=15,"Low",IF(AJ488&lt;=30,"Reorder",IF(AJ488&lt;=45,"Optimal","Overstock")))),IF(F488="Class B",IF(AJ488&lt;=10,"Critical",IF(AJ488&lt;=20,"Low",IF(AJ488&lt;=45,"Reorder",IF(AJ488&lt;=60,"Optimal","Overstock")))),IF(F488="Class C",IF(AJ488&lt;=15,"Critical",IF(AJ488&lt;=30,"Low",IF(AJ488&lt;=60,"Reorder",IF(AJ488&lt;=90,"Optimal","Overstock")))),""))))),"")</f>
        <v>Reorder</v>
      </c>
      <c r="AL488" s="42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</row>
    <row r="489" spans="1:48">
      <c r="A489" s="39" t="s">
        <v>70</v>
      </c>
      <c r="B489" s="39" t="s">
        <v>93</v>
      </c>
      <c r="C489" s="39" t="s">
        <v>90</v>
      </c>
      <c r="D489" s="40" t="s">
        <v>220</v>
      </c>
      <c r="E489" s="40">
        <v>18</v>
      </c>
      <c r="F489" s="40" t="s">
        <v>3</v>
      </c>
      <c r="G489" s="39" t="str">
        <f>IFERROR(VLOOKUP(A489,'[4]MC Masterlist 2026-09-17'!$B:$M, 3, 0),"")</f>
        <v>KAWASAKI</v>
      </c>
      <c r="H489" s="41">
        <f>IFERROR(VLOOKUP(A489,'[4]MC Masterlist 2026-09-17'!$B:$M, 6, 0),"")</f>
        <v>91770</v>
      </c>
      <c r="I489" s="42">
        <v>0</v>
      </c>
      <c r="J489" s="42">
        <v>0</v>
      </c>
      <c r="K489" s="42">
        <v>1</v>
      </c>
      <c r="L489" s="42">
        <f t="shared" si="97"/>
        <v>1</v>
      </c>
      <c r="M489" s="42">
        <f t="shared" si="98"/>
        <v>0.33333333333333331</v>
      </c>
      <c r="N489" s="41">
        <f t="shared" si="99"/>
        <v>91770</v>
      </c>
      <c r="O489" s="41">
        <f t="shared" si="100"/>
        <v>30590</v>
      </c>
      <c r="P489" s="42">
        <f t="shared" si="101"/>
        <v>1.111111111111111E-2</v>
      </c>
      <c r="Q489" s="42"/>
      <c r="R489" s="41">
        <f t="shared" si="102"/>
        <v>0</v>
      </c>
      <c r="S489" s="42">
        <f t="shared" si="103"/>
        <v>0</v>
      </c>
      <c r="T489" s="42">
        <f>IFERROR(VLOOKUP(A489,'[4]Re-order'!$A:$Q,17,0),"")</f>
        <v>0</v>
      </c>
      <c r="U489" s="42">
        <f>IFERROR(VLOOKUP(A489,'[4]MC Masterlist 2026-09-17'!$B:$M, 10, 0),0)</f>
        <v>15</v>
      </c>
      <c r="V489" s="42">
        <f>IFERROR(VLOOKUP(A489,'[4]MC Masterlist 2026-09-17'!$B:$M, 11, 0),0)</f>
        <v>15</v>
      </c>
      <c r="W489" s="42">
        <f t="shared" si="104"/>
        <v>30</v>
      </c>
      <c r="X489" s="42">
        <f t="shared" si="105"/>
        <v>29.833333333333332</v>
      </c>
      <c r="Y489" s="42">
        <f>IFERROR(IF(OR(C489="AREA I",C489="AREA V"),7,VLOOKUP(A489,'[4]MC Masterlist 2026-09-17'!$B:$M, 12, 0)),0)</f>
        <v>30</v>
      </c>
      <c r="Z489" s="42">
        <f t="shared" si="106"/>
        <v>0.16666666666666666</v>
      </c>
      <c r="AA489" s="42">
        <f t="shared" si="107"/>
        <v>0.33333333333333331</v>
      </c>
      <c r="AB489" s="42">
        <f t="shared" si="108"/>
        <v>0.33148148148148143</v>
      </c>
      <c r="AC489" s="42">
        <f t="shared" si="109"/>
        <v>0.33333333333333331</v>
      </c>
      <c r="AD489" s="40" t="str">
        <f t="shared" si="110"/>
        <v>Stockout</v>
      </c>
      <c r="AE489" s="40">
        <f>IFERROR(VLOOKUP(A489,'[4]Re-order'!$A:$AA,27,0),"")</f>
        <v>0</v>
      </c>
      <c r="AF489" s="42">
        <f t="shared" si="111"/>
        <v>0.33333333333333331</v>
      </c>
      <c r="AG489" s="42" t="e">
        <f>SUMIFS('[4]Raw Inventory'!D:D,'[4]Raw Inventory'!C:C,"GREATWALL",'[4]Raw Inventory'!B:B,A489)</f>
        <v>#VALUE!</v>
      </c>
      <c r="AH489" s="42" t="e">
        <f>SUMIFS('[4]Raw Inventory'!D:D,'[4]Raw Inventory'!C:C,"DUARTE",'[4]Raw Inventory'!B:B,A489)</f>
        <v>#VALUE!</v>
      </c>
      <c r="AI489" s="42"/>
      <c r="AJ489" s="42">
        <f t="shared" si="112"/>
        <v>0</v>
      </c>
      <c r="AK489" s="40" t="str">
        <f>IFERROR(IF((Q489+IF(AI489="",0,AI3))&lt;=0,"Stockout",IF(AJ489="","",IF(F489="Class A",IF(AJ489&lt;=7,"Critical",IF(AJ489&lt;=15,"Low",IF(AJ489&lt;=30,"Reorder",IF(AJ489&lt;=45,"Optimal","Overstock")))),IF(F489="Class B",IF(AJ489&lt;=10,"Critical",IF(AJ489&lt;=20,"Low",IF(AJ489&lt;=45,"Reorder",IF(AJ489&lt;=60,"Optimal","Overstock")))),IF(F489="Class C",IF(AJ489&lt;=15,"Critical",IF(AJ489&lt;=30,"Low",IF(AJ489&lt;=60,"Reorder",IF(AJ489&lt;=90,"Optimal","Overstock")))),""))))),"")</f>
        <v>Stockout</v>
      </c>
      <c r="AL489" s="42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</row>
    <row r="490" spans="1:48">
      <c r="A490" s="39" t="s">
        <v>44</v>
      </c>
      <c r="B490" s="39" t="s">
        <v>123</v>
      </c>
      <c r="C490" s="39" t="s">
        <v>118</v>
      </c>
      <c r="D490" s="40" t="s">
        <v>223</v>
      </c>
      <c r="E490" s="40">
        <v>10</v>
      </c>
      <c r="F490" s="40" t="s">
        <v>2</v>
      </c>
      <c r="G490" s="39" t="str">
        <f>IFERROR(VLOOKUP(A490,'[4]MC Masterlist 2026-09-17'!$B:$M, 3, 0),"")</f>
        <v>YAMAHA</v>
      </c>
      <c r="H490" s="41">
        <f>IFERROR(VLOOKUP(A490,'[4]MC Masterlist 2026-09-17'!$B:$M, 6, 0),"")</f>
        <v>165912</v>
      </c>
      <c r="I490" s="42">
        <v>0</v>
      </c>
      <c r="J490" s="42">
        <v>1</v>
      </c>
      <c r="K490" s="42">
        <v>0</v>
      </c>
      <c r="L490" s="42">
        <f t="shared" si="97"/>
        <v>1</v>
      </c>
      <c r="M490" s="42">
        <f t="shared" si="98"/>
        <v>0.33333333333333331</v>
      </c>
      <c r="N490" s="41">
        <f t="shared" si="99"/>
        <v>165912</v>
      </c>
      <c r="O490" s="41">
        <f t="shared" si="100"/>
        <v>55304</v>
      </c>
      <c r="P490" s="42">
        <f t="shared" si="101"/>
        <v>1.111111111111111E-2</v>
      </c>
      <c r="Q490" s="42">
        <v>1</v>
      </c>
      <c r="R490" s="41">
        <f t="shared" si="102"/>
        <v>165912</v>
      </c>
      <c r="S490" s="42">
        <f t="shared" si="103"/>
        <v>90</v>
      </c>
      <c r="T490" s="42">
        <f>IFERROR(VLOOKUP(A490,'[4]Re-order'!$A:$Q,17,0),"")</f>
        <v>0</v>
      </c>
      <c r="U490" s="42">
        <f>IFERROR(VLOOKUP(A490,'[4]MC Masterlist 2026-09-17'!$B:$M, 10, 0),0)</f>
        <v>15</v>
      </c>
      <c r="V490" s="42">
        <f>IFERROR(VLOOKUP(A490,'[4]MC Masterlist 2026-09-17'!$B:$M, 11, 0),0)</f>
        <v>15</v>
      </c>
      <c r="W490" s="42">
        <f t="shared" si="104"/>
        <v>30</v>
      </c>
      <c r="X490" s="42">
        <f t="shared" si="105"/>
        <v>29.833333333333332</v>
      </c>
      <c r="Y490" s="42">
        <f>IFERROR(IF(OR(C490="AREA I",C490="AREA V"),7,VLOOKUP(A490,'[4]MC Masterlist 2026-09-17'!$B:$M, 12, 0)),0)</f>
        <v>30</v>
      </c>
      <c r="Z490" s="42">
        <f t="shared" si="106"/>
        <v>0.16666666666666666</v>
      </c>
      <c r="AA490" s="42">
        <f t="shared" si="107"/>
        <v>0.33333333333333331</v>
      </c>
      <c r="AB490" s="42">
        <f t="shared" si="108"/>
        <v>0.33148148148148143</v>
      </c>
      <c r="AC490" s="42">
        <f t="shared" si="109"/>
        <v>0.33333333333333331</v>
      </c>
      <c r="AD490" s="40" t="str">
        <f t="shared" si="110"/>
        <v>Overstock</v>
      </c>
      <c r="AE490" s="40">
        <f>IFERROR(VLOOKUP(A490,'[4]Re-order'!$A:$AA,27,0),"")</f>
        <v>0</v>
      </c>
      <c r="AF490" s="42">
        <f t="shared" si="111"/>
        <v>-0.66666666666666674</v>
      </c>
      <c r="AG490" s="42" t="e">
        <f>SUMIFS('[4]Raw Inventory'!D:D,'[4]Raw Inventory'!C:C,"GREATWALL",'[4]Raw Inventory'!B:B,A490)</f>
        <v>#VALUE!</v>
      </c>
      <c r="AH490" s="42" t="e">
        <f>SUMIFS('[4]Raw Inventory'!D:D,'[4]Raw Inventory'!C:C,"DUARTE",'[4]Raw Inventory'!B:B,A490)</f>
        <v>#VALUE!</v>
      </c>
      <c r="AI490" s="42"/>
      <c r="AJ490" s="42">
        <f t="shared" si="112"/>
        <v>90.000000000000014</v>
      </c>
      <c r="AK490" s="40" t="str">
        <f>IFERROR(IF((Q490+IF(AI490="",0,AI3))&lt;=0,"Stockout",IF(AJ490="","",IF(F490="Class A",IF(AJ490&lt;=7,"Critical",IF(AJ490&lt;=15,"Low",IF(AJ490&lt;=30,"Reorder",IF(AJ490&lt;=45,"Optimal","Overstock")))),IF(F490="Class B",IF(AJ490&lt;=10,"Critical",IF(AJ490&lt;=20,"Low",IF(AJ490&lt;=45,"Reorder",IF(AJ490&lt;=60,"Optimal","Overstock")))),IF(F490="Class C",IF(AJ490&lt;=15,"Critical",IF(AJ490&lt;=30,"Low",IF(AJ490&lt;=60,"Reorder",IF(AJ490&lt;=90,"Optimal","Overstock")))),""))))),"")</f>
        <v>Overstock</v>
      </c>
      <c r="AL490" s="42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</row>
    <row r="491" spans="1:48">
      <c r="A491" s="39" t="s">
        <v>17</v>
      </c>
      <c r="B491" s="39" t="s">
        <v>141</v>
      </c>
      <c r="C491" s="39" t="s">
        <v>137</v>
      </c>
      <c r="D491" s="40" t="s">
        <v>262</v>
      </c>
      <c r="E491" s="40">
        <v>7</v>
      </c>
      <c r="F491" s="40" t="s">
        <v>0</v>
      </c>
      <c r="G491" s="39" t="str">
        <f>IFERROR(VLOOKUP(A491,'[4]MC Masterlist 2026-09-17'!$B:$M, 3, 0),"")</f>
        <v>HONDA</v>
      </c>
      <c r="H491" s="41">
        <f>IFERROR(VLOOKUP(A491,'[4]MC Masterlist 2026-09-17'!$B:$M, 6, 0),"")</f>
        <v>140790</v>
      </c>
      <c r="I491" s="42">
        <v>4</v>
      </c>
      <c r="J491" s="42">
        <v>0</v>
      </c>
      <c r="K491" s="42">
        <v>1</v>
      </c>
      <c r="L491" s="42">
        <f t="shared" si="97"/>
        <v>5</v>
      </c>
      <c r="M491" s="42">
        <f t="shared" si="98"/>
        <v>1.6666666666666667</v>
      </c>
      <c r="N491" s="41">
        <f t="shared" si="99"/>
        <v>703950</v>
      </c>
      <c r="O491" s="41">
        <f t="shared" si="100"/>
        <v>234650</v>
      </c>
      <c r="P491" s="42">
        <f t="shared" si="101"/>
        <v>5.5555555555555559E-2</v>
      </c>
      <c r="Q491" s="42">
        <v>0</v>
      </c>
      <c r="R491" s="41">
        <f t="shared" si="102"/>
        <v>0</v>
      </c>
      <c r="S491" s="42">
        <f t="shared" si="103"/>
        <v>0</v>
      </c>
      <c r="T491" s="42">
        <f>IFERROR(VLOOKUP(A491,'[4]Re-order'!$A:$Q,17,0),"")</f>
        <v>0</v>
      </c>
      <c r="U491" s="42">
        <f>IFERROR(VLOOKUP(A491,'[4]MC Masterlist 2026-09-17'!$B:$M, 10, 0),0)</f>
        <v>15</v>
      </c>
      <c r="V491" s="42">
        <f>IFERROR(VLOOKUP(A491,'[4]MC Masterlist 2026-09-17'!$B:$M, 11, 0),0)</f>
        <v>15</v>
      </c>
      <c r="W491" s="42">
        <f t="shared" si="104"/>
        <v>30</v>
      </c>
      <c r="X491" s="42">
        <f t="shared" si="105"/>
        <v>6.166666666666667</v>
      </c>
      <c r="Y491" s="42">
        <f>IFERROR(IF(OR(C491="AREA I",C491="AREA V"),7,VLOOKUP(A491,'[4]MC Masterlist 2026-09-17'!$B:$M, 12, 0)),0)</f>
        <v>7</v>
      </c>
      <c r="Z491" s="42">
        <f t="shared" si="106"/>
        <v>0.83333333333333337</v>
      </c>
      <c r="AA491" s="42">
        <f t="shared" si="107"/>
        <v>1.6666666666666667</v>
      </c>
      <c r="AB491" s="42">
        <f t="shared" si="108"/>
        <v>0.34259259259259262</v>
      </c>
      <c r="AC491" s="42">
        <f t="shared" si="109"/>
        <v>0.3888888888888889</v>
      </c>
      <c r="AD491" s="40" t="str">
        <f t="shared" si="110"/>
        <v>Stockout</v>
      </c>
      <c r="AE491" s="40">
        <f>IFERROR(VLOOKUP(A491,'[4]Re-order'!$A:$AA,27,0),"")</f>
        <v>0</v>
      </c>
      <c r="AF491" s="42">
        <f t="shared" si="111"/>
        <v>0.3888888888888889</v>
      </c>
      <c r="AG491" s="42" t="e">
        <f>SUMIFS('[4]Raw Inventory'!D:D,'[4]Raw Inventory'!C:C,"GREATWALL",'[4]Raw Inventory'!B:B,A491)</f>
        <v>#VALUE!</v>
      </c>
      <c r="AH491" s="42" t="e">
        <f>SUMIFS('[4]Raw Inventory'!D:D,'[4]Raw Inventory'!C:C,"DUARTE",'[4]Raw Inventory'!B:B,A491)</f>
        <v>#VALUE!</v>
      </c>
      <c r="AI491" s="42"/>
      <c r="AJ491" s="42">
        <f t="shared" si="112"/>
        <v>0</v>
      </c>
      <c r="AK491" s="40" t="str">
        <f>IFERROR(IF((Q491+IF(AI491="",0,AI3))&lt;=0,"Stockout",IF(AJ491="","",IF(F491="Class A",IF(AJ491&lt;=7,"Critical",IF(AJ491&lt;=15,"Low",IF(AJ491&lt;=30,"Reorder",IF(AJ491&lt;=45,"Optimal","Overstock")))),IF(F491="Class B",IF(AJ491&lt;=10,"Critical",IF(AJ491&lt;=20,"Low",IF(AJ491&lt;=45,"Reorder",IF(AJ491&lt;=60,"Optimal","Overstock")))),IF(F491="Class C",IF(AJ491&lt;=15,"Critical",IF(AJ491&lt;=30,"Low",IF(AJ491&lt;=60,"Reorder",IF(AJ491&lt;=90,"Optimal","Overstock")))),""))))),"")</f>
        <v>Stockout</v>
      </c>
      <c r="AL491" s="42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</row>
    <row r="492" spans="1:48">
      <c r="A492" s="39" t="s">
        <v>43</v>
      </c>
      <c r="B492" s="39" t="s">
        <v>113</v>
      </c>
      <c r="C492" s="39" t="s">
        <v>109</v>
      </c>
      <c r="D492" s="40" t="s">
        <v>239</v>
      </c>
      <c r="E492" s="40">
        <v>10</v>
      </c>
      <c r="F492" s="40" t="s">
        <v>2</v>
      </c>
      <c r="G492" s="39" t="str">
        <f>IFERROR(VLOOKUP(A492,'[4]MC Masterlist 2026-09-17'!$B:$M, 3, 0),"")</f>
        <v>YAMAHA</v>
      </c>
      <c r="H492" s="41">
        <f>IFERROR(VLOOKUP(A492,'[4]MC Masterlist 2026-09-17'!$B:$M, 6, 0),"")</f>
        <v>70587</v>
      </c>
      <c r="I492" s="42">
        <v>3</v>
      </c>
      <c r="J492" s="42">
        <v>3</v>
      </c>
      <c r="K492" s="42">
        <v>1</v>
      </c>
      <c r="L492" s="42">
        <f t="shared" si="97"/>
        <v>7</v>
      </c>
      <c r="M492" s="42">
        <f t="shared" si="98"/>
        <v>2.3333333333333335</v>
      </c>
      <c r="N492" s="41">
        <f t="shared" si="99"/>
        <v>494109</v>
      </c>
      <c r="O492" s="41">
        <f t="shared" si="100"/>
        <v>164703</v>
      </c>
      <c r="P492" s="42">
        <f t="shared" si="101"/>
        <v>7.7777777777777779E-2</v>
      </c>
      <c r="Q492" s="42">
        <v>2</v>
      </c>
      <c r="R492" s="41">
        <f t="shared" si="102"/>
        <v>141174</v>
      </c>
      <c r="S492" s="42">
        <f t="shared" si="103"/>
        <v>25.714285714285712</v>
      </c>
      <c r="T492" s="42">
        <f>IFERROR(VLOOKUP(A492,'[4]Re-order'!$A:$Q,17,0),"")</f>
        <v>0</v>
      </c>
      <c r="U492" s="42">
        <f>IFERROR(VLOOKUP(A492,'[4]MC Masterlist 2026-09-17'!$B:$M, 10, 0),0)</f>
        <v>15</v>
      </c>
      <c r="V492" s="42">
        <f>IFERROR(VLOOKUP(A492,'[4]MC Masterlist 2026-09-17'!$B:$M, 11, 0),0)</f>
        <v>15</v>
      </c>
      <c r="W492" s="42">
        <f t="shared" si="104"/>
        <v>30</v>
      </c>
      <c r="X492" s="42">
        <f t="shared" si="105"/>
        <v>28.833333333333332</v>
      </c>
      <c r="Y492" s="42">
        <f>IFERROR(IF(OR(C492="AREA I",C492="AREA V"),7,VLOOKUP(A492,'[4]MC Masterlist 2026-09-17'!$B:$M, 12, 0)),0)</f>
        <v>30</v>
      </c>
      <c r="Z492" s="42">
        <f t="shared" si="106"/>
        <v>1.1666666666666667</v>
      </c>
      <c r="AA492" s="42">
        <f t="shared" si="107"/>
        <v>2.3333333333333335</v>
      </c>
      <c r="AB492" s="42">
        <f t="shared" si="108"/>
        <v>2.2425925925925925</v>
      </c>
      <c r="AC492" s="42">
        <f t="shared" si="109"/>
        <v>2.3333333333333335</v>
      </c>
      <c r="AD492" s="40" t="str">
        <f t="shared" si="110"/>
        <v>Reorder</v>
      </c>
      <c r="AE492" s="40">
        <f>IFERROR(VLOOKUP(A492,'[4]Re-order'!$A:$AA,27,0),"")</f>
        <v>0</v>
      </c>
      <c r="AF492" s="42">
        <f t="shared" si="111"/>
        <v>0.33333333333333348</v>
      </c>
      <c r="AG492" s="42" t="e">
        <f>SUMIFS('[4]Raw Inventory'!D:D,'[4]Raw Inventory'!C:C,"GREATWALL",'[4]Raw Inventory'!B:B,A492)</f>
        <v>#VALUE!</v>
      </c>
      <c r="AH492" s="42" t="e">
        <f>SUMIFS('[4]Raw Inventory'!D:D,'[4]Raw Inventory'!C:C,"DUARTE",'[4]Raw Inventory'!B:B,A492)</f>
        <v>#VALUE!</v>
      </c>
      <c r="AI492" s="42"/>
      <c r="AJ492" s="42">
        <f t="shared" si="112"/>
        <v>25.714285714285715</v>
      </c>
      <c r="AK492" s="40" t="str">
        <f>IFERROR(IF((Q492+IF(AI492="",0,AI3))&lt;=0,"Stockout",IF(AJ492="","",IF(F492="Class A",IF(AJ492&lt;=7,"Critical",IF(AJ492&lt;=15,"Low",IF(AJ492&lt;=30,"Reorder",IF(AJ492&lt;=45,"Optimal","Overstock")))),IF(F492="Class B",IF(AJ492&lt;=10,"Critical",IF(AJ492&lt;=20,"Low",IF(AJ492&lt;=45,"Reorder",IF(AJ492&lt;=60,"Optimal","Overstock")))),IF(F492="Class C",IF(AJ492&lt;=15,"Critical",IF(AJ492&lt;=30,"Low",IF(AJ492&lt;=60,"Reorder",IF(AJ492&lt;=90,"Optimal","Overstock")))),""))))),"")</f>
        <v>Reorder</v>
      </c>
      <c r="AL492" s="42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</row>
    <row r="493" spans="1:48">
      <c r="A493" s="39" t="s">
        <v>45</v>
      </c>
      <c r="B493" s="39" t="s">
        <v>21</v>
      </c>
      <c r="C493" s="39" t="s">
        <v>1</v>
      </c>
      <c r="D493" s="40" t="s">
        <v>235</v>
      </c>
      <c r="E493" s="40">
        <v>10</v>
      </c>
      <c r="F493" s="40" t="s">
        <v>2</v>
      </c>
      <c r="G493" s="39" t="str">
        <f>IFERROR(VLOOKUP(A493,'[4]MC Masterlist 2026-09-17'!$B:$M, 3, 0),"")</f>
        <v>YAMAHA</v>
      </c>
      <c r="H493" s="41">
        <f>IFERROR(VLOOKUP(A493,'[4]MC Masterlist 2026-09-17'!$B:$M, 6, 0),"")</f>
        <v>117087</v>
      </c>
      <c r="I493" s="42">
        <v>5</v>
      </c>
      <c r="J493" s="42">
        <v>0</v>
      </c>
      <c r="K493" s="42">
        <v>0</v>
      </c>
      <c r="L493" s="42">
        <f t="shared" si="97"/>
        <v>5</v>
      </c>
      <c r="M493" s="42">
        <f t="shared" si="98"/>
        <v>1.6666666666666667</v>
      </c>
      <c r="N493" s="41">
        <f t="shared" si="99"/>
        <v>585435</v>
      </c>
      <c r="O493" s="41">
        <f t="shared" si="100"/>
        <v>195145</v>
      </c>
      <c r="P493" s="42">
        <f t="shared" si="101"/>
        <v>5.5555555555555559E-2</v>
      </c>
      <c r="Q493" s="42"/>
      <c r="R493" s="41">
        <f t="shared" si="102"/>
        <v>0</v>
      </c>
      <c r="S493" s="42">
        <f t="shared" si="103"/>
        <v>0</v>
      </c>
      <c r="T493" s="42">
        <f>IFERROR(VLOOKUP(A493,'[4]Re-order'!$A:$Q,17,0),"")</f>
        <v>0</v>
      </c>
      <c r="U493" s="42">
        <f>IFERROR(VLOOKUP(A493,'[4]MC Masterlist 2026-09-17'!$B:$M, 10, 0),0)</f>
        <v>15</v>
      </c>
      <c r="V493" s="42">
        <f>IFERROR(VLOOKUP(A493,'[4]MC Masterlist 2026-09-17'!$B:$M, 11, 0),0)</f>
        <v>15</v>
      </c>
      <c r="W493" s="42">
        <f t="shared" si="104"/>
        <v>30</v>
      </c>
      <c r="X493" s="42">
        <f t="shared" si="105"/>
        <v>6.166666666666667</v>
      </c>
      <c r="Y493" s="42">
        <f>IFERROR(IF(OR(C493="AREA I",C493="AREA V"),7,VLOOKUP(A493,'[4]MC Masterlist 2026-09-17'!$B:$M, 12, 0)),0)</f>
        <v>7</v>
      </c>
      <c r="Z493" s="42">
        <f t="shared" si="106"/>
        <v>0.83333333333333337</v>
      </c>
      <c r="AA493" s="42">
        <f t="shared" si="107"/>
        <v>1.6666666666666667</v>
      </c>
      <c r="AB493" s="42">
        <f t="shared" si="108"/>
        <v>0.34259259259259262</v>
      </c>
      <c r="AC493" s="42">
        <f t="shared" si="109"/>
        <v>0.3888888888888889</v>
      </c>
      <c r="AD493" s="40" t="str">
        <f t="shared" si="110"/>
        <v>Stockout</v>
      </c>
      <c r="AE493" s="40">
        <f>IFERROR(VLOOKUP(A493,'[4]Re-order'!$A:$AA,27,0),"")</f>
        <v>0</v>
      </c>
      <c r="AF493" s="42">
        <f t="shared" si="111"/>
        <v>0.3888888888888889</v>
      </c>
      <c r="AG493" s="42" t="e">
        <f>SUMIFS('[4]Raw Inventory'!D:D,'[4]Raw Inventory'!C:C,"GREATWALL",'[4]Raw Inventory'!B:B,A493)</f>
        <v>#VALUE!</v>
      </c>
      <c r="AH493" s="42" t="e">
        <f>SUMIFS('[4]Raw Inventory'!D:D,'[4]Raw Inventory'!C:C,"DUARTE",'[4]Raw Inventory'!B:B,A493)</f>
        <v>#VALUE!</v>
      </c>
      <c r="AI493" s="42"/>
      <c r="AJ493" s="42">
        <f t="shared" si="112"/>
        <v>0</v>
      </c>
      <c r="AK493" s="40" t="str">
        <f>IFERROR(IF((Q493+IF(AI493="",0,AI3))&lt;=0,"Stockout",IF(AJ493="","",IF(F493="Class A",IF(AJ493&lt;=7,"Critical",IF(AJ493&lt;=15,"Low",IF(AJ493&lt;=30,"Reorder",IF(AJ493&lt;=45,"Optimal","Overstock")))),IF(F493="Class B",IF(AJ493&lt;=10,"Critical",IF(AJ493&lt;=20,"Low",IF(AJ493&lt;=45,"Reorder",IF(AJ493&lt;=60,"Optimal","Overstock")))),IF(F493="Class C",IF(AJ493&lt;=15,"Critical",IF(AJ493&lt;=30,"Low",IF(AJ493&lt;=60,"Reorder",IF(AJ493&lt;=90,"Optimal","Overstock")))),""))))),"")</f>
        <v>Stockout</v>
      </c>
      <c r="AL493" s="42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</row>
    <row r="494" spans="1:48">
      <c r="A494" s="39" t="s">
        <v>24</v>
      </c>
      <c r="B494" s="39" t="s">
        <v>112</v>
      </c>
      <c r="C494" s="39" t="s">
        <v>109</v>
      </c>
      <c r="D494" s="40" t="s">
        <v>241</v>
      </c>
      <c r="E494" s="40">
        <v>22</v>
      </c>
      <c r="F494" s="40" t="s">
        <v>3</v>
      </c>
      <c r="G494" s="39" t="str">
        <f>IFERROR(VLOOKUP(A494,'[4]MC Masterlist 2026-09-17'!$B:$M, 3, 0),"")</f>
        <v>KAWASAKI</v>
      </c>
      <c r="H494" s="41">
        <f>IFERROR(VLOOKUP(A494,'[4]MC Masterlist 2026-09-17'!$B:$M, 6, 0),"")</f>
        <v>131626</v>
      </c>
      <c r="I494" s="42">
        <v>0</v>
      </c>
      <c r="J494" s="42">
        <v>0</v>
      </c>
      <c r="K494" s="42">
        <v>0</v>
      </c>
      <c r="L494" s="42">
        <f t="shared" si="97"/>
        <v>0</v>
      </c>
      <c r="M494" s="42">
        <f t="shared" si="98"/>
        <v>0</v>
      </c>
      <c r="N494" s="41">
        <f t="shared" si="99"/>
        <v>0</v>
      </c>
      <c r="O494" s="41">
        <f t="shared" si="100"/>
        <v>0</v>
      </c>
      <c r="P494" s="42">
        <f t="shared" si="101"/>
        <v>0</v>
      </c>
      <c r="Q494" s="42">
        <v>1</v>
      </c>
      <c r="R494" s="41">
        <f t="shared" si="102"/>
        <v>131626</v>
      </c>
      <c r="S494" s="42">
        <f t="shared" si="103"/>
        <v>0</v>
      </c>
      <c r="T494" s="42">
        <f>IFERROR(VLOOKUP(A494,'[4]Re-order'!$A:$Q,17,0),"")</f>
        <v>0</v>
      </c>
      <c r="U494" s="42">
        <f>IFERROR(VLOOKUP(A494,'[4]MC Masterlist 2026-09-17'!$B:$M, 10, 0),0)</f>
        <v>15</v>
      </c>
      <c r="V494" s="42">
        <f>IFERROR(VLOOKUP(A494,'[4]MC Masterlist 2026-09-17'!$B:$M, 11, 0),0)</f>
        <v>15</v>
      </c>
      <c r="W494" s="42">
        <f t="shared" si="104"/>
        <v>30</v>
      </c>
      <c r="X494" s="42">
        <f t="shared" si="105"/>
        <v>30</v>
      </c>
      <c r="Y494" s="42">
        <f>IFERROR(IF(OR(C494="AREA I",C494="AREA V"),7,VLOOKUP(A494,'[4]MC Masterlist 2026-09-17'!$B:$M, 12, 0)),0)</f>
        <v>30</v>
      </c>
      <c r="Z494" s="42">
        <f t="shared" si="106"/>
        <v>0</v>
      </c>
      <c r="AA494" s="42">
        <f t="shared" si="107"/>
        <v>0</v>
      </c>
      <c r="AB494" s="42">
        <f t="shared" si="108"/>
        <v>0</v>
      </c>
      <c r="AC494" s="42">
        <f t="shared" si="109"/>
        <v>0</v>
      </c>
      <c r="AD494" s="40" t="str">
        <f t="shared" si="110"/>
        <v>Critical</v>
      </c>
      <c r="AE494" s="40">
        <f>IFERROR(VLOOKUP(A494,'[4]Re-order'!$A:$AA,27,0),"")</f>
        <v>0</v>
      </c>
      <c r="AF494" s="42">
        <f t="shared" si="111"/>
        <v>-1</v>
      </c>
      <c r="AG494" s="42" t="e">
        <f>SUMIFS('[4]Raw Inventory'!D:D,'[4]Raw Inventory'!C:C,"GREATWALL",'[4]Raw Inventory'!B:B,A494)</f>
        <v>#VALUE!</v>
      </c>
      <c r="AH494" s="42" t="e">
        <f>SUMIFS('[4]Raw Inventory'!D:D,'[4]Raw Inventory'!C:C,"DUARTE",'[4]Raw Inventory'!B:B,A494)</f>
        <v>#VALUE!</v>
      </c>
      <c r="AI494" s="42"/>
      <c r="AJ494" s="42">
        <f t="shared" si="112"/>
        <v>0</v>
      </c>
      <c r="AK494" s="40" t="str">
        <f>IFERROR(IF((Q494+IF(AI494="",0,AI3))&lt;=0,"Stockout",IF(AJ494="","",IF(F494="Class A",IF(AJ494&lt;=7,"Critical",IF(AJ494&lt;=15,"Low",IF(AJ494&lt;=30,"Reorder",IF(AJ494&lt;=45,"Optimal","Overstock")))),IF(F494="Class B",IF(AJ494&lt;=10,"Critical",IF(AJ494&lt;=20,"Low",IF(AJ494&lt;=45,"Reorder",IF(AJ494&lt;=60,"Optimal","Overstock")))),IF(F494="Class C",IF(AJ494&lt;=15,"Critical",IF(AJ494&lt;=30,"Low",IF(AJ494&lt;=60,"Reorder",IF(AJ494&lt;=90,"Optimal","Overstock")))),""))))),"")</f>
        <v>Critical</v>
      </c>
      <c r="AL494" s="42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</row>
    <row r="495" spans="1:48">
      <c r="A495" s="39" t="s">
        <v>43</v>
      </c>
      <c r="B495" s="39" t="s">
        <v>144</v>
      </c>
      <c r="C495" s="39" t="s">
        <v>137</v>
      </c>
      <c r="D495" s="40" t="s">
        <v>255</v>
      </c>
      <c r="E495" s="40">
        <v>25</v>
      </c>
      <c r="F495" s="40" t="s">
        <v>3</v>
      </c>
      <c r="G495" s="39" t="str">
        <f>IFERROR(VLOOKUP(A495,'[4]MC Masterlist 2026-09-17'!$B:$M, 3, 0),"")</f>
        <v>YAMAHA</v>
      </c>
      <c r="H495" s="41">
        <f>IFERROR(VLOOKUP(A495,'[4]MC Masterlist 2026-09-17'!$B:$M, 6, 0),"")</f>
        <v>70587</v>
      </c>
      <c r="I495" s="42">
        <v>1</v>
      </c>
      <c r="J495" s="42">
        <v>0</v>
      </c>
      <c r="K495" s="42">
        <v>1</v>
      </c>
      <c r="L495" s="42">
        <f t="shared" si="97"/>
        <v>2</v>
      </c>
      <c r="M495" s="42">
        <f t="shared" si="98"/>
        <v>0.66666666666666663</v>
      </c>
      <c r="N495" s="41">
        <f t="shared" si="99"/>
        <v>141174</v>
      </c>
      <c r="O495" s="41">
        <f t="shared" si="100"/>
        <v>47058</v>
      </c>
      <c r="P495" s="42">
        <f t="shared" si="101"/>
        <v>2.222222222222222E-2</v>
      </c>
      <c r="Q495" s="42"/>
      <c r="R495" s="41">
        <f t="shared" si="102"/>
        <v>0</v>
      </c>
      <c r="S495" s="42">
        <f t="shared" si="103"/>
        <v>0</v>
      </c>
      <c r="T495" s="42">
        <f>IFERROR(VLOOKUP(A495,'[4]Re-order'!$A:$Q,17,0),"")</f>
        <v>0</v>
      </c>
      <c r="U495" s="42">
        <f>IFERROR(VLOOKUP(A495,'[4]MC Masterlist 2026-09-17'!$B:$M, 10, 0),0)</f>
        <v>15</v>
      </c>
      <c r="V495" s="42">
        <f>IFERROR(VLOOKUP(A495,'[4]MC Masterlist 2026-09-17'!$B:$M, 11, 0),0)</f>
        <v>15</v>
      </c>
      <c r="W495" s="42">
        <f t="shared" si="104"/>
        <v>30</v>
      </c>
      <c r="X495" s="42">
        <f t="shared" si="105"/>
        <v>6.666666666666667</v>
      </c>
      <c r="Y495" s="42">
        <f>IFERROR(IF(OR(C495="AREA I",C495="AREA V"),7,VLOOKUP(A495,'[4]MC Masterlist 2026-09-17'!$B:$M, 12, 0)),0)</f>
        <v>7</v>
      </c>
      <c r="Z495" s="42">
        <f t="shared" si="106"/>
        <v>0.33333333333333331</v>
      </c>
      <c r="AA495" s="42">
        <f t="shared" si="107"/>
        <v>0.66666666666666663</v>
      </c>
      <c r="AB495" s="42">
        <f t="shared" si="108"/>
        <v>0.14814814814814814</v>
      </c>
      <c r="AC495" s="42">
        <f t="shared" si="109"/>
        <v>0.15555555555555553</v>
      </c>
      <c r="AD495" s="40" t="str">
        <f t="shared" si="110"/>
        <v>Stockout</v>
      </c>
      <c r="AE495" s="40">
        <f>IFERROR(VLOOKUP(A495,'[4]Re-order'!$A:$AA,27,0),"")</f>
        <v>0</v>
      </c>
      <c r="AF495" s="42">
        <f t="shared" si="111"/>
        <v>0.15555555555555553</v>
      </c>
      <c r="AG495" s="42" t="e">
        <f>SUMIFS('[4]Raw Inventory'!D:D,'[4]Raw Inventory'!C:C,"GREATWALL",'[4]Raw Inventory'!B:B,A495)</f>
        <v>#VALUE!</v>
      </c>
      <c r="AH495" s="42" t="e">
        <f>SUMIFS('[4]Raw Inventory'!D:D,'[4]Raw Inventory'!C:C,"DUARTE",'[4]Raw Inventory'!B:B,A495)</f>
        <v>#VALUE!</v>
      </c>
      <c r="AI495" s="42"/>
      <c r="AJ495" s="42">
        <f t="shared" si="112"/>
        <v>0</v>
      </c>
      <c r="AK495" s="40" t="str">
        <f>IFERROR(IF((Q495+IF(AI495="",0,AI3))&lt;=0,"Stockout",IF(AJ495="","",IF(F495="Class A",IF(AJ495&lt;=7,"Critical",IF(AJ495&lt;=15,"Low",IF(AJ495&lt;=30,"Reorder",IF(AJ495&lt;=45,"Optimal","Overstock")))),IF(F495="Class B",IF(AJ495&lt;=10,"Critical",IF(AJ495&lt;=20,"Low",IF(AJ495&lt;=45,"Reorder",IF(AJ495&lt;=60,"Optimal","Overstock")))),IF(F495="Class C",IF(AJ495&lt;=15,"Critical",IF(AJ495&lt;=30,"Low",IF(AJ495&lt;=60,"Reorder",IF(AJ495&lt;=90,"Optimal","Overstock")))),""))))),"")</f>
        <v>Stockout</v>
      </c>
      <c r="AL495" s="42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</row>
    <row r="496" spans="1:48">
      <c r="A496" s="39" t="s">
        <v>45</v>
      </c>
      <c r="B496" s="39" t="s">
        <v>27</v>
      </c>
      <c r="C496" s="39" t="s">
        <v>1</v>
      </c>
      <c r="D496" s="40" t="s">
        <v>228</v>
      </c>
      <c r="E496" s="40">
        <v>24</v>
      </c>
      <c r="F496" s="40" t="s">
        <v>3</v>
      </c>
      <c r="G496" s="39" t="str">
        <f>IFERROR(VLOOKUP(A496,'[4]MC Masterlist 2026-09-17'!$B:$M, 3, 0),"")</f>
        <v>YAMAHA</v>
      </c>
      <c r="H496" s="41">
        <f>IFERROR(VLOOKUP(A496,'[4]MC Masterlist 2026-09-17'!$B:$M, 6, 0),"")</f>
        <v>117087</v>
      </c>
      <c r="I496" s="42">
        <v>1</v>
      </c>
      <c r="J496" s="42">
        <v>0</v>
      </c>
      <c r="K496" s="42">
        <v>0</v>
      </c>
      <c r="L496" s="42">
        <f t="shared" si="97"/>
        <v>1</v>
      </c>
      <c r="M496" s="42">
        <f t="shared" si="98"/>
        <v>0.33333333333333331</v>
      </c>
      <c r="N496" s="41">
        <f t="shared" si="99"/>
        <v>117087</v>
      </c>
      <c r="O496" s="41">
        <f t="shared" si="100"/>
        <v>39029</v>
      </c>
      <c r="P496" s="42">
        <f t="shared" si="101"/>
        <v>1.111111111111111E-2</v>
      </c>
      <c r="Q496" s="42"/>
      <c r="R496" s="41">
        <f t="shared" si="102"/>
        <v>0</v>
      </c>
      <c r="S496" s="42">
        <f t="shared" si="103"/>
        <v>0</v>
      </c>
      <c r="T496" s="42">
        <f>IFERROR(VLOOKUP(A496,'[4]Re-order'!$A:$Q,17,0),"")</f>
        <v>0</v>
      </c>
      <c r="U496" s="42">
        <f>IFERROR(VLOOKUP(A496,'[4]MC Masterlist 2026-09-17'!$B:$M, 10, 0),0)</f>
        <v>15</v>
      </c>
      <c r="V496" s="42">
        <f>IFERROR(VLOOKUP(A496,'[4]MC Masterlist 2026-09-17'!$B:$M, 11, 0),0)</f>
        <v>15</v>
      </c>
      <c r="W496" s="42">
        <f t="shared" si="104"/>
        <v>30</v>
      </c>
      <c r="X496" s="42">
        <f t="shared" si="105"/>
        <v>6.833333333333333</v>
      </c>
      <c r="Y496" s="42">
        <f>IFERROR(IF(OR(C496="AREA I",C496="AREA V"),7,VLOOKUP(A496,'[4]MC Masterlist 2026-09-17'!$B:$M, 12, 0)),0)</f>
        <v>7</v>
      </c>
      <c r="Z496" s="42">
        <f t="shared" si="106"/>
        <v>0.16666666666666666</v>
      </c>
      <c r="AA496" s="42">
        <f t="shared" si="107"/>
        <v>0.33333333333333331</v>
      </c>
      <c r="AB496" s="42">
        <f t="shared" si="108"/>
        <v>7.5925925925925911E-2</v>
      </c>
      <c r="AC496" s="42">
        <f t="shared" si="109"/>
        <v>7.7777777777777765E-2</v>
      </c>
      <c r="AD496" s="40" t="str">
        <f t="shared" si="110"/>
        <v>Stockout</v>
      </c>
      <c r="AE496" s="40">
        <f>IFERROR(VLOOKUP(A496,'[4]Re-order'!$A:$AA,27,0),"")</f>
        <v>0</v>
      </c>
      <c r="AF496" s="42">
        <f t="shared" si="111"/>
        <v>7.7777777777777765E-2</v>
      </c>
      <c r="AG496" s="42" t="e">
        <f>SUMIFS('[4]Raw Inventory'!D:D,'[4]Raw Inventory'!C:C,"GREATWALL",'[4]Raw Inventory'!B:B,A496)</f>
        <v>#VALUE!</v>
      </c>
      <c r="AH496" s="42" t="e">
        <f>SUMIFS('[4]Raw Inventory'!D:D,'[4]Raw Inventory'!C:C,"DUARTE",'[4]Raw Inventory'!B:B,A496)</f>
        <v>#VALUE!</v>
      </c>
      <c r="AI496" s="42"/>
      <c r="AJ496" s="42">
        <f t="shared" si="112"/>
        <v>0</v>
      </c>
      <c r="AK496" s="40" t="str">
        <f>IFERROR(IF((Q496+IF(AI496="",0,AI3))&lt;=0,"Stockout",IF(AJ496="","",IF(F496="Class A",IF(AJ496&lt;=7,"Critical",IF(AJ496&lt;=15,"Low",IF(AJ496&lt;=30,"Reorder",IF(AJ496&lt;=45,"Optimal","Overstock")))),IF(F496="Class B",IF(AJ496&lt;=10,"Critical",IF(AJ496&lt;=20,"Low",IF(AJ496&lt;=45,"Reorder",IF(AJ496&lt;=60,"Optimal","Overstock")))),IF(F496="Class C",IF(AJ496&lt;=15,"Critical",IF(AJ496&lt;=30,"Low",IF(AJ496&lt;=60,"Reorder",IF(AJ496&lt;=90,"Optimal","Overstock")))),""))))),"")</f>
        <v>Stockout</v>
      </c>
      <c r="AL496" s="42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</row>
    <row r="497" spans="1:48">
      <c r="A497" s="39" t="s">
        <v>49</v>
      </c>
      <c r="B497" s="39" t="s">
        <v>96</v>
      </c>
      <c r="C497" s="39" t="s">
        <v>90</v>
      </c>
      <c r="D497" s="40" t="s">
        <v>226</v>
      </c>
      <c r="E497" s="40">
        <v>1</v>
      </c>
      <c r="F497" s="40" t="s">
        <v>0</v>
      </c>
      <c r="G497" s="39" t="str">
        <f>IFERROR(VLOOKUP(A497,'[4]MC Masterlist 2026-09-17'!$B:$M, 3, 0),"")</f>
        <v>BAJAJ RE</v>
      </c>
      <c r="H497" s="41">
        <f>IFERROR(VLOOKUP(A497,'[4]MC Masterlist 2026-09-17'!$B:$M, 6, 0),"")</f>
        <v>191000</v>
      </c>
      <c r="I497" s="42">
        <v>6</v>
      </c>
      <c r="J497" s="42">
        <v>0</v>
      </c>
      <c r="K497" s="42">
        <v>1</v>
      </c>
      <c r="L497" s="42">
        <f t="shared" si="97"/>
        <v>7</v>
      </c>
      <c r="M497" s="42">
        <f t="shared" si="98"/>
        <v>2.3333333333333335</v>
      </c>
      <c r="N497" s="41">
        <f t="shared" si="99"/>
        <v>1337000</v>
      </c>
      <c r="O497" s="41">
        <f t="shared" si="100"/>
        <v>445666.66666666669</v>
      </c>
      <c r="P497" s="42">
        <f t="shared" si="101"/>
        <v>7.7777777777777779E-2</v>
      </c>
      <c r="Q497" s="42">
        <v>6</v>
      </c>
      <c r="R497" s="41">
        <f t="shared" si="102"/>
        <v>1146000</v>
      </c>
      <c r="S497" s="42">
        <f t="shared" si="103"/>
        <v>77.142857142857139</v>
      </c>
      <c r="T497" s="42">
        <f>IFERROR(VLOOKUP(A497,'[4]Re-order'!$A:$Q,17,0),"")</f>
        <v>0</v>
      </c>
      <c r="U497" s="42">
        <f>IFERROR(VLOOKUP(A497,'[4]MC Masterlist 2026-09-17'!$B:$M, 10, 0),0)</f>
        <v>15</v>
      </c>
      <c r="V497" s="42">
        <f>IFERROR(VLOOKUP(A497,'[4]MC Masterlist 2026-09-17'!$B:$M, 11, 0),0)</f>
        <v>15</v>
      </c>
      <c r="W497" s="42">
        <f t="shared" si="104"/>
        <v>30</v>
      </c>
      <c r="X497" s="42">
        <f t="shared" si="105"/>
        <v>28.833333333333332</v>
      </c>
      <c r="Y497" s="42">
        <f>IFERROR(IF(OR(C497="AREA I",C497="AREA V"),7,VLOOKUP(A497,'[4]MC Masterlist 2026-09-17'!$B:$M, 12, 0)),0)</f>
        <v>30</v>
      </c>
      <c r="Z497" s="42">
        <f t="shared" si="106"/>
        <v>1.1666666666666667</v>
      </c>
      <c r="AA497" s="42">
        <f t="shared" si="107"/>
        <v>2.3333333333333335</v>
      </c>
      <c r="AB497" s="42">
        <f t="shared" si="108"/>
        <v>2.2425925925925925</v>
      </c>
      <c r="AC497" s="42">
        <f t="shared" si="109"/>
        <v>2.3333333333333335</v>
      </c>
      <c r="AD497" s="40" t="str">
        <f t="shared" si="110"/>
        <v>Overstock</v>
      </c>
      <c r="AE497" s="40">
        <f>IFERROR(VLOOKUP(A497,'[4]Re-order'!$A:$AA,27,0),"")</f>
        <v>0</v>
      </c>
      <c r="AF497" s="42">
        <f t="shared" si="111"/>
        <v>-3.6666666666666665</v>
      </c>
      <c r="AG497" s="42" t="e">
        <f>SUMIFS('[4]Raw Inventory'!D:D,'[4]Raw Inventory'!C:C,"GREATWALL",'[4]Raw Inventory'!B:B,A497)</f>
        <v>#VALUE!</v>
      </c>
      <c r="AH497" s="42" t="e">
        <f>SUMIFS('[4]Raw Inventory'!D:D,'[4]Raw Inventory'!C:C,"DUARTE",'[4]Raw Inventory'!B:B,A497)</f>
        <v>#VALUE!</v>
      </c>
      <c r="AI497" s="42"/>
      <c r="AJ497" s="42">
        <f t="shared" si="112"/>
        <v>77.142857142857139</v>
      </c>
      <c r="AK497" s="40" t="str">
        <f>IFERROR(IF((Q497+IF(AI497="",0,AI3))&lt;=0,"Stockout",IF(AJ497="","",IF(F497="Class A",IF(AJ497&lt;=7,"Critical",IF(AJ497&lt;=15,"Low",IF(AJ497&lt;=30,"Reorder",IF(AJ497&lt;=45,"Optimal","Overstock")))),IF(F497="Class B",IF(AJ497&lt;=10,"Critical",IF(AJ497&lt;=20,"Low",IF(AJ497&lt;=45,"Reorder",IF(AJ497&lt;=60,"Optimal","Overstock")))),IF(F497="Class C",IF(AJ497&lt;=15,"Critical",IF(AJ497&lt;=30,"Low",IF(AJ497&lt;=60,"Reorder",IF(AJ497&lt;=90,"Optimal","Overstock")))),""))))),"")</f>
        <v>Overstock</v>
      </c>
      <c r="AL497" s="42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</row>
    <row r="498" spans="1:48">
      <c r="A498" s="39" t="s">
        <v>20</v>
      </c>
      <c r="B498" s="39" t="s">
        <v>92</v>
      </c>
      <c r="C498" s="39" t="s">
        <v>90</v>
      </c>
      <c r="D498" s="40" t="s">
        <v>260</v>
      </c>
      <c r="E498" s="40">
        <v>16</v>
      </c>
      <c r="F498" s="40" t="s">
        <v>2</v>
      </c>
      <c r="G498" s="39" t="str">
        <f>IFERROR(VLOOKUP(A498,'[4]MC Masterlist 2026-09-17'!$B:$M, 3, 0),"")</f>
        <v>HONDA</v>
      </c>
      <c r="H498" s="41">
        <f>IFERROR(VLOOKUP(A498,'[4]MC Masterlist 2026-09-17'!$B:$M, 6, 0),"")</f>
        <v>69950</v>
      </c>
      <c r="I498" s="42">
        <v>1</v>
      </c>
      <c r="J498" s="42">
        <v>0</v>
      </c>
      <c r="K498" s="42">
        <v>1</v>
      </c>
      <c r="L498" s="42">
        <f t="shared" si="97"/>
        <v>2</v>
      </c>
      <c r="M498" s="42">
        <f t="shared" si="98"/>
        <v>0.66666666666666663</v>
      </c>
      <c r="N498" s="41">
        <f t="shared" si="99"/>
        <v>139900</v>
      </c>
      <c r="O498" s="41">
        <f t="shared" si="100"/>
        <v>46633.333333333328</v>
      </c>
      <c r="P498" s="42">
        <f t="shared" si="101"/>
        <v>2.222222222222222E-2</v>
      </c>
      <c r="Q498" s="42">
        <v>6</v>
      </c>
      <c r="R498" s="41">
        <f t="shared" si="102"/>
        <v>419700</v>
      </c>
      <c r="S498" s="42">
        <f t="shared" si="103"/>
        <v>270.00000000000006</v>
      </c>
      <c r="T498" s="42">
        <f>IFERROR(VLOOKUP(A498,'[4]Re-order'!$A:$Q,17,0),"")</f>
        <v>0</v>
      </c>
      <c r="U498" s="42">
        <f>IFERROR(VLOOKUP(A498,'[4]MC Masterlist 2026-09-17'!$B:$M, 10, 0),0)</f>
        <v>15</v>
      </c>
      <c r="V498" s="42">
        <f>IFERROR(VLOOKUP(A498,'[4]MC Masterlist 2026-09-17'!$B:$M, 11, 0),0)</f>
        <v>15</v>
      </c>
      <c r="W498" s="42">
        <f t="shared" si="104"/>
        <v>30</v>
      </c>
      <c r="X498" s="42">
        <f t="shared" si="105"/>
        <v>29.666666666666668</v>
      </c>
      <c r="Y498" s="42">
        <f>IFERROR(IF(OR(C498="AREA I",C498="AREA V"),7,VLOOKUP(A498,'[4]MC Masterlist 2026-09-17'!$B:$M, 12, 0)),0)</f>
        <v>30</v>
      </c>
      <c r="Z498" s="42">
        <f t="shared" si="106"/>
        <v>0.33333333333333331</v>
      </c>
      <c r="AA498" s="42">
        <f t="shared" si="107"/>
        <v>0.66666666666666663</v>
      </c>
      <c r="AB498" s="42">
        <f t="shared" si="108"/>
        <v>0.65925925925925921</v>
      </c>
      <c r="AC498" s="42">
        <f t="shared" si="109"/>
        <v>0.66666666666666663</v>
      </c>
      <c r="AD498" s="40" t="str">
        <f t="shared" si="110"/>
        <v>Overstock</v>
      </c>
      <c r="AE498" s="40">
        <f>IFERROR(VLOOKUP(A498,'[4]Re-order'!$A:$AA,27,0),"")</f>
        <v>0</v>
      </c>
      <c r="AF498" s="42">
        <f t="shared" si="111"/>
        <v>-5.333333333333333</v>
      </c>
      <c r="AG498" s="42" t="e">
        <f>SUMIFS('[4]Raw Inventory'!D:D,'[4]Raw Inventory'!C:C,"GREATWALL",'[4]Raw Inventory'!B:B,A498)</f>
        <v>#VALUE!</v>
      </c>
      <c r="AH498" s="42" t="e">
        <f>SUMIFS('[4]Raw Inventory'!D:D,'[4]Raw Inventory'!C:C,"DUARTE",'[4]Raw Inventory'!B:B,A498)</f>
        <v>#VALUE!</v>
      </c>
      <c r="AI498" s="42"/>
      <c r="AJ498" s="42">
        <f t="shared" si="112"/>
        <v>270.00000000000006</v>
      </c>
      <c r="AK498" s="40" t="str">
        <f>IFERROR(IF((Q498+IF(AI498="",0,AI3))&lt;=0,"Stockout",IF(AJ498="","",IF(F498="Class A",IF(AJ498&lt;=7,"Critical",IF(AJ498&lt;=15,"Low",IF(AJ498&lt;=30,"Reorder",IF(AJ498&lt;=45,"Optimal","Overstock")))),IF(F498="Class B",IF(AJ498&lt;=10,"Critical",IF(AJ498&lt;=20,"Low",IF(AJ498&lt;=45,"Reorder",IF(AJ498&lt;=60,"Optimal","Overstock")))),IF(F498="Class C",IF(AJ498&lt;=15,"Critical",IF(AJ498&lt;=30,"Low",IF(AJ498&lt;=60,"Reorder",IF(AJ498&lt;=90,"Optimal","Overstock")))),""))))),"")</f>
        <v>Overstock</v>
      </c>
      <c r="AL498" s="42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</row>
    <row r="499" spans="1:48">
      <c r="A499" s="39" t="s">
        <v>100</v>
      </c>
      <c r="B499" s="39" t="s">
        <v>94</v>
      </c>
      <c r="C499" s="39" t="s">
        <v>90</v>
      </c>
      <c r="D499" s="40" t="s">
        <v>235</v>
      </c>
      <c r="E499" s="40">
        <v>8</v>
      </c>
      <c r="F499" s="40" t="s">
        <v>2</v>
      </c>
      <c r="G499" s="39" t="str">
        <f>IFERROR(VLOOKUP(A499,'[4]MC Masterlist 2026-09-17'!$B:$M, 3, 0),"")</f>
        <v>BAJAJ RE</v>
      </c>
      <c r="H499" s="41">
        <f>IFERROR(VLOOKUP(A499,'[4]MC Masterlist 2026-09-17'!$B:$M, 6, 0),"")</f>
        <v>225800</v>
      </c>
      <c r="I499" s="42">
        <v>0</v>
      </c>
      <c r="J499" s="42">
        <v>0</v>
      </c>
      <c r="K499" s="42">
        <v>1</v>
      </c>
      <c r="L499" s="42">
        <f t="shared" si="97"/>
        <v>1</v>
      </c>
      <c r="M499" s="42">
        <f t="shared" si="98"/>
        <v>0.33333333333333331</v>
      </c>
      <c r="N499" s="41">
        <f t="shared" si="99"/>
        <v>225800</v>
      </c>
      <c r="O499" s="41">
        <f t="shared" si="100"/>
        <v>75266.666666666657</v>
      </c>
      <c r="P499" s="42">
        <f t="shared" si="101"/>
        <v>1.111111111111111E-2</v>
      </c>
      <c r="Q499" s="42"/>
      <c r="R499" s="41">
        <f t="shared" si="102"/>
        <v>0</v>
      </c>
      <c r="S499" s="42">
        <f t="shared" si="103"/>
        <v>0</v>
      </c>
      <c r="T499" s="42">
        <f>IFERROR(VLOOKUP(A499,'[4]Re-order'!$A:$Q,17,0),"")</f>
        <v>0</v>
      </c>
      <c r="U499" s="42">
        <f>IFERROR(VLOOKUP(A499,'[4]MC Masterlist 2026-09-17'!$B:$M, 10, 0),0)</f>
        <v>15</v>
      </c>
      <c r="V499" s="42">
        <f>IFERROR(VLOOKUP(A499,'[4]MC Masterlist 2026-09-17'!$B:$M, 11, 0),0)</f>
        <v>15</v>
      </c>
      <c r="W499" s="42">
        <f t="shared" si="104"/>
        <v>30</v>
      </c>
      <c r="X499" s="42">
        <f t="shared" si="105"/>
        <v>29.833333333333332</v>
      </c>
      <c r="Y499" s="42">
        <f>IFERROR(IF(OR(C499="AREA I",C499="AREA V"),7,VLOOKUP(A499,'[4]MC Masterlist 2026-09-17'!$B:$M, 12, 0)),0)</f>
        <v>30</v>
      </c>
      <c r="Z499" s="42">
        <f t="shared" si="106"/>
        <v>0.16666666666666666</v>
      </c>
      <c r="AA499" s="42">
        <f t="shared" si="107"/>
        <v>0.33333333333333331</v>
      </c>
      <c r="AB499" s="42">
        <f t="shared" si="108"/>
        <v>0.33148148148148143</v>
      </c>
      <c r="AC499" s="42">
        <f t="shared" si="109"/>
        <v>0.33333333333333331</v>
      </c>
      <c r="AD499" s="40" t="str">
        <f t="shared" si="110"/>
        <v>Stockout</v>
      </c>
      <c r="AE499" s="40">
        <f>IFERROR(VLOOKUP(A499,'[4]Re-order'!$A:$AA,27,0),"")</f>
        <v>0</v>
      </c>
      <c r="AF499" s="42">
        <f t="shared" si="111"/>
        <v>0.33333333333333331</v>
      </c>
      <c r="AG499" s="42" t="e">
        <f>SUMIFS('[4]Raw Inventory'!D:D,'[4]Raw Inventory'!C:C,"GREATWALL",'[4]Raw Inventory'!B:B,A499)</f>
        <v>#VALUE!</v>
      </c>
      <c r="AH499" s="42" t="e">
        <f>SUMIFS('[4]Raw Inventory'!D:D,'[4]Raw Inventory'!C:C,"DUARTE",'[4]Raw Inventory'!B:B,A499)</f>
        <v>#VALUE!</v>
      </c>
      <c r="AI499" s="42"/>
      <c r="AJ499" s="42">
        <f t="shared" si="112"/>
        <v>0</v>
      </c>
      <c r="AK499" s="40" t="str">
        <f>IFERROR(IF((Q499+IF(AI499="",0,AI3))&lt;=0,"Stockout",IF(AJ499="","",IF(F499="Class A",IF(AJ499&lt;=7,"Critical",IF(AJ499&lt;=15,"Low",IF(AJ499&lt;=30,"Reorder",IF(AJ499&lt;=45,"Optimal","Overstock")))),IF(F499="Class B",IF(AJ499&lt;=10,"Critical",IF(AJ499&lt;=20,"Low",IF(AJ499&lt;=45,"Reorder",IF(AJ499&lt;=60,"Optimal","Overstock")))),IF(F499="Class C",IF(AJ499&lt;=15,"Critical",IF(AJ499&lt;=30,"Low",IF(AJ499&lt;=60,"Reorder",IF(AJ499&lt;=90,"Optimal","Overstock")))),""))))),"")</f>
        <v>Stockout</v>
      </c>
      <c r="AL499" s="42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</row>
    <row r="500" spans="1:48">
      <c r="A500" s="39" t="s">
        <v>81</v>
      </c>
      <c r="B500" s="39" t="s">
        <v>141</v>
      </c>
      <c r="C500" s="39" t="s">
        <v>137</v>
      </c>
      <c r="D500" s="40" t="s">
        <v>264</v>
      </c>
      <c r="E500" s="40">
        <v>19</v>
      </c>
      <c r="F500" s="40" t="s">
        <v>2</v>
      </c>
      <c r="G500" s="39" t="str">
        <f>IFERROR(VLOOKUP(A500,'[4]MC Masterlist 2026-09-17'!$B:$M, 3, 0),"")</f>
        <v>HONDA</v>
      </c>
      <c r="H500" s="41">
        <f>IFERROR(VLOOKUP(A500,'[4]MC Masterlist 2026-09-17'!$B:$M, 6, 0),"")</f>
        <v>126198</v>
      </c>
      <c r="I500" s="42">
        <v>0</v>
      </c>
      <c r="J500" s="42">
        <v>1</v>
      </c>
      <c r="K500" s="42">
        <v>0</v>
      </c>
      <c r="L500" s="42">
        <f t="shared" si="97"/>
        <v>1</v>
      </c>
      <c r="M500" s="42">
        <f t="shared" si="98"/>
        <v>0.33333333333333331</v>
      </c>
      <c r="N500" s="41">
        <f t="shared" si="99"/>
        <v>126198</v>
      </c>
      <c r="O500" s="41">
        <f t="shared" si="100"/>
        <v>42066</v>
      </c>
      <c r="P500" s="42">
        <f t="shared" si="101"/>
        <v>1.111111111111111E-2</v>
      </c>
      <c r="Q500" s="42">
        <v>0</v>
      </c>
      <c r="R500" s="41">
        <f t="shared" si="102"/>
        <v>0</v>
      </c>
      <c r="S500" s="42">
        <f t="shared" si="103"/>
        <v>0</v>
      </c>
      <c r="T500" s="42">
        <f>IFERROR(VLOOKUP(A500,'[4]Re-order'!$A:$Q,17,0),"")</f>
        <v>0</v>
      </c>
      <c r="U500" s="42">
        <f>IFERROR(VLOOKUP(A500,'[4]MC Masterlist 2026-09-17'!$B:$M, 10, 0),0)</f>
        <v>15</v>
      </c>
      <c r="V500" s="42">
        <f>IFERROR(VLOOKUP(A500,'[4]MC Masterlist 2026-09-17'!$B:$M, 11, 0),0)</f>
        <v>15</v>
      </c>
      <c r="W500" s="42">
        <f t="shared" si="104"/>
        <v>30</v>
      </c>
      <c r="X500" s="42">
        <f t="shared" si="105"/>
        <v>6.833333333333333</v>
      </c>
      <c r="Y500" s="42">
        <f>IFERROR(IF(OR(C500="AREA I",C500="AREA V"),7,VLOOKUP(A500,'[4]MC Masterlist 2026-09-17'!$B:$M, 12, 0)),0)</f>
        <v>7</v>
      </c>
      <c r="Z500" s="42">
        <f t="shared" si="106"/>
        <v>0.16666666666666666</v>
      </c>
      <c r="AA500" s="42">
        <f t="shared" si="107"/>
        <v>0.33333333333333331</v>
      </c>
      <c r="AB500" s="42">
        <f t="shared" si="108"/>
        <v>7.5925925925925911E-2</v>
      </c>
      <c r="AC500" s="42">
        <f t="shared" si="109"/>
        <v>7.7777777777777765E-2</v>
      </c>
      <c r="AD500" s="40" t="str">
        <f t="shared" si="110"/>
        <v>Stockout</v>
      </c>
      <c r="AE500" s="40">
        <f>IFERROR(VLOOKUP(A500,'[4]Re-order'!$A:$AA,27,0),"")</f>
        <v>0</v>
      </c>
      <c r="AF500" s="42">
        <f t="shared" si="111"/>
        <v>7.7777777777777765E-2</v>
      </c>
      <c r="AG500" s="42" t="e">
        <f>SUMIFS('[4]Raw Inventory'!D:D,'[4]Raw Inventory'!C:C,"GREATWALL",'[4]Raw Inventory'!B:B,A500)</f>
        <v>#VALUE!</v>
      </c>
      <c r="AH500" s="42" t="e">
        <f>SUMIFS('[4]Raw Inventory'!D:D,'[4]Raw Inventory'!C:C,"DUARTE",'[4]Raw Inventory'!B:B,A500)</f>
        <v>#VALUE!</v>
      </c>
      <c r="AI500" s="42"/>
      <c r="AJ500" s="42">
        <f t="shared" si="112"/>
        <v>0</v>
      </c>
      <c r="AK500" s="40" t="str">
        <f>IFERROR(IF((Q500+IF(AI500="",0,AI3))&lt;=0,"Stockout",IF(AJ500="","",IF(F500="Class A",IF(AJ500&lt;=7,"Critical",IF(AJ500&lt;=15,"Low",IF(AJ500&lt;=30,"Reorder",IF(AJ500&lt;=45,"Optimal","Overstock")))),IF(F500="Class B",IF(AJ500&lt;=10,"Critical",IF(AJ500&lt;=20,"Low",IF(AJ500&lt;=45,"Reorder",IF(AJ500&lt;=60,"Optimal","Overstock")))),IF(F500="Class C",IF(AJ500&lt;=15,"Critical",IF(AJ500&lt;=30,"Low",IF(AJ500&lt;=60,"Reorder",IF(AJ500&lt;=90,"Optimal","Overstock")))),""))))),"")</f>
        <v>Stockout</v>
      </c>
      <c r="AL500" s="42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</row>
    <row r="501" spans="1:48">
      <c r="A501" s="39" t="s">
        <v>35</v>
      </c>
      <c r="B501" s="39" t="s">
        <v>156</v>
      </c>
      <c r="C501" s="39" t="s">
        <v>152</v>
      </c>
      <c r="D501" s="40" t="s">
        <v>220</v>
      </c>
      <c r="E501" s="40">
        <v>18</v>
      </c>
      <c r="F501" s="40" t="s">
        <v>3</v>
      </c>
      <c r="G501" s="39" t="str">
        <f>IFERROR(VLOOKUP(A501,'[4]MC Masterlist 2026-09-17'!$B:$M, 3, 0),"")</f>
        <v>HONDA</v>
      </c>
      <c r="H501" s="41">
        <f>IFERROR(VLOOKUP(A501,'[4]MC Masterlist 2026-09-17'!$B:$M, 6, 0),"")</f>
        <v>57990</v>
      </c>
      <c r="I501" s="42">
        <v>0</v>
      </c>
      <c r="J501" s="42">
        <v>1</v>
      </c>
      <c r="K501" s="42">
        <v>1</v>
      </c>
      <c r="L501" s="42">
        <f t="shared" si="97"/>
        <v>2</v>
      </c>
      <c r="M501" s="42">
        <f t="shared" si="98"/>
        <v>0.66666666666666663</v>
      </c>
      <c r="N501" s="41">
        <f t="shared" si="99"/>
        <v>115980</v>
      </c>
      <c r="O501" s="41">
        <f t="shared" si="100"/>
        <v>38660</v>
      </c>
      <c r="P501" s="42">
        <f t="shared" si="101"/>
        <v>2.222222222222222E-2</v>
      </c>
      <c r="Q501" s="42">
        <v>1</v>
      </c>
      <c r="R501" s="41">
        <f t="shared" si="102"/>
        <v>57990</v>
      </c>
      <c r="S501" s="42">
        <f t="shared" si="103"/>
        <v>45</v>
      </c>
      <c r="T501" s="42">
        <f>IFERROR(VLOOKUP(A501,'[4]Re-order'!$A:$Q,17,0),"")</f>
        <v>0</v>
      </c>
      <c r="U501" s="42">
        <f>IFERROR(VLOOKUP(A501,'[4]MC Masterlist 2026-09-17'!$B:$M, 10, 0),0)</f>
        <v>15</v>
      </c>
      <c r="V501" s="42">
        <f>IFERROR(VLOOKUP(A501,'[4]MC Masterlist 2026-09-17'!$B:$M, 11, 0),0)</f>
        <v>15</v>
      </c>
      <c r="W501" s="42">
        <f t="shared" si="104"/>
        <v>30</v>
      </c>
      <c r="X501" s="42">
        <f t="shared" si="105"/>
        <v>29.666666666666668</v>
      </c>
      <c r="Y501" s="42">
        <f>IFERROR(IF(OR(C501="AREA I",C501="AREA V"),7,VLOOKUP(A501,'[4]MC Masterlist 2026-09-17'!$B:$M, 12, 0)),0)</f>
        <v>30</v>
      </c>
      <c r="Z501" s="42">
        <f t="shared" si="106"/>
        <v>0.33333333333333331</v>
      </c>
      <c r="AA501" s="42">
        <f t="shared" si="107"/>
        <v>0.66666666666666663</v>
      </c>
      <c r="AB501" s="42">
        <f t="shared" si="108"/>
        <v>0.65925925925925921</v>
      </c>
      <c r="AC501" s="42">
        <f t="shared" si="109"/>
        <v>0.66666666666666663</v>
      </c>
      <c r="AD501" s="40" t="str">
        <f t="shared" si="110"/>
        <v>Reorder</v>
      </c>
      <c r="AE501" s="40">
        <f>IFERROR(VLOOKUP(A501,'[4]Re-order'!$A:$AA,27,0),"")</f>
        <v>0</v>
      </c>
      <c r="AF501" s="42">
        <f t="shared" si="111"/>
        <v>-0.33333333333333337</v>
      </c>
      <c r="AG501" s="42" t="e">
        <f>SUMIFS('[4]Raw Inventory'!D:D,'[4]Raw Inventory'!C:C,"GREATWALL",'[4]Raw Inventory'!B:B,A501)</f>
        <v>#VALUE!</v>
      </c>
      <c r="AH501" s="42" t="e">
        <f>SUMIFS('[4]Raw Inventory'!D:D,'[4]Raw Inventory'!C:C,"DUARTE",'[4]Raw Inventory'!B:B,A501)</f>
        <v>#VALUE!</v>
      </c>
      <c r="AI501" s="42"/>
      <c r="AJ501" s="42">
        <f t="shared" si="112"/>
        <v>45.000000000000007</v>
      </c>
      <c r="AK501" s="40" t="str">
        <f>IFERROR(IF((Q501+IF(AI501="",0,AI3))&lt;=0,"Stockout",IF(AJ501="","",IF(F501="Class A",IF(AJ501&lt;=7,"Critical",IF(AJ501&lt;=15,"Low",IF(AJ501&lt;=30,"Reorder",IF(AJ501&lt;=45,"Optimal","Overstock")))),IF(F501="Class B",IF(AJ501&lt;=10,"Critical",IF(AJ501&lt;=20,"Low",IF(AJ501&lt;=45,"Reorder",IF(AJ501&lt;=60,"Optimal","Overstock")))),IF(F501="Class C",IF(AJ501&lt;=15,"Critical",IF(AJ501&lt;=30,"Low",IF(AJ501&lt;=60,"Reorder",IF(AJ501&lt;=90,"Optimal","Overstock")))),""))))),"")</f>
        <v>Reorder</v>
      </c>
      <c r="AL501" s="42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</row>
    <row r="502" spans="1:48">
      <c r="A502" s="39" t="s">
        <v>18</v>
      </c>
      <c r="B502" s="39" t="s">
        <v>98</v>
      </c>
      <c r="C502" s="39" t="s">
        <v>90</v>
      </c>
      <c r="D502" s="40" t="s">
        <v>220</v>
      </c>
      <c r="E502" s="40">
        <v>19</v>
      </c>
      <c r="F502" s="40" t="s">
        <v>3</v>
      </c>
      <c r="G502" s="39" t="str">
        <f>IFERROR(VLOOKUP(A502,'[4]MC Masterlist 2026-09-17'!$B:$M, 3, 0),"")</f>
        <v>HONDA</v>
      </c>
      <c r="H502" s="41">
        <f>IFERROR(VLOOKUP(A502,'[4]MC Masterlist 2026-09-17'!$B:$M, 6, 0),"")</f>
        <v>94330</v>
      </c>
      <c r="I502" s="42">
        <v>0</v>
      </c>
      <c r="J502" s="42">
        <v>1</v>
      </c>
      <c r="K502" s="42">
        <v>0</v>
      </c>
      <c r="L502" s="42">
        <f t="shared" si="97"/>
        <v>1</v>
      </c>
      <c r="M502" s="42">
        <f t="shared" si="98"/>
        <v>0.33333333333333331</v>
      </c>
      <c r="N502" s="41">
        <f t="shared" si="99"/>
        <v>94330</v>
      </c>
      <c r="O502" s="41">
        <f t="shared" si="100"/>
        <v>31443.333333333332</v>
      </c>
      <c r="P502" s="42">
        <f t="shared" si="101"/>
        <v>1.111111111111111E-2</v>
      </c>
      <c r="Q502" s="42">
        <v>3</v>
      </c>
      <c r="R502" s="41">
        <f t="shared" si="102"/>
        <v>282990</v>
      </c>
      <c r="S502" s="42">
        <f t="shared" si="103"/>
        <v>270</v>
      </c>
      <c r="T502" s="42">
        <f>IFERROR(VLOOKUP(A502,'[4]Re-order'!$A:$Q,17,0),"")</f>
        <v>0</v>
      </c>
      <c r="U502" s="42">
        <f>IFERROR(VLOOKUP(A502,'[4]MC Masterlist 2026-09-17'!$B:$M, 10, 0),0)</f>
        <v>15</v>
      </c>
      <c r="V502" s="42">
        <f>IFERROR(VLOOKUP(A502,'[4]MC Masterlist 2026-09-17'!$B:$M, 11, 0),0)</f>
        <v>15</v>
      </c>
      <c r="W502" s="42">
        <f t="shared" si="104"/>
        <v>30</v>
      </c>
      <c r="X502" s="42">
        <f t="shared" si="105"/>
        <v>29.833333333333332</v>
      </c>
      <c r="Y502" s="42">
        <f>IFERROR(IF(OR(C502="AREA I",C502="AREA V"),7,VLOOKUP(A502,'[4]MC Masterlist 2026-09-17'!$B:$M, 12, 0)),0)</f>
        <v>30</v>
      </c>
      <c r="Z502" s="42">
        <f t="shared" si="106"/>
        <v>0.16666666666666666</v>
      </c>
      <c r="AA502" s="42">
        <f t="shared" si="107"/>
        <v>0.33333333333333331</v>
      </c>
      <c r="AB502" s="42">
        <f t="shared" si="108"/>
        <v>0.33148148148148143</v>
      </c>
      <c r="AC502" s="42">
        <f t="shared" si="109"/>
        <v>0.33333333333333331</v>
      </c>
      <c r="AD502" s="40" t="str">
        <f t="shared" si="110"/>
        <v>Overstock</v>
      </c>
      <c r="AE502" s="40">
        <f>IFERROR(VLOOKUP(A502,'[4]Re-order'!$A:$AA,27,0),"")</f>
        <v>0</v>
      </c>
      <c r="AF502" s="42">
        <f t="shared" si="111"/>
        <v>-2.6666666666666665</v>
      </c>
      <c r="AG502" s="42" t="e">
        <f>SUMIFS('[4]Raw Inventory'!D:D,'[4]Raw Inventory'!C:C,"GREATWALL",'[4]Raw Inventory'!B:B,A502)</f>
        <v>#VALUE!</v>
      </c>
      <c r="AH502" s="42" t="e">
        <f>SUMIFS('[4]Raw Inventory'!D:D,'[4]Raw Inventory'!C:C,"DUARTE",'[4]Raw Inventory'!B:B,A502)</f>
        <v>#VALUE!</v>
      </c>
      <c r="AI502" s="42"/>
      <c r="AJ502" s="42">
        <f t="shared" si="112"/>
        <v>270.00000000000006</v>
      </c>
      <c r="AK502" s="40" t="str">
        <f>IFERROR(IF((Q502+IF(AI502="",0,AI3))&lt;=0,"Stockout",IF(AJ502="","",IF(F502="Class A",IF(AJ502&lt;=7,"Critical",IF(AJ502&lt;=15,"Low",IF(AJ502&lt;=30,"Reorder",IF(AJ502&lt;=45,"Optimal","Overstock")))),IF(F502="Class B",IF(AJ502&lt;=10,"Critical",IF(AJ502&lt;=20,"Low",IF(AJ502&lt;=45,"Reorder",IF(AJ502&lt;=60,"Optimal","Overstock")))),IF(F502="Class C",IF(AJ502&lt;=15,"Critical",IF(AJ502&lt;=30,"Low",IF(AJ502&lt;=60,"Reorder",IF(AJ502&lt;=90,"Optimal","Overstock")))),""))))),"")</f>
        <v>Overstock</v>
      </c>
      <c r="AL502" s="42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</row>
    <row r="503" spans="1:48">
      <c r="A503" s="39" t="s">
        <v>14</v>
      </c>
      <c r="B503" s="39" t="s">
        <v>5</v>
      </c>
      <c r="C503" s="39" t="s">
        <v>118</v>
      </c>
      <c r="D503" s="40" t="s">
        <v>237</v>
      </c>
      <c r="E503" s="40">
        <v>2</v>
      </c>
      <c r="F503" s="40" t="s">
        <v>0</v>
      </c>
      <c r="G503" s="39" t="str">
        <f>IFERROR(VLOOKUP(A503,'[4]MC Masterlist 2026-09-17'!$B:$M, 3, 0),"")</f>
        <v>HONDA</v>
      </c>
      <c r="H503" s="41">
        <f>IFERROR(VLOOKUP(A503,'[4]MC Masterlist 2026-09-17'!$B:$M, 6, 0),"")</f>
        <v>80070</v>
      </c>
      <c r="I503" s="42">
        <v>12</v>
      </c>
      <c r="J503" s="42">
        <v>0</v>
      </c>
      <c r="K503" s="42">
        <v>10</v>
      </c>
      <c r="L503" s="42">
        <f t="shared" si="97"/>
        <v>22</v>
      </c>
      <c r="M503" s="42">
        <f t="shared" si="98"/>
        <v>7.333333333333333</v>
      </c>
      <c r="N503" s="41">
        <f t="shared" si="99"/>
        <v>1761540</v>
      </c>
      <c r="O503" s="41">
        <f t="shared" si="100"/>
        <v>587180</v>
      </c>
      <c r="P503" s="42">
        <f t="shared" si="101"/>
        <v>0.24444444444444444</v>
      </c>
      <c r="Q503" s="42">
        <v>2</v>
      </c>
      <c r="R503" s="41">
        <f t="shared" si="102"/>
        <v>160140</v>
      </c>
      <c r="S503" s="42">
        <f t="shared" si="103"/>
        <v>8.1818181818181817</v>
      </c>
      <c r="T503" s="42">
        <f>IFERROR(VLOOKUP(A503,'[4]Re-order'!$A:$Q,17,0),"")</f>
        <v>0</v>
      </c>
      <c r="U503" s="42">
        <f>IFERROR(VLOOKUP(A503,'[4]MC Masterlist 2026-09-17'!$B:$M, 10, 0),0)</f>
        <v>15</v>
      </c>
      <c r="V503" s="42">
        <f>IFERROR(VLOOKUP(A503,'[4]MC Masterlist 2026-09-17'!$B:$M, 11, 0),0)</f>
        <v>15</v>
      </c>
      <c r="W503" s="42">
        <f t="shared" si="104"/>
        <v>30</v>
      </c>
      <c r="X503" s="42">
        <f t="shared" si="105"/>
        <v>26.333333333333332</v>
      </c>
      <c r="Y503" s="42">
        <f>IFERROR(IF(OR(C503="AREA I",C503="AREA V"),7,VLOOKUP(A503,'[4]MC Masterlist 2026-09-17'!$B:$M, 12, 0)),0)</f>
        <v>30</v>
      </c>
      <c r="Z503" s="42">
        <f t="shared" si="106"/>
        <v>3.6666666666666665</v>
      </c>
      <c r="AA503" s="42">
        <f t="shared" si="107"/>
        <v>7.333333333333333</v>
      </c>
      <c r="AB503" s="42">
        <f t="shared" si="108"/>
        <v>6.4370370370370367</v>
      </c>
      <c r="AC503" s="42">
        <f t="shared" si="109"/>
        <v>7.333333333333333</v>
      </c>
      <c r="AD503" s="40" t="str">
        <f t="shared" si="110"/>
        <v>Low</v>
      </c>
      <c r="AE503" s="40">
        <f>IFERROR(VLOOKUP(A503,'[4]Re-order'!$A:$AA,27,0),"")</f>
        <v>0</v>
      </c>
      <c r="AF503" s="42">
        <f t="shared" si="111"/>
        <v>5.333333333333333</v>
      </c>
      <c r="AG503" s="42" t="e">
        <f>SUMIFS('[4]Raw Inventory'!D:D,'[4]Raw Inventory'!C:C,"GREATWALL",'[4]Raw Inventory'!B:B,A503)</f>
        <v>#VALUE!</v>
      </c>
      <c r="AH503" s="42" t="e">
        <f>SUMIFS('[4]Raw Inventory'!D:D,'[4]Raw Inventory'!C:C,"DUARTE",'[4]Raw Inventory'!B:B,A503)</f>
        <v>#VALUE!</v>
      </c>
      <c r="AI503" s="42"/>
      <c r="AJ503" s="42">
        <f t="shared" si="112"/>
        <v>8.1818181818181817</v>
      </c>
      <c r="AK503" s="40" t="str">
        <f>IFERROR(IF((Q503+IF(AI503="",0,AI3))&lt;=0,"Stockout",IF(AJ503="","",IF(F503="Class A",IF(AJ503&lt;=7,"Critical",IF(AJ503&lt;=15,"Low",IF(AJ503&lt;=30,"Reorder",IF(AJ503&lt;=45,"Optimal","Overstock")))),IF(F503="Class B",IF(AJ503&lt;=10,"Critical",IF(AJ503&lt;=20,"Low",IF(AJ503&lt;=45,"Reorder",IF(AJ503&lt;=60,"Optimal","Overstock")))),IF(F503="Class C",IF(AJ503&lt;=15,"Critical",IF(AJ503&lt;=30,"Low",IF(AJ503&lt;=60,"Reorder",IF(AJ503&lt;=90,"Optimal","Overstock")))),""))))),"")</f>
        <v>Low</v>
      </c>
      <c r="AL503" s="42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</row>
    <row r="504" spans="1:48">
      <c r="A504" s="39" t="s">
        <v>18</v>
      </c>
      <c r="B504" s="39" t="s">
        <v>111</v>
      </c>
      <c r="C504" s="39" t="s">
        <v>109</v>
      </c>
      <c r="D504" s="40" t="s">
        <v>242</v>
      </c>
      <c r="E504" s="40">
        <v>15</v>
      </c>
      <c r="F504" s="40" t="s">
        <v>2</v>
      </c>
      <c r="G504" s="39" t="str">
        <f>IFERROR(VLOOKUP(A504,'[4]MC Masterlist 2026-09-17'!$B:$M, 3, 0),"")</f>
        <v>HONDA</v>
      </c>
      <c r="H504" s="41">
        <f>IFERROR(VLOOKUP(A504,'[4]MC Masterlist 2026-09-17'!$B:$M, 6, 0),"")</f>
        <v>94330</v>
      </c>
      <c r="I504" s="42">
        <v>0</v>
      </c>
      <c r="J504" s="42">
        <v>1</v>
      </c>
      <c r="K504" s="42">
        <v>1</v>
      </c>
      <c r="L504" s="42">
        <f t="shared" si="97"/>
        <v>2</v>
      </c>
      <c r="M504" s="42">
        <f t="shared" si="98"/>
        <v>0.66666666666666663</v>
      </c>
      <c r="N504" s="41">
        <f t="shared" si="99"/>
        <v>188660</v>
      </c>
      <c r="O504" s="41">
        <f t="shared" si="100"/>
        <v>62886.666666666664</v>
      </c>
      <c r="P504" s="42">
        <f t="shared" si="101"/>
        <v>2.222222222222222E-2</v>
      </c>
      <c r="Q504" s="42">
        <v>2</v>
      </c>
      <c r="R504" s="41">
        <f t="shared" si="102"/>
        <v>188660</v>
      </c>
      <c r="S504" s="42">
        <f t="shared" si="103"/>
        <v>90</v>
      </c>
      <c r="T504" s="42">
        <f>IFERROR(VLOOKUP(A504,'[4]Re-order'!$A:$Q,17,0),"")</f>
        <v>0</v>
      </c>
      <c r="U504" s="42">
        <f>IFERROR(VLOOKUP(A504,'[4]MC Masterlist 2026-09-17'!$B:$M, 10, 0),0)</f>
        <v>15</v>
      </c>
      <c r="V504" s="42">
        <f>IFERROR(VLOOKUP(A504,'[4]MC Masterlist 2026-09-17'!$B:$M, 11, 0),0)</f>
        <v>15</v>
      </c>
      <c r="W504" s="42">
        <f t="shared" si="104"/>
        <v>30</v>
      </c>
      <c r="X504" s="42">
        <f t="shared" si="105"/>
        <v>29.666666666666668</v>
      </c>
      <c r="Y504" s="42">
        <f>IFERROR(IF(OR(C504="AREA I",C504="AREA V"),7,VLOOKUP(A504,'[4]MC Masterlist 2026-09-17'!$B:$M, 12, 0)),0)</f>
        <v>30</v>
      </c>
      <c r="Z504" s="42">
        <f t="shared" si="106"/>
        <v>0.33333333333333331</v>
      </c>
      <c r="AA504" s="42">
        <f t="shared" si="107"/>
        <v>0.66666666666666663</v>
      </c>
      <c r="AB504" s="42">
        <f t="shared" si="108"/>
        <v>0.65925925925925921</v>
      </c>
      <c r="AC504" s="42">
        <f t="shared" si="109"/>
        <v>0.66666666666666663</v>
      </c>
      <c r="AD504" s="40" t="str">
        <f t="shared" si="110"/>
        <v>Overstock</v>
      </c>
      <c r="AE504" s="40">
        <f>IFERROR(VLOOKUP(A504,'[4]Re-order'!$A:$AA,27,0),"")</f>
        <v>0</v>
      </c>
      <c r="AF504" s="42">
        <f t="shared" si="111"/>
        <v>-1.3333333333333335</v>
      </c>
      <c r="AG504" s="42" t="e">
        <f>SUMIFS('[4]Raw Inventory'!D:D,'[4]Raw Inventory'!C:C,"GREATWALL",'[4]Raw Inventory'!B:B,A504)</f>
        <v>#VALUE!</v>
      </c>
      <c r="AH504" s="42" t="e">
        <f>SUMIFS('[4]Raw Inventory'!D:D,'[4]Raw Inventory'!C:C,"DUARTE",'[4]Raw Inventory'!B:B,A504)</f>
        <v>#VALUE!</v>
      </c>
      <c r="AI504" s="42"/>
      <c r="AJ504" s="42">
        <f t="shared" si="112"/>
        <v>90.000000000000014</v>
      </c>
      <c r="AK504" s="40" t="str">
        <f>IFERROR(IF((Q504+IF(AI504="",0,AI3))&lt;=0,"Stockout",IF(AJ504="","",IF(F504="Class A",IF(AJ504&lt;=7,"Critical",IF(AJ504&lt;=15,"Low",IF(AJ504&lt;=30,"Reorder",IF(AJ504&lt;=45,"Optimal","Overstock")))),IF(F504="Class B",IF(AJ504&lt;=10,"Critical",IF(AJ504&lt;=20,"Low",IF(AJ504&lt;=45,"Reorder",IF(AJ504&lt;=60,"Optimal","Overstock")))),IF(F504="Class C",IF(AJ504&lt;=15,"Critical",IF(AJ504&lt;=30,"Low",IF(AJ504&lt;=60,"Reorder",IF(AJ504&lt;=90,"Optimal","Overstock")))),""))))),"")</f>
        <v>Overstock</v>
      </c>
      <c r="AL504" s="42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</row>
    <row r="505" spans="1:48">
      <c r="A505" s="39" t="s">
        <v>108</v>
      </c>
      <c r="B505" s="39" t="s">
        <v>160</v>
      </c>
      <c r="C505" s="39" t="s">
        <v>159</v>
      </c>
      <c r="D505" s="40" t="s">
        <v>270</v>
      </c>
      <c r="E505" s="40">
        <v>23</v>
      </c>
      <c r="F505" s="40" t="s">
        <v>3</v>
      </c>
      <c r="G505" s="39" t="str">
        <f>IFERROR(VLOOKUP(A505,'[4]MC Masterlist 2026-09-17'!$B:$M, 3, 0),"")</f>
        <v>SUZUKI</v>
      </c>
      <c r="H505" s="41">
        <f>IFERROR(VLOOKUP(A505,'[4]MC Masterlist 2026-09-17'!$B:$M, 6, 0),"")</f>
        <v>66412</v>
      </c>
      <c r="I505" s="42">
        <v>0</v>
      </c>
      <c r="J505" s="42">
        <v>0</v>
      </c>
      <c r="K505" s="42">
        <v>0</v>
      </c>
      <c r="L505" s="42">
        <f t="shared" si="97"/>
        <v>0</v>
      </c>
      <c r="M505" s="42">
        <f t="shared" si="98"/>
        <v>0</v>
      </c>
      <c r="N505" s="41">
        <f t="shared" si="99"/>
        <v>0</v>
      </c>
      <c r="O505" s="41">
        <f t="shared" si="100"/>
        <v>0</v>
      </c>
      <c r="P505" s="42">
        <f t="shared" si="101"/>
        <v>0</v>
      </c>
      <c r="Q505" s="42">
        <v>1</v>
      </c>
      <c r="R505" s="41">
        <f t="shared" si="102"/>
        <v>66412</v>
      </c>
      <c r="S505" s="42">
        <f t="shared" si="103"/>
        <v>0</v>
      </c>
      <c r="T505" s="42">
        <f>IFERROR(VLOOKUP(A505,'[4]Re-order'!$A:$Q,17,0),"")</f>
        <v>0</v>
      </c>
      <c r="U505" s="42">
        <f>IFERROR(VLOOKUP(A505,'[4]MC Masterlist 2026-09-17'!$B:$M, 10, 0),0)</f>
        <v>15</v>
      </c>
      <c r="V505" s="42">
        <f>IFERROR(VLOOKUP(A505,'[4]MC Masterlist 2026-09-17'!$B:$M, 11, 0),0)</f>
        <v>15</v>
      </c>
      <c r="W505" s="42">
        <f t="shared" si="104"/>
        <v>30</v>
      </c>
      <c r="X505" s="42">
        <f t="shared" si="105"/>
        <v>30</v>
      </c>
      <c r="Y505" s="42">
        <f>IFERROR(IF(OR(C505="AREA I",C505="AREA V"),7,VLOOKUP(A505,'[4]MC Masterlist 2026-09-17'!$B:$M, 12, 0)),0)</f>
        <v>30</v>
      </c>
      <c r="Z505" s="42">
        <f t="shared" si="106"/>
        <v>0</v>
      </c>
      <c r="AA505" s="42">
        <f t="shared" si="107"/>
        <v>0</v>
      </c>
      <c r="AB505" s="42">
        <f t="shared" si="108"/>
        <v>0</v>
      </c>
      <c r="AC505" s="42">
        <f t="shared" si="109"/>
        <v>0</v>
      </c>
      <c r="AD505" s="40" t="str">
        <f t="shared" si="110"/>
        <v>Critical</v>
      </c>
      <c r="AE505" s="40">
        <f>IFERROR(VLOOKUP(A505,'[4]Re-order'!$A:$AA,27,0),"")</f>
        <v>0</v>
      </c>
      <c r="AF505" s="42">
        <f t="shared" si="111"/>
        <v>-1</v>
      </c>
      <c r="AG505" s="42" t="e">
        <f>SUMIFS('[4]Raw Inventory'!D:D,'[4]Raw Inventory'!C:C,"GREATWALL",'[4]Raw Inventory'!B:B,A505)</f>
        <v>#VALUE!</v>
      </c>
      <c r="AH505" s="42" t="e">
        <f>SUMIFS('[4]Raw Inventory'!D:D,'[4]Raw Inventory'!C:C,"DUARTE",'[4]Raw Inventory'!B:B,A505)</f>
        <v>#VALUE!</v>
      </c>
      <c r="AI505" s="42"/>
      <c r="AJ505" s="42">
        <f t="shared" si="112"/>
        <v>0</v>
      </c>
      <c r="AK505" s="40" t="str">
        <f>IFERROR(IF((Q505+IF(AI505="",0,AI3))&lt;=0,"Stockout",IF(AJ505="","",IF(F505="Class A",IF(AJ505&lt;=7,"Critical",IF(AJ505&lt;=15,"Low",IF(AJ505&lt;=30,"Reorder",IF(AJ505&lt;=45,"Optimal","Overstock")))),IF(F505="Class B",IF(AJ505&lt;=10,"Critical",IF(AJ505&lt;=20,"Low",IF(AJ505&lt;=45,"Reorder",IF(AJ505&lt;=60,"Optimal","Overstock")))),IF(F505="Class C",IF(AJ505&lt;=15,"Critical",IF(AJ505&lt;=30,"Low",IF(AJ505&lt;=60,"Reorder",IF(AJ505&lt;=90,"Optimal","Overstock")))),""))))),"")</f>
        <v>Critical</v>
      </c>
      <c r="AL505" s="42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</row>
    <row r="506" spans="1:48">
      <c r="A506" s="39" t="s">
        <v>42</v>
      </c>
      <c r="B506" s="39" t="s">
        <v>94</v>
      </c>
      <c r="C506" s="39" t="s">
        <v>90</v>
      </c>
      <c r="D506" s="40" t="s">
        <v>241</v>
      </c>
      <c r="E506" s="40">
        <v>30</v>
      </c>
      <c r="F506" s="40" t="s">
        <v>3</v>
      </c>
      <c r="G506" s="39" t="str">
        <f>IFERROR(VLOOKUP(A506,'[4]MC Masterlist 2026-09-17'!$B:$M, 3, 0),"")</f>
        <v>YAMAHA</v>
      </c>
      <c r="H506" s="41">
        <f>IFERROR(VLOOKUP(A506,'[4]MC Masterlist 2026-09-17'!$B:$M, 6, 0),"")</f>
        <v>152892</v>
      </c>
      <c r="I506" s="42">
        <v>0</v>
      </c>
      <c r="J506" s="42">
        <v>0</v>
      </c>
      <c r="K506" s="42">
        <v>0</v>
      </c>
      <c r="L506" s="42">
        <f t="shared" si="97"/>
        <v>0</v>
      </c>
      <c r="M506" s="42">
        <f t="shared" si="98"/>
        <v>0</v>
      </c>
      <c r="N506" s="41">
        <f t="shared" si="99"/>
        <v>0</v>
      </c>
      <c r="O506" s="41">
        <f t="shared" si="100"/>
        <v>0</v>
      </c>
      <c r="P506" s="42">
        <f t="shared" si="101"/>
        <v>0</v>
      </c>
      <c r="Q506" s="42">
        <v>1</v>
      </c>
      <c r="R506" s="41">
        <f t="shared" si="102"/>
        <v>152892</v>
      </c>
      <c r="S506" s="42">
        <f t="shared" si="103"/>
        <v>0</v>
      </c>
      <c r="T506" s="42">
        <f>IFERROR(VLOOKUP(A506,'[4]Re-order'!$A:$Q,17,0),"")</f>
        <v>0</v>
      </c>
      <c r="U506" s="42">
        <f>IFERROR(VLOOKUP(A506,'[4]MC Masterlist 2026-09-17'!$B:$M, 10, 0),0)</f>
        <v>15</v>
      </c>
      <c r="V506" s="42">
        <f>IFERROR(VLOOKUP(A506,'[4]MC Masterlist 2026-09-17'!$B:$M, 11, 0),0)</f>
        <v>15</v>
      </c>
      <c r="W506" s="42">
        <f t="shared" si="104"/>
        <v>30</v>
      </c>
      <c r="X506" s="42">
        <f t="shared" si="105"/>
        <v>30</v>
      </c>
      <c r="Y506" s="42">
        <f>IFERROR(IF(OR(C506="AREA I",C506="AREA V"),7,VLOOKUP(A506,'[4]MC Masterlist 2026-09-17'!$B:$M, 12, 0)),0)</f>
        <v>30</v>
      </c>
      <c r="Z506" s="42">
        <f t="shared" si="106"/>
        <v>0</v>
      </c>
      <c r="AA506" s="42">
        <f t="shared" si="107"/>
        <v>0</v>
      </c>
      <c r="AB506" s="42">
        <f t="shared" si="108"/>
        <v>0</v>
      </c>
      <c r="AC506" s="42">
        <f t="shared" si="109"/>
        <v>0</v>
      </c>
      <c r="AD506" s="40" t="str">
        <f t="shared" si="110"/>
        <v>Critical</v>
      </c>
      <c r="AE506" s="40">
        <f>IFERROR(VLOOKUP(A506,'[4]Re-order'!$A:$AA,27,0),"")</f>
        <v>0</v>
      </c>
      <c r="AF506" s="42">
        <f t="shared" si="111"/>
        <v>-1</v>
      </c>
      <c r="AG506" s="42" t="e">
        <f>SUMIFS('[4]Raw Inventory'!D:D,'[4]Raw Inventory'!C:C,"GREATWALL",'[4]Raw Inventory'!B:B,A506)</f>
        <v>#VALUE!</v>
      </c>
      <c r="AH506" s="42" t="e">
        <f>SUMIFS('[4]Raw Inventory'!D:D,'[4]Raw Inventory'!C:C,"DUARTE",'[4]Raw Inventory'!B:B,A506)</f>
        <v>#VALUE!</v>
      </c>
      <c r="AI506" s="42"/>
      <c r="AJ506" s="42">
        <f t="shared" si="112"/>
        <v>0</v>
      </c>
      <c r="AK506" s="40" t="str">
        <f>IFERROR(IF((Q506+IF(AI506="",0,AI3))&lt;=0,"Stockout",IF(AJ506="","",IF(F506="Class A",IF(AJ506&lt;=7,"Critical",IF(AJ506&lt;=15,"Low",IF(AJ506&lt;=30,"Reorder",IF(AJ506&lt;=45,"Optimal","Overstock")))),IF(F506="Class B",IF(AJ506&lt;=10,"Critical",IF(AJ506&lt;=20,"Low",IF(AJ506&lt;=45,"Reorder",IF(AJ506&lt;=60,"Optimal","Overstock")))),IF(F506="Class C",IF(AJ506&lt;=15,"Critical",IF(AJ506&lt;=30,"Low",IF(AJ506&lt;=60,"Reorder",IF(AJ506&lt;=90,"Optimal","Overstock")))),""))))),"")</f>
        <v>Critical</v>
      </c>
      <c r="AL506" s="42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</row>
    <row r="507" spans="1:48">
      <c r="A507" s="39" t="s">
        <v>16</v>
      </c>
      <c r="B507" s="39" t="s">
        <v>157</v>
      </c>
      <c r="C507" s="39" t="s">
        <v>152</v>
      </c>
      <c r="D507" s="40" t="s">
        <v>224</v>
      </c>
      <c r="E507" s="40">
        <v>3</v>
      </c>
      <c r="F507" s="40" t="s">
        <v>0</v>
      </c>
      <c r="G507" s="39" t="str">
        <f>IFERROR(VLOOKUP(A507,'[4]MC Masterlist 2026-09-17'!$B:$M, 3, 0),"")</f>
        <v>HONDA</v>
      </c>
      <c r="H507" s="41">
        <f>IFERROR(VLOOKUP(A507,'[4]MC Masterlist 2026-09-17'!$B:$M, 6, 0),"")</f>
        <v>84394</v>
      </c>
      <c r="I507" s="42">
        <v>7</v>
      </c>
      <c r="J507" s="42">
        <v>2</v>
      </c>
      <c r="K507" s="42">
        <v>3</v>
      </c>
      <c r="L507" s="42">
        <f t="shared" si="97"/>
        <v>12</v>
      </c>
      <c r="M507" s="42">
        <f t="shared" si="98"/>
        <v>4</v>
      </c>
      <c r="N507" s="41">
        <f t="shared" si="99"/>
        <v>1012728</v>
      </c>
      <c r="O507" s="41">
        <f t="shared" si="100"/>
        <v>337576</v>
      </c>
      <c r="P507" s="42">
        <f t="shared" si="101"/>
        <v>0.13333333333333333</v>
      </c>
      <c r="Q507" s="42">
        <v>2</v>
      </c>
      <c r="R507" s="41">
        <f t="shared" si="102"/>
        <v>168788</v>
      </c>
      <c r="S507" s="42">
        <f t="shared" si="103"/>
        <v>15</v>
      </c>
      <c r="T507" s="42">
        <f>IFERROR(VLOOKUP(A507,'[4]Re-order'!$A:$Q,17,0),"")</f>
        <v>0</v>
      </c>
      <c r="U507" s="42">
        <f>IFERROR(VLOOKUP(A507,'[4]MC Masterlist 2026-09-17'!$B:$M, 10, 0),0)</f>
        <v>15</v>
      </c>
      <c r="V507" s="42">
        <f>IFERROR(VLOOKUP(A507,'[4]MC Masterlist 2026-09-17'!$B:$M, 11, 0),0)</f>
        <v>15</v>
      </c>
      <c r="W507" s="42">
        <f t="shared" si="104"/>
        <v>30</v>
      </c>
      <c r="X507" s="42">
        <f t="shared" si="105"/>
        <v>28</v>
      </c>
      <c r="Y507" s="42">
        <f>IFERROR(IF(OR(C507="AREA I",C507="AREA V"),7,VLOOKUP(A507,'[4]MC Masterlist 2026-09-17'!$B:$M, 12, 0)),0)</f>
        <v>30</v>
      </c>
      <c r="Z507" s="42">
        <f t="shared" si="106"/>
        <v>2</v>
      </c>
      <c r="AA507" s="42">
        <f t="shared" si="107"/>
        <v>4</v>
      </c>
      <c r="AB507" s="42">
        <f t="shared" si="108"/>
        <v>3.7333333333333334</v>
      </c>
      <c r="AC507" s="42">
        <f t="shared" si="109"/>
        <v>4</v>
      </c>
      <c r="AD507" s="40" t="str">
        <f t="shared" si="110"/>
        <v>Low</v>
      </c>
      <c r="AE507" s="40">
        <f>IFERROR(VLOOKUP(A507,'[4]Re-order'!$A:$AA,27,0),"")</f>
        <v>0</v>
      </c>
      <c r="AF507" s="42">
        <f t="shared" si="111"/>
        <v>2</v>
      </c>
      <c r="AG507" s="42" t="e">
        <f>SUMIFS('[4]Raw Inventory'!D:D,'[4]Raw Inventory'!C:C,"GREATWALL",'[4]Raw Inventory'!B:B,A507)</f>
        <v>#VALUE!</v>
      </c>
      <c r="AH507" s="42" t="e">
        <f>SUMIFS('[4]Raw Inventory'!D:D,'[4]Raw Inventory'!C:C,"DUARTE",'[4]Raw Inventory'!B:B,A507)</f>
        <v>#VALUE!</v>
      </c>
      <c r="AI507" s="42"/>
      <c r="AJ507" s="42">
        <f t="shared" si="112"/>
        <v>15</v>
      </c>
      <c r="AK507" s="40" t="str">
        <f>IFERROR(IF((Q507+IF(AI507="",0,AI3))&lt;=0,"Stockout",IF(AJ507="","",IF(F507="Class A",IF(AJ507&lt;=7,"Critical",IF(AJ507&lt;=15,"Low",IF(AJ507&lt;=30,"Reorder",IF(AJ507&lt;=45,"Optimal","Overstock")))),IF(F507="Class B",IF(AJ507&lt;=10,"Critical",IF(AJ507&lt;=20,"Low",IF(AJ507&lt;=45,"Reorder",IF(AJ507&lt;=60,"Optimal","Overstock")))),IF(F507="Class C",IF(AJ507&lt;=15,"Critical",IF(AJ507&lt;=30,"Low",IF(AJ507&lt;=60,"Reorder",IF(AJ507&lt;=90,"Optimal","Overstock")))),""))))),"")</f>
        <v>Low</v>
      </c>
      <c r="AL507" s="42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</row>
    <row r="508" spans="1:48">
      <c r="A508" s="39" t="s">
        <v>28</v>
      </c>
      <c r="B508" s="39" t="s">
        <v>27</v>
      </c>
      <c r="C508" s="39" t="s">
        <v>1</v>
      </c>
      <c r="D508" s="40" t="s">
        <v>224</v>
      </c>
      <c r="E508" s="40">
        <v>3</v>
      </c>
      <c r="F508" s="40" t="s">
        <v>0</v>
      </c>
      <c r="G508" s="39" t="str">
        <f>IFERROR(VLOOKUP(A508,'[4]MC Masterlist 2026-09-17'!$B:$M, 3, 0),"")</f>
        <v>YAMAHA</v>
      </c>
      <c r="H508" s="41">
        <f>IFERROR(VLOOKUP(A508,'[4]MC Masterlist 2026-09-17'!$B:$M, 6, 0),"")</f>
        <v>147312</v>
      </c>
      <c r="I508" s="42">
        <v>4</v>
      </c>
      <c r="J508" s="42">
        <v>5</v>
      </c>
      <c r="K508" s="42">
        <v>4</v>
      </c>
      <c r="L508" s="42">
        <f t="shared" si="97"/>
        <v>13</v>
      </c>
      <c r="M508" s="42">
        <f t="shared" si="98"/>
        <v>4.333333333333333</v>
      </c>
      <c r="N508" s="41">
        <f t="shared" si="99"/>
        <v>1915056</v>
      </c>
      <c r="O508" s="41">
        <f t="shared" si="100"/>
        <v>638352</v>
      </c>
      <c r="P508" s="42">
        <f t="shared" si="101"/>
        <v>0.14444444444444443</v>
      </c>
      <c r="Q508" s="42"/>
      <c r="R508" s="41">
        <f t="shared" si="102"/>
        <v>0</v>
      </c>
      <c r="S508" s="42">
        <f t="shared" si="103"/>
        <v>0</v>
      </c>
      <c r="T508" s="42">
        <f>IFERROR(VLOOKUP(A508,'[4]Re-order'!$A:$Q,17,0),"")</f>
        <v>0</v>
      </c>
      <c r="U508" s="42">
        <f>IFERROR(VLOOKUP(A508,'[4]MC Masterlist 2026-09-17'!$B:$M, 10, 0),0)</f>
        <v>15</v>
      </c>
      <c r="V508" s="42">
        <f>IFERROR(VLOOKUP(A508,'[4]MC Masterlist 2026-09-17'!$B:$M, 11, 0),0)</f>
        <v>15</v>
      </c>
      <c r="W508" s="42">
        <f t="shared" si="104"/>
        <v>30</v>
      </c>
      <c r="X508" s="42">
        <f t="shared" si="105"/>
        <v>4.8333333333333339</v>
      </c>
      <c r="Y508" s="42">
        <f>IFERROR(IF(OR(C508="AREA I",C508="AREA V"),7,VLOOKUP(A508,'[4]MC Masterlist 2026-09-17'!$B:$M, 12, 0)),0)</f>
        <v>7</v>
      </c>
      <c r="Z508" s="42">
        <f t="shared" si="106"/>
        <v>2.1666666666666665</v>
      </c>
      <c r="AA508" s="42">
        <f t="shared" si="107"/>
        <v>4.333333333333333</v>
      </c>
      <c r="AB508" s="42">
        <f t="shared" si="108"/>
        <v>0.69814814814814818</v>
      </c>
      <c r="AC508" s="42">
        <f t="shared" si="109"/>
        <v>1.0111111111111111</v>
      </c>
      <c r="AD508" s="40" t="str">
        <f t="shared" si="110"/>
        <v>Stockout</v>
      </c>
      <c r="AE508" s="40">
        <f>IFERROR(VLOOKUP(A508,'[4]Re-order'!$A:$AA,27,0),"")</f>
        <v>0</v>
      </c>
      <c r="AF508" s="42">
        <f t="shared" si="111"/>
        <v>1.0111111111111111</v>
      </c>
      <c r="AG508" s="42" t="e">
        <f>SUMIFS('[4]Raw Inventory'!D:D,'[4]Raw Inventory'!C:C,"GREATWALL",'[4]Raw Inventory'!B:B,A508)</f>
        <v>#VALUE!</v>
      </c>
      <c r="AH508" s="42" t="e">
        <f>SUMIFS('[4]Raw Inventory'!D:D,'[4]Raw Inventory'!C:C,"DUARTE",'[4]Raw Inventory'!B:B,A508)</f>
        <v>#VALUE!</v>
      </c>
      <c r="AI508" s="42"/>
      <c r="AJ508" s="42">
        <f t="shared" si="112"/>
        <v>0</v>
      </c>
      <c r="AK508" s="40" t="str">
        <f>IFERROR(IF((Q508+IF(AI508="",0,AI3))&lt;=0,"Stockout",IF(AJ508="","",IF(F508="Class A",IF(AJ508&lt;=7,"Critical",IF(AJ508&lt;=15,"Low",IF(AJ508&lt;=30,"Reorder",IF(AJ508&lt;=45,"Optimal","Overstock")))),IF(F508="Class B",IF(AJ508&lt;=10,"Critical",IF(AJ508&lt;=20,"Low",IF(AJ508&lt;=45,"Reorder",IF(AJ508&lt;=60,"Optimal","Overstock")))),IF(F508="Class C",IF(AJ508&lt;=15,"Critical",IF(AJ508&lt;=30,"Low",IF(AJ508&lt;=60,"Reorder",IF(AJ508&lt;=90,"Optimal","Overstock")))),""))))),"")</f>
        <v>Stockout</v>
      </c>
      <c r="AL508" s="42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</row>
    <row r="509" spans="1:48">
      <c r="A509" s="39" t="s">
        <v>17</v>
      </c>
      <c r="B509" s="39" t="s">
        <v>158</v>
      </c>
      <c r="C509" s="39" t="s">
        <v>152</v>
      </c>
      <c r="D509" s="40" t="s">
        <v>232</v>
      </c>
      <c r="E509" s="40">
        <v>10</v>
      </c>
      <c r="F509" s="40" t="s">
        <v>2</v>
      </c>
      <c r="G509" s="39" t="str">
        <f>IFERROR(VLOOKUP(A509,'[4]MC Masterlist 2026-09-17'!$B:$M, 3, 0),"")</f>
        <v>HONDA</v>
      </c>
      <c r="H509" s="41">
        <f>IFERROR(VLOOKUP(A509,'[4]MC Masterlist 2026-09-17'!$B:$M, 6, 0),"")</f>
        <v>140790</v>
      </c>
      <c r="I509" s="42">
        <v>0</v>
      </c>
      <c r="J509" s="42">
        <v>2</v>
      </c>
      <c r="K509" s="42">
        <v>0</v>
      </c>
      <c r="L509" s="42">
        <f t="shared" si="97"/>
        <v>2</v>
      </c>
      <c r="M509" s="42">
        <f t="shared" si="98"/>
        <v>0.66666666666666663</v>
      </c>
      <c r="N509" s="41">
        <f t="shared" si="99"/>
        <v>281580</v>
      </c>
      <c r="O509" s="41">
        <f t="shared" si="100"/>
        <v>93860</v>
      </c>
      <c r="P509" s="42">
        <f t="shared" si="101"/>
        <v>2.222222222222222E-2</v>
      </c>
      <c r="Q509" s="42">
        <v>4</v>
      </c>
      <c r="R509" s="41">
        <f t="shared" si="102"/>
        <v>563160</v>
      </c>
      <c r="S509" s="42">
        <f t="shared" si="103"/>
        <v>180</v>
      </c>
      <c r="T509" s="42">
        <f>IFERROR(VLOOKUP(A509,'[4]Re-order'!$A:$Q,17,0),"")</f>
        <v>0</v>
      </c>
      <c r="U509" s="42">
        <f>IFERROR(VLOOKUP(A509,'[4]MC Masterlist 2026-09-17'!$B:$M, 10, 0),0)</f>
        <v>15</v>
      </c>
      <c r="V509" s="42">
        <f>IFERROR(VLOOKUP(A509,'[4]MC Masterlist 2026-09-17'!$B:$M, 11, 0),0)</f>
        <v>15</v>
      </c>
      <c r="W509" s="42">
        <f t="shared" si="104"/>
        <v>30</v>
      </c>
      <c r="X509" s="42">
        <f t="shared" si="105"/>
        <v>29.666666666666668</v>
      </c>
      <c r="Y509" s="42">
        <f>IFERROR(IF(OR(C509="AREA I",C509="AREA V"),7,VLOOKUP(A509,'[4]MC Masterlist 2026-09-17'!$B:$M, 12, 0)),0)</f>
        <v>30</v>
      </c>
      <c r="Z509" s="42">
        <f t="shared" si="106"/>
        <v>0.33333333333333331</v>
      </c>
      <c r="AA509" s="42">
        <f t="shared" si="107"/>
        <v>0.66666666666666663</v>
      </c>
      <c r="AB509" s="42">
        <f t="shared" si="108"/>
        <v>0.65925925925925921</v>
      </c>
      <c r="AC509" s="42">
        <f t="shared" si="109"/>
        <v>0.66666666666666663</v>
      </c>
      <c r="AD509" s="40" t="str">
        <f t="shared" si="110"/>
        <v>Overstock</v>
      </c>
      <c r="AE509" s="40">
        <f>IFERROR(VLOOKUP(A509,'[4]Re-order'!$A:$AA,27,0),"")</f>
        <v>0</v>
      </c>
      <c r="AF509" s="42">
        <f t="shared" si="111"/>
        <v>-3.3333333333333335</v>
      </c>
      <c r="AG509" s="42" t="e">
        <f>SUMIFS('[4]Raw Inventory'!D:D,'[4]Raw Inventory'!C:C,"GREATWALL",'[4]Raw Inventory'!B:B,A509)</f>
        <v>#VALUE!</v>
      </c>
      <c r="AH509" s="42" t="e">
        <f>SUMIFS('[4]Raw Inventory'!D:D,'[4]Raw Inventory'!C:C,"DUARTE",'[4]Raw Inventory'!B:B,A509)</f>
        <v>#VALUE!</v>
      </c>
      <c r="AI509" s="42"/>
      <c r="AJ509" s="42">
        <f t="shared" si="112"/>
        <v>180.00000000000003</v>
      </c>
      <c r="AK509" s="40" t="str">
        <f>IFERROR(IF((Q509+IF(AI509="",0,AI3))&lt;=0,"Stockout",IF(AJ509="","",IF(F509="Class A",IF(AJ509&lt;=7,"Critical",IF(AJ509&lt;=15,"Low",IF(AJ509&lt;=30,"Reorder",IF(AJ509&lt;=45,"Optimal","Overstock")))),IF(F509="Class B",IF(AJ509&lt;=10,"Critical",IF(AJ509&lt;=20,"Low",IF(AJ509&lt;=45,"Reorder",IF(AJ509&lt;=60,"Optimal","Overstock")))),IF(F509="Class C",IF(AJ509&lt;=15,"Critical",IF(AJ509&lt;=30,"Low",IF(AJ509&lt;=60,"Reorder",IF(AJ509&lt;=90,"Optimal","Overstock")))),""))))),"")</f>
        <v>Overstock</v>
      </c>
      <c r="AL509" s="42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</row>
    <row r="510" spans="1:48">
      <c r="A510" s="39" t="s">
        <v>35</v>
      </c>
      <c r="B510" s="39" t="s">
        <v>93</v>
      </c>
      <c r="C510" s="39" t="s">
        <v>90</v>
      </c>
      <c r="D510" s="40" t="s">
        <v>266</v>
      </c>
      <c r="E510" s="40">
        <v>16</v>
      </c>
      <c r="F510" s="40" t="s">
        <v>3</v>
      </c>
      <c r="G510" s="39" t="str">
        <f>IFERROR(VLOOKUP(A510,'[4]MC Masterlist 2026-09-17'!$B:$M, 3, 0),"")</f>
        <v>HONDA</v>
      </c>
      <c r="H510" s="41">
        <f>IFERROR(VLOOKUP(A510,'[4]MC Masterlist 2026-09-17'!$B:$M, 6, 0),"")</f>
        <v>57990</v>
      </c>
      <c r="I510" s="42">
        <v>0</v>
      </c>
      <c r="J510" s="42">
        <v>2</v>
      </c>
      <c r="K510" s="42">
        <v>0</v>
      </c>
      <c r="L510" s="42">
        <f t="shared" si="97"/>
        <v>2</v>
      </c>
      <c r="M510" s="42">
        <f t="shared" si="98"/>
        <v>0.66666666666666663</v>
      </c>
      <c r="N510" s="41">
        <f t="shared" si="99"/>
        <v>115980</v>
      </c>
      <c r="O510" s="41">
        <f t="shared" si="100"/>
        <v>38660</v>
      </c>
      <c r="P510" s="42">
        <f t="shared" si="101"/>
        <v>2.222222222222222E-2</v>
      </c>
      <c r="Q510" s="42">
        <v>2</v>
      </c>
      <c r="R510" s="41">
        <f t="shared" si="102"/>
        <v>115980</v>
      </c>
      <c r="S510" s="42">
        <f t="shared" si="103"/>
        <v>90</v>
      </c>
      <c r="T510" s="42">
        <f>IFERROR(VLOOKUP(A510,'[4]Re-order'!$A:$Q,17,0),"")</f>
        <v>0</v>
      </c>
      <c r="U510" s="42">
        <f>IFERROR(VLOOKUP(A510,'[4]MC Masterlist 2026-09-17'!$B:$M, 10, 0),0)</f>
        <v>15</v>
      </c>
      <c r="V510" s="42">
        <f>IFERROR(VLOOKUP(A510,'[4]MC Masterlist 2026-09-17'!$B:$M, 11, 0),0)</f>
        <v>15</v>
      </c>
      <c r="W510" s="42">
        <f t="shared" si="104"/>
        <v>30</v>
      </c>
      <c r="X510" s="42">
        <f t="shared" si="105"/>
        <v>29.666666666666668</v>
      </c>
      <c r="Y510" s="42">
        <f>IFERROR(IF(OR(C510="AREA I",C510="AREA V"),7,VLOOKUP(A510,'[4]MC Masterlist 2026-09-17'!$B:$M, 12, 0)),0)</f>
        <v>30</v>
      </c>
      <c r="Z510" s="42">
        <f t="shared" si="106"/>
        <v>0.33333333333333331</v>
      </c>
      <c r="AA510" s="42">
        <f t="shared" si="107"/>
        <v>0.66666666666666663</v>
      </c>
      <c r="AB510" s="42">
        <f t="shared" si="108"/>
        <v>0.65925925925925921</v>
      </c>
      <c r="AC510" s="42">
        <f t="shared" si="109"/>
        <v>0.66666666666666663</v>
      </c>
      <c r="AD510" s="40" t="str">
        <f t="shared" si="110"/>
        <v>Optimal</v>
      </c>
      <c r="AE510" s="40">
        <f>IFERROR(VLOOKUP(A510,'[4]Re-order'!$A:$AA,27,0),"")</f>
        <v>0</v>
      </c>
      <c r="AF510" s="42">
        <f t="shared" si="111"/>
        <v>-1.3333333333333335</v>
      </c>
      <c r="AG510" s="42" t="e">
        <f>SUMIFS('[4]Raw Inventory'!D:D,'[4]Raw Inventory'!C:C,"GREATWALL",'[4]Raw Inventory'!B:B,A510)</f>
        <v>#VALUE!</v>
      </c>
      <c r="AH510" s="42" t="e">
        <f>SUMIFS('[4]Raw Inventory'!D:D,'[4]Raw Inventory'!C:C,"DUARTE",'[4]Raw Inventory'!B:B,A510)</f>
        <v>#VALUE!</v>
      </c>
      <c r="AI510" s="42"/>
      <c r="AJ510" s="42">
        <f t="shared" si="112"/>
        <v>90.000000000000014</v>
      </c>
      <c r="AK510" s="40" t="str">
        <f>IFERROR(IF((Q510+IF(AI510="",0,AI3))&lt;=0,"Stockout",IF(AJ510="","",IF(F510="Class A",IF(AJ510&lt;=7,"Critical",IF(AJ510&lt;=15,"Low",IF(AJ510&lt;=30,"Reorder",IF(AJ510&lt;=45,"Optimal","Overstock")))),IF(F510="Class B",IF(AJ510&lt;=10,"Critical",IF(AJ510&lt;=20,"Low",IF(AJ510&lt;=45,"Reorder",IF(AJ510&lt;=60,"Optimal","Overstock")))),IF(F510="Class C",IF(AJ510&lt;=15,"Critical",IF(AJ510&lt;=30,"Low",IF(AJ510&lt;=60,"Reorder",IF(AJ510&lt;=90,"Optimal","Overstock")))),""))))),"")</f>
        <v>Optimal</v>
      </c>
      <c r="AL510" s="42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</row>
    <row r="511" spans="1:48">
      <c r="A511" s="39" t="s">
        <v>64</v>
      </c>
      <c r="B511" s="39" t="s">
        <v>121</v>
      </c>
      <c r="C511" s="39" t="s">
        <v>118</v>
      </c>
      <c r="D511" s="40" t="s">
        <v>235</v>
      </c>
      <c r="E511" s="40">
        <v>9</v>
      </c>
      <c r="F511" s="40" t="s">
        <v>2</v>
      </c>
      <c r="G511" s="39" t="str">
        <f>IFERROR(VLOOKUP(A511,'[4]MC Masterlist 2026-09-17'!$B:$M, 3, 0),"")</f>
        <v>HONDA</v>
      </c>
      <c r="H511" s="41">
        <f>IFERROR(VLOOKUP(A511,'[4]MC Masterlist 2026-09-17'!$B:$M, 6, 0),"")</f>
        <v>73170</v>
      </c>
      <c r="I511" s="42">
        <v>3</v>
      </c>
      <c r="J511" s="42">
        <v>3</v>
      </c>
      <c r="K511" s="42">
        <v>1</v>
      </c>
      <c r="L511" s="42">
        <f t="shared" si="97"/>
        <v>7</v>
      </c>
      <c r="M511" s="42">
        <f t="shared" si="98"/>
        <v>2.3333333333333335</v>
      </c>
      <c r="N511" s="41">
        <f t="shared" si="99"/>
        <v>512190</v>
      </c>
      <c r="O511" s="41">
        <f t="shared" si="100"/>
        <v>170730</v>
      </c>
      <c r="P511" s="42">
        <f t="shared" si="101"/>
        <v>7.7777777777777779E-2</v>
      </c>
      <c r="Q511" s="42"/>
      <c r="R511" s="41">
        <f t="shared" si="102"/>
        <v>0</v>
      </c>
      <c r="S511" s="42">
        <f t="shared" si="103"/>
        <v>0</v>
      </c>
      <c r="T511" s="42">
        <f>IFERROR(VLOOKUP(A511,'[4]Re-order'!$A:$Q,17,0),"")</f>
        <v>0</v>
      </c>
      <c r="U511" s="42">
        <f>IFERROR(VLOOKUP(A511,'[4]MC Masterlist 2026-09-17'!$B:$M, 10, 0),0)</f>
        <v>15</v>
      </c>
      <c r="V511" s="42">
        <f>IFERROR(VLOOKUP(A511,'[4]MC Masterlist 2026-09-17'!$B:$M, 11, 0),0)</f>
        <v>15</v>
      </c>
      <c r="W511" s="42">
        <f t="shared" si="104"/>
        <v>30</v>
      </c>
      <c r="X511" s="42">
        <f t="shared" si="105"/>
        <v>28.833333333333332</v>
      </c>
      <c r="Y511" s="42">
        <f>IFERROR(IF(OR(C511="AREA I",C511="AREA V"),7,VLOOKUP(A511,'[4]MC Masterlist 2026-09-17'!$B:$M, 12, 0)),0)</f>
        <v>30</v>
      </c>
      <c r="Z511" s="42">
        <f t="shared" si="106"/>
        <v>1.1666666666666667</v>
      </c>
      <c r="AA511" s="42">
        <f t="shared" si="107"/>
        <v>2.3333333333333335</v>
      </c>
      <c r="AB511" s="42">
        <f t="shared" si="108"/>
        <v>2.2425925925925925</v>
      </c>
      <c r="AC511" s="42">
        <f t="shared" si="109"/>
        <v>2.3333333333333335</v>
      </c>
      <c r="AD511" s="40" t="str">
        <f t="shared" si="110"/>
        <v>Stockout</v>
      </c>
      <c r="AE511" s="40">
        <f>IFERROR(VLOOKUP(A511,'[4]Re-order'!$A:$AA,27,0),"")</f>
        <v>0</v>
      </c>
      <c r="AF511" s="42">
        <f t="shared" si="111"/>
        <v>2.3333333333333335</v>
      </c>
      <c r="AG511" s="42" t="e">
        <f>SUMIFS('[4]Raw Inventory'!D:D,'[4]Raw Inventory'!C:C,"GREATWALL",'[4]Raw Inventory'!B:B,A511)</f>
        <v>#VALUE!</v>
      </c>
      <c r="AH511" s="42" t="e">
        <f>SUMIFS('[4]Raw Inventory'!D:D,'[4]Raw Inventory'!C:C,"DUARTE",'[4]Raw Inventory'!B:B,A511)</f>
        <v>#VALUE!</v>
      </c>
      <c r="AI511" s="42"/>
      <c r="AJ511" s="42">
        <f t="shared" si="112"/>
        <v>0</v>
      </c>
      <c r="AK511" s="40" t="str">
        <f>IFERROR(IF((Q511+IF(AI511="",0,AI3))&lt;=0,"Stockout",IF(AJ511="","",IF(F511="Class A",IF(AJ511&lt;=7,"Critical",IF(AJ511&lt;=15,"Low",IF(AJ511&lt;=30,"Reorder",IF(AJ511&lt;=45,"Optimal","Overstock")))),IF(F511="Class B",IF(AJ511&lt;=10,"Critical",IF(AJ511&lt;=20,"Low",IF(AJ511&lt;=45,"Reorder",IF(AJ511&lt;=60,"Optimal","Overstock")))),IF(F511="Class C",IF(AJ511&lt;=15,"Critical",IF(AJ511&lt;=30,"Low",IF(AJ511&lt;=60,"Reorder",IF(AJ511&lt;=90,"Optimal","Overstock")))),""))))),"")</f>
        <v>Stockout</v>
      </c>
      <c r="AL511" s="42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</row>
    <row r="512" spans="1:48">
      <c r="A512" s="39" t="s">
        <v>61</v>
      </c>
      <c r="B512" s="39" t="s">
        <v>19</v>
      </c>
      <c r="C512" s="39" t="s">
        <v>1</v>
      </c>
      <c r="D512" s="40" t="s">
        <v>240</v>
      </c>
      <c r="E512" s="40">
        <v>18</v>
      </c>
      <c r="F512" s="40" t="s">
        <v>3</v>
      </c>
      <c r="G512" s="39" t="str">
        <f>IFERROR(VLOOKUP(A512,'[4]MC Masterlist 2026-09-17'!$B:$M, 3, 0),"")</f>
        <v>HONDA</v>
      </c>
      <c r="H512" s="41">
        <f>IFERROR(VLOOKUP(A512,'[4]MC Masterlist 2026-09-17'!$B:$M, 6, 0),"")</f>
        <v>63510</v>
      </c>
      <c r="I512" s="42">
        <v>0</v>
      </c>
      <c r="J512" s="42">
        <v>0</v>
      </c>
      <c r="K512" s="42">
        <v>3</v>
      </c>
      <c r="L512" s="42">
        <f t="shared" si="97"/>
        <v>3</v>
      </c>
      <c r="M512" s="42">
        <f t="shared" si="98"/>
        <v>1</v>
      </c>
      <c r="N512" s="41">
        <f t="shared" si="99"/>
        <v>190530</v>
      </c>
      <c r="O512" s="41">
        <f t="shared" si="100"/>
        <v>63510</v>
      </c>
      <c r="P512" s="42">
        <f t="shared" si="101"/>
        <v>3.3333333333333333E-2</v>
      </c>
      <c r="Q512" s="42"/>
      <c r="R512" s="41">
        <f t="shared" si="102"/>
        <v>0</v>
      </c>
      <c r="S512" s="42">
        <f t="shared" si="103"/>
        <v>0</v>
      </c>
      <c r="T512" s="42">
        <f>IFERROR(VLOOKUP(A512,'[4]Re-order'!$A:$Q,17,0),"")</f>
        <v>0</v>
      </c>
      <c r="U512" s="42">
        <f>IFERROR(VLOOKUP(A512,'[4]MC Masterlist 2026-09-17'!$B:$M, 10, 0),0)</f>
        <v>15</v>
      </c>
      <c r="V512" s="42">
        <f>IFERROR(VLOOKUP(A512,'[4]MC Masterlist 2026-09-17'!$B:$M, 11, 0),0)</f>
        <v>15</v>
      </c>
      <c r="W512" s="42">
        <f t="shared" si="104"/>
        <v>30</v>
      </c>
      <c r="X512" s="42">
        <f t="shared" si="105"/>
        <v>6.5</v>
      </c>
      <c r="Y512" s="42">
        <f>IFERROR(IF(OR(C512="AREA I",C512="AREA V"),7,VLOOKUP(A512,'[4]MC Masterlist 2026-09-17'!$B:$M, 12, 0)),0)</f>
        <v>7</v>
      </c>
      <c r="Z512" s="42">
        <f t="shared" si="106"/>
        <v>0.5</v>
      </c>
      <c r="AA512" s="42">
        <f t="shared" si="107"/>
        <v>1</v>
      </c>
      <c r="AB512" s="42">
        <f t="shared" si="108"/>
        <v>0.21666666666666667</v>
      </c>
      <c r="AC512" s="42">
        <f t="shared" si="109"/>
        <v>0.23333333333333334</v>
      </c>
      <c r="AD512" s="40" t="str">
        <f t="shared" si="110"/>
        <v>Stockout</v>
      </c>
      <c r="AE512" s="40">
        <f>IFERROR(VLOOKUP(A512,'[4]Re-order'!$A:$AA,27,0),"")</f>
        <v>0</v>
      </c>
      <c r="AF512" s="42">
        <f t="shared" si="111"/>
        <v>0.23333333333333334</v>
      </c>
      <c r="AG512" s="42" t="e">
        <f>SUMIFS('[4]Raw Inventory'!D:D,'[4]Raw Inventory'!C:C,"GREATWALL",'[4]Raw Inventory'!B:B,A512)</f>
        <v>#VALUE!</v>
      </c>
      <c r="AH512" s="42" t="e">
        <f>SUMIFS('[4]Raw Inventory'!D:D,'[4]Raw Inventory'!C:C,"DUARTE",'[4]Raw Inventory'!B:B,A512)</f>
        <v>#VALUE!</v>
      </c>
      <c r="AI512" s="42"/>
      <c r="AJ512" s="42">
        <f t="shared" si="112"/>
        <v>0</v>
      </c>
      <c r="AK512" s="40" t="str">
        <f>IFERROR(IF((Q512+IF(AI512="",0,AI3))&lt;=0,"Stockout",IF(AJ512="","",IF(F512="Class A",IF(AJ512&lt;=7,"Critical",IF(AJ512&lt;=15,"Low",IF(AJ512&lt;=30,"Reorder",IF(AJ512&lt;=45,"Optimal","Overstock")))),IF(F512="Class B",IF(AJ512&lt;=10,"Critical",IF(AJ512&lt;=20,"Low",IF(AJ512&lt;=45,"Reorder",IF(AJ512&lt;=60,"Optimal","Overstock")))),IF(F512="Class C",IF(AJ512&lt;=15,"Critical",IF(AJ512&lt;=30,"Low",IF(AJ512&lt;=60,"Reorder",IF(AJ512&lt;=90,"Optimal","Overstock")))),""))))),"")</f>
        <v>Stockout</v>
      </c>
      <c r="AL512" s="42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</row>
    <row r="513" spans="1:48">
      <c r="A513" s="39" t="s">
        <v>14</v>
      </c>
      <c r="B513" s="39" t="s">
        <v>98</v>
      </c>
      <c r="C513" s="39" t="s">
        <v>90</v>
      </c>
      <c r="D513" s="40" t="s">
        <v>226</v>
      </c>
      <c r="E513" s="40">
        <v>1</v>
      </c>
      <c r="F513" s="40" t="s">
        <v>0</v>
      </c>
      <c r="G513" s="39" t="str">
        <f>IFERROR(VLOOKUP(A513,'[4]MC Masterlist 2026-09-17'!$B:$M, 3, 0),"")</f>
        <v>HONDA</v>
      </c>
      <c r="H513" s="41">
        <f>IFERROR(VLOOKUP(A513,'[4]MC Masterlist 2026-09-17'!$B:$M, 6, 0),"")</f>
        <v>80070</v>
      </c>
      <c r="I513" s="42">
        <v>7</v>
      </c>
      <c r="J513" s="42">
        <v>8</v>
      </c>
      <c r="K513" s="42">
        <v>8</v>
      </c>
      <c r="L513" s="42">
        <f t="shared" si="97"/>
        <v>23</v>
      </c>
      <c r="M513" s="42">
        <f t="shared" si="98"/>
        <v>7.666666666666667</v>
      </c>
      <c r="N513" s="41">
        <f t="shared" si="99"/>
        <v>1841610</v>
      </c>
      <c r="O513" s="41">
        <f t="shared" si="100"/>
        <v>613870</v>
      </c>
      <c r="P513" s="42">
        <f t="shared" si="101"/>
        <v>0.25555555555555559</v>
      </c>
      <c r="Q513" s="42">
        <v>8</v>
      </c>
      <c r="R513" s="41">
        <f t="shared" si="102"/>
        <v>640560</v>
      </c>
      <c r="S513" s="42">
        <f t="shared" si="103"/>
        <v>31.304347826086957</v>
      </c>
      <c r="T513" s="42">
        <f>IFERROR(VLOOKUP(A513,'[4]Re-order'!$A:$Q,17,0),"")</f>
        <v>0</v>
      </c>
      <c r="U513" s="42">
        <f>IFERROR(VLOOKUP(A513,'[4]MC Masterlist 2026-09-17'!$B:$M, 10, 0),0)</f>
        <v>15</v>
      </c>
      <c r="V513" s="42">
        <f>IFERROR(VLOOKUP(A513,'[4]MC Masterlist 2026-09-17'!$B:$M, 11, 0),0)</f>
        <v>15</v>
      </c>
      <c r="W513" s="42">
        <f t="shared" si="104"/>
        <v>30</v>
      </c>
      <c r="X513" s="42">
        <f t="shared" si="105"/>
        <v>26.166666666666664</v>
      </c>
      <c r="Y513" s="42">
        <f>IFERROR(IF(OR(C513="AREA I",C513="AREA V"),7,VLOOKUP(A513,'[4]MC Masterlist 2026-09-17'!$B:$M, 12, 0)),0)</f>
        <v>30</v>
      </c>
      <c r="Z513" s="42">
        <f t="shared" si="106"/>
        <v>3.8333333333333339</v>
      </c>
      <c r="AA513" s="42">
        <f t="shared" si="107"/>
        <v>7.6666666666666679</v>
      </c>
      <c r="AB513" s="42">
        <f t="shared" si="108"/>
        <v>6.6870370370370376</v>
      </c>
      <c r="AC513" s="42">
        <f t="shared" si="109"/>
        <v>7.6666666666666679</v>
      </c>
      <c r="AD513" s="40" t="str">
        <f t="shared" si="110"/>
        <v>Optimal</v>
      </c>
      <c r="AE513" s="40">
        <f>IFERROR(VLOOKUP(A513,'[4]Re-order'!$A:$AA,27,0),"")</f>
        <v>0</v>
      </c>
      <c r="AF513" s="42">
        <f t="shared" si="111"/>
        <v>-0.33333333333333215</v>
      </c>
      <c r="AG513" s="42" t="e">
        <f>SUMIFS('[4]Raw Inventory'!D:D,'[4]Raw Inventory'!C:C,"GREATWALL",'[4]Raw Inventory'!B:B,A513)</f>
        <v>#VALUE!</v>
      </c>
      <c r="AH513" s="42" t="e">
        <f>SUMIFS('[4]Raw Inventory'!D:D,'[4]Raw Inventory'!C:C,"DUARTE",'[4]Raw Inventory'!B:B,A513)</f>
        <v>#VALUE!</v>
      </c>
      <c r="AI513" s="42"/>
      <c r="AJ513" s="42">
        <f t="shared" si="112"/>
        <v>31.304347826086953</v>
      </c>
      <c r="AK513" s="40" t="str">
        <f>IFERROR(IF((Q513+IF(AI513="",0,AI3))&lt;=0,"Stockout",IF(AJ513="","",IF(F513="Class A",IF(AJ513&lt;=7,"Critical",IF(AJ513&lt;=15,"Low",IF(AJ513&lt;=30,"Reorder",IF(AJ513&lt;=45,"Optimal","Overstock")))),IF(F513="Class B",IF(AJ513&lt;=10,"Critical",IF(AJ513&lt;=20,"Low",IF(AJ513&lt;=45,"Reorder",IF(AJ513&lt;=60,"Optimal","Overstock")))),IF(F513="Class C",IF(AJ513&lt;=15,"Critical",IF(AJ513&lt;=30,"Low",IF(AJ513&lt;=60,"Reorder",IF(AJ513&lt;=90,"Optimal","Overstock")))),""))))),"")</f>
        <v>Optimal</v>
      </c>
      <c r="AL513" s="42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</row>
    <row r="514" spans="1:48">
      <c r="A514" s="39" t="s">
        <v>64</v>
      </c>
      <c r="B514" s="39" t="s">
        <v>132</v>
      </c>
      <c r="C514" s="39" t="s">
        <v>128</v>
      </c>
      <c r="D514" s="40" t="s">
        <v>259</v>
      </c>
      <c r="E514" s="40">
        <v>18</v>
      </c>
      <c r="F514" s="40" t="s">
        <v>2</v>
      </c>
      <c r="G514" s="39" t="str">
        <f>IFERROR(VLOOKUP(A514,'[4]MC Masterlist 2026-09-17'!$B:$M, 3, 0),"")</f>
        <v>HONDA</v>
      </c>
      <c r="H514" s="41">
        <f>IFERROR(VLOOKUP(A514,'[4]MC Masterlist 2026-09-17'!$B:$M, 6, 0),"")</f>
        <v>73170</v>
      </c>
      <c r="I514" s="42">
        <v>0</v>
      </c>
      <c r="J514" s="42">
        <v>3</v>
      </c>
      <c r="K514" s="42">
        <v>0</v>
      </c>
      <c r="L514" s="42">
        <f t="shared" si="97"/>
        <v>3</v>
      </c>
      <c r="M514" s="42">
        <f t="shared" si="98"/>
        <v>1</v>
      </c>
      <c r="N514" s="41">
        <f t="shared" si="99"/>
        <v>219510</v>
      </c>
      <c r="O514" s="41">
        <f t="shared" si="100"/>
        <v>73170</v>
      </c>
      <c r="P514" s="42">
        <f t="shared" si="101"/>
        <v>3.3333333333333333E-2</v>
      </c>
      <c r="Q514" s="42">
        <v>1</v>
      </c>
      <c r="R514" s="41">
        <f t="shared" si="102"/>
        <v>73170</v>
      </c>
      <c r="S514" s="42">
        <f t="shared" si="103"/>
        <v>30</v>
      </c>
      <c r="T514" s="42">
        <f>IFERROR(VLOOKUP(A514,'[4]Re-order'!$A:$Q,17,0),"")</f>
        <v>0</v>
      </c>
      <c r="U514" s="42">
        <f>IFERROR(VLOOKUP(A514,'[4]MC Masterlist 2026-09-17'!$B:$M, 10, 0),0)</f>
        <v>15</v>
      </c>
      <c r="V514" s="42">
        <f>IFERROR(VLOOKUP(A514,'[4]MC Masterlist 2026-09-17'!$B:$M, 11, 0),0)</f>
        <v>15</v>
      </c>
      <c r="W514" s="42">
        <f t="shared" si="104"/>
        <v>30</v>
      </c>
      <c r="X514" s="42">
        <f t="shared" si="105"/>
        <v>29.5</v>
      </c>
      <c r="Y514" s="42">
        <f>IFERROR(IF(OR(C514="AREA I",C514="AREA V"),7,VLOOKUP(A514,'[4]MC Masterlist 2026-09-17'!$B:$M, 12, 0)),0)</f>
        <v>30</v>
      </c>
      <c r="Z514" s="42">
        <f t="shared" si="106"/>
        <v>0.5</v>
      </c>
      <c r="AA514" s="42">
        <f t="shared" si="107"/>
        <v>1</v>
      </c>
      <c r="AB514" s="42">
        <f t="shared" si="108"/>
        <v>0.98333333333333328</v>
      </c>
      <c r="AC514" s="42">
        <f t="shared" si="109"/>
        <v>1</v>
      </c>
      <c r="AD514" s="40" t="str">
        <f t="shared" si="110"/>
        <v>Reorder</v>
      </c>
      <c r="AE514" s="40">
        <f>IFERROR(VLOOKUP(A514,'[4]Re-order'!$A:$AA,27,0),"")</f>
        <v>0</v>
      </c>
      <c r="AF514" s="42">
        <f t="shared" si="111"/>
        <v>0</v>
      </c>
      <c r="AG514" s="42" t="e">
        <f>SUMIFS('[4]Raw Inventory'!D:D,'[4]Raw Inventory'!C:C,"GREATWALL",'[4]Raw Inventory'!B:B,A514)</f>
        <v>#VALUE!</v>
      </c>
      <c r="AH514" s="42" t="e">
        <f>SUMIFS('[4]Raw Inventory'!D:D,'[4]Raw Inventory'!C:C,"DUARTE",'[4]Raw Inventory'!B:B,A514)</f>
        <v>#VALUE!</v>
      </c>
      <c r="AI514" s="42"/>
      <c r="AJ514" s="42">
        <f t="shared" si="112"/>
        <v>30</v>
      </c>
      <c r="AK514" s="40" t="str">
        <f>IFERROR(IF((Q514+IF(AI514="",0,AI3))&lt;=0,"Stockout",IF(AJ514="","",IF(F514="Class A",IF(AJ514&lt;=7,"Critical",IF(AJ514&lt;=15,"Low",IF(AJ514&lt;=30,"Reorder",IF(AJ514&lt;=45,"Optimal","Overstock")))),IF(F514="Class B",IF(AJ514&lt;=10,"Critical",IF(AJ514&lt;=20,"Low",IF(AJ514&lt;=45,"Reorder",IF(AJ514&lt;=60,"Optimal","Overstock")))),IF(F514="Class C",IF(AJ514&lt;=15,"Critical",IF(AJ514&lt;=30,"Low",IF(AJ514&lt;=60,"Reorder",IF(AJ514&lt;=90,"Optimal","Overstock")))),""))))),"")</f>
        <v>Reorder</v>
      </c>
      <c r="AL514" s="42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</row>
    <row r="515" spans="1:48">
      <c r="A515" s="39" t="s">
        <v>65</v>
      </c>
      <c r="B515" s="39" t="s">
        <v>122</v>
      </c>
      <c r="C515" s="39" t="s">
        <v>118</v>
      </c>
      <c r="D515" s="40" t="s">
        <v>231</v>
      </c>
      <c r="E515" s="40">
        <v>33</v>
      </c>
      <c r="F515" s="40" t="s">
        <v>3</v>
      </c>
      <c r="G515" s="39" t="str">
        <f>IFERROR(VLOOKUP(A515,'[4]MC Masterlist 2026-09-17'!$B:$M, 3, 0),"")</f>
        <v>SUZUKI</v>
      </c>
      <c r="H515" s="41">
        <f>IFERROR(VLOOKUP(A515,'[4]MC Masterlist 2026-09-17'!$B:$M, 6, 0),"")</f>
        <v>77572</v>
      </c>
      <c r="I515" s="42">
        <v>0</v>
      </c>
      <c r="J515" s="42">
        <v>0</v>
      </c>
      <c r="K515" s="42">
        <v>0</v>
      </c>
      <c r="L515" s="42">
        <f t="shared" ref="L515:L578" si="113">I515+J515+K515</f>
        <v>0</v>
      </c>
      <c r="M515" s="42">
        <f t="shared" ref="M515:M578" si="114">AVERAGE(I515,J515,K515)</f>
        <v>0</v>
      </c>
      <c r="N515" s="41">
        <f t="shared" ref="N515:N578" si="115">L515*H515</f>
        <v>0</v>
      </c>
      <c r="O515" s="41">
        <f t="shared" ref="O515:O578" si="116">M515*H515</f>
        <v>0</v>
      </c>
      <c r="P515" s="42">
        <f t="shared" ref="P515:P578" si="117">M515/30</f>
        <v>0</v>
      </c>
      <c r="Q515" s="42">
        <v>1</v>
      </c>
      <c r="R515" s="41">
        <f t="shared" ref="R515:R578" si="118">IFERROR(Q515*H515, 0)</f>
        <v>77572</v>
      </c>
      <c r="S515" s="42">
        <f t="shared" ref="S515:S578" si="119">IFERROR(R515/(O515)*30, 0)</f>
        <v>0</v>
      </c>
      <c r="T515" s="42">
        <f>IFERROR(VLOOKUP(A515,'[4]Re-order'!$A:$Q,17,0),"")</f>
        <v>0</v>
      </c>
      <c r="U515" s="42">
        <f>IFERROR(VLOOKUP(A515,'[4]MC Masterlist 2026-09-17'!$B:$M, 10, 0),0)</f>
        <v>15</v>
      </c>
      <c r="V515" s="42">
        <f>IFERROR(VLOOKUP(A515,'[4]MC Masterlist 2026-09-17'!$B:$M, 11, 0),0)</f>
        <v>15</v>
      </c>
      <c r="W515" s="42">
        <f t="shared" ref="W515:W578" si="120">U515+V515</f>
        <v>30</v>
      </c>
      <c r="X515" s="42">
        <f t="shared" ref="X515:X578" si="121">Y515-Z515</f>
        <v>30</v>
      </c>
      <c r="Y515" s="42">
        <f>IFERROR(IF(OR(C515="AREA I",C515="AREA V"),7,VLOOKUP(A515,'[4]MC Masterlist 2026-09-17'!$B:$M, 12, 0)),0)</f>
        <v>30</v>
      </c>
      <c r="Z515" s="42">
        <f t="shared" ref="Z515:Z578" si="122">V515*P515</f>
        <v>0</v>
      </c>
      <c r="AA515" s="42">
        <f t="shared" ref="AA515:AA578" si="123">W515*P515</f>
        <v>0</v>
      </c>
      <c r="AB515" s="42">
        <f t="shared" ref="AB515:AB578" si="124">X515*P515</f>
        <v>0</v>
      </c>
      <c r="AC515" s="42">
        <f t="shared" ref="AC515:AC578" si="125">Y515*P515</f>
        <v>0</v>
      </c>
      <c r="AD515" s="40" t="str">
        <f t="shared" ref="AD515:AD578" si="126">IFERROR(IF(Q515&lt;=0,"Stockout",IF(S515="","",IF(F515="Class A",IF(S515&lt;=7,"Critical",IF(S515&lt;=15,"Low",IF(S515&lt;=30,"Reorder",IF(S515&lt;=45,"Optimal","Overstock")))),IF(F515="Class B",IF(S515&lt;=10,"Critical",IF(S515&lt;=20,"Low",IF(S515&lt;=45,"Reorder",IF(S515&lt;=60,"Optimal","Overstock")))),IF(F515="Class C",IF(S515&lt;=15,"Critical",IF(S515&lt;=30,"Low",IF(S515&lt;=60,"Reorder",IF(S515&lt;=90,"Optimal","Overstock")))),""))))),"")</f>
        <v>Critical</v>
      </c>
      <c r="AE515" s="40">
        <f>IFERROR(VLOOKUP(A515,'[4]Re-order'!$A:$AA,27,0),"")</f>
        <v>0</v>
      </c>
      <c r="AF515" s="42">
        <f t="shared" ref="AF515:AF578" si="127">AC515-Q515</f>
        <v>-1</v>
      </c>
      <c r="AG515" s="42" t="e">
        <f>SUMIFS('[4]Raw Inventory'!D:D,'[4]Raw Inventory'!C:C,"GREATWALL",'[4]Raw Inventory'!B:B,A515)</f>
        <v>#VALUE!</v>
      </c>
      <c r="AH515" s="42" t="e">
        <f>SUMIFS('[4]Raw Inventory'!D:D,'[4]Raw Inventory'!C:C,"DUARTE",'[4]Raw Inventory'!B:B,A515)</f>
        <v>#VALUE!</v>
      </c>
      <c r="AI515" s="42"/>
      <c r="AJ515" s="42">
        <f t="shared" ref="AJ515:AJ578" si="128">IFERROR((Q515 + IF(AI515="",0,AI515))/P515, 0)</f>
        <v>0</v>
      </c>
      <c r="AK515" s="40" t="str">
        <f>IFERROR(IF((Q515+IF(AI515="",0,AI3))&lt;=0,"Stockout",IF(AJ515="","",IF(F515="Class A",IF(AJ515&lt;=7,"Critical",IF(AJ515&lt;=15,"Low",IF(AJ515&lt;=30,"Reorder",IF(AJ515&lt;=45,"Optimal","Overstock")))),IF(F515="Class B",IF(AJ515&lt;=10,"Critical",IF(AJ515&lt;=20,"Low",IF(AJ515&lt;=45,"Reorder",IF(AJ515&lt;=60,"Optimal","Overstock")))),IF(F515="Class C",IF(AJ515&lt;=15,"Critical",IF(AJ515&lt;=30,"Low",IF(AJ515&lt;=60,"Reorder",IF(AJ515&lt;=90,"Optimal","Overstock")))),""))))),"")</f>
        <v>Critical</v>
      </c>
      <c r="AL515" s="42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</row>
    <row r="516" spans="1:48">
      <c r="A516" s="39" t="s">
        <v>73</v>
      </c>
      <c r="B516" s="39" t="s">
        <v>27</v>
      </c>
      <c r="C516" s="39" t="s">
        <v>1</v>
      </c>
      <c r="D516" s="40" t="s">
        <v>274</v>
      </c>
      <c r="E516" s="40">
        <v>30</v>
      </c>
      <c r="F516" s="40" t="s">
        <v>3</v>
      </c>
      <c r="G516" s="39" t="str">
        <f>IFERROR(VLOOKUP(A516,'[4]MC Masterlist 2026-09-17'!$B:$M, 3, 0),"")</f>
        <v>SUZUKI</v>
      </c>
      <c r="H516" s="41">
        <f>IFERROR(VLOOKUP(A516,'[4]MC Masterlist 2026-09-17'!$B:$M, 6, 0),"")</f>
        <v>122770</v>
      </c>
      <c r="I516" s="42">
        <v>0</v>
      </c>
      <c r="J516" s="42">
        <v>0</v>
      </c>
      <c r="K516" s="42">
        <v>0</v>
      </c>
      <c r="L516" s="42">
        <f t="shared" si="113"/>
        <v>0</v>
      </c>
      <c r="M516" s="42">
        <f t="shared" si="114"/>
        <v>0</v>
      </c>
      <c r="N516" s="41">
        <f t="shared" si="115"/>
        <v>0</v>
      </c>
      <c r="O516" s="41">
        <f t="shared" si="116"/>
        <v>0</v>
      </c>
      <c r="P516" s="42">
        <f t="shared" si="117"/>
        <v>0</v>
      </c>
      <c r="Q516" s="42">
        <v>1</v>
      </c>
      <c r="R516" s="41">
        <f t="shared" si="118"/>
        <v>122770</v>
      </c>
      <c r="S516" s="42">
        <f t="shared" si="119"/>
        <v>0</v>
      </c>
      <c r="T516" s="42">
        <f>IFERROR(VLOOKUP(A516,'[4]Re-order'!$A:$Q,17,0),"")</f>
        <v>0</v>
      </c>
      <c r="U516" s="42">
        <f>IFERROR(VLOOKUP(A516,'[4]MC Masterlist 2026-09-17'!$B:$M, 10, 0),0)</f>
        <v>15</v>
      </c>
      <c r="V516" s="42">
        <f>IFERROR(VLOOKUP(A516,'[4]MC Masterlist 2026-09-17'!$B:$M, 11, 0),0)</f>
        <v>15</v>
      </c>
      <c r="W516" s="42">
        <f t="shared" si="120"/>
        <v>30</v>
      </c>
      <c r="X516" s="42">
        <f t="shared" si="121"/>
        <v>7</v>
      </c>
      <c r="Y516" s="42">
        <f>IFERROR(IF(OR(C516="AREA I",C516="AREA V"),7,VLOOKUP(A516,'[4]MC Masterlist 2026-09-17'!$B:$M, 12, 0)),0)</f>
        <v>7</v>
      </c>
      <c r="Z516" s="42">
        <f t="shared" si="122"/>
        <v>0</v>
      </c>
      <c r="AA516" s="42">
        <f t="shared" si="123"/>
        <v>0</v>
      </c>
      <c r="AB516" s="42">
        <f t="shared" si="124"/>
        <v>0</v>
      </c>
      <c r="AC516" s="42">
        <f t="shared" si="125"/>
        <v>0</v>
      </c>
      <c r="AD516" s="40" t="str">
        <f t="shared" si="126"/>
        <v>Critical</v>
      </c>
      <c r="AE516" s="40">
        <f>IFERROR(VLOOKUP(A516,'[4]Re-order'!$A:$AA,27,0),"")</f>
        <v>0</v>
      </c>
      <c r="AF516" s="42">
        <f t="shared" si="127"/>
        <v>-1</v>
      </c>
      <c r="AG516" s="42" t="e">
        <f>SUMIFS('[4]Raw Inventory'!D:D,'[4]Raw Inventory'!C:C,"GREATWALL",'[4]Raw Inventory'!B:B,A516)</f>
        <v>#VALUE!</v>
      </c>
      <c r="AH516" s="42" t="e">
        <f>SUMIFS('[4]Raw Inventory'!D:D,'[4]Raw Inventory'!C:C,"DUARTE",'[4]Raw Inventory'!B:B,A516)</f>
        <v>#VALUE!</v>
      </c>
      <c r="AI516" s="42"/>
      <c r="AJ516" s="42">
        <f t="shared" si="128"/>
        <v>0</v>
      </c>
      <c r="AK516" s="40" t="str">
        <f>IFERROR(IF((Q516+IF(AI516="",0,AI3))&lt;=0,"Stockout",IF(AJ516="","",IF(F516="Class A",IF(AJ516&lt;=7,"Critical",IF(AJ516&lt;=15,"Low",IF(AJ516&lt;=30,"Reorder",IF(AJ516&lt;=45,"Optimal","Overstock")))),IF(F516="Class B",IF(AJ516&lt;=10,"Critical",IF(AJ516&lt;=20,"Low",IF(AJ516&lt;=45,"Reorder",IF(AJ516&lt;=60,"Optimal","Overstock")))),IF(F516="Class C",IF(AJ516&lt;=15,"Critical",IF(AJ516&lt;=30,"Low",IF(AJ516&lt;=60,"Reorder",IF(AJ516&lt;=90,"Optimal","Overstock")))),""))))),"")</f>
        <v>Critical</v>
      </c>
      <c r="AL516" s="42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</row>
    <row r="517" spans="1:48">
      <c r="A517" s="39" t="s">
        <v>37</v>
      </c>
      <c r="B517" s="39" t="s">
        <v>94</v>
      </c>
      <c r="C517" s="39" t="s">
        <v>90</v>
      </c>
      <c r="D517" s="40" t="s">
        <v>239</v>
      </c>
      <c r="E517" s="40">
        <v>11</v>
      </c>
      <c r="F517" s="40" t="s">
        <v>2</v>
      </c>
      <c r="G517" s="39" t="str">
        <f>IFERROR(VLOOKUP(A517,'[4]MC Masterlist 2026-09-17'!$B:$M, 3, 0),"")</f>
        <v>HONDA</v>
      </c>
      <c r="H517" s="41">
        <f>IFERROR(VLOOKUP(A517,'[4]MC Masterlist 2026-09-17'!$B:$M, 6, 0),"")</f>
        <v>74550</v>
      </c>
      <c r="I517" s="42">
        <v>1</v>
      </c>
      <c r="J517" s="42">
        <v>1</v>
      </c>
      <c r="K517" s="42">
        <v>0</v>
      </c>
      <c r="L517" s="42">
        <f t="shared" si="113"/>
        <v>2</v>
      </c>
      <c r="M517" s="42">
        <f t="shared" si="114"/>
        <v>0.66666666666666663</v>
      </c>
      <c r="N517" s="41">
        <f t="shared" si="115"/>
        <v>149100</v>
      </c>
      <c r="O517" s="41">
        <f t="shared" si="116"/>
        <v>49700</v>
      </c>
      <c r="P517" s="42">
        <f t="shared" si="117"/>
        <v>2.222222222222222E-2</v>
      </c>
      <c r="Q517" s="42"/>
      <c r="R517" s="41">
        <f t="shared" si="118"/>
        <v>0</v>
      </c>
      <c r="S517" s="42">
        <f t="shared" si="119"/>
        <v>0</v>
      </c>
      <c r="T517" s="42">
        <f>IFERROR(VLOOKUP(A517,'[4]Re-order'!$A:$Q,17,0),"")</f>
        <v>0</v>
      </c>
      <c r="U517" s="42">
        <f>IFERROR(VLOOKUP(A517,'[4]MC Masterlist 2026-09-17'!$B:$M, 10, 0),0)</f>
        <v>15</v>
      </c>
      <c r="V517" s="42">
        <f>IFERROR(VLOOKUP(A517,'[4]MC Masterlist 2026-09-17'!$B:$M, 11, 0),0)</f>
        <v>15</v>
      </c>
      <c r="W517" s="42">
        <f t="shared" si="120"/>
        <v>30</v>
      </c>
      <c r="X517" s="42">
        <f t="shared" si="121"/>
        <v>29.666666666666668</v>
      </c>
      <c r="Y517" s="42">
        <f>IFERROR(IF(OR(C517="AREA I",C517="AREA V"),7,VLOOKUP(A517,'[4]MC Masterlist 2026-09-17'!$B:$M, 12, 0)),0)</f>
        <v>30</v>
      </c>
      <c r="Z517" s="42">
        <f t="shared" si="122"/>
        <v>0.33333333333333331</v>
      </c>
      <c r="AA517" s="42">
        <f t="shared" si="123"/>
        <v>0.66666666666666663</v>
      </c>
      <c r="AB517" s="42">
        <f t="shared" si="124"/>
        <v>0.65925925925925921</v>
      </c>
      <c r="AC517" s="42">
        <f t="shared" si="125"/>
        <v>0.66666666666666663</v>
      </c>
      <c r="AD517" s="40" t="str">
        <f t="shared" si="126"/>
        <v>Stockout</v>
      </c>
      <c r="AE517" s="40">
        <f>IFERROR(VLOOKUP(A517,'[4]Re-order'!$A:$AA,27,0),"")</f>
        <v>0</v>
      </c>
      <c r="AF517" s="42">
        <f t="shared" si="127"/>
        <v>0.66666666666666663</v>
      </c>
      <c r="AG517" s="42" t="e">
        <f>SUMIFS('[4]Raw Inventory'!D:D,'[4]Raw Inventory'!C:C,"GREATWALL",'[4]Raw Inventory'!B:B,A517)</f>
        <v>#VALUE!</v>
      </c>
      <c r="AH517" s="42" t="e">
        <f>SUMIFS('[4]Raw Inventory'!D:D,'[4]Raw Inventory'!C:C,"DUARTE",'[4]Raw Inventory'!B:B,A517)</f>
        <v>#VALUE!</v>
      </c>
      <c r="AI517" s="42"/>
      <c r="AJ517" s="42">
        <f t="shared" si="128"/>
        <v>0</v>
      </c>
      <c r="AK517" s="40" t="str">
        <f>IFERROR(IF((Q517+IF(AI517="",0,AI3))&lt;=0,"Stockout",IF(AJ517="","",IF(F517="Class A",IF(AJ517&lt;=7,"Critical",IF(AJ517&lt;=15,"Low",IF(AJ517&lt;=30,"Reorder",IF(AJ517&lt;=45,"Optimal","Overstock")))),IF(F517="Class B",IF(AJ517&lt;=10,"Critical",IF(AJ517&lt;=20,"Low",IF(AJ517&lt;=45,"Reorder",IF(AJ517&lt;=60,"Optimal","Overstock")))),IF(F517="Class C",IF(AJ517&lt;=15,"Critical",IF(AJ517&lt;=30,"Low",IF(AJ517&lt;=60,"Reorder",IF(AJ517&lt;=90,"Optimal","Overstock")))),""))))),"")</f>
        <v>Stockout</v>
      </c>
      <c r="AL517" s="42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</row>
    <row r="518" spans="1:48">
      <c r="A518" s="39" t="s">
        <v>61</v>
      </c>
      <c r="B518" s="39" t="s">
        <v>144</v>
      </c>
      <c r="C518" s="39" t="s">
        <v>137</v>
      </c>
      <c r="D518" s="40" t="s">
        <v>258</v>
      </c>
      <c r="E518" s="40">
        <v>33</v>
      </c>
      <c r="F518" s="40" t="s">
        <v>3</v>
      </c>
      <c r="G518" s="39" t="str">
        <f>IFERROR(VLOOKUP(A518,'[4]MC Masterlist 2026-09-17'!$B:$M, 3, 0),"")</f>
        <v>HONDA</v>
      </c>
      <c r="H518" s="41">
        <f>IFERROR(VLOOKUP(A518,'[4]MC Masterlist 2026-09-17'!$B:$M, 6, 0),"")</f>
        <v>63510</v>
      </c>
      <c r="I518" s="42">
        <v>0</v>
      </c>
      <c r="J518" s="42">
        <v>0</v>
      </c>
      <c r="K518" s="42">
        <v>0</v>
      </c>
      <c r="L518" s="42">
        <f t="shared" si="113"/>
        <v>0</v>
      </c>
      <c r="M518" s="42">
        <f t="shared" si="114"/>
        <v>0</v>
      </c>
      <c r="N518" s="41">
        <f t="shared" si="115"/>
        <v>0</v>
      </c>
      <c r="O518" s="41">
        <f t="shared" si="116"/>
        <v>0</v>
      </c>
      <c r="P518" s="42">
        <f t="shared" si="117"/>
        <v>0</v>
      </c>
      <c r="Q518" s="42">
        <v>1</v>
      </c>
      <c r="R518" s="41">
        <f t="shared" si="118"/>
        <v>63510</v>
      </c>
      <c r="S518" s="42">
        <f t="shared" si="119"/>
        <v>0</v>
      </c>
      <c r="T518" s="42">
        <f>IFERROR(VLOOKUP(A518,'[4]Re-order'!$A:$Q,17,0),"")</f>
        <v>0</v>
      </c>
      <c r="U518" s="42">
        <f>IFERROR(VLOOKUP(A518,'[4]MC Masterlist 2026-09-17'!$B:$M, 10, 0),0)</f>
        <v>15</v>
      </c>
      <c r="V518" s="42">
        <f>IFERROR(VLOOKUP(A518,'[4]MC Masterlist 2026-09-17'!$B:$M, 11, 0),0)</f>
        <v>15</v>
      </c>
      <c r="W518" s="42">
        <f t="shared" si="120"/>
        <v>30</v>
      </c>
      <c r="X518" s="42">
        <f t="shared" si="121"/>
        <v>7</v>
      </c>
      <c r="Y518" s="42">
        <f>IFERROR(IF(OR(C518="AREA I",C518="AREA V"),7,VLOOKUP(A518,'[4]MC Masterlist 2026-09-17'!$B:$M, 12, 0)),0)</f>
        <v>7</v>
      </c>
      <c r="Z518" s="42">
        <f t="shared" si="122"/>
        <v>0</v>
      </c>
      <c r="AA518" s="42">
        <f t="shared" si="123"/>
        <v>0</v>
      </c>
      <c r="AB518" s="42">
        <f t="shared" si="124"/>
        <v>0</v>
      </c>
      <c r="AC518" s="42">
        <f t="shared" si="125"/>
        <v>0</v>
      </c>
      <c r="AD518" s="40" t="str">
        <f t="shared" si="126"/>
        <v>Critical</v>
      </c>
      <c r="AE518" s="40">
        <f>IFERROR(VLOOKUP(A518,'[4]Re-order'!$A:$AA,27,0),"")</f>
        <v>0</v>
      </c>
      <c r="AF518" s="42">
        <f t="shared" si="127"/>
        <v>-1</v>
      </c>
      <c r="AG518" s="42" t="e">
        <f>SUMIFS('[4]Raw Inventory'!D:D,'[4]Raw Inventory'!C:C,"GREATWALL",'[4]Raw Inventory'!B:B,A518)</f>
        <v>#VALUE!</v>
      </c>
      <c r="AH518" s="42" t="e">
        <f>SUMIFS('[4]Raw Inventory'!D:D,'[4]Raw Inventory'!C:C,"DUARTE",'[4]Raw Inventory'!B:B,A518)</f>
        <v>#VALUE!</v>
      </c>
      <c r="AI518" s="42"/>
      <c r="AJ518" s="42">
        <f t="shared" si="128"/>
        <v>0</v>
      </c>
      <c r="AK518" s="40" t="str">
        <f>IFERROR(IF((Q518+IF(AI518="",0,AI3))&lt;=0,"Stockout",IF(AJ518="","",IF(F518="Class A",IF(AJ518&lt;=7,"Critical",IF(AJ518&lt;=15,"Low",IF(AJ518&lt;=30,"Reorder",IF(AJ518&lt;=45,"Optimal","Overstock")))),IF(F518="Class B",IF(AJ518&lt;=10,"Critical",IF(AJ518&lt;=20,"Low",IF(AJ518&lt;=45,"Reorder",IF(AJ518&lt;=60,"Optimal","Overstock")))),IF(F518="Class C",IF(AJ518&lt;=15,"Critical",IF(AJ518&lt;=30,"Low",IF(AJ518&lt;=60,"Reorder",IF(AJ518&lt;=90,"Optimal","Overstock")))),""))))),"")</f>
        <v>Critical</v>
      </c>
      <c r="AL518" s="42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</row>
    <row r="519" spans="1:48">
      <c r="A519" s="39" t="s">
        <v>26</v>
      </c>
      <c r="B519" s="39" t="s">
        <v>153</v>
      </c>
      <c r="C519" s="39" t="s">
        <v>152</v>
      </c>
      <c r="D519" s="40" t="s">
        <v>260</v>
      </c>
      <c r="E519" s="40">
        <v>12</v>
      </c>
      <c r="F519" s="40" t="s">
        <v>2</v>
      </c>
      <c r="G519" s="39" t="str">
        <f>IFERROR(VLOOKUP(A519,'[4]MC Masterlist 2026-09-17'!$B:$M, 3, 0),"")</f>
        <v>SUZUKI</v>
      </c>
      <c r="H519" s="41">
        <f>IFERROR(VLOOKUP(A519,'[4]MC Masterlist 2026-09-17'!$B:$M, 6, 0),"")</f>
        <v>123700</v>
      </c>
      <c r="I519" s="42">
        <v>0</v>
      </c>
      <c r="J519" s="42">
        <v>1</v>
      </c>
      <c r="K519" s="42">
        <v>0</v>
      </c>
      <c r="L519" s="42">
        <f t="shared" si="113"/>
        <v>1</v>
      </c>
      <c r="M519" s="42">
        <f t="shared" si="114"/>
        <v>0.33333333333333331</v>
      </c>
      <c r="N519" s="41">
        <f t="shared" si="115"/>
        <v>123700</v>
      </c>
      <c r="O519" s="41">
        <f t="shared" si="116"/>
        <v>41233.333333333328</v>
      </c>
      <c r="P519" s="42">
        <f t="shared" si="117"/>
        <v>1.111111111111111E-2</v>
      </c>
      <c r="Q519" s="42">
        <v>4</v>
      </c>
      <c r="R519" s="41">
        <f t="shared" si="118"/>
        <v>494800</v>
      </c>
      <c r="S519" s="42">
        <f t="shared" si="119"/>
        <v>360.00000000000006</v>
      </c>
      <c r="T519" s="42">
        <f>IFERROR(VLOOKUP(A519,'[4]Re-order'!$A:$Q,17,0),"")</f>
        <v>0</v>
      </c>
      <c r="U519" s="42">
        <f>IFERROR(VLOOKUP(A519,'[4]MC Masterlist 2026-09-17'!$B:$M, 10, 0),0)</f>
        <v>15</v>
      </c>
      <c r="V519" s="42">
        <f>IFERROR(VLOOKUP(A519,'[4]MC Masterlist 2026-09-17'!$B:$M, 11, 0),0)</f>
        <v>15</v>
      </c>
      <c r="W519" s="42">
        <f t="shared" si="120"/>
        <v>30</v>
      </c>
      <c r="X519" s="42">
        <f t="shared" si="121"/>
        <v>29.833333333333332</v>
      </c>
      <c r="Y519" s="42">
        <f>IFERROR(IF(OR(C519="AREA I",C519="AREA V"),7,VLOOKUP(A519,'[4]MC Masterlist 2026-09-17'!$B:$M, 12, 0)),0)</f>
        <v>30</v>
      </c>
      <c r="Z519" s="42">
        <f t="shared" si="122"/>
        <v>0.16666666666666666</v>
      </c>
      <c r="AA519" s="42">
        <f t="shared" si="123"/>
        <v>0.33333333333333331</v>
      </c>
      <c r="AB519" s="42">
        <f t="shared" si="124"/>
        <v>0.33148148148148143</v>
      </c>
      <c r="AC519" s="42">
        <f t="shared" si="125"/>
        <v>0.33333333333333331</v>
      </c>
      <c r="AD519" s="40" t="str">
        <f t="shared" si="126"/>
        <v>Overstock</v>
      </c>
      <c r="AE519" s="40">
        <f>IFERROR(VLOOKUP(A519,'[4]Re-order'!$A:$AA,27,0),"")</f>
        <v>0</v>
      </c>
      <c r="AF519" s="42">
        <f t="shared" si="127"/>
        <v>-3.6666666666666665</v>
      </c>
      <c r="AG519" s="42" t="e">
        <f>SUMIFS('[4]Raw Inventory'!D:D,'[4]Raw Inventory'!C:C,"GREATWALL",'[4]Raw Inventory'!B:B,A519)</f>
        <v>#VALUE!</v>
      </c>
      <c r="AH519" s="42" t="e">
        <f>SUMIFS('[4]Raw Inventory'!D:D,'[4]Raw Inventory'!C:C,"DUARTE",'[4]Raw Inventory'!B:B,A519)</f>
        <v>#VALUE!</v>
      </c>
      <c r="AI519" s="42"/>
      <c r="AJ519" s="42">
        <f t="shared" si="128"/>
        <v>360.00000000000006</v>
      </c>
      <c r="AK519" s="40" t="str">
        <f>IFERROR(IF((Q519+IF(AI519="",0,AI3))&lt;=0,"Stockout",IF(AJ519="","",IF(F519="Class A",IF(AJ519&lt;=7,"Critical",IF(AJ519&lt;=15,"Low",IF(AJ519&lt;=30,"Reorder",IF(AJ519&lt;=45,"Optimal","Overstock")))),IF(F519="Class B",IF(AJ519&lt;=10,"Critical",IF(AJ519&lt;=20,"Low",IF(AJ519&lt;=45,"Reorder",IF(AJ519&lt;=60,"Optimal","Overstock")))),IF(F519="Class C",IF(AJ519&lt;=15,"Critical",IF(AJ519&lt;=30,"Low",IF(AJ519&lt;=60,"Reorder",IF(AJ519&lt;=90,"Optimal","Overstock")))),""))))),"")</f>
        <v>Overstock</v>
      </c>
      <c r="AL519" s="42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</row>
    <row r="520" spans="1:48">
      <c r="A520" s="39" t="s">
        <v>72</v>
      </c>
      <c r="B520" s="39" t="s">
        <v>144</v>
      </c>
      <c r="C520" s="39" t="s">
        <v>137</v>
      </c>
      <c r="D520" s="40" t="s">
        <v>222</v>
      </c>
      <c r="E520" s="40">
        <v>22</v>
      </c>
      <c r="F520" s="40" t="s">
        <v>3</v>
      </c>
      <c r="G520" s="39" t="str">
        <f>IFERROR(VLOOKUP(A520,'[4]MC Masterlist 2026-09-17'!$B:$M, 3, 0),"")</f>
        <v>KAWASAKI</v>
      </c>
      <c r="H520" s="41">
        <f>IFERROR(VLOOKUP(A520,'[4]MC Masterlist 2026-09-17'!$B:$M, 6, 0),"")</f>
        <v>52948</v>
      </c>
      <c r="I520" s="42">
        <v>1</v>
      </c>
      <c r="J520" s="42">
        <v>3</v>
      </c>
      <c r="K520" s="42">
        <v>0</v>
      </c>
      <c r="L520" s="42">
        <f t="shared" si="113"/>
        <v>4</v>
      </c>
      <c r="M520" s="42">
        <f t="shared" si="114"/>
        <v>1.3333333333333333</v>
      </c>
      <c r="N520" s="41">
        <f t="shared" si="115"/>
        <v>211792</v>
      </c>
      <c r="O520" s="41">
        <f t="shared" si="116"/>
        <v>70597.333333333328</v>
      </c>
      <c r="P520" s="42">
        <f t="shared" si="117"/>
        <v>4.4444444444444439E-2</v>
      </c>
      <c r="Q520" s="42">
        <v>2</v>
      </c>
      <c r="R520" s="41">
        <f t="shared" si="118"/>
        <v>105896</v>
      </c>
      <c r="S520" s="42">
        <f t="shared" si="119"/>
        <v>45</v>
      </c>
      <c r="T520" s="42">
        <f>IFERROR(VLOOKUP(A520,'[4]Re-order'!$A:$Q,17,0),"")</f>
        <v>0</v>
      </c>
      <c r="U520" s="42">
        <f>IFERROR(VLOOKUP(A520,'[4]MC Masterlist 2026-09-17'!$B:$M, 10, 0),0)</f>
        <v>15</v>
      </c>
      <c r="V520" s="42">
        <f>IFERROR(VLOOKUP(A520,'[4]MC Masterlist 2026-09-17'!$B:$M, 11, 0),0)</f>
        <v>15</v>
      </c>
      <c r="W520" s="42">
        <f t="shared" si="120"/>
        <v>30</v>
      </c>
      <c r="X520" s="42">
        <f t="shared" si="121"/>
        <v>6.333333333333333</v>
      </c>
      <c r="Y520" s="42">
        <f>IFERROR(IF(OR(C520="AREA I",C520="AREA V"),7,VLOOKUP(A520,'[4]MC Masterlist 2026-09-17'!$B:$M, 12, 0)),0)</f>
        <v>7</v>
      </c>
      <c r="Z520" s="42">
        <f t="shared" si="122"/>
        <v>0.66666666666666663</v>
      </c>
      <c r="AA520" s="42">
        <f t="shared" si="123"/>
        <v>1.3333333333333333</v>
      </c>
      <c r="AB520" s="42">
        <f t="shared" si="124"/>
        <v>0.28148148148148144</v>
      </c>
      <c r="AC520" s="42">
        <f t="shared" si="125"/>
        <v>0.31111111111111106</v>
      </c>
      <c r="AD520" s="40" t="str">
        <f t="shared" si="126"/>
        <v>Reorder</v>
      </c>
      <c r="AE520" s="40">
        <f>IFERROR(VLOOKUP(A520,'[4]Re-order'!$A:$AA,27,0),"")</f>
        <v>0</v>
      </c>
      <c r="AF520" s="42">
        <f t="shared" si="127"/>
        <v>-1.6888888888888889</v>
      </c>
      <c r="AG520" s="42" t="e">
        <f>SUMIFS('[4]Raw Inventory'!D:D,'[4]Raw Inventory'!C:C,"GREATWALL",'[4]Raw Inventory'!B:B,A520)</f>
        <v>#VALUE!</v>
      </c>
      <c r="AH520" s="42" t="e">
        <f>SUMIFS('[4]Raw Inventory'!D:D,'[4]Raw Inventory'!C:C,"DUARTE",'[4]Raw Inventory'!B:B,A520)</f>
        <v>#VALUE!</v>
      </c>
      <c r="AI520" s="42"/>
      <c r="AJ520" s="42">
        <f t="shared" si="128"/>
        <v>45.000000000000007</v>
      </c>
      <c r="AK520" s="40" t="str">
        <f>IFERROR(IF((Q520+IF(AI520="",0,AI3))&lt;=0,"Stockout",IF(AJ520="","",IF(F520="Class A",IF(AJ520&lt;=7,"Critical",IF(AJ520&lt;=15,"Low",IF(AJ520&lt;=30,"Reorder",IF(AJ520&lt;=45,"Optimal","Overstock")))),IF(F520="Class B",IF(AJ520&lt;=10,"Critical",IF(AJ520&lt;=20,"Low",IF(AJ520&lt;=45,"Reorder",IF(AJ520&lt;=60,"Optimal","Overstock")))),IF(F520="Class C",IF(AJ520&lt;=15,"Critical",IF(AJ520&lt;=30,"Low",IF(AJ520&lt;=60,"Reorder",IF(AJ520&lt;=90,"Optimal","Overstock")))),""))))),"")</f>
        <v>Reorder</v>
      </c>
      <c r="AL520" s="42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</row>
    <row r="521" spans="1:48">
      <c r="A521" s="39" t="s">
        <v>24</v>
      </c>
      <c r="B521" s="39" t="s">
        <v>111</v>
      </c>
      <c r="C521" s="39" t="s">
        <v>109</v>
      </c>
      <c r="D521" s="40" t="s">
        <v>230</v>
      </c>
      <c r="E521" s="40">
        <v>30</v>
      </c>
      <c r="F521" s="40" t="s">
        <v>3</v>
      </c>
      <c r="G521" s="39" t="str">
        <f>IFERROR(VLOOKUP(A521,'[4]MC Masterlist 2026-09-17'!$B:$M, 3, 0),"")</f>
        <v>KAWASAKI</v>
      </c>
      <c r="H521" s="41">
        <f>IFERROR(VLOOKUP(A521,'[4]MC Masterlist 2026-09-17'!$B:$M, 6, 0),"")</f>
        <v>131626</v>
      </c>
      <c r="I521" s="42">
        <v>0</v>
      </c>
      <c r="J521" s="42">
        <v>0</v>
      </c>
      <c r="K521" s="42">
        <v>0</v>
      </c>
      <c r="L521" s="42">
        <f t="shared" si="113"/>
        <v>0</v>
      </c>
      <c r="M521" s="42">
        <f t="shared" si="114"/>
        <v>0</v>
      </c>
      <c r="N521" s="41">
        <f t="shared" si="115"/>
        <v>0</v>
      </c>
      <c r="O521" s="41">
        <f t="shared" si="116"/>
        <v>0</v>
      </c>
      <c r="P521" s="42">
        <f t="shared" si="117"/>
        <v>0</v>
      </c>
      <c r="Q521" s="42">
        <v>2</v>
      </c>
      <c r="R521" s="41">
        <f t="shared" si="118"/>
        <v>263252</v>
      </c>
      <c r="S521" s="42">
        <f t="shared" si="119"/>
        <v>0</v>
      </c>
      <c r="T521" s="42">
        <f>IFERROR(VLOOKUP(A521,'[4]Re-order'!$A:$Q,17,0),"")</f>
        <v>0</v>
      </c>
      <c r="U521" s="42">
        <f>IFERROR(VLOOKUP(A521,'[4]MC Masterlist 2026-09-17'!$B:$M, 10, 0),0)</f>
        <v>15</v>
      </c>
      <c r="V521" s="42">
        <f>IFERROR(VLOOKUP(A521,'[4]MC Masterlist 2026-09-17'!$B:$M, 11, 0),0)</f>
        <v>15</v>
      </c>
      <c r="W521" s="42">
        <f t="shared" si="120"/>
        <v>30</v>
      </c>
      <c r="X521" s="42">
        <f t="shared" si="121"/>
        <v>30</v>
      </c>
      <c r="Y521" s="42">
        <f>IFERROR(IF(OR(C521="AREA I",C521="AREA V"),7,VLOOKUP(A521,'[4]MC Masterlist 2026-09-17'!$B:$M, 12, 0)),0)</f>
        <v>30</v>
      </c>
      <c r="Z521" s="42">
        <f t="shared" si="122"/>
        <v>0</v>
      </c>
      <c r="AA521" s="42">
        <f t="shared" si="123"/>
        <v>0</v>
      </c>
      <c r="AB521" s="42">
        <f t="shared" si="124"/>
        <v>0</v>
      </c>
      <c r="AC521" s="42">
        <f t="shared" si="125"/>
        <v>0</v>
      </c>
      <c r="AD521" s="40" t="str">
        <f t="shared" si="126"/>
        <v>Critical</v>
      </c>
      <c r="AE521" s="40">
        <f>IFERROR(VLOOKUP(A521,'[4]Re-order'!$A:$AA,27,0),"")</f>
        <v>0</v>
      </c>
      <c r="AF521" s="42">
        <f t="shared" si="127"/>
        <v>-2</v>
      </c>
      <c r="AG521" s="42" t="e">
        <f>SUMIFS('[4]Raw Inventory'!D:D,'[4]Raw Inventory'!C:C,"GREATWALL",'[4]Raw Inventory'!B:B,A521)</f>
        <v>#VALUE!</v>
      </c>
      <c r="AH521" s="42" t="e">
        <f>SUMIFS('[4]Raw Inventory'!D:D,'[4]Raw Inventory'!C:C,"DUARTE",'[4]Raw Inventory'!B:B,A521)</f>
        <v>#VALUE!</v>
      </c>
      <c r="AI521" s="42"/>
      <c r="AJ521" s="42">
        <f t="shared" si="128"/>
        <v>0</v>
      </c>
      <c r="AK521" s="40" t="str">
        <f>IFERROR(IF((Q521+IF(AI521="",0,AI3))&lt;=0,"Stockout",IF(AJ521="","",IF(F521="Class A",IF(AJ521&lt;=7,"Critical",IF(AJ521&lt;=15,"Low",IF(AJ521&lt;=30,"Reorder",IF(AJ521&lt;=45,"Optimal","Overstock")))),IF(F521="Class B",IF(AJ521&lt;=10,"Critical",IF(AJ521&lt;=20,"Low",IF(AJ521&lt;=45,"Reorder",IF(AJ521&lt;=60,"Optimal","Overstock")))),IF(F521="Class C",IF(AJ521&lt;=15,"Critical",IF(AJ521&lt;=30,"Low",IF(AJ521&lt;=60,"Reorder",IF(AJ521&lt;=90,"Optimal","Overstock")))),""))))),"")</f>
        <v>Critical</v>
      </c>
      <c r="AL521" s="42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</row>
    <row r="522" spans="1:48">
      <c r="A522" s="39" t="s">
        <v>25</v>
      </c>
      <c r="B522" s="39" t="s">
        <v>5</v>
      </c>
      <c r="C522" s="39" t="s">
        <v>118</v>
      </c>
      <c r="D522" s="40" t="s">
        <v>235</v>
      </c>
      <c r="E522" s="40">
        <v>8</v>
      </c>
      <c r="F522" s="40" t="s">
        <v>2</v>
      </c>
      <c r="G522" s="39" t="str">
        <f>IFERROR(VLOOKUP(A522,'[4]MC Masterlist 2026-09-17'!$B:$M, 3, 0),"")</f>
        <v>YAMAHA</v>
      </c>
      <c r="H522" s="41">
        <f>IFERROR(VLOOKUP(A522,'[4]MC Masterlist 2026-09-17'!$B:$M, 6, 0),"")</f>
        <v>124527</v>
      </c>
      <c r="I522" s="42">
        <v>1</v>
      </c>
      <c r="J522" s="42">
        <v>1</v>
      </c>
      <c r="K522" s="42">
        <v>1</v>
      </c>
      <c r="L522" s="42">
        <f t="shared" si="113"/>
        <v>3</v>
      </c>
      <c r="M522" s="42">
        <f t="shared" si="114"/>
        <v>1</v>
      </c>
      <c r="N522" s="41">
        <f t="shared" si="115"/>
        <v>373581</v>
      </c>
      <c r="O522" s="41">
        <f t="shared" si="116"/>
        <v>124527</v>
      </c>
      <c r="P522" s="42">
        <f t="shared" si="117"/>
        <v>3.3333333333333333E-2</v>
      </c>
      <c r="Q522" s="42"/>
      <c r="R522" s="41">
        <f t="shared" si="118"/>
        <v>0</v>
      </c>
      <c r="S522" s="42">
        <f t="shared" si="119"/>
        <v>0</v>
      </c>
      <c r="T522" s="42">
        <f>IFERROR(VLOOKUP(A522,'[4]Re-order'!$A:$Q,17,0),"")</f>
        <v>0</v>
      </c>
      <c r="U522" s="42">
        <f>IFERROR(VLOOKUP(A522,'[4]MC Masterlist 2026-09-17'!$B:$M, 10, 0),0)</f>
        <v>15</v>
      </c>
      <c r="V522" s="42">
        <f>IFERROR(VLOOKUP(A522,'[4]MC Masterlist 2026-09-17'!$B:$M, 11, 0),0)</f>
        <v>15</v>
      </c>
      <c r="W522" s="42">
        <f t="shared" si="120"/>
        <v>30</v>
      </c>
      <c r="X522" s="42">
        <f t="shared" si="121"/>
        <v>29.5</v>
      </c>
      <c r="Y522" s="42">
        <f>IFERROR(IF(OR(C522="AREA I",C522="AREA V"),7,VLOOKUP(A522,'[4]MC Masterlist 2026-09-17'!$B:$M, 12, 0)),0)</f>
        <v>30</v>
      </c>
      <c r="Z522" s="42">
        <f t="shared" si="122"/>
        <v>0.5</v>
      </c>
      <c r="AA522" s="42">
        <f t="shared" si="123"/>
        <v>1</v>
      </c>
      <c r="AB522" s="42">
        <f t="shared" si="124"/>
        <v>0.98333333333333328</v>
      </c>
      <c r="AC522" s="42">
        <f t="shared" si="125"/>
        <v>1</v>
      </c>
      <c r="AD522" s="40" t="str">
        <f t="shared" si="126"/>
        <v>Stockout</v>
      </c>
      <c r="AE522" s="40">
        <f>IFERROR(VLOOKUP(A522,'[4]Re-order'!$A:$AA,27,0),"")</f>
        <v>0</v>
      </c>
      <c r="AF522" s="42">
        <f t="shared" si="127"/>
        <v>1</v>
      </c>
      <c r="AG522" s="42" t="e">
        <f>SUMIFS('[4]Raw Inventory'!D:D,'[4]Raw Inventory'!C:C,"GREATWALL",'[4]Raw Inventory'!B:B,A522)</f>
        <v>#VALUE!</v>
      </c>
      <c r="AH522" s="42" t="e">
        <f>SUMIFS('[4]Raw Inventory'!D:D,'[4]Raw Inventory'!C:C,"DUARTE",'[4]Raw Inventory'!B:B,A522)</f>
        <v>#VALUE!</v>
      </c>
      <c r="AI522" s="42"/>
      <c r="AJ522" s="42">
        <f t="shared" si="128"/>
        <v>0</v>
      </c>
      <c r="AK522" s="40" t="str">
        <f>IFERROR(IF((Q522+IF(AI522="",0,AI3))&lt;=0,"Stockout",IF(AJ522="","",IF(F522="Class A",IF(AJ522&lt;=7,"Critical",IF(AJ522&lt;=15,"Low",IF(AJ522&lt;=30,"Reorder",IF(AJ522&lt;=45,"Optimal","Overstock")))),IF(F522="Class B",IF(AJ522&lt;=10,"Critical",IF(AJ522&lt;=20,"Low",IF(AJ522&lt;=45,"Reorder",IF(AJ522&lt;=60,"Optimal","Overstock")))),IF(F522="Class C",IF(AJ522&lt;=15,"Critical",IF(AJ522&lt;=30,"Low",IF(AJ522&lt;=60,"Reorder",IF(AJ522&lt;=90,"Optimal","Overstock")))),""))))),"")</f>
        <v>Stockout</v>
      </c>
      <c r="AL522" s="42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</row>
    <row r="523" spans="1:48">
      <c r="A523" s="39" t="s">
        <v>41</v>
      </c>
      <c r="B523" s="39" t="s">
        <v>123</v>
      </c>
      <c r="C523" s="39" t="s">
        <v>118</v>
      </c>
      <c r="D523" s="40" t="s">
        <v>228</v>
      </c>
      <c r="E523" s="40">
        <v>24</v>
      </c>
      <c r="F523" s="40" t="s">
        <v>3</v>
      </c>
      <c r="G523" s="39" t="str">
        <f>IFERROR(VLOOKUP(A523,'[4]MC Masterlist 2026-09-17'!$B:$M, 3, 0),"")</f>
        <v>YAMAHA</v>
      </c>
      <c r="H523" s="41">
        <f>IFERROR(VLOOKUP(A523,'[4]MC Masterlist 2026-09-17'!$B:$M, 6, 0),"")</f>
        <v>92907</v>
      </c>
      <c r="I523" s="42">
        <v>0</v>
      </c>
      <c r="J523" s="42">
        <v>0</v>
      </c>
      <c r="K523" s="42">
        <v>0</v>
      </c>
      <c r="L523" s="42">
        <f t="shared" si="113"/>
        <v>0</v>
      </c>
      <c r="M523" s="42">
        <f t="shared" si="114"/>
        <v>0</v>
      </c>
      <c r="N523" s="41">
        <f t="shared" si="115"/>
        <v>0</v>
      </c>
      <c r="O523" s="41">
        <f t="shared" si="116"/>
        <v>0</v>
      </c>
      <c r="P523" s="42">
        <f t="shared" si="117"/>
        <v>0</v>
      </c>
      <c r="Q523" s="42">
        <v>1</v>
      </c>
      <c r="R523" s="41">
        <f t="shared" si="118"/>
        <v>92907</v>
      </c>
      <c r="S523" s="42">
        <f t="shared" si="119"/>
        <v>0</v>
      </c>
      <c r="T523" s="42">
        <f>IFERROR(VLOOKUP(A523,'[4]Re-order'!$A:$Q,17,0),"")</f>
        <v>0</v>
      </c>
      <c r="U523" s="42">
        <f>IFERROR(VLOOKUP(A523,'[4]MC Masterlist 2026-09-17'!$B:$M, 10, 0),0)</f>
        <v>15</v>
      </c>
      <c r="V523" s="42">
        <f>IFERROR(VLOOKUP(A523,'[4]MC Masterlist 2026-09-17'!$B:$M, 11, 0),0)</f>
        <v>15</v>
      </c>
      <c r="W523" s="42">
        <f t="shared" si="120"/>
        <v>30</v>
      </c>
      <c r="X523" s="42">
        <f t="shared" si="121"/>
        <v>30</v>
      </c>
      <c r="Y523" s="42">
        <f>IFERROR(IF(OR(C523="AREA I",C523="AREA V"),7,VLOOKUP(A523,'[4]MC Masterlist 2026-09-17'!$B:$M, 12, 0)),0)</f>
        <v>30</v>
      </c>
      <c r="Z523" s="42">
        <f t="shared" si="122"/>
        <v>0</v>
      </c>
      <c r="AA523" s="42">
        <f t="shared" si="123"/>
        <v>0</v>
      </c>
      <c r="AB523" s="42">
        <f t="shared" si="124"/>
        <v>0</v>
      </c>
      <c r="AC523" s="42">
        <f t="shared" si="125"/>
        <v>0</v>
      </c>
      <c r="AD523" s="40" t="str">
        <f t="shared" si="126"/>
        <v>Critical</v>
      </c>
      <c r="AE523" s="40">
        <f>IFERROR(VLOOKUP(A523,'[4]Re-order'!$A:$AA,27,0),"")</f>
        <v>0</v>
      </c>
      <c r="AF523" s="42">
        <f t="shared" si="127"/>
        <v>-1</v>
      </c>
      <c r="AG523" s="42" t="e">
        <f>SUMIFS('[4]Raw Inventory'!D:D,'[4]Raw Inventory'!C:C,"GREATWALL",'[4]Raw Inventory'!B:B,A523)</f>
        <v>#VALUE!</v>
      </c>
      <c r="AH523" s="42" t="e">
        <f>SUMIFS('[4]Raw Inventory'!D:D,'[4]Raw Inventory'!C:C,"DUARTE",'[4]Raw Inventory'!B:B,A523)</f>
        <v>#VALUE!</v>
      </c>
      <c r="AI523" s="42"/>
      <c r="AJ523" s="42">
        <f t="shared" si="128"/>
        <v>0</v>
      </c>
      <c r="AK523" s="40" t="str">
        <f>IFERROR(IF((Q523+IF(AI523="",0,AI3))&lt;=0,"Stockout",IF(AJ523="","",IF(F523="Class A",IF(AJ523&lt;=7,"Critical",IF(AJ523&lt;=15,"Low",IF(AJ523&lt;=30,"Reorder",IF(AJ523&lt;=45,"Optimal","Overstock")))),IF(F523="Class B",IF(AJ523&lt;=10,"Critical",IF(AJ523&lt;=20,"Low",IF(AJ523&lt;=45,"Reorder",IF(AJ523&lt;=60,"Optimal","Overstock")))),IF(F523="Class C",IF(AJ523&lt;=15,"Critical",IF(AJ523&lt;=30,"Low",IF(AJ523&lt;=60,"Reorder",IF(AJ523&lt;=90,"Optimal","Overstock")))),""))))),"")</f>
        <v>Critical</v>
      </c>
      <c r="AL523" s="42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</row>
    <row r="524" spans="1:48">
      <c r="A524" s="39" t="s">
        <v>64</v>
      </c>
      <c r="B524" s="39" t="s">
        <v>110</v>
      </c>
      <c r="C524" s="39" t="s">
        <v>109</v>
      </c>
      <c r="D524" s="40" t="s">
        <v>244</v>
      </c>
      <c r="E524" s="40">
        <v>12</v>
      </c>
      <c r="F524" s="40" t="s">
        <v>2</v>
      </c>
      <c r="G524" s="39" t="str">
        <f>IFERROR(VLOOKUP(A524,'[4]MC Masterlist 2026-09-17'!$B:$M, 3, 0),"")</f>
        <v>HONDA</v>
      </c>
      <c r="H524" s="41">
        <f>IFERROR(VLOOKUP(A524,'[4]MC Masterlist 2026-09-17'!$B:$M, 6, 0),"")</f>
        <v>73170</v>
      </c>
      <c r="I524" s="42">
        <v>1</v>
      </c>
      <c r="J524" s="42">
        <v>1</v>
      </c>
      <c r="K524" s="42">
        <v>1</v>
      </c>
      <c r="L524" s="42">
        <f t="shared" si="113"/>
        <v>3</v>
      </c>
      <c r="M524" s="42">
        <f t="shared" si="114"/>
        <v>1</v>
      </c>
      <c r="N524" s="41">
        <f t="shared" si="115"/>
        <v>219510</v>
      </c>
      <c r="O524" s="41">
        <f t="shared" si="116"/>
        <v>73170</v>
      </c>
      <c r="P524" s="42">
        <f t="shared" si="117"/>
        <v>3.3333333333333333E-2</v>
      </c>
      <c r="Q524" s="42">
        <v>1</v>
      </c>
      <c r="R524" s="41">
        <f t="shared" si="118"/>
        <v>73170</v>
      </c>
      <c r="S524" s="42">
        <f t="shared" si="119"/>
        <v>30</v>
      </c>
      <c r="T524" s="42">
        <f>IFERROR(VLOOKUP(A524,'[4]Re-order'!$A:$Q,17,0),"")</f>
        <v>0</v>
      </c>
      <c r="U524" s="42">
        <f>IFERROR(VLOOKUP(A524,'[4]MC Masterlist 2026-09-17'!$B:$M, 10, 0),0)</f>
        <v>15</v>
      </c>
      <c r="V524" s="42">
        <f>IFERROR(VLOOKUP(A524,'[4]MC Masterlist 2026-09-17'!$B:$M, 11, 0),0)</f>
        <v>15</v>
      </c>
      <c r="W524" s="42">
        <f t="shared" si="120"/>
        <v>30</v>
      </c>
      <c r="X524" s="42">
        <f t="shared" si="121"/>
        <v>29.5</v>
      </c>
      <c r="Y524" s="42">
        <f>IFERROR(IF(OR(C524="AREA I",C524="AREA V"),7,VLOOKUP(A524,'[4]MC Masterlist 2026-09-17'!$B:$M, 12, 0)),0)</f>
        <v>30</v>
      </c>
      <c r="Z524" s="42">
        <f t="shared" si="122"/>
        <v>0.5</v>
      </c>
      <c r="AA524" s="42">
        <f t="shared" si="123"/>
        <v>1</v>
      </c>
      <c r="AB524" s="42">
        <f t="shared" si="124"/>
        <v>0.98333333333333328</v>
      </c>
      <c r="AC524" s="42">
        <f t="shared" si="125"/>
        <v>1</v>
      </c>
      <c r="AD524" s="40" t="str">
        <f t="shared" si="126"/>
        <v>Reorder</v>
      </c>
      <c r="AE524" s="40">
        <f>IFERROR(VLOOKUP(A524,'[4]Re-order'!$A:$AA,27,0),"")</f>
        <v>0</v>
      </c>
      <c r="AF524" s="42">
        <f t="shared" si="127"/>
        <v>0</v>
      </c>
      <c r="AG524" s="42" t="e">
        <f>SUMIFS('[4]Raw Inventory'!D:D,'[4]Raw Inventory'!C:C,"GREATWALL",'[4]Raw Inventory'!B:B,A524)</f>
        <v>#VALUE!</v>
      </c>
      <c r="AH524" s="42" t="e">
        <f>SUMIFS('[4]Raw Inventory'!D:D,'[4]Raw Inventory'!C:C,"DUARTE",'[4]Raw Inventory'!B:B,A524)</f>
        <v>#VALUE!</v>
      </c>
      <c r="AI524" s="42"/>
      <c r="AJ524" s="42">
        <f t="shared" si="128"/>
        <v>30</v>
      </c>
      <c r="AK524" s="40" t="str">
        <f>IFERROR(IF((Q524+IF(AI524="",0,AI3))&lt;=0,"Stockout",IF(AJ524="","",IF(F524="Class A",IF(AJ524&lt;=7,"Critical",IF(AJ524&lt;=15,"Low",IF(AJ524&lt;=30,"Reorder",IF(AJ524&lt;=45,"Optimal","Overstock")))),IF(F524="Class B",IF(AJ524&lt;=10,"Critical",IF(AJ524&lt;=20,"Low",IF(AJ524&lt;=45,"Reorder",IF(AJ524&lt;=60,"Optimal","Overstock")))),IF(F524="Class C",IF(AJ524&lt;=15,"Critical",IF(AJ524&lt;=30,"Low",IF(AJ524&lt;=60,"Reorder",IF(AJ524&lt;=90,"Optimal","Overstock")))),""))))),"")</f>
        <v>Reorder</v>
      </c>
      <c r="AL524" s="42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</row>
    <row r="525" spans="1:48">
      <c r="A525" s="39" t="s">
        <v>28</v>
      </c>
      <c r="B525" s="39" t="s">
        <v>5</v>
      </c>
      <c r="C525" s="39" t="s">
        <v>118</v>
      </c>
      <c r="D525" s="40" t="s">
        <v>252</v>
      </c>
      <c r="E525" s="40">
        <v>7</v>
      </c>
      <c r="F525" s="40" t="s">
        <v>2</v>
      </c>
      <c r="G525" s="39" t="str">
        <f>IFERROR(VLOOKUP(A525,'[4]MC Masterlist 2026-09-17'!$B:$M, 3, 0),"")</f>
        <v>YAMAHA</v>
      </c>
      <c r="H525" s="41">
        <f>IFERROR(VLOOKUP(A525,'[4]MC Masterlist 2026-09-17'!$B:$M, 6, 0),"")</f>
        <v>147312</v>
      </c>
      <c r="I525" s="42">
        <v>1</v>
      </c>
      <c r="J525" s="42">
        <v>0</v>
      </c>
      <c r="K525" s="42">
        <v>2</v>
      </c>
      <c r="L525" s="42">
        <f t="shared" si="113"/>
        <v>3</v>
      </c>
      <c r="M525" s="42">
        <f t="shared" si="114"/>
        <v>1</v>
      </c>
      <c r="N525" s="41">
        <f t="shared" si="115"/>
        <v>441936</v>
      </c>
      <c r="O525" s="41">
        <f t="shared" si="116"/>
        <v>147312</v>
      </c>
      <c r="P525" s="42">
        <f t="shared" si="117"/>
        <v>3.3333333333333333E-2</v>
      </c>
      <c r="Q525" s="42"/>
      <c r="R525" s="41">
        <f t="shared" si="118"/>
        <v>0</v>
      </c>
      <c r="S525" s="42">
        <f t="shared" si="119"/>
        <v>0</v>
      </c>
      <c r="T525" s="42">
        <f>IFERROR(VLOOKUP(A525,'[4]Re-order'!$A:$Q,17,0),"")</f>
        <v>0</v>
      </c>
      <c r="U525" s="42">
        <f>IFERROR(VLOOKUP(A525,'[4]MC Masterlist 2026-09-17'!$B:$M, 10, 0),0)</f>
        <v>15</v>
      </c>
      <c r="V525" s="42">
        <f>IFERROR(VLOOKUP(A525,'[4]MC Masterlist 2026-09-17'!$B:$M, 11, 0),0)</f>
        <v>15</v>
      </c>
      <c r="W525" s="42">
        <f t="shared" si="120"/>
        <v>30</v>
      </c>
      <c r="X525" s="42">
        <f t="shared" si="121"/>
        <v>29.5</v>
      </c>
      <c r="Y525" s="42">
        <f>IFERROR(IF(OR(C525="AREA I",C525="AREA V"),7,VLOOKUP(A525,'[4]MC Masterlist 2026-09-17'!$B:$M, 12, 0)),0)</f>
        <v>30</v>
      </c>
      <c r="Z525" s="42">
        <f t="shared" si="122"/>
        <v>0.5</v>
      </c>
      <c r="AA525" s="42">
        <f t="shared" si="123"/>
        <v>1</v>
      </c>
      <c r="AB525" s="42">
        <f t="shared" si="124"/>
        <v>0.98333333333333328</v>
      </c>
      <c r="AC525" s="42">
        <f t="shared" si="125"/>
        <v>1</v>
      </c>
      <c r="AD525" s="40" t="str">
        <f t="shared" si="126"/>
        <v>Stockout</v>
      </c>
      <c r="AE525" s="40">
        <f>IFERROR(VLOOKUP(A525,'[4]Re-order'!$A:$AA,27,0),"")</f>
        <v>0</v>
      </c>
      <c r="AF525" s="42">
        <f t="shared" si="127"/>
        <v>1</v>
      </c>
      <c r="AG525" s="42" t="e">
        <f>SUMIFS('[4]Raw Inventory'!D:D,'[4]Raw Inventory'!C:C,"GREATWALL",'[4]Raw Inventory'!B:B,A525)</f>
        <v>#VALUE!</v>
      </c>
      <c r="AH525" s="42" t="e">
        <f>SUMIFS('[4]Raw Inventory'!D:D,'[4]Raw Inventory'!C:C,"DUARTE",'[4]Raw Inventory'!B:B,A525)</f>
        <v>#VALUE!</v>
      </c>
      <c r="AI525" s="42"/>
      <c r="AJ525" s="42">
        <f t="shared" si="128"/>
        <v>0</v>
      </c>
      <c r="AK525" s="40" t="str">
        <f>IFERROR(IF((Q525+IF(AI525="",0,AI3))&lt;=0,"Stockout",IF(AJ525="","",IF(F525="Class A",IF(AJ525&lt;=7,"Critical",IF(AJ525&lt;=15,"Low",IF(AJ525&lt;=30,"Reorder",IF(AJ525&lt;=45,"Optimal","Overstock")))),IF(F525="Class B",IF(AJ525&lt;=10,"Critical",IF(AJ525&lt;=20,"Low",IF(AJ525&lt;=45,"Reorder",IF(AJ525&lt;=60,"Optimal","Overstock")))),IF(F525="Class C",IF(AJ525&lt;=15,"Critical",IF(AJ525&lt;=30,"Low",IF(AJ525&lt;=60,"Reorder",IF(AJ525&lt;=90,"Optimal","Overstock")))),""))))),"")</f>
        <v>Stockout</v>
      </c>
      <c r="AL525" s="42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</row>
    <row r="526" spans="1:48">
      <c r="A526" s="39" t="s">
        <v>24</v>
      </c>
      <c r="B526" s="39" t="s">
        <v>138</v>
      </c>
      <c r="C526" s="39" t="s">
        <v>137</v>
      </c>
      <c r="D526" s="40" t="s">
        <v>244</v>
      </c>
      <c r="E526" s="40">
        <v>11</v>
      </c>
      <c r="F526" s="40" t="s">
        <v>2</v>
      </c>
      <c r="G526" s="39" t="str">
        <f>IFERROR(VLOOKUP(A526,'[4]MC Masterlist 2026-09-17'!$B:$M, 3, 0),"")</f>
        <v>KAWASAKI</v>
      </c>
      <c r="H526" s="41">
        <f>IFERROR(VLOOKUP(A526,'[4]MC Masterlist 2026-09-17'!$B:$M, 6, 0),"")</f>
        <v>131626</v>
      </c>
      <c r="I526" s="42">
        <v>0</v>
      </c>
      <c r="J526" s="42">
        <v>0</v>
      </c>
      <c r="K526" s="42">
        <v>0</v>
      </c>
      <c r="L526" s="42">
        <f t="shared" si="113"/>
        <v>0</v>
      </c>
      <c r="M526" s="42">
        <f t="shared" si="114"/>
        <v>0</v>
      </c>
      <c r="N526" s="41">
        <f t="shared" si="115"/>
        <v>0</v>
      </c>
      <c r="O526" s="41">
        <f t="shared" si="116"/>
        <v>0</v>
      </c>
      <c r="P526" s="42">
        <f t="shared" si="117"/>
        <v>0</v>
      </c>
      <c r="Q526" s="42">
        <v>5</v>
      </c>
      <c r="R526" s="41">
        <f t="shared" si="118"/>
        <v>658130</v>
      </c>
      <c r="S526" s="42">
        <f t="shared" si="119"/>
        <v>0</v>
      </c>
      <c r="T526" s="42">
        <f>IFERROR(VLOOKUP(A526,'[4]Re-order'!$A:$Q,17,0),"")</f>
        <v>0</v>
      </c>
      <c r="U526" s="42">
        <f>IFERROR(VLOOKUP(A526,'[4]MC Masterlist 2026-09-17'!$B:$M, 10, 0),0)</f>
        <v>15</v>
      </c>
      <c r="V526" s="42">
        <f>IFERROR(VLOOKUP(A526,'[4]MC Masterlist 2026-09-17'!$B:$M, 11, 0),0)</f>
        <v>15</v>
      </c>
      <c r="W526" s="42">
        <f t="shared" si="120"/>
        <v>30</v>
      </c>
      <c r="X526" s="42">
        <f t="shared" si="121"/>
        <v>7</v>
      </c>
      <c r="Y526" s="42">
        <f>IFERROR(IF(OR(C526="AREA I",C526="AREA V"),7,VLOOKUP(A526,'[4]MC Masterlist 2026-09-17'!$B:$M, 12, 0)),0)</f>
        <v>7</v>
      </c>
      <c r="Z526" s="42">
        <f t="shared" si="122"/>
        <v>0</v>
      </c>
      <c r="AA526" s="42">
        <f t="shared" si="123"/>
        <v>0</v>
      </c>
      <c r="AB526" s="42">
        <f t="shared" si="124"/>
        <v>0</v>
      </c>
      <c r="AC526" s="42">
        <f t="shared" si="125"/>
        <v>0</v>
      </c>
      <c r="AD526" s="40" t="str">
        <f t="shared" si="126"/>
        <v>Critical</v>
      </c>
      <c r="AE526" s="40">
        <f>IFERROR(VLOOKUP(A526,'[4]Re-order'!$A:$AA,27,0),"")</f>
        <v>0</v>
      </c>
      <c r="AF526" s="42">
        <f t="shared" si="127"/>
        <v>-5</v>
      </c>
      <c r="AG526" s="42" t="e">
        <f>SUMIFS('[4]Raw Inventory'!D:D,'[4]Raw Inventory'!C:C,"GREATWALL",'[4]Raw Inventory'!B:B,A526)</f>
        <v>#VALUE!</v>
      </c>
      <c r="AH526" s="42" t="e">
        <f>SUMIFS('[4]Raw Inventory'!D:D,'[4]Raw Inventory'!C:C,"DUARTE",'[4]Raw Inventory'!B:B,A526)</f>
        <v>#VALUE!</v>
      </c>
      <c r="AI526" s="42"/>
      <c r="AJ526" s="42">
        <f t="shared" si="128"/>
        <v>0</v>
      </c>
      <c r="AK526" s="40" t="str">
        <f>IFERROR(IF((Q526+IF(AI526="",0,AI3))&lt;=0,"Stockout",IF(AJ526="","",IF(F526="Class A",IF(AJ526&lt;=7,"Critical",IF(AJ526&lt;=15,"Low",IF(AJ526&lt;=30,"Reorder",IF(AJ526&lt;=45,"Optimal","Overstock")))),IF(F526="Class B",IF(AJ526&lt;=10,"Critical",IF(AJ526&lt;=20,"Low",IF(AJ526&lt;=45,"Reorder",IF(AJ526&lt;=60,"Optimal","Overstock")))),IF(F526="Class C",IF(AJ526&lt;=15,"Critical",IF(AJ526&lt;=30,"Low",IF(AJ526&lt;=60,"Reorder",IF(AJ526&lt;=90,"Optimal","Overstock")))),""))))),"")</f>
        <v>Critical</v>
      </c>
      <c r="AL526" s="42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</row>
    <row r="527" spans="1:48">
      <c r="A527" s="39" t="s">
        <v>48</v>
      </c>
      <c r="B527" s="39" t="s">
        <v>157</v>
      </c>
      <c r="C527" s="39" t="s">
        <v>152</v>
      </c>
      <c r="D527" s="40" t="s">
        <v>245</v>
      </c>
      <c r="E527" s="40">
        <v>20</v>
      </c>
      <c r="F527" s="40" t="s">
        <v>3</v>
      </c>
      <c r="G527" s="39" t="str">
        <f>IFERROR(VLOOKUP(A527,'[4]MC Masterlist 2026-09-17'!$B:$M, 3, 0),"")</f>
        <v>SUZUKI</v>
      </c>
      <c r="H527" s="41">
        <f>IFERROR(VLOOKUP(A527,'[4]MC Masterlist 2026-09-17'!$B:$M, 6, 0),"")</f>
        <v>82687</v>
      </c>
      <c r="I527" s="42">
        <v>0</v>
      </c>
      <c r="J527" s="42">
        <v>1</v>
      </c>
      <c r="K527" s="42">
        <v>0</v>
      </c>
      <c r="L527" s="42">
        <f t="shared" si="113"/>
        <v>1</v>
      </c>
      <c r="M527" s="42">
        <f t="shared" si="114"/>
        <v>0.33333333333333331</v>
      </c>
      <c r="N527" s="41">
        <f t="shared" si="115"/>
        <v>82687</v>
      </c>
      <c r="O527" s="41">
        <f t="shared" si="116"/>
        <v>27562.333333333332</v>
      </c>
      <c r="P527" s="42">
        <f t="shared" si="117"/>
        <v>1.111111111111111E-2</v>
      </c>
      <c r="Q527" s="42"/>
      <c r="R527" s="41">
        <f t="shared" si="118"/>
        <v>0</v>
      </c>
      <c r="S527" s="42">
        <f t="shared" si="119"/>
        <v>0</v>
      </c>
      <c r="T527" s="42">
        <f>IFERROR(VLOOKUP(A527,'[4]Re-order'!$A:$Q,17,0),"")</f>
        <v>0</v>
      </c>
      <c r="U527" s="42">
        <f>IFERROR(VLOOKUP(A527,'[4]MC Masterlist 2026-09-17'!$B:$M, 10, 0),0)</f>
        <v>15</v>
      </c>
      <c r="V527" s="42">
        <f>IFERROR(VLOOKUP(A527,'[4]MC Masterlist 2026-09-17'!$B:$M, 11, 0),0)</f>
        <v>15</v>
      </c>
      <c r="W527" s="42">
        <f t="shared" si="120"/>
        <v>30</v>
      </c>
      <c r="X527" s="42">
        <f t="shared" si="121"/>
        <v>29.833333333333332</v>
      </c>
      <c r="Y527" s="42">
        <f>IFERROR(IF(OR(C527="AREA I",C527="AREA V"),7,VLOOKUP(A527,'[4]MC Masterlist 2026-09-17'!$B:$M, 12, 0)),0)</f>
        <v>30</v>
      </c>
      <c r="Z527" s="42">
        <f t="shared" si="122"/>
        <v>0.16666666666666666</v>
      </c>
      <c r="AA527" s="42">
        <f t="shared" si="123"/>
        <v>0.33333333333333331</v>
      </c>
      <c r="AB527" s="42">
        <f t="shared" si="124"/>
        <v>0.33148148148148143</v>
      </c>
      <c r="AC527" s="42">
        <f t="shared" si="125"/>
        <v>0.33333333333333331</v>
      </c>
      <c r="AD527" s="40" t="str">
        <f t="shared" si="126"/>
        <v>Stockout</v>
      </c>
      <c r="AE527" s="40">
        <f>IFERROR(VLOOKUP(A527,'[4]Re-order'!$A:$AA,27,0),"")</f>
        <v>0</v>
      </c>
      <c r="AF527" s="42">
        <f t="shared" si="127"/>
        <v>0.33333333333333331</v>
      </c>
      <c r="AG527" s="42" t="e">
        <f>SUMIFS('[4]Raw Inventory'!D:D,'[4]Raw Inventory'!C:C,"GREATWALL",'[4]Raw Inventory'!B:B,A527)</f>
        <v>#VALUE!</v>
      </c>
      <c r="AH527" s="42" t="e">
        <f>SUMIFS('[4]Raw Inventory'!D:D,'[4]Raw Inventory'!C:C,"DUARTE",'[4]Raw Inventory'!B:B,A527)</f>
        <v>#VALUE!</v>
      </c>
      <c r="AI527" s="42"/>
      <c r="AJ527" s="42">
        <f t="shared" si="128"/>
        <v>0</v>
      </c>
      <c r="AK527" s="40" t="str">
        <f>IFERROR(IF((Q527+IF(AI527="",0,AI3))&lt;=0,"Stockout",IF(AJ527="","",IF(F527="Class A",IF(AJ527&lt;=7,"Critical",IF(AJ527&lt;=15,"Low",IF(AJ527&lt;=30,"Reorder",IF(AJ527&lt;=45,"Optimal","Overstock")))),IF(F527="Class B",IF(AJ527&lt;=10,"Critical",IF(AJ527&lt;=20,"Low",IF(AJ527&lt;=45,"Reorder",IF(AJ527&lt;=60,"Optimal","Overstock")))),IF(F527="Class C",IF(AJ527&lt;=15,"Critical",IF(AJ527&lt;=30,"Low",IF(AJ527&lt;=60,"Reorder",IF(AJ527&lt;=90,"Optimal","Overstock")))),""))))),"")</f>
        <v>Stockout</v>
      </c>
      <c r="AL527" s="42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</row>
    <row r="528" spans="1:48">
      <c r="A528" s="39" t="s">
        <v>26</v>
      </c>
      <c r="B528" s="39" t="s">
        <v>111</v>
      </c>
      <c r="C528" s="39" t="s">
        <v>109</v>
      </c>
      <c r="D528" s="40" t="s">
        <v>233</v>
      </c>
      <c r="E528" s="40">
        <v>4</v>
      </c>
      <c r="F528" s="40" t="s">
        <v>0</v>
      </c>
      <c r="G528" s="39" t="str">
        <f>IFERROR(VLOOKUP(A528,'[4]MC Masterlist 2026-09-17'!$B:$M, 3, 0),"")</f>
        <v>SUZUKI</v>
      </c>
      <c r="H528" s="41">
        <f>IFERROR(VLOOKUP(A528,'[4]MC Masterlist 2026-09-17'!$B:$M, 6, 0),"")</f>
        <v>123700</v>
      </c>
      <c r="I528" s="42">
        <v>0</v>
      </c>
      <c r="J528" s="42">
        <v>3</v>
      </c>
      <c r="K528" s="42">
        <v>6</v>
      </c>
      <c r="L528" s="42">
        <f t="shared" si="113"/>
        <v>9</v>
      </c>
      <c r="M528" s="42">
        <f t="shared" si="114"/>
        <v>3</v>
      </c>
      <c r="N528" s="41">
        <f t="shared" si="115"/>
        <v>1113300</v>
      </c>
      <c r="O528" s="41">
        <f t="shared" si="116"/>
        <v>371100</v>
      </c>
      <c r="P528" s="42">
        <f t="shared" si="117"/>
        <v>0.1</v>
      </c>
      <c r="Q528" s="42"/>
      <c r="R528" s="41">
        <f t="shared" si="118"/>
        <v>0</v>
      </c>
      <c r="S528" s="42">
        <f t="shared" si="119"/>
        <v>0</v>
      </c>
      <c r="T528" s="42">
        <f>IFERROR(VLOOKUP(A528,'[4]Re-order'!$A:$Q,17,0),"")</f>
        <v>0</v>
      </c>
      <c r="U528" s="42">
        <f>IFERROR(VLOOKUP(A528,'[4]MC Masterlist 2026-09-17'!$B:$M, 10, 0),0)</f>
        <v>15</v>
      </c>
      <c r="V528" s="42">
        <f>IFERROR(VLOOKUP(A528,'[4]MC Masterlist 2026-09-17'!$B:$M, 11, 0),0)</f>
        <v>15</v>
      </c>
      <c r="W528" s="42">
        <f t="shared" si="120"/>
        <v>30</v>
      </c>
      <c r="X528" s="42">
        <f t="shared" si="121"/>
        <v>28.5</v>
      </c>
      <c r="Y528" s="42">
        <f>IFERROR(IF(OR(C528="AREA I",C528="AREA V"),7,VLOOKUP(A528,'[4]MC Masterlist 2026-09-17'!$B:$M, 12, 0)),0)</f>
        <v>30</v>
      </c>
      <c r="Z528" s="42">
        <f t="shared" si="122"/>
        <v>1.5</v>
      </c>
      <c r="AA528" s="42">
        <f t="shared" si="123"/>
        <v>3</v>
      </c>
      <c r="AB528" s="42">
        <f t="shared" si="124"/>
        <v>2.85</v>
      </c>
      <c r="AC528" s="42">
        <f t="shared" si="125"/>
        <v>3</v>
      </c>
      <c r="AD528" s="40" t="str">
        <f t="shared" si="126"/>
        <v>Stockout</v>
      </c>
      <c r="AE528" s="40">
        <f>IFERROR(VLOOKUP(A528,'[4]Re-order'!$A:$AA,27,0),"")</f>
        <v>0</v>
      </c>
      <c r="AF528" s="42">
        <f t="shared" si="127"/>
        <v>3</v>
      </c>
      <c r="AG528" s="42" t="e">
        <f>SUMIFS('[4]Raw Inventory'!D:D,'[4]Raw Inventory'!C:C,"GREATWALL",'[4]Raw Inventory'!B:B,A528)</f>
        <v>#VALUE!</v>
      </c>
      <c r="AH528" s="42" t="e">
        <f>SUMIFS('[4]Raw Inventory'!D:D,'[4]Raw Inventory'!C:C,"DUARTE",'[4]Raw Inventory'!B:B,A528)</f>
        <v>#VALUE!</v>
      </c>
      <c r="AI528" s="42"/>
      <c r="AJ528" s="42">
        <f t="shared" si="128"/>
        <v>0</v>
      </c>
      <c r="AK528" s="40" t="str">
        <f>IFERROR(IF((Q528+IF(AI528="",0,AI3))&lt;=0,"Stockout",IF(AJ528="","",IF(F528="Class A",IF(AJ528&lt;=7,"Critical",IF(AJ528&lt;=15,"Low",IF(AJ528&lt;=30,"Reorder",IF(AJ528&lt;=45,"Optimal","Overstock")))),IF(F528="Class B",IF(AJ528&lt;=10,"Critical",IF(AJ528&lt;=20,"Low",IF(AJ528&lt;=45,"Reorder",IF(AJ528&lt;=60,"Optimal","Overstock")))),IF(F528="Class C",IF(AJ528&lt;=15,"Critical",IF(AJ528&lt;=30,"Low",IF(AJ528&lt;=60,"Reorder",IF(AJ528&lt;=90,"Optimal","Overstock")))),""))))),"")</f>
        <v>Stockout</v>
      </c>
      <c r="AL528" s="42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</row>
    <row r="529" spans="1:48">
      <c r="A529" s="39" t="s">
        <v>23</v>
      </c>
      <c r="B529" s="39" t="s">
        <v>132</v>
      </c>
      <c r="C529" s="39" t="s">
        <v>128</v>
      </c>
      <c r="D529" s="40" t="s">
        <v>226</v>
      </c>
      <c r="E529" s="40">
        <v>1</v>
      </c>
      <c r="F529" s="40" t="s">
        <v>0</v>
      </c>
      <c r="G529" s="39" t="str">
        <f>IFERROR(VLOOKUP(A529,'[4]MC Masterlist 2026-09-17'!$B:$M, 3, 0),"")</f>
        <v>KAWASAKI</v>
      </c>
      <c r="H529" s="41">
        <f>IFERROR(VLOOKUP(A529,'[4]MC Masterlist 2026-09-17'!$B:$M, 6, 0),"")</f>
        <v>60656</v>
      </c>
      <c r="I529" s="42">
        <v>22</v>
      </c>
      <c r="J529" s="42">
        <v>21</v>
      </c>
      <c r="K529" s="42">
        <v>12</v>
      </c>
      <c r="L529" s="42">
        <f t="shared" si="113"/>
        <v>55</v>
      </c>
      <c r="M529" s="42">
        <f t="shared" si="114"/>
        <v>18.333333333333332</v>
      </c>
      <c r="N529" s="41">
        <f t="shared" si="115"/>
        <v>3336080</v>
      </c>
      <c r="O529" s="41">
        <f t="shared" si="116"/>
        <v>1112026.6666666665</v>
      </c>
      <c r="P529" s="42">
        <f t="shared" si="117"/>
        <v>0.61111111111111105</v>
      </c>
      <c r="Q529" s="42">
        <v>41</v>
      </c>
      <c r="R529" s="41">
        <f t="shared" si="118"/>
        <v>2486896</v>
      </c>
      <c r="S529" s="42">
        <f t="shared" si="119"/>
        <v>67.090909090909108</v>
      </c>
      <c r="T529" s="42">
        <f>IFERROR(VLOOKUP(A529,'[4]Re-order'!$A:$Q,17,0),"")</f>
        <v>0</v>
      </c>
      <c r="U529" s="42">
        <f>IFERROR(VLOOKUP(A529,'[4]MC Masterlist 2026-09-17'!$B:$M, 10, 0),0)</f>
        <v>15</v>
      </c>
      <c r="V529" s="42">
        <f>IFERROR(VLOOKUP(A529,'[4]MC Masterlist 2026-09-17'!$B:$M, 11, 0),0)</f>
        <v>15</v>
      </c>
      <c r="W529" s="42">
        <f t="shared" si="120"/>
        <v>30</v>
      </c>
      <c r="X529" s="42">
        <f t="shared" si="121"/>
        <v>20.833333333333336</v>
      </c>
      <c r="Y529" s="42">
        <f>IFERROR(IF(OR(C529="AREA I",C529="AREA V"),7,VLOOKUP(A529,'[4]MC Masterlist 2026-09-17'!$B:$M, 12, 0)),0)</f>
        <v>30</v>
      </c>
      <c r="Z529" s="42">
        <f t="shared" si="122"/>
        <v>9.1666666666666661</v>
      </c>
      <c r="AA529" s="42">
        <f t="shared" si="123"/>
        <v>18.333333333333332</v>
      </c>
      <c r="AB529" s="42">
        <f t="shared" si="124"/>
        <v>12.731481481481481</v>
      </c>
      <c r="AC529" s="42">
        <f t="shared" si="125"/>
        <v>18.333333333333332</v>
      </c>
      <c r="AD529" s="40" t="str">
        <f t="shared" si="126"/>
        <v>Overstock</v>
      </c>
      <c r="AE529" s="40">
        <f>IFERROR(VLOOKUP(A529,'[4]Re-order'!$A:$AA,27,0),"")</f>
        <v>0</v>
      </c>
      <c r="AF529" s="42">
        <f t="shared" si="127"/>
        <v>-22.666666666666668</v>
      </c>
      <c r="AG529" s="42" t="e">
        <f>SUMIFS('[4]Raw Inventory'!D:D,'[4]Raw Inventory'!C:C,"GREATWALL",'[4]Raw Inventory'!B:B,A529)</f>
        <v>#VALUE!</v>
      </c>
      <c r="AH529" s="42" t="e">
        <f>SUMIFS('[4]Raw Inventory'!D:D,'[4]Raw Inventory'!C:C,"DUARTE",'[4]Raw Inventory'!B:B,A529)</f>
        <v>#VALUE!</v>
      </c>
      <c r="AI529" s="42"/>
      <c r="AJ529" s="42">
        <f t="shared" si="128"/>
        <v>67.090909090909093</v>
      </c>
      <c r="AK529" s="40" t="str">
        <f>IFERROR(IF((Q529+IF(AI529="",0,AI3))&lt;=0,"Stockout",IF(AJ529="","",IF(F529="Class A",IF(AJ529&lt;=7,"Critical",IF(AJ529&lt;=15,"Low",IF(AJ529&lt;=30,"Reorder",IF(AJ529&lt;=45,"Optimal","Overstock")))),IF(F529="Class B",IF(AJ529&lt;=10,"Critical",IF(AJ529&lt;=20,"Low",IF(AJ529&lt;=45,"Reorder",IF(AJ529&lt;=60,"Optimal","Overstock")))),IF(F529="Class C",IF(AJ529&lt;=15,"Critical",IF(AJ529&lt;=30,"Low",IF(AJ529&lt;=60,"Reorder",IF(AJ529&lt;=90,"Optimal","Overstock")))),""))))),"")</f>
        <v>Overstock</v>
      </c>
      <c r="AL529" s="42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</row>
    <row r="530" spans="1:48">
      <c r="A530" s="39" t="s">
        <v>22</v>
      </c>
      <c r="B530" s="39" t="s">
        <v>119</v>
      </c>
      <c r="C530" s="39" t="s">
        <v>118</v>
      </c>
      <c r="D530" s="40" t="s">
        <v>260</v>
      </c>
      <c r="E530" s="40">
        <v>19</v>
      </c>
      <c r="F530" s="40" t="s">
        <v>2</v>
      </c>
      <c r="G530" s="39" t="str">
        <f>IFERROR(VLOOKUP(A530,'[4]MC Masterlist 2026-09-17'!$B:$M, 3, 0),"")</f>
        <v>HONDA</v>
      </c>
      <c r="H530" s="41">
        <f>IFERROR(VLOOKUP(A530,'[4]MC Masterlist 2026-09-17'!$B:$M, 6, 0),"")</f>
        <v>111258</v>
      </c>
      <c r="I530" s="42">
        <v>1</v>
      </c>
      <c r="J530" s="42">
        <v>1</v>
      </c>
      <c r="K530" s="42">
        <v>0</v>
      </c>
      <c r="L530" s="42">
        <f t="shared" si="113"/>
        <v>2</v>
      </c>
      <c r="M530" s="42">
        <f t="shared" si="114"/>
        <v>0.66666666666666663</v>
      </c>
      <c r="N530" s="41">
        <f t="shared" si="115"/>
        <v>222516</v>
      </c>
      <c r="O530" s="41">
        <f t="shared" si="116"/>
        <v>74172</v>
      </c>
      <c r="P530" s="42">
        <f t="shared" si="117"/>
        <v>2.222222222222222E-2</v>
      </c>
      <c r="Q530" s="42">
        <v>4</v>
      </c>
      <c r="R530" s="41">
        <f t="shared" si="118"/>
        <v>445032</v>
      </c>
      <c r="S530" s="42">
        <f t="shared" si="119"/>
        <v>180</v>
      </c>
      <c r="T530" s="42">
        <f>IFERROR(VLOOKUP(A530,'[4]Re-order'!$A:$Q,17,0),"")</f>
        <v>0</v>
      </c>
      <c r="U530" s="42">
        <f>IFERROR(VLOOKUP(A530,'[4]MC Masterlist 2026-09-17'!$B:$M, 10, 0),0)</f>
        <v>15</v>
      </c>
      <c r="V530" s="42">
        <f>IFERROR(VLOOKUP(A530,'[4]MC Masterlist 2026-09-17'!$B:$M, 11, 0),0)</f>
        <v>15</v>
      </c>
      <c r="W530" s="42">
        <f t="shared" si="120"/>
        <v>30</v>
      </c>
      <c r="X530" s="42">
        <f t="shared" si="121"/>
        <v>29.666666666666668</v>
      </c>
      <c r="Y530" s="42">
        <f>IFERROR(IF(OR(C530="AREA I",C530="AREA V"),7,VLOOKUP(A530,'[4]MC Masterlist 2026-09-17'!$B:$M, 12, 0)),0)</f>
        <v>30</v>
      </c>
      <c r="Z530" s="42">
        <f t="shared" si="122"/>
        <v>0.33333333333333331</v>
      </c>
      <c r="AA530" s="42">
        <f t="shared" si="123"/>
        <v>0.66666666666666663</v>
      </c>
      <c r="AB530" s="42">
        <f t="shared" si="124"/>
        <v>0.65925925925925921</v>
      </c>
      <c r="AC530" s="42">
        <f t="shared" si="125"/>
        <v>0.66666666666666663</v>
      </c>
      <c r="AD530" s="40" t="str">
        <f t="shared" si="126"/>
        <v>Overstock</v>
      </c>
      <c r="AE530" s="40">
        <f>IFERROR(VLOOKUP(A530,'[4]Re-order'!$A:$AA,27,0),"")</f>
        <v>0</v>
      </c>
      <c r="AF530" s="42">
        <f t="shared" si="127"/>
        <v>-3.3333333333333335</v>
      </c>
      <c r="AG530" s="42" t="e">
        <f>SUMIFS('[4]Raw Inventory'!D:D,'[4]Raw Inventory'!C:C,"GREATWALL",'[4]Raw Inventory'!B:B,A530)</f>
        <v>#VALUE!</v>
      </c>
      <c r="AH530" s="42" t="e">
        <f>SUMIFS('[4]Raw Inventory'!D:D,'[4]Raw Inventory'!C:C,"DUARTE",'[4]Raw Inventory'!B:B,A530)</f>
        <v>#VALUE!</v>
      </c>
      <c r="AI530" s="42"/>
      <c r="AJ530" s="42">
        <f t="shared" si="128"/>
        <v>180.00000000000003</v>
      </c>
      <c r="AK530" s="40" t="str">
        <f>IFERROR(IF((Q530+IF(AI530="",0,AI3))&lt;=0,"Stockout",IF(AJ530="","",IF(F530="Class A",IF(AJ530&lt;=7,"Critical",IF(AJ530&lt;=15,"Low",IF(AJ530&lt;=30,"Reorder",IF(AJ530&lt;=45,"Optimal","Overstock")))),IF(F530="Class B",IF(AJ530&lt;=10,"Critical",IF(AJ530&lt;=20,"Low",IF(AJ530&lt;=45,"Reorder",IF(AJ530&lt;=60,"Optimal","Overstock")))),IF(F530="Class C",IF(AJ530&lt;=15,"Critical",IF(AJ530&lt;=30,"Low",IF(AJ530&lt;=60,"Reorder",IF(AJ530&lt;=90,"Optimal","Overstock")))),""))))),"")</f>
        <v>Overstock</v>
      </c>
      <c r="AL530" s="42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</row>
    <row r="531" spans="1:48">
      <c r="A531" s="39" t="s">
        <v>86</v>
      </c>
      <c r="B531" s="39" t="s">
        <v>143</v>
      </c>
      <c r="C531" s="39" t="s">
        <v>137</v>
      </c>
      <c r="D531" s="40" t="s">
        <v>241</v>
      </c>
      <c r="E531" s="40">
        <v>28</v>
      </c>
      <c r="F531" s="40" t="s">
        <v>3</v>
      </c>
      <c r="G531" s="39" t="str">
        <f>IFERROR(VLOOKUP(A531,'[4]MC Masterlist 2026-09-17'!$B:$M, 3, 0),"")</f>
        <v>KAWASAKI</v>
      </c>
      <c r="H531" s="41">
        <f>IFERROR(VLOOKUP(A531,'[4]MC Masterlist 2026-09-17'!$B:$M, 6, 0),"")</f>
        <v>72500</v>
      </c>
      <c r="I531" s="42">
        <v>0</v>
      </c>
      <c r="J531" s="42">
        <v>0</v>
      </c>
      <c r="K531" s="42">
        <v>0</v>
      </c>
      <c r="L531" s="42">
        <f t="shared" si="113"/>
        <v>0</v>
      </c>
      <c r="M531" s="42">
        <f t="shared" si="114"/>
        <v>0</v>
      </c>
      <c r="N531" s="41">
        <f t="shared" si="115"/>
        <v>0</v>
      </c>
      <c r="O531" s="41">
        <f t="shared" si="116"/>
        <v>0</v>
      </c>
      <c r="P531" s="42">
        <f t="shared" si="117"/>
        <v>0</v>
      </c>
      <c r="Q531" s="42">
        <v>2</v>
      </c>
      <c r="R531" s="41">
        <f t="shared" si="118"/>
        <v>145000</v>
      </c>
      <c r="S531" s="42">
        <f t="shared" si="119"/>
        <v>0</v>
      </c>
      <c r="T531" s="42">
        <f>IFERROR(VLOOKUP(A531,'[4]Re-order'!$A:$Q,17,0),"")</f>
        <v>0</v>
      </c>
      <c r="U531" s="42">
        <f>IFERROR(VLOOKUP(A531,'[4]MC Masterlist 2026-09-17'!$B:$M, 10, 0),0)</f>
        <v>15</v>
      </c>
      <c r="V531" s="42">
        <f>IFERROR(VLOOKUP(A531,'[4]MC Masterlist 2026-09-17'!$B:$M, 11, 0),0)</f>
        <v>15</v>
      </c>
      <c r="W531" s="42">
        <f t="shared" si="120"/>
        <v>30</v>
      </c>
      <c r="X531" s="42">
        <f t="shared" si="121"/>
        <v>7</v>
      </c>
      <c r="Y531" s="42">
        <f>IFERROR(IF(OR(C531="AREA I",C531="AREA V"),7,VLOOKUP(A531,'[4]MC Masterlist 2026-09-17'!$B:$M, 12, 0)),0)</f>
        <v>7</v>
      </c>
      <c r="Z531" s="42">
        <f t="shared" si="122"/>
        <v>0</v>
      </c>
      <c r="AA531" s="42">
        <f t="shared" si="123"/>
        <v>0</v>
      </c>
      <c r="AB531" s="42">
        <f t="shared" si="124"/>
        <v>0</v>
      </c>
      <c r="AC531" s="42">
        <f t="shared" si="125"/>
        <v>0</v>
      </c>
      <c r="AD531" s="40" t="str">
        <f t="shared" si="126"/>
        <v>Critical</v>
      </c>
      <c r="AE531" s="40">
        <f>IFERROR(VLOOKUP(A531,'[4]Re-order'!$A:$AA,27,0),"")</f>
        <v>0</v>
      </c>
      <c r="AF531" s="42">
        <f t="shared" si="127"/>
        <v>-2</v>
      </c>
      <c r="AG531" s="42" t="e">
        <f>SUMIFS('[4]Raw Inventory'!D:D,'[4]Raw Inventory'!C:C,"GREATWALL",'[4]Raw Inventory'!B:B,A531)</f>
        <v>#VALUE!</v>
      </c>
      <c r="AH531" s="42" t="e">
        <f>SUMIFS('[4]Raw Inventory'!D:D,'[4]Raw Inventory'!C:C,"DUARTE",'[4]Raw Inventory'!B:B,A531)</f>
        <v>#VALUE!</v>
      </c>
      <c r="AI531" s="42"/>
      <c r="AJ531" s="42">
        <f t="shared" si="128"/>
        <v>0</v>
      </c>
      <c r="AK531" s="40" t="str">
        <f>IFERROR(IF((Q531+IF(AI531="",0,AI3))&lt;=0,"Stockout",IF(AJ531="","",IF(F531="Class A",IF(AJ531&lt;=7,"Critical",IF(AJ531&lt;=15,"Low",IF(AJ531&lt;=30,"Reorder",IF(AJ531&lt;=45,"Optimal","Overstock")))),IF(F531="Class B",IF(AJ531&lt;=10,"Critical",IF(AJ531&lt;=20,"Low",IF(AJ531&lt;=45,"Reorder",IF(AJ531&lt;=60,"Optimal","Overstock")))),IF(F531="Class C",IF(AJ531&lt;=15,"Critical",IF(AJ531&lt;=30,"Low",IF(AJ531&lt;=60,"Reorder",IF(AJ531&lt;=90,"Optimal","Overstock")))),""))))),"")</f>
        <v>Critical</v>
      </c>
      <c r="AL531" s="42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</row>
    <row r="532" spans="1:48">
      <c r="A532" s="39" t="s">
        <v>124</v>
      </c>
      <c r="B532" s="39" t="s">
        <v>121</v>
      </c>
      <c r="C532" s="39" t="s">
        <v>118</v>
      </c>
      <c r="D532" s="40" t="s">
        <v>255</v>
      </c>
      <c r="E532" s="40">
        <v>23</v>
      </c>
      <c r="F532" s="40" t="s">
        <v>3</v>
      </c>
      <c r="G532" s="39" t="str">
        <f>IFERROR(VLOOKUP(A532,'[4]MC Masterlist 2026-09-17'!$B:$M, 3, 0),"")</f>
        <v>SKYGO</v>
      </c>
      <c r="H532" s="41">
        <f>IFERROR(VLOOKUP(A532,'[4]MC Masterlist 2026-09-17'!$B:$M, 6, 0),"")</f>
        <v>36765</v>
      </c>
      <c r="I532" s="42">
        <v>0</v>
      </c>
      <c r="J532" s="42">
        <v>0</v>
      </c>
      <c r="K532" s="42">
        <v>2</v>
      </c>
      <c r="L532" s="42">
        <f t="shared" si="113"/>
        <v>2</v>
      </c>
      <c r="M532" s="42">
        <f t="shared" si="114"/>
        <v>0.66666666666666663</v>
      </c>
      <c r="N532" s="41">
        <f t="shared" si="115"/>
        <v>73530</v>
      </c>
      <c r="O532" s="41">
        <f t="shared" si="116"/>
        <v>24510</v>
      </c>
      <c r="P532" s="42">
        <f t="shared" si="117"/>
        <v>2.222222222222222E-2</v>
      </c>
      <c r="Q532" s="42"/>
      <c r="R532" s="41">
        <f t="shared" si="118"/>
        <v>0</v>
      </c>
      <c r="S532" s="42">
        <f t="shared" si="119"/>
        <v>0</v>
      </c>
      <c r="T532" s="42">
        <f>IFERROR(VLOOKUP(A532,'[4]Re-order'!$A:$Q,17,0),"")</f>
        <v>0</v>
      </c>
      <c r="U532" s="42">
        <f>IFERROR(VLOOKUP(A532,'[4]MC Masterlist 2026-09-17'!$B:$M, 10, 0),0)</f>
        <v>15</v>
      </c>
      <c r="V532" s="42">
        <f>IFERROR(VLOOKUP(A532,'[4]MC Masterlist 2026-09-17'!$B:$M, 11, 0),0)</f>
        <v>15</v>
      </c>
      <c r="W532" s="42">
        <f t="shared" si="120"/>
        <v>30</v>
      </c>
      <c r="X532" s="42">
        <f t="shared" si="121"/>
        <v>29.666666666666668</v>
      </c>
      <c r="Y532" s="42">
        <f>IFERROR(IF(OR(C532="AREA I",C532="AREA V"),7,VLOOKUP(A532,'[4]MC Masterlist 2026-09-17'!$B:$M, 12, 0)),0)</f>
        <v>30</v>
      </c>
      <c r="Z532" s="42">
        <f t="shared" si="122"/>
        <v>0.33333333333333331</v>
      </c>
      <c r="AA532" s="42">
        <f t="shared" si="123"/>
        <v>0.66666666666666663</v>
      </c>
      <c r="AB532" s="42">
        <f t="shared" si="124"/>
        <v>0.65925925925925921</v>
      </c>
      <c r="AC532" s="42">
        <f t="shared" si="125"/>
        <v>0.66666666666666663</v>
      </c>
      <c r="AD532" s="40" t="str">
        <f t="shared" si="126"/>
        <v>Stockout</v>
      </c>
      <c r="AE532" s="40">
        <f>IFERROR(VLOOKUP(A532,'[4]Re-order'!$A:$AA,27,0),"")</f>
        <v>0</v>
      </c>
      <c r="AF532" s="42">
        <f t="shared" si="127"/>
        <v>0.66666666666666663</v>
      </c>
      <c r="AG532" s="42" t="e">
        <f>SUMIFS('[4]Raw Inventory'!D:D,'[4]Raw Inventory'!C:C,"GREATWALL",'[4]Raw Inventory'!B:B,A532)</f>
        <v>#VALUE!</v>
      </c>
      <c r="AH532" s="42" t="e">
        <f>SUMIFS('[4]Raw Inventory'!D:D,'[4]Raw Inventory'!C:C,"DUARTE",'[4]Raw Inventory'!B:B,A532)</f>
        <v>#VALUE!</v>
      </c>
      <c r="AI532" s="42"/>
      <c r="AJ532" s="42">
        <f t="shared" si="128"/>
        <v>0</v>
      </c>
      <c r="AK532" s="40" t="str">
        <f>IFERROR(IF((Q532+IF(AI532="",0,AI3))&lt;=0,"Stockout",IF(AJ532="","",IF(F532="Class A",IF(AJ532&lt;=7,"Critical",IF(AJ532&lt;=15,"Low",IF(AJ532&lt;=30,"Reorder",IF(AJ532&lt;=45,"Optimal","Overstock")))),IF(F532="Class B",IF(AJ532&lt;=10,"Critical",IF(AJ532&lt;=20,"Low",IF(AJ532&lt;=45,"Reorder",IF(AJ532&lt;=60,"Optimal","Overstock")))),IF(F532="Class C",IF(AJ532&lt;=15,"Critical",IF(AJ532&lt;=30,"Low",IF(AJ532&lt;=60,"Reorder",IF(AJ532&lt;=90,"Optimal","Overstock")))),""))))),"")</f>
        <v>Stockout</v>
      </c>
      <c r="AL532" s="42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</row>
    <row r="533" spans="1:48">
      <c r="A533" s="39" t="s">
        <v>24</v>
      </c>
      <c r="B533" s="39" t="s">
        <v>123</v>
      </c>
      <c r="C533" s="39" t="s">
        <v>118</v>
      </c>
      <c r="D533" s="40" t="s">
        <v>260</v>
      </c>
      <c r="E533" s="40">
        <v>15</v>
      </c>
      <c r="F533" s="40" t="s">
        <v>2</v>
      </c>
      <c r="G533" s="39" t="str">
        <f>IFERROR(VLOOKUP(A533,'[4]MC Masterlist 2026-09-17'!$B:$M, 3, 0),"")</f>
        <v>KAWASAKI</v>
      </c>
      <c r="H533" s="41">
        <f>IFERROR(VLOOKUP(A533,'[4]MC Masterlist 2026-09-17'!$B:$M, 6, 0),"")</f>
        <v>131626</v>
      </c>
      <c r="I533" s="42">
        <v>1</v>
      </c>
      <c r="J533" s="42">
        <v>0</v>
      </c>
      <c r="K533" s="42">
        <v>0</v>
      </c>
      <c r="L533" s="42">
        <f t="shared" si="113"/>
        <v>1</v>
      </c>
      <c r="M533" s="42">
        <f t="shared" si="114"/>
        <v>0.33333333333333331</v>
      </c>
      <c r="N533" s="41">
        <f t="shared" si="115"/>
        <v>131626</v>
      </c>
      <c r="O533" s="41">
        <f t="shared" si="116"/>
        <v>43875.333333333328</v>
      </c>
      <c r="P533" s="42">
        <f t="shared" si="117"/>
        <v>1.111111111111111E-2</v>
      </c>
      <c r="Q533" s="42">
        <v>3</v>
      </c>
      <c r="R533" s="41">
        <f t="shared" si="118"/>
        <v>394878</v>
      </c>
      <c r="S533" s="42">
        <f t="shared" si="119"/>
        <v>270.00000000000006</v>
      </c>
      <c r="T533" s="42">
        <f>IFERROR(VLOOKUP(A533,'[4]Re-order'!$A:$Q,17,0),"")</f>
        <v>0</v>
      </c>
      <c r="U533" s="42">
        <f>IFERROR(VLOOKUP(A533,'[4]MC Masterlist 2026-09-17'!$B:$M, 10, 0),0)</f>
        <v>15</v>
      </c>
      <c r="V533" s="42">
        <f>IFERROR(VLOOKUP(A533,'[4]MC Masterlist 2026-09-17'!$B:$M, 11, 0),0)</f>
        <v>15</v>
      </c>
      <c r="W533" s="42">
        <f t="shared" si="120"/>
        <v>30</v>
      </c>
      <c r="X533" s="42">
        <f t="shared" si="121"/>
        <v>29.833333333333332</v>
      </c>
      <c r="Y533" s="42">
        <f>IFERROR(IF(OR(C533="AREA I",C533="AREA V"),7,VLOOKUP(A533,'[4]MC Masterlist 2026-09-17'!$B:$M, 12, 0)),0)</f>
        <v>30</v>
      </c>
      <c r="Z533" s="42">
        <f t="shared" si="122"/>
        <v>0.16666666666666666</v>
      </c>
      <c r="AA533" s="42">
        <f t="shared" si="123"/>
        <v>0.33333333333333331</v>
      </c>
      <c r="AB533" s="42">
        <f t="shared" si="124"/>
        <v>0.33148148148148143</v>
      </c>
      <c r="AC533" s="42">
        <f t="shared" si="125"/>
        <v>0.33333333333333331</v>
      </c>
      <c r="AD533" s="40" t="str">
        <f t="shared" si="126"/>
        <v>Overstock</v>
      </c>
      <c r="AE533" s="40">
        <f>IFERROR(VLOOKUP(A533,'[4]Re-order'!$A:$AA,27,0),"")</f>
        <v>0</v>
      </c>
      <c r="AF533" s="42">
        <f t="shared" si="127"/>
        <v>-2.6666666666666665</v>
      </c>
      <c r="AG533" s="42" t="e">
        <f>SUMIFS('[4]Raw Inventory'!D:D,'[4]Raw Inventory'!C:C,"GREATWALL",'[4]Raw Inventory'!B:B,A533)</f>
        <v>#VALUE!</v>
      </c>
      <c r="AH533" s="42" t="e">
        <f>SUMIFS('[4]Raw Inventory'!D:D,'[4]Raw Inventory'!C:C,"DUARTE",'[4]Raw Inventory'!B:B,A533)</f>
        <v>#VALUE!</v>
      </c>
      <c r="AI533" s="42"/>
      <c r="AJ533" s="42">
        <f t="shared" si="128"/>
        <v>270.00000000000006</v>
      </c>
      <c r="AK533" s="40" t="str">
        <f>IFERROR(IF((Q533+IF(AI533="",0,AI3))&lt;=0,"Stockout",IF(AJ533="","",IF(F533="Class A",IF(AJ533&lt;=7,"Critical",IF(AJ533&lt;=15,"Low",IF(AJ533&lt;=30,"Reorder",IF(AJ533&lt;=45,"Optimal","Overstock")))),IF(F533="Class B",IF(AJ533&lt;=10,"Critical",IF(AJ533&lt;=20,"Low",IF(AJ533&lt;=45,"Reorder",IF(AJ533&lt;=60,"Optimal","Overstock")))),IF(F533="Class C",IF(AJ533&lt;=15,"Critical",IF(AJ533&lt;=30,"Low",IF(AJ533&lt;=60,"Reorder",IF(AJ533&lt;=90,"Optimal","Overstock")))),""))))),"")</f>
        <v>Overstock</v>
      </c>
      <c r="AL533" s="42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</row>
    <row r="534" spans="1:48">
      <c r="A534" s="39" t="s">
        <v>46</v>
      </c>
      <c r="B534" s="39" t="s">
        <v>21</v>
      </c>
      <c r="C534" s="39" t="s">
        <v>1</v>
      </c>
      <c r="D534" s="40" t="s">
        <v>259</v>
      </c>
      <c r="E534" s="40">
        <v>19</v>
      </c>
      <c r="F534" s="40" t="s">
        <v>2</v>
      </c>
      <c r="G534" s="39" t="str">
        <f>IFERROR(VLOOKUP(A534,'[4]MC Masterlist 2026-09-17'!$B:$M, 3, 0),"")</f>
        <v>HONDA</v>
      </c>
      <c r="H534" s="41">
        <f>IFERROR(VLOOKUP(A534,'[4]MC Masterlist 2026-09-17'!$B:$M, 6, 0),"")</f>
        <v>73630</v>
      </c>
      <c r="I534" s="42">
        <v>1</v>
      </c>
      <c r="J534" s="42">
        <v>0</v>
      </c>
      <c r="K534" s="42">
        <v>1</v>
      </c>
      <c r="L534" s="42">
        <f t="shared" si="113"/>
        <v>2</v>
      </c>
      <c r="M534" s="42">
        <f t="shared" si="114"/>
        <v>0.66666666666666663</v>
      </c>
      <c r="N534" s="41">
        <f t="shared" si="115"/>
        <v>147260</v>
      </c>
      <c r="O534" s="41">
        <f t="shared" si="116"/>
        <v>49086.666666666664</v>
      </c>
      <c r="P534" s="42">
        <f t="shared" si="117"/>
        <v>2.222222222222222E-2</v>
      </c>
      <c r="Q534" s="42"/>
      <c r="R534" s="41">
        <f t="shared" si="118"/>
        <v>0</v>
      </c>
      <c r="S534" s="42">
        <f t="shared" si="119"/>
        <v>0</v>
      </c>
      <c r="T534" s="42">
        <f>IFERROR(VLOOKUP(A534,'[4]Re-order'!$A:$Q,17,0),"")</f>
        <v>0</v>
      </c>
      <c r="U534" s="42">
        <f>IFERROR(VLOOKUP(A534,'[4]MC Masterlist 2026-09-17'!$B:$M, 10, 0),0)</f>
        <v>15</v>
      </c>
      <c r="V534" s="42">
        <f>IFERROR(VLOOKUP(A534,'[4]MC Masterlist 2026-09-17'!$B:$M, 11, 0),0)</f>
        <v>15</v>
      </c>
      <c r="W534" s="42">
        <f t="shared" si="120"/>
        <v>30</v>
      </c>
      <c r="X534" s="42">
        <f t="shared" si="121"/>
        <v>6.666666666666667</v>
      </c>
      <c r="Y534" s="42">
        <f>IFERROR(IF(OR(C534="AREA I",C534="AREA V"),7,VLOOKUP(A534,'[4]MC Masterlist 2026-09-17'!$B:$M, 12, 0)),0)</f>
        <v>7</v>
      </c>
      <c r="Z534" s="42">
        <f t="shared" si="122"/>
        <v>0.33333333333333331</v>
      </c>
      <c r="AA534" s="42">
        <f t="shared" si="123"/>
        <v>0.66666666666666663</v>
      </c>
      <c r="AB534" s="42">
        <f t="shared" si="124"/>
        <v>0.14814814814814814</v>
      </c>
      <c r="AC534" s="42">
        <f t="shared" si="125"/>
        <v>0.15555555555555553</v>
      </c>
      <c r="AD534" s="40" t="str">
        <f t="shared" si="126"/>
        <v>Stockout</v>
      </c>
      <c r="AE534" s="40">
        <f>IFERROR(VLOOKUP(A534,'[4]Re-order'!$A:$AA,27,0),"")</f>
        <v>0</v>
      </c>
      <c r="AF534" s="42">
        <f t="shared" si="127"/>
        <v>0.15555555555555553</v>
      </c>
      <c r="AG534" s="42" t="e">
        <f>SUMIFS('[4]Raw Inventory'!D:D,'[4]Raw Inventory'!C:C,"GREATWALL",'[4]Raw Inventory'!B:B,A534)</f>
        <v>#VALUE!</v>
      </c>
      <c r="AH534" s="42" t="e">
        <f>SUMIFS('[4]Raw Inventory'!D:D,'[4]Raw Inventory'!C:C,"DUARTE",'[4]Raw Inventory'!B:B,A534)</f>
        <v>#VALUE!</v>
      </c>
      <c r="AI534" s="42"/>
      <c r="AJ534" s="42">
        <f t="shared" si="128"/>
        <v>0</v>
      </c>
      <c r="AK534" s="40" t="str">
        <f>IFERROR(IF((Q534+IF(AI534="",0,AI3))&lt;=0,"Stockout",IF(AJ534="","",IF(F534="Class A",IF(AJ534&lt;=7,"Critical",IF(AJ534&lt;=15,"Low",IF(AJ534&lt;=30,"Reorder",IF(AJ534&lt;=45,"Optimal","Overstock")))),IF(F534="Class B",IF(AJ534&lt;=10,"Critical",IF(AJ534&lt;=20,"Low",IF(AJ534&lt;=45,"Reorder",IF(AJ534&lt;=60,"Optimal","Overstock")))),IF(F534="Class C",IF(AJ534&lt;=15,"Critical",IF(AJ534&lt;=30,"Low",IF(AJ534&lt;=60,"Reorder",IF(AJ534&lt;=90,"Optimal","Overstock")))),""))))),"")</f>
        <v>Stockout</v>
      </c>
      <c r="AL534" s="42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</row>
    <row r="535" spans="1:48">
      <c r="A535" s="39" t="s">
        <v>59</v>
      </c>
      <c r="B535" s="39" t="s">
        <v>98</v>
      </c>
      <c r="C535" s="39" t="s">
        <v>90</v>
      </c>
      <c r="D535" s="40" t="s">
        <v>260</v>
      </c>
      <c r="E535" s="40">
        <v>16</v>
      </c>
      <c r="F535" s="40" t="s">
        <v>2</v>
      </c>
      <c r="G535" s="39" t="str">
        <f>IFERROR(VLOOKUP(A535,'[4]MC Masterlist 2026-09-17'!$B:$M, 3, 0),"")</f>
        <v>HONDA</v>
      </c>
      <c r="H535" s="41">
        <f>IFERROR(VLOOKUP(A535,'[4]MC Masterlist 2026-09-17'!$B:$M, 6, 0),"")</f>
        <v>147230</v>
      </c>
      <c r="I535" s="42">
        <v>0</v>
      </c>
      <c r="J535" s="42">
        <v>1</v>
      </c>
      <c r="K535" s="42">
        <v>0</v>
      </c>
      <c r="L535" s="42">
        <f t="shared" si="113"/>
        <v>1</v>
      </c>
      <c r="M535" s="42">
        <f t="shared" si="114"/>
        <v>0.33333333333333331</v>
      </c>
      <c r="N535" s="41">
        <f t="shared" si="115"/>
        <v>147230</v>
      </c>
      <c r="O535" s="41">
        <f t="shared" si="116"/>
        <v>49076.666666666664</v>
      </c>
      <c r="P535" s="42">
        <f t="shared" si="117"/>
        <v>1.111111111111111E-2</v>
      </c>
      <c r="Q535" s="42">
        <v>1</v>
      </c>
      <c r="R535" s="41">
        <f t="shared" si="118"/>
        <v>147230</v>
      </c>
      <c r="S535" s="42">
        <f t="shared" si="119"/>
        <v>90</v>
      </c>
      <c r="T535" s="42">
        <f>IFERROR(VLOOKUP(A535,'[4]Re-order'!$A:$Q,17,0),"")</f>
        <v>0</v>
      </c>
      <c r="U535" s="42">
        <f>IFERROR(VLOOKUP(A535,'[4]MC Masterlist 2026-09-17'!$B:$M, 10, 0),0)</f>
        <v>15</v>
      </c>
      <c r="V535" s="42">
        <f>IFERROR(VLOOKUP(A535,'[4]MC Masterlist 2026-09-17'!$B:$M, 11, 0),0)</f>
        <v>15</v>
      </c>
      <c r="W535" s="42">
        <f t="shared" si="120"/>
        <v>30</v>
      </c>
      <c r="X535" s="42">
        <f t="shared" si="121"/>
        <v>29.833333333333332</v>
      </c>
      <c r="Y535" s="42">
        <f>IFERROR(IF(OR(C535="AREA I",C535="AREA V"),7,VLOOKUP(A535,'[4]MC Masterlist 2026-09-17'!$B:$M, 12, 0)),0)</f>
        <v>30</v>
      </c>
      <c r="Z535" s="42">
        <f t="shared" si="122"/>
        <v>0.16666666666666666</v>
      </c>
      <c r="AA535" s="42">
        <f t="shared" si="123"/>
        <v>0.33333333333333331</v>
      </c>
      <c r="AB535" s="42">
        <f t="shared" si="124"/>
        <v>0.33148148148148143</v>
      </c>
      <c r="AC535" s="42">
        <f t="shared" si="125"/>
        <v>0.33333333333333331</v>
      </c>
      <c r="AD535" s="40" t="str">
        <f t="shared" si="126"/>
        <v>Overstock</v>
      </c>
      <c r="AE535" s="40">
        <f>IFERROR(VLOOKUP(A535,'[4]Re-order'!$A:$AA,27,0),"")</f>
        <v>0</v>
      </c>
      <c r="AF535" s="42">
        <f t="shared" si="127"/>
        <v>-0.66666666666666674</v>
      </c>
      <c r="AG535" s="42" t="e">
        <f>SUMIFS('[4]Raw Inventory'!D:D,'[4]Raw Inventory'!C:C,"GREATWALL",'[4]Raw Inventory'!B:B,A535)</f>
        <v>#VALUE!</v>
      </c>
      <c r="AH535" s="42" t="e">
        <f>SUMIFS('[4]Raw Inventory'!D:D,'[4]Raw Inventory'!C:C,"DUARTE",'[4]Raw Inventory'!B:B,A535)</f>
        <v>#VALUE!</v>
      </c>
      <c r="AI535" s="42"/>
      <c r="AJ535" s="42">
        <f t="shared" si="128"/>
        <v>90.000000000000014</v>
      </c>
      <c r="AK535" s="40" t="str">
        <f>IFERROR(IF((Q535+IF(AI535="",0,AI3))&lt;=0,"Stockout",IF(AJ535="","",IF(F535="Class A",IF(AJ535&lt;=7,"Critical",IF(AJ535&lt;=15,"Low",IF(AJ535&lt;=30,"Reorder",IF(AJ535&lt;=45,"Optimal","Overstock")))),IF(F535="Class B",IF(AJ535&lt;=10,"Critical",IF(AJ535&lt;=20,"Low",IF(AJ535&lt;=45,"Reorder",IF(AJ535&lt;=60,"Optimal","Overstock")))),IF(F535="Class C",IF(AJ535&lt;=15,"Critical",IF(AJ535&lt;=30,"Low",IF(AJ535&lt;=60,"Reorder",IF(AJ535&lt;=90,"Optimal","Overstock")))),""))))),"")</f>
        <v>Overstock</v>
      </c>
      <c r="AL535" s="42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</row>
    <row r="536" spans="1:48">
      <c r="A536" s="39" t="s">
        <v>46</v>
      </c>
      <c r="B536" s="39" t="s">
        <v>119</v>
      </c>
      <c r="C536" s="39" t="s">
        <v>118</v>
      </c>
      <c r="D536" s="40" t="s">
        <v>245</v>
      </c>
      <c r="E536" s="40">
        <v>30</v>
      </c>
      <c r="F536" s="40" t="s">
        <v>3</v>
      </c>
      <c r="G536" s="39" t="str">
        <f>IFERROR(VLOOKUP(A536,'[4]MC Masterlist 2026-09-17'!$B:$M, 3, 0),"")</f>
        <v>HONDA</v>
      </c>
      <c r="H536" s="41">
        <f>IFERROR(VLOOKUP(A536,'[4]MC Masterlist 2026-09-17'!$B:$M, 6, 0),"")</f>
        <v>73630</v>
      </c>
      <c r="I536" s="42">
        <v>0</v>
      </c>
      <c r="J536" s="42">
        <v>0</v>
      </c>
      <c r="K536" s="42">
        <v>1</v>
      </c>
      <c r="L536" s="42">
        <f t="shared" si="113"/>
        <v>1</v>
      </c>
      <c r="M536" s="42">
        <f t="shared" si="114"/>
        <v>0.33333333333333331</v>
      </c>
      <c r="N536" s="41">
        <f t="shared" si="115"/>
        <v>73630</v>
      </c>
      <c r="O536" s="41">
        <f t="shared" si="116"/>
        <v>24543.333333333332</v>
      </c>
      <c r="P536" s="42">
        <f t="shared" si="117"/>
        <v>1.111111111111111E-2</v>
      </c>
      <c r="Q536" s="42"/>
      <c r="R536" s="41">
        <f t="shared" si="118"/>
        <v>0</v>
      </c>
      <c r="S536" s="42">
        <f t="shared" si="119"/>
        <v>0</v>
      </c>
      <c r="T536" s="42">
        <f>IFERROR(VLOOKUP(A536,'[4]Re-order'!$A:$Q,17,0),"")</f>
        <v>0</v>
      </c>
      <c r="U536" s="42">
        <f>IFERROR(VLOOKUP(A536,'[4]MC Masterlist 2026-09-17'!$B:$M, 10, 0),0)</f>
        <v>15</v>
      </c>
      <c r="V536" s="42">
        <f>IFERROR(VLOOKUP(A536,'[4]MC Masterlist 2026-09-17'!$B:$M, 11, 0),0)</f>
        <v>15</v>
      </c>
      <c r="W536" s="42">
        <f t="shared" si="120"/>
        <v>30</v>
      </c>
      <c r="X536" s="42">
        <f t="shared" si="121"/>
        <v>29.833333333333332</v>
      </c>
      <c r="Y536" s="42">
        <f>IFERROR(IF(OR(C536="AREA I",C536="AREA V"),7,VLOOKUP(A536,'[4]MC Masterlist 2026-09-17'!$B:$M, 12, 0)),0)</f>
        <v>30</v>
      </c>
      <c r="Z536" s="42">
        <f t="shared" si="122"/>
        <v>0.16666666666666666</v>
      </c>
      <c r="AA536" s="42">
        <f t="shared" si="123"/>
        <v>0.33333333333333331</v>
      </c>
      <c r="AB536" s="42">
        <f t="shared" si="124"/>
        <v>0.33148148148148143</v>
      </c>
      <c r="AC536" s="42">
        <f t="shared" si="125"/>
        <v>0.33333333333333331</v>
      </c>
      <c r="AD536" s="40" t="str">
        <f t="shared" si="126"/>
        <v>Stockout</v>
      </c>
      <c r="AE536" s="40">
        <f>IFERROR(VLOOKUP(A536,'[4]Re-order'!$A:$AA,27,0),"")</f>
        <v>0</v>
      </c>
      <c r="AF536" s="42">
        <f t="shared" si="127"/>
        <v>0.33333333333333331</v>
      </c>
      <c r="AG536" s="42" t="e">
        <f>SUMIFS('[4]Raw Inventory'!D:D,'[4]Raw Inventory'!C:C,"GREATWALL",'[4]Raw Inventory'!B:B,A536)</f>
        <v>#VALUE!</v>
      </c>
      <c r="AH536" s="42" t="e">
        <f>SUMIFS('[4]Raw Inventory'!D:D,'[4]Raw Inventory'!C:C,"DUARTE",'[4]Raw Inventory'!B:B,A536)</f>
        <v>#VALUE!</v>
      </c>
      <c r="AI536" s="42"/>
      <c r="AJ536" s="42">
        <f t="shared" si="128"/>
        <v>0</v>
      </c>
      <c r="AK536" s="40" t="str">
        <f>IFERROR(IF((Q536+IF(AI536="",0,AI3))&lt;=0,"Stockout",IF(AJ536="","",IF(F536="Class A",IF(AJ536&lt;=7,"Critical",IF(AJ536&lt;=15,"Low",IF(AJ536&lt;=30,"Reorder",IF(AJ536&lt;=45,"Optimal","Overstock")))),IF(F536="Class B",IF(AJ536&lt;=10,"Critical",IF(AJ536&lt;=20,"Low",IF(AJ536&lt;=45,"Reorder",IF(AJ536&lt;=60,"Optimal","Overstock")))),IF(F536="Class C",IF(AJ536&lt;=15,"Critical",IF(AJ536&lt;=30,"Low",IF(AJ536&lt;=60,"Reorder",IF(AJ536&lt;=90,"Optimal","Overstock")))),""))))),"")</f>
        <v>Stockout</v>
      </c>
      <c r="AL536" s="42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</row>
    <row r="537" spans="1:48">
      <c r="A537" s="39" t="s">
        <v>17</v>
      </c>
      <c r="B537" s="39" t="s">
        <v>29</v>
      </c>
      <c r="C537" s="39" t="s">
        <v>1</v>
      </c>
      <c r="D537" s="40" t="s">
        <v>224</v>
      </c>
      <c r="E537" s="40">
        <v>3</v>
      </c>
      <c r="F537" s="40" t="s">
        <v>0</v>
      </c>
      <c r="G537" s="39" t="str">
        <f>IFERROR(VLOOKUP(A537,'[4]MC Masterlist 2026-09-17'!$B:$M, 3, 0),"")</f>
        <v>HONDA</v>
      </c>
      <c r="H537" s="41">
        <f>IFERROR(VLOOKUP(A537,'[4]MC Masterlist 2026-09-17'!$B:$M, 6, 0),"")</f>
        <v>140790</v>
      </c>
      <c r="I537" s="42">
        <v>3</v>
      </c>
      <c r="J537" s="42">
        <v>4</v>
      </c>
      <c r="K537" s="42">
        <v>8</v>
      </c>
      <c r="L537" s="42">
        <f t="shared" si="113"/>
        <v>15</v>
      </c>
      <c r="M537" s="42">
        <f t="shared" si="114"/>
        <v>5</v>
      </c>
      <c r="N537" s="41">
        <f t="shared" si="115"/>
        <v>2111850</v>
      </c>
      <c r="O537" s="41">
        <f t="shared" si="116"/>
        <v>703950</v>
      </c>
      <c r="P537" s="42">
        <f t="shared" si="117"/>
        <v>0.16666666666666666</v>
      </c>
      <c r="Q537" s="42">
        <v>1</v>
      </c>
      <c r="R537" s="41">
        <f t="shared" si="118"/>
        <v>140790</v>
      </c>
      <c r="S537" s="42">
        <f t="shared" si="119"/>
        <v>6</v>
      </c>
      <c r="T537" s="42">
        <f>IFERROR(VLOOKUP(A537,'[4]Re-order'!$A:$Q,17,0),"")</f>
        <v>0</v>
      </c>
      <c r="U537" s="42">
        <f>IFERROR(VLOOKUP(A537,'[4]MC Masterlist 2026-09-17'!$B:$M, 10, 0),0)</f>
        <v>15</v>
      </c>
      <c r="V537" s="42">
        <f>IFERROR(VLOOKUP(A537,'[4]MC Masterlist 2026-09-17'!$B:$M, 11, 0),0)</f>
        <v>15</v>
      </c>
      <c r="W537" s="42">
        <f t="shared" si="120"/>
        <v>30</v>
      </c>
      <c r="X537" s="42">
        <f t="shared" si="121"/>
        <v>4.5</v>
      </c>
      <c r="Y537" s="42">
        <f>IFERROR(IF(OR(C537="AREA I",C537="AREA V"),7,VLOOKUP(A537,'[4]MC Masterlist 2026-09-17'!$B:$M, 12, 0)),0)</f>
        <v>7</v>
      </c>
      <c r="Z537" s="42">
        <f t="shared" si="122"/>
        <v>2.5</v>
      </c>
      <c r="AA537" s="42">
        <f t="shared" si="123"/>
        <v>5</v>
      </c>
      <c r="AB537" s="42">
        <f t="shared" si="124"/>
        <v>0.75</v>
      </c>
      <c r="AC537" s="42">
        <f t="shared" si="125"/>
        <v>1.1666666666666665</v>
      </c>
      <c r="AD537" s="40" t="str">
        <f t="shared" si="126"/>
        <v>Critical</v>
      </c>
      <c r="AE537" s="40">
        <f>IFERROR(VLOOKUP(A537,'[4]Re-order'!$A:$AA,27,0),"")</f>
        <v>0</v>
      </c>
      <c r="AF537" s="42">
        <f t="shared" si="127"/>
        <v>0.16666666666666652</v>
      </c>
      <c r="AG537" s="42" t="e">
        <f>SUMIFS('[4]Raw Inventory'!D:D,'[4]Raw Inventory'!C:C,"GREATWALL",'[4]Raw Inventory'!B:B,A537)</f>
        <v>#VALUE!</v>
      </c>
      <c r="AH537" s="42" t="e">
        <f>SUMIFS('[4]Raw Inventory'!D:D,'[4]Raw Inventory'!C:C,"DUARTE",'[4]Raw Inventory'!B:B,A537)</f>
        <v>#VALUE!</v>
      </c>
      <c r="AI537" s="42"/>
      <c r="AJ537" s="42">
        <f t="shared" si="128"/>
        <v>6</v>
      </c>
      <c r="AK537" s="40" t="str">
        <f>IFERROR(IF((Q537+IF(AI537="",0,AI3))&lt;=0,"Stockout",IF(AJ537="","",IF(F537="Class A",IF(AJ537&lt;=7,"Critical",IF(AJ537&lt;=15,"Low",IF(AJ537&lt;=30,"Reorder",IF(AJ537&lt;=45,"Optimal","Overstock")))),IF(F537="Class B",IF(AJ537&lt;=10,"Critical",IF(AJ537&lt;=20,"Low",IF(AJ537&lt;=45,"Reorder",IF(AJ537&lt;=60,"Optimal","Overstock")))),IF(F537="Class C",IF(AJ537&lt;=15,"Critical",IF(AJ537&lt;=30,"Low",IF(AJ537&lt;=60,"Reorder",IF(AJ537&lt;=90,"Optimal","Overstock")))),""))))),"")</f>
        <v>Critical</v>
      </c>
      <c r="AL537" s="42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</row>
    <row r="538" spans="1:48">
      <c r="A538" s="39" t="s">
        <v>65</v>
      </c>
      <c r="B538" s="39" t="s">
        <v>96</v>
      </c>
      <c r="C538" s="39" t="s">
        <v>90</v>
      </c>
      <c r="D538" s="40" t="s">
        <v>228</v>
      </c>
      <c r="E538" s="40">
        <v>7</v>
      </c>
      <c r="F538" s="40" t="s">
        <v>3</v>
      </c>
      <c r="G538" s="39" t="str">
        <f>IFERROR(VLOOKUP(A538,'[4]MC Masterlist 2026-09-17'!$B:$M, 3, 0),"")</f>
        <v>SUZUKI</v>
      </c>
      <c r="H538" s="41">
        <f>IFERROR(VLOOKUP(A538,'[4]MC Masterlist 2026-09-17'!$B:$M, 6, 0),"")</f>
        <v>77572</v>
      </c>
      <c r="I538" s="42">
        <v>0</v>
      </c>
      <c r="J538" s="42">
        <v>0</v>
      </c>
      <c r="K538" s="42">
        <v>0</v>
      </c>
      <c r="L538" s="42">
        <f t="shared" si="113"/>
        <v>0</v>
      </c>
      <c r="M538" s="42">
        <f t="shared" si="114"/>
        <v>0</v>
      </c>
      <c r="N538" s="41">
        <f t="shared" si="115"/>
        <v>0</v>
      </c>
      <c r="O538" s="41">
        <f t="shared" si="116"/>
        <v>0</v>
      </c>
      <c r="P538" s="42">
        <f t="shared" si="117"/>
        <v>0</v>
      </c>
      <c r="Q538" s="42">
        <v>1</v>
      </c>
      <c r="R538" s="41">
        <f t="shared" si="118"/>
        <v>77572</v>
      </c>
      <c r="S538" s="42">
        <f t="shared" si="119"/>
        <v>0</v>
      </c>
      <c r="T538" s="42">
        <f>IFERROR(VLOOKUP(A538,'[4]Re-order'!$A:$Q,17,0),"")</f>
        <v>0</v>
      </c>
      <c r="U538" s="42">
        <f>IFERROR(VLOOKUP(A538,'[4]MC Masterlist 2026-09-17'!$B:$M, 10, 0),0)</f>
        <v>15</v>
      </c>
      <c r="V538" s="42">
        <f>IFERROR(VLOOKUP(A538,'[4]MC Masterlist 2026-09-17'!$B:$M, 11, 0),0)</f>
        <v>15</v>
      </c>
      <c r="W538" s="42">
        <f t="shared" si="120"/>
        <v>30</v>
      </c>
      <c r="X538" s="42">
        <f t="shared" si="121"/>
        <v>30</v>
      </c>
      <c r="Y538" s="42">
        <f>IFERROR(IF(OR(C538="AREA I",C538="AREA V"),7,VLOOKUP(A538,'[4]MC Masterlist 2026-09-17'!$B:$M, 12, 0)),0)</f>
        <v>30</v>
      </c>
      <c r="Z538" s="42">
        <f t="shared" si="122"/>
        <v>0</v>
      </c>
      <c r="AA538" s="42">
        <f t="shared" si="123"/>
        <v>0</v>
      </c>
      <c r="AB538" s="42">
        <f t="shared" si="124"/>
        <v>0</v>
      </c>
      <c r="AC538" s="42">
        <f t="shared" si="125"/>
        <v>0</v>
      </c>
      <c r="AD538" s="40" t="str">
        <f t="shared" si="126"/>
        <v>Critical</v>
      </c>
      <c r="AE538" s="40">
        <f>IFERROR(VLOOKUP(A538,'[4]Re-order'!$A:$AA,27,0),"")</f>
        <v>0</v>
      </c>
      <c r="AF538" s="42">
        <f t="shared" si="127"/>
        <v>-1</v>
      </c>
      <c r="AG538" s="42" t="e">
        <f>SUMIFS('[4]Raw Inventory'!D:D,'[4]Raw Inventory'!C:C,"GREATWALL",'[4]Raw Inventory'!B:B,A538)</f>
        <v>#VALUE!</v>
      </c>
      <c r="AH538" s="42" t="e">
        <f>SUMIFS('[4]Raw Inventory'!D:D,'[4]Raw Inventory'!C:C,"DUARTE",'[4]Raw Inventory'!B:B,A538)</f>
        <v>#VALUE!</v>
      </c>
      <c r="AI538" s="42"/>
      <c r="AJ538" s="42">
        <f t="shared" si="128"/>
        <v>0</v>
      </c>
      <c r="AK538" s="40" t="str">
        <f>IFERROR(IF((Q538+IF(AI538="",0,AI3))&lt;=0,"Stockout",IF(AJ538="","",IF(F538="Class A",IF(AJ538&lt;=7,"Critical",IF(AJ538&lt;=15,"Low",IF(AJ538&lt;=30,"Reorder",IF(AJ538&lt;=45,"Optimal","Overstock")))),IF(F538="Class B",IF(AJ538&lt;=10,"Critical",IF(AJ538&lt;=20,"Low",IF(AJ538&lt;=45,"Reorder",IF(AJ538&lt;=60,"Optimal","Overstock")))),IF(F538="Class C",IF(AJ538&lt;=15,"Critical",IF(AJ538&lt;=30,"Low",IF(AJ538&lt;=60,"Reorder",IF(AJ538&lt;=90,"Optimal","Overstock")))),""))))),"")</f>
        <v>Critical</v>
      </c>
      <c r="AL538" s="42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</row>
    <row r="539" spans="1:48">
      <c r="A539" s="39" t="s">
        <v>18</v>
      </c>
      <c r="B539" s="39" t="s">
        <v>115</v>
      </c>
      <c r="C539" s="39" t="s">
        <v>109</v>
      </c>
      <c r="D539" s="40" t="s">
        <v>251</v>
      </c>
      <c r="E539" s="40">
        <v>27</v>
      </c>
      <c r="F539" s="40" t="s">
        <v>3</v>
      </c>
      <c r="G539" s="39" t="str">
        <f>IFERROR(VLOOKUP(A539,'[4]MC Masterlist 2026-09-17'!$B:$M, 3, 0),"")</f>
        <v>HONDA</v>
      </c>
      <c r="H539" s="41">
        <f>IFERROR(VLOOKUP(A539,'[4]MC Masterlist 2026-09-17'!$B:$M, 6, 0),"")</f>
        <v>94330</v>
      </c>
      <c r="I539" s="42">
        <v>0</v>
      </c>
      <c r="J539" s="42">
        <v>0</v>
      </c>
      <c r="K539" s="42">
        <v>0</v>
      </c>
      <c r="L539" s="42">
        <f t="shared" si="113"/>
        <v>0</v>
      </c>
      <c r="M539" s="42">
        <f t="shared" si="114"/>
        <v>0</v>
      </c>
      <c r="N539" s="41">
        <f t="shared" si="115"/>
        <v>0</v>
      </c>
      <c r="O539" s="41">
        <f t="shared" si="116"/>
        <v>0</v>
      </c>
      <c r="P539" s="42">
        <f t="shared" si="117"/>
        <v>0</v>
      </c>
      <c r="Q539" s="42">
        <v>3</v>
      </c>
      <c r="R539" s="41">
        <f t="shared" si="118"/>
        <v>282990</v>
      </c>
      <c r="S539" s="42">
        <f t="shared" si="119"/>
        <v>0</v>
      </c>
      <c r="T539" s="42">
        <f>IFERROR(VLOOKUP(A539,'[4]Re-order'!$A:$Q,17,0),"")</f>
        <v>0</v>
      </c>
      <c r="U539" s="42">
        <f>IFERROR(VLOOKUP(A539,'[4]MC Masterlist 2026-09-17'!$B:$M, 10, 0),0)</f>
        <v>15</v>
      </c>
      <c r="V539" s="42">
        <f>IFERROR(VLOOKUP(A539,'[4]MC Masterlist 2026-09-17'!$B:$M, 11, 0),0)</f>
        <v>15</v>
      </c>
      <c r="W539" s="42">
        <f t="shared" si="120"/>
        <v>30</v>
      </c>
      <c r="X539" s="42">
        <f t="shared" si="121"/>
        <v>30</v>
      </c>
      <c r="Y539" s="42">
        <f>IFERROR(IF(OR(C539="AREA I",C539="AREA V"),7,VLOOKUP(A539,'[4]MC Masterlist 2026-09-17'!$B:$M, 12, 0)),0)</f>
        <v>30</v>
      </c>
      <c r="Z539" s="42">
        <f t="shared" si="122"/>
        <v>0</v>
      </c>
      <c r="AA539" s="42">
        <f t="shared" si="123"/>
        <v>0</v>
      </c>
      <c r="AB539" s="42">
        <f t="shared" si="124"/>
        <v>0</v>
      </c>
      <c r="AC539" s="42">
        <f t="shared" si="125"/>
        <v>0</v>
      </c>
      <c r="AD539" s="40" t="str">
        <f t="shared" si="126"/>
        <v>Critical</v>
      </c>
      <c r="AE539" s="40">
        <f>IFERROR(VLOOKUP(A539,'[4]Re-order'!$A:$AA,27,0),"")</f>
        <v>0</v>
      </c>
      <c r="AF539" s="42">
        <f t="shared" si="127"/>
        <v>-3</v>
      </c>
      <c r="AG539" s="42" t="e">
        <f>SUMIFS('[4]Raw Inventory'!D:D,'[4]Raw Inventory'!C:C,"GREATWALL",'[4]Raw Inventory'!B:B,A539)</f>
        <v>#VALUE!</v>
      </c>
      <c r="AH539" s="42" t="e">
        <f>SUMIFS('[4]Raw Inventory'!D:D,'[4]Raw Inventory'!C:C,"DUARTE",'[4]Raw Inventory'!B:B,A539)</f>
        <v>#VALUE!</v>
      </c>
      <c r="AI539" s="42"/>
      <c r="AJ539" s="42">
        <f t="shared" si="128"/>
        <v>0</v>
      </c>
      <c r="AK539" s="40" t="str">
        <f>IFERROR(IF((Q539+IF(AI539="",0,AI3))&lt;=0,"Stockout",IF(AJ539="","",IF(F539="Class A",IF(AJ539&lt;=7,"Critical",IF(AJ539&lt;=15,"Low",IF(AJ539&lt;=30,"Reorder",IF(AJ539&lt;=45,"Optimal","Overstock")))),IF(F539="Class B",IF(AJ539&lt;=10,"Critical",IF(AJ539&lt;=20,"Low",IF(AJ539&lt;=45,"Reorder",IF(AJ539&lt;=60,"Optimal","Overstock")))),IF(F539="Class C",IF(AJ539&lt;=15,"Critical",IF(AJ539&lt;=30,"Low",IF(AJ539&lt;=60,"Reorder",IF(AJ539&lt;=90,"Optimal","Overstock")))),""))))),"")</f>
        <v>Critical</v>
      </c>
      <c r="AL539" s="42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</row>
    <row r="540" spans="1:48">
      <c r="A540" s="39" t="s">
        <v>24</v>
      </c>
      <c r="B540" s="39" t="s">
        <v>129</v>
      </c>
      <c r="C540" s="39" t="s">
        <v>128</v>
      </c>
      <c r="D540" s="40" t="s">
        <v>240</v>
      </c>
      <c r="E540" s="40">
        <v>17</v>
      </c>
      <c r="F540" s="40" t="s">
        <v>3</v>
      </c>
      <c r="G540" s="39" t="str">
        <f>IFERROR(VLOOKUP(A540,'[4]MC Masterlist 2026-09-17'!$B:$M, 3, 0),"")</f>
        <v>KAWASAKI</v>
      </c>
      <c r="H540" s="41">
        <f>IFERROR(VLOOKUP(A540,'[4]MC Masterlist 2026-09-17'!$B:$M, 6, 0),"")</f>
        <v>131626</v>
      </c>
      <c r="I540" s="42">
        <v>1</v>
      </c>
      <c r="J540" s="42">
        <v>0</v>
      </c>
      <c r="K540" s="42">
        <v>0</v>
      </c>
      <c r="L540" s="42">
        <f t="shared" si="113"/>
        <v>1</v>
      </c>
      <c r="M540" s="42">
        <f t="shared" si="114"/>
        <v>0.33333333333333331</v>
      </c>
      <c r="N540" s="41">
        <f t="shared" si="115"/>
        <v>131626</v>
      </c>
      <c r="O540" s="41">
        <f t="shared" si="116"/>
        <v>43875.333333333328</v>
      </c>
      <c r="P540" s="42">
        <f t="shared" si="117"/>
        <v>1.111111111111111E-2</v>
      </c>
      <c r="Q540" s="42">
        <v>2</v>
      </c>
      <c r="R540" s="41">
        <f t="shared" si="118"/>
        <v>263252</v>
      </c>
      <c r="S540" s="42">
        <f t="shared" si="119"/>
        <v>180.00000000000003</v>
      </c>
      <c r="T540" s="42">
        <f>IFERROR(VLOOKUP(A540,'[4]Re-order'!$A:$Q,17,0),"")</f>
        <v>0</v>
      </c>
      <c r="U540" s="42">
        <f>IFERROR(VLOOKUP(A540,'[4]MC Masterlist 2026-09-17'!$B:$M, 10, 0),0)</f>
        <v>15</v>
      </c>
      <c r="V540" s="42">
        <f>IFERROR(VLOOKUP(A540,'[4]MC Masterlist 2026-09-17'!$B:$M, 11, 0),0)</f>
        <v>15</v>
      </c>
      <c r="W540" s="42">
        <f t="shared" si="120"/>
        <v>30</v>
      </c>
      <c r="X540" s="42">
        <f t="shared" si="121"/>
        <v>29.833333333333332</v>
      </c>
      <c r="Y540" s="42">
        <f>IFERROR(IF(OR(C540="AREA I",C540="AREA V"),7,VLOOKUP(A540,'[4]MC Masterlist 2026-09-17'!$B:$M, 12, 0)),0)</f>
        <v>30</v>
      </c>
      <c r="Z540" s="42">
        <f t="shared" si="122"/>
        <v>0.16666666666666666</v>
      </c>
      <c r="AA540" s="42">
        <f t="shared" si="123"/>
        <v>0.33333333333333331</v>
      </c>
      <c r="AB540" s="42">
        <f t="shared" si="124"/>
        <v>0.33148148148148143</v>
      </c>
      <c r="AC540" s="42">
        <f t="shared" si="125"/>
        <v>0.33333333333333331</v>
      </c>
      <c r="AD540" s="40" t="str">
        <f t="shared" si="126"/>
        <v>Overstock</v>
      </c>
      <c r="AE540" s="40">
        <f>IFERROR(VLOOKUP(A540,'[4]Re-order'!$A:$AA,27,0),"")</f>
        <v>0</v>
      </c>
      <c r="AF540" s="42">
        <f t="shared" si="127"/>
        <v>-1.6666666666666667</v>
      </c>
      <c r="AG540" s="42" t="e">
        <f>SUMIFS('[4]Raw Inventory'!D:D,'[4]Raw Inventory'!C:C,"GREATWALL",'[4]Raw Inventory'!B:B,A540)</f>
        <v>#VALUE!</v>
      </c>
      <c r="AH540" s="42" t="e">
        <f>SUMIFS('[4]Raw Inventory'!D:D,'[4]Raw Inventory'!C:C,"DUARTE",'[4]Raw Inventory'!B:B,A540)</f>
        <v>#VALUE!</v>
      </c>
      <c r="AI540" s="42"/>
      <c r="AJ540" s="42">
        <f t="shared" si="128"/>
        <v>180.00000000000003</v>
      </c>
      <c r="AK540" s="40" t="str">
        <f>IFERROR(IF((Q540+IF(AI540="",0,AI3))&lt;=0,"Stockout",IF(AJ540="","",IF(F540="Class A",IF(AJ540&lt;=7,"Critical",IF(AJ540&lt;=15,"Low",IF(AJ540&lt;=30,"Reorder",IF(AJ540&lt;=45,"Optimal","Overstock")))),IF(F540="Class B",IF(AJ540&lt;=10,"Critical",IF(AJ540&lt;=20,"Low",IF(AJ540&lt;=45,"Reorder",IF(AJ540&lt;=60,"Optimal","Overstock")))),IF(F540="Class C",IF(AJ540&lt;=15,"Critical",IF(AJ540&lt;=30,"Low",IF(AJ540&lt;=60,"Reorder",IF(AJ540&lt;=90,"Optimal","Overstock")))),""))))),"")</f>
        <v>Overstock</v>
      </c>
      <c r="AL540" s="42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</row>
    <row r="541" spans="1:48">
      <c r="A541" s="39" t="s">
        <v>12</v>
      </c>
      <c r="B541" s="39" t="s">
        <v>111</v>
      </c>
      <c r="C541" s="39" t="s">
        <v>109</v>
      </c>
      <c r="D541" s="40" t="s">
        <v>252</v>
      </c>
      <c r="E541" s="40">
        <v>6</v>
      </c>
      <c r="F541" s="40" t="s">
        <v>2</v>
      </c>
      <c r="G541" s="39" t="str">
        <f>IFERROR(VLOOKUP(A541,'[4]MC Masterlist 2026-09-17'!$B:$M, 3, 0),"")</f>
        <v>HONDA</v>
      </c>
      <c r="H541" s="41">
        <f>IFERROR(VLOOKUP(A541,'[4]MC Masterlist 2026-09-17'!$B:$M, 6, 0),"")</f>
        <v>158270</v>
      </c>
      <c r="I541" s="42">
        <v>2</v>
      </c>
      <c r="J541" s="42">
        <v>2</v>
      </c>
      <c r="K541" s="42">
        <v>2</v>
      </c>
      <c r="L541" s="42">
        <f t="shared" si="113"/>
        <v>6</v>
      </c>
      <c r="M541" s="42">
        <f t="shared" si="114"/>
        <v>2</v>
      </c>
      <c r="N541" s="41">
        <f t="shared" si="115"/>
        <v>949620</v>
      </c>
      <c r="O541" s="41">
        <f t="shared" si="116"/>
        <v>316540</v>
      </c>
      <c r="P541" s="42">
        <f t="shared" si="117"/>
        <v>6.6666666666666666E-2</v>
      </c>
      <c r="Q541" s="42">
        <v>6</v>
      </c>
      <c r="R541" s="41">
        <f t="shared" si="118"/>
        <v>949620</v>
      </c>
      <c r="S541" s="42">
        <f t="shared" si="119"/>
        <v>90</v>
      </c>
      <c r="T541" s="42">
        <f>IFERROR(VLOOKUP(A541,'[4]Re-order'!$A:$Q,17,0),"")</f>
        <v>0</v>
      </c>
      <c r="U541" s="42">
        <f>IFERROR(VLOOKUP(A541,'[4]MC Masterlist 2026-09-17'!$B:$M, 10, 0),0)</f>
        <v>15</v>
      </c>
      <c r="V541" s="42">
        <f>IFERROR(VLOOKUP(A541,'[4]MC Masterlist 2026-09-17'!$B:$M, 11, 0),0)</f>
        <v>15</v>
      </c>
      <c r="W541" s="42">
        <f t="shared" si="120"/>
        <v>30</v>
      </c>
      <c r="X541" s="42">
        <f t="shared" si="121"/>
        <v>29</v>
      </c>
      <c r="Y541" s="42">
        <f>IFERROR(IF(OR(C541="AREA I",C541="AREA V"),7,VLOOKUP(A541,'[4]MC Masterlist 2026-09-17'!$B:$M, 12, 0)),0)</f>
        <v>30</v>
      </c>
      <c r="Z541" s="42">
        <f t="shared" si="122"/>
        <v>1</v>
      </c>
      <c r="AA541" s="42">
        <f t="shared" si="123"/>
        <v>2</v>
      </c>
      <c r="AB541" s="42">
        <f t="shared" si="124"/>
        <v>1.9333333333333333</v>
      </c>
      <c r="AC541" s="42">
        <f t="shared" si="125"/>
        <v>2</v>
      </c>
      <c r="AD541" s="40" t="str">
        <f t="shared" si="126"/>
        <v>Overstock</v>
      </c>
      <c r="AE541" s="40">
        <f>IFERROR(VLOOKUP(A541,'[4]Re-order'!$A:$AA,27,0),"")</f>
        <v>0</v>
      </c>
      <c r="AF541" s="42">
        <f t="shared" si="127"/>
        <v>-4</v>
      </c>
      <c r="AG541" s="42" t="e">
        <f>SUMIFS('[4]Raw Inventory'!D:D,'[4]Raw Inventory'!C:C,"GREATWALL",'[4]Raw Inventory'!B:B,A541)</f>
        <v>#VALUE!</v>
      </c>
      <c r="AH541" s="42" t="e">
        <f>SUMIFS('[4]Raw Inventory'!D:D,'[4]Raw Inventory'!C:C,"DUARTE",'[4]Raw Inventory'!B:B,A541)</f>
        <v>#VALUE!</v>
      </c>
      <c r="AI541" s="42"/>
      <c r="AJ541" s="42">
        <f t="shared" si="128"/>
        <v>90</v>
      </c>
      <c r="AK541" s="40" t="str">
        <f>IFERROR(IF((Q541+IF(AI541="",0,AI3))&lt;=0,"Stockout",IF(AJ541="","",IF(F541="Class A",IF(AJ541&lt;=7,"Critical",IF(AJ541&lt;=15,"Low",IF(AJ541&lt;=30,"Reorder",IF(AJ541&lt;=45,"Optimal","Overstock")))),IF(F541="Class B",IF(AJ541&lt;=10,"Critical",IF(AJ541&lt;=20,"Low",IF(AJ541&lt;=45,"Reorder",IF(AJ541&lt;=60,"Optimal","Overstock")))),IF(F541="Class C",IF(AJ541&lt;=15,"Critical",IF(AJ541&lt;=30,"Low",IF(AJ541&lt;=60,"Reorder",IF(AJ541&lt;=90,"Optimal","Overstock")))),""))))),"")</f>
        <v>Overstock</v>
      </c>
      <c r="AL541" s="42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</row>
    <row r="542" spans="1:48">
      <c r="A542" s="39" t="s">
        <v>56</v>
      </c>
      <c r="B542" s="39" t="s">
        <v>97</v>
      </c>
      <c r="C542" s="39" t="s">
        <v>90</v>
      </c>
      <c r="D542" s="40" t="s">
        <v>256</v>
      </c>
      <c r="E542" s="40">
        <v>17</v>
      </c>
      <c r="F542" s="40" t="s">
        <v>3</v>
      </c>
      <c r="G542" s="39" t="str">
        <f>IFERROR(VLOOKUP(A542,'[4]MC Masterlist 2026-09-17'!$B:$M, 3, 0),"")</f>
        <v>HONDA</v>
      </c>
      <c r="H542" s="41">
        <f>IFERROR(VLOOKUP(A542,'[4]MC Masterlist 2026-09-17'!$B:$M, 6, 0),"")</f>
        <v>288118</v>
      </c>
      <c r="I542" s="42">
        <v>0</v>
      </c>
      <c r="J542" s="42">
        <v>0</v>
      </c>
      <c r="K542" s="42">
        <v>0</v>
      </c>
      <c r="L542" s="42">
        <f t="shared" si="113"/>
        <v>0</v>
      </c>
      <c r="M542" s="42">
        <f t="shared" si="114"/>
        <v>0</v>
      </c>
      <c r="N542" s="41">
        <f t="shared" si="115"/>
        <v>0</v>
      </c>
      <c r="O542" s="41">
        <f t="shared" si="116"/>
        <v>0</v>
      </c>
      <c r="P542" s="42">
        <f t="shared" si="117"/>
        <v>0</v>
      </c>
      <c r="Q542" s="42">
        <v>1</v>
      </c>
      <c r="R542" s="41">
        <f t="shared" si="118"/>
        <v>288118</v>
      </c>
      <c r="S542" s="42">
        <f t="shared" si="119"/>
        <v>0</v>
      </c>
      <c r="T542" s="42">
        <f>IFERROR(VLOOKUP(A542,'[4]Re-order'!$A:$Q,17,0),"")</f>
        <v>0</v>
      </c>
      <c r="U542" s="42">
        <f>IFERROR(VLOOKUP(A542,'[4]MC Masterlist 2026-09-17'!$B:$M, 10, 0),0)</f>
        <v>15</v>
      </c>
      <c r="V542" s="42">
        <f>IFERROR(VLOOKUP(A542,'[4]MC Masterlist 2026-09-17'!$B:$M, 11, 0),0)</f>
        <v>15</v>
      </c>
      <c r="W542" s="42">
        <f t="shared" si="120"/>
        <v>30</v>
      </c>
      <c r="X542" s="42">
        <f t="shared" si="121"/>
        <v>30</v>
      </c>
      <c r="Y542" s="42">
        <f>IFERROR(IF(OR(C542="AREA I",C542="AREA V"),7,VLOOKUP(A542,'[4]MC Masterlist 2026-09-17'!$B:$M, 12, 0)),0)</f>
        <v>30</v>
      </c>
      <c r="Z542" s="42">
        <f t="shared" si="122"/>
        <v>0</v>
      </c>
      <c r="AA542" s="42">
        <f t="shared" si="123"/>
        <v>0</v>
      </c>
      <c r="AB542" s="42">
        <f t="shared" si="124"/>
        <v>0</v>
      </c>
      <c r="AC542" s="42">
        <f t="shared" si="125"/>
        <v>0</v>
      </c>
      <c r="AD542" s="40" t="str">
        <f t="shared" si="126"/>
        <v>Critical</v>
      </c>
      <c r="AE542" s="40">
        <f>IFERROR(VLOOKUP(A542,'[4]Re-order'!$A:$AA,27,0),"")</f>
        <v>0</v>
      </c>
      <c r="AF542" s="42">
        <f t="shared" si="127"/>
        <v>-1</v>
      </c>
      <c r="AG542" s="42" t="e">
        <f>SUMIFS('[4]Raw Inventory'!D:D,'[4]Raw Inventory'!C:C,"GREATWALL",'[4]Raw Inventory'!B:B,A542)</f>
        <v>#VALUE!</v>
      </c>
      <c r="AH542" s="42" t="e">
        <f>SUMIFS('[4]Raw Inventory'!D:D,'[4]Raw Inventory'!C:C,"DUARTE",'[4]Raw Inventory'!B:B,A542)</f>
        <v>#VALUE!</v>
      </c>
      <c r="AI542" s="42"/>
      <c r="AJ542" s="42">
        <f t="shared" si="128"/>
        <v>0</v>
      </c>
      <c r="AK542" s="40" t="str">
        <f>IFERROR(IF((Q542+IF(AI542="",0,AI3))&lt;=0,"Stockout",IF(AJ542="","",IF(F542="Class A",IF(AJ542&lt;=7,"Critical",IF(AJ542&lt;=15,"Low",IF(AJ542&lt;=30,"Reorder",IF(AJ542&lt;=45,"Optimal","Overstock")))),IF(F542="Class B",IF(AJ542&lt;=10,"Critical",IF(AJ542&lt;=20,"Low",IF(AJ542&lt;=45,"Reorder",IF(AJ542&lt;=60,"Optimal","Overstock")))),IF(F542="Class C",IF(AJ542&lt;=15,"Critical",IF(AJ542&lt;=30,"Low",IF(AJ542&lt;=60,"Reorder",IF(AJ542&lt;=90,"Optimal","Overstock")))),""))))),"")</f>
        <v>Critical</v>
      </c>
      <c r="AL542" s="42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</row>
    <row r="543" spans="1:48">
      <c r="A543" s="39" t="s">
        <v>31</v>
      </c>
      <c r="B543" s="39" t="s">
        <v>94</v>
      </c>
      <c r="C543" s="39" t="s">
        <v>90</v>
      </c>
      <c r="D543" s="40" t="s">
        <v>236</v>
      </c>
      <c r="E543" s="40">
        <v>30</v>
      </c>
      <c r="F543" s="40" t="s">
        <v>3</v>
      </c>
      <c r="G543" s="39" t="str">
        <f>IFERROR(VLOOKUP(A543,'[4]MC Masterlist 2026-09-17'!$B:$M, 3, 0),"")</f>
        <v>KAWASAKI</v>
      </c>
      <c r="H543" s="41">
        <f>IFERROR(VLOOKUP(A543,'[4]MC Masterlist 2026-09-17'!$B:$M, 6, 0),"")</f>
        <v>59528</v>
      </c>
      <c r="I543" s="42">
        <v>0</v>
      </c>
      <c r="J543" s="42">
        <v>0</v>
      </c>
      <c r="K543" s="42">
        <v>0</v>
      </c>
      <c r="L543" s="42">
        <f t="shared" si="113"/>
        <v>0</v>
      </c>
      <c r="M543" s="42">
        <f t="shared" si="114"/>
        <v>0</v>
      </c>
      <c r="N543" s="41">
        <f t="shared" si="115"/>
        <v>0</v>
      </c>
      <c r="O543" s="41">
        <f t="shared" si="116"/>
        <v>0</v>
      </c>
      <c r="P543" s="42">
        <f t="shared" si="117"/>
        <v>0</v>
      </c>
      <c r="Q543" s="42">
        <v>1</v>
      </c>
      <c r="R543" s="41">
        <f t="shared" si="118"/>
        <v>59528</v>
      </c>
      <c r="S543" s="42">
        <f t="shared" si="119"/>
        <v>0</v>
      </c>
      <c r="T543" s="42">
        <f>IFERROR(VLOOKUP(A543,'[4]Re-order'!$A:$Q,17,0),"")</f>
        <v>0</v>
      </c>
      <c r="U543" s="42">
        <f>IFERROR(VLOOKUP(A543,'[4]MC Masterlist 2026-09-17'!$B:$M, 10, 0),0)</f>
        <v>15</v>
      </c>
      <c r="V543" s="42">
        <f>IFERROR(VLOOKUP(A543,'[4]MC Masterlist 2026-09-17'!$B:$M, 11, 0),0)</f>
        <v>15</v>
      </c>
      <c r="W543" s="42">
        <f t="shared" si="120"/>
        <v>30</v>
      </c>
      <c r="X543" s="42">
        <f t="shared" si="121"/>
        <v>30</v>
      </c>
      <c r="Y543" s="42">
        <f>IFERROR(IF(OR(C543="AREA I",C543="AREA V"),7,VLOOKUP(A543,'[4]MC Masterlist 2026-09-17'!$B:$M, 12, 0)),0)</f>
        <v>30</v>
      </c>
      <c r="Z543" s="42">
        <f t="shared" si="122"/>
        <v>0</v>
      </c>
      <c r="AA543" s="42">
        <f t="shared" si="123"/>
        <v>0</v>
      </c>
      <c r="AB543" s="42">
        <f t="shared" si="124"/>
        <v>0</v>
      </c>
      <c r="AC543" s="42">
        <f t="shared" si="125"/>
        <v>0</v>
      </c>
      <c r="AD543" s="40" t="str">
        <f t="shared" si="126"/>
        <v>Critical</v>
      </c>
      <c r="AE543" s="40">
        <f>IFERROR(VLOOKUP(A543,'[4]Re-order'!$A:$AA,27,0),"")</f>
        <v>0</v>
      </c>
      <c r="AF543" s="42">
        <f t="shared" si="127"/>
        <v>-1</v>
      </c>
      <c r="AG543" s="42" t="e">
        <f>SUMIFS('[4]Raw Inventory'!D:D,'[4]Raw Inventory'!C:C,"GREATWALL",'[4]Raw Inventory'!B:B,A543)</f>
        <v>#VALUE!</v>
      </c>
      <c r="AH543" s="42" t="e">
        <f>SUMIFS('[4]Raw Inventory'!D:D,'[4]Raw Inventory'!C:C,"DUARTE",'[4]Raw Inventory'!B:B,A543)</f>
        <v>#VALUE!</v>
      </c>
      <c r="AI543" s="42"/>
      <c r="AJ543" s="42">
        <f t="shared" si="128"/>
        <v>0</v>
      </c>
      <c r="AK543" s="40" t="str">
        <f>IFERROR(IF((Q543+IF(AI543="",0,AI3))&lt;=0,"Stockout",IF(AJ543="","",IF(F543="Class A",IF(AJ543&lt;=7,"Critical",IF(AJ543&lt;=15,"Low",IF(AJ543&lt;=30,"Reorder",IF(AJ543&lt;=45,"Optimal","Overstock")))),IF(F543="Class B",IF(AJ543&lt;=10,"Critical",IF(AJ543&lt;=20,"Low",IF(AJ543&lt;=45,"Reorder",IF(AJ543&lt;=60,"Optimal","Overstock")))),IF(F543="Class C",IF(AJ543&lt;=15,"Critical",IF(AJ543&lt;=30,"Low",IF(AJ543&lt;=60,"Reorder",IF(AJ543&lt;=90,"Optimal","Overstock")))),""))))),"")</f>
        <v>Critical</v>
      </c>
      <c r="AL543" s="42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</row>
    <row r="544" spans="1:48">
      <c r="A544" s="39" t="s">
        <v>82</v>
      </c>
      <c r="B544" s="39" t="s">
        <v>158</v>
      </c>
      <c r="C544" s="39" t="s">
        <v>152</v>
      </c>
      <c r="D544" s="40" t="s">
        <v>245</v>
      </c>
      <c r="E544" s="40">
        <v>24</v>
      </c>
      <c r="F544" s="40" t="s">
        <v>3</v>
      </c>
      <c r="G544" s="39" t="str">
        <f>IFERROR(VLOOKUP(A544,'[4]MC Masterlist 2026-09-17'!$B:$M, 3, 0),"")</f>
        <v>SUZUKI</v>
      </c>
      <c r="H544" s="41">
        <f>IFERROR(VLOOKUP(A544,'[4]MC Masterlist 2026-09-17'!$B:$M, 6, 0),"")</f>
        <v>67342</v>
      </c>
      <c r="I544" s="42">
        <v>0</v>
      </c>
      <c r="J544" s="42">
        <v>0</v>
      </c>
      <c r="K544" s="42">
        <v>1</v>
      </c>
      <c r="L544" s="42">
        <f t="shared" si="113"/>
        <v>1</v>
      </c>
      <c r="M544" s="42">
        <f t="shared" si="114"/>
        <v>0.33333333333333331</v>
      </c>
      <c r="N544" s="41">
        <f t="shared" si="115"/>
        <v>67342</v>
      </c>
      <c r="O544" s="41">
        <f t="shared" si="116"/>
        <v>22447.333333333332</v>
      </c>
      <c r="P544" s="42">
        <f t="shared" si="117"/>
        <v>1.111111111111111E-2</v>
      </c>
      <c r="Q544" s="42">
        <v>1</v>
      </c>
      <c r="R544" s="41">
        <f t="shared" si="118"/>
        <v>67342</v>
      </c>
      <c r="S544" s="42">
        <f t="shared" si="119"/>
        <v>90</v>
      </c>
      <c r="T544" s="42">
        <f>IFERROR(VLOOKUP(A544,'[4]Re-order'!$A:$Q,17,0),"")</f>
        <v>0</v>
      </c>
      <c r="U544" s="42">
        <f>IFERROR(VLOOKUP(A544,'[4]MC Masterlist 2026-09-17'!$B:$M, 10, 0),0)</f>
        <v>15</v>
      </c>
      <c r="V544" s="42">
        <f>IFERROR(VLOOKUP(A544,'[4]MC Masterlist 2026-09-17'!$B:$M, 11, 0),0)</f>
        <v>15</v>
      </c>
      <c r="W544" s="42">
        <f t="shared" si="120"/>
        <v>30</v>
      </c>
      <c r="X544" s="42">
        <f t="shared" si="121"/>
        <v>29.833333333333332</v>
      </c>
      <c r="Y544" s="42">
        <f>IFERROR(IF(OR(C544="AREA I",C544="AREA V"),7,VLOOKUP(A544,'[4]MC Masterlist 2026-09-17'!$B:$M, 12, 0)),0)</f>
        <v>30</v>
      </c>
      <c r="Z544" s="42">
        <f t="shared" si="122"/>
        <v>0.16666666666666666</v>
      </c>
      <c r="AA544" s="42">
        <f t="shared" si="123"/>
        <v>0.33333333333333331</v>
      </c>
      <c r="AB544" s="42">
        <f t="shared" si="124"/>
        <v>0.33148148148148143</v>
      </c>
      <c r="AC544" s="42">
        <f t="shared" si="125"/>
        <v>0.33333333333333331</v>
      </c>
      <c r="AD544" s="40" t="str">
        <f t="shared" si="126"/>
        <v>Optimal</v>
      </c>
      <c r="AE544" s="40">
        <f>IFERROR(VLOOKUP(A544,'[4]Re-order'!$A:$AA,27,0),"")</f>
        <v>0</v>
      </c>
      <c r="AF544" s="42">
        <f t="shared" si="127"/>
        <v>-0.66666666666666674</v>
      </c>
      <c r="AG544" s="42" t="e">
        <f>SUMIFS('[4]Raw Inventory'!D:D,'[4]Raw Inventory'!C:C,"GREATWALL",'[4]Raw Inventory'!B:B,A544)</f>
        <v>#VALUE!</v>
      </c>
      <c r="AH544" s="42" t="e">
        <f>SUMIFS('[4]Raw Inventory'!D:D,'[4]Raw Inventory'!C:C,"DUARTE",'[4]Raw Inventory'!B:B,A544)</f>
        <v>#VALUE!</v>
      </c>
      <c r="AI544" s="42"/>
      <c r="AJ544" s="42">
        <f t="shared" si="128"/>
        <v>90.000000000000014</v>
      </c>
      <c r="AK544" s="40" t="str">
        <f>IFERROR(IF((Q544+IF(AI544="",0,AI3))&lt;=0,"Stockout",IF(AJ544="","",IF(F544="Class A",IF(AJ544&lt;=7,"Critical",IF(AJ544&lt;=15,"Low",IF(AJ544&lt;=30,"Reorder",IF(AJ544&lt;=45,"Optimal","Overstock")))),IF(F544="Class B",IF(AJ544&lt;=10,"Critical",IF(AJ544&lt;=20,"Low",IF(AJ544&lt;=45,"Reorder",IF(AJ544&lt;=60,"Optimal","Overstock")))),IF(F544="Class C",IF(AJ544&lt;=15,"Critical",IF(AJ544&lt;=30,"Low",IF(AJ544&lt;=60,"Reorder",IF(AJ544&lt;=90,"Optimal","Overstock")))),""))))),"")</f>
        <v>Optimal</v>
      </c>
      <c r="AL544" s="42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</row>
    <row r="545" spans="1:48">
      <c r="A545" s="39" t="s">
        <v>43</v>
      </c>
      <c r="B545" s="39" t="s">
        <v>160</v>
      </c>
      <c r="C545" s="39" t="s">
        <v>159</v>
      </c>
      <c r="D545" s="40" t="s">
        <v>228</v>
      </c>
      <c r="E545" s="40">
        <v>23</v>
      </c>
      <c r="F545" s="40" t="s">
        <v>3</v>
      </c>
      <c r="G545" s="39" t="str">
        <f>IFERROR(VLOOKUP(A545,'[4]MC Masterlist 2026-09-17'!$B:$M, 3, 0),"")</f>
        <v>YAMAHA</v>
      </c>
      <c r="H545" s="41">
        <f>IFERROR(VLOOKUP(A545,'[4]MC Masterlist 2026-09-17'!$B:$M, 6, 0),"")</f>
        <v>70587</v>
      </c>
      <c r="I545" s="42">
        <v>0</v>
      </c>
      <c r="J545" s="42">
        <v>0</v>
      </c>
      <c r="K545" s="42">
        <v>0</v>
      </c>
      <c r="L545" s="42">
        <f t="shared" si="113"/>
        <v>0</v>
      </c>
      <c r="M545" s="42">
        <f t="shared" si="114"/>
        <v>0</v>
      </c>
      <c r="N545" s="41">
        <f t="shared" si="115"/>
        <v>0</v>
      </c>
      <c r="O545" s="41">
        <f t="shared" si="116"/>
        <v>0</v>
      </c>
      <c r="P545" s="42">
        <f t="shared" si="117"/>
        <v>0</v>
      </c>
      <c r="Q545" s="42">
        <v>9</v>
      </c>
      <c r="R545" s="41">
        <f t="shared" si="118"/>
        <v>635283</v>
      </c>
      <c r="S545" s="42">
        <f t="shared" si="119"/>
        <v>0</v>
      </c>
      <c r="T545" s="42">
        <f>IFERROR(VLOOKUP(A545,'[4]Re-order'!$A:$Q,17,0),"")</f>
        <v>0</v>
      </c>
      <c r="U545" s="42">
        <f>IFERROR(VLOOKUP(A545,'[4]MC Masterlist 2026-09-17'!$B:$M, 10, 0),0)</f>
        <v>15</v>
      </c>
      <c r="V545" s="42">
        <f>IFERROR(VLOOKUP(A545,'[4]MC Masterlist 2026-09-17'!$B:$M, 11, 0),0)</f>
        <v>15</v>
      </c>
      <c r="W545" s="42">
        <f t="shared" si="120"/>
        <v>30</v>
      </c>
      <c r="X545" s="42">
        <f t="shared" si="121"/>
        <v>30</v>
      </c>
      <c r="Y545" s="42">
        <f>IFERROR(IF(OR(C545="AREA I",C545="AREA V"),7,VLOOKUP(A545,'[4]MC Masterlist 2026-09-17'!$B:$M, 12, 0)),0)</f>
        <v>30</v>
      </c>
      <c r="Z545" s="42">
        <f t="shared" si="122"/>
        <v>0</v>
      </c>
      <c r="AA545" s="42">
        <f t="shared" si="123"/>
        <v>0</v>
      </c>
      <c r="AB545" s="42">
        <f t="shared" si="124"/>
        <v>0</v>
      </c>
      <c r="AC545" s="42">
        <f t="shared" si="125"/>
        <v>0</v>
      </c>
      <c r="AD545" s="40" t="str">
        <f t="shared" si="126"/>
        <v>Critical</v>
      </c>
      <c r="AE545" s="40">
        <f>IFERROR(VLOOKUP(A545,'[4]Re-order'!$A:$AA,27,0),"")</f>
        <v>0</v>
      </c>
      <c r="AF545" s="42">
        <f t="shared" si="127"/>
        <v>-9</v>
      </c>
      <c r="AG545" s="42" t="e">
        <f>SUMIFS('[4]Raw Inventory'!D:D,'[4]Raw Inventory'!C:C,"GREATWALL",'[4]Raw Inventory'!B:B,A545)</f>
        <v>#VALUE!</v>
      </c>
      <c r="AH545" s="42" t="e">
        <f>SUMIFS('[4]Raw Inventory'!D:D,'[4]Raw Inventory'!C:C,"DUARTE",'[4]Raw Inventory'!B:B,A545)</f>
        <v>#VALUE!</v>
      </c>
      <c r="AI545" s="42"/>
      <c r="AJ545" s="42">
        <f t="shared" si="128"/>
        <v>0</v>
      </c>
      <c r="AK545" s="40" t="str">
        <f>IFERROR(IF((Q545+IF(AI545="",0,AI3))&lt;=0,"Stockout",IF(AJ545="","",IF(F545="Class A",IF(AJ545&lt;=7,"Critical",IF(AJ545&lt;=15,"Low",IF(AJ545&lt;=30,"Reorder",IF(AJ545&lt;=45,"Optimal","Overstock")))),IF(F545="Class B",IF(AJ545&lt;=10,"Critical",IF(AJ545&lt;=20,"Low",IF(AJ545&lt;=45,"Reorder",IF(AJ545&lt;=60,"Optimal","Overstock")))),IF(F545="Class C",IF(AJ545&lt;=15,"Critical",IF(AJ545&lt;=30,"Low",IF(AJ545&lt;=60,"Reorder",IF(AJ545&lt;=90,"Optimal","Overstock")))),""))))),"")</f>
        <v>Critical</v>
      </c>
      <c r="AL545" s="42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</row>
    <row r="546" spans="1:48">
      <c r="A546" s="39" t="s">
        <v>42</v>
      </c>
      <c r="B546" s="39" t="s">
        <v>129</v>
      </c>
      <c r="C546" s="39" t="s">
        <v>128</v>
      </c>
      <c r="D546" s="40" t="s">
        <v>220</v>
      </c>
      <c r="E546" s="40">
        <v>16</v>
      </c>
      <c r="F546" s="40" t="s">
        <v>3</v>
      </c>
      <c r="G546" s="39" t="str">
        <f>IFERROR(VLOOKUP(A546,'[4]MC Masterlist 2026-09-17'!$B:$M, 3, 0),"")</f>
        <v>YAMAHA</v>
      </c>
      <c r="H546" s="41">
        <f>IFERROR(VLOOKUP(A546,'[4]MC Masterlist 2026-09-17'!$B:$M, 6, 0),"")</f>
        <v>152892</v>
      </c>
      <c r="I546" s="42">
        <v>1</v>
      </c>
      <c r="J546" s="42">
        <v>0</v>
      </c>
      <c r="K546" s="42">
        <v>0</v>
      </c>
      <c r="L546" s="42">
        <f t="shared" si="113"/>
        <v>1</v>
      </c>
      <c r="M546" s="42">
        <f t="shared" si="114"/>
        <v>0.33333333333333331</v>
      </c>
      <c r="N546" s="41">
        <f t="shared" si="115"/>
        <v>152892</v>
      </c>
      <c r="O546" s="41">
        <f t="shared" si="116"/>
        <v>50964</v>
      </c>
      <c r="P546" s="42">
        <f t="shared" si="117"/>
        <v>1.111111111111111E-2</v>
      </c>
      <c r="Q546" s="42">
        <v>3</v>
      </c>
      <c r="R546" s="41">
        <f t="shared" si="118"/>
        <v>458676</v>
      </c>
      <c r="S546" s="42">
        <f t="shared" si="119"/>
        <v>270</v>
      </c>
      <c r="T546" s="42">
        <f>IFERROR(VLOOKUP(A546,'[4]Re-order'!$A:$Q,17,0),"")</f>
        <v>0</v>
      </c>
      <c r="U546" s="42">
        <f>IFERROR(VLOOKUP(A546,'[4]MC Masterlist 2026-09-17'!$B:$M, 10, 0),0)</f>
        <v>15</v>
      </c>
      <c r="V546" s="42">
        <f>IFERROR(VLOOKUP(A546,'[4]MC Masterlist 2026-09-17'!$B:$M, 11, 0),0)</f>
        <v>15</v>
      </c>
      <c r="W546" s="42">
        <f t="shared" si="120"/>
        <v>30</v>
      </c>
      <c r="X546" s="42">
        <f t="shared" si="121"/>
        <v>29.833333333333332</v>
      </c>
      <c r="Y546" s="42">
        <f>IFERROR(IF(OR(C546="AREA I",C546="AREA V"),7,VLOOKUP(A546,'[4]MC Masterlist 2026-09-17'!$B:$M, 12, 0)),0)</f>
        <v>30</v>
      </c>
      <c r="Z546" s="42">
        <f t="shared" si="122"/>
        <v>0.16666666666666666</v>
      </c>
      <c r="AA546" s="42">
        <f t="shared" si="123"/>
        <v>0.33333333333333331</v>
      </c>
      <c r="AB546" s="42">
        <f t="shared" si="124"/>
        <v>0.33148148148148143</v>
      </c>
      <c r="AC546" s="42">
        <f t="shared" si="125"/>
        <v>0.33333333333333331</v>
      </c>
      <c r="AD546" s="40" t="str">
        <f t="shared" si="126"/>
        <v>Overstock</v>
      </c>
      <c r="AE546" s="40">
        <f>IFERROR(VLOOKUP(A546,'[4]Re-order'!$A:$AA,27,0),"")</f>
        <v>0</v>
      </c>
      <c r="AF546" s="42">
        <f t="shared" si="127"/>
        <v>-2.6666666666666665</v>
      </c>
      <c r="AG546" s="42" t="e">
        <f>SUMIFS('[4]Raw Inventory'!D:D,'[4]Raw Inventory'!C:C,"GREATWALL",'[4]Raw Inventory'!B:B,A546)</f>
        <v>#VALUE!</v>
      </c>
      <c r="AH546" s="42" t="e">
        <f>SUMIFS('[4]Raw Inventory'!D:D,'[4]Raw Inventory'!C:C,"DUARTE",'[4]Raw Inventory'!B:B,A546)</f>
        <v>#VALUE!</v>
      </c>
      <c r="AI546" s="42"/>
      <c r="AJ546" s="42">
        <f t="shared" si="128"/>
        <v>270.00000000000006</v>
      </c>
      <c r="AK546" s="40" t="str">
        <f>IFERROR(IF((Q546+IF(AI546="",0,AI3))&lt;=0,"Stockout",IF(AJ546="","",IF(F546="Class A",IF(AJ546&lt;=7,"Critical",IF(AJ546&lt;=15,"Low",IF(AJ546&lt;=30,"Reorder",IF(AJ546&lt;=45,"Optimal","Overstock")))),IF(F546="Class B",IF(AJ546&lt;=10,"Critical",IF(AJ546&lt;=20,"Low",IF(AJ546&lt;=45,"Reorder",IF(AJ546&lt;=60,"Optimal","Overstock")))),IF(F546="Class C",IF(AJ546&lt;=15,"Critical",IF(AJ546&lt;=30,"Low",IF(AJ546&lt;=60,"Reorder",IF(AJ546&lt;=90,"Optimal","Overstock")))),""))))),"")</f>
        <v>Overstock</v>
      </c>
      <c r="AL546" s="42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</row>
    <row r="547" spans="1:48">
      <c r="A547" s="39" t="s">
        <v>64</v>
      </c>
      <c r="B547" s="39" t="s">
        <v>144</v>
      </c>
      <c r="C547" s="39" t="s">
        <v>137</v>
      </c>
      <c r="D547" s="40" t="s">
        <v>240</v>
      </c>
      <c r="E547" s="40">
        <v>24</v>
      </c>
      <c r="F547" s="40" t="s">
        <v>3</v>
      </c>
      <c r="G547" s="39" t="str">
        <f>IFERROR(VLOOKUP(A547,'[4]MC Masterlist 2026-09-17'!$B:$M, 3, 0),"")</f>
        <v>HONDA</v>
      </c>
      <c r="H547" s="41">
        <f>IFERROR(VLOOKUP(A547,'[4]MC Masterlist 2026-09-17'!$B:$M, 6, 0),"")</f>
        <v>73170</v>
      </c>
      <c r="I547" s="42">
        <v>0</v>
      </c>
      <c r="J547" s="42">
        <v>0</v>
      </c>
      <c r="K547" s="42">
        <v>2</v>
      </c>
      <c r="L547" s="42">
        <f t="shared" si="113"/>
        <v>2</v>
      </c>
      <c r="M547" s="42">
        <f t="shared" si="114"/>
        <v>0.66666666666666663</v>
      </c>
      <c r="N547" s="41">
        <f t="shared" si="115"/>
        <v>146340</v>
      </c>
      <c r="O547" s="41">
        <f t="shared" si="116"/>
        <v>48780</v>
      </c>
      <c r="P547" s="42">
        <f t="shared" si="117"/>
        <v>2.222222222222222E-2</v>
      </c>
      <c r="Q547" s="42"/>
      <c r="R547" s="41">
        <f t="shared" si="118"/>
        <v>0</v>
      </c>
      <c r="S547" s="42">
        <f t="shared" si="119"/>
        <v>0</v>
      </c>
      <c r="T547" s="42">
        <f>IFERROR(VLOOKUP(A547,'[4]Re-order'!$A:$Q,17,0),"")</f>
        <v>0</v>
      </c>
      <c r="U547" s="42">
        <f>IFERROR(VLOOKUP(A547,'[4]MC Masterlist 2026-09-17'!$B:$M, 10, 0),0)</f>
        <v>15</v>
      </c>
      <c r="V547" s="42">
        <f>IFERROR(VLOOKUP(A547,'[4]MC Masterlist 2026-09-17'!$B:$M, 11, 0),0)</f>
        <v>15</v>
      </c>
      <c r="W547" s="42">
        <f t="shared" si="120"/>
        <v>30</v>
      </c>
      <c r="X547" s="42">
        <f t="shared" si="121"/>
        <v>6.666666666666667</v>
      </c>
      <c r="Y547" s="42">
        <f>IFERROR(IF(OR(C547="AREA I",C547="AREA V"),7,VLOOKUP(A547,'[4]MC Masterlist 2026-09-17'!$B:$M, 12, 0)),0)</f>
        <v>7</v>
      </c>
      <c r="Z547" s="42">
        <f t="shared" si="122"/>
        <v>0.33333333333333331</v>
      </c>
      <c r="AA547" s="42">
        <f t="shared" si="123"/>
        <v>0.66666666666666663</v>
      </c>
      <c r="AB547" s="42">
        <f t="shared" si="124"/>
        <v>0.14814814814814814</v>
      </c>
      <c r="AC547" s="42">
        <f t="shared" si="125"/>
        <v>0.15555555555555553</v>
      </c>
      <c r="AD547" s="40" t="str">
        <f t="shared" si="126"/>
        <v>Stockout</v>
      </c>
      <c r="AE547" s="40">
        <f>IFERROR(VLOOKUP(A547,'[4]Re-order'!$A:$AA,27,0),"")</f>
        <v>0</v>
      </c>
      <c r="AF547" s="42">
        <f t="shared" si="127"/>
        <v>0.15555555555555553</v>
      </c>
      <c r="AG547" s="42" t="e">
        <f>SUMIFS('[4]Raw Inventory'!D:D,'[4]Raw Inventory'!C:C,"GREATWALL",'[4]Raw Inventory'!B:B,A547)</f>
        <v>#VALUE!</v>
      </c>
      <c r="AH547" s="42" t="e">
        <f>SUMIFS('[4]Raw Inventory'!D:D,'[4]Raw Inventory'!C:C,"DUARTE",'[4]Raw Inventory'!B:B,A547)</f>
        <v>#VALUE!</v>
      </c>
      <c r="AI547" s="42"/>
      <c r="AJ547" s="42">
        <f t="shared" si="128"/>
        <v>0</v>
      </c>
      <c r="AK547" s="40" t="str">
        <f>IFERROR(IF((Q547+IF(AI547="",0,AI3))&lt;=0,"Stockout",IF(AJ547="","",IF(F547="Class A",IF(AJ547&lt;=7,"Critical",IF(AJ547&lt;=15,"Low",IF(AJ547&lt;=30,"Reorder",IF(AJ547&lt;=45,"Optimal","Overstock")))),IF(F547="Class B",IF(AJ547&lt;=10,"Critical",IF(AJ547&lt;=20,"Low",IF(AJ547&lt;=45,"Reorder",IF(AJ547&lt;=60,"Optimal","Overstock")))),IF(F547="Class C",IF(AJ547&lt;=15,"Critical",IF(AJ547&lt;=30,"Low",IF(AJ547&lt;=60,"Reorder",IF(AJ547&lt;=90,"Optimal","Overstock")))),""))))),"")</f>
        <v>Stockout</v>
      </c>
      <c r="AL547" s="42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</row>
    <row r="548" spans="1:48">
      <c r="A548" s="39" t="s">
        <v>65</v>
      </c>
      <c r="B548" s="39" t="s">
        <v>92</v>
      </c>
      <c r="C548" s="39" t="s">
        <v>90</v>
      </c>
      <c r="D548" s="40" t="s">
        <v>262</v>
      </c>
      <c r="E548" s="40">
        <v>7</v>
      </c>
      <c r="F548" s="40" t="s">
        <v>0</v>
      </c>
      <c r="G548" s="39" t="str">
        <f>IFERROR(VLOOKUP(A548,'[4]MC Masterlist 2026-09-17'!$B:$M, 3, 0),"")</f>
        <v>SUZUKI</v>
      </c>
      <c r="H548" s="41">
        <f>IFERROR(VLOOKUP(A548,'[4]MC Masterlist 2026-09-17'!$B:$M, 6, 0),"")</f>
        <v>77572</v>
      </c>
      <c r="I548" s="42">
        <v>1</v>
      </c>
      <c r="J548" s="42">
        <v>1</v>
      </c>
      <c r="K548" s="42">
        <v>2</v>
      </c>
      <c r="L548" s="42">
        <f t="shared" si="113"/>
        <v>4</v>
      </c>
      <c r="M548" s="42">
        <f t="shared" si="114"/>
        <v>1.3333333333333333</v>
      </c>
      <c r="N548" s="41">
        <f t="shared" si="115"/>
        <v>310288</v>
      </c>
      <c r="O548" s="41">
        <f t="shared" si="116"/>
        <v>103429.33333333333</v>
      </c>
      <c r="P548" s="42">
        <f t="shared" si="117"/>
        <v>4.4444444444444439E-2</v>
      </c>
      <c r="Q548" s="42">
        <v>1</v>
      </c>
      <c r="R548" s="41">
        <f t="shared" si="118"/>
        <v>77572</v>
      </c>
      <c r="S548" s="42">
        <f t="shared" si="119"/>
        <v>22.5</v>
      </c>
      <c r="T548" s="42">
        <f>IFERROR(VLOOKUP(A548,'[4]Re-order'!$A:$Q,17,0),"")</f>
        <v>0</v>
      </c>
      <c r="U548" s="42">
        <f>IFERROR(VLOOKUP(A548,'[4]MC Masterlist 2026-09-17'!$B:$M, 10, 0),0)</f>
        <v>15</v>
      </c>
      <c r="V548" s="42">
        <f>IFERROR(VLOOKUP(A548,'[4]MC Masterlist 2026-09-17'!$B:$M, 11, 0),0)</f>
        <v>15</v>
      </c>
      <c r="W548" s="42">
        <f t="shared" si="120"/>
        <v>30</v>
      </c>
      <c r="X548" s="42">
        <f t="shared" si="121"/>
        <v>29.333333333333332</v>
      </c>
      <c r="Y548" s="42">
        <f>IFERROR(IF(OR(C548="AREA I",C548="AREA V"),7,VLOOKUP(A548,'[4]MC Masterlist 2026-09-17'!$B:$M, 12, 0)),0)</f>
        <v>30</v>
      </c>
      <c r="Z548" s="42">
        <f t="shared" si="122"/>
        <v>0.66666666666666663</v>
      </c>
      <c r="AA548" s="42">
        <f t="shared" si="123"/>
        <v>1.3333333333333333</v>
      </c>
      <c r="AB548" s="42">
        <f t="shared" si="124"/>
        <v>1.3037037037037036</v>
      </c>
      <c r="AC548" s="42">
        <f t="shared" si="125"/>
        <v>1.3333333333333333</v>
      </c>
      <c r="AD548" s="40" t="str">
        <f t="shared" si="126"/>
        <v>Reorder</v>
      </c>
      <c r="AE548" s="40">
        <f>IFERROR(VLOOKUP(A548,'[4]Re-order'!$A:$AA,27,0),"")</f>
        <v>0</v>
      </c>
      <c r="AF548" s="42">
        <f t="shared" si="127"/>
        <v>0.33333333333333326</v>
      </c>
      <c r="AG548" s="42" t="e">
        <f>SUMIFS('[4]Raw Inventory'!D:D,'[4]Raw Inventory'!C:C,"GREATWALL",'[4]Raw Inventory'!B:B,A548)</f>
        <v>#VALUE!</v>
      </c>
      <c r="AH548" s="42" t="e">
        <f>SUMIFS('[4]Raw Inventory'!D:D,'[4]Raw Inventory'!C:C,"DUARTE",'[4]Raw Inventory'!B:B,A548)</f>
        <v>#VALUE!</v>
      </c>
      <c r="AI548" s="42"/>
      <c r="AJ548" s="42">
        <f t="shared" si="128"/>
        <v>22.500000000000004</v>
      </c>
      <c r="AK548" s="40" t="str">
        <f>IFERROR(IF((Q548+IF(AI548="",0,AI3))&lt;=0,"Stockout",IF(AJ548="","",IF(F548="Class A",IF(AJ548&lt;=7,"Critical",IF(AJ548&lt;=15,"Low",IF(AJ548&lt;=30,"Reorder",IF(AJ548&lt;=45,"Optimal","Overstock")))),IF(F548="Class B",IF(AJ548&lt;=10,"Critical",IF(AJ548&lt;=20,"Low",IF(AJ548&lt;=45,"Reorder",IF(AJ548&lt;=60,"Optimal","Overstock")))),IF(F548="Class C",IF(AJ548&lt;=15,"Critical",IF(AJ548&lt;=30,"Low",IF(AJ548&lt;=60,"Reorder",IF(AJ548&lt;=90,"Optimal","Overstock")))),""))))),"")</f>
        <v>Reorder</v>
      </c>
      <c r="AL548" s="42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</row>
    <row r="549" spans="1:48">
      <c r="A549" s="39" t="s">
        <v>37</v>
      </c>
      <c r="B549" s="39" t="s">
        <v>92</v>
      </c>
      <c r="C549" s="39" t="s">
        <v>90</v>
      </c>
      <c r="D549" s="40" t="s">
        <v>232</v>
      </c>
      <c r="E549" s="40">
        <v>10</v>
      </c>
      <c r="F549" s="40" t="s">
        <v>2</v>
      </c>
      <c r="G549" s="39" t="str">
        <f>IFERROR(VLOOKUP(A549,'[4]MC Masterlist 2026-09-17'!$B:$M, 3, 0),"")</f>
        <v>HONDA</v>
      </c>
      <c r="H549" s="41">
        <f>IFERROR(VLOOKUP(A549,'[4]MC Masterlist 2026-09-17'!$B:$M, 6, 0),"")</f>
        <v>74550</v>
      </c>
      <c r="I549" s="42">
        <v>3</v>
      </c>
      <c r="J549" s="42">
        <v>0</v>
      </c>
      <c r="K549" s="42">
        <v>0</v>
      </c>
      <c r="L549" s="42">
        <f t="shared" si="113"/>
        <v>3</v>
      </c>
      <c r="M549" s="42">
        <f t="shared" si="114"/>
        <v>1</v>
      </c>
      <c r="N549" s="41">
        <f t="shared" si="115"/>
        <v>223650</v>
      </c>
      <c r="O549" s="41">
        <f t="shared" si="116"/>
        <v>74550</v>
      </c>
      <c r="P549" s="42">
        <f t="shared" si="117"/>
        <v>3.3333333333333333E-2</v>
      </c>
      <c r="Q549" s="42">
        <v>1</v>
      </c>
      <c r="R549" s="41">
        <f t="shared" si="118"/>
        <v>74550</v>
      </c>
      <c r="S549" s="42">
        <f t="shared" si="119"/>
        <v>30</v>
      </c>
      <c r="T549" s="42">
        <f>IFERROR(VLOOKUP(A549,'[4]Re-order'!$A:$Q,17,0),"")</f>
        <v>0</v>
      </c>
      <c r="U549" s="42">
        <f>IFERROR(VLOOKUP(A549,'[4]MC Masterlist 2026-09-17'!$B:$M, 10, 0),0)</f>
        <v>15</v>
      </c>
      <c r="V549" s="42">
        <f>IFERROR(VLOOKUP(A549,'[4]MC Masterlist 2026-09-17'!$B:$M, 11, 0),0)</f>
        <v>15</v>
      </c>
      <c r="W549" s="42">
        <f t="shared" si="120"/>
        <v>30</v>
      </c>
      <c r="X549" s="42">
        <f t="shared" si="121"/>
        <v>29.5</v>
      </c>
      <c r="Y549" s="42">
        <f>IFERROR(IF(OR(C549="AREA I",C549="AREA V"),7,VLOOKUP(A549,'[4]MC Masterlist 2026-09-17'!$B:$M, 12, 0)),0)</f>
        <v>30</v>
      </c>
      <c r="Z549" s="42">
        <f t="shared" si="122"/>
        <v>0.5</v>
      </c>
      <c r="AA549" s="42">
        <f t="shared" si="123"/>
        <v>1</v>
      </c>
      <c r="AB549" s="42">
        <f t="shared" si="124"/>
        <v>0.98333333333333328</v>
      </c>
      <c r="AC549" s="42">
        <f t="shared" si="125"/>
        <v>1</v>
      </c>
      <c r="AD549" s="40" t="str">
        <f t="shared" si="126"/>
        <v>Reorder</v>
      </c>
      <c r="AE549" s="40">
        <f>IFERROR(VLOOKUP(A549,'[4]Re-order'!$A:$AA,27,0),"")</f>
        <v>0</v>
      </c>
      <c r="AF549" s="42">
        <f t="shared" si="127"/>
        <v>0</v>
      </c>
      <c r="AG549" s="42" t="e">
        <f>SUMIFS('[4]Raw Inventory'!D:D,'[4]Raw Inventory'!C:C,"GREATWALL",'[4]Raw Inventory'!B:B,A549)</f>
        <v>#VALUE!</v>
      </c>
      <c r="AH549" s="42" t="e">
        <f>SUMIFS('[4]Raw Inventory'!D:D,'[4]Raw Inventory'!C:C,"DUARTE",'[4]Raw Inventory'!B:B,A549)</f>
        <v>#VALUE!</v>
      </c>
      <c r="AI549" s="42"/>
      <c r="AJ549" s="42">
        <f t="shared" si="128"/>
        <v>30</v>
      </c>
      <c r="AK549" s="40" t="str">
        <f>IFERROR(IF((Q549+IF(AI549="",0,AI3))&lt;=0,"Stockout",IF(AJ549="","",IF(F549="Class A",IF(AJ549&lt;=7,"Critical",IF(AJ549&lt;=15,"Low",IF(AJ549&lt;=30,"Reorder",IF(AJ549&lt;=45,"Optimal","Overstock")))),IF(F549="Class B",IF(AJ549&lt;=10,"Critical",IF(AJ549&lt;=20,"Low",IF(AJ549&lt;=45,"Reorder",IF(AJ549&lt;=60,"Optimal","Overstock")))),IF(F549="Class C",IF(AJ549&lt;=15,"Critical",IF(AJ549&lt;=30,"Low",IF(AJ549&lt;=60,"Reorder",IF(AJ549&lt;=90,"Optimal","Overstock")))),""))))),"")</f>
        <v>Reorder</v>
      </c>
      <c r="AL549" s="42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</row>
    <row r="550" spans="1:48">
      <c r="A550" s="39" t="s">
        <v>16</v>
      </c>
      <c r="B550" s="39" t="s">
        <v>160</v>
      </c>
      <c r="C550" s="39" t="s">
        <v>159</v>
      </c>
      <c r="D550" s="40" t="s">
        <v>224</v>
      </c>
      <c r="E550" s="40">
        <v>3</v>
      </c>
      <c r="F550" s="40" t="s">
        <v>0</v>
      </c>
      <c r="G550" s="39" t="str">
        <f>IFERROR(VLOOKUP(A550,'[4]MC Masterlist 2026-09-17'!$B:$M, 3, 0),"")</f>
        <v>HONDA</v>
      </c>
      <c r="H550" s="41">
        <f>IFERROR(VLOOKUP(A550,'[4]MC Masterlist 2026-09-17'!$B:$M, 6, 0),"")</f>
        <v>84394</v>
      </c>
      <c r="I550" s="42">
        <v>3</v>
      </c>
      <c r="J550" s="42">
        <v>7</v>
      </c>
      <c r="K550" s="42">
        <v>2</v>
      </c>
      <c r="L550" s="42">
        <f t="shared" si="113"/>
        <v>12</v>
      </c>
      <c r="M550" s="42">
        <f t="shared" si="114"/>
        <v>4</v>
      </c>
      <c r="N550" s="41">
        <f t="shared" si="115"/>
        <v>1012728</v>
      </c>
      <c r="O550" s="41">
        <f t="shared" si="116"/>
        <v>337576</v>
      </c>
      <c r="P550" s="42">
        <f t="shared" si="117"/>
        <v>0.13333333333333333</v>
      </c>
      <c r="Q550" s="42"/>
      <c r="R550" s="41">
        <f t="shared" si="118"/>
        <v>0</v>
      </c>
      <c r="S550" s="42">
        <f t="shared" si="119"/>
        <v>0</v>
      </c>
      <c r="T550" s="42">
        <f>IFERROR(VLOOKUP(A550,'[4]Re-order'!$A:$Q,17,0),"")</f>
        <v>0</v>
      </c>
      <c r="U550" s="42">
        <f>IFERROR(VLOOKUP(A550,'[4]MC Masterlist 2026-09-17'!$B:$M, 10, 0),0)</f>
        <v>15</v>
      </c>
      <c r="V550" s="42">
        <f>IFERROR(VLOOKUP(A550,'[4]MC Masterlist 2026-09-17'!$B:$M, 11, 0),0)</f>
        <v>15</v>
      </c>
      <c r="W550" s="42">
        <f t="shared" si="120"/>
        <v>30</v>
      </c>
      <c r="X550" s="42">
        <f t="shared" si="121"/>
        <v>28</v>
      </c>
      <c r="Y550" s="42">
        <f>IFERROR(IF(OR(C550="AREA I",C550="AREA V"),7,VLOOKUP(A550,'[4]MC Masterlist 2026-09-17'!$B:$M, 12, 0)),0)</f>
        <v>30</v>
      </c>
      <c r="Z550" s="42">
        <f t="shared" si="122"/>
        <v>2</v>
      </c>
      <c r="AA550" s="42">
        <f t="shared" si="123"/>
        <v>4</v>
      </c>
      <c r="AB550" s="42">
        <f t="shared" si="124"/>
        <v>3.7333333333333334</v>
      </c>
      <c r="AC550" s="42">
        <f t="shared" si="125"/>
        <v>4</v>
      </c>
      <c r="AD550" s="40" t="str">
        <f t="shared" si="126"/>
        <v>Stockout</v>
      </c>
      <c r="AE550" s="40">
        <f>IFERROR(VLOOKUP(A550,'[4]Re-order'!$A:$AA,27,0),"")</f>
        <v>0</v>
      </c>
      <c r="AF550" s="42">
        <f t="shared" si="127"/>
        <v>4</v>
      </c>
      <c r="AG550" s="42" t="e">
        <f>SUMIFS('[4]Raw Inventory'!D:D,'[4]Raw Inventory'!C:C,"GREATWALL",'[4]Raw Inventory'!B:B,A550)</f>
        <v>#VALUE!</v>
      </c>
      <c r="AH550" s="42" t="e">
        <f>SUMIFS('[4]Raw Inventory'!D:D,'[4]Raw Inventory'!C:C,"DUARTE",'[4]Raw Inventory'!B:B,A550)</f>
        <v>#VALUE!</v>
      </c>
      <c r="AI550" s="42"/>
      <c r="AJ550" s="42">
        <f t="shared" si="128"/>
        <v>0</v>
      </c>
      <c r="AK550" s="40" t="str">
        <f>IFERROR(IF((Q550+IF(AI550="",0,AI3))&lt;=0,"Stockout",IF(AJ550="","",IF(F550="Class A",IF(AJ550&lt;=7,"Critical",IF(AJ550&lt;=15,"Low",IF(AJ550&lt;=30,"Reorder",IF(AJ550&lt;=45,"Optimal","Overstock")))),IF(F550="Class B",IF(AJ550&lt;=10,"Critical",IF(AJ550&lt;=20,"Low",IF(AJ550&lt;=45,"Reorder",IF(AJ550&lt;=60,"Optimal","Overstock")))),IF(F550="Class C",IF(AJ550&lt;=15,"Critical",IF(AJ550&lt;=30,"Low",IF(AJ550&lt;=60,"Reorder",IF(AJ550&lt;=90,"Optimal","Overstock")))),""))))),"")</f>
        <v>Stockout</v>
      </c>
      <c r="AL550" s="42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</row>
    <row r="551" spans="1:48">
      <c r="A551" s="39" t="s">
        <v>40</v>
      </c>
      <c r="B551" s="39" t="s">
        <v>138</v>
      </c>
      <c r="C551" s="39" t="s">
        <v>137</v>
      </c>
      <c r="D551" s="40" t="s">
        <v>261</v>
      </c>
      <c r="E551" s="40">
        <v>41</v>
      </c>
      <c r="F551" s="40" t="s">
        <v>3</v>
      </c>
      <c r="G551" s="39" t="str">
        <f>IFERROR(VLOOKUP(A551,'[4]MC Masterlist 2026-09-17'!$B:$M, 3, 0),"")</f>
        <v>HONDA</v>
      </c>
      <c r="H551" s="41">
        <f>IFERROR(VLOOKUP(A551,'[4]MC Masterlist 2026-09-17'!$B:$M, 6, 0),"")</f>
        <v>56426</v>
      </c>
      <c r="I551" s="42">
        <v>0</v>
      </c>
      <c r="J551" s="42">
        <v>0</v>
      </c>
      <c r="K551" s="42">
        <v>0</v>
      </c>
      <c r="L551" s="42">
        <f t="shared" si="113"/>
        <v>0</v>
      </c>
      <c r="M551" s="42">
        <f t="shared" si="114"/>
        <v>0</v>
      </c>
      <c r="N551" s="41">
        <f t="shared" si="115"/>
        <v>0</v>
      </c>
      <c r="O551" s="41">
        <f t="shared" si="116"/>
        <v>0</v>
      </c>
      <c r="P551" s="42">
        <f t="shared" si="117"/>
        <v>0</v>
      </c>
      <c r="Q551" s="42">
        <v>54</v>
      </c>
      <c r="R551" s="41">
        <f t="shared" si="118"/>
        <v>3047004</v>
      </c>
      <c r="S551" s="42">
        <f t="shared" si="119"/>
        <v>0</v>
      </c>
      <c r="T551" s="42">
        <f>IFERROR(VLOOKUP(A551,'[4]Re-order'!$A:$Q,17,0),"")</f>
        <v>0</v>
      </c>
      <c r="U551" s="42">
        <f>IFERROR(VLOOKUP(A551,'[4]MC Masterlist 2026-09-17'!$B:$M, 10, 0),0)</f>
        <v>15</v>
      </c>
      <c r="V551" s="42">
        <f>IFERROR(VLOOKUP(A551,'[4]MC Masterlist 2026-09-17'!$B:$M, 11, 0),0)</f>
        <v>15</v>
      </c>
      <c r="W551" s="42">
        <f t="shared" si="120"/>
        <v>30</v>
      </c>
      <c r="X551" s="42">
        <f t="shared" si="121"/>
        <v>7</v>
      </c>
      <c r="Y551" s="42">
        <f>IFERROR(IF(OR(C551="AREA I",C551="AREA V"),7,VLOOKUP(A551,'[4]MC Masterlist 2026-09-17'!$B:$M, 12, 0)),0)</f>
        <v>7</v>
      </c>
      <c r="Z551" s="42">
        <f t="shared" si="122"/>
        <v>0</v>
      </c>
      <c r="AA551" s="42">
        <f t="shared" si="123"/>
        <v>0</v>
      </c>
      <c r="AB551" s="42">
        <f t="shared" si="124"/>
        <v>0</v>
      </c>
      <c r="AC551" s="42">
        <f t="shared" si="125"/>
        <v>0</v>
      </c>
      <c r="AD551" s="40" t="str">
        <f t="shared" si="126"/>
        <v>Critical</v>
      </c>
      <c r="AE551" s="40">
        <f>IFERROR(VLOOKUP(A551,'[4]Re-order'!$A:$AA,27,0),"")</f>
        <v>0</v>
      </c>
      <c r="AF551" s="42">
        <f t="shared" si="127"/>
        <v>-54</v>
      </c>
      <c r="AG551" s="42" t="e">
        <f>SUMIFS('[4]Raw Inventory'!D:D,'[4]Raw Inventory'!C:C,"GREATWALL",'[4]Raw Inventory'!B:B,A551)</f>
        <v>#VALUE!</v>
      </c>
      <c r="AH551" s="42" t="e">
        <f>SUMIFS('[4]Raw Inventory'!D:D,'[4]Raw Inventory'!C:C,"DUARTE",'[4]Raw Inventory'!B:B,A551)</f>
        <v>#VALUE!</v>
      </c>
      <c r="AI551" s="42"/>
      <c r="AJ551" s="42">
        <f t="shared" si="128"/>
        <v>0</v>
      </c>
      <c r="AK551" s="40" t="str">
        <f>IFERROR(IF((Q551+IF(AI551="",0,AI3))&lt;=0,"Stockout",IF(AJ551="","",IF(F551="Class A",IF(AJ551&lt;=7,"Critical",IF(AJ551&lt;=15,"Low",IF(AJ551&lt;=30,"Reorder",IF(AJ551&lt;=45,"Optimal","Overstock")))),IF(F551="Class B",IF(AJ551&lt;=10,"Critical",IF(AJ551&lt;=20,"Low",IF(AJ551&lt;=45,"Reorder",IF(AJ551&lt;=60,"Optimal","Overstock")))),IF(F551="Class C",IF(AJ551&lt;=15,"Critical",IF(AJ551&lt;=30,"Low",IF(AJ551&lt;=60,"Reorder",IF(AJ551&lt;=90,"Optimal","Overstock")))),""))))),"")</f>
        <v>Critical</v>
      </c>
      <c r="AL551" s="42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</row>
    <row r="552" spans="1:48">
      <c r="A552" s="39" t="s">
        <v>64</v>
      </c>
      <c r="B552" s="39" t="s">
        <v>143</v>
      </c>
      <c r="C552" s="39" t="s">
        <v>137</v>
      </c>
      <c r="D552" s="40" t="s">
        <v>232</v>
      </c>
      <c r="E552" s="40">
        <v>11</v>
      </c>
      <c r="F552" s="40" t="s">
        <v>2</v>
      </c>
      <c r="G552" s="39" t="str">
        <f>IFERROR(VLOOKUP(A552,'[4]MC Masterlist 2026-09-17'!$B:$M, 3, 0),"")</f>
        <v>HONDA</v>
      </c>
      <c r="H552" s="41">
        <f>IFERROR(VLOOKUP(A552,'[4]MC Masterlist 2026-09-17'!$B:$M, 6, 0),"")</f>
        <v>73170</v>
      </c>
      <c r="I552" s="42">
        <v>3</v>
      </c>
      <c r="J552" s="42">
        <v>2</v>
      </c>
      <c r="K552" s="42">
        <v>1</v>
      </c>
      <c r="L552" s="42">
        <f t="shared" si="113"/>
        <v>6</v>
      </c>
      <c r="M552" s="42">
        <f t="shared" si="114"/>
        <v>2</v>
      </c>
      <c r="N552" s="41">
        <f t="shared" si="115"/>
        <v>439020</v>
      </c>
      <c r="O552" s="41">
        <f t="shared" si="116"/>
        <v>146340</v>
      </c>
      <c r="P552" s="42">
        <f t="shared" si="117"/>
        <v>6.6666666666666666E-2</v>
      </c>
      <c r="Q552" s="42">
        <v>3</v>
      </c>
      <c r="R552" s="41">
        <f t="shared" si="118"/>
        <v>219510</v>
      </c>
      <c r="S552" s="42">
        <f t="shared" si="119"/>
        <v>45</v>
      </c>
      <c r="T552" s="42">
        <f>IFERROR(VLOOKUP(A552,'[4]Re-order'!$A:$Q,17,0),"")</f>
        <v>0</v>
      </c>
      <c r="U552" s="42">
        <f>IFERROR(VLOOKUP(A552,'[4]MC Masterlist 2026-09-17'!$B:$M, 10, 0),0)</f>
        <v>15</v>
      </c>
      <c r="V552" s="42">
        <f>IFERROR(VLOOKUP(A552,'[4]MC Masterlist 2026-09-17'!$B:$M, 11, 0),0)</f>
        <v>15</v>
      </c>
      <c r="W552" s="42">
        <f t="shared" si="120"/>
        <v>30</v>
      </c>
      <c r="X552" s="42">
        <f t="shared" si="121"/>
        <v>6</v>
      </c>
      <c r="Y552" s="42">
        <f>IFERROR(IF(OR(C552="AREA I",C552="AREA V"),7,VLOOKUP(A552,'[4]MC Masterlist 2026-09-17'!$B:$M, 12, 0)),0)</f>
        <v>7</v>
      </c>
      <c r="Z552" s="42">
        <f t="shared" si="122"/>
        <v>1</v>
      </c>
      <c r="AA552" s="42">
        <f t="shared" si="123"/>
        <v>2</v>
      </c>
      <c r="AB552" s="42">
        <f t="shared" si="124"/>
        <v>0.4</v>
      </c>
      <c r="AC552" s="42">
        <f t="shared" si="125"/>
        <v>0.46666666666666667</v>
      </c>
      <c r="AD552" s="40" t="str">
        <f t="shared" si="126"/>
        <v>Reorder</v>
      </c>
      <c r="AE552" s="40">
        <f>IFERROR(VLOOKUP(A552,'[4]Re-order'!$A:$AA,27,0),"")</f>
        <v>0</v>
      </c>
      <c r="AF552" s="42">
        <f t="shared" si="127"/>
        <v>-2.5333333333333332</v>
      </c>
      <c r="AG552" s="42" t="e">
        <f>SUMIFS('[4]Raw Inventory'!D:D,'[4]Raw Inventory'!C:C,"GREATWALL",'[4]Raw Inventory'!B:B,A552)</f>
        <v>#VALUE!</v>
      </c>
      <c r="AH552" s="42" t="e">
        <f>SUMIFS('[4]Raw Inventory'!D:D,'[4]Raw Inventory'!C:C,"DUARTE",'[4]Raw Inventory'!B:B,A552)</f>
        <v>#VALUE!</v>
      </c>
      <c r="AI552" s="42"/>
      <c r="AJ552" s="42">
        <f t="shared" si="128"/>
        <v>45</v>
      </c>
      <c r="AK552" s="40" t="str">
        <f>IFERROR(IF((Q552+IF(AI552="",0,AI3))&lt;=0,"Stockout",IF(AJ552="","",IF(F552="Class A",IF(AJ552&lt;=7,"Critical",IF(AJ552&lt;=15,"Low",IF(AJ552&lt;=30,"Reorder",IF(AJ552&lt;=45,"Optimal","Overstock")))),IF(F552="Class B",IF(AJ552&lt;=10,"Critical",IF(AJ552&lt;=20,"Low",IF(AJ552&lt;=45,"Reorder",IF(AJ552&lt;=60,"Optimal","Overstock")))),IF(F552="Class C",IF(AJ552&lt;=15,"Critical",IF(AJ552&lt;=30,"Low",IF(AJ552&lt;=60,"Reorder",IF(AJ552&lt;=90,"Optimal","Overstock")))),""))))),"")</f>
        <v>Reorder</v>
      </c>
      <c r="AL552" s="42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</row>
    <row r="553" spans="1:48">
      <c r="A553" s="39" t="s">
        <v>72</v>
      </c>
      <c r="B553" s="39" t="s">
        <v>141</v>
      </c>
      <c r="C553" s="39" t="s">
        <v>137</v>
      </c>
      <c r="D553" s="40" t="s">
        <v>274</v>
      </c>
      <c r="E553" s="40">
        <v>28</v>
      </c>
      <c r="F553" s="40" t="s">
        <v>3</v>
      </c>
      <c r="G553" s="39" t="str">
        <f>IFERROR(VLOOKUP(A553,'[4]MC Masterlist 2026-09-17'!$B:$M, 3, 0),"")</f>
        <v>KAWASAKI</v>
      </c>
      <c r="H553" s="41">
        <f>IFERROR(VLOOKUP(A553,'[4]MC Masterlist 2026-09-17'!$B:$M, 6, 0),"")</f>
        <v>52948</v>
      </c>
      <c r="I553" s="42">
        <v>0</v>
      </c>
      <c r="J553" s="42">
        <v>0</v>
      </c>
      <c r="K553" s="42">
        <v>0</v>
      </c>
      <c r="L553" s="42">
        <f t="shared" si="113"/>
        <v>0</v>
      </c>
      <c r="M553" s="42">
        <f t="shared" si="114"/>
        <v>0</v>
      </c>
      <c r="N553" s="41">
        <f t="shared" si="115"/>
        <v>0</v>
      </c>
      <c r="O553" s="41">
        <f t="shared" si="116"/>
        <v>0</v>
      </c>
      <c r="P553" s="42">
        <f t="shared" si="117"/>
        <v>0</v>
      </c>
      <c r="Q553" s="42">
        <v>1</v>
      </c>
      <c r="R553" s="41">
        <f t="shared" si="118"/>
        <v>52948</v>
      </c>
      <c r="S553" s="42">
        <f t="shared" si="119"/>
        <v>0</v>
      </c>
      <c r="T553" s="42">
        <f>IFERROR(VLOOKUP(A553,'[4]Re-order'!$A:$Q,17,0),"")</f>
        <v>0</v>
      </c>
      <c r="U553" s="42">
        <f>IFERROR(VLOOKUP(A553,'[4]MC Masterlist 2026-09-17'!$B:$M, 10, 0),0)</f>
        <v>15</v>
      </c>
      <c r="V553" s="42">
        <f>IFERROR(VLOOKUP(A553,'[4]MC Masterlist 2026-09-17'!$B:$M, 11, 0),0)</f>
        <v>15</v>
      </c>
      <c r="W553" s="42">
        <f t="shared" si="120"/>
        <v>30</v>
      </c>
      <c r="X553" s="42">
        <f t="shared" si="121"/>
        <v>7</v>
      </c>
      <c r="Y553" s="42">
        <f>IFERROR(IF(OR(C553="AREA I",C553="AREA V"),7,VLOOKUP(A553,'[4]MC Masterlist 2026-09-17'!$B:$M, 12, 0)),0)</f>
        <v>7</v>
      </c>
      <c r="Z553" s="42">
        <f t="shared" si="122"/>
        <v>0</v>
      </c>
      <c r="AA553" s="42">
        <f t="shared" si="123"/>
        <v>0</v>
      </c>
      <c r="AB553" s="42">
        <f t="shared" si="124"/>
        <v>0</v>
      </c>
      <c r="AC553" s="42">
        <f t="shared" si="125"/>
        <v>0</v>
      </c>
      <c r="AD553" s="40" t="str">
        <f t="shared" si="126"/>
        <v>Critical</v>
      </c>
      <c r="AE553" s="40">
        <f>IFERROR(VLOOKUP(A553,'[4]Re-order'!$A:$AA,27,0),"")</f>
        <v>0</v>
      </c>
      <c r="AF553" s="42">
        <f t="shared" si="127"/>
        <v>-1</v>
      </c>
      <c r="AG553" s="42" t="e">
        <f>SUMIFS('[4]Raw Inventory'!D:D,'[4]Raw Inventory'!C:C,"GREATWALL",'[4]Raw Inventory'!B:B,A553)</f>
        <v>#VALUE!</v>
      </c>
      <c r="AH553" s="42" t="e">
        <f>SUMIFS('[4]Raw Inventory'!D:D,'[4]Raw Inventory'!C:C,"DUARTE",'[4]Raw Inventory'!B:B,A553)</f>
        <v>#VALUE!</v>
      </c>
      <c r="AI553" s="42"/>
      <c r="AJ553" s="42">
        <f t="shared" si="128"/>
        <v>0</v>
      </c>
      <c r="AK553" s="40" t="str">
        <f>IFERROR(IF((Q553+IF(AI553="",0,AI3))&lt;=0,"Stockout",IF(AJ553="","",IF(F553="Class A",IF(AJ553&lt;=7,"Critical",IF(AJ553&lt;=15,"Low",IF(AJ553&lt;=30,"Reorder",IF(AJ553&lt;=45,"Optimal","Overstock")))),IF(F553="Class B",IF(AJ553&lt;=10,"Critical",IF(AJ553&lt;=20,"Low",IF(AJ553&lt;=45,"Reorder",IF(AJ553&lt;=60,"Optimal","Overstock")))),IF(F553="Class C",IF(AJ553&lt;=15,"Critical",IF(AJ553&lt;=30,"Low",IF(AJ553&lt;=60,"Reorder",IF(AJ553&lt;=90,"Optimal","Overstock")))),""))))),"")</f>
        <v>Critical</v>
      </c>
      <c r="AL553" s="42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</row>
    <row r="554" spans="1:48">
      <c r="A554" s="39" t="s">
        <v>14</v>
      </c>
      <c r="B554" s="39" t="s">
        <v>246</v>
      </c>
      <c r="C554" s="39"/>
      <c r="D554" s="40" t="s">
        <v>281</v>
      </c>
      <c r="E554" s="40">
        <v>1</v>
      </c>
      <c r="F554" s="40" t="s">
        <v>0</v>
      </c>
      <c r="G554" s="39" t="str">
        <f>IFERROR(VLOOKUP(A554,'[4]MC Masterlist 2026-09-17'!$B:$M, 3, 0),"")</f>
        <v>HONDA</v>
      </c>
      <c r="H554" s="41">
        <f>IFERROR(VLOOKUP(A554,'[4]MC Masterlist 2026-09-17'!$B:$M, 6, 0),"")</f>
        <v>80070</v>
      </c>
      <c r="I554" s="42">
        <v>0</v>
      </c>
      <c r="J554" s="42">
        <v>0</v>
      </c>
      <c r="K554" s="42">
        <v>0</v>
      </c>
      <c r="L554" s="42">
        <f t="shared" si="113"/>
        <v>0</v>
      </c>
      <c r="M554" s="42">
        <f t="shared" si="114"/>
        <v>0</v>
      </c>
      <c r="N554" s="41">
        <f t="shared" si="115"/>
        <v>0</v>
      </c>
      <c r="O554" s="41">
        <f t="shared" si="116"/>
        <v>0</v>
      </c>
      <c r="P554" s="42">
        <f t="shared" si="117"/>
        <v>0</v>
      </c>
      <c r="Q554" s="42">
        <v>2</v>
      </c>
      <c r="R554" s="41">
        <f t="shared" si="118"/>
        <v>160140</v>
      </c>
      <c r="S554" s="42">
        <f t="shared" si="119"/>
        <v>0</v>
      </c>
      <c r="T554" s="42">
        <f>IFERROR(VLOOKUP(A554,'[4]Re-order'!$A:$Q,17,0),"")</f>
        <v>0</v>
      </c>
      <c r="U554" s="42">
        <f>IFERROR(VLOOKUP(A554,'[4]MC Masterlist 2026-09-17'!$B:$M, 10, 0),0)</f>
        <v>15</v>
      </c>
      <c r="V554" s="42">
        <f>IFERROR(VLOOKUP(A554,'[4]MC Masterlist 2026-09-17'!$B:$M, 11, 0),0)</f>
        <v>15</v>
      </c>
      <c r="W554" s="42">
        <f t="shared" si="120"/>
        <v>30</v>
      </c>
      <c r="X554" s="42">
        <f t="shared" si="121"/>
        <v>30</v>
      </c>
      <c r="Y554" s="42">
        <f>IFERROR(IF(OR(C554="AREA I",C554="AREA V"),7,VLOOKUP(A554,'[4]MC Masterlist 2026-09-17'!$B:$M, 12, 0)),0)</f>
        <v>30</v>
      </c>
      <c r="Z554" s="42">
        <f t="shared" si="122"/>
        <v>0</v>
      </c>
      <c r="AA554" s="42">
        <f t="shared" si="123"/>
        <v>0</v>
      </c>
      <c r="AB554" s="42">
        <f t="shared" si="124"/>
        <v>0</v>
      </c>
      <c r="AC554" s="42">
        <f t="shared" si="125"/>
        <v>0</v>
      </c>
      <c r="AD554" s="40" t="str">
        <f t="shared" si="126"/>
        <v>Critical</v>
      </c>
      <c r="AE554" s="40">
        <f>IFERROR(VLOOKUP(A554,'[4]Re-order'!$A:$AA,27,0),"")</f>
        <v>0</v>
      </c>
      <c r="AF554" s="42">
        <f t="shared" si="127"/>
        <v>-2</v>
      </c>
      <c r="AG554" s="42" t="e">
        <f>SUMIFS('[4]Raw Inventory'!D:D,'[4]Raw Inventory'!C:C,"GREATWALL",'[4]Raw Inventory'!B:B,A554)</f>
        <v>#VALUE!</v>
      </c>
      <c r="AH554" s="42" t="e">
        <f>SUMIFS('[4]Raw Inventory'!D:D,'[4]Raw Inventory'!C:C,"DUARTE",'[4]Raw Inventory'!B:B,A554)</f>
        <v>#VALUE!</v>
      </c>
      <c r="AI554" s="42"/>
      <c r="AJ554" s="42">
        <f t="shared" si="128"/>
        <v>0</v>
      </c>
      <c r="AK554" s="40" t="str">
        <f>IFERROR(IF((Q554+IF(AI554="",0,AI3))&lt;=0,"Stockout",IF(AJ554="","",IF(F554="Class A",IF(AJ554&lt;=7,"Critical",IF(AJ554&lt;=15,"Low",IF(AJ554&lt;=30,"Reorder",IF(AJ554&lt;=45,"Optimal","Overstock")))),IF(F554="Class B",IF(AJ554&lt;=10,"Critical",IF(AJ554&lt;=20,"Low",IF(AJ554&lt;=45,"Reorder",IF(AJ554&lt;=60,"Optimal","Overstock")))),IF(F554="Class C",IF(AJ554&lt;=15,"Critical",IF(AJ554&lt;=30,"Low",IF(AJ554&lt;=60,"Reorder",IF(AJ554&lt;=90,"Optimal","Overstock")))),""))))),"")</f>
        <v>Critical</v>
      </c>
      <c r="AL554" s="42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</row>
    <row r="555" spans="1:48">
      <c r="A555" s="39" t="s">
        <v>17</v>
      </c>
      <c r="B555" s="39" t="s">
        <v>146</v>
      </c>
      <c r="C555" s="39" t="s">
        <v>137</v>
      </c>
      <c r="D555" s="40" t="s">
        <v>229</v>
      </c>
      <c r="E555" s="40">
        <v>6</v>
      </c>
      <c r="F555" s="40" t="s">
        <v>0</v>
      </c>
      <c r="G555" s="39" t="str">
        <f>IFERROR(VLOOKUP(A555,'[4]MC Masterlist 2026-09-17'!$B:$M, 3, 0),"")</f>
        <v>HONDA</v>
      </c>
      <c r="H555" s="41">
        <f>IFERROR(VLOOKUP(A555,'[4]MC Masterlist 2026-09-17'!$B:$M, 6, 0),"")</f>
        <v>140790</v>
      </c>
      <c r="I555" s="42">
        <v>1</v>
      </c>
      <c r="J555" s="42">
        <v>1</v>
      </c>
      <c r="K555" s="42">
        <v>2</v>
      </c>
      <c r="L555" s="42">
        <f t="shared" si="113"/>
        <v>4</v>
      </c>
      <c r="M555" s="42">
        <f t="shared" si="114"/>
        <v>1.3333333333333333</v>
      </c>
      <c r="N555" s="41">
        <f t="shared" si="115"/>
        <v>563160</v>
      </c>
      <c r="O555" s="41">
        <f t="shared" si="116"/>
        <v>187720</v>
      </c>
      <c r="P555" s="42">
        <f t="shared" si="117"/>
        <v>4.4444444444444439E-2</v>
      </c>
      <c r="Q555" s="42">
        <v>2</v>
      </c>
      <c r="R555" s="41">
        <f t="shared" si="118"/>
        <v>281580</v>
      </c>
      <c r="S555" s="42">
        <f t="shared" si="119"/>
        <v>45</v>
      </c>
      <c r="T555" s="42">
        <f>IFERROR(VLOOKUP(A555,'[4]Re-order'!$A:$Q,17,0),"")</f>
        <v>0</v>
      </c>
      <c r="U555" s="42">
        <f>IFERROR(VLOOKUP(A555,'[4]MC Masterlist 2026-09-17'!$B:$M, 10, 0),0)</f>
        <v>15</v>
      </c>
      <c r="V555" s="42">
        <f>IFERROR(VLOOKUP(A555,'[4]MC Masterlist 2026-09-17'!$B:$M, 11, 0),0)</f>
        <v>15</v>
      </c>
      <c r="W555" s="42">
        <f t="shared" si="120"/>
        <v>30</v>
      </c>
      <c r="X555" s="42">
        <f t="shared" si="121"/>
        <v>6.333333333333333</v>
      </c>
      <c r="Y555" s="42">
        <f>IFERROR(IF(OR(C555="AREA I",C555="AREA V"),7,VLOOKUP(A555,'[4]MC Masterlist 2026-09-17'!$B:$M, 12, 0)),0)</f>
        <v>7</v>
      </c>
      <c r="Z555" s="42">
        <f t="shared" si="122"/>
        <v>0.66666666666666663</v>
      </c>
      <c r="AA555" s="42">
        <f t="shared" si="123"/>
        <v>1.3333333333333333</v>
      </c>
      <c r="AB555" s="42">
        <f t="shared" si="124"/>
        <v>0.28148148148148144</v>
      </c>
      <c r="AC555" s="42">
        <f t="shared" si="125"/>
        <v>0.31111111111111106</v>
      </c>
      <c r="AD555" s="40" t="str">
        <f t="shared" si="126"/>
        <v>Optimal</v>
      </c>
      <c r="AE555" s="40">
        <f>IFERROR(VLOOKUP(A555,'[4]Re-order'!$A:$AA,27,0),"")</f>
        <v>0</v>
      </c>
      <c r="AF555" s="42">
        <f t="shared" si="127"/>
        <v>-1.6888888888888889</v>
      </c>
      <c r="AG555" s="42" t="e">
        <f>SUMIFS('[4]Raw Inventory'!D:D,'[4]Raw Inventory'!C:C,"GREATWALL",'[4]Raw Inventory'!B:B,A555)</f>
        <v>#VALUE!</v>
      </c>
      <c r="AH555" s="42" t="e">
        <f>SUMIFS('[4]Raw Inventory'!D:D,'[4]Raw Inventory'!C:C,"DUARTE",'[4]Raw Inventory'!B:B,A555)</f>
        <v>#VALUE!</v>
      </c>
      <c r="AI555" s="42"/>
      <c r="AJ555" s="42">
        <f t="shared" si="128"/>
        <v>45.000000000000007</v>
      </c>
      <c r="AK555" s="40" t="str">
        <f>IFERROR(IF((Q555+IF(AI555="",0,AI3))&lt;=0,"Stockout",IF(AJ555="","",IF(F555="Class A",IF(AJ555&lt;=7,"Critical",IF(AJ555&lt;=15,"Low",IF(AJ555&lt;=30,"Reorder",IF(AJ555&lt;=45,"Optimal","Overstock")))),IF(F555="Class B",IF(AJ555&lt;=10,"Critical",IF(AJ555&lt;=20,"Low",IF(AJ555&lt;=45,"Reorder",IF(AJ555&lt;=60,"Optimal","Overstock")))),IF(F555="Class C",IF(AJ555&lt;=15,"Critical",IF(AJ555&lt;=30,"Low",IF(AJ555&lt;=60,"Reorder",IF(AJ555&lt;=90,"Optimal","Overstock")))),""))))),"")</f>
        <v>Optimal</v>
      </c>
      <c r="AL555" s="42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</row>
    <row r="556" spans="1:48">
      <c r="A556" s="39" t="s">
        <v>60</v>
      </c>
      <c r="B556" s="39" t="s">
        <v>162</v>
      </c>
      <c r="C556" s="39" t="s">
        <v>159</v>
      </c>
      <c r="D556" s="40" t="s">
        <v>256</v>
      </c>
      <c r="E556" s="40">
        <v>26</v>
      </c>
      <c r="F556" s="40" t="s">
        <v>3</v>
      </c>
      <c r="G556" s="39" t="str">
        <f>IFERROR(VLOOKUP(A556,'[4]MC Masterlist 2026-09-17'!$B:$M, 3, 0),"")</f>
        <v>HONDA</v>
      </c>
      <c r="H556" s="41">
        <f>IFERROR(VLOOKUP(A556,'[4]MC Masterlist 2026-09-17'!$B:$M, 6, 0),"")</f>
        <v>61670</v>
      </c>
      <c r="I556" s="42">
        <v>0</v>
      </c>
      <c r="J556" s="42">
        <v>0</v>
      </c>
      <c r="K556" s="42">
        <v>0</v>
      </c>
      <c r="L556" s="42">
        <f t="shared" si="113"/>
        <v>0</v>
      </c>
      <c r="M556" s="42">
        <f t="shared" si="114"/>
        <v>0</v>
      </c>
      <c r="N556" s="41">
        <f t="shared" si="115"/>
        <v>0</v>
      </c>
      <c r="O556" s="41">
        <f t="shared" si="116"/>
        <v>0</v>
      </c>
      <c r="P556" s="42">
        <f t="shared" si="117"/>
        <v>0</v>
      </c>
      <c r="Q556" s="42">
        <v>2</v>
      </c>
      <c r="R556" s="41">
        <f t="shared" si="118"/>
        <v>123340</v>
      </c>
      <c r="S556" s="42">
        <f t="shared" si="119"/>
        <v>0</v>
      </c>
      <c r="T556" s="42">
        <f>IFERROR(VLOOKUP(A556,'[4]Re-order'!$A:$Q,17,0),"")</f>
        <v>0</v>
      </c>
      <c r="U556" s="42">
        <f>IFERROR(VLOOKUP(A556,'[4]MC Masterlist 2026-09-17'!$B:$M, 10, 0),0)</f>
        <v>15</v>
      </c>
      <c r="V556" s="42">
        <f>IFERROR(VLOOKUP(A556,'[4]MC Masterlist 2026-09-17'!$B:$M, 11, 0),0)</f>
        <v>15</v>
      </c>
      <c r="W556" s="42">
        <f t="shared" si="120"/>
        <v>30</v>
      </c>
      <c r="X556" s="42">
        <f t="shared" si="121"/>
        <v>30</v>
      </c>
      <c r="Y556" s="42">
        <f>IFERROR(IF(OR(C556="AREA I",C556="AREA V"),7,VLOOKUP(A556,'[4]MC Masterlist 2026-09-17'!$B:$M, 12, 0)),0)</f>
        <v>30</v>
      </c>
      <c r="Z556" s="42">
        <f t="shared" si="122"/>
        <v>0</v>
      </c>
      <c r="AA556" s="42">
        <f t="shared" si="123"/>
        <v>0</v>
      </c>
      <c r="AB556" s="42">
        <f t="shared" si="124"/>
        <v>0</v>
      </c>
      <c r="AC556" s="42">
        <f t="shared" si="125"/>
        <v>0</v>
      </c>
      <c r="AD556" s="40" t="str">
        <f t="shared" si="126"/>
        <v>Critical</v>
      </c>
      <c r="AE556" s="40">
        <f>IFERROR(VLOOKUP(A556,'[4]Re-order'!$A:$AA,27,0),"")</f>
        <v>0</v>
      </c>
      <c r="AF556" s="42">
        <f t="shared" si="127"/>
        <v>-2</v>
      </c>
      <c r="AG556" s="42" t="e">
        <f>SUMIFS('[4]Raw Inventory'!D:D,'[4]Raw Inventory'!C:C,"GREATWALL",'[4]Raw Inventory'!B:B,A556)</f>
        <v>#VALUE!</v>
      </c>
      <c r="AH556" s="42" t="e">
        <f>SUMIFS('[4]Raw Inventory'!D:D,'[4]Raw Inventory'!C:C,"DUARTE",'[4]Raw Inventory'!B:B,A556)</f>
        <v>#VALUE!</v>
      </c>
      <c r="AI556" s="42"/>
      <c r="AJ556" s="42">
        <f t="shared" si="128"/>
        <v>0</v>
      </c>
      <c r="AK556" s="40" t="str">
        <f>IFERROR(IF((Q556+IF(AI556="",0,AI3))&lt;=0,"Stockout",IF(AJ556="","",IF(F556="Class A",IF(AJ556&lt;=7,"Critical",IF(AJ556&lt;=15,"Low",IF(AJ556&lt;=30,"Reorder",IF(AJ556&lt;=45,"Optimal","Overstock")))),IF(F556="Class B",IF(AJ556&lt;=10,"Critical",IF(AJ556&lt;=20,"Low",IF(AJ556&lt;=45,"Reorder",IF(AJ556&lt;=60,"Optimal","Overstock")))),IF(F556="Class C",IF(AJ556&lt;=15,"Critical",IF(AJ556&lt;=30,"Low",IF(AJ556&lt;=60,"Reorder",IF(AJ556&lt;=90,"Optimal","Overstock")))),""))))),"")</f>
        <v>Critical</v>
      </c>
      <c r="AL556" s="42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</row>
    <row r="557" spans="1:48">
      <c r="A557" s="39" t="s">
        <v>48</v>
      </c>
      <c r="B557" s="39" t="s">
        <v>29</v>
      </c>
      <c r="C557" s="39" t="s">
        <v>1</v>
      </c>
      <c r="D557" s="40" t="s">
        <v>221</v>
      </c>
      <c r="E557" s="40">
        <v>24</v>
      </c>
      <c r="F557" s="40" t="s">
        <v>2</v>
      </c>
      <c r="G557" s="39" t="str">
        <f>IFERROR(VLOOKUP(A557,'[4]MC Masterlist 2026-09-17'!$B:$M, 3, 0),"")</f>
        <v>SUZUKI</v>
      </c>
      <c r="H557" s="41">
        <f>IFERROR(VLOOKUP(A557,'[4]MC Masterlist 2026-09-17'!$B:$M, 6, 0),"")</f>
        <v>82687</v>
      </c>
      <c r="I557" s="42">
        <v>1</v>
      </c>
      <c r="J557" s="42">
        <v>1</v>
      </c>
      <c r="K557" s="42">
        <v>0</v>
      </c>
      <c r="L557" s="42">
        <f t="shared" si="113"/>
        <v>2</v>
      </c>
      <c r="M557" s="42">
        <f t="shared" si="114"/>
        <v>0.66666666666666663</v>
      </c>
      <c r="N557" s="41">
        <f t="shared" si="115"/>
        <v>165374</v>
      </c>
      <c r="O557" s="41">
        <f t="shared" si="116"/>
        <v>55124.666666666664</v>
      </c>
      <c r="P557" s="42">
        <f t="shared" si="117"/>
        <v>2.222222222222222E-2</v>
      </c>
      <c r="Q557" s="42"/>
      <c r="R557" s="41">
        <f t="shared" si="118"/>
        <v>0</v>
      </c>
      <c r="S557" s="42">
        <f t="shared" si="119"/>
        <v>0</v>
      </c>
      <c r="T557" s="42">
        <f>IFERROR(VLOOKUP(A557,'[4]Re-order'!$A:$Q,17,0),"")</f>
        <v>0</v>
      </c>
      <c r="U557" s="42">
        <f>IFERROR(VLOOKUP(A557,'[4]MC Masterlist 2026-09-17'!$B:$M, 10, 0),0)</f>
        <v>15</v>
      </c>
      <c r="V557" s="42">
        <f>IFERROR(VLOOKUP(A557,'[4]MC Masterlist 2026-09-17'!$B:$M, 11, 0),0)</f>
        <v>15</v>
      </c>
      <c r="W557" s="42">
        <f t="shared" si="120"/>
        <v>30</v>
      </c>
      <c r="X557" s="42">
        <f t="shared" si="121"/>
        <v>6.666666666666667</v>
      </c>
      <c r="Y557" s="42">
        <f>IFERROR(IF(OR(C557="AREA I",C557="AREA V"),7,VLOOKUP(A557,'[4]MC Masterlist 2026-09-17'!$B:$M, 12, 0)),0)</f>
        <v>7</v>
      </c>
      <c r="Z557" s="42">
        <f t="shared" si="122"/>
        <v>0.33333333333333331</v>
      </c>
      <c r="AA557" s="42">
        <f t="shared" si="123"/>
        <v>0.66666666666666663</v>
      </c>
      <c r="AB557" s="42">
        <f t="shared" si="124"/>
        <v>0.14814814814814814</v>
      </c>
      <c r="AC557" s="42">
        <f t="shared" si="125"/>
        <v>0.15555555555555553</v>
      </c>
      <c r="AD557" s="40" t="str">
        <f t="shared" si="126"/>
        <v>Stockout</v>
      </c>
      <c r="AE557" s="40">
        <f>IFERROR(VLOOKUP(A557,'[4]Re-order'!$A:$AA,27,0),"")</f>
        <v>0</v>
      </c>
      <c r="AF557" s="42">
        <f t="shared" si="127"/>
        <v>0.15555555555555553</v>
      </c>
      <c r="AG557" s="42" t="e">
        <f>SUMIFS('[4]Raw Inventory'!D:D,'[4]Raw Inventory'!C:C,"GREATWALL",'[4]Raw Inventory'!B:B,A557)</f>
        <v>#VALUE!</v>
      </c>
      <c r="AH557" s="42" t="e">
        <f>SUMIFS('[4]Raw Inventory'!D:D,'[4]Raw Inventory'!C:C,"DUARTE",'[4]Raw Inventory'!B:B,A557)</f>
        <v>#VALUE!</v>
      </c>
      <c r="AI557" s="42"/>
      <c r="AJ557" s="42">
        <f t="shared" si="128"/>
        <v>0</v>
      </c>
      <c r="AK557" s="40" t="str">
        <f>IFERROR(IF((Q557+IF(AI557="",0,AI3))&lt;=0,"Stockout",IF(AJ557="","",IF(F557="Class A",IF(AJ557&lt;=7,"Critical",IF(AJ557&lt;=15,"Low",IF(AJ557&lt;=30,"Reorder",IF(AJ557&lt;=45,"Optimal","Overstock")))),IF(F557="Class B",IF(AJ557&lt;=10,"Critical",IF(AJ557&lt;=20,"Low",IF(AJ557&lt;=45,"Reorder",IF(AJ557&lt;=60,"Optimal","Overstock")))),IF(F557="Class C",IF(AJ557&lt;=15,"Critical",IF(AJ557&lt;=30,"Low",IF(AJ557&lt;=60,"Reorder",IF(AJ557&lt;=90,"Optimal","Overstock")))),""))))),"")</f>
        <v>Stockout</v>
      </c>
      <c r="AL557" s="42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</row>
    <row r="558" spans="1:48">
      <c r="A558" s="39" t="s">
        <v>40</v>
      </c>
      <c r="B558" s="39" t="s">
        <v>141</v>
      </c>
      <c r="C558" s="39" t="s">
        <v>137</v>
      </c>
      <c r="D558" s="40" t="s">
        <v>251</v>
      </c>
      <c r="E558" s="40">
        <v>28</v>
      </c>
      <c r="F558" s="40" t="s">
        <v>3</v>
      </c>
      <c r="G558" s="39" t="str">
        <f>IFERROR(VLOOKUP(A558,'[4]MC Masterlist 2026-09-17'!$B:$M, 3, 0),"")</f>
        <v>HONDA</v>
      </c>
      <c r="H558" s="41">
        <f>IFERROR(VLOOKUP(A558,'[4]MC Masterlist 2026-09-17'!$B:$M, 6, 0),"")</f>
        <v>56426</v>
      </c>
      <c r="I558" s="42">
        <v>0</v>
      </c>
      <c r="J558" s="42">
        <v>0</v>
      </c>
      <c r="K558" s="42">
        <v>0</v>
      </c>
      <c r="L558" s="42">
        <f t="shared" si="113"/>
        <v>0</v>
      </c>
      <c r="M558" s="42">
        <f t="shared" si="114"/>
        <v>0</v>
      </c>
      <c r="N558" s="41">
        <f t="shared" si="115"/>
        <v>0</v>
      </c>
      <c r="O558" s="41">
        <f t="shared" si="116"/>
        <v>0</v>
      </c>
      <c r="P558" s="42">
        <f t="shared" si="117"/>
        <v>0</v>
      </c>
      <c r="Q558" s="42">
        <v>2</v>
      </c>
      <c r="R558" s="41">
        <f t="shared" si="118"/>
        <v>112852</v>
      </c>
      <c r="S558" s="42">
        <f t="shared" si="119"/>
        <v>0</v>
      </c>
      <c r="T558" s="42">
        <f>IFERROR(VLOOKUP(A558,'[4]Re-order'!$A:$Q,17,0),"")</f>
        <v>0</v>
      </c>
      <c r="U558" s="42">
        <f>IFERROR(VLOOKUP(A558,'[4]MC Masterlist 2026-09-17'!$B:$M, 10, 0),0)</f>
        <v>15</v>
      </c>
      <c r="V558" s="42">
        <f>IFERROR(VLOOKUP(A558,'[4]MC Masterlist 2026-09-17'!$B:$M, 11, 0),0)</f>
        <v>15</v>
      </c>
      <c r="W558" s="42">
        <f t="shared" si="120"/>
        <v>30</v>
      </c>
      <c r="X558" s="42">
        <f t="shared" si="121"/>
        <v>7</v>
      </c>
      <c r="Y558" s="42">
        <f>IFERROR(IF(OR(C558="AREA I",C558="AREA V"),7,VLOOKUP(A558,'[4]MC Masterlist 2026-09-17'!$B:$M, 12, 0)),0)</f>
        <v>7</v>
      </c>
      <c r="Z558" s="42">
        <f t="shared" si="122"/>
        <v>0</v>
      </c>
      <c r="AA558" s="42">
        <f t="shared" si="123"/>
        <v>0</v>
      </c>
      <c r="AB558" s="42">
        <f t="shared" si="124"/>
        <v>0</v>
      </c>
      <c r="AC558" s="42">
        <f t="shared" si="125"/>
        <v>0</v>
      </c>
      <c r="AD558" s="40" t="str">
        <f t="shared" si="126"/>
        <v>Critical</v>
      </c>
      <c r="AE558" s="40">
        <f>IFERROR(VLOOKUP(A558,'[4]Re-order'!$A:$AA,27,0),"")</f>
        <v>0</v>
      </c>
      <c r="AF558" s="42">
        <f t="shared" si="127"/>
        <v>-2</v>
      </c>
      <c r="AG558" s="42" t="e">
        <f>SUMIFS('[4]Raw Inventory'!D:D,'[4]Raw Inventory'!C:C,"GREATWALL",'[4]Raw Inventory'!B:B,A558)</f>
        <v>#VALUE!</v>
      </c>
      <c r="AH558" s="42" t="e">
        <f>SUMIFS('[4]Raw Inventory'!D:D,'[4]Raw Inventory'!C:C,"DUARTE",'[4]Raw Inventory'!B:B,A558)</f>
        <v>#VALUE!</v>
      </c>
      <c r="AI558" s="42"/>
      <c r="AJ558" s="42">
        <f t="shared" si="128"/>
        <v>0</v>
      </c>
      <c r="AK558" s="40" t="str">
        <f>IFERROR(IF((Q558+IF(AI558="",0,AI3))&lt;=0,"Stockout",IF(AJ558="","",IF(F558="Class A",IF(AJ558&lt;=7,"Critical",IF(AJ558&lt;=15,"Low",IF(AJ558&lt;=30,"Reorder",IF(AJ558&lt;=45,"Optimal","Overstock")))),IF(F558="Class B",IF(AJ558&lt;=10,"Critical",IF(AJ558&lt;=20,"Low",IF(AJ558&lt;=45,"Reorder",IF(AJ558&lt;=60,"Optimal","Overstock")))),IF(F558="Class C",IF(AJ558&lt;=15,"Critical",IF(AJ558&lt;=30,"Low",IF(AJ558&lt;=60,"Reorder",IF(AJ558&lt;=90,"Optimal","Overstock")))),""))))),"")</f>
        <v>Critical</v>
      </c>
      <c r="AL558" s="42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</row>
    <row r="559" spans="1:48">
      <c r="A559" s="39" t="s">
        <v>36</v>
      </c>
      <c r="B559" s="39" t="s">
        <v>93</v>
      </c>
      <c r="C559" s="39" t="s">
        <v>90</v>
      </c>
      <c r="D559" s="40" t="s">
        <v>245</v>
      </c>
      <c r="E559" s="40">
        <v>21</v>
      </c>
      <c r="F559" s="40" t="s">
        <v>3</v>
      </c>
      <c r="G559" s="39" t="str">
        <f>IFERROR(VLOOKUP(A559,'[4]MC Masterlist 2026-09-17'!$B:$M, 3, 0),"")</f>
        <v>HONDA</v>
      </c>
      <c r="H559" s="41">
        <f>IFERROR(VLOOKUP(A559,'[4]MC Masterlist 2026-09-17'!$B:$M, 6, 0),"")</f>
        <v>76850</v>
      </c>
      <c r="I559" s="42">
        <v>0</v>
      </c>
      <c r="J559" s="42">
        <v>0</v>
      </c>
      <c r="K559" s="42">
        <v>0</v>
      </c>
      <c r="L559" s="42">
        <f t="shared" si="113"/>
        <v>0</v>
      </c>
      <c r="M559" s="42">
        <f t="shared" si="114"/>
        <v>0</v>
      </c>
      <c r="N559" s="41">
        <f t="shared" si="115"/>
        <v>0</v>
      </c>
      <c r="O559" s="41">
        <f t="shared" si="116"/>
        <v>0</v>
      </c>
      <c r="P559" s="42">
        <f t="shared" si="117"/>
        <v>0</v>
      </c>
      <c r="Q559" s="42">
        <v>1</v>
      </c>
      <c r="R559" s="41">
        <f t="shared" si="118"/>
        <v>76850</v>
      </c>
      <c r="S559" s="42">
        <f t="shared" si="119"/>
        <v>0</v>
      </c>
      <c r="T559" s="42">
        <f>IFERROR(VLOOKUP(A559,'[4]Re-order'!$A:$Q,17,0),"")</f>
        <v>0</v>
      </c>
      <c r="U559" s="42">
        <f>IFERROR(VLOOKUP(A559,'[4]MC Masterlist 2026-09-17'!$B:$M, 10, 0),0)</f>
        <v>15</v>
      </c>
      <c r="V559" s="42">
        <f>IFERROR(VLOOKUP(A559,'[4]MC Masterlist 2026-09-17'!$B:$M, 11, 0),0)</f>
        <v>15</v>
      </c>
      <c r="W559" s="42">
        <f t="shared" si="120"/>
        <v>30</v>
      </c>
      <c r="X559" s="42">
        <f t="shared" si="121"/>
        <v>30</v>
      </c>
      <c r="Y559" s="42">
        <f>IFERROR(IF(OR(C559="AREA I",C559="AREA V"),7,VLOOKUP(A559,'[4]MC Masterlist 2026-09-17'!$B:$M, 12, 0)),0)</f>
        <v>30</v>
      </c>
      <c r="Z559" s="42">
        <f t="shared" si="122"/>
        <v>0</v>
      </c>
      <c r="AA559" s="42">
        <f t="shared" si="123"/>
        <v>0</v>
      </c>
      <c r="AB559" s="42">
        <f t="shared" si="124"/>
        <v>0</v>
      </c>
      <c r="AC559" s="42">
        <f t="shared" si="125"/>
        <v>0</v>
      </c>
      <c r="AD559" s="40" t="str">
        <f t="shared" si="126"/>
        <v>Critical</v>
      </c>
      <c r="AE559" s="40">
        <f>IFERROR(VLOOKUP(A559,'[4]Re-order'!$A:$AA,27,0),"")</f>
        <v>0</v>
      </c>
      <c r="AF559" s="42">
        <f t="shared" si="127"/>
        <v>-1</v>
      </c>
      <c r="AG559" s="42" t="e">
        <f>SUMIFS('[4]Raw Inventory'!D:D,'[4]Raw Inventory'!C:C,"GREATWALL",'[4]Raw Inventory'!B:B,A559)</f>
        <v>#VALUE!</v>
      </c>
      <c r="AH559" s="42" t="e">
        <f>SUMIFS('[4]Raw Inventory'!D:D,'[4]Raw Inventory'!C:C,"DUARTE",'[4]Raw Inventory'!B:B,A559)</f>
        <v>#VALUE!</v>
      </c>
      <c r="AI559" s="42"/>
      <c r="AJ559" s="42">
        <f t="shared" si="128"/>
        <v>0</v>
      </c>
      <c r="AK559" s="40" t="str">
        <f>IFERROR(IF((Q559+IF(AI559="",0,AI3))&lt;=0,"Stockout",IF(AJ559="","",IF(F559="Class A",IF(AJ559&lt;=7,"Critical",IF(AJ559&lt;=15,"Low",IF(AJ559&lt;=30,"Reorder",IF(AJ559&lt;=45,"Optimal","Overstock")))),IF(F559="Class B",IF(AJ559&lt;=10,"Critical",IF(AJ559&lt;=20,"Low",IF(AJ559&lt;=45,"Reorder",IF(AJ559&lt;=60,"Optimal","Overstock")))),IF(F559="Class C",IF(AJ559&lt;=15,"Critical",IF(AJ559&lt;=30,"Low",IF(AJ559&lt;=60,"Reorder",IF(AJ559&lt;=90,"Optimal","Overstock")))),""))))),"")</f>
        <v>Critical</v>
      </c>
      <c r="AL559" s="42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</row>
    <row r="560" spans="1:48">
      <c r="A560" s="39" t="s">
        <v>55</v>
      </c>
      <c r="B560" s="39" t="s">
        <v>91</v>
      </c>
      <c r="C560" s="39" t="s">
        <v>90</v>
      </c>
      <c r="D560" s="40" t="s">
        <v>228</v>
      </c>
      <c r="E560" s="40">
        <v>14</v>
      </c>
      <c r="F560" s="40" t="s">
        <v>3</v>
      </c>
      <c r="G560" s="39" t="str">
        <f>IFERROR(VLOOKUP(A560,'[4]MC Masterlist 2026-09-17'!$B:$M, 3, 0),"")</f>
        <v>HONDA</v>
      </c>
      <c r="H560" s="41">
        <f>IFERROR(VLOOKUP(A560,'[4]MC Masterlist 2026-09-17'!$B:$M, 6, 0),"")</f>
        <v>284880</v>
      </c>
      <c r="I560" s="42">
        <v>0</v>
      </c>
      <c r="J560" s="42">
        <v>0</v>
      </c>
      <c r="K560" s="42">
        <v>0</v>
      </c>
      <c r="L560" s="42">
        <f t="shared" si="113"/>
        <v>0</v>
      </c>
      <c r="M560" s="42">
        <f t="shared" si="114"/>
        <v>0</v>
      </c>
      <c r="N560" s="41">
        <f t="shared" si="115"/>
        <v>0</v>
      </c>
      <c r="O560" s="41">
        <f t="shared" si="116"/>
        <v>0</v>
      </c>
      <c r="P560" s="42">
        <f t="shared" si="117"/>
        <v>0</v>
      </c>
      <c r="Q560" s="42">
        <v>1</v>
      </c>
      <c r="R560" s="41">
        <f t="shared" si="118"/>
        <v>284880</v>
      </c>
      <c r="S560" s="42">
        <f t="shared" si="119"/>
        <v>0</v>
      </c>
      <c r="T560" s="42">
        <f>IFERROR(VLOOKUP(A560,'[4]Re-order'!$A:$Q,17,0),"")</f>
        <v>0</v>
      </c>
      <c r="U560" s="42">
        <f>IFERROR(VLOOKUP(A560,'[4]MC Masterlist 2026-09-17'!$B:$M, 10, 0),0)</f>
        <v>15</v>
      </c>
      <c r="V560" s="42">
        <f>IFERROR(VLOOKUP(A560,'[4]MC Masterlist 2026-09-17'!$B:$M, 11, 0),0)</f>
        <v>15</v>
      </c>
      <c r="W560" s="42">
        <f t="shared" si="120"/>
        <v>30</v>
      </c>
      <c r="X560" s="42">
        <f t="shared" si="121"/>
        <v>30</v>
      </c>
      <c r="Y560" s="42">
        <f>IFERROR(IF(OR(C560="AREA I",C560="AREA V"),7,VLOOKUP(A560,'[4]MC Masterlist 2026-09-17'!$B:$M, 12, 0)),0)</f>
        <v>30</v>
      </c>
      <c r="Z560" s="42">
        <f t="shared" si="122"/>
        <v>0</v>
      </c>
      <c r="AA560" s="42">
        <f t="shared" si="123"/>
        <v>0</v>
      </c>
      <c r="AB560" s="42">
        <f t="shared" si="124"/>
        <v>0</v>
      </c>
      <c r="AC560" s="42">
        <f t="shared" si="125"/>
        <v>0</v>
      </c>
      <c r="AD560" s="40" t="str">
        <f t="shared" si="126"/>
        <v>Critical</v>
      </c>
      <c r="AE560" s="40">
        <f>IFERROR(VLOOKUP(A560,'[4]Re-order'!$A:$AA,27,0),"")</f>
        <v>0</v>
      </c>
      <c r="AF560" s="42">
        <f t="shared" si="127"/>
        <v>-1</v>
      </c>
      <c r="AG560" s="42" t="e">
        <f>SUMIFS('[4]Raw Inventory'!D:D,'[4]Raw Inventory'!C:C,"GREATWALL",'[4]Raw Inventory'!B:B,A560)</f>
        <v>#VALUE!</v>
      </c>
      <c r="AH560" s="42" t="e">
        <f>SUMIFS('[4]Raw Inventory'!D:D,'[4]Raw Inventory'!C:C,"DUARTE",'[4]Raw Inventory'!B:B,A560)</f>
        <v>#VALUE!</v>
      </c>
      <c r="AI560" s="42"/>
      <c r="AJ560" s="42">
        <f t="shared" si="128"/>
        <v>0</v>
      </c>
      <c r="AK560" s="40" t="str">
        <f>IFERROR(IF((Q560+IF(AI560="",0,AI3))&lt;=0,"Stockout",IF(AJ560="","",IF(F560="Class A",IF(AJ560&lt;=7,"Critical",IF(AJ560&lt;=15,"Low",IF(AJ560&lt;=30,"Reorder",IF(AJ560&lt;=45,"Optimal","Overstock")))),IF(F560="Class B",IF(AJ560&lt;=10,"Critical",IF(AJ560&lt;=20,"Low",IF(AJ560&lt;=45,"Reorder",IF(AJ560&lt;=60,"Optimal","Overstock")))),IF(F560="Class C",IF(AJ560&lt;=15,"Critical",IF(AJ560&lt;=30,"Low",IF(AJ560&lt;=60,"Reorder",IF(AJ560&lt;=90,"Optimal","Overstock")))),""))))),"")</f>
        <v>Critical</v>
      </c>
      <c r="AL560" s="42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</row>
    <row r="561" spans="1:48">
      <c r="A561" s="39" t="s">
        <v>83</v>
      </c>
      <c r="B561" s="39" t="s">
        <v>156</v>
      </c>
      <c r="C561" s="39" t="s">
        <v>152</v>
      </c>
      <c r="D561" s="40" t="s">
        <v>225</v>
      </c>
      <c r="E561" s="40">
        <v>26</v>
      </c>
      <c r="F561" s="40" t="s">
        <v>3</v>
      </c>
      <c r="G561" s="39" t="str">
        <f>IFERROR(VLOOKUP(A561,'[4]MC Masterlist 2026-09-17'!$B:$M, 3, 0),"")</f>
        <v>SKYGO</v>
      </c>
      <c r="H561" s="41">
        <f>IFERROR(VLOOKUP(A561,'[4]MC Masterlist 2026-09-17'!$B:$M, 6, 0),"")</f>
        <v>35055</v>
      </c>
      <c r="I561" s="42">
        <v>0</v>
      </c>
      <c r="J561" s="42">
        <v>0</v>
      </c>
      <c r="K561" s="42">
        <v>0</v>
      </c>
      <c r="L561" s="42">
        <f t="shared" si="113"/>
        <v>0</v>
      </c>
      <c r="M561" s="42">
        <f t="shared" si="114"/>
        <v>0</v>
      </c>
      <c r="N561" s="41">
        <f t="shared" si="115"/>
        <v>0</v>
      </c>
      <c r="O561" s="41">
        <f t="shared" si="116"/>
        <v>0</v>
      </c>
      <c r="P561" s="42">
        <f t="shared" si="117"/>
        <v>0</v>
      </c>
      <c r="Q561" s="42">
        <v>1</v>
      </c>
      <c r="R561" s="41">
        <f t="shared" si="118"/>
        <v>35055</v>
      </c>
      <c r="S561" s="42">
        <f t="shared" si="119"/>
        <v>0</v>
      </c>
      <c r="T561" s="42">
        <f>IFERROR(VLOOKUP(A561,'[4]Re-order'!$A:$Q,17,0),"")</f>
        <v>0</v>
      </c>
      <c r="U561" s="42">
        <f>IFERROR(VLOOKUP(A561,'[4]MC Masterlist 2026-09-17'!$B:$M, 10, 0),0)</f>
        <v>15</v>
      </c>
      <c r="V561" s="42">
        <f>IFERROR(VLOOKUP(A561,'[4]MC Masterlist 2026-09-17'!$B:$M, 11, 0),0)</f>
        <v>15</v>
      </c>
      <c r="W561" s="42">
        <f t="shared" si="120"/>
        <v>30</v>
      </c>
      <c r="X561" s="42">
        <f t="shared" si="121"/>
        <v>30</v>
      </c>
      <c r="Y561" s="42">
        <f>IFERROR(IF(OR(C561="AREA I",C561="AREA V"),7,VLOOKUP(A561,'[4]MC Masterlist 2026-09-17'!$B:$M, 12, 0)),0)</f>
        <v>30</v>
      </c>
      <c r="Z561" s="42">
        <f t="shared" si="122"/>
        <v>0</v>
      </c>
      <c r="AA561" s="42">
        <f t="shared" si="123"/>
        <v>0</v>
      </c>
      <c r="AB561" s="42">
        <f t="shared" si="124"/>
        <v>0</v>
      </c>
      <c r="AC561" s="42">
        <f t="shared" si="125"/>
        <v>0</v>
      </c>
      <c r="AD561" s="40" t="str">
        <f t="shared" si="126"/>
        <v>Critical</v>
      </c>
      <c r="AE561" s="40">
        <f>IFERROR(VLOOKUP(A561,'[4]Re-order'!$A:$AA,27,0),"")</f>
        <v>0</v>
      </c>
      <c r="AF561" s="42">
        <f t="shared" si="127"/>
        <v>-1</v>
      </c>
      <c r="AG561" s="42" t="e">
        <f>SUMIFS('[4]Raw Inventory'!D:D,'[4]Raw Inventory'!C:C,"GREATWALL",'[4]Raw Inventory'!B:B,A561)</f>
        <v>#VALUE!</v>
      </c>
      <c r="AH561" s="42" t="e">
        <f>SUMIFS('[4]Raw Inventory'!D:D,'[4]Raw Inventory'!C:C,"DUARTE",'[4]Raw Inventory'!B:B,A561)</f>
        <v>#VALUE!</v>
      </c>
      <c r="AI561" s="42"/>
      <c r="AJ561" s="42">
        <f t="shared" si="128"/>
        <v>0</v>
      </c>
      <c r="AK561" s="40" t="str">
        <f>IFERROR(IF((Q561+IF(AI561="",0,AI3))&lt;=0,"Stockout",IF(AJ561="","",IF(F561="Class A",IF(AJ561&lt;=7,"Critical",IF(AJ561&lt;=15,"Low",IF(AJ561&lt;=30,"Reorder",IF(AJ561&lt;=45,"Optimal","Overstock")))),IF(F561="Class B",IF(AJ561&lt;=10,"Critical",IF(AJ561&lt;=20,"Low",IF(AJ561&lt;=45,"Reorder",IF(AJ561&lt;=60,"Optimal","Overstock")))),IF(F561="Class C",IF(AJ561&lt;=15,"Critical",IF(AJ561&lt;=30,"Low",IF(AJ561&lt;=60,"Reorder",IF(AJ561&lt;=90,"Optimal","Overstock")))),""))))),"")</f>
        <v>Critical</v>
      </c>
      <c r="AL561" s="42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</row>
    <row r="562" spans="1:48">
      <c r="A562" s="39" t="s">
        <v>56</v>
      </c>
      <c r="B562" s="39" t="s">
        <v>11</v>
      </c>
      <c r="C562" s="39" t="s">
        <v>1</v>
      </c>
      <c r="D562" s="40" t="s">
        <v>231</v>
      </c>
      <c r="E562" s="40">
        <v>23</v>
      </c>
      <c r="F562" s="40" t="s">
        <v>3</v>
      </c>
      <c r="G562" s="39" t="str">
        <f>IFERROR(VLOOKUP(A562,'[4]MC Masterlist 2026-09-17'!$B:$M, 3, 0),"")</f>
        <v>HONDA</v>
      </c>
      <c r="H562" s="41">
        <f>IFERROR(VLOOKUP(A562,'[4]MC Masterlist 2026-09-17'!$B:$M, 6, 0),"")</f>
        <v>288118</v>
      </c>
      <c r="I562" s="42">
        <v>0</v>
      </c>
      <c r="J562" s="42">
        <v>0</v>
      </c>
      <c r="K562" s="42">
        <v>0</v>
      </c>
      <c r="L562" s="42">
        <f t="shared" si="113"/>
        <v>0</v>
      </c>
      <c r="M562" s="42">
        <f t="shared" si="114"/>
        <v>0</v>
      </c>
      <c r="N562" s="41">
        <f t="shared" si="115"/>
        <v>0</v>
      </c>
      <c r="O562" s="41">
        <f t="shared" si="116"/>
        <v>0</v>
      </c>
      <c r="P562" s="42">
        <f t="shared" si="117"/>
        <v>0</v>
      </c>
      <c r="Q562" s="42">
        <v>1</v>
      </c>
      <c r="R562" s="41">
        <f t="shared" si="118"/>
        <v>288118</v>
      </c>
      <c r="S562" s="42">
        <f t="shared" si="119"/>
        <v>0</v>
      </c>
      <c r="T562" s="42">
        <f>IFERROR(VLOOKUP(A562,'[4]Re-order'!$A:$Q,17,0),"")</f>
        <v>0</v>
      </c>
      <c r="U562" s="42">
        <f>IFERROR(VLOOKUP(A562,'[4]MC Masterlist 2026-09-17'!$B:$M, 10, 0),0)</f>
        <v>15</v>
      </c>
      <c r="V562" s="42">
        <f>IFERROR(VLOOKUP(A562,'[4]MC Masterlist 2026-09-17'!$B:$M, 11, 0),0)</f>
        <v>15</v>
      </c>
      <c r="W562" s="42">
        <f t="shared" si="120"/>
        <v>30</v>
      </c>
      <c r="X562" s="42">
        <f t="shared" si="121"/>
        <v>7</v>
      </c>
      <c r="Y562" s="42">
        <f>IFERROR(IF(OR(C562="AREA I",C562="AREA V"),7,VLOOKUP(A562,'[4]MC Masterlist 2026-09-17'!$B:$M, 12, 0)),0)</f>
        <v>7</v>
      </c>
      <c r="Z562" s="42">
        <f t="shared" si="122"/>
        <v>0</v>
      </c>
      <c r="AA562" s="42">
        <f t="shared" si="123"/>
        <v>0</v>
      </c>
      <c r="AB562" s="42">
        <f t="shared" si="124"/>
        <v>0</v>
      </c>
      <c r="AC562" s="42">
        <f t="shared" si="125"/>
        <v>0</v>
      </c>
      <c r="AD562" s="40" t="str">
        <f t="shared" si="126"/>
        <v>Critical</v>
      </c>
      <c r="AE562" s="40">
        <f>IFERROR(VLOOKUP(A562,'[4]Re-order'!$A:$AA,27,0),"")</f>
        <v>0</v>
      </c>
      <c r="AF562" s="42">
        <f t="shared" si="127"/>
        <v>-1</v>
      </c>
      <c r="AG562" s="42" t="e">
        <f>SUMIFS('[4]Raw Inventory'!D:D,'[4]Raw Inventory'!C:C,"GREATWALL",'[4]Raw Inventory'!B:B,A562)</f>
        <v>#VALUE!</v>
      </c>
      <c r="AH562" s="42" t="e">
        <f>SUMIFS('[4]Raw Inventory'!D:D,'[4]Raw Inventory'!C:C,"DUARTE",'[4]Raw Inventory'!B:B,A562)</f>
        <v>#VALUE!</v>
      </c>
      <c r="AI562" s="42"/>
      <c r="AJ562" s="42">
        <f t="shared" si="128"/>
        <v>0</v>
      </c>
      <c r="AK562" s="40" t="str">
        <f>IFERROR(IF((Q562+IF(AI562="",0,AI3))&lt;=0,"Stockout",IF(AJ562="","",IF(F562="Class A",IF(AJ562&lt;=7,"Critical",IF(AJ562&lt;=15,"Low",IF(AJ562&lt;=30,"Reorder",IF(AJ562&lt;=45,"Optimal","Overstock")))),IF(F562="Class B",IF(AJ562&lt;=10,"Critical",IF(AJ562&lt;=20,"Low",IF(AJ562&lt;=45,"Reorder",IF(AJ562&lt;=60,"Optimal","Overstock")))),IF(F562="Class C",IF(AJ562&lt;=15,"Critical",IF(AJ562&lt;=30,"Low",IF(AJ562&lt;=60,"Reorder",IF(AJ562&lt;=90,"Optimal","Overstock")))),""))))),"")</f>
        <v>Critical</v>
      </c>
      <c r="AL562" s="42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</row>
    <row r="563" spans="1:48">
      <c r="A563" s="39" t="s">
        <v>78</v>
      </c>
      <c r="B563" s="39" t="s">
        <v>111</v>
      </c>
      <c r="C563" s="39" t="s">
        <v>109</v>
      </c>
      <c r="D563" s="40" t="s">
        <v>225</v>
      </c>
      <c r="E563" s="40">
        <v>30</v>
      </c>
      <c r="F563" s="40" t="s">
        <v>3</v>
      </c>
      <c r="G563" s="39" t="str">
        <f>IFERROR(VLOOKUP(A563,'[4]MC Masterlist 2026-09-17'!$B:$M, 3, 0),"")</f>
        <v>KAWASAKI</v>
      </c>
      <c r="H563" s="41">
        <f>IFERROR(VLOOKUP(A563,'[4]MC Masterlist 2026-09-17'!$B:$M, 6, 0),"")</f>
        <v>100700</v>
      </c>
      <c r="I563" s="42">
        <v>0</v>
      </c>
      <c r="J563" s="42">
        <v>0</v>
      </c>
      <c r="K563" s="42">
        <v>0</v>
      </c>
      <c r="L563" s="42">
        <f t="shared" si="113"/>
        <v>0</v>
      </c>
      <c r="M563" s="42">
        <f t="shared" si="114"/>
        <v>0</v>
      </c>
      <c r="N563" s="41">
        <f t="shared" si="115"/>
        <v>0</v>
      </c>
      <c r="O563" s="41">
        <f t="shared" si="116"/>
        <v>0</v>
      </c>
      <c r="P563" s="42">
        <f t="shared" si="117"/>
        <v>0</v>
      </c>
      <c r="Q563" s="42">
        <v>1</v>
      </c>
      <c r="R563" s="41">
        <f t="shared" si="118"/>
        <v>100700</v>
      </c>
      <c r="S563" s="42">
        <f t="shared" si="119"/>
        <v>0</v>
      </c>
      <c r="T563" s="42">
        <f>IFERROR(VLOOKUP(A563,'[4]Re-order'!$A:$Q,17,0),"")</f>
        <v>0</v>
      </c>
      <c r="U563" s="42">
        <f>IFERROR(VLOOKUP(A563,'[4]MC Masterlist 2026-09-17'!$B:$M, 10, 0),0)</f>
        <v>15</v>
      </c>
      <c r="V563" s="42">
        <f>IFERROR(VLOOKUP(A563,'[4]MC Masterlist 2026-09-17'!$B:$M, 11, 0),0)</f>
        <v>15</v>
      </c>
      <c r="W563" s="42">
        <f t="shared" si="120"/>
        <v>30</v>
      </c>
      <c r="X563" s="42">
        <f t="shared" si="121"/>
        <v>30</v>
      </c>
      <c r="Y563" s="42">
        <f>IFERROR(IF(OR(C563="AREA I",C563="AREA V"),7,VLOOKUP(A563,'[4]MC Masterlist 2026-09-17'!$B:$M, 12, 0)),0)</f>
        <v>30</v>
      </c>
      <c r="Z563" s="42">
        <f t="shared" si="122"/>
        <v>0</v>
      </c>
      <c r="AA563" s="42">
        <f t="shared" si="123"/>
        <v>0</v>
      </c>
      <c r="AB563" s="42">
        <f t="shared" si="124"/>
        <v>0</v>
      </c>
      <c r="AC563" s="42">
        <f t="shared" si="125"/>
        <v>0</v>
      </c>
      <c r="AD563" s="40" t="str">
        <f t="shared" si="126"/>
        <v>Critical</v>
      </c>
      <c r="AE563" s="40">
        <f>IFERROR(VLOOKUP(A563,'[4]Re-order'!$A:$AA,27,0),"")</f>
        <v>0</v>
      </c>
      <c r="AF563" s="42">
        <f t="shared" si="127"/>
        <v>-1</v>
      </c>
      <c r="AG563" s="42" t="e">
        <f>SUMIFS('[4]Raw Inventory'!D:D,'[4]Raw Inventory'!C:C,"GREATWALL",'[4]Raw Inventory'!B:B,A563)</f>
        <v>#VALUE!</v>
      </c>
      <c r="AH563" s="42" t="e">
        <f>SUMIFS('[4]Raw Inventory'!D:D,'[4]Raw Inventory'!C:C,"DUARTE",'[4]Raw Inventory'!B:B,A563)</f>
        <v>#VALUE!</v>
      </c>
      <c r="AI563" s="42"/>
      <c r="AJ563" s="42">
        <f t="shared" si="128"/>
        <v>0</v>
      </c>
      <c r="AK563" s="40" t="str">
        <f>IFERROR(IF((Q563+IF(AI563="",0,AI3))&lt;=0,"Stockout",IF(AJ563="","",IF(F563="Class A",IF(AJ563&lt;=7,"Critical",IF(AJ563&lt;=15,"Low",IF(AJ563&lt;=30,"Reorder",IF(AJ563&lt;=45,"Optimal","Overstock")))),IF(F563="Class B",IF(AJ563&lt;=10,"Critical",IF(AJ563&lt;=20,"Low",IF(AJ563&lt;=45,"Reorder",IF(AJ563&lt;=60,"Optimal","Overstock")))),IF(F563="Class C",IF(AJ563&lt;=15,"Critical",IF(AJ563&lt;=30,"Low",IF(AJ563&lt;=60,"Reorder",IF(AJ563&lt;=90,"Optimal","Overstock")))),""))))),"")</f>
        <v>Critical</v>
      </c>
      <c r="AL563" s="42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</row>
    <row r="564" spans="1:48">
      <c r="A564" s="39" t="s">
        <v>25</v>
      </c>
      <c r="B564" s="39" t="s">
        <v>146</v>
      </c>
      <c r="C564" s="39" t="s">
        <v>137</v>
      </c>
      <c r="D564" s="40" t="s">
        <v>232</v>
      </c>
      <c r="E564" s="40">
        <v>10</v>
      </c>
      <c r="F564" s="40" t="s">
        <v>2</v>
      </c>
      <c r="G564" s="39" t="str">
        <f>IFERROR(VLOOKUP(A564,'[4]MC Masterlist 2026-09-17'!$B:$M, 3, 0),"")</f>
        <v>YAMAHA</v>
      </c>
      <c r="H564" s="41">
        <f>IFERROR(VLOOKUP(A564,'[4]MC Masterlist 2026-09-17'!$B:$M, 6, 0),"")</f>
        <v>124527</v>
      </c>
      <c r="I564" s="42">
        <v>2</v>
      </c>
      <c r="J564" s="42">
        <v>1</v>
      </c>
      <c r="K564" s="42">
        <v>0</v>
      </c>
      <c r="L564" s="42">
        <f t="shared" si="113"/>
        <v>3</v>
      </c>
      <c r="M564" s="42">
        <f t="shared" si="114"/>
        <v>1</v>
      </c>
      <c r="N564" s="41">
        <f t="shared" si="115"/>
        <v>373581</v>
      </c>
      <c r="O564" s="41">
        <f t="shared" si="116"/>
        <v>124527</v>
      </c>
      <c r="P564" s="42">
        <f t="shared" si="117"/>
        <v>3.3333333333333333E-2</v>
      </c>
      <c r="Q564" s="42"/>
      <c r="R564" s="41">
        <f t="shared" si="118"/>
        <v>0</v>
      </c>
      <c r="S564" s="42">
        <f t="shared" si="119"/>
        <v>0</v>
      </c>
      <c r="T564" s="42">
        <f>IFERROR(VLOOKUP(A564,'[4]Re-order'!$A:$Q,17,0),"")</f>
        <v>0</v>
      </c>
      <c r="U564" s="42">
        <f>IFERROR(VLOOKUP(A564,'[4]MC Masterlist 2026-09-17'!$B:$M, 10, 0),0)</f>
        <v>15</v>
      </c>
      <c r="V564" s="42">
        <f>IFERROR(VLOOKUP(A564,'[4]MC Masterlist 2026-09-17'!$B:$M, 11, 0),0)</f>
        <v>15</v>
      </c>
      <c r="W564" s="42">
        <f t="shared" si="120"/>
        <v>30</v>
      </c>
      <c r="X564" s="42">
        <f t="shared" si="121"/>
        <v>6.5</v>
      </c>
      <c r="Y564" s="42">
        <f>IFERROR(IF(OR(C564="AREA I",C564="AREA V"),7,VLOOKUP(A564,'[4]MC Masterlist 2026-09-17'!$B:$M, 12, 0)),0)</f>
        <v>7</v>
      </c>
      <c r="Z564" s="42">
        <f t="shared" si="122"/>
        <v>0.5</v>
      </c>
      <c r="AA564" s="42">
        <f t="shared" si="123"/>
        <v>1</v>
      </c>
      <c r="AB564" s="42">
        <f t="shared" si="124"/>
        <v>0.21666666666666667</v>
      </c>
      <c r="AC564" s="42">
        <f t="shared" si="125"/>
        <v>0.23333333333333334</v>
      </c>
      <c r="AD564" s="40" t="str">
        <f t="shared" si="126"/>
        <v>Stockout</v>
      </c>
      <c r="AE564" s="40">
        <f>IFERROR(VLOOKUP(A564,'[4]Re-order'!$A:$AA,27,0),"")</f>
        <v>0</v>
      </c>
      <c r="AF564" s="42">
        <f t="shared" si="127"/>
        <v>0.23333333333333334</v>
      </c>
      <c r="AG564" s="42" t="e">
        <f>SUMIFS('[4]Raw Inventory'!D:D,'[4]Raw Inventory'!C:C,"GREATWALL",'[4]Raw Inventory'!B:B,A564)</f>
        <v>#VALUE!</v>
      </c>
      <c r="AH564" s="42" t="e">
        <f>SUMIFS('[4]Raw Inventory'!D:D,'[4]Raw Inventory'!C:C,"DUARTE",'[4]Raw Inventory'!B:B,A564)</f>
        <v>#VALUE!</v>
      </c>
      <c r="AI564" s="42"/>
      <c r="AJ564" s="42">
        <f t="shared" si="128"/>
        <v>0</v>
      </c>
      <c r="AK564" s="40" t="str">
        <f>IFERROR(IF((Q564+IF(AI564="",0,AI3))&lt;=0,"Stockout",IF(AJ564="","",IF(F564="Class A",IF(AJ564&lt;=7,"Critical",IF(AJ564&lt;=15,"Low",IF(AJ564&lt;=30,"Reorder",IF(AJ564&lt;=45,"Optimal","Overstock")))),IF(F564="Class B",IF(AJ564&lt;=10,"Critical",IF(AJ564&lt;=20,"Low",IF(AJ564&lt;=45,"Reorder",IF(AJ564&lt;=60,"Optimal","Overstock")))),IF(F564="Class C",IF(AJ564&lt;=15,"Critical",IF(AJ564&lt;=30,"Low",IF(AJ564&lt;=60,"Reorder",IF(AJ564&lt;=90,"Optimal","Overstock")))),""))))),"")</f>
        <v>Stockout</v>
      </c>
      <c r="AL564" s="42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</row>
    <row r="565" spans="1:48">
      <c r="A565" s="39" t="s">
        <v>22</v>
      </c>
      <c r="B565" s="39" t="s">
        <v>142</v>
      </c>
      <c r="C565" s="39" t="s">
        <v>137</v>
      </c>
      <c r="D565" s="40" t="s">
        <v>235</v>
      </c>
      <c r="E565" s="40">
        <v>9</v>
      </c>
      <c r="F565" s="40" t="s">
        <v>2</v>
      </c>
      <c r="G565" s="39" t="str">
        <f>IFERROR(VLOOKUP(A565,'[4]MC Masterlist 2026-09-17'!$B:$M, 3, 0),"")</f>
        <v>HONDA</v>
      </c>
      <c r="H565" s="41">
        <f>IFERROR(VLOOKUP(A565,'[4]MC Masterlist 2026-09-17'!$B:$M, 6, 0),"")</f>
        <v>111258</v>
      </c>
      <c r="I565" s="42">
        <v>0</v>
      </c>
      <c r="J565" s="42">
        <v>0</v>
      </c>
      <c r="K565" s="42">
        <v>3</v>
      </c>
      <c r="L565" s="42">
        <f t="shared" si="113"/>
        <v>3</v>
      </c>
      <c r="M565" s="42">
        <f t="shared" si="114"/>
        <v>1</v>
      </c>
      <c r="N565" s="41">
        <f t="shared" si="115"/>
        <v>333774</v>
      </c>
      <c r="O565" s="41">
        <f t="shared" si="116"/>
        <v>111258</v>
      </c>
      <c r="P565" s="42">
        <f t="shared" si="117"/>
        <v>3.3333333333333333E-2</v>
      </c>
      <c r="Q565" s="42">
        <v>2</v>
      </c>
      <c r="R565" s="41">
        <f t="shared" si="118"/>
        <v>222516</v>
      </c>
      <c r="S565" s="42">
        <f t="shared" si="119"/>
        <v>60</v>
      </c>
      <c r="T565" s="42">
        <f>IFERROR(VLOOKUP(A565,'[4]Re-order'!$A:$Q,17,0),"")</f>
        <v>0</v>
      </c>
      <c r="U565" s="42">
        <f>IFERROR(VLOOKUP(A565,'[4]MC Masterlist 2026-09-17'!$B:$M, 10, 0),0)</f>
        <v>15</v>
      </c>
      <c r="V565" s="42">
        <f>IFERROR(VLOOKUP(A565,'[4]MC Masterlist 2026-09-17'!$B:$M, 11, 0),0)</f>
        <v>15</v>
      </c>
      <c r="W565" s="42">
        <f t="shared" si="120"/>
        <v>30</v>
      </c>
      <c r="X565" s="42">
        <f t="shared" si="121"/>
        <v>6.5</v>
      </c>
      <c r="Y565" s="42">
        <f>IFERROR(IF(OR(C565="AREA I",C565="AREA V"),7,VLOOKUP(A565,'[4]MC Masterlist 2026-09-17'!$B:$M, 12, 0)),0)</f>
        <v>7</v>
      </c>
      <c r="Z565" s="42">
        <f t="shared" si="122"/>
        <v>0.5</v>
      </c>
      <c r="AA565" s="42">
        <f t="shared" si="123"/>
        <v>1</v>
      </c>
      <c r="AB565" s="42">
        <f t="shared" si="124"/>
        <v>0.21666666666666667</v>
      </c>
      <c r="AC565" s="42">
        <f t="shared" si="125"/>
        <v>0.23333333333333334</v>
      </c>
      <c r="AD565" s="40" t="str">
        <f t="shared" si="126"/>
        <v>Optimal</v>
      </c>
      <c r="AE565" s="40">
        <f>IFERROR(VLOOKUP(A565,'[4]Re-order'!$A:$AA,27,0),"")</f>
        <v>0</v>
      </c>
      <c r="AF565" s="42">
        <f t="shared" si="127"/>
        <v>-1.7666666666666666</v>
      </c>
      <c r="AG565" s="42" t="e">
        <f>SUMIFS('[4]Raw Inventory'!D:D,'[4]Raw Inventory'!C:C,"GREATWALL",'[4]Raw Inventory'!B:B,A565)</f>
        <v>#VALUE!</v>
      </c>
      <c r="AH565" s="42" t="e">
        <f>SUMIFS('[4]Raw Inventory'!D:D,'[4]Raw Inventory'!C:C,"DUARTE",'[4]Raw Inventory'!B:B,A565)</f>
        <v>#VALUE!</v>
      </c>
      <c r="AI565" s="42"/>
      <c r="AJ565" s="42">
        <f t="shared" si="128"/>
        <v>60</v>
      </c>
      <c r="AK565" s="40" t="str">
        <f>IFERROR(IF((Q565+IF(AI565="",0,AI3))&lt;=0,"Stockout",IF(AJ565="","",IF(F565="Class A",IF(AJ565&lt;=7,"Critical",IF(AJ565&lt;=15,"Low",IF(AJ565&lt;=30,"Reorder",IF(AJ565&lt;=45,"Optimal","Overstock")))),IF(F565="Class B",IF(AJ565&lt;=10,"Critical",IF(AJ565&lt;=20,"Low",IF(AJ565&lt;=45,"Reorder",IF(AJ565&lt;=60,"Optimal","Overstock")))),IF(F565="Class C",IF(AJ565&lt;=15,"Critical",IF(AJ565&lt;=30,"Low",IF(AJ565&lt;=60,"Reorder",IF(AJ565&lt;=90,"Optimal","Overstock")))),""))))),"")</f>
        <v>Optimal</v>
      </c>
      <c r="AL565" s="42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</row>
    <row r="566" spans="1:48">
      <c r="A566" s="39" t="s">
        <v>20</v>
      </c>
      <c r="B566" s="39" t="s">
        <v>156</v>
      </c>
      <c r="C566" s="39" t="s">
        <v>152</v>
      </c>
      <c r="D566" s="40" t="s">
        <v>223</v>
      </c>
      <c r="E566" s="40">
        <v>6</v>
      </c>
      <c r="F566" s="40" t="s">
        <v>2</v>
      </c>
      <c r="G566" s="39" t="str">
        <f>IFERROR(VLOOKUP(A566,'[4]MC Masterlist 2026-09-17'!$B:$M, 3, 0),"")</f>
        <v>HONDA</v>
      </c>
      <c r="H566" s="41">
        <f>IFERROR(VLOOKUP(A566,'[4]MC Masterlist 2026-09-17'!$B:$M, 6, 0),"")</f>
        <v>69950</v>
      </c>
      <c r="I566" s="42">
        <v>1</v>
      </c>
      <c r="J566" s="42">
        <v>2</v>
      </c>
      <c r="K566" s="42">
        <v>2</v>
      </c>
      <c r="L566" s="42">
        <f t="shared" si="113"/>
        <v>5</v>
      </c>
      <c r="M566" s="42">
        <f t="shared" si="114"/>
        <v>1.6666666666666667</v>
      </c>
      <c r="N566" s="41">
        <f t="shared" si="115"/>
        <v>349750</v>
      </c>
      <c r="O566" s="41">
        <f t="shared" si="116"/>
        <v>116583.33333333334</v>
      </c>
      <c r="P566" s="42">
        <f t="shared" si="117"/>
        <v>5.5555555555555559E-2</v>
      </c>
      <c r="Q566" s="42">
        <v>5</v>
      </c>
      <c r="R566" s="41">
        <f t="shared" si="118"/>
        <v>349750</v>
      </c>
      <c r="S566" s="42">
        <f t="shared" si="119"/>
        <v>89.999999999999986</v>
      </c>
      <c r="T566" s="42">
        <f>IFERROR(VLOOKUP(A566,'[4]Re-order'!$A:$Q,17,0),"")</f>
        <v>0</v>
      </c>
      <c r="U566" s="42">
        <f>IFERROR(VLOOKUP(A566,'[4]MC Masterlist 2026-09-17'!$B:$M, 10, 0),0)</f>
        <v>15</v>
      </c>
      <c r="V566" s="42">
        <f>IFERROR(VLOOKUP(A566,'[4]MC Masterlist 2026-09-17'!$B:$M, 11, 0),0)</f>
        <v>15</v>
      </c>
      <c r="W566" s="42">
        <f t="shared" si="120"/>
        <v>30</v>
      </c>
      <c r="X566" s="42">
        <f t="shared" si="121"/>
        <v>29.166666666666668</v>
      </c>
      <c r="Y566" s="42">
        <f>IFERROR(IF(OR(C566="AREA I",C566="AREA V"),7,VLOOKUP(A566,'[4]MC Masterlist 2026-09-17'!$B:$M, 12, 0)),0)</f>
        <v>30</v>
      </c>
      <c r="Z566" s="42">
        <f t="shared" si="122"/>
        <v>0.83333333333333337</v>
      </c>
      <c r="AA566" s="42">
        <f t="shared" si="123"/>
        <v>1.6666666666666667</v>
      </c>
      <c r="AB566" s="42">
        <f t="shared" si="124"/>
        <v>1.6203703703703705</v>
      </c>
      <c r="AC566" s="42">
        <f t="shared" si="125"/>
        <v>1.6666666666666667</v>
      </c>
      <c r="AD566" s="40" t="str">
        <f t="shared" si="126"/>
        <v>Overstock</v>
      </c>
      <c r="AE566" s="40">
        <f>IFERROR(VLOOKUP(A566,'[4]Re-order'!$A:$AA,27,0),"")</f>
        <v>0</v>
      </c>
      <c r="AF566" s="42">
        <f t="shared" si="127"/>
        <v>-3.333333333333333</v>
      </c>
      <c r="AG566" s="42" t="e">
        <f>SUMIFS('[4]Raw Inventory'!D:D,'[4]Raw Inventory'!C:C,"GREATWALL",'[4]Raw Inventory'!B:B,A566)</f>
        <v>#VALUE!</v>
      </c>
      <c r="AH566" s="42" t="e">
        <f>SUMIFS('[4]Raw Inventory'!D:D,'[4]Raw Inventory'!C:C,"DUARTE",'[4]Raw Inventory'!B:B,A566)</f>
        <v>#VALUE!</v>
      </c>
      <c r="AI566" s="42"/>
      <c r="AJ566" s="42">
        <f t="shared" si="128"/>
        <v>90</v>
      </c>
      <c r="AK566" s="40" t="str">
        <f>IFERROR(IF((Q566+IF(AI566="",0,AI3))&lt;=0,"Stockout",IF(AJ566="","",IF(F566="Class A",IF(AJ566&lt;=7,"Critical",IF(AJ566&lt;=15,"Low",IF(AJ566&lt;=30,"Reorder",IF(AJ566&lt;=45,"Optimal","Overstock")))),IF(F566="Class B",IF(AJ566&lt;=10,"Critical",IF(AJ566&lt;=20,"Low",IF(AJ566&lt;=45,"Reorder",IF(AJ566&lt;=60,"Optimal","Overstock")))),IF(F566="Class C",IF(AJ566&lt;=15,"Critical",IF(AJ566&lt;=30,"Low",IF(AJ566&lt;=60,"Reorder",IF(AJ566&lt;=90,"Optimal","Overstock")))),""))))),"")</f>
        <v>Overstock</v>
      </c>
      <c r="AL566" s="42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</row>
    <row r="567" spans="1:48">
      <c r="A567" s="39" t="s">
        <v>88</v>
      </c>
      <c r="B567" s="39" t="s">
        <v>142</v>
      </c>
      <c r="C567" s="39" t="s">
        <v>137</v>
      </c>
      <c r="D567" s="40" t="s">
        <v>222</v>
      </c>
      <c r="E567" s="40">
        <v>20</v>
      </c>
      <c r="F567" s="40" t="s">
        <v>3</v>
      </c>
      <c r="G567" s="39" t="str">
        <f>IFERROR(VLOOKUP(A567,'[4]MC Masterlist 2026-09-17'!$B:$M, 3, 0),"")</f>
        <v>YAMAHA</v>
      </c>
      <c r="H567" s="41">
        <f>IFERROR(VLOOKUP(A567,'[4]MC Masterlist 2026-09-17'!$B:$M, 6, 0),"")</f>
        <v>74772</v>
      </c>
      <c r="I567" s="42">
        <v>0</v>
      </c>
      <c r="J567" s="42">
        <v>1</v>
      </c>
      <c r="K567" s="42">
        <v>0</v>
      </c>
      <c r="L567" s="42">
        <f t="shared" si="113"/>
        <v>1</v>
      </c>
      <c r="M567" s="42">
        <f t="shared" si="114"/>
        <v>0.33333333333333331</v>
      </c>
      <c r="N567" s="41">
        <f t="shared" si="115"/>
        <v>74772</v>
      </c>
      <c r="O567" s="41">
        <f t="shared" si="116"/>
        <v>24924</v>
      </c>
      <c r="P567" s="42">
        <f t="shared" si="117"/>
        <v>1.111111111111111E-2</v>
      </c>
      <c r="Q567" s="42"/>
      <c r="R567" s="41">
        <f t="shared" si="118"/>
        <v>0</v>
      </c>
      <c r="S567" s="42">
        <f t="shared" si="119"/>
        <v>0</v>
      </c>
      <c r="T567" s="42">
        <f>IFERROR(VLOOKUP(A567,'[4]Re-order'!$A:$Q,17,0),"")</f>
        <v>0</v>
      </c>
      <c r="U567" s="42">
        <f>IFERROR(VLOOKUP(A567,'[4]MC Masterlist 2026-09-17'!$B:$M, 10, 0),0)</f>
        <v>15</v>
      </c>
      <c r="V567" s="42">
        <f>IFERROR(VLOOKUP(A567,'[4]MC Masterlist 2026-09-17'!$B:$M, 11, 0),0)</f>
        <v>15</v>
      </c>
      <c r="W567" s="42">
        <f t="shared" si="120"/>
        <v>30</v>
      </c>
      <c r="X567" s="42">
        <f t="shared" si="121"/>
        <v>6.833333333333333</v>
      </c>
      <c r="Y567" s="42">
        <f>IFERROR(IF(OR(C567="AREA I",C567="AREA V"),7,VLOOKUP(A567,'[4]MC Masterlist 2026-09-17'!$B:$M, 12, 0)),0)</f>
        <v>7</v>
      </c>
      <c r="Z567" s="42">
        <f t="shared" si="122"/>
        <v>0.16666666666666666</v>
      </c>
      <c r="AA567" s="42">
        <f t="shared" si="123"/>
        <v>0.33333333333333331</v>
      </c>
      <c r="AB567" s="42">
        <f t="shared" si="124"/>
        <v>7.5925925925925911E-2</v>
      </c>
      <c r="AC567" s="42">
        <f t="shared" si="125"/>
        <v>7.7777777777777765E-2</v>
      </c>
      <c r="AD567" s="40" t="str">
        <f t="shared" si="126"/>
        <v>Stockout</v>
      </c>
      <c r="AE567" s="40">
        <f>IFERROR(VLOOKUP(A567,'[4]Re-order'!$A:$AA,27,0),"")</f>
        <v>0</v>
      </c>
      <c r="AF567" s="42">
        <f t="shared" si="127"/>
        <v>7.7777777777777765E-2</v>
      </c>
      <c r="AG567" s="42" t="e">
        <f>SUMIFS('[4]Raw Inventory'!D:D,'[4]Raw Inventory'!C:C,"GREATWALL",'[4]Raw Inventory'!B:B,A567)</f>
        <v>#VALUE!</v>
      </c>
      <c r="AH567" s="42" t="e">
        <f>SUMIFS('[4]Raw Inventory'!D:D,'[4]Raw Inventory'!C:C,"DUARTE",'[4]Raw Inventory'!B:B,A567)</f>
        <v>#VALUE!</v>
      </c>
      <c r="AI567" s="42"/>
      <c r="AJ567" s="42">
        <f t="shared" si="128"/>
        <v>0</v>
      </c>
      <c r="AK567" s="40" t="str">
        <f>IFERROR(IF((Q567+IF(AI567="",0,AI3))&lt;=0,"Stockout",IF(AJ567="","",IF(F567="Class A",IF(AJ567&lt;=7,"Critical",IF(AJ567&lt;=15,"Low",IF(AJ567&lt;=30,"Reorder",IF(AJ567&lt;=45,"Optimal","Overstock")))),IF(F567="Class B",IF(AJ567&lt;=10,"Critical",IF(AJ567&lt;=20,"Low",IF(AJ567&lt;=45,"Reorder",IF(AJ567&lt;=60,"Optimal","Overstock")))),IF(F567="Class C",IF(AJ567&lt;=15,"Critical",IF(AJ567&lt;=30,"Low",IF(AJ567&lt;=60,"Reorder",IF(AJ567&lt;=90,"Optimal","Overstock")))),""))))),"")</f>
        <v>Stockout</v>
      </c>
      <c r="AL567" s="42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</row>
    <row r="568" spans="1:48">
      <c r="A568" s="39" t="s">
        <v>49</v>
      </c>
      <c r="B568" s="39" t="s">
        <v>131</v>
      </c>
      <c r="C568" s="39" t="s">
        <v>128</v>
      </c>
      <c r="D568" s="40" t="s">
        <v>236</v>
      </c>
      <c r="E568" s="40">
        <v>21</v>
      </c>
      <c r="F568" s="40" t="s">
        <v>3</v>
      </c>
      <c r="G568" s="39" t="str">
        <f>IFERROR(VLOOKUP(A568,'[4]MC Masterlist 2026-09-17'!$B:$M, 3, 0),"")</f>
        <v>BAJAJ RE</v>
      </c>
      <c r="H568" s="41">
        <f>IFERROR(VLOOKUP(A568,'[4]MC Masterlist 2026-09-17'!$B:$M, 6, 0),"")</f>
        <v>191000</v>
      </c>
      <c r="I568" s="42">
        <v>0</v>
      </c>
      <c r="J568" s="42">
        <v>0</v>
      </c>
      <c r="K568" s="42">
        <v>0</v>
      </c>
      <c r="L568" s="42">
        <f t="shared" si="113"/>
        <v>0</v>
      </c>
      <c r="M568" s="42">
        <f t="shared" si="114"/>
        <v>0</v>
      </c>
      <c r="N568" s="41">
        <f t="shared" si="115"/>
        <v>0</v>
      </c>
      <c r="O568" s="41">
        <f t="shared" si="116"/>
        <v>0</v>
      </c>
      <c r="P568" s="42">
        <f t="shared" si="117"/>
        <v>0</v>
      </c>
      <c r="Q568" s="42">
        <v>1</v>
      </c>
      <c r="R568" s="41">
        <f t="shared" si="118"/>
        <v>191000</v>
      </c>
      <c r="S568" s="42">
        <f t="shared" si="119"/>
        <v>0</v>
      </c>
      <c r="T568" s="42">
        <f>IFERROR(VLOOKUP(A568,'[4]Re-order'!$A:$Q,17,0),"")</f>
        <v>0</v>
      </c>
      <c r="U568" s="42">
        <f>IFERROR(VLOOKUP(A568,'[4]MC Masterlist 2026-09-17'!$B:$M, 10, 0),0)</f>
        <v>15</v>
      </c>
      <c r="V568" s="42">
        <f>IFERROR(VLOOKUP(A568,'[4]MC Masterlist 2026-09-17'!$B:$M, 11, 0),0)</f>
        <v>15</v>
      </c>
      <c r="W568" s="42">
        <f t="shared" si="120"/>
        <v>30</v>
      </c>
      <c r="X568" s="42">
        <f t="shared" si="121"/>
        <v>30</v>
      </c>
      <c r="Y568" s="42">
        <f>IFERROR(IF(OR(C568="AREA I",C568="AREA V"),7,VLOOKUP(A568,'[4]MC Masterlist 2026-09-17'!$B:$M, 12, 0)),0)</f>
        <v>30</v>
      </c>
      <c r="Z568" s="42">
        <f t="shared" si="122"/>
        <v>0</v>
      </c>
      <c r="AA568" s="42">
        <f t="shared" si="123"/>
        <v>0</v>
      </c>
      <c r="AB568" s="42">
        <f t="shared" si="124"/>
        <v>0</v>
      </c>
      <c r="AC568" s="42">
        <f t="shared" si="125"/>
        <v>0</v>
      </c>
      <c r="AD568" s="40" t="str">
        <f t="shared" si="126"/>
        <v>Critical</v>
      </c>
      <c r="AE568" s="40">
        <f>IFERROR(VLOOKUP(A568,'[4]Re-order'!$A:$AA,27,0),"")</f>
        <v>0</v>
      </c>
      <c r="AF568" s="42">
        <f t="shared" si="127"/>
        <v>-1</v>
      </c>
      <c r="AG568" s="42" t="e">
        <f>SUMIFS('[4]Raw Inventory'!D:D,'[4]Raw Inventory'!C:C,"GREATWALL",'[4]Raw Inventory'!B:B,A568)</f>
        <v>#VALUE!</v>
      </c>
      <c r="AH568" s="42" t="e">
        <f>SUMIFS('[4]Raw Inventory'!D:D,'[4]Raw Inventory'!C:C,"DUARTE",'[4]Raw Inventory'!B:B,A568)</f>
        <v>#VALUE!</v>
      </c>
      <c r="AI568" s="42"/>
      <c r="AJ568" s="42">
        <f t="shared" si="128"/>
        <v>0</v>
      </c>
      <c r="AK568" s="40" t="str">
        <f>IFERROR(IF((Q568+IF(AI568="",0,AI3))&lt;=0,"Stockout",IF(AJ568="","",IF(F568="Class A",IF(AJ568&lt;=7,"Critical",IF(AJ568&lt;=15,"Low",IF(AJ568&lt;=30,"Reorder",IF(AJ568&lt;=45,"Optimal","Overstock")))),IF(F568="Class B",IF(AJ568&lt;=10,"Critical",IF(AJ568&lt;=20,"Low",IF(AJ568&lt;=45,"Reorder",IF(AJ568&lt;=60,"Optimal","Overstock")))),IF(F568="Class C",IF(AJ568&lt;=15,"Critical",IF(AJ568&lt;=30,"Low",IF(AJ568&lt;=60,"Reorder",IF(AJ568&lt;=90,"Optimal","Overstock")))),""))))),"")</f>
        <v>Critical</v>
      </c>
      <c r="AL568" s="42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</row>
    <row r="569" spans="1:48">
      <c r="A569" s="39" t="s">
        <v>43</v>
      </c>
      <c r="B569" s="39" t="s">
        <v>161</v>
      </c>
      <c r="C569" s="39" t="s">
        <v>159</v>
      </c>
      <c r="D569" s="40" t="s">
        <v>267</v>
      </c>
      <c r="E569" s="40">
        <v>1</v>
      </c>
      <c r="F569" s="40" t="s">
        <v>0</v>
      </c>
      <c r="G569" s="39" t="str">
        <f>IFERROR(VLOOKUP(A569,'[4]MC Masterlist 2026-09-17'!$B:$M, 3, 0),"")</f>
        <v>YAMAHA</v>
      </c>
      <c r="H569" s="41">
        <f>IFERROR(VLOOKUP(A569,'[4]MC Masterlist 2026-09-17'!$B:$M, 6, 0),"")</f>
        <v>70587</v>
      </c>
      <c r="I569" s="42">
        <v>0</v>
      </c>
      <c r="J569" s="42">
        <v>0</v>
      </c>
      <c r="K569" s="42">
        <v>0</v>
      </c>
      <c r="L569" s="42">
        <f t="shared" si="113"/>
        <v>0</v>
      </c>
      <c r="M569" s="42">
        <f t="shared" si="114"/>
        <v>0</v>
      </c>
      <c r="N569" s="41">
        <f t="shared" si="115"/>
        <v>0</v>
      </c>
      <c r="O569" s="41">
        <f t="shared" si="116"/>
        <v>0</v>
      </c>
      <c r="P569" s="42">
        <f t="shared" si="117"/>
        <v>0</v>
      </c>
      <c r="Q569" s="42">
        <v>1</v>
      </c>
      <c r="R569" s="41">
        <f t="shared" si="118"/>
        <v>70587</v>
      </c>
      <c r="S569" s="42">
        <f t="shared" si="119"/>
        <v>0</v>
      </c>
      <c r="T569" s="42">
        <f>IFERROR(VLOOKUP(A569,'[4]Re-order'!$A:$Q,17,0),"")</f>
        <v>0</v>
      </c>
      <c r="U569" s="42">
        <f>IFERROR(VLOOKUP(A569,'[4]MC Masterlist 2026-09-17'!$B:$M, 10, 0),0)</f>
        <v>15</v>
      </c>
      <c r="V569" s="42">
        <f>IFERROR(VLOOKUP(A569,'[4]MC Masterlist 2026-09-17'!$B:$M, 11, 0),0)</f>
        <v>15</v>
      </c>
      <c r="W569" s="42">
        <f t="shared" si="120"/>
        <v>30</v>
      </c>
      <c r="X569" s="42">
        <f t="shared" si="121"/>
        <v>30</v>
      </c>
      <c r="Y569" s="42">
        <f>IFERROR(IF(OR(C569="AREA I",C569="AREA V"),7,VLOOKUP(A569,'[4]MC Masterlist 2026-09-17'!$B:$M, 12, 0)),0)</f>
        <v>30</v>
      </c>
      <c r="Z569" s="42">
        <f t="shared" si="122"/>
        <v>0</v>
      </c>
      <c r="AA569" s="42">
        <f t="shared" si="123"/>
        <v>0</v>
      </c>
      <c r="AB569" s="42">
        <f t="shared" si="124"/>
        <v>0</v>
      </c>
      <c r="AC569" s="42">
        <f t="shared" si="125"/>
        <v>0</v>
      </c>
      <c r="AD569" s="40" t="str">
        <f t="shared" si="126"/>
        <v>Critical</v>
      </c>
      <c r="AE569" s="40">
        <f>IFERROR(VLOOKUP(A569,'[4]Re-order'!$A:$AA,27,0),"")</f>
        <v>0</v>
      </c>
      <c r="AF569" s="42">
        <f t="shared" si="127"/>
        <v>-1</v>
      </c>
      <c r="AG569" s="42" t="e">
        <f>SUMIFS('[4]Raw Inventory'!D:D,'[4]Raw Inventory'!C:C,"GREATWALL",'[4]Raw Inventory'!B:B,A569)</f>
        <v>#VALUE!</v>
      </c>
      <c r="AH569" s="42" t="e">
        <f>SUMIFS('[4]Raw Inventory'!D:D,'[4]Raw Inventory'!C:C,"DUARTE",'[4]Raw Inventory'!B:B,A569)</f>
        <v>#VALUE!</v>
      </c>
      <c r="AI569" s="42"/>
      <c r="AJ569" s="42">
        <f t="shared" si="128"/>
        <v>0</v>
      </c>
      <c r="AK569" s="40" t="str">
        <f>IFERROR(IF((Q569+IF(AI569="",0,AI3))&lt;=0,"Stockout",IF(AJ569="","",IF(F569="Class A",IF(AJ569&lt;=7,"Critical",IF(AJ569&lt;=15,"Low",IF(AJ569&lt;=30,"Reorder",IF(AJ569&lt;=45,"Optimal","Overstock")))),IF(F569="Class B",IF(AJ569&lt;=10,"Critical",IF(AJ569&lt;=20,"Low",IF(AJ569&lt;=45,"Reorder",IF(AJ569&lt;=60,"Optimal","Overstock")))),IF(F569="Class C",IF(AJ569&lt;=15,"Critical",IF(AJ569&lt;=30,"Low",IF(AJ569&lt;=60,"Reorder",IF(AJ569&lt;=90,"Optimal","Overstock")))),""))))),"")</f>
        <v>Critical</v>
      </c>
      <c r="AL569" s="42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</row>
    <row r="570" spans="1:48">
      <c r="A570" s="39" t="s">
        <v>17</v>
      </c>
      <c r="B570" s="39" t="s">
        <v>11</v>
      </c>
      <c r="C570" s="39" t="s">
        <v>1</v>
      </c>
      <c r="D570" s="40" t="s">
        <v>224</v>
      </c>
      <c r="E570" s="40">
        <v>3</v>
      </c>
      <c r="F570" s="40" t="s">
        <v>0</v>
      </c>
      <c r="G570" s="39" t="str">
        <f>IFERROR(VLOOKUP(A570,'[4]MC Masterlist 2026-09-17'!$B:$M, 3, 0),"")</f>
        <v>HONDA</v>
      </c>
      <c r="H570" s="41">
        <f>IFERROR(VLOOKUP(A570,'[4]MC Masterlist 2026-09-17'!$B:$M, 6, 0),"")</f>
        <v>140790</v>
      </c>
      <c r="I570" s="42">
        <v>6</v>
      </c>
      <c r="J570" s="42">
        <v>7</v>
      </c>
      <c r="K570" s="42">
        <v>9</v>
      </c>
      <c r="L570" s="42">
        <f t="shared" si="113"/>
        <v>22</v>
      </c>
      <c r="M570" s="42">
        <f t="shared" si="114"/>
        <v>7.333333333333333</v>
      </c>
      <c r="N570" s="41">
        <f t="shared" si="115"/>
        <v>3097380</v>
      </c>
      <c r="O570" s="41">
        <f t="shared" si="116"/>
        <v>1032460</v>
      </c>
      <c r="P570" s="42">
        <f t="shared" si="117"/>
        <v>0.24444444444444444</v>
      </c>
      <c r="Q570" s="42">
        <v>5</v>
      </c>
      <c r="R570" s="41">
        <f t="shared" si="118"/>
        <v>703950</v>
      </c>
      <c r="S570" s="42">
        <f t="shared" si="119"/>
        <v>20.454545454545453</v>
      </c>
      <c r="T570" s="42">
        <f>IFERROR(VLOOKUP(A570,'[4]Re-order'!$A:$Q,17,0),"")</f>
        <v>0</v>
      </c>
      <c r="U570" s="42">
        <f>IFERROR(VLOOKUP(A570,'[4]MC Masterlist 2026-09-17'!$B:$M, 10, 0),0)</f>
        <v>15</v>
      </c>
      <c r="V570" s="42">
        <f>IFERROR(VLOOKUP(A570,'[4]MC Masterlist 2026-09-17'!$B:$M, 11, 0),0)</f>
        <v>15</v>
      </c>
      <c r="W570" s="42">
        <f t="shared" si="120"/>
        <v>30</v>
      </c>
      <c r="X570" s="42">
        <f t="shared" si="121"/>
        <v>3.3333333333333335</v>
      </c>
      <c r="Y570" s="42">
        <f>IFERROR(IF(OR(C570="AREA I",C570="AREA V"),7,VLOOKUP(A570,'[4]MC Masterlist 2026-09-17'!$B:$M, 12, 0)),0)</f>
        <v>7</v>
      </c>
      <c r="Z570" s="42">
        <f t="shared" si="122"/>
        <v>3.6666666666666665</v>
      </c>
      <c r="AA570" s="42">
        <f t="shared" si="123"/>
        <v>7.333333333333333</v>
      </c>
      <c r="AB570" s="42">
        <f t="shared" si="124"/>
        <v>0.81481481481481477</v>
      </c>
      <c r="AC570" s="42">
        <f t="shared" si="125"/>
        <v>1.711111111111111</v>
      </c>
      <c r="AD570" s="40" t="str">
        <f t="shared" si="126"/>
        <v>Reorder</v>
      </c>
      <c r="AE570" s="40">
        <f>IFERROR(VLOOKUP(A570,'[4]Re-order'!$A:$AA,27,0),"")</f>
        <v>0</v>
      </c>
      <c r="AF570" s="42">
        <f t="shared" si="127"/>
        <v>-3.2888888888888888</v>
      </c>
      <c r="AG570" s="42" t="e">
        <f>SUMIFS('[4]Raw Inventory'!D:D,'[4]Raw Inventory'!C:C,"GREATWALL",'[4]Raw Inventory'!B:B,A570)</f>
        <v>#VALUE!</v>
      </c>
      <c r="AH570" s="42" t="e">
        <f>SUMIFS('[4]Raw Inventory'!D:D,'[4]Raw Inventory'!C:C,"DUARTE",'[4]Raw Inventory'!B:B,A570)</f>
        <v>#VALUE!</v>
      </c>
      <c r="AI570" s="42"/>
      <c r="AJ570" s="42">
        <f t="shared" si="128"/>
        <v>20.454545454545457</v>
      </c>
      <c r="AK570" s="40" t="str">
        <f>IFERROR(IF((Q570+IF(AI570="",0,AI3))&lt;=0,"Stockout",IF(AJ570="","",IF(F570="Class A",IF(AJ570&lt;=7,"Critical",IF(AJ570&lt;=15,"Low",IF(AJ570&lt;=30,"Reorder",IF(AJ570&lt;=45,"Optimal","Overstock")))),IF(F570="Class B",IF(AJ570&lt;=10,"Critical",IF(AJ570&lt;=20,"Low",IF(AJ570&lt;=45,"Reorder",IF(AJ570&lt;=60,"Optimal","Overstock")))),IF(F570="Class C",IF(AJ570&lt;=15,"Critical",IF(AJ570&lt;=30,"Low",IF(AJ570&lt;=60,"Reorder",IF(AJ570&lt;=90,"Optimal","Overstock")))),""))))),"")</f>
        <v>Reorder</v>
      </c>
      <c r="AL570" s="42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</row>
    <row r="571" spans="1:48">
      <c r="A571" s="39" t="s">
        <v>48</v>
      </c>
      <c r="B571" s="39" t="s">
        <v>110</v>
      </c>
      <c r="C571" s="39" t="s">
        <v>109</v>
      </c>
      <c r="D571" s="40" t="s">
        <v>230</v>
      </c>
      <c r="E571" s="40">
        <v>29</v>
      </c>
      <c r="F571" s="40" t="s">
        <v>3</v>
      </c>
      <c r="G571" s="39" t="str">
        <f>IFERROR(VLOOKUP(A571,'[4]MC Masterlist 2026-09-17'!$B:$M, 3, 0),"")</f>
        <v>SUZUKI</v>
      </c>
      <c r="H571" s="41">
        <f>IFERROR(VLOOKUP(A571,'[4]MC Masterlist 2026-09-17'!$B:$M, 6, 0),"")</f>
        <v>82687</v>
      </c>
      <c r="I571" s="42">
        <v>0</v>
      </c>
      <c r="J571" s="42">
        <v>0</v>
      </c>
      <c r="K571" s="42">
        <v>0</v>
      </c>
      <c r="L571" s="42">
        <f t="shared" si="113"/>
        <v>0</v>
      </c>
      <c r="M571" s="42">
        <f t="shared" si="114"/>
        <v>0</v>
      </c>
      <c r="N571" s="41">
        <f t="shared" si="115"/>
        <v>0</v>
      </c>
      <c r="O571" s="41">
        <f t="shared" si="116"/>
        <v>0</v>
      </c>
      <c r="P571" s="42">
        <f t="shared" si="117"/>
        <v>0</v>
      </c>
      <c r="Q571" s="42">
        <v>1</v>
      </c>
      <c r="R571" s="41">
        <f t="shared" si="118"/>
        <v>82687</v>
      </c>
      <c r="S571" s="42">
        <f t="shared" si="119"/>
        <v>0</v>
      </c>
      <c r="T571" s="42">
        <f>IFERROR(VLOOKUP(A571,'[4]Re-order'!$A:$Q,17,0),"")</f>
        <v>0</v>
      </c>
      <c r="U571" s="42">
        <f>IFERROR(VLOOKUP(A571,'[4]MC Masterlist 2026-09-17'!$B:$M, 10, 0),0)</f>
        <v>15</v>
      </c>
      <c r="V571" s="42">
        <f>IFERROR(VLOOKUP(A571,'[4]MC Masterlist 2026-09-17'!$B:$M, 11, 0),0)</f>
        <v>15</v>
      </c>
      <c r="W571" s="42">
        <f t="shared" si="120"/>
        <v>30</v>
      </c>
      <c r="X571" s="42">
        <f t="shared" si="121"/>
        <v>30</v>
      </c>
      <c r="Y571" s="42">
        <f>IFERROR(IF(OR(C571="AREA I",C571="AREA V"),7,VLOOKUP(A571,'[4]MC Masterlist 2026-09-17'!$B:$M, 12, 0)),0)</f>
        <v>30</v>
      </c>
      <c r="Z571" s="42">
        <f t="shared" si="122"/>
        <v>0</v>
      </c>
      <c r="AA571" s="42">
        <f t="shared" si="123"/>
        <v>0</v>
      </c>
      <c r="AB571" s="42">
        <f t="shared" si="124"/>
        <v>0</v>
      </c>
      <c r="AC571" s="42">
        <f t="shared" si="125"/>
        <v>0</v>
      </c>
      <c r="AD571" s="40" t="str">
        <f t="shared" si="126"/>
        <v>Critical</v>
      </c>
      <c r="AE571" s="40">
        <f>IFERROR(VLOOKUP(A571,'[4]Re-order'!$A:$AA,27,0),"")</f>
        <v>0</v>
      </c>
      <c r="AF571" s="42">
        <f t="shared" si="127"/>
        <v>-1</v>
      </c>
      <c r="AG571" s="42" t="e">
        <f>SUMIFS('[4]Raw Inventory'!D:D,'[4]Raw Inventory'!C:C,"GREATWALL",'[4]Raw Inventory'!B:B,A571)</f>
        <v>#VALUE!</v>
      </c>
      <c r="AH571" s="42" t="e">
        <f>SUMIFS('[4]Raw Inventory'!D:D,'[4]Raw Inventory'!C:C,"DUARTE",'[4]Raw Inventory'!B:B,A571)</f>
        <v>#VALUE!</v>
      </c>
      <c r="AI571" s="42"/>
      <c r="AJ571" s="42">
        <f t="shared" si="128"/>
        <v>0</v>
      </c>
      <c r="AK571" s="40" t="str">
        <f>IFERROR(IF((Q571+IF(AI571="",0,AI3))&lt;=0,"Stockout",IF(AJ571="","",IF(F571="Class A",IF(AJ571&lt;=7,"Critical",IF(AJ571&lt;=15,"Low",IF(AJ571&lt;=30,"Reorder",IF(AJ571&lt;=45,"Optimal","Overstock")))),IF(F571="Class B",IF(AJ571&lt;=10,"Critical",IF(AJ571&lt;=20,"Low",IF(AJ571&lt;=45,"Reorder",IF(AJ571&lt;=60,"Optimal","Overstock")))),IF(F571="Class C",IF(AJ571&lt;=15,"Critical",IF(AJ571&lt;=30,"Low",IF(AJ571&lt;=60,"Reorder",IF(AJ571&lt;=90,"Optimal","Overstock")))),""))))),"")</f>
        <v>Critical</v>
      </c>
      <c r="AL571" s="42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</row>
    <row r="572" spans="1:48">
      <c r="A572" s="39" t="s">
        <v>176</v>
      </c>
      <c r="B572" s="39" t="s">
        <v>138</v>
      </c>
      <c r="C572" s="39" t="s">
        <v>137</v>
      </c>
      <c r="D572" s="40" t="s">
        <v>291</v>
      </c>
      <c r="E572" s="40">
        <v>41</v>
      </c>
      <c r="F572" s="40" t="s">
        <v>3</v>
      </c>
      <c r="G572" s="39" t="str">
        <f>IFERROR(VLOOKUP(A572,'[4]MC Masterlist 2026-09-17'!$B:$M, 3, 0),"")</f>
        <v>HONDA</v>
      </c>
      <c r="H572" s="41">
        <f>IFERROR(VLOOKUP(A572,'[4]MC Masterlist 2026-09-17'!$B:$M, 6, 0),"")</f>
        <v>86510</v>
      </c>
      <c r="I572" s="42">
        <v>0</v>
      </c>
      <c r="J572" s="42">
        <v>0</v>
      </c>
      <c r="K572" s="42">
        <v>0</v>
      </c>
      <c r="L572" s="42">
        <f t="shared" si="113"/>
        <v>0</v>
      </c>
      <c r="M572" s="42">
        <f t="shared" si="114"/>
        <v>0</v>
      </c>
      <c r="N572" s="41">
        <f t="shared" si="115"/>
        <v>0</v>
      </c>
      <c r="O572" s="41">
        <f t="shared" si="116"/>
        <v>0</v>
      </c>
      <c r="P572" s="42">
        <f t="shared" si="117"/>
        <v>0</v>
      </c>
      <c r="Q572" s="42">
        <v>21</v>
      </c>
      <c r="R572" s="41">
        <f t="shared" si="118"/>
        <v>1816710</v>
      </c>
      <c r="S572" s="42">
        <f t="shared" si="119"/>
        <v>0</v>
      </c>
      <c r="T572" s="42">
        <f>IFERROR(VLOOKUP(A572,'[4]Re-order'!$A:$Q,17,0),"")</f>
        <v>0</v>
      </c>
      <c r="U572" s="42">
        <f>IFERROR(VLOOKUP(A572,'[4]MC Masterlist 2026-09-17'!$B:$M, 10, 0),0)</f>
        <v>15</v>
      </c>
      <c r="V572" s="42">
        <f>IFERROR(VLOOKUP(A572,'[4]MC Masterlist 2026-09-17'!$B:$M, 11, 0),0)</f>
        <v>15</v>
      </c>
      <c r="W572" s="42">
        <f t="shared" si="120"/>
        <v>30</v>
      </c>
      <c r="X572" s="42">
        <f t="shared" si="121"/>
        <v>7</v>
      </c>
      <c r="Y572" s="42">
        <f>IFERROR(IF(OR(C572="AREA I",C572="AREA V"),7,VLOOKUP(A572,'[4]MC Masterlist 2026-09-17'!$B:$M, 12, 0)),0)</f>
        <v>7</v>
      </c>
      <c r="Z572" s="42">
        <f t="shared" si="122"/>
        <v>0</v>
      </c>
      <c r="AA572" s="42">
        <f t="shared" si="123"/>
        <v>0</v>
      </c>
      <c r="AB572" s="42">
        <f t="shared" si="124"/>
        <v>0</v>
      </c>
      <c r="AC572" s="42">
        <f t="shared" si="125"/>
        <v>0</v>
      </c>
      <c r="AD572" s="40" t="str">
        <f t="shared" si="126"/>
        <v>Critical</v>
      </c>
      <c r="AE572" s="40">
        <f>IFERROR(VLOOKUP(A572,'[4]Re-order'!$A:$AA,27,0),"")</f>
        <v>0</v>
      </c>
      <c r="AF572" s="42">
        <f t="shared" si="127"/>
        <v>-21</v>
      </c>
      <c r="AG572" s="42" t="e">
        <f>SUMIFS('[4]Raw Inventory'!D:D,'[4]Raw Inventory'!C:C,"GREATWALL",'[4]Raw Inventory'!B:B,A572)</f>
        <v>#VALUE!</v>
      </c>
      <c r="AH572" s="42" t="e">
        <f>SUMIFS('[4]Raw Inventory'!D:D,'[4]Raw Inventory'!C:C,"DUARTE",'[4]Raw Inventory'!B:B,A572)</f>
        <v>#VALUE!</v>
      </c>
      <c r="AI572" s="42"/>
      <c r="AJ572" s="42">
        <f t="shared" si="128"/>
        <v>0</v>
      </c>
      <c r="AK572" s="40" t="str">
        <f>IFERROR(IF((Q572+IF(AI572="",0,AI3))&lt;=0,"Stockout",IF(AJ572="","",IF(F572="Class A",IF(AJ572&lt;=7,"Critical",IF(AJ572&lt;=15,"Low",IF(AJ572&lt;=30,"Reorder",IF(AJ572&lt;=45,"Optimal","Overstock")))),IF(F572="Class B",IF(AJ572&lt;=10,"Critical",IF(AJ572&lt;=20,"Low",IF(AJ572&lt;=45,"Reorder",IF(AJ572&lt;=60,"Optimal","Overstock")))),IF(F572="Class C",IF(AJ572&lt;=15,"Critical",IF(AJ572&lt;=30,"Low",IF(AJ572&lt;=60,"Reorder",IF(AJ572&lt;=90,"Optimal","Overstock")))),""))))),"")</f>
        <v>Critical</v>
      </c>
      <c r="AL572" s="42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</row>
    <row r="573" spans="1:48">
      <c r="A573" s="39" t="s">
        <v>28</v>
      </c>
      <c r="B573" s="39" t="s">
        <v>92</v>
      </c>
      <c r="C573" s="39" t="s">
        <v>90</v>
      </c>
      <c r="D573" s="40" t="s">
        <v>233</v>
      </c>
      <c r="E573" s="40">
        <v>4</v>
      </c>
      <c r="F573" s="40" t="s">
        <v>0</v>
      </c>
      <c r="G573" s="39" t="str">
        <f>IFERROR(VLOOKUP(A573,'[4]MC Masterlist 2026-09-17'!$B:$M, 3, 0),"")</f>
        <v>YAMAHA</v>
      </c>
      <c r="H573" s="41">
        <f>IFERROR(VLOOKUP(A573,'[4]MC Masterlist 2026-09-17'!$B:$M, 6, 0),"")</f>
        <v>147312</v>
      </c>
      <c r="I573" s="42">
        <v>1</v>
      </c>
      <c r="J573" s="42">
        <v>1</v>
      </c>
      <c r="K573" s="42">
        <v>3</v>
      </c>
      <c r="L573" s="42">
        <f t="shared" si="113"/>
        <v>5</v>
      </c>
      <c r="M573" s="42">
        <f t="shared" si="114"/>
        <v>1.6666666666666667</v>
      </c>
      <c r="N573" s="41">
        <f t="shared" si="115"/>
        <v>736560</v>
      </c>
      <c r="O573" s="41">
        <f t="shared" si="116"/>
        <v>245520</v>
      </c>
      <c r="P573" s="42">
        <f t="shared" si="117"/>
        <v>5.5555555555555559E-2</v>
      </c>
      <c r="Q573" s="42">
        <v>1</v>
      </c>
      <c r="R573" s="41">
        <f t="shared" si="118"/>
        <v>147312</v>
      </c>
      <c r="S573" s="42">
        <f t="shared" si="119"/>
        <v>18</v>
      </c>
      <c r="T573" s="42">
        <f>IFERROR(VLOOKUP(A573,'[4]Re-order'!$A:$Q,17,0),"")</f>
        <v>0</v>
      </c>
      <c r="U573" s="42">
        <f>IFERROR(VLOOKUP(A573,'[4]MC Masterlist 2026-09-17'!$B:$M, 10, 0),0)</f>
        <v>15</v>
      </c>
      <c r="V573" s="42">
        <f>IFERROR(VLOOKUP(A573,'[4]MC Masterlist 2026-09-17'!$B:$M, 11, 0),0)</f>
        <v>15</v>
      </c>
      <c r="W573" s="42">
        <f t="shared" si="120"/>
        <v>30</v>
      </c>
      <c r="X573" s="42">
        <f t="shared" si="121"/>
        <v>29.166666666666668</v>
      </c>
      <c r="Y573" s="42">
        <f>IFERROR(IF(OR(C573="AREA I",C573="AREA V"),7,VLOOKUP(A573,'[4]MC Masterlist 2026-09-17'!$B:$M, 12, 0)),0)</f>
        <v>30</v>
      </c>
      <c r="Z573" s="42">
        <f t="shared" si="122"/>
        <v>0.83333333333333337</v>
      </c>
      <c r="AA573" s="42">
        <f t="shared" si="123"/>
        <v>1.6666666666666667</v>
      </c>
      <c r="AB573" s="42">
        <f t="shared" si="124"/>
        <v>1.6203703703703705</v>
      </c>
      <c r="AC573" s="42">
        <f t="shared" si="125"/>
        <v>1.6666666666666667</v>
      </c>
      <c r="AD573" s="40" t="str">
        <f t="shared" si="126"/>
        <v>Reorder</v>
      </c>
      <c r="AE573" s="40">
        <f>IFERROR(VLOOKUP(A573,'[4]Re-order'!$A:$AA,27,0),"")</f>
        <v>0</v>
      </c>
      <c r="AF573" s="42">
        <f t="shared" si="127"/>
        <v>0.66666666666666674</v>
      </c>
      <c r="AG573" s="42" t="e">
        <f>SUMIFS('[4]Raw Inventory'!D:D,'[4]Raw Inventory'!C:C,"GREATWALL",'[4]Raw Inventory'!B:B,A573)</f>
        <v>#VALUE!</v>
      </c>
      <c r="AH573" s="42" t="e">
        <f>SUMIFS('[4]Raw Inventory'!D:D,'[4]Raw Inventory'!C:C,"DUARTE",'[4]Raw Inventory'!B:B,A573)</f>
        <v>#VALUE!</v>
      </c>
      <c r="AI573" s="42"/>
      <c r="AJ573" s="42">
        <f t="shared" si="128"/>
        <v>18</v>
      </c>
      <c r="AK573" s="40" t="str">
        <f>IFERROR(IF((Q573+IF(AI573="",0,AI3))&lt;=0,"Stockout",IF(AJ573="","",IF(F573="Class A",IF(AJ573&lt;=7,"Critical",IF(AJ573&lt;=15,"Low",IF(AJ573&lt;=30,"Reorder",IF(AJ573&lt;=45,"Optimal","Overstock")))),IF(F573="Class B",IF(AJ573&lt;=10,"Critical",IF(AJ573&lt;=20,"Low",IF(AJ573&lt;=45,"Reorder",IF(AJ573&lt;=60,"Optimal","Overstock")))),IF(F573="Class C",IF(AJ573&lt;=15,"Critical",IF(AJ573&lt;=30,"Low",IF(AJ573&lt;=60,"Reorder",IF(AJ573&lt;=90,"Optimal","Overstock")))),""))))),"")</f>
        <v>Reorder</v>
      </c>
      <c r="AL573" s="42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</row>
    <row r="574" spans="1:48">
      <c r="A574" s="39" t="s">
        <v>79</v>
      </c>
      <c r="B574" s="39" t="s">
        <v>130</v>
      </c>
      <c r="C574" s="39" t="s">
        <v>128</v>
      </c>
      <c r="D574" s="40" t="s">
        <v>245</v>
      </c>
      <c r="E574" s="40">
        <v>26</v>
      </c>
      <c r="F574" s="40" t="s">
        <v>3</v>
      </c>
      <c r="G574" s="39" t="str">
        <f>IFERROR(VLOOKUP(A574,'[4]MC Masterlist 2026-09-17'!$B:$M, 3, 0),"")</f>
        <v>SUZUKI</v>
      </c>
      <c r="H574" s="41">
        <f>IFERROR(VLOOKUP(A574,'[4]MC Masterlist 2026-09-17'!$B:$M, 6, 0),"")</f>
        <v>78872</v>
      </c>
      <c r="I574" s="42">
        <v>1</v>
      </c>
      <c r="J574" s="42">
        <v>0</v>
      </c>
      <c r="K574" s="42">
        <v>0</v>
      </c>
      <c r="L574" s="42">
        <f t="shared" si="113"/>
        <v>1</v>
      </c>
      <c r="M574" s="42">
        <f t="shared" si="114"/>
        <v>0.33333333333333331</v>
      </c>
      <c r="N574" s="41">
        <f t="shared" si="115"/>
        <v>78872</v>
      </c>
      <c r="O574" s="41">
        <f t="shared" si="116"/>
        <v>26290.666666666664</v>
      </c>
      <c r="P574" s="42">
        <f t="shared" si="117"/>
        <v>1.111111111111111E-2</v>
      </c>
      <c r="Q574" s="42"/>
      <c r="R574" s="41">
        <f t="shared" si="118"/>
        <v>0</v>
      </c>
      <c r="S574" s="42">
        <f t="shared" si="119"/>
        <v>0</v>
      </c>
      <c r="T574" s="42">
        <f>IFERROR(VLOOKUP(A574,'[4]Re-order'!$A:$Q,17,0),"")</f>
        <v>0</v>
      </c>
      <c r="U574" s="42">
        <f>IFERROR(VLOOKUP(A574,'[4]MC Masterlist 2026-09-17'!$B:$M, 10, 0),0)</f>
        <v>15</v>
      </c>
      <c r="V574" s="42">
        <f>IFERROR(VLOOKUP(A574,'[4]MC Masterlist 2026-09-17'!$B:$M, 11, 0),0)</f>
        <v>15</v>
      </c>
      <c r="W574" s="42">
        <f t="shared" si="120"/>
        <v>30</v>
      </c>
      <c r="X574" s="42">
        <f t="shared" si="121"/>
        <v>29.833333333333332</v>
      </c>
      <c r="Y574" s="42">
        <f>IFERROR(IF(OR(C574="AREA I",C574="AREA V"),7,VLOOKUP(A574,'[4]MC Masterlist 2026-09-17'!$B:$M, 12, 0)),0)</f>
        <v>30</v>
      </c>
      <c r="Z574" s="42">
        <f t="shared" si="122"/>
        <v>0.16666666666666666</v>
      </c>
      <c r="AA574" s="42">
        <f t="shared" si="123"/>
        <v>0.33333333333333331</v>
      </c>
      <c r="AB574" s="42">
        <f t="shared" si="124"/>
        <v>0.33148148148148143</v>
      </c>
      <c r="AC574" s="42">
        <f t="shared" si="125"/>
        <v>0.33333333333333331</v>
      </c>
      <c r="AD574" s="40" t="str">
        <f t="shared" si="126"/>
        <v>Stockout</v>
      </c>
      <c r="AE574" s="40">
        <f>IFERROR(VLOOKUP(A574,'[4]Re-order'!$A:$AA,27,0),"")</f>
        <v>0</v>
      </c>
      <c r="AF574" s="42">
        <f t="shared" si="127"/>
        <v>0.33333333333333331</v>
      </c>
      <c r="AG574" s="42" t="e">
        <f>SUMIFS('[4]Raw Inventory'!D:D,'[4]Raw Inventory'!C:C,"GREATWALL",'[4]Raw Inventory'!B:B,A574)</f>
        <v>#VALUE!</v>
      </c>
      <c r="AH574" s="42" t="e">
        <f>SUMIFS('[4]Raw Inventory'!D:D,'[4]Raw Inventory'!C:C,"DUARTE",'[4]Raw Inventory'!B:B,A574)</f>
        <v>#VALUE!</v>
      </c>
      <c r="AI574" s="42"/>
      <c r="AJ574" s="42">
        <f t="shared" si="128"/>
        <v>0</v>
      </c>
      <c r="AK574" s="40" t="str">
        <f>IFERROR(IF((Q574+IF(AI574="",0,AI3))&lt;=0,"Stockout",IF(AJ574="","",IF(F574="Class A",IF(AJ574&lt;=7,"Critical",IF(AJ574&lt;=15,"Low",IF(AJ574&lt;=30,"Reorder",IF(AJ574&lt;=45,"Optimal","Overstock")))),IF(F574="Class B",IF(AJ574&lt;=10,"Critical",IF(AJ574&lt;=20,"Low",IF(AJ574&lt;=45,"Reorder",IF(AJ574&lt;=60,"Optimal","Overstock")))),IF(F574="Class C",IF(AJ574&lt;=15,"Critical",IF(AJ574&lt;=30,"Low",IF(AJ574&lt;=60,"Reorder",IF(AJ574&lt;=90,"Optimal","Overstock")))),""))))),"")</f>
        <v>Stockout</v>
      </c>
      <c r="AL574" s="42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</row>
    <row r="575" spans="1:48">
      <c r="A575" s="39" t="s">
        <v>89</v>
      </c>
      <c r="B575" s="39" t="s">
        <v>162</v>
      </c>
      <c r="C575" s="39" t="s">
        <v>159</v>
      </c>
      <c r="D575" s="40" t="s">
        <v>225</v>
      </c>
      <c r="E575" s="40">
        <v>26</v>
      </c>
      <c r="F575" s="40" t="s">
        <v>3</v>
      </c>
      <c r="G575" s="39" t="str">
        <f>IFERROR(VLOOKUP(A575,'[4]MC Masterlist 2026-09-17'!$B:$M, 3, 0),"")</f>
        <v>HONDA</v>
      </c>
      <c r="H575" s="41">
        <f>IFERROR(VLOOKUP(A575,'[4]MC Masterlist 2026-09-17'!$B:$M, 6, 0),"")</f>
        <v>117790</v>
      </c>
      <c r="I575" s="42">
        <v>0</v>
      </c>
      <c r="J575" s="42">
        <v>0</v>
      </c>
      <c r="K575" s="42">
        <v>0</v>
      </c>
      <c r="L575" s="42">
        <f t="shared" si="113"/>
        <v>0</v>
      </c>
      <c r="M575" s="42">
        <f t="shared" si="114"/>
        <v>0</v>
      </c>
      <c r="N575" s="41">
        <f t="shared" si="115"/>
        <v>0</v>
      </c>
      <c r="O575" s="41">
        <f t="shared" si="116"/>
        <v>0</v>
      </c>
      <c r="P575" s="42">
        <f t="shared" si="117"/>
        <v>0</v>
      </c>
      <c r="Q575" s="42">
        <v>3</v>
      </c>
      <c r="R575" s="41">
        <f t="shared" si="118"/>
        <v>353370</v>
      </c>
      <c r="S575" s="42">
        <f t="shared" si="119"/>
        <v>0</v>
      </c>
      <c r="T575" s="42">
        <f>IFERROR(VLOOKUP(A575,'[4]Re-order'!$A:$Q,17,0),"")</f>
        <v>0</v>
      </c>
      <c r="U575" s="42">
        <f>IFERROR(VLOOKUP(A575,'[4]MC Masterlist 2026-09-17'!$B:$M, 10, 0),0)</f>
        <v>15</v>
      </c>
      <c r="V575" s="42">
        <f>IFERROR(VLOOKUP(A575,'[4]MC Masterlist 2026-09-17'!$B:$M, 11, 0),0)</f>
        <v>15</v>
      </c>
      <c r="W575" s="42">
        <f t="shared" si="120"/>
        <v>30</v>
      </c>
      <c r="X575" s="42">
        <f t="shared" si="121"/>
        <v>30</v>
      </c>
      <c r="Y575" s="42">
        <f>IFERROR(IF(OR(C575="AREA I",C575="AREA V"),7,VLOOKUP(A575,'[4]MC Masterlist 2026-09-17'!$B:$M, 12, 0)),0)</f>
        <v>30</v>
      </c>
      <c r="Z575" s="42">
        <f t="shared" si="122"/>
        <v>0</v>
      </c>
      <c r="AA575" s="42">
        <f t="shared" si="123"/>
        <v>0</v>
      </c>
      <c r="AB575" s="42">
        <f t="shared" si="124"/>
        <v>0</v>
      </c>
      <c r="AC575" s="42">
        <f t="shared" si="125"/>
        <v>0</v>
      </c>
      <c r="AD575" s="40" t="str">
        <f t="shared" si="126"/>
        <v>Critical</v>
      </c>
      <c r="AE575" s="40">
        <f>IFERROR(VLOOKUP(A575,'[4]Re-order'!$A:$AA,27,0),"")</f>
        <v>0</v>
      </c>
      <c r="AF575" s="42">
        <f t="shared" si="127"/>
        <v>-3</v>
      </c>
      <c r="AG575" s="42" t="e">
        <f>SUMIFS('[4]Raw Inventory'!D:D,'[4]Raw Inventory'!C:C,"GREATWALL",'[4]Raw Inventory'!B:B,A575)</f>
        <v>#VALUE!</v>
      </c>
      <c r="AH575" s="42" t="e">
        <f>SUMIFS('[4]Raw Inventory'!D:D,'[4]Raw Inventory'!C:C,"DUARTE",'[4]Raw Inventory'!B:B,A575)</f>
        <v>#VALUE!</v>
      </c>
      <c r="AI575" s="42"/>
      <c r="AJ575" s="42">
        <f t="shared" si="128"/>
        <v>0</v>
      </c>
      <c r="AK575" s="40" t="str">
        <f>IFERROR(IF((Q575+IF(AI575="",0,AI3))&lt;=0,"Stockout",IF(AJ575="","",IF(F575="Class A",IF(AJ575&lt;=7,"Critical",IF(AJ575&lt;=15,"Low",IF(AJ575&lt;=30,"Reorder",IF(AJ575&lt;=45,"Optimal","Overstock")))),IF(F575="Class B",IF(AJ575&lt;=10,"Critical",IF(AJ575&lt;=20,"Low",IF(AJ575&lt;=45,"Reorder",IF(AJ575&lt;=60,"Optimal","Overstock")))),IF(F575="Class C",IF(AJ575&lt;=15,"Critical",IF(AJ575&lt;=30,"Low",IF(AJ575&lt;=60,"Reorder",IF(AJ575&lt;=90,"Optimal","Overstock")))),""))))),"")</f>
        <v>Critical</v>
      </c>
      <c r="AL575" s="42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</row>
    <row r="576" spans="1:48">
      <c r="A576" s="39" t="s">
        <v>62</v>
      </c>
      <c r="B576" s="39" t="s">
        <v>162</v>
      </c>
      <c r="C576" s="39" t="s">
        <v>159</v>
      </c>
      <c r="D576" s="40" t="s">
        <v>260</v>
      </c>
      <c r="E576" s="40">
        <v>13</v>
      </c>
      <c r="F576" s="40" t="s">
        <v>2</v>
      </c>
      <c r="G576" s="39" t="str">
        <f>IFERROR(VLOOKUP(A576,'[4]MC Masterlist 2026-09-17'!$B:$M, 3, 0),"")</f>
        <v>HONDA</v>
      </c>
      <c r="H576" s="41">
        <f>IFERROR(VLOOKUP(A576,'[4]MC Masterlist 2026-09-17'!$B:$M, 6, 0),"")</f>
        <v>123310</v>
      </c>
      <c r="I576" s="42">
        <v>0</v>
      </c>
      <c r="J576" s="42">
        <v>0</v>
      </c>
      <c r="K576" s="42">
        <v>1</v>
      </c>
      <c r="L576" s="42">
        <f t="shared" si="113"/>
        <v>1</v>
      </c>
      <c r="M576" s="42">
        <f t="shared" si="114"/>
        <v>0.33333333333333331</v>
      </c>
      <c r="N576" s="41">
        <f t="shared" si="115"/>
        <v>123310</v>
      </c>
      <c r="O576" s="41">
        <f t="shared" si="116"/>
        <v>41103.333333333328</v>
      </c>
      <c r="P576" s="42">
        <f t="shared" si="117"/>
        <v>1.111111111111111E-2</v>
      </c>
      <c r="Q576" s="42">
        <v>2</v>
      </c>
      <c r="R576" s="41">
        <f t="shared" si="118"/>
        <v>246620</v>
      </c>
      <c r="S576" s="42">
        <f t="shared" si="119"/>
        <v>180.00000000000003</v>
      </c>
      <c r="T576" s="42">
        <f>IFERROR(VLOOKUP(A576,'[4]Re-order'!$A:$Q,17,0),"")</f>
        <v>0</v>
      </c>
      <c r="U576" s="42">
        <f>IFERROR(VLOOKUP(A576,'[4]MC Masterlist 2026-09-17'!$B:$M, 10, 0),0)</f>
        <v>15</v>
      </c>
      <c r="V576" s="42">
        <f>IFERROR(VLOOKUP(A576,'[4]MC Masterlist 2026-09-17'!$B:$M, 11, 0),0)</f>
        <v>15</v>
      </c>
      <c r="W576" s="42">
        <f t="shared" si="120"/>
        <v>30</v>
      </c>
      <c r="X576" s="42">
        <f t="shared" si="121"/>
        <v>29.833333333333332</v>
      </c>
      <c r="Y576" s="42">
        <f>IFERROR(IF(OR(C576="AREA I",C576="AREA V"),7,VLOOKUP(A576,'[4]MC Masterlist 2026-09-17'!$B:$M, 12, 0)),0)</f>
        <v>30</v>
      </c>
      <c r="Z576" s="42">
        <f t="shared" si="122"/>
        <v>0.16666666666666666</v>
      </c>
      <c r="AA576" s="42">
        <f t="shared" si="123"/>
        <v>0.33333333333333331</v>
      </c>
      <c r="AB576" s="42">
        <f t="shared" si="124"/>
        <v>0.33148148148148143</v>
      </c>
      <c r="AC576" s="42">
        <f t="shared" si="125"/>
        <v>0.33333333333333331</v>
      </c>
      <c r="AD576" s="40" t="str">
        <f t="shared" si="126"/>
        <v>Overstock</v>
      </c>
      <c r="AE576" s="40">
        <f>IFERROR(VLOOKUP(A576,'[4]Re-order'!$A:$AA,27,0),"")</f>
        <v>0</v>
      </c>
      <c r="AF576" s="42">
        <f t="shared" si="127"/>
        <v>-1.6666666666666667</v>
      </c>
      <c r="AG576" s="42" t="e">
        <f>SUMIFS('[4]Raw Inventory'!D:D,'[4]Raw Inventory'!C:C,"GREATWALL",'[4]Raw Inventory'!B:B,A576)</f>
        <v>#VALUE!</v>
      </c>
      <c r="AH576" s="42" t="e">
        <f>SUMIFS('[4]Raw Inventory'!D:D,'[4]Raw Inventory'!C:C,"DUARTE",'[4]Raw Inventory'!B:B,A576)</f>
        <v>#VALUE!</v>
      </c>
      <c r="AI576" s="42"/>
      <c r="AJ576" s="42">
        <f t="shared" si="128"/>
        <v>180.00000000000003</v>
      </c>
      <c r="AK576" s="40" t="str">
        <f>IFERROR(IF((Q576+IF(AI576="",0,AI3))&lt;=0,"Stockout",IF(AJ576="","",IF(F576="Class A",IF(AJ576&lt;=7,"Critical",IF(AJ576&lt;=15,"Low",IF(AJ576&lt;=30,"Reorder",IF(AJ576&lt;=45,"Optimal","Overstock")))),IF(F576="Class B",IF(AJ576&lt;=10,"Critical",IF(AJ576&lt;=20,"Low",IF(AJ576&lt;=45,"Reorder",IF(AJ576&lt;=60,"Optimal","Overstock")))),IF(F576="Class C",IF(AJ576&lt;=15,"Critical",IF(AJ576&lt;=30,"Low",IF(AJ576&lt;=60,"Reorder",IF(AJ576&lt;=90,"Optimal","Overstock")))),""))))),"")</f>
        <v>Overstock</v>
      </c>
      <c r="AL576" s="42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</row>
    <row r="577" spans="1:48">
      <c r="A577" s="39" t="s">
        <v>26</v>
      </c>
      <c r="B577" s="39" t="s">
        <v>154</v>
      </c>
      <c r="C577" s="39" t="s">
        <v>152</v>
      </c>
      <c r="D577" s="40" t="s">
        <v>257</v>
      </c>
      <c r="E577" s="40">
        <v>5</v>
      </c>
      <c r="F577" s="40" t="s">
        <v>0</v>
      </c>
      <c r="G577" s="39" t="str">
        <f>IFERROR(VLOOKUP(A577,'[4]MC Masterlist 2026-09-17'!$B:$M, 3, 0),"")</f>
        <v>SUZUKI</v>
      </c>
      <c r="H577" s="41">
        <f>IFERROR(VLOOKUP(A577,'[4]MC Masterlist 2026-09-17'!$B:$M, 6, 0),"")</f>
        <v>123700</v>
      </c>
      <c r="I577" s="42">
        <v>1</v>
      </c>
      <c r="J577" s="42">
        <v>2</v>
      </c>
      <c r="K577" s="42">
        <v>2</v>
      </c>
      <c r="L577" s="42">
        <f t="shared" si="113"/>
        <v>5</v>
      </c>
      <c r="M577" s="42">
        <f t="shared" si="114"/>
        <v>1.6666666666666667</v>
      </c>
      <c r="N577" s="41">
        <f t="shared" si="115"/>
        <v>618500</v>
      </c>
      <c r="O577" s="41">
        <f t="shared" si="116"/>
        <v>206166.66666666669</v>
      </c>
      <c r="P577" s="42">
        <f t="shared" si="117"/>
        <v>5.5555555555555559E-2</v>
      </c>
      <c r="Q577" s="42">
        <v>3</v>
      </c>
      <c r="R577" s="41">
        <f t="shared" si="118"/>
        <v>371100</v>
      </c>
      <c r="S577" s="42">
        <f t="shared" si="119"/>
        <v>53.999999999999993</v>
      </c>
      <c r="T577" s="42">
        <f>IFERROR(VLOOKUP(A577,'[4]Re-order'!$A:$Q,17,0),"")</f>
        <v>0</v>
      </c>
      <c r="U577" s="42">
        <f>IFERROR(VLOOKUP(A577,'[4]MC Masterlist 2026-09-17'!$B:$M, 10, 0),0)</f>
        <v>15</v>
      </c>
      <c r="V577" s="42">
        <f>IFERROR(VLOOKUP(A577,'[4]MC Masterlist 2026-09-17'!$B:$M, 11, 0),0)</f>
        <v>15</v>
      </c>
      <c r="W577" s="42">
        <f t="shared" si="120"/>
        <v>30</v>
      </c>
      <c r="X577" s="42">
        <f t="shared" si="121"/>
        <v>29.166666666666668</v>
      </c>
      <c r="Y577" s="42">
        <f>IFERROR(IF(OR(C577="AREA I",C577="AREA V"),7,VLOOKUP(A577,'[4]MC Masterlist 2026-09-17'!$B:$M, 12, 0)),0)</f>
        <v>30</v>
      </c>
      <c r="Z577" s="42">
        <f t="shared" si="122"/>
        <v>0.83333333333333337</v>
      </c>
      <c r="AA577" s="42">
        <f t="shared" si="123"/>
        <v>1.6666666666666667</v>
      </c>
      <c r="AB577" s="42">
        <f t="shared" si="124"/>
        <v>1.6203703703703705</v>
      </c>
      <c r="AC577" s="42">
        <f t="shared" si="125"/>
        <v>1.6666666666666667</v>
      </c>
      <c r="AD577" s="40" t="str">
        <f t="shared" si="126"/>
        <v>Overstock</v>
      </c>
      <c r="AE577" s="40">
        <f>IFERROR(VLOOKUP(A577,'[4]Re-order'!$A:$AA,27,0),"")</f>
        <v>0</v>
      </c>
      <c r="AF577" s="42">
        <f t="shared" si="127"/>
        <v>-1.3333333333333333</v>
      </c>
      <c r="AG577" s="42" t="e">
        <f>SUMIFS('[4]Raw Inventory'!D:D,'[4]Raw Inventory'!C:C,"GREATWALL",'[4]Raw Inventory'!B:B,A577)</f>
        <v>#VALUE!</v>
      </c>
      <c r="AH577" s="42" t="e">
        <f>SUMIFS('[4]Raw Inventory'!D:D,'[4]Raw Inventory'!C:C,"DUARTE",'[4]Raw Inventory'!B:B,A577)</f>
        <v>#VALUE!</v>
      </c>
      <c r="AI577" s="42"/>
      <c r="AJ577" s="42">
        <f t="shared" si="128"/>
        <v>53.999999999999993</v>
      </c>
      <c r="AK577" s="40" t="str">
        <f>IFERROR(IF((Q577+IF(AI577="",0,AI3))&lt;=0,"Stockout",IF(AJ577="","",IF(F577="Class A",IF(AJ577&lt;=7,"Critical",IF(AJ577&lt;=15,"Low",IF(AJ577&lt;=30,"Reorder",IF(AJ577&lt;=45,"Optimal","Overstock")))),IF(F577="Class B",IF(AJ577&lt;=10,"Critical",IF(AJ577&lt;=20,"Low",IF(AJ577&lt;=45,"Reorder",IF(AJ577&lt;=60,"Optimal","Overstock")))),IF(F577="Class C",IF(AJ577&lt;=15,"Critical",IF(AJ577&lt;=30,"Low",IF(AJ577&lt;=60,"Reorder",IF(AJ577&lt;=90,"Optimal","Overstock")))),""))))),"")</f>
        <v>Overstock</v>
      </c>
      <c r="AL577" s="42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</row>
    <row r="578" spans="1:48">
      <c r="A578" s="39" t="s">
        <v>70</v>
      </c>
      <c r="B578" s="39" t="s">
        <v>123</v>
      </c>
      <c r="C578" s="39" t="s">
        <v>118</v>
      </c>
      <c r="D578" s="40" t="s">
        <v>241</v>
      </c>
      <c r="E578" s="40">
        <v>24</v>
      </c>
      <c r="F578" s="40" t="s">
        <v>3</v>
      </c>
      <c r="G578" s="39" t="str">
        <f>IFERROR(VLOOKUP(A578,'[4]MC Masterlist 2026-09-17'!$B:$M, 3, 0),"")</f>
        <v>KAWASAKI</v>
      </c>
      <c r="H578" s="41">
        <f>IFERROR(VLOOKUP(A578,'[4]MC Masterlist 2026-09-17'!$B:$M, 6, 0),"")</f>
        <v>91770</v>
      </c>
      <c r="I578" s="42">
        <v>0</v>
      </c>
      <c r="J578" s="42">
        <v>0</v>
      </c>
      <c r="K578" s="42">
        <v>0</v>
      </c>
      <c r="L578" s="42">
        <f t="shared" si="113"/>
        <v>0</v>
      </c>
      <c r="M578" s="42">
        <f t="shared" si="114"/>
        <v>0</v>
      </c>
      <c r="N578" s="41">
        <f t="shared" si="115"/>
        <v>0</v>
      </c>
      <c r="O578" s="41">
        <f t="shared" si="116"/>
        <v>0</v>
      </c>
      <c r="P578" s="42">
        <f t="shared" si="117"/>
        <v>0</v>
      </c>
      <c r="Q578" s="42">
        <v>1</v>
      </c>
      <c r="R578" s="41">
        <f t="shared" si="118"/>
        <v>91770</v>
      </c>
      <c r="S578" s="42">
        <f t="shared" si="119"/>
        <v>0</v>
      </c>
      <c r="T578" s="42">
        <f>IFERROR(VLOOKUP(A578,'[4]Re-order'!$A:$Q,17,0),"")</f>
        <v>0</v>
      </c>
      <c r="U578" s="42">
        <f>IFERROR(VLOOKUP(A578,'[4]MC Masterlist 2026-09-17'!$B:$M, 10, 0),0)</f>
        <v>15</v>
      </c>
      <c r="V578" s="42">
        <f>IFERROR(VLOOKUP(A578,'[4]MC Masterlist 2026-09-17'!$B:$M, 11, 0),0)</f>
        <v>15</v>
      </c>
      <c r="W578" s="42">
        <f t="shared" si="120"/>
        <v>30</v>
      </c>
      <c r="X578" s="42">
        <f t="shared" si="121"/>
        <v>30</v>
      </c>
      <c r="Y578" s="42">
        <f>IFERROR(IF(OR(C578="AREA I",C578="AREA V"),7,VLOOKUP(A578,'[4]MC Masterlist 2026-09-17'!$B:$M, 12, 0)),0)</f>
        <v>30</v>
      </c>
      <c r="Z578" s="42">
        <f t="shared" si="122"/>
        <v>0</v>
      </c>
      <c r="AA578" s="42">
        <f t="shared" si="123"/>
        <v>0</v>
      </c>
      <c r="AB578" s="42">
        <f t="shared" si="124"/>
        <v>0</v>
      </c>
      <c r="AC578" s="42">
        <f t="shared" si="125"/>
        <v>0</v>
      </c>
      <c r="AD578" s="40" t="str">
        <f t="shared" si="126"/>
        <v>Critical</v>
      </c>
      <c r="AE578" s="40">
        <f>IFERROR(VLOOKUP(A578,'[4]Re-order'!$A:$AA,27,0),"")</f>
        <v>0</v>
      </c>
      <c r="AF578" s="42">
        <f t="shared" si="127"/>
        <v>-1</v>
      </c>
      <c r="AG578" s="42" t="e">
        <f>SUMIFS('[4]Raw Inventory'!D:D,'[4]Raw Inventory'!C:C,"GREATWALL",'[4]Raw Inventory'!B:B,A578)</f>
        <v>#VALUE!</v>
      </c>
      <c r="AH578" s="42" t="e">
        <f>SUMIFS('[4]Raw Inventory'!D:D,'[4]Raw Inventory'!C:C,"DUARTE",'[4]Raw Inventory'!B:B,A578)</f>
        <v>#VALUE!</v>
      </c>
      <c r="AI578" s="42"/>
      <c r="AJ578" s="42">
        <f t="shared" si="128"/>
        <v>0</v>
      </c>
      <c r="AK578" s="40" t="str">
        <f>IFERROR(IF((Q578+IF(AI578="",0,AI3))&lt;=0,"Stockout",IF(AJ578="","",IF(F578="Class A",IF(AJ578&lt;=7,"Critical",IF(AJ578&lt;=15,"Low",IF(AJ578&lt;=30,"Reorder",IF(AJ578&lt;=45,"Optimal","Overstock")))),IF(F578="Class B",IF(AJ578&lt;=10,"Critical",IF(AJ578&lt;=20,"Low",IF(AJ578&lt;=45,"Reorder",IF(AJ578&lt;=60,"Optimal","Overstock")))),IF(F578="Class C",IF(AJ578&lt;=15,"Critical",IF(AJ578&lt;=30,"Low",IF(AJ578&lt;=60,"Reorder",IF(AJ578&lt;=90,"Optimal","Overstock")))),""))))),"")</f>
        <v>Critical</v>
      </c>
      <c r="AL578" s="42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</row>
    <row r="579" spans="1:48">
      <c r="A579" s="39" t="s">
        <v>31</v>
      </c>
      <c r="B579" s="39" t="s">
        <v>138</v>
      </c>
      <c r="C579" s="39" t="s">
        <v>137</v>
      </c>
      <c r="D579" s="40" t="s">
        <v>251</v>
      </c>
      <c r="E579" s="40">
        <v>26</v>
      </c>
      <c r="F579" s="40" t="s">
        <v>3</v>
      </c>
      <c r="G579" s="39" t="str">
        <f>IFERROR(VLOOKUP(A579,'[4]MC Masterlist 2026-09-17'!$B:$M, 3, 0),"")</f>
        <v>KAWASAKI</v>
      </c>
      <c r="H579" s="41">
        <f>IFERROR(VLOOKUP(A579,'[4]MC Masterlist 2026-09-17'!$B:$M, 6, 0),"")</f>
        <v>59528</v>
      </c>
      <c r="I579" s="42">
        <v>0</v>
      </c>
      <c r="J579" s="42">
        <v>0</v>
      </c>
      <c r="K579" s="42">
        <v>0</v>
      </c>
      <c r="L579" s="42">
        <f t="shared" ref="L579:L642" si="129">I579+J579+K579</f>
        <v>0</v>
      </c>
      <c r="M579" s="42">
        <f t="shared" ref="M579:M642" si="130">AVERAGE(I579,J579,K579)</f>
        <v>0</v>
      </c>
      <c r="N579" s="41">
        <f t="shared" ref="N579:N642" si="131">L579*H579</f>
        <v>0</v>
      </c>
      <c r="O579" s="41">
        <f t="shared" ref="O579:O642" si="132">M579*H579</f>
        <v>0</v>
      </c>
      <c r="P579" s="42">
        <f t="shared" ref="P579:P642" si="133">M579/30</f>
        <v>0</v>
      </c>
      <c r="Q579" s="42">
        <v>92</v>
      </c>
      <c r="R579" s="41">
        <f t="shared" ref="R579:R642" si="134">IFERROR(Q579*H579, 0)</f>
        <v>5476576</v>
      </c>
      <c r="S579" s="42">
        <f t="shared" ref="S579:S642" si="135">IFERROR(R579/(O579)*30, 0)</f>
        <v>0</v>
      </c>
      <c r="T579" s="42">
        <f>IFERROR(VLOOKUP(A579,'[4]Re-order'!$A:$Q,17,0),"")</f>
        <v>0</v>
      </c>
      <c r="U579" s="42">
        <f>IFERROR(VLOOKUP(A579,'[4]MC Masterlist 2026-09-17'!$B:$M, 10, 0),0)</f>
        <v>15</v>
      </c>
      <c r="V579" s="42">
        <f>IFERROR(VLOOKUP(A579,'[4]MC Masterlist 2026-09-17'!$B:$M, 11, 0),0)</f>
        <v>15</v>
      </c>
      <c r="W579" s="42">
        <f t="shared" ref="W579:W642" si="136">U579+V579</f>
        <v>30</v>
      </c>
      <c r="X579" s="42">
        <f t="shared" ref="X579:X642" si="137">Y579-Z579</f>
        <v>7</v>
      </c>
      <c r="Y579" s="42">
        <f>IFERROR(IF(OR(C579="AREA I",C579="AREA V"),7,VLOOKUP(A579,'[4]MC Masterlist 2026-09-17'!$B:$M, 12, 0)),0)</f>
        <v>7</v>
      </c>
      <c r="Z579" s="42">
        <f t="shared" ref="Z579:Z642" si="138">V579*P579</f>
        <v>0</v>
      </c>
      <c r="AA579" s="42">
        <f t="shared" ref="AA579:AA642" si="139">W579*P579</f>
        <v>0</v>
      </c>
      <c r="AB579" s="42">
        <f t="shared" ref="AB579:AB642" si="140">X579*P579</f>
        <v>0</v>
      </c>
      <c r="AC579" s="42">
        <f t="shared" ref="AC579:AC642" si="141">Y579*P579</f>
        <v>0</v>
      </c>
      <c r="AD579" s="40" t="str">
        <f t="shared" ref="AD579:AD642" si="142">IFERROR(IF(Q579&lt;=0,"Stockout",IF(S579="","",IF(F579="Class A",IF(S579&lt;=7,"Critical",IF(S579&lt;=15,"Low",IF(S579&lt;=30,"Reorder",IF(S579&lt;=45,"Optimal","Overstock")))),IF(F579="Class B",IF(S579&lt;=10,"Critical",IF(S579&lt;=20,"Low",IF(S579&lt;=45,"Reorder",IF(S579&lt;=60,"Optimal","Overstock")))),IF(F579="Class C",IF(S579&lt;=15,"Critical",IF(S579&lt;=30,"Low",IF(S579&lt;=60,"Reorder",IF(S579&lt;=90,"Optimal","Overstock")))),""))))),"")</f>
        <v>Critical</v>
      </c>
      <c r="AE579" s="40">
        <f>IFERROR(VLOOKUP(A579,'[4]Re-order'!$A:$AA,27,0),"")</f>
        <v>0</v>
      </c>
      <c r="AF579" s="42">
        <f t="shared" ref="AF579:AF642" si="143">AC579-Q579</f>
        <v>-92</v>
      </c>
      <c r="AG579" s="42" t="e">
        <f>SUMIFS('[4]Raw Inventory'!D:D,'[4]Raw Inventory'!C:C,"GREATWALL",'[4]Raw Inventory'!B:B,A579)</f>
        <v>#VALUE!</v>
      </c>
      <c r="AH579" s="42" t="e">
        <f>SUMIFS('[4]Raw Inventory'!D:D,'[4]Raw Inventory'!C:C,"DUARTE",'[4]Raw Inventory'!B:B,A579)</f>
        <v>#VALUE!</v>
      </c>
      <c r="AI579" s="42"/>
      <c r="AJ579" s="42">
        <f t="shared" ref="AJ579:AJ642" si="144">IFERROR((Q579 + IF(AI579="",0,AI579))/P579, 0)</f>
        <v>0</v>
      </c>
      <c r="AK579" s="40" t="str">
        <f>IFERROR(IF((Q579+IF(AI579="",0,AI3))&lt;=0,"Stockout",IF(AJ579="","",IF(F579="Class A",IF(AJ579&lt;=7,"Critical",IF(AJ579&lt;=15,"Low",IF(AJ579&lt;=30,"Reorder",IF(AJ579&lt;=45,"Optimal","Overstock")))),IF(F579="Class B",IF(AJ579&lt;=10,"Critical",IF(AJ579&lt;=20,"Low",IF(AJ579&lt;=45,"Reorder",IF(AJ579&lt;=60,"Optimal","Overstock")))),IF(F579="Class C",IF(AJ579&lt;=15,"Critical",IF(AJ579&lt;=30,"Low",IF(AJ579&lt;=60,"Reorder",IF(AJ579&lt;=90,"Optimal","Overstock")))),""))))),"")</f>
        <v>Critical</v>
      </c>
      <c r="AL579" s="42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</row>
    <row r="580" spans="1:48">
      <c r="A580" s="39" t="s">
        <v>47</v>
      </c>
      <c r="B580" s="39" t="s">
        <v>142</v>
      </c>
      <c r="C580" s="39" t="s">
        <v>137</v>
      </c>
      <c r="D580" s="40" t="s">
        <v>241</v>
      </c>
      <c r="E580" s="40">
        <v>26</v>
      </c>
      <c r="F580" s="40" t="s">
        <v>3</v>
      </c>
      <c r="G580" s="39" t="str">
        <f>IFERROR(VLOOKUP(A580,'[4]MC Masterlist 2026-09-17'!$B:$M, 3, 0),"")</f>
        <v>YAMAHA</v>
      </c>
      <c r="H580" s="41">
        <f>IFERROR(VLOOKUP(A580,'[4]MC Masterlist 2026-09-17'!$B:$M, 6, 0),"")</f>
        <v>76167</v>
      </c>
      <c r="I580" s="42">
        <v>0</v>
      </c>
      <c r="J580" s="42">
        <v>0</v>
      </c>
      <c r="K580" s="42">
        <v>0</v>
      </c>
      <c r="L580" s="42">
        <f t="shared" si="129"/>
        <v>0</v>
      </c>
      <c r="M580" s="42">
        <f t="shared" si="130"/>
        <v>0</v>
      </c>
      <c r="N580" s="41">
        <f t="shared" si="131"/>
        <v>0</v>
      </c>
      <c r="O580" s="41">
        <f t="shared" si="132"/>
        <v>0</v>
      </c>
      <c r="P580" s="42">
        <f t="shared" si="133"/>
        <v>0</v>
      </c>
      <c r="Q580" s="42">
        <v>3</v>
      </c>
      <c r="R580" s="41">
        <f t="shared" si="134"/>
        <v>228501</v>
      </c>
      <c r="S580" s="42">
        <f t="shared" si="135"/>
        <v>0</v>
      </c>
      <c r="T580" s="42">
        <f>IFERROR(VLOOKUP(A580,'[4]Re-order'!$A:$Q,17,0),"")</f>
        <v>0</v>
      </c>
      <c r="U580" s="42">
        <f>IFERROR(VLOOKUP(A580,'[4]MC Masterlist 2026-09-17'!$B:$M, 10, 0),0)</f>
        <v>15</v>
      </c>
      <c r="V580" s="42">
        <f>IFERROR(VLOOKUP(A580,'[4]MC Masterlist 2026-09-17'!$B:$M, 11, 0),0)</f>
        <v>15</v>
      </c>
      <c r="W580" s="42">
        <f t="shared" si="136"/>
        <v>30</v>
      </c>
      <c r="X580" s="42">
        <f t="shared" si="137"/>
        <v>7</v>
      </c>
      <c r="Y580" s="42">
        <f>IFERROR(IF(OR(C580="AREA I",C580="AREA V"),7,VLOOKUP(A580,'[4]MC Masterlist 2026-09-17'!$B:$M, 12, 0)),0)</f>
        <v>7</v>
      </c>
      <c r="Z580" s="42">
        <f t="shared" si="138"/>
        <v>0</v>
      </c>
      <c r="AA580" s="42">
        <f t="shared" si="139"/>
        <v>0</v>
      </c>
      <c r="AB580" s="42">
        <f t="shared" si="140"/>
        <v>0</v>
      </c>
      <c r="AC580" s="42">
        <f t="shared" si="141"/>
        <v>0</v>
      </c>
      <c r="AD580" s="40" t="str">
        <f t="shared" si="142"/>
        <v>Critical</v>
      </c>
      <c r="AE580" s="40">
        <f>IFERROR(VLOOKUP(A580,'[4]Re-order'!$A:$AA,27,0),"")</f>
        <v>0</v>
      </c>
      <c r="AF580" s="42">
        <f t="shared" si="143"/>
        <v>-3</v>
      </c>
      <c r="AG580" s="42" t="e">
        <f>SUMIFS('[4]Raw Inventory'!D:D,'[4]Raw Inventory'!C:C,"GREATWALL",'[4]Raw Inventory'!B:B,A580)</f>
        <v>#VALUE!</v>
      </c>
      <c r="AH580" s="42" t="e">
        <f>SUMIFS('[4]Raw Inventory'!D:D,'[4]Raw Inventory'!C:C,"DUARTE",'[4]Raw Inventory'!B:B,A580)</f>
        <v>#VALUE!</v>
      </c>
      <c r="AI580" s="42"/>
      <c r="AJ580" s="42">
        <f t="shared" si="144"/>
        <v>0</v>
      </c>
      <c r="AK580" s="40" t="str">
        <f>IFERROR(IF((Q580+IF(AI580="",0,AI3))&lt;=0,"Stockout",IF(AJ580="","",IF(F580="Class A",IF(AJ580&lt;=7,"Critical",IF(AJ580&lt;=15,"Low",IF(AJ580&lt;=30,"Reorder",IF(AJ580&lt;=45,"Optimal","Overstock")))),IF(F580="Class B",IF(AJ580&lt;=10,"Critical",IF(AJ580&lt;=20,"Low",IF(AJ580&lt;=45,"Reorder",IF(AJ580&lt;=60,"Optimal","Overstock")))),IF(F580="Class C",IF(AJ580&lt;=15,"Critical",IF(AJ580&lt;=30,"Low",IF(AJ580&lt;=60,"Reorder",IF(AJ580&lt;=90,"Optimal","Overstock")))),""))))),"")</f>
        <v>Critical</v>
      </c>
      <c r="AL580" s="42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</row>
    <row r="581" spans="1:48">
      <c r="A581" s="39" t="s">
        <v>60</v>
      </c>
      <c r="B581" s="39" t="s">
        <v>121</v>
      </c>
      <c r="C581" s="39" t="s">
        <v>118</v>
      </c>
      <c r="D581" s="40" t="s">
        <v>263</v>
      </c>
      <c r="E581" s="40">
        <v>28</v>
      </c>
      <c r="F581" s="40" t="s">
        <v>3</v>
      </c>
      <c r="G581" s="39" t="str">
        <f>IFERROR(VLOOKUP(A581,'[4]MC Masterlist 2026-09-17'!$B:$M, 3, 0),"")</f>
        <v>HONDA</v>
      </c>
      <c r="H581" s="41">
        <f>IFERROR(VLOOKUP(A581,'[4]MC Masterlist 2026-09-17'!$B:$M, 6, 0),"")</f>
        <v>61670</v>
      </c>
      <c r="I581" s="42">
        <v>0</v>
      </c>
      <c r="J581" s="42">
        <v>0</v>
      </c>
      <c r="K581" s="42">
        <v>0</v>
      </c>
      <c r="L581" s="42">
        <f t="shared" si="129"/>
        <v>0</v>
      </c>
      <c r="M581" s="42">
        <f t="shared" si="130"/>
        <v>0</v>
      </c>
      <c r="N581" s="41">
        <f t="shared" si="131"/>
        <v>0</v>
      </c>
      <c r="O581" s="41">
        <f t="shared" si="132"/>
        <v>0</v>
      </c>
      <c r="P581" s="42">
        <f t="shared" si="133"/>
        <v>0</v>
      </c>
      <c r="Q581" s="42">
        <v>1</v>
      </c>
      <c r="R581" s="41">
        <f t="shared" si="134"/>
        <v>61670</v>
      </c>
      <c r="S581" s="42">
        <f t="shared" si="135"/>
        <v>0</v>
      </c>
      <c r="T581" s="42">
        <f>IFERROR(VLOOKUP(A581,'[4]Re-order'!$A:$Q,17,0),"")</f>
        <v>0</v>
      </c>
      <c r="U581" s="42">
        <f>IFERROR(VLOOKUP(A581,'[4]MC Masterlist 2026-09-17'!$B:$M, 10, 0),0)</f>
        <v>15</v>
      </c>
      <c r="V581" s="42">
        <f>IFERROR(VLOOKUP(A581,'[4]MC Masterlist 2026-09-17'!$B:$M, 11, 0),0)</f>
        <v>15</v>
      </c>
      <c r="W581" s="42">
        <f t="shared" si="136"/>
        <v>30</v>
      </c>
      <c r="X581" s="42">
        <f t="shared" si="137"/>
        <v>30</v>
      </c>
      <c r="Y581" s="42">
        <f>IFERROR(IF(OR(C581="AREA I",C581="AREA V"),7,VLOOKUP(A581,'[4]MC Masterlist 2026-09-17'!$B:$M, 12, 0)),0)</f>
        <v>30</v>
      </c>
      <c r="Z581" s="42">
        <f t="shared" si="138"/>
        <v>0</v>
      </c>
      <c r="AA581" s="42">
        <f t="shared" si="139"/>
        <v>0</v>
      </c>
      <c r="AB581" s="42">
        <f t="shared" si="140"/>
        <v>0</v>
      </c>
      <c r="AC581" s="42">
        <f t="shared" si="141"/>
        <v>0</v>
      </c>
      <c r="AD581" s="40" t="str">
        <f t="shared" si="142"/>
        <v>Critical</v>
      </c>
      <c r="AE581" s="40">
        <f>IFERROR(VLOOKUP(A581,'[4]Re-order'!$A:$AA,27,0),"")</f>
        <v>0</v>
      </c>
      <c r="AF581" s="42">
        <f t="shared" si="143"/>
        <v>-1</v>
      </c>
      <c r="AG581" s="42" t="e">
        <f>SUMIFS('[4]Raw Inventory'!D:D,'[4]Raw Inventory'!C:C,"GREATWALL",'[4]Raw Inventory'!B:B,A581)</f>
        <v>#VALUE!</v>
      </c>
      <c r="AH581" s="42" t="e">
        <f>SUMIFS('[4]Raw Inventory'!D:D,'[4]Raw Inventory'!C:C,"DUARTE",'[4]Raw Inventory'!B:B,A581)</f>
        <v>#VALUE!</v>
      </c>
      <c r="AI581" s="42"/>
      <c r="AJ581" s="42">
        <f t="shared" si="144"/>
        <v>0</v>
      </c>
      <c r="AK581" s="40" t="str">
        <f>IFERROR(IF((Q581+IF(AI581="",0,AI3))&lt;=0,"Stockout",IF(AJ581="","",IF(F581="Class A",IF(AJ581&lt;=7,"Critical",IF(AJ581&lt;=15,"Low",IF(AJ581&lt;=30,"Reorder",IF(AJ581&lt;=45,"Optimal","Overstock")))),IF(F581="Class B",IF(AJ581&lt;=10,"Critical",IF(AJ581&lt;=20,"Low",IF(AJ581&lt;=45,"Reorder",IF(AJ581&lt;=60,"Optimal","Overstock")))),IF(F581="Class C",IF(AJ581&lt;=15,"Critical",IF(AJ581&lt;=30,"Low",IF(AJ581&lt;=60,"Reorder",IF(AJ581&lt;=90,"Optimal","Overstock")))),""))))),"")</f>
        <v>Critical</v>
      </c>
      <c r="AL581" s="42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</row>
    <row r="582" spans="1:48">
      <c r="A582" s="39" t="s">
        <v>28</v>
      </c>
      <c r="B582" s="39" t="s">
        <v>113</v>
      </c>
      <c r="C582" s="39" t="s">
        <v>109</v>
      </c>
      <c r="D582" s="40" t="s">
        <v>233</v>
      </c>
      <c r="E582" s="40">
        <v>4</v>
      </c>
      <c r="F582" s="40" t="s">
        <v>0</v>
      </c>
      <c r="G582" s="39" t="str">
        <f>IFERROR(VLOOKUP(A582,'[4]MC Masterlist 2026-09-17'!$B:$M, 3, 0),"")</f>
        <v>YAMAHA</v>
      </c>
      <c r="H582" s="41">
        <f>IFERROR(VLOOKUP(A582,'[4]MC Masterlist 2026-09-17'!$B:$M, 6, 0),"")</f>
        <v>147312</v>
      </c>
      <c r="I582" s="42">
        <v>2</v>
      </c>
      <c r="J582" s="42">
        <v>2</v>
      </c>
      <c r="K582" s="42">
        <v>5</v>
      </c>
      <c r="L582" s="42">
        <f t="shared" si="129"/>
        <v>9</v>
      </c>
      <c r="M582" s="42">
        <f t="shared" si="130"/>
        <v>3</v>
      </c>
      <c r="N582" s="41">
        <f t="shared" si="131"/>
        <v>1325808</v>
      </c>
      <c r="O582" s="41">
        <f t="shared" si="132"/>
        <v>441936</v>
      </c>
      <c r="P582" s="42">
        <f t="shared" si="133"/>
        <v>0.1</v>
      </c>
      <c r="Q582" s="42"/>
      <c r="R582" s="41">
        <f t="shared" si="134"/>
        <v>0</v>
      </c>
      <c r="S582" s="42">
        <f t="shared" si="135"/>
        <v>0</v>
      </c>
      <c r="T582" s="42">
        <f>IFERROR(VLOOKUP(A582,'[4]Re-order'!$A:$Q,17,0),"")</f>
        <v>0</v>
      </c>
      <c r="U582" s="42">
        <f>IFERROR(VLOOKUP(A582,'[4]MC Masterlist 2026-09-17'!$B:$M, 10, 0),0)</f>
        <v>15</v>
      </c>
      <c r="V582" s="42">
        <f>IFERROR(VLOOKUP(A582,'[4]MC Masterlist 2026-09-17'!$B:$M, 11, 0),0)</f>
        <v>15</v>
      </c>
      <c r="W582" s="42">
        <f t="shared" si="136"/>
        <v>30</v>
      </c>
      <c r="X582" s="42">
        <f t="shared" si="137"/>
        <v>28.5</v>
      </c>
      <c r="Y582" s="42">
        <f>IFERROR(IF(OR(C582="AREA I",C582="AREA V"),7,VLOOKUP(A582,'[4]MC Masterlist 2026-09-17'!$B:$M, 12, 0)),0)</f>
        <v>30</v>
      </c>
      <c r="Z582" s="42">
        <f t="shared" si="138"/>
        <v>1.5</v>
      </c>
      <c r="AA582" s="42">
        <f t="shared" si="139"/>
        <v>3</v>
      </c>
      <c r="AB582" s="42">
        <f t="shared" si="140"/>
        <v>2.85</v>
      </c>
      <c r="AC582" s="42">
        <f t="shared" si="141"/>
        <v>3</v>
      </c>
      <c r="AD582" s="40" t="str">
        <f t="shared" si="142"/>
        <v>Stockout</v>
      </c>
      <c r="AE582" s="40">
        <f>IFERROR(VLOOKUP(A582,'[4]Re-order'!$A:$AA,27,0),"")</f>
        <v>0</v>
      </c>
      <c r="AF582" s="42">
        <f t="shared" si="143"/>
        <v>3</v>
      </c>
      <c r="AG582" s="42" t="e">
        <f>SUMIFS('[4]Raw Inventory'!D:D,'[4]Raw Inventory'!C:C,"GREATWALL",'[4]Raw Inventory'!B:B,A582)</f>
        <v>#VALUE!</v>
      </c>
      <c r="AH582" s="42" t="e">
        <f>SUMIFS('[4]Raw Inventory'!D:D,'[4]Raw Inventory'!C:C,"DUARTE",'[4]Raw Inventory'!B:B,A582)</f>
        <v>#VALUE!</v>
      </c>
      <c r="AI582" s="42"/>
      <c r="AJ582" s="42">
        <f t="shared" si="144"/>
        <v>0</v>
      </c>
      <c r="AK582" s="40" t="str">
        <f>IFERROR(IF((Q582+IF(AI582="",0,AI3))&lt;=0,"Stockout",IF(AJ582="","",IF(F582="Class A",IF(AJ582&lt;=7,"Critical",IF(AJ582&lt;=15,"Low",IF(AJ582&lt;=30,"Reorder",IF(AJ582&lt;=45,"Optimal","Overstock")))),IF(F582="Class B",IF(AJ582&lt;=10,"Critical",IF(AJ582&lt;=20,"Low",IF(AJ582&lt;=45,"Reorder",IF(AJ582&lt;=60,"Optimal","Overstock")))),IF(F582="Class C",IF(AJ582&lt;=15,"Critical",IF(AJ582&lt;=30,"Low",IF(AJ582&lt;=60,"Reorder",IF(AJ582&lt;=90,"Optimal","Overstock")))),""))))),"")</f>
        <v>Stockout</v>
      </c>
      <c r="AL582" s="42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</row>
    <row r="583" spans="1:48">
      <c r="A583" s="39" t="s">
        <v>83</v>
      </c>
      <c r="B583" s="39" t="s">
        <v>114</v>
      </c>
      <c r="C583" s="39" t="s">
        <v>109</v>
      </c>
      <c r="D583" s="40" t="s">
        <v>231</v>
      </c>
      <c r="E583" s="40">
        <v>29</v>
      </c>
      <c r="F583" s="40" t="s">
        <v>3</v>
      </c>
      <c r="G583" s="39" t="str">
        <f>IFERROR(VLOOKUP(A583,'[4]MC Masterlist 2026-09-17'!$B:$M, 3, 0),"")</f>
        <v>SKYGO</v>
      </c>
      <c r="H583" s="41">
        <f>IFERROR(VLOOKUP(A583,'[4]MC Masterlist 2026-09-17'!$B:$M, 6, 0),"")</f>
        <v>35055</v>
      </c>
      <c r="I583" s="42">
        <v>0</v>
      </c>
      <c r="J583" s="42">
        <v>0</v>
      </c>
      <c r="K583" s="42">
        <v>0</v>
      </c>
      <c r="L583" s="42">
        <f t="shared" si="129"/>
        <v>0</v>
      </c>
      <c r="M583" s="42">
        <f t="shared" si="130"/>
        <v>0</v>
      </c>
      <c r="N583" s="41">
        <f t="shared" si="131"/>
        <v>0</v>
      </c>
      <c r="O583" s="41">
        <f t="shared" si="132"/>
        <v>0</v>
      </c>
      <c r="P583" s="42">
        <f t="shared" si="133"/>
        <v>0</v>
      </c>
      <c r="Q583" s="42">
        <v>1</v>
      </c>
      <c r="R583" s="41">
        <f t="shared" si="134"/>
        <v>35055</v>
      </c>
      <c r="S583" s="42">
        <f t="shared" si="135"/>
        <v>0</v>
      </c>
      <c r="T583" s="42">
        <f>IFERROR(VLOOKUP(A583,'[4]Re-order'!$A:$Q,17,0),"")</f>
        <v>0</v>
      </c>
      <c r="U583" s="42">
        <f>IFERROR(VLOOKUP(A583,'[4]MC Masterlist 2026-09-17'!$B:$M, 10, 0),0)</f>
        <v>15</v>
      </c>
      <c r="V583" s="42">
        <f>IFERROR(VLOOKUP(A583,'[4]MC Masterlist 2026-09-17'!$B:$M, 11, 0),0)</f>
        <v>15</v>
      </c>
      <c r="W583" s="42">
        <f t="shared" si="136"/>
        <v>30</v>
      </c>
      <c r="X583" s="42">
        <f t="shared" si="137"/>
        <v>30</v>
      </c>
      <c r="Y583" s="42">
        <f>IFERROR(IF(OR(C583="AREA I",C583="AREA V"),7,VLOOKUP(A583,'[4]MC Masterlist 2026-09-17'!$B:$M, 12, 0)),0)</f>
        <v>30</v>
      </c>
      <c r="Z583" s="42">
        <f t="shared" si="138"/>
        <v>0</v>
      </c>
      <c r="AA583" s="42">
        <f t="shared" si="139"/>
        <v>0</v>
      </c>
      <c r="AB583" s="42">
        <f t="shared" si="140"/>
        <v>0</v>
      </c>
      <c r="AC583" s="42">
        <f t="shared" si="141"/>
        <v>0</v>
      </c>
      <c r="AD583" s="40" t="str">
        <f t="shared" si="142"/>
        <v>Critical</v>
      </c>
      <c r="AE583" s="40">
        <f>IFERROR(VLOOKUP(A583,'[4]Re-order'!$A:$AA,27,0),"")</f>
        <v>0</v>
      </c>
      <c r="AF583" s="42">
        <f t="shared" si="143"/>
        <v>-1</v>
      </c>
      <c r="AG583" s="42" t="e">
        <f>SUMIFS('[4]Raw Inventory'!D:D,'[4]Raw Inventory'!C:C,"GREATWALL",'[4]Raw Inventory'!B:B,A583)</f>
        <v>#VALUE!</v>
      </c>
      <c r="AH583" s="42" t="e">
        <f>SUMIFS('[4]Raw Inventory'!D:D,'[4]Raw Inventory'!C:C,"DUARTE",'[4]Raw Inventory'!B:B,A583)</f>
        <v>#VALUE!</v>
      </c>
      <c r="AI583" s="42"/>
      <c r="AJ583" s="42">
        <f t="shared" si="144"/>
        <v>0</v>
      </c>
      <c r="AK583" s="40" t="str">
        <f>IFERROR(IF((Q583+IF(AI583="",0,AI3))&lt;=0,"Stockout",IF(AJ583="","",IF(F583="Class A",IF(AJ583&lt;=7,"Critical",IF(AJ583&lt;=15,"Low",IF(AJ583&lt;=30,"Reorder",IF(AJ583&lt;=45,"Optimal","Overstock")))),IF(F583="Class B",IF(AJ583&lt;=10,"Critical",IF(AJ583&lt;=20,"Low",IF(AJ583&lt;=45,"Reorder",IF(AJ583&lt;=60,"Optimal","Overstock")))),IF(F583="Class C",IF(AJ583&lt;=15,"Critical",IF(AJ583&lt;=30,"Low",IF(AJ583&lt;=60,"Reorder",IF(AJ583&lt;=90,"Optimal","Overstock")))),""))))),"")</f>
        <v>Critical</v>
      </c>
      <c r="AL583" s="42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</row>
    <row r="584" spans="1:48">
      <c r="A584" s="39" t="s">
        <v>35</v>
      </c>
      <c r="B584" s="39" t="s">
        <v>110</v>
      </c>
      <c r="C584" s="39" t="s">
        <v>109</v>
      </c>
      <c r="D584" s="40" t="s">
        <v>234</v>
      </c>
      <c r="E584" s="40">
        <v>28</v>
      </c>
      <c r="F584" s="40" t="s">
        <v>3</v>
      </c>
      <c r="G584" s="39" t="str">
        <f>IFERROR(VLOOKUP(A584,'[4]MC Masterlist 2026-09-17'!$B:$M, 3, 0),"")</f>
        <v>HONDA</v>
      </c>
      <c r="H584" s="41">
        <f>IFERROR(VLOOKUP(A584,'[4]MC Masterlist 2026-09-17'!$B:$M, 6, 0),"")</f>
        <v>57990</v>
      </c>
      <c r="I584" s="42">
        <v>0</v>
      </c>
      <c r="J584" s="42">
        <v>1</v>
      </c>
      <c r="K584" s="42">
        <v>0</v>
      </c>
      <c r="L584" s="42">
        <f t="shared" si="129"/>
        <v>1</v>
      </c>
      <c r="M584" s="42">
        <f t="shared" si="130"/>
        <v>0.33333333333333331</v>
      </c>
      <c r="N584" s="41">
        <f t="shared" si="131"/>
        <v>57990</v>
      </c>
      <c r="O584" s="41">
        <f t="shared" si="132"/>
        <v>19330</v>
      </c>
      <c r="P584" s="42">
        <f t="shared" si="133"/>
        <v>1.111111111111111E-2</v>
      </c>
      <c r="Q584" s="42"/>
      <c r="R584" s="41">
        <f t="shared" si="134"/>
        <v>0</v>
      </c>
      <c r="S584" s="42">
        <f t="shared" si="135"/>
        <v>0</v>
      </c>
      <c r="T584" s="42">
        <f>IFERROR(VLOOKUP(A584,'[4]Re-order'!$A:$Q,17,0),"")</f>
        <v>0</v>
      </c>
      <c r="U584" s="42">
        <f>IFERROR(VLOOKUP(A584,'[4]MC Masterlist 2026-09-17'!$B:$M, 10, 0),0)</f>
        <v>15</v>
      </c>
      <c r="V584" s="42">
        <f>IFERROR(VLOOKUP(A584,'[4]MC Masterlist 2026-09-17'!$B:$M, 11, 0),0)</f>
        <v>15</v>
      </c>
      <c r="W584" s="42">
        <f t="shared" si="136"/>
        <v>30</v>
      </c>
      <c r="X584" s="42">
        <f t="shared" si="137"/>
        <v>29.833333333333332</v>
      </c>
      <c r="Y584" s="42">
        <f>IFERROR(IF(OR(C584="AREA I",C584="AREA V"),7,VLOOKUP(A584,'[4]MC Masterlist 2026-09-17'!$B:$M, 12, 0)),0)</f>
        <v>30</v>
      </c>
      <c r="Z584" s="42">
        <f t="shared" si="138"/>
        <v>0.16666666666666666</v>
      </c>
      <c r="AA584" s="42">
        <f t="shared" si="139"/>
        <v>0.33333333333333331</v>
      </c>
      <c r="AB584" s="42">
        <f t="shared" si="140"/>
        <v>0.33148148148148143</v>
      </c>
      <c r="AC584" s="42">
        <f t="shared" si="141"/>
        <v>0.33333333333333331</v>
      </c>
      <c r="AD584" s="40" t="str">
        <f t="shared" si="142"/>
        <v>Stockout</v>
      </c>
      <c r="AE584" s="40">
        <f>IFERROR(VLOOKUP(A584,'[4]Re-order'!$A:$AA,27,0),"")</f>
        <v>0</v>
      </c>
      <c r="AF584" s="42">
        <f t="shared" si="143"/>
        <v>0.33333333333333331</v>
      </c>
      <c r="AG584" s="42" t="e">
        <f>SUMIFS('[4]Raw Inventory'!D:D,'[4]Raw Inventory'!C:C,"GREATWALL",'[4]Raw Inventory'!B:B,A584)</f>
        <v>#VALUE!</v>
      </c>
      <c r="AH584" s="42" t="e">
        <f>SUMIFS('[4]Raw Inventory'!D:D,'[4]Raw Inventory'!C:C,"DUARTE",'[4]Raw Inventory'!B:B,A584)</f>
        <v>#VALUE!</v>
      </c>
      <c r="AI584" s="42"/>
      <c r="AJ584" s="42">
        <f t="shared" si="144"/>
        <v>0</v>
      </c>
      <c r="AK584" s="40" t="str">
        <f>IFERROR(IF((Q584+IF(AI584="",0,AI3))&lt;=0,"Stockout",IF(AJ584="","",IF(F584="Class A",IF(AJ584&lt;=7,"Critical",IF(AJ584&lt;=15,"Low",IF(AJ584&lt;=30,"Reorder",IF(AJ584&lt;=45,"Optimal","Overstock")))),IF(F584="Class B",IF(AJ584&lt;=10,"Critical",IF(AJ584&lt;=20,"Low",IF(AJ584&lt;=45,"Reorder",IF(AJ584&lt;=60,"Optimal","Overstock")))),IF(F584="Class C",IF(AJ584&lt;=15,"Critical",IF(AJ584&lt;=30,"Low",IF(AJ584&lt;=60,"Reorder",IF(AJ584&lt;=90,"Optimal","Overstock")))),""))))),"")</f>
        <v>Stockout</v>
      </c>
      <c r="AL584" s="42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</row>
    <row r="585" spans="1:48">
      <c r="A585" s="39" t="s">
        <v>25</v>
      </c>
      <c r="B585" s="39" t="s">
        <v>93</v>
      </c>
      <c r="C585" s="39" t="s">
        <v>90</v>
      </c>
      <c r="D585" s="40" t="s">
        <v>252</v>
      </c>
      <c r="E585" s="40">
        <v>7</v>
      </c>
      <c r="F585" s="40" t="s">
        <v>2</v>
      </c>
      <c r="G585" s="39" t="str">
        <f>IFERROR(VLOOKUP(A585,'[4]MC Masterlist 2026-09-17'!$B:$M, 3, 0),"")</f>
        <v>YAMAHA</v>
      </c>
      <c r="H585" s="41">
        <f>IFERROR(VLOOKUP(A585,'[4]MC Masterlist 2026-09-17'!$B:$M, 6, 0),"")</f>
        <v>124527</v>
      </c>
      <c r="I585" s="42">
        <v>0</v>
      </c>
      <c r="J585" s="42">
        <v>2</v>
      </c>
      <c r="K585" s="42">
        <v>1</v>
      </c>
      <c r="L585" s="42">
        <f t="shared" si="129"/>
        <v>3</v>
      </c>
      <c r="M585" s="42">
        <f t="shared" si="130"/>
        <v>1</v>
      </c>
      <c r="N585" s="41">
        <f t="shared" si="131"/>
        <v>373581</v>
      </c>
      <c r="O585" s="41">
        <f t="shared" si="132"/>
        <v>124527</v>
      </c>
      <c r="P585" s="42">
        <f t="shared" si="133"/>
        <v>3.3333333333333333E-2</v>
      </c>
      <c r="Q585" s="42"/>
      <c r="R585" s="41">
        <f t="shared" si="134"/>
        <v>0</v>
      </c>
      <c r="S585" s="42">
        <f t="shared" si="135"/>
        <v>0</v>
      </c>
      <c r="T585" s="42">
        <f>IFERROR(VLOOKUP(A585,'[4]Re-order'!$A:$Q,17,0),"")</f>
        <v>0</v>
      </c>
      <c r="U585" s="42">
        <f>IFERROR(VLOOKUP(A585,'[4]MC Masterlist 2026-09-17'!$B:$M, 10, 0),0)</f>
        <v>15</v>
      </c>
      <c r="V585" s="42">
        <f>IFERROR(VLOOKUP(A585,'[4]MC Masterlist 2026-09-17'!$B:$M, 11, 0),0)</f>
        <v>15</v>
      </c>
      <c r="W585" s="42">
        <f t="shared" si="136"/>
        <v>30</v>
      </c>
      <c r="X585" s="42">
        <f t="shared" si="137"/>
        <v>29.5</v>
      </c>
      <c r="Y585" s="42">
        <f>IFERROR(IF(OR(C585="AREA I",C585="AREA V"),7,VLOOKUP(A585,'[4]MC Masterlist 2026-09-17'!$B:$M, 12, 0)),0)</f>
        <v>30</v>
      </c>
      <c r="Z585" s="42">
        <f t="shared" si="138"/>
        <v>0.5</v>
      </c>
      <c r="AA585" s="42">
        <f t="shared" si="139"/>
        <v>1</v>
      </c>
      <c r="AB585" s="42">
        <f t="shared" si="140"/>
        <v>0.98333333333333328</v>
      </c>
      <c r="AC585" s="42">
        <f t="shared" si="141"/>
        <v>1</v>
      </c>
      <c r="AD585" s="40" t="str">
        <f t="shared" si="142"/>
        <v>Stockout</v>
      </c>
      <c r="AE585" s="40">
        <f>IFERROR(VLOOKUP(A585,'[4]Re-order'!$A:$AA,27,0),"")</f>
        <v>0</v>
      </c>
      <c r="AF585" s="42">
        <f t="shared" si="143"/>
        <v>1</v>
      </c>
      <c r="AG585" s="42" t="e">
        <f>SUMIFS('[4]Raw Inventory'!D:D,'[4]Raw Inventory'!C:C,"GREATWALL",'[4]Raw Inventory'!B:B,A585)</f>
        <v>#VALUE!</v>
      </c>
      <c r="AH585" s="42" t="e">
        <f>SUMIFS('[4]Raw Inventory'!D:D,'[4]Raw Inventory'!C:C,"DUARTE",'[4]Raw Inventory'!B:B,A585)</f>
        <v>#VALUE!</v>
      </c>
      <c r="AI585" s="42"/>
      <c r="AJ585" s="42">
        <f t="shared" si="144"/>
        <v>0</v>
      </c>
      <c r="AK585" s="40" t="str">
        <f>IFERROR(IF((Q585+IF(AI585="",0,AI3))&lt;=0,"Stockout",IF(AJ585="","",IF(F585="Class A",IF(AJ585&lt;=7,"Critical",IF(AJ585&lt;=15,"Low",IF(AJ585&lt;=30,"Reorder",IF(AJ585&lt;=45,"Optimal","Overstock")))),IF(F585="Class B",IF(AJ585&lt;=10,"Critical",IF(AJ585&lt;=20,"Low",IF(AJ585&lt;=45,"Reorder",IF(AJ585&lt;=60,"Optimal","Overstock")))),IF(F585="Class C",IF(AJ585&lt;=15,"Critical",IF(AJ585&lt;=30,"Low",IF(AJ585&lt;=60,"Reorder",IF(AJ585&lt;=90,"Optimal","Overstock")))),""))))),"")</f>
        <v>Stockout</v>
      </c>
      <c r="AL585" s="42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</row>
    <row r="586" spans="1:48">
      <c r="A586" s="39" t="s">
        <v>50</v>
      </c>
      <c r="B586" s="39" t="s">
        <v>138</v>
      </c>
      <c r="C586" s="39" t="s">
        <v>137</v>
      </c>
      <c r="D586" s="40" t="s">
        <v>225</v>
      </c>
      <c r="E586" s="40">
        <v>28</v>
      </c>
      <c r="F586" s="40" t="s">
        <v>3</v>
      </c>
      <c r="G586" s="39" t="str">
        <f>IFERROR(VLOOKUP(A586,'[4]MC Masterlist 2026-09-17'!$B:$M, 3, 0),"")</f>
        <v>YAMAHA</v>
      </c>
      <c r="H586" s="41">
        <f>IFERROR(VLOOKUP(A586,'[4]MC Masterlist 2026-09-17'!$B:$M, 6, 0),"")</f>
        <v>78957</v>
      </c>
      <c r="I586" s="42">
        <v>0</v>
      </c>
      <c r="J586" s="42">
        <v>0</v>
      </c>
      <c r="K586" s="42">
        <v>0</v>
      </c>
      <c r="L586" s="42">
        <f t="shared" si="129"/>
        <v>0</v>
      </c>
      <c r="M586" s="42">
        <f t="shared" si="130"/>
        <v>0</v>
      </c>
      <c r="N586" s="41">
        <f t="shared" si="131"/>
        <v>0</v>
      </c>
      <c r="O586" s="41">
        <f t="shared" si="132"/>
        <v>0</v>
      </c>
      <c r="P586" s="42">
        <f t="shared" si="133"/>
        <v>0</v>
      </c>
      <c r="Q586" s="42">
        <v>15</v>
      </c>
      <c r="R586" s="41">
        <f t="shared" si="134"/>
        <v>1184355</v>
      </c>
      <c r="S586" s="42">
        <f t="shared" si="135"/>
        <v>0</v>
      </c>
      <c r="T586" s="42">
        <f>IFERROR(VLOOKUP(A586,'[4]Re-order'!$A:$Q,17,0),"")</f>
        <v>0</v>
      </c>
      <c r="U586" s="42">
        <f>IFERROR(VLOOKUP(A586,'[4]MC Masterlist 2026-09-17'!$B:$M, 10, 0),0)</f>
        <v>15</v>
      </c>
      <c r="V586" s="42">
        <f>IFERROR(VLOOKUP(A586,'[4]MC Masterlist 2026-09-17'!$B:$M, 11, 0),0)</f>
        <v>15</v>
      </c>
      <c r="W586" s="42">
        <f t="shared" si="136"/>
        <v>30</v>
      </c>
      <c r="X586" s="42">
        <f t="shared" si="137"/>
        <v>7</v>
      </c>
      <c r="Y586" s="42">
        <f>IFERROR(IF(OR(C586="AREA I",C586="AREA V"),7,VLOOKUP(A586,'[4]MC Masterlist 2026-09-17'!$B:$M, 12, 0)),0)</f>
        <v>7</v>
      </c>
      <c r="Z586" s="42">
        <f t="shared" si="138"/>
        <v>0</v>
      </c>
      <c r="AA586" s="42">
        <f t="shared" si="139"/>
        <v>0</v>
      </c>
      <c r="AB586" s="42">
        <f t="shared" si="140"/>
        <v>0</v>
      </c>
      <c r="AC586" s="42">
        <f t="shared" si="141"/>
        <v>0</v>
      </c>
      <c r="AD586" s="40" t="str">
        <f t="shared" si="142"/>
        <v>Critical</v>
      </c>
      <c r="AE586" s="40">
        <f>IFERROR(VLOOKUP(A586,'[4]Re-order'!$A:$AA,27,0),"")</f>
        <v>0</v>
      </c>
      <c r="AF586" s="42">
        <f t="shared" si="143"/>
        <v>-15</v>
      </c>
      <c r="AG586" s="42" t="e">
        <f>SUMIFS('[4]Raw Inventory'!D:D,'[4]Raw Inventory'!C:C,"GREATWALL",'[4]Raw Inventory'!B:B,A586)</f>
        <v>#VALUE!</v>
      </c>
      <c r="AH586" s="42" t="e">
        <f>SUMIFS('[4]Raw Inventory'!D:D,'[4]Raw Inventory'!C:C,"DUARTE",'[4]Raw Inventory'!B:B,A586)</f>
        <v>#VALUE!</v>
      </c>
      <c r="AI586" s="42"/>
      <c r="AJ586" s="42">
        <f t="shared" si="144"/>
        <v>0</v>
      </c>
      <c r="AK586" s="40" t="str">
        <f>IFERROR(IF((Q586+IF(AI586="",0,AI3))&lt;=0,"Stockout",IF(AJ586="","",IF(F586="Class A",IF(AJ586&lt;=7,"Critical",IF(AJ586&lt;=15,"Low",IF(AJ586&lt;=30,"Reorder",IF(AJ586&lt;=45,"Optimal","Overstock")))),IF(F586="Class B",IF(AJ586&lt;=10,"Critical",IF(AJ586&lt;=20,"Low",IF(AJ586&lt;=45,"Reorder",IF(AJ586&lt;=60,"Optimal","Overstock")))),IF(F586="Class C",IF(AJ586&lt;=15,"Critical",IF(AJ586&lt;=30,"Low",IF(AJ586&lt;=60,"Reorder",IF(AJ586&lt;=90,"Optimal","Overstock")))),""))))),"")</f>
        <v>Critical</v>
      </c>
      <c r="AL586" s="42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</row>
    <row r="587" spans="1:48">
      <c r="A587" s="39" t="s">
        <v>80</v>
      </c>
      <c r="B587" s="39" t="s">
        <v>114</v>
      </c>
      <c r="C587" s="39" t="s">
        <v>109</v>
      </c>
      <c r="D587" s="40" t="s">
        <v>220</v>
      </c>
      <c r="E587" s="40">
        <v>20</v>
      </c>
      <c r="F587" s="40" t="s">
        <v>3</v>
      </c>
      <c r="G587" s="39" t="str">
        <f>IFERROR(VLOOKUP(A587,'[4]MC Masterlist 2026-09-17'!$B:$M, 3, 0),"")</f>
        <v>YAMAHA</v>
      </c>
      <c r="H587" s="41">
        <f>IFERROR(VLOOKUP(A587,'[4]MC Masterlist 2026-09-17'!$B:$M, 6, 0),"")</f>
        <v>73842</v>
      </c>
      <c r="I587" s="42">
        <v>1</v>
      </c>
      <c r="J587" s="42">
        <v>0</v>
      </c>
      <c r="K587" s="42">
        <v>1</v>
      </c>
      <c r="L587" s="42">
        <f t="shared" si="129"/>
        <v>2</v>
      </c>
      <c r="M587" s="42">
        <f t="shared" si="130"/>
        <v>0.66666666666666663</v>
      </c>
      <c r="N587" s="41">
        <f t="shared" si="131"/>
        <v>147684</v>
      </c>
      <c r="O587" s="41">
        <f t="shared" si="132"/>
        <v>49228</v>
      </c>
      <c r="P587" s="42">
        <f t="shared" si="133"/>
        <v>2.222222222222222E-2</v>
      </c>
      <c r="Q587" s="42"/>
      <c r="R587" s="41">
        <f t="shared" si="134"/>
        <v>0</v>
      </c>
      <c r="S587" s="42">
        <f t="shared" si="135"/>
        <v>0</v>
      </c>
      <c r="T587" s="42">
        <f>IFERROR(VLOOKUP(A587,'[4]Re-order'!$A:$Q,17,0),"")</f>
        <v>0</v>
      </c>
      <c r="U587" s="42">
        <f>IFERROR(VLOOKUP(A587,'[4]MC Masterlist 2026-09-17'!$B:$M, 10, 0),0)</f>
        <v>15</v>
      </c>
      <c r="V587" s="42">
        <f>IFERROR(VLOOKUP(A587,'[4]MC Masterlist 2026-09-17'!$B:$M, 11, 0),0)</f>
        <v>15</v>
      </c>
      <c r="W587" s="42">
        <f t="shared" si="136"/>
        <v>30</v>
      </c>
      <c r="X587" s="42">
        <f t="shared" si="137"/>
        <v>29.666666666666668</v>
      </c>
      <c r="Y587" s="42">
        <f>IFERROR(IF(OR(C587="AREA I",C587="AREA V"),7,VLOOKUP(A587,'[4]MC Masterlist 2026-09-17'!$B:$M, 12, 0)),0)</f>
        <v>30</v>
      </c>
      <c r="Z587" s="42">
        <f t="shared" si="138"/>
        <v>0.33333333333333331</v>
      </c>
      <c r="AA587" s="42">
        <f t="shared" si="139"/>
        <v>0.66666666666666663</v>
      </c>
      <c r="AB587" s="42">
        <f t="shared" si="140"/>
        <v>0.65925925925925921</v>
      </c>
      <c r="AC587" s="42">
        <f t="shared" si="141"/>
        <v>0.66666666666666663</v>
      </c>
      <c r="AD587" s="40" t="str">
        <f t="shared" si="142"/>
        <v>Stockout</v>
      </c>
      <c r="AE587" s="40">
        <f>IFERROR(VLOOKUP(A587,'[4]Re-order'!$A:$AA,27,0),"")</f>
        <v>0</v>
      </c>
      <c r="AF587" s="42">
        <f t="shared" si="143"/>
        <v>0.66666666666666663</v>
      </c>
      <c r="AG587" s="42" t="e">
        <f>SUMIFS('[4]Raw Inventory'!D:D,'[4]Raw Inventory'!C:C,"GREATWALL",'[4]Raw Inventory'!B:B,A587)</f>
        <v>#VALUE!</v>
      </c>
      <c r="AH587" s="42" t="e">
        <f>SUMIFS('[4]Raw Inventory'!D:D,'[4]Raw Inventory'!C:C,"DUARTE",'[4]Raw Inventory'!B:B,A587)</f>
        <v>#VALUE!</v>
      </c>
      <c r="AI587" s="42"/>
      <c r="AJ587" s="42">
        <f t="shared" si="144"/>
        <v>0</v>
      </c>
      <c r="AK587" s="40" t="str">
        <f>IFERROR(IF((Q587+IF(AI587="",0,AI3))&lt;=0,"Stockout",IF(AJ587="","",IF(F587="Class A",IF(AJ587&lt;=7,"Critical",IF(AJ587&lt;=15,"Low",IF(AJ587&lt;=30,"Reorder",IF(AJ587&lt;=45,"Optimal","Overstock")))),IF(F587="Class B",IF(AJ587&lt;=10,"Critical",IF(AJ587&lt;=20,"Low",IF(AJ587&lt;=45,"Reorder",IF(AJ587&lt;=60,"Optimal","Overstock")))),IF(F587="Class C",IF(AJ587&lt;=15,"Critical",IF(AJ587&lt;=30,"Low",IF(AJ587&lt;=60,"Reorder",IF(AJ587&lt;=90,"Optimal","Overstock")))),""))))),"")</f>
        <v>Stockout</v>
      </c>
      <c r="AL587" s="42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</row>
    <row r="588" spans="1:48">
      <c r="A588" s="39" t="s">
        <v>76</v>
      </c>
      <c r="B588" s="39" t="s">
        <v>94</v>
      </c>
      <c r="C588" s="39" t="s">
        <v>90</v>
      </c>
      <c r="D588" s="40" t="s">
        <v>231</v>
      </c>
      <c r="E588" s="40">
        <v>30</v>
      </c>
      <c r="F588" s="40" t="s">
        <v>3</v>
      </c>
      <c r="G588" s="39" t="str">
        <f>IFERROR(VLOOKUP(A588,'[4]MC Masterlist 2026-09-17'!$B:$M, 3, 0),"")</f>
        <v>SUZUKI</v>
      </c>
      <c r="H588" s="41">
        <f>IFERROR(VLOOKUP(A588,'[4]MC Masterlist 2026-09-17'!$B:$M, 6, 0),"")</f>
        <v>62692</v>
      </c>
      <c r="I588" s="42">
        <v>0</v>
      </c>
      <c r="J588" s="42">
        <v>0</v>
      </c>
      <c r="K588" s="42">
        <v>0</v>
      </c>
      <c r="L588" s="42">
        <f t="shared" si="129"/>
        <v>0</v>
      </c>
      <c r="M588" s="42">
        <f t="shared" si="130"/>
        <v>0</v>
      </c>
      <c r="N588" s="41">
        <f t="shared" si="131"/>
        <v>0</v>
      </c>
      <c r="O588" s="41">
        <f t="shared" si="132"/>
        <v>0</v>
      </c>
      <c r="P588" s="42">
        <f t="shared" si="133"/>
        <v>0</v>
      </c>
      <c r="Q588" s="42">
        <v>1</v>
      </c>
      <c r="R588" s="41">
        <f t="shared" si="134"/>
        <v>62692</v>
      </c>
      <c r="S588" s="42">
        <f t="shared" si="135"/>
        <v>0</v>
      </c>
      <c r="T588" s="42">
        <f>IFERROR(VLOOKUP(A588,'[4]Re-order'!$A:$Q,17,0),"")</f>
        <v>0</v>
      </c>
      <c r="U588" s="42">
        <f>IFERROR(VLOOKUP(A588,'[4]MC Masterlist 2026-09-17'!$B:$M, 10, 0),0)</f>
        <v>15</v>
      </c>
      <c r="V588" s="42">
        <f>IFERROR(VLOOKUP(A588,'[4]MC Masterlist 2026-09-17'!$B:$M, 11, 0),0)</f>
        <v>15</v>
      </c>
      <c r="W588" s="42">
        <f t="shared" si="136"/>
        <v>30</v>
      </c>
      <c r="X588" s="42">
        <f t="shared" si="137"/>
        <v>30</v>
      </c>
      <c r="Y588" s="42">
        <f>IFERROR(IF(OR(C588="AREA I",C588="AREA V"),7,VLOOKUP(A588,'[4]MC Masterlist 2026-09-17'!$B:$M, 12, 0)),0)</f>
        <v>30</v>
      </c>
      <c r="Z588" s="42">
        <f t="shared" si="138"/>
        <v>0</v>
      </c>
      <c r="AA588" s="42">
        <f t="shared" si="139"/>
        <v>0</v>
      </c>
      <c r="AB588" s="42">
        <f t="shared" si="140"/>
        <v>0</v>
      </c>
      <c r="AC588" s="42">
        <f t="shared" si="141"/>
        <v>0</v>
      </c>
      <c r="AD588" s="40" t="str">
        <f t="shared" si="142"/>
        <v>Critical</v>
      </c>
      <c r="AE588" s="40">
        <f>IFERROR(VLOOKUP(A588,'[4]Re-order'!$A:$AA,27,0),"")</f>
        <v>0</v>
      </c>
      <c r="AF588" s="42">
        <f t="shared" si="143"/>
        <v>-1</v>
      </c>
      <c r="AG588" s="42" t="e">
        <f>SUMIFS('[4]Raw Inventory'!D:D,'[4]Raw Inventory'!C:C,"GREATWALL",'[4]Raw Inventory'!B:B,A588)</f>
        <v>#VALUE!</v>
      </c>
      <c r="AH588" s="42" t="e">
        <f>SUMIFS('[4]Raw Inventory'!D:D,'[4]Raw Inventory'!C:C,"DUARTE",'[4]Raw Inventory'!B:B,A588)</f>
        <v>#VALUE!</v>
      </c>
      <c r="AI588" s="42"/>
      <c r="AJ588" s="42">
        <f t="shared" si="144"/>
        <v>0</v>
      </c>
      <c r="AK588" s="40" t="str">
        <f>IFERROR(IF((Q588+IF(AI588="",0,AI3))&lt;=0,"Stockout",IF(AJ588="","",IF(F588="Class A",IF(AJ588&lt;=7,"Critical",IF(AJ588&lt;=15,"Low",IF(AJ588&lt;=30,"Reorder",IF(AJ588&lt;=45,"Optimal","Overstock")))),IF(F588="Class B",IF(AJ588&lt;=10,"Critical",IF(AJ588&lt;=20,"Low",IF(AJ588&lt;=45,"Reorder",IF(AJ588&lt;=60,"Optimal","Overstock")))),IF(F588="Class C",IF(AJ588&lt;=15,"Critical",IF(AJ588&lt;=30,"Low",IF(AJ588&lt;=60,"Reorder",IF(AJ588&lt;=90,"Optimal","Overstock")))),""))))),"")</f>
        <v>Critical</v>
      </c>
      <c r="AL588" s="42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</row>
    <row r="589" spans="1:48">
      <c r="A589" s="39" t="s">
        <v>25</v>
      </c>
      <c r="B589" s="39" t="s">
        <v>142</v>
      </c>
      <c r="C589" s="39" t="s">
        <v>137</v>
      </c>
      <c r="D589" s="40" t="s">
        <v>237</v>
      </c>
      <c r="E589" s="40">
        <v>2</v>
      </c>
      <c r="F589" s="40" t="s">
        <v>0</v>
      </c>
      <c r="G589" s="39" t="str">
        <f>IFERROR(VLOOKUP(A589,'[4]MC Masterlist 2026-09-17'!$B:$M, 3, 0),"")</f>
        <v>YAMAHA</v>
      </c>
      <c r="H589" s="41">
        <f>IFERROR(VLOOKUP(A589,'[4]MC Masterlist 2026-09-17'!$B:$M, 6, 0),"")</f>
        <v>124527</v>
      </c>
      <c r="I589" s="42">
        <v>3</v>
      </c>
      <c r="J589" s="42">
        <v>1</v>
      </c>
      <c r="K589" s="42">
        <v>3</v>
      </c>
      <c r="L589" s="42">
        <f t="shared" si="129"/>
        <v>7</v>
      </c>
      <c r="M589" s="42">
        <f t="shared" si="130"/>
        <v>2.3333333333333335</v>
      </c>
      <c r="N589" s="41">
        <f t="shared" si="131"/>
        <v>871689</v>
      </c>
      <c r="O589" s="41">
        <f t="shared" si="132"/>
        <v>290563</v>
      </c>
      <c r="P589" s="42">
        <f t="shared" si="133"/>
        <v>7.7777777777777779E-2</v>
      </c>
      <c r="Q589" s="42"/>
      <c r="R589" s="41">
        <f t="shared" si="134"/>
        <v>0</v>
      </c>
      <c r="S589" s="42">
        <f t="shared" si="135"/>
        <v>0</v>
      </c>
      <c r="T589" s="42">
        <f>IFERROR(VLOOKUP(A589,'[4]Re-order'!$A:$Q,17,0),"")</f>
        <v>0</v>
      </c>
      <c r="U589" s="42">
        <f>IFERROR(VLOOKUP(A589,'[4]MC Masterlist 2026-09-17'!$B:$M, 10, 0),0)</f>
        <v>15</v>
      </c>
      <c r="V589" s="42">
        <f>IFERROR(VLOOKUP(A589,'[4]MC Masterlist 2026-09-17'!$B:$M, 11, 0),0)</f>
        <v>15</v>
      </c>
      <c r="W589" s="42">
        <f t="shared" si="136"/>
        <v>30</v>
      </c>
      <c r="X589" s="42">
        <f t="shared" si="137"/>
        <v>5.833333333333333</v>
      </c>
      <c r="Y589" s="42">
        <f>IFERROR(IF(OR(C589="AREA I",C589="AREA V"),7,VLOOKUP(A589,'[4]MC Masterlist 2026-09-17'!$B:$M, 12, 0)),0)</f>
        <v>7</v>
      </c>
      <c r="Z589" s="42">
        <f t="shared" si="138"/>
        <v>1.1666666666666667</v>
      </c>
      <c r="AA589" s="42">
        <f t="shared" si="139"/>
        <v>2.3333333333333335</v>
      </c>
      <c r="AB589" s="42">
        <f t="shared" si="140"/>
        <v>0.45370370370370366</v>
      </c>
      <c r="AC589" s="42">
        <f t="shared" si="141"/>
        <v>0.54444444444444451</v>
      </c>
      <c r="AD589" s="40" t="str">
        <f t="shared" si="142"/>
        <v>Stockout</v>
      </c>
      <c r="AE589" s="40">
        <f>IFERROR(VLOOKUP(A589,'[4]Re-order'!$A:$AA,27,0),"")</f>
        <v>0</v>
      </c>
      <c r="AF589" s="42">
        <f t="shared" si="143"/>
        <v>0.54444444444444451</v>
      </c>
      <c r="AG589" s="42" t="e">
        <f>SUMIFS('[4]Raw Inventory'!D:D,'[4]Raw Inventory'!C:C,"GREATWALL",'[4]Raw Inventory'!B:B,A589)</f>
        <v>#VALUE!</v>
      </c>
      <c r="AH589" s="42" t="e">
        <f>SUMIFS('[4]Raw Inventory'!D:D,'[4]Raw Inventory'!C:C,"DUARTE",'[4]Raw Inventory'!B:B,A589)</f>
        <v>#VALUE!</v>
      </c>
      <c r="AI589" s="42"/>
      <c r="AJ589" s="42">
        <f t="shared" si="144"/>
        <v>0</v>
      </c>
      <c r="AK589" s="40" t="str">
        <f>IFERROR(IF((Q589+IF(AI589="",0,AI3))&lt;=0,"Stockout",IF(AJ589="","",IF(F589="Class A",IF(AJ589&lt;=7,"Critical",IF(AJ589&lt;=15,"Low",IF(AJ589&lt;=30,"Reorder",IF(AJ589&lt;=45,"Optimal","Overstock")))),IF(F589="Class B",IF(AJ589&lt;=10,"Critical",IF(AJ589&lt;=20,"Low",IF(AJ589&lt;=45,"Reorder",IF(AJ589&lt;=60,"Optimal","Overstock")))),IF(F589="Class C",IF(AJ589&lt;=15,"Critical",IF(AJ589&lt;=30,"Low",IF(AJ589&lt;=60,"Reorder",IF(AJ589&lt;=90,"Optimal","Overstock")))),""))))),"")</f>
        <v>Stockout</v>
      </c>
      <c r="AL589" s="42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</row>
    <row r="590" spans="1:48">
      <c r="A590" s="39" t="s">
        <v>23</v>
      </c>
      <c r="B590" s="39" t="s">
        <v>5</v>
      </c>
      <c r="C590" s="39" t="s">
        <v>118</v>
      </c>
      <c r="D590" s="40" t="s">
        <v>224</v>
      </c>
      <c r="E590" s="40">
        <v>3</v>
      </c>
      <c r="F590" s="40" t="s">
        <v>0</v>
      </c>
      <c r="G590" s="39" t="str">
        <f>IFERROR(VLOOKUP(A590,'[4]MC Masterlist 2026-09-17'!$B:$M, 3, 0),"")</f>
        <v>KAWASAKI</v>
      </c>
      <c r="H590" s="41">
        <f>IFERROR(VLOOKUP(A590,'[4]MC Masterlist 2026-09-17'!$B:$M, 6, 0),"")</f>
        <v>60656</v>
      </c>
      <c r="I590" s="42">
        <v>4</v>
      </c>
      <c r="J590" s="42">
        <v>4</v>
      </c>
      <c r="K590" s="42">
        <v>2</v>
      </c>
      <c r="L590" s="42">
        <f t="shared" si="129"/>
        <v>10</v>
      </c>
      <c r="M590" s="42">
        <f t="shared" si="130"/>
        <v>3.3333333333333335</v>
      </c>
      <c r="N590" s="41">
        <f t="shared" si="131"/>
        <v>606560</v>
      </c>
      <c r="O590" s="41">
        <f t="shared" si="132"/>
        <v>202186.66666666669</v>
      </c>
      <c r="P590" s="42">
        <f t="shared" si="133"/>
        <v>0.11111111111111112</v>
      </c>
      <c r="Q590" s="42">
        <v>20</v>
      </c>
      <c r="R590" s="41">
        <f t="shared" si="134"/>
        <v>1213120</v>
      </c>
      <c r="S590" s="42">
        <f t="shared" si="135"/>
        <v>179.99999999999997</v>
      </c>
      <c r="T590" s="42">
        <f>IFERROR(VLOOKUP(A590,'[4]Re-order'!$A:$Q,17,0),"")</f>
        <v>0</v>
      </c>
      <c r="U590" s="42">
        <f>IFERROR(VLOOKUP(A590,'[4]MC Masterlist 2026-09-17'!$B:$M, 10, 0),0)</f>
        <v>15</v>
      </c>
      <c r="V590" s="42">
        <f>IFERROR(VLOOKUP(A590,'[4]MC Masterlist 2026-09-17'!$B:$M, 11, 0),0)</f>
        <v>15</v>
      </c>
      <c r="W590" s="42">
        <f t="shared" si="136"/>
        <v>30</v>
      </c>
      <c r="X590" s="42">
        <f t="shared" si="137"/>
        <v>28.333333333333332</v>
      </c>
      <c r="Y590" s="42">
        <f>IFERROR(IF(OR(C590="AREA I",C590="AREA V"),7,VLOOKUP(A590,'[4]MC Masterlist 2026-09-17'!$B:$M, 12, 0)),0)</f>
        <v>30</v>
      </c>
      <c r="Z590" s="42">
        <f t="shared" si="138"/>
        <v>1.6666666666666667</v>
      </c>
      <c r="AA590" s="42">
        <f t="shared" si="139"/>
        <v>3.3333333333333335</v>
      </c>
      <c r="AB590" s="42">
        <f t="shared" si="140"/>
        <v>3.1481481481481484</v>
      </c>
      <c r="AC590" s="42">
        <f t="shared" si="141"/>
        <v>3.3333333333333335</v>
      </c>
      <c r="AD590" s="40" t="str">
        <f t="shared" si="142"/>
        <v>Overstock</v>
      </c>
      <c r="AE590" s="40">
        <f>IFERROR(VLOOKUP(A590,'[4]Re-order'!$A:$AA,27,0),"")</f>
        <v>0</v>
      </c>
      <c r="AF590" s="42">
        <f t="shared" si="143"/>
        <v>-16.666666666666668</v>
      </c>
      <c r="AG590" s="42" t="e">
        <f>SUMIFS('[4]Raw Inventory'!D:D,'[4]Raw Inventory'!C:C,"GREATWALL",'[4]Raw Inventory'!B:B,A590)</f>
        <v>#VALUE!</v>
      </c>
      <c r="AH590" s="42" t="e">
        <f>SUMIFS('[4]Raw Inventory'!D:D,'[4]Raw Inventory'!C:C,"DUARTE",'[4]Raw Inventory'!B:B,A590)</f>
        <v>#VALUE!</v>
      </c>
      <c r="AI590" s="42"/>
      <c r="AJ590" s="42">
        <f t="shared" si="144"/>
        <v>180</v>
      </c>
      <c r="AK590" s="40" t="str">
        <f>IFERROR(IF((Q590+IF(AI590="",0,AI3))&lt;=0,"Stockout",IF(AJ590="","",IF(F590="Class A",IF(AJ590&lt;=7,"Critical",IF(AJ590&lt;=15,"Low",IF(AJ590&lt;=30,"Reorder",IF(AJ590&lt;=45,"Optimal","Overstock")))),IF(F590="Class B",IF(AJ590&lt;=10,"Critical",IF(AJ590&lt;=20,"Low",IF(AJ590&lt;=45,"Reorder",IF(AJ590&lt;=60,"Optimal","Overstock")))),IF(F590="Class C",IF(AJ590&lt;=15,"Critical",IF(AJ590&lt;=30,"Low",IF(AJ590&lt;=60,"Reorder",IF(AJ590&lt;=90,"Optimal","Overstock")))),""))))),"")</f>
        <v>Overstock</v>
      </c>
      <c r="AL590" s="42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</row>
    <row r="591" spans="1:48">
      <c r="A591" s="39" t="s">
        <v>12</v>
      </c>
      <c r="B591" s="39" t="s">
        <v>21</v>
      </c>
      <c r="C591" s="39" t="s">
        <v>1</v>
      </c>
      <c r="D591" s="40" t="s">
        <v>223</v>
      </c>
      <c r="E591" s="40">
        <v>12</v>
      </c>
      <c r="F591" s="40" t="s">
        <v>2</v>
      </c>
      <c r="G591" s="39" t="str">
        <f>IFERROR(VLOOKUP(A591,'[4]MC Masterlist 2026-09-17'!$B:$M, 3, 0),"")</f>
        <v>HONDA</v>
      </c>
      <c r="H591" s="41">
        <f>IFERROR(VLOOKUP(A591,'[4]MC Masterlist 2026-09-17'!$B:$M, 6, 0),"")</f>
        <v>158270</v>
      </c>
      <c r="I591" s="42">
        <v>1</v>
      </c>
      <c r="J591" s="42">
        <v>0</v>
      </c>
      <c r="K591" s="42">
        <v>2</v>
      </c>
      <c r="L591" s="42">
        <f t="shared" si="129"/>
        <v>3</v>
      </c>
      <c r="M591" s="42">
        <f t="shared" si="130"/>
        <v>1</v>
      </c>
      <c r="N591" s="41">
        <f t="shared" si="131"/>
        <v>474810</v>
      </c>
      <c r="O591" s="41">
        <f t="shared" si="132"/>
        <v>158270</v>
      </c>
      <c r="P591" s="42">
        <f t="shared" si="133"/>
        <v>3.3333333333333333E-2</v>
      </c>
      <c r="Q591" s="42">
        <v>1</v>
      </c>
      <c r="R591" s="41">
        <f t="shared" si="134"/>
        <v>158270</v>
      </c>
      <c r="S591" s="42">
        <f t="shared" si="135"/>
        <v>30</v>
      </c>
      <c r="T591" s="42">
        <f>IFERROR(VLOOKUP(A591,'[4]Re-order'!$A:$Q,17,0),"")</f>
        <v>0</v>
      </c>
      <c r="U591" s="42">
        <f>IFERROR(VLOOKUP(A591,'[4]MC Masterlist 2026-09-17'!$B:$M, 10, 0),0)</f>
        <v>15</v>
      </c>
      <c r="V591" s="42">
        <f>IFERROR(VLOOKUP(A591,'[4]MC Masterlist 2026-09-17'!$B:$M, 11, 0),0)</f>
        <v>15</v>
      </c>
      <c r="W591" s="42">
        <f t="shared" si="136"/>
        <v>30</v>
      </c>
      <c r="X591" s="42">
        <f t="shared" si="137"/>
        <v>6.5</v>
      </c>
      <c r="Y591" s="42">
        <f>IFERROR(IF(OR(C591="AREA I",C591="AREA V"),7,VLOOKUP(A591,'[4]MC Masterlist 2026-09-17'!$B:$M, 12, 0)),0)</f>
        <v>7</v>
      </c>
      <c r="Z591" s="42">
        <f t="shared" si="138"/>
        <v>0.5</v>
      </c>
      <c r="AA591" s="42">
        <f t="shared" si="139"/>
        <v>1</v>
      </c>
      <c r="AB591" s="42">
        <f t="shared" si="140"/>
        <v>0.21666666666666667</v>
      </c>
      <c r="AC591" s="42">
        <f t="shared" si="141"/>
        <v>0.23333333333333334</v>
      </c>
      <c r="AD591" s="40" t="str">
        <f t="shared" si="142"/>
        <v>Reorder</v>
      </c>
      <c r="AE591" s="40">
        <f>IFERROR(VLOOKUP(A591,'[4]Re-order'!$A:$AA,27,0),"")</f>
        <v>0</v>
      </c>
      <c r="AF591" s="42">
        <f t="shared" si="143"/>
        <v>-0.76666666666666661</v>
      </c>
      <c r="AG591" s="42" t="e">
        <f>SUMIFS('[4]Raw Inventory'!D:D,'[4]Raw Inventory'!C:C,"GREATWALL",'[4]Raw Inventory'!B:B,A591)</f>
        <v>#VALUE!</v>
      </c>
      <c r="AH591" s="42" t="e">
        <f>SUMIFS('[4]Raw Inventory'!D:D,'[4]Raw Inventory'!C:C,"DUARTE",'[4]Raw Inventory'!B:B,A591)</f>
        <v>#VALUE!</v>
      </c>
      <c r="AI591" s="42"/>
      <c r="AJ591" s="42">
        <f t="shared" si="144"/>
        <v>30</v>
      </c>
      <c r="AK591" s="40" t="str">
        <f>IFERROR(IF((Q591+IF(AI591="",0,AI3))&lt;=0,"Stockout",IF(AJ591="","",IF(F591="Class A",IF(AJ591&lt;=7,"Critical",IF(AJ591&lt;=15,"Low",IF(AJ591&lt;=30,"Reorder",IF(AJ591&lt;=45,"Optimal","Overstock")))),IF(F591="Class B",IF(AJ591&lt;=10,"Critical",IF(AJ591&lt;=20,"Low",IF(AJ591&lt;=45,"Reorder",IF(AJ591&lt;=60,"Optimal","Overstock")))),IF(F591="Class C",IF(AJ591&lt;=15,"Critical",IF(AJ591&lt;=30,"Low",IF(AJ591&lt;=60,"Reorder",IF(AJ591&lt;=90,"Optimal","Overstock")))),""))))),"")</f>
        <v>Reorder</v>
      </c>
      <c r="AL591" s="42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</row>
    <row r="592" spans="1:48">
      <c r="A592" s="39" t="s">
        <v>44</v>
      </c>
      <c r="B592" s="39" t="s">
        <v>94</v>
      </c>
      <c r="C592" s="39" t="s">
        <v>90</v>
      </c>
      <c r="D592" s="40" t="s">
        <v>223</v>
      </c>
      <c r="E592" s="40">
        <v>10</v>
      </c>
      <c r="F592" s="40" t="s">
        <v>2</v>
      </c>
      <c r="G592" s="39" t="str">
        <f>IFERROR(VLOOKUP(A592,'[4]MC Masterlist 2026-09-17'!$B:$M, 3, 0),"")</f>
        <v>YAMAHA</v>
      </c>
      <c r="H592" s="41">
        <f>IFERROR(VLOOKUP(A592,'[4]MC Masterlist 2026-09-17'!$B:$M, 6, 0),"")</f>
        <v>165912</v>
      </c>
      <c r="I592" s="42">
        <v>0</v>
      </c>
      <c r="J592" s="42">
        <v>0</v>
      </c>
      <c r="K592" s="42">
        <v>1</v>
      </c>
      <c r="L592" s="42">
        <f t="shared" si="129"/>
        <v>1</v>
      </c>
      <c r="M592" s="42">
        <f t="shared" si="130"/>
        <v>0.33333333333333331</v>
      </c>
      <c r="N592" s="41">
        <f t="shared" si="131"/>
        <v>165912</v>
      </c>
      <c r="O592" s="41">
        <f t="shared" si="132"/>
        <v>55304</v>
      </c>
      <c r="P592" s="42">
        <f t="shared" si="133"/>
        <v>1.111111111111111E-2</v>
      </c>
      <c r="Q592" s="42"/>
      <c r="R592" s="41">
        <f t="shared" si="134"/>
        <v>0</v>
      </c>
      <c r="S592" s="42">
        <f t="shared" si="135"/>
        <v>0</v>
      </c>
      <c r="T592" s="42">
        <f>IFERROR(VLOOKUP(A592,'[4]Re-order'!$A:$Q,17,0),"")</f>
        <v>0</v>
      </c>
      <c r="U592" s="42">
        <f>IFERROR(VLOOKUP(A592,'[4]MC Masterlist 2026-09-17'!$B:$M, 10, 0),0)</f>
        <v>15</v>
      </c>
      <c r="V592" s="42">
        <f>IFERROR(VLOOKUP(A592,'[4]MC Masterlist 2026-09-17'!$B:$M, 11, 0),0)</f>
        <v>15</v>
      </c>
      <c r="W592" s="42">
        <f t="shared" si="136"/>
        <v>30</v>
      </c>
      <c r="X592" s="42">
        <f t="shared" si="137"/>
        <v>29.833333333333332</v>
      </c>
      <c r="Y592" s="42">
        <f>IFERROR(IF(OR(C592="AREA I",C592="AREA V"),7,VLOOKUP(A592,'[4]MC Masterlist 2026-09-17'!$B:$M, 12, 0)),0)</f>
        <v>30</v>
      </c>
      <c r="Z592" s="42">
        <f t="shared" si="138"/>
        <v>0.16666666666666666</v>
      </c>
      <c r="AA592" s="42">
        <f t="shared" si="139"/>
        <v>0.33333333333333331</v>
      </c>
      <c r="AB592" s="42">
        <f t="shared" si="140"/>
        <v>0.33148148148148143</v>
      </c>
      <c r="AC592" s="42">
        <f t="shared" si="141"/>
        <v>0.33333333333333331</v>
      </c>
      <c r="AD592" s="40" t="str">
        <f t="shared" si="142"/>
        <v>Stockout</v>
      </c>
      <c r="AE592" s="40">
        <f>IFERROR(VLOOKUP(A592,'[4]Re-order'!$A:$AA,27,0),"")</f>
        <v>0</v>
      </c>
      <c r="AF592" s="42">
        <f t="shared" si="143"/>
        <v>0.33333333333333331</v>
      </c>
      <c r="AG592" s="42" t="e">
        <f>SUMIFS('[4]Raw Inventory'!D:D,'[4]Raw Inventory'!C:C,"GREATWALL",'[4]Raw Inventory'!B:B,A592)</f>
        <v>#VALUE!</v>
      </c>
      <c r="AH592" s="42" t="e">
        <f>SUMIFS('[4]Raw Inventory'!D:D,'[4]Raw Inventory'!C:C,"DUARTE",'[4]Raw Inventory'!B:B,A592)</f>
        <v>#VALUE!</v>
      </c>
      <c r="AI592" s="42"/>
      <c r="AJ592" s="42">
        <f t="shared" si="144"/>
        <v>0</v>
      </c>
      <c r="AK592" s="40" t="str">
        <f>IFERROR(IF((Q592+IF(AI592="",0,AI3))&lt;=0,"Stockout",IF(AJ592="","",IF(F592="Class A",IF(AJ592&lt;=7,"Critical",IF(AJ592&lt;=15,"Low",IF(AJ592&lt;=30,"Reorder",IF(AJ592&lt;=45,"Optimal","Overstock")))),IF(F592="Class B",IF(AJ592&lt;=10,"Critical",IF(AJ592&lt;=20,"Low",IF(AJ592&lt;=45,"Reorder",IF(AJ592&lt;=60,"Optimal","Overstock")))),IF(F592="Class C",IF(AJ592&lt;=15,"Critical",IF(AJ592&lt;=30,"Low",IF(AJ592&lt;=60,"Reorder",IF(AJ592&lt;=90,"Optimal","Overstock")))),""))))),"")</f>
        <v>Stockout</v>
      </c>
      <c r="AL592" s="42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</row>
    <row r="593" spans="1:48">
      <c r="A593" s="39" t="s">
        <v>37</v>
      </c>
      <c r="B593" s="39" t="s">
        <v>141</v>
      </c>
      <c r="C593" s="39" t="s">
        <v>137</v>
      </c>
      <c r="D593" s="40" t="s">
        <v>253</v>
      </c>
      <c r="E593" s="40">
        <v>14</v>
      </c>
      <c r="F593" s="40" t="s">
        <v>2</v>
      </c>
      <c r="G593" s="39" t="str">
        <f>IFERROR(VLOOKUP(A593,'[4]MC Masterlist 2026-09-17'!$B:$M, 3, 0),"")</f>
        <v>HONDA</v>
      </c>
      <c r="H593" s="41">
        <f>IFERROR(VLOOKUP(A593,'[4]MC Masterlist 2026-09-17'!$B:$M, 6, 0),"")</f>
        <v>74550</v>
      </c>
      <c r="I593" s="42">
        <v>2</v>
      </c>
      <c r="J593" s="42">
        <v>0</v>
      </c>
      <c r="K593" s="42">
        <v>1</v>
      </c>
      <c r="L593" s="42">
        <f t="shared" si="129"/>
        <v>3</v>
      </c>
      <c r="M593" s="42">
        <f t="shared" si="130"/>
        <v>1</v>
      </c>
      <c r="N593" s="41">
        <f t="shared" si="131"/>
        <v>223650</v>
      </c>
      <c r="O593" s="41">
        <f t="shared" si="132"/>
        <v>74550</v>
      </c>
      <c r="P593" s="42">
        <f t="shared" si="133"/>
        <v>3.3333333333333333E-2</v>
      </c>
      <c r="Q593" s="42">
        <v>0</v>
      </c>
      <c r="R593" s="41">
        <f t="shared" si="134"/>
        <v>0</v>
      </c>
      <c r="S593" s="42">
        <f t="shared" si="135"/>
        <v>0</v>
      </c>
      <c r="T593" s="42">
        <f>IFERROR(VLOOKUP(A593,'[4]Re-order'!$A:$Q,17,0),"")</f>
        <v>0</v>
      </c>
      <c r="U593" s="42">
        <f>IFERROR(VLOOKUP(A593,'[4]MC Masterlist 2026-09-17'!$B:$M, 10, 0),0)</f>
        <v>15</v>
      </c>
      <c r="V593" s="42">
        <f>IFERROR(VLOOKUP(A593,'[4]MC Masterlist 2026-09-17'!$B:$M, 11, 0),0)</f>
        <v>15</v>
      </c>
      <c r="W593" s="42">
        <f t="shared" si="136"/>
        <v>30</v>
      </c>
      <c r="X593" s="42">
        <f t="shared" si="137"/>
        <v>6.5</v>
      </c>
      <c r="Y593" s="42">
        <f>IFERROR(IF(OR(C593="AREA I",C593="AREA V"),7,VLOOKUP(A593,'[4]MC Masterlist 2026-09-17'!$B:$M, 12, 0)),0)</f>
        <v>7</v>
      </c>
      <c r="Z593" s="42">
        <f t="shared" si="138"/>
        <v>0.5</v>
      </c>
      <c r="AA593" s="42">
        <f t="shared" si="139"/>
        <v>1</v>
      </c>
      <c r="AB593" s="42">
        <f t="shared" si="140"/>
        <v>0.21666666666666667</v>
      </c>
      <c r="AC593" s="42">
        <f t="shared" si="141"/>
        <v>0.23333333333333334</v>
      </c>
      <c r="AD593" s="40" t="str">
        <f t="shared" si="142"/>
        <v>Stockout</v>
      </c>
      <c r="AE593" s="40">
        <f>IFERROR(VLOOKUP(A593,'[4]Re-order'!$A:$AA,27,0),"")</f>
        <v>0</v>
      </c>
      <c r="AF593" s="42">
        <f t="shared" si="143"/>
        <v>0.23333333333333334</v>
      </c>
      <c r="AG593" s="42" t="e">
        <f>SUMIFS('[4]Raw Inventory'!D:D,'[4]Raw Inventory'!C:C,"GREATWALL",'[4]Raw Inventory'!B:B,A593)</f>
        <v>#VALUE!</v>
      </c>
      <c r="AH593" s="42" t="e">
        <f>SUMIFS('[4]Raw Inventory'!D:D,'[4]Raw Inventory'!C:C,"DUARTE",'[4]Raw Inventory'!B:B,A593)</f>
        <v>#VALUE!</v>
      </c>
      <c r="AI593" s="42"/>
      <c r="AJ593" s="42">
        <f t="shared" si="144"/>
        <v>0</v>
      </c>
      <c r="AK593" s="40" t="str">
        <f>IFERROR(IF((Q593+IF(AI593="",0,AI3))&lt;=0,"Stockout",IF(AJ593="","",IF(F593="Class A",IF(AJ593&lt;=7,"Critical",IF(AJ593&lt;=15,"Low",IF(AJ593&lt;=30,"Reorder",IF(AJ593&lt;=45,"Optimal","Overstock")))),IF(F593="Class B",IF(AJ593&lt;=10,"Critical",IF(AJ593&lt;=20,"Low",IF(AJ593&lt;=45,"Reorder",IF(AJ593&lt;=60,"Optimal","Overstock")))),IF(F593="Class C",IF(AJ593&lt;=15,"Critical",IF(AJ593&lt;=30,"Low",IF(AJ593&lt;=60,"Reorder",IF(AJ593&lt;=90,"Optimal","Overstock")))),""))))),"")</f>
        <v>Stockout</v>
      </c>
      <c r="AL593" s="42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</row>
    <row r="594" spans="1:48">
      <c r="A594" s="39" t="s">
        <v>45</v>
      </c>
      <c r="B594" s="39" t="s">
        <v>144</v>
      </c>
      <c r="C594" s="39" t="s">
        <v>137</v>
      </c>
      <c r="D594" s="40" t="s">
        <v>228</v>
      </c>
      <c r="E594" s="40">
        <v>27</v>
      </c>
      <c r="F594" s="40" t="s">
        <v>3</v>
      </c>
      <c r="G594" s="39" t="str">
        <f>IFERROR(VLOOKUP(A594,'[4]MC Masterlist 2026-09-17'!$B:$M, 3, 0),"")</f>
        <v>YAMAHA</v>
      </c>
      <c r="H594" s="41">
        <f>IFERROR(VLOOKUP(A594,'[4]MC Masterlist 2026-09-17'!$B:$M, 6, 0),"")</f>
        <v>117087</v>
      </c>
      <c r="I594" s="42">
        <v>1</v>
      </c>
      <c r="J594" s="42">
        <v>0</v>
      </c>
      <c r="K594" s="42">
        <v>0</v>
      </c>
      <c r="L594" s="42">
        <f t="shared" si="129"/>
        <v>1</v>
      </c>
      <c r="M594" s="42">
        <f t="shared" si="130"/>
        <v>0.33333333333333331</v>
      </c>
      <c r="N594" s="41">
        <f t="shared" si="131"/>
        <v>117087</v>
      </c>
      <c r="O594" s="41">
        <f t="shared" si="132"/>
        <v>39029</v>
      </c>
      <c r="P594" s="42">
        <f t="shared" si="133"/>
        <v>1.111111111111111E-2</v>
      </c>
      <c r="Q594" s="42"/>
      <c r="R594" s="41">
        <f t="shared" si="134"/>
        <v>0</v>
      </c>
      <c r="S594" s="42">
        <f t="shared" si="135"/>
        <v>0</v>
      </c>
      <c r="T594" s="42">
        <f>IFERROR(VLOOKUP(A594,'[4]Re-order'!$A:$Q,17,0),"")</f>
        <v>0</v>
      </c>
      <c r="U594" s="42">
        <f>IFERROR(VLOOKUP(A594,'[4]MC Masterlist 2026-09-17'!$B:$M, 10, 0),0)</f>
        <v>15</v>
      </c>
      <c r="V594" s="42">
        <f>IFERROR(VLOOKUP(A594,'[4]MC Masterlist 2026-09-17'!$B:$M, 11, 0),0)</f>
        <v>15</v>
      </c>
      <c r="W594" s="42">
        <f t="shared" si="136"/>
        <v>30</v>
      </c>
      <c r="X594" s="42">
        <f t="shared" si="137"/>
        <v>6.833333333333333</v>
      </c>
      <c r="Y594" s="42">
        <f>IFERROR(IF(OR(C594="AREA I",C594="AREA V"),7,VLOOKUP(A594,'[4]MC Masterlist 2026-09-17'!$B:$M, 12, 0)),0)</f>
        <v>7</v>
      </c>
      <c r="Z594" s="42">
        <f t="shared" si="138"/>
        <v>0.16666666666666666</v>
      </c>
      <c r="AA594" s="42">
        <f t="shared" si="139"/>
        <v>0.33333333333333331</v>
      </c>
      <c r="AB594" s="42">
        <f t="shared" si="140"/>
        <v>7.5925925925925911E-2</v>
      </c>
      <c r="AC594" s="42">
        <f t="shared" si="141"/>
        <v>7.7777777777777765E-2</v>
      </c>
      <c r="AD594" s="40" t="str">
        <f t="shared" si="142"/>
        <v>Stockout</v>
      </c>
      <c r="AE594" s="40">
        <f>IFERROR(VLOOKUP(A594,'[4]Re-order'!$A:$AA,27,0),"")</f>
        <v>0</v>
      </c>
      <c r="AF594" s="42">
        <f t="shared" si="143"/>
        <v>7.7777777777777765E-2</v>
      </c>
      <c r="AG594" s="42" t="e">
        <f>SUMIFS('[4]Raw Inventory'!D:D,'[4]Raw Inventory'!C:C,"GREATWALL",'[4]Raw Inventory'!B:B,A594)</f>
        <v>#VALUE!</v>
      </c>
      <c r="AH594" s="42" t="e">
        <f>SUMIFS('[4]Raw Inventory'!D:D,'[4]Raw Inventory'!C:C,"DUARTE",'[4]Raw Inventory'!B:B,A594)</f>
        <v>#VALUE!</v>
      </c>
      <c r="AI594" s="42"/>
      <c r="AJ594" s="42">
        <f t="shared" si="144"/>
        <v>0</v>
      </c>
      <c r="AK594" s="40" t="str">
        <f>IFERROR(IF((Q594+IF(AI594="",0,AI3))&lt;=0,"Stockout",IF(AJ594="","",IF(F594="Class A",IF(AJ594&lt;=7,"Critical",IF(AJ594&lt;=15,"Low",IF(AJ594&lt;=30,"Reorder",IF(AJ594&lt;=45,"Optimal","Overstock")))),IF(F594="Class B",IF(AJ594&lt;=10,"Critical",IF(AJ594&lt;=20,"Low",IF(AJ594&lt;=45,"Reorder",IF(AJ594&lt;=60,"Optimal","Overstock")))),IF(F594="Class C",IF(AJ594&lt;=15,"Critical",IF(AJ594&lt;=30,"Low",IF(AJ594&lt;=60,"Reorder",IF(AJ594&lt;=90,"Optimal","Overstock")))),""))))),"")</f>
        <v>Stockout</v>
      </c>
      <c r="AL594" s="42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</row>
    <row r="595" spans="1:48">
      <c r="A595" s="39" t="s">
        <v>25</v>
      </c>
      <c r="B595" s="39" t="s">
        <v>29</v>
      </c>
      <c r="C595" s="39" t="s">
        <v>1</v>
      </c>
      <c r="D595" s="40" t="s">
        <v>252</v>
      </c>
      <c r="E595" s="40">
        <v>9</v>
      </c>
      <c r="F595" s="40" t="s">
        <v>2</v>
      </c>
      <c r="G595" s="39" t="str">
        <f>IFERROR(VLOOKUP(A595,'[4]MC Masterlist 2026-09-17'!$B:$M, 3, 0),"")</f>
        <v>YAMAHA</v>
      </c>
      <c r="H595" s="41">
        <f>IFERROR(VLOOKUP(A595,'[4]MC Masterlist 2026-09-17'!$B:$M, 6, 0),"")</f>
        <v>124527</v>
      </c>
      <c r="I595" s="42">
        <v>3</v>
      </c>
      <c r="J595" s="42">
        <v>3</v>
      </c>
      <c r="K595" s="42">
        <v>0</v>
      </c>
      <c r="L595" s="42">
        <f t="shared" si="129"/>
        <v>6</v>
      </c>
      <c r="M595" s="42">
        <f t="shared" si="130"/>
        <v>2</v>
      </c>
      <c r="N595" s="41">
        <f t="shared" si="131"/>
        <v>747162</v>
      </c>
      <c r="O595" s="41">
        <f t="shared" si="132"/>
        <v>249054</v>
      </c>
      <c r="P595" s="42">
        <f t="shared" si="133"/>
        <v>6.6666666666666666E-2</v>
      </c>
      <c r="Q595" s="42"/>
      <c r="R595" s="41">
        <f t="shared" si="134"/>
        <v>0</v>
      </c>
      <c r="S595" s="42">
        <f t="shared" si="135"/>
        <v>0</v>
      </c>
      <c r="T595" s="42">
        <f>IFERROR(VLOOKUP(A595,'[4]Re-order'!$A:$Q,17,0),"")</f>
        <v>0</v>
      </c>
      <c r="U595" s="42">
        <f>IFERROR(VLOOKUP(A595,'[4]MC Masterlist 2026-09-17'!$B:$M, 10, 0),0)</f>
        <v>15</v>
      </c>
      <c r="V595" s="42">
        <f>IFERROR(VLOOKUP(A595,'[4]MC Masterlist 2026-09-17'!$B:$M, 11, 0),0)</f>
        <v>15</v>
      </c>
      <c r="W595" s="42">
        <f t="shared" si="136"/>
        <v>30</v>
      </c>
      <c r="X595" s="42">
        <f t="shared" si="137"/>
        <v>6</v>
      </c>
      <c r="Y595" s="42">
        <f>IFERROR(IF(OR(C595="AREA I",C595="AREA V"),7,VLOOKUP(A595,'[4]MC Masterlist 2026-09-17'!$B:$M, 12, 0)),0)</f>
        <v>7</v>
      </c>
      <c r="Z595" s="42">
        <f t="shared" si="138"/>
        <v>1</v>
      </c>
      <c r="AA595" s="42">
        <f t="shared" si="139"/>
        <v>2</v>
      </c>
      <c r="AB595" s="42">
        <f t="shared" si="140"/>
        <v>0.4</v>
      </c>
      <c r="AC595" s="42">
        <f t="shared" si="141"/>
        <v>0.46666666666666667</v>
      </c>
      <c r="AD595" s="40" t="str">
        <f t="shared" si="142"/>
        <v>Stockout</v>
      </c>
      <c r="AE595" s="40">
        <f>IFERROR(VLOOKUP(A595,'[4]Re-order'!$A:$AA,27,0),"")</f>
        <v>0</v>
      </c>
      <c r="AF595" s="42">
        <f t="shared" si="143"/>
        <v>0.46666666666666667</v>
      </c>
      <c r="AG595" s="42" t="e">
        <f>SUMIFS('[4]Raw Inventory'!D:D,'[4]Raw Inventory'!C:C,"GREATWALL",'[4]Raw Inventory'!B:B,A595)</f>
        <v>#VALUE!</v>
      </c>
      <c r="AH595" s="42" t="e">
        <f>SUMIFS('[4]Raw Inventory'!D:D,'[4]Raw Inventory'!C:C,"DUARTE",'[4]Raw Inventory'!B:B,A595)</f>
        <v>#VALUE!</v>
      </c>
      <c r="AI595" s="42"/>
      <c r="AJ595" s="42">
        <f t="shared" si="144"/>
        <v>0</v>
      </c>
      <c r="AK595" s="40" t="str">
        <f>IFERROR(IF((Q595+IF(AI595="",0,AI3))&lt;=0,"Stockout",IF(AJ595="","",IF(F595="Class A",IF(AJ595&lt;=7,"Critical",IF(AJ595&lt;=15,"Low",IF(AJ595&lt;=30,"Reorder",IF(AJ595&lt;=45,"Optimal","Overstock")))),IF(F595="Class B",IF(AJ595&lt;=10,"Critical",IF(AJ595&lt;=20,"Low",IF(AJ595&lt;=45,"Reorder",IF(AJ595&lt;=60,"Optimal","Overstock")))),IF(F595="Class C",IF(AJ595&lt;=15,"Critical",IF(AJ595&lt;=30,"Low",IF(AJ595&lt;=60,"Reorder",IF(AJ595&lt;=90,"Optimal","Overstock")))),""))))),"")</f>
        <v>Stockout</v>
      </c>
      <c r="AL595" s="42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</row>
    <row r="596" spans="1:48">
      <c r="A596" s="39" t="s">
        <v>39</v>
      </c>
      <c r="B596" s="39" t="s">
        <v>5</v>
      </c>
      <c r="C596" s="39" t="s">
        <v>118</v>
      </c>
      <c r="D596" s="40" t="s">
        <v>240</v>
      </c>
      <c r="E596" s="40">
        <v>19</v>
      </c>
      <c r="F596" s="40" t="s">
        <v>3</v>
      </c>
      <c r="G596" s="39" t="str">
        <f>IFERROR(VLOOKUP(A596,'[4]MC Masterlist 2026-09-17'!$B:$M, 3, 0),"")</f>
        <v>HONDA</v>
      </c>
      <c r="H596" s="41">
        <f>IFERROR(VLOOKUP(A596,'[4]MC Masterlist 2026-09-17'!$B:$M, 6, 0),"")</f>
        <v>72434</v>
      </c>
      <c r="I596" s="42">
        <v>0</v>
      </c>
      <c r="J596" s="42">
        <v>1</v>
      </c>
      <c r="K596" s="42">
        <v>0</v>
      </c>
      <c r="L596" s="42">
        <f t="shared" si="129"/>
        <v>1</v>
      </c>
      <c r="M596" s="42">
        <f t="shared" si="130"/>
        <v>0.33333333333333331</v>
      </c>
      <c r="N596" s="41">
        <f t="shared" si="131"/>
        <v>72434</v>
      </c>
      <c r="O596" s="41">
        <f t="shared" si="132"/>
        <v>24144.666666666664</v>
      </c>
      <c r="P596" s="42">
        <f t="shared" si="133"/>
        <v>1.111111111111111E-2</v>
      </c>
      <c r="Q596" s="42">
        <v>1</v>
      </c>
      <c r="R596" s="41">
        <f t="shared" si="134"/>
        <v>72434</v>
      </c>
      <c r="S596" s="42">
        <f t="shared" si="135"/>
        <v>90.000000000000014</v>
      </c>
      <c r="T596" s="42">
        <f>IFERROR(VLOOKUP(A596,'[4]Re-order'!$A:$Q,17,0),"")</f>
        <v>0</v>
      </c>
      <c r="U596" s="42">
        <f>IFERROR(VLOOKUP(A596,'[4]MC Masterlist 2026-09-17'!$B:$M, 10, 0),0)</f>
        <v>15</v>
      </c>
      <c r="V596" s="42">
        <f>IFERROR(VLOOKUP(A596,'[4]MC Masterlist 2026-09-17'!$B:$M, 11, 0),0)</f>
        <v>15</v>
      </c>
      <c r="W596" s="42">
        <f t="shared" si="136"/>
        <v>30</v>
      </c>
      <c r="X596" s="42">
        <f t="shared" si="137"/>
        <v>29.833333333333332</v>
      </c>
      <c r="Y596" s="42">
        <f>IFERROR(IF(OR(C596="AREA I",C596="AREA V"),7,VLOOKUP(A596,'[4]MC Masterlist 2026-09-17'!$B:$M, 12, 0)),0)</f>
        <v>30</v>
      </c>
      <c r="Z596" s="42">
        <f t="shared" si="138"/>
        <v>0.16666666666666666</v>
      </c>
      <c r="AA596" s="42">
        <f t="shared" si="139"/>
        <v>0.33333333333333331</v>
      </c>
      <c r="AB596" s="42">
        <f t="shared" si="140"/>
        <v>0.33148148148148143</v>
      </c>
      <c r="AC596" s="42">
        <f t="shared" si="141"/>
        <v>0.33333333333333331</v>
      </c>
      <c r="AD596" s="40" t="str">
        <f t="shared" si="142"/>
        <v>Optimal</v>
      </c>
      <c r="AE596" s="40">
        <f>IFERROR(VLOOKUP(A596,'[4]Re-order'!$A:$AA,27,0),"")</f>
        <v>0</v>
      </c>
      <c r="AF596" s="42">
        <f t="shared" si="143"/>
        <v>-0.66666666666666674</v>
      </c>
      <c r="AG596" s="42" t="e">
        <f>SUMIFS('[4]Raw Inventory'!D:D,'[4]Raw Inventory'!C:C,"GREATWALL",'[4]Raw Inventory'!B:B,A596)</f>
        <v>#VALUE!</v>
      </c>
      <c r="AH596" s="42" t="e">
        <f>SUMIFS('[4]Raw Inventory'!D:D,'[4]Raw Inventory'!C:C,"DUARTE",'[4]Raw Inventory'!B:B,A596)</f>
        <v>#VALUE!</v>
      </c>
      <c r="AI596" s="42"/>
      <c r="AJ596" s="42">
        <f t="shared" si="144"/>
        <v>90.000000000000014</v>
      </c>
      <c r="AK596" s="40" t="str">
        <f>IFERROR(IF((Q596+IF(AI596="",0,AI3))&lt;=0,"Stockout",IF(AJ596="","",IF(F596="Class A",IF(AJ596&lt;=7,"Critical",IF(AJ596&lt;=15,"Low",IF(AJ596&lt;=30,"Reorder",IF(AJ596&lt;=45,"Optimal","Overstock")))),IF(F596="Class B",IF(AJ596&lt;=10,"Critical",IF(AJ596&lt;=20,"Low",IF(AJ596&lt;=45,"Reorder",IF(AJ596&lt;=60,"Optimal","Overstock")))),IF(F596="Class C",IF(AJ596&lt;=15,"Critical",IF(AJ596&lt;=30,"Low",IF(AJ596&lt;=60,"Reorder",IF(AJ596&lt;=90,"Optimal","Overstock")))),""))))),"")</f>
        <v>Optimal</v>
      </c>
      <c r="AL596" s="42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</row>
    <row r="597" spans="1:48">
      <c r="A597" s="39" t="s">
        <v>89</v>
      </c>
      <c r="B597" s="39" t="s">
        <v>30</v>
      </c>
      <c r="C597" s="39" t="s">
        <v>1</v>
      </c>
      <c r="D597" s="40" t="s">
        <v>240</v>
      </c>
      <c r="E597" s="40">
        <v>25</v>
      </c>
      <c r="F597" s="40" t="s">
        <v>3</v>
      </c>
      <c r="G597" s="39" t="str">
        <f>IFERROR(VLOOKUP(A597,'[4]MC Masterlist 2026-09-17'!$B:$M, 3, 0),"")</f>
        <v>HONDA</v>
      </c>
      <c r="H597" s="41">
        <f>IFERROR(VLOOKUP(A597,'[4]MC Masterlist 2026-09-17'!$B:$M, 6, 0),"")</f>
        <v>117790</v>
      </c>
      <c r="I597" s="42">
        <v>0</v>
      </c>
      <c r="J597" s="42">
        <v>1</v>
      </c>
      <c r="K597" s="42">
        <v>0</v>
      </c>
      <c r="L597" s="42">
        <f t="shared" si="129"/>
        <v>1</v>
      </c>
      <c r="M597" s="42">
        <f t="shared" si="130"/>
        <v>0.33333333333333331</v>
      </c>
      <c r="N597" s="41">
        <f t="shared" si="131"/>
        <v>117790</v>
      </c>
      <c r="O597" s="41">
        <f t="shared" si="132"/>
        <v>39263.333333333328</v>
      </c>
      <c r="P597" s="42">
        <f t="shared" si="133"/>
        <v>1.111111111111111E-2</v>
      </c>
      <c r="Q597" s="42"/>
      <c r="R597" s="41">
        <f t="shared" si="134"/>
        <v>0</v>
      </c>
      <c r="S597" s="42">
        <f t="shared" si="135"/>
        <v>0</v>
      </c>
      <c r="T597" s="42">
        <f>IFERROR(VLOOKUP(A597,'[4]Re-order'!$A:$Q,17,0),"")</f>
        <v>0</v>
      </c>
      <c r="U597" s="42">
        <f>IFERROR(VLOOKUP(A597,'[4]MC Masterlist 2026-09-17'!$B:$M, 10, 0),0)</f>
        <v>15</v>
      </c>
      <c r="V597" s="42">
        <f>IFERROR(VLOOKUP(A597,'[4]MC Masterlist 2026-09-17'!$B:$M, 11, 0),0)</f>
        <v>15</v>
      </c>
      <c r="W597" s="42">
        <f t="shared" si="136"/>
        <v>30</v>
      </c>
      <c r="X597" s="42">
        <f t="shared" si="137"/>
        <v>6.833333333333333</v>
      </c>
      <c r="Y597" s="42">
        <f>IFERROR(IF(OR(C597="AREA I",C597="AREA V"),7,VLOOKUP(A597,'[4]MC Masterlist 2026-09-17'!$B:$M, 12, 0)),0)</f>
        <v>7</v>
      </c>
      <c r="Z597" s="42">
        <f t="shared" si="138"/>
        <v>0.16666666666666666</v>
      </c>
      <c r="AA597" s="42">
        <f t="shared" si="139"/>
        <v>0.33333333333333331</v>
      </c>
      <c r="AB597" s="42">
        <f t="shared" si="140"/>
        <v>7.5925925925925911E-2</v>
      </c>
      <c r="AC597" s="42">
        <f t="shared" si="141"/>
        <v>7.7777777777777765E-2</v>
      </c>
      <c r="AD597" s="40" t="str">
        <f t="shared" si="142"/>
        <v>Stockout</v>
      </c>
      <c r="AE597" s="40">
        <f>IFERROR(VLOOKUP(A597,'[4]Re-order'!$A:$AA,27,0),"")</f>
        <v>0</v>
      </c>
      <c r="AF597" s="42">
        <f t="shared" si="143"/>
        <v>7.7777777777777765E-2</v>
      </c>
      <c r="AG597" s="42" t="e">
        <f>SUMIFS('[4]Raw Inventory'!D:D,'[4]Raw Inventory'!C:C,"GREATWALL",'[4]Raw Inventory'!B:B,A597)</f>
        <v>#VALUE!</v>
      </c>
      <c r="AH597" s="42" t="e">
        <f>SUMIFS('[4]Raw Inventory'!D:D,'[4]Raw Inventory'!C:C,"DUARTE",'[4]Raw Inventory'!B:B,A597)</f>
        <v>#VALUE!</v>
      </c>
      <c r="AI597" s="42"/>
      <c r="AJ597" s="42">
        <f t="shared" si="144"/>
        <v>0</v>
      </c>
      <c r="AK597" s="40" t="str">
        <f>IFERROR(IF((Q597+IF(AI597="",0,AI3))&lt;=0,"Stockout",IF(AJ597="","",IF(F597="Class A",IF(AJ597&lt;=7,"Critical",IF(AJ597&lt;=15,"Low",IF(AJ597&lt;=30,"Reorder",IF(AJ597&lt;=45,"Optimal","Overstock")))),IF(F597="Class B",IF(AJ597&lt;=10,"Critical",IF(AJ597&lt;=20,"Low",IF(AJ597&lt;=45,"Reorder",IF(AJ597&lt;=60,"Optimal","Overstock")))),IF(F597="Class C",IF(AJ597&lt;=15,"Critical",IF(AJ597&lt;=30,"Low",IF(AJ597&lt;=60,"Reorder",IF(AJ597&lt;=90,"Optimal","Overstock")))),""))))),"")</f>
        <v>Stockout</v>
      </c>
      <c r="AL597" s="42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</row>
    <row r="598" spans="1:48">
      <c r="A598" s="39" t="s">
        <v>35</v>
      </c>
      <c r="B598" s="39" t="s">
        <v>95</v>
      </c>
      <c r="C598" s="39" t="s">
        <v>90</v>
      </c>
      <c r="D598" s="40" t="s">
        <v>255</v>
      </c>
      <c r="E598" s="40">
        <v>21</v>
      </c>
      <c r="F598" s="40" t="s">
        <v>3</v>
      </c>
      <c r="G598" s="39" t="str">
        <f>IFERROR(VLOOKUP(A598,'[4]MC Masterlist 2026-09-17'!$B:$M, 3, 0),"")</f>
        <v>HONDA</v>
      </c>
      <c r="H598" s="41">
        <f>IFERROR(VLOOKUP(A598,'[4]MC Masterlist 2026-09-17'!$B:$M, 6, 0),"")</f>
        <v>57990</v>
      </c>
      <c r="I598" s="42">
        <v>0</v>
      </c>
      <c r="J598" s="42">
        <v>1</v>
      </c>
      <c r="K598" s="42">
        <v>0</v>
      </c>
      <c r="L598" s="42">
        <f t="shared" si="129"/>
        <v>1</v>
      </c>
      <c r="M598" s="42">
        <f t="shared" si="130"/>
        <v>0.33333333333333331</v>
      </c>
      <c r="N598" s="41">
        <f t="shared" si="131"/>
        <v>57990</v>
      </c>
      <c r="O598" s="41">
        <f t="shared" si="132"/>
        <v>19330</v>
      </c>
      <c r="P598" s="42">
        <f t="shared" si="133"/>
        <v>1.111111111111111E-2</v>
      </c>
      <c r="Q598" s="42">
        <v>1</v>
      </c>
      <c r="R598" s="41">
        <f t="shared" si="134"/>
        <v>57990</v>
      </c>
      <c r="S598" s="42">
        <f t="shared" si="135"/>
        <v>90</v>
      </c>
      <c r="T598" s="42">
        <f>IFERROR(VLOOKUP(A598,'[4]Re-order'!$A:$Q,17,0),"")</f>
        <v>0</v>
      </c>
      <c r="U598" s="42">
        <f>IFERROR(VLOOKUP(A598,'[4]MC Masterlist 2026-09-17'!$B:$M, 10, 0),0)</f>
        <v>15</v>
      </c>
      <c r="V598" s="42">
        <f>IFERROR(VLOOKUP(A598,'[4]MC Masterlist 2026-09-17'!$B:$M, 11, 0),0)</f>
        <v>15</v>
      </c>
      <c r="W598" s="42">
        <f t="shared" si="136"/>
        <v>30</v>
      </c>
      <c r="X598" s="42">
        <f t="shared" si="137"/>
        <v>29.833333333333332</v>
      </c>
      <c r="Y598" s="42">
        <f>IFERROR(IF(OR(C598="AREA I",C598="AREA V"),7,VLOOKUP(A598,'[4]MC Masterlist 2026-09-17'!$B:$M, 12, 0)),0)</f>
        <v>30</v>
      </c>
      <c r="Z598" s="42">
        <f t="shared" si="138"/>
        <v>0.16666666666666666</v>
      </c>
      <c r="AA598" s="42">
        <f t="shared" si="139"/>
        <v>0.33333333333333331</v>
      </c>
      <c r="AB598" s="42">
        <f t="shared" si="140"/>
        <v>0.33148148148148143</v>
      </c>
      <c r="AC598" s="42">
        <f t="shared" si="141"/>
        <v>0.33333333333333331</v>
      </c>
      <c r="AD598" s="40" t="str">
        <f t="shared" si="142"/>
        <v>Optimal</v>
      </c>
      <c r="AE598" s="40">
        <f>IFERROR(VLOOKUP(A598,'[4]Re-order'!$A:$AA,27,0),"")</f>
        <v>0</v>
      </c>
      <c r="AF598" s="42">
        <f t="shared" si="143"/>
        <v>-0.66666666666666674</v>
      </c>
      <c r="AG598" s="42" t="e">
        <f>SUMIFS('[4]Raw Inventory'!D:D,'[4]Raw Inventory'!C:C,"GREATWALL",'[4]Raw Inventory'!B:B,A598)</f>
        <v>#VALUE!</v>
      </c>
      <c r="AH598" s="42" t="e">
        <f>SUMIFS('[4]Raw Inventory'!D:D,'[4]Raw Inventory'!C:C,"DUARTE",'[4]Raw Inventory'!B:B,A598)</f>
        <v>#VALUE!</v>
      </c>
      <c r="AI598" s="42"/>
      <c r="AJ598" s="42">
        <f t="shared" si="144"/>
        <v>90.000000000000014</v>
      </c>
      <c r="AK598" s="40" t="str">
        <f>IFERROR(IF((Q598+IF(AI598="",0,AI3))&lt;=0,"Stockout",IF(AJ598="","",IF(F598="Class A",IF(AJ598&lt;=7,"Critical",IF(AJ598&lt;=15,"Low",IF(AJ598&lt;=30,"Reorder",IF(AJ598&lt;=45,"Optimal","Overstock")))),IF(F598="Class B",IF(AJ598&lt;=10,"Critical",IF(AJ598&lt;=20,"Low",IF(AJ598&lt;=45,"Reorder",IF(AJ598&lt;=60,"Optimal","Overstock")))),IF(F598="Class C",IF(AJ598&lt;=15,"Critical",IF(AJ598&lt;=30,"Low",IF(AJ598&lt;=60,"Reorder",IF(AJ598&lt;=90,"Optimal","Overstock")))),""))))),"")</f>
        <v>Optimal</v>
      </c>
      <c r="AL598" s="42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</row>
    <row r="599" spans="1:48">
      <c r="A599" s="39" t="s">
        <v>72</v>
      </c>
      <c r="B599" s="39" t="s">
        <v>129</v>
      </c>
      <c r="C599" s="39" t="s">
        <v>128</v>
      </c>
      <c r="D599" s="40" t="s">
        <v>234</v>
      </c>
      <c r="E599" s="40">
        <v>21</v>
      </c>
      <c r="F599" s="40" t="s">
        <v>3</v>
      </c>
      <c r="G599" s="39" t="str">
        <f>IFERROR(VLOOKUP(A599,'[4]MC Masterlist 2026-09-17'!$B:$M, 3, 0),"")</f>
        <v>KAWASAKI</v>
      </c>
      <c r="H599" s="41">
        <f>IFERROR(VLOOKUP(A599,'[4]MC Masterlist 2026-09-17'!$B:$M, 6, 0),"")</f>
        <v>52948</v>
      </c>
      <c r="I599" s="42">
        <v>0</v>
      </c>
      <c r="J599" s="42">
        <v>0</v>
      </c>
      <c r="K599" s="42">
        <v>1</v>
      </c>
      <c r="L599" s="42">
        <f t="shared" si="129"/>
        <v>1</v>
      </c>
      <c r="M599" s="42">
        <f t="shared" si="130"/>
        <v>0.33333333333333331</v>
      </c>
      <c r="N599" s="41">
        <f t="shared" si="131"/>
        <v>52948</v>
      </c>
      <c r="O599" s="41">
        <f t="shared" si="132"/>
        <v>17649.333333333332</v>
      </c>
      <c r="P599" s="42">
        <f t="shared" si="133"/>
        <v>1.111111111111111E-2</v>
      </c>
      <c r="Q599" s="42">
        <v>1</v>
      </c>
      <c r="R599" s="41">
        <f t="shared" si="134"/>
        <v>52948</v>
      </c>
      <c r="S599" s="42">
        <f t="shared" si="135"/>
        <v>90</v>
      </c>
      <c r="T599" s="42">
        <f>IFERROR(VLOOKUP(A599,'[4]Re-order'!$A:$Q,17,0),"")</f>
        <v>0</v>
      </c>
      <c r="U599" s="42">
        <f>IFERROR(VLOOKUP(A599,'[4]MC Masterlist 2026-09-17'!$B:$M, 10, 0),0)</f>
        <v>15</v>
      </c>
      <c r="V599" s="42">
        <f>IFERROR(VLOOKUP(A599,'[4]MC Masterlist 2026-09-17'!$B:$M, 11, 0),0)</f>
        <v>15</v>
      </c>
      <c r="W599" s="42">
        <f t="shared" si="136"/>
        <v>30</v>
      </c>
      <c r="X599" s="42">
        <f t="shared" si="137"/>
        <v>29.833333333333332</v>
      </c>
      <c r="Y599" s="42">
        <f>IFERROR(IF(OR(C599="AREA I",C599="AREA V"),7,VLOOKUP(A599,'[4]MC Masterlist 2026-09-17'!$B:$M, 12, 0)),0)</f>
        <v>30</v>
      </c>
      <c r="Z599" s="42">
        <f t="shared" si="138"/>
        <v>0.16666666666666666</v>
      </c>
      <c r="AA599" s="42">
        <f t="shared" si="139"/>
        <v>0.33333333333333331</v>
      </c>
      <c r="AB599" s="42">
        <f t="shared" si="140"/>
        <v>0.33148148148148143</v>
      </c>
      <c r="AC599" s="42">
        <f t="shared" si="141"/>
        <v>0.33333333333333331</v>
      </c>
      <c r="AD599" s="40" t="str">
        <f t="shared" si="142"/>
        <v>Optimal</v>
      </c>
      <c r="AE599" s="40">
        <f>IFERROR(VLOOKUP(A599,'[4]Re-order'!$A:$AA,27,0),"")</f>
        <v>0</v>
      </c>
      <c r="AF599" s="42">
        <f t="shared" si="143"/>
        <v>-0.66666666666666674</v>
      </c>
      <c r="AG599" s="42" t="e">
        <f>SUMIFS('[4]Raw Inventory'!D:D,'[4]Raw Inventory'!C:C,"GREATWALL",'[4]Raw Inventory'!B:B,A599)</f>
        <v>#VALUE!</v>
      </c>
      <c r="AH599" s="42" t="e">
        <f>SUMIFS('[4]Raw Inventory'!D:D,'[4]Raw Inventory'!C:C,"DUARTE",'[4]Raw Inventory'!B:B,A599)</f>
        <v>#VALUE!</v>
      </c>
      <c r="AI599" s="42"/>
      <c r="AJ599" s="42">
        <f t="shared" si="144"/>
        <v>90.000000000000014</v>
      </c>
      <c r="AK599" s="40" t="str">
        <f>IFERROR(IF((Q599+IF(AI599="",0,AI3))&lt;=0,"Stockout",IF(AJ599="","",IF(F599="Class A",IF(AJ599&lt;=7,"Critical",IF(AJ599&lt;=15,"Low",IF(AJ599&lt;=30,"Reorder",IF(AJ599&lt;=45,"Optimal","Overstock")))),IF(F599="Class B",IF(AJ599&lt;=10,"Critical",IF(AJ599&lt;=20,"Low",IF(AJ599&lt;=45,"Reorder",IF(AJ599&lt;=60,"Optimal","Overstock")))),IF(F599="Class C",IF(AJ599&lt;=15,"Critical",IF(AJ599&lt;=30,"Low",IF(AJ599&lt;=60,"Reorder",IF(AJ599&lt;=90,"Optimal","Overstock")))),""))))),"")</f>
        <v>Optimal</v>
      </c>
      <c r="AL599" s="42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</row>
    <row r="600" spans="1:48">
      <c r="A600" s="39" t="s">
        <v>51</v>
      </c>
      <c r="B600" s="39" t="s">
        <v>113</v>
      </c>
      <c r="C600" s="39" t="s">
        <v>109</v>
      </c>
      <c r="D600" s="40" t="s">
        <v>220</v>
      </c>
      <c r="E600" s="40">
        <v>23</v>
      </c>
      <c r="F600" s="40" t="s">
        <v>3</v>
      </c>
      <c r="G600" s="39" t="str">
        <f>IFERROR(VLOOKUP(A600,'[4]MC Masterlist 2026-09-17'!$B:$M, 3, 0),"")</f>
        <v>SUZUKI</v>
      </c>
      <c r="H600" s="41">
        <f>IFERROR(VLOOKUP(A600,'[4]MC Masterlist 2026-09-17'!$B:$M, 6, 0),"")</f>
        <v>138580</v>
      </c>
      <c r="I600" s="42">
        <v>0</v>
      </c>
      <c r="J600" s="42">
        <v>0</v>
      </c>
      <c r="K600" s="42">
        <v>1</v>
      </c>
      <c r="L600" s="42">
        <f t="shared" si="129"/>
        <v>1</v>
      </c>
      <c r="M600" s="42">
        <f t="shared" si="130"/>
        <v>0.33333333333333331</v>
      </c>
      <c r="N600" s="41">
        <f t="shared" si="131"/>
        <v>138580</v>
      </c>
      <c r="O600" s="41">
        <f t="shared" si="132"/>
        <v>46193.333333333328</v>
      </c>
      <c r="P600" s="42">
        <f t="shared" si="133"/>
        <v>1.111111111111111E-2</v>
      </c>
      <c r="Q600" s="42"/>
      <c r="R600" s="41">
        <f t="shared" si="134"/>
        <v>0</v>
      </c>
      <c r="S600" s="42">
        <f t="shared" si="135"/>
        <v>0</v>
      </c>
      <c r="T600" s="42">
        <f>IFERROR(VLOOKUP(A600,'[4]Re-order'!$A:$Q,17,0),"")</f>
        <v>0</v>
      </c>
      <c r="U600" s="42">
        <f>IFERROR(VLOOKUP(A600,'[4]MC Masterlist 2026-09-17'!$B:$M, 10, 0),0)</f>
        <v>15</v>
      </c>
      <c r="V600" s="42">
        <f>IFERROR(VLOOKUP(A600,'[4]MC Masterlist 2026-09-17'!$B:$M, 11, 0),0)</f>
        <v>15</v>
      </c>
      <c r="W600" s="42">
        <f t="shared" si="136"/>
        <v>30</v>
      </c>
      <c r="X600" s="42">
        <f t="shared" si="137"/>
        <v>29.833333333333332</v>
      </c>
      <c r="Y600" s="42">
        <f>IFERROR(IF(OR(C600="AREA I",C600="AREA V"),7,VLOOKUP(A600,'[4]MC Masterlist 2026-09-17'!$B:$M, 12, 0)),0)</f>
        <v>30</v>
      </c>
      <c r="Z600" s="42">
        <f t="shared" si="138"/>
        <v>0.16666666666666666</v>
      </c>
      <c r="AA600" s="42">
        <f t="shared" si="139"/>
        <v>0.33333333333333331</v>
      </c>
      <c r="AB600" s="42">
        <f t="shared" si="140"/>
        <v>0.33148148148148143</v>
      </c>
      <c r="AC600" s="42">
        <f t="shared" si="141"/>
        <v>0.33333333333333331</v>
      </c>
      <c r="AD600" s="40" t="str">
        <f t="shared" si="142"/>
        <v>Stockout</v>
      </c>
      <c r="AE600" s="40">
        <f>IFERROR(VLOOKUP(A600,'[4]Re-order'!$A:$AA,27,0),"")</f>
        <v>0</v>
      </c>
      <c r="AF600" s="42">
        <f t="shared" si="143"/>
        <v>0.33333333333333331</v>
      </c>
      <c r="AG600" s="42" t="e">
        <f>SUMIFS('[4]Raw Inventory'!D:D,'[4]Raw Inventory'!C:C,"GREATWALL",'[4]Raw Inventory'!B:B,A600)</f>
        <v>#VALUE!</v>
      </c>
      <c r="AH600" s="42" t="e">
        <f>SUMIFS('[4]Raw Inventory'!D:D,'[4]Raw Inventory'!C:C,"DUARTE",'[4]Raw Inventory'!B:B,A600)</f>
        <v>#VALUE!</v>
      </c>
      <c r="AI600" s="42"/>
      <c r="AJ600" s="42">
        <f t="shared" si="144"/>
        <v>0</v>
      </c>
      <c r="AK600" s="40" t="str">
        <f>IFERROR(IF((Q600+IF(AI600="",0,AI3))&lt;=0,"Stockout",IF(AJ600="","",IF(F600="Class A",IF(AJ600&lt;=7,"Critical",IF(AJ600&lt;=15,"Low",IF(AJ600&lt;=30,"Reorder",IF(AJ600&lt;=45,"Optimal","Overstock")))),IF(F600="Class B",IF(AJ600&lt;=10,"Critical",IF(AJ600&lt;=20,"Low",IF(AJ600&lt;=45,"Reorder",IF(AJ600&lt;=60,"Optimal","Overstock")))),IF(F600="Class C",IF(AJ600&lt;=15,"Critical",IF(AJ600&lt;=30,"Low",IF(AJ600&lt;=60,"Reorder",IF(AJ600&lt;=90,"Optimal","Overstock")))),""))))),"")</f>
        <v>Stockout</v>
      </c>
      <c r="AL600" s="42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</row>
    <row r="601" spans="1:48">
      <c r="A601" s="39" t="s">
        <v>22</v>
      </c>
      <c r="B601" s="39" t="s">
        <v>140</v>
      </c>
      <c r="C601" s="39" t="s">
        <v>137</v>
      </c>
      <c r="D601" s="40" t="s">
        <v>223</v>
      </c>
      <c r="E601" s="40">
        <v>8</v>
      </c>
      <c r="F601" s="40" t="s">
        <v>2</v>
      </c>
      <c r="G601" s="39" t="str">
        <f>IFERROR(VLOOKUP(A601,'[4]MC Masterlist 2026-09-17'!$B:$M, 3, 0),"")</f>
        <v>HONDA</v>
      </c>
      <c r="H601" s="41">
        <f>IFERROR(VLOOKUP(A601,'[4]MC Masterlist 2026-09-17'!$B:$M, 6, 0),"")</f>
        <v>111258</v>
      </c>
      <c r="I601" s="42">
        <v>0</v>
      </c>
      <c r="J601" s="42">
        <v>3</v>
      </c>
      <c r="K601" s="42">
        <v>0</v>
      </c>
      <c r="L601" s="42">
        <f t="shared" si="129"/>
        <v>3</v>
      </c>
      <c r="M601" s="42">
        <f t="shared" si="130"/>
        <v>1</v>
      </c>
      <c r="N601" s="41">
        <f t="shared" si="131"/>
        <v>333774</v>
      </c>
      <c r="O601" s="41">
        <f t="shared" si="132"/>
        <v>111258</v>
      </c>
      <c r="P601" s="42">
        <f t="shared" si="133"/>
        <v>3.3333333333333333E-2</v>
      </c>
      <c r="Q601" s="42">
        <v>2</v>
      </c>
      <c r="R601" s="41">
        <f t="shared" si="134"/>
        <v>222516</v>
      </c>
      <c r="S601" s="42">
        <f t="shared" si="135"/>
        <v>60</v>
      </c>
      <c r="T601" s="42">
        <f>IFERROR(VLOOKUP(A601,'[4]Re-order'!$A:$Q,17,0),"")</f>
        <v>0</v>
      </c>
      <c r="U601" s="42">
        <f>IFERROR(VLOOKUP(A601,'[4]MC Masterlist 2026-09-17'!$B:$M, 10, 0),0)</f>
        <v>15</v>
      </c>
      <c r="V601" s="42">
        <f>IFERROR(VLOOKUP(A601,'[4]MC Masterlist 2026-09-17'!$B:$M, 11, 0),0)</f>
        <v>15</v>
      </c>
      <c r="W601" s="42">
        <f t="shared" si="136"/>
        <v>30</v>
      </c>
      <c r="X601" s="42">
        <f t="shared" si="137"/>
        <v>6.5</v>
      </c>
      <c r="Y601" s="42">
        <f>IFERROR(IF(OR(C601="AREA I",C601="AREA V"),7,VLOOKUP(A601,'[4]MC Masterlist 2026-09-17'!$B:$M, 12, 0)),0)</f>
        <v>7</v>
      </c>
      <c r="Z601" s="42">
        <f t="shared" si="138"/>
        <v>0.5</v>
      </c>
      <c r="AA601" s="42">
        <f t="shared" si="139"/>
        <v>1</v>
      </c>
      <c r="AB601" s="42">
        <f t="shared" si="140"/>
        <v>0.21666666666666667</v>
      </c>
      <c r="AC601" s="42">
        <f t="shared" si="141"/>
        <v>0.23333333333333334</v>
      </c>
      <c r="AD601" s="40" t="str">
        <f t="shared" si="142"/>
        <v>Optimal</v>
      </c>
      <c r="AE601" s="40">
        <f>IFERROR(VLOOKUP(A601,'[4]Re-order'!$A:$AA,27,0),"")</f>
        <v>0</v>
      </c>
      <c r="AF601" s="42">
        <f t="shared" si="143"/>
        <v>-1.7666666666666666</v>
      </c>
      <c r="AG601" s="42" t="e">
        <f>SUMIFS('[4]Raw Inventory'!D:D,'[4]Raw Inventory'!C:C,"GREATWALL",'[4]Raw Inventory'!B:B,A601)</f>
        <v>#VALUE!</v>
      </c>
      <c r="AH601" s="42" t="e">
        <f>SUMIFS('[4]Raw Inventory'!D:D,'[4]Raw Inventory'!C:C,"DUARTE",'[4]Raw Inventory'!B:B,A601)</f>
        <v>#VALUE!</v>
      </c>
      <c r="AI601" s="42"/>
      <c r="AJ601" s="42">
        <f t="shared" si="144"/>
        <v>60</v>
      </c>
      <c r="AK601" s="40" t="str">
        <f>IFERROR(IF((Q601+IF(AI601="",0,AI3))&lt;=0,"Stockout",IF(AJ601="","",IF(F601="Class A",IF(AJ601&lt;=7,"Critical",IF(AJ601&lt;=15,"Low",IF(AJ601&lt;=30,"Reorder",IF(AJ601&lt;=45,"Optimal","Overstock")))),IF(F601="Class B",IF(AJ601&lt;=10,"Critical",IF(AJ601&lt;=20,"Low",IF(AJ601&lt;=45,"Reorder",IF(AJ601&lt;=60,"Optimal","Overstock")))),IF(F601="Class C",IF(AJ601&lt;=15,"Critical",IF(AJ601&lt;=30,"Low",IF(AJ601&lt;=60,"Reorder",IF(AJ601&lt;=90,"Optimal","Overstock")))),""))))),"")</f>
        <v>Optimal</v>
      </c>
      <c r="AL601" s="42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</row>
    <row r="602" spans="1:48">
      <c r="A602" s="39" t="s">
        <v>16</v>
      </c>
      <c r="B602" s="39" t="s">
        <v>21</v>
      </c>
      <c r="C602" s="39" t="s">
        <v>1</v>
      </c>
      <c r="D602" s="40" t="s">
        <v>252</v>
      </c>
      <c r="E602" s="40">
        <v>9</v>
      </c>
      <c r="F602" s="40" t="s">
        <v>2</v>
      </c>
      <c r="G602" s="39" t="str">
        <f>IFERROR(VLOOKUP(A602,'[4]MC Masterlist 2026-09-17'!$B:$M, 3, 0),"")</f>
        <v>HONDA</v>
      </c>
      <c r="H602" s="41">
        <f>IFERROR(VLOOKUP(A602,'[4]MC Masterlist 2026-09-17'!$B:$M, 6, 0),"")</f>
        <v>84394</v>
      </c>
      <c r="I602" s="42">
        <v>2</v>
      </c>
      <c r="J602" s="42">
        <v>3</v>
      </c>
      <c r="K602" s="42">
        <v>2</v>
      </c>
      <c r="L602" s="42">
        <f t="shared" si="129"/>
        <v>7</v>
      </c>
      <c r="M602" s="42">
        <f t="shared" si="130"/>
        <v>2.3333333333333335</v>
      </c>
      <c r="N602" s="41">
        <f t="shared" si="131"/>
        <v>590758</v>
      </c>
      <c r="O602" s="41">
        <f t="shared" si="132"/>
        <v>196919.33333333334</v>
      </c>
      <c r="P602" s="42">
        <f t="shared" si="133"/>
        <v>7.7777777777777779E-2</v>
      </c>
      <c r="Q602" s="42"/>
      <c r="R602" s="41">
        <f t="shared" si="134"/>
        <v>0</v>
      </c>
      <c r="S602" s="42">
        <f t="shared" si="135"/>
        <v>0</v>
      </c>
      <c r="T602" s="42">
        <f>IFERROR(VLOOKUP(A602,'[4]Re-order'!$A:$Q,17,0),"")</f>
        <v>0</v>
      </c>
      <c r="U602" s="42">
        <f>IFERROR(VLOOKUP(A602,'[4]MC Masterlist 2026-09-17'!$B:$M, 10, 0),0)</f>
        <v>15</v>
      </c>
      <c r="V602" s="42">
        <f>IFERROR(VLOOKUP(A602,'[4]MC Masterlist 2026-09-17'!$B:$M, 11, 0),0)</f>
        <v>15</v>
      </c>
      <c r="W602" s="42">
        <f t="shared" si="136"/>
        <v>30</v>
      </c>
      <c r="X602" s="42">
        <f t="shared" si="137"/>
        <v>5.833333333333333</v>
      </c>
      <c r="Y602" s="42">
        <f>IFERROR(IF(OR(C602="AREA I",C602="AREA V"),7,VLOOKUP(A602,'[4]MC Masterlist 2026-09-17'!$B:$M, 12, 0)),0)</f>
        <v>7</v>
      </c>
      <c r="Z602" s="42">
        <f t="shared" si="138"/>
        <v>1.1666666666666667</v>
      </c>
      <c r="AA602" s="42">
        <f t="shared" si="139"/>
        <v>2.3333333333333335</v>
      </c>
      <c r="AB602" s="42">
        <f t="shared" si="140"/>
        <v>0.45370370370370366</v>
      </c>
      <c r="AC602" s="42">
        <f t="shared" si="141"/>
        <v>0.54444444444444451</v>
      </c>
      <c r="AD602" s="40" t="str">
        <f t="shared" si="142"/>
        <v>Stockout</v>
      </c>
      <c r="AE602" s="40">
        <f>IFERROR(VLOOKUP(A602,'[4]Re-order'!$A:$AA,27,0),"")</f>
        <v>0</v>
      </c>
      <c r="AF602" s="42">
        <f t="shared" si="143"/>
        <v>0.54444444444444451</v>
      </c>
      <c r="AG602" s="42" t="e">
        <f>SUMIFS('[4]Raw Inventory'!D:D,'[4]Raw Inventory'!C:C,"GREATWALL",'[4]Raw Inventory'!B:B,A602)</f>
        <v>#VALUE!</v>
      </c>
      <c r="AH602" s="42" t="e">
        <f>SUMIFS('[4]Raw Inventory'!D:D,'[4]Raw Inventory'!C:C,"DUARTE",'[4]Raw Inventory'!B:B,A602)</f>
        <v>#VALUE!</v>
      </c>
      <c r="AI602" s="42"/>
      <c r="AJ602" s="42">
        <f t="shared" si="144"/>
        <v>0</v>
      </c>
      <c r="AK602" s="40" t="str">
        <f>IFERROR(IF((Q602+IF(AI602="",0,AI3))&lt;=0,"Stockout",IF(AJ602="","",IF(F602="Class A",IF(AJ602&lt;=7,"Critical",IF(AJ602&lt;=15,"Low",IF(AJ602&lt;=30,"Reorder",IF(AJ602&lt;=45,"Optimal","Overstock")))),IF(F602="Class B",IF(AJ602&lt;=10,"Critical",IF(AJ602&lt;=20,"Low",IF(AJ602&lt;=45,"Reorder",IF(AJ602&lt;=60,"Optimal","Overstock")))),IF(F602="Class C",IF(AJ602&lt;=15,"Critical",IF(AJ602&lt;=30,"Low",IF(AJ602&lt;=60,"Reorder",IF(AJ602&lt;=90,"Optimal","Overstock")))),""))))),"")</f>
        <v>Stockout</v>
      </c>
      <c r="AL602" s="42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</row>
    <row r="603" spans="1:48">
      <c r="A603" s="39" t="s">
        <v>67</v>
      </c>
      <c r="B603" s="39" t="s">
        <v>162</v>
      </c>
      <c r="C603" s="39" t="s">
        <v>159</v>
      </c>
      <c r="D603" s="40" t="s">
        <v>250</v>
      </c>
      <c r="E603" s="40">
        <v>17</v>
      </c>
      <c r="F603" s="40" t="s">
        <v>2</v>
      </c>
      <c r="G603" s="39" t="str">
        <f>IFERROR(VLOOKUP(A603,'[4]MC Masterlist 2026-09-17'!$B:$M, 3, 0),"")</f>
        <v>YAMAHA</v>
      </c>
      <c r="H603" s="41">
        <f>IFERROR(VLOOKUP(A603,'[4]MC Masterlist 2026-09-17'!$B:$M, 6, 0),"")</f>
        <v>86397</v>
      </c>
      <c r="I603" s="42">
        <v>0</v>
      </c>
      <c r="J603" s="42">
        <v>1</v>
      </c>
      <c r="K603" s="42">
        <v>0</v>
      </c>
      <c r="L603" s="42">
        <f t="shared" si="129"/>
        <v>1</v>
      </c>
      <c r="M603" s="42">
        <f t="shared" si="130"/>
        <v>0.33333333333333331</v>
      </c>
      <c r="N603" s="41">
        <f t="shared" si="131"/>
        <v>86397</v>
      </c>
      <c r="O603" s="41">
        <f t="shared" si="132"/>
        <v>28799</v>
      </c>
      <c r="P603" s="42">
        <f t="shared" si="133"/>
        <v>1.111111111111111E-2</v>
      </c>
      <c r="Q603" s="42">
        <v>1</v>
      </c>
      <c r="R603" s="41">
        <f t="shared" si="134"/>
        <v>86397</v>
      </c>
      <c r="S603" s="42">
        <f t="shared" si="135"/>
        <v>90</v>
      </c>
      <c r="T603" s="42">
        <f>IFERROR(VLOOKUP(A603,'[4]Re-order'!$A:$Q,17,0),"")</f>
        <v>0</v>
      </c>
      <c r="U603" s="42">
        <f>IFERROR(VLOOKUP(A603,'[4]MC Masterlist 2026-09-17'!$B:$M, 10, 0),0)</f>
        <v>15</v>
      </c>
      <c r="V603" s="42">
        <f>IFERROR(VLOOKUP(A603,'[4]MC Masterlist 2026-09-17'!$B:$M, 11, 0),0)</f>
        <v>15</v>
      </c>
      <c r="W603" s="42">
        <f t="shared" si="136"/>
        <v>30</v>
      </c>
      <c r="X603" s="42">
        <f t="shared" si="137"/>
        <v>29.833333333333332</v>
      </c>
      <c r="Y603" s="42">
        <f>IFERROR(IF(OR(C603="AREA I",C603="AREA V"),7,VLOOKUP(A603,'[4]MC Masterlist 2026-09-17'!$B:$M, 12, 0)),0)</f>
        <v>30</v>
      </c>
      <c r="Z603" s="42">
        <f t="shared" si="138"/>
        <v>0.16666666666666666</v>
      </c>
      <c r="AA603" s="42">
        <f t="shared" si="139"/>
        <v>0.33333333333333331</v>
      </c>
      <c r="AB603" s="42">
        <f t="shared" si="140"/>
        <v>0.33148148148148143</v>
      </c>
      <c r="AC603" s="42">
        <f t="shared" si="141"/>
        <v>0.33333333333333331</v>
      </c>
      <c r="AD603" s="40" t="str">
        <f t="shared" si="142"/>
        <v>Overstock</v>
      </c>
      <c r="AE603" s="40">
        <f>IFERROR(VLOOKUP(A603,'[4]Re-order'!$A:$AA,27,0),"")</f>
        <v>0</v>
      </c>
      <c r="AF603" s="42">
        <f t="shared" si="143"/>
        <v>-0.66666666666666674</v>
      </c>
      <c r="AG603" s="42" t="e">
        <f>SUMIFS('[4]Raw Inventory'!D:D,'[4]Raw Inventory'!C:C,"GREATWALL",'[4]Raw Inventory'!B:B,A603)</f>
        <v>#VALUE!</v>
      </c>
      <c r="AH603" s="42" t="e">
        <f>SUMIFS('[4]Raw Inventory'!D:D,'[4]Raw Inventory'!C:C,"DUARTE",'[4]Raw Inventory'!B:B,A603)</f>
        <v>#VALUE!</v>
      </c>
      <c r="AI603" s="42"/>
      <c r="AJ603" s="42">
        <f t="shared" si="144"/>
        <v>90.000000000000014</v>
      </c>
      <c r="AK603" s="40" t="str">
        <f>IFERROR(IF((Q603+IF(AI603="",0,AI3))&lt;=0,"Stockout",IF(AJ603="","",IF(F603="Class A",IF(AJ603&lt;=7,"Critical",IF(AJ603&lt;=15,"Low",IF(AJ603&lt;=30,"Reorder",IF(AJ603&lt;=45,"Optimal","Overstock")))),IF(F603="Class B",IF(AJ603&lt;=10,"Critical",IF(AJ603&lt;=20,"Low",IF(AJ603&lt;=45,"Reorder",IF(AJ603&lt;=60,"Optimal","Overstock")))),IF(F603="Class C",IF(AJ603&lt;=15,"Critical",IF(AJ603&lt;=30,"Low",IF(AJ603&lt;=60,"Reorder",IF(AJ603&lt;=90,"Optimal","Overstock")))),""))))),"")</f>
        <v>Overstock</v>
      </c>
      <c r="AL603" s="42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</row>
    <row r="604" spans="1:48">
      <c r="A604" s="39" t="s">
        <v>44</v>
      </c>
      <c r="B604" s="39" t="s">
        <v>158</v>
      </c>
      <c r="C604" s="39" t="s">
        <v>152</v>
      </c>
      <c r="D604" s="40" t="s">
        <v>235</v>
      </c>
      <c r="E604" s="40">
        <v>9</v>
      </c>
      <c r="F604" s="40" t="s">
        <v>2</v>
      </c>
      <c r="G604" s="39" t="str">
        <f>IFERROR(VLOOKUP(A604,'[4]MC Masterlist 2026-09-17'!$B:$M, 3, 0),"")</f>
        <v>YAMAHA</v>
      </c>
      <c r="H604" s="41">
        <f>IFERROR(VLOOKUP(A604,'[4]MC Masterlist 2026-09-17'!$B:$M, 6, 0),"")</f>
        <v>165912</v>
      </c>
      <c r="I604" s="42">
        <v>0</v>
      </c>
      <c r="J604" s="42">
        <v>2</v>
      </c>
      <c r="K604" s="42">
        <v>0</v>
      </c>
      <c r="L604" s="42">
        <f t="shared" si="129"/>
        <v>2</v>
      </c>
      <c r="M604" s="42">
        <f t="shared" si="130"/>
        <v>0.66666666666666663</v>
      </c>
      <c r="N604" s="41">
        <f t="shared" si="131"/>
        <v>331824</v>
      </c>
      <c r="O604" s="41">
        <f t="shared" si="132"/>
        <v>110608</v>
      </c>
      <c r="P604" s="42">
        <f t="shared" si="133"/>
        <v>2.222222222222222E-2</v>
      </c>
      <c r="Q604" s="42"/>
      <c r="R604" s="41">
        <f t="shared" si="134"/>
        <v>0</v>
      </c>
      <c r="S604" s="42">
        <f t="shared" si="135"/>
        <v>0</v>
      </c>
      <c r="T604" s="42">
        <f>IFERROR(VLOOKUP(A604,'[4]Re-order'!$A:$Q,17,0),"")</f>
        <v>0</v>
      </c>
      <c r="U604" s="42">
        <f>IFERROR(VLOOKUP(A604,'[4]MC Masterlist 2026-09-17'!$B:$M, 10, 0),0)</f>
        <v>15</v>
      </c>
      <c r="V604" s="42">
        <f>IFERROR(VLOOKUP(A604,'[4]MC Masterlist 2026-09-17'!$B:$M, 11, 0),0)</f>
        <v>15</v>
      </c>
      <c r="W604" s="42">
        <f t="shared" si="136"/>
        <v>30</v>
      </c>
      <c r="X604" s="42">
        <f t="shared" si="137"/>
        <v>29.666666666666668</v>
      </c>
      <c r="Y604" s="42">
        <f>IFERROR(IF(OR(C604="AREA I",C604="AREA V"),7,VLOOKUP(A604,'[4]MC Masterlist 2026-09-17'!$B:$M, 12, 0)),0)</f>
        <v>30</v>
      </c>
      <c r="Z604" s="42">
        <f t="shared" si="138"/>
        <v>0.33333333333333331</v>
      </c>
      <c r="AA604" s="42">
        <f t="shared" si="139"/>
        <v>0.66666666666666663</v>
      </c>
      <c r="AB604" s="42">
        <f t="shared" si="140"/>
        <v>0.65925925925925921</v>
      </c>
      <c r="AC604" s="42">
        <f t="shared" si="141"/>
        <v>0.66666666666666663</v>
      </c>
      <c r="AD604" s="40" t="str">
        <f t="shared" si="142"/>
        <v>Stockout</v>
      </c>
      <c r="AE604" s="40">
        <f>IFERROR(VLOOKUP(A604,'[4]Re-order'!$A:$AA,27,0),"")</f>
        <v>0</v>
      </c>
      <c r="AF604" s="42">
        <f t="shared" si="143"/>
        <v>0.66666666666666663</v>
      </c>
      <c r="AG604" s="42" t="e">
        <f>SUMIFS('[4]Raw Inventory'!D:D,'[4]Raw Inventory'!C:C,"GREATWALL",'[4]Raw Inventory'!B:B,A604)</f>
        <v>#VALUE!</v>
      </c>
      <c r="AH604" s="42" t="e">
        <f>SUMIFS('[4]Raw Inventory'!D:D,'[4]Raw Inventory'!C:C,"DUARTE",'[4]Raw Inventory'!B:B,A604)</f>
        <v>#VALUE!</v>
      </c>
      <c r="AI604" s="42"/>
      <c r="AJ604" s="42">
        <f t="shared" si="144"/>
        <v>0</v>
      </c>
      <c r="AK604" s="40" t="str">
        <f>IFERROR(IF((Q604+IF(AI604="",0,AI3))&lt;=0,"Stockout",IF(AJ604="","",IF(F604="Class A",IF(AJ604&lt;=7,"Critical",IF(AJ604&lt;=15,"Low",IF(AJ604&lt;=30,"Reorder",IF(AJ604&lt;=45,"Optimal","Overstock")))),IF(F604="Class B",IF(AJ604&lt;=10,"Critical",IF(AJ604&lt;=20,"Low",IF(AJ604&lt;=45,"Reorder",IF(AJ604&lt;=60,"Optimal","Overstock")))),IF(F604="Class C",IF(AJ604&lt;=15,"Critical",IF(AJ604&lt;=30,"Low",IF(AJ604&lt;=60,"Reorder",IF(AJ604&lt;=90,"Optimal","Overstock")))),""))))),"")</f>
        <v>Stockout</v>
      </c>
      <c r="AL604" s="42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</row>
    <row r="605" spans="1:48">
      <c r="A605" s="39" t="s">
        <v>40</v>
      </c>
      <c r="B605" s="39" t="s">
        <v>119</v>
      </c>
      <c r="C605" s="39" t="s">
        <v>118</v>
      </c>
      <c r="D605" s="40" t="s">
        <v>259</v>
      </c>
      <c r="E605" s="40">
        <v>21</v>
      </c>
      <c r="F605" s="40" t="s">
        <v>2</v>
      </c>
      <c r="G605" s="39" t="str">
        <f>IFERROR(VLOOKUP(A605,'[4]MC Masterlist 2026-09-17'!$B:$M, 3, 0),"")</f>
        <v>HONDA</v>
      </c>
      <c r="H605" s="41">
        <f>IFERROR(VLOOKUP(A605,'[4]MC Masterlist 2026-09-17'!$B:$M, 6, 0),"")</f>
        <v>56426</v>
      </c>
      <c r="I605" s="42">
        <v>0</v>
      </c>
      <c r="J605" s="42">
        <v>2</v>
      </c>
      <c r="K605" s="42">
        <v>1</v>
      </c>
      <c r="L605" s="42">
        <f t="shared" si="129"/>
        <v>3</v>
      </c>
      <c r="M605" s="42">
        <f t="shared" si="130"/>
        <v>1</v>
      </c>
      <c r="N605" s="41">
        <f t="shared" si="131"/>
        <v>169278</v>
      </c>
      <c r="O605" s="41">
        <f t="shared" si="132"/>
        <v>56426</v>
      </c>
      <c r="P605" s="42">
        <f t="shared" si="133"/>
        <v>3.3333333333333333E-2</v>
      </c>
      <c r="Q605" s="42">
        <v>2</v>
      </c>
      <c r="R605" s="41">
        <f t="shared" si="134"/>
        <v>112852</v>
      </c>
      <c r="S605" s="42">
        <f t="shared" si="135"/>
        <v>60</v>
      </c>
      <c r="T605" s="42">
        <f>IFERROR(VLOOKUP(A605,'[4]Re-order'!$A:$Q,17,0),"")</f>
        <v>0</v>
      </c>
      <c r="U605" s="42">
        <f>IFERROR(VLOOKUP(A605,'[4]MC Masterlist 2026-09-17'!$B:$M, 10, 0),0)</f>
        <v>15</v>
      </c>
      <c r="V605" s="42">
        <f>IFERROR(VLOOKUP(A605,'[4]MC Masterlist 2026-09-17'!$B:$M, 11, 0),0)</f>
        <v>15</v>
      </c>
      <c r="W605" s="42">
        <f t="shared" si="136"/>
        <v>30</v>
      </c>
      <c r="X605" s="42">
        <f t="shared" si="137"/>
        <v>29.5</v>
      </c>
      <c r="Y605" s="42">
        <f>IFERROR(IF(OR(C605="AREA I",C605="AREA V"),7,VLOOKUP(A605,'[4]MC Masterlist 2026-09-17'!$B:$M, 12, 0)),0)</f>
        <v>30</v>
      </c>
      <c r="Z605" s="42">
        <f t="shared" si="138"/>
        <v>0.5</v>
      </c>
      <c r="AA605" s="42">
        <f t="shared" si="139"/>
        <v>1</v>
      </c>
      <c r="AB605" s="42">
        <f t="shared" si="140"/>
        <v>0.98333333333333328</v>
      </c>
      <c r="AC605" s="42">
        <f t="shared" si="141"/>
        <v>1</v>
      </c>
      <c r="AD605" s="40" t="str">
        <f t="shared" si="142"/>
        <v>Optimal</v>
      </c>
      <c r="AE605" s="40">
        <f>IFERROR(VLOOKUP(A605,'[4]Re-order'!$A:$AA,27,0),"")</f>
        <v>0</v>
      </c>
      <c r="AF605" s="42">
        <f t="shared" si="143"/>
        <v>-1</v>
      </c>
      <c r="AG605" s="42" t="e">
        <f>SUMIFS('[4]Raw Inventory'!D:D,'[4]Raw Inventory'!C:C,"GREATWALL",'[4]Raw Inventory'!B:B,A605)</f>
        <v>#VALUE!</v>
      </c>
      <c r="AH605" s="42" t="e">
        <f>SUMIFS('[4]Raw Inventory'!D:D,'[4]Raw Inventory'!C:C,"DUARTE",'[4]Raw Inventory'!B:B,A605)</f>
        <v>#VALUE!</v>
      </c>
      <c r="AI605" s="42"/>
      <c r="AJ605" s="42">
        <f t="shared" si="144"/>
        <v>60</v>
      </c>
      <c r="AK605" s="40" t="str">
        <f>IFERROR(IF((Q605+IF(AI605="",0,AI3))&lt;=0,"Stockout",IF(AJ605="","",IF(F605="Class A",IF(AJ605&lt;=7,"Critical",IF(AJ605&lt;=15,"Low",IF(AJ605&lt;=30,"Reorder",IF(AJ605&lt;=45,"Optimal","Overstock")))),IF(F605="Class B",IF(AJ605&lt;=10,"Critical",IF(AJ605&lt;=20,"Low",IF(AJ605&lt;=45,"Reorder",IF(AJ605&lt;=60,"Optimal","Overstock")))),IF(F605="Class C",IF(AJ605&lt;=15,"Critical",IF(AJ605&lt;=30,"Low",IF(AJ605&lt;=60,"Reorder",IF(AJ605&lt;=90,"Optimal","Overstock")))),""))))),"")</f>
        <v>Optimal</v>
      </c>
      <c r="AL605" s="42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</row>
    <row r="606" spans="1:48">
      <c r="A606" s="39" t="s">
        <v>23</v>
      </c>
      <c r="B606" s="39" t="s">
        <v>246</v>
      </c>
      <c r="C606" s="39"/>
      <c r="D606" s="40" t="s">
        <v>262</v>
      </c>
      <c r="E606" s="40">
        <v>1</v>
      </c>
      <c r="F606" s="40" t="s">
        <v>0</v>
      </c>
      <c r="G606" s="39" t="str">
        <f>IFERROR(VLOOKUP(A606,'[4]MC Masterlist 2026-09-17'!$B:$M, 3, 0),"")</f>
        <v>KAWASAKI</v>
      </c>
      <c r="H606" s="41">
        <f>IFERROR(VLOOKUP(A606,'[4]MC Masterlist 2026-09-17'!$B:$M, 6, 0),"")</f>
        <v>60656</v>
      </c>
      <c r="I606" s="42">
        <v>0</v>
      </c>
      <c r="J606" s="42">
        <v>0</v>
      </c>
      <c r="K606" s="42">
        <v>0</v>
      </c>
      <c r="L606" s="42">
        <f t="shared" si="129"/>
        <v>0</v>
      </c>
      <c r="M606" s="42">
        <f t="shared" si="130"/>
        <v>0</v>
      </c>
      <c r="N606" s="41">
        <f t="shared" si="131"/>
        <v>0</v>
      </c>
      <c r="O606" s="41">
        <f t="shared" si="132"/>
        <v>0</v>
      </c>
      <c r="P606" s="42">
        <f t="shared" si="133"/>
        <v>0</v>
      </c>
      <c r="Q606" s="42">
        <v>2</v>
      </c>
      <c r="R606" s="41">
        <f t="shared" si="134"/>
        <v>121312</v>
      </c>
      <c r="S606" s="42">
        <f t="shared" si="135"/>
        <v>0</v>
      </c>
      <c r="T606" s="42">
        <f>IFERROR(VLOOKUP(A606,'[4]Re-order'!$A:$Q,17,0),"")</f>
        <v>0</v>
      </c>
      <c r="U606" s="42">
        <f>IFERROR(VLOOKUP(A606,'[4]MC Masterlist 2026-09-17'!$B:$M, 10, 0),0)</f>
        <v>15</v>
      </c>
      <c r="V606" s="42">
        <f>IFERROR(VLOOKUP(A606,'[4]MC Masterlist 2026-09-17'!$B:$M, 11, 0),0)</f>
        <v>15</v>
      </c>
      <c r="W606" s="42">
        <f t="shared" si="136"/>
        <v>30</v>
      </c>
      <c r="X606" s="42">
        <f t="shared" si="137"/>
        <v>30</v>
      </c>
      <c r="Y606" s="42">
        <f>IFERROR(IF(OR(C606="AREA I",C606="AREA V"),7,VLOOKUP(A606,'[4]MC Masterlist 2026-09-17'!$B:$M, 12, 0)),0)</f>
        <v>30</v>
      </c>
      <c r="Z606" s="42">
        <f t="shared" si="138"/>
        <v>0</v>
      </c>
      <c r="AA606" s="42">
        <f t="shared" si="139"/>
        <v>0</v>
      </c>
      <c r="AB606" s="42">
        <f t="shared" si="140"/>
        <v>0</v>
      </c>
      <c r="AC606" s="42">
        <f t="shared" si="141"/>
        <v>0</v>
      </c>
      <c r="AD606" s="40" t="str">
        <f t="shared" si="142"/>
        <v>Critical</v>
      </c>
      <c r="AE606" s="40">
        <f>IFERROR(VLOOKUP(A606,'[4]Re-order'!$A:$AA,27,0),"")</f>
        <v>0</v>
      </c>
      <c r="AF606" s="42">
        <f t="shared" si="143"/>
        <v>-2</v>
      </c>
      <c r="AG606" s="42" t="e">
        <f>SUMIFS('[4]Raw Inventory'!D:D,'[4]Raw Inventory'!C:C,"GREATWALL",'[4]Raw Inventory'!B:B,A606)</f>
        <v>#VALUE!</v>
      </c>
      <c r="AH606" s="42" t="e">
        <f>SUMIFS('[4]Raw Inventory'!D:D,'[4]Raw Inventory'!C:C,"DUARTE",'[4]Raw Inventory'!B:B,A606)</f>
        <v>#VALUE!</v>
      </c>
      <c r="AI606" s="42"/>
      <c r="AJ606" s="42">
        <f t="shared" si="144"/>
        <v>0</v>
      </c>
      <c r="AK606" s="40" t="str">
        <f>IFERROR(IF((Q606+IF(AI606="",0,AI3))&lt;=0,"Stockout",IF(AJ606="","",IF(F606="Class A",IF(AJ606&lt;=7,"Critical",IF(AJ606&lt;=15,"Low",IF(AJ606&lt;=30,"Reorder",IF(AJ606&lt;=45,"Optimal","Overstock")))),IF(F606="Class B",IF(AJ606&lt;=10,"Critical",IF(AJ606&lt;=20,"Low",IF(AJ606&lt;=45,"Reorder",IF(AJ606&lt;=60,"Optimal","Overstock")))),IF(F606="Class C",IF(AJ606&lt;=15,"Critical",IF(AJ606&lt;=30,"Low",IF(AJ606&lt;=60,"Reorder",IF(AJ606&lt;=90,"Optimal","Overstock")))),""))))),"")</f>
        <v>Critical</v>
      </c>
      <c r="AL606" s="42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</row>
    <row r="607" spans="1:48">
      <c r="A607" s="39" t="s">
        <v>64</v>
      </c>
      <c r="B607" s="39" t="s">
        <v>157</v>
      </c>
      <c r="C607" s="39" t="s">
        <v>152</v>
      </c>
      <c r="D607" s="40" t="s">
        <v>225</v>
      </c>
      <c r="E607" s="40">
        <v>23</v>
      </c>
      <c r="F607" s="40" t="s">
        <v>3</v>
      </c>
      <c r="G607" s="39" t="str">
        <f>IFERROR(VLOOKUP(A607,'[4]MC Masterlist 2026-09-17'!$B:$M, 3, 0),"")</f>
        <v>HONDA</v>
      </c>
      <c r="H607" s="41">
        <f>IFERROR(VLOOKUP(A607,'[4]MC Masterlist 2026-09-17'!$B:$M, 6, 0),"")</f>
        <v>73170</v>
      </c>
      <c r="I607" s="42">
        <v>0</v>
      </c>
      <c r="J607" s="42">
        <v>0</v>
      </c>
      <c r="K607" s="42">
        <v>0</v>
      </c>
      <c r="L607" s="42">
        <f t="shared" si="129"/>
        <v>0</v>
      </c>
      <c r="M607" s="42">
        <f t="shared" si="130"/>
        <v>0</v>
      </c>
      <c r="N607" s="41">
        <f t="shared" si="131"/>
        <v>0</v>
      </c>
      <c r="O607" s="41">
        <f t="shared" si="132"/>
        <v>0</v>
      </c>
      <c r="P607" s="42">
        <f t="shared" si="133"/>
        <v>0</v>
      </c>
      <c r="Q607" s="42">
        <v>1</v>
      </c>
      <c r="R607" s="41">
        <f t="shared" si="134"/>
        <v>73170</v>
      </c>
      <c r="S607" s="42">
        <f t="shared" si="135"/>
        <v>0</v>
      </c>
      <c r="T607" s="42">
        <f>IFERROR(VLOOKUP(A607,'[4]Re-order'!$A:$Q,17,0),"")</f>
        <v>0</v>
      </c>
      <c r="U607" s="42">
        <f>IFERROR(VLOOKUP(A607,'[4]MC Masterlist 2026-09-17'!$B:$M, 10, 0),0)</f>
        <v>15</v>
      </c>
      <c r="V607" s="42">
        <f>IFERROR(VLOOKUP(A607,'[4]MC Masterlist 2026-09-17'!$B:$M, 11, 0),0)</f>
        <v>15</v>
      </c>
      <c r="W607" s="42">
        <f t="shared" si="136"/>
        <v>30</v>
      </c>
      <c r="X607" s="42">
        <f t="shared" si="137"/>
        <v>30</v>
      </c>
      <c r="Y607" s="42">
        <f>IFERROR(IF(OR(C607="AREA I",C607="AREA V"),7,VLOOKUP(A607,'[4]MC Masterlist 2026-09-17'!$B:$M, 12, 0)),0)</f>
        <v>30</v>
      </c>
      <c r="Z607" s="42">
        <f t="shared" si="138"/>
        <v>0</v>
      </c>
      <c r="AA607" s="42">
        <f t="shared" si="139"/>
        <v>0</v>
      </c>
      <c r="AB607" s="42">
        <f t="shared" si="140"/>
        <v>0</v>
      </c>
      <c r="AC607" s="42">
        <f t="shared" si="141"/>
        <v>0</v>
      </c>
      <c r="AD607" s="40" t="str">
        <f t="shared" si="142"/>
        <v>Critical</v>
      </c>
      <c r="AE607" s="40">
        <f>IFERROR(VLOOKUP(A607,'[4]Re-order'!$A:$AA,27,0),"")</f>
        <v>0</v>
      </c>
      <c r="AF607" s="42">
        <f t="shared" si="143"/>
        <v>-1</v>
      </c>
      <c r="AG607" s="42" t="e">
        <f>SUMIFS('[4]Raw Inventory'!D:D,'[4]Raw Inventory'!C:C,"GREATWALL",'[4]Raw Inventory'!B:B,A607)</f>
        <v>#VALUE!</v>
      </c>
      <c r="AH607" s="42" t="e">
        <f>SUMIFS('[4]Raw Inventory'!D:D,'[4]Raw Inventory'!C:C,"DUARTE",'[4]Raw Inventory'!B:B,A607)</f>
        <v>#VALUE!</v>
      </c>
      <c r="AI607" s="42"/>
      <c r="AJ607" s="42">
        <f t="shared" si="144"/>
        <v>0</v>
      </c>
      <c r="AK607" s="40" t="str">
        <f>IFERROR(IF((Q607+IF(AI607="",0,AI3))&lt;=0,"Stockout",IF(AJ607="","",IF(F607="Class A",IF(AJ607&lt;=7,"Critical",IF(AJ607&lt;=15,"Low",IF(AJ607&lt;=30,"Reorder",IF(AJ607&lt;=45,"Optimal","Overstock")))),IF(F607="Class B",IF(AJ607&lt;=10,"Critical",IF(AJ607&lt;=20,"Low",IF(AJ607&lt;=45,"Reorder",IF(AJ607&lt;=60,"Optimal","Overstock")))),IF(F607="Class C",IF(AJ607&lt;=15,"Critical",IF(AJ607&lt;=30,"Low",IF(AJ607&lt;=60,"Reorder",IF(AJ607&lt;=90,"Optimal","Overstock")))),""))))),"")</f>
        <v>Critical</v>
      </c>
      <c r="AL607" s="42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</row>
    <row r="608" spans="1:48">
      <c r="A608" s="39" t="s">
        <v>28</v>
      </c>
      <c r="B608" s="39" t="s">
        <v>130</v>
      </c>
      <c r="C608" s="39" t="s">
        <v>128</v>
      </c>
      <c r="D608" s="40" t="s">
        <v>224</v>
      </c>
      <c r="E608" s="40">
        <v>3</v>
      </c>
      <c r="F608" s="40" t="s">
        <v>0</v>
      </c>
      <c r="G608" s="39" t="str">
        <f>IFERROR(VLOOKUP(A608,'[4]MC Masterlist 2026-09-17'!$B:$M, 3, 0),"")</f>
        <v>YAMAHA</v>
      </c>
      <c r="H608" s="41">
        <f>IFERROR(VLOOKUP(A608,'[4]MC Masterlist 2026-09-17'!$B:$M, 6, 0),"")</f>
        <v>147312</v>
      </c>
      <c r="I608" s="42">
        <v>4</v>
      </c>
      <c r="J608" s="42">
        <v>8</v>
      </c>
      <c r="K608" s="42">
        <v>2</v>
      </c>
      <c r="L608" s="42">
        <f t="shared" si="129"/>
        <v>14</v>
      </c>
      <c r="M608" s="42">
        <f t="shared" si="130"/>
        <v>4.666666666666667</v>
      </c>
      <c r="N608" s="41">
        <f t="shared" si="131"/>
        <v>2062368</v>
      </c>
      <c r="O608" s="41">
        <f t="shared" si="132"/>
        <v>687456</v>
      </c>
      <c r="P608" s="42">
        <f t="shared" si="133"/>
        <v>0.15555555555555556</v>
      </c>
      <c r="Q608" s="42"/>
      <c r="R608" s="41">
        <f t="shared" si="134"/>
        <v>0</v>
      </c>
      <c r="S608" s="42">
        <f t="shared" si="135"/>
        <v>0</v>
      </c>
      <c r="T608" s="42">
        <f>IFERROR(VLOOKUP(A608,'[4]Re-order'!$A:$Q,17,0),"")</f>
        <v>0</v>
      </c>
      <c r="U608" s="42">
        <f>IFERROR(VLOOKUP(A608,'[4]MC Masterlist 2026-09-17'!$B:$M, 10, 0),0)</f>
        <v>15</v>
      </c>
      <c r="V608" s="42">
        <f>IFERROR(VLOOKUP(A608,'[4]MC Masterlist 2026-09-17'!$B:$M, 11, 0),0)</f>
        <v>15</v>
      </c>
      <c r="W608" s="42">
        <f t="shared" si="136"/>
        <v>30</v>
      </c>
      <c r="X608" s="42">
        <f t="shared" si="137"/>
        <v>27.666666666666668</v>
      </c>
      <c r="Y608" s="42">
        <f>IFERROR(IF(OR(C608="AREA I",C608="AREA V"),7,VLOOKUP(A608,'[4]MC Masterlist 2026-09-17'!$B:$M, 12, 0)),0)</f>
        <v>30</v>
      </c>
      <c r="Z608" s="42">
        <f t="shared" si="138"/>
        <v>2.3333333333333335</v>
      </c>
      <c r="AA608" s="42">
        <f t="shared" si="139"/>
        <v>4.666666666666667</v>
      </c>
      <c r="AB608" s="42">
        <f t="shared" si="140"/>
        <v>4.3037037037037038</v>
      </c>
      <c r="AC608" s="42">
        <f t="shared" si="141"/>
        <v>4.666666666666667</v>
      </c>
      <c r="AD608" s="40" t="str">
        <f t="shared" si="142"/>
        <v>Stockout</v>
      </c>
      <c r="AE608" s="40">
        <f>IFERROR(VLOOKUP(A608,'[4]Re-order'!$A:$AA,27,0),"")</f>
        <v>0</v>
      </c>
      <c r="AF608" s="42">
        <f t="shared" si="143"/>
        <v>4.666666666666667</v>
      </c>
      <c r="AG608" s="42" t="e">
        <f>SUMIFS('[4]Raw Inventory'!D:D,'[4]Raw Inventory'!C:C,"GREATWALL",'[4]Raw Inventory'!B:B,A608)</f>
        <v>#VALUE!</v>
      </c>
      <c r="AH608" s="42" t="e">
        <f>SUMIFS('[4]Raw Inventory'!D:D,'[4]Raw Inventory'!C:C,"DUARTE",'[4]Raw Inventory'!B:B,A608)</f>
        <v>#VALUE!</v>
      </c>
      <c r="AI608" s="42"/>
      <c r="AJ608" s="42">
        <f t="shared" si="144"/>
        <v>0</v>
      </c>
      <c r="AK608" s="40" t="str">
        <f>IFERROR(IF((Q608+IF(AI608="",0,AI3))&lt;=0,"Stockout",IF(AJ608="","",IF(F608="Class A",IF(AJ608&lt;=7,"Critical",IF(AJ608&lt;=15,"Low",IF(AJ608&lt;=30,"Reorder",IF(AJ608&lt;=45,"Optimal","Overstock")))),IF(F608="Class B",IF(AJ608&lt;=10,"Critical",IF(AJ608&lt;=20,"Low",IF(AJ608&lt;=45,"Reorder",IF(AJ608&lt;=60,"Optimal","Overstock")))),IF(F608="Class C",IF(AJ608&lt;=15,"Critical",IF(AJ608&lt;=30,"Low",IF(AJ608&lt;=60,"Reorder",IF(AJ608&lt;=90,"Optimal","Overstock")))),""))))),"")</f>
        <v>Stockout</v>
      </c>
      <c r="AL608" s="42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</row>
    <row r="609" spans="1:48">
      <c r="A609" s="39" t="s">
        <v>31</v>
      </c>
      <c r="B609" s="39" t="s">
        <v>110</v>
      </c>
      <c r="C609" s="39" t="s">
        <v>109</v>
      </c>
      <c r="D609" s="40" t="s">
        <v>241</v>
      </c>
      <c r="E609" s="40">
        <v>29</v>
      </c>
      <c r="F609" s="40" t="s">
        <v>3</v>
      </c>
      <c r="G609" s="39" t="str">
        <f>IFERROR(VLOOKUP(A609,'[4]MC Masterlist 2026-09-17'!$B:$M, 3, 0),"")</f>
        <v>KAWASAKI</v>
      </c>
      <c r="H609" s="41">
        <f>IFERROR(VLOOKUP(A609,'[4]MC Masterlist 2026-09-17'!$B:$M, 6, 0),"")</f>
        <v>59528</v>
      </c>
      <c r="I609" s="42">
        <v>0</v>
      </c>
      <c r="J609" s="42">
        <v>0</v>
      </c>
      <c r="K609" s="42">
        <v>0</v>
      </c>
      <c r="L609" s="42">
        <f t="shared" si="129"/>
        <v>0</v>
      </c>
      <c r="M609" s="42">
        <f t="shared" si="130"/>
        <v>0</v>
      </c>
      <c r="N609" s="41">
        <f t="shared" si="131"/>
        <v>0</v>
      </c>
      <c r="O609" s="41">
        <f t="shared" si="132"/>
        <v>0</v>
      </c>
      <c r="P609" s="42">
        <f t="shared" si="133"/>
        <v>0</v>
      </c>
      <c r="Q609" s="42">
        <v>2</v>
      </c>
      <c r="R609" s="41">
        <f t="shared" si="134"/>
        <v>119056</v>
      </c>
      <c r="S609" s="42">
        <f t="shared" si="135"/>
        <v>0</v>
      </c>
      <c r="T609" s="42">
        <f>IFERROR(VLOOKUP(A609,'[4]Re-order'!$A:$Q,17,0),"")</f>
        <v>0</v>
      </c>
      <c r="U609" s="42">
        <f>IFERROR(VLOOKUP(A609,'[4]MC Masterlist 2026-09-17'!$B:$M, 10, 0),0)</f>
        <v>15</v>
      </c>
      <c r="V609" s="42">
        <f>IFERROR(VLOOKUP(A609,'[4]MC Masterlist 2026-09-17'!$B:$M, 11, 0),0)</f>
        <v>15</v>
      </c>
      <c r="W609" s="42">
        <f t="shared" si="136"/>
        <v>30</v>
      </c>
      <c r="X609" s="42">
        <f t="shared" si="137"/>
        <v>30</v>
      </c>
      <c r="Y609" s="42">
        <f>IFERROR(IF(OR(C609="AREA I",C609="AREA V"),7,VLOOKUP(A609,'[4]MC Masterlist 2026-09-17'!$B:$M, 12, 0)),0)</f>
        <v>30</v>
      </c>
      <c r="Z609" s="42">
        <f t="shared" si="138"/>
        <v>0</v>
      </c>
      <c r="AA609" s="42">
        <f t="shared" si="139"/>
        <v>0</v>
      </c>
      <c r="AB609" s="42">
        <f t="shared" si="140"/>
        <v>0</v>
      </c>
      <c r="AC609" s="42">
        <f t="shared" si="141"/>
        <v>0</v>
      </c>
      <c r="AD609" s="40" t="str">
        <f t="shared" si="142"/>
        <v>Critical</v>
      </c>
      <c r="AE609" s="40">
        <f>IFERROR(VLOOKUP(A609,'[4]Re-order'!$A:$AA,27,0),"")</f>
        <v>0</v>
      </c>
      <c r="AF609" s="42">
        <f t="shared" si="143"/>
        <v>-2</v>
      </c>
      <c r="AG609" s="42" t="e">
        <f>SUMIFS('[4]Raw Inventory'!D:D,'[4]Raw Inventory'!C:C,"GREATWALL",'[4]Raw Inventory'!B:B,A609)</f>
        <v>#VALUE!</v>
      </c>
      <c r="AH609" s="42" t="e">
        <f>SUMIFS('[4]Raw Inventory'!D:D,'[4]Raw Inventory'!C:C,"DUARTE",'[4]Raw Inventory'!B:B,A609)</f>
        <v>#VALUE!</v>
      </c>
      <c r="AI609" s="42"/>
      <c r="AJ609" s="42">
        <f t="shared" si="144"/>
        <v>0</v>
      </c>
      <c r="AK609" s="40" t="str">
        <f>IFERROR(IF((Q609+IF(AI609="",0,AI3))&lt;=0,"Stockout",IF(AJ609="","",IF(F609="Class A",IF(AJ609&lt;=7,"Critical",IF(AJ609&lt;=15,"Low",IF(AJ609&lt;=30,"Reorder",IF(AJ609&lt;=45,"Optimal","Overstock")))),IF(F609="Class B",IF(AJ609&lt;=10,"Critical",IF(AJ609&lt;=20,"Low",IF(AJ609&lt;=45,"Reorder",IF(AJ609&lt;=60,"Optimal","Overstock")))),IF(F609="Class C",IF(AJ609&lt;=15,"Critical",IF(AJ609&lt;=30,"Low",IF(AJ609&lt;=60,"Reorder",IF(AJ609&lt;=90,"Optimal","Overstock")))),""))))),"")</f>
        <v>Critical</v>
      </c>
      <c r="AL609" s="42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</row>
    <row r="610" spans="1:48">
      <c r="A610" s="39" t="s">
        <v>47</v>
      </c>
      <c r="B610" s="39" t="s">
        <v>29</v>
      </c>
      <c r="C610" s="39" t="s">
        <v>1</v>
      </c>
      <c r="D610" s="40" t="s">
        <v>236</v>
      </c>
      <c r="E610" s="40">
        <v>34</v>
      </c>
      <c r="F610" s="40" t="s">
        <v>3</v>
      </c>
      <c r="G610" s="39" t="str">
        <f>IFERROR(VLOOKUP(A610,'[4]MC Masterlist 2026-09-17'!$B:$M, 3, 0),"")</f>
        <v>YAMAHA</v>
      </c>
      <c r="H610" s="41">
        <f>IFERROR(VLOOKUP(A610,'[4]MC Masterlist 2026-09-17'!$B:$M, 6, 0),"")</f>
        <v>76167</v>
      </c>
      <c r="I610" s="42">
        <v>0</v>
      </c>
      <c r="J610" s="42">
        <v>1</v>
      </c>
      <c r="K610" s="42">
        <v>0</v>
      </c>
      <c r="L610" s="42">
        <f t="shared" si="129"/>
        <v>1</v>
      </c>
      <c r="M610" s="42">
        <f t="shared" si="130"/>
        <v>0.33333333333333331</v>
      </c>
      <c r="N610" s="41">
        <f t="shared" si="131"/>
        <v>76167</v>
      </c>
      <c r="O610" s="41">
        <f t="shared" si="132"/>
        <v>25389</v>
      </c>
      <c r="P610" s="42">
        <f t="shared" si="133"/>
        <v>1.111111111111111E-2</v>
      </c>
      <c r="Q610" s="42"/>
      <c r="R610" s="41">
        <f t="shared" si="134"/>
        <v>0</v>
      </c>
      <c r="S610" s="42">
        <f t="shared" si="135"/>
        <v>0</v>
      </c>
      <c r="T610" s="42">
        <f>IFERROR(VLOOKUP(A610,'[4]Re-order'!$A:$Q,17,0),"")</f>
        <v>0</v>
      </c>
      <c r="U610" s="42">
        <f>IFERROR(VLOOKUP(A610,'[4]MC Masterlist 2026-09-17'!$B:$M, 10, 0),0)</f>
        <v>15</v>
      </c>
      <c r="V610" s="42">
        <f>IFERROR(VLOOKUP(A610,'[4]MC Masterlist 2026-09-17'!$B:$M, 11, 0),0)</f>
        <v>15</v>
      </c>
      <c r="W610" s="42">
        <f t="shared" si="136"/>
        <v>30</v>
      </c>
      <c r="X610" s="42">
        <f t="shared" si="137"/>
        <v>6.833333333333333</v>
      </c>
      <c r="Y610" s="42">
        <f>IFERROR(IF(OR(C610="AREA I",C610="AREA V"),7,VLOOKUP(A610,'[4]MC Masterlist 2026-09-17'!$B:$M, 12, 0)),0)</f>
        <v>7</v>
      </c>
      <c r="Z610" s="42">
        <f t="shared" si="138"/>
        <v>0.16666666666666666</v>
      </c>
      <c r="AA610" s="42">
        <f t="shared" si="139"/>
        <v>0.33333333333333331</v>
      </c>
      <c r="AB610" s="42">
        <f t="shared" si="140"/>
        <v>7.5925925925925911E-2</v>
      </c>
      <c r="AC610" s="42">
        <f t="shared" si="141"/>
        <v>7.7777777777777765E-2</v>
      </c>
      <c r="AD610" s="40" t="str">
        <f t="shared" si="142"/>
        <v>Stockout</v>
      </c>
      <c r="AE610" s="40">
        <f>IFERROR(VLOOKUP(A610,'[4]Re-order'!$A:$AA,27,0),"")</f>
        <v>0</v>
      </c>
      <c r="AF610" s="42">
        <f t="shared" si="143"/>
        <v>7.7777777777777765E-2</v>
      </c>
      <c r="AG610" s="42" t="e">
        <f>SUMIFS('[4]Raw Inventory'!D:D,'[4]Raw Inventory'!C:C,"GREATWALL",'[4]Raw Inventory'!B:B,A610)</f>
        <v>#VALUE!</v>
      </c>
      <c r="AH610" s="42" t="e">
        <f>SUMIFS('[4]Raw Inventory'!D:D,'[4]Raw Inventory'!C:C,"DUARTE",'[4]Raw Inventory'!B:B,A610)</f>
        <v>#VALUE!</v>
      </c>
      <c r="AI610" s="42"/>
      <c r="AJ610" s="42">
        <f t="shared" si="144"/>
        <v>0</v>
      </c>
      <c r="AK610" s="40" t="str">
        <f>IFERROR(IF((Q610+IF(AI610="",0,AI3))&lt;=0,"Stockout",IF(AJ610="","",IF(F610="Class A",IF(AJ610&lt;=7,"Critical",IF(AJ610&lt;=15,"Low",IF(AJ610&lt;=30,"Reorder",IF(AJ610&lt;=45,"Optimal","Overstock")))),IF(F610="Class B",IF(AJ610&lt;=10,"Critical",IF(AJ610&lt;=20,"Low",IF(AJ610&lt;=45,"Reorder",IF(AJ610&lt;=60,"Optimal","Overstock")))),IF(F610="Class C",IF(AJ610&lt;=15,"Critical",IF(AJ610&lt;=30,"Low",IF(AJ610&lt;=60,"Reorder",IF(AJ610&lt;=90,"Optimal","Overstock")))),""))))),"")</f>
        <v>Stockout</v>
      </c>
      <c r="AL610" s="42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</row>
    <row r="611" spans="1:48">
      <c r="A611" s="39" t="s">
        <v>85</v>
      </c>
      <c r="B611" s="39" t="s">
        <v>112</v>
      </c>
      <c r="C611" s="39" t="s">
        <v>109</v>
      </c>
      <c r="D611" s="40" t="s">
        <v>236</v>
      </c>
      <c r="E611" s="40">
        <v>22</v>
      </c>
      <c r="F611" s="40" t="s">
        <v>3</v>
      </c>
      <c r="G611" s="39" t="str">
        <f>IFERROR(VLOOKUP(A611,'[4]MC Masterlist 2026-09-17'!$B:$M, 3, 0),"")</f>
        <v>KAWASAKI</v>
      </c>
      <c r="H611" s="41">
        <f>IFERROR(VLOOKUP(A611,'[4]MC Masterlist 2026-09-17'!$B:$M, 6, 0),"")</f>
        <v>71560</v>
      </c>
      <c r="I611" s="42">
        <v>0</v>
      </c>
      <c r="J611" s="42">
        <v>0</v>
      </c>
      <c r="K611" s="42">
        <v>0</v>
      </c>
      <c r="L611" s="42">
        <f t="shared" si="129"/>
        <v>0</v>
      </c>
      <c r="M611" s="42">
        <f t="shared" si="130"/>
        <v>0</v>
      </c>
      <c r="N611" s="41">
        <f t="shared" si="131"/>
        <v>0</v>
      </c>
      <c r="O611" s="41">
        <f t="shared" si="132"/>
        <v>0</v>
      </c>
      <c r="P611" s="42">
        <f t="shared" si="133"/>
        <v>0</v>
      </c>
      <c r="Q611" s="42">
        <v>2</v>
      </c>
      <c r="R611" s="41">
        <f t="shared" si="134"/>
        <v>143120</v>
      </c>
      <c r="S611" s="42">
        <f t="shared" si="135"/>
        <v>0</v>
      </c>
      <c r="T611" s="42">
        <f>IFERROR(VLOOKUP(A611,'[4]Re-order'!$A:$Q,17,0),"")</f>
        <v>0</v>
      </c>
      <c r="U611" s="42">
        <f>IFERROR(VLOOKUP(A611,'[4]MC Masterlist 2026-09-17'!$B:$M, 10, 0),0)</f>
        <v>15</v>
      </c>
      <c r="V611" s="42">
        <f>IFERROR(VLOOKUP(A611,'[4]MC Masterlist 2026-09-17'!$B:$M, 11, 0),0)</f>
        <v>15</v>
      </c>
      <c r="W611" s="42">
        <f t="shared" si="136"/>
        <v>30</v>
      </c>
      <c r="X611" s="42">
        <f t="shared" si="137"/>
        <v>30</v>
      </c>
      <c r="Y611" s="42">
        <f>IFERROR(IF(OR(C611="AREA I",C611="AREA V"),7,VLOOKUP(A611,'[4]MC Masterlist 2026-09-17'!$B:$M, 12, 0)),0)</f>
        <v>30</v>
      </c>
      <c r="Z611" s="42">
        <f t="shared" si="138"/>
        <v>0</v>
      </c>
      <c r="AA611" s="42">
        <f t="shared" si="139"/>
        <v>0</v>
      </c>
      <c r="AB611" s="42">
        <f t="shared" si="140"/>
        <v>0</v>
      </c>
      <c r="AC611" s="42">
        <f t="shared" si="141"/>
        <v>0</v>
      </c>
      <c r="AD611" s="40" t="str">
        <f t="shared" si="142"/>
        <v>Critical</v>
      </c>
      <c r="AE611" s="40">
        <f>IFERROR(VLOOKUP(A611,'[4]Re-order'!$A:$AA,27,0),"")</f>
        <v>0</v>
      </c>
      <c r="AF611" s="42">
        <f t="shared" si="143"/>
        <v>-2</v>
      </c>
      <c r="AG611" s="42" t="e">
        <f>SUMIFS('[4]Raw Inventory'!D:D,'[4]Raw Inventory'!C:C,"GREATWALL",'[4]Raw Inventory'!B:B,A611)</f>
        <v>#VALUE!</v>
      </c>
      <c r="AH611" s="42" t="e">
        <f>SUMIFS('[4]Raw Inventory'!D:D,'[4]Raw Inventory'!C:C,"DUARTE",'[4]Raw Inventory'!B:B,A611)</f>
        <v>#VALUE!</v>
      </c>
      <c r="AI611" s="42"/>
      <c r="AJ611" s="42">
        <f t="shared" si="144"/>
        <v>0</v>
      </c>
      <c r="AK611" s="40" t="str">
        <f>IFERROR(IF((Q611+IF(AI611="",0,AI3))&lt;=0,"Stockout",IF(AJ611="","",IF(F611="Class A",IF(AJ611&lt;=7,"Critical",IF(AJ611&lt;=15,"Low",IF(AJ611&lt;=30,"Reorder",IF(AJ611&lt;=45,"Optimal","Overstock")))),IF(F611="Class B",IF(AJ611&lt;=10,"Critical",IF(AJ611&lt;=20,"Low",IF(AJ611&lt;=45,"Reorder",IF(AJ611&lt;=60,"Optimal","Overstock")))),IF(F611="Class C",IF(AJ611&lt;=15,"Critical",IF(AJ611&lt;=30,"Low",IF(AJ611&lt;=60,"Reorder",IF(AJ611&lt;=90,"Optimal","Overstock")))),""))))),"")</f>
        <v>Critical</v>
      </c>
      <c r="AL611" s="42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</row>
    <row r="612" spans="1:48">
      <c r="A612" s="39" t="s">
        <v>26</v>
      </c>
      <c r="B612" s="39" t="s">
        <v>129</v>
      </c>
      <c r="C612" s="39" t="s">
        <v>128</v>
      </c>
      <c r="D612" s="40" t="s">
        <v>255</v>
      </c>
      <c r="E612" s="40">
        <v>18</v>
      </c>
      <c r="F612" s="40" t="s">
        <v>3</v>
      </c>
      <c r="G612" s="39" t="str">
        <f>IFERROR(VLOOKUP(A612,'[4]MC Masterlist 2026-09-17'!$B:$M, 3, 0),"")</f>
        <v>SUZUKI</v>
      </c>
      <c r="H612" s="41">
        <f>IFERROR(VLOOKUP(A612,'[4]MC Masterlist 2026-09-17'!$B:$M, 6, 0),"")</f>
        <v>123700</v>
      </c>
      <c r="I612" s="42">
        <v>0</v>
      </c>
      <c r="J612" s="42">
        <v>1</v>
      </c>
      <c r="K612" s="42">
        <v>0</v>
      </c>
      <c r="L612" s="42">
        <f t="shared" si="129"/>
        <v>1</v>
      </c>
      <c r="M612" s="42">
        <f t="shared" si="130"/>
        <v>0.33333333333333331</v>
      </c>
      <c r="N612" s="41">
        <f t="shared" si="131"/>
        <v>123700</v>
      </c>
      <c r="O612" s="41">
        <f t="shared" si="132"/>
        <v>41233.333333333328</v>
      </c>
      <c r="P612" s="42">
        <f t="shared" si="133"/>
        <v>1.111111111111111E-2</v>
      </c>
      <c r="Q612" s="42">
        <v>2</v>
      </c>
      <c r="R612" s="41">
        <f t="shared" si="134"/>
        <v>247400</v>
      </c>
      <c r="S612" s="42">
        <f t="shared" si="135"/>
        <v>180.00000000000003</v>
      </c>
      <c r="T612" s="42">
        <f>IFERROR(VLOOKUP(A612,'[4]Re-order'!$A:$Q,17,0),"")</f>
        <v>0</v>
      </c>
      <c r="U612" s="42">
        <f>IFERROR(VLOOKUP(A612,'[4]MC Masterlist 2026-09-17'!$B:$M, 10, 0),0)</f>
        <v>15</v>
      </c>
      <c r="V612" s="42">
        <f>IFERROR(VLOOKUP(A612,'[4]MC Masterlist 2026-09-17'!$B:$M, 11, 0),0)</f>
        <v>15</v>
      </c>
      <c r="W612" s="42">
        <f t="shared" si="136"/>
        <v>30</v>
      </c>
      <c r="X612" s="42">
        <f t="shared" si="137"/>
        <v>29.833333333333332</v>
      </c>
      <c r="Y612" s="42">
        <f>IFERROR(IF(OR(C612="AREA I",C612="AREA V"),7,VLOOKUP(A612,'[4]MC Masterlist 2026-09-17'!$B:$M, 12, 0)),0)</f>
        <v>30</v>
      </c>
      <c r="Z612" s="42">
        <f t="shared" si="138"/>
        <v>0.16666666666666666</v>
      </c>
      <c r="AA612" s="42">
        <f t="shared" si="139"/>
        <v>0.33333333333333331</v>
      </c>
      <c r="AB612" s="42">
        <f t="shared" si="140"/>
        <v>0.33148148148148143</v>
      </c>
      <c r="AC612" s="42">
        <f t="shared" si="141"/>
        <v>0.33333333333333331</v>
      </c>
      <c r="AD612" s="40" t="str">
        <f t="shared" si="142"/>
        <v>Overstock</v>
      </c>
      <c r="AE612" s="40">
        <f>IFERROR(VLOOKUP(A612,'[4]Re-order'!$A:$AA,27,0),"")</f>
        <v>0</v>
      </c>
      <c r="AF612" s="42">
        <f t="shared" si="143"/>
        <v>-1.6666666666666667</v>
      </c>
      <c r="AG612" s="42" t="e">
        <f>SUMIFS('[4]Raw Inventory'!D:D,'[4]Raw Inventory'!C:C,"GREATWALL",'[4]Raw Inventory'!B:B,A612)</f>
        <v>#VALUE!</v>
      </c>
      <c r="AH612" s="42" t="e">
        <f>SUMIFS('[4]Raw Inventory'!D:D,'[4]Raw Inventory'!C:C,"DUARTE",'[4]Raw Inventory'!B:B,A612)</f>
        <v>#VALUE!</v>
      </c>
      <c r="AI612" s="42"/>
      <c r="AJ612" s="42">
        <f t="shared" si="144"/>
        <v>180.00000000000003</v>
      </c>
      <c r="AK612" s="40" t="str">
        <f>IFERROR(IF((Q612+IF(AI612="",0,AI3))&lt;=0,"Stockout",IF(AJ612="","",IF(F612="Class A",IF(AJ612&lt;=7,"Critical",IF(AJ612&lt;=15,"Low",IF(AJ612&lt;=30,"Reorder",IF(AJ612&lt;=45,"Optimal","Overstock")))),IF(F612="Class B",IF(AJ612&lt;=10,"Critical",IF(AJ612&lt;=20,"Low",IF(AJ612&lt;=45,"Reorder",IF(AJ612&lt;=60,"Optimal","Overstock")))),IF(F612="Class C",IF(AJ612&lt;=15,"Critical",IF(AJ612&lt;=30,"Low",IF(AJ612&lt;=60,"Reorder",IF(AJ612&lt;=90,"Optimal","Overstock")))),""))))),"")</f>
        <v>Overstock</v>
      </c>
      <c r="AL612" s="42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</row>
    <row r="613" spans="1:48">
      <c r="A613" s="39" t="s">
        <v>66</v>
      </c>
      <c r="B613" s="39" t="s">
        <v>162</v>
      </c>
      <c r="C613" s="39" t="s">
        <v>159</v>
      </c>
      <c r="D613" s="40" t="s">
        <v>252</v>
      </c>
      <c r="E613" s="40">
        <v>5</v>
      </c>
      <c r="F613" s="40" t="s">
        <v>2</v>
      </c>
      <c r="G613" s="39" t="str">
        <f>IFERROR(VLOOKUP(A613,'[4]MC Masterlist 2026-09-17'!$B:$M, 3, 0),"")</f>
        <v>KAWASAKI</v>
      </c>
      <c r="H613" s="41">
        <f>IFERROR(VLOOKUP(A613,'[4]MC Masterlist 2026-09-17'!$B:$M, 6, 0),"")</f>
        <v>95530</v>
      </c>
      <c r="I613" s="42">
        <v>4</v>
      </c>
      <c r="J613" s="42">
        <v>1</v>
      </c>
      <c r="K613" s="42">
        <v>2</v>
      </c>
      <c r="L613" s="42">
        <f t="shared" si="129"/>
        <v>7</v>
      </c>
      <c r="M613" s="42">
        <f t="shared" si="130"/>
        <v>2.3333333333333335</v>
      </c>
      <c r="N613" s="41">
        <f t="shared" si="131"/>
        <v>668710</v>
      </c>
      <c r="O613" s="41">
        <f t="shared" si="132"/>
        <v>222903.33333333334</v>
      </c>
      <c r="P613" s="42">
        <f t="shared" si="133"/>
        <v>7.7777777777777779E-2</v>
      </c>
      <c r="Q613" s="42">
        <v>10</v>
      </c>
      <c r="R613" s="41">
        <f t="shared" si="134"/>
        <v>955300</v>
      </c>
      <c r="S613" s="42">
        <f t="shared" si="135"/>
        <v>128.57142857142856</v>
      </c>
      <c r="T613" s="42">
        <f>IFERROR(VLOOKUP(A613,'[4]Re-order'!$A:$Q,17,0),"")</f>
        <v>0</v>
      </c>
      <c r="U613" s="42">
        <f>IFERROR(VLOOKUP(A613,'[4]MC Masterlist 2026-09-17'!$B:$M, 10, 0),0)</f>
        <v>15</v>
      </c>
      <c r="V613" s="42">
        <f>IFERROR(VLOOKUP(A613,'[4]MC Masterlist 2026-09-17'!$B:$M, 11, 0),0)</f>
        <v>15</v>
      </c>
      <c r="W613" s="42">
        <f t="shared" si="136"/>
        <v>30</v>
      </c>
      <c r="X613" s="42">
        <f t="shared" si="137"/>
        <v>28.833333333333332</v>
      </c>
      <c r="Y613" s="42">
        <f>IFERROR(IF(OR(C613="AREA I",C613="AREA V"),7,VLOOKUP(A613,'[4]MC Masterlist 2026-09-17'!$B:$M, 12, 0)),0)</f>
        <v>30</v>
      </c>
      <c r="Z613" s="42">
        <f t="shared" si="138"/>
        <v>1.1666666666666667</v>
      </c>
      <c r="AA613" s="42">
        <f t="shared" si="139"/>
        <v>2.3333333333333335</v>
      </c>
      <c r="AB613" s="42">
        <f t="shared" si="140"/>
        <v>2.2425925925925925</v>
      </c>
      <c r="AC613" s="42">
        <f t="shared" si="141"/>
        <v>2.3333333333333335</v>
      </c>
      <c r="AD613" s="40" t="str">
        <f t="shared" si="142"/>
        <v>Overstock</v>
      </c>
      <c r="AE613" s="40">
        <f>IFERROR(VLOOKUP(A613,'[4]Re-order'!$A:$AA,27,0),"")</f>
        <v>0</v>
      </c>
      <c r="AF613" s="42">
        <f t="shared" si="143"/>
        <v>-7.6666666666666661</v>
      </c>
      <c r="AG613" s="42" t="e">
        <f>SUMIFS('[4]Raw Inventory'!D:D,'[4]Raw Inventory'!C:C,"GREATWALL",'[4]Raw Inventory'!B:B,A613)</f>
        <v>#VALUE!</v>
      </c>
      <c r="AH613" s="42" t="e">
        <f>SUMIFS('[4]Raw Inventory'!D:D,'[4]Raw Inventory'!C:C,"DUARTE",'[4]Raw Inventory'!B:B,A613)</f>
        <v>#VALUE!</v>
      </c>
      <c r="AI613" s="42"/>
      <c r="AJ613" s="42">
        <f t="shared" si="144"/>
        <v>128.57142857142856</v>
      </c>
      <c r="AK613" s="40" t="str">
        <f>IFERROR(IF((Q613+IF(AI613="",0,AI3))&lt;=0,"Stockout",IF(AJ613="","",IF(F613="Class A",IF(AJ613&lt;=7,"Critical",IF(AJ613&lt;=15,"Low",IF(AJ613&lt;=30,"Reorder",IF(AJ613&lt;=45,"Optimal","Overstock")))),IF(F613="Class B",IF(AJ613&lt;=10,"Critical",IF(AJ613&lt;=20,"Low",IF(AJ613&lt;=45,"Reorder",IF(AJ613&lt;=60,"Optimal","Overstock")))),IF(F613="Class C",IF(AJ613&lt;=15,"Critical",IF(AJ613&lt;=30,"Low",IF(AJ613&lt;=60,"Reorder",IF(AJ613&lt;=90,"Optimal","Overstock")))),""))))),"")</f>
        <v>Overstock</v>
      </c>
      <c r="AL613" s="42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</row>
    <row r="614" spans="1:48">
      <c r="A614" s="39" t="s">
        <v>33</v>
      </c>
      <c r="B614" s="39" t="s">
        <v>19</v>
      </c>
      <c r="C614" s="39" t="s">
        <v>1</v>
      </c>
      <c r="D614" s="40" t="s">
        <v>223</v>
      </c>
      <c r="E614" s="40">
        <v>9</v>
      </c>
      <c r="F614" s="40" t="s">
        <v>2</v>
      </c>
      <c r="G614" s="39" t="str">
        <f>IFERROR(VLOOKUP(A614,'[4]MC Masterlist 2026-09-17'!$B:$M, 3, 0),"")</f>
        <v>HONDA</v>
      </c>
      <c r="H614" s="41">
        <f>IFERROR(VLOOKUP(A614,'[4]MC Masterlist 2026-09-17'!$B:$M, 6, 0),"")</f>
        <v>251318</v>
      </c>
      <c r="I614" s="42">
        <v>2</v>
      </c>
      <c r="J614" s="42">
        <v>0</v>
      </c>
      <c r="K614" s="42">
        <v>1</v>
      </c>
      <c r="L614" s="42">
        <f t="shared" si="129"/>
        <v>3</v>
      </c>
      <c r="M614" s="42">
        <f t="shared" si="130"/>
        <v>1</v>
      </c>
      <c r="N614" s="41">
        <f t="shared" si="131"/>
        <v>753954</v>
      </c>
      <c r="O614" s="41">
        <f t="shared" si="132"/>
        <v>251318</v>
      </c>
      <c r="P614" s="42">
        <f t="shared" si="133"/>
        <v>3.3333333333333333E-2</v>
      </c>
      <c r="Q614" s="42"/>
      <c r="R614" s="41">
        <f t="shared" si="134"/>
        <v>0</v>
      </c>
      <c r="S614" s="42">
        <f t="shared" si="135"/>
        <v>0</v>
      </c>
      <c r="T614" s="42">
        <f>IFERROR(VLOOKUP(A614,'[4]Re-order'!$A:$Q,17,0),"")</f>
        <v>0</v>
      </c>
      <c r="U614" s="42">
        <f>IFERROR(VLOOKUP(A614,'[4]MC Masterlist 2026-09-17'!$B:$M, 10, 0),0)</f>
        <v>15</v>
      </c>
      <c r="V614" s="42">
        <f>IFERROR(VLOOKUP(A614,'[4]MC Masterlist 2026-09-17'!$B:$M, 11, 0),0)</f>
        <v>15</v>
      </c>
      <c r="W614" s="42">
        <f t="shared" si="136"/>
        <v>30</v>
      </c>
      <c r="X614" s="42">
        <f t="shared" si="137"/>
        <v>6.5</v>
      </c>
      <c r="Y614" s="42">
        <f>IFERROR(IF(OR(C614="AREA I",C614="AREA V"),7,VLOOKUP(A614,'[4]MC Masterlist 2026-09-17'!$B:$M, 12, 0)),0)</f>
        <v>7</v>
      </c>
      <c r="Z614" s="42">
        <f t="shared" si="138"/>
        <v>0.5</v>
      </c>
      <c r="AA614" s="42">
        <f t="shared" si="139"/>
        <v>1</v>
      </c>
      <c r="AB614" s="42">
        <f t="shared" si="140"/>
        <v>0.21666666666666667</v>
      </c>
      <c r="AC614" s="42">
        <f t="shared" si="141"/>
        <v>0.23333333333333334</v>
      </c>
      <c r="AD614" s="40" t="str">
        <f t="shared" si="142"/>
        <v>Stockout</v>
      </c>
      <c r="AE614" s="40">
        <f>IFERROR(VLOOKUP(A614,'[4]Re-order'!$A:$AA,27,0),"")</f>
        <v>0</v>
      </c>
      <c r="AF614" s="42">
        <f t="shared" si="143"/>
        <v>0.23333333333333334</v>
      </c>
      <c r="AG614" s="42" t="e">
        <f>SUMIFS('[4]Raw Inventory'!D:D,'[4]Raw Inventory'!C:C,"GREATWALL",'[4]Raw Inventory'!B:B,A614)</f>
        <v>#VALUE!</v>
      </c>
      <c r="AH614" s="42" t="e">
        <f>SUMIFS('[4]Raw Inventory'!D:D,'[4]Raw Inventory'!C:C,"DUARTE",'[4]Raw Inventory'!B:B,A614)</f>
        <v>#VALUE!</v>
      </c>
      <c r="AI614" s="42"/>
      <c r="AJ614" s="42">
        <f t="shared" si="144"/>
        <v>0</v>
      </c>
      <c r="AK614" s="40" t="str">
        <f>IFERROR(IF((Q614+IF(AI614="",0,AI3))&lt;=0,"Stockout",IF(AJ614="","",IF(F614="Class A",IF(AJ614&lt;=7,"Critical",IF(AJ614&lt;=15,"Low",IF(AJ614&lt;=30,"Reorder",IF(AJ614&lt;=45,"Optimal","Overstock")))),IF(F614="Class B",IF(AJ614&lt;=10,"Critical",IF(AJ614&lt;=20,"Low",IF(AJ614&lt;=45,"Reorder",IF(AJ614&lt;=60,"Optimal","Overstock")))),IF(F614="Class C",IF(AJ614&lt;=15,"Critical",IF(AJ614&lt;=30,"Low",IF(AJ614&lt;=60,"Reorder",IF(AJ614&lt;=90,"Optimal","Overstock")))),""))))),"")</f>
        <v>Stockout</v>
      </c>
      <c r="AL614" s="42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</row>
    <row r="615" spans="1:48">
      <c r="A615" s="39" t="s">
        <v>33</v>
      </c>
      <c r="B615" s="39" t="s">
        <v>138</v>
      </c>
      <c r="C615" s="39" t="s">
        <v>137</v>
      </c>
      <c r="D615" s="40" t="s">
        <v>222</v>
      </c>
      <c r="E615" s="40">
        <v>18</v>
      </c>
      <c r="F615" s="40" t="s">
        <v>3</v>
      </c>
      <c r="G615" s="39" t="str">
        <f>IFERROR(VLOOKUP(A615,'[4]MC Masterlist 2026-09-17'!$B:$M, 3, 0),"")</f>
        <v>HONDA</v>
      </c>
      <c r="H615" s="41">
        <f>IFERROR(VLOOKUP(A615,'[4]MC Masterlist 2026-09-17'!$B:$M, 6, 0),"")</f>
        <v>251318</v>
      </c>
      <c r="I615" s="42">
        <v>0</v>
      </c>
      <c r="J615" s="42">
        <v>0</v>
      </c>
      <c r="K615" s="42">
        <v>0</v>
      </c>
      <c r="L615" s="42">
        <f t="shared" si="129"/>
        <v>0</v>
      </c>
      <c r="M615" s="42">
        <f t="shared" si="130"/>
        <v>0</v>
      </c>
      <c r="N615" s="41">
        <f t="shared" si="131"/>
        <v>0</v>
      </c>
      <c r="O615" s="41">
        <f t="shared" si="132"/>
        <v>0</v>
      </c>
      <c r="P615" s="42">
        <f t="shared" si="133"/>
        <v>0</v>
      </c>
      <c r="Q615" s="42">
        <v>5</v>
      </c>
      <c r="R615" s="41">
        <f t="shared" si="134"/>
        <v>1256590</v>
      </c>
      <c r="S615" s="42">
        <f t="shared" si="135"/>
        <v>0</v>
      </c>
      <c r="T615" s="42">
        <f>IFERROR(VLOOKUP(A615,'[4]Re-order'!$A:$Q,17,0),"")</f>
        <v>0</v>
      </c>
      <c r="U615" s="42">
        <f>IFERROR(VLOOKUP(A615,'[4]MC Masterlist 2026-09-17'!$B:$M, 10, 0),0)</f>
        <v>15</v>
      </c>
      <c r="V615" s="42">
        <f>IFERROR(VLOOKUP(A615,'[4]MC Masterlist 2026-09-17'!$B:$M, 11, 0),0)</f>
        <v>15</v>
      </c>
      <c r="W615" s="42">
        <f t="shared" si="136"/>
        <v>30</v>
      </c>
      <c r="X615" s="42">
        <f t="shared" si="137"/>
        <v>7</v>
      </c>
      <c r="Y615" s="42">
        <f>IFERROR(IF(OR(C615="AREA I",C615="AREA V"),7,VLOOKUP(A615,'[4]MC Masterlist 2026-09-17'!$B:$M, 12, 0)),0)</f>
        <v>7</v>
      </c>
      <c r="Z615" s="42">
        <f t="shared" si="138"/>
        <v>0</v>
      </c>
      <c r="AA615" s="42">
        <f t="shared" si="139"/>
        <v>0</v>
      </c>
      <c r="AB615" s="42">
        <f t="shared" si="140"/>
        <v>0</v>
      </c>
      <c r="AC615" s="42">
        <f t="shared" si="141"/>
        <v>0</v>
      </c>
      <c r="AD615" s="40" t="str">
        <f t="shared" si="142"/>
        <v>Critical</v>
      </c>
      <c r="AE615" s="40">
        <f>IFERROR(VLOOKUP(A615,'[4]Re-order'!$A:$AA,27,0),"")</f>
        <v>0</v>
      </c>
      <c r="AF615" s="42">
        <f t="shared" si="143"/>
        <v>-5</v>
      </c>
      <c r="AG615" s="42" t="e">
        <f>SUMIFS('[4]Raw Inventory'!D:D,'[4]Raw Inventory'!C:C,"GREATWALL",'[4]Raw Inventory'!B:B,A615)</f>
        <v>#VALUE!</v>
      </c>
      <c r="AH615" s="42" t="e">
        <f>SUMIFS('[4]Raw Inventory'!D:D,'[4]Raw Inventory'!C:C,"DUARTE",'[4]Raw Inventory'!B:B,A615)</f>
        <v>#VALUE!</v>
      </c>
      <c r="AI615" s="42"/>
      <c r="AJ615" s="42">
        <f t="shared" si="144"/>
        <v>0</v>
      </c>
      <c r="AK615" s="40" t="str">
        <f>IFERROR(IF((Q615+IF(AI615="",0,AI3))&lt;=0,"Stockout",IF(AJ615="","",IF(F615="Class A",IF(AJ615&lt;=7,"Critical",IF(AJ615&lt;=15,"Low",IF(AJ615&lt;=30,"Reorder",IF(AJ615&lt;=45,"Optimal","Overstock")))),IF(F615="Class B",IF(AJ615&lt;=10,"Critical",IF(AJ615&lt;=20,"Low",IF(AJ615&lt;=45,"Reorder",IF(AJ615&lt;=60,"Optimal","Overstock")))),IF(F615="Class C",IF(AJ615&lt;=15,"Critical",IF(AJ615&lt;=30,"Low",IF(AJ615&lt;=60,"Reorder",IF(AJ615&lt;=90,"Optimal","Overstock")))),""))))),"")</f>
        <v>Critical</v>
      </c>
      <c r="AL615" s="42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</row>
    <row r="616" spans="1:48">
      <c r="A616" s="39" t="s">
        <v>54</v>
      </c>
      <c r="B616" s="39" t="s">
        <v>27</v>
      </c>
      <c r="C616" s="39" t="s">
        <v>1</v>
      </c>
      <c r="D616" s="40" t="s">
        <v>256</v>
      </c>
      <c r="E616" s="40">
        <v>30</v>
      </c>
      <c r="F616" s="40" t="s">
        <v>3</v>
      </c>
      <c r="G616" s="39" t="str">
        <f>IFERROR(VLOOKUP(A616,'[4]MC Masterlist 2026-09-17'!$B:$M, 3, 0),"")</f>
        <v>HONDA</v>
      </c>
      <c r="H616" s="41">
        <f>IFERROR(VLOOKUP(A616,'[4]MC Masterlist 2026-09-17'!$B:$M, 6, 0),"")</f>
        <v>70998</v>
      </c>
      <c r="I616" s="42">
        <v>0</v>
      </c>
      <c r="J616" s="42">
        <v>0</v>
      </c>
      <c r="K616" s="42">
        <v>0</v>
      </c>
      <c r="L616" s="42">
        <f t="shared" si="129"/>
        <v>0</v>
      </c>
      <c r="M616" s="42">
        <f t="shared" si="130"/>
        <v>0</v>
      </c>
      <c r="N616" s="41">
        <f t="shared" si="131"/>
        <v>0</v>
      </c>
      <c r="O616" s="41">
        <f t="shared" si="132"/>
        <v>0</v>
      </c>
      <c r="P616" s="42">
        <f t="shared" si="133"/>
        <v>0</v>
      </c>
      <c r="Q616" s="42">
        <v>1</v>
      </c>
      <c r="R616" s="41">
        <f t="shared" si="134"/>
        <v>70998</v>
      </c>
      <c r="S616" s="42">
        <f t="shared" si="135"/>
        <v>0</v>
      </c>
      <c r="T616" s="42">
        <f>IFERROR(VLOOKUP(A616,'[4]Re-order'!$A:$Q,17,0),"")</f>
        <v>0</v>
      </c>
      <c r="U616" s="42">
        <f>IFERROR(VLOOKUP(A616,'[4]MC Masterlist 2026-09-17'!$B:$M, 10, 0),0)</f>
        <v>15</v>
      </c>
      <c r="V616" s="42">
        <f>IFERROR(VLOOKUP(A616,'[4]MC Masterlist 2026-09-17'!$B:$M, 11, 0),0)</f>
        <v>15</v>
      </c>
      <c r="W616" s="42">
        <f t="shared" si="136"/>
        <v>30</v>
      </c>
      <c r="X616" s="42">
        <f t="shared" si="137"/>
        <v>7</v>
      </c>
      <c r="Y616" s="42">
        <f>IFERROR(IF(OR(C616="AREA I",C616="AREA V"),7,VLOOKUP(A616,'[4]MC Masterlist 2026-09-17'!$B:$M, 12, 0)),0)</f>
        <v>7</v>
      </c>
      <c r="Z616" s="42">
        <f t="shared" si="138"/>
        <v>0</v>
      </c>
      <c r="AA616" s="42">
        <f t="shared" si="139"/>
        <v>0</v>
      </c>
      <c r="AB616" s="42">
        <f t="shared" si="140"/>
        <v>0</v>
      </c>
      <c r="AC616" s="42">
        <f t="shared" si="141"/>
        <v>0</v>
      </c>
      <c r="AD616" s="40" t="str">
        <f t="shared" si="142"/>
        <v>Critical</v>
      </c>
      <c r="AE616" s="40">
        <f>IFERROR(VLOOKUP(A616,'[4]Re-order'!$A:$AA,27,0),"")</f>
        <v>0</v>
      </c>
      <c r="AF616" s="42">
        <f t="shared" si="143"/>
        <v>-1</v>
      </c>
      <c r="AG616" s="42" t="e">
        <f>SUMIFS('[4]Raw Inventory'!D:D,'[4]Raw Inventory'!C:C,"GREATWALL",'[4]Raw Inventory'!B:B,A616)</f>
        <v>#VALUE!</v>
      </c>
      <c r="AH616" s="42" t="e">
        <f>SUMIFS('[4]Raw Inventory'!D:D,'[4]Raw Inventory'!C:C,"DUARTE",'[4]Raw Inventory'!B:B,A616)</f>
        <v>#VALUE!</v>
      </c>
      <c r="AI616" s="42"/>
      <c r="AJ616" s="42">
        <f t="shared" si="144"/>
        <v>0</v>
      </c>
      <c r="AK616" s="40" t="str">
        <f>IFERROR(IF((Q616+IF(AI616="",0,AI3))&lt;=0,"Stockout",IF(AJ616="","",IF(F616="Class A",IF(AJ616&lt;=7,"Critical",IF(AJ616&lt;=15,"Low",IF(AJ616&lt;=30,"Reorder",IF(AJ616&lt;=45,"Optimal","Overstock")))),IF(F616="Class B",IF(AJ616&lt;=10,"Critical",IF(AJ616&lt;=20,"Low",IF(AJ616&lt;=45,"Reorder",IF(AJ616&lt;=60,"Optimal","Overstock")))),IF(F616="Class C",IF(AJ616&lt;=15,"Critical",IF(AJ616&lt;=30,"Low",IF(AJ616&lt;=60,"Reorder",IF(AJ616&lt;=90,"Optimal","Overstock")))),""))))),"")</f>
        <v>Critical</v>
      </c>
      <c r="AL616" s="42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</row>
    <row r="617" spans="1:48">
      <c r="A617" s="39" t="s">
        <v>46</v>
      </c>
      <c r="B617" s="39" t="s">
        <v>91</v>
      </c>
      <c r="C617" s="39" t="s">
        <v>90</v>
      </c>
      <c r="D617" s="40" t="s">
        <v>234</v>
      </c>
      <c r="E617" s="40">
        <v>14</v>
      </c>
      <c r="F617" s="40" t="s">
        <v>3</v>
      </c>
      <c r="G617" s="39" t="str">
        <f>IFERROR(VLOOKUP(A617,'[4]MC Masterlist 2026-09-17'!$B:$M, 3, 0),"")</f>
        <v>HONDA</v>
      </c>
      <c r="H617" s="41">
        <f>IFERROR(VLOOKUP(A617,'[4]MC Masterlist 2026-09-17'!$B:$M, 6, 0),"")</f>
        <v>73630</v>
      </c>
      <c r="I617" s="42">
        <v>0</v>
      </c>
      <c r="J617" s="42">
        <v>0</v>
      </c>
      <c r="K617" s="42">
        <v>0</v>
      </c>
      <c r="L617" s="42">
        <f t="shared" si="129"/>
        <v>0</v>
      </c>
      <c r="M617" s="42">
        <f t="shared" si="130"/>
        <v>0</v>
      </c>
      <c r="N617" s="41">
        <f t="shared" si="131"/>
        <v>0</v>
      </c>
      <c r="O617" s="41">
        <f t="shared" si="132"/>
        <v>0</v>
      </c>
      <c r="P617" s="42">
        <f t="shared" si="133"/>
        <v>0</v>
      </c>
      <c r="Q617" s="42">
        <v>3</v>
      </c>
      <c r="R617" s="41">
        <f t="shared" si="134"/>
        <v>220890</v>
      </c>
      <c r="S617" s="42">
        <f t="shared" si="135"/>
        <v>0</v>
      </c>
      <c r="T617" s="42">
        <f>IFERROR(VLOOKUP(A617,'[4]Re-order'!$A:$Q,17,0),"")</f>
        <v>0</v>
      </c>
      <c r="U617" s="42">
        <f>IFERROR(VLOOKUP(A617,'[4]MC Masterlist 2026-09-17'!$B:$M, 10, 0),0)</f>
        <v>15</v>
      </c>
      <c r="V617" s="42">
        <f>IFERROR(VLOOKUP(A617,'[4]MC Masterlist 2026-09-17'!$B:$M, 11, 0),0)</f>
        <v>15</v>
      </c>
      <c r="W617" s="42">
        <f t="shared" si="136"/>
        <v>30</v>
      </c>
      <c r="X617" s="42">
        <f t="shared" si="137"/>
        <v>30</v>
      </c>
      <c r="Y617" s="42">
        <f>IFERROR(IF(OR(C617="AREA I",C617="AREA V"),7,VLOOKUP(A617,'[4]MC Masterlist 2026-09-17'!$B:$M, 12, 0)),0)</f>
        <v>30</v>
      </c>
      <c r="Z617" s="42">
        <f t="shared" si="138"/>
        <v>0</v>
      </c>
      <c r="AA617" s="42">
        <f t="shared" si="139"/>
        <v>0</v>
      </c>
      <c r="AB617" s="42">
        <f t="shared" si="140"/>
        <v>0</v>
      </c>
      <c r="AC617" s="42">
        <f t="shared" si="141"/>
        <v>0</v>
      </c>
      <c r="AD617" s="40" t="str">
        <f t="shared" si="142"/>
        <v>Critical</v>
      </c>
      <c r="AE617" s="40">
        <f>IFERROR(VLOOKUP(A617,'[4]Re-order'!$A:$AA,27,0),"")</f>
        <v>0</v>
      </c>
      <c r="AF617" s="42">
        <f t="shared" si="143"/>
        <v>-3</v>
      </c>
      <c r="AG617" s="42" t="e">
        <f>SUMIFS('[4]Raw Inventory'!D:D,'[4]Raw Inventory'!C:C,"GREATWALL",'[4]Raw Inventory'!B:B,A617)</f>
        <v>#VALUE!</v>
      </c>
      <c r="AH617" s="42" t="e">
        <f>SUMIFS('[4]Raw Inventory'!D:D,'[4]Raw Inventory'!C:C,"DUARTE",'[4]Raw Inventory'!B:B,A617)</f>
        <v>#VALUE!</v>
      </c>
      <c r="AI617" s="42"/>
      <c r="AJ617" s="42">
        <f t="shared" si="144"/>
        <v>0</v>
      </c>
      <c r="AK617" s="40" t="str">
        <f>IFERROR(IF((Q617+IF(AI617="",0,AI3))&lt;=0,"Stockout",IF(AJ617="","",IF(F617="Class A",IF(AJ617&lt;=7,"Critical",IF(AJ617&lt;=15,"Low",IF(AJ617&lt;=30,"Reorder",IF(AJ617&lt;=45,"Optimal","Overstock")))),IF(F617="Class B",IF(AJ617&lt;=10,"Critical",IF(AJ617&lt;=20,"Low",IF(AJ617&lt;=45,"Reorder",IF(AJ617&lt;=60,"Optimal","Overstock")))),IF(F617="Class C",IF(AJ617&lt;=15,"Critical",IF(AJ617&lt;=30,"Low",IF(AJ617&lt;=60,"Reorder",IF(AJ617&lt;=90,"Optimal","Overstock")))),""))))),"")</f>
        <v>Critical</v>
      </c>
      <c r="AL617" s="42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</row>
    <row r="618" spans="1:48">
      <c r="A618" s="39" t="s">
        <v>52</v>
      </c>
      <c r="B618" s="39" t="s">
        <v>145</v>
      </c>
      <c r="C618" s="39" t="s">
        <v>137</v>
      </c>
      <c r="D618" s="40" t="s">
        <v>220</v>
      </c>
      <c r="E618" s="40">
        <v>22</v>
      </c>
      <c r="F618" s="40" t="s">
        <v>3</v>
      </c>
      <c r="G618" s="39" t="str">
        <f>IFERROR(VLOOKUP(A618,'[4]MC Masterlist 2026-09-17'!$B:$M, 3, 0),"")</f>
        <v>YAMAHA</v>
      </c>
      <c r="H618" s="41">
        <f>IFERROR(VLOOKUP(A618,'[4]MC Masterlist 2026-09-17'!$B:$M, 6, 0),"")</f>
        <v>85446</v>
      </c>
      <c r="I618" s="42">
        <v>0</v>
      </c>
      <c r="J618" s="42">
        <v>1</v>
      </c>
      <c r="K618" s="42">
        <v>0</v>
      </c>
      <c r="L618" s="42">
        <f t="shared" si="129"/>
        <v>1</v>
      </c>
      <c r="M618" s="42">
        <f t="shared" si="130"/>
        <v>0.33333333333333331</v>
      </c>
      <c r="N618" s="41">
        <f t="shared" si="131"/>
        <v>85446</v>
      </c>
      <c r="O618" s="41">
        <f t="shared" si="132"/>
        <v>28482</v>
      </c>
      <c r="P618" s="42">
        <f t="shared" si="133"/>
        <v>1.111111111111111E-2</v>
      </c>
      <c r="Q618" s="42"/>
      <c r="R618" s="41">
        <f t="shared" si="134"/>
        <v>0</v>
      </c>
      <c r="S618" s="42">
        <f t="shared" si="135"/>
        <v>0</v>
      </c>
      <c r="T618" s="42">
        <f>IFERROR(VLOOKUP(A618,'[4]Re-order'!$A:$Q,17,0),"")</f>
        <v>0</v>
      </c>
      <c r="U618" s="42">
        <f>IFERROR(VLOOKUP(A618,'[4]MC Masterlist 2026-09-17'!$B:$M, 10, 0),0)</f>
        <v>15</v>
      </c>
      <c r="V618" s="42">
        <f>IFERROR(VLOOKUP(A618,'[4]MC Masterlist 2026-09-17'!$B:$M, 11, 0),0)</f>
        <v>15</v>
      </c>
      <c r="W618" s="42">
        <f t="shared" si="136"/>
        <v>30</v>
      </c>
      <c r="X618" s="42">
        <f t="shared" si="137"/>
        <v>6.833333333333333</v>
      </c>
      <c r="Y618" s="42">
        <f>IFERROR(IF(OR(C618="AREA I",C618="AREA V"),7,VLOOKUP(A618,'[4]MC Masterlist 2026-09-17'!$B:$M, 12, 0)),0)</f>
        <v>7</v>
      </c>
      <c r="Z618" s="42">
        <f t="shared" si="138"/>
        <v>0.16666666666666666</v>
      </c>
      <c r="AA618" s="42">
        <f t="shared" si="139"/>
        <v>0.33333333333333331</v>
      </c>
      <c r="AB618" s="42">
        <f t="shared" si="140"/>
        <v>7.5925925925925911E-2</v>
      </c>
      <c r="AC618" s="42">
        <f t="shared" si="141"/>
        <v>7.7777777777777765E-2</v>
      </c>
      <c r="AD618" s="40" t="str">
        <f t="shared" si="142"/>
        <v>Stockout</v>
      </c>
      <c r="AE618" s="40">
        <f>IFERROR(VLOOKUP(A618,'[4]Re-order'!$A:$AA,27,0),"")</f>
        <v>0</v>
      </c>
      <c r="AF618" s="42">
        <f t="shared" si="143"/>
        <v>7.7777777777777765E-2</v>
      </c>
      <c r="AG618" s="42" t="e">
        <f>SUMIFS('[4]Raw Inventory'!D:D,'[4]Raw Inventory'!C:C,"GREATWALL",'[4]Raw Inventory'!B:B,A618)</f>
        <v>#VALUE!</v>
      </c>
      <c r="AH618" s="42" t="e">
        <f>SUMIFS('[4]Raw Inventory'!D:D,'[4]Raw Inventory'!C:C,"DUARTE",'[4]Raw Inventory'!B:B,A618)</f>
        <v>#VALUE!</v>
      </c>
      <c r="AI618" s="42"/>
      <c r="AJ618" s="42">
        <f t="shared" si="144"/>
        <v>0</v>
      </c>
      <c r="AK618" s="40" t="str">
        <f>IFERROR(IF((Q618+IF(AI618="",0,AI3))&lt;=0,"Stockout",IF(AJ618="","",IF(F618="Class A",IF(AJ618&lt;=7,"Critical",IF(AJ618&lt;=15,"Low",IF(AJ618&lt;=30,"Reorder",IF(AJ618&lt;=45,"Optimal","Overstock")))),IF(F618="Class B",IF(AJ618&lt;=10,"Critical",IF(AJ618&lt;=20,"Low",IF(AJ618&lt;=45,"Reorder",IF(AJ618&lt;=60,"Optimal","Overstock")))),IF(F618="Class C",IF(AJ618&lt;=15,"Critical",IF(AJ618&lt;=30,"Low",IF(AJ618&lt;=60,"Reorder",IF(AJ618&lt;=90,"Optimal","Overstock")))),""))))),"")</f>
        <v>Stockout</v>
      </c>
      <c r="AL618" s="42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</row>
    <row r="619" spans="1:48">
      <c r="A619" s="39" t="s">
        <v>64</v>
      </c>
      <c r="B619" s="39" t="s">
        <v>140</v>
      </c>
      <c r="C619" s="39" t="s">
        <v>137</v>
      </c>
      <c r="D619" s="40" t="s">
        <v>232</v>
      </c>
      <c r="E619" s="40">
        <v>7</v>
      </c>
      <c r="F619" s="40" t="s">
        <v>2</v>
      </c>
      <c r="G619" s="39" t="str">
        <f>IFERROR(VLOOKUP(A619,'[4]MC Masterlist 2026-09-17'!$B:$M, 3, 0),"")</f>
        <v>HONDA</v>
      </c>
      <c r="H619" s="41">
        <f>IFERROR(VLOOKUP(A619,'[4]MC Masterlist 2026-09-17'!$B:$M, 6, 0),"")</f>
        <v>73170</v>
      </c>
      <c r="I619" s="42">
        <v>4</v>
      </c>
      <c r="J619" s="42">
        <v>1</v>
      </c>
      <c r="K619" s="42">
        <v>4</v>
      </c>
      <c r="L619" s="42">
        <f t="shared" si="129"/>
        <v>9</v>
      </c>
      <c r="M619" s="42">
        <f t="shared" si="130"/>
        <v>3</v>
      </c>
      <c r="N619" s="41">
        <f t="shared" si="131"/>
        <v>658530</v>
      </c>
      <c r="O619" s="41">
        <f t="shared" si="132"/>
        <v>219510</v>
      </c>
      <c r="P619" s="42">
        <f t="shared" si="133"/>
        <v>0.1</v>
      </c>
      <c r="Q619" s="42">
        <v>1</v>
      </c>
      <c r="R619" s="41">
        <f t="shared" si="134"/>
        <v>73170</v>
      </c>
      <c r="S619" s="42">
        <f t="shared" si="135"/>
        <v>10</v>
      </c>
      <c r="T619" s="42">
        <f>IFERROR(VLOOKUP(A619,'[4]Re-order'!$A:$Q,17,0),"")</f>
        <v>0</v>
      </c>
      <c r="U619" s="42">
        <f>IFERROR(VLOOKUP(A619,'[4]MC Masterlist 2026-09-17'!$B:$M, 10, 0),0)</f>
        <v>15</v>
      </c>
      <c r="V619" s="42">
        <f>IFERROR(VLOOKUP(A619,'[4]MC Masterlist 2026-09-17'!$B:$M, 11, 0),0)</f>
        <v>15</v>
      </c>
      <c r="W619" s="42">
        <f t="shared" si="136"/>
        <v>30</v>
      </c>
      <c r="X619" s="42">
        <f t="shared" si="137"/>
        <v>5.5</v>
      </c>
      <c r="Y619" s="42">
        <f>IFERROR(IF(OR(C619="AREA I",C619="AREA V"),7,VLOOKUP(A619,'[4]MC Masterlist 2026-09-17'!$B:$M, 12, 0)),0)</f>
        <v>7</v>
      </c>
      <c r="Z619" s="42">
        <f t="shared" si="138"/>
        <v>1.5</v>
      </c>
      <c r="AA619" s="42">
        <f t="shared" si="139"/>
        <v>3</v>
      </c>
      <c r="AB619" s="42">
        <f t="shared" si="140"/>
        <v>0.55000000000000004</v>
      </c>
      <c r="AC619" s="42">
        <f t="shared" si="141"/>
        <v>0.70000000000000007</v>
      </c>
      <c r="AD619" s="40" t="str">
        <f t="shared" si="142"/>
        <v>Critical</v>
      </c>
      <c r="AE619" s="40">
        <f>IFERROR(VLOOKUP(A619,'[4]Re-order'!$A:$AA,27,0),"")</f>
        <v>0</v>
      </c>
      <c r="AF619" s="42">
        <f t="shared" si="143"/>
        <v>-0.29999999999999993</v>
      </c>
      <c r="AG619" s="42" t="e">
        <f>SUMIFS('[4]Raw Inventory'!D:D,'[4]Raw Inventory'!C:C,"GREATWALL",'[4]Raw Inventory'!B:B,A619)</f>
        <v>#VALUE!</v>
      </c>
      <c r="AH619" s="42" t="e">
        <f>SUMIFS('[4]Raw Inventory'!D:D,'[4]Raw Inventory'!C:C,"DUARTE",'[4]Raw Inventory'!B:B,A619)</f>
        <v>#VALUE!</v>
      </c>
      <c r="AI619" s="42"/>
      <c r="AJ619" s="42">
        <f t="shared" si="144"/>
        <v>10</v>
      </c>
      <c r="AK619" s="40" t="str">
        <f>IFERROR(IF((Q619+IF(AI619="",0,AI3))&lt;=0,"Stockout",IF(AJ619="","",IF(F619="Class A",IF(AJ619&lt;=7,"Critical",IF(AJ619&lt;=15,"Low",IF(AJ619&lt;=30,"Reorder",IF(AJ619&lt;=45,"Optimal","Overstock")))),IF(F619="Class B",IF(AJ619&lt;=10,"Critical",IF(AJ619&lt;=20,"Low",IF(AJ619&lt;=45,"Reorder",IF(AJ619&lt;=60,"Optimal","Overstock")))),IF(F619="Class C",IF(AJ619&lt;=15,"Critical",IF(AJ619&lt;=30,"Low",IF(AJ619&lt;=60,"Reorder",IF(AJ619&lt;=90,"Optimal","Overstock")))),""))))),"")</f>
        <v>Critical</v>
      </c>
      <c r="AL619" s="42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</row>
    <row r="620" spans="1:48">
      <c r="A620" s="39" t="s">
        <v>61</v>
      </c>
      <c r="B620" s="39" t="s">
        <v>139</v>
      </c>
      <c r="C620" s="39" t="s">
        <v>137</v>
      </c>
      <c r="D620" s="40" t="s">
        <v>240</v>
      </c>
      <c r="E620" s="40">
        <v>21</v>
      </c>
      <c r="F620" s="40" t="s">
        <v>3</v>
      </c>
      <c r="G620" s="39" t="str">
        <f>IFERROR(VLOOKUP(A620,'[4]MC Masterlist 2026-09-17'!$B:$M, 3, 0),"")</f>
        <v>HONDA</v>
      </c>
      <c r="H620" s="41">
        <f>IFERROR(VLOOKUP(A620,'[4]MC Masterlist 2026-09-17'!$B:$M, 6, 0),"")</f>
        <v>63510</v>
      </c>
      <c r="I620" s="42">
        <v>1</v>
      </c>
      <c r="J620" s="42">
        <v>1</v>
      </c>
      <c r="K620" s="42">
        <v>0</v>
      </c>
      <c r="L620" s="42">
        <f t="shared" si="129"/>
        <v>2</v>
      </c>
      <c r="M620" s="42">
        <f t="shared" si="130"/>
        <v>0.66666666666666663</v>
      </c>
      <c r="N620" s="41">
        <f t="shared" si="131"/>
        <v>127020</v>
      </c>
      <c r="O620" s="41">
        <f t="shared" si="132"/>
        <v>42340</v>
      </c>
      <c r="P620" s="42">
        <f t="shared" si="133"/>
        <v>2.222222222222222E-2</v>
      </c>
      <c r="Q620" s="42">
        <v>0</v>
      </c>
      <c r="R620" s="41">
        <f t="shared" si="134"/>
        <v>0</v>
      </c>
      <c r="S620" s="42">
        <f t="shared" si="135"/>
        <v>0</v>
      </c>
      <c r="T620" s="42">
        <f>IFERROR(VLOOKUP(A620,'[4]Re-order'!$A:$Q,17,0),"")</f>
        <v>0</v>
      </c>
      <c r="U620" s="42">
        <f>IFERROR(VLOOKUP(A620,'[4]MC Masterlist 2026-09-17'!$B:$M, 10, 0),0)</f>
        <v>15</v>
      </c>
      <c r="V620" s="42">
        <f>IFERROR(VLOOKUP(A620,'[4]MC Masterlist 2026-09-17'!$B:$M, 11, 0),0)</f>
        <v>15</v>
      </c>
      <c r="W620" s="42">
        <f t="shared" si="136"/>
        <v>30</v>
      </c>
      <c r="X620" s="42">
        <f t="shared" si="137"/>
        <v>6.666666666666667</v>
      </c>
      <c r="Y620" s="42">
        <f>IFERROR(IF(OR(C620="AREA I",C620="AREA V"),7,VLOOKUP(A620,'[4]MC Masterlist 2026-09-17'!$B:$M, 12, 0)),0)</f>
        <v>7</v>
      </c>
      <c r="Z620" s="42">
        <f t="shared" si="138"/>
        <v>0.33333333333333331</v>
      </c>
      <c r="AA620" s="42">
        <f t="shared" si="139"/>
        <v>0.66666666666666663</v>
      </c>
      <c r="AB620" s="42">
        <f t="shared" si="140"/>
        <v>0.14814814814814814</v>
      </c>
      <c r="AC620" s="42">
        <f t="shared" si="141"/>
        <v>0.15555555555555553</v>
      </c>
      <c r="AD620" s="40" t="str">
        <f t="shared" si="142"/>
        <v>Stockout</v>
      </c>
      <c r="AE620" s="40">
        <f>IFERROR(VLOOKUP(A620,'[4]Re-order'!$A:$AA,27,0),"")</f>
        <v>0</v>
      </c>
      <c r="AF620" s="42">
        <f t="shared" si="143"/>
        <v>0.15555555555555553</v>
      </c>
      <c r="AG620" s="42" t="e">
        <f>SUMIFS('[4]Raw Inventory'!D:D,'[4]Raw Inventory'!C:C,"GREATWALL",'[4]Raw Inventory'!B:B,A620)</f>
        <v>#VALUE!</v>
      </c>
      <c r="AH620" s="42" t="e">
        <f>SUMIFS('[4]Raw Inventory'!D:D,'[4]Raw Inventory'!C:C,"DUARTE",'[4]Raw Inventory'!B:B,A620)</f>
        <v>#VALUE!</v>
      </c>
      <c r="AI620" s="42"/>
      <c r="AJ620" s="42">
        <f t="shared" si="144"/>
        <v>0</v>
      </c>
      <c r="AK620" s="40" t="str">
        <f>IFERROR(IF((Q620+IF(AI620="",0,AI3))&lt;=0,"Stockout",IF(AJ620="","",IF(F620="Class A",IF(AJ620&lt;=7,"Critical",IF(AJ620&lt;=15,"Low",IF(AJ620&lt;=30,"Reorder",IF(AJ620&lt;=45,"Optimal","Overstock")))),IF(F620="Class B",IF(AJ620&lt;=10,"Critical",IF(AJ620&lt;=20,"Low",IF(AJ620&lt;=45,"Reorder",IF(AJ620&lt;=60,"Optimal","Overstock")))),IF(F620="Class C",IF(AJ620&lt;=15,"Critical",IF(AJ620&lt;=30,"Low",IF(AJ620&lt;=60,"Reorder",IF(AJ620&lt;=90,"Optimal","Overstock")))),""))))),"")</f>
        <v>Stockout</v>
      </c>
      <c r="AL620" s="42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</row>
    <row r="621" spans="1:48">
      <c r="A621" s="39" t="s">
        <v>46</v>
      </c>
      <c r="B621" s="39" t="s">
        <v>19</v>
      </c>
      <c r="C621" s="39" t="s">
        <v>1</v>
      </c>
      <c r="D621" s="40" t="s">
        <v>220</v>
      </c>
      <c r="E621" s="40">
        <v>17</v>
      </c>
      <c r="F621" s="40" t="s">
        <v>3</v>
      </c>
      <c r="G621" s="39" t="str">
        <f>IFERROR(VLOOKUP(A621,'[4]MC Masterlist 2026-09-17'!$B:$M, 3, 0),"")</f>
        <v>HONDA</v>
      </c>
      <c r="H621" s="41">
        <f>IFERROR(VLOOKUP(A621,'[4]MC Masterlist 2026-09-17'!$B:$M, 6, 0),"")</f>
        <v>73630</v>
      </c>
      <c r="I621" s="42">
        <v>0</v>
      </c>
      <c r="J621" s="42">
        <v>1</v>
      </c>
      <c r="K621" s="42">
        <v>3</v>
      </c>
      <c r="L621" s="42">
        <f t="shared" si="129"/>
        <v>4</v>
      </c>
      <c r="M621" s="42">
        <f t="shared" si="130"/>
        <v>1.3333333333333333</v>
      </c>
      <c r="N621" s="41">
        <f t="shared" si="131"/>
        <v>294520</v>
      </c>
      <c r="O621" s="41">
        <f t="shared" si="132"/>
        <v>98173.333333333328</v>
      </c>
      <c r="P621" s="42">
        <f t="shared" si="133"/>
        <v>4.4444444444444439E-2</v>
      </c>
      <c r="Q621" s="42"/>
      <c r="R621" s="41">
        <f t="shared" si="134"/>
        <v>0</v>
      </c>
      <c r="S621" s="42">
        <f t="shared" si="135"/>
        <v>0</v>
      </c>
      <c r="T621" s="42">
        <f>IFERROR(VLOOKUP(A621,'[4]Re-order'!$A:$Q,17,0),"")</f>
        <v>0</v>
      </c>
      <c r="U621" s="42">
        <f>IFERROR(VLOOKUP(A621,'[4]MC Masterlist 2026-09-17'!$B:$M, 10, 0),0)</f>
        <v>15</v>
      </c>
      <c r="V621" s="42">
        <f>IFERROR(VLOOKUP(A621,'[4]MC Masterlist 2026-09-17'!$B:$M, 11, 0),0)</f>
        <v>15</v>
      </c>
      <c r="W621" s="42">
        <f t="shared" si="136"/>
        <v>30</v>
      </c>
      <c r="X621" s="42">
        <f t="shared" si="137"/>
        <v>6.333333333333333</v>
      </c>
      <c r="Y621" s="42">
        <f>IFERROR(IF(OR(C621="AREA I",C621="AREA V"),7,VLOOKUP(A621,'[4]MC Masterlist 2026-09-17'!$B:$M, 12, 0)),0)</f>
        <v>7</v>
      </c>
      <c r="Z621" s="42">
        <f t="shared" si="138"/>
        <v>0.66666666666666663</v>
      </c>
      <c r="AA621" s="42">
        <f t="shared" si="139"/>
        <v>1.3333333333333333</v>
      </c>
      <c r="AB621" s="42">
        <f t="shared" si="140"/>
        <v>0.28148148148148144</v>
      </c>
      <c r="AC621" s="42">
        <f t="shared" si="141"/>
        <v>0.31111111111111106</v>
      </c>
      <c r="AD621" s="40" t="str">
        <f t="shared" si="142"/>
        <v>Stockout</v>
      </c>
      <c r="AE621" s="40">
        <f>IFERROR(VLOOKUP(A621,'[4]Re-order'!$A:$AA,27,0),"")</f>
        <v>0</v>
      </c>
      <c r="AF621" s="42">
        <f t="shared" si="143"/>
        <v>0.31111111111111106</v>
      </c>
      <c r="AG621" s="42" t="e">
        <f>SUMIFS('[4]Raw Inventory'!D:D,'[4]Raw Inventory'!C:C,"GREATWALL",'[4]Raw Inventory'!B:B,A621)</f>
        <v>#VALUE!</v>
      </c>
      <c r="AH621" s="42" t="e">
        <f>SUMIFS('[4]Raw Inventory'!D:D,'[4]Raw Inventory'!C:C,"DUARTE",'[4]Raw Inventory'!B:B,A621)</f>
        <v>#VALUE!</v>
      </c>
      <c r="AI621" s="42"/>
      <c r="AJ621" s="42">
        <f t="shared" si="144"/>
        <v>0</v>
      </c>
      <c r="AK621" s="40" t="str">
        <f>IFERROR(IF((Q621+IF(AI621="",0,AI3))&lt;=0,"Stockout",IF(AJ621="","",IF(F621="Class A",IF(AJ621&lt;=7,"Critical",IF(AJ621&lt;=15,"Low",IF(AJ621&lt;=30,"Reorder",IF(AJ621&lt;=45,"Optimal","Overstock")))),IF(F621="Class B",IF(AJ621&lt;=10,"Critical",IF(AJ621&lt;=20,"Low",IF(AJ621&lt;=45,"Reorder",IF(AJ621&lt;=60,"Optimal","Overstock")))),IF(F621="Class C",IF(AJ621&lt;=15,"Critical",IF(AJ621&lt;=30,"Low",IF(AJ621&lt;=60,"Reorder",IF(AJ621&lt;=90,"Optimal","Overstock")))),""))))),"")</f>
        <v>Stockout</v>
      </c>
      <c r="AL621" s="42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</row>
    <row r="622" spans="1:48">
      <c r="A622" s="39" t="s">
        <v>37</v>
      </c>
      <c r="B622" s="39" t="s">
        <v>155</v>
      </c>
      <c r="C622" s="39" t="s">
        <v>152</v>
      </c>
      <c r="D622" s="40" t="s">
        <v>260</v>
      </c>
      <c r="E622" s="40">
        <v>17</v>
      </c>
      <c r="F622" s="40" t="s">
        <v>2</v>
      </c>
      <c r="G622" s="39" t="str">
        <f>IFERROR(VLOOKUP(A622,'[4]MC Masterlist 2026-09-17'!$B:$M, 3, 0),"")</f>
        <v>HONDA</v>
      </c>
      <c r="H622" s="41">
        <f>IFERROR(VLOOKUP(A622,'[4]MC Masterlist 2026-09-17'!$B:$M, 6, 0),"")</f>
        <v>74550</v>
      </c>
      <c r="I622" s="42">
        <v>2</v>
      </c>
      <c r="J622" s="42">
        <v>0</v>
      </c>
      <c r="K622" s="42">
        <v>0</v>
      </c>
      <c r="L622" s="42">
        <f t="shared" si="129"/>
        <v>2</v>
      </c>
      <c r="M622" s="42">
        <f t="shared" si="130"/>
        <v>0.66666666666666663</v>
      </c>
      <c r="N622" s="41">
        <f t="shared" si="131"/>
        <v>149100</v>
      </c>
      <c r="O622" s="41">
        <f t="shared" si="132"/>
        <v>49700</v>
      </c>
      <c r="P622" s="42">
        <f t="shared" si="133"/>
        <v>2.222222222222222E-2</v>
      </c>
      <c r="Q622" s="42">
        <v>2</v>
      </c>
      <c r="R622" s="41">
        <f t="shared" si="134"/>
        <v>149100</v>
      </c>
      <c r="S622" s="42">
        <f t="shared" si="135"/>
        <v>90</v>
      </c>
      <c r="T622" s="42">
        <f>IFERROR(VLOOKUP(A622,'[4]Re-order'!$A:$Q,17,0),"")</f>
        <v>0</v>
      </c>
      <c r="U622" s="42">
        <f>IFERROR(VLOOKUP(A622,'[4]MC Masterlist 2026-09-17'!$B:$M, 10, 0),0)</f>
        <v>15</v>
      </c>
      <c r="V622" s="42">
        <f>IFERROR(VLOOKUP(A622,'[4]MC Masterlist 2026-09-17'!$B:$M, 11, 0),0)</f>
        <v>15</v>
      </c>
      <c r="W622" s="42">
        <f t="shared" si="136"/>
        <v>30</v>
      </c>
      <c r="X622" s="42">
        <f t="shared" si="137"/>
        <v>29.666666666666668</v>
      </c>
      <c r="Y622" s="42">
        <f>IFERROR(IF(OR(C622="AREA I",C622="AREA V"),7,VLOOKUP(A622,'[4]MC Masterlist 2026-09-17'!$B:$M, 12, 0)),0)</f>
        <v>30</v>
      </c>
      <c r="Z622" s="42">
        <f t="shared" si="138"/>
        <v>0.33333333333333331</v>
      </c>
      <c r="AA622" s="42">
        <f t="shared" si="139"/>
        <v>0.66666666666666663</v>
      </c>
      <c r="AB622" s="42">
        <f t="shared" si="140"/>
        <v>0.65925925925925921</v>
      </c>
      <c r="AC622" s="42">
        <f t="shared" si="141"/>
        <v>0.66666666666666663</v>
      </c>
      <c r="AD622" s="40" t="str">
        <f t="shared" si="142"/>
        <v>Overstock</v>
      </c>
      <c r="AE622" s="40">
        <f>IFERROR(VLOOKUP(A622,'[4]Re-order'!$A:$AA,27,0),"")</f>
        <v>0</v>
      </c>
      <c r="AF622" s="42">
        <f t="shared" si="143"/>
        <v>-1.3333333333333335</v>
      </c>
      <c r="AG622" s="42" t="e">
        <f>SUMIFS('[4]Raw Inventory'!D:D,'[4]Raw Inventory'!C:C,"GREATWALL",'[4]Raw Inventory'!B:B,A622)</f>
        <v>#VALUE!</v>
      </c>
      <c r="AH622" s="42" t="e">
        <f>SUMIFS('[4]Raw Inventory'!D:D,'[4]Raw Inventory'!C:C,"DUARTE",'[4]Raw Inventory'!B:B,A622)</f>
        <v>#VALUE!</v>
      </c>
      <c r="AI622" s="42"/>
      <c r="AJ622" s="42">
        <f t="shared" si="144"/>
        <v>90.000000000000014</v>
      </c>
      <c r="AK622" s="40" t="str">
        <f>IFERROR(IF((Q622+IF(AI622="",0,AI3))&lt;=0,"Stockout",IF(AJ622="","",IF(F622="Class A",IF(AJ622&lt;=7,"Critical",IF(AJ622&lt;=15,"Low",IF(AJ622&lt;=30,"Reorder",IF(AJ622&lt;=45,"Optimal","Overstock")))),IF(F622="Class B",IF(AJ622&lt;=10,"Critical",IF(AJ622&lt;=20,"Low",IF(AJ622&lt;=45,"Reorder",IF(AJ622&lt;=60,"Optimal","Overstock")))),IF(F622="Class C",IF(AJ622&lt;=15,"Critical",IF(AJ622&lt;=30,"Low",IF(AJ622&lt;=60,"Reorder",IF(AJ622&lt;=90,"Optimal","Overstock")))),""))))),"")</f>
        <v>Overstock</v>
      </c>
      <c r="AL622" s="42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</row>
    <row r="623" spans="1:48">
      <c r="A623" s="39" t="s">
        <v>50</v>
      </c>
      <c r="B623" s="39" t="s">
        <v>160</v>
      </c>
      <c r="C623" s="39" t="s">
        <v>159</v>
      </c>
      <c r="D623" s="40" t="s">
        <v>220</v>
      </c>
      <c r="E623" s="40">
        <v>19</v>
      </c>
      <c r="F623" s="40" t="s">
        <v>3</v>
      </c>
      <c r="G623" s="39" t="str">
        <f>IFERROR(VLOOKUP(A623,'[4]MC Masterlist 2026-09-17'!$B:$M, 3, 0),"")</f>
        <v>YAMAHA</v>
      </c>
      <c r="H623" s="41">
        <f>IFERROR(VLOOKUP(A623,'[4]MC Masterlist 2026-09-17'!$B:$M, 6, 0),"")</f>
        <v>78957</v>
      </c>
      <c r="I623" s="42">
        <v>1</v>
      </c>
      <c r="J623" s="42">
        <v>0</v>
      </c>
      <c r="K623" s="42">
        <v>0</v>
      </c>
      <c r="L623" s="42">
        <f t="shared" si="129"/>
        <v>1</v>
      </c>
      <c r="M623" s="42">
        <f t="shared" si="130"/>
        <v>0.33333333333333331</v>
      </c>
      <c r="N623" s="41">
        <f t="shared" si="131"/>
        <v>78957</v>
      </c>
      <c r="O623" s="41">
        <f t="shared" si="132"/>
        <v>26319</v>
      </c>
      <c r="P623" s="42">
        <f t="shared" si="133"/>
        <v>1.111111111111111E-2</v>
      </c>
      <c r="Q623" s="42"/>
      <c r="R623" s="41">
        <f t="shared" si="134"/>
        <v>0</v>
      </c>
      <c r="S623" s="42">
        <f t="shared" si="135"/>
        <v>0</v>
      </c>
      <c r="T623" s="42">
        <f>IFERROR(VLOOKUP(A623,'[4]Re-order'!$A:$Q,17,0),"")</f>
        <v>0</v>
      </c>
      <c r="U623" s="42">
        <f>IFERROR(VLOOKUP(A623,'[4]MC Masterlist 2026-09-17'!$B:$M, 10, 0),0)</f>
        <v>15</v>
      </c>
      <c r="V623" s="42">
        <f>IFERROR(VLOOKUP(A623,'[4]MC Masterlist 2026-09-17'!$B:$M, 11, 0),0)</f>
        <v>15</v>
      </c>
      <c r="W623" s="42">
        <f t="shared" si="136"/>
        <v>30</v>
      </c>
      <c r="X623" s="42">
        <f t="shared" si="137"/>
        <v>29.833333333333332</v>
      </c>
      <c r="Y623" s="42">
        <f>IFERROR(IF(OR(C623="AREA I",C623="AREA V"),7,VLOOKUP(A623,'[4]MC Masterlist 2026-09-17'!$B:$M, 12, 0)),0)</f>
        <v>30</v>
      </c>
      <c r="Z623" s="42">
        <f t="shared" si="138"/>
        <v>0.16666666666666666</v>
      </c>
      <c r="AA623" s="42">
        <f t="shared" si="139"/>
        <v>0.33333333333333331</v>
      </c>
      <c r="AB623" s="42">
        <f t="shared" si="140"/>
        <v>0.33148148148148143</v>
      </c>
      <c r="AC623" s="42">
        <f t="shared" si="141"/>
        <v>0.33333333333333331</v>
      </c>
      <c r="AD623" s="40" t="str">
        <f t="shared" si="142"/>
        <v>Stockout</v>
      </c>
      <c r="AE623" s="40">
        <f>IFERROR(VLOOKUP(A623,'[4]Re-order'!$A:$AA,27,0),"")</f>
        <v>0</v>
      </c>
      <c r="AF623" s="42">
        <f t="shared" si="143"/>
        <v>0.33333333333333331</v>
      </c>
      <c r="AG623" s="42" t="e">
        <f>SUMIFS('[4]Raw Inventory'!D:D,'[4]Raw Inventory'!C:C,"GREATWALL",'[4]Raw Inventory'!B:B,A623)</f>
        <v>#VALUE!</v>
      </c>
      <c r="AH623" s="42" t="e">
        <f>SUMIFS('[4]Raw Inventory'!D:D,'[4]Raw Inventory'!C:C,"DUARTE",'[4]Raw Inventory'!B:B,A623)</f>
        <v>#VALUE!</v>
      </c>
      <c r="AI623" s="42"/>
      <c r="AJ623" s="42">
        <f t="shared" si="144"/>
        <v>0</v>
      </c>
      <c r="AK623" s="40" t="str">
        <f>IFERROR(IF((Q623+IF(AI623="",0,AI3))&lt;=0,"Stockout",IF(AJ623="","",IF(F623="Class A",IF(AJ623&lt;=7,"Critical",IF(AJ623&lt;=15,"Low",IF(AJ623&lt;=30,"Reorder",IF(AJ623&lt;=45,"Optimal","Overstock")))),IF(F623="Class B",IF(AJ623&lt;=10,"Critical",IF(AJ623&lt;=20,"Low",IF(AJ623&lt;=45,"Reorder",IF(AJ623&lt;=60,"Optimal","Overstock")))),IF(F623="Class C",IF(AJ623&lt;=15,"Critical",IF(AJ623&lt;=30,"Low",IF(AJ623&lt;=60,"Reorder",IF(AJ623&lt;=90,"Optimal","Overstock")))),""))))),"")</f>
        <v>Stockout</v>
      </c>
      <c r="AL623" s="42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</row>
    <row r="624" spans="1:48">
      <c r="A624" s="39" t="s">
        <v>22</v>
      </c>
      <c r="B624" s="39" t="s">
        <v>158</v>
      </c>
      <c r="C624" s="39" t="s">
        <v>152</v>
      </c>
      <c r="D624" s="40" t="s">
        <v>252</v>
      </c>
      <c r="E624" s="40">
        <v>8</v>
      </c>
      <c r="F624" s="40" t="s">
        <v>2</v>
      </c>
      <c r="G624" s="39" t="str">
        <f>IFERROR(VLOOKUP(A624,'[4]MC Masterlist 2026-09-17'!$B:$M, 3, 0),"")</f>
        <v>HONDA</v>
      </c>
      <c r="H624" s="41">
        <f>IFERROR(VLOOKUP(A624,'[4]MC Masterlist 2026-09-17'!$B:$M, 6, 0),"")</f>
        <v>111258</v>
      </c>
      <c r="I624" s="42">
        <v>0</v>
      </c>
      <c r="J624" s="42">
        <v>2</v>
      </c>
      <c r="K624" s="42">
        <v>1</v>
      </c>
      <c r="L624" s="42">
        <f t="shared" si="129"/>
        <v>3</v>
      </c>
      <c r="M624" s="42">
        <f t="shared" si="130"/>
        <v>1</v>
      </c>
      <c r="N624" s="41">
        <f t="shared" si="131"/>
        <v>333774</v>
      </c>
      <c r="O624" s="41">
        <f t="shared" si="132"/>
        <v>111258</v>
      </c>
      <c r="P624" s="42">
        <f t="shared" si="133"/>
        <v>3.3333333333333333E-2</v>
      </c>
      <c r="Q624" s="42">
        <v>3</v>
      </c>
      <c r="R624" s="41">
        <f t="shared" si="134"/>
        <v>333774</v>
      </c>
      <c r="S624" s="42">
        <f t="shared" si="135"/>
        <v>90</v>
      </c>
      <c r="T624" s="42">
        <f>IFERROR(VLOOKUP(A624,'[4]Re-order'!$A:$Q,17,0),"")</f>
        <v>0</v>
      </c>
      <c r="U624" s="42">
        <f>IFERROR(VLOOKUP(A624,'[4]MC Masterlist 2026-09-17'!$B:$M, 10, 0),0)</f>
        <v>15</v>
      </c>
      <c r="V624" s="42">
        <f>IFERROR(VLOOKUP(A624,'[4]MC Masterlist 2026-09-17'!$B:$M, 11, 0),0)</f>
        <v>15</v>
      </c>
      <c r="W624" s="42">
        <f t="shared" si="136"/>
        <v>30</v>
      </c>
      <c r="X624" s="42">
        <f t="shared" si="137"/>
        <v>29.5</v>
      </c>
      <c r="Y624" s="42">
        <f>IFERROR(IF(OR(C624="AREA I",C624="AREA V"),7,VLOOKUP(A624,'[4]MC Masterlist 2026-09-17'!$B:$M, 12, 0)),0)</f>
        <v>30</v>
      </c>
      <c r="Z624" s="42">
        <f t="shared" si="138"/>
        <v>0.5</v>
      </c>
      <c r="AA624" s="42">
        <f t="shared" si="139"/>
        <v>1</v>
      </c>
      <c r="AB624" s="42">
        <f t="shared" si="140"/>
        <v>0.98333333333333328</v>
      </c>
      <c r="AC624" s="42">
        <f t="shared" si="141"/>
        <v>1</v>
      </c>
      <c r="AD624" s="40" t="str">
        <f t="shared" si="142"/>
        <v>Overstock</v>
      </c>
      <c r="AE624" s="40">
        <f>IFERROR(VLOOKUP(A624,'[4]Re-order'!$A:$AA,27,0),"")</f>
        <v>0</v>
      </c>
      <c r="AF624" s="42">
        <f t="shared" si="143"/>
        <v>-2</v>
      </c>
      <c r="AG624" s="42" t="e">
        <f>SUMIFS('[4]Raw Inventory'!D:D,'[4]Raw Inventory'!C:C,"GREATWALL",'[4]Raw Inventory'!B:B,A624)</f>
        <v>#VALUE!</v>
      </c>
      <c r="AH624" s="42" t="e">
        <f>SUMIFS('[4]Raw Inventory'!D:D,'[4]Raw Inventory'!C:C,"DUARTE",'[4]Raw Inventory'!B:B,A624)</f>
        <v>#VALUE!</v>
      </c>
      <c r="AI624" s="42"/>
      <c r="AJ624" s="42">
        <f t="shared" si="144"/>
        <v>90</v>
      </c>
      <c r="AK624" s="40" t="str">
        <f>IFERROR(IF((Q624+IF(AI624="",0,AI3))&lt;=0,"Stockout",IF(AJ624="","",IF(F624="Class A",IF(AJ624&lt;=7,"Critical",IF(AJ624&lt;=15,"Low",IF(AJ624&lt;=30,"Reorder",IF(AJ624&lt;=45,"Optimal","Overstock")))),IF(F624="Class B",IF(AJ624&lt;=10,"Critical",IF(AJ624&lt;=20,"Low",IF(AJ624&lt;=45,"Reorder",IF(AJ624&lt;=60,"Optimal","Overstock")))),IF(F624="Class C",IF(AJ624&lt;=15,"Critical",IF(AJ624&lt;=30,"Low",IF(AJ624&lt;=60,"Reorder",IF(AJ624&lt;=90,"Optimal","Overstock")))),""))))),"")</f>
        <v>Overstock</v>
      </c>
      <c r="AL624" s="42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</row>
    <row r="625" spans="1:48">
      <c r="A625" s="39" t="s">
        <v>74</v>
      </c>
      <c r="B625" s="39" t="s">
        <v>122</v>
      </c>
      <c r="C625" s="39" t="s">
        <v>118</v>
      </c>
      <c r="D625" s="40" t="s">
        <v>241</v>
      </c>
      <c r="E625" s="40">
        <v>33</v>
      </c>
      <c r="F625" s="40" t="s">
        <v>3</v>
      </c>
      <c r="G625" s="39" t="str">
        <f>IFERROR(VLOOKUP(A625,'[4]MC Masterlist 2026-09-17'!$B:$M, 3, 0),"")</f>
        <v>SKYGO</v>
      </c>
      <c r="H625" s="41">
        <f>IFERROR(VLOOKUP(A625,'[4]MC Masterlist 2026-09-17'!$B:$M, 6, 0),"")</f>
        <v>98325</v>
      </c>
      <c r="I625" s="42">
        <v>0</v>
      </c>
      <c r="J625" s="42">
        <v>0</v>
      </c>
      <c r="K625" s="42">
        <v>0</v>
      </c>
      <c r="L625" s="42">
        <f t="shared" si="129"/>
        <v>0</v>
      </c>
      <c r="M625" s="42">
        <f t="shared" si="130"/>
        <v>0</v>
      </c>
      <c r="N625" s="41">
        <f t="shared" si="131"/>
        <v>0</v>
      </c>
      <c r="O625" s="41">
        <f t="shared" si="132"/>
        <v>0</v>
      </c>
      <c r="P625" s="42">
        <f t="shared" si="133"/>
        <v>0</v>
      </c>
      <c r="Q625" s="42">
        <v>2</v>
      </c>
      <c r="R625" s="41">
        <f t="shared" si="134"/>
        <v>196650</v>
      </c>
      <c r="S625" s="42">
        <f t="shared" si="135"/>
        <v>0</v>
      </c>
      <c r="T625" s="42">
        <f>IFERROR(VLOOKUP(A625,'[4]Re-order'!$A:$Q,17,0),"")</f>
        <v>0</v>
      </c>
      <c r="U625" s="42">
        <f>IFERROR(VLOOKUP(A625,'[4]MC Masterlist 2026-09-17'!$B:$M, 10, 0),0)</f>
        <v>15</v>
      </c>
      <c r="V625" s="42">
        <f>IFERROR(VLOOKUP(A625,'[4]MC Masterlist 2026-09-17'!$B:$M, 11, 0),0)</f>
        <v>15</v>
      </c>
      <c r="W625" s="42">
        <f t="shared" si="136"/>
        <v>30</v>
      </c>
      <c r="X625" s="42">
        <f t="shared" si="137"/>
        <v>30</v>
      </c>
      <c r="Y625" s="42">
        <f>IFERROR(IF(OR(C625="AREA I",C625="AREA V"),7,VLOOKUP(A625,'[4]MC Masterlist 2026-09-17'!$B:$M, 12, 0)),0)</f>
        <v>30</v>
      </c>
      <c r="Z625" s="42">
        <f t="shared" si="138"/>
        <v>0</v>
      </c>
      <c r="AA625" s="42">
        <f t="shared" si="139"/>
        <v>0</v>
      </c>
      <c r="AB625" s="42">
        <f t="shared" si="140"/>
        <v>0</v>
      </c>
      <c r="AC625" s="42">
        <f t="shared" si="141"/>
        <v>0</v>
      </c>
      <c r="AD625" s="40" t="str">
        <f t="shared" si="142"/>
        <v>Critical</v>
      </c>
      <c r="AE625" s="40">
        <f>IFERROR(VLOOKUP(A625,'[4]Re-order'!$A:$AA,27,0),"")</f>
        <v>0</v>
      </c>
      <c r="AF625" s="42">
        <f t="shared" si="143"/>
        <v>-2</v>
      </c>
      <c r="AG625" s="42" t="e">
        <f>SUMIFS('[4]Raw Inventory'!D:D,'[4]Raw Inventory'!C:C,"GREATWALL",'[4]Raw Inventory'!B:B,A625)</f>
        <v>#VALUE!</v>
      </c>
      <c r="AH625" s="42" t="e">
        <f>SUMIFS('[4]Raw Inventory'!D:D,'[4]Raw Inventory'!C:C,"DUARTE",'[4]Raw Inventory'!B:B,A625)</f>
        <v>#VALUE!</v>
      </c>
      <c r="AI625" s="42"/>
      <c r="AJ625" s="42">
        <f t="shared" si="144"/>
        <v>0</v>
      </c>
      <c r="AK625" s="40" t="str">
        <f>IFERROR(IF((Q625+IF(AI625="",0,AI3))&lt;=0,"Stockout",IF(AJ625="","",IF(F625="Class A",IF(AJ625&lt;=7,"Critical",IF(AJ625&lt;=15,"Low",IF(AJ625&lt;=30,"Reorder",IF(AJ625&lt;=45,"Optimal","Overstock")))),IF(F625="Class B",IF(AJ625&lt;=10,"Critical",IF(AJ625&lt;=20,"Low",IF(AJ625&lt;=45,"Reorder",IF(AJ625&lt;=60,"Optimal","Overstock")))),IF(F625="Class C",IF(AJ625&lt;=15,"Critical",IF(AJ625&lt;=30,"Low",IF(AJ625&lt;=60,"Reorder",IF(AJ625&lt;=90,"Optimal","Overstock")))),""))))),"")</f>
        <v>Critical</v>
      </c>
      <c r="AL625" s="42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</row>
    <row r="626" spans="1:48">
      <c r="A626" s="39" t="s">
        <v>14</v>
      </c>
      <c r="B626" s="39" t="s">
        <v>132</v>
      </c>
      <c r="C626" s="39" t="s">
        <v>128</v>
      </c>
      <c r="D626" s="40" t="s">
        <v>237</v>
      </c>
      <c r="E626" s="40">
        <v>2</v>
      </c>
      <c r="F626" s="40" t="s">
        <v>0</v>
      </c>
      <c r="G626" s="39" t="str">
        <f>IFERROR(VLOOKUP(A626,'[4]MC Masterlist 2026-09-17'!$B:$M, 3, 0),"")</f>
        <v>HONDA</v>
      </c>
      <c r="H626" s="41">
        <f>IFERROR(VLOOKUP(A626,'[4]MC Masterlist 2026-09-17'!$B:$M, 6, 0),"")</f>
        <v>80070</v>
      </c>
      <c r="I626" s="42">
        <v>11</v>
      </c>
      <c r="J626" s="42">
        <v>9</v>
      </c>
      <c r="K626" s="42">
        <v>15</v>
      </c>
      <c r="L626" s="42">
        <f t="shared" si="129"/>
        <v>35</v>
      </c>
      <c r="M626" s="42">
        <f t="shared" si="130"/>
        <v>11.666666666666666</v>
      </c>
      <c r="N626" s="41">
        <f t="shared" si="131"/>
        <v>2802450</v>
      </c>
      <c r="O626" s="41">
        <f t="shared" si="132"/>
        <v>934150</v>
      </c>
      <c r="P626" s="42">
        <f t="shared" si="133"/>
        <v>0.3888888888888889</v>
      </c>
      <c r="Q626" s="42">
        <v>6</v>
      </c>
      <c r="R626" s="41">
        <f t="shared" si="134"/>
        <v>480420</v>
      </c>
      <c r="S626" s="42">
        <f t="shared" si="135"/>
        <v>15.428571428571427</v>
      </c>
      <c r="T626" s="42">
        <f>IFERROR(VLOOKUP(A626,'[4]Re-order'!$A:$Q,17,0),"")</f>
        <v>0</v>
      </c>
      <c r="U626" s="42">
        <f>IFERROR(VLOOKUP(A626,'[4]MC Masterlist 2026-09-17'!$B:$M, 10, 0),0)</f>
        <v>15</v>
      </c>
      <c r="V626" s="42">
        <f>IFERROR(VLOOKUP(A626,'[4]MC Masterlist 2026-09-17'!$B:$M, 11, 0),0)</f>
        <v>15</v>
      </c>
      <c r="W626" s="42">
        <f t="shared" si="136"/>
        <v>30</v>
      </c>
      <c r="X626" s="42">
        <f t="shared" si="137"/>
        <v>24.166666666666668</v>
      </c>
      <c r="Y626" s="42">
        <f>IFERROR(IF(OR(C626="AREA I",C626="AREA V"),7,VLOOKUP(A626,'[4]MC Masterlist 2026-09-17'!$B:$M, 12, 0)),0)</f>
        <v>30</v>
      </c>
      <c r="Z626" s="42">
        <f t="shared" si="138"/>
        <v>5.833333333333333</v>
      </c>
      <c r="AA626" s="42">
        <f t="shared" si="139"/>
        <v>11.666666666666666</v>
      </c>
      <c r="AB626" s="42">
        <f t="shared" si="140"/>
        <v>9.3981481481481488</v>
      </c>
      <c r="AC626" s="42">
        <f t="shared" si="141"/>
        <v>11.666666666666666</v>
      </c>
      <c r="AD626" s="40" t="str">
        <f t="shared" si="142"/>
        <v>Reorder</v>
      </c>
      <c r="AE626" s="40">
        <f>IFERROR(VLOOKUP(A626,'[4]Re-order'!$A:$AA,27,0),"")</f>
        <v>0</v>
      </c>
      <c r="AF626" s="42">
        <f t="shared" si="143"/>
        <v>5.6666666666666661</v>
      </c>
      <c r="AG626" s="42" t="e">
        <f>SUMIFS('[4]Raw Inventory'!D:D,'[4]Raw Inventory'!C:C,"GREATWALL",'[4]Raw Inventory'!B:B,A626)</f>
        <v>#VALUE!</v>
      </c>
      <c r="AH626" s="42" t="e">
        <f>SUMIFS('[4]Raw Inventory'!D:D,'[4]Raw Inventory'!C:C,"DUARTE",'[4]Raw Inventory'!B:B,A626)</f>
        <v>#VALUE!</v>
      </c>
      <c r="AI626" s="42"/>
      <c r="AJ626" s="42">
        <f t="shared" si="144"/>
        <v>15.428571428571429</v>
      </c>
      <c r="AK626" s="40" t="str">
        <f>IFERROR(IF((Q626+IF(AI626="",0,AI3))&lt;=0,"Stockout",IF(AJ626="","",IF(F626="Class A",IF(AJ626&lt;=7,"Critical",IF(AJ626&lt;=15,"Low",IF(AJ626&lt;=30,"Reorder",IF(AJ626&lt;=45,"Optimal","Overstock")))),IF(F626="Class B",IF(AJ626&lt;=10,"Critical",IF(AJ626&lt;=20,"Low",IF(AJ626&lt;=45,"Reorder",IF(AJ626&lt;=60,"Optimal","Overstock")))),IF(F626="Class C",IF(AJ626&lt;=15,"Critical",IF(AJ626&lt;=30,"Low",IF(AJ626&lt;=60,"Reorder",IF(AJ626&lt;=90,"Optimal","Overstock")))),""))))),"")</f>
        <v>Reorder</v>
      </c>
      <c r="AL626" s="42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</row>
    <row r="627" spans="1:48">
      <c r="A627" s="39" t="s">
        <v>64</v>
      </c>
      <c r="B627" s="39" t="s">
        <v>5</v>
      </c>
      <c r="C627" s="39" t="s">
        <v>118</v>
      </c>
      <c r="D627" s="40" t="s">
        <v>231</v>
      </c>
      <c r="E627" s="40">
        <v>22</v>
      </c>
      <c r="F627" s="40" t="s">
        <v>3</v>
      </c>
      <c r="G627" s="39" t="str">
        <f>IFERROR(VLOOKUP(A627,'[4]MC Masterlist 2026-09-17'!$B:$M, 3, 0),"")</f>
        <v>HONDA</v>
      </c>
      <c r="H627" s="41">
        <f>IFERROR(VLOOKUP(A627,'[4]MC Masterlist 2026-09-17'!$B:$M, 6, 0),"")</f>
        <v>73170</v>
      </c>
      <c r="I627" s="42">
        <v>0</v>
      </c>
      <c r="J627" s="42">
        <v>0</v>
      </c>
      <c r="K627" s="42">
        <v>0</v>
      </c>
      <c r="L627" s="42">
        <f t="shared" si="129"/>
        <v>0</v>
      </c>
      <c r="M627" s="42">
        <f t="shared" si="130"/>
        <v>0</v>
      </c>
      <c r="N627" s="41">
        <f t="shared" si="131"/>
        <v>0</v>
      </c>
      <c r="O627" s="41">
        <f t="shared" si="132"/>
        <v>0</v>
      </c>
      <c r="P627" s="42">
        <f t="shared" si="133"/>
        <v>0</v>
      </c>
      <c r="Q627" s="42">
        <v>2</v>
      </c>
      <c r="R627" s="41">
        <f t="shared" si="134"/>
        <v>146340</v>
      </c>
      <c r="S627" s="42">
        <f t="shared" si="135"/>
        <v>0</v>
      </c>
      <c r="T627" s="42">
        <f>IFERROR(VLOOKUP(A627,'[4]Re-order'!$A:$Q,17,0),"")</f>
        <v>0</v>
      </c>
      <c r="U627" s="42">
        <f>IFERROR(VLOOKUP(A627,'[4]MC Masterlist 2026-09-17'!$B:$M, 10, 0),0)</f>
        <v>15</v>
      </c>
      <c r="V627" s="42">
        <f>IFERROR(VLOOKUP(A627,'[4]MC Masterlist 2026-09-17'!$B:$M, 11, 0),0)</f>
        <v>15</v>
      </c>
      <c r="W627" s="42">
        <f t="shared" si="136"/>
        <v>30</v>
      </c>
      <c r="X627" s="42">
        <f t="shared" si="137"/>
        <v>30</v>
      </c>
      <c r="Y627" s="42">
        <f>IFERROR(IF(OR(C627="AREA I",C627="AREA V"),7,VLOOKUP(A627,'[4]MC Masterlist 2026-09-17'!$B:$M, 12, 0)),0)</f>
        <v>30</v>
      </c>
      <c r="Z627" s="42">
        <f t="shared" si="138"/>
        <v>0</v>
      </c>
      <c r="AA627" s="42">
        <f t="shared" si="139"/>
        <v>0</v>
      </c>
      <c r="AB627" s="42">
        <f t="shared" si="140"/>
        <v>0</v>
      </c>
      <c r="AC627" s="42">
        <f t="shared" si="141"/>
        <v>0</v>
      </c>
      <c r="AD627" s="40" t="str">
        <f t="shared" si="142"/>
        <v>Critical</v>
      </c>
      <c r="AE627" s="40">
        <f>IFERROR(VLOOKUP(A627,'[4]Re-order'!$A:$AA,27,0),"")</f>
        <v>0</v>
      </c>
      <c r="AF627" s="42">
        <f t="shared" si="143"/>
        <v>-2</v>
      </c>
      <c r="AG627" s="42" t="e">
        <f>SUMIFS('[4]Raw Inventory'!D:D,'[4]Raw Inventory'!C:C,"GREATWALL",'[4]Raw Inventory'!B:B,A627)</f>
        <v>#VALUE!</v>
      </c>
      <c r="AH627" s="42" t="e">
        <f>SUMIFS('[4]Raw Inventory'!D:D,'[4]Raw Inventory'!C:C,"DUARTE",'[4]Raw Inventory'!B:B,A627)</f>
        <v>#VALUE!</v>
      </c>
      <c r="AI627" s="42"/>
      <c r="AJ627" s="42">
        <f t="shared" si="144"/>
        <v>0</v>
      </c>
      <c r="AK627" s="40" t="str">
        <f>IFERROR(IF((Q627+IF(AI627="",0,AI3))&lt;=0,"Stockout",IF(AJ627="","",IF(F627="Class A",IF(AJ627&lt;=7,"Critical",IF(AJ627&lt;=15,"Low",IF(AJ627&lt;=30,"Reorder",IF(AJ627&lt;=45,"Optimal","Overstock")))),IF(F627="Class B",IF(AJ627&lt;=10,"Critical",IF(AJ627&lt;=20,"Low",IF(AJ627&lt;=45,"Reorder",IF(AJ627&lt;=60,"Optimal","Overstock")))),IF(F627="Class C",IF(AJ627&lt;=15,"Critical",IF(AJ627&lt;=30,"Low",IF(AJ627&lt;=60,"Reorder",IF(AJ627&lt;=90,"Optimal","Overstock")))),""))))),"")</f>
        <v>Critical</v>
      </c>
      <c r="AL627" s="42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</row>
    <row r="628" spans="1:48">
      <c r="A628" s="39" t="s">
        <v>36</v>
      </c>
      <c r="B628" s="39" t="s">
        <v>146</v>
      </c>
      <c r="C628" s="39" t="s">
        <v>137</v>
      </c>
      <c r="D628" s="40" t="s">
        <v>251</v>
      </c>
      <c r="E628" s="40">
        <v>29</v>
      </c>
      <c r="F628" s="40" t="s">
        <v>3</v>
      </c>
      <c r="G628" s="39" t="str">
        <f>IFERROR(VLOOKUP(A628,'[4]MC Masterlist 2026-09-17'!$B:$M, 3, 0),"")</f>
        <v>HONDA</v>
      </c>
      <c r="H628" s="41">
        <f>IFERROR(VLOOKUP(A628,'[4]MC Masterlist 2026-09-17'!$B:$M, 6, 0),"")</f>
        <v>76850</v>
      </c>
      <c r="I628" s="42">
        <v>0</v>
      </c>
      <c r="J628" s="42">
        <v>0</v>
      </c>
      <c r="K628" s="42">
        <v>0</v>
      </c>
      <c r="L628" s="42">
        <f t="shared" si="129"/>
        <v>0</v>
      </c>
      <c r="M628" s="42">
        <f t="shared" si="130"/>
        <v>0</v>
      </c>
      <c r="N628" s="41">
        <f t="shared" si="131"/>
        <v>0</v>
      </c>
      <c r="O628" s="41">
        <f t="shared" si="132"/>
        <v>0</v>
      </c>
      <c r="P628" s="42">
        <f t="shared" si="133"/>
        <v>0</v>
      </c>
      <c r="Q628" s="42">
        <v>1</v>
      </c>
      <c r="R628" s="41">
        <f t="shared" si="134"/>
        <v>76850</v>
      </c>
      <c r="S628" s="42">
        <f t="shared" si="135"/>
        <v>0</v>
      </c>
      <c r="T628" s="42">
        <f>IFERROR(VLOOKUP(A628,'[4]Re-order'!$A:$Q,17,0),"")</f>
        <v>0</v>
      </c>
      <c r="U628" s="42">
        <f>IFERROR(VLOOKUP(A628,'[4]MC Masterlist 2026-09-17'!$B:$M, 10, 0),0)</f>
        <v>15</v>
      </c>
      <c r="V628" s="42">
        <f>IFERROR(VLOOKUP(A628,'[4]MC Masterlist 2026-09-17'!$B:$M, 11, 0),0)</f>
        <v>15</v>
      </c>
      <c r="W628" s="42">
        <f t="shared" si="136"/>
        <v>30</v>
      </c>
      <c r="X628" s="42">
        <f t="shared" si="137"/>
        <v>7</v>
      </c>
      <c r="Y628" s="42">
        <f>IFERROR(IF(OR(C628="AREA I",C628="AREA V"),7,VLOOKUP(A628,'[4]MC Masterlist 2026-09-17'!$B:$M, 12, 0)),0)</f>
        <v>7</v>
      </c>
      <c r="Z628" s="42">
        <f t="shared" si="138"/>
        <v>0</v>
      </c>
      <c r="AA628" s="42">
        <f t="shared" si="139"/>
        <v>0</v>
      </c>
      <c r="AB628" s="42">
        <f t="shared" si="140"/>
        <v>0</v>
      </c>
      <c r="AC628" s="42">
        <f t="shared" si="141"/>
        <v>0</v>
      </c>
      <c r="AD628" s="40" t="str">
        <f t="shared" si="142"/>
        <v>Critical</v>
      </c>
      <c r="AE628" s="40">
        <f>IFERROR(VLOOKUP(A628,'[4]Re-order'!$A:$AA,27,0),"")</f>
        <v>0</v>
      </c>
      <c r="AF628" s="42">
        <f t="shared" si="143"/>
        <v>-1</v>
      </c>
      <c r="AG628" s="42" t="e">
        <f>SUMIFS('[4]Raw Inventory'!D:D,'[4]Raw Inventory'!C:C,"GREATWALL",'[4]Raw Inventory'!B:B,A628)</f>
        <v>#VALUE!</v>
      </c>
      <c r="AH628" s="42" t="e">
        <f>SUMIFS('[4]Raw Inventory'!D:D,'[4]Raw Inventory'!C:C,"DUARTE",'[4]Raw Inventory'!B:B,A628)</f>
        <v>#VALUE!</v>
      </c>
      <c r="AI628" s="42"/>
      <c r="AJ628" s="42">
        <f t="shared" si="144"/>
        <v>0</v>
      </c>
      <c r="AK628" s="40" t="str">
        <f>IFERROR(IF((Q628+IF(AI628="",0,AI3))&lt;=0,"Stockout",IF(AJ628="","",IF(F628="Class A",IF(AJ628&lt;=7,"Critical",IF(AJ628&lt;=15,"Low",IF(AJ628&lt;=30,"Reorder",IF(AJ628&lt;=45,"Optimal","Overstock")))),IF(F628="Class B",IF(AJ628&lt;=10,"Critical",IF(AJ628&lt;=20,"Low",IF(AJ628&lt;=45,"Reorder",IF(AJ628&lt;=60,"Optimal","Overstock")))),IF(F628="Class C",IF(AJ628&lt;=15,"Critical",IF(AJ628&lt;=30,"Low",IF(AJ628&lt;=60,"Reorder",IF(AJ628&lt;=90,"Optimal","Overstock")))),""))))),"")</f>
        <v>Critical</v>
      </c>
      <c r="AL628" s="42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</row>
    <row r="629" spans="1:48">
      <c r="A629" s="39" t="s">
        <v>59</v>
      </c>
      <c r="B629" s="39" t="s">
        <v>144</v>
      </c>
      <c r="C629" s="39" t="s">
        <v>137</v>
      </c>
      <c r="D629" s="40" t="s">
        <v>220</v>
      </c>
      <c r="E629" s="40">
        <v>23</v>
      </c>
      <c r="F629" s="40" t="s">
        <v>3</v>
      </c>
      <c r="G629" s="39" t="str">
        <f>IFERROR(VLOOKUP(A629,'[4]MC Masterlist 2026-09-17'!$B:$M, 3, 0),"")</f>
        <v>HONDA</v>
      </c>
      <c r="H629" s="41">
        <f>IFERROR(VLOOKUP(A629,'[4]MC Masterlist 2026-09-17'!$B:$M, 6, 0),"")</f>
        <v>147230</v>
      </c>
      <c r="I629" s="42">
        <v>0</v>
      </c>
      <c r="J629" s="42">
        <v>0</v>
      </c>
      <c r="K629" s="42">
        <v>1</v>
      </c>
      <c r="L629" s="42">
        <f t="shared" si="129"/>
        <v>1</v>
      </c>
      <c r="M629" s="42">
        <f t="shared" si="130"/>
        <v>0.33333333333333331</v>
      </c>
      <c r="N629" s="41">
        <f t="shared" si="131"/>
        <v>147230</v>
      </c>
      <c r="O629" s="41">
        <f t="shared" si="132"/>
        <v>49076.666666666664</v>
      </c>
      <c r="P629" s="42">
        <f t="shared" si="133"/>
        <v>1.111111111111111E-2</v>
      </c>
      <c r="Q629" s="42"/>
      <c r="R629" s="41">
        <f t="shared" si="134"/>
        <v>0</v>
      </c>
      <c r="S629" s="42">
        <f t="shared" si="135"/>
        <v>0</v>
      </c>
      <c r="T629" s="42">
        <f>IFERROR(VLOOKUP(A629,'[4]Re-order'!$A:$Q,17,0),"")</f>
        <v>0</v>
      </c>
      <c r="U629" s="42">
        <f>IFERROR(VLOOKUP(A629,'[4]MC Masterlist 2026-09-17'!$B:$M, 10, 0),0)</f>
        <v>15</v>
      </c>
      <c r="V629" s="42">
        <f>IFERROR(VLOOKUP(A629,'[4]MC Masterlist 2026-09-17'!$B:$M, 11, 0),0)</f>
        <v>15</v>
      </c>
      <c r="W629" s="42">
        <f t="shared" si="136"/>
        <v>30</v>
      </c>
      <c r="X629" s="42">
        <f t="shared" si="137"/>
        <v>6.833333333333333</v>
      </c>
      <c r="Y629" s="42">
        <f>IFERROR(IF(OR(C629="AREA I",C629="AREA V"),7,VLOOKUP(A629,'[4]MC Masterlist 2026-09-17'!$B:$M, 12, 0)),0)</f>
        <v>7</v>
      </c>
      <c r="Z629" s="42">
        <f t="shared" si="138"/>
        <v>0.16666666666666666</v>
      </c>
      <c r="AA629" s="42">
        <f t="shared" si="139"/>
        <v>0.33333333333333331</v>
      </c>
      <c r="AB629" s="42">
        <f t="shared" si="140"/>
        <v>7.5925925925925911E-2</v>
      </c>
      <c r="AC629" s="42">
        <f t="shared" si="141"/>
        <v>7.7777777777777765E-2</v>
      </c>
      <c r="AD629" s="40" t="str">
        <f t="shared" si="142"/>
        <v>Stockout</v>
      </c>
      <c r="AE629" s="40">
        <f>IFERROR(VLOOKUP(A629,'[4]Re-order'!$A:$AA,27,0),"")</f>
        <v>0</v>
      </c>
      <c r="AF629" s="42">
        <f t="shared" si="143"/>
        <v>7.7777777777777765E-2</v>
      </c>
      <c r="AG629" s="42" t="e">
        <f>SUMIFS('[4]Raw Inventory'!D:D,'[4]Raw Inventory'!C:C,"GREATWALL",'[4]Raw Inventory'!B:B,A629)</f>
        <v>#VALUE!</v>
      </c>
      <c r="AH629" s="42" t="e">
        <f>SUMIFS('[4]Raw Inventory'!D:D,'[4]Raw Inventory'!C:C,"DUARTE",'[4]Raw Inventory'!B:B,A629)</f>
        <v>#VALUE!</v>
      </c>
      <c r="AI629" s="42"/>
      <c r="AJ629" s="42">
        <f t="shared" si="144"/>
        <v>0</v>
      </c>
      <c r="AK629" s="40" t="str">
        <f>IFERROR(IF((Q629+IF(AI629="",0,AI3))&lt;=0,"Stockout",IF(AJ629="","",IF(F629="Class A",IF(AJ629&lt;=7,"Critical",IF(AJ629&lt;=15,"Low",IF(AJ629&lt;=30,"Reorder",IF(AJ629&lt;=45,"Optimal","Overstock")))),IF(F629="Class B",IF(AJ629&lt;=10,"Critical",IF(AJ629&lt;=20,"Low",IF(AJ629&lt;=45,"Reorder",IF(AJ629&lt;=60,"Optimal","Overstock")))),IF(F629="Class C",IF(AJ629&lt;=15,"Critical",IF(AJ629&lt;=30,"Low",IF(AJ629&lt;=60,"Reorder",IF(AJ629&lt;=90,"Optimal","Overstock")))),""))))),"")</f>
        <v>Stockout</v>
      </c>
      <c r="AL629" s="42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</row>
    <row r="630" spans="1:48">
      <c r="A630" s="39" t="s">
        <v>22</v>
      </c>
      <c r="B630" s="39" t="s">
        <v>27</v>
      </c>
      <c r="C630" s="39" t="s">
        <v>1</v>
      </c>
      <c r="D630" s="40" t="s">
        <v>254</v>
      </c>
      <c r="E630" s="40">
        <v>15</v>
      </c>
      <c r="F630" s="40" t="s">
        <v>2</v>
      </c>
      <c r="G630" s="39" t="str">
        <f>IFERROR(VLOOKUP(A630,'[4]MC Masterlist 2026-09-17'!$B:$M, 3, 0),"")</f>
        <v>HONDA</v>
      </c>
      <c r="H630" s="41">
        <f>IFERROR(VLOOKUP(A630,'[4]MC Masterlist 2026-09-17'!$B:$M, 6, 0),"")</f>
        <v>111258</v>
      </c>
      <c r="I630" s="42">
        <v>3</v>
      </c>
      <c r="J630" s="42">
        <v>1</v>
      </c>
      <c r="K630" s="42">
        <v>0</v>
      </c>
      <c r="L630" s="42">
        <f t="shared" si="129"/>
        <v>4</v>
      </c>
      <c r="M630" s="42">
        <f t="shared" si="130"/>
        <v>1.3333333333333333</v>
      </c>
      <c r="N630" s="41">
        <f t="shared" si="131"/>
        <v>445032</v>
      </c>
      <c r="O630" s="41">
        <f t="shared" si="132"/>
        <v>148344</v>
      </c>
      <c r="P630" s="42">
        <f t="shared" si="133"/>
        <v>4.4444444444444439E-2</v>
      </c>
      <c r="Q630" s="42"/>
      <c r="R630" s="41">
        <f t="shared" si="134"/>
        <v>0</v>
      </c>
      <c r="S630" s="42">
        <f t="shared" si="135"/>
        <v>0</v>
      </c>
      <c r="T630" s="42">
        <f>IFERROR(VLOOKUP(A630,'[4]Re-order'!$A:$Q,17,0),"")</f>
        <v>0</v>
      </c>
      <c r="U630" s="42">
        <f>IFERROR(VLOOKUP(A630,'[4]MC Masterlist 2026-09-17'!$B:$M, 10, 0),0)</f>
        <v>15</v>
      </c>
      <c r="V630" s="42">
        <f>IFERROR(VLOOKUP(A630,'[4]MC Masterlist 2026-09-17'!$B:$M, 11, 0),0)</f>
        <v>15</v>
      </c>
      <c r="W630" s="42">
        <f t="shared" si="136"/>
        <v>30</v>
      </c>
      <c r="X630" s="42">
        <f t="shared" si="137"/>
        <v>6.333333333333333</v>
      </c>
      <c r="Y630" s="42">
        <f>IFERROR(IF(OR(C630="AREA I",C630="AREA V"),7,VLOOKUP(A630,'[4]MC Masterlist 2026-09-17'!$B:$M, 12, 0)),0)</f>
        <v>7</v>
      </c>
      <c r="Z630" s="42">
        <f t="shared" si="138"/>
        <v>0.66666666666666663</v>
      </c>
      <c r="AA630" s="42">
        <f t="shared" si="139"/>
        <v>1.3333333333333333</v>
      </c>
      <c r="AB630" s="42">
        <f t="shared" si="140"/>
        <v>0.28148148148148144</v>
      </c>
      <c r="AC630" s="42">
        <f t="shared" si="141"/>
        <v>0.31111111111111106</v>
      </c>
      <c r="AD630" s="40" t="str">
        <f t="shared" si="142"/>
        <v>Stockout</v>
      </c>
      <c r="AE630" s="40">
        <f>IFERROR(VLOOKUP(A630,'[4]Re-order'!$A:$AA,27,0),"")</f>
        <v>0</v>
      </c>
      <c r="AF630" s="42">
        <f t="shared" si="143"/>
        <v>0.31111111111111106</v>
      </c>
      <c r="AG630" s="42" t="e">
        <f>SUMIFS('[4]Raw Inventory'!D:D,'[4]Raw Inventory'!C:C,"GREATWALL",'[4]Raw Inventory'!B:B,A630)</f>
        <v>#VALUE!</v>
      </c>
      <c r="AH630" s="42" t="e">
        <f>SUMIFS('[4]Raw Inventory'!D:D,'[4]Raw Inventory'!C:C,"DUARTE",'[4]Raw Inventory'!B:B,A630)</f>
        <v>#VALUE!</v>
      </c>
      <c r="AI630" s="42"/>
      <c r="AJ630" s="42">
        <f t="shared" si="144"/>
        <v>0</v>
      </c>
      <c r="AK630" s="40" t="str">
        <f>IFERROR(IF((Q630+IF(AI630="",0,AI3))&lt;=0,"Stockout",IF(AJ630="","",IF(F630="Class A",IF(AJ630&lt;=7,"Critical",IF(AJ630&lt;=15,"Low",IF(AJ630&lt;=30,"Reorder",IF(AJ630&lt;=45,"Optimal","Overstock")))),IF(F630="Class B",IF(AJ630&lt;=10,"Critical",IF(AJ630&lt;=20,"Low",IF(AJ630&lt;=45,"Reorder",IF(AJ630&lt;=60,"Optimal","Overstock")))),IF(F630="Class C",IF(AJ630&lt;=15,"Critical",IF(AJ630&lt;=30,"Low",IF(AJ630&lt;=60,"Reorder",IF(AJ630&lt;=90,"Optimal","Overstock")))),""))))),"")</f>
        <v>Stockout</v>
      </c>
      <c r="AL630" s="42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</row>
    <row r="631" spans="1:48">
      <c r="A631" s="39" t="s">
        <v>148</v>
      </c>
      <c r="B631" s="39" t="s">
        <v>141</v>
      </c>
      <c r="C631" s="39" t="s">
        <v>137</v>
      </c>
      <c r="D631" s="40" t="s">
        <v>222</v>
      </c>
      <c r="E631" s="40">
        <v>21</v>
      </c>
      <c r="F631" s="40" t="s">
        <v>3</v>
      </c>
      <c r="G631" s="39" t="str">
        <f>IFERROR(VLOOKUP(A631,'[4]MC Masterlist 2026-09-17'!$B:$M, 3, 0),"")</f>
        <v>SUZUKI</v>
      </c>
      <c r="H631" s="41">
        <f>IFERROR(VLOOKUP(A631,'[4]MC Masterlist 2026-09-17'!$B:$M, 6, 0),"")</f>
        <v>101752</v>
      </c>
      <c r="I631" s="42">
        <v>1</v>
      </c>
      <c r="J631" s="42">
        <v>0</v>
      </c>
      <c r="K631" s="42">
        <v>0</v>
      </c>
      <c r="L631" s="42">
        <f t="shared" si="129"/>
        <v>1</v>
      </c>
      <c r="M631" s="42">
        <f t="shared" si="130"/>
        <v>0.33333333333333331</v>
      </c>
      <c r="N631" s="41">
        <f t="shared" si="131"/>
        <v>101752</v>
      </c>
      <c r="O631" s="41">
        <f t="shared" si="132"/>
        <v>33917.333333333328</v>
      </c>
      <c r="P631" s="42">
        <f t="shared" si="133"/>
        <v>1.111111111111111E-2</v>
      </c>
      <c r="Q631" s="42">
        <v>0</v>
      </c>
      <c r="R631" s="41">
        <f t="shared" si="134"/>
        <v>0</v>
      </c>
      <c r="S631" s="42">
        <f t="shared" si="135"/>
        <v>0</v>
      </c>
      <c r="T631" s="42">
        <f>IFERROR(VLOOKUP(A631,'[4]Re-order'!$A:$Q,17,0),"")</f>
        <v>0</v>
      </c>
      <c r="U631" s="42">
        <f>IFERROR(VLOOKUP(A631,'[4]MC Masterlist 2026-09-17'!$B:$M, 10, 0),0)</f>
        <v>15</v>
      </c>
      <c r="V631" s="42">
        <f>IFERROR(VLOOKUP(A631,'[4]MC Masterlist 2026-09-17'!$B:$M, 11, 0),0)</f>
        <v>15</v>
      </c>
      <c r="W631" s="42">
        <f t="shared" si="136"/>
        <v>30</v>
      </c>
      <c r="X631" s="42">
        <f t="shared" si="137"/>
        <v>6.833333333333333</v>
      </c>
      <c r="Y631" s="42">
        <f>IFERROR(IF(OR(C631="AREA I",C631="AREA V"),7,VLOOKUP(A631,'[4]MC Masterlist 2026-09-17'!$B:$M, 12, 0)),0)</f>
        <v>7</v>
      </c>
      <c r="Z631" s="42">
        <f t="shared" si="138"/>
        <v>0.16666666666666666</v>
      </c>
      <c r="AA631" s="42">
        <f t="shared" si="139"/>
        <v>0.33333333333333331</v>
      </c>
      <c r="AB631" s="42">
        <f t="shared" si="140"/>
        <v>7.5925925925925911E-2</v>
      </c>
      <c r="AC631" s="42">
        <f t="shared" si="141"/>
        <v>7.7777777777777765E-2</v>
      </c>
      <c r="AD631" s="40" t="str">
        <f t="shared" si="142"/>
        <v>Stockout</v>
      </c>
      <c r="AE631" s="40">
        <f>IFERROR(VLOOKUP(A631,'[4]Re-order'!$A:$AA,27,0),"")</f>
        <v>0</v>
      </c>
      <c r="AF631" s="42">
        <f t="shared" si="143"/>
        <v>7.7777777777777765E-2</v>
      </c>
      <c r="AG631" s="42" t="e">
        <f>SUMIFS('[4]Raw Inventory'!D:D,'[4]Raw Inventory'!C:C,"GREATWALL",'[4]Raw Inventory'!B:B,A631)</f>
        <v>#VALUE!</v>
      </c>
      <c r="AH631" s="42" t="e">
        <f>SUMIFS('[4]Raw Inventory'!D:D,'[4]Raw Inventory'!C:C,"DUARTE",'[4]Raw Inventory'!B:B,A631)</f>
        <v>#VALUE!</v>
      </c>
      <c r="AI631" s="42"/>
      <c r="AJ631" s="42">
        <f t="shared" si="144"/>
        <v>0</v>
      </c>
      <c r="AK631" s="40" t="str">
        <f>IFERROR(IF((Q631+IF(AI631="",0,AI3))&lt;=0,"Stockout",IF(AJ631="","",IF(F631="Class A",IF(AJ631&lt;=7,"Critical",IF(AJ631&lt;=15,"Low",IF(AJ631&lt;=30,"Reorder",IF(AJ631&lt;=45,"Optimal","Overstock")))),IF(F631="Class B",IF(AJ631&lt;=10,"Critical",IF(AJ631&lt;=20,"Low",IF(AJ631&lt;=45,"Reorder",IF(AJ631&lt;=60,"Optimal","Overstock")))),IF(F631="Class C",IF(AJ631&lt;=15,"Critical",IF(AJ631&lt;=30,"Low",IF(AJ631&lt;=60,"Reorder",IF(AJ631&lt;=90,"Optimal","Overstock")))),""))))),"")</f>
        <v>Stockout</v>
      </c>
      <c r="AL631" s="42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</row>
    <row r="632" spans="1:48">
      <c r="A632" s="39" t="s">
        <v>12</v>
      </c>
      <c r="B632" s="39" t="s">
        <v>29</v>
      </c>
      <c r="C632" s="39" t="s">
        <v>1</v>
      </c>
      <c r="D632" s="40" t="s">
        <v>223</v>
      </c>
      <c r="E632" s="40">
        <v>12</v>
      </c>
      <c r="F632" s="40" t="s">
        <v>2</v>
      </c>
      <c r="G632" s="39" t="str">
        <f>IFERROR(VLOOKUP(A632,'[4]MC Masterlist 2026-09-17'!$B:$M, 3, 0),"")</f>
        <v>HONDA</v>
      </c>
      <c r="H632" s="41">
        <f>IFERROR(VLOOKUP(A632,'[4]MC Masterlist 2026-09-17'!$B:$M, 6, 0),"")</f>
        <v>158270</v>
      </c>
      <c r="I632" s="42">
        <v>1</v>
      </c>
      <c r="J632" s="42">
        <v>1</v>
      </c>
      <c r="K632" s="42">
        <v>1</v>
      </c>
      <c r="L632" s="42">
        <f t="shared" si="129"/>
        <v>3</v>
      </c>
      <c r="M632" s="42">
        <f t="shared" si="130"/>
        <v>1</v>
      </c>
      <c r="N632" s="41">
        <f t="shared" si="131"/>
        <v>474810</v>
      </c>
      <c r="O632" s="41">
        <f t="shared" si="132"/>
        <v>158270</v>
      </c>
      <c r="P632" s="42">
        <f t="shared" si="133"/>
        <v>3.3333333333333333E-2</v>
      </c>
      <c r="Q632" s="42">
        <v>2</v>
      </c>
      <c r="R632" s="41">
        <f t="shared" si="134"/>
        <v>316540</v>
      </c>
      <c r="S632" s="42">
        <f t="shared" si="135"/>
        <v>60</v>
      </c>
      <c r="T632" s="42">
        <f>IFERROR(VLOOKUP(A632,'[4]Re-order'!$A:$Q,17,0),"")</f>
        <v>0</v>
      </c>
      <c r="U632" s="42">
        <f>IFERROR(VLOOKUP(A632,'[4]MC Masterlist 2026-09-17'!$B:$M, 10, 0),0)</f>
        <v>15</v>
      </c>
      <c r="V632" s="42">
        <f>IFERROR(VLOOKUP(A632,'[4]MC Masterlist 2026-09-17'!$B:$M, 11, 0),0)</f>
        <v>15</v>
      </c>
      <c r="W632" s="42">
        <f t="shared" si="136"/>
        <v>30</v>
      </c>
      <c r="X632" s="42">
        <f t="shared" si="137"/>
        <v>6.5</v>
      </c>
      <c r="Y632" s="42">
        <f>IFERROR(IF(OR(C632="AREA I",C632="AREA V"),7,VLOOKUP(A632,'[4]MC Masterlist 2026-09-17'!$B:$M, 12, 0)),0)</f>
        <v>7</v>
      </c>
      <c r="Z632" s="42">
        <f t="shared" si="138"/>
        <v>0.5</v>
      </c>
      <c r="AA632" s="42">
        <f t="shared" si="139"/>
        <v>1</v>
      </c>
      <c r="AB632" s="42">
        <f t="shared" si="140"/>
        <v>0.21666666666666667</v>
      </c>
      <c r="AC632" s="42">
        <f t="shared" si="141"/>
        <v>0.23333333333333334</v>
      </c>
      <c r="AD632" s="40" t="str">
        <f t="shared" si="142"/>
        <v>Optimal</v>
      </c>
      <c r="AE632" s="40">
        <f>IFERROR(VLOOKUP(A632,'[4]Re-order'!$A:$AA,27,0),"")</f>
        <v>0</v>
      </c>
      <c r="AF632" s="42">
        <f t="shared" si="143"/>
        <v>-1.7666666666666666</v>
      </c>
      <c r="AG632" s="42" t="e">
        <f>SUMIFS('[4]Raw Inventory'!D:D,'[4]Raw Inventory'!C:C,"GREATWALL",'[4]Raw Inventory'!B:B,A632)</f>
        <v>#VALUE!</v>
      </c>
      <c r="AH632" s="42" t="e">
        <f>SUMIFS('[4]Raw Inventory'!D:D,'[4]Raw Inventory'!C:C,"DUARTE",'[4]Raw Inventory'!B:B,A632)</f>
        <v>#VALUE!</v>
      </c>
      <c r="AI632" s="42"/>
      <c r="AJ632" s="42">
        <f t="shared" si="144"/>
        <v>60</v>
      </c>
      <c r="AK632" s="40" t="str">
        <f>IFERROR(IF((Q632+IF(AI632="",0,AI3))&lt;=0,"Stockout",IF(AJ632="","",IF(F632="Class A",IF(AJ632&lt;=7,"Critical",IF(AJ632&lt;=15,"Low",IF(AJ632&lt;=30,"Reorder",IF(AJ632&lt;=45,"Optimal","Overstock")))),IF(F632="Class B",IF(AJ632&lt;=10,"Critical",IF(AJ632&lt;=20,"Low",IF(AJ632&lt;=45,"Reorder",IF(AJ632&lt;=60,"Optimal","Overstock")))),IF(F632="Class C",IF(AJ632&lt;=15,"Critical",IF(AJ632&lt;=30,"Low",IF(AJ632&lt;=60,"Reorder",IF(AJ632&lt;=90,"Optimal","Overstock")))),""))))),"")</f>
        <v>Optimal</v>
      </c>
      <c r="AL632" s="42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</row>
    <row r="633" spans="1:48">
      <c r="A633" s="39" t="s">
        <v>12</v>
      </c>
      <c r="B633" s="39" t="s">
        <v>94</v>
      </c>
      <c r="C633" s="39" t="s">
        <v>90</v>
      </c>
      <c r="D633" s="40" t="s">
        <v>233</v>
      </c>
      <c r="E633" s="40">
        <v>4</v>
      </c>
      <c r="F633" s="40" t="s">
        <v>0</v>
      </c>
      <c r="G633" s="39" t="str">
        <f>IFERROR(VLOOKUP(A633,'[4]MC Masterlist 2026-09-17'!$B:$M, 3, 0),"")</f>
        <v>HONDA</v>
      </c>
      <c r="H633" s="41">
        <f>IFERROR(VLOOKUP(A633,'[4]MC Masterlist 2026-09-17'!$B:$M, 6, 0),"")</f>
        <v>158270</v>
      </c>
      <c r="I633" s="42">
        <v>0</v>
      </c>
      <c r="J633" s="42">
        <v>0</v>
      </c>
      <c r="K633" s="42">
        <v>3</v>
      </c>
      <c r="L633" s="42">
        <f t="shared" si="129"/>
        <v>3</v>
      </c>
      <c r="M633" s="42">
        <f t="shared" si="130"/>
        <v>1</v>
      </c>
      <c r="N633" s="41">
        <f t="shared" si="131"/>
        <v>474810</v>
      </c>
      <c r="O633" s="41">
        <f t="shared" si="132"/>
        <v>158270</v>
      </c>
      <c r="P633" s="42">
        <f t="shared" si="133"/>
        <v>3.3333333333333333E-2</v>
      </c>
      <c r="Q633" s="42">
        <v>2</v>
      </c>
      <c r="R633" s="41">
        <f t="shared" si="134"/>
        <v>316540</v>
      </c>
      <c r="S633" s="42">
        <f t="shared" si="135"/>
        <v>60</v>
      </c>
      <c r="T633" s="42">
        <f>IFERROR(VLOOKUP(A633,'[4]Re-order'!$A:$Q,17,0),"")</f>
        <v>0</v>
      </c>
      <c r="U633" s="42">
        <f>IFERROR(VLOOKUP(A633,'[4]MC Masterlist 2026-09-17'!$B:$M, 10, 0),0)</f>
        <v>15</v>
      </c>
      <c r="V633" s="42">
        <f>IFERROR(VLOOKUP(A633,'[4]MC Masterlist 2026-09-17'!$B:$M, 11, 0),0)</f>
        <v>15</v>
      </c>
      <c r="W633" s="42">
        <f t="shared" si="136"/>
        <v>30</v>
      </c>
      <c r="X633" s="42">
        <f t="shared" si="137"/>
        <v>29.5</v>
      </c>
      <c r="Y633" s="42">
        <f>IFERROR(IF(OR(C633="AREA I",C633="AREA V"),7,VLOOKUP(A633,'[4]MC Masterlist 2026-09-17'!$B:$M, 12, 0)),0)</f>
        <v>30</v>
      </c>
      <c r="Z633" s="42">
        <f t="shared" si="138"/>
        <v>0.5</v>
      </c>
      <c r="AA633" s="42">
        <f t="shared" si="139"/>
        <v>1</v>
      </c>
      <c r="AB633" s="42">
        <f t="shared" si="140"/>
        <v>0.98333333333333328</v>
      </c>
      <c r="AC633" s="42">
        <f t="shared" si="141"/>
        <v>1</v>
      </c>
      <c r="AD633" s="40" t="str">
        <f t="shared" si="142"/>
        <v>Overstock</v>
      </c>
      <c r="AE633" s="40">
        <f>IFERROR(VLOOKUP(A633,'[4]Re-order'!$A:$AA,27,0),"")</f>
        <v>0</v>
      </c>
      <c r="AF633" s="42">
        <f t="shared" si="143"/>
        <v>-1</v>
      </c>
      <c r="AG633" s="42" t="e">
        <f>SUMIFS('[4]Raw Inventory'!D:D,'[4]Raw Inventory'!C:C,"GREATWALL",'[4]Raw Inventory'!B:B,A633)</f>
        <v>#VALUE!</v>
      </c>
      <c r="AH633" s="42" t="e">
        <f>SUMIFS('[4]Raw Inventory'!D:D,'[4]Raw Inventory'!C:C,"DUARTE",'[4]Raw Inventory'!B:B,A633)</f>
        <v>#VALUE!</v>
      </c>
      <c r="AI633" s="42"/>
      <c r="AJ633" s="42">
        <f t="shared" si="144"/>
        <v>60</v>
      </c>
      <c r="AK633" s="40" t="str">
        <f>IFERROR(IF((Q633+IF(AI633="",0,AI3))&lt;=0,"Stockout",IF(AJ633="","",IF(F633="Class A",IF(AJ633&lt;=7,"Critical",IF(AJ633&lt;=15,"Low",IF(AJ633&lt;=30,"Reorder",IF(AJ633&lt;=45,"Optimal","Overstock")))),IF(F633="Class B",IF(AJ633&lt;=10,"Critical",IF(AJ633&lt;=20,"Low",IF(AJ633&lt;=45,"Reorder",IF(AJ633&lt;=60,"Optimal","Overstock")))),IF(F633="Class C",IF(AJ633&lt;=15,"Critical",IF(AJ633&lt;=30,"Low",IF(AJ633&lt;=60,"Reorder",IF(AJ633&lt;=90,"Optimal","Overstock")))),""))))),"")</f>
        <v>Overstock</v>
      </c>
      <c r="AL633" s="42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</row>
    <row r="634" spans="1:48">
      <c r="A634" s="39" t="s">
        <v>26</v>
      </c>
      <c r="B634" s="39" t="s">
        <v>142</v>
      </c>
      <c r="C634" s="39" t="s">
        <v>137</v>
      </c>
      <c r="D634" s="40" t="s">
        <v>254</v>
      </c>
      <c r="E634" s="40">
        <v>15</v>
      </c>
      <c r="F634" s="40" t="s">
        <v>2</v>
      </c>
      <c r="G634" s="39" t="str">
        <f>IFERROR(VLOOKUP(A634,'[4]MC Masterlist 2026-09-17'!$B:$M, 3, 0),"")</f>
        <v>SUZUKI</v>
      </c>
      <c r="H634" s="41">
        <f>IFERROR(VLOOKUP(A634,'[4]MC Masterlist 2026-09-17'!$B:$M, 6, 0),"")</f>
        <v>123700</v>
      </c>
      <c r="I634" s="42">
        <v>0</v>
      </c>
      <c r="J634" s="42">
        <v>0</v>
      </c>
      <c r="K634" s="42">
        <v>1</v>
      </c>
      <c r="L634" s="42">
        <f t="shared" si="129"/>
        <v>1</v>
      </c>
      <c r="M634" s="42">
        <f t="shared" si="130"/>
        <v>0.33333333333333331</v>
      </c>
      <c r="N634" s="41">
        <f t="shared" si="131"/>
        <v>123700</v>
      </c>
      <c r="O634" s="41">
        <f t="shared" si="132"/>
        <v>41233.333333333328</v>
      </c>
      <c r="P634" s="42">
        <f t="shared" si="133"/>
        <v>1.111111111111111E-2</v>
      </c>
      <c r="Q634" s="42">
        <v>3</v>
      </c>
      <c r="R634" s="41">
        <f t="shared" si="134"/>
        <v>371100</v>
      </c>
      <c r="S634" s="42">
        <f t="shared" si="135"/>
        <v>270.00000000000006</v>
      </c>
      <c r="T634" s="42">
        <f>IFERROR(VLOOKUP(A634,'[4]Re-order'!$A:$Q,17,0),"")</f>
        <v>0</v>
      </c>
      <c r="U634" s="42">
        <f>IFERROR(VLOOKUP(A634,'[4]MC Masterlist 2026-09-17'!$B:$M, 10, 0),0)</f>
        <v>15</v>
      </c>
      <c r="V634" s="42">
        <f>IFERROR(VLOOKUP(A634,'[4]MC Masterlist 2026-09-17'!$B:$M, 11, 0),0)</f>
        <v>15</v>
      </c>
      <c r="W634" s="42">
        <f t="shared" si="136"/>
        <v>30</v>
      </c>
      <c r="X634" s="42">
        <f t="shared" si="137"/>
        <v>6.833333333333333</v>
      </c>
      <c r="Y634" s="42">
        <f>IFERROR(IF(OR(C634="AREA I",C634="AREA V"),7,VLOOKUP(A634,'[4]MC Masterlist 2026-09-17'!$B:$M, 12, 0)),0)</f>
        <v>7</v>
      </c>
      <c r="Z634" s="42">
        <f t="shared" si="138"/>
        <v>0.16666666666666666</v>
      </c>
      <c r="AA634" s="42">
        <f t="shared" si="139"/>
        <v>0.33333333333333331</v>
      </c>
      <c r="AB634" s="42">
        <f t="shared" si="140"/>
        <v>7.5925925925925911E-2</v>
      </c>
      <c r="AC634" s="42">
        <f t="shared" si="141"/>
        <v>7.7777777777777765E-2</v>
      </c>
      <c r="AD634" s="40" t="str">
        <f t="shared" si="142"/>
        <v>Overstock</v>
      </c>
      <c r="AE634" s="40">
        <f>IFERROR(VLOOKUP(A634,'[4]Re-order'!$A:$AA,27,0),"")</f>
        <v>0</v>
      </c>
      <c r="AF634" s="42">
        <f t="shared" si="143"/>
        <v>-2.9222222222222221</v>
      </c>
      <c r="AG634" s="42" t="e">
        <f>SUMIFS('[4]Raw Inventory'!D:D,'[4]Raw Inventory'!C:C,"GREATWALL",'[4]Raw Inventory'!B:B,A634)</f>
        <v>#VALUE!</v>
      </c>
      <c r="AH634" s="42" t="e">
        <f>SUMIFS('[4]Raw Inventory'!D:D,'[4]Raw Inventory'!C:C,"DUARTE",'[4]Raw Inventory'!B:B,A634)</f>
        <v>#VALUE!</v>
      </c>
      <c r="AI634" s="42"/>
      <c r="AJ634" s="42">
        <f t="shared" si="144"/>
        <v>270.00000000000006</v>
      </c>
      <c r="AK634" s="40" t="str">
        <f>IFERROR(IF((Q634+IF(AI634="",0,AI3))&lt;=0,"Stockout",IF(AJ634="","",IF(F634="Class A",IF(AJ634&lt;=7,"Critical",IF(AJ634&lt;=15,"Low",IF(AJ634&lt;=30,"Reorder",IF(AJ634&lt;=45,"Optimal","Overstock")))),IF(F634="Class B",IF(AJ634&lt;=10,"Critical",IF(AJ634&lt;=20,"Low",IF(AJ634&lt;=45,"Reorder",IF(AJ634&lt;=60,"Optimal","Overstock")))),IF(F634="Class C",IF(AJ634&lt;=15,"Critical",IF(AJ634&lt;=30,"Low",IF(AJ634&lt;=60,"Reorder",IF(AJ634&lt;=90,"Optimal","Overstock")))),""))))),"")</f>
        <v>Overstock</v>
      </c>
      <c r="AL634" s="42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</row>
    <row r="635" spans="1:48">
      <c r="A635" s="39" t="s">
        <v>68</v>
      </c>
      <c r="B635" s="39" t="s">
        <v>141</v>
      </c>
      <c r="C635" s="39" t="s">
        <v>137</v>
      </c>
      <c r="D635" s="40" t="s">
        <v>243</v>
      </c>
      <c r="E635" s="40">
        <v>28</v>
      </c>
      <c r="F635" s="40" t="s">
        <v>3</v>
      </c>
      <c r="G635" s="39" t="str">
        <f>IFERROR(VLOOKUP(A635,'[4]MC Masterlist 2026-09-17'!$B:$M, 3, 0),"")</f>
        <v>SUZUKI</v>
      </c>
      <c r="H635" s="41">
        <f>IFERROR(VLOOKUP(A635,'[4]MC Masterlist 2026-09-17'!$B:$M, 6, 0),"")</f>
        <v>70037</v>
      </c>
      <c r="I635" s="42">
        <v>0</v>
      </c>
      <c r="J635" s="42">
        <v>0</v>
      </c>
      <c r="K635" s="42">
        <v>0</v>
      </c>
      <c r="L635" s="42">
        <f t="shared" si="129"/>
        <v>0</v>
      </c>
      <c r="M635" s="42">
        <f t="shared" si="130"/>
        <v>0</v>
      </c>
      <c r="N635" s="41">
        <f t="shared" si="131"/>
        <v>0</v>
      </c>
      <c r="O635" s="41">
        <f t="shared" si="132"/>
        <v>0</v>
      </c>
      <c r="P635" s="42">
        <f t="shared" si="133"/>
        <v>0</v>
      </c>
      <c r="Q635" s="42">
        <v>1</v>
      </c>
      <c r="R635" s="41">
        <f t="shared" si="134"/>
        <v>70037</v>
      </c>
      <c r="S635" s="42">
        <f t="shared" si="135"/>
        <v>0</v>
      </c>
      <c r="T635" s="42">
        <f>IFERROR(VLOOKUP(A635,'[4]Re-order'!$A:$Q,17,0),"")</f>
        <v>0</v>
      </c>
      <c r="U635" s="42">
        <f>IFERROR(VLOOKUP(A635,'[4]MC Masterlist 2026-09-17'!$B:$M, 10, 0),0)</f>
        <v>15</v>
      </c>
      <c r="V635" s="42">
        <f>IFERROR(VLOOKUP(A635,'[4]MC Masterlist 2026-09-17'!$B:$M, 11, 0),0)</f>
        <v>15</v>
      </c>
      <c r="W635" s="42">
        <f t="shared" si="136"/>
        <v>30</v>
      </c>
      <c r="X635" s="42">
        <f t="shared" si="137"/>
        <v>7</v>
      </c>
      <c r="Y635" s="42">
        <f>IFERROR(IF(OR(C635="AREA I",C635="AREA V"),7,VLOOKUP(A635,'[4]MC Masterlist 2026-09-17'!$B:$M, 12, 0)),0)</f>
        <v>7</v>
      </c>
      <c r="Z635" s="42">
        <f t="shared" si="138"/>
        <v>0</v>
      </c>
      <c r="AA635" s="42">
        <f t="shared" si="139"/>
        <v>0</v>
      </c>
      <c r="AB635" s="42">
        <f t="shared" si="140"/>
        <v>0</v>
      </c>
      <c r="AC635" s="42">
        <f t="shared" si="141"/>
        <v>0</v>
      </c>
      <c r="AD635" s="40" t="str">
        <f t="shared" si="142"/>
        <v>Critical</v>
      </c>
      <c r="AE635" s="40">
        <f>IFERROR(VLOOKUP(A635,'[4]Re-order'!$A:$AA,27,0),"")</f>
        <v>0</v>
      </c>
      <c r="AF635" s="42">
        <f t="shared" si="143"/>
        <v>-1</v>
      </c>
      <c r="AG635" s="42" t="e">
        <f>SUMIFS('[4]Raw Inventory'!D:D,'[4]Raw Inventory'!C:C,"GREATWALL",'[4]Raw Inventory'!B:B,A635)</f>
        <v>#VALUE!</v>
      </c>
      <c r="AH635" s="42" t="e">
        <f>SUMIFS('[4]Raw Inventory'!D:D,'[4]Raw Inventory'!C:C,"DUARTE",'[4]Raw Inventory'!B:B,A635)</f>
        <v>#VALUE!</v>
      </c>
      <c r="AI635" s="42"/>
      <c r="AJ635" s="42">
        <f t="shared" si="144"/>
        <v>0</v>
      </c>
      <c r="AK635" s="40" t="str">
        <f>IFERROR(IF((Q635+IF(AI635="",0,AI3))&lt;=0,"Stockout",IF(AJ635="","",IF(F635="Class A",IF(AJ635&lt;=7,"Critical",IF(AJ635&lt;=15,"Low",IF(AJ635&lt;=30,"Reorder",IF(AJ635&lt;=45,"Optimal","Overstock")))),IF(F635="Class B",IF(AJ635&lt;=10,"Critical",IF(AJ635&lt;=20,"Low",IF(AJ635&lt;=45,"Reorder",IF(AJ635&lt;=60,"Optimal","Overstock")))),IF(F635="Class C",IF(AJ635&lt;=15,"Critical",IF(AJ635&lt;=30,"Low",IF(AJ635&lt;=60,"Reorder",IF(AJ635&lt;=90,"Optimal","Overstock")))),""))))),"")</f>
        <v>Critical</v>
      </c>
      <c r="AL635" s="42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</row>
    <row r="636" spans="1:48">
      <c r="A636" s="39" t="s">
        <v>82</v>
      </c>
      <c r="B636" s="39" t="s">
        <v>29</v>
      </c>
      <c r="C636" s="39" t="s">
        <v>1</v>
      </c>
      <c r="D636" s="40" t="s">
        <v>256</v>
      </c>
      <c r="E636" s="40">
        <v>40</v>
      </c>
      <c r="F636" s="40" t="s">
        <v>3</v>
      </c>
      <c r="G636" s="39" t="str">
        <f>IFERROR(VLOOKUP(A636,'[4]MC Masterlist 2026-09-17'!$B:$M, 3, 0),"")</f>
        <v>SUZUKI</v>
      </c>
      <c r="H636" s="41">
        <f>IFERROR(VLOOKUP(A636,'[4]MC Masterlist 2026-09-17'!$B:$M, 6, 0),"")</f>
        <v>67342</v>
      </c>
      <c r="I636" s="42">
        <v>0</v>
      </c>
      <c r="J636" s="42">
        <v>0</v>
      </c>
      <c r="K636" s="42">
        <v>0</v>
      </c>
      <c r="L636" s="42">
        <f t="shared" si="129"/>
        <v>0</v>
      </c>
      <c r="M636" s="42">
        <f t="shared" si="130"/>
        <v>0</v>
      </c>
      <c r="N636" s="41">
        <f t="shared" si="131"/>
        <v>0</v>
      </c>
      <c r="O636" s="41">
        <f t="shared" si="132"/>
        <v>0</v>
      </c>
      <c r="P636" s="42">
        <f t="shared" si="133"/>
        <v>0</v>
      </c>
      <c r="Q636" s="42">
        <v>1</v>
      </c>
      <c r="R636" s="41">
        <f t="shared" si="134"/>
        <v>67342</v>
      </c>
      <c r="S636" s="42">
        <f t="shared" si="135"/>
        <v>0</v>
      </c>
      <c r="T636" s="42">
        <f>IFERROR(VLOOKUP(A636,'[4]Re-order'!$A:$Q,17,0),"")</f>
        <v>0</v>
      </c>
      <c r="U636" s="42">
        <f>IFERROR(VLOOKUP(A636,'[4]MC Masterlist 2026-09-17'!$B:$M, 10, 0),0)</f>
        <v>15</v>
      </c>
      <c r="V636" s="42">
        <f>IFERROR(VLOOKUP(A636,'[4]MC Masterlist 2026-09-17'!$B:$M, 11, 0),0)</f>
        <v>15</v>
      </c>
      <c r="W636" s="42">
        <f t="shared" si="136"/>
        <v>30</v>
      </c>
      <c r="X636" s="42">
        <f t="shared" si="137"/>
        <v>7</v>
      </c>
      <c r="Y636" s="42">
        <f>IFERROR(IF(OR(C636="AREA I",C636="AREA V"),7,VLOOKUP(A636,'[4]MC Masterlist 2026-09-17'!$B:$M, 12, 0)),0)</f>
        <v>7</v>
      </c>
      <c r="Z636" s="42">
        <f t="shared" si="138"/>
        <v>0</v>
      </c>
      <c r="AA636" s="42">
        <f t="shared" si="139"/>
        <v>0</v>
      </c>
      <c r="AB636" s="42">
        <f t="shared" si="140"/>
        <v>0</v>
      </c>
      <c r="AC636" s="42">
        <f t="shared" si="141"/>
        <v>0</v>
      </c>
      <c r="AD636" s="40" t="str">
        <f t="shared" si="142"/>
        <v>Critical</v>
      </c>
      <c r="AE636" s="40">
        <f>IFERROR(VLOOKUP(A636,'[4]Re-order'!$A:$AA,27,0),"")</f>
        <v>0</v>
      </c>
      <c r="AF636" s="42">
        <f t="shared" si="143"/>
        <v>-1</v>
      </c>
      <c r="AG636" s="42" t="e">
        <f>SUMIFS('[4]Raw Inventory'!D:D,'[4]Raw Inventory'!C:C,"GREATWALL",'[4]Raw Inventory'!B:B,A636)</f>
        <v>#VALUE!</v>
      </c>
      <c r="AH636" s="42" t="e">
        <f>SUMIFS('[4]Raw Inventory'!D:D,'[4]Raw Inventory'!C:C,"DUARTE",'[4]Raw Inventory'!B:B,A636)</f>
        <v>#VALUE!</v>
      </c>
      <c r="AI636" s="42"/>
      <c r="AJ636" s="42">
        <f t="shared" si="144"/>
        <v>0</v>
      </c>
      <c r="AK636" s="40" t="str">
        <f>IFERROR(IF((Q636+IF(AI636="",0,AI3))&lt;=0,"Stockout",IF(AJ636="","",IF(F636="Class A",IF(AJ636&lt;=7,"Critical",IF(AJ636&lt;=15,"Low",IF(AJ636&lt;=30,"Reorder",IF(AJ636&lt;=45,"Optimal","Overstock")))),IF(F636="Class B",IF(AJ636&lt;=10,"Critical",IF(AJ636&lt;=20,"Low",IF(AJ636&lt;=45,"Reorder",IF(AJ636&lt;=60,"Optimal","Overstock")))),IF(F636="Class C",IF(AJ636&lt;=15,"Critical",IF(AJ636&lt;=30,"Low",IF(AJ636&lt;=60,"Reorder",IF(AJ636&lt;=90,"Optimal","Overstock")))),""))))),"")</f>
        <v>Critical</v>
      </c>
      <c r="AL636" s="42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</row>
    <row r="637" spans="1:48">
      <c r="A637" s="39" t="s">
        <v>70</v>
      </c>
      <c r="B637" s="39" t="s">
        <v>146</v>
      </c>
      <c r="C637" s="39" t="s">
        <v>137</v>
      </c>
      <c r="D637" s="40" t="s">
        <v>220</v>
      </c>
      <c r="E637" s="40">
        <v>23</v>
      </c>
      <c r="F637" s="40" t="s">
        <v>3</v>
      </c>
      <c r="G637" s="39" t="str">
        <f>IFERROR(VLOOKUP(A637,'[4]MC Masterlist 2026-09-17'!$B:$M, 3, 0),"")</f>
        <v>KAWASAKI</v>
      </c>
      <c r="H637" s="41">
        <f>IFERROR(VLOOKUP(A637,'[4]MC Masterlist 2026-09-17'!$B:$M, 6, 0),"")</f>
        <v>91770</v>
      </c>
      <c r="I637" s="42">
        <v>1</v>
      </c>
      <c r="J637" s="42">
        <v>0</v>
      </c>
      <c r="K637" s="42">
        <v>0</v>
      </c>
      <c r="L637" s="42">
        <f t="shared" si="129"/>
        <v>1</v>
      </c>
      <c r="M637" s="42">
        <f t="shared" si="130"/>
        <v>0.33333333333333331</v>
      </c>
      <c r="N637" s="41">
        <f t="shared" si="131"/>
        <v>91770</v>
      </c>
      <c r="O637" s="41">
        <f t="shared" si="132"/>
        <v>30590</v>
      </c>
      <c r="P637" s="42">
        <f t="shared" si="133"/>
        <v>1.111111111111111E-2</v>
      </c>
      <c r="Q637" s="42"/>
      <c r="R637" s="41">
        <f t="shared" si="134"/>
        <v>0</v>
      </c>
      <c r="S637" s="42">
        <f t="shared" si="135"/>
        <v>0</v>
      </c>
      <c r="T637" s="42">
        <f>IFERROR(VLOOKUP(A637,'[4]Re-order'!$A:$Q,17,0),"")</f>
        <v>0</v>
      </c>
      <c r="U637" s="42">
        <f>IFERROR(VLOOKUP(A637,'[4]MC Masterlist 2026-09-17'!$B:$M, 10, 0),0)</f>
        <v>15</v>
      </c>
      <c r="V637" s="42">
        <f>IFERROR(VLOOKUP(A637,'[4]MC Masterlist 2026-09-17'!$B:$M, 11, 0),0)</f>
        <v>15</v>
      </c>
      <c r="W637" s="42">
        <f t="shared" si="136"/>
        <v>30</v>
      </c>
      <c r="X637" s="42">
        <f t="shared" si="137"/>
        <v>6.833333333333333</v>
      </c>
      <c r="Y637" s="42">
        <f>IFERROR(IF(OR(C637="AREA I",C637="AREA V"),7,VLOOKUP(A637,'[4]MC Masterlist 2026-09-17'!$B:$M, 12, 0)),0)</f>
        <v>7</v>
      </c>
      <c r="Z637" s="42">
        <f t="shared" si="138"/>
        <v>0.16666666666666666</v>
      </c>
      <c r="AA637" s="42">
        <f t="shared" si="139"/>
        <v>0.33333333333333331</v>
      </c>
      <c r="AB637" s="42">
        <f t="shared" si="140"/>
        <v>7.5925925925925911E-2</v>
      </c>
      <c r="AC637" s="42">
        <f t="shared" si="141"/>
        <v>7.7777777777777765E-2</v>
      </c>
      <c r="AD637" s="40" t="str">
        <f t="shared" si="142"/>
        <v>Stockout</v>
      </c>
      <c r="AE637" s="40">
        <f>IFERROR(VLOOKUP(A637,'[4]Re-order'!$A:$AA,27,0),"")</f>
        <v>0</v>
      </c>
      <c r="AF637" s="42">
        <f t="shared" si="143"/>
        <v>7.7777777777777765E-2</v>
      </c>
      <c r="AG637" s="42" t="e">
        <f>SUMIFS('[4]Raw Inventory'!D:D,'[4]Raw Inventory'!C:C,"GREATWALL",'[4]Raw Inventory'!B:B,A637)</f>
        <v>#VALUE!</v>
      </c>
      <c r="AH637" s="42" t="e">
        <f>SUMIFS('[4]Raw Inventory'!D:D,'[4]Raw Inventory'!C:C,"DUARTE",'[4]Raw Inventory'!B:B,A637)</f>
        <v>#VALUE!</v>
      </c>
      <c r="AI637" s="42"/>
      <c r="AJ637" s="42">
        <f t="shared" si="144"/>
        <v>0</v>
      </c>
      <c r="AK637" s="40" t="str">
        <f>IFERROR(IF((Q637+IF(AI637="",0,AI3))&lt;=0,"Stockout",IF(AJ637="","",IF(F637="Class A",IF(AJ637&lt;=7,"Critical",IF(AJ637&lt;=15,"Low",IF(AJ637&lt;=30,"Reorder",IF(AJ637&lt;=45,"Optimal","Overstock")))),IF(F637="Class B",IF(AJ637&lt;=10,"Critical",IF(AJ637&lt;=20,"Low",IF(AJ637&lt;=45,"Reorder",IF(AJ637&lt;=60,"Optimal","Overstock")))),IF(F637="Class C",IF(AJ637&lt;=15,"Critical",IF(AJ637&lt;=30,"Low",IF(AJ637&lt;=60,"Reorder",IF(AJ637&lt;=90,"Optimal","Overstock")))),""))))),"")</f>
        <v>Stockout</v>
      </c>
      <c r="AL637" s="42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</row>
    <row r="638" spans="1:48">
      <c r="A638" s="39" t="s">
        <v>107</v>
      </c>
      <c r="B638" s="39" t="s">
        <v>120</v>
      </c>
      <c r="C638" s="39" t="s">
        <v>118</v>
      </c>
      <c r="D638" s="40" t="s">
        <v>260</v>
      </c>
      <c r="E638" s="40">
        <v>14</v>
      </c>
      <c r="F638" s="40" t="s">
        <v>2</v>
      </c>
      <c r="G638" s="39" t="str">
        <f>IFERROR(VLOOKUP(A638,'[4]MC Masterlist 2026-09-17'!$B:$M, 3, 0),"")</f>
        <v>SUZUKI</v>
      </c>
      <c r="H638" s="41">
        <f>IFERROR(VLOOKUP(A638,'[4]MC Masterlist 2026-09-17'!$B:$M, 6, 0),"")</f>
        <v>89662</v>
      </c>
      <c r="I638" s="42">
        <v>0</v>
      </c>
      <c r="J638" s="42">
        <v>0</v>
      </c>
      <c r="K638" s="42">
        <v>1</v>
      </c>
      <c r="L638" s="42">
        <f t="shared" si="129"/>
        <v>1</v>
      </c>
      <c r="M638" s="42">
        <f t="shared" si="130"/>
        <v>0.33333333333333331</v>
      </c>
      <c r="N638" s="41">
        <f t="shared" si="131"/>
        <v>89662</v>
      </c>
      <c r="O638" s="41">
        <f t="shared" si="132"/>
        <v>29887.333333333332</v>
      </c>
      <c r="P638" s="42">
        <f t="shared" si="133"/>
        <v>1.111111111111111E-2</v>
      </c>
      <c r="Q638" s="42"/>
      <c r="R638" s="41">
        <f t="shared" si="134"/>
        <v>0</v>
      </c>
      <c r="S638" s="42">
        <f t="shared" si="135"/>
        <v>0</v>
      </c>
      <c r="T638" s="42">
        <f>IFERROR(VLOOKUP(A638,'[4]Re-order'!$A:$Q,17,0),"")</f>
        <v>0</v>
      </c>
      <c r="U638" s="42">
        <f>IFERROR(VLOOKUP(A638,'[4]MC Masterlist 2026-09-17'!$B:$M, 10, 0),0)</f>
        <v>15</v>
      </c>
      <c r="V638" s="42">
        <f>IFERROR(VLOOKUP(A638,'[4]MC Masterlist 2026-09-17'!$B:$M, 11, 0),0)</f>
        <v>15</v>
      </c>
      <c r="W638" s="42">
        <f t="shared" si="136"/>
        <v>30</v>
      </c>
      <c r="X638" s="42">
        <f t="shared" si="137"/>
        <v>29.833333333333332</v>
      </c>
      <c r="Y638" s="42">
        <f>IFERROR(IF(OR(C638="AREA I",C638="AREA V"),7,VLOOKUP(A638,'[4]MC Masterlist 2026-09-17'!$B:$M, 12, 0)),0)</f>
        <v>30</v>
      </c>
      <c r="Z638" s="42">
        <f t="shared" si="138"/>
        <v>0.16666666666666666</v>
      </c>
      <c r="AA638" s="42">
        <f t="shared" si="139"/>
        <v>0.33333333333333331</v>
      </c>
      <c r="AB638" s="42">
        <f t="shared" si="140"/>
        <v>0.33148148148148143</v>
      </c>
      <c r="AC638" s="42">
        <f t="shared" si="141"/>
        <v>0.33333333333333331</v>
      </c>
      <c r="AD638" s="40" t="str">
        <f t="shared" si="142"/>
        <v>Stockout</v>
      </c>
      <c r="AE638" s="40">
        <f>IFERROR(VLOOKUP(A638,'[4]Re-order'!$A:$AA,27,0),"")</f>
        <v>0</v>
      </c>
      <c r="AF638" s="42">
        <f t="shared" si="143"/>
        <v>0.33333333333333331</v>
      </c>
      <c r="AG638" s="42" t="e">
        <f>SUMIFS('[4]Raw Inventory'!D:D,'[4]Raw Inventory'!C:C,"GREATWALL",'[4]Raw Inventory'!B:B,A638)</f>
        <v>#VALUE!</v>
      </c>
      <c r="AH638" s="42" t="e">
        <f>SUMIFS('[4]Raw Inventory'!D:D,'[4]Raw Inventory'!C:C,"DUARTE",'[4]Raw Inventory'!B:B,A638)</f>
        <v>#VALUE!</v>
      </c>
      <c r="AI638" s="42"/>
      <c r="AJ638" s="42">
        <f t="shared" si="144"/>
        <v>0</v>
      </c>
      <c r="AK638" s="40" t="str">
        <f>IFERROR(IF((Q638+IF(AI638="",0,AI3))&lt;=0,"Stockout",IF(AJ638="","",IF(F638="Class A",IF(AJ638&lt;=7,"Critical",IF(AJ638&lt;=15,"Low",IF(AJ638&lt;=30,"Reorder",IF(AJ638&lt;=45,"Optimal","Overstock")))),IF(F638="Class B",IF(AJ638&lt;=10,"Critical",IF(AJ638&lt;=20,"Low",IF(AJ638&lt;=45,"Reorder",IF(AJ638&lt;=60,"Optimal","Overstock")))),IF(F638="Class C",IF(AJ638&lt;=15,"Critical",IF(AJ638&lt;=30,"Low",IF(AJ638&lt;=60,"Reorder",IF(AJ638&lt;=90,"Optimal","Overstock")))),""))))),"")</f>
        <v>Stockout</v>
      </c>
      <c r="AL638" s="42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</row>
    <row r="639" spans="1:48">
      <c r="A639" s="39" t="s">
        <v>18</v>
      </c>
      <c r="B639" s="39" t="s">
        <v>112</v>
      </c>
      <c r="C639" s="39" t="s">
        <v>109</v>
      </c>
      <c r="D639" s="40" t="s">
        <v>260</v>
      </c>
      <c r="E639" s="40">
        <v>14</v>
      </c>
      <c r="F639" s="40" t="s">
        <v>2</v>
      </c>
      <c r="G639" s="39" t="str">
        <f>IFERROR(VLOOKUP(A639,'[4]MC Masterlist 2026-09-17'!$B:$M, 3, 0),"")</f>
        <v>HONDA</v>
      </c>
      <c r="H639" s="41">
        <f>IFERROR(VLOOKUP(A639,'[4]MC Masterlist 2026-09-17'!$B:$M, 6, 0),"")</f>
        <v>94330</v>
      </c>
      <c r="I639" s="42">
        <v>0</v>
      </c>
      <c r="J639" s="42">
        <v>0</v>
      </c>
      <c r="K639" s="42">
        <v>1</v>
      </c>
      <c r="L639" s="42">
        <f t="shared" si="129"/>
        <v>1</v>
      </c>
      <c r="M639" s="42">
        <f t="shared" si="130"/>
        <v>0.33333333333333331</v>
      </c>
      <c r="N639" s="41">
        <f t="shared" si="131"/>
        <v>94330</v>
      </c>
      <c r="O639" s="41">
        <f t="shared" si="132"/>
        <v>31443.333333333332</v>
      </c>
      <c r="P639" s="42">
        <f t="shared" si="133"/>
        <v>1.111111111111111E-2</v>
      </c>
      <c r="Q639" s="42">
        <v>2</v>
      </c>
      <c r="R639" s="41">
        <f t="shared" si="134"/>
        <v>188660</v>
      </c>
      <c r="S639" s="42">
        <f t="shared" si="135"/>
        <v>180</v>
      </c>
      <c r="T639" s="42">
        <f>IFERROR(VLOOKUP(A639,'[4]Re-order'!$A:$Q,17,0),"")</f>
        <v>0</v>
      </c>
      <c r="U639" s="42">
        <f>IFERROR(VLOOKUP(A639,'[4]MC Masterlist 2026-09-17'!$B:$M, 10, 0),0)</f>
        <v>15</v>
      </c>
      <c r="V639" s="42">
        <f>IFERROR(VLOOKUP(A639,'[4]MC Masterlist 2026-09-17'!$B:$M, 11, 0),0)</f>
        <v>15</v>
      </c>
      <c r="W639" s="42">
        <f t="shared" si="136"/>
        <v>30</v>
      </c>
      <c r="X639" s="42">
        <f t="shared" si="137"/>
        <v>29.833333333333332</v>
      </c>
      <c r="Y639" s="42">
        <f>IFERROR(IF(OR(C639="AREA I",C639="AREA V"),7,VLOOKUP(A639,'[4]MC Masterlist 2026-09-17'!$B:$M, 12, 0)),0)</f>
        <v>30</v>
      </c>
      <c r="Z639" s="42">
        <f t="shared" si="138"/>
        <v>0.16666666666666666</v>
      </c>
      <c r="AA639" s="42">
        <f t="shared" si="139"/>
        <v>0.33333333333333331</v>
      </c>
      <c r="AB639" s="42">
        <f t="shared" si="140"/>
        <v>0.33148148148148143</v>
      </c>
      <c r="AC639" s="42">
        <f t="shared" si="141"/>
        <v>0.33333333333333331</v>
      </c>
      <c r="AD639" s="40" t="str">
        <f t="shared" si="142"/>
        <v>Overstock</v>
      </c>
      <c r="AE639" s="40">
        <f>IFERROR(VLOOKUP(A639,'[4]Re-order'!$A:$AA,27,0),"")</f>
        <v>0</v>
      </c>
      <c r="AF639" s="42">
        <f t="shared" si="143"/>
        <v>-1.6666666666666667</v>
      </c>
      <c r="AG639" s="42" t="e">
        <f>SUMIFS('[4]Raw Inventory'!D:D,'[4]Raw Inventory'!C:C,"GREATWALL",'[4]Raw Inventory'!B:B,A639)</f>
        <v>#VALUE!</v>
      </c>
      <c r="AH639" s="42" t="e">
        <f>SUMIFS('[4]Raw Inventory'!D:D,'[4]Raw Inventory'!C:C,"DUARTE",'[4]Raw Inventory'!B:B,A639)</f>
        <v>#VALUE!</v>
      </c>
      <c r="AI639" s="42"/>
      <c r="AJ639" s="42">
        <f t="shared" si="144"/>
        <v>180.00000000000003</v>
      </c>
      <c r="AK639" s="40" t="str">
        <f>IFERROR(IF((Q639+IF(AI639="",0,AI3))&lt;=0,"Stockout",IF(AJ639="","",IF(F639="Class A",IF(AJ639&lt;=7,"Critical",IF(AJ639&lt;=15,"Low",IF(AJ639&lt;=30,"Reorder",IF(AJ639&lt;=45,"Optimal","Overstock")))),IF(F639="Class B",IF(AJ639&lt;=10,"Critical",IF(AJ639&lt;=20,"Low",IF(AJ639&lt;=45,"Reorder",IF(AJ639&lt;=60,"Optimal","Overstock")))),IF(F639="Class C",IF(AJ639&lt;=15,"Critical",IF(AJ639&lt;=30,"Low",IF(AJ639&lt;=60,"Reorder",IF(AJ639&lt;=90,"Optimal","Overstock")))),""))))),"")</f>
        <v>Overstock</v>
      </c>
      <c r="AL639" s="42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</row>
    <row r="640" spans="1:48">
      <c r="A640" s="39" t="s">
        <v>43</v>
      </c>
      <c r="B640" s="39" t="s">
        <v>141</v>
      </c>
      <c r="C640" s="39" t="s">
        <v>137</v>
      </c>
      <c r="D640" s="40" t="s">
        <v>254</v>
      </c>
      <c r="E640" s="40">
        <v>15</v>
      </c>
      <c r="F640" s="40" t="s">
        <v>2</v>
      </c>
      <c r="G640" s="39" t="str">
        <f>IFERROR(VLOOKUP(A640,'[4]MC Masterlist 2026-09-17'!$B:$M, 3, 0),"")</f>
        <v>YAMAHA</v>
      </c>
      <c r="H640" s="41">
        <f>IFERROR(VLOOKUP(A640,'[4]MC Masterlist 2026-09-17'!$B:$M, 6, 0),"")</f>
        <v>70587</v>
      </c>
      <c r="I640" s="42">
        <v>1</v>
      </c>
      <c r="J640" s="42">
        <v>1</v>
      </c>
      <c r="K640" s="42">
        <v>1</v>
      </c>
      <c r="L640" s="42">
        <f t="shared" si="129"/>
        <v>3</v>
      </c>
      <c r="M640" s="42">
        <f t="shared" si="130"/>
        <v>1</v>
      </c>
      <c r="N640" s="41">
        <f t="shared" si="131"/>
        <v>211761</v>
      </c>
      <c r="O640" s="41">
        <f t="shared" si="132"/>
        <v>70587</v>
      </c>
      <c r="P640" s="42">
        <f t="shared" si="133"/>
        <v>3.3333333333333333E-2</v>
      </c>
      <c r="Q640" s="42">
        <v>0</v>
      </c>
      <c r="R640" s="41">
        <f t="shared" si="134"/>
        <v>0</v>
      </c>
      <c r="S640" s="42">
        <f t="shared" si="135"/>
        <v>0</v>
      </c>
      <c r="T640" s="42">
        <f>IFERROR(VLOOKUP(A640,'[4]Re-order'!$A:$Q,17,0),"")</f>
        <v>0</v>
      </c>
      <c r="U640" s="42">
        <f>IFERROR(VLOOKUP(A640,'[4]MC Masterlist 2026-09-17'!$B:$M, 10, 0),0)</f>
        <v>15</v>
      </c>
      <c r="V640" s="42">
        <f>IFERROR(VLOOKUP(A640,'[4]MC Masterlist 2026-09-17'!$B:$M, 11, 0),0)</f>
        <v>15</v>
      </c>
      <c r="W640" s="42">
        <f t="shared" si="136"/>
        <v>30</v>
      </c>
      <c r="X640" s="42">
        <f t="shared" si="137"/>
        <v>6.5</v>
      </c>
      <c r="Y640" s="42">
        <f>IFERROR(IF(OR(C640="AREA I",C640="AREA V"),7,VLOOKUP(A640,'[4]MC Masterlist 2026-09-17'!$B:$M, 12, 0)),0)</f>
        <v>7</v>
      </c>
      <c r="Z640" s="42">
        <f t="shared" si="138"/>
        <v>0.5</v>
      </c>
      <c r="AA640" s="42">
        <f t="shared" si="139"/>
        <v>1</v>
      </c>
      <c r="AB640" s="42">
        <f t="shared" si="140"/>
        <v>0.21666666666666667</v>
      </c>
      <c r="AC640" s="42">
        <f t="shared" si="141"/>
        <v>0.23333333333333334</v>
      </c>
      <c r="AD640" s="40" t="str">
        <f t="shared" si="142"/>
        <v>Stockout</v>
      </c>
      <c r="AE640" s="40">
        <f>IFERROR(VLOOKUP(A640,'[4]Re-order'!$A:$AA,27,0),"")</f>
        <v>0</v>
      </c>
      <c r="AF640" s="42">
        <f t="shared" si="143"/>
        <v>0.23333333333333334</v>
      </c>
      <c r="AG640" s="42" t="e">
        <f>SUMIFS('[4]Raw Inventory'!D:D,'[4]Raw Inventory'!C:C,"GREATWALL",'[4]Raw Inventory'!B:B,A640)</f>
        <v>#VALUE!</v>
      </c>
      <c r="AH640" s="42" t="e">
        <f>SUMIFS('[4]Raw Inventory'!D:D,'[4]Raw Inventory'!C:C,"DUARTE",'[4]Raw Inventory'!B:B,A640)</f>
        <v>#VALUE!</v>
      </c>
      <c r="AI640" s="42"/>
      <c r="AJ640" s="42">
        <f t="shared" si="144"/>
        <v>0</v>
      </c>
      <c r="AK640" s="40" t="str">
        <f>IFERROR(IF((Q640+IF(AI640="",0,AI3))&lt;=0,"Stockout",IF(AJ640="","",IF(F640="Class A",IF(AJ640&lt;=7,"Critical",IF(AJ640&lt;=15,"Low",IF(AJ640&lt;=30,"Reorder",IF(AJ640&lt;=45,"Optimal","Overstock")))),IF(F640="Class B",IF(AJ640&lt;=10,"Critical",IF(AJ640&lt;=20,"Low",IF(AJ640&lt;=45,"Reorder",IF(AJ640&lt;=60,"Optimal","Overstock")))),IF(F640="Class C",IF(AJ640&lt;=15,"Critical",IF(AJ640&lt;=30,"Low",IF(AJ640&lt;=60,"Reorder",IF(AJ640&lt;=90,"Optimal","Overstock")))),""))))),"")</f>
        <v>Stockout</v>
      </c>
      <c r="AL640" s="42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</row>
    <row r="641" spans="1:48">
      <c r="A641" s="39" t="s">
        <v>61</v>
      </c>
      <c r="B641" s="39" t="s">
        <v>112</v>
      </c>
      <c r="C641" s="39" t="s">
        <v>109</v>
      </c>
      <c r="D641" s="40" t="s">
        <v>225</v>
      </c>
      <c r="E641" s="40">
        <v>22</v>
      </c>
      <c r="F641" s="40" t="s">
        <v>3</v>
      </c>
      <c r="G641" s="39" t="str">
        <f>IFERROR(VLOOKUP(A641,'[4]MC Masterlist 2026-09-17'!$B:$M, 3, 0),"")</f>
        <v>HONDA</v>
      </c>
      <c r="H641" s="41">
        <f>IFERROR(VLOOKUP(A641,'[4]MC Masterlist 2026-09-17'!$B:$M, 6, 0),"")</f>
        <v>63510</v>
      </c>
      <c r="I641" s="42">
        <v>0</v>
      </c>
      <c r="J641" s="42">
        <v>0</v>
      </c>
      <c r="K641" s="42">
        <v>0</v>
      </c>
      <c r="L641" s="42">
        <f t="shared" si="129"/>
        <v>0</v>
      </c>
      <c r="M641" s="42">
        <f t="shared" si="130"/>
        <v>0</v>
      </c>
      <c r="N641" s="41">
        <f t="shared" si="131"/>
        <v>0</v>
      </c>
      <c r="O641" s="41">
        <f t="shared" si="132"/>
        <v>0</v>
      </c>
      <c r="P641" s="42">
        <f t="shared" si="133"/>
        <v>0</v>
      </c>
      <c r="Q641" s="42">
        <v>2</v>
      </c>
      <c r="R641" s="41">
        <f t="shared" si="134"/>
        <v>127020</v>
      </c>
      <c r="S641" s="42">
        <f t="shared" si="135"/>
        <v>0</v>
      </c>
      <c r="T641" s="42">
        <f>IFERROR(VLOOKUP(A641,'[4]Re-order'!$A:$Q,17,0),"")</f>
        <v>0</v>
      </c>
      <c r="U641" s="42">
        <f>IFERROR(VLOOKUP(A641,'[4]MC Masterlist 2026-09-17'!$B:$M, 10, 0),0)</f>
        <v>15</v>
      </c>
      <c r="V641" s="42">
        <f>IFERROR(VLOOKUP(A641,'[4]MC Masterlist 2026-09-17'!$B:$M, 11, 0),0)</f>
        <v>15</v>
      </c>
      <c r="W641" s="42">
        <f t="shared" si="136"/>
        <v>30</v>
      </c>
      <c r="X641" s="42">
        <f t="shared" si="137"/>
        <v>30</v>
      </c>
      <c r="Y641" s="42">
        <f>IFERROR(IF(OR(C641="AREA I",C641="AREA V"),7,VLOOKUP(A641,'[4]MC Masterlist 2026-09-17'!$B:$M, 12, 0)),0)</f>
        <v>30</v>
      </c>
      <c r="Z641" s="42">
        <f t="shared" si="138"/>
        <v>0</v>
      </c>
      <c r="AA641" s="42">
        <f t="shared" si="139"/>
        <v>0</v>
      </c>
      <c r="AB641" s="42">
        <f t="shared" si="140"/>
        <v>0</v>
      </c>
      <c r="AC641" s="42">
        <f t="shared" si="141"/>
        <v>0</v>
      </c>
      <c r="AD641" s="40" t="str">
        <f t="shared" si="142"/>
        <v>Critical</v>
      </c>
      <c r="AE641" s="40">
        <f>IFERROR(VLOOKUP(A641,'[4]Re-order'!$A:$AA,27,0),"")</f>
        <v>0</v>
      </c>
      <c r="AF641" s="42">
        <f t="shared" si="143"/>
        <v>-2</v>
      </c>
      <c r="AG641" s="42" t="e">
        <f>SUMIFS('[4]Raw Inventory'!D:D,'[4]Raw Inventory'!C:C,"GREATWALL",'[4]Raw Inventory'!B:B,A641)</f>
        <v>#VALUE!</v>
      </c>
      <c r="AH641" s="42" t="e">
        <f>SUMIFS('[4]Raw Inventory'!D:D,'[4]Raw Inventory'!C:C,"DUARTE",'[4]Raw Inventory'!B:B,A641)</f>
        <v>#VALUE!</v>
      </c>
      <c r="AI641" s="42"/>
      <c r="AJ641" s="42">
        <f t="shared" si="144"/>
        <v>0</v>
      </c>
      <c r="AK641" s="40" t="str">
        <f>IFERROR(IF((Q641+IF(AI641="",0,AI3))&lt;=0,"Stockout",IF(AJ641="","",IF(F641="Class A",IF(AJ641&lt;=7,"Critical",IF(AJ641&lt;=15,"Low",IF(AJ641&lt;=30,"Reorder",IF(AJ641&lt;=45,"Optimal","Overstock")))),IF(F641="Class B",IF(AJ641&lt;=10,"Critical",IF(AJ641&lt;=20,"Low",IF(AJ641&lt;=45,"Reorder",IF(AJ641&lt;=60,"Optimal","Overstock")))),IF(F641="Class C",IF(AJ641&lt;=15,"Critical",IF(AJ641&lt;=30,"Low",IF(AJ641&lt;=60,"Reorder",IF(AJ641&lt;=90,"Optimal","Overstock")))),""))))),"")</f>
        <v>Critical</v>
      </c>
      <c r="AL641" s="42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</row>
    <row r="642" spans="1:48">
      <c r="A642" s="39" t="s">
        <v>64</v>
      </c>
      <c r="B642" s="39" t="s">
        <v>153</v>
      </c>
      <c r="C642" s="39" t="s">
        <v>152</v>
      </c>
      <c r="D642" s="40" t="s">
        <v>222</v>
      </c>
      <c r="E642" s="40">
        <v>15</v>
      </c>
      <c r="F642" s="40" t="s">
        <v>3</v>
      </c>
      <c r="G642" s="39" t="str">
        <f>IFERROR(VLOOKUP(A642,'[4]MC Masterlist 2026-09-17'!$B:$M, 3, 0),"")</f>
        <v>HONDA</v>
      </c>
      <c r="H642" s="41">
        <f>IFERROR(VLOOKUP(A642,'[4]MC Masterlist 2026-09-17'!$B:$M, 6, 0),"")</f>
        <v>73170</v>
      </c>
      <c r="I642" s="42">
        <v>0</v>
      </c>
      <c r="J642" s="42">
        <v>0</v>
      </c>
      <c r="K642" s="42">
        <v>1</v>
      </c>
      <c r="L642" s="42">
        <f t="shared" si="129"/>
        <v>1</v>
      </c>
      <c r="M642" s="42">
        <f t="shared" si="130"/>
        <v>0.33333333333333331</v>
      </c>
      <c r="N642" s="41">
        <f t="shared" si="131"/>
        <v>73170</v>
      </c>
      <c r="O642" s="41">
        <f t="shared" si="132"/>
        <v>24390</v>
      </c>
      <c r="P642" s="42">
        <f t="shared" si="133"/>
        <v>1.111111111111111E-2</v>
      </c>
      <c r="Q642" s="42">
        <v>1</v>
      </c>
      <c r="R642" s="41">
        <f t="shared" si="134"/>
        <v>73170</v>
      </c>
      <c r="S642" s="42">
        <f t="shared" si="135"/>
        <v>90</v>
      </c>
      <c r="T642" s="42">
        <f>IFERROR(VLOOKUP(A642,'[4]Re-order'!$A:$Q,17,0),"")</f>
        <v>0</v>
      </c>
      <c r="U642" s="42">
        <f>IFERROR(VLOOKUP(A642,'[4]MC Masterlist 2026-09-17'!$B:$M, 10, 0),0)</f>
        <v>15</v>
      </c>
      <c r="V642" s="42">
        <f>IFERROR(VLOOKUP(A642,'[4]MC Masterlist 2026-09-17'!$B:$M, 11, 0),0)</f>
        <v>15</v>
      </c>
      <c r="W642" s="42">
        <f t="shared" si="136"/>
        <v>30</v>
      </c>
      <c r="X642" s="42">
        <f t="shared" si="137"/>
        <v>29.833333333333332</v>
      </c>
      <c r="Y642" s="42">
        <f>IFERROR(IF(OR(C642="AREA I",C642="AREA V"),7,VLOOKUP(A642,'[4]MC Masterlist 2026-09-17'!$B:$M, 12, 0)),0)</f>
        <v>30</v>
      </c>
      <c r="Z642" s="42">
        <f t="shared" si="138"/>
        <v>0.16666666666666666</v>
      </c>
      <c r="AA642" s="42">
        <f t="shared" si="139"/>
        <v>0.33333333333333331</v>
      </c>
      <c r="AB642" s="42">
        <f t="shared" si="140"/>
        <v>0.33148148148148143</v>
      </c>
      <c r="AC642" s="42">
        <f t="shared" si="141"/>
        <v>0.33333333333333331</v>
      </c>
      <c r="AD642" s="40" t="str">
        <f t="shared" si="142"/>
        <v>Optimal</v>
      </c>
      <c r="AE642" s="40">
        <f>IFERROR(VLOOKUP(A642,'[4]Re-order'!$A:$AA,27,0),"")</f>
        <v>0</v>
      </c>
      <c r="AF642" s="42">
        <f t="shared" si="143"/>
        <v>-0.66666666666666674</v>
      </c>
      <c r="AG642" s="42" t="e">
        <f>SUMIFS('[4]Raw Inventory'!D:D,'[4]Raw Inventory'!C:C,"GREATWALL",'[4]Raw Inventory'!B:B,A642)</f>
        <v>#VALUE!</v>
      </c>
      <c r="AH642" s="42" t="e">
        <f>SUMIFS('[4]Raw Inventory'!D:D,'[4]Raw Inventory'!C:C,"DUARTE",'[4]Raw Inventory'!B:B,A642)</f>
        <v>#VALUE!</v>
      </c>
      <c r="AI642" s="42"/>
      <c r="AJ642" s="42">
        <f t="shared" si="144"/>
        <v>90.000000000000014</v>
      </c>
      <c r="AK642" s="40" t="str">
        <f>IFERROR(IF((Q642+IF(AI642="",0,AI3))&lt;=0,"Stockout",IF(AJ642="","",IF(F642="Class A",IF(AJ642&lt;=7,"Critical",IF(AJ642&lt;=15,"Low",IF(AJ642&lt;=30,"Reorder",IF(AJ642&lt;=45,"Optimal","Overstock")))),IF(F642="Class B",IF(AJ642&lt;=10,"Critical",IF(AJ642&lt;=20,"Low",IF(AJ642&lt;=45,"Reorder",IF(AJ642&lt;=60,"Optimal","Overstock")))),IF(F642="Class C",IF(AJ642&lt;=15,"Critical",IF(AJ642&lt;=30,"Low",IF(AJ642&lt;=60,"Reorder",IF(AJ642&lt;=90,"Optimal","Overstock")))),""))))),"")</f>
        <v>Optimal</v>
      </c>
      <c r="AL642" s="42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</row>
    <row r="643" spans="1:48">
      <c r="A643" s="39" t="s">
        <v>86</v>
      </c>
      <c r="B643" s="39" t="s">
        <v>5</v>
      </c>
      <c r="C643" s="39" t="s">
        <v>118</v>
      </c>
      <c r="D643" s="40" t="s">
        <v>220</v>
      </c>
      <c r="E643" s="40">
        <v>18</v>
      </c>
      <c r="F643" s="40" t="s">
        <v>3</v>
      </c>
      <c r="G643" s="39" t="str">
        <f>IFERROR(VLOOKUP(A643,'[4]MC Masterlist 2026-09-17'!$B:$M, 3, 0),"")</f>
        <v>KAWASAKI</v>
      </c>
      <c r="H643" s="41">
        <f>IFERROR(VLOOKUP(A643,'[4]MC Masterlist 2026-09-17'!$B:$M, 6, 0),"")</f>
        <v>72500</v>
      </c>
      <c r="I643" s="42">
        <v>0</v>
      </c>
      <c r="J643" s="42">
        <v>1</v>
      </c>
      <c r="K643" s="42">
        <v>0</v>
      </c>
      <c r="L643" s="42">
        <f t="shared" ref="L643:L706" si="145">I643+J643+K643</f>
        <v>1</v>
      </c>
      <c r="M643" s="42">
        <f t="shared" ref="M643:M706" si="146">AVERAGE(I643,J643,K643)</f>
        <v>0.33333333333333331</v>
      </c>
      <c r="N643" s="41">
        <f t="shared" ref="N643:N706" si="147">L643*H643</f>
        <v>72500</v>
      </c>
      <c r="O643" s="41">
        <f t="shared" ref="O643:O706" si="148">M643*H643</f>
        <v>24166.666666666664</v>
      </c>
      <c r="P643" s="42">
        <f t="shared" ref="P643:P706" si="149">M643/30</f>
        <v>1.111111111111111E-2</v>
      </c>
      <c r="Q643" s="42"/>
      <c r="R643" s="41">
        <f t="shared" ref="R643:R706" si="150">IFERROR(Q643*H643, 0)</f>
        <v>0</v>
      </c>
      <c r="S643" s="42">
        <f t="shared" ref="S643:S706" si="151">IFERROR(R643/(O643)*30, 0)</f>
        <v>0</v>
      </c>
      <c r="T643" s="42">
        <f>IFERROR(VLOOKUP(A643,'[4]Re-order'!$A:$Q,17,0),"")</f>
        <v>0</v>
      </c>
      <c r="U643" s="42">
        <f>IFERROR(VLOOKUP(A643,'[4]MC Masterlist 2026-09-17'!$B:$M, 10, 0),0)</f>
        <v>15</v>
      </c>
      <c r="V643" s="42">
        <f>IFERROR(VLOOKUP(A643,'[4]MC Masterlist 2026-09-17'!$B:$M, 11, 0),0)</f>
        <v>15</v>
      </c>
      <c r="W643" s="42">
        <f t="shared" ref="W643:W706" si="152">U643+V643</f>
        <v>30</v>
      </c>
      <c r="X643" s="42">
        <f t="shared" ref="X643:X706" si="153">Y643-Z643</f>
        <v>29.833333333333332</v>
      </c>
      <c r="Y643" s="42">
        <f>IFERROR(IF(OR(C643="AREA I",C643="AREA V"),7,VLOOKUP(A643,'[4]MC Masterlist 2026-09-17'!$B:$M, 12, 0)),0)</f>
        <v>30</v>
      </c>
      <c r="Z643" s="42">
        <f t="shared" ref="Z643:Z706" si="154">V643*P643</f>
        <v>0.16666666666666666</v>
      </c>
      <c r="AA643" s="42">
        <f t="shared" ref="AA643:AA706" si="155">W643*P643</f>
        <v>0.33333333333333331</v>
      </c>
      <c r="AB643" s="42">
        <f t="shared" ref="AB643:AB706" si="156">X643*P643</f>
        <v>0.33148148148148143</v>
      </c>
      <c r="AC643" s="42">
        <f t="shared" ref="AC643:AC706" si="157">Y643*P643</f>
        <v>0.33333333333333331</v>
      </c>
      <c r="AD643" s="40" t="str">
        <f t="shared" ref="AD643:AD706" si="158">IFERROR(IF(Q643&lt;=0,"Stockout",IF(S643="","",IF(F643="Class A",IF(S643&lt;=7,"Critical",IF(S643&lt;=15,"Low",IF(S643&lt;=30,"Reorder",IF(S643&lt;=45,"Optimal","Overstock")))),IF(F643="Class B",IF(S643&lt;=10,"Critical",IF(S643&lt;=20,"Low",IF(S643&lt;=45,"Reorder",IF(S643&lt;=60,"Optimal","Overstock")))),IF(F643="Class C",IF(S643&lt;=15,"Critical",IF(S643&lt;=30,"Low",IF(S643&lt;=60,"Reorder",IF(S643&lt;=90,"Optimal","Overstock")))),""))))),"")</f>
        <v>Stockout</v>
      </c>
      <c r="AE643" s="40">
        <f>IFERROR(VLOOKUP(A643,'[4]Re-order'!$A:$AA,27,0),"")</f>
        <v>0</v>
      </c>
      <c r="AF643" s="42">
        <f t="shared" ref="AF643:AF706" si="159">AC643-Q643</f>
        <v>0.33333333333333331</v>
      </c>
      <c r="AG643" s="42" t="e">
        <f>SUMIFS('[4]Raw Inventory'!D:D,'[4]Raw Inventory'!C:C,"GREATWALL",'[4]Raw Inventory'!B:B,A643)</f>
        <v>#VALUE!</v>
      </c>
      <c r="AH643" s="42" t="e">
        <f>SUMIFS('[4]Raw Inventory'!D:D,'[4]Raw Inventory'!C:C,"DUARTE",'[4]Raw Inventory'!B:B,A643)</f>
        <v>#VALUE!</v>
      </c>
      <c r="AI643" s="42"/>
      <c r="AJ643" s="42">
        <f t="shared" ref="AJ643:AJ706" si="160">IFERROR((Q643 + IF(AI643="",0,AI643))/P643, 0)</f>
        <v>0</v>
      </c>
      <c r="AK643" s="40" t="str">
        <f>IFERROR(IF((Q643+IF(AI643="",0,AI3))&lt;=0,"Stockout",IF(AJ643="","",IF(F643="Class A",IF(AJ643&lt;=7,"Critical",IF(AJ643&lt;=15,"Low",IF(AJ643&lt;=30,"Reorder",IF(AJ643&lt;=45,"Optimal","Overstock")))),IF(F643="Class B",IF(AJ643&lt;=10,"Critical",IF(AJ643&lt;=20,"Low",IF(AJ643&lt;=45,"Reorder",IF(AJ643&lt;=60,"Optimal","Overstock")))),IF(F643="Class C",IF(AJ643&lt;=15,"Critical",IF(AJ643&lt;=30,"Low",IF(AJ643&lt;=60,"Reorder",IF(AJ643&lt;=90,"Optimal","Overstock")))),""))))),"")</f>
        <v>Stockout</v>
      </c>
      <c r="AL643" s="42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</row>
    <row r="644" spans="1:48">
      <c r="A644" s="39" t="s">
        <v>147</v>
      </c>
      <c r="B644" s="39" t="s">
        <v>144</v>
      </c>
      <c r="C644" s="39" t="s">
        <v>137</v>
      </c>
      <c r="D644" s="40" t="s">
        <v>242</v>
      </c>
      <c r="E644" s="40">
        <v>17</v>
      </c>
      <c r="F644" s="40" t="s">
        <v>2</v>
      </c>
      <c r="G644" s="39" t="str">
        <f>IFERROR(VLOOKUP(A644,'[4]MC Masterlist 2026-09-17'!$B:$M, 3, 0),"")</f>
        <v>YAMAHA</v>
      </c>
      <c r="H644" s="41">
        <f>IFERROR(VLOOKUP(A644,'[4]MC Masterlist 2026-09-17'!$B:$M, 6, 0),"")</f>
        <v>278535</v>
      </c>
      <c r="I644" s="42">
        <v>0</v>
      </c>
      <c r="J644" s="42">
        <v>0</v>
      </c>
      <c r="K644" s="42">
        <v>1</v>
      </c>
      <c r="L644" s="42">
        <f t="shared" si="145"/>
        <v>1</v>
      </c>
      <c r="M644" s="42">
        <f t="shared" si="146"/>
        <v>0.33333333333333331</v>
      </c>
      <c r="N644" s="41">
        <f t="shared" si="147"/>
        <v>278535</v>
      </c>
      <c r="O644" s="41">
        <f t="shared" si="148"/>
        <v>92845</v>
      </c>
      <c r="P644" s="42">
        <f t="shared" si="149"/>
        <v>1.111111111111111E-2</v>
      </c>
      <c r="Q644" s="42"/>
      <c r="R644" s="41">
        <f t="shared" si="150"/>
        <v>0</v>
      </c>
      <c r="S644" s="42">
        <f t="shared" si="151"/>
        <v>0</v>
      </c>
      <c r="T644" s="42">
        <f>IFERROR(VLOOKUP(A644,'[4]Re-order'!$A:$Q,17,0),"")</f>
        <v>0</v>
      </c>
      <c r="U644" s="42">
        <f>IFERROR(VLOOKUP(A644,'[4]MC Masterlist 2026-09-17'!$B:$M, 10, 0),0)</f>
        <v>15</v>
      </c>
      <c r="V644" s="42">
        <f>IFERROR(VLOOKUP(A644,'[4]MC Masterlist 2026-09-17'!$B:$M, 11, 0),0)</f>
        <v>15</v>
      </c>
      <c r="W644" s="42">
        <f t="shared" si="152"/>
        <v>30</v>
      </c>
      <c r="X644" s="42">
        <f t="shared" si="153"/>
        <v>6.833333333333333</v>
      </c>
      <c r="Y644" s="42">
        <f>IFERROR(IF(OR(C644="AREA I",C644="AREA V"),7,VLOOKUP(A644,'[4]MC Masterlist 2026-09-17'!$B:$M, 12, 0)),0)</f>
        <v>7</v>
      </c>
      <c r="Z644" s="42">
        <f t="shared" si="154"/>
        <v>0.16666666666666666</v>
      </c>
      <c r="AA644" s="42">
        <f t="shared" si="155"/>
        <v>0.33333333333333331</v>
      </c>
      <c r="AB644" s="42">
        <f t="shared" si="156"/>
        <v>7.5925925925925911E-2</v>
      </c>
      <c r="AC644" s="42">
        <f t="shared" si="157"/>
        <v>7.7777777777777765E-2</v>
      </c>
      <c r="AD644" s="40" t="str">
        <f t="shared" si="158"/>
        <v>Stockout</v>
      </c>
      <c r="AE644" s="40">
        <f>IFERROR(VLOOKUP(A644,'[4]Re-order'!$A:$AA,27,0),"")</f>
        <v>0</v>
      </c>
      <c r="AF644" s="42">
        <f t="shared" si="159"/>
        <v>7.7777777777777765E-2</v>
      </c>
      <c r="AG644" s="42" t="e">
        <f>SUMIFS('[4]Raw Inventory'!D:D,'[4]Raw Inventory'!C:C,"GREATWALL",'[4]Raw Inventory'!B:B,A644)</f>
        <v>#VALUE!</v>
      </c>
      <c r="AH644" s="42" t="e">
        <f>SUMIFS('[4]Raw Inventory'!D:D,'[4]Raw Inventory'!C:C,"DUARTE",'[4]Raw Inventory'!B:B,A644)</f>
        <v>#VALUE!</v>
      </c>
      <c r="AI644" s="42"/>
      <c r="AJ644" s="42">
        <f t="shared" si="160"/>
        <v>0</v>
      </c>
      <c r="AK644" s="40" t="str">
        <f>IFERROR(IF((Q644+IF(AI644="",0,AI3))&lt;=0,"Stockout",IF(AJ644="","",IF(F644="Class A",IF(AJ644&lt;=7,"Critical",IF(AJ644&lt;=15,"Low",IF(AJ644&lt;=30,"Reorder",IF(AJ644&lt;=45,"Optimal","Overstock")))),IF(F644="Class B",IF(AJ644&lt;=10,"Critical",IF(AJ644&lt;=20,"Low",IF(AJ644&lt;=45,"Reorder",IF(AJ644&lt;=60,"Optimal","Overstock")))),IF(F644="Class C",IF(AJ644&lt;=15,"Critical",IF(AJ644&lt;=30,"Low",IF(AJ644&lt;=60,"Reorder",IF(AJ644&lt;=90,"Optimal","Overstock")))),""))))),"")</f>
        <v>Stockout</v>
      </c>
      <c r="AL644" s="42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</row>
    <row r="645" spans="1:48">
      <c r="A645" s="39" t="s">
        <v>16</v>
      </c>
      <c r="B645" s="39" t="s">
        <v>116</v>
      </c>
      <c r="C645" s="39" t="s">
        <v>109</v>
      </c>
      <c r="D645" s="40" t="s">
        <v>232</v>
      </c>
      <c r="E645" s="40">
        <v>5</v>
      </c>
      <c r="F645" s="40" t="s">
        <v>2</v>
      </c>
      <c r="G645" s="39" t="str">
        <f>IFERROR(VLOOKUP(A645,'[4]MC Masterlist 2026-09-17'!$B:$M, 3, 0),"")</f>
        <v>HONDA</v>
      </c>
      <c r="H645" s="41">
        <f>IFERROR(VLOOKUP(A645,'[4]MC Masterlist 2026-09-17'!$B:$M, 6, 0),"")</f>
        <v>84394</v>
      </c>
      <c r="I645" s="42">
        <v>0</v>
      </c>
      <c r="J645" s="42">
        <v>0</v>
      </c>
      <c r="K645" s="42">
        <v>1</v>
      </c>
      <c r="L645" s="42">
        <f t="shared" si="145"/>
        <v>1</v>
      </c>
      <c r="M645" s="42">
        <f t="shared" si="146"/>
        <v>0.33333333333333331</v>
      </c>
      <c r="N645" s="41">
        <f t="shared" si="147"/>
        <v>84394</v>
      </c>
      <c r="O645" s="41">
        <f t="shared" si="148"/>
        <v>28131.333333333332</v>
      </c>
      <c r="P645" s="42">
        <f t="shared" si="149"/>
        <v>1.111111111111111E-2</v>
      </c>
      <c r="Q645" s="42">
        <v>2</v>
      </c>
      <c r="R645" s="41">
        <f t="shared" si="150"/>
        <v>168788</v>
      </c>
      <c r="S645" s="42">
        <f t="shared" si="151"/>
        <v>180</v>
      </c>
      <c r="T645" s="42">
        <f>IFERROR(VLOOKUP(A645,'[4]Re-order'!$A:$Q,17,0),"")</f>
        <v>0</v>
      </c>
      <c r="U645" s="42">
        <f>IFERROR(VLOOKUP(A645,'[4]MC Masterlist 2026-09-17'!$B:$M, 10, 0),0)</f>
        <v>15</v>
      </c>
      <c r="V645" s="42">
        <f>IFERROR(VLOOKUP(A645,'[4]MC Masterlist 2026-09-17'!$B:$M, 11, 0),0)</f>
        <v>15</v>
      </c>
      <c r="W645" s="42">
        <f t="shared" si="152"/>
        <v>30</v>
      </c>
      <c r="X645" s="42">
        <f t="shared" si="153"/>
        <v>29.833333333333332</v>
      </c>
      <c r="Y645" s="42">
        <f>IFERROR(IF(OR(C645="AREA I",C645="AREA V"),7,VLOOKUP(A645,'[4]MC Masterlist 2026-09-17'!$B:$M, 12, 0)),0)</f>
        <v>30</v>
      </c>
      <c r="Z645" s="42">
        <f t="shared" si="154"/>
        <v>0.16666666666666666</v>
      </c>
      <c r="AA645" s="42">
        <f t="shared" si="155"/>
        <v>0.33333333333333331</v>
      </c>
      <c r="AB645" s="42">
        <f t="shared" si="156"/>
        <v>0.33148148148148143</v>
      </c>
      <c r="AC645" s="42">
        <f t="shared" si="157"/>
        <v>0.33333333333333331</v>
      </c>
      <c r="AD645" s="40" t="str">
        <f t="shared" si="158"/>
        <v>Overstock</v>
      </c>
      <c r="AE645" s="40">
        <f>IFERROR(VLOOKUP(A645,'[4]Re-order'!$A:$AA,27,0),"")</f>
        <v>0</v>
      </c>
      <c r="AF645" s="42">
        <f t="shared" si="159"/>
        <v>-1.6666666666666667</v>
      </c>
      <c r="AG645" s="42" t="e">
        <f>SUMIFS('[4]Raw Inventory'!D:D,'[4]Raw Inventory'!C:C,"GREATWALL",'[4]Raw Inventory'!B:B,A645)</f>
        <v>#VALUE!</v>
      </c>
      <c r="AH645" s="42" t="e">
        <f>SUMIFS('[4]Raw Inventory'!D:D,'[4]Raw Inventory'!C:C,"DUARTE",'[4]Raw Inventory'!B:B,A645)</f>
        <v>#VALUE!</v>
      </c>
      <c r="AI645" s="42"/>
      <c r="AJ645" s="42">
        <f t="shared" si="160"/>
        <v>180.00000000000003</v>
      </c>
      <c r="AK645" s="40" t="str">
        <f>IFERROR(IF((Q645+IF(AI645="",0,AI3))&lt;=0,"Stockout",IF(AJ645="","",IF(F645="Class A",IF(AJ645&lt;=7,"Critical",IF(AJ645&lt;=15,"Low",IF(AJ645&lt;=30,"Reorder",IF(AJ645&lt;=45,"Optimal","Overstock")))),IF(F645="Class B",IF(AJ645&lt;=10,"Critical",IF(AJ645&lt;=20,"Low",IF(AJ645&lt;=45,"Reorder",IF(AJ645&lt;=60,"Optimal","Overstock")))),IF(F645="Class C",IF(AJ645&lt;=15,"Critical",IF(AJ645&lt;=30,"Low",IF(AJ645&lt;=60,"Reorder",IF(AJ645&lt;=90,"Optimal","Overstock")))),""))))),"")</f>
        <v>Overstock</v>
      </c>
      <c r="AL645" s="42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</row>
    <row r="646" spans="1:48">
      <c r="A646" s="39" t="s">
        <v>43</v>
      </c>
      <c r="B646" s="39" t="s">
        <v>120</v>
      </c>
      <c r="C646" s="39" t="s">
        <v>118</v>
      </c>
      <c r="D646" s="40" t="s">
        <v>255</v>
      </c>
      <c r="E646" s="40">
        <v>21</v>
      </c>
      <c r="F646" s="40" t="s">
        <v>3</v>
      </c>
      <c r="G646" s="39" t="str">
        <f>IFERROR(VLOOKUP(A646,'[4]MC Masterlist 2026-09-17'!$B:$M, 3, 0),"")</f>
        <v>YAMAHA</v>
      </c>
      <c r="H646" s="41">
        <f>IFERROR(VLOOKUP(A646,'[4]MC Masterlist 2026-09-17'!$B:$M, 6, 0),"")</f>
        <v>70587</v>
      </c>
      <c r="I646" s="42">
        <v>0</v>
      </c>
      <c r="J646" s="42">
        <v>1</v>
      </c>
      <c r="K646" s="42">
        <v>0</v>
      </c>
      <c r="L646" s="42">
        <f t="shared" si="145"/>
        <v>1</v>
      </c>
      <c r="M646" s="42">
        <f t="shared" si="146"/>
        <v>0.33333333333333331</v>
      </c>
      <c r="N646" s="41">
        <f t="shared" si="147"/>
        <v>70587</v>
      </c>
      <c r="O646" s="41">
        <f t="shared" si="148"/>
        <v>23529</v>
      </c>
      <c r="P646" s="42">
        <f t="shared" si="149"/>
        <v>1.111111111111111E-2</v>
      </c>
      <c r="Q646" s="42">
        <v>1</v>
      </c>
      <c r="R646" s="41">
        <f t="shared" si="150"/>
        <v>70587</v>
      </c>
      <c r="S646" s="42">
        <f t="shared" si="151"/>
        <v>90</v>
      </c>
      <c r="T646" s="42">
        <f>IFERROR(VLOOKUP(A646,'[4]Re-order'!$A:$Q,17,0),"")</f>
        <v>0</v>
      </c>
      <c r="U646" s="42">
        <f>IFERROR(VLOOKUP(A646,'[4]MC Masterlist 2026-09-17'!$B:$M, 10, 0),0)</f>
        <v>15</v>
      </c>
      <c r="V646" s="42">
        <f>IFERROR(VLOOKUP(A646,'[4]MC Masterlist 2026-09-17'!$B:$M, 11, 0),0)</f>
        <v>15</v>
      </c>
      <c r="W646" s="42">
        <f t="shared" si="152"/>
        <v>30</v>
      </c>
      <c r="X646" s="42">
        <f t="shared" si="153"/>
        <v>29.833333333333332</v>
      </c>
      <c r="Y646" s="42">
        <f>IFERROR(IF(OR(C646="AREA I",C646="AREA V"),7,VLOOKUP(A646,'[4]MC Masterlist 2026-09-17'!$B:$M, 12, 0)),0)</f>
        <v>30</v>
      </c>
      <c r="Z646" s="42">
        <f t="shared" si="154"/>
        <v>0.16666666666666666</v>
      </c>
      <c r="AA646" s="42">
        <f t="shared" si="155"/>
        <v>0.33333333333333331</v>
      </c>
      <c r="AB646" s="42">
        <f t="shared" si="156"/>
        <v>0.33148148148148143</v>
      </c>
      <c r="AC646" s="42">
        <f t="shared" si="157"/>
        <v>0.33333333333333331</v>
      </c>
      <c r="AD646" s="40" t="str">
        <f t="shared" si="158"/>
        <v>Optimal</v>
      </c>
      <c r="AE646" s="40">
        <f>IFERROR(VLOOKUP(A646,'[4]Re-order'!$A:$AA,27,0),"")</f>
        <v>0</v>
      </c>
      <c r="AF646" s="42">
        <f t="shared" si="159"/>
        <v>-0.66666666666666674</v>
      </c>
      <c r="AG646" s="42" t="e">
        <f>SUMIFS('[4]Raw Inventory'!D:D,'[4]Raw Inventory'!C:C,"GREATWALL",'[4]Raw Inventory'!B:B,A646)</f>
        <v>#VALUE!</v>
      </c>
      <c r="AH646" s="42" t="e">
        <f>SUMIFS('[4]Raw Inventory'!D:D,'[4]Raw Inventory'!C:C,"DUARTE",'[4]Raw Inventory'!B:B,A646)</f>
        <v>#VALUE!</v>
      </c>
      <c r="AI646" s="42"/>
      <c r="AJ646" s="42">
        <f t="shared" si="160"/>
        <v>90.000000000000014</v>
      </c>
      <c r="AK646" s="40" t="str">
        <f>IFERROR(IF((Q646+IF(AI646="",0,AI3))&lt;=0,"Stockout",IF(AJ646="","",IF(F646="Class A",IF(AJ646&lt;=7,"Critical",IF(AJ646&lt;=15,"Low",IF(AJ646&lt;=30,"Reorder",IF(AJ646&lt;=45,"Optimal","Overstock")))),IF(F646="Class B",IF(AJ646&lt;=10,"Critical",IF(AJ646&lt;=20,"Low",IF(AJ646&lt;=45,"Reorder",IF(AJ646&lt;=60,"Optimal","Overstock")))),IF(F646="Class C",IF(AJ646&lt;=15,"Critical",IF(AJ646&lt;=30,"Low",IF(AJ646&lt;=60,"Reorder",IF(AJ646&lt;=90,"Optimal","Overstock")))),""))))),"")</f>
        <v>Optimal</v>
      </c>
      <c r="AL646" s="42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</row>
    <row r="647" spans="1:48">
      <c r="A647" s="39" t="s">
        <v>43</v>
      </c>
      <c r="B647" s="39" t="s">
        <v>30</v>
      </c>
      <c r="C647" s="39" t="s">
        <v>1</v>
      </c>
      <c r="D647" s="40" t="s">
        <v>230</v>
      </c>
      <c r="E647" s="40">
        <v>32</v>
      </c>
      <c r="F647" s="40" t="s">
        <v>3</v>
      </c>
      <c r="G647" s="39" t="str">
        <f>IFERROR(VLOOKUP(A647,'[4]MC Masterlist 2026-09-17'!$B:$M, 3, 0),"")</f>
        <v>YAMAHA</v>
      </c>
      <c r="H647" s="41">
        <f>IFERROR(VLOOKUP(A647,'[4]MC Masterlist 2026-09-17'!$B:$M, 6, 0),"")</f>
        <v>70587</v>
      </c>
      <c r="I647" s="42">
        <v>0</v>
      </c>
      <c r="J647" s="42">
        <v>1</v>
      </c>
      <c r="K647" s="42">
        <v>0</v>
      </c>
      <c r="L647" s="42">
        <f t="shared" si="145"/>
        <v>1</v>
      </c>
      <c r="M647" s="42">
        <f t="shared" si="146"/>
        <v>0.33333333333333331</v>
      </c>
      <c r="N647" s="41">
        <f t="shared" si="147"/>
        <v>70587</v>
      </c>
      <c r="O647" s="41">
        <f t="shared" si="148"/>
        <v>23529</v>
      </c>
      <c r="P647" s="42">
        <f t="shared" si="149"/>
        <v>1.111111111111111E-2</v>
      </c>
      <c r="Q647" s="42">
        <v>4</v>
      </c>
      <c r="R647" s="41">
        <f t="shared" si="150"/>
        <v>282348</v>
      </c>
      <c r="S647" s="42">
        <f t="shared" si="151"/>
        <v>360</v>
      </c>
      <c r="T647" s="42">
        <f>IFERROR(VLOOKUP(A647,'[4]Re-order'!$A:$Q,17,0),"")</f>
        <v>0</v>
      </c>
      <c r="U647" s="42">
        <f>IFERROR(VLOOKUP(A647,'[4]MC Masterlist 2026-09-17'!$B:$M, 10, 0),0)</f>
        <v>15</v>
      </c>
      <c r="V647" s="42">
        <f>IFERROR(VLOOKUP(A647,'[4]MC Masterlist 2026-09-17'!$B:$M, 11, 0),0)</f>
        <v>15</v>
      </c>
      <c r="W647" s="42">
        <f t="shared" si="152"/>
        <v>30</v>
      </c>
      <c r="X647" s="42">
        <f t="shared" si="153"/>
        <v>6.833333333333333</v>
      </c>
      <c r="Y647" s="42">
        <f>IFERROR(IF(OR(C647="AREA I",C647="AREA V"),7,VLOOKUP(A647,'[4]MC Masterlist 2026-09-17'!$B:$M, 12, 0)),0)</f>
        <v>7</v>
      </c>
      <c r="Z647" s="42">
        <f t="shared" si="154"/>
        <v>0.16666666666666666</v>
      </c>
      <c r="AA647" s="42">
        <f t="shared" si="155"/>
        <v>0.33333333333333331</v>
      </c>
      <c r="AB647" s="42">
        <f t="shared" si="156"/>
        <v>7.5925925925925911E-2</v>
      </c>
      <c r="AC647" s="42">
        <f t="shared" si="157"/>
        <v>7.7777777777777765E-2</v>
      </c>
      <c r="AD647" s="40" t="str">
        <f t="shared" si="158"/>
        <v>Overstock</v>
      </c>
      <c r="AE647" s="40">
        <f>IFERROR(VLOOKUP(A647,'[4]Re-order'!$A:$AA,27,0),"")</f>
        <v>0</v>
      </c>
      <c r="AF647" s="42">
        <f t="shared" si="159"/>
        <v>-3.9222222222222221</v>
      </c>
      <c r="AG647" s="42" t="e">
        <f>SUMIFS('[4]Raw Inventory'!D:D,'[4]Raw Inventory'!C:C,"GREATWALL",'[4]Raw Inventory'!B:B,A647)</f>
        <v>#VALUE!</v>
      </c>
      <c r="AH647" s="42" t="e">
        <f>SUMIFS('[4]Raw Inventory'!D:D,'[4]Raw Inventory'!C:C,"DUARTE",'[4]Raw Inventory'!B:B,A647)</f>
        <v>#VALUE!</v>
      </c>
      <c r="AI647" s="42"/>
      <c r="AJ647" s="42">
        <f t="shared" si="160"/>
        <v>360.00000000000006</v>
      </c>
      <c r="AK647" s="40" t="str">
        <f>IFERROR(IF((Q647+IF(AI647="",0,AI3))&lt;=0,"Stockout",IF(AJ647="","",IF(F647="Class A",IF(AJ647&lt;=7,"Critical",IF(AJ647&lt;=15,"Low",IF(AJ647&lt;=30,"Reorder",IF(AJ647&lt;=45,"Optimal","Overstock")))),IF(F647="Class B",IF(AJ647&lt;=10,"Critical",IF(AJ647&lt;=20,"Low",IF(AJ647&lt;=45,"Reorder",IF(AJ647&lt;=60,"Optimal","Overstock")))),IF(F647="Class C",IF(AJ647&lt;=15,"Critical",IF(AJ647&lt;=30,"Low",IF(AJ647&lt;=60,"Reorder",IF(AJ647&lt;=90,"Optimal","Overstock")))),""))))),"")</f>
        <v>Overstock</v>
      </c>
      <c r="AL647" s="42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</row>
    <row r="648" spans="1:48">
      <c r="A648" s="39" t="s">
        <v>17</v>
      </c>
      <c r="B648" s="39" t="s">
        <v>98</v>
      </c>
      <c r="C648" s="39" t="s">
        <v>90</v>
      </c>
      <c r="D648" s="40" t="s">
        <v>266</v>
      </c>
      <c r="E648" s="40">
        <v>17</v>
      </c>
      <c r="F648" s="40" t="s">
        <v>3</v>
      </c>
      <c r="G648" s="39" t="str">
        <f>IFERROR(VLOOKUP(A648,'[4]MC Masterlist 2026-09-17'!$B:$M, 3, 0),"")</f>
        <v>HONDA</v>
      </c>
      <c r="H648" s="41">
        <f>IFERROR(VLOOKUP(A648,'[4]MC Masterlist 2026-09-17'!$B:$M, 6, 0),"")</f>
        <v>140790</v>
      </c>
      <c r="I648" s="42">
        <v>1</v>
      </c>
      <c r="J648" s="42">
        <v>0</v>
      </c>
      <c r="K648" s="42">
        <v>0</v>
      </c>
      <c r="L648" s="42">
        <f t="shared" si="145"/>
        <v>1</v>
      </c>
      <c r="M648" s="42">
        <f t="shared" si="146"/>
        <v>0.33333333333333331</v>
      </c>
      <c r="N648" s="41">
        <f t="shared" si="147"/>
        <v>140790</v>
      </c>
      <c r="O648" s="41">
        <f t="shared" si="148"/>
        <v>46930</v>
      </c>
      <c r="P648" s="42">
        <f t="shared" si="149"/>
        <v>1.111111111111111E-2</v>
      </c>
      <c r="Q648" s="42">
        <v>3</v>
      </c>
      <c r="R648" s="41">
        <f t="shared" si="150"/>
        <v>422370</v>
      </c>
      <c r="S648" s="42">
        <f t="shared" si="151"/>
        <v>270</v>
      </c>
      <c r="T648" s="42">
        <f>IFERROR(VLOOKUP(A648,'[4]Re-order'!$A:$Q,17,0),"")</f>
        <v>0</v>
      </c>
      <c r="U648" s="42">
        <f>IFERROR(VLOOKUP(A648,'[4]MC Masterlist 2026-09-17'!$B:$M, 10, 0),0)</f>
        <v>15</v>
      </c>
      <c r="V648" s="42">
        <f>IFERROR(VLOOKUP(A648,'[4]MC Masterlist 2026-09-17'!$B:$M, 11, 0),0)</f>
        <v>15</v>
      </c>
      <c r="W648" s="42">
        <f t="shared" si="152"/>
        <v>30</v>
      </c>
      <c r="X648" s="42">
        <f t="shared" si="153"/>
        <v>29.833333333333332</v>
      </c>
      <c r="Y648" s="42">
        <f>IFERROR(IF(OR(C648="AREA I",C648="AREA V"),7,VLOOKUP(A648,'[4]MC Masterlist 2026-09-17'!$B:$M, 12, 0)),0)</f>
        <v>30</v>
      </c>
      <c r="Z648" s="42">
        <f t="shared" si="154"/>
        <v>0.16666666666666666</v>
      </c>
      <c r="AA648" s="42">
        <f t="shared" si="155"/>
        <v>0.33333333333333331</v>
      </c>
      <c r="AB648" s="42">
        <f t="shared" si="156"/>
        <v>0.33148148148148143</v>
      </c>
      <c r="AC648" s="42">
        <f t="shared" si="157"/>
        <v>0.33333333333333331</v>
      </c>
      <c r="AD648" s="40" t="str">
        <f t="shared" si="158"/>
        <v>Overstock</v>
      </c>
      <c r="AE648" s="40">
        <f>IFERROR(VLOOKUP(A648,'[4]Re-order'!$A:$AA,27,0),"")</f>
        <v>0</v>
      </c>
      <c r="AF648" s="42">
        <f t="shared" si="159"/>
        <v>-2.6666666666666665</v>
      </c>
      <c r="AG648" s="42" t="e">
        <f>SUMIFS('[4]Raw Inventory'!D:D,'[4]Raw Inventory'!C:C,"GREATWALL",'[4]Raw Inventory'!B:B,A648)</f>
        <v>#VALUE!</v>
      </c>
      <c r="AH648" s="42" t="e">
        <f>SUMIFS('[4]Raw Inventory'!D:D,'[4]Raw Inventory'!C:C,"DUARTE",'[4]Raw Inventory'!B:B,A648)</f>
        <v>#VALUE!</v>
      </c>
      <c r="AI648" s="42"/>
      <c r="AJ648" s="42">
        <f t="shared" si="160"/>
        <v>270.00000000000006</v>
      </c>
      <c r="AK648" s="40" t="str">
        <f>IFERROR(IF((Q648+IF(AI648="",0,AI3))&lt;=0,"Stockout",IF(AJ648="","",IF(F648="Class A",IF(AJ648&lt;=7,"Critical",IF(AJ648&lt;=15,"Low",IF(AJ648&lt;=30,"Reorder",IF(AJ648&lt;=45,"Optimal","Overstock")))),IF(F648="Class B",IF(AJ648&lt;=10,"Critical",IF(AJ648&lt;=20,"Low",IF(AJ648&lt;=45,"Reorder",IF(AJ648&lt;=60,"Optimal","Overstock")))),IF(F648="Class C",IF(AJ648&lt;=15,"Critical",IF(AJ648&lt;=30,"Low",IF(AJ648&lt;=60,"Reorder",IF(AJ648&lt;=90,"Optimal","Overstock")))),""))))),"")</f>
        <v>Overstock</v>
      </c>
      <c r="AL648" s="42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</row>
    <row r="649" spans="1:48">
      <c r="A649" s="39" t="s">
        <v>26</v>
      </c>
      <c r="B649" s="39" t="s">
        <v>93</v>
      </c>
      <c r="C649" s="39" t="s">
        <v>90</v>
      </c>
      <c r="D649" s="40" t="s">
        <v>257</v>
      </c>
      <c r="E649" s="40">
        <v>5</v>
      </c>
      <c r="F649" s="40" t="s">
        <v>0</v>
      </c>
      <c r="G649" s="39" t="str">
        <f>IFERROR(VLOOKUP(A649,'[4]MC Masterlist 2026-09-17'!$B:$M, 3, 0),"")</f>
        <v>SUZUKI</v>
      </c>
      <c r="H649" s="41">
        <f>IFERROR(VLOOKUP(A649,'[4]MC Masterlist 2026-09-17'!$B:$M, 6, 0),"")</f>
        <v>123700</v>
      </c>
      <c r="I649" s="42">
        <v>2</v>
      </c>
      <c r="J649" s="42">
        <v>1</v>
      </c>
      <c r="K649" s="42">
        <v>2</v>
      </c>
      <c r="L649" s="42">
        <f t="shared" si="145"/>
        <v>5</v>
      </c>
      <c r="M649" s="42">
        <f t="shared" si="146"/>
        <v>1.6666666666666667</v>
      </c>
      <c r="N649" s="41">
        <f t="shared" si="147"/>
        <v>618500</v>
      </c>
      <c r="O649" s="41">
        <f t="shared" si="148"/>
        <v>206166.66666666669</v>
      </c>
      <c r="P649" s="42">
        <f t="shared" si="149"/>
        <v>5.5555555555555559E-2</v>
      </c>
      <c r="Q649" s="42">
        <v>4</v>
      </c>
      <c r="R649" s="41">
        <f t="shared" si="150"/>
        <v>494800</v>
      </c>
      <c r="S649" s="42">
        <f t="shared" si="151"/>
        <v>72</v>
      </c>
      <c r="T649" s="42">
        <f>IFERROR(VLOOKUP(A649,'[4]Re-order'!$A:$Q,17,0),"")</f>
        <v>0</v>
      </c>
      <c r="U649" s="42">
        <f>IFERROR(VLOOKUP(A649,'[4]MC Masterlist 2026-09-17'!$B:$M, 10, 0),0)</f>
        <v>15</v>
      </c>
      <c r="V649" s="42">
        <f>IFERROR(VLOOKUP(A649,'[4]MC Masterlist 2026-09-17'!$B:$M, 11, 0),0)</f>
        <v>15</v>
      </c>
      <c r="W649" s="42">
        <f t="shared" si="152"/>
        <v>30</v>
      </c>
      <c r="X649" s="42">
        <f t="shared" si="153"/>
        <v>29.166666666666668</v>
      </c>
      <c r="Y649" s="42">
        <f>IFERROR(IF(OR(C649="AREA I",C649="AREA V"),7,VLOOKUP(A649,'[4]MC Masterlist 2026-09-17'!$B:$M, 12, 0)),0)</f>
        <v>30</v>
      </c>
      <c r="Z649" s="42">
        <f t="shared" si="154"/>
        <v>0.83333333333333337</v>
      </c>
      <c r="AA649" s="42">
        <f t="shared" si="155"/>
        <v>1.6666666666666667</v>
      </c>
      <c r="AB649" s="42">
        <f t="shared" si="156"/>
        <v>1.6203703703703705</v>
      </c>
      <c r="AC649" s="42">
        <f t="shared" si="157"/>
        <v>1.6666666666666667</v>
      </c>
      <c r="AD649" s="40" t="str">
        <f t="shared" si="158"/>
        <v>Overstock</v>
      </c>
      <c r="AE649" s="40">
        <f>IFERROR(VLOOKUP(A649,'[4]Re-order'!$A:$AA,27,0),"")</f>
        <v>0</v>
      </c>
      <c r="AF649" s="42">
        <f t="shared" si="159"/>
        <v>-2.333333333333333</v>
      </c>
      <c r="AG649" s="42" t="e">
        <f>SUMIFS('[4]Raw Inventory'!D:D,'[4]Raw Inventory'!C:C,"GREATWALL",'[4]Raw Inventory'!B:B,A649)</f>
        <v>#VALUE!</v>
      </c>
      <c r="AH649" s="42" t="e">
        <f>SUMIFS('[4]Raw Inventory'!D:D,'[4]Raw Inventory'!C:C,"DUARTE",'[4]Raw Inventory'!B:B,A649)</f>
        <v>#VALUE!</v>
      </c>
      <c r="AI649" s="42"/>
      <c r="AJ649" s="42">
        <f t="shared" si="160"/>
        <v>72</v>
      </c>
      <c r="AK649" s="40" t="str">
        <f>IFERROR(IF((Q649+IF(AI649="",0,AI3))&lt;=0,"Stockout",IF(AJ649="","",IF(F649="Class A",IF(AJ649&lt;=7,"Critical",IF(AJ649&lt;=15,"Low",IF(AJ649&lt;=30,"Reorder",IF(AJ649&lt;=45,"Optimal","Overstock")))),IF(F649="Class B",IF(AJ649&lt;=10,"Critical",IF(AJ649&lt;=20,"Low",IF(AJ649&lt;=45,"Reorder",IF(AJ649&lt;=60,"Optimal","Overstock")))),IF(F649="Class C",IF(AJ649&lt;=15,"Critical",IF(AJ649&lt;=30,"Low",IF(AJ649&lt;=60,"Reorder",IF(AJ649&lt;=90,"Optimal","Overstock")))),""))))),"")</f>
        <v>Overstock</v>
      </c>
      <c r="AL649" s="42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</row>
    <row r="650" spans="1:48">
      <c r="A650" s="39" t="s">
        <v>57</v>
      </c>
      <c r="B650" s="39" t="s">
        <v>140</v>
      </c>
      <c r="C650" s="39" t="s">
        <v>137</v>
      </c>
      <c r="D650" s="40" t="s">
        <v>245</v>
      </c>
      <c r="E650" s="40">
        <v>15</v>
      </c>
      <c r="F650" s="40" t="s">
        <v>3</v>
      </c>
      <c r="G650" s="39" t="str">
        <f>IFERROR(VLOOKUP(A650,'[4]MC Masterlist 2026-09-17'!$B:$M, 3, 0),"")</f>
        <v>HONDA</v>
      </c>
      <c r="H650" s="41">
        <f>IFERROR(VLOOKUP(A650,'[4]MC Masterlist 2026-09-17'!$B:$M, 6, 0),"")</f>
        <v>146328</v>
      </c>
      <c r="I650" s="42">
        <v>0</v>
      </c>
      <c r="J650" s="42">
        <v>0</v>
      </c>
      <c r="K650" s="42">
        <v>0</v>
      </c>
      <c r="L650" s="42">
        <f t="shared" si="145"/>
        <v>0</v>
      </c>
      <c r="M650" s="42">
        <f t="shared" si="146"/>
        <v>0</v>
      </c>
      <c r="N650" s="41">
        <f t="shared" si="147"/>
        <v>0</v>
      </c>
      <c r="O650" s="41">
        <f t="shared" si="148"/>
        <v>0</v>
      </c>
      <c r="P650" s="42">
        <f t="shared" si="149"/>
        <v>0</v>
      </c>
      <c r="Q650" s="42">
        <v>1</v>
      </c>
      <c r="R650" s="41">
        <f t="shared" si="150"/>
        <v>146328</v>
      </c>
      <c r="S650" s="42">
        <f t="shared" si="151"/>
        <v>0</v>
      </c>
      <c r="T650" s="42">
        <f>IFERROR(VLOOKUP(A650,'[4]Re-order'!$A:$Q,17,0),"")</f>
        <v>0</v>
      </c>
      <c r="U650" s="42">
        <f>IFERROR(VLOOKUP(A650,'[4]MC Masterlist 2026-09-17'!$B:$M, 10, 0),0)</f>
        <v>15</v>
      </c>
      <c r="V650" s="42">
        <f>IFERROR(VLOOKUP(A650,'[4]MC Masterlist 2026-09-17'!$B:$M, 11, 0),0)</f>
        <v>15</v>
      </c>
      <c r="W650" s="42">
        <f t="shared" si="152"/>
        <v>30</v>
      </c>
      <c r="X650" s="42">
        <f t="shared" si="153"/>
        <v>7</v>
      </c>
      <c r="Y650" s="42">
        <f>IFERROR(IF(OR(C650="AREA I",C650="AREA V"),7,VLOOKUP(A650,'[4]MC Masterlist 2026-09-17'!$B:$M, 12, 0)),0)</f>
        <v>7</v>
      </c>
      <c r="Z650" s="42">
        <f t="shared" si="154"/>
        <v>0</v>
      </c>
      <c r="AA650" s="42">
        <f t="shared" si="155"/>
        <v>0</v>
      </c>
      <c r="AB650" s="42">
        <f t="shared" si="156"/>
        <v>0</v>
      </c>
      <c r="AC650" s="42">
        <f t="shared" si="157"/>
        <v>0</v>
      </c>
      <c r="AD650" s="40" t="str">
        <f t="shared" si="158"/>
        <v>Critical</v>
      </c>
      <c r="AE650" s="40">
        <f>IFERROR(VLOOKUP(A650,'[4]Re-order'!$A:$AA,27,0),"")</f>
        <v>0</v>
      </c>
      <c r="AF650" s="42">
        <f t="shared" si="159"/>
        <v>-1</v>
      </c>
      <c r="AG650" s="42" t="e">
        <f>SUMIFS('[4]Raw Inventory'!D:D,'[4]Raw Inventory'!C:C,"GREATWALL",'[4]Raw Inventory'!B:B,A650)</f>
        <v>#VALUE!</v>
      </c>
      <c r="AH650" s="42" t="e">
        <f>SUMIFS('[4]Raw Inventory'!D:D,'[4]Raw Inventory'!C:C,"DUARTE",'[4]Raw Inventory'!B:B,A650)</f>
        <v>#VALUE!</v>
      </c>
      <c r="AI650" s="42"/>
      <c r="AJ650" s="42">
        <f t="shared" si="160"/>
        <v>0</v>
      </c>
      <c r="AK650" s="40" t="str">
        <f>IFERROR(IF((Q650+IF(AI650="",0,AI3))&lt;=0,"Stockout",IF(AJ650="","",IF(F650="Class A",IF(AJ650&lt;=7,"Critical",IF(AJ650&lt;=15,"Low",IF(AJ650&lt;=30,"Reorder",IF(AJ650&lt;=45,"Optimal","Overstock")))),IF(F650="Class B",IF(AJ650&lt;=10,"Critical",IF(AJ650&lt;=20,"Low",IF(AJ650&lt;=45,"Reorder",IF(AJ650&lt;=60,"Optimal","Overstock")))),IF(F650="Class C",IF(AJ650&lt;=15,"Critical",IF(AJ650&lt;=30,"Low",IF(AJ650&lt;=60,"Reorder",IF(AJ650&lt;=90,"Optimal","Overstock")))),""))))),"")</f>
        <v>Critical</v>
      </c>
      <c r="AL650" s="42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</row>
    <row r="651" spans="1:48">
      <c r="A651" s="39" t="s">
        <v>52</v>
      </c>
      <c r="B651" s="39" t="s">
        <v>142</v>
      </c>
      <c r="C651" s="39" t="s">
        <v>137</v>
      </c>
      <c r="D651" s="40" t="s">
        <v>225</v>
      </c>
      <c r="E651" s="40">
        <v>26</v>
      </c>
      <c r="F651" s="40" t="s">
        <v>3</v>
      </c>
      <c r="G651" s="39" t="str">
        <f>IFERROR(VLOOKUP(A651,'[4]MC Masterlist 2026-09-17'!$B:$M, 3, 0),"")</f>
        <v>YAMAHA</v>
      </c>
      <c r="H651" s="41">
        <f>IFERROR(VLOOKUP(A651,'[4]MC Masterlist 2026-09-17'!$B:$M, 6, 0),"")</f>
        <v>85446</v>
      </c>
      <c r="I651" s="42">
        <v>0</v>
      </c>
      <c r="J651" s="42">
        <v>0</v>
      </c>
      <c r="K651" s="42">
        <v>0</v>
      </c>
      <c r="L651" s="42">
        <f t="shared" si="145"/>
        <v>0</v>
      </c>
      <c r="M651" s="42">
        <f t="shared" si="146"/>
        <v>0</v>
      </c>
      <c r="N651" s="41">
        <f t="shared" si="147"/>
        <v>0</v>
      </c>
      <c r="O651" s="41">
        <f t="shared" si="148"/>
        <v>0</v>
      </c>
      <c r="P651" s="42">
        <f t="shared" si="149"/>
        <v>0</v>
      </c>
      <c r="Q651" s="42">
        <v>3</v>
      </c>
      <c r="R651" s="41">
        <f t="shared" si="150"/>
        <v>256338</v>
      </c>
      <c r="S651" s="42">
        <f t="shared" si="151"/>
        <v>0</v>
      </c>
      <c r="T651" s="42">
        <f>IFERROR(VLOOKUP(A651,'[4]Re-order'!$A:$Q,17,0),"")</f>
        <v>0</v>
      </c>
      <c r="U651" s="42">
        <f>IFERROR(VLOOKUP(A651,'[4]MC Masterlist 2026-09-17'!$B:$M, 10, 0),0)</f>
        <v>15</v>
      </c>
      <c r="V651" s="42">
        <f>IFERROR(VLOOKUP(A651,'[4]MC Masterlist 2026-09-17'!$B:$M, 11, 0),0)</f>
        <v>15</v>
      </c>
      <c r="W651" s="42">
        <f t="shared" si="152"/>
        <v>30</v>
      </c>
      <c r="X651" s="42">
        <f t="shared" si="153"/>
        <v>7</v>
      </c>
      <c r="Y651" s="42">
        <f>IFERROR(IF(OR(C651="AREA I",C651="AREA V"),7,VLOOKUP(A651,'[4]MC Masterlist 2026-09-17'!$B:$M, 12, 0)),0)</f>
        <v>7</v>
      </c>
      <c r="Z651" s="42">
        <f t="shared" si="154"/>
        <v>0</v>
      </c>
      <c r="AA651" s="42">
        <f t="shared" si="155"/>
        <v>0</v>
      </c>
      <c r="AB651" s="42">
        <f t="shared" si="156"/>
        <v>0</v>
      </c>
      <c r="AC651" s="42">
        <f t="shared" si="157"/>
        <v>0</v>
      </c>
      <c r="AD651" s="40" t="str">
        <f t="shared" si="158"/>
        <v>Critical</v>
      </c>
      <c r="AE651" s="40">
        <f>IFERROR(VLOOKUP(A651,'[4]Re-order'!$A:$AA,27,0),"")</f>
        <v>0</v>
      </c>
      <c r="AF651" s="42">
        <f t="shared" si="159"/>
        <v>-3</v>
      </c>
      <c r="AG651" s="42" t="e">
        <f>SUMIFS('[4]Raw Inventory'!D:D,'[4]Raw Inventory'!C:C,"GREATWALL",'[4]Raw Inventory'!B:B,A651)</f>
        <v>#VALUE!</v>
      </c>
      <c r="AH651" s="42" t="e">
        <f>SUMIFS('[4]Raw Inventory'!D:D,'[4]Raw Inventory'!C:C,"DUARTE",'[4]Raw Inventory'!B:B,A651)</f>
        <v>#VALUE!</v>
      </c>
      <c r="AI651" s="42"/>
      <c r="AJ651" s="42">
        <f t="shared" si="160"/>
        <v>0</v>
      </c>
      <c r="AK651" s="40" t="str">
        <f>IFERROR(IF((Q651+IF(AI651="",0,AI3))&lt;=0,"Stockout",IF(AJ651="","",IF(F651="Class A",IF(AJ651&lt;=7,"Critical",IF(AJ651&lt;=15,"Low",IF(AJ651&lt;=30,"Reorder",IF(AJ651&lt;=45,"Optimal","Overstock")))),IF(F651="Class B",IF(AJ651&lt;=10,"Critical",IF(AJ651&lt;=20,"Low",IF(AJ651&lt;=45,"Reorder",IF(AJ651&lt;=60,"Optimal","Overstock")))),IF(F651="Class C",IF(AJ651&lt;=15,"Critical",IF(AJ651&lt;=30,"Low",IF(AJ651&lt;=60,"Reorder",IF(AJ651&lt;=90,"Optimal","Overstock")))),""))))),"")</f>
        <v>Critical</v>
      </c>
      <c r="AL651" s="42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</row>
    <row r="652" spans="1:48">
      <c r="A652" s="39" t="s">
        <v>39</v>
      </c>
      <c r="B652" s="39" t="s">
        <v>21</v>
      </c>
      <c r="C652" s="39" t="s">
        <v>1</v>
      </c>
      <c r="D652" s="40" t="s">
        <v>228</v>
      </c>
      <c r="E652" s="40">
        <v>26</v>
      </c>
      <c r="F652" s="40" t="s">
        <v>3</v>
      </c>
      <c r="G652" s="39" t="str">
        <f>IFERROR(VLOOKUP(A652,'[4]MC Masterlist 2026-09-17'!$B:$M, 3, 0),"")</f>
        <v>HONDA</v>
      </c>
      <c r="H652" s="41">
        <f>IFERROR(VLOOKUP(A652,'[4]MC Masterlist 2026-09-17'!$B:$M, 6, 0),"")</f>
        <v>72434</v>
      </c>
      <c r="I652" s="42">
        <v>0</v>
      </c>
      <c r="J652" s="42">
        <v>1</v>
      </c>
      <c r="K652" s="42">
        <v>0</v>
      </c>
      <c r="L652" s="42">
        <f t="shared" si="145"/>
        <v>1</v>
      </c>
      <c r="M652" s="42">
        <f t="shared" si="146"/>
        <v>0.33333333333333331</v>
      </c>
      <c r="N652" s="41">
        <f t="shared" si="147"/>
        <v>72434</v>
      </c>
      <c r="O652" s="41">
        <f t="shared" si="148"/>
        <v>24144.666666666664</v>
      </c>
      <c r="P652" s="42">
        <f t="shared" si="149"/>
        <v>1.111111111111111E-2</v>
      </c>
      <c r="Q652" s="42"/>
      <c r="R652" s="41">
        <f t="shared" si="150"/>
        <v>0</v>
      </c>
      <c r="S652" s="42">
        <f t="shared" si="151"/>
        <v>0</v>
      </c>
      <c r="T652" s="42">
        <f>IFERROR(VLOOKUP(A652,'[4]Re-order'!$A:$Q,17,0),"")</f>
        <v>0</v>
      </c>
      <c r="U652" s="42">
        <f>IFERROR(VLOOKUP(A652,'[4]MC Masterlist 2026-09-17'!$B:$M, 10, 0),0)</f>
        <v>15</v>
      </c>
      <c r="V652" s="42">
        <f>IFERROR(VLOOKUP(A652,'[4]MC Masterlist 2026-09-17'!$B:$M, 11, 0),0)</f>
        <v>15</v>
      </c>
      <c r="W652" s="42">
        <f t="shared" si="152"/>
        <v>30</v>
      </c>
      <c r="X652" s="42">
        <f t="shared" si="153"/>
        <v>6.833333333333333</v>
      </c>
      <c r="Y652" s="42">
        <f>IFERROR(IF(OR(C652="AREA I",C652="AREA V"),7,VLOOKUP(A652,'[4]MC Masterlist 2026-09-17'!$B:$M, 12, 0)),0)</f>
        <v>7</v>
      </c>
      <c r="Z652" s="42">
        <f t="shared" si="154"/>
        <v>0.16666666666666666</v>
      </c>
      <c r="AA652" s="42">
        <f t="shared" si="155"/>
        <v>0.33333333333333331</v>
      </c>
      <c r="AB652" s="42">
        <f t="shared" si="156"/>
        <v>7.5925925925925911E-2</v>
      </c>
      <c r="AC652" s="42">
        <f t="shared" si="157"/>
        <v>7.7777777777777765E-2</v>
      </c>
      <c r="AD652" s="40" t="str">
        <f t="shared" si="158"/>
        <v>Stockout</v>
      </c>
      <c r="AE652" s="40">
        <f>IFERROR(VLOOKUP(A652,'[4]Re-order'!$A:$AA,27,0),"")</f>
        <v>0</v>
      </c>
      <c r="AF652" s="42">
        <f t="shared" si="159"/>
        <v>7.7777777777777765E-2</v>
      </c>
      <c r="AG652" s="42" t="e">
        <f>SUMIFS('[4]Raw Inventory'!D:D,'[4]Raw Inventory'!C:C,"GREATWALL",'[4]Raw Inventory'!B:B,A652)</f>
        <v>#VALUE!</v>
      </c>
      <c r="AH652" s="42" t="e">
        <f>SUMIFS('[4]Raw Inventory'!D:D,'[4]Raw Inventory'!C:C,"DUARTE",'[4]Raw Inventory'!B:B,A652)</f>
        <v>#VALUE!</v>
      </c>
      <c r="AI652" s="42"/>
      <c r="AJ652" s="42">
        <f t="shared" si="160"/>
        <v>0</v>
      </c>
      <c r="AK652" s="40" t="str">
        <f>IFERROR(IF((Q652+IF(AI652="",0,AI3))&lt;=0,"Stockout",IF(AJ652="","",IF(F652="Class A",IF(AJ652&lt;=7,"Critical",IF(AJ652&lt;=15,"Low",IF(AJ652&lt;=30,"Reorder",IF(AJ652&lt;=45,"Optimal","Overstock")))),IF(F652="Class B",IF(AJ652&lt;=10,"Critical",IF(AJ652&lt;=20,"Low",IF(AJ652&lt;=45,"Reorder",IF(AJ652&lt;=60,"Optimal","Overstock")))),IF(F652="Class C",IF(AJ652&lt;=15,"Critical",IF(AJ652&lt;=30,"Low",IF(AJ652&lt;=60,"Reorder",IF(AJ652&lt;=90,"Optimal","Overstock")))),""))))),"")</f>
        <v>Stockout</v>
      </c>
      <c r="AL652" s="42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</row>
    <row r="653" spans="1:48">
      <c r="A653" s="39" t="s">
        <v>54</v>
      </c>
      <c r="B653" s="39" t="s">
        <v>140</v>
      </c>
      <c r="C653" s="39" t="s">
        <v>137</v>
      </c>
      <c r="D653" s="40" t="s">
        <v>251</v>
      </c>
      <c r="E653" s="40">
        <v>15</v>
      </c>
      <c r="F653" s="40" t="s">
        <v>3</v>
      </c>
      <c r="G653" s="39" t="str">
        <f>IFERROR(VLOOKUP(A653,'[4]MC Masterlist 2026-09-17'!$B:$M, 3, 0),"")</f>
        <v>HONDA</v>
      </c>
      <c r="H653" s="41">
        <f>IFERROR(VLOOKUP(A653,'[4]MC Masterlist 2026-09-17'!$B:$M, 6, 0),"")</f>
        <v>70998</v>
      </c>
      <c r="I653" s="42">
        <v>0</v>
      </c>
      <c r="J653" s="42">
        <v>0</v>
      </c>
      <c r="K653" s="42">
        <v>0</v>
      </c>
      <c r="L653" s="42">
        <f t="shared" si="145"/>
        <v>0</v>
      </c>
      <c r="M653" s="42">
        <f t="shared" si="146"/>
        <v>0</v>
      </c>
      <c r="N653" s="41">
        <f t="shared" si="147"/>
        <v>0</v>
      </c>
      <c r="O653" s="41">
        <f t="shared" si="148"/>
        <v>0</v>
      </c>
      <c r="P653" s="42">
        <f t="shared" si="149"/>
        <v>0</v>
      </c>
      <c r="Q653" s="42">
        <v>3</v>
      </c>
      <c r="R653" s="41">
        <f t="shared" si="150"/>
        <v>212994</v>
      </c>
      <c r="S653" s="42">
        <f t="shared" si="151"/>
        <v>0</v>
      </c>
      <c r="T653" s="42">
        <f>IFERROR(VLOOKUP(A653,'[4]Re-order'!$A:$Q,17,0),"")</f>
        <v>0</v>
      </c>
      <c r="U653" s="42">
        <f>IFERROR(VLOOKUP(A653,'[4]MC Masterlist 2026-09-17'!$B:$M, 10, 0),0)</f>
        <v>15</v>
      </c>
      <c r="V653" s="42">
        <f>IFERROR(VLOOKUP(A653,'[4]MC Masterlist 2026-09-17'!$B:$M, 11, 0),0)</f>
        <v>15</v>
      </c>
      <c r="W653" s="42">
        <f t="shared" si="152"/>
        <v>30</v>
      </c>
      <c r="X653" s="42">
        <f t="shared" si="153"/>
        <v>7</v>
      </c>
      <c r="Y653" s="42">
        <f>IFERROR(IF(OR(C653="AREA I",C653="AREA V"),7,VLOOKUP(A653,'[4]MC Masterlist 2026-09-17'!$B:$M, 12, 0)),0)</f>
        <v>7</v>
      </c>
      <c r="Z653" s="42">
        <f t="shared" si="154"/>
        <v>0</v>
      </c>
      <c r="AA653" s="42">
        <f t="shared" si="155"/>
        <v>0</v>
      </c>
      <c r="AB653" s="42">
        <f t="shared" si="156"/>
        <v>0</v>
      </c>
      <c r="AC653" s="42">
        <f t="shared" si="157"/>
        <v>0</v>
      </c>
      <c r="AD653" s="40" t="str">
        <f t="shared" si="158"/>
        <v>Critical</v>
      </c>
      <c r="AE653" s="40">
        <f>IFERROR(VLOOKUP(A653,'[4]Re-order'!$A:$AA,27,0),"")</f>
        <v>0</v>
      </c>
      <c r="AF653" s="42">
        <f t="shared" si="159"/>
        <v>-3</v>
      </c>
      <c r="AG653" s="42" t="e">
        <f>SUMIFS('[4]Raw Inventory'!D:D,'[4]Raw Inventory'!C:C,"GREATWALL",'[4]Raw Inventory'!B:B,A653)</f>
        <v>#VALUE!</v>
      </c>
      <c r="AH653" s="42" t="e">
        <f>SUMIFS('[4]Raw Inventory'!D:D,'[4]Raw Inventory'!C:C,"DUARTE",'[4]Raw Inventory'!B:B,A653)</f>
        <v>#VALUE!</v>
      </c>
      <c r="AI653" s="42"/>
      <c r="AJ653" s="42">
        <f t="shared" si="160"/>
        <v>0</v>
      </c>
      <c r="AK653" s="40" t="str">
        <f>IFERROR(IF((Q653+IF(AI653="",0,AI3))&lt;=0,"Stockout",IF(AJ653="","",IF(F653="Class A",IF(AJ653&lt;=7,"Critical",IF(AJ653&lt;=15,"Low",IF(AJ653&lt;=30,"Reorder",IF(AJ653&lt;=45,"Optimal","Overstock")))),IF(F653="Class B",IF(AJ653&lt;=10,"Critical",IF(AJ653&lt;=20,"Low",IF(AJ653&lt;=45,"Reorder",IF(AJ653&lt;=60,"Optimal","Overstock")))),IF(F653="Class C",IF(AJ653&lt;=15,"Critical",IF(AJ653&lt;=30,"Low",IF(AJ653&lt;=60,"Reorder",IF(AJ653&lt;=90,"Optimal","Overstock")))),""))))),"")</f>
        <v>Critical</v>
      </c>
      <c r="AL653" s="42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</row>
    <row r="654" spans="1:48">
      <c r="A654" s="39" t="s">
        <v>104</v>
      </c>
      <c r="B654" s="39" t="s">
        <v>145</v>
      </c>
      <c r="C654" s="39" t="s">
        <v>137</v>
      </c>
      <c r="D654" s="40" t="s">
        <v>270</v>
      </c>
      <c r="E654" s="40">
        <v>28</v>
      </c>
      <c r="F654" s="40" t="s">
        <v>3</v>
      </c>
      <c r="G654" s="39" t="str">
        <f>IFERROR(VLOOKUP(A654,'[4]MC Masterlist 2026-09-17'!$B:$M, 3, 0),"")</f>
        <v>SUZUKI</v>
      </c>
      <c r="H654" s="41">
        <f>IFERROR(VLOOKUP(A654,'[4]MC Masterlist 2026-09-17'!$B:$M, 6, 0),"")</f>
        <v>71062</v>
      </c>
      <c r="I654" s="42">
        <v>0</v>
      </c>
      <c r="J654" s="42">
        <v>0</v>
      </c>
      <c r="K654" s="42">
        <v>0</v>
      </c>
      <c r="L654" s="42">
        <f t="shared" si="145"/>
        <v>0</v>
      </c>
      <c r="M654" s="42">
        <f t="shared" si="146"/>
        <v>0</v>
      </c>
      <c r="N654" s="41">
        <f t="shared" si="147"/>
        <v>0</v>
      </c>
      <c r="O654" s="41">
        <f t="shared" si="148"/>
        <v>0</v>
      </c>
      <c r="P654" s="42">
        <f t="shared" si="149"/>
        <v>0</v>
      </c>
      <c r="Q654" s="42">
        <v>1</v>
      </c>
      <c r="R654" s="41">
        <f t="shared" si="150"/>
        <v>71062</v>
      </c>
      <c r="S654" s="42">
        <f t="shared" si="151"/>
        <v>0</v>
      </c>
      <c r="T654" s="42">
        <f>IFERROR(VLOOKUP(A654,'[4]Re-order'!$A:$Q,17,0),"")</f>
        <v>0</v>
      </c>
      <c r="U654" s="42">
        <f>IFERROR(VLOOKUP(A654,'[4]MC Masterlist 2026-09-17'!$B:$M, 10, 0),0)</f>
        <v>15</v>
      </c>
      <c r="V654" s="42">
        <f>IFERROR(VLOOKUP(A654,'[4]MC Masterlist 2026-09-17'!$B:$M, 11, 0),0)</f>
        <v>15</v>
      </c>
      <c r="W654" s="42">
        <f t="shared" si="152"/>
        <v>30</v>
      </c>
      <c r="X654" s="42">
        <f t="shared" si="153"/>
        <v>7</v>
      </c>
      <c r="Y654" s="42">
        <f>IFERROR(IF(OR(C654="AREA I",C654="AREA V"),7,VLOOKUP(A654,'[4]MC Masterlist 2026-09-17'!$B:$M, 12, 0)),0)</f>
        <v>7</v>
      </c>
      <c r="Z654" s="42">
        <f t="shared" si="154"/>
        <v>0</v>
      </c>
      <c r="AA654" s="42">
        <f t="shared" si="155"/>
        <v>0</v>
      </c>
      <c r="AB654" s="42">
        <f t="shared" si="156"/>
        <v>0</v>
      </c>
      <c r="AC654" s="42">
        <f t="shared" si="157"/>
        <v>0</v>
      </c>
      <c r="AD654" s="40" t="str">
        <f t="shared" si="158"/>
        <v>Critical</v>
      </c>
      <c r="AE654" s="40">
        <f>IFERROR(VLOOKUP(A654,'[4]Re-order'!$A:$AA,27,0),"")</f>
        <v>0</v>
      </c>
      <c r="AF654" s="42">
        <f t="shared" si="159"/>
        <v>-1</v>
      </c>
      <c r="AG654" s="42" t="e">
        <f>SUMIFS('[4]Raw Inventory'!D:D,'[4]Raw Inventory'!C:C,"GREATWALL",'[4]Raw Inventory'!B:B,A654)</f>
        <v>#VALUE!</v>
      </c>
      <c r="AH654" s="42" t="e">
        <f>SUMIFS('[4]Raw Inventory'!D:D,'[4]Raw Inventory'!C:C,"DUARTE",'[4]Raw Inventory'!B:B,A654)</f>
        <v>#VALUE!</v>
      </c>
      <c r="AI654" s="42"/>
      <c r="AJ654" s="42">
        <f t="shared" si="160"/>
        <v>0</v>
      </c>
      <c r="AK654" s="40" t="str">
        <f>IFERROR(IF((Q654+IF(AI654="",0,AI3))&lt;=0,"Stockout",IF(AJ654="","",IF(F654="Class A",IF(AJ654&lt;=7,"Critical",IF(AJ654&lt;=15,"Low",IF(AJ654&lt;=30,"Reorder",IF(AJ654&lt;=45,"Optimal","Overstock")))),IF(F654="Class B",IF(AJ654&lt;=10,"Critical",IF(AJ654&lt;=20,"Low",IF(AJ654&lt;=45,"Reorder",IF(AJ654&lt;=60,"Optimal","Overstock")))),IF(F654="Class C",IF(AJ654&lt;=15,"Critical",IF(AJ654&lt;=30,"Low",IF(AJ654&lt;=60,"Reorder",IF(AJ654&lt;=90,"Optimal","Overstock")))),""))))),"")</f>
        <v>Critical</v>
      </c>
      <c r="AL654" s="42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</row>
    <row r="655" spans="1:48">
      <c r="A655" s="39" t="s">
        <v>18</v>
      </c>
      <c r="B655" s="39" t="s">
        <v>97</v>
      </c>
      <c r="C655" s="39" t="s">
        <v>90</v>
      </c>
      <c r="D655" s="40" t="s">
        <v>222</v>
      </c>
      <c r="E655" s="40">
        <v>14</v>
      </c>
      <c r="F655" s="40" t="s">
        <v>3</v>
      </c>
      <c r="G655" s="39" t="str">
        <f>IFERROR(VLOOKUP(A655,'[4]MC Masterlist 2026-09-17'!$B:$M, 3, 0),"")</f>
        <v>HONDA</v>
      </c>
      <c r="H655" s="41">
        <f>IFERROR(VLOOKUP(A655,'[4]MC Masterlist 2026-09-17'!$B:$M, 6, 0),"")</f>
        <v>94330</v>
      </c>
      <c r="I655" s="42">
        <v>0</v>
      </c>
      <c r="J655" s="42">
        <v>1</v>
      </c>
      <c r="K655" s="42">
        <v>0</v>
      </c>
      <c r="L655" s="42">
        <f t="shared" si="145"/>
        <v>1</v>
      </c>
      <c r="M655" s="42">
        <f t="shared" si="146"/>
        <v>0.33333333333333331</v>
      </c>
      <c r="N655" s="41">
        <f t="shared" si="147"/>
        <v>94330</v>
      </c>
      <c r="O655" s="41">
        <f t="shared" si="148"/>
        <v>31443.333333333332</v>
      </c>
      <c r="P655" s="42">
        <f t="shared" si="149"/>
        <v>1.111111111111111E-2</v>
      </c>
      <c r="Q655" s="42">
        <v>3</v>
      </c>
      <c r="R655" s="41">
        <f t="shared" si="150"/>
        <v>282990</v>
      </c>
      <c r="S655" s="42">
        <f t="shared" si="151"/>
        <v>270</v>
      </c>
      <c r="T655" s="42">
        <f>IFERROR(VLOOKUP(A655,'[4]Re-order'!$A:$Q,17,0),"")</f>
        <v>0</v>
      </c>
      <c r="U655" s="42">
        <f>IFERROR(VLOOKUP(A655,'[4]MC Masterlist 2026-09-17'!$B:$M, 10, 0),0)</f>
        <v>15</v>
      </c>
      <c r="V655" s="42">
        <f>IFERROR(VLOOKUP(A655,'[4]MC Masterlist 2026-09-17'!$B:$M, 11, 0),0)</f>
        <v>15</v>
      </c>
      <c r="W655" s="42">
        <f t="shared" si="152"/>
        <v>30</v>
      </c>
      <c r="X655" s="42">
        <f t="shared" si="153"/>
        <v>29.833333333333332</v>
      </c>
      <c r="Y655" s="42">
        <f>IFERROR(IF(OR(C655="AREA I",C655="AREA V"),7,VLOOKUP(A655,'[4]MC Masterlist 2026-09-17'!$B:$M, 12, 0)),0)</f>
        <v>30</v>
      </c>
      <c r="Z655" s="42">
        <f t="shared" si="154"/>
        <v>0.16666666666666666</v>
      </c>
      <c r="AA655" s="42">
        <f t="shared" si="155"/>
        <v>0.33333333333333331</v>
      </c>
      <c r="AB655" s="42">
        <f t="shared" si="156"/>
        <v>0.33148148148148143</v>
      </c>
      <c r="AC655" s="42">
        <f t="shared" si="157"/>
        <v>0.33333333333333331</v>
      </c>
      <c r="AD655" s="40" t="str">
        <f t="shared" si="158"/>
        <v>Overstock</v>
      </c>
      <c r="AE655" s="40">
        <f>IFERROR(VLOOKUP(A655,'[4]Re-order'!$A:$AA,27,0),"")</f>
        <v>0</v>
      </c>
      <c r="AF655" s="42">
        <f t="shared" si="159"/>
        <v>-2.6666666666666665</v>
      </c>
      <c r="AG655" s="42" t="e">
        <f>SUMIFS('[4]Raw Inventory'!D:D,'[4]Raw Inventory'!C:C,"GREATWALL",'[4]Raw Inventory'!B:B,A655)</f>
        <v>#VALUE!</v>
      </c>
      <c r="AH655" s="42" t="e">
        <f>SUMIFS('[4]Raw Inventory'!D:D,'[4]Raw Inventory'!C:C,"DUARTE",'[4]Raw Inventory'!B:B,A655)</f>
        <v>#VALUE!</v>
      </c>
      <c r="AI655" s="42"/>
      <c r="AJ655" s="42">
        <f t="shared" si="160"/>
        <v>270.00000000000006</v>
      </c>
      <c r="AK655" s="40" t="str">
        <f>IFERROR(IF((Q655+IF(AI655="",0,AI3))&lt;=0,"Stockout",IF(AJ655="","",IF(F655="Class A",IF(AJ655&lt;=7,"Critical",IF(AJ655&lt;=15,"Low",IF(AJ655&lt;=30,"Reorder",IF(AJ655&lt;=45,"Optimal","Overstock")))),IF(F655="Class B",IF(AJ655&lt;=10,"Critical",IF(AJ655&lt;=20,"Low",IF(AJ655&lt;=45,"Reorder",IF(AJ655&lt;=60,"Optimal","Overstock")))),IF(F655="Class C",IF(AJ655&lt;=15,"Critical",IF(AJ655&lt;=30,"Low",IF(AJ655&lt;=60,"Reorder",IF(AJ655&lt;=90,"Optimal","Overstock")))),""))))),"")</f>
        <v>Overstock</v>
      </c>
      <c r="AL655" s="42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</row>
    <row r="656" spans="1:48">
      <c r="A656" s="39" t="s">
        <v>46</v>
      </c>
      <c r="B656" s="39" t="s">
        <v>111</v>
      </c>
      <c r="C656" s="39" t="s">
        <v>109</v>
      </c>
      <c r="D656" s="40" t="s">
        <v>241</v>
      </c>
      <c r="E656" s="40">
        <v>30</v>
      </c>
      <c r="F656" s="40" t="s">
        <v>3</v>
      </c>
      <c r="G656" s="39" t="str">
        <f>IFERROR(VLOOKUP(A656,'[4]MC Masterlist 2026-09-17'!$B:$M, 3, 0),"")</f>
        <v>HONDA</v>
      </c>
      <c r="H656" s="41">
        <f>IFERROR(VLOOKUP(A656,'[4]MC Masterlist 2026-09-17'!$B:$M, 6, 0),"")</f>
        <v>73630</v>
      </c>
      <c r="I656" s="42">
        <v>0</v>
      </c>
      <c r="J656" s="42">
        <v>0</v>
      </c>
      <c r="K656" s="42">
        <v>0</v>
      </c>
      <c r="L656" s="42">
        <f t="shared" si="145"/>
        <v>0</v>
      </c>
      <c r="M656" s="42">
        <f t="shared" si="146"/>
        <v>0</v>
      </c>
      <c r="N656" s="41">
        <f t="shared" si="147"/>
        <v>0</v>
      </c>
      <c r="O656" s="41">
        <f t="shared" si="148"/>
        <v>0</v>
      </c>
      <c r="P656" s="42">
        <f t="shared" si="149"/>
        <v>0</v>
      </c>
      <c r="Q656" s="42">
        <v>2</v>
      </c>
      <c r="R656" s="41">
        <f t="shared" si="150"/>
        <v>147260</v>
      </c>
      <c r="S656" s="42">
        <f t="shared" si="151"/>
        <v>0</v>
      </c>
      <c r="T656" s="42">
        <f>IFERROR(VLOOKUP(A656,'[4]Re-order'!$A:$Q,17,0),"")</f>
        <v>0</v>
      </c>
      <c r="U656" s="42">
        <f>IFERROR(VLOOKUP(A656,'[4]MC Masterlist 2026-09-17'!$B:$M, 10, 0),0)</f>
        <v>15</v>
      </c>
      <c r="V656" s="42">
        <f>IFERROR(VLOOKUP(A656,'[4]MC Masterlist 2026-09-17'!$B:$M, 11, 0),0)</f>
        <v>15</v>
      </c>
      <c r="W656" s="42">
        <f t="shared" si="152"/>
        <v>30</v>
      </c>
      <c r="X656" s="42">
        <f t="shared" si="153"/>
        <v>30</v>
      </c>
      <c r="Y656" s="42">
        <f>IFERROR(IF(OR(C656="AREA I",C656="AREA V"),7,VLOOKUP(A656,'[4]MC Masterlist 2026-09-17'!$B:$M, 12, 0)),0)</f>
        <v>30</v>
      </c>
      <c r="Z656" s="42">
        <f t="shared" si="154"/>
        <v>0</v>
      </c>
      <c r="AA656" s="42">
        <f t="shared" si="155"/>
        <v>0</v>
      </c>
      <c r="AB656" s="42">
        <f t="shared" si="156"/>
        <v>0</v>
      </c>
      <c r="AC656" s="42">
        <f t="shared" si="157"/>
        <v>0</v>
      </c>
      <c r="AD656" s="40" t="str">
        <f t="shared" si="158"/>
        <v>Critical</v>
      </c>
      <c r="AE656" s="40">
        <f>IFERROR(VLOOKUP(A656,'[4]Re-order'!$A:$AA,27,0),"")</f>
        <v>0</v>
      </c>
      <c r="AF656" s="42">
        <f t="shared" si="159"/>
        <v>-2</v>
      </c>
      <c r="AG656" s="42" t="e">
        <f>SUMIFS('[4]Raw Inventory'!D:D,'[4]Raw Inventory'!C:C,"GREATWALL",'[4]Raw Inventory'!B:B,A656)</f>
        <v>#VALUE!</v>
      </c>
      <c r="AH656" s="42" t="e">
        <f>SUMIFS('[4]Raw Inventory'!D:D,'[4]Raw Inventory'!C:C,"DUARTE",'[4]Raw Inventory'!B:B,A656)</f>
        <v>#VALUE!</v>
      </c>
      <c r="AI656" s="42"/>
      <c r="AJ656" s="42">
        <f t="shared" si="160"/>
        <v>0</v>
      </c>
      <c r="AK656" s="40" t="str">
        <f>IFERROR(IF((Q656+IF(AI656="",0,AI3))&lt;=0,"Stockout",IF(AJ656="","",IF(F656="Class A",IF(AJ656&lt;=7,"Critical",IF(AJ656&lt;=15,"Low",IF(AJ656&lt;=30,"Reorder",IF(AJ656&lt;=45,"Optimal","Overstock")))),IF(F656="Class B",IF(AJ656&lt;=10,"Critical",IF(AJ656&lt;=20,"Low",IF(AJ656&lt;=45,"Reorder",IF(AJ656&lt;=60,"Optimal","Overstock")))),IF(F656="Class C",IF(AJ656&lt;=15,"Critical",IF(AJ656&lt;=30,"Low",IF(AJ656&lt;=60,"Reorder",IF(AJ656&lt;=90,"Optimal","Overstock")))),""))))),"")</f>
        <v>Critical</v>
      </c>
      <c r="AL656" s="42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</row>
    <row r="657" spans="1:48">
      <c r="A657" s="39" t="s">
        <v>22</v>
      </c>
      <c r="B657" s="39" t="s">
        <v>129</v>
      </c>
      <c r="C657" s="39" t="s">
        <v>128</v>
      </c>
      <c r="D657" s="40" t="s">
        <v>235</v>
      </c>
      <c r="E657" s="40">
        <v>7</v>
      </c>
      <c r="F657" s="40" t="s">
        <v>2</v>
      </c>
      <c r="G657" s="39" t="str">
        <f>IFERROR(VLOOKUP(A657,'[4]MC Masterlist 2026-09-17'!$B:$M, 3, 0),"")</f>
        <v>HONDA</v>
      </c>
      <c r="H657" s="41">
        <f>IFERROR(VLOOKUP(A657,'[4]MC Masterlist 2026-09-17'!$B:$M, 6, 0),"")</f>
        <v>111258</v>
      </c>
      <c r="I657" s="42">
        <v>3</v>
      </c>
      <c r="J657" s="42">
        <v>5</v>
      </c>
      <c r="K657" s="42">
        <v>3</v>
      </c>
      <c r="L657" s="42">
        <f t="shared" si="145"/>
        <v>11</v>
      </c>
      <c r="M657" s="42">
        <f t="shared" si="146"/>
        <v>3.6666666666666665</v>
      </c>
      <c r="N657" s="41">
        <f t="shared" si="147"/>
        <v>1223838</v>
      </c>
      <c r="O657" s="41">
        <f t="shared" si="148"/>
        <v>407946</v>
      </c>
      <c r="P657" s="42">
        <f t="shared" si="149"/>
        <v>0.12222222222222222</v>
      </c>
      <c r="Q657" s="42">
        <v>1</v>
      </c>
      <c r="R657" s="41">
        <f t="shared" si="150"/>
        <v>111258</v>
      </c>
      <c r="S657" s="42">
        <f t="shared" si="151"/>
        <v>8.1818181818181817</v>
      </c>
      <c r="T657" s="42">
        <f>IFERROR(VLOOKUP(A657,'[4]Re-order'!$A:$Q,17,0),"")</f>
        <v>0</v>
      </c>
      <c r="U657" s="42">
        <f>IFERROR(VLOOKUP(A657,'[4]MC Masterlist 2026-09-17'!$B:$M, 10, 0),0)</f>
        <v>15</v>
      </c>
      <c r="V657" s="42">
        <f>IFERROR(VLOOKUP(A657,'[4]MC Masterlist 2026-09-17'!$B:$M, 11, 0),0)</f>
        <v>15</v>
      </c>
      <c r="W657" s="42">
        <f t="shared" si="152"/>
        <v>30</v>
      </c>
      <c r="X657" s="42">
        <f t="shared" si="153"/>
        <v>28.166666666666668</v>
      </c>
      <c r="Y657" s="42">
        <f>IFERROR(IF(OR(C657="AREA I",C657="AREA V"),7,VLOOKUP(A657,'[4]MC Masterlist 2026-09-17'!$B:$M, 12, 0)),0)</f>
        <v>30</v>
      </c>
      <c r="Z657" s="42">
        <f t="shared" si="154"/>
        <v>1.8333333333333333</v>
      </c>
      <c r="AA657" s="42">
        <f t="shared" si="155"/>
        <v>3.6666666666666665</v>
      </c>
      <c r="AB657" s="42">
        <f t="shared" si="156"/>
        <v>3.4425925925925926</v>
      </c>
      <c r="AC657" s="42">
        <f t="shared" si="157"/>
        <v>3.6666666666666665</v>
      </c>
      <c r="AD657" s="40" t="str">
        <f t="shared" si="158"/>
        <v>Critical</v>
      </c>
      <c r="AE657" s="40">
        <f>IFERROR(VLOOKUP(A657,'[4]Re-order'!$A:$AA,27,0),"")</f>
        <v>0</v>
      </c>
      <c r="AF657" s="42">
        <f t="shared" si="159"/>
        <v>2.6666666666666665</v>
      </c>
      <c r="AG657" s="42" t="e">
        <f>SUMIFS('[4]Raw Inventory'!D:D,'[4]Raw Inventory'!C:C,"GREATWALL",'[4]Raw Inventory'!B:B,A657)</f>
        <v>#VALUE!</v>
      </c>
      <c r="AH657" s="42" t="e">
        <f>SUMIFS('[4]Raw Inventory'!D:D,'[4]Raw Inventory'!C:C,"DUARTE",'[4]Raw Inventory'!B:B,A657)</f>
        <v>#VALUE!</v>
      </c>
      <c r="AI657" s="42"/>
      <c r="AJ657" s="42">
        <f t="shared" si="160"/>
        <v>8.1818181818181817</v>
      </c>
      <c r="AK657" s="40" t="str">
        <f>IFERROR(IF((Q657+IF(AI657="",0,AI3))&lt;=0,"Stockout",IF(AJ657="","",IF(F657="Class A",IF(AJ657&lt;=7,"Critical",IF(AJ657&lt;=15,"Low",IF(AJ657&lt;=30,"Reorder",IF(AJ657&lt;=45,"Optimal","Overstock")))),IF(F657="Class B",IF(AJ657&lt;=10,"Critical",IF(AJ657&lt;=20,"Low",IF(AJ657&lt;=45,"Reorder",IF(AJ657&lt;=60,"Optimal","Overstock")))),IF(F657="Class C",IF(AJ657&lt;=15,"Critical",IF(AJ657&lt;=30,"Low",IF(AJ657&lt;=60,"Reorder",IF(AJ657&lt;=90,"Optimal","Overstock")))),""))))),"")</f>
        <v>Critical</v>
      </c>
      <c r="AL657" s="42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</row>
    <row r="658" spans="1:48">
      <c r="A658" s="39" t="s">
        <v>14</v>
      </c>
      <c r="B658" s="39" t="s">
        <v>120</v>
      </c>
      <c r="C658" s="39" t="s">
        <v>118</v>
      </c>
      <c r="D658" s="40" t="s">
        <v>237</v>
      </c>
      <c r="E658" s="40">
        <v>2</v>
      </c>
      <c r="F658" s="40" t="s">
        <v>0</v>
      </c>
      <c r="G658" s="39" t="str">
        <f>IFERROR(VLOOKUP(A658,'[4]MC Masterlist 2026-09-17'!$B:$M, 3, 0),"")</f>
        <v>HONDA</v>
      </c>
      <c r="H658" s="41">
        <f>IFERROR(VLOOKUP(A658,'[4]MC Masterlist 2026-09-17'!$B:$M, 6, 0),"")</f>
        <v>80070</v>
      </c>
      <c r="I658" s="42">
        <v>8</v>
      </c>
      <c r="J658" s="42">
        <v>4</v>
      </c>
      <c r="K658" s="42">
        <v>6</v>
      </c>
      <c r="L658" s="42">
        <f t="shared" si="145"/>
        <v>18</v>
      </c>
      <c r="M658" s="42">
        <f t="shared" si="146"/>
        <v>6</v>
      </c>
      <c r="N658" s="41">
        <f t="shared" si="147"/>
        <v>1441260</v>
      </c>
      <c r="O658" s="41">
        <f t="shared" si="148"/>
        <v>480420</v>
      </c>
      <c r="P658" s="42">
        <f t="shared" si="149"/>
        <v>0.2</v>
      </c>
      <c r="Q658" s="42">
        <v>6</v>
      </c>
      <c r="R658" s="41">
        <f t="shared" si="150"/>
        <v>480420</v>
      </c>
      <c r="S658" s="42">
        <f t="shared" si="151"/>
        <v>30</v>
      </c>
      <c r="T658" s="42">
        <f>IFERROR(VLOOKUP(A658,'[4]Re-order'!$A:$Q,17,0),"")</f>
        <v>0</v>
      </c>
      <c r="U658" s="42">
        <f>IFERROR(VLOOKUP(A658,'[4]MC Masterlist 2026-09-17'!$B:$M, 10, 0),0)</f>
        <v>15</v>
      </c>
      <c r="V658" s="42">
        <f>IFERROR(VLOOKUP(A658,'[4]MC Masterlist 2026-09-17'!$B:$M, 11, 0),0)</f>
        <v>15</v>
      </c>
      <c r="W658" s="42">
        <f t="shared" si="152"/>
        <v>30</v>
      </c>
      <c r="X658" s="42">
        <f t="shared" si="153"/>
        <v>27</v>
      </c>
      <c r="Y658" s="42">
        <f>IFERROR(IF(OR(C658="AREA I",C658="AREA V"),7,VLOOKUP(A658,'[4]MC Masterlist 2026-09-17'!$B:$M, 12, 0)),0)</f>
        <v>30</v>
      </c>
      <c r="Z658" s="42">
        <f t="shared" si="154"/>
        <v>3</v>
      </c>
      <c r="AA658" s="42">
        <f t="shared" si="155"/>
        <v>6</v>
      </c>
      <c r="AB658" s="42">
        <f t="shared" si="156"/>
        <v>5.4</v>
      </c>
      <c r="AC658" s="42">
        <f t="shared" si="157"/>
        <v>6</v>
      </c>
      <c r="AD658" s="40" t="str">
        <f t="shared" si="158"/>
        <v>Reorder</v>
      </c>
      <c r="AE658" s="40">
        <f>IFERROR(VLOOKUP(A658,'[4]Re-order'!$A:$AA,27,0),"")</f>
        <v>0</v>
      </c>
      <c r="AF658" s="42">
        <f t="shared" si="159"/>
        <v>0</v>
      </c>
      <c r="AG658" s="42" t="e">
        <f>SUMIFS('[4]Raw Inventory'!D:D,'[4]Raw Inventory'!C:C,"GREATWALL",'[4]Raw Inventory'!B:B,A658)</f>
        <v>#VALUE!</v>
      </c>
      <c r="AH658" s="42" t="e">
        <f>SUMIFS('[4]Raw Inventory'!D:D,'[4]Raw Inventory'!C:C,"DUARTE",'[4]Raw Inventory'!B:B,A658)</f>
        <v>#VALUE!</v>
      </c>
      <c r="AI658" s="42"/>
      <c r="AJ658" s="42">
        <f t="shared" si="160"/>
        <v>30</v>
      </c>
      <c r="AK658" s="40" t="str">
        <f>IFERROR(IF((Q658+IF(AI658="",0,AI3))&lt;=0,"Stockout",IF(AJ658="","",IF(F658="Class A",IF(AJ658&lt;=7,"Critical",IF(AJ658&lt;=15,"Low",IF(AJ658&lt;=30,"Reorder",IF(AJ658&lt;=45,"Optimal","Overstock")))),IF(F658="Class B",IF(AJ658&lt;=10,"Critical",IF(AJ658&lt;=20,"Low",IF(AJ658&lt;=45,"Reorder",IF(AJ658&lt;=60,"Optimal","Overstock")))),IF(F658="Class C",IF(AJ658&lt;=15,"Critical",IF(AJ658&lt;=30,"Low",IF(AJ658&lt;=60,"Reorder",IF(AJ658&lt;=90,"Optimal","Overstock")))),""))))),"")</f>
        <v>Reorder</v>
      </c>
      <c r="AL658" s="42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</row>
    <row r="659" spans="1:48">
      <c r="A659" s="39" t="s">
        <v>22</v>
      </c>
      <c r="B659" s="39" t="s">
        <v>21</v>
      </c>
      <c r="C659" s="39" t="s">
        <v>1</v>
      </c>
      <c r="D659" s="40" t="s">
        <v>262</v>
      </c>
      <c r="E659" s="40">
        <v>7</v>
      </c>
      <c r="F659" s="40" t="s">
        <v>0</v>
      </c>
      <c r="G659" s="39" t="str">
        <f>IFERROR(VLOOKUP(A659,'[4]MC Masterlist 2026-09-17'!$B:$M, 3, 0),"")</f>
        <v>HONDA</v>
      </c>
      <c r="H659" s="41">
        <f>IFERROR(VLOOKUP(A659,'[4]MC Masterlist 2026-09-17'!$B:$M, 6, 0),"")</f>
        <v>111258</v>
      </c>
      <c r="I659" s="42">
        <v>2</v>
      </c>
      <c r="J659" s="42">
        <v>1</v>
      </c>
      <c r="K659" s="42">
        <v>3</v>
      </c>
      <c r="L659" s="42">
        <f t="shared" si="145"/>
        <v>6</v>
      </c>
      <c r="M659" s="42">
        <f t="shared" si="146"/>
        <v>2</v>
      </c>
      <c r="N659" s="41">
        <f t="shared" si="147"/>
        <v>667548</v>
      </c>
      <c r="O659" s="41">
        <f t="shared" si="148"/>
        <v>222516</v>
      </c>
      <c r="P659" s="42">
        <f t="shared" si="149"/>
        <v>6.6666666666666666E-2</v>
      </c>
      <c r="Q659" s="42">
        <v>2</v>
      </c>
      <c r="R659" s="41">
        <f t="shared" si="150"/>
        <v>222516</v>
      </c>
      <c r="S659" s="42">
        <f t="shared" si="151"/>
        <v>30</v>
      </c>
      <c r="T659" s="42">
        <f>IFERROR(VLOOKUP(A659,'[4]Re-order'!$A:$Q,17,0),"")</f>
        <v>0</v>
      </c>
      <c r="U659" s="42">
        <f>IFERROR(VLOOKUP(A659,'[4]MC Masterlist 2026-09-17'!$B:$M, 10, 0),0)</f>
        <v>15</v>
      </c>
      <c r="V659" s="42">
        <f>IFERROR(VLOOKUP(A659,'[4]MC Masterlist 2026-09-17'!$B:$M, 11, 0),0)</f>
        <v>15</v>
      </c>
      <c r="W659" s="42">
        <f t="shared" si="152"/>
        <v>30</v>
      </c>
      <c r="X659" s="42">
        <f t="shared" si="153"/>
        <v>6</v>
      </c>
      <c r="Y659" s="42">
        <f>IFERROR(IF(OR(C659="AREA I",C659="AREA V"),7,VLOOKUP(A659,'[4]MC Masterlist 2026-09-17'!$B:$M, 12, 0)),0)</f>
        <v>7</v>
      </c>
      <c r="Z659" s="42">
        <f t="shared" si="154"/>
        <v>1</v>
      </c>
      <c r="AA659" s="42">
        <f t="shared" si="155"/>
        <v>2</v>
      </c>
      <c r="AB659" s="42">
        <f t="shared" si="156"/>
        <v>0.4</v>
      </c>
      <c r="AC659" s="42">
        <f t="shared" si="157"/>
        <v>0.46666666666666667</v>
      </c>
      <c r="AD659" s="40" t="str">
        <f t="shared" si="158"/>
        <v>Reorder</v>
      </c>
      <c r="AE659" s="40">
        <f>IFERROR(VLOOKUP(A659,'[4]Re-order'!$A:$AA,27,0),"")</f>
        <v>0</v>
      </c>
      <c r="AF659" s="42">
        <f t="shared" si="159"/>
        <v>-1.5333333333333332</v>
      </c>
      <c r="AG659" s="42" t="e">
        <f>SUMIFS('[4]Raw Inventory'!D:D,'[4]Raw Inventory'!C:C,"GREATWALL",'[4]Raw Inventory'!B:B,A659)</f>
        <v>#VALUE!</v>
      </c>
      <c r="AH659" s="42" t="e">
        <f>SUMIFS('[4]Raw Inventory'!D:D,'[4]Raw Inventory'!C:C,"DUARTE",'[4]Raw Inventory'!B:B,A659)</f>
        <v>#VALUE!</v>
      </c>
      <c r="AI659" s="42"/>
      <c r="AJ659" s="42">
        <f t="shared" si="160"/>
        <v>30</v>
      </c>
      <c r="AK659" s="40" t="str">
        <f>IFERROR(IF((Q659+IF(AI659="",0,AI3))&lt;=0,"Stockout",IF(AJ659="","",IF(F659="Class A",IF(AJ659&lt;=7,"Critical",IF(AJ659&lt;=15,"Low",IF(AJ659&lt;=30,"Reorder",IF(AJ659&lt;=45,"Optimal","Overstock")))),IF(F659="Class B",IF(AJ659&lt;=10,"Critical",IF(AJ659&lt;=20,"Low",IF(AJ659&lt;=45,"Reorder",IF(AJ659&lt;=60,"Optimal","Overstock")))),IF(F659="Class C",IF(AJ659&lt;=15,"Critical",IF(AJ659&lt;=30,"Low",IF(AJ659&lt;=60,"Reorder",IF(AJ659&lt;=90,"Optimal","Overstock")))),""))))),"")</f>
        <v>Reorder</v>
      </c>
      <c r="AL659" s="42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</row>
    <row r="660" spans="1:48">
      <c r="A660" s="39" t="s">
        <v>28</v>
      </c>
      <c r="B660" s="39" t="s">
        <v>94</v>
      </c>
      <c r="C660" s="39" t="s">
        <v>90</v>
      </c>
      <c r="D660" s="40" t="s">
        <v>257</v>
      </c>
      <c r="E660" s="40">
        <v>5</v>
      </c>
      <c r="F660" s="40" t="s">
        <v>0</v>
      </c>
      <c r="G660" s="39" t="str">
        <f>IFERROR(VLOOKUP(A660,'[4]MC Masterlist 2026-09-17'!$B:$M, 3, 0),"")</f>
        <v>YAMAHA</v>
      </c>
      <c r="H660" s="41">
        <f>IFERROR(VLOOKUP(A660,'[4]MC Masterlist 2026-09-17'!$B:$M, 6, 0),"")</f>
        <v>147312</v>
      </c>
      <c r="I660" s="42">
        <v>2</v>
      </c>
      <c r="J660" s="42">
        <v>1</v>
      </c>
      <c r="K660" s="42">
        <v>0</v>
      </c>
      <c r="L660" s="42">
        <f t="shared" si="145"/>
        <v>3</v>
      </c>
      <c r="M660" s="42">
        <f t="shared" si="146"/>
        <v>1</v>
      </c>
      <c r="N660" s="41">
        <f t="shared" si="147"/>
        <v>441936</v>
      </c>
      <c r="O660" s="41">
        <f t="shared" si="148"/>
        <v>147312</v>
      </c>
      <c r="P660" s="42">
        <f t="shared" si="149"/>
        <v>3.3333333333333333E-2</v>
      </c>
      <c r="Q660" s="42">
        <v>2</v>
      </c>
      <c r="R660" s="41">
        <f t="shared" si="150"/>
        <v>294624</v>
      </c>
      <c r="S660" s="42">
        <f t="shared" si="151"/>
        <v>60</v>
      </c>
      <c r="T660" s="42">
        <f>IFERROR(VLOOKUP(A660,'[4]Re-order'!$A:$Q,17,0),"")</f>
        <v>0</v>
      </c>
      <c r="U660" s="42">
        <f>IFERROR(VLOOKUP(A660,'[4]MC Masterlist 2026-09-17'!$B:$M, 10, 0),0)</f>
        <v>15</v>
      </c>
      <c r="V660" s="42">
        <f>IFERROR(VLOOKUP(A660,'[4]MC Masterlist 2026-09-17'!$B:$M, 11, 0),0)</f>
        <v>15</v>
      </c>
      <c r="W660" s="42">
        <f t="shared" si="152"/>
        <v>30</v>
      </c>
      <c r="X660" s="42">
        <f t="shared" si="153"/>
        <v>29.5</v>
      </c>
      <c r="Y660" s="42">
        <f>IFERROR(IF(OR(C660="AREA I",C660="AREA V"),7,VLOOKUP(A660,'[4]MC Masterlist 2026-09-17'!$B:$M, 12, 0)),0)</f>
        <v>30</v>
      </c>
      <c r="Z660" s="42">
        <f t="shared" si="154"/>
        <v>0.5</v>
      </c>
      <c r="AA660" s="42">
        <f t="shared" si="155"/>
        <v>1</v>
      </c>
      <c r="AB660" s="42">
        <f t="shared" si="156"/>
        <v>0.98333333333333328</v>
      </c>
      <c r="AC660" s="42">
        <f t="shared" si="157"/>
        <v>1</v>
      </c>
      <c r="AD660" s="40" t="str">
        <f t="shared" si="158"/>
        <v>Overstock</v>
      </c>
      <c r="AE660" s="40">
        <f>IFERROR(VLOOKUP(A660,'[4]Re-order'!$A:$AA,27,0),"")</f>
        <v>0</v>
      </c>
      <c r="AF660" s="42">
        <f t="shared" si="159"/>
        <v>-1</v>
      </c>
      <c r="AG660" s="42" t="e">
        <f>SUMIFS('[4]Raw Inventory'!D:D,'[4]Raw Inventory'!C:C,"GREATWALL",'[4]Raw Inventory'!B:B,A660)</f>
        <v>#VALUE!</v>
      </c>
      <c r="AH660" s="42" t="e">
        <f>SUMIFS('[4]Raw Inventory'!D:D,'[4]Raw Inventory'!C:C,"DUARTE",'[4]Raw Inventory'!B:B,A660)</f>
        <v>#VALUE!</v>
      </c>
      <c r="AI660" s="42"/>
      <c r="AJ660" s="42">
        <f t="shared" si="160"/>
        <v>60</v>
      </c>
      <c r="AK660" s="40" t="str">
        <f>IFERROR(IF((Q660+IF(AI660="",0,AI3))&lt;=0,"Stockout",IF(AJ660="","",IF(F660="Class A",IF(AJ660&lt;=7,"Critical",IF(AJ660&lt;=15,"Low",IF(AJ660&lt;=30,"Reorder",IF(AJ660&lt;=45,"Optimal","Overstock")))),IF(F660="Class B",IF(AJ660&lt;=10,"Critical",IF(AJ660&lt;=20,"Low",IF(AJ660&lt;=45,"Reorder",IF(AJ660&lt;=60,"Optimal","Overstock")))),IF(F660="Class C",IF(AJ660&lt;=15,"Critical",IF(AJ660&lt;=30,"Low",IF(AJ660&lt;=60,"Reorder",IF(AJ660&lt;=90,"Optimal","Overstock")))),""))))),"")</f>
        <v>Overstock</v>
      </c>
      <c r="AL660" s="42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</row>
    <row r="661" spans="1:48">
      <c r="A661" s="39" t="s">
        <v>24</v>
      </c>
      <c r="B661" s="39" t="s">
        <v>162</v>
      </c>
      <c r="C661" s="39" t="s">
        <v>159</v>
      </c>
      <c r="D661" s="40" t="s">
        <v>254</v>
      </c>
      <c r="E661" s="40">
        <v>12</v>
      </c>
      <c r="F661" s="40" t="s">
        <v>2</v>
      </c>
      <c r="G661" s="39" t="str">
        <f>IFERROR(VLOOKUP(A661,'[4]MC Masterlist 2026-09-17'!$B:$M, 3, 0),"")</f>
        <v>KAWASAKI</v>
      </c>
      <c r="H661" s="41">
        <f>IFERROR(VLOOKUP(A661,'[4]MC Masterlist 2026-09-17'!$B:$M, 6, 0),"")</f>
        <v>131626</v>
      </c>
      <c r="I661" s="42">
        <v>0</v>
      </c>
      <c r="J661" s="42">
        <v>1</v>
      </c>
      <c r="K661" s="42">
        <v>0</v>
      </c>
      <c r="L661" s="42">
        <f t="shared" si="145"/>
        <v>1</v>
      </c>
      <c r="M661" s="42">
        <f t="shared" si="146"/>
        <v>0.33333333333333331</v>
      </c>
      <c r="N661" s="41">
        <f t="shared" si="147"/>
        <v>131626</v>
      </c>
      <c r="O661" s="41">
        <f t="shared" si="148"/>
        <v>43875.333333333328</v>
      </c>
      <c r="P661" s="42">
        <f t="shared" si="149"/>
        <v>1.111111111111111E-2</v>
      </c>
      <c r="Q661" s="42">
        <v>1</v>
      </c>
      <c r="R661" s="41">
        <f t="shared" si="150"/>
        <v>131626</v>
      </c>
      <c r="S661" s="42">
        <f t="shared" si="151"/>
        <v>90.000000000000014</v>
      </c>
      <c r="T661" s="42">
        <f>IFERROR(VLOOKUP(A661,'[4]Re-order'!$A:$Q,17,0),"")</f>
        <v>0</v>
      </c>
      <c r="U661" s="42">
        <f>IFERROR(VLOOKUP(A661,'[4]MC Masterlist 2026-09-17'!$B:$M, 10, 0),0)</f>
        <v>15</v>
      </c>
      <c r="V661" s="42">
        <f>IFERROR(VLOOKUP(A661,'[4]MC Masterlist 2026-09-17'!$B:$M, 11, 0),0)</f>
        <v>15</v>
      </c>
      <c r="W661" s="42">
        <f t="shared" si="152"/>
        <v>30</v>
      </c>
      <c r="X661" s="42">
        <f t="shared" si="153"/>
        <v>29.833333333333332</v>
      </c>
      <c r="Y661" s="42">
        <f>IFERROR(IF(OR(C661="AREA I",C661="AREA V"),7,VLOOKUP(A661,'[4]MC Masterlist 2026-09-17'!$B:$M, 12, 0)),0)</f>
        <v>30</v>
      </c>
      <c r="Z661" s="42">
        <f t="shared" si="154"/>
        <v>0.16666666666666666</v>
      </c>
      <c r="AA661" s="42">
        <f t="shared" si="155"/>
        <v>0.33333333333333331</v>
      </c>
      <c r="AB661" s="42">
        <f t="shared" si="156"/>
        <v>0.33148148148148143</v>
      </c>
      <c r="AC661" s="42">
        <f t="shared" si="157"/>
        <v>0.33333333333333331</v>
      </c>
      <c r="AD661" s="40" t="str">
        <f t="shared" si="158"/>
        <v>Overstock</v>
      </c>
      <c r="AE661" s="40">
        <f>IFERROR(VLOOKUP(A661,'[4]Re-order'!$A:$AA,27,0),"")</f>
        <v>0</v>
      </c>
      <c r="AF661" s="42">
        <f t="shared" si="159"/>
        <v>-0.66666666666666674</v>
      </c>
      <c r="AG661" s="42" t="e">
        <f>SUMIFS('[4]Raw Inventory'!D:D,'[4]Raw Inventory'!C:C,"GREATWALL",'[4]Raw Inventory'!B:B,A661)</f>
        <v>#VALUE!</v>
      </c>
      <c r="AH661" s="42" t="e">
        <f>SUMIFS('[4]Raw Inventory'!D:D,'[4]Raw Inventory'!C:C,"DUARTE",'[4]Raw Inventory'!B:B,A661)</f>
        <v>#VALUE!</v>
      </c>
      <c r="AI661" s="42"/>
      <c r="AJ661" s="42">
        <f t="shared" si="160"/>
        <v>90.000000000000014</v>
      </c>
      <c r="AK661" s="40" t="str">
        <f>IFERROR(IF((Q661+IF(AI661="",0,AI3))&lt;=0,"Stockout",IF(AJ661="","",IF(F661="Class A",IF(AJ661&lt;=7,"Critical",IF(AJ661&lt;=15,"Low",IF(AJ661&lt;=30,"Reorder",IF(AJ661&lt;=45,"Optimal","Overstock")))),IF(F661="Class B",IF(AJ661&lt;=10,"Critical",IF(AJ661&lt;=20,"Low",IF(AJ661&lt;=45,"Reorder",IF(AJ661&lt;=60,"Optimal","Overstock")))),IF(F661="Class C",IF(AJ661&lt;=15,"Critical",IF(AJ661&lt;=30,"Low",IF(AJ661&lt;=60,"Reorder",IF(AJ661&lt;=90,"Optimal","Overstock")))),""))))),"")</f>
        <v>Overstock</v>
      </c>
      <c r="AL661" s="42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</row>
    <row r="662" spans="1:48">
      <c r="A662" s="39" t="s">
        <v>24</v>
      </c>
      <c r="B662" s="39" t="s">
        <v>110</v>
      </c>
      <c r="C662" s="39" t="s">
        <v>109</v>
      </c>
      <c r="D662" s="40" t="s">
        <v>229</v>
      </c>
      <c r="E662" s="40">
        <v>6</v>
      </c>
      <c r="F662" s="40" t="s">
        <v>0</v>
      </c>
      <c r="G662" s="39" t="str">
        <f>IFERROR(VLOOKUP(A662,'[4]MC Masterlist 2026-09-17'!$B:$M, 3, 0),"")</f>
        <v>KAWASAKI</v>
      </c>
      <c r="H662" s="41">
        <f>IFERROR(VLOOKUP(A662,'[4]MC Masterlist 2026-09-17'!$B:$M, 6, 0),"")</f>
        <v>131626</v>
      </c>
      <c r="I662" s="42">
        <v>1</v>
      </c>
      <c r="J662" s="42">
        <v>3</v>
      </c>
      <c r="K662" s="42">
        <v>1</v>
      </c>
      <c r="L662" s="42">
        <f t="shared" si="145"/>
        <v>5</v>
      </c>
      <c r="M662" s="42">
        <f t="shared" si="146"/>
        <v>1.6666666666666667</v>
      </c>
      <c r="N662" s="41">
        <f t="shared" si="147"/>
        <v>658130</v>
      </c>
      <c r="O662" s="41">
        <f t="shared" si="148"/>
        <v>219376.66666666669</v>
      </c>
      <c r="P662" s="42">
        <f t="shared" si="149"/>
        <v>5.5555555555555559E-2</v>
      </c>
      <c r="Q662" s="42">
        <v>3</v>
      </c>
      <c r="R662" s="41">
        <f t="shared" si="150"/>
        <v>394878</v>
      </c>
      <c r="S662" s="42">
        <f t="shared" si="151"/>
        <v>53.999999999999993</v>
      </c>
      <c r="T662" s="42">
        <f>IFERROR(VLOOKUP(A662,'[4]Re-order'!$A:$Q,17,0),"")</f>
        <v>0</v>
      </c>
      <c r="U662" s="42">
        <f>IFERROR(VLOOKUP(A662,'[4]MC Masterlist 2026-09-17'!$B:$M, 10, 0),0)</f>
        <v>15</v>
      </c>
      <c r="V662" s="42">
        <f>IFERROR(VLOOKUP(A662,'[4]MC Masterlist 2026-09-17'!$B:$M, 11, 0),0)</f>
        <v>15</v>
      </c>
      <c r="W662" s="42">
        <f t="shared" si="152"/>
        <v>30</v>
      </c>
      <c r="X662" s="42">
        <f t="shared" si="153"/>
        <v>29.166666666666668</v>
      </c>
      <c r="Y662" s="42">
        <f>IFERROR(IF(OR(C662="AREA I",C662="AREA V"),7,VLOOKUP(A662,'[4]MC Masterlist 2026-09-17'!$B:$M, 12, 0)),0)</f>
        <v>30</v>
      </c>
      <c r="Z662" s="42">
        <f t="shared" si="154"/>
        <v>0.83333333333333337</v>
      </c>
      <c r="AA662" s="42">
        <f t="shared" si="155"/>
        <v>1.6666666666666667</v>
      </c>
      <c r="AB662" s="42">
        <f t="shared" si="156"/>
        <v>1.6203703703703705</v>
      </c>
      <c r="AC662" s="42">
        <f t="shared" si="157"/>
        <v>1.6666666666666667</v>
      </c>
      <c r="AD662" s="40" t="str">
        <f t="shared" si="158"/>
        <v>Overstock</v>
      </c>
      <c r="AE662" s="40">
        <f>IFERROR(VLOOKUP(A662,'[4]Re-order'!$A:$AA,27,0),"")</f>
        <v>0</v>
      </c>
      <c r="AF662" s="42">
        <f t="shared" si="159"/>
        <v>-1.3333333333333333</v>
      </c>
      <c r="AG662" s="42" t="e">
        <f>SUMIFS('[4]Raw Inventory'!D:D,'[4]Raw Inventory'!C:C,"GREATWALL",'[4]Raw Inventory'!B:B,A662)</f>
        <v>#VALUE!</v>
      </c>
      <c r="AH662" s="42" t="e">
        <f>SUMIFS('[4]Raw Inventory'!D:D,'[4]Raw Inventory'!C:C,"DUARTE",'[4]Raw Inventory'!B:B,A662)</f>
        <v>#VALUE!</v>
      </c>
      <c r="AI662" s="42"/>
      <c r="AJ662" s="42">
        <f t="shared" si="160"/>
        <v>53.999999999999993</v>
      </c>
      <c r="AK662" s="40" t="str">
        <f>IFERROR(IF((Q662+IF(AI662="",0,AI3))&lt;=0,"Stockout",IF(AJ662="","",IF(F662="Class A",IF(AJ662&lt;=7,"Critical",IF(AJ662&lt;=15,"Low",IF(AJ662&lt;=30,"Reorder",IF(AJ662&lt;=45,"Optimal","Overstock")))),IF(F662="Class B",IF(AJ662&lt;=10,"Critical",IF(AJ662&lt;=20,"Low",IF(AJ662&lt;=45,"Reorder",IF(AJ662&lt;=60,"Optimal","Overstock")))),IF(F662="Class C",IF(AJ662&lt;=15,"Critical",IF(AJ662&lt;=30,"Low",IF(AJ662&lt;=60,"Reorder",IF(AJ662&lt;=90,"Optimal","Overstock")))),""))))),"")</f>
        <v>Overstock</v>
      </c>
      <c r="AL662" s="42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</row>
    <row r="663" spans="1:48">
      <c r="A663" s="39" t="s">
        <v>39</v>
      </c>
      <c r="B663" s="39" t="s">
        <v>97</v>
      </c>
      <c r="C663" s="39" t="s">
        <v>90</v>
      </c>
      <c r="D663" s="40" t="s">
        <v>238</v>
      </c>
      <c r="E663" s="40">
        <v>17</v>
      </c>
      <c r="F663" s="40" t="s">
        <v>3</v>
      </c>
      <c r="G663" s="39" t="str">
        <f>IFERROR(VLOOKUP(A663,'[4]MC Masterlist 2026-09-17'!$B:$M, 3, 0),"")</f>
        <v>HONDA</v>
      </c>
      <c r="H663" s="41">
        <f>IFERROR(VLOOKUP(A663,'[4]MC Masterlist 2026-09-17'!$B:$M, 6, 0),"")</f>
        <v>72434</v>
      </c>
      <c r="I663" s="42">
        <v>0</v>
      </c>
      <c r="J663" s="42">
        <v>0</v>
      </c>
      <c r="K663" s="42">
        <v>0</v>
      </c>
      <c r="L663" s="42">
        <f t="shared" si="145"/>
        <v>0</v>
      </c>
      <c r="M663" s="42">
        <f t="shared" si="146"/>
        <v>0</v>
      </c>
      <c r="N663" s="41">
        <f t="shared" si="147"/>
        <v>0</v>
      </c>
      <c r="O663" s="41">
        <f t="shared" si="148"/>
        <v>0</v>
      </c>
      <c r="P663" s="42">
        <f t="shared" si="149"/>
        <v>0</v>
      </c>
      <c r="Q663" s="42">
        <v>1</v>
      </c>
      <c r="R663" s="41">
        <f t="shared" si="150"/>
        <v>72434</v>
      </c>
      <c r="S663" s="42">
        <f t="shared" si="151"/>
        <v>0</v>
      </c>
      <c r="T663" s="42">
        <f>IFERROR(VLOOKUP(A663,'[4]Re-order'!$A:$Q,17,0),"")</f>
        <v>0</v>
      </c>
      <c r="U663" s="42">
        <f>IFERROR(VLOOKUP(A663,'[4]MC Masterlist 2026-09-17'!$B:$M, 10, 0),0)</f>
        <v>15</v>
      </c>
      <c r="V663" s="42">
        <f>IFERROR(VLOOKUP(A663,'[4]MC Masterlist 2026-09-17'!$B:$M, 11, 0),0)</f>
        <v>15</v>
      </c>
      <c r="W663" s="42">
        <f t="shared" si="152"/>
        <v>30</v>
      </c>
      <c r="X663" s="42">
        <f t="shared" si="153"/>
        <v>30</v>
      </c>
      <c r="Y663" s="42">
        <f>IFERROR(IF(OR(C663="AREA I",C663="AREA V"),7,VLOOKUP(A663,'[4]MC Masterlist 2026-09-17'!$B:$M, 12, 0)),0)</f>
        <v>30</v>
      </c>
      <c r="Z663" s="42">
        <f t="shared" si="154"/>
        <v>0</v>
      </c>
      <c r="AA663" s="42">
        <f t="shared" si="155"/>
        <v>0</v>
      </c>
      <c r="AB663" s="42">
        <f t="shared" si="156"/>
        <v>0</v>
      </c>
      <c r="AC663" s="42">
        <f t="shared" si="157"/>
        <v>0</v>
      </c>
      <c r="AD663" s="40" t="str">
        <f t="shared" si="158"/>
        <v>Critical</v>
      </c>
      <c r="AE663" s="40">
        <f>IFERROR(VLOOKUP(A663,'[4]Re-order'!$A:$AA,27,0),"")</f>
        <v>0</v>
      </c>
      <c r="AF663" s="42">
        <f t="shared" si="159"/>
        <v>-1</v>
      </c>
      <c r="AG663" s="42" t="e">
        <f>SUMIFS('[4]Raw Inventory'!D:D,'[4]Raw Inventory'!C:C,"GREATWALL",'[4]Raw Inventory'!B:B,A663)</f>
        <v>#VALUE!</v>
      </c>
      <c r="AH663" s="42" t="e">
        <f>SUMIFS('[4]Raw Inventory'!D:D,'[4]Raw Inventory'!C:C,"DUARTE",'[4]Raw Inventory'!B:B,A663)</f>
        <v>#VALUE!</v>
      </c>
      <c r="AI663" s="42"/>
      <c r="AJ663" s="42">
        <f t="shared" si="160"/>
        <v>0</v>
      </c>
      <c r="AK663" s="40" t="str">
        <f>IFERROR(IF((Q663+IF(AI663="",0,AI3))&lt;=0,"Stockout",IF(AJ663="","",IF(F663="Class A",IF(AJ663&lt;=7,"Critical",IF(AJ663&lt;=15,"Low",IF(AJ663&lt;=30,"Reorder",IF(AJ663&lt;=45,"Optimal","Overstock")))),IF(F663="Class B",IF(AJ663&lt;=10,"Critical",IF(AJ663&lt;=20,"Low",IF(AJ663&lt;=45,"Reorder",IF(AJ663&lt;=60,"Optimal","Overstock")))),IF(F663="Class C",IF(AJ663&lt;=15,"Critical",IF(AJ663&lt;=30,"Low",IF(AJ663&lt;=60,"Reorder",IF(AJ663&lt;=90,"Optimal","Overstock")))),""))))),"")</f>
        <v>Critical</v>
      </c>
      <c r="AL663" s="42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</row>
    <row r="664" spans="1:48">
      <c r="A664" s="39" t="s">
        <v>49</v>
      </c>
      <c r="B664" s="39" t="s">
        <v>132</v>
      </c>
      <c r="C664" s="39" t="s">
        <v>128</v>
      </c>
      <c r="D664" s="40" t="s">
        <v>253</v>
      </c>
      <c r="E664" s="40">
        <v>14</v>
      </c>
      <c r="F664" s="40" t="s">
        <v>2</v>
      </c>
      <c r="G664" s="39" t="str">
        <f>IFERROR(VLOOKUP(A664,'[4]MC Masterlist 2026-09-17'!$B:$M, 3, 0),"")</f>
        <v>BAJAJ RE</v>
      </c>
      <c r="H664" s="41">
        <f>IFERROR(VLOOKUP(A664,'[4]MC Masterlist 2026-09-17'!$B:$M, 6, 0),"")</f>
        <v>191000</v>
      </c>
      <c r="I664" s="42">
        <v>1</v>
      </c>
      <c r="J664" s="42">
        <v>1</v>
      </c>
      <c r="K664" s="42">
        <v>0</v>
      </c>
      <c r="L664" s="42">
        <f t="shared" si="145"/>
        <v>2</v>
      </c>
      <c r="M664" s="42">
        <f t="shared" si="146"/>
        <v>0.66666666666666663</v>
      </c>
      <c r="N664" s="41">
        <f t="shared" si="147"/>
        <v>382000</v>
      </c>
      <c r="O664" s="41">
        <f t="shared" si="148"/>
        <v>127333.33333333333</v>
      </c>
      <c r="P664" s="42">
        <f t="shared" si="149"/>
        <v>2.222222222222222E-2</v>
      </c>
      <c r="Q664" s="42">
        <v>1</v>
      </c>
      <c r="R664" s="41">
        <f t="shared" si="150"/>
        <v>191000</v>
      </c>
      <c r="S664" s="42">
        <f t="shared" si="151"/>
        <v>45</v>
      </c>
      <c r="T664" s="42">
        <f>IFERROR(VLOOKUP(A664,'[4]Re-order'!$A:$Q,17,0),"")</f>
        <v>0</v>
      </c>
      <c r="U664" s="42">
        <f>IFERROR(VLOOKUP(A664,'[4]MC Masterlist 2026-09-17'!$B:$M, 10, 0),0)</f>
        <v>15</v>
      </c>
      <c r="V664" s="42">
        <f>IFERROR(VLOOKUP(A664,'[4]MC Masterlist 2026-09-17'!$B:$M, 11, 0),0)</f>
        <v>15</v>
      </c>
      <c r="W664" s="42">
        <f t="shared" si="152"/>
        <v>30</v>
      </c>
      <c r="X664" s="42">
        <f t="shared" si="153"/>
        <v>29.666666666666668</v>
      </c>
      <c r="Y664" s="42">
        <f>IFERROR(IF(OR(C664="AREA I",C664="AREA V"),7,VLOOKUP(A664,'[4]MC Masterlist 2026-09-17'!$B:$M, 12, 0)),0)</f>
        <v>30</v>
      </c>
      <c r="Z664" s="42">
        <f t="shared" si="154"/>
        <v>0.33333333333333331</v>
      </c>
      <c r="AA664" s="42">
        <f t="shared" si="155"/>
        <v>0.66666666666666663</v>
      </c>
      <c r="AB664" s="42">
        <f t="shared" si="156"/>
        <v>0.65925925925925921</v>
      </c>
      <c r="AC664" s="42">
        <f t="shared" si="157"/>
        <v>0.66666666666666663</v>
      </c>
      <c r="AD664" s="40" t="str">
        <f t="shared" si="158"/>
        <v>Reorder</v>
      </c>
      <c r="AE664" s="40">
        <f>IFERROR(VLOOKUP(A664,'[4]Re-order'!$A:$AA,27,0),"")</f>
        <v>0</v>
      </c>
      <c r="AF664" s="42">
        <f t="shared" si="159"/>
        <v>-0.33333333333333337</v>
      </c>
      <c r="AG664" s="42" t="e">
        <f>SUMIFS('[4]Raw Inventory'!D:D,'[4]Raw Inventory'!C:C,"GREATWALL",'[4]Raw Inventory'!B:B,A664)</f>
        <v>#VALUE!</v>
      </c>
      <c r="AH664" s="42" t="e">
        <f>SUMIFS('[4]Raw Inventory'!D:D,'[4]Raw Inventory'!C:C,"DUARTE",'[4]Raw Inventory'!B:B,A664)</f>
        <v>#VALUE!</v>
      </c>
      <c r="AI664" s="42"/>
      <c r="AJ664" s="42">
        <f t="shared" si="160"/>
        <v>45.000000000000007</v>
      </c>
      <c r="AK664" s="40" t="str">
        <f>IFERROR(IF((Q664+IF(AI664="",0,AI3))&lt;=0,"Stockout",IF(AJ664="","",IF(F664="Class A",IF(AJ664&lt;=7,"Critical",IF(AJ664&lt;=15,"Low",IF(AJ664&lt;=30,"Reorder",IF(AJ664&lt;=45,"Optimal","Overstock")))),IF(F664="Class B",IF(AJ664&lt;=10,"Critical",IF(AJ664&lt;=20,"Low",IF(AJ664&lt;=45,"Reorder",IF(AJ664&lt;=60,"Optimal","Overstock")))),IF(F664="Class C",IF(AJ664&lt;=15,"Critical",IF(AJ664&lt;=30,"Low",IF(AJ664&lt;=60,"Reorder",IF(AJ664&lt;=90,"Optimal","Overstock")))),""))))),"")</f>
        <v>Reorder</v>
      </c>
      <c r="AL664" s="42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</row>
    <row r="665" spans="1:48">
      <c r="A665" s="39" t="s">
        <v>17</v>
      </c>
      <c r="B665" s="39" t="s">
        <v>140</v>
      </c>
      <c r="C665" s="39" t="s">
        <v>137</v>
      </c>
      <c r="D665" s="40" t="s">
        <v>226</v>
      </c>
      <c r="E665" s="40">
        <v>1</v>
      </c>
      <c r="F665" s="40" t="s">
        <v>0</v>
      </c>
      <c r="G665" s="39" t="str">
        <f>IFERROR(VLOOKUP(A665,'[4]MC Masterlist 2026-09-17'!$B:$M, 3, 0),"")</f>
        <v>HONDA</v>
      </c>
      <c r="H665" s="41">
        <f>IFERROR(VLOOKUP(A665,'[4]MC Masterlist 2026-09-17'!$B:$M, 6, 0),"")</f>
        <v>140790</v>
      </c>
      <c r="I665" s="42">
        <v>4</v>
      </c>
      <c r="J665" s="42">
        <v>5</v>
      </c>
      <c r="K665" s="42">
        <v>3</v>
      </c>
      <c r="L665" s="42">
        <f t="shared" si="145"/>
        <v>12</v>
      </c>
      <c r="M665" s="42">
        <f t="shared" si="146"/>
        <v>4</v>
      </c>
      <c r="N665" s="41">
        <f t="shared" si="147"/>
        <v>1689480</v>
      </c>
      <c r="O665" s="41">
        <f t="shared" si="148"/>
        <v>563160</v>
      </c>
      <c r="P665" s="42">
        <f t="shared" si="149"/>
        <v>0.13333333333333333</v>
      </c>
      <c r="Q665" s="42">
        <v>3</v>
      </c>
      <c r="R665" s="41">
        <f t="shared" si="150"/>
        <v>422370</v>
      </c>
      <c r="S665" s="42">
        <f t="shared" si="151"/>
        <v>22.5</v>
      </c>
      <c r="T665" s="42">
        <f>IFERROR(VLOOKUP(A665,'[4]Re-order'!$A:$Q,17,0),"")</f>
        <v>0</v>
      </c>
      <c r="U665" s="42">
        <f>IFERROR(VLOOKUP(A665,'[4]MC Masterlist 2026-09-17'!$B:$M, 10, 0),0)</f>
        <v>15</v>
      </c>
      <c r="V665" s="42">
        <f>IFERROR(VLOOKUP(A665,'[4]MC Masterlist 2026-09-17'!$B:$M, 11, 0),0)</f>
        <v>15</v>
      </c>
      <c r="W665" s="42">
        <f t="shared" si="152"/>
        <v>30</v>
      </c>
      <c r="X665" s="42">
        <f t="shared" si="153"/>
        <v>5</v>
      </c>
      <c r="Y665" s="42">
        <f>IFERROR(IF(OR(C665="AREA I",C665="AREA V"),7,VLOOKUP(A665,'[4]MC Masterlist 2026-09-17'!$B:$M, 12, 0)),0)</f>
        <v>7</v>
      </c>
      <c r="Z665" s="42">
        <f t="shared" si="154"/>
        <v>2</v>
      </c>
      <c r="AA665" s="42">
        <f t="shared" si="155"/>
        <v>4</v>
      </c>
      <c r="AB665" s="42">
        <f t="shared" si="156"/>
        <v>0.66666666666666663</v>
      </c>
      <c r="AC665" s="42">
        <f t="shared" si="157"/>
        <v>0.93333333333333335</v>
      </c>
      <c r="AD665" s="40" t="str">
        <f t="shared" si="158"/>
        <v>Reorder</v>
      </c>
      <c r="AE665" s="40">
        <f>IFERROR(VLOOKUP(A665,'[4]Re-order'!$A:$AA,27,0),"")</f>
        <v>0</v>
      </c>
      <c r="AF665" s="42">
        <f t="shared" si="159"/>
        <v>-2.0666666666666664</v>
      </c>
      <c r="AG665" s="42" t="e">
        <f>SUMIFS('[4]Raw Inventory'!D:D,'[4]Raw Inventory'!C:C,"GREATWALL",'[4]Raw Inventory'!B:B,A665)</f>
        <v>#VALUE!</v>
      </c>
      <c r="AH665" s="42" t="e">
        <f>SUMIFS('[4]Raw Inventory'!D:D,'[4]Raw Inventory'!C:C,"DUARTE",'[4]Raw Inventory'!B:B,A665)</f>
        <v>#VALUE!</v>
      </c>
      <c r="AI665" s="42"/>
      <c r="AJ665" s="42">
        <f t="shared" si="160"/>
        <v>22.5</v>
      </c>
      <c r="AK665" s="40" t="str">
        <f>IFERROR(IF((Q665+IF(AI665="",0,AI3))&lt;=0,"Stockout",IF(AJ665="","",IF(F665="Class A",IF(AJ665&lt;=7,"Critical",IF(AJ665&lt;=15,"Low",IF(AJ665&lt;=30,"Reorder",IF(AJ665&lt;=45,"Optimal","Overstock")))),IF(F665="Class B",IF(AJ665&lt;=10,"Critical",IF(AJ665&lt;=20,"Low",IF(AJ665&lt;=45,"Reorder",IF(AJ665&lt;=60,"Optimal","Overstock")))),IF(F665="Class C",IF(AJ665&lt;=15,"Critical",IF(AJ665&lt;=30,"Low",IF(AJ665&lt;=60,"Reorder",IF(AJ665&lt;=90,"Optimal","Overstock")))),""))))),"")</f>
        <v>Reorder</v>
      </c>
      <c r="AL665" s="42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</row>
    <row r="666" spans="1:48">
      <c r="A666" s="39" t="s">
        <v>74</v>
      </c>
      <c r="B666" s="39" t="s">
        <v>27</v>
      </c>
      <c r="C666" s="39" t="s">
        <v>1</v>
      </c>
      <c r="D666" s="40" t="s">
        <v>241</v>
      </c>
      <c r="E666" s="40">
        <v>30</v>
      </c>
      <c r="F666" s="40" t="s">
        <v>3</v>
      </c>
      <c r="G666" s="39" t="str">
        <f>IFERROR(VLOOKUP(A666,'[4]MC Masterlist 2026-09-17'!$B:$M, 3, 0),"")</f>
        <v>SKYGO</v>
      </c>
      <c r="H666" s="41">
        <f>IFERROR(VLOOKUP(A666,'[4]MC Masterlist 2026-09-17'!$B:$M, 6, 0),"")</f>
        <v>98325</v>
      </c>
      <c r="I666" s="42">
        <v>0</v>
      </c>
      <c r="J666" s="42">
        <v>0</v>
      </c>
      <c r="K666" s="42">
        <v>0</v>
      </c>
      <c r="L666" s="42">
        <f t="shared" si="145"/>
        <v>0</v>
      </c>
      <c r="M666" s="42">
        <f t="shared" si="146"/>
        <v>0</v>
      </c>
      <c r="N666" s="41">
        <f t="shared" si="147"/>
        <v>0</v>
      </c>
      <c r="O666" s="41">
        <f t="shared" si="148"/>
        <v>0</v>
      </c>
      <c r="P666" s="42">
        <f t="shared" si="149"/>
        <v>0</v>
      </c>
      <c r="Q666" s="42">
        <v>1</v>
      </c>
      <c r="R666" s="41">
        <f t="shared" si="150"/>
        <v>98325</v>
      </c>
      <c r="S666" s="42">
        <f t="shared" si="151"/>
        <v>0</v>
      </c>
      <c r="T666" s="42">
        <f>IFERROR(VLOOKUP(A666,'[4]Re-order'!$A:$Q,17,0),"")</f>
        <v>0</v>
      </c>
      <c r="U666" s="42">
        <f>IFERROR(VLOOKUP(A666,'[4]MC Masterlist 2026-09-17'!$B:$M, 10, 0),0)</f>
        <v>15</v>
      </c>
      <c r="V666" s="42">
        <f>IFERROR(VLOOKUP(A666,'[4]MC Masterlist 2026-09-17'!$B:$M, 11, 0),0)</f>
        <v>15</v>
      </c>
      <c r="W666" s="42">
        <f t="shared" si="152"/>
        <v>30</v>
      </c>
      <c r="X666" s="42">
        <f t="shared" si="153"/>
        <v>7</v>
      </c>
      <c r="Y666" s="42">
        <f>IFERROR(IF(OR(C666="AREA I",C666="AREA V"),7,VLOOKUP(A666,'[4]MC Masterlist 2026-09-17'!$B:$M, 12, 0)),0)</f>
        <v>7</v>
      </c>
      <c r="Z666" s="42">
        <f t="shared" si="154"/>
        <v>0</v>
      </c>
      <c r="AA666" s="42">
        <f t="shared" si="155"/>
        <v>0</v>
      </c>
      <c r="AB666" s="42">
        <f t="shared" si="156"/>
        <v>0</v>
      </c>
      <c r="AC666" s="42">
        <f t="shared" si="157"/>
        <v>0</v>
      </c>
      <c r="AD666" s="40" t="str">
        <f t="shared" si="158"/>
        <v>Critical</v>
      </c>
      <c r="AE666" s="40">
        <f>IFERROR(VLOOKUP(A666,'[4]Re-order'!$A:$AA,27,0),"")</f>
        <v>0</v>
      </c>
      <c r="AF666" s="42">
        <f t="shared" si="159"/>
        <v>-1</v>
      </c>
      <c r="AG666" s="42" t="e">
        <f>SUMIFS('[4]Raw Inventory'!D:D,'[4]Raw Inventory'!C:C,"GREATWALL",'[4]Raw Inventory'!B:B,A666)</f>
        <v>#VALUE!</v>
      </c>
      <c r="AH666" s="42" t="e">
        <f>SUMIFS('[4]Raw Inventory'!D:D,'[4]Raw Inventory'!C:C,"DUARTE",'[4]Raw Inventory'!B:B,A666)</f>
        <v>#VALUE!</v>
      </c>
      <c r="AI666" s="42"/>
      <c r="AJ666" s="42">
        <f t="shared" si="160"/>
        <v>0</v>
      </c>
      <c r="AK666" s="40" t="str">
        <f>IFERROR(IF((Q666+IF(AI666="",0,AI3))&lt;=0,"Stockout",IF(AJ666="","",IF(F666="Class A",IF(AJ666&lt;=7,"Critical",IF(AJ666&lt;=15,"Low",IF(AJ666&lt;=30,"Reorder",IF(AJ666&lt;=45,"Optimal","Overstock")))),IF(F666="Class B",IF(AJ666&lt;=10,"Critical",IF(AJ666&lt;=20,"Low",IF(AJ666&lt;=45,"Reorder",IF(AJ666&lt;=60,"Optimal","Overstock")))),IF(F666="Class C",IF(AJ666&lt;=15,"Critical",IF(AJ666&lt;=30,"Low",IF(AJ666&lt;=60,"Reorder",IF(AJ666&lt;=90,"Optimal","Overstock")))),""))))),"")</f>
        <v>Critical</v>
      </c>
      <c r="AL666" s="42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</row>
    <row r="667" spans="1:48">
      <c r="A667" s="39" t="s">
        <v>60</v>
      </c>
      <c r="B667" s="39" t="s">
        <v>11</v>
      </c>
      <c r="C667" s="39" t="s">
        <v>1</v>
      </c>
      <c r="D667" s="40" t="s">
        <v>238</v>
      </c>
      <c r="E667" s="40">
        <v>23</v>
      </c>
      <c r="F667" s="40" t="s">
        <v>3</v>
      </c>
      <c r="G667" s="39" t="str">
        <f>IFERROR(VLOOKUP(A667,'[4]MC Masterlist 2026-09-17'!$B:$M, 3, 0),"")</f>
        <v>HONDA</v>
      </c>
      <c r="H667" s="41">
        <f>IFERROR(VLOOKUP(A667,'[4]MC Masterlist 2026-09-17'!$B:$M, 6, 0),"")</f>
        <v>61670</v>
      </c>
      <c r="I667" s="42">
        <v>0</v>
      </c>
      <c r="J667" s="42">
        <v>0</v>
      </c>
      <c r="K667" s="42">
        <v>0</v>
      </c>
      <c r="L667" s="42">
        <f t="shared" si="145"/>
        <v>0</v>
      </c>
      <c r="M667" s="42">
        <f t="shared" si="146"/>
        <v>0</v>
      </c>
      <c r="N667" s="41">
        <f t="shared" si="147"/>
        <v>0</v>
      </c>
      <c r="O667" s="41">
        <f t="shared" si="148"/>
        <v>0</v>
      </c>
      <c r="P667" s="42">
        <f t="shared" si="149"/>
        <v>0</v>
      </c>
      <c r="Q667" s="42">
        <v>1</v>
      </c>
      <c r="R667" s="41">
        <f t="shared" si="150"/>
        <v>61670</v>
      </c>
      <c r="S667" s="42">
        <f t="shared" si="151"/>
        <v>0</v>
      </c>
      <c r="T667" s="42">
        <f>IFERROR(VLOOKUP(A667,'[4]Re-order'!$A:$Q,17,0),"")</f>
        <v>0</v>
      </c>
      <c r="U667" s="42">
        <f>IFERROR(VLOOKUP(A667,'[4]MC Masterlist 2026-09-17'!$B:$M, 10, 0),0)</f>
        <v>15</v>
      </c>
      <c r="V667" s="42">
        <f>IFERROR(VLOOKUP(A667,'[4]MC Masterlist 2026-09-17'!$B:$M, 11, 0),0)</f>
        <v>15</v>
      </c>
      <c r="W667" s="42">
        <f t="shared" si="152"/>
        <v>30</v>
      </c>
      <c r="X667" s="42">
        <f t="shared" si="153"/>
        <v>7</v>
      </c>
      <c r="Y667" s="42">
        <f>IFERROR(IF(OR(C667="AREA I",C667="AREA V"),7,VLOOKUP(A667,'[4]MC Masterlist 2026-09-17'!$B:$M, 12, 0)),0)</f>
        <v>7</v>
      </c>
      <c r="Z667" s="42">
        <f t="shared" si="154"/>
        <v>0</v>
      </c>
      <c r="AA667" s="42">
        <f t="shared" si="155"/>
        <v>0</v>
      </c>
      <c r="AB667" s="42">
        <f t="shared" si="156"/>
        <v>0</v>
      </c>
      <c r="AC667" s="42">
        <f t="shared" si="157"/>
        <v>0</v>
      </c>
      <c r="AD667" s="40" t="str">
        <f t="shared" si="158"/>
        <v>Critical</v>
      </c>
      <c r="AE667" s="40">
        <f>IFERROR(VLOOKUP(A667,'[4]Re-order'!$A:$AA,27,0),"")</f>
        <v>0</v>
      </c>
      <c r="AF667" s="42">
        <f t="shared" si="159"/>
        <v>-1</v>
      </c>
      <c r="AG667" s="42" t="e">
        <f>SUMIFS('[4]Raw Inventory'!D:D,'[4]Raw Inventory'!C:C,"GREATWALL",'[4]Raw Inventory'!B:B,A667)</f>
        <v>#VALUE!</v>
      </c>
      <c r="AH667" s="42" t="e">
        <f>SUMIFS('[4]Raw Inventory'!D:D,'[4]Raw Inventory'!C:C,"DUARTE",'[4]Raw Inventory'!B:B,A667)</f>
        <v>#VALUE!</v>
      </c>
      <c r="AI667" s="42"/>
      <c r="AJ667" s="42">
        <f t="shared" si="160"/>
        <v>0</v>
      </c>
      <c r="AK667" s="40" t="str">
        <f>IFERROR(IF((Q667+IF(AI667="",0,AI3))&lt;=0,"Stockout",IF(AJ667="","",IF(F667="Class A",IF(AJ667&lt;=7,"Critical",IF(AJ667&lt;=15,"Low",IF(AJ667&lt;=30,"Reorder",IF(AJ667&lt;=45,"Optimal","Overstock")))),IF(F667="Class B",IF(AJ667&lt;=10,"Critical",IF(AJ667&lt;=20,"Low",IF(AJ667&lt;=45,"Reorder",IF(AJ667&lt;=60,"Optimal","Overstock")))),IF(F667="Class C",IF(AJ667&lt;=15,"Critical",IF(AJ667&lt;=30,"Low",IF(AJ667&lt;=60,"Reorder",IF(AJ667&lt;=90,"Optimal","Overstock")))),""))))),"")</f>
        <v>Critical</v>
      </c>
      <c r="AL667" s="42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</row>
    <row r="668" spans="1:48">
      <c r="A668" s="39" t="s">
        <v>16</v>
      </c>
      <c r="B668" s="39" t="s">
        <v>141</v>
      </c>
      <c r="C668" s="39" t="s">
        <v>137</v>
      </c>
      <c r="D668" s="40" t="s">
        <v>240</v>
      </c>
      <c r="E668" s="40">
        <v>23</v>
      </c>
      <c r="F668" s="40" t="s">
        <v>3</v>
      </c>
      <c r="G668" s="39" t="str">
        <f>IFERROR(VLOOKUP(A668,'[4]MC Masterlist 2026-09-17'!$B:$M, 3, 0),"")</f>
        <v>HONDA</v>
      </c>
      <c r="H668" s="41">
        <f>IFERROR(VLOOKUP(A668,'[4]MC Masterlist 2026-09-17'!$B:$M, 6, 0),"")</f>
        <v>84394</v>
      </c>
      <c r="I668" s="42">
        <v>0</v>
      </c>
      <c r="J668" s="42">
        <v>1</v>
      </c>
      <c r="K668" s="42">
        <v>0</v>
      </c>
      <c r="L668" s="42">
        <f t="shared" si="145"/>
        <v>1</v>
      </c>
      <c r="M668" s="42">
        <f t="shared" si="146"/>
        <v>0.33333333333333331</v>
      </c>
      <c r="N668" s="41">
        <f t="shared" si="147"/>
        <v>84394</v>
      </c>
      <c r="O668" s="41">
        <f t="shared" si="148"/>
        <v>28131.333333333332</v>
      </c>
      <c r="P668" s="42">
        <f t="shared" si="149"/>
        <v>1.111111111111111E-2</v>
      </c>
      <c r="Q668" s="42">
        <v>0</v>
      </c>
      <c r="R668" s="41">
        <f t="shared" si="150"/>
        <v>0</v>
      </c>
      <c r="S668" s="42">
        <f t="shared" si="151"/>
        <v>0</v>
      </c>
      <c r="T668" s="42">
        <f>IFERROR(VLOOKUP(A668,'[4]Re-order'!$A:$Q,17,0),"")</f>
        <v>0</v>
      </c>
      <c r="U668" s="42">
        <f>IFERROR(VLOOKUP(A668,'[4]MC Masterlist 2026-09-17'!$B:$M, 10, 0),0)</f>
        <v>15</v>
      </c>
      <c r="V668" s="42">
        <f>IFERROR(VLOOKUP(A668,'[4]MC Masterlist 2026-09-17'!$B:$M, 11, 0),0)</f>
        <v>15</v>
      </c>
      <c r="W668" s="42">
        <f t="shared" si="152"/>
        <v>30</v>
      </c>
      <c r="X668" s="42">
        <f t="shared" si="153"/>
        <v>6.833333333333333</v>
      </c>
      <c r="Y668" s="42">
        <f>IFERROR(IF(OR(C668="AREA I",C668="AREA V"),7,VLOOKUP(A668,'[4]MC Masterlist 2026-09-17'!$B:$M, 12, 0)),0)</f>
        <v>7</v>
      </c>
      <c r="Z668" s="42">
        <f t="shared" si="154"/>
        <v>0.16666666666666666</v>
      </c>
      <c r="AA668" s="42">
        <f t="shared" si="155"/>
        <v>0.33333333333333331</v>
      </c>
      <c r="AB668" s="42">
        <f t="shared" si="156"/>
        <v>7.5925925925925911E-2</v>
      </c>
      <c r="AC668" s="42">
        <f t="shared" si="157"/>
        <v>7.7777777777777765E-2</v>
      </c>
      <c r="AD668" s="40" t="str">
        <f t="shared" si="158"/>
        <v>Stockout</v>
      </c>
      <c r="AE668" s="40">
        <f>IFERROR(VLOOKUP(A668,'[4]Re-order'!$A:$AA,27,0),"")</f>
        <v>0</v>
      </c>
      <c r="AF668" s="42">
        <f t="shared" si="159"/>
        <v>7.7777777777777765E-2</v>
      </c>
      <c r="AG668" s="42" t="e">
        <f>SUMIFS('[4]Raw Inventory'!D:D,'[4]Raw Inventory'!C:C,"GREATWALL",'[4]Raw Inventory'!B:B,A668)</f>
        <v>#VALUE!</v>
      </c>
      <c r="AH668" s="42" t="e">
        <f>SUMIFS('[4]Raw Inventory'!D:D,'[4]Raw Inventory'!C:C,"DUARTE",'[4]Raw Inventory'!B:B,A668)</f>
        <v>#VALUE!</v>
      </c>
      <c r="AI668" s="42"/>
      <c r="AJ668" s="42">
        <f t="shared" si="160"/>
        <v>0</v>
      </c>
      <c r="AK668" s="40" t="str">
        <f>IFERROR(IF((Q668+IF(AI668="",0,AI3))&lt;=0,"Stockout",IF(AJ668="","",IF(F668="Class A",IF(AJ668&lt;=7,"Critical",IF(AJ668&lt;=15,"Low",IF(AJ668&lt;=30,"Reorder",IF(AJ668&lt;=45,"Optimal","Overstock")))),IF(F668="Class B",IF(AJ668&lt;=10,"Critical",IF(AJ668&lt;=20,"Low",IF(AJ668&lt;=45,"Reorder",IF(AJ668&lt;=60,"Optimal","Overstock")))),IF(F668="Class C",IF(AJ668&lt;=15,"Critical",IF(AJ668&lt;=30,"Low",IF(AJ668&lt;=60,"Reorder",IF(AJ668&lt;=90,"Optimal","Overstock")))),""))))),"")</f>
        <v>Stockout</v>
      </c>
      <c r="AL668" s="42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</row>
    <row r="669" spans="1:48">
      <c r="A669" s="39" t="s">
        <v>64</v>
      </c>
      <c r="B669" s="39" t="s">
        <v>160</v>
      </c>
      <c r="C669" s="39" t="s">
        <v>159</v>
      </c>
      <c r="D669" s="40" t="s">
        <v>256</v>
      </c>
      <c r="E669" s="40">
        <v>23</v>
      </c>
      <c r="F669" s="40" t="s">
        <v>3</v>
      </c>
      <c r="G669" s="39" t="str">
        <f>IFERROR(VLOOKUP(A669,'[4]MC Masterlist 2026-09-17'!$B:$M, 3, 0),"")</f>
        <v>HONDA</v>
      </c>
      <c r="H669" s="41">
        <f>IFERROR(VLOOKUP(A669,'[4]MC Masterlist 2026-09-17'!$B:$M, 6, 0),"")</f>
        <v>73170</v>
      </c>
      <c r="I669" s="42">
        <v>0</v>
      </c>
      <c r="J669" s="42">
        <v>0</v>
      </c>
      <c r="K669" s="42">
        <v>0</v>
      </c>
      <c r="L669" s="42">
        <f t="shared" si="145"/>
        <v>0</v>
      </c>
      <c r="M669" s="42">
        <f t="shared" si="146"/>
        <v>0</v>
      </c>
      <c r="N669" s="41">
        <f t="shared" si="147"/>
        <v>0</v>
      </c>
      <c r="O669" s="41">
        <f t="shared" si="148"/>
        <v>0</v>
      </c>
      <c r="P669" s="42">
        <f t="shared" si="149"/>
        <v>0</v>
      </c>
      <c r="Q669" s="42">
        <v>2</v>
      </c>
      <c r="R669" s="41">
        <f t="shared" si="150"/>
        <v>146340</v>
      </c>
      <c r="S669" s="42">
        <f t="shared" si="151"/>
        <v>0</v>
      </c>
      <c r="T669" s="42">
        <f>IFERROR(VLOOKUP(A669,'[4]Re-order'!$A:$Q,17,0),"")</f>
        <v>0</v>
      </c>
      <c r="U669" s="42">
        <f>IFERROR(VLOOKUP(A669,'[4]MC Masterlist 2026-09-17'!$B:$M, 10, 0),0)</f>
        <v>15</v>
      </c>
      <c r="V669" s="42">
        <f>IFERROR(VLOOKUP(A669,'[4]MC Masterlist 2026-09-17'!$B:$M, 11, 0),0)</f>
        <v>15</v>
      </c>
      <c r="W669" s="42">
        <f t="shared" si="152"/>
        <v>30</v>
      </c>
      <c r="X669" s="42">
        <f t="shared" si="153"/>
        <v>30</v>
      </c>
      <c r="Y669" s="42">
        <f>IFERROR(IF(OR(C669="AREA I",C669="AREA V"),7,VLOOKUP(A669,'[4]MC Masterlist 2026-09-17'!$B:$M, 12, 0)),0)</f>
        <v>30</v>
      </c>
      <c r="Z669" s="42">
        <f t="shared" si="154"/>
        <v>0</v>
      </c>
      <c r="AA669" s="42">
        <f t="shared" si="155"/>
        <v>0</v>
      </c>
      <c r="AB669" s="42">
        <f t="shared" si="156"/>
        <v>0</v>
      </c>
      <c r="AC669" s="42">
        <f t="shared" si="157"/>
        <v>0</v>
      </c>
      <c r="AD669" s="40" t="str">
        <f t="shared" si="158"/>
        <v>Critical</v>
      </c>
      <c r="AE669" s="40">
        <f>IFERROR(VLOOKUP(A669,'[4]Re-order'!$A:$AA,27,0),"")</f>
        <v>0</v>
      </c>
      <c r="AF669" s="42">
        <f t="shared" si="159"/>
        <v>-2</v>
      </c>
      <c r="AG669" s="42" t="e">
        <f>SUMIFS('[4]Raw Inventory'!D:D,'[4]Raw Inventory'!C:C,"GREATWALL",'[4]Raw Inventory'!B:B,A669)</f>
        <v>#VALUE!</v>
      </c>
      <c r="AH669" s="42" t="e">
        <f>SUMIFS('[4]Raw Inventory'!D:D,'[4]Raw Inventory'!C:C,"DUARTE",'[4]Raw Inventory'!B:B,A669)</f>
        <v>#VALUE!</v>
      </c>
      <c r="AI669" s="42"/>
      <c r="AJ669" s="42">
        <f t="shared" si="160"/>
        <v>0</v>
      </c>
      <c r="AK669" s="40" t="str">
        <f>IFERROR(IF((Q669+IF(AI669="",0,AI3))&lt;=0,"Stockout",IF(AJ669="","",IF(F669="Class A",IF(AJ669&lt;=7,"Critical",IF(AJ669&lt;=15,"Low",IF(AJ669&lt;=30,"Reorder",IF(AJ669&lt;=45,"Optimal","Overstock")))),IF(F669="Class B",IF(AJ669&lt;=10,"Critical",IF(AJ669&lt;=20,"Low",IF(AJ669&lt;=45,"Reorder",IF(AJ669&lt;=60,"Optimal","Overstock")))),IF(F669="Class C",IF(AJ669&lt;=15,"Critical",IF(AJ669&lt;=30,"Low",IF(AJ669&lt;=60,"Reorder",IF(AJ669&lt;=90,"Optimal","Overstock")))),""))))),"")</f>
        <v>Critical</v>
      </c>
      <c r="AL669" s="42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</row>
    <row r="670" spans="1:48">
      <c r="A670" s="39" t="s">
        <v>24</v>
      </c>
      <c r="B670" s="39" t="s">
        <v>21</v>
      </c>
      <c r="C670" s="39" t="s">
        <v>1</v>
      </c>
      <c r="D670" s="40" t="s">
        <v>257</v>
      </c>
      <c r="E670" s="40">
        <v>5</v>
      </c>
      <c r="F670" s="40" t="s">
        <v>0</v>
      </c>
      <c r="G670" s="39" t="str">
        <f>IFERROR(VLOOKUP(A670,'[4]MC Masterlist 2026-09-17'!$B:$M, 3, 0),"")</f>
        <v>KAWASAKI</v>
      </c>
      <c r="H670" s="41">
        <f>IFERROR(VLOOKUP(A670,'[4]MC Masterlist 2026-09-17'!$B:$M, 6, 0),"")</f>
        <v>131626</v>
      </c>
      <c r="I670" s="42">
        <v>2</v>
      </c>
      <c r="J670" s="42">
        <v>4</v>
      </c>
      <c r="K670" s="42">
        <v>2</v>
      </c>
      <c r="L670" s="42">
        <f t="shared" si="145"/>
        <v>8</v>
      </c>
      <c r="M670" s="42">
        <f t="shared" si="146"/>
        <v>2.6666666666666665</v>
      </c>
      <c r="N670" s="41">
        <f t="shared" si="147"/>
        <v>1053008</v>
      </c>
      <c r="O670" s="41">
        <f t="shared" si="148"/>
        <v>351002.66666666663</v>
      </c>
      <c r="P670" s="42">
        <f t="shared" si="149"/>
        <v>8.8888888888888878E-2</v>
      </c>
      <c r="Q670" s="42">
        <v>1</v>
      </c>
      <c r="R670" s="41">
        <f t="shared" si="150"/>
        <v>131626</v>
      </c>
      <c r="S670" s="42">
        <f t="shared" si="151"/>
        <v>11.250000000000002</v>
      </c>
      <c r="T670" s="42">
        <f>IFERROR(VLOOKUP(A670,'[4]Re-order'!$A:$Q,17,0),"")</f>
        <v>0</v>
      </c>
      <c r="U670" s="42">
        <f>IFERROR(VLOOKUP(A670,'[4]MC Masterlist 2026-09-17'!$B:$M, 10, 0),0)</f>
        <v>15</v>
      </c>
      <c r="V670" s="42">
        <f>IFERROR(VLOOKUP(A670,'[4]MC Masterlist 2026-09-17'!$B:$M, 11, 0),0)</f>
        <v>15</v>
      </c>
      <c r="W670" s="42">
        <f t="shared" si="152"/>
        <v>30</v>
      </c>
      <c r="X670" s="42">
        <f t="shared" si="153"/>
        <v>5.666666666666667</v>
      </c>
      <c r="Y670" s="42">
        <f>IFERROR(IF(OR(C670="AREA I",C670="AREA V"),7,VLOOKUP(A670,'[4]MC Masterlist 2026-09-17'!$B:$M, 12, 0)),0)</f>
        <v>7</v>
      </c>
      <c r="Z670" s="42">
        <f t="shared" si="154"/>
        <v>1.3333333333333333</v>
      </c>
      <c r="AA670" s="42">
        <f t="shared" si="155"/>
        <v>2.6666666666666665</v>
      </c>
      <c r="AB670" s="42">
        <f t="shared" si="156"/>
        <v>0.50370370370370365</v>
      </c>
      <c r="AC670" s="42">
        <f t="shared" si="157"/>
        <v>0.62222222222222212</v>
      </c>
      <c r="AD670" s="40" t="str">
        <f t="shared" si="158"/>
        <v>Low</v>
      </c>
      <c r="AE670" s="40">
        <f>IFERROR(VLOOKUP(A670,'[4]Re-order'!$A:$AA,27,0),"")</f>
        <v>0</v>
      </c>
      <c r="AF670" s="42">
        <f t="shared" si="159"/>
        <v>-0.37777777777777788</v>
      </c>
      <c r="AG670" s="42" t="e">
        <f>SUMIFS('[4]Raw Inventory'!D:D,'[4]Raw Inventory'!C:C,"GREATWALL",'[4]Raw Inventory'!B:B,A670)</f>
        <v>#VALUE!</v>
      </c>
      <c r="AH670" s="42" t="e">
        <f>SUMIFS('[4]Raw Inventory'!D:D,'[4]Raw Inventory'!C:C,"DUARTE",'[4]Raw Inventory'!B:B,A670)</f>
        <v>#VALUE!</v>
      </c>
      <c r="AI670" s="42"/>
      <c r="AJ670" s="42">
        <f t="shared" si="160"/>
        <v>11.250000000000002</v>
      </c>
      <c r="AK670" s="40" t="str">
        <f>IFERROR(IF((Q670+IF(AI670="",0,AI3))&lt;=0,"Stockout",IF(AJ670="","",IF(F670="Class A",IF(AJ670&lt;=7,"Critical",IF(AJ670&lt;=15,"Low",IF(AJ670&lt;=30,"Reorder",IF(AJ670&lt;=45,"Optimal","Overstock")))),IF(F670="Class B",IF(AJ670&lt;=10,"Critical",IF(AJ670&lt;=20,"Low",IF(AJ670&lt;=45,"Reorder",IF(AJ670&lt;=60,"Optimal","Overstock")))),IF(F670="Class C",IF(AJ670&lt;=15,"Critical",IF(AJ670&lt;=30,"Low",IF(AJ670&lt;=60,"Reorder",IF(AJ670&lt;=90,"Optimal","Overstock")))),""))))),"")</f>
        <v>Low</v>
      </c>
      <c r="AL670" s="42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</row>
    <row r="671" spans="1:48">
      <c r="A671" s="39" t="s">
        <v>36</v>
      </c>
      <c r="B671" s="39" t="s">
        <v>132</v>
      </c>
      <c r="C671" s="39" t="s">
        <v>128</v>
      </c>
      <c r="D671" s="40" t="s">
        <v>245</v>
      </c>
      <c r="E671" s="40">
        <v>26</v>
      </c>
      <c r="F671" s="40" t="s">
        <v>3</v>
      </c>
      <c r="G671" s="39" t="str">
        <f>IFERROR(VLOOKUP(A671,'[4]MC Masterlist 2026-09-17'!$B:$M, 3, 0),"")</f>
        <v>HONDA</v>
      </c>
      <c r="H671" s="41">
        <f>IFERROR(VLOOKUP(A671,'[4]MC Masterlist 2026-09-17'!$B:$M, 6, 0),"")</f>
        <v>76850</v>
      </c>
      <c r="I671" s="42">
        <v>0</v>
      </c>
      <c r="J671" s="42">
        <v>0</v>
      </c>
      <c r="K671" s="42">
        <v>1</v>
      </c>
      <c r="L671" s="42">
        <f t="shared" si="145"/>
        <v>1</v>
      </c>
      <c r="M671" s="42">
        <f t="shared" si="146"/>
        <v>0.33333333333333331</v>
      </c>
      <c r="N671" s="41">
        <f t="shared" si="147"/>
        <v>76850</v>
      </c>
      <c r="O671" s="41">
        <f t="shared" si="148"/>
        <v>25616.666666666664</v>
      </c>
      <c r="P671" s="42">
        <f t="shared" si="149"/>
        <v>1.111111111111111E-2</v>
      </c>
      <c r="Q671" s="42"/>
      <c r="R671" s="41">
        <f t="shared" si="150"/>
        <v>0</v>
      </c>
      <c r="S671" s="42">
        <f t="shared" si="151"/>
        <v>0</v>
      </c>
      <c r="T671" s="42">
        <f>IFERROR(VLOOKUP(A671,'[4]Re-order'!$A:$Q,17,0),"")</f>
        <v>0</v>
      </c>
      <c r="U671" s="42">
        <f>IFERROR(VLOOKUP(A671,'[4]MC Masterlist 2026-09-17'!$B:$M, 10, 0),0)</f>
        <v>15</v>
      </c>
      <c r="V671" s="42">
        <f>IFERROR(VLOOKUP(A671,'[4]MC Masterlist 2026-09-17'!$B:$M, 11, 0),0)</f>
        <v>15</v>
      </c>
      <c r="W671" s="42">
        <f t="shared" si="152"/>
        <v>30</v>
      </c>
      <c r="X671" s="42">
        <f t="shared" si="153"/>
        <v>29.833333333333332</v>
      </c>
      <c r="Y671" s="42">
        <f>IFERROR(IF(OR(C671="AREA I",C671="AREA V"),7,VLOOKUP(A671,'[4]MC Masterlist 2026-09-17'!$B:$M, 12, 0)),0)</f>
        <v>30</v>
      </c>
      <c r="Z671" s="42">
        <f t="shared" si="154"/>
        <v>0.16666666666666666</v>
      </c>
      <c r="AA671" s="42">
        <f t="shared" si="155"/>
        <v>0.33333333333333331</v>
      </c>
      <c r="AB671" s="42">
        <f t="shared" si="156"/>
        <v>0.33148148148148143</v>
      </c>
      <c r="AC671" s="42">
        <f t="shared" si="157"/>
        <v>0.33333333333333331</v>
      </c>
      <c r="AD671" s="40" t="str">
        <f t="shared" si="158"/>
        <v>Stockout</v>
      </c>
      <c r="AE671" s="40">
        <f>IFERROR(VLOOKUP(A671,'[4]Re-order'!$A:$AA,27,0),"")</f>
        <v>0</v>
      </c>
      <c r="AF671" s="42">
        <f t="shared" si="159"/>
        <v>0.33333333333333331</v>
      </c>
      <c r="AG671" s="42" t="e">
        <f>SUMIFS('[4]Raw Inventory'!D:D,'[4]Raw Inventory'!C:C,"GREATWALL",'[4]Raw Inventory'!B:B,A671)</f>
        <v>#VALUE!</v>
      </c>
      <c r="AH671" s="42" t="e">
        <f>SUMIFS('[4]Raw Inventory'!D:D,'[4]Raw Inventory'!C:C,"DUARTE",'[4]Raw Inventory'!B:B,A671)</f>
        <v>#VALUE!</v>
      </c>
      <c r="AI671" s="42"/>
      <c r="AJ671" s="42">
        <f t="shared" si="160"/>
        <v>0</v>
      </c>
      <c r="AK671" s="40" t="str">
        <f>IFERROR(IF((Q671+IF(AI671="",0,AI3))&lt;=0,"Stockout",IF(AJ671="","",IF(F671="Class A",IF(AJ671&lt;=7,"Critical",IF(AJ671&lt;=15,"Low",IF(AJ671&lt;=30,"Reorder",IF(AJ671&lt;=45,"Optimal","Overstock")))),IF(F671="Class B",IF(AJ671&lt;=10,"Critical",IF(AJ671&lt;=20,"Low",IF(AJ671&lt;=45,"Reorder",IF(AJ671&lt;=60,"Optimal","Overstock")))),IF(F671="Class C",IF(AJ671&lt;=15,"Critical",IF(AJ671&lt;=30,"Low",IF(AJ671&lt;=60,"Reorder",IF(AJ671&lt;=90,"Optimal","Overstock")))),""))))),"")</f>
        <v>Stockout</v>
      </c>
      <c r="AL671" s="42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</row>
    <row r="672" spans="1:48">
      <c r="A672" s="39" t="s">
        <v>39</v>
      </c>
      <c r="B672" s="39" t="s">
        <v>132</v>
      </c>
      <c r="C672" s="39" t="s">
        <v>128</v>
      </c>
      <c r="D672" s="40" t="s">
        <v>232</v>
      </c>
      <c r="E672" s="40">
        <v>10</v>
      </c>
      <c r="F672" s="40" t="s">
        <v>2</v>
      </c>
      <c r="G672" s="39" t="str">
        <f>IFERROR(VLOOKUP(A672,'[4]MC Masterlist 2026-09-17'!$B:$M, 3, 0),"")</f>
        <v>HONDA</v>
      </c>
      <c r="H672" s="41">
        <f>IFERROR(VLOOKUP(A672,'[4]MC Masterlist 2026-09-17'!$B:$M, 6, 0),"")</f>
        <v>72434</v>
      </c>
      <c r="I672" s="42">
        <v>0</v>
      </c>
      <c r="J672" s="42">
        <v>3</v>
      </c>
      <c r="K672" s="42">
        <v>4</v>
      </c>
      <c r="L672" s="42">
        <f t="shared" si="145"/>
        <v>7</v>
      </c>
      <c r="M672" s="42">
        <f t="shared" si="146"/>
        <v>2.3333333333333335</v>
      </c>
      <c r="N672" s="41">
        <f t="shared" si="147"/>
        <v>507038</v>
      </c>
      <c r="O672" s="41">
        <f t="shared" si="148"/>
        <v>169012.66666666669</v>
      </c>
      <c r="P672" s="42">
        <f t="shared" si="149"/>
        <v>7.7777777777777779E-2</v>
      </c>
      <c r="Q672" s="42"/>
      <c r="R672" s="41">
        <f t="shared" si="150"/>
        <v>0</v>
      </c>
      <c r="S672" s="42">
        <f t="shared" si="151"/>
        <v>0</v>
      </c>
      <c r="T672" s="42">
        <f>IFERROR(VLOOKUP(A672,'[4]Re-order'!$A:$Q,17,0),"")</f>
        <v>0</v>
      </c>
      <c r="U672" s="42">
        <f>IFERROR(VLOOKUP(A672,'[4]MC Masterlist 2026-09-17'!$B:$M, 10, 0),0)</f>
        <v>15</v>
      </c>
      <c r="V672" s="42">
        <f>IFERROR(VLOOKUP(A672,'[4]MC Masterlist 2026-09-17'!$B:$M, 11, 0),0)</f>
        <v>15</v>
      </c>
      <c r="W672" s="42">
        <f t="shared" si="152"/>
        <v>30</v>
      </c>
      <c r="X672" s="42">
        <f t="shared" si="153"/>
        <v>28.833333333333332</v>
      </c>
      <c r="Y672" s="42">
        <f>IFERROR(IF(OR(C672="AREA I",C672="AREA V"),7,VLOOKUP(A672,'[4]MC Masterlist 2026-09-17'!$B:$M, 12, 0)),0)</f>
        <v>30</v>
      </c>
      <c r="Z672" s="42">
        <f t="shared" si="154"/>
        <v>1.1666666666666667</v>
      </c>
      <c r="AA672" s="42">
        <f t="shared" si="155"/>
        <v>2.3333333333333335</v>
      </c>
      <c r="AB672" s="42">
        <f t="shared" si="156"/>
        <v>2.2425925925925925</v>
      </c>
      <c r="AC672" s="42">
        <f t="shared" si="157"/>
        <v>2.3333333333333335</v>
      </c>
      <c r="AD672" s="40" t="str">
        <f t="shared" si="158"/>
        <v>Stockout</v>
      </c>
      <c r="AE672" s="40">
        <f>IFERROR(VLOOKUP(A672,'[4]Re-order'!$A:$AA,27,0),"")</f>
        <v>0</v>
      </c>
      <c r="AF672" s="42">
        <f t="shared" si="159"/>
        <v>2.3333333333333335</v>
      </c>
      <c r="AG672" s="42" t="e">
        <f>SUMIFS('[4]Raw Inventory'!D:D,'[4]Raw Inventory'!C:C,"GREATWALL",'[4]Raw Inventory'!B:B,A672)</f>
        <v>#VALUE!</v>
      </c>
      <c r="AH672" s="42" t="e">
        <f>SUMIFS('[4]Raw Inventory'!D:D,'[4]Raw Inventory'!C:C,"DUARTE",'[4]Raw Inventory'!B:B,A672)</f>
        <v>#VALUE!</v>
      </c>
      <c r="AI672" s="42"/>
      <c r="AJ672" s="42">
        <f t="shared" si="160"/>
        <v>0</v>
      </c>
      <c r="AK672" s="40" t="str">
        <f>IFERROR(IF((Q672+IF(AI672="",0,AI3))&lt;=0,"Stockout",IF(AJ672="","",IF(F672="Class A",IF(AJ672&lt;=7,"Critical",IF(AJ672&lt;=15,"Low",IF(AJ672&lt;=30,"Reorder",IF(AJ672&lt;=45,"Optimal","Overstock")))),IF(F672="Class B",IF(AJ672&lt;=10,"Critical",IF(AJ672&lt;=20,"Low",IF(AJ672&lt;=45,"Reorder",IF(AJ672&lt;=60,"Optimal","Overstock")))),IF(F672="Class C",IF(AJ672&lt;=15,"Critical",IF(AJ672&lt;=30,"Low",IF(AJ672&lt;=60,"Reorder",IF(AJ672&lt;=90,"Optimal","Overstock")))),""))))),"")</f>
        <v>Stockout</v>
      </c>
      <c r="AL672" s="42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</row>
    <row r="673" spans="1:48">
      <c r="A673" s="39" t="s">
        <v>26</v>
      </c>
      <c r="B673" s="39" t="s">
        <v>131</v>
      </c>
      <c r="C673" s="39" t="s">
        <v>128</v>
      </c>
      <c r="D673" s="40" t="s">
        <v>254</v>
      </c>
      <c r="E673" s="40">
        <v>12</v>
      </c>
      <c r="F673" s="40" t="s">
        <v>2</v>
      </c>
      <c r="G673" s="39" t="str">
        <f>IFERROR(VLOOKUP(A673,'[4]MC Masterlist 2026-09-17'!$B:$M, 3, 0),"")</f>
        <v>SUZUKI</v>
      </c>
      <c r="H673" s="41">
        <f>IFERROR(VLOOKUP(A673,'[4]MC Masterlist 2026-09-17'!$B:$M, 6, 0),"")</f>
        <v>123700</v>
      </c>
      <c r="I673" s="42">
        <v>1</v>
      </c>
      <c r="J673" s="42">
        <v>0</v>
      </c>
      <c r="K673" s="42">
        <v>1</v>
      </c>
      <c r="L673" s="42">
        <f t="shared" si="145"/>
        <v>2</v>
      </c>
      <c r="M673" s="42">
        <f t="shared" si="146"/>
        <v>0.66666666666666663</v>
      </c>
      <c r="N673" s="41">
        <f t="shared" si="147"/>
        <v>247400</v>
      </c>
      <c r="O673" s="41">
        <f t="shared" si="148"/>
        <v>82466.666666666657</v>
      </c>
      <c r="P673" s="42">
        <f t="shared" si="149"/>
        <v>2.222222222222222E-2</v>
      </c>
      <c r="Q673" s="42">
        <v>3</v>
      </c>
      <c r="R673" s="41">
        <f t="shared" si="150"/>
        <v>371100</v>
      </c>
      <c r="S673" s="42">
        <f t="shared" si="151"/>
        <v>135.00000000000003</v>
      </c>
      <c r="T673" s="42">
        <f>IFERROR(VLOOKUP(A673,'[4]Re-order'!$A:$Q,17,0),"")</f>
        <v>0</v>
      </c>
      <c r="U673" s="42">
        <f>IFERROR(VLOOKUP(A673,'[4]MC Masterlist 2026-09-17'!$B:$M, 10, 0),0)</f>
        <v>15</v>
      </c>
      <c r="V673" s="42">
        <f>IFERROR(VLOOKUP(A673,'[4]MC Masterlist 2026-09-17'!$B:$M, 11, 0),0)</f>
        <v>15</v>
      </c>
      <c r="W673" s="42">
        <f t="shared" si="152"/>
        <v>30</v>
      </c>
      <c r="X673" s="42">
        <f t="shared" si="153"/>
        <v>29.666666666666668</v>
      </c>
      <c r="Y673" s="42">
        <f>IFERROR(IF(OR(C673="AREA I",C673="AREA V"),7,VLOOKUP(A673,'[4]MC Masterlist 2026-09-17'!$B:$M, 12, 0)),0)</f>
        <v>30</v>
      </c>
      <c r="Z673" s="42">
        <f t="shared" si="154"/>
        <v>0.33333333333333331</v>
      </c>
      <c r="AA673" s="42">
        <f t="shared" si="155"/>
        <v>0.66666666666666663</v>
      </c>
      <c r="AB673" s="42">
        <f t="shared" si="156"/>
        <v>0.65925925925925921</v>
      </c>
      <c r="AC673" s="42">
        <f t="shared" si="157"/>
        <v>0.66666666666666663</v>
      </c>
      <c r="AD673" s="40" t="str">
        <f t="shared" si="158"/>
        <v>Overstock</v>
      </c>
      <c r="AE673" s="40">
        <f>IFERROR(VLOOKUP(A673,'[4]Re-order'!$A:$AA,27,0),"")</f>
        <v>0</v>
      </c>
      <c r="AF673" s="42">
        <f t="shared" si="159"/>
        <v>-2.3333333333333335</v>
      </c>
      <c r="AG673" s="42" t="e">
        <f>SUMIFS('[4]Raw Inventory'!D:D,'[4]Raw Inventory'!C:C,"GREATWALL",'[4]Raw Inventory'!B:B,A673)</f>
        <v>#VALUE!</v>
      </c>
      <c r="AH673" s="42" t="e">
        <f>SUMIFS('[4]Raw Inventory'!D:D,'[4]Raw Inventory'!C:C,"DUARTE",'[4]Raw Inventory'!B:B,A673)</f>
        <v>#VALUE!</v>
      </c>
      <c r="AI673" s="42"/>
      <c r="AJ673" s="42">
        <f t="shared" si="160"/>
        <v>135.00000000000003</v>
      </c>
      <c r="AK673" s="40" t="str">
        <f>IFERROR(IF((Q673+IF(AI673="",0,AI3))&lt;=0,"Stockout",IF(AJ673="","",IF(F673="Class A",IF(AJ673&lt;=7,"Critical",IF(AJ673&lt;=15,"Low",IF(AJ673&lt;=30,"Reorder",IF(AJ673&lt;=45,"Optimal","Overstock")))),IF(F673="Class B",IF(AJ673&lt;=10,"Critical",IF(AJ673&lt;=20,"Low",IF(AJ673&lt;=45,"Reorder",IF(AJ673&lt;=60,"Optimal","Overstock")))),IF(F673="Class C",IF(AJ673&lt;=15,"Critical",IF(AJ673&lt;=30,"Low",IF(AJ673&lt;=60,"Reorder",IF(AJ673&lt;=90,"Optimal","Overstock")))),""))))),"")</f>
        <v>Overstock</v>
      </c>
      <c r="AL673" s="42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</row>
    <row r="674" spans="1:48">
      <c r="A674" s="39" t="s">
        <v>36</v>
      </c>
      <c r="B674" s="39" t="s">
        <v>140</v>
      </c>
      <c r="C674" s="39" t="s">
        <v>137</v>
      </c>
      <c r="D674" s="40" t="s">
        <v>240</v>
      </c>
      <c r="E674" s="40">
        <v>13</v>
      </c>
      <c r="F674" s="40" t="s">
        <v>3</v>
      </c>
      <c r="G674" s="39" t="str">
        <f>IFERROR(VLOOKUP(A674,'[4]MC Masterlist 2026-09-17'!$B:$M, 3, 0),"")</f>
        <v>HONDA</v>
      </c>
      <c r="H674" s="41">
        <f>IFERROR(VLOOKUP(A674,'[4]MC Masterlist 2026-09-17'!$B:$M, 6, 0),"")</f>
        <v>76850</v>
      </c>
      <c r="I674" s="42">
        <v>1</v>
      </c>
      <c r="J674" s="42">
        <v>0</v>
      </c>
      <c r="K674" s="42">
        <v>0</v>
      </c>
      <c r="L674" s="42">
        <f t="shared" si="145"/>
        <v>1</v>
      </c>
      <c r="M674" s="42">
        <f t="shared" si="146"/>
        <v>0.33333333333333331</v>
      </c>
      <c r="N674" s="41">
        <f t="shared" si="147"/>
        <v>76850</v>
      </c>
      <c r="O674" s="41">
        <f t="shared" si="148"/>
        <v>25616.666666666664</v>
      </c>
      <c r="P674" s="42">
        <f t="shared" si="149"/>
        <v>1.111111111111111E-2</v>
      </c>
      <c r="Q674" s="42">
        <v>2</v>
      </c>
      <c r="R674" s="41">
        <f t="shared" si="150"/>
        <v>153700</v>
      </c>
      <c r="S674" s="42">
        <f t="shared" si="151"/>
        <v>180.00000000000003</v>
      </c>
      <c r="T674" s="42">
        <f>IFERROR(VLOOKUP(A674,'[4]Re-order'!$A:$Q,17,0),"")</f>
        <v>0</v>
      </c>
      <c r="U674" s="42">
        <f>IFERROR(VLOOKUP(A674,'[4]MC Masterlist 2026-09-17'!$B:$M, 10, 0),0)</f>
        <v>15</v>
      </c>
      <c r="V674" s="42">
        <f>IFERROR(VLOOKUP(A674,'[4]MC Masterlist 2026-09-17'!$B:$M, 11, 0),0)</f>
        <v>15</v>
      </c>
      <c r="W674" s="42">
        <f t="shared" si="152"/>
        <v>30</v>
      </c>
      <c r="X674" s="42">
        <f t="shared" si="153"/>
        <v>6.833333333333333</v>
      </c>
      <c r="Y674" s="42">
        <f>IFERROR(IF(OR(C674="AREA I",C674="AREA V"),7,VLOOKUP(A674,'[4]MC Masterlist 2026-09-17'!$B:$M, 12, 0)),0)</f>
        <v>7</v>
      </c>
      <c r="Z674" s="42">
        <f t="shared" si="154"/>
        <v>0.16666666666666666</v>
      </c>
      <c r="AA674" s="42">
        <f t="shared" si="155"/>
        <v>0.33333333333333331</v>
      </c>
      <c r="AB674" s="42">
        <f t="shared" si="156"/>
        <v>7.5925925925925911E-2</v>
      </c>
      <c r="AC674" s="42">
        <f t="shared" si="157"/>
        <v>7.7777777777777765E-2</v>
      </c>
      <c r="AD674" s="40" t="str">
        <f t="shared" si="158"/>
        <v>Overstock</v>
      </c>
      <c r="AE674" s="40">
        <f>IFERROR(VLOOKUP(A674,'[4]Re-order'!$A:$AA,27,0),"")</f>
        <v>0</v>
      </c>
      <c r="AF674" s="42">
        <f t="shared" si="159"/>
        <v>-1.9222222222222223</v>
      </c>
      <c r="AG674" s="42" t="e">
        <f>SUMIFS('[4]Raw Inventory'!D:D,'[4]Raw Inventory'!C:C,"GREATWALL",'[4]Raw Inventory'!B:B,A674)</f>
        <v>#VALUE!</v>
      </c>
      <c r="AH674" s="42" t="e">
        <f>SUMIFS('[4]Raw Inventory'!D:D,'[4]Raw Inventory'!C:C,"DUARTE",'[4]Raw Inventory'!B:B,A674)</f>
        <v>#VALUE!</v>
      </c>
      <c r="AI674" s="42"/>
      <c r="AJ674" s="42">
        <f t="shared" si="160"/>
        <v>180.00000000000003</v>
      </c>
      <c r="AK674" s="40" t="str">
        <f>IFERROR(IF((Q674+IF(AI674="",0,AI3))&lt;=0,"Stockout",IF(AJ674="","",IF(F674="Class A",IF(AJ674&lt;=7,"Critical",IF(AJ674&lt;=15,"Low",IF(AJ674&lt;=30,"Reorder",IF(AJ674&lt;=45,"Optimal","Overstock")))),IF(F674="Class B",IF(AJ674&lt;=10,"Critical",IF(AJ674&lt;=20,"Low",IF(AJ674&lt;=45,"Reorder",IF(AJ674&lt;=60,"Optimal","Overstock")))),IF(F674="Class C",IF(AJ674&lt;=15,"Critical",IF(AJ674&lt;=30,"Low",IF(AJ674&lt;=60,"Reorder",IF(AJ674&lt;=90,"Optimal","Overstock")))),""))))),"")</f>
        <v>Overstock</v>
      </c>
      <c r="AL674" s="42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</row>
    <row r="675" spans="1:48">
      <c r="A675" s="39" t="s">
        <v>26</v>
      </c>
      <c r="B675" s="39" t="s">
        <v>120</v>
      </c>
      <c r="C675" s="39" t="s">
        <v>118</v>
      </c>
      <c r="D675" s="40" t="s">
        <v>239</v>
      </c>
      <c r="E675" s="40">
        <v>10</v>
      </c>
      <c r="F675" s="40" t="s">
        <v>2</v>
      </c>
      <c r="G675" s="39" t="str">
        <f>IFERROR(VLOOKUP(A675,'[4]MC Masterlist 2026-09-17'!$B:$M, 3, 0),"")</f>
        <v>SUZUKI</v>
      </c>
      <c r="H675" s="41">
        <f>IFERROR(VLOOKUP(A675,'[4]MC Masterlist 2026-09-17'!$B:$M, 6, 0),"")</f>
        <v>123700</v>
      </c>
      <c r="I675" s="42">
        <v>0</v>
      </c>
      <c r="J675" s="42">
        <v>1</v>
      </c>
      <c r="K675" s="42">
        <v>1</v>
      </c>
      <c r="L675" s="42">
        <f t="shared" si="145"/>
        <v>2</v>
      </c>
      <c r="M675" s="42">
        <f t="shared" si="146"/>
        <v>0.66666666666666663</v>
      </c>
      <c r="N675" s="41">
        <f t="shared" si="147"/>
        <v>247400</v>
      </c>
      <c r="O675" s="41">
        <f t="shared" si="148"/>
        <v>82466.666666666657</v>
      </c>
      <c r="P675" s="42">
        <f t="shared" si="149"/>
        <v>2.222222222222222E-2</v>
      </c>
      <c r="Q675" s="42">
        <v>3</v>
      </c>
      <c r="R675" s="41">
        <f t="shared" si="150"/>
        <v>371100</v>
      </c>
      <c r="S675" s="42">
        <f t="shared" si="151"/>
        <v>135.00000000000003</v>
      </c>
      <c r="T675" s="42">
        <f>IFERROR(VLOOKUP(A675,'[4]Re-order'!$A:$Q,17,0),"")</f>
        <v>0</v>
      </c>
      <c r="U675" s="42">
        <f>IFERROR(VLOOKUP(A675,'[4]MC Masterlist 2026-09-17'!$B:$M, 10, 0),0)</f>
        <v>15</v>
      </c>
      <c r="V675" s="42">
        <f>IFERROR(VLOOKUP(A675,'[4]MC Masterlist 2026-09-17'!$B:$M, 11, 0),0)</f>
        <v>15</v>
      </c>
      <c r="W675" s="42">
        <f t="shared" si="152"/>
        <v>30</v>
      </c>
      <c r="X675" s="42">
        <f t="shared" si="153"/>
        <v>29.666666666666668</v>
      </c>
      <c r="Y675" s="42">
        <f>IFERROR(IF(OR(C675="AREA I",C675="AREA V"),7,VLOOKUP(A675,'[4]MC Masterlist 2026-09-17'!$B:$M, 12, 0)),0)</f>
        <v>30</v>
      </c>
      <c r="Z675" s="42">
        <f t="shared" si="154"/>
        <v>0.33333333333333331</v>
      </c>
      <c r="AA675" s="42">
        <f t="shared" si="155"/>
        <v>0.66666666666666663</v>
      </c>
      <c r="AB675" s="42">
        <f t="shared" si="156"/>
        <v>0.65925925925925921</v>
      </c>
      <c r="AC675" s="42">
        <f t="shared" si="157"/>
        <v>0.66666666666666663</v>
      </c>
      <c r="AD675" s="40" t="str">
        <f t="shared" si="158"/>
        <v>Overstock</v>
      </c>
      <c r="AE675" s="40">
        <f>IFERROR(VLOOKUP(A675,'[4]Re-order'!$A:$AA,27,0),"")</f>
        <v>0</v>
      </c>
      <c r="AF675" s="42">
        <f t="shared" si="159"/>
        <v>-2.3333333333333335</v>
      </c>
      <c r="AG675" s="42" t="e">
        <f>SUMIFS('[4]Raw Inventory'!D:D,'[4]Raw Inventory'!C:C,"GREATWALL",'[4]Raw Inventory'!B:B,A675)</f>
        <v>#VALUE!</v>
      </c>
      <c r="AH675" s="42" t="e">
        <f>SUMIFS('[4]Raw Inventory'!D:D,'[4]Raw Inventory'!C:C,"DUARTE",'[4]Raw Inventory'!B:B,A675)</f>
        <v>#VALUE!</v>
      </c>
      <c r="AI675" s="42"/>
      <c r="AJ675" s="42">
        <f t="shared" si="160"/>
        <v>135.00000000000003</v>
      </c>
      <c r="AK675" s="40" t="str">
        <f>IFERROR(IF((Q675+IF(AI675="",0,AI3))&lt;=0,"Stockout",IF(AJ675="","",IF(F675="Class A",IF(AJ675&lt;=7,"Critical",IF(AJ675&lt;=15,"Low",IF(AJ675&lt;=30,"Reorder",IF(AJ675&lt;=45,"Optimal","Overstock")))),IF(F675="Class B",IF(AJ675&lt;=10,"Critical",IF(AJ675&lt;=20,"Low",IF(AJ675&lt;=45,"Reorder",IF(AJ675&lt;=60,"Optimal","Overstock")))),IF(F675="Class C",IF(AJ675&lt;=15,"Critical",IF(AJ675&lt;=30,"Low",IF(AJ675&lt;=60,"Reorder",IF(AJ675&lt;=90,"Optimal","Overstock")))),""))))),"")</f>
        <v>Overstock</v>
      </c>
      <c r="AL675" s="42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</row>
    <row r="676" spans="1:48">
      <c r="A676" s="39" t="s">
        <v>69</v>
      </c>
      <c r="B676" s="39" t="s">
        <v>21</v>
      </c>
      <c r="C676" s="39" t="s">
        <v>1</v>
      </c>
      <c r="D676" s="40" t="s">
        <v>236</v>
      </c>
      <c r="E676" s="40">
        <v>28</v>
      </c>
      <c r="F676" s="40" t="s">
        <v>3</v>
      </c>
      <c r="G676" s="39" t="str">
        <f>IFERROR(VLOOKUP(A676,'[4]MC Masterlist 2026-09-17'!$B:$M, 3, 0),"")</f>
        <v>YAMAHA</v>
      </c>
      <c r="H676" s="41">
        <f>IFERROR(VLOOKUP(A676,'[4]MC Masterlist 2026-09-17'!$B:$M, 6, 0),"")</f>
        <v>54426</v>
      </c>
      <c r="I676" s="42">
        <v>0</v>
      </c>
      <c r="J676" s="42">
        <v>0</v>
      </c>
      <c r="K676" s="42">
        <v>0</v>
      </c>
      <c r="L676" s="42">
        <f t="shared" si="145"/>
        <v>0</v>
      </c>
      <c r="M676" s="42">
        <f t="shared" si="146"/>
        <v>0</v>
      </c>
      <c r="N676" s="41">
        <f t="shared" si="147"/>
        <v>0</v>
      </c>
      <c r="O676" s="41">
        <f t="shared" si="148"/>
        <v>0</v>
      </c>
      <c r="P676" s="42">
        <f t="shared" si="149"/>
        <v>0</v>
      </c>
      <c r="Q676" s="42">
        <v>2</v>
      </c>
      <c r="R676" s="41">
        <f t="shared" si="150"/>
        <v>108852</v>
      </c>
      <c r="S676" s="42">
        <f t="shared" si="151"/>
        <v>0</v>
      </c>
      <c r="T676" s="42">
        <f>IFERROR(VLOOKUP(A676,'[4]Re-order'!$A:$Q,17,0),"")</f>
        <v>0</v>
      </c>
      <c r="U676" s="42">
        <f>IFERROR(VLOOKUP(A676,'[4]MC Masterlist 2026-09-17'!$B:$M, 10, 0),0)</f>
        <v>15</v>
      </c>
      <c r="V676" s="42">
        <f>IFERROR(VLOOKUP(A676,'[4]MC Masterlist 2026-09-17'!$B:$M, 11, 0),0)</f>
        <v>15</v>
      </c>
      <c r="W676" s="42">
        <f t="shared" si="152"/>
        <v>30</v>
      </c>
      <c r="X676" s="42">
        <f t="shared" si="153"/>
        <v>7</v>
      </c>
      <c r="Y676" s="42">
        <f>IFERROR(IF(OR(C676="AREA I",C676="AREA V"),7,VLOOKUP(A676,'[4]MC Masterlist 2026-09-17'!$B:$M, 12, 0)),0)</f>
        <v>7</v>
      </c>
      <c r="Z676" s="42">
        <f t="shared" si="154"/>
        <v>0</v>
      </c>
      <c r="AA676" s="42">
        <f t="shared" si="155"/>
        <v>0</v>
      </c>
      <c r="AB676" s="42">
        <f t="shared" si="156"/>
        <v>0</v>
      </c>
      <c r="AC676" s="42">
        <f t="shared" si="157"/>
        <v>0</v>
      </c>
      <c r="AD676" s="40" t="str">
        <f t="shared" si="158"/>
        <v>Critical</v>
      </c>
      <c r="AE676" s="40">
        <f>IFERROR(VLOOKUP(A676,'[4]Re-order'!$A:$AA,27,0),"")</f>
        <v>0</v>
      </c>
      <c r="AF676" s="42">
        <f t="shared" si="159"/>
        <v>-2</v>
      </c>
      <c r="AG676" s="42" t="e">
        <f>SUMIFS('[4]Raw Inventory'!D:D,'[4]Raw Inventory'!C:C,"GREATWALL",'[4]Raw Inventory'!B:B,A676)</f>
        <v>#VALUE!</v>
      </c>
      <c r="AH676" s="42" t="e">
        <f>SUMIFS('[4]Raw Inventory'!D:D,'[4]Raw Inventory'!C:C,"DUARTE",'[4]Raw Inventory'!B:B,A676)</f>
        <v>#VALUE!</v>
      </c>
      <c r="AI676" s="42"/>
      <c r="AJ676" s="42">
        <f t="shared" si="160"/>
        <v>0</v>
      </c>
      <c r="AK676" s="40" t="str">
        <f>IFERROR(IF((Q676+IF(AI676="",0,AI3))&lt;=0,"Stockout",IF(AJ676="","",IF(F676="Class A",IF(AJ676&lt;=7,"Critical",IF(AJ676&lt;=15,"Low",IF(AJ676&lt;=30,"Reorder",IF(AJ676&lt;=45,"Optimal","Overstock")))),IF(F676="Class B",IF(AJ676&lt;=10,"Critical",IF(AJ676&lt;=20,"Low",IF(AJ676&lt;=45,"Reorder",IF(AJ676&lt;=60,"Optimal","Overstock")))),IF(F676="Class C",IF(AJ676&lt;=15,"Critical",IF(AJ676&lt;=30,"Low",IF(AJ676&lt;=60,"Reorder",IF(AJ676&lt;=90,"Optimal","Overstock")))),""))))),"")</f>
        <v>Critical</v>
      </c>
      <c r="AL676" s="42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</row>
    <row r="677" spans="1:48">
      <c r="A677" s="39" t="s">
        <v>16</v>
      </c>
      <c r="B677" s="39" t="s">
        <v>140</v>
      </c>
      <c r="C677" s="39" t="s">
        <v>137</v>
      </c>
      <c r="D677" s="40" t="s">
        <v>237</v>
      </c>
      <c r="E677" s="40">
        <v>2</v>
      </c>
      <c r="F677" s="40" t="s">
        <v>0</v>
      </c>
      <c r="G677" s="39" t="str">
        <f>IFERROR(VLOOKUP(A677,'[4]MC Masterlist 2026-09-17'!$B:$M, 3, 0),"")</f>
        <v>HONDA</v>
      </c>
      <c r="H677" s="41">
        <f>IFERROR(VLOOKUP(A677,'[4]MC Masterlist 2026-09-17'!$B:$M, 6, 0),"")</f>
        <v>84394</v>
      </c>
      <c r="I677" s="42">
        <v>6</v>
      </c>
      <c r="J677" s="42">
        <v>6</v>
      </c>
      <c r="K677" s="42">
        <v>3</v>
      </c>
      <c r="L677" s="42">
        <f t="shared" si="145"/>
        <v>15</v>
      </c>
      <c r="M677" s="42">
        <f t="shared" si="146"/>
        <v>5</v>
      </c>
      <c r="N677" s="41">
        <f t="shared" si="147"/>
        <v>1265910</v>
      </c>
      <c r="O677" s="41">
        <f t="shared" si="148"/>
        <v>421970</v>
      </c>
      <c r="P677" s="42">
        <f t="shared" si="149"/>
        <v>0.16666666666666666</v>
      </c>
      <c r="Q677" s="42">
        <v>12</v>
      </c>
      <c r="R677" s="41">
        <f t="shared" si="150"/>
        <v>1012728</v>
      </c>
      <c r="S677" s="42">
        <f t="shared" si="151"/>
        <v>72</v>
      </c>
      <c r="T677" s="42">
        <f>IFERROR(VLOOKUP(A677,'[4]Re-order'!$A:$Q,17,0),"")</f>
        <v>0</v>
      </c>
      <c r="U677" s="42">
        <f>IFERROR(VLOOKUP(A677,'[4]MC Masterlist 2026-09-17'!$B:$M, 10, 0),0)</f>
        <v>15</v>
      </c>
      <c r="V677" s="42">
        <f>IFERROR(VLOOKUP(A677,'[4]MC Masterlist 2026-09-17'!$B:$M, 11, 0),0)</f>
        <v>15</v>
      </c>
      <c r="W677" s="42">
        <f t="shared" si="152"/>
        <v>30</v>
      </c>
      <c r="X677" s="42">
        <f t="shared" si="153"/>
        <v>4.5</v>
      </c>
      <c r="Y677" s="42">
        <f>IFERROR(IF(OR(C677="AREA I",C677="AREA V"),7,VLOOKUP(A677,'[4]MC Masterlist 2026-09-17'!$B:$M, 12, 0)),0)</f>
        <v>7</v>
      </c>
      <c r="Z677" s="42">
        <f t="shared" si="154"/>
        <v>2.5</v>
      </c>
      <c r="AA677" s="42">
        <f t="shared" si="155"/>
        <v>5</v>
      </c>
      <c r="AB677" s="42">
        <f t="shared" si="156"/>
        <v>0.75</v>
      </c>
      <c r="AC677" s="42">
        <f t="shared" si="157"/>
        <v>1.1666666666666665</v>
      </c>
      <c r="AD677" s="40" t="str">
        <f t="shared" si="158"/>
        <v>Overstock</v>
      </c>
      <c r="AE677" s="40">
        <f>IFERROR(VLOOKUP(A677,'[4]Re-order'!$A:$AA,27,0),"")</f>
        <v>0</v>
      </c>
      <c r="AF677" s="42">
        <f t="shared" si="159"/>
        <v>-10.833333333333334</v>
      </c>
      <c r="AG677" s="42" t="e">
        <f>SUMIFS('[4]Raw Inventory'!D:D,'[4]Raw Inventory'!C:C,"GREATWALL",'[4]Raw Inventory'!B:B,A677)</f>
        <v>#VALUE!</v>
      </c>
      <c r="AH677" s="42" t="e">
        <f>SUMIFS('[4]Raw Inventory'!D:D,'[4]Raw Inventory'!C:C,"DUARTE",'[4]Raw Inventory'!B:B,A677)</f>
        <v>#VALUE!</v>
      </c>
      <c r="AI677" s="42"/>
      <c r="AJ677" s="42">
        <f t="shared" si="160"/>
        <v>72</v>
      </c>
      <c r="AK677" s="40" t="str">
        <f>IFERROR(IF((Q677+IF(AI677="",0,AI3))&lt;=0,"Stockout",IF(AJ677="","",IF(F677="Class A",IF(AJ677&lt;=7,"Critical",IF(AJ677&lt;=15,"Low",IF(AJ677&lt;=30,"Reorder",IF(AJ677&lt;=45,"Optimal","Overstock")))),IF(F677="Class B",IF(AJ677&lt;=10,"Critical",IF(AJ677&lt;=20,"Low",IF(AJ677&lt;=45,"Reorder",IF(AJ677&lt;=60,"Optimal","Overstock")))),IF(F677="Class C",IF(AJ677&lt;=15,"Critical",IF(AJ677&lt;=30,"Low",IF(AJ677&lt;=60,"Reorder",IF(AJ677&lt;=90,"Optimal","Overstock")))),""))))),"")</f>
        <v>Overstock</v>
      </c>
      <c r="AL677" s="42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</row>
    <row r="678" spans="1:48">
      <c r="A678" s="39" t="s">
        <v>52</v>
      </c>
      <c r="B678" s="39" t="s">
        <v>143</v>
      </c>
      <c r="C678" s="39" t="s">
        <v>137</v>
      </c>
      <c r="D678" s="40" t="s">
        <v>239</v>
      </c>
      <c r="E678" s="40">
        <v>13</v>
      </c>
      <c r="F678" s="40" t="s">
        <v>2</v>
      </c>
      <c r="G678" s="39" t="str">
        <f>IFERROR(VLOOKUP(A678,'[4]MC Masterlist 2026-09-17'!$B:$M, 3, 0),"")</f>
        <v>YAMAHA</v>
      </c>
      <c r="H678" s="41">
        <f>IFERROR(VLOOKUP(A678,'[4]MC Masterlist 2026-09-17'!$B:$M, 6, 0),"")</f>
        <v>85446</v>
      </c>
      <c r="I678" s="42">
        <v>1</v>
      </c>
      <c r="J678" s="42">
        <v>1</v>
      </c>
      <c r="K678" s="42">
        <v>1</v>
      </c>
      <c r="L678" s="42">
        <f t="shared" si="145"/>
        <v>3</v>
      </c>
      <c r="M678" s="42">
        <f t="shared" si="146"/>
        <v>1</v>
      </c>
      <c r="N678" s="41">
        <f t="shared" si="147"/>
        <v>256338</v>
      </c>
      <c r="O678" s="41">
        <f t="shared" si="148"/>
        <v>85446</v>
      </c>
      <c r="P678" s="42">
        <f t="shared" si="149"/>
        <v>3.3333333333333333E-2</v>
      </c>
      <c r="Q678" s="42">
        <v>2</v>
      </c>
      <c r="R678" s="41">
        <f t="shared" si="150"/>
        <v>170892</v>
      </c>
      <c r="S678" s="42">
        <f t="shared" si="151"/>
        <v>60</v>
      </c>
      <c r="T678" s="42">
        <f>IFERROR(VLOOKUP(A678,'[4]Re-order'!$A:$Q,17,0),"")</f>
        <v>0</v>
      </c>
      <c r="U678" s="42">
        <f>IFERROR(VLOOKUP(A678,'[4]MC Masterlist 2026-09-17'!$B:$M, 10, 0),0)</f>
        <v>15</v>
      </c>
      <c r="V678" s="42">
        <f>IFERROR(VLOOKUP(A678,'[4]MC Masterlist 2026-09-17'!$B:$M, 11, 0),0)</f>
        <v>15</v>
      </c>
      <c r="W678" s="42">
        <f t="shared" si="152"/>
        <v>30</v>
      </c>
      <c r="X678" s="42">
        <f t="shared" si="153"/>
        <v>6.5</v>
      </c>
      <c r="Y678" s="42">
        <f>IFERROR(IF(OR(C678="AREA I",C678="AREA V"),7,VLOOKUP(A678,'[4]MC Masterlist 2026-09-17'!$B:$M, 12, 0)),0)</f>
        <v>7</v>
      </c>
      <c r="Z678" s="42">
        <f t="shared" si="154"/>
        <v>0.5</v>
      </c>
      <c r="AA678" s="42">
        <f t="shared" si="155"/>
        <v>1</v>
      </c>
      <c r="AB678" s="42">
        <f t="shared" si="156"/>
        <v>0.21666666666666667</v>
      </c>
      <c r="AC678" s="42">
        <f t="shared" si="157"/>
        <v>0.23333333333333334</v>
      </c>
      <c r="AD678" s="40" t="str">
        <f t="shared" si="158"/>
        <v>Optimal</v>
      </c>
      <c r="AE678" s="40">
        <f>IFERROR(VLOOKUP(A678,'[4]Re-order'!$A:$AA,27,0),"")</f>
        <v>0</v>
      </c>
      <c r="AF678" s="42">
        <f t="shared" si="159"/>
        <v>-1.7666666666666666</v>
      </c>
      <c r="AG678" s="42" t="e">
        <f>SUMIFS('[4]Raw Inventory'!D:D,'[4]Raw Inventory'!C:C,"GREATWALL",'[4]Raw Inventory'!B:B,A678)</f>
        <v>#VALUE!</v>
      </c>
      <c r="AH678" s="42" t="e">
        <f>SUMIFS('[4]Raw Inventory'!D:D,'[4]Raw Inventory'!C:C,"DUARTE",'[4]Raw Inventory'!B:B,A678)</f>
        <v>#VALUE!</v>
      </c>
      <c r="AI678" s="42"/>
      <c r="AJ678" s="42">
        <f t="shared" si="160"/>
        <v>60</v>
      </c>
      <c r="AK678" s="40" t="str">
        <f>IFERROR(IF((Q678+IF(AI678="",0,AI3))&lt;=0,"Stockout",IF(AJ678="","",IF(F678="Class A",IF(AJ678&lt;=7,"Critical",IF(AJ678&lt;=15,"Low",IF(AJ678&lt;=30,"Reorder",IF(AJ678&lt;=45,"Optimal","Overstock")))),IF(F678="Class B",IF(AJ678&lt;=10,"Critical",IF(AJ678&lt;=20,"Low",IF(AJ678&lt;=45,"Reorder",IF(AJ678&lt;=60,"Optimal","Overstock")))),IF(F678="Class C",IF(AJ678&lt;=15,"Critical",IF(AJ678&lt;=30,"Low",IF(AJ678&lt;=60,"Reorder",IF(AJ678&lt;=90,"Optimal","Overstock")))),""))))),"")</f>
        <v>Optimal</v>
      </c>
      <c r="AL678" s="42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</row>
    <row r="679" spans="1:48">
      <c r="A679" s="39" t="s">
        <v>40</v>
      </c>
      <c r="B679" s="39" t="s">
        <v>110</v>
      </c>
      <c r="C679" s="39" t="s">
        <v>109</v>
      </c>
      <c r="D679" s="40" t="s">
        <v>231</v>
      </c>
      <c r="E679" s="40">
        <v>29</v>
      </c>
      <c r="F679" s="40" t="s">
        <v>3</v>
      </c>
      <c r="G679" s="39" t="str">
        <f>IFERROR(VLOOKUP(A679,'[4]MC Masterlist 2026-09-17'!$B:$M, 3, 0),"")</f>
        <v>HONDA</v>
      </c>
      <c r="H679" s="41">
        <f>IFERROR(VLOOKUP(A679,'[4]MC Masterlist 2026-09-17'!$B:$M, 6, 0),"")</f>
        <v>56426</v>
      </c>
      <c r="I679" s="42">
        <v>0</v>
      </c>
      <c r="J679" s="42">
        <v>0</v>
      </c>
      <c r="K679" s="42">
        <v>0</v>
      </c>
      <c r="L679" s="42">
        <f t="shared" si="145"/>
        <v>0</v>
      </c>
      <c r="M679" s="42">
        <f t="shared" si="146"/>
        <v>0</v>
      </c>
      <c r="N679" s="41">
        <f t="shared" si="147"/>
        <v>0</v>
      </c>
      <c r="O679" s="41">
        <f t="shared" si="148"/>
        <v>0</v>
      </c>
      <c r="P679" s="42">
        <f t="shared" si="149"/>
        <v>0</v>
      </c>
      <c r="Q679" s="42">
        <v>2</v>
      </c>
      <c r="R679" s="41">
        <f t="shared" si="150"/>
        <v>112852</v>
      </c>
      <c r="S679" s="42">
        <f t="shared" si="151"/>
        <v>0</v>
      </c>
      <c r="T679" s="42">
        <f>IFERROR(VLOOKUP(A679,'[4]Re-order'!$A:$Q,17,0),"")</f>
        <v>0</v>
      </c>
      <c r="U679" s="42">
        <f>IFERROR(VLOOKUP(A679,'[4]MC Masterlist 2026-09-17'!$B:$M, 10, 0),0)</f>
        <v>15</v>
      </c>
      <c r="V679" s="42">
        <f>IFERROR(VLOOKUP(A679,'[4]MC Masterlist 2026-09-17'!$B:$M, 11, 0),0)</f>
        <v>15</v>
      </c>
      <c r="W679" s="42">
        <f t="shared" si="152"/>
        <v>30</v>
      </c>
      <c r="X679" s="42">
        <f t="shared" si="153"/>
        <v>30</v>
      </c>
      <c r="Y679" s="42">
        <f>IFERROR(IF(OR(C679="AREA I",C679="AREA V"),7,VLOOKUP(A679,'[4]MC Masterlist 2026-09-17'!$B:$M, 12, 0)),0)</f>
        <v>30</v>
      </c>
      <c r="Z679" s="42">
        <f t="shared" si="154"/>
        <v>0</v>
      </c>
      <c r="AA679" s="42">
        <f t="shared" si="155"/>
        <v>0</v>
      </c>
      <c r="AB679" s="42">
        <f t="shared" si="156"/>
        <v>0</v>
      </c>
      <c r="AC679" s="42">
        <f t="shared" si="157"/>
        <v>0</v>
      </c>
      <c r="AD679" s="40" t="str">
        <f t="shared" si="158"/>
        <v>Critical</v>
      </c>
      <c r="AE679" s="40">
        <f>IFERROR(VLOOKUP(A679,'[4]Re-order'!$A:$AA,27,0),"")</f>
        <v>0</v>
      </c>
      <c r="AF679" s="42">
        <f t="shared" si="159"/>
        <v>-2</v>
      </c>
      <c r="AG679" s="42" t="e">
        <f>SUMIFS('[4]Raw Inventory'!D:D,'[4]Raw Inventory'!C:C,"GREATWALL",'[4]Raw Inventory'!B:B,A679)</f>
        <v>#VALUE!</v>
      </c>
      <c r="AH679" s="42" t="e">
        <f>SUMIFS('[4]Raw Inventory'!D:D,'[4]Raw Inventory'!C:C,"DUARTE",'[4]Raw Inventory'!B:B,A679)</f>
        <v>#VALUE!</v>
      </c>
      <c r="AI679" s="42"/>
      <c r="AJ679" s="42">
        <f t="shared" si="160"/>
        <v>0</v>
      </c>
      <c r="AK679" s="40" t="str">
        <f>IFERROR(IF((Q679+IF(AI679="",0,AI3))&lt;=0,"Stockout",IF(AJ679="","",IF(F679="Class A",IF(AJ679&lt;=7,"Critical",IF(AJ679&lt;=15,"Low",IF(AJ679&lt;=30,"Reorder",IF(AJ679&lt;=45,"Optimal","Overstock")))),IF(F679="Class B",IF(AJ679&lt;=10,"Critical",IF(AJ679&lt;=20,"Low",IF(AJ679&lt;=45,"Reorder",IF(AJ679&lt;=60,"Optimal","Overstock")))),IF(F679="Class C",IF(AJ679&lt;=15,"Critical",IF(AJ679&lt;=30,"Low",IF(AJ679&lt;=60,"Reorder",IF(AJ679&lt;=90,"Optimal","Overstock")))),""))))),"")</f>
        <v>Critical</v>
      </c>
      <c r="AL679" s="42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</row>
    <row r="680" spans="1:48">
      <c r="A680" s="39" t="s">
        <v>45</v>
      </c>
      <c r="B680" s="39" t="s">
        <v>155</v>
      </c>
      <c r="C680" s="39" t="s">
        <v>152</v>
      </c>
      <c r="D680" s="40" t="s">
        <v>266</v>
      </c>
      <c r="E680" s="40">
        <v>20</v>
      </c>
      <c r="F680" s="40" t="s">
        <v>3</v>
      </c>
      <c r="G680" s="39" t="str">
        <f>IFERROR(VLOOKUP(A680,'[4]MC Masterlist 2026-09-17'!$B:$M, 3, 0),"")</f>
        <v>YAMAHA</v>
      </c>
      <c r="H680" s="41">
        <f>IFERROR(VLOOKUP(A680,'[4]MC Masterlist 2026-09-17'!$B:$M, 6, 0),"")</f>
        <v>117087</v>
      </c>
      <c r="I680" s="42">
        <v>1</v>
      </c>
      <c r="J680" s="42">
        <v>0</v>
      </c>
      <c r="K680" s="42">
        <v>0</v>
      </c>
      <c r="L680" s="42">
        <f t="shared" si="145"/>
        <v>1</v>
      </c>
      <c r="M680" s="42">
        <f t="shared" si="146"/>
        <v>0.33333333333333331</v>
      </c>
      <c r="N680" s="41">
        <f t="shared" si="147"/>
        <v>117087</v>
      </c>
      <c r="O680" s="41">
        <f t="shared" si="148"/>
        <v>39029</v>
      </c>
      <c r="P680" s="42">
        <f t="shared" si="149"/>
        <v>1.111111111111111E-2</v>
      </c>
      <c r="Q680" s="42"/>
      <c r="R680" s="41">
        <f t="shared" si="150"/>
        <v>0</v>
      </c>
      <c r="S680" s="42">
        <f t="shared" si="151"/>
        <v>0</v>
      </c>
      <c r="T680" s="42">
        <f>IFERROR(VLOOKUP(A680,'[4]Re-order'!$A:$Q,17,0),"")</f>
        <v>0</v>
      </c>
      <c r="U680" s="42">
        <f>IFERROR(VLOOKUP(A680,'[4]MC Masterlist 2026-09-17'!$B:$M, 10, 0),0)</f>
        <v>15</v>
      </c>
      <c r="V680" s="42">
        <f>IFERROR(VLOOKUP(A680,'[4]MC Masterlist 2026-09-17'!$B:$M, 11, 0),0)</f>
        <v>15</v>
      </c>
      <c r="W680" s="42">
        <f t="shared" si="152"/>
        <v>30</v>
      </c>
      <c r="X680" s="42">
        <f t="shared" si="153"/>
        <v>29.833333333333332</v>
      </c>
      <c r="Y680" s="42">
        <f>IFERROR(IF(OR(C680="AREA I",C680="AREA V"),7,VLOOKUP(A680,'[4]MC Masterlist 2026-09-17'!$B:$M, 12, 0)),0)</f>
        <v>30</v>
      </c>
      <c r="Z680" s="42">
        <f t="shared" si="154"/>
        <v>0.16666666666666666</v>
      </c>
      <c r="AA680" s="42">
        <f t="shared" si="155"/>
        <v>0.33333333333333331</v>
      </c>
      <c r="AB680" s="42">
        <f t="shared" si="156"/>
        <v>0.33148148148148143</v>
      </c>
      <c r="AC680" s="42">
        <f t="shared" si="157"/>
        <v>0.33333333333333331</v>
      </c>
      <c r="AD680" s="40" t="str">
        <f t="shared" si="158"/>
        <v>Stockout</v>
      </c>
      <c r="AE680" s="40">
        <f>IFERROR(VLOOKUP(A680,'[4]Re-order'!$A:$AA,27,0),"")</f>
        <v>0</v>
      </c>
      <c r="AF680" s="42">
        <f t="shared" si="159"/>
        <v>0.33333333333333331</v>
      </c>
      <c r="AG680" s="42" t="e">
        <f>SUMIFS('[4]Raw Inventory'!D:D,'[4]Raw Inventory'!C:C,"GREATWALL",'[4]Raw Inventory'!B:B,A680)</f>
        <v>#VALUE!</v>
      </c>
      <c r="AH680" s="42" t="e">
        <f>SUMIFS('[4]Raw Inventory'!D:D,'[4]Raw Inventory'!C:C,"DUARTE",'[4]Raw Inventory'!B:B,A680)</f>
        <v>#VALUE!</v>
      </c>
      <c r="AI680" s="42"/>
      <c r="AJ680" s="42">
        <f t="shared" si="160"/>
        <v>0</v>
      </c>
      <c r="AK680" s="40" t="str">
        <f>IFERROR(IF((Q680+IF(AI680="",0,AI3))&lt;=0,"Stockout",IF(AJ680="","",IF(F680="Class A",IF(AJ680&lt;=7,"Critical",IF(AJ680&lt;=15,"Low",IF(AJ680&lt;=30,"Reorder",IF(AJ680&lt;=45,"Optimal","Overstock")))),IF(F680="Class B",IF(AJ680&lt;=10,"Critical",IF(AJ680&lt;=20,"Low",IF(AJ680&lt;=45,"Reorder",IF(AJ680&lt;=60,"Optimal","Overstock")))),IF(F680="Class C",IF(AJ680&lt;=15,"Critical",IF(AJ680&lt;=30,"Low",IF(AJ680&lt;=60,"Reorder",IF(AJ680&lt;=90,"Optimal","Overstock")))),""))))),"")</f>
        <v>Stockout</v>
      </c>
      <c r="AL680" s="42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</row>
    <row r="681" spans="1:48">
      <c r="A681" s="39" t="s">
        <v>42</v>
      </c>
      <c r="B681" s="39" t="s">
        <v>146</v>
      </c>
      <c r="C681" s="39" t="s">
        <v>137</v>
      </c>
      <c r="D681" s="40" t="s">
        <v>254</v>
      </c>
      <c r="E681" s="40">
        <v>15</v>
      </c>
      <c r="F681" s="40" t="s">
        <v>2</v>
      </c>
      <c r="G681" s="39" t="str">
        <f>IFERROR(VLOOKUP(A681,'[4]MC Masterlist 2026-09-17'!$B:$M, 3, 0),"")</f>
        <v>YAMAHA</v>
      </c>
      <c r="H681" s="41">
        <f>IFERROR(VLOOKUP(A681,'[4]MC Masterlist 2026-09-17'!$B:$M, 6, 0),"")</f>
        <v>152892</v>
      </c>
      <c r="I681" s="42">
        <v>0</v>
      </c>
      <c r="J681" s="42">
        <v>1</v>
      </c>
      <c r="K681" s="42">
        <v>0</v>
      </c>
      <c r="L681" s="42">
        <f t="shared" si="145"/>
        <v>1</v>
      </c>
      <c r="M681" s="42">
        <f t="shared" si="146"/>
        <v>0.33333333333333331</v>
      </c>
      <c r="N681" s="41">
        <f t="shared" si="147"/>
        <v>152892</v>
      </c>
      <c r="O681" s="41">
        <f t="shared" si="148"/>
        <v>50964</v>
      </c>
      <c r="P681" s="42">
        <f t="shared" si="149"/>
        <v>1.111111111111111E-2</v>
      </c>
      <c r="Q681" s="42">
        <v>1</v>
      </c>
      <c r="R681" s="41">
        <f t="shared" si="150"/>
        <v>152892</v>
      </c>
      <c r="S681" s="42">
        <f t="shared" si="151"/>
        <v>90</v>
      </c>
      <c r="T681" s="42">
        <f>IFERROR(VLOOKUP(A681,'[4]Re-order'!$A:$Q,17,0),"")</f>
        <v>0</v>
      </c>
      <c r="U681" s="42">
        <f>IFERROR(VLOOKUP(A681,'[4]MC Masterlist 2026-09-17'!$B:$M, 10, 0),0)</f>
        <v>15</v>
      </c>
      <c r="V681" s="42">
        <f>IFERROR(VLOOKUP(A681,'[4]MC Masterlist 2026-09-17'!$B:$M, 11, 0),0)</f>
        <v>15</v>
      </c>
      <c r="W681" s="42">
        <f t="shared" si="152"/>
        <v>30</v>
      </c>
      <c r="X681" s="42">
        <f t="shared" si="153"/>
        <v>6.833333333333333</v>
      </c>
      <c r="Y681" s="42">
        <f>IFERROR(IF(OR(C681="AREA I",C681="AREA V"),7,VLOOKUP(A681,'[4]MC Masterlist 2026-09-17'!$B:$M, 12, 0)),0)</f>
        <v>7</v>
      </c>
      <c r="Z681" s="42">
        <f t="shared" si="154"/>
        <v>0.16666666666666666</v>
      </c>
      <c r="AA681" s="42">
        <f t="shared" si="155"/>
        <v>0.33333333333333331</v>
      </c>
      <c r="AB681" s="42">
        <f t="shared" si="156"/>
        <v>7.5925925925925911E-2</v>
      </c>
      <c r="AC681" s="42">
        <f t="shared" si="157"/>
        <v>7.7777777777777765E-2</v>
      </c>
      <c r="AD681" s="40" t="str">
        <f t="shared" si="158"/>
        <v>Overstock</v>
      </c>
      <c r="AE681" s="40">
        <f>IFERROR(VLOOKUP(A681,'[4]Re-order'!$A:$AA,27,0),"")</f>
        <v>0</v>
      </c>
      <c r="AF681" s="42">
        <f t="shared" si="159"/>
        <v>-0.92222222222222228</v>
      </c>
      <c r="AG681" s="42" t="e">
        <f>SUMIFS('[4]Raw Inventory'!D:D,'[4]Raw Inventory'!C:C,"GREATWALL",'[4]Raw Inventory'!B:B,A681)</f>
        <v>#VALUE!</v>
      </c>
      <c r="AH681" s="42" t="e">
        <f>SUMIFS('[4]Raw Inventory'!D:D,'[4]Raw Inventory'!C:C,"DUARTE",'[4]Raw Inventory'!B:B,A681)</f>
        <v>#VALUE!</v>
      </c>
      <c r="AI681" s="42"/>
      <c r="AJ681" s="42">
        <f t="shared" si="160"/>
        <v>90.000000000000014</v>
      </c>
      <c r="AK681" s="40" t="str">
        <f>IFERROR(IF((Q681+IF(AI681="",0,AI3))&lt;=0,"Stockout",IF(AJ681="","",IF(F681="Class A",IF(AJ681&lt;=7,"Critical",IF(AJ681&lt;=15,"Low",IF(AJ681&lt;=30,"Reorder",IF(AJ681&lt;=45,"Optimal","Overstock")))),IF(F681="Class B",IF(AJ681&lt;=10,"Critical",IF(AJ681&lt;=20,"Low",IF(AJ681&lt;=45,"Reorder",IF(AJ681&lt;=60,"Optimal","Overstock")))),IF(F681="Class C",IF(AJ681&lt;=15,"Critical",IF(AJ681&lt;=30,"Low",IF(AJ681&lt;=60,"Reorder",IF(AJ681&lt;=90,"Optimal","Overstock")))),""))))),"")</f>
        <v>Overstock</v>
      </c>
      <c r="AL681" s="42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</row>
    <row r="682" spans="1:48">
      <c r="A682" s="39" t="s">
        <v>64</v>
      </c>
      <c r="B682" s="39" t="s">
        <v>114</v>
      </c>
      <c r="C682" s="39" t="s">
        <v>109</v>
      </c>
      <c r="D682" s="40" t="s">
        <v>259</v>
      </c>
      <c r="E682" s="40">
        <v>16</v>
      </c>
      <c r="F682" s="40" t="s">
        <v>2</v>
      </c>
      <c r="G682" s="39" t="str">
        <f>IFERROR(VLOOKUP(A682,'[4]MC Masterlist 2026-09-17'!$B:$M, 3, 0),"")</f>
        <v>HONDA</v>
      </c>
      <c r="H682" s="41">
        <f>IFERROR(VLOOKUP(A682,'[4]MC Masterlist 2026-09-17'!$B:$M, 6, 0),"")</f>
        <v>73170</v>
      </c>
      <c r="I682" s="42">
        <v>0</v>
      </c>
      <c r="J682" s="42">
        <v>3</v>
      </c>
      <c r="K682" s="42">
        <v>1</v>
      </c>
      <c r="L682" s="42">
        <f t="shared" si="145"/>
        <v>4</v>
      </c>
      <c r="M682" s="42">
        <f t="shared" si="146"/>
        <v>1.3333333333333333</v>
      </c>
      <c r="N682" s="41">
        <f t="shared" si="147"/>
        <v>292680</v>
      </c>
      <c r="O682" s="41">
        <f t="shared" si="148"/>
        <v>97560</v>
      </c>
      <c r="P682" s="42">
        <f t="shared" si="149"/>
        <v>4.4444444444444439E-2</v>
      </c>
      <c r="Q682" s="42">
        <v>2</v>
      </c>
      <c r="R682" s="41">
        <f t="shared" si="150"/>
        <v>146340</v>
      </c>
      <c r="S682" s="42">
        <f t="shared" si="151"/>
        <v>45</v>
      </c>
      <c r="T682" s="42">
        <f>IFERROR(VLOOKUP(A682,'[4]Re-order'!$A:$Q,17,0),"")</f>
        <v>0</v>
      </c>
      <c r="U682" s="42">
        <f>IFERROR(VLOOKUP(A682,'[4]MC Masterlist 2026-09-17'!$B:$M, 10, 0),0)</f>
        <v>15</v>
      </c>
      <c r="V682" s="42">
        <f>IFERROR(VLOOKUP(A682,'[4]MC Masterlist 2026-09-17'!$B:$M, 11, 0),0)</f>
        <v>15</v>
      </c>
      <c r="W682" s="42">
        <f t="shared" si="152"/>
        <v>30</v>
      </c>
      <c r="X682" s="42">
        <f t="shared" si="153"/>
        <v>29.333333333333332</v>
      </c>
      <c r="Y682" s="42">
        <f>IFERROR(IF(OR(C682="AREA I",C682="AREA V"),7,VLOOKUP(A682,'[4]MC Masterlist 2026-09-17'!$B:$M, 12, 0)),0)</f>
        <v>30</v>
      </c>
      <c r="Z682" s="42">
        <f t="shared" si="154"/>
        <v>0.66666666666666663</v>
      </c>
      <c r="AA682" s="42">
        <f t="shared" si="155"/>
        <v>1.3333333333333333</v>
      </c>
      <c r="AB682" s="42">
        <f t="shared" si="156"/>
        <v>1.3037037037037036</v>
      </c>
      <c r="AC682" s="42">
        <f t="shared" si="157"/>
        <v>1.3333333333333333</v>
      </c>
      <c r="AD682" s="40" t="str">
        <f t="shared" si="158"/>
        <v>Reorder</v>
      </c>
      <c r="AE682" s="40">
        <f>IFERROR(VLOOKUP(A682,'[4]Re-order'!$A:$AA,27,0),"")</f>
        <v>0</v>
      </c>
      <c r="AF682" s="42">
        <f t="shared" si="159"/>
        <v>-0.66666666666666674</v>
      </c>
      <c r="AG682" s="42" t="e">
        <f>SUMIFS('[4]Raw Inventory'!D:D,'[4]Raw Inventory'!C:C,"GREATWALL",'[4]Raw Inventory'!B:B,A682)</f>
        <v>#VALUE!</v>
      </c>
      <c r="AH682" s="42" t="e">
        <f>SUMIFS('[4]Raw Inventory'!D:D,'[4]Raw Inventory'!C:C,"DUARTE",'[4]Raw Inventory'!B:B,A682)</f>
        <v>#VALUE!</v>
      </c>
      <c r="AI682" s="42"/>
      <c r="AJ682" s="42">
        <f t="shared" si="160"/>
        <v>45.000000000000007</v>
      </c>
      <c r="AK682" s="40" t="str">
        <f>IFERROR(IF((Q682+IF(AI682="",0,AI3))&lt;=0,"Stockout",IF(AJ682="","",IF(F682="Class A",IF(AJ682&lt;=7,"Critical",IF(AJ682&lt;=15,"Low",IF(AJ682&lt;=30,"Reorder",IF(AJ682&lt;=45,"Optimal","Overstock")))),IF(F682="Class B",IF(AJ682&lt;=10,"Critical",IF(AJ682&lt;=20,"Low",IF(AJ682&lt;=45,"Reorder",IF(AJ682&lt;=60,"Optimal","Overstock")))),IF(F682="Class C",IF(AJ682&lt;=15,"Critical",IF(AJ682&lt;=30,"Low",IF(AJ682&lt;=60,"Reorder",IF(AJ682&lt;=90,"Optimal","Overstock")))),""))))),"")</f>
        <v>Reorder</v>
      </c>
      <c r="AL682" s="42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</row>
    <row r="683" spans="1:48">
      <c r="A683" s="39" t="s">
        <v>43</v>
      </c>
      <c r="B683" s="39" t="s">
        <v>115</v>
      </c>
      <c r="C683" s="39" t="s">
        <v>109</v>
      </c>
      <c r="D683" s="40" t="s">
        <v>250</v>
      </c>
      <c r="E683" s="40">
        <v>17</v>
      </c>
      <c r="F683" s="40" t="s">
        <v>2</v>
      </c>
      <c r="G683" s="39" t="str">
        <f>IFERROR(VLOOKUP(A683,'[4]MC Masterlist 2026-09-17'!$B:$M, 3, 0),"")</f>
        <v>YAMAHA</v>
      </c>
      <c r="H683" s="41">
        <f>IFERROR(VLOOKUP(A683,'[4]MC Masterlist 2026-09-17'!$B:$M, 6, 0),"")</f>
        <v>70587</v>
      </c>
      <c r="I683" s="42">
        <v>0</v>
      </c>
      <c r="J683" s="42">
        <v>1</v>
      </c>
      <c r="K683" s="42">
        <v>2</v>
      </c>
      <c r="L683" s="42">
        <f t="shared" si="145"/>
        <v>3</v>
      </c>
      <c r="M683" s="42">
        <f t="shared" si="146"/>
        <v>1</v>
      </c>
      <c r="N683" s="41">
        <f t="shared" si="147"/>
        <v>211761</v>
      </c>
      <c r="O683" s="41">
        <f t="shared" si="148"/>
        <v>70587</v>
      </c>
      <c r="P683" s="42">
        <f t="shared" si="149"/>
        <v>3.3333333333333333E-2</v>
      </c>
      <c r="Q683" s="42"/>
      <c r="R683" s="41">
        <f t="shared" si="150"/>
        <v>0</v>
      </c>
      <c r="S683" s="42">
        <f t="shared" si="151"/>
        <v>0</v>
      </c>
      <c r="T683" s="42">
        <f>IFERROR(VLOOKUP(A683,'[4]Re-order'!$A:$Q,17,0),"")</f>
        <v>0</v>
      </c>
      <c r="U683" s="42">
        <f>IFERROR(VLOOKUP(A683,'[4]MC Masterlist 2026-09-17'!$B:$M, 10, 0),0)</f>
        <v>15</v>
      </c>
      <c r="V683" s="42">
        <f>IFERROR(VLOOKUP(A683,'[4]MC Masterlist 2026-09-17'!$B:$M, 11, 0),0)</f>
        <v>15</v>
      </c>
      <c r="W683" s="42">
        <f t="shared" si="152"/>
        <v>30</v>
      </c>
      <c r="X683" s="42">
        <f t="shared" si="153"/>
        <v>29.5</v>
      </c>
      <c r="Y683" s="42">
        <f>IFERROR(IF(OR(C683="AREA I",C683="AREA V"),7,VLOOKUP(A683,'[4]MC Masterlist 2026-09-17'!$B:$M, 12, 0)),0)</f>
        <v>30</v>
      </c>
      <c r="Z683" s="42">
        <f t="shared" si="154"/>
        <v>0.5</v>
      </c>
      <c r="AA683" s="42">
        <f t="shared" si="155"/>
        <v>1</v>
      </c>
      <c r="AB683" s="42">
        <f t="shared" si="156"/>
        <v>0.98333333333333328</v>
      </c>
      <c r="AC683" s="42">
        <f t="shared" si="157"/>
        <v>1</v>
      </c>
      <c r="AD683" s="40" t="str">
        <f t="shared" si="158"/>
        <v>Stockout</v>
      </c>
      <c r="AE683" s="40">
        <f>IFERROR(VLOOKUP(A683,'[4]Re-order'!$A:$AA,27,0),"")</f>
        <v>0</v>
      </c>
      <c r="AF683" s="42">
        <f t="shared" si="159"/>
        <v>1</v>
      </c>
      <c r="AG683" s="42" t="e">
        <f>SUMIFS('[4]Raw Inventory'!D:D,'[4]Raw Inventory'!C:C,"GREATWALL",'[4]Raw Inventory'!B:B,A683)</f>
        <v>#VALUE!</v>
      </c>
      <c r="AH683" s="42" t="e">
        <f>SUMIFS('[4]Raw Inventory'!D:D,'[4]Raw Inventory'!C:C,"DUARTE",'[4]Raw Inventory'!B:B,A683)</f>
        <v>#VALUE!</v>
      </c>
      <c r="AI683" s="42"/>
      <c r="AJ683" s="42">
        <f t="shared" si="160"/>
        <v>0</v>
      </c>
      <c r="AK683" s="40" t="str">
        <f>IFERROR(IF((Q683+IF(AI683="",0,AI3))&lt;=0,"Stockout",IF(AJ683="","",IF(F683="Class A",IF(AJ683&lt;=7,"Critical",IF(AJ683&lt;=15,"Low",IF(AJ683&lt;=30,"Reorder",IF(AJ683&lt;=45,"Optimal","Overstock")))),IF(F683="Class B",IF(AJ683&lt;=10,"Critical",IF(AJ683&lt;=20,"Low",IF(AJ683&lt;=45,"Reorder",IF(AJ683&lt;=60,"Optimal","Overstock")))),IF(F683="Class C",IF(AJ683&lt;=15,"Critical",IF(AJ683&lt;=30,"Low",IF(AJ683&lt;=60,"Reorder",IF(AJ683&lt;=90,"Optimal","Overstock")))),""))))),"")</f>
        <v>Stockout</v>
      </c>
      <c r="AL683" s="42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</row>
    <row r="684" spans="1:48">
      <c r="A684" s="39" t="s">
        <v>37</v>
      </c>
      <c r="B684" s="39" t="s">
        <v>29</v>
      </c>
      <c r="C684" s="39" t="s">
        <v>1</v>
      </c>
      <c r="D684" s="40" t="s">
        <v>244</v>
      </c>
      <c r="E684" s="40">
        <v>14</v>
      </c>
      <c r="F684" s="40" t="s">
        <v>2</v>
      </c>
      <c r="G684" s="39" t="str">
        <f>IFERROR(VLOOKUP(A684,'[4]MC Masterlist 2026-09-17'!$B:$M, 3, 0),"")</f>
        <v>HONDA</v>
      </c>
      <c r="H684" s="41">
        <f>IFERROR(VLOOKUP(A684,'[4]MC Masterlist 2026-09-17'!$B:$M, 6, 0),"")</f>
        <v>74550</v>
      </c>
      <c r="I684" s="42">
        <v>2</v>
      </c>
      <c r="J684" s="42">
        <v>0</v>
      </c>
      <c r="K684" s="42">
        <v>3</v>
      </c>
      <c r="L684" s="42">
        <f t="shared" si="145"/>
        <v>5</v>
      </c>
      <c r="M684" s="42">
        <f t="shared" si="146"/>
        <v>1.6666666666666667</v>
      </c>
      <c r="N684" s="41">
        <f t="shared" si="147"/>
        <v>372750</v>
      </c>
      <c r="O684" s="41">
        <f t="shared" si="148"/>
        <v>124250</v>
      </c>
      <c r="P684" s="42">
        <f t="shared" si="149"/>
        <v>5.5555555555555559E-2</v>
      </c>
      <c r="Q684" s="42">
        <v>1</v>
      </c>
      <c r="R684" s="41">
        <f t="shared" si="150"/>
        <v>74550</v>
      </c>
      <c r="S684" s="42">
        <f t="shared" si="151"/>
        <v>18</v>
      </c>
      <c r="T684" s="42">
        <f>IFERROR(VLOOKUP(A684,'[4]Re-order'!$A:$Q,17,0),"")</f>
        <v>0</v>
      </c>
      <c r="U684" s="42">
        <f>IFERROR(VLOOKUP(A684,'[4]MC Masterlist 2026-09-17'!$B:$M, 10, 0),0)</f>
        <v>15</v>
      </c>
      <c r="V684" s="42">
        <f>IFERROR(VLOOKUP(A684,'[4]MC Masterlist 2026-09-17'!$B:$M, 11, 0),0)</f>
        <v>15</v>
      </c>
      <c r="W684" s="42">
        <f t="shared" si="152"/>
        <v>30</v>
      </c>
      <c r="X684" s="42">
        <f t="shared" si="153"/>
        <v>6.166666666666667</v>
      </c>
      <c r="Y684" s="42">
        <f>IFERROR(IF(OR(C684="AREA I",C684="AREA V"),7,VLOOKUP(A684,'[4]MC Masterlist 2026-09-17'!$B:$M, 12, 0)),0)</f>
        <v>7</v>
      </c>
      <c r="Z684" s="42">
        <f t="shared" si="154"/>
        <v>0.83333333333333337</v>
      </c>
      <c r="AA684" s="42">
        <f t="shared" si="155"/>
        <v>1.6666666666666667</v>
      </c>
      <c r="AB684" s="42">
        <f t="shared" si="156"/>
        <v>0.34259259259259262</v>
      </c>
      <c r="AC684" s="42">
        <f t="shared" si="157"/>
        <v>0.3888888888888889</v>
      </c>
      <c r="AD684" s="40" t="str">
        <f t="shared" si="158"/>
        <v>Low</v>
      </c>
      <c r="AE684" s="40">
        <f>IFERROR(VLOOKUP(A684,'[4]Re-order'!$A:$AA,27,0),"")</f>
        <v>0</v>
      </c>
      <c r="AF684" s="42">
        <f t="shared" si="159"/>
        <v>-0.61111111111111116</v>
      </c>
      <c r="AG684" s="42" t="e">
        <f>SUMIFS('[4]Raw Inventory'!D:D,'[4]Raw Inventory'!C:C,"GREATWALL",'[4]Raw Inventory'!B:B,A684)</f>
        <v>#VALUE!</v>
      </c>
      <c r="AH684" s="42" t="e">
        <f>SUMIFS('[4]Raw Inventory'!D:D,'[4]Raw Inventory'!C:C,"DUARTE",'[4]Raw Inventory'!B:B,A684)</f>
        <v>#VALUE!</v>
      </c>
      <c r="AI684" s="42"/>
      <c r="AJ684" s="42">
        <f t="shared" si="160"/>
        <v>18</v>
      </c>
      <c r="AK684" s="40" t="str">
        <f>IFERROR(IF((Q684+IF(AI684="",0,AI3))&lt;=0,"Stockout",IF(AJ684="","",IF(F684="Class A",IF(AJ684&lt;=7,"Critical",IF(AJ684&lt;=15,"Low",IF(AJ684&lt;=30,"Reorder",IF(AJ684&lt;=45,"Optimal","Overstock")))),IF(F684="Class B",IF(AJ684&lt;=10,"Critical",IF(AJ684&lt;=20,"Low",IF(AJ684&lt;=45,"Reorder",IF(AJ684&lt;=60,"Optimal","Overstock")))),IF(F684="Class C",IF(AJ684&lt;=15,"Critical",IF(AJ684&lt;=30,"Low",IF(AJ684&lt;=60,"Reorder",IF(AJ684&lt;=90,"Optimal","Overstock")))),""))))),"")</f>
        <v>Low</v>
      </c>
      <c r="AL684" s="42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</row>
    <row r="685" spans="1:48">
      <c r="A685" s="39" t="s">
        <v>46</v>
      </c>
      <c r="B685" s="39" t="s">
        <v>131</v>
      </c>
      <c r="C685" s="39" t="s">
        <v>128</v>
      </c>
      <c r="D685" s="40" t="s">
        <v>228</v>
      </c>
      <c r="E685" s="40">
        <v>19</v>
      </c>
      <c r="F685" s="40" t="s">
        <v>3</v>
      </c>
      <c r="G685" s="39" t="str">
        <f>IFERROR(VLOOKUP(A685,'[4]MC Masterlist 2026-09-17'!$B:$M, 3, 0),"")</f>
        <v>HONDA</v>
      </c>
      <c r="H685" s="41">
        <f>IFERROR(VLOOKUP(A685,'[4]MC Masterlist 2026-09-17'!$B:$M, 6, 0),"")</f>
        <v>73630</v>
      </c>
      <c r="I685" s="42">
        <v>0</v>
      </c>
      <c r="J685" s="42">
        <v>1</v>
      </c>
      <c r="K685" s="42">
        <v>0</v>
      </c>
      <c r="L685" s="42">
        <f t="shared" si="145"/>
        <v>1</v>
      </c>
      <c r="M685" s="42">
        <f t="shared" si="146"/>
        <v>0.33333333333333331</v>
      </c>
      <c r="N685" s="41">
        <f t="shared" si="147"/>
        <v>73630</v>
      </c>
      <c r="O685" s="41">
        <f t="shared" si="148"/>
        <v>24543.333333333332</v>
      </c>
      <c r="P685" s="42">
        <f t="shared" si="149"/>
        <v>1.111111111111111E-2</v>
      </c>
      <c r="Q685" s="42"/>
      <c r="R685" s="41">
        <f t="shared" si="150"/>
        <v>0</v>
      </c>
      <c r="S685" s="42">
        <f t="shared" si="151"/>
        <v>0</v>
      </c>
      <c r="T685" s="42">
        <f>IFERROR(VLOOKUP(A685,'[4]Re-order'!$A:$Q,17,0),"")</f>
        <v>0</v>
      </c>
      <c r="U685" s="42">
        <f>IFERROR(VLOOKUP(A685,'[4]MC Masterlist 2026-09-17'!$B:$M, 10, 0),0)</f>
        <v>15</v>
      </c>
      <c r="V685" s="42">
        <f>IFERROR(VLOOKUP(A685,'[4]MC Masterlist 2026-09-17'!$B:$M, 11, 0),0)</f>
        <v>15</v>
      </c>
      <c r="W685" s="42">
        <f t="shared" si="152"/>
        <v>30</v>
      </c>
      <c r="X685" s="42">
        <f t="shared" si="153"/>
        <v>29.833333333333332</v>
      </c>
      <c r="Y685" s="42">
        <f>IFERROR(IF(OR(C685="AREA I",C685="AREA V"),7,VLOOKUP(A685,'[4]MC Masterlist 2026-09-17'!$B:$M, 12, 0)),0)</f>
        <v>30</v>
      </c>
      <c r="Z685" s="42">
        <f t="shared" si="154"/>
        <v>0.16666666666666666</v>
      </c>
      <c r="AA685" s="42">
        <f t="shared" si="155"/>
        <v>0.33333333333333331</v>
      </c>
      <c r="AB685" s="42">
        <f t="shared" si="156"/>
        <v>0.33148148148148143</v>
      </c>
      <c r="AC685" s="42">
        <f t="shared" si="157"/>
        <v>0.33333333333333331</v>
      </c>
      <c r="AD685" s="40" t="str">
        <f t="shared" si="158"/>
        <v>Stockout</v>
      </c>
      <c r="AE685" s="40">
        <f>IFERROR(VLOOKUP(A685,'[4]Re-order'!$A:$AA,27,0),"")</f>
        <v>0</v>
      </c>
      <c r="AF685" s="42">
        <f t="shared" si="159"/>
        <v>0.33333333333333331</v>
      </c>
      <c r="AG685" s="42" t="e">
        <f>SUMIFS('[4]Raw Inventory'!D:D,'[4]Raw Inventory'!C:C,"GREATWALL",'[4]Raw Inventory'!B:B,A685)</f>
        <v>#VALUE!</v>
      </c>
      <c r="AH685" s="42" t="e">
        <f>SUMIFS('[4]Raw Inventory'!D:D,'[4]Raw Inventory'!C:C,"DUARTE",'[4]Raw Inventory'!B:B,A685)</f>
        <v>#VALUE!</v>
      </c>
      <c r="AI685" s="42"/>
      <c r="AJ685" s="42">
        <f t="shared" si="160"/>
        <v>0</v>
      </c>
      <c r="AK685" s="40" t="str">
        <f>IFERROR(IF((Q685+IF(AI685="",0,AI3))&lt;=0,"Stockout",IF(AJ685="","",IF(F685="Class A",IF(AJ685&lt;=7,"Critical",IF(AJ685&lt;=15,"Low",IF(AJ685&lt;=30,"Reorder",IF(AJ685&lt;=45,"Optimal","Overstock")))),IF(F685="Class B",IF(AJ685&lt;=10,"Critical",IF(AJ685&lt;=20,"Low",IF(AJ685&lt;=45,"Reorder",IF(AJ685&lt;=60,"Optimal","Overstock")))),IF(F685="Class C",IF(AJ685&lt;=15,"Critical",IF(AJ685&lt;=30,"Low",IF(AJ685&lt;=60,"Reorder",IF(AJ685&lt;=90,"Optimal","Overstock")))),""))))),"")</f>
        <v>Stockout</v>
      </c>
      <c r="AL685" s="42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</row>
    <row r="686" spans="1:48">
      <c r="A686" s="39" t="s">
        <v>18</v>
      </c>
      <c r="B686" s="39" t="s">
        <v>144</v>
      </c>
      <c r="C686" s="39" t="s">
        <v>137</v>
      </c>
      <c r="D686" s="40" t="s">
        <v>259</v>
      </c>
      <c r="E686" s="40">
        <v>18</v>
      </c>
      <c r="F686" s="40" t="s">
        <v>2</v>
      </c>
      <c r="G686" s="39" t="str">
        <f>IFERROR(VLOOKUP(A686,'[4]MC Masterlist 2026-09-17'!$B:$M, 3, 0),"")</f>
        <v>HONDA</v>
      </c>
      <c r="H686" s="41">
        <f>IFERROR(VLOOKUP(A686,'[4]MC Masterlist 2026-09-17'!$B:$M, 6, 0),"")</f>
        <v>94330</v>
      </c>
      <c r="I686" s="42">
        <v>0</v>
      </c>
      <c r="J686" s="42">
        <v>2</v>
      </c>
      <c r="K686" s="42">
        <v>1</v>
      </c>
      <c r="L686" s="42">
        <f t="shared" si="145"/>
        <v>3</v>
      </c>
      <c r="M686" s="42">
        <f t="shared" si="146"/>
        <v>1</v>
      </c>
      <c r="N686" s="41">
        <f t="shared" si="147"/>
        <v>282990</v>
      </c>
      <c r="O686" s="41">
        <f t="shared" si="148"/>
        <v>94330</v>
      </c>
      <c r="P686" s="42">
        <f t="shared" si="149"/>
        <v>3.3333333333333333E-2</v>
      </c>
      <c r="Q686" s="42">
        <v>2</v>
      </c>
      <c r="R686" s="41">
        <f t="shared" si="150"/>
        <v>188660</v>
      </c>
      <c r="S686" s="42">
        <f t="shared" si="151"/>
        <v>60</v>
      </c>
      <c r="T686" s="42">
        <f>IFERROR(VLOOKUP(A686,'[4]Re-order'!$A:$Q,17,0),"")</f>
        <v>0</v>
      </c>
      <c r="U686" s="42">
        <f>IFERROR(VLOOKUP(A686,'[4]MC Masterlist 2026-09-17'!$B:$M, 10, 0),0)</f>
        <v>15</v>
      </c>
      <c r="V686" s="42">
        <f>IFERROR(VLOOKUP(A686,'[4]MC Masterlist 2026-09-17'!$B:$M, 11, 0),0)</f>
        <v>15</v>
      </c>
      <c r="W686" s="42">
        <f t="shared" si="152"/>
        <v>30</v>
      </c>
      <c r="X686" s="42">
        <f t="shared" si="153"/>
        <v>6.5</v>
      </c>
      <c r="Y686" s="42">
        <f>IFERROR(IF(OR(C686="AREA I",C686="AREA V"),7,VLOOKUP(A686,'[4]MC Masterlist 2026-09-17'!$B:$M, 12, 0)),0)</f>
        <v>7</v>
      </c>
      <c r="Z686" s="42">
        <f t="shared" si="154"/>
        <v>0.5</v>
      </c>
      <c r="AA686" s="42">
        <f t="shared" si="155"/>
        <v>1</v>
      </c>
      <c r="AB686" s="42">
        <f t="shared" si="156"/>
        <v>0.21666666666666667</v>
      </c>
      <c r="AC686" s="42">
        <f t="shared" si="157"/>
        <v>0.23333333333333334</v>
      </c>
      <c r="AD686" s="40" t="str">
        <f t="shared" si="158"/>
        <v>Optimal</v>
      </c>
      <c r="AE686" s="40">
        <f>IFERROR(VLOOKUP(A686,'[4]Re-order'!$A:$AA,27,0),"")</f>
        <v>0</v>
      </c>
      <c r="AF686" s="42">
        <f t="shared" si="159"/>
        <v>-1.7666666666666666</v>
      </c>
      <c r="AG686" s="42" t="e">
        <f>SUMIFS('[4]Raw Inventory'!D:D,'[4]Raw Inventory'!C:C,"GREATWALL",'[4]Raw Inventory'!B:B,A686)</f>
        <v>#VALUE!</v>
      </c>
      <c r="AH686" s="42" t="e">
        <f>SUMIFS('[4]Raw Inventory'!D:D,'[4]Raw Inventory'!C:C,"DUARTE",'[4]Raw Inventory'!B:B,A686)</f>
        <v>#VALUE!</v>
      </c>
      <c r="AI686" s="42"/>
      <c r="AJ686" s="42">
        <f t="shared" si="160"/>
        <v>60</v>
      </c>
      <c r="AK686" s="40" t="str">
        <f>IFERROR(IF((Q686+IF(AI686="",0,AI3))&lt;=0,"Stockout",IF(AJ686="","",IF(F686="Class A",IF(AJ686&lt;=7,"Critical",IF(AJ686&lt;=15,"Low",IF(AJ686&lt;=30,"Reorder",IF(AJ686&lt;=45,"Optimal","Overstock")))),IF(F686="Class B",IF(AJ686&lt;=10,"Critical",IF(AJ686&lt;=20,"Low",IF(AJ686&lt;=45,"Reorder",IF(AJ686&lt;=60,"Optimal","Overstock")))),IF(F686="Class C",IF(AJ686&lt;=15,"Critical",IF(AJ686&lt;=30,"Low",IF(AJ686&lt;=60,"Reorder",IF(AJ686&lt;=90,"Optimal","Overstock")))),""))))),"")</f>
        <v>Optimal</v>
      </c>
      <c r="AL686" s="42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</row>
    <row r="687" spans="1:48">
      <c r="A687" s="39" t="s">
        <v>60</v>
      </c>
      <c r="B687" s="39" t="s">
        <v>92</v>
      </c>
      <c r="C687" s="39" t="s">
        <v>90</v>
      </c>
      <c r="D687" s="40" t="s">
        <v>241</v>
      </c>
      <c r="E687" s="40">
        <v>28</v>
      </c>
      <c r="F687" s="40" t="s">
        <v>3</v>
      </c>
      <c r="G687" s="39" t="str">
        <f>IFERROR(VLOOKUP(A687,'[4]MC Masterlist 2026-09-17'!$B:$M, 3, 0),"")</f>
        <v>HONDA</v>
      </c>
      <c r="H687" s="41">
        <f>IFERROR(VLOOKUP(A687,'[4]MC Masterlist 2026-09-17'!$B:$M, 6, 0),"")</f>
        <v>61670</v>
      </c>
      <c r="I687" s="42">
        <v>0</v>
      </c>
      <c r="J687" s="42">
        <v>0</v>
      </c>
      <c r="K687" s="42">
        <v>0</v>
      </c>
      <c r="L687" s="42">
        <f t="shared" si="145"/>
        <v>0</v>
      </c>
      <c r="M687" s="42">
        <f t="shared" si="146"/>
        <v>0</v>
      </c>
      <c r="N687" s="41">
        <f t="shared" si="147"/>
        <v>0</v>
      </c>
      <c r="O687" s="41">
        <f t="shared" si="148"/>
        <v>0</v>
      </c>
      <c r="P687" s="42">
        <f t="shared" si="149"/>
        <v>0</v>
      </c>
      <c r="Q687" s="42">
        <v>1</v>
      </c>
      <c r="R687" s="41">
        <f t="shared" si="150"/>
        <v>61670</v>
      </c>
      <c r="S687" s="42">
        <f t="shared" si="151"/>
        <v>0</v>
      </c>
      <c r="T687" s="42">
        <f>IFERROR(VLOOKUP(A687,'[4]Re-order'!$A:$Q,17,0),"")</f>
        <v>0</v>
      </c>
      <c r="U687" s="42">
        <f>IFERROR(VLOOKUP(A687,'[4]MC Masterlist 2026-09-17'!$B:$M, 10, 0),0)</f>
        <v>15</v>
      </c>
      <c r="V687" s="42">
        <f>IFERROR(VLOOKUP(A687,'[4]MC Masterlist 2026-09-17'!$B:$M, 11, 0),0)</f>
        <v>15</v>
      </c>
      <c r="W687" s="42">
        <f t="shared" si="152"/>
        <v>30</v>
      </c>
      <c r="X687" s="42">
        <f t="shared" si="153"/>
        <v>30</v>
      </c>
      <c r="Y687" s="42">
        <f>IFERROR(IF(OR(C687="AREA I",C687="AREA V"),7,VLOOKUP(A687,'[4]MC Masterlist 2026-09-17'!$B:$M, 12, 0)),0)</f>
        <v>30</v>
      </c>
      <c r="Z687" s="42">
        <f t="shared" si="154"/>
        <v>0</v>
      </c>
      <c r="AA687" s="42">
        <f t="shared" si="155"/>
        <v>0</v>
      </c>
      <c r="AB687" s="42">
        <f t="shared" si="156"/>
        <v>0</v>
      </c>
      <c r="AC687" s="42">
        <f t="shared" si="157"/>
        <v>0</v>
      </c>
      <c r="AD687" s="40" t="str">
        <f t="shared" si="158"/>
        <v>Critical</v>
      </c>
      <c r="AE687" s="40">
        <f>IFERROR(VLOOKUP(A687,'[4]Re-order'!$A:$AA,27,0),"")</f>
        <v>0</v>
      </c>
      <c r="AF687" s="42">
        <f t="shared" si="159"/>
        <v>-1</v>
      </c>
      <c r="AG687" s="42" t="e">
        <f>SUMIFS('[4]Raw Inventory'!D:D,'[4]Raw Inventory'!C:C,"GREATWALL",'[4]Raw Inventory'!B:B,A687)</f>
        <v>#VALUE!</v>
      </c>
      <c r="AH687" s="42" t="e">
        <f>SUMIFS('[4]Raw Inventory'!D:D,'[4]Raw Inventory'!C:C,"DUARTE",'[4]Raw Inventory'!B:B,A687)</f>
        <v>#VALUE!</v>
      </c>
      <c r="AI687" s="42"/>
      <c r="AJ687" s="42">
        <f t="shared" si="160"/>
        <v>0</v>
      </c>
      <c r="AK687" s="40" t="str">
        <f>IFERROR(IF((Q687+IF(AI687="",0,AI3))&lt;=0,"Stockout",IF(AJ687="","",IF(F687="Class A",IF(AJ687&lt;=7,"Critical",IF(AJ687&lt;=15,"Low",IF(AJ687&lt;=30,"Reorder",IF(AJ687&lt;=45,"Optimal","Overstock")))),IF(F687="Class B",IF(AJ687&lt;=10,"Critical",IF(AJ687&lt;=20,"Low",IF(AJ687&lt;=45,"Reorder",IF(AJ687&lt;=60,"Optimal","Overstock")))),IF(F687="Class C",IF(AJ687&lt;=15,"Critical",IF(AJ687&lt;=30,"Low",IF(AJ687&lt;=60,"Reorder",IF(AJ687&lt;=90,"Optimal","Overstock")))),""))))),"")</f>
        <v>Critical</v>
      </c>
      <c r="AL687" s="42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</row>
    <row r="688" spans="1:48">
      <c r="A688" s="39" t="s">
        <v>14</v>
      </c>
      <c r="B688" s="39" t="s">
        <v>94</v>
      </c>
      <c r="C688" s="39" t="s">
        <v>90</v>
      </c>
      <c r="D688" s="40" t="s">
        <v>226</v>
      </c>
      <c r="E688" s="40">
        <v>1</v>
      </c>
      <c r="F688" s="40" t="s">
        <v>0</v>
      </c>
      <c r="G688" s="39" t="str">
        <f>IFERROR(VLOOKUP(A688,'[4]MC Masterlist 2026-09-17'!$B:$M, 3, 0),"")</f>
        <v>HONDA</v>
      </c>
      <c r="H688" s="41">
        <f>IFERROR(VLOOKUP(A688,'[4]MC Masterlist 2026-09-17'!$B:$M, 6, 0),"")</f>
        <v>80070</v>
      </c>
      <c r="I688" s="42">
        <v>5</v>
      </c>
      <c r="J688" s="42">
        <v>7</v>
      </c>
      <c r="K688" s="42">
        <v>15</v>
      </c>
      <c r="L688" s="42">
        <f t="shared" si="145"/>
        <v>27</v>
      </c>
      <c r="M688" s="42">
        <f t="shared" si="146"/>
        <v>9</v>
      </c>
      <c r="N688" s="41">
        <f t="shared" si="147"/>
        <v>2161890</v>
      </c>
      <c r="O688" s="41">
        <f t="shared" si="148"/>
        <v>720630</v>
      </c>
      <c r="P688" s="42">
        <f t="shared" si="149"/>
        <v>0.3</v>
      </c>
      <c r="Q688" s="42"/>
      <c r="R688" s="41">
        <f t="shared" si="150"/>
        <v>0</v>
      </c>
      <c r="S688" s="42">
        <f t="shared" si="151"/>
        <v>0</v>
      </c>
      <c r="T688" s="42">
        <f>IFERROR(VLOOKUP(A688,'[4]Re-order'!$A:$Q,17,0),"")</f>
        <v>0</v>
      </c>
      <c r="U688" s="42">
        <f>IFERROR(VLOOKUP(A688,'[4]MC Masterlist 2026-09-17'!$B:$M, 10, 0),0)</f>
        <v>15</v>
      </c>
      <c r="V688" s="42">
        <f>IFERROR(VLOOKUP(A688,'[4]MC Masterlist 2026-09-17'!$B:$M, 11, 0),0)</f>
        <v>15</v>
      </c>
      <c r="W688" s="42">
        <f t="shared" si="152"/>
        <v>30</v>
      </c>
      <c r="X688" s="42">
        <f t="shared" si="153"/>
        <v>25.5</v>
      </c>
      <c r="Y688" s="42">
        <f>IFERROR(IF(OR(C688="AREA I",C688="AREA V"),7,VLOOKUP(A688,'[4]MC Masterlist 2026-09-17'!$B:$M, 12, 0)),0)</f>
        <v>30</v>
      </c>
      <c r="Z688" s="42">
        <f t="shared" si="154"/>
        <v>4.5</v>
      </c>
      <c r="AA688" s="42">
        <f t="shared" si="155"/>
        <v>9</v>
      </c>
      <c r="AB688" s="42">
        <f t="shared" si="156"/>
        <v>7.6499999999999995</v>
      </c>
      <c r="AC688" s="42">
        <f t="shared" si="157"/>
        <v>9</v>
      </c>
      <c r="AD688" s="40" t="str">
        <f t="shared" si="158"/>
        <v>Stockout</v>
      </c>
      <c r="AE688" s="40">
        <f>IFERROR(VLOOKUP(A688,'[4]Re-order'!$A:$AA,27,0),"")</f>
        <v>0</v>
      </c>
      <c r="AF688" s="42">
        <f t="shared" si="159"/>
        <v>9</v>
      </c>
      <c r="AG688" s="42" t="e">
        <f>SUMIFS('[4]Raw Inventory'!D:D,'[4]Raw Inventory'!C:C,"GREATWALL",'[4]Raw Inventory'!B:B,A688)</f>
        <v>#VALUE!</v>
      </c>
      <c r="AH688" s="42" t="e">
        <f>SUMIFS('[4]Raw Inventory'!D:D,'[4]Raw Inventory'!C:C,"DUARTE",'[4]Raw Inventory'!B:B,A688)</f>
        <v>#VALUE!</v>
      </c>
      <c r="AI688" s="42"/>
      <c r="AJ688" s="42">
        <f t="shared" si="160"/>
        <v>0</v>
      </c>
      <c r="AK688" s="40" t="str">
        <f>IFERROR(IF((Q688+IF(AI688="",0,AI3))&lt;=0,"Stockout",IF(AJ688="","",IF(F688="Class A",IF(AJ688&lt;=7,"Critical",IF(AJ688&lt;=15,"Low",IF(AJ688&lt;=30,"Reorder",IF(AJ688&lt;=45,"Optimal","Overstock")))),IF(F688="Class B",IF(AJ688&lt;=10,"Critical",IF(AJ688&lt;=20,"Low",IF(AJ688&lt;=45,"Reorder",IF(AJ688&lt;=60,"Optimal","Overstock")))),IF(F688="Class C",IF(AJ688&lt;=15,"Critical",IF(AJ688&lt;=30,"Low",IF(AJ688&lt;=60,"Reorder",IF(AJ688&lt;=90,"Optimal","Overstock")))),""))))),"")</f>
        <v>Stockout</v>
      </c>
      <c r="AL688" s="42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</row>
    <row r="689" spans="1:48">
      <c r="A689" s="39" t="s">
        <v>73</v>
      </c>
      <c r="B689" s="39" t="s">
        <v>113</v>
      </c>
      <c r="C689" s="39" t="s">
        <v>109</v>
      </c>
      <c r="D689" s="40" t="s">
        <v>265</v>
      </c>
      <c r="E689" s="40">
        <v>33</v>
      </c>
      <c r="F689" s="40" t="s">
        <v>3</v>
      </c>
      <c r="G689" s="39" t="str">
        <f>IFERROR(VLOOKUP(A689,'[4]MC Masterlist 2026-09-17'!$B:$M, 3, 0),"")</f>
        <v>SUZUKI</v>
      </c>
      <c r="H689" s="41">
        <f>IFERROR(VLOOKUP(A689,'[4]MC Masterlist 2026-09-17'!$B:$M, 6, 0),"")</f>
        <v>122770</v>
      </c>
      <c r="I689" s="42">
        <v>0</v>
      </c>
      <c r="J689" s="42">
        <v>0</v>
      </c>
      <c r="K689" s="42">
        <v>0</v>
      </c>
      <c r="L689" s="42">
        <f t="shared" si="145"/>
        <v>0</v>
      </c>
      <c r="M689" s="42">
        <f t="shared" si="146"/>
        <v>0</v>
      </c>
      <c r="N689" s="41">
        <f t="shared" si="147"/>
        <v>0</v>
      </c>
      <c r="O689" s="41">
        <f t="shared" si="148"/>
        <v>0</v>
      </c>
      <c r="P689" s="42">
        <f t="shared" si="149"/>
        <v>0</v>
      </c>
      <c r="Q689" s="42">
        <v>2</v>
      </c>
      <c r="R689" s="41">
        <f t="shared" si="150"/>
        <v>245540</v>
      </c>
      <c r="S689" s="42">
        <f t="shared" si="151"/>
        <v>0</v>
      </c>
      <c r="T689" s="42">
        <f>IFERROR(VLOOKUP(A689,'[4]Re-order'!$A:$Q,17,0),"")</f>
        <v>0</v>
      </c>
      <c r="U689" s="42">
        <f>IFERROR(VLOOKUP(A689,'[4]MC Masterlist 2026-09-17'!$B:$M, 10, 0),0)</f>
        <v>15</v>
      </c>
      <c r="V689" s="42">
        <f>IFERROR(VLOOKUP(A689,'[4]MC Masterlist 2026-09-17'!$B:$M, 11, 0),0)</f>
        <v>15</v>
      </c>
      <c r="W689" s="42">
        <f t="shared" si="152"/>
        <v>30</v>
      </c>
      <c r="X689" s="42">
        <f t="shared" si="153"/>
        <v>30</v>
      </c>
      <c r="Y689" s="42">
        <f>IFERROR(IF(OR(C689="AREA I",C689="AREA V"),7,VLOOKUP(A689,'[4]MC Masterlist 2026-09-17'!$B:$M, 12, 0)),0)</f>
        <v>30</v>
      </c>
      <c r="Z689" s="42">
        <f t="shared" si="154"/>
        <v>0</v>
      </c>
      <c r="AA689" s="42">
        <f t="shared" si="155"/>
        <v>0</v>
      </c>
      <c r="AB689" s="42">
        <f t="shared" si="156"/>
        <v>0</v>
      </c>
      <c r="AC689" s="42">
        <f t="shared" si="157"/>
        <v>0</v>
      </c>
      <c r="AD689" s="40" t="str">
        <f t="shared" si="158"/>
        <v>Critical</v>
      </c>
      <c r="AE689" s="40">
        <f>IFERROR(VLOOKUP(A689,'[4]Re-order'!$A:$AA,27,0),"")</f>
        <v>0</v>
      </c>
      <c r="AF689" s="42">
        <f t="shared" si="159"/>
        <v>-2</v>
      </c>
      <c r="AG689" s="42" t="e">
        <f>SUMIFS('[4]Raw Inventory'!D:D,'[4]Raw Inventory'!C:C,"GREATWALL",'[4]Raw Inventory'!B:B,A689)</f>
        <v>#VALUE!</v>
      </c>
      <c r="AH689" s="42" t="e">
        <f>SUMIFS('[4]Raw Inventory'!D:D,'[4]Raw Inventory'!C:C,"DUARTE",'[4]Raw Inventory'!B:B,A689)</f>
        <v>#VALUE!</v>
      </c>
      <c r="AI689" s="42"/>
      <c r="AJ689" s="42">
        <f t="shared" si="160"/>
        <v>0</v>
      </c>
      <c r="AK689" s="40" t="str">
        <f>IFERROR(IF((Q689+IF(AI689="",0,AI3))&lt;=0,"Stockout",IF(AJ689="","",IF(F689="Class A",IF(AJ689&lt;=7,"Critical",IF(AJ689&lt;=15,"Low",IF(AJ689&lt;=30,"Reorder",IF(AJ689&lt;=45,"Optimal","Overstock")))),IF(F689="Class B",IF(AJ689&lt;=10,"Critical",IF(AJ689&lt;=20,"Low",IF(AJ689&lt;=45,"Reorder",IF(AJ689&lt;=60,"Optimal","Overstock")))),IF(F689="Class C",IF(AJ689&lt;=15,"Critical",IF(AJ689&lt;=30,"Low",IF(AJ689&lt;=60,"Reorder",IF(AJ689&lt;=90,"Optimal","Overstock")))),""))))),"")</f>
        <v>Critical</v>
      </c>
      <c r="AL689" s="42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</row>
    <row r="690" spans="1:48">
      <c r="A690" s="39" t="s">
        <v>25</v>
      </c>
      <c r="B690" s="39" t="s">
        <v>154</v>
      </c>
      <c r="C690" s="39" t="s">
        <v>152</v>
      </c>
      <c r="D690" s="40" t="s">
        <v>233</v>
      </c>
      <c r="E690" s="40">
        <v>4</v>
      </c>
      <c r="F690" s="40" t="s">
        <v>0</v>
      </c>
      <c r="G690" s="39" t="str">
        <f>IFERROR(VLOOKUP(A690,'[4]MC Masterlist 2026-09-17'!$B:$M, 3, 0),"")</f>
        <v>YAMAHA</v>
      </c>
      <c r="H690" s="41">
        <f>IFERROR(VLOOKUP(A690,'[4]MC Masterlist 2026-09-17'!$B:$M, 6, 0),"")</f>
        <v>124527</v>
      </c>
      <c r="I690" s="42">
        <v>2</v>
      </c>
      <c r="J690" s="42">
        <v>2</v>
      </c>
      <c r="K690" s="42">
        <v>1</v>
      </c>
      <c r="L690" s="42">
        <f t="shared" si="145"/>
        <v>5</v>
      </c>
      <c r="M690" s="42">
        <f t="shared" si="146"/>
        <v>1.6666666666666667</v>
      </c>
      <c r="N690" s="41">
        <f t="shared" si="147"/>
        <v>622635</v>
      </c>
      <c r="O690" s="41">
        <f t="shared" si="148"/>
        <v>207545</v>
      </c>
      <c r="P690" s="42">
        <f t="shared" si="149"/>
        <v>5.5555555555555559E-2</v>
      </c>
      <c r="Q690" s="42">
        <v>1</v>
      </c>
      <c r="R690" s="41">
        <f t="shared" si="150"/>
        <v>124527</v>
      </c>
      <c r="S690" s="42">
        <f t="shared" si="151"/>
        <v>18</v>
      </c>
      <c r="T690" s="42">
        <f>IFERROR(VLOOKUP(A690,'[4]Re-order'!$A:$Q,17,0),"")</f>
        <v>0</v>
      </c>
      <c r="U690" s="42">
        <f>IFERROR(VLOOKUP(A690,'[4]MC Masterlist 2026-09-17'!$B:$M, 10, 0),0)</f>
        <v>15</v>
      </c>
      <c r="V690" s="42">
        <f>IFERROR(VLOOKUP(A690,'[4]MC Masterlist 2026-09-17'!$B:$M, 11, 0),0)</f>
        <v>15</v>
      </c>
      <c r="W690" s="42">
        <f t="shared" si="152"/>
        <v>30</v>
      </c>
      <c r="X690" s="42">
        <f t="shared" si="153"/>
        <v>29.166666666666668</v>
      </c>
      <c r="Y690" s="42">
        <f>IFERROR(IF(OR(C690="AREA I",C690="AREA V"),7,VLOOKUP(A690,'[4]MC Masterlist 2026-09-17'!$B:$M, 12, 0)),0)</f>
        <v>30</v>
      </c>
      <c r="Z690" s="42">
        <f t="shared" si="154"/>
        <v>0.83333333333333337</v>
      </c>
      <c r="AA690" s="42">
        <f t="shared" si="155"/>
        <v>1.6666666666666667</v>
      </c>
      <c r="AB690" s="42">
        <f t="shared" si="156"/>
        <v>1.6203703703703705</v>
      </c>
      <c r="AC690" s="42">
        <f t="shared" si="157"/>
        <v>1.6666666666666667</v>
      </c>
      <c r="AD690" s="40" t="str">
        <f t="shared" si="158"/>
        <v>Reorder</v>
      </c>
      <c r="AE690" s="40">
        <f>IFERROR(VLOOKUP(A690,'[4]Re-order'!$A:$AA,27,0),"")</f>
        <v>0</v>
      </c>
      <c r="AF690" s="42">
        <f t="shared" si="159"/>
        <v>0.66666666666666674</v>
      </c>
      <c r="AG690" s="42" t="e">
        <f>SUMIFS('[4]Raw Inventory'!D:D,'[4]Raw Inventory'!C:C,"GREATWALL",'[4]Raw Inventory'!B:B,A690)</f>
        <v>#VALUE!</v>
      </c>
      <c r="AH690" s="42" t="e">
        <f>SUMIFS('[4]Raw Inventory'!D:D,'[4]Raw Inventory'!C:C,"DUARTE",'[4]Raw Inventory'!B:B,A690)</f>
        <v>#VALUE!</v>
      </c>
      <c r="AI690" s="42"/>
      <c r="AJ690" s="42">
        <f t="shared" si="160"/>
        <v>18</v>
      </c>
      <c r="AK690" s="40" t="str">
        <f>IFERROR(IF((Q690+IF(AI690="",0,AI3))&lt;=0,"Stockout",IF(AJ690="","",IF(F690="Class A",IF(AJ690&lt;=7,"Critical",IF(AJ690&lt;=15,"Low",IF(AJ690&lt;=30,"Reorder",IF(AJ690&lt;=45,"Optimal","Overstock")))),IF(F690="Class B",IF(AJ690&lt;=10,"Critical",IF(AJ690&lt;=20,"Low",IF(AJ690&lt;=45,"Reorder",IF(AJ690&lt;=60,"Optimal","Overstock")))),IF(F690="Class C",IF(AJ690&lt;=15,"Critical",IF(AJ690&lt;=30,"Low",IF(AJ690&lt;=60,"Reorder",IF(AJ690&lt;=90,"Optimal","Overstock")))),""))))),"")</f>
        <v>Reorder</v>
      </c>
      <c r="AL690" s="42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</row>
    <row r="691" spans="1:48">
      <c r="A691" s="39" t="s">
        <v>82</v>
      </c>
      <c r="B691" s="39" t="s">
        <v>113</v>
      </c>
      <c r="C691" s="39" t="s">
        <v>109</v>
      </c>
      <c r="D691" s="40" t="s">
        <v>230</v>
      </c>
      <c r="E691" s="40">
        <v>31</v>
      </c>
      <c r="F691" s="40" t="s">
        <v>3</v>
      </c>
      <c r="G691" s="39" t="str">
        <f>IFERROR(VLOOKUP(A691,'[4]MC Masterlist 2026-09-17'!$B:$M, 3, 0),"")</f>
        <v>SUZUKI</v>
      </c>
      <c r="H691" s="41">
        <f>IFERROR(VLOOKUP(A691,'[4]MC Masterlist 2026-09-17'!$B:$M, 6, 0),"")</f>
        <v>67342</v>
      </c>
      <c r="I691" s="42">
        <v>1</v>
      </c>
      <c r="J691" s="42">
        <v>0</v>
      </c>
      <c r="K691" s="42">
        <v>0</v>
      </c>
      <c r="L691" s="42">
        <f t="shared" si="145"/>
        <v>1</v>
      </c>
      <c r="M691" s="42">
        <f t="shared" si="146"/>
        <v>0.33333333333333331</v>
      </c>
      <c r="N691" s="41">
        <f t="shared" si="147"/>
        <v>67342</v>
      </c>
      <c r="O691" s="41">
        <f t="shared" si="148"/>
        <v>22447.333333333332</v>
      </c>
      <c r="P691" s="42">
        <f t="shared" si="149"/>
        <v>1.111111111111111E-2</v>
      </c>
      <c r="Q691" s="42">
        <v>2</v>
      </c>
      <c r="R691" s="41">
        <f t="shared" si="150"/>
        <v>134684</v>
      </c>
      <c r="S691" s="42">
        <f t="shared" si="151"/>
        <v>180</v>
      </c>
      <c r="T691" s="42">
        <f>IFERROR(VLOOKUP(A691,'[4]Re-order'!$A:$Q,17,0),"")</f>
        <v>0</v>
      </c>
      <c r="U691" s="42">
        <f>IFERROR(VLOOKUP(A691,'[4]MC Masterlist 2026-09-17'!$B:$M, 10, 0),0)</f>
        <v>15</v>
      </c>
      <c r="V691" s="42">
        <f>IFERROR(VLOOKUP(A691,'[4]MC Masterlist 2026-09-17'!$B:$M, 11, 0),0)</f>
        <v>15</v>
      </c>
      <c r="W691" s="42">
        <f t="shared" si="152"/>
        <v>30</v>
      </c>
      <c r="X691" s="42">
        <f t="shared" si="153"/>
        <v>29.833333333333332</v>
      </c>
      <c r="Y691" s="42">
        <f>IFERROR(IF(OR(C691="AREA I",C691="AREA V"),7,VLOOKUP(A691,'[4]MC Masterlist 2026-09-17'!$B:$M, 12, 0)),0)</f>
        <v>30</v>
      </c>
      <c r="Z691" s="42">
        <f t="shared" si="154"/>
        <v>0.16666666666666666</v>
      </c>
      <c r="AA691" s="42">
        <f t="shared" si="155"/>
        <v>0.33333333333333331</v>
      </c>
      <c r="AB691" s="42">
        <f t="shared" si="156"/>
        <v>0.33148148148148143</v>
      </c>
      <c r="AC691" s="42">
        <f t="shared" si="157"/>
        <v>0.33333333333333331</v>
      </c>
      <c r="AD691" s="40" t="str">
        <f t="shared" si="158"/>
        <v>Overstock</v>
      </c>
      <c r="AE691" s="40">
        <f>IFERROR(VLOOKUP(A691,'[4]Re-order'!$A:$AA,27,0),"")</f>
        <v>0</v>
      </c>
      <c r="AF691" s="42">
        <f t="shared" si="159"/>
        <v>-1.6666666666666667</v>
      </c>
      <c r="AG691" s="42" t="e">
        <f>SUMIFS('[4]Raw Inventory'!D:D,'[4]Raw Inventory'!C:C,"GREATWALL",'[4]Raw Inventory'!B:B,A691)</f>
        <v>#VALUE!</v>
      </c>
      <c r="AH691" s="42" t="e">
        <f>SUMIFS('[4]Raw Inventory'!D:D,'[4]Raw Inventory'!C:C,"DUARTE",'[4]Raw Inventory'!B:B,A691)</f>
        <v>#VALUE!</v>
      </c>
      <c r="AI691" s="42"/>
      <c r="AJ691" s="42">
        <f t="shared" si="160"/>
        <v>180.00000000000003</v>
      </c>
      <c r="AK691" s="40" t="str">
        <f>IFERROR(IF((Q691+IF(AI691="",0,AI3))&lt;=0,"Stockout",IF(AJ691="","",IF(F691="Class A",IF(AJ691&lt;=7,"Critical",IF(AJ691&lt;=15,"Low",IF(AJ691&lt;=30,"Reorder",IF(AJ691&lt;=45,"Optimal","Overstock")))),IF(F691="Class B",IF(AJ691&lt;=10,"Critical",IF(AJ691&lt;=20,"Low",IF(AJ691&lt;=45,"Reorder",IF(AJ691&lt;=60,"Optimal","Overstock")))),IF(F691="Class C",IF(AJ691&lt;=15,"Critical",IF(AJ691&lt;=30,"Low",IF(AJ691&lt;=60,"Reorder",IF(AJ691&lt;=90,"Optimal","Overstock")))),""))))),"")</f>
        <v>Overstock</v>
      </c>
      <c r="AL691" s="42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</row>
    <row r="692" spans="1:48">
      <c r="A692" s="39" t="s">
        <v>18</v>
      </c>
      <c r="B692" s="39" t="s">
        <v>146</v>
      </c>
      <c r="C692" s="39" t="s">
        <v>137</v>
      </c>
      <c r="D692" s="40" t="s">
        <v>256</v>
      </c>
      <c r="E692" s="40">
        <v>29</v>
      </c>
      <c r="F692" s="40" t="s">
        <v>3</v>
      </c>
      <c r="G692" s="39" t="str">
        <f>IFERROR(VLOOKUP(A692,'[4]MC Masterlist 2026-09-17'!$B:$M, 3, 0),"")</f>
        <v>HONDA</v>
      </c>
      <c r="H692" s="41">
        <f>IFERROR(VLOOKUP(A692,'[4]MC Masterlist 2026-09-17'!$B:$M, 6, 0),"")</f>
        <v>94330</v>
      </c>
      <c r="I692" s="42">
        <v>0</v>
      </c>
      <c r="J692" s="42">
        <v>0</v>
      </c>
      <c r="K692" s="42">
        <v>0</v>
      </c>
      <c r="L692" s="42">
        <f t="shared" si="145"/>
        <v>0</v>
      </c>
      <c r="M692" s="42">
        <f t="shared" si="146"/>
        <v>0</v>
      </c>
      <c r="N692" s="41">
        <f t="shared" si="147"/>
        <v>0</v>
      </c>
      <c r="O692" s="41">
        <f t="shared" si="148"/>
        <v>0</v>
      </c>
      <c r="P692" s="42">
        <f t="shared" si="149"/>
        <v>0</v>
      </c>
      <c r="Q692" s="42">
        <v>1</v>
      </c>
      <c r="R692" s="41">
        <f t="shared" si="150"/>
        <v>94330</v>
      </c>
      <c r="S692" s="42">
        <f t="shared" si="151"/>
        <v>0</v>
      </c>
      <c r="T692" s="42">
        <f>IFERROR(VLOOKUP(A692,'[4]Re-order'!$A:$Q,17,0),"")</f>
        <v>0</v>
      </c>
      <c r="U692" s="42">
        <f>IFERROR(VLOOKUP(A692,'[4]MC Masterlist 2026-09-17'!$B:$M, 10, 0),0)</f>
        <v>15</v>
      </c>
      <c r="V692" s="42">
        <f>IFERROR(VLOOKUP(A692,'[4]MC Masterlist 2026-09-17'!$B:$M, 11, 0),0)</f>
        <v>15</v>
      </c>
      <c r="W692" s="42">
        <f t="shared" si="152"/>
        <v>30</v>
      </c>
      <c r="X692" s="42">
        <f t="shared" si="153"/>
        <v>7</v>
      </c>
      <c r="Y692" s="42">
        <f>IFERROR(IF(OR(C692="AREA I",C692="AREA V"),7,VLOOKUP(A692,'[4]MC Masterlist 2026-09-17'!$B:$M, 12, 0)),0)</f>
        <v>7</v>
      </c>
      <c r="Z692" s="42">
        <f t="shared" si="154"/>
        <v>0</v>
      </c>
      <c r="AA692" s="42">
        <f t="shared" si="155"/>
        <v>0</v>
      </c>
      <c r="AB692" s="42">
        <f t="shared" si="156"/>
        <v>0</v>
      </c>
      <c r="AC692" s="42">
        <f t="shared" si="157"/>
        <v>0</v>
      </c>
      <c r="AD692" s="40" t="str">
        <f t="shared" si="158"/>
        <v>Critical</v>
      </c>
      <c r="AE692" s="40">
        <f>IFERROR(VLOOKUP(A692,'[4]Re-order'!$A:$AA,27,0),"")</f>
        <v>0</v>
      </c>
      <c r="AF692" s="42">
        <f t="shared" si="159"/>
        <v>-1</v>
      </c>
      <c r="AG692" s="42" t="e">
        <f>SUMIFS('[4]Raw Inventory'!D:D,'[4]Raw Inventory'!C:C,"GREATWALL",'[4]Raw Inventory'!B:B,A692)</f>
        <v>#VALUE!</v>
      </c>
      <c r="AH692" s="42" t="e">
        <f>SUMIFS('[4]Raw Inventory'!D:D,'[4]Raw Inventory'!C:C,"DUARTE",'[4]Raw Inventory'!B:B,A692)</f>
        <v>#VALUE!</v>
      </c>
      <c r="AI692" s="42"/>
      <c r="AJ692" s="42">
        <f t="shared" si="160"/>
        <v>0</v>
      </c>
      <c r="AK692" s="40" t="str">
        <f>IFERROR(IF((Q692+IF(AI692="",0,AI3))&lt;=0,"Stockout",IF(AJ692="","",IF(F692="Class A",IF(AJ692&lt;=7,"Critical",IF(AJ692&lt;=15,"Low",IF(AJ692&lt;=30,"Reorder",IF(AJ692&lt;=45,"Optimal","Overstock")))),IF(F692="Class B",IF(AJ692&lt;=10,"Critical",IF(AJ692&lt;=20,"Low",IF(AJ692&lt;=45,"Reorder",IF(AJ692&lt;=60,"Optimal","Overstock")))),IF(F692="Class C",IF(AJ692&lt;=15,"Critical",IF(AJ692&lt;=30,"Low",IF(AJ692&lt;=60,"Reorder",IF(AJ692&lt;=90,"Optimal","Overstock")))),""))))),"")</f>
        <v>Critical</v>
      </c>
      <c r="AL692" s="42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</row>
    <row r="693" spans="1:48">
      <c r="A693" s="39" t="s">
        <v>46</v>
      </c>
      <c r="B693" s="39" t="s">
        <v>94</v>
      </c>
      <c r="C693" s="39" t="s">
        <v>90</v>
      </c>
      <c r="D693" s="40" t="s">
        <v>227</v>
      </c>
      <c r="E693" s="40">
        <v>20</v>
      </c>
      <c r="F693" s="40" t="s">
        <v>2</v>
      </c>
      <c r="G693" s="39" t="str">
        <f>IFERROR(VLOOKUP(A693,'[4]MC Masterlist 2026-09-17'!$B:$M, 3, 0),"")</f>
        <v>HONDA</v>
      </c>
      <c r="H693" s="41">
        <f>IFERROR(VLOOKUP(A693,'[4]MC Masterlist 2026-09-17'!$B:$M, 6, 0),"")</f>
        <v>73630</v>
      </c>
      <c r="I693" s="42">
        <v>0</v>
      </c>
      <c r="J693" s="42">
        <v>1</v>
      </c>
      <c r="K693" s="42">
        <v>0</v>
      </c>
      <c r="L693" s="42">
        <f t="shared" si="145"/>
        <v>1</v>
      </c>
      <c r="M693" s="42">
        <f t="shared" si="146"/>
        <v>0.33333333333333331</v>
      </c>
      <c r="N693" s="41">
        <f t="shared" si="147"/>
        <v>73630</v>
      </c>
      <c r="O693" s="41">
        <f t="shared" si="148"/>
        <v>24543.333333333332</v>
      </c>
      <c r="P693" s="42">
        <f t="shared" si="149"/>
        <v>1.111111111111111E-2</v>
      </c>
      <c r="Q693" s="42"/>
      <c r="R693" s="41">
        <f t="shared" si="150"/>
        <v>0</v>
      </c>
      <c r="S693" s="42">
        <f t="shared" si="151"/>
        <v>0</v>
      </c>
      <c r="T693" s="42">
        <f>IFERROR(VLOOKUP(A693,'[4]Re-order'!$A:$Q,17,0),"")</f>
        <v>0</v>
      </c>
      <c r="U693" s="42">
        <f>IFERROR(VLOOKUP(A693,'[4]MC Masterlist 2026-09-17'!$B:$M, 10, 0),0)</f>
        <v>15</v>
      </c>
      <c r="V693" s="42">
        <f>IFERROR(VLOOKUP(A693,'[4]MC Masterlist 2026-09-17'!$B:$M, 11, 0),0)</f>
        <v>15</v>
      </c>
      <c r="W693" s="42">
        <f t="shared" si="152"/>
        <v>30</v>
      </c>
      <c r="X693" s="42">
        <f t="shared" si="153"/>
        <v>29.833333333333332</v>
      </c>
      <c r="Y693" s="42">
        <f>IFERROR(IF(OR(C693="AREA I",C693="AREA V"),7,VLOOKUP(A693,'[4]MC Masterlist 2026-09-17'!$B:$M, 12, 0)),0)</f>
        <v>30</v>
      </c>
      <c r="Z693" s="42">
        <f t="shared" si="154"/>
        <v>0.16666666666666666</v>
      </c>
      <c r="AA693" s="42">
        <f t="shared" si="155"/>
        <v>0.33333333333333331</v>
      </c>
      <c r="AB693" s="42">
        <f t="shared" si="156"/>
        <v>0.33148148148148143</v>
      </c>
      <c r="AC693" s="42">
        <f t="shared" si="157"/>
        <v>0.33333333333333331</v>
      </c>
      <c r="AD693" s="40" t="str">
        <f t="shared" si="158"/>
        <v>Stockout</v>
      </c>
      <c r="AE693" s="40">
        <f>IFERROR(VLOOKUP(A693,'[4]Re-order'!$A:$AA,27,0),"")</f>
        <v>0</v>
      </c>
      <c r="AF693" s="42">
        <f t="shared" si="159"/>
        <v>0.33333333333333331</v>
      </c>
      <c r="AG693" s="42" t="e">
        <f>SUMIFS('[4]Raw Inventory'!D:D,'[4]Raw Inventory'!C:C,"GREATWALL",'[4]Raw Inventory'!B:B,A693)</f>
        <v>#VALUE!</v>
      </c>
      <c r="AH693" s="42" t="e">
        <f>SUMIFS('[4]Raw Inventory'!D:D,'[4]Raw Inventory'!C:C,"DUARTE",'[4]Raw Inventory'!B:B,A693)</f>
        <v>#VALUE!</v>
      </c>
      <c r="AI693" s="42"/>
      <c r="AJ693" s="42">
        <f t="shared" si="160"/>
        <v>0</v>
      </c>
      <c r="AK693" s="40" t="str">
        <f>IFERROR(IF((Q693+IF(AI693="",0,AI3))&lt;=0,"Stockout",IF(AJ693="","",IF(F693="Class A",IF(AJ693&lt;=7,"Critical",IF(AJ693&lt;=15,"Low",IF(AJ693&lt;=30,"Reorder",IF(AJ693&lt;=45,"Optimal","Overstock")))),IF(F693="Class B",IF(AJ693&lt;=10,"Critical",IF(AJ693&lt;=20,"Low",IF(AJ693&lt;=45,"Reorder",IF(AJ693&lt;=60,"Optimal","Overstock")))),IF(F693="Class C",IF(AJ693&lt;=15,"Critical",IF(AJ693&lt;=30,"Low",IF(AJ693&lt;=60,"Reorder",IF(AJ693&lt;=90,"Optimal","Overstock")))),""))))),"")</f>
        <v>Stockout</v>
      </c>
      <c r="AL693" s="42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</row>
    <row r="694" spans="1:48">
      <c r="A694" s="39" t="s">
        <v>40</v>
      </c>
      <c r="B694" s="39" t="s">
        <v>112</v>
      </c>
      <c r="C694" s="39" t="s">
        <v>109</v>
      </c>
      <c r="D694" s="40" t="s">
        <v>245</v>
      </c>
      <c r="E694" s="40">
        <v>21</v>
      </c>
      <c r="F694" s="40" t="s">
        <v>3</v>
      </c>
      <c r="G694" s="39" t="str">
        <f>IFERROR(VLOOKUP(A694,'[4]MC Masterlist 2026-09-17'!$B:$M, 3, 0),"")</f>
        <v>HONDA</v>
      </c>
      <c r="H694" s="41">
        <f>IFERROR(VLOOKUP(A694,'[4]MC Masterlist 2026-09-17'!$B:$M, 6, 0),"")</f>
        <v>56426</v>
      </c>
      <c r="I694" s="42">
        <v>1</v>
      </c>
      <c r="J694" s="42">
        <v>0</v>
      </c>
      <c r="K694" s="42">
        <v>0</v>
      </c>
      <c r="L694" s="42">
        <f t="shared" si="145"/>
        <v>1</v>
      </c>
      <c r="M694" s="42">
        <f t="shared" si="146"/>
        <v>0.33333333333333331</v>
      </c>
      <c r="N694" s="41">
        <f t="shared" si="147"/>
        <v>56426</v>
      </c>
      <c r="O694" s="41">
        <f t="shared" si="148"/>
        <v>18808.666666666664</v>
      </c>
      <c r="P694" s="42">
        <f t="shared" si="149"/>
        <v>1.111111111111111E-2</v>
      </c>
      <c r="Q694" s="42">
        <v>2</v>
      </c>
      <c r="R694" s="41">
        <f t="shared" si="150"/>
        <v>112852</v>
      </c>
      <c r="S694" s="42">
        <f t="shared" si="151"/>
        <v>180.00000000000003</v>
      </c>
      <c r="T694" s="42">
        <f>IFERROR(VLOOKUP(A694,'[4]Re-order'!$A:$Q,17,0),"")</f>
        <v>0</v>
      </c>
      <c r="U694" s="42">
        <f>IFERROR(VLOOKUP(A694,'[4]MC Masterlist 2026-09-17'!$B:$M, 10, 0),0)</f>
        <v>15</v>
      </c>
      <c r="V694" s="42">
        <f>IFERROR(VLOOKUP(A694,'[4]MC Masterlist 2026-09-17'!$B:$M, 11, 0),0)</f>
        <v>15</v>
      </c>
      <c r="W694" s="42">
        <f t="shared" si="152"/>
        <v>30</v>
      </c>
      <c r="X694" s="42">
        <f t="shared" si="153"/>
        <v>29.833333333333332</v>
      </c>
      <c r="Y694" s="42">
        <f>IFERROR(IF(OR(C694="AREA I",C694="AREA V"),7,VLOOKUP(A694,'[4]MC Masterlist 2026-09-17'!$B:$M, 12, 0)),0)</f>
        <v>30</v>
      </c>
      <c r="Z694" s="42">
        <f t="shared" si="154"/>
        <v>0.16666666666666666</v>
      </c>
      <c r="AA694" s="42">
        <f t="shared" si="155"/>
        <v>0.33333333333333331</v>
      </c>
      <c r="AB694" s="42">
        <f t="shared" si="156"/>
        <v>0.33148148148148143</v>
      </c>
      <c r="AC694" s="42">
        <f t="shared" si="157"/>
        <v>0.33333333333333331</v>
      </c>
      <c r="AD694" s="40" t="str">
        <f t="shared" si="158"/>
        <v>Overstock</v>
      </c>
      <c r="AE694" s="40">
        <f>IFERROR(VLOOKUP(A694,'[4]Re-order'!$A:$AA,27,0),"")</f>
        <v>0</v>
      </c>
      <c r="AF694" s="42">
        <f t="shared" si="159"/>
        <v>-1.6666666666666667</v>
      </c>
      <c r="AG694" s="42" t="e">
        <f>SUMIFS('[4]Raw Inventory'!D:D,'[4]Raw Inventory'!C:C,"GREATWALL",'[4]Raw Inventory'!B:B,A694)</f>
        <v>#VALUE!</v>
      </c>
      <c r="AH694" s="42" t="e">
        <f>SUMIFS('[4]Raw Inventory'!D:D,'[4]Raw Inventory'!C:C,"DUARTE",'[4]Raw Inventory'!B:B,A694)</f>
        <v>#VALUE!</v>
      </c>
      <c r="AI694" s="42"/>
      <c r="AJ694" s="42">
        <f t="shared" si="160"/>
        <v>180.00000000000003</v>
      </c>
      <c r="AK694" s="40" t="str">
        <f>IFERROR(IF((Q694+IF(AI694="",0,AI3))&lt;=0,"Stockout",IF(AJ694="","",IF(F694="Class A",IF(AJ694&lt;=7,"Critical",IF(AJ694&lt;=15,"Low",IF(AJ694&lt;=30,"Reorder",IF(AJ694&lt;=45,"Optimal","Overstock")))),IF(F694="Class B",IF(AJ694&lt;=10,"Critical",IF(AJ694&lt;=20,"Low",IF(AJ694&lt;=45,"Reorder",IF(AJ694&lt;=60,"Optimal","Overstock")))),IF(F694="Class C",IF(AJ694&lt;=15,"Critical",IF(AJ694&lt;=30,"Low",IF(AJ694&lt;=60,"Reorder",IF(AJ694&lt;=90,"Optimal","Overstock")))),""))))),"")</f>
        <v>Overstock</v>
      </c>
      <c r="AL694" s="42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</row>
    <row r="695" spans="1:48">
      <c r="A695" s="39" t="s">
        <v>40</v>
      </c>
      <c r="B695" s="39" t="s">
        <v>143</v>
      </c>
      <c r="C695" s="39" t="s">
        <v>137</v>
      </c>
      <c r="D695" s="40" t="s">
        <v>266</v>
      </c>
      <c r="E695" s="40">
        <v>20</v>
      </c>
      <c r="F695" s="40" t="s">
        <v>3</v>
      </c>
      <c r="G695" s="39" t="str">
        <f>IFERROR(VLOOKUP(A695,'[4]MC Masterlist 2026-09-17'!$B:$M, 3, 0),"")</f>
        <v>HONDA</v>
      </c>
      <c r="H695" s="41">
        <f>IFERROR(VLOOKUP(A695,'[4]MC Masterlist 2026-09-17'!$B:$M, 6, 0),"")</f>
        <v>56426</v>
      </c>
      <c r="I695" s="42">
        <v>2</v>
      </c>
      <c r="J695" s="42">
        <v>0</v>
      </c>
      <c r="K695" s="42">
        <v>0</v>
      </c>
      <c r="L695" s="42">
        <f t="shared" si="145"/>
        <v>2</v>
      </c>
      <c r="M695" s="42">
        <f t="shared" si="146"/>
        <v>0.66666666666666663</v>
      </c>
      <c r="N695" s="41">
        <f t="shared" si="147"/>
        <v>112852</v>
      </c>
      <c r="O695" s="41">
        <f t="shared" si="148"/>
        <v>37617.333333333328</v>
      </c>
      <c r="P695" s="42">
        <f t="shared" si="149"/>
        <v>2.222222222222222E-2</v>
      </c>
      <c r="Q695" s="42">
        <v>4</v>
      </c>
      <c r="R695" s="41">
        <f t="shared" si="150"/>
        <v>225704</v>
      </c>
      <c r="S695" s="42">
        <f t="shared" si="151"/>
        <v>180.00000000000003</v>
      </c>
      <c r="T695" s="42">
        <f>IFERROR(VLOOKUP(A695,'[4]Re-order'!$A:$Q,17,0),"")</f>
        <v>0</v>
      </c>
      <c r="U695" s="42">
        <f>IFERROR(VLOOKUP(A695,'[4]MC Masterlist 2026-09-17'!$B:$M, 10, 0),0)</f>
        <v>15</v>
      </c>
      <c r="V695" s="42">
        <f>IFERROR(VLOOKUP(A695,'[4]MC Masterlist 2026-09-17'!$B:$M, 11, 0),0)</f>
        <v>15</v>
      </c>
      <c r="W695" s="42">
        <f t="shared" si="152"/>
        <v>30</v>
      </c>
      <c r="X695" s="42">
        <f t="shared" si="153"/>
        <v>6.666666666666667</v>
      </c>
      <c r="Y695" s="42">
        <f>IFERROR(IF(OR(C695="AREA I",C695="AREA V"),7,VLOOKUP(A695,'[4]MC Masterlist 2026-09-17'!$B:$M, 12, 0)),0)</f>
        <v>7</v>
      </c>
      <c r="Z695" s="42">
        <f t="shared" si="154"/>
        <v>0.33333333333333331</v>
      </c>
      <c r="AA695" s="42">
        <f t="shared" si="155"/>
        <v>0.66666666666666663</v>
      </c>
      <c r="AB695" s="42">
        <f t="shared" si="156"/>
        <v>0.14814814814814814</v>
      </c>
      <c r="AC695" s="42">
        <f t="shared" si="157"/>
        <v>0.15555555555555553</v>
      </c>
      <c r="AD695" s="40" t="str">
        <f t="shared" si="158"/>
        <v>Overstock</v>
      </c>
      <c r="AE695" s="40">
        <f>IFERROR(VLOOKUP(A695,'[4]Re-order'!$A:$AA,27,0),"")</f>
        <v>0</v>
      </c>
      <c r="AF695" s="42">
        <f t="shared" si="159"/>
        <v>-3.8444444444444446</v>
      </c>
      <c r="AG695" s="42" t="e">
        <f>SUMIFS('[4]Raw Inventory'!D:D,'[4]Raw Inventory'!C:C,"GREATWALL",'[4]Raw Inventory'!B:B,A695)</f>
        <v>#VALUE!</v>
      </c>
      <c r="AH695" s="42" t="e">
        <f>SUMIFS('[4]Raw Inventory'!D:D,'[4]Raw Inventory'!C:C,"DUARTE",'[4]Raw Inventory'!B:B,A695)</f>
        <v>#VALUE!</v>
      </c>
      <c r="AI695" s="42"/>
      <c r="AJ695" s="42">
        <f t="shared" si="160"/>
        <v>180.00000000000003</v>
      </c>
      <c r="AK695" s="40" t="str">
        <f>IFERROR(IF((Q695+IF(AI695="",0,AI3))&lt;=0,"Stockout",IF(AJ695="","",IF(F695="Class A",IF(AJ695&lt;=7,"Critical",IF(AJ695&lt;=15,"Low",IF(AJ695&lt;=30,"Reorder",IF(AJ695&lt;=45,"Optimal","Overstock")))),IF(F695="Class B",IF(AJ695&lt;=10,"Critical",IF(AJ695&lt;=20,"Low",IF(AJ695&lt;=45,"Reorder",IF(AJ695&lt;=60,"Optimal","Overstock")))),IF(F695="Class C",IF(AJ695&lt;=15,"Critical",IF(AJ695&lt;=30,"Low",IF(AJ695&lt;=60,"Reorder",IF(AJ695&lt;=90,"Optimal","Overstock")))),""))))),"")</f>
        <v>Overstock</v>
      </c>
      <c r="AL695" s="42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</row>
    <row r="696" spans="1:48">
      <c r="A696" s="39" t="s">
        <v>52</v>
      </c>
      <c r="B696" s="39" t="s">
        <v>157</v>
      </c>
      <c r="C696" s="39" t="s">
        <v>152</v>
      </c>
      <c r="D696" s="40" t="s">
        <v>256</v>
      </c>
      <c r="E696" s="40">
        <v>23</v>
      </c>
      <c r="F696" s="40" t="s">
        <v>3</v>
      </c>
      <c r="G696" s="39" t="str">
        <f>IFERROR(VLOOKUP(A696,'[4]MC Masterlist 2026-09-17'!$B:$M, 3, 0),"")</f>
        <v>YAMAHA</v>
      </c>
      <c r="H696" s="41">
        <f>IFERROR(VLOOKUP(A696,'[4]MC Masterlist 2026-09-17'!$B:$M, 6, 0),"")</f>
        <v>85446</v>
      </c>
      <c r="I696" s="42">
        <v>0</v>
      </c>
      <c r="J696" s="42">
        <v>0</v>
      </c>
      <c r="K696" s="42">
        <v>0</v>
      </c>
      <c r="L696" s="42">
        <f t="shared" si="145"/>
        <v>0</v>
      </c>
      <c r="M696" s="42">
        <f t="shared" si="146"/>
        <v>0</v>
      </c>
      <c r="N696" s="41">
        <f t="shared" si="147"/>
        <v>0</v>
      </c>
      <c r="O696" s="41">
        <f t="shared" si="148"/>
        <v>0</v>
      </c>
      <c r="P696" s="42">
        <f t="shared" si="149"/>
        <v>0</v>
      </c>
      <c r="Q696" s="42">
        <v>1</v>
      </c>
      <c r="R696" s="41">
        <f t="shared" si="150"/>
        <v>85446</v>
      </c>
      <c r="S696" s="42">
        <f t="shared" si="151"/>
        <v>0</v>
      </c>
      <c r="T696" s="42">
        <f>IFERROR(VLOOKUP(A696,'[4]Re-order'!$A:$Q,17,0),"")</f>
        <v>0</v>
      </c>
      <c r="U696" s="42">
        <f>IFERROR(VLOOKUP(A696,'[4]MC Masterlist 2026-09-17'!$B:$M, 10, 0),0)</f>
        <v>15</v>
      </c>
      <c r="V696" s="42">
        <f>IFERROR(VLOOKUP(A696,'[4]MC Masterlist 2026-09-17'!$B:$M, 11, 0),0)</f>
        <v>15</v>
      </c>
      <c r="W696" s="42">
        <f t="shared" si="152"/>
        <v>30</v>
      </c>
      <c r="X696" s="42">
        <f t="shared" si="153"/>
        <v>30</v>
      </c>
      <c r="Y696" s="42">
        <f>IFERROR(IF(OR(C696="AREA I",C696="AREA V"),7,VLOOKUP(A696,'[4]MC Masterlist 2026-09-17'!$B:$M, 12, 0)),0)</f>
        <v>30</v>
      </c>
      <c r="Z696" s="42">
        <f t="shared" si="154"/>
        <v>0</v>
      </c>
      <c r="AA696" s="42">
        <f t="shared" si="155"/>
        <v>0</v>
      </c>
      <c r="AB696" s="42">
        <f t="shared" si="156"/>
        <v>0</v>
      </c>
      <c r="AC696" s="42">
        <f t="shared" si="157"/>
        <v>0</v>
      </c>
      <c r="AD696" s="40" t="str">
        <f t="shared" si="158"/>
        <v>Critical</v>
      </c>
      <c r="AE696" s="40">
        <f>IFERROR(VLOOKUP(A696,'[4]Re-order'!$A:$AA,27,0),"")</f>
        <v>0</v>
      </c>
      <c r="AF696" s="42">
        <f t="shared" si="159"/>
        <v>-1</v>
      </c>
      <c r="AG696" s="42" t="e">
        <f>SUMIFS('[4]Raw Inventory'!D:D,'[4]Raw Inventory'!C:C,"GREATWALL",'[4]Raw Inventory'!B:B,A696)</f>
        <v>#VALUE!</v>
      </c>
      <c r="AH696" s="42" t="e">
        <f>SUMIFS('[4]Raw Inventory'!D:D,'[4]Raw Inventory'!C:C,"DUARTE",'[4]Raw Inventory'!B:B,A696)</f>
        <v>#VALUE!</v>
      </c>
      <c r="AI696" s="42"/>
      <c r="AJ696" s="42">
        <f t="shared" si="160"/>
        <v>0</v>
      </c>
      <c r="AK696" s="40" t="str">
        <f>IFERROR(IF((Q696+IF(AI696="",0,AI3))&lt;=0,"Stockout",IF(AJ696="","",IF(F696="Class A",IF(AJ696&lt;=7,"Critical",IF(AJ696&lt;=15,"Low",IF(AJ696&lt;=30,"Reorder",IF(AJ696&lt;=45,"Optimal","Overstock")))),IF(F696="Class B",IF(AJ696&lt;=10,"Critical",IF(AJ696&lt;=20,"Low",IF(AJ696&lt;=45,"Reorder",IF(AJ696&lt;=60,"Optimal","Overstock")))),IF(F696="Class C",IF(AJ696&lt;=15,"Critical",IF(AJ696&lt;=30,"Low",IF(AJ696&lt;=60,"Reorder",IF(AJ696&lt;=90,"Optimal","Overstock")))),""))))),"")</f>
        <v>Critical</v>
      </c>
      <c r="AL696" s="42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</row>
    <row r="697" spans="1:48">
      <c r="A697" s="39" t="s">
        <v>14</v>
      </c>
      <c r="B697" s="39" t="s">
        <v>156</v>
      </c>
      <c r="C697" s="39" t="s">
        <v>152</v>
      </c>
      <c r="D697" s="40" t="s">
        <v>237</v>
      </c>
      <c r="E697" s="40">
        <v>2</v>
      </c>
      <c r="F697" s="40" t="s">
        <v>0</v>
      </c>
      <c r="G697" s="39" t="str">
        <f>IFERROR(VLOOKUP(A697,'[4]MC Masterlist 2026-09-17'!$B:$M, 3, 0),"")</f>
        <v>HONDA</v>
      </c>
      <c r="H697" s="41">
        <f>IFERROR(VLOOKUP(A697,'[4]MC Masterlist 2026-09-17'!$B:$M, 6, 0),"")</f>
        <v>80070</v>
      </c>
      <c r="I697" s="42">
        <v>4</v>
      </c>
      <c r="J697" s="42">
        <v>7</v>
      </c>
      <c r="K697" s="42">
        <v>7</v>
      </c>
      <c r="L697" s="42">
        <f t="shared" si="145"/>
        <v>18</v>
      </c>
      <c r="M697" s="42">
        <f t="shared" si="146"/>
        <v>6</v>
      </c>
      <c r="N697" s="41">
        <f t="shared" si="147"/>
        <v>1441260</v>
      </c>
      <c r="O697" s="41">
        <f t="shared" si="148"/>
        <v>480420</v>
      </c>
      <c r="P697" s="42">
        <f t="shared" si="149"/>
        <v>0.2</v>
      </c>
      <c r="Q697" s="42">
        <v>6</v>
      </c>
      <c r="R697" s="41">
        <f t="shared" si="150"/>
        <v>480420</v>
      </c>
      <c r="S697" s="42">
        <f t="shared" si="151"/>
        <v>30</v>
      </c>
      <c r="T697" s="42">
        <f>IFERROR(VLOOKUP(A697,'[4]Re-order'!$A:$Q,17,0),"")</f>
        <v>0</v>
      </c>
      <c r="U697" s="42">
        <f>IFERROR(VLOOKUP(A697,'[4]MC Masterlist 2026-09-17'!$B:$M, 10, 0),0)</f>
        <v>15</v>
      </c>
      <c r="V697" s="42">
        <f>IFERROR(VLOOKUP(A697,'[4]MC Masterlist 2026-09-17'!$B:$M, 11, 0),0)</f>
        <v>15</v>
      </c>
      <c r="W697" s="42">
        <f t="shared" si="152"/>
        <v>30</v>
      </c>
      <c r="X697" s="42">
        <f t="shared" si="153"/>
        <v>27</v>
      </c>
      <c r="Y697" s="42">
        <f>IFERROR(IF(OR(C697="AREA I",C697="AREA V"),7,VLOOKUP(A697,'[4]MC Masterlist 2026-09-17'!$B:$M, 12, 0)),0)</f>
        <v>30</v>
      </c>
      <c r="Z697" s="42">
        <f t="shared" si="154"/>
        <v>3</v>
      </c>
      <c r="AA697" s="42">
        <f t="shared" si="155"/>
        <v>6</v>
      </c>
      <c r="AB697" s="42">
        <f t="shared" si="156"/>
        <v>5.4</v>
      </c>
      <c r="AC697" s="42">
        <f t="shared" si="157"/>
        <v>6</v>
      </c>
      <c r="AD697" s="40" t="str">
        <f t="shared" si="158"/>
        <v>Reorder</v>
      </c>
      <c r="AE697" s="40">
        <f>IFERROR(VLOOKUP(A697,'[4]Re-order'!$A:$AA,27,0),"")</f>
        <v>0</v>
      </c>
      <c r="AF697" s="42">
        <f t="shared" si="159"/>
        <v>0</v>
      </c>
      <c r="AG697" s="42" t="e">
        <f>SUMIFS('[4]Raw Inventory'!D:D,'[4]Raw Inventory'!C:C,"GREATWALL",'[4]Raw Inventory'!B:B,A697)</f>
        <v>#VALUE!</v>
      </c>
      <c r="AH697" s="42" t="e">
        <f>SUMIFS('[4]Raw Inventory'!D:D,'[4]Raw Inventory'!C:C,"DUARTE",'[4]Raw Inventory'!B:B,A697)</f>
        <v>#VALUE!</v>
      </c>
      <c r="AI697" s="42"/>
      <c r="AJ697" s="42">
        <f t="shared" si="160"/>
        <v>30</v>
      </c>
      <c r="AK697" s="40" t="str">
        <f>IFERROR(IF((Q697+IF(AI697="",0,AI3))&lt;=0,"Stockout",IF(AJ697="","",IF(F697="Class A",IF(AJ697&lt;=7,"Critical",IF(AJ697&lt;=15,"Low",IF(AJ697&lt;=30,"Reorder",IF(AJ697&lt;=45,"Optimal","Overstock")))),IF(F697="Class B",IF(AJ697&lt;=10,"Critical",IF(AJ697&lt;=20,"Low",IF(AJ697&lt;=45,"Reorder",IF(AJ697&lt;=60,"Optimal","Overstock")))),IF(F697="Class C",IF(AJ697&lt;=15,"Critical",IF(AJ697&lt;=30,"Low",IF(AJ697&lt;=60,"Reorder",IF(AJ697&lt;=90,"Optimal","Overstock")))),""))))),"")</f>
        <v>Reorder</v>
      </c>
      <c r="AL697" s="42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</row>
    <row r="698" spans="1:48">
      <c r="A698" s="39" t="s">
        <v>42</v>
      </c>
      <c r="B698" s="39" t="s">
        <v>156</v>
      </c>
      <c r="C698" s="39" t="s">
        <v>152</v>
      </c>
      <c r="D698" s="40" t="s">
        <v>238</v>
      </c>
      <c r="E698" s="40">
        <v>26</v>
      </c>
      <c r="F698" s="40" t="s">
        <v>3</v>
      </c>
      <c r="G698" s="39" t="str">
        <f>IFERROR(VLOOKUP(A698,'[4]MC Masterlist 2026-09-17'!$B:$M, 3, 0),"")</f>
        <v>YAMAHA</v>
      </c>
      <c r="H698" s="41">
        <f>IFERROR(VLOOKUP(A698,'[4]MC Masterlist 2026-09-17'!$B:$M, 6, 0),"")</f>
        <v>152892</v>
      </c>
      <c r="I698" s="42">
        <v>0</v>
      </c>
      <c r="J698" s="42">
        <v>0</v>
      </c>
      <c r="K698" s="42">
        <v>0</v>
      </c>
      <c r="L698" s="42">
        <f t="shared" si="145"/>
        <v>0</v>
      </c>
      <c r="M698" s="42">
        <f t="shared" si="146"/>
        <v>0</v>
      </c>
      <c r="N698" s="41">
        <f t="shared" si="147"/>
        <v>0</v>
      </c>
      <c r="O698" s="41">
        <f t="shared" si="148"/>
        <v>0</v>
      </c>
      <c r="P698" s="42">
        <f t="shared" si="149"/>
        <v>0</v>
      </c>
      <c r="Q698" s="42">
        <v>4</v>
      </c>
      <c r="R698" s="41">
        <f t="shared" si="150"/>
        <v>611568</v>
      </c>
      <c r="S698" s="42">
        <f t="shared" si="151"/>
        <v>0</v>
      </c>
      <c r="T698" s="42">
        <f>IFERROR(VLOOKUP(A698,'[4]Re-order'!$A:$Q,17,0),"")</f>
        <v>0</v>
      </c>
      <c r="U698" s="42">
        <f>IFERROR(VLOOKUP(A698,'[4]MC Masterlist 2026-09-17'!$B:$M, 10, 0),0)</f>
        <v>15</v>
      </c>
      <c r="V698" s="42">
        <f>IFERROR(VLOOKUP(A698,'[4]MC Masterlist 2026-09-17'!$B:$M, 11, 0),0)</f>
        <v>15</v>
      </c>
      <c r="W698" s="42">
        <f t="shared" si="152"/>
        <v>30</v>
      </c>
      <c r="X698" s="42">
        <f t="shared" si="153"/>
        <v>30</v>
      </c>
      <c r="Y698" s="42">
        <f>IFERROR(IF(OR(C698="AREA I",C698="AREA V"),7,VLOOKUP(A698,'[4]MC Masterlist 2026-09-17'!$B:$M, 12, 0)),0)</f>
        <v>30</v>
      </c>
      <c r="Z698" s="42">
        <f t="shared" si="154"/>
        <v>0</v>
      </c>
      <c r="AA698" s="42">
        <f t="shared" si="155"/>
        <v>0</v>
      </c>
      <c r="AB698" s="42">
        <f t="shared" si="156"/>
        <v>0</v>
      </c>
      <c r="AC698" s="42">
        <f t="shared" si="157"/>
        <v>0</v>
      </c>
      <c r="AD698" s="40" t="str">
        <f t="shared" si="158"/>
        <v>Critical</v>
      </c>
      <c r="AE698" s="40">
        <f>IFERROR(VLOOKUP(A698,'[4]Re-order'!$A:$AA,27,0),"")</f>
        <v>0</v>
      </c>
      <c r="AF698" s="42">
        <f t="shared" si="159"/>
        <v>-4</v>
      </c>
      <c r="AG698" s="42" t="e">
        <f>SUMIFS('[4]Raw Inventory'!D:D,'[4]Raw Inventory'!C:C,"GREATWALL",'[4]Raw Inventory'!B:B,A698)</f>
        <v>#VALUE!</v>
      </c>
      <c r="AH698" s="42" t="e">
        <f>SUMIFS('[4]Raw Inventory'!D:D,'[4]Raw Inventory'!C:C,"DUARTE",'[4]Raw Inventory'!B:B,A698)</f>
        <v>#VALUE!</v>
      </c>
      <c r="AI698" s="42"/>
      <c r="AJ698" s="42">
        <f t="shared" si="160"/>
        <v>0</v>
      </c>
      <c r="AK698" s="40" t="str">
        <f>IFERROR(IF((Q698+IF(AI698="",0,AI3))&lt;=0,"Stockout",IF(AJ698="","",IF(F698="Class A",IF(AJ698&lt;=7,"Critical",IF(AJ698&lt;=15,"Low",IF(AJ698&lt;=30,"Reorder",IF(AJ698&lt;=45,"Optimal","Overstock")))),IF(F698="Class B",IF(AJ698&lt;=10,"Critical",IF(AJ698&lt;=20,"Low",IF(AJ698&lt;=45,"Reorder",IF(AJ698&lt;=60,"Optimal","Overstock")))),IF(F698="Class C",IF(AJ698&lt;=15,"Critical",IF(AJ698&lt;=30,"Low",IF(AJ698&lt;=60,"Reorder",IF(AJ698&lt;=90,"Optimal","Overstock")))),""))))),"")</f>
        <v>Critical</v>
      </c>
      <c r="AL698" s="42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</row>
    <row r="699" spans="1:48">
      <c r="A699" s="39" t="s">
        <v>49</v>
      </c>
      <c r="B699" s="39" t="s">
        <v>95</v>
      </c>
      <c r="C699" s="39" t="s">
        <v>90</v>
      </c>
      <c r="D699" s="40" t="s">
        <v>226</v>
      </c>
      <c r="E699" s="40">
        <v>1</v>
      </c>
      <c r="F699" s="40" t="s">
        <v>0</v>
      </c>
      <c r="G699" s="39" t="str">
        <f>IFERROR(VLOOKUP(A699,'[4]MC Masterlist 2026-09-17'!$B:$M, 3, 0),"")</f>
        <v>BAJAJ RE</v>
      </c>
      <c r="H699" s="41">
        <f>IFERROR(VLOOKUP(A699,'[4]MC Masterlist 2026-09-17'!$B:$M, 6, 0),"")</f>
        <v>191000</v>
      </c>
      <c r="I699" s="42">
        <v>3</v>
      </c>
      <c r="J699" s="42">
        <v>2</v>
      </c>
      <c r="K699" s="42">
        <v>3</v>
      </c>
      <c r="L699" s="42">
        <f t="shared" si="145"/>
        <v>8</v>
      </c>
      <c r="M699" s="42">
        <f t="shared" si="146"/>
        <v>2.6666666666666665</v>
      </c>
      <c r="N699" s="41">
        <f t="shared" si="147"/>
        <v>1528000</v>
      </c>
      <c r="O699" s="41">
        <f t="shared" si="148"/>
        <v>509333.33333333331</v>
      </c>
      <c r="P699" s="42">
        <f t="shared" si="149"/>
        <v>8.8888888888888878E-2</v>
      </c>
      <c r="Q699" s="42">
        <v>3</v>
      </c>
      <c r="R699" s="41">
        <f t="shared" si="150"/>
        <v>573000</v>
      </c>
      <c r="S699" s="42">
        <f t="shared" si="151"/>
        <v>33.75</v>
      </c>
      <c r="T699" s="42">
        <f>IFERROR(VLOOKUP(A699,'[4]Re-order'!$A:$Q,17,0),"")</f>
        <v>0</v>
      </c>
      <c r="U699" s="42">
        <f>IFERROR(VLOOKUP(A699,'[4]MC Masterlist 2026-09-17'!$B:$M, 10, 0),0)</f>
        <v>15</v>
      </c>
      <c r="V699" s="42">
        <f>IFERROR(VLOOKUP(A699,'[4]MC Masterlist 2026-09-17'!$B:$M, 11, 0),0)</f>
        <v>15</v>
      </c>
      <c r="W699" s="42">
        <f t="shared" si="152"/>
        <v>30</v>
      </c>
      <c r="X699" s="42">
        <f t="shared" si="153"/>
        <v>28.666666666666668</v>
      </c>
      <c r="Y699" s="42">
        <f>IFERROR(IF(OR(C699="AREA I",C699="AREA V"),7,VLOOKUP(A699,'[4]MC Masterlist 2026-09-17'!$B:$M, 12, 0)),0)</f>
        <v>30</v>
      </c>
      <c r="Z699" s="42">
        <f t="shared" si="154"/>
        <v>1.3333333333333333</v>
      </c>
      <c r="AA699" s="42">
        <f t="shared" si="155"/>
        <v>2.6666666666666665</v>
      </c>
      <c r="AB699" s="42">
        <f t="shared" si="156"/>
        <v>2.5481481481481478</v>
      </c>
      <c r="AC699" s="42">
        <f t="shared" si="157"/>
        <v>2.6666666666666665</v>
      </c>
      <c r="AD699" s="40" t="str">
        <f t="shared" si="158"/>
        <v>Optimal</v>
      </c>
      <c r="AE699" s="40">
        <f>IFERROR(VLOOKUP(A699,'[4]Re-order'!$A:$AA,27,0),"")</f>
        <v>0</v>
      </c>
      <c r="AF699" s="42">
        <f t="shared" si="159"/>
        <v>-0.33333333333333348</v>
      </c>
      <c r="AG699" s="42" t="e">
        <f>SUMIFS('[4]Raw Inventory'!D:D,'[4]Raw Inventory'!C:C,"GREATWALL",'[4]Raw Inventory'!B:B,A699)</f>
        <v>#VALUE!</v>
      </c>
      <c r="AH699" s="42" t="e">
        <f>SUMIFS('[4]Raw Inventory'!D:D,'[4]Raw Inventory'!C:C,"DUARTE",'[4]Raw Inventory'!B:B,A699)</f>
        <v>#VALUE!</v>
      </c>
      <c r="AI699" s="42"/>
      <c r="AJ699" s="42">
        <f t="shared" si="160"/>
        <v>33.750000000000007</v>
      </c>
      <c r="AK699" s="40" t="str">
        <f>IFERROR(IF((Q699+IF(AI699="",0,AI3))&lt;=0,"Stockout",IF(AJ699="","",IF(F699="Class A",IF(AJ699&lt;=7,"Critical",IF(AJ699&lt;=15,"Low",IF(AJ699&lt;=30,"Reorder",IF(AJ699&lt;=45,"Optimal","Overstock")))),IF(F699="Class B",IF(AJ699&lt;=10,"Critical",IF(AJ699&lt;=20,"Low",IF(AJ699&lt;=45,"Reorder",IF(AJ699&lt;=60,"Optimal","Overstock")))),IF(F699="Class C",IF(AJ699&lt;=15,"Critical",IF(AJ699&lt;=30,"Low",IF(AJ699&lt;=60,"Reorder",IF(AJ699&lt;=90,"Optimal","Overstock")))),""))))),"")</f>
        <v>Optimal</v>
      </c>
      <c r="AL699" s="42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</row>
    <row r="700" spans="1:48">
      <c r="A700" s="39" t="s">
        <v>74</v>
      </c>
      <c r="B700" s="39" t="s">
        <v>155</v>
      </c>
      <c r="C700" s="39" t="s">
        <v>152</v>
      </c>
      <c r="D700" s="40" t="s">
        <v>251</v>
      </c>
      <c r="E700" s="40">
        <v>27</v>
      </c>
      <c r="F700" s="40" t="s">
        <v>3</v>
      </c>
      <c r="G700" s="39" t="str">
        <f>IFERROR(VLOOKUP(A700,'[4]MC Masterlist 2026-09-17'!$B:$M, 3, 0),"")</f>
        <v>SKYGO</v>
      </c>
      <c r="H700" s="41">
        <f>IFERROR(VLOOKUP(A700,'[4]MC Masterlist 2026-09-17'!$B:$M, 6, 0),"")</f>
        <v>98325</v>
      </c>
      <c r="I700" s="42">
        <v>0</v>
      </c>
      <c r="J700" s="42">
        <v>0</v>
      </c>
      <c r="K700" s="42">
        <v>0</v>
      </c>
      <c r="L700" s="42">
        <f t="shared" si="145"/>
        <v>0</v>
      </c>
      <c r="M700" s="42">
        <f t="shared" si="146"/>
        <v>0</v>
      </c>
      <c r="N700" s="41">
        <f t="shared" si="147"/>
        <v>0</v>
      </c>
      <c r="O700" s="41">
        <f t="shared" si="148"/>
        <v>0</v>
      </c>
      <c r="P700" s="42">
        <f t="shared" si="149"/>
        <v>0</v>
      </c>
      <c r="Q700" s="42">
        <v>1</v>
      </c>
      <c r="R700" s="41">
        <f t="shared" si="150"/>
        <v>98325</v>
      </c>
      <c r="S700" s="42">
        <f t="shared" si="151"/>
        <v>0</v>
      </c>
      <c r="T700" s="42">
        <f>IFERROR(VLOOKUP(A700,'[4]Re-order'!$A:$Q,17,0),"")</f>
        <v>0</v>
      </c>
      <c r="U700" s="42">
        <f>IFERROR(VLOOKUP(A700,'[4]MC Masterlist 2026-09-17'!$B:$M, 10, 0),0)</f>
        <v>15</v>
      </c>
      <c r="V700" s="42">
        <f>IFERROR(VLOOKUP(A700,'[4]MC Masterlist 2026-09-17'!$B:$M, 11, 0),0)</f>
        <v>15</v>
      </c>
      <c r="W700" s="42">
        <f t="shared" si="152"/>
        <v>30</v>
      </c>
      <c r="X700" s="42">
        <f t="shared" si="153"/>
        <v>30</v>
      </c>
      <c r="Y700" s="42">
        <f>IFERROR(IF(OR(C700="AREA I",C700="AREA V"),7,VLOOKUP(A700,'[4]MC Masterlist 2026-09-17'!$B:$M, 12, 0)),0)</f>
        <v>30</v>
      </c>
      <c r="Z700" s="42">
        <f t="shared" si="154"/>
        <v>0</v>
      </c>
      <c r="AA700" s="42">
        <f t="shared" si="155"/>
        <v>0</v>
      </c>
      <c r="AB700" s="42">
        <f t="shared" si="156"/>
        <v>0</v>
      </c>
      <c r="AC700" s="42">
        <f t="shared" si="157"/>
        <v>0</v>
      </c>
      <c r="AD700" s="40" t="str">
        <f t="shared" si="158"/>
        <v>Critical</v>
      </c>
      <c r="AE700" s="40">
        <f>IFERROR(VLOOKUP(A700,'[4]Re-order'!$A:$AA,27,0),"")</f>
        <v>0</v>
      </c>
      <c r="AF700" s="42">
        <f t="shared" si="159"/>
        <v>-1</v>
      </c>
      <c r="AG700" s="42" t="e">
        <f>SUMIFS('[4]Raw Inventory'!D:D,'[4]Raw Inventory'!C:C,"GREATWALL",'[4]Raw Inventory'!B:B,A700)</f>
        <v>#VALUE!</v>
      </c>
      <c r="AH700" s="42" t="e">
        <f>SUMIFS('[4]Raw Inventory'!D:D,'[4]Raw Inventory'!C:C,"DUARTE",'[4]Raw Inventory'!B:B,A700)</f>
        <v>#VALUE!</v>
      </c>
      <c r="AI700" s="42"/>
      <c r="AJ700" s="42">
        <f t="shared" si="160"/>
        <v>0</v>
      </c>
      <c r="AK700" s="40" t="str">
        <f>IFERROR(IF((Q700+IF(AI700="",0,AI3))&lt;=0,"Stockout",IF(AJ700="","",IF(F700="Class A",IF(AJ700&lt;=7,"Critical",IF(AJ700&lt;=15,"Low",IF(AJ700&lt;=30,"Reorder",IF(AJ700&lt;=45,"Optimal","Overstock")))),IF(F700="Class B",IF(AJ700&lt;=10,"Critical",IF(AJ700&lt;=20,"Low",IF(AJ700&lt;=45,"Reorder",IF(AJ700&lt;=60,"Optimal","Overstock")))),IF(F700="Class C",IF(AJ700&lt;=15,"Critical",IF(AJ700&lt;=30,"Low",IF(AJ700&lt;=60,"Reorder",IF(AJ700&lt;=90,"Optimal","Overstock")))),""))))),"")</f>
        <v>Critical</v>
      </c>
      <c r="AL700" s="42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</row>
    <row r="701" spans="1:48">
      <c r="A701" s="39" t="s">
        <v>37</v>
      </c>
      <c r="B701" s="39" t="s">
        <v>111</v>
      </c>
      <c r="C701" s="39" t="s">
        <v>109</v>
      </c>
      <c r="D701" s="40" t="s">
        <v>254</v>
      </c>
      <c r="E701" s="40">
        <v>13</v>
      </c>
      <c r="F701" s="40" t="s">
        <v>2</v>
      </c>
      <c r="G701" s="39" t="str">
        <f>IFERROR(VLOOKUP(A701,'[4]MC Masterlist 2026-09-17'!$B:$M, 3, 0),"")</f>
        <v>HONDA</v>
      </c>
      <c r="H701" s="41">
        <f>IFERROR(VLOOKUP(A701,'[4]MC Masterlist 2026-09-17'!$B:$M, 6, 0),"")</f>
        <v>74550</v>
      </c>
      <c r="I701" s="42">
        <v>0</v>
      </c>
      <c r="J701" s="42">
        <v>0</v>
      </c>
      <c r="K701" s="42">
        <v>3</v>
      </c>
      <c r="L701" s="42">
        <f t="shared" si="145"/>
        <v>3</v>
      </c>
      <c r="M701" s="42">
        <f t="shared" si="146"/>
        <v>1</v>
      </c>
      <c r="N701" s="41">
        <f t="shared" si="147"/>
        <v>223650</v>
      </c>
      <c r="O701" s="41">
        <f t="shared" si="148"/>
        <v>74550</v>
      </c>
      <c r="P701" s="42">
        <f t="shared" si="149"/>
        <v>3.3333333333333333E-2</v>
      </c>
      <c r="Q701" s="42"/>
      <c r="R701" s="41">
        <f t="shared" si="150"/>
        <v>0</v>
      </c>
      <c r="S701" s="42">
        <f t="shared" si="151"/>
        <v>0</v>
      </c>
      <c r="T701" s="42">
        <f>IFERROR(VLOOKUP(A701,'[4]Re-order'!$A:$Q,17,0),"")</f>
        <v>0</v>
      </c>
      <c r="U701" s="42">
        <f>IFERROR(VLOOKUP(A701,'[4]MC Masterlist 2026-09-17'!$B:$M, 10, 0),0)</f>
        <v>15</v>
      </c>
      <c r="V701" s="42">
        <f>IFERROR(VLOOKUP(A701,'[4]MC Masterlist 2026-09-17'!$B:$M, 11, 0),0)</f>
        <v>15</v>
      </c>
      <c r="W701" s="42">
        <f t="shared" si="152"/>
        <v>30</v>
      </c>
      <c r="X701" s="42">
        <f t="shared" si="153"/>
        <v>29.5</v>
      </c>
      <c r="Y701" s="42">
        <f>IFERROR(IF(OR(C701="AREA I",C701="AREA V"),7,VLOOKUP(A701,'[4]MC Masterlist 2026-09-17'!$B:$M, 12, 0)),0)</f>
        <v>30</v>
      </c>
      <c r="Z701" s="42">
        <f t="shared" si="154"/>
        <v>0.5</v>
      </c>
      <c r="AA701" s="42">
        <f t="shared" si="155"/>
        <v>1</v>
      </c>
      <c r="AB701" s="42">
        <f t="shared" si="156"/>
        <v>0.98333333333333328</v>
      </c>
      <c r="AC701" s="42">
        <f t="shared" si="157"/>
        <v>1</v>
      </c>
      <c r="AD701" s="40" t="str">
        <f t="shared" si="158"/>
        <v>Stockout</v>
      </c>
      <c r="AE701" s="40">
        <f>IFERROR(VLOOKUP(A701,'[4]Re-order'!$A:$AA,27,0),"")</f>
        <v>0</v>
      </c>
      <c r="AF701" s="42">
        <f t="shared" si="159"/>
        <v>1</v>
      </c>
      <c r="AG701" s="42" t="e">
        <f>SUMIFS('[4]Raw Inventory'!D:D,'[4]Raw Inventory'!C:C,"GREATWALL",'[4]Raw Inventory'!B:B,A701)</f>
        <v>#VALUE!</v>
      </c>
      <c r="AH701" s="42" t="e">
        <f>SUMIFS('[4]Raw Inventory'!D:D,'[4]Raw Inventory'!C:C,"DUARTE",'[4]Raw Inventory'!B:B,A701)</f>
        <v>#VALUE!</v>
      </c>
      <c r="AI701" s="42"/>
      <c r="AJ701" s="42">
        <f t="shared" si="160"/>
        <v>0</v>
      </c>
      <c r="AK701" s="40" t="str">
        <f>IFERROR(IF((Q701+IF(AI701="",0,AI3))&lt;=0,"Stockout",IF(AJ701="","",IF(F701="Class A",IF(AJ701&lt;=7,"Critical",IF(AJ701&lt;=15,"Low",IF(AJ701&lt;=30,"Reorder",IF(AJ701&lt;=45,"Optimal","Overstock")))),IF(F701="Class B",IF(AJ701&lt;=10,"Critical",IF(AJ701&lt;=20,"Low",IF(AJ701&lt;=45,"Reorder",IF(AJ701&lt;=60,"Optimal","Overstock")))),IF(F701="Class C",IF(AJ701&lt;=15,"Critical",IF(AJ701&lt;=30,"Low",IF(AJ701&lt;=60,"Reorder",IF(AJ701&lt;=90,"Optimal","Overstock")))),""))))),"")</f>
        <v>Stockout</v>
      </c>
      <c r="AL701" s="42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</row>
    <row r="702" spans="1:48">
      <c r="A702" s="39" t="s">
        <v>12</v>
      </c>
      <c r="B702" s="39" t="s">
        <v>112</v>
      </c>
      <c r="C702" s="39" t="s">
        <v>109</v>
      </c>
      <c r="D702" s="40" t="s">
        <v>237</v>
      </c>
      <c r="E702" s="40">
        <v>2</v>
      </c>
      <c r="F702" s="40" t="s">
        <v>0</v>
      </c>
      <c r="G702" s="39" t="str">
        <f>IFERROR(VLOOKUP(A702,'[4]MC Masterlist 2026-09-17'!$B:$M, 3, 0),"")</f>
        <v>HONDA</v>
      </c>
      <c r="H702" s="41">
        <f>IFERROR(VLOOKUP(A702,'[4]MC Masterlist 2026-09-17'!$B:$M, 6, 0),"")</f>
        <v>158270</v>
      </c>
      <c r="I702" s="42">
        <v>4</v>
      </c>
      <c r="J702" s="42">
        <v>1</v>
      </c>
      <c r="K702" s="42">
        <v>5</v>
      </c>
      <c r="L702" s="42">
        <f t="shared" si="145"/>
        <v>10</v>
      </c>
      <c r="M702" s="42">
        <f t="shared" si="146"/>
        <v>3.3333333333333335</v>
      </c>
      <c r="N702" s="41">
        <f t="shared" si="147"/>
        <v>1582700</v>
      </c>
      <c r="O702" s="41">
        <f t="shared" si="148"/>
        <v>527566.66666666674</v>
      </c>
      <c r="P702" s="42">
        <f t="shared" si="149"/>
        <v>0.11111111111111112</v>
      </c>
      <c r="Q702" s="42">
        <v>2</v>
      </c>
      <c r="R702" s="41">
        <f t="shared" si="150"/>
        <v>316540</v>
      </c>
      <c r="S702" s="42">
        <f t="shared" si="151"/>
        <v>17.999999999999996</v>
      </c>
      <c r="T702" s="42">
        <f>IFERROR(VLOOKUP(A702,'[4]Re-order'!$A:$Q,17,0),"")</f>
        <v>0</v>
      </c>
      <c r="U702" s="42">
        <f>IFERROR(VLOOKUP(A702,'[4]MC Masterlist 2026-09-17'!$B:$M, 10, 0),0)</f>
        <v>15</v>
      </c>
      <c r="V702" s="42">
        <f>IFERROR(VLOOKUP(A702,'[4]MC Masterlist 2026-09-17'!$B:$M, 11, 0),0)</f>
        <v>15</v>
      </c>
      <c r="W702" s="42">
        <f t="shared" si="152"/>
        <v>30</v>
      </c>
      <c r="X702" s="42">
        <f t="shared" si="153"/>
        <v>28.333333333333332</v>
      </c>
      <c r="Y702" s="42">
        <f>IFERROR(IF(OR(C702="AREA I",C702="AREA V"),7,VLOOKUP(A702,'[4]MC Masterlist 2026-09-17'!$B:$M, 12, 0)),0)</f>
        <v>30</v>
      </c>
      <c r="Z702" s="42">
        <f t="shared" si="154"/>
        <v>1.6666666666666667</v>
      </c>
      <c r="AA702" s="42">
        <f t="shared" si="155"/>
        <v>3.3333333333333335</v>
      </c>
      <c r="AB702" s="42">
        <f t="shared" si="156"/>
        <v>3.1481481481481484</v>
      </c>
      <c r="AC702" s="42">
        <f t="shared" si="157"/>
        <v>3.3333333333333335</v>
      </c>
      <c r="AD702" s="40" t="str">
        <f t="shared" si="158"/>
        <v>Reorder</v>
      </c>
      <c r="AE702" s="40">
        <f>IFERROR(VLOOKUP(A702,'[4]Re-order'!$A:$AA,27,0),"")</f>
        <v>0</v>
      </c>
      <c r="AF702" s="42">
        <f t="shared" si="159"/>
        <v>1.3333333333333335</v>
      </c>
      <c r="AG702" s="42" t="e">
        <f>SUMIFS('[4]Raw Inventory'!D:D,'[4]Raw Inventory'!C:C,"GREATWALL",'[4]Raw Inventory'!B:B,A702)</f>
        <v>#VALUE!</v>
      </c>
      <c r="AH702" s="42" t="e">
        <f>SUMIFS('[4]Raw Inventory'!D:D,'[4]Raw Inventory'!C:C,"DUARTE",'[4]Raw Inventory'!B:B,A702)</f>
        <v>#VALUE!</v>
      </c>
      <c r="AI702" s="42"/>
      <c r="AJ702" s="42">
        <f t="shared" si="160"/>
        <v>18</v>
      </c>
      <c r="AK702" s="40" t="str">
        <f>IFERROR(IF((Q702+IF(AI702="",0,AI3))&lt;=0,"Stockout",IF(AJ702="","",IF(F702="Class A",IF(AJ702&lt;=7,"Critical",IF(AJ702&lt;=15,"Low",IF(AJ702&lt;=30,"Reorder",IF(AJ702&lt;=45,"Optimal","Overstock")))),IF(F702="Class B",IF(AJ702&lt;=10,"Critical",IF(AJ702&lt;=20,"Low",IF(AJ702&lt;=45,"Reorder",IF(AJ702&lt;=60,"Optimal","Overstock")))),IF(F702="Class C",IF(AJ702&lt;=15,"Critical",IF(AJ702&lt;=30,"Low",IF(AJ702&lt;=60,"Reorder",IF(AJ702&lt;=90,"Optimal","Overstock")))),""))))),"")</f>
        <v>Reorder</v>
      </c>
      <c r="AL702" s="42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</row>
    <row r="703" spans="1:48">
      <c r="A703" s="39" t="s">
        <v>28</v>
      </c>
      <c r="B703" s="39" t="s">
        <v>93</v>
      </c>
      <c r="C703" s="39" t="s">
        <v>90</v>
      </c>
      <c r="D703" s="40" t="s">
        <v>254</v>
      </c>
      <c r="E703" s="40">
        <v>14</v>
      </c>
      <c r="F703" s="40" t="s">
        <v>2</v>
      </c>
      <c r="G703" s="39" t="str">
        <f>IFERROR(VLOOKUP(A703,'[4]MC Masterlist 2026-09-17'!$B:$M, 3, 0),"")</f>
        <v>YAMAHA</v>
      </c>
      <c r="H703" s="41">
        <f>IFERROR(VLOOKUP(A703,'[4]MC Masterlist 2026-09-17'!$B:$M, 6, 0),"")</f>
        <v>147312</v>
      </c>
      <c r="I703" s="42">
        <v>1</v>
      </c>
      <c r="J703" s="42">
        <v>0</v>
      </c>
      <c r="K703" s="42">
        <v>0</v>
      </c>
      <c r="L703" s="42">
        <f t="shared" si="145"/>
        <v>1</v>
      </c>
      <c r="M703" s="42">
        <f t="shared" si="146"/>
        <v>0.33333333333333331</v>
      </c>
      <c r="N703" s="41">
        <f t="shared" si="147"/>
        <v>147312</v>
      </c>
      <c r="O703" s="41">
        <f t="shared" si="148"/>
        <v>49104</v>
      </c>
      <c r="P703" s="42">
        <f t="shared" si="149"/>
        <v>1.111111111111111E-2</v>
      </c>
      <c r="Q703" s="42"/>
      <c r="R703" s="41">
        <f t="shared" si="150"/>
        <v>0</v>
      </c>
      <c r="S703" s="42">
        <f t="shared" si="151"/>
        <v>0</v>
      </c>
      <c r="T703" s="42">
        <f>IFERROR(VLOOKUP(A703,'[4]Re-order'!$A:$Q,17,0),"")</f>
        <v>0</v>
      </c>
      <c r="U703" s="42">
        <f>IFERROR(VLOOKUP(A703,'[4]MC Masterlist 2026-09-17'!$B:$M, 10, 0),0)</f>
        <v>15</v>
      </c>
      <c r="V703" s="42">
        <f>IFERROR(VLOOKUP(A703,'[4]MC Masterlist 2026-09-17'!$B:$M, 11, 0),0)</f>
        <v>15</v>
      </c>
      <c r="W703" s="42">
        <f t="shared" si="152"/>
        <v>30</v>
      </c>
      <c r="X703" s="42">
        <f t="shared" si="153"/>
        <v>29.833333333333332</v>
      </c>
      <c r="Y703" s="42">
        <f>IFERROR(IF(OR(C703="AREA I",C703="AREA V"),7,VLOOKUP(A703,'[4]MC Masterlist 2026-09-17'!$B:$M, 12, 0)),0)</f>
        <v>30</v>
      </c>
      <c r="Z703" s="42">
        <f t="shared" si="154"/>
        <v>0.16666666666666666</v>
      </c>
      <c r="AA703" s="42">
        <f t="shared" si="155"/>
        <v>0.33333333333333331</v>
      </c>
      <c r="AB703" s="42">
        <f t="shared" si="156"/>
        <v>0.33148148148148143</v>
      </c>
      <c r="AC703" s="42">
        <f t="shared" si="157"/>
        <v>0.33333333333333331</v>
      </c>
      <c r="AD703" s="40" t="str">
        <f t="shared" si="158"/>
        <v>Stockout</v>
      </c>
      <c r="AE703" s="40">
        <f>IFERROR(VLOOKUP(A703,'[4]Re-order'!$A:$AA,27,0),"")</f>
        <v>0</v>
      </c>
      <c r="AF703" s="42">
        <f t="shared" si="159"/>
        <v>0.33333333333333331</v>
      </c>
      <c r="AG703" s="42" t="e">
        <f>SUMIFS('[4]Raw Inventory'!D:D,'[4]Raw Inventory'!C:C,"GREATWALL",'[4]Raw Inventory'!B:B,A703)</f>
        <v>#VALUE!</v>
      </c>
      <c r="AH703" s="42" t="e">
        <f>SUMIFS('[4]Raw Inventory'!D:D,'[4]Raw Inventory'!C:C,"DUARTE",'[4]Raw Inventory'!B:B,A703)</f>
        <v>#VALUE!</v>
      </c>
      <c r="AI703" s="42"/>
      <c r="AJ703" s="42">
        <f t="shared" si="160"/>
        <v>0</v>
      </c>
      <c r="AK703" s="40" t="str">
        <f>IFERROR(IF((Q703+IF(AI703="",0,AI3))&lt;=0,"Stockout",IF(AJ703="","",IF(F703="Class A",IF(AJ703&lt;=7,"Critical",IF(AJ703&lt;=15,"Low",IF(AJ703&lt;=30,"Reorder",IF(AJ703&lt;=45,"Optimal","Overstock")))),IF(F703="Class B",IF(AJ703&lt;=10,"Critical",IF(AJ703&lt;=20,"Low",IF(AJ703&lt;=45,"Reorder",IF(AJ703&lt;=60,"Optimal","Overstock")))),IF(F703="Class C",IF(AJ703&lt;=15,"Critical",IF(AJ703&lt;=30,"Low",IF(AJ703&lt;=60,"Reorder",IF(AJ703&lt;=90,"Optimal","Overstock")))),""))))),"")</f>
        <v>Stockout</v>
      </c>
      <c r="AL703" s="42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</row>
    <row r="704" spans="1:48">
      <c r="A704" s="39" t="s">
        <v>99</v>
      </c>
      <c r="B704" s="39" t="s">
        <v>160</v>
      </c>
      <c r="C704" s="39" t="s">
        <v>159</v>
      </c>
      <c r="D704" s="40" t="s">
        <v>266</v>
      </c>
      <c r="E704" s="40">
        <v>16</v>
      </c>
      <c r="F704" s="40" t="s">
        <v>3</v>
      </c>
      <c r="G704" s="39" t="str">
        <f>IFERROR(VLOOKUP(A704,'[4]MC Masterlist 2026-09-17'!$B:$M, 3, 0),"")</f>
        <v>YAMAHA</v>
      </c>
      <c r="H704" s="41">
        <f>IFERROR(VLOOKUP(A704,'[4]MC Masterlist 2026-09-17'!$B:$M, 6, 0),"")</f>
        <v>86397</v>
      </c>
      <c r="I704" s="42">
        <v>2</v>
      </c>
      <c r="J704" s="42">
        <v>0</v>
      </c>
      <c r="K704" s="42">
        <v>0</v>
      </c>
      <c r="L704" s="42">
        <f t="shared" si="145"/>
        <v>2</v>
      </c>
      <c r="M704" s="42">
        <f t="shared" si="146"/>
        <v>0.66666666666666663</v>
      </c>
      <c r="N704" s="41">
        <f t="shared" si="147"/>
        <v>172794</v>
      </c>
      <c r="O704" s="41">
        <f t="shared" si="148"/>
        <v>57598</v>
      </c>
      <c r="P704" s="42">
        <f t="shared" si="149"/>
        <v>2.222222222222222E-2</v>
      </c>
      <c r="Q704" s="42">
        <v>1</v>
      </c>
      <c r="R704" s="41">
        <f t="shared" si="150"/>
        <v>86397</v>
      </c>
      <c r="S704" s="42">
        <f t="shared" si="151"/>
        <v>45</v>
      </c>
      <c r="T704" s="42">
        <f>IFERROR(VLOOKUP(A704,'[4]Re-order'!$A:$Q,17,0),"")</f>
        <v>0</v>
      </c>
      <c r="U704" s="42">
        <f>IFERROR(VLOOKUP(A704,'[4]MC Masterlist 2026-09-17'!$B:$M, 10, 0),0)</f>
        <v>15</v>
      </c>
      <c r="V704" s="42">
        <f>IFERROR(VLOOKUP(A704,'[4]MC Masterlist 2026-09-17'!$B:$M, 11, 0),0)</f>
        <v>15</v>
      </c>
      <c r="W704" s="42">
        <f t="shared" si="152"/>
        <v>30</v>
      </c>
      <c r="X704" s="42">
        <f t="shared" si="153"/>
        <v>29.666666666666668</v>
      </c>
      <c r="Y704" s="42">
        <f>IFERROR(IF(OR(C704="AREA I",C704="AREA V"),7,VLOOKUP(A704,'[4]MC Masterlist 2026-09-17'!$B:$M, 12, 0)),0)</f>
        <v>30</v>
      </c>
      <c r="Z704" s="42">
        <f t="shared" si="154"/>
        <v>0.33333333333333331</v>
      </c>
      <c r="AA704" s="42">
        <f t="shared" si="155"/>
        <v>0.66666666666666663</v>
      </c>
      <c r="AB704" s="42">
        <f t="shared" si="156"/>
        <v>0.65925925925925921</v>
      </c>
      <c r="AC704" s="42">
        <f t="shared" si="157"/>
        <v>0.66666666666666663</v>
      </c>
      <c r="AD704" s="40" t="str">
        <f t="shared" si="158"/>
        <v>Reorder</v>
      </c>
      <c r="AE704" s="40">
        <f>IFERROR(VLOOKUP(A704,'[4]Re-order'!$A:$AA,27,0),"")</f>
        <v>0</v>
      </c>
      <c r="AF704" s="42">
        <f t="shared" si="159"/>
        <v>-0.33333333333333337</v>
      </c>
      <c r="AG704" s="42" t="e">
        <f>SUMIFS('[4]Raw Inventory'!D:D,'[4]Raw Inventory'!C:C,"GREATWALL",'[4]Raw Inventory'!B:B,A704)</f>
        <v>#VALUE!</v>
      </c>
      <c r="AH704" s="42" t="e">
        <f>SUMIFS('[4]Raw Inventory'!D:D,'[4]Raw Inventory'!C:C,"DUARTE",'[4]Raw Inventory'!B:B,A704)</f>
        <v>#VALUE!</v>
      </c>
      <c r="AI704" s="42"/>
      <c r="AJ704" s="42">
        <f t="shared" si="160"/>
        <v>45.000000000000007</v>
      </c>
      <c r="AK704" s="40" t="str">
        <f>IFERROR(IF((Q704+IF(AI704="",0,AI3))&lt;=0,"Stockout",IF(AJ704="","",IF(F704="Class A",IF(AJ704&lt;=7,"Critical",IF(AJ704&lt;=15,"Low",IF(AJ704&lt;=30,"Reorder",IF(AJ704&lt;=45,"Optimal","Overstock")))),IF(F704="Class B",IF(AJ704&lt;=10,"Critical",IF(AJ704&lt;=20,"Low",IF(AJ704&lt;=45,"Reorder",IF(AJ704&lt;=60,"Optimal","Overstock")))),IF(F704="Class C",IF(AJ704&lt;=15,"Critical",IF(AJ704&lt;=30,"Low",IF(AJ704&lt;=60,"Reorder",IF(AJ704&lt;=90,"Optimal","Overstock")))),""))))),"")</f>
        <v>Reorder</v>
      </c>
      <c r="AL704" s="42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</row>
    <row r="705" spans="1:48">
      <c r="A705" s="39" t="s">
        <v>18</v>
      </c>
      <c r="B705" s="39" t="s">
        <v>91</v>
      </c>
      <c r="C705" s="39" t="s">
        <v>90</v>
      </c>
      <c r="D705" s="40" t="s">
        <v>222</v>
      </c>
      <c r="E705" s="40">
        <v>11</v>
      </c>
      <c r="F705" s="40" t="s">
        <v>3</v>
      </c>
      <c r="G705" s="39" t="str">
        <f>IFERROR(VLOOKUP(A705,'[4]MC Masterlist 2026-09-17'!$B:$M, 3, 0),"")</f>
        <v>HONDA</v>
      </c>
      <c r="H705" s="41">
        <f>IFERROR(VLOOKUP(A705,'[4]MC Masterlist 2026-09-17'!$B:$M, 6, 0),"")</f>
        <v>94330</v>
      </c>
      <c r="I705" s="42">
        <v>1</v>
      </c>
      <c r="J705" s="42">
        <v>0</v>
      </c>
      <c r="K705" s="42">
        <v>0</v>
      </c>
      <c r="L705" s="42">
        <f t="shared" si="145"/>
        <v>1</v>
      </c>
      <c r="M705" s="42">
        <f t="shared" si="146"/>
        <v>0.33333333333333331</v>
      </c>
      <c r="N705" s="41">
        <f t="shared" si="147"/>
        <v>94330</v>
      </c>
      <c r="O705" s="41">
        <f t="shared" si="148"/>
        <v>31443.333333333332</v>
      </c>
      <c r="P705" s="42">
        <f t="shared" si="149"/>
        <v>1.111111111111111E-2</v>
      </c>
      <c r="Q705" s="42">
        <v>4</v>
      </c>
      <c r="R705" s="41">
        <f t="shared" si="150"/>
        <v>377320</v>
      </c>
      <c r="S705" s="42">
        <f t="shared" si="151"/>
        <v>360</v>
      </c>
      <c r="T705" s="42">
        <f>IFERROR(VLOOKUP(A705,'[4]Re-order'!$A:$Q,17,0),"")</f>
        <v>0</v>
      </c>
      <c r="U705" s="42">
        <f>IFERROR(VLOOKUP(A705,'[4]MC Masterlist 2026-09-17'!$B:$M, 10, 0),0)</f>
        <v>15</v>
      </c>
      <c r="V705" s="42">
        <f>IFERROR(VLOOKUP(A705,'[4]MC Masterlist 2026-09-17'!$B:$M, 11, 0),0)</f>
        <v>15</v>
      </c>
      <c r="W705" s="42">
        <f t="shared" si="152"/>
        <v>30</v>
      </c>
      <c r="X705" s="42">
        <f t="shared" si="153"/>
        <v>29.833333333333332</v>
      </c>
      <c r="Y705" s="42">
        <f>IFERROR(IF(OR(C705="AREA I",C705="AREA V"),7,VLOOKUP(A705,'[4]MC Masterlist 2026-09-17'!$B:$M, 12, 0)),0)</f>
        <v>30</v>
      </c>
      <c r="Z705" s="42">
        <f t="shared" si="154"/>
        <v>0.16666666666666666</v>
      </c>
      <c r="AA705" s="42">
        <f t="shared" si="155"/>
        <v>0.33333333333333331</v>
      </c>
      <c r="AB705" s="42">
        <f t="shared" si="156"/>
        <v>0.33148148148148143</v>
      </c>
      <c r="AC705" s="42">
        <f t="shared" si="157"/>
        <v>0.33333333333333331</v>
      </c>
      <c r="AD705" s="40" t="str">
        <f t="shared" si="158"/>
        <v>Overstock</v>
      </c>
      <c r="AE705" s="40">
        <f>IFERROR(VLOOKUP(A705,'[4]Re-order'!$A:$AA,27,0),"")</f>
        <v>0</v>
      </c>
      <c r="AF705" s="42">
        <f t="shared" si="159"/>
        <v>-3.6666666666666665</v>
      </c>
      <c r="AG705" s="42" t="e">
        <f>SUMIFS('[4]Raw Inventory'!D:D,'[4]Raw Inventory'!C:C,"GREATWALL",'[4]Raw Inventory'!B:B,A705)</f>
        <v>#VALUE!</v>
      </c>
      <c r="AH705" s="42" t="e">
        <f>SUMIFS('[4]Raw Inventory'!D:D,'[4]Raw Inventory'!C:C,"DUARTE",'[4]Raw Inventory'!B:B,A705)</f>
        <v>#VALUE!</v>
      </c>
      <c r="AI705" s="42"/>
      <c r="AJ705" s="42">
        <f t="shared" si="160"/>
        <v>360.00000000000006</v>
      </c>
      <c r="AK705" s="40" t="str">
        <f>IFERROR(IF((Q705+IF(AI705="",0,AI3))&lt;=0,"Stockout",IF(AJ705="","",IF(F705="Class A",IF(AJ705&lt;=7,"Critical",IF(AJ705&lt;=15,"Low",IF(AJ705&lt;=30,"Reorder",IF(AJ705&lt;=45,"Optimal","Overstock")))),IF(F705="Class B",IF(AJ705&lt;=10,"Critical",IF(AJ705&lt;=20,"Low",IF(AJ705&lt;=45,"Reorder",IF(AJ705&lt;=60,"Optimal","Overstock")))),IF(F705="Class C",IF(AJ705&lt;=15,"Critical",IF(AJ705&lt;=30,"Low",IF(AJ705&lt;=60,"Reorder",IF(AJ705&lt;=90,"Optimal","Overstock")))),""))))),"")</f>
        <v>Overstock</v>
      </c>
      <c r="AL705" s="42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</row>
    <row r="706" spans="1:48">
      <c r="A706" s="39" t="s">
        <v>52</v>
      </c>
      <c r="B706" s="39" t="s">
        <v>158</v>
      </c>
      <c r="C706" s="39" t="s">
        <v>152</v>
      </c>
      <c r="D706" s="40" t="s">
        <v>220</v>
      </c>
      <c r="E706" s="40">
        <v>21</v>
      </c>
      <c r="F706" s="40" t="s">
        <v>3</v>
      </c>
      <c r="G706" s="39" t="str">
        <f>IFERROR(VLOOKUP(A706,'[4]MC Masterlist 2026-09-17'!$B:$M, 3, 0),"")</f>
        <v>YAMAHA</v>
      </c>
      <c r="H706" s="41">
        <f>IFERROR(VLOOKUP(A706,'[4]MC Masterlist 2026-09-17'!$B:$M, 6, 0),"")</f>
        <v>85446</v>
      </c>
      <c r="I706" s="42">
        <v>0</v>
      </c>
      <c r="J706" s="42">
        <v>1</v>
      </c>
      <c r="K706" s="42">
        <v>0</v>
      </c>
      <c r="L706" s="42">
        <f t="shared" si="145"/>
        <v>1</v>
      </c>
      <c r="M706" s="42">
        <f t="shared" si="146"/>
        <v>0.33333333333333331</v>
      </c>
      <c r="N706" s="41">
        <f t="shared" si="147"/>
        <v>85446</v>
      </c>
      <c r="O706" s="41">
        <f t="shared" si="148"/>
        <v>28482</v>
      </c>
      <c r="P706" s="42">
        <f t="shared" si="149"/>
        <v>1.111111111111111E-2</v>
      </c>
      <c r="Q706" s="42"/>
      <c r="R706" s="41">
        <f t="shared" si="150"/>
        <v>0</v>
      </c>
      <c r="S706" s="42">
        <f t="shared" si="151"/>
        <v>0</v>
      </c>
      <c r="T706" s="42">
        <f>IFERROR(VLOOKUP(A706,'[4]Re-order'!$A:$Q,17,0),"")</f>
        <v>0</v>
      </c>
      <c r="U706" s="42">
        <f>IFERROR(VLOOKUP(A706,'[4]MC Masterlist 2026-09-17'!$B:$M, 10, 0),0)</f>
        <v>15</v>
      </c>
      <c r="V706" s="42">
        <f>IFERROR(VLOOKUP(A706,'[4]MC Masterlist 2026-09-17'!$B:$M, 11, 0),0)</f>
        <v>15</v>
      </c>
      <c r="W706" s="42">
        <f t="shared" si="152"/>
        <v>30</v>
      </c>
      <c r="X706" s="42">
        <f t="shared" si="153"/>
        <v>29.833333333333332</v>
      </c>
      <c r="Y706" s="42">
        <f>IFERROR(IF(OR(C706="AREA I",C706="AREA V"),7,VLOOKUP(A706,'[4]MC Masterlist 2026-09-17'!$B:$M, 12, 0)),0)</f>
        <v>30</v>
      </c>
      <c r="Z706" s="42">
        <f t="shared" si="154"/>
        <v>0.16666666666666666</v>
      </c>
      <c r="AA706" s="42">
        <f t="shared" si="155"/>
        <v>0.33333333333333331</v>
      </c>
      <c r="AB706" s="42">
        <f t="shared" si="156"/>
        <v>0.33148148148148143</v>
      </c>
      <c r="AC706" s="42">
        <f t="shared" si="157"/>
        <v>0.33333333333333331</v>
      </c>
      <c r="AD706" s="40" t="str">
        <f t="shared" si="158"/>
        <v>Stockout</v>
      </c>
      <c r="AE706" s="40">
        <f>IFERROR(VLOOKUP(A706,'[4]Re-order'!$A:$AA,27,0),"")</f>
        <v>0</v>
      </c>
      <c r="AF706" s="42">
        <f t="shared" si="159"/>
        <v>0.33333333333333331</v>
      </c>
      <c r="AG706" s="42" t="e">
        <f>SUMIFS('[4]Raw Inventory'!D:D,'[4]Raw Inventory'!C:C,"GREATWALL",'[4]Raw Inventory'!B:B,A706)</f>
        <v>#VALUE!</v>
      </c>
      <c r="AH706" s="42" t="e">
        <f>SUMIFS('[4]Raw Inventory'!D:D,'[4]Raw Inventory'!C:C,"DUARTE",'[4]Raw Inventory'!B:B,A706)</f>
        <v>#VALUE!</v>
      </c>
      <c r="AI706" s="42"/>
      <c r="AJ706" s="42">
        <f t="shared" si="160"/>
        <v>0</v>
      </c>
      <c r="AK706" s="40" t="str">
        <f>IFERROR(IF((Q706+IF(AI706="",0,AI3))&lt;=0,"Stockout",IF(AJ706="","",IF(F706="Class A",IF(AJ706&lt;=7,"Critical",IF(AJ706&lt;=15,"Low",IF(AJ706&lt;=30,"Reorder",IF(AJ706&lt;=45,"Optimal","Overstock")))),IF(F706="Class B",IF(AJ706&lt;=10,"Critical",IF(AJ706&lt;=20,"Low",IF(AJ706&lt;=45,"Reorder",IF(AJ706&lt;=60,"Optimal","Overstock")))),IF(F706="Class C",IF(AJ706&lt;=15,"Critical",IF(AJ706&lt;=30,"Low",IF(AJ706&lt;=60,"Reorder",IF(AJ706&lt;=90,"Optimal","Overstock")))),""))))),"")</f>
        <v>Stockout</v>
      </c>
      <c r="AL706" s="42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</row>
    <row r="707" spans="1:48">
      <c r="A707" s="39" t="s">
        <v>22</v>
      </c>
      <c r="B707" s="39" t="s">
        <v>120</v>
      </c>
      <c r="C707" s="39" t="s">
        <v>118</v>
      </c>
      <c r="D707" s="40" t="s">
        <v>235</v>
      </c>
      <c r="E707" s="40">
        <v>7</v>
      </c>
      <c r="F707" s="40" t="s">
        <v>2</v>
      </c>
      <c r="G707" s="39" t="str">
        <f>IFERROR(VLOOKUP(A707,'[4]MC Masterlist 2026-09-17'!$B:$M, 3, 0),"")</f>
        <v>HONDA</v>
      </c>
      <c r="H707" s="41">
        <f>IFERROR(VLOOKUP(A707,'[4]MC Masterlist 2026-09-17'!$B:$M, 6, 0),"")</f>
        <v>111258</v>
      </c>
      <c r="I707" s="42">
        <v>0</v>
      </c>
      <c r="J707" s="42">
        <v>1</v>
      </c>
      <c r="K707" s="42">
        <v>3</v>
      </c>
      <c r="L707" s="42">
        <f t="shared" ref="L707:L770" si="161">I707+J707+K707</f>
        <v>4</v>
      </c>
      <c r="M707" s="42">
        <f t="shared" ref="M707:M770" si="162">AVERAGE(I707,J707,K707)</f>
        <v>1.3333333333333333</v>
      </c>
      <c r="N707" s="41">
        <f t="shared" ref="N707:N770" si="163">L707*H707</f>
        <v>445032</v>
      </c>
      <c r="O707" s="41">
        <f t="shared" ref="O707:O770" si="164">M707*H707</f>
        <v>148344</v>
      </c>
      <c r="P707" s="42">
        <f t="shared" ref="P707:P770" si="165">M707/30</f>
        <v>4.4444444444444439E-2</v>
      </c>
      <c r="Q707" s="42"/>
      <c r="R707" s="41">
        <f t="shared" ref="R707:R770" si="166">IFERROR(Q707*H707, 0)</f>
        <v>0</v>
      </c>
      <c r="S707" s="42">
        <f t="shared" ref="S707:S770" si="167">IFERROR(R707/(O707)*30, 0)</f>
        <v>0</v>
      </c>
      <c r="T707" s="42">
        <f>IFERROR(VLOOKUP(A707,'[4]Re-order'!$A:$Q,17,0),"")</f>
        <v>0</v>
      </c>
      <c r="U707" s="42">
        <f>IFERROR(VLOOKUP(A707,'[4]MC Masterlist 2026-09-17'!$B:$M, 10, 0),0)</f>
        <v>15</v>
      </c>
      <c r="V707" s="42">
        <f>IFERROR(VLOOKUP(A707,'[4]MC Masterlist 2026-09-17'!$B:$M, 11, 0),0)</f>
        <v>15</v>
      </c>
      <c r="W707" s="42">
        <f t="shared" ref="W707:W770" si="168">U707+V707</f>
        <v>30</v>
      </c>
      <c r="X707" s="42">
        <f t="shared" ref="X707:X770" si="169">Y707-Z707</f>
        <v>29.333333333333332</v>
      </c>
      <c r="Y707" s="42">
        <f>IFERROR(IF(OR(C707="AREA I",C707="AREA V"),7,VLOOKUP(A707,'[4]MC Masterlist 2026-09-17'!$B:$M, 12, 0)),0)</f>
        <v>30</v>
      </c>
      <c r="Z707" s="42">
        <f t="shared" ref="Z707:Z770" si="170">V707*P707</f>
        <v>0.66666666666666663</v>
      </c>
      <c r="AA707" s="42">
        <f t="shared" ref="AA707:AA770" si="171">W707*P707</f>
        <v>1.3333333333333333</v>
      </c>
      <c r="AB707" s="42">
        <f t="shared" ref="AB707:AB770" si="172">X707*P707</f>
        <v>1.3037037037037036</v>
      </c>
      <c r="AC707" s="42">
        <f t="shared" ref="AC707:AC770" si="173">Y707*P707</f>
        <v>1.3333333333333333</v>
      </c>
      <c r="AD707" s="40" t="str">
        <f t="shared" ref="AD707:AD770" si="174">IFERROR(IF(Q707&lt;=0,"Stockout",IF(S707="","",IF(F707="Class A",IF(S707&lt;=7,"Critical",IF(S707&lt;=15,"Low",IF(S707&lt;=30,"Reorder",IF(S707&lt;=45,"Optimal","Overstock")))),IF(F707="Class B",IF(S707&lt;=10,"Critical",IF(S707&lt;=20,"Low",IF(S707&lt;=45,"Reorder",IF(S707&lt;=60,"Optimal","Overstock")))),IF(F707="Class C",IF(S707&lt;=15,"Critical",IF(S707&lt;=30,"Low",IF(S707&lt;=60,"Reorder",IF(S707&lt;=90,"Optimal","Overstock")))),""))))),"")</f>
        <v>Stockout</v>
      </c>
      <c r="AE707" s="40">
        <f>IFERROR(VLOOKUP(A707,'[4]Re-order'!$A:$AA,27,0),"")</f>
        <v>0</v>
      </c>
      <c r="AF707" s="42">
        <f t="shared" ref="AF707:AF770" si="175">AC707-Q707</f>
        <v>1.3333333333333333</v>
      </c>
      <c r="AG707" s="42" t="e">
        <f>SUMIFS('[4]Raw Inventory'!D:D,'[4]Raw Inventory'!C:C,"GREATWALL",'[4]Raw Inventory'!B:B,A707)</f>
        <v>#VALUE!</v>
      </c>
      <c r="AH707" s="42" t="e">
        <f>SUMIFS('[4]Raw Inventory'!D:D,'[4]Raw Inventory'!C:C,"DUARTE",'[4]Raw Inventory'!B:B,A707)</f>
        <v>#VALUE!</v>
      </c>
      <c r="AI707" s="42"/>
      <c r="AJ707" s="42">
        <f t="shared" ref="AJ707:AJ770" si="176">IFERROR((Q707 + IF(AI707="",0,AI707))/P707, 0)</f>
        <v>0</v>
      </c>
      <c r="AK707" s="40" t="str">
        <f>IFERROR(IF((Q707+IF(AI707="",0,AI3))&lt;=0,"Stockout",IF(AJ707="","",IF(F707="Class A",IF(AJ707&lt;=7,"Critical",IF(AJ707&lt;=15,"Low",IF(AJ707&lt;=30,"Reorder",IF(AJ707&lt;=45,"Optimal","Overstock")))),IF(F707="Class B",IF(AJ707&lt;=10,"Critical",IF(AJ707&lt;=20,"Low",IF(AJ707&lt;=45,"Reorder",IF(AJ707&lt;=60,"Optimal","Overstock")))),IF(F707="Class C",IF(AJ707&lt;=15,"Critical",IF(AJ707&lt;=30,"Low",IF(AJ707&lt;=60,"Reorder",IF(AJ707&lt;=90,"Optimal","Overstock")))),""))))),"")</f>
        <v>Stockout</v>
      </c>
      <c r="AL707" s="42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</row>
    <row r="708" spans="1:48">
      <c r="A708" s="39" t="s">
        <v>42</v>
      </c>
      <c r="B708" s="39" t="s">
        <v>122</v>
      </c>
      <c r="C708" s="39" t="s">
        <v>118</v>
      </c>
      <c r="D708" s="40" t="s">
        <v>254</v>
      </c>
      <c r="E708" s="40">
        <v>16</v>
      </c>
      <c r="F708" s="40" t="s">
        <v>2</v>
      </c>
      <c r="G708" s="39" t="str">
        <f>IFERROR(VLOOKUP(A708,'[4]MC Masterlist 2026-09-17'!$B:$M, 3, 0),"")</f>
        <v>YAMAHA</v>
      </c>
      <c r="H708" s="41">
        <f>IFERROR(VLOOKUP(A708,'[4]MC Masterlist 2026-09-17'!$B:$M, 6, 0),"")</f>
        <v>152892</v>
      </c>
      <c r="I708" s="42">
        <v>0</v>
      </c>
      <c r="J708" s="42">
        <v>1</v>
      </c>
      <c r="K708" s="42">
        <v>1</v>
      </c>
      <c r="L708" s="42">
        <f t="shared" si="161"/>
        <v>2</v>
      </c>
      <c r="M708" s="42">
        <f t="shared" si="162"/>
        <v>0.66666666666666663</v>
      </c>
      <c r="N708" s="41">
        <f t="shared" si="163"/>
        <v>305784</v>
      </c>
      <c r="O708" s="41">
        <f t="shared" si="164"/>
        <v>101928</v>
      </c>
      <c r="P708" s="42">
        <f t="shared" si="165"/>
        <v>2.222222222222222E-2</v>
      </c>
      <c r="Q708" s="42">
        <v>1</v>
      </c>
      <c r="R708" s="41">
        <f t="shared" si="166"/>
        <v>152892</v>
      </c>
      <c r="S708" s="42">
        <f t="shared" si="167"/>
        <v>45</v>
      </c>
      <c r="T708" s="42">
        <f>IFERROR(VLOOKUP(A708,'[4]Re-order'!$A:$Q,17,0),"")</f>
        <v>0</v>
      </c>
      <c r="U708" s="42">
        <f>IFERROR(VLOOKUP(A708,'[4]MC Masterlist 2026-09-17'!$B:$M, 10, 0),0)</f>
        <v>15</v>
      </c>
      <c r="V708" s="42">
        <f>IFERROR(VLOOKUP(A708,'[4]MC Masterlist 2026-09-17'!$B:$M, 11, 0),0)</f>
        <v>15</v>
      </c>
      <c r="W708" s="42">
        <f t="shared" si="168"/>
        <v>30</v>
      </c>
      <c r="X708" s="42">
        <f t="shared" si="169"/>
        <v>29.666666666666668</v>
      </c>
      <c r="Y708" s="42">
        <f>IFERROR(IF(OR(C708="AREA I",C708="AREA V"),7,VLOOKUP(A708,'[4]MC Masterlist 2026-09-17'!$B:$M, 12, 0)),0)</f>
        <v>30</v>
      </c>
      <c r="Z708" s="42">
        <f t="shared" si="170"/>
        <v>0.33333333333333331</v>
      </c>
      <c r="AA708" s="42">
        <f t="shared" si="171"/>
        <v>0.66666666666666663</v>
      </c>
      <c r="AB708" s="42">
        <f t="shared" si="172"/>
        <v>0.65925925925925921</v>
      </c>
      <c r="AC708" s="42">
        <f t="shared" si="173"/>
        <v>0.66666666666666663</v>
      </c>
      <c r="AD708" s="40" t="str">
        <f t="shared" si="174"/>
        <v>Reorder</v>
      </c>
      <c r="AE708" s="40">
        <f>IFERROR(VLOOKUP(A708,'[4]Re-order'!$A:$AA,27,0),"")</f>
        <v>0</v>
      </c>
      <c r="AF708" s="42">
        <f t="shared" si="175"/>
        <v>-0.33333333333333337</v>
      </c>
      <c r="AG708" s="42" t="e">
        <f>SUMIFS('[4]Raw Inventory'!D:D,'[4]Raw Inventory'!C:C,"GREATWALL",'[4]Raw Inventory'!B:B,A708)</f>
        <v>#VALUE!</v>
      </c>
      <c r="AH708" s="42" t="e">
        <f>SUMIFS('[4]Raw Inventory'!D:D,'[4]Raw Inventory'!C:C,"DUARTE",'[4]Raw Inventory'!B:B,A708)</f>
        <v>#VALUE!</v>
      </c>
      <c r="AI708" s="42"/>
      <c r="AJ708" s="42">
        <f t="shared" si="176"/>
        <v>45.000000000000007</v>
      </c>
      <c r="AK708" s="40" t="str">
        <f>IFERROR(IF((Q708+IF(AI708="",0,AI3))&lt;=0,"Stockout",IF(AJ708="","",IF(F708="Class A",IF(AJ708&lt;=7,"Critical",IF(AJ708&lt;=15,"Low",IF(AJ708&lt;=30,"Reorder",IF(AJ708&lt;=45,"Optimal","Overstock")))),IF(F708="Class B",IF(AJ708&lt;=10,"Critical",IF(AJ708&lt;=20,"Low",IF(AJ708&lt;=45,"Reorder",IF(AJ708&lt;=60,"Optimal","Overstock")))),IF(F708="Class C",IF(AJ708&lt;=15,"Critical",IF(AJ708&lt;=30,"Low",IF(AJ708&lt;=60,"Reorder",IF(AJ708&lt;=90,"Optimal","Overstock")))),""))))),"")</f>
        <v>Reorder</v>
      </c>
      <c r="AL708" s="42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</row>
    <row r="709" spans="1:48">
      <c r="A709" s="39" t="s">
        <v>26</v>
      </c>
      <c r="B709" s="39" t="s">
        <v>112</v>
      </c>
      <c r="C709" s="39" t="s">
        <v>109</v>
      </c>
      <c r="D709" s="40" t="s">
        <v>253</v>
      </c>
      <c r="E709" s="40">
        <v>12</v>
      </c>
      <c r="F709" s="40" t="s">
        <v>2</v>
      </c>
      <c r="G709" s="39" t="str">
        <f>IFERROR(VLOOKUP(A709,'[4]MC Masterlist 2026-09-17'!$B:$M, 3, 0),"")</f>
        <v>SUZUKI</v>
      </c>
      <c r="H709" s="41">
        <f>IFERROR(VLOOKUP(A709,'[4]MC Masterlist 2026-09-17'!$B:$M, 6, 0),"")</f>
        <v>123700</v>
      </c>
      <c r="I709" s="42">
        <v>0</v>
      </c>
      <c r="J709" s="42">
        <v>1</v>
      </c>
      <c r="K709" s="42">
        <v>0</v>
      </c>
      <c r="L709" s="42">
        <f t="shared" si="161"/>
        <v>1</v>
      </c>
      <c r="M709" s="42">
        <f t="shared" si="162"/>
        <v>0.33333333333333331</v>
      </c>
      <c r="N709" s="41">
        <f t="shared" si="163"/>
        <v>123700</v>
      </c>
      <c r="O709" s="41">
        <f t="shared" si="164"/>
        <v>41233.333333333328</v>
      </c>
      <c r="P709" s="42">
        <f t="shared" si="165"/>
        <v>1.111111111111111E-2</v>
      </c>
      <c r="Q709" s="42">
        <v>6</v>
      </c>
      <c r="R709" s="41">
        <f t="shared" si="166"/>
        <v>742200</v>
      </c>
      <c r="S709" s="42">
        <f t="shared" si="167"/>
        <v>540.00000000000011</v>
      </c>
      <c r="T709" s="42">
        <f>IFERROR(VLOOKUP(A709,'[4]Re-order'!$A:$Q,17,0),"")</f>
        <v>0</v>
      </c>
      <c r="U709" s="42">
        <f>IFERROR(VLOOKUP(A709,'[4]MC Masterlist 2026-09-17'!$B:$M, 10, 0),0)</f>
        <v>15</v>
      </c>
      <c r="V709" s="42">
        <f>IFERROR(VLOOKUP(A709,'[4]MC Masterlist 2026-09-17'!$B:$M, 11, 0),0)</f>
        <v>15</v>
      </c>
      <c r="W709" s="42">
        <f t="shared" si="168"/>
        <v>30</v>
      </c>
      <c r="X709" s="42">
        <f t="shared" si="169"/>
        <v>29.833333333333332</v>
      </c>
      <c r="Y709" s="42">
        <f>IFERROR(IF(OR(C709="AREA I",C709="AREA V"),7,VLOOKUP(A709,'[4]MC Masterlist 2026-09-17'!$B:$M, 12, 0)),0)</f>
        <v>30</v>
      </c>
      <c r="Z709" s="42">
        <f t="shared" si="170"/>
        <v>0.16666666666666666</v>
      </c>
      <c r="AA709" s="42">
        <f t="shared" si="171"/>
        <v>0.33333333333333331</v>
      </c>
      <c r="AB709" s="42">
        <f t="shared" si="172"/>
        <v>0.33148148148148143</v>
      </c>
      <c r="AC709" s="42">
        <f t="shared" si="173"/>
        <v>0.33333333333333331</v>
      </c>
      <c r="AD709" s="40" t="str">
        <f t="shared" si="174"/>
        <v>Overstock</v>
      </c>
      <c r="AE709" s="40">
        <f>IFERROR(VLOOKUP(A709,'[4]Re-order'!$A:$AA,27,0),"")</f>
        <v>0</v>
      </c>
      <c r="AF709" s="42">
        <f t="shared" si="175"/>
        <v>-5.666666666666667</v>
      </c>
      <c r="AG709" s="42" t="e">
        <f>SUMIFS('[4]Raw Inventory'!D:D,'[4]Raw Inventory'!C:C,"GREATWALL",'[4]Raw Inventory'!B:B,A709)</f>
        <v>#VALUE!</v>
      </c>
      <c r="AH709" s="42" t="e">
        <f>SUMIFS('[4]Raw Inventory'!D:D,'[4]Raw Inventory'!C:C,"DUARTE",'[4]Raw Inventory'!B:B,A709)</f>
        <v>#VALUE!</v>
      </c>
      <c r="AI709" s="42"/>
      <c r="AJ709" s="42">
        <f t="shared" si="176"/>
        <v>540.00000000000011</v>
      </c>
      <c r="AK709" s="40" t="str">
        <f>IFERROR(IF((Q709+IF(AI709="",0,AI3))&lt;=0,"Stockout",IF(AJ709="","",IF(F709="Class A",IF(AJ709&lt;=7,"Critical",IF(AJ709&lt;=15,"Low",IF(AJ709&lt;=30,"Reorder",IF(AJ709&lt;=45,"Optimal","Overstock")))),IF(F709="Class B",IF(AJ709&lt;=10,"Critical",IF(AJ709&lt;=20,"Low",IF(AJ709&lt;=45,"Reorder",IF(AJ709&lt;=60,"Optimal","Overstock")))),IF(F709="Class C",IF(AJ709&lt;=15,"Critical",IF(AJ709&lt;=30,"Low",IF(AJ709&lt;=60,"Reorder",IF(AJ709&lt;=90,"Optimal","Overstock")))),""))))),"")</f>
        <v>Overstock</v>
      </c>
      <c r="AL709" s="42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</row>
    <row r="710" spans="1:48">
      <c r="A710" s="39" t="s">
        <v>125</v>
      </c>
      <c r="B710" s="39" t="s">
        <v>120</v>
      </c>
      <c r="C710" s="39" t="s">
        <v>118</v>
      </c>
      <c r="D710" s="40" t="s">
        <v>230</v>
      </c>
      <c r="E710" s="40">
        <v>24</v>
      </c>
      <c r="F710" s="40" t="s">
        <v>3</v>
      </c>
      <c r="G710" s="39" t="str">
        <f>IFERROR(VLOOKUP(A710,'[4]MC Masterlist 2026-09-17'!$B:$M, 3, 0),"")</f>
        <v>SUZUKI</v>
      </c>
      <c r="H710" s="41">
        <f>IFERROR(VLOOKUP(A710,'[4]MC Masterlist 2026-09-17'!$B:$M, 6, 0),"")</f>
        <v>68177</v>
      </c>
      <c r="I710" s="42">
        <v>0</v>
      </c>
      <c r="J710" s="42">
        <v>0</v>
      </c>
      <c r="K710" s="42">
        <v>0</v>
      </c>
      <c r="L710" s="42">
        <f t="shared" si="161"/>
        <v>0</v>
      </c>
      <c r="M710" s="42">
        <f t="shared" si="162"/>
        <v>0</v>
      </c>
      <c r="N710" s="41">
        <f t="shared" si="163"/>
        <v>0</v>
      </c>
      <c r="O710" s="41">
        <f t="shared" si="164"/>
        <v>0</v>
      </c>
      <c r="P710" s="42">
        <f t="shared" si="165"/>
        <v>0</v>
      </c>
      <c r="Q710" s="42">
        <v>1</v>
      </c>
      <c r="R710" s="41">
        <f t="shared" si="166"/>
        <v>68177</v>
      </c>
      <c r="S710" s="42">
        <f t="shared" si="167"/>
        <v>0</v>
      </c>
      <c r="T710" s="42">
        <f>IFERROR(VLOOKUP(A710,'[4]Re-order'!$A:$Q,17,0),"")</f>
        <v>0</v>
      </c>
      <c r="U710" s="42">
        <f>IFERROR(VLOOKUP(A710,'[4]MC Masterlist 2026-09-17'!$B:$M, 10, 0),0)</f>
        <v>15</v>
      </c>
      <c r="V710" s="42">
        <f>IFERROR(VLOOKUP(A710,'[4]MC Masterlist 2026-09-17'!$B:$M, 11, 0),0)</f>
        <v>15</v>
      </c>
      <c r="W710" s="42">
        <f t="shared" si="168"/>
        <v>30</v>
      </c>
      <c r="X710" s="42">
        <f t="shared" si="169"/>
        <v>30</v>
      </c>
      <c r="Y710" s="42">
        <f>IFERROR(IF(OR(C710="AREA I",C710="AREA V"),7,VLOOKUP(A710,'[4]MC Masterlist 2026-09-17'!$B:$M, 12, 0)),0)</f>
        <v>30</v>
      </c>
      <c r="Z710" s="42">
        <f t="shared" si="170"/>
        <v>0</v>
      </c>
      <c r="AA710" s="42">
        <f t="shared" si="171"/>
        <v>0</v>
      </c>
      <c r="AB710" s="42">
        <f t="shared" si="172"/>
        <v>0</v>
      </c>
      <c r="AC710" s="42">
        <f t="shared" si="173"/>
        <v>0</v>
      </c>
      <c r="AD710" s="40" t="str">
        <f t="shared" si="174"/>
        <v>Critical</v>
      </c>
      <c r="AE710" s="40">
        <f>IFERROR(VLOOKUP(A710,'[4]Re-order'!$A:$AA,27,0),"")</f>
        <v>0</v>
      </c>
      <c r="AF710" s="42">
        <f t="shared" si="175"/>
        <v>-1</v>
      </c>
      <c r="AG710" s="42" t="e">
        <f>SUMIFS('[4]Raw Inventory'!D:D,'[4]Raw Inventory'!C:C,"GREATWALL",'[4]Raw Inventory'!B:B,A710)</f>
        <v>#VALUE!</v>
      </c>
      <c r="AH710" s="42" t="e">
        <f>SUMIFS('[4]Raw Inventory'!D:D,'[4]Raw Inventory'!C:C,"DUARTE",'[4]Raw Inventory'!B:B,A710)</f>
        <v>#VALUE!</v>
      </c>
      <c r="AI710" s="42"/>
      <c r="AJ710" s="42">
        <f t="shared" si="176"/>
        <v>0</v>
      </c>
      <c r="AK710" s="40" t="str">
        <f>IFERROR(IF((Q710+IF(AI710="",0,AI3))&lt;=0,"Stockout",IF(AJ710="","",IF(F710="Class A",IF(AJ710&lt;=7,"Critical",IF(AJ710&lt;=15,"Low",IF(AJ710&lt;=30,"Reorder",IF(AJ710&lt;=45,"Optimal","Overstock")))),IF(F710="Class B",IF(AJ710&lt;=10,"Critical",IF(AJ710&lt;=20,"Low",IF(AJ710&lt;=45,"Reorder",IF(AJ710&lt;=60,"Optimal","Overstock")))),IF(F710="Class C",IF(AJ710&lt;=15,"Critical",IF(AJ710&lt;=30,"Low",IF(AJ710&lt;=60,"Reorder",IF(AJ710&lt;=90,"Optimal","Overstock")))),""))))),"")</f>
        <v>Critical</v>
      </c>
      <c r="AL710" s="42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</row>
    <row r="711" spans="1:48">
      <c r="A711" s="39" t="s">
        <v>35</v>
      </c>
      <c r="B711" s="39" t="s">
        <v>139</v>
      </c>
      <c r="C711" s="39" t="s">
        <v>137</v>
      </c>
      <c r="D711" s="40" t="s">
        <v>254</v>
      </c>
      <c r="E711" s="40">
        <v>16</v>
      </c>
      <c r="F711" s="40" t="s">
        <v>2</v>
      </c>
      <c r="G711" s="39" t="str">
        <f>IFERROR(VLOOKUP(A711,'[4]MC Masterlist 2026-09-17'!$B:$M, 3, 0),"")</f>
        <v>HONDA</v>
      </c>
      <c r="H711" s="41">
        <f>IFERROR(VLOOKUP(A711,'[4]MC Masterlist 2026-09-17'!$B:$M, 6, 0),"")</f>
        <v>57990</v>
      </c>
      <c r="I711" s="42">
        <v>3</v>
      </c>
      <c r="J711" s="42">
        <v>5</v>
      </c>
      <c r="K711" s="42">
        <v>2</v>
      </c>
      <c r="L711" s="42">
        <f t="shared" si="161"/>
        <v>10</v>
      </c>
      <c r="M711" s="42">
        <f t="shared" si="162"/>
        <v>3.3333333333333335</v>
      </c>
      <c r="N711" s="41">
        <f t="shared" si="163"/>
        <v>579900</v>
      </c>
      <c r="O711" s="41">
        <f t="shared" si="164"/>
        <v>193300</v>
      </c>
      <c r="P711" s="42">
        <f t="shared" si="165"/>
        <v>0.11111111111111112</v>
      </c>
      <c r="Q711" s="42">
        <v>3</v>
      </c>
      <c r="R711" s="41">
        <f t="shared" si="166"/>
        <v>173970</v>
      </c>
      <c r="S711" s="42">
        <f t="shared" si="167"/>
        <v>27</v>
      </c>
      <c r="T711" s="42">
        <f>IFERROR(VLOOKUP(A711,'[4]Re-order'!$A:$Q,17,0),"")</f>
        <v>0</v>
      </c>
      <c r="U711" s="42">
        <f>IFERROR(VLOOKUP(A711,'[4]MC Masterlist 2026-09-17'!$B:$M, 10, 0),0)</f>
        <v>15</v>
      </c>
      <c r="V711" s="42">
        <f>IFERROR(VLOOKUP(A711,'[4]MC Masterlist 2026-09-17'!$B:$M, 11, 0),0)</f>
        <v>15</v>
      </c>
      <c r="W711" s="42">
        <f t="shared" si="168"/>
        <v>30</v>
      </c>
      <c r="X711" s="42">
        <f t="shared" si="169"/>
        <v>5.333333333333333</v>
      </c>
      <c r="Y711" s="42">
        <f>IFERROR(IF(OR(C711="AREA I",C711="AREA V"),7,VLOOKUP(A711,'[4]MC Masterlist 2026-09-17'!$B:$M, 12, 0)),0)</f>
        <v>7</v>
      </c>
      <c r="Z711" s="42">
        <f t="shared" si="170"/>
        <v>1.6666666666666667</v>
      </c>
      <c r="AA711" s="42">
        <f t="shared" si="171"/>
        <v>3.3333333333333335</v>
      </c>
      <c r="AB711" s="42">
        <f t="shared" si="172"/>
        <v>0.59259259259259256</v>
      </c>
      <c r="AC711" s="42">
        <f t="shared" si="173"/>
        <v>0.77777777777777779</v>
      </c>
      <c r="AD711" s="40" t="str">
        <f t="shared" si="174"/>
        <v>Reorder</v>
      </c>
      <c r="AE711" s="40">
        <f>IFERROR(VLOOKUP(A711,'[4]Re-order'!$A:$AA,27,0),"")</f>
        <v>0</v>
      </c>
      <c r="AF711" s="42">
        <f t="shared" si="175"/>
        <v>-2.2222222222222223</v>
      </c>
      <c r="AG711" s="42" t="e">
        <f>SUMIFS('[4]Raw Inventory'!D:D,'[4]Raw Inventory'!C:C,"GREATWALL",'[4]Raw Inventory'!B:B,A711)</f>
        <v>#VALUE!</v>
      </c>
      <c r="AH711" s="42" t="e">
        <f>SUMIFS('[4]Raw Inventory'!D:D,'[4]Raw Inventory'!C:C,"DUARTE",'[4]Raw Inventory'!B:B,A711)</f>
        <v>#VALUE!</v>
      </c>
      <c r="AI711" s="42"/>
      <c r="AJ711" s="42">
        <f t="shared" si="176"/>
        <v>26.999999999999996</v>
      </c>
      <c r="AK711" s="40" t="str">
        <f>IFERROR(IF((Q711+IF(AI711="",0,AI3))&lt;=0,"Stockout",IF(AJ711="","",IF(F711="Class A",IF(AJ711&lt;=7,"Critical",IF(AJ711&lt;=15,"Low",IF(AJ711&lt;=30,"Reorder",IF(AJ711&lt;=45,"Optimal","Overstock")))),IF(F711="Class B",IF(AJ711&lt;=10,"Critical",IF(AJ711&lt;=20,"Low",IF(AJ711&lt;=45,"Reorder",IF(AJ711&lt;=60,"Optimal","Overstock")))),IF(F711="Class C",IF(AJ711&lt;=15,"Critical",IF(AJ711&lt;=30,"Low",IF(AJ711&lt;=60,"Reorder",IF(AJ711&lt;=90,"Optimal","Overstock")))),""))))),"")</f>
        <v>Reorder</v>
      </c>
      <c r="AL711" s="42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</row>
    <row r="712" spans="1:48">
      <c r="A712" s="39" t="s">
        <v>14</v>
      </c>
      <c r="B712" s="39" t="s">
        <v>19</v>
      </c>
      <c r="C712" s="39" t="s">
        <v>1</v>
      </c>
      <c r="D712" s="40" t="s">
        <v>226</v>
      </c>
      <c r="E712" s="40">
        <v>1</v>
      </c>
      <c r="F712" s="40" t="s">
        <v>0</v>
      </c>
      <c r="G712" s="39" t="str">
        <f>IFERROR(VLOOKUP(A712,'[4]MC Masterlist 2026-09-17'!$B:$M, 3, 0),"")</f>
        <v>HONDA</v>
      </c>
      <c r="H712" s="41">
        <f>IFERROR(VLOOKUP(A712,'[4]MC Masterlist 2026-09-17'!$B:$M, 6, 0),"")</f>
        <v>80070</v>
      </c>
      <c r="I712" s="42">
        <v>23</v>
      </c>
      <c r="J712" s="42">
        <v>17</v>
      </c>
      <c r="K712" s="42">
        <v>14</v>
      </c>
      <c r="L712" s="42">
        <f t="shared" si="161"/>
        <v>54</v>
      </c>
      <c r="M712" s="42">
        <f t="shared" si="162"/>
        <v>18</v>
      </c>
      <c r="N712" s="41">
        <f t="shared" si="163"/>
        <v>4323780</v>
      </c>
      <c r="O712" s="41">
        <f t="shared" si="164"/>
        <v>1441260</v>
      </c>
      <c r="P712" s="42">
        <f t="shared" si="165"/>
        <v>0.6</v>
      </c>
      <c r="Q712" s="42">
        <v>5</v>
      </c>
      <c r="R712" s="41">
        <f t="shared" si="166"/>
        <v>400350</v>
      </c>
      <c r="S712" s="42">
        <f t="shared" si="167"/>
        <v>8.3333333333333339</v>
      </c>
      <c r="T712" s="42">
        <f>IFERROR(VLOOKUP(A712,'[4]Re-order'!$A:$Q,17,0),"")</f>
        <v>0</v>
      </c>
      <c r="U712" s="42">
        <f>IFERROR(VLOOKUP(A712,'[4]MC Masterlist 2026-09-17'!$B:$M, 10, 0),0)</f>
        <v>15</v>
      </c>
      <c r="V712" s="42">
        <f>IFERROR(VLOOKUP(A712,'[4]MC Masterlist 2026-09-17'!$B:$M, 11, 0),0)</f>
        <v>15</v>
      </c>
      <c r="W712" s="42">
        <f t="shared" si="168"/>
        <v>30</v>
      </c>
      <c r="X712" s="42">
        <f t="shared" si="169"/>
        <v>-2</v>
      </c>
      <c r="Y712" s="42">
        <f>IFERROR(IF(OR(C712="AREA I",C712="AREA V"),7,VLOOKUP(A712,'[4]MC Masterlist 2026-09-17'!$B:$M, 12, 0)),0)</f>
        <v>7</v>
      </c>
      <c r="Z712" s="42">
        <f t="shared" si="170"/>
        <v>9</v>
      </c>
      <c r="AA712" s="42">
        <f t="shared" si="171"/>
        <v>18</v>
      </c>
      <c r="AB712" s="42">
        <f t="shared" si="172"/>
        <v>-1.2</v>
      </c>
      <c r="AC712" s="42">
        <f t="shared" si="173"/>
        <v>4.2</v>
      </c>
      <c r="AD712" s="40" t="str">
        <f t="shared" si="174"/>
        <v>Low</v>
      </c>
      <c r="AE712" s="40">
        <f>IFERROR(VLOOKUP(A712,'[4]Re-order'!$A:$AA,27,0),"")</f>
        <v>0</v>
      </c>
      <c r="AF712" s="42">
        <f t="shared" si="175"/>
        <v>-0.79999999999999982</v>
      </c>
      <c r="AG712" s="42" t="e">
        <f>SUMIFS('[4]Raw Inventory'!D:D,'[4]Raw Inventory'!C:C,"GREATWALL",'[4]Raw Inventory'!B:B,A712)</f>
        <v>#VALUE!</v>
      </c>
      <c r="AH712" s="42" t="e">
        <f>SUMIFS('[4]Raw Inventory'!D:D,'[4]Raw Inventory'!C:C,"DUARTE",'[4]Raw Inventory'!B:B,A712)</f>
        <v>#VALUE!</v>
      </c>
      <c r="AI712" s="42"/>
      <c r="AJ712" s="42">
        <f t="shared" si="176"/>
        <v>8.3333333333333339</v>
      </c>
      <c r="AK712" s="40" t="str">
        <f>IFERROR(IF((Q712+IF(AI712="",0,AI3))&lt;=0,"Stockout",IF(AJ712="","",IF(F712="Class A",IF(AJ712&lt;=7,"Critical",IF(AJ712&lt;=15,"Low",IF(AJ712&lt;=30,"Reorder",IF(AJ712&lt;=45,"Optimal","Overstock")))),IF(F712="Class B",IF(AJ712&lt;=10,"Critical",IF(AJ712&lt;=20,"Low",IF(AJ712&lt;=45,"Reorder",IF(AJ712&lt;=60,"Optimal","Overstock")))),IF(F712="Class C",IF(AJ712&lt;=15,"Critical",IF(AJ712&lt;=30,"Low",IF(AJ712&lt;=60,"Reorder",IF(AJ712&lt;=90,"Optimal","Overstock")))),""))))),"")</f>
        <v>Low</v>
      </c>
      <c r="AL712" s="42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</row>
    <row r="713" spans="1:48">
      <c r="A713" s="39" t="s">
        <v>44</v>
      </c>
      <c r="B713" s="39" t="s">
        <v>129</v>
      </c>
      <c r="C713" s="39" t="s">
        <v>128</v>
      </c>
      <c r="D713" s="40" t="s">
        <v>222</v>
      </c>
      <c r="E713" s="40">
        <v>15</v>
      </c>
      <c r="F713" s="40" t="s">
        <v>3</v>
      </c>
      <c r="G713" s="39" t="str">
        <f>IFERROR(VLOOKUP(A713,'[4]MC Masterlist 2026-09-17'!$B:$M, 3, 0),"")</f>
        <v>YAMAHA</v>
      </c>
      <c r="H713" s="41">
        <f>IFERROR(VLOOKUP(A713,'[4]MC Masterlist 2026-09-17'!$B:$M, 6, 0),"")</f>
        <v>165912</v>
      </c>
      <c r="I713" s="42">
        <v>1</v>
      </c>
      <c r="J713" s="42">
        <v>0</v>
      </c>
      <c r="K713" s="42">
        <v>0</v>
      </c>
      <c r="L713" s="42">
        <f t="shared" si="161"/>
        <v>1</v>
      </c>
      <c r="M713" s="42">
        <f t="shared" si="162"/>
        <v>0.33333333333333331</v>
      </c>
      <c r="N713" s="41">
        <f t="shared" si="163"/>
        <v>165912</v>
      </c>
      <c r="O713" s="41">
        <f t="shared" si="164"/>
        <v>55304</v>
      </c>
      <c r="P713" s="42">
        <f t="shared" si="165"/>
        <v>1.111111111111111E-2</v>
      </c>
      <c r="Q713" s="42"/>
      <c r="R713" s="41">
        <f t="shared" si="166"/>
        <v>0</v>
      </c>
      <c r="S713" s="42">
        <f t="shared" si="167"/>
        <v>0</v>
      </c>
      <c r="T713" s="42">
        <f>IFERROR(VLOOKUP(A713,'[4]Re-order'!$A:$Q,17,0),"")</f>
        <v>0</v>
      </c>
      <c r="U713" s="42">
        <f>IFERROR(VLOOKUP(A713,'[4]MC Masterlist 2026-09-17'!$B:$M, 10, 0),0)</f>
        <v>15</v>
      </c>
      <c r="V713" s="42">
        <f>IFERROR(VLOOKUP(A713,'[4]MC Masterlist 2026-09-17'!$B:$M, 11, 0),0)</f>
        <v>15</v>
      </c>
      <c r="W713" s="42">
        <f t="shared" si="168"/>
        <v>30</v>
      </c>
      <c r="X713" s="42">
        <f t="shared" si="169"/>
        <v>29.833333333333332</v>
      </c>
      <c r="Y713" s="42">
        <f>IFERROR(IF(OR(C713="AREA I",C713="AREA V"),7,VLOOKUP(A713,'[4]MC Masterlist 2026-09-17'!$B:$M, 12, 0)),0)</f>
        <v>30</v>
      </c>
      <c r="Z713" s="42">
        <f t="shared" si="170"/>
        <v>0.16666666666666666</v>
      </c>
      <c r="AA713" s="42">
        <f t="shared" si="171"/>
        <v>0.33333333333333331</v>
      </c>
      <c r="AB713" s="42">
        <f t="shared" si="172"/>
        <v>0.33148148148148143</v>
      </c>
      <c r="AC713" s="42">
        <f t="shared" si="173"/>
        <v>0.33333333333333331</v>
      </c>
      <c r="AD713" s="40" t="str">
        <f t="shared" si="174"/>
        <v>Stockout</v>
      </c>
      <c r="AE713" s="40">
        <f>IFERROR(VLOOKUP(A713,'[4]Re-order'!$A:$AA,27,0),"")</f>
        <v>0</v>
      </c>
      <c r="AF713" s="42">
        <f t="shared" si="175"/>
        <v>0.33333333333333331</v>
      </c>
      <c r="AG713" s="42" t="e">
        <f>SUMIFS('[4]Raw Inventory'!D:D,'[4]Raw Inventory'!C:C,"GREATWALL",'[4]Raw Inventory'!B:B,A713)</f>
        <v>#VALUE!</v>
      </c>
      <c r="AH713" s="42" t="e">
        <f>SUMIFS('[4]Raw Inventory'!D:D,'[4]Raw Inventory'!C:C,"DUARTE",'[4]Raw Inventory'!B:B,A713)</f>
        <v>#VALUE!</v>
      </c>
      <c r="AI713" s="42"/>
      <c r="AJ713" s="42">
        <f t="shared" si="176"/>
        <v>0</v>
      </c>
      <c r="AK713" s="40" t="str">
        <f>IFERROR(IF((Q713+IF(AI713="",0,AI3))&lt;=0,"Stockout",IF(AJ713="","",IF(F713="Class A",IF(AJ713&lt;=7,"Critical",IF(AJ713&lt;=15,"Low",IF(AJ713&lt;=30,"Reorder",IF(AJ713&lt;=45,"Optimal","Overstock")))),IF(F713="Class B",IF(AJ713&lt;=10,"Critical",IF(AJ713&lt;=20,"Low",IF(AJ713&lt;=45,"Reorder",IF(AJ713&lt;=60,"Optimal","Overstock")))),IF(F713="Class C",IF(AJ713&lt;=15,"Critical",IF(AJ713&lt;=30,"Low",IF(AJ713&lt;=60,"Reorder",IF(AJ713&lt;=90,"Optimal","Overstock")))),""))))),"")</f>
        <v>Stockout</v>
      </c>
      <c r="AL713" s="42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</row>
    <row r="714" spans="1:48">
      <c r="A714" s="39" t="s">
        <v>25</v>
      </c>
      <c r="B714" s="39" t="s">
        <v>161</v>
      </c>
      <c r="C714" s="39" t="s">
        <v>159</v>
      </c>
      <c r="D714" s="40" t="s">
        <v>224</v>
      </c>
      <c r="E714" s="40">
        <v>1</v>
      </c>
      <c r="F714" s="40" t="s">
        <v>0</v>
      </c>
      <c r="G714" s="39" t="str">
        <f>IFERROR(VLOOKUP(A714,'[4]MC Masterlist 2026-09-17'!$B:$M, 3, 0),"")</f>
        <v>YAMAHA</v>
      </c>
      <c r="H714" s="41">
        <f>IFERROR(VLOOKUP(A714,'[4]MC Masterlist 2026-09-17'!$B:$M, 6, 0),"")</f>
        <v>124527</v>
      </c>
      <c r="I714" s="42">
        <v>0</v>
      </c>
      <c r="J714" s="42">
        <v>0</v>
      </c>
      <c r="K714" s="42">
        <v>0</v>
      </c>
      <c r="L714" s="42">
        <f t="shared" si="161"/>
        <v>0</v>
      </c>
      <c r="M714" s="42">
        <f t="shared" si="162"/>
        <v>0</v>
      </c>
      <c r="N714" s="41">
        <f t="shared" si="163"/>
        <v>0</v>
      </c>
      <c r="O714" s="41">
        <f t="shared" si="164"/>
        <v>0</v>
      </c>
      <c r="P714" s="42">
        <f t="shared" si="165"/>
        <v>0</v>
      </c>
      <c r="Q714" s="42">
        <v>3</v>
      </c>
      <c r="R714" s="41">
        <f t="shared" si="166"/>
        <v>373581</v>
      </c>
      <c r="S714" s="42">
        <f t="shared" si="167"/>
        <v>0</v>
      </c>
      <c r="T714" s="42">
        <f>IFERROR(VLOOKUP(A714,'[4]Re-order'!$A:$Q,17,0),"")</f>
        <v>0</v>
      </c>
      <c r="U714" s="42">
        <f>IFERROR(VLOOKUP(A714,'[4]MC Masterlist 2026-09-17'!$B:$M, 10, 0),0)</f>
        <v>15</v>
      </c>
      <c r="V714" s="42">
        <f>IFERROR(VLOOKUP(A714,'[4]MC Masterlist 2026-09-17'!$B:$M, 11, 0),0)</f>
        <v>15</v>
      </c>
      <c r="W714" s="42">
        <f t="shared" si="168"/>
        <v>30</v>
      </c>
      <c r="X714" s="42">
        <f t="shared" si="169"/>
        <v>30</v>
      </c>
      <c r="Y714" s="42">
        <f>IFERROR(IF(OR(C714="AREA I",C714="AREA V"),7,VLOOKUP(A714,'[4]MC Masterlist 2026-09-17'!$B:$M, 12, 0)),0)</f>
        <v>30</v>
      </c>
      <c r="Z714" s="42">
        <f t="shared" si="170"/>
        <v>0</v>
      </c>
      <c r="AA714" s="42">
        <f t="shared" si="171"/>
        <v>0</v>
      </c>
      <c r="AB714" s="42">
        <f t="shared" si="172"/>
        <v>0</v>
      </c>
      <c r="AC714" s="42">
        <f t="shared" si="173"/>
        <v>0</v>
      </c>
      <c r="AD714" s="40" t="str">
        <f t="shared" si="174"/>
        <v>Critical</v>
      </c>
      <c r="AE714" s="40">
        <f>IFERROR(VLOOKUP(A714,'[4]Re-order'!$A:$AA,27,0),"")</f>
        <v>0</v>
      </c>
      <c r="AF714" s="42">
        <f t="shared" si="175"/>
        <v>-3</v>
      </c>
      <c r="AG714" s="42" t="e">
        <f>SUMIFS('[4]Raw Inventory'!D:D,'[4]Raw Inventory'!C:C,"GREATWALL",'[4]Raw Inventory'!B:B,A714)</f>
        <v>#VALUE!</v>
      </c>
      <c r="AH714" s="42" t="e">
        <f>SUMIFS('[4]Raw Inventory'!D:D,'[4]Raw Inventory'!C:C,"DUARTE",'[4]Raw Inventory'!B:B,A714)</f>
        <v>#VALUE!</v>
      </c>
      <c r="AI714" s="42"/>
      <c r="AJ714" s="42">
        <f t="shared" si="176"/>
        <v>0</v>
      </c>
      <c r="AK714" s="40" t="str">
        <f>IFERROR(IF((Q714+IF(AI714="",0,AI3))&lt;=0,"Stockout",IF(AJ714="","",IF(F714="Class A",IF(AJ714&lt;=7,"Critical",IF(AJ714&lt;=15,"Low",IF(AJ714&lt;=30,"Reorder",IF(AJ714&lt;=45,"Optimal","Overstock")))),IF(F714="Class B",IF(AJ714&lt;=10,"Critical",IF(AJ714&lt;=20,"Low",IF(AJ714&lt;=45,"Reorder",IF(AJ714&lt;=60,"Optimal","Overstock")))),IF(F714="Class C",IF(AJ714&lt;=15,"Critical",IF(AJ714&lt;=30,"Low",IF(AJ714&lt;=60,"Reorder",IF(AJ714&lt;=90,"Optimal","Overstock")))),""))))),"")</f>
        <v>Critical</v>
      </c>
      <c r="AL714" s="42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</row>
    <row r="715" spans="1:48">
      <c r="A715" s="39" t="s">
        <v>86</v>
      </c>
      <c r="B715" s="39" t="s">
        <v>132</v>
      </c>
      <c r="C715" s="39" t="s">
        <v>128</v>
      </c>
      <c r="D715" s="40" t="s">
        <v>228</v>
      </c>
      <c r="E715" s="40">
        <v>27</v>
      </c>
      <c r="F715" s="40" t="s">
        <v>3</v>
      </c>
      <c r="G715" s="39" t="str">
        <f>IFERROR(VLOOKUP(A715,'[4]MC Masterlist 2026-09-17'!$B:$M, 3, 0),"")</f>
        <v>KAWASAKI</v>
      </c>
      <c r="H715" s="41">
        <f>IFERROR(VLOOKUP(A715,'[4]MC Masterlist 2026-09-17'!$B:$M, 6, 0),"")</f>
        <v>72500</v>
      </c>
      <c r="I715" s="42">
        <v>0</v>
      </c>
      <c r="J715" s="42">
        <v>0</v>
      </c>
      <c r="K715" s="42">
        <v>1</v>
      </c>
      <c r="L715" s="42">
        <f t="shared" si="161"/>
        <v>1</v>
      </c>
      <c r="M715" s="42">
        <f t="shared" si="162"/>
        <v>0.33333333333333331</v>
      </c>
      <c r="N715" s="41">
        <f t="shared" si="163"/>
        <v>72500</v>
      </c>
      <c r="O715" s="41">
        <f t="shared" si="164"/>
        <v>24166.666666666664</v>
      </c>
      <c r="P715" s="42">
        <f t="shared" si="165"/>
        <v>1.111111111111111E-2</v>
      </c>
      <c r="Q715" s="42"/>
      <c r="R715" s="41">
        <f t="shared" si="166"/>
        <v>0</v>
      </c>
      <c r="S715" s="42">
        <f t="shared" si="167"/>
        <v>0</v>
      </c>
      <c r="T715" s="42">
        <f>IFERROR(VLOOKUP(A715,'[4]Re-order'!$A:$Q,17,0),"")</f>
        <v>0</v>
      </c>
      <c r="U715" s="42">
        <f>IFERROR(VLOOKUP(A715,'[4]MC Masterlist 2026-09-17'!$B:$M, 10, 0),0)</f>
        <v>15</v>
      </c>
      <c r="V715" s="42">
        <f>IFERROR(VLOOKUP(A715,'[4]MC Masterlist 2026-09-17'!$B:$M, 11, 0),0)</f>
        <v>15</v>
      </c>
      <c r="W715" s="42">
        <f t="shared" si="168"/>
        <v>30</v>
      </c>
      <c r="X715" s="42">
        <f t="shared" si="169"/>
        <v>29.833333333333332</v>
      </c>
      <c r="Y715" s="42">
        <f>IFERROR(IF(OR(C715="AREA I",C715="AREA V"),7,VLOOKUP(A715,'[4]MC Masterlist 2026-09-17'!$B:$M, 12, 0)),0)</f>
        <v>30</v>
      </c>
      <c r="Z715" s="42">
        <f t="shared" si="170"/>
        <v>0.16666666666666666</v>
      </c>
      <c r="AA715" s="42">
        <f t="shared" si="171"/>
        <v>0.33333333333333331</v>
      </c>
      <c r="AB715" s="42">
        <f t="shared" si="172"/>
        <v>0.33148148148148143</v>
      </c>
      <c r="AC715" s="42">
        <f t="shared" si="173"/>
        <v>0.33333333333333331</v>
      </c>
      <c r="AD715" s="40" t="str">
        <f t="shared" si="174"/>
        <v>Stockout</v>
      </c>
      <c r="AE715" s="40">
        <f>IFERROR(VLOOKUP(A715,'[4]Re-order'!$A:$AA,27,0),"")</f>
        <v>0</v>
      </c>
      <c r="AF715" s="42">
        <f t="shared" si="175"/>
        <v>0.33333333333333331</v>
      </c>
      <c r="AG715" s="42" t="e">
        <f>SUMIFS('[4]Raw Inventory'!D:D,'[4]Raw Inventory'!C:C,"GREATWALL",'[4]Raw Inventory'!B:B,A715)</f>
        <v>#VALUE!</v>
      </c>
      <c r="AH715" s="42" t="e">
        <f>SUMIFS('[4]Raw Inventory'!D:D,'[4]Raw Inventory'!C:C,"DUARTE",'[4]Raw Inventory'!B:B,A715)</f>
        <v>#VALUE!</v>
      </c>
      <c r="AI715" s="42"/>
      <c r="AJ715" s="42">
        <f t="shared" si="176"/>
        <v>0</v>
      </c>
      <c r="AK715" s="40" t="str">
        <f>IFERROR(IF((Q715+IF(AI715="",0,AI3))&lt;=0,"Stockout",IF(AJ715="","",IF(F715="Class A",IF(AJ715&lt;=7,"Critical",IF(AJ715&lt;=15,"Low",IF(AJ715&lt;=30,"Reorder",IF(AJ715&lt;=45,"Optimal","Overstock")))),IF(F715="Class B",IF(AJ715&lt;=10,"Critical",IF(AJ715&lt;=20,"Low",IF(AJ715&lt;=45,"Reorder",IF(AJ715&lt;=60,"Optimal","Overstock")))),IF(F715="Class C",IF(AJ715&lt;=15,"Critical",IF(AJ715&lt;=30,"Low",IF(AJ715&lt;=60,"Reorder",IF(AJ715&lt;=90,"Optimal","Overstock")))),""))))),"")</f>
        <v>Stockout</v>
      </c>
      <c r="AL715" s="42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</row>
    <row r="716" spans="1:48">
      <c r="A716" s="39" t="s">
        <v>31</v>
      </c>
      <c r="B716" s="39" t="s">
        <v>96</v>
      </c>
      <c r="C716" s="39" t="s">
        <v>90</v>
      </c>
      <c r="D716" s="40" t="s">
        <v>266</v>
      </c>
      <c r="E716" s="40">
        <v>5</v>
      </c>
      <c r="F716" s="40" t="s">
        <v>3</v>
      </c>
      <c r="G716" s="39" t="str">
        <f>IFERROR(VLOOKUP(A716,'[4]MC Masterlist 2026-09-17'!$B:$M, 3, 0),"")</f>
        <v>KAWASAKI</v>
      </c>
      <c r="H716" s="41">
        <f>IFERROR(VLOOKUP(A716,'[4]MC Masterlist 2026-09-17'!$B:$M, 6, 0),"")</f>
        <v>59528</v>
      </c>
      <c r="I716" s="42">
        <v>1</v>
      </c>
      <c r="J716" s="42">
        <v>0</v>
      </c>
      <c r="K716" s="42">
        <v>1</v>
      </c>
      <c r="L716" s="42">
        <f t="shared" si="161"/>
        <v>2</v>
      </c>
      <c r="M716" s="42">
        <f t="shared" si="162"/>
        <v>0.66666666666666663</v>
      </c>
      <c r="N716" s="41">
        <f t="shared" si="163"/>
        <v>119056</v>
      </c>
      <c r="O716" s="41">
        <f t="shared" si="164"/>
        <v>39685.333333333328</v>
      </c>
      <c r="P716" s="42">
        <f t="shared" si="165"/>
        <v>2.222222222222222E-2</v>
      </c>
      <c r="Q716" s="42">
        <v>1</v>
      </c>
      <c r="R716" s="41">
        <f t="shared" si="166"/>
        <v>59528</v>
      </c>
      <c r="S716" s="42">
        <f t="shared" si="167"/>
        <v>45.000000000000007</v>
      </c>
      <c r="T716" s="42">
        <f>IFERROR(VLOOKUP(A716,'[4]Re-order'!$A:$Q,17,0),"")</f>
        <v>0</v>
      </c>
      <c r="U716" s="42">
        <f>IFERROR(VLOOKUP(A716,'[4]MC Masterlist 2026-09-17'!$B:$M, 10, 0),0)</f>
        <v>15</v>
      </c>
      <c r="V716" s="42">
        <f>IFERROR(VLOOKUP(A716,'[4]MC Masterlist 2026-09-17'!$B:$M, 11, 0),0)</f>
        <v>15</v>
      </c>
      <c r="W716" s="42">
        <f t="shared" si="168"/>
        <v>30</v>
      </c>
      <c r="X716" s="42">
        <f t="shared" si="169"/>
        <v>29.666666666666668</v>
      </c>
      <c r="Y716" s="42">
        <f>IFERROR(IF(OR(C716="AREA I",C716="AREA V"),7,VLOOKUP(A716,'[4]MC Masterlist 2026-09-17'!$B:$M, 12, 0)),0)</f>
        <v>30</v>
      </c>
      <c r="Z716" s="42">
        <f t="shared" si="170"/>
        <v>0.33333333333333331</v>
      </c>
      <c r="AA716" s="42">
        <f t="shared" si="171"/>
        <v>0.66666666666666663</v>
      </c>
      <c r="AB716" s="42">
        <f t="shared" si="172"/>
        <v>0.65925925925925921</v>
      </c>
      <c r="AC716" s="42">
        <f t="shared" si="173"/>
        <v>0.66666666666666663</v>
      </c>
      <c r="AD716" s="40" t="str">
        <f t="shared" si="174"/>
        <v>Reorder</v>
      </c>
      <c r="AE716" s="40">
        <f>IFERROR(VLOOKUP(A716,'[4]Re-order'!$A:$AA,27,0),"")</f>
        <v>0</v>
      </c>
      <c r="AF716" s="42">
        <f t="shared" si="175"/>
        <v>-0.33333333333333337</v>
      </c>
      <c r="AG716" s="42" t="e">
        <f>SUMIFS('[4]Raw Inventory'!D:D,'[4]Raw Inventory'!C:C,"GREATWALL",'[4]Raw Inventory'!B:B,A716)</f>
        <v>#VALUE!</v>
      </c>
      <c r="AH716" s="42" t="e">
        <f>SUMIFS('[4]Raw Inventory'!D:D,'[4]Raw Inventory'!C:C,"DUARTE",'[4]Raw Inventory'!B:B,A716)</f>
        <v>#VALUE!</v>
      </c>
      <c r="AI716" s="42"/>
      <c r="AJ716" s="42">
        <f t="shared" si="176"/>
        <v>45.000000000000007</v>
      </c>
      <c r="AK716" s="40" t="str">
        <f>IFERROR(IF((Q716+IF(AI716="",0,AI3))&lt;=0,"Stockout",IF(AJ716="","",IF(F716="Class A",IF(AJ716&lt;=7,"Critical",IF(AJ716&lt;=15,"Low",IF(AJ716&lt;=30,"Reorder",IF(AJ716&lt;=45,"Optimal","Overstock")))),IF(F716="Class B",IF(AJ716&lt;=10,"Critical",IF(AJ716&lt;=20,"Low",IF(AJ716&lt;=45,"Reorder",IF(AJ716&lt;=60,"Optimal","Overstock")))),IF(F716="Class C",IF(AJ716&lt;=15,"Critical",IF(AJ716&lt;=30,"Low",IF(AJ716&lt;=60,"Reorder",IF(AJ716&lt;=90,"Optimal","Overstock")))),""))))),"")</f>
        <v>Reorder</v>
      </c>
      <c r="AL716" s="42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</row>
    <row r="717" spans="1:48">
      <c r="A717" s="39" t="s">
        <v>39</v>
      </c>
      <c r="B717" s="39" t="s">
        <v>158</v>
      </c>
      <c r="C717" s="39" t="s">
        <v>152</v>
      </c>
      <c r="D717" s="40" t="s">
        <v>257</v>
      </c>
      <c r="E717" s="40">
        <v>5</v>
      </c>
      <c r="F717" s="40" t="s">
        <v>0</v>
      </c>
      <c r="G717" s="39" t="str">
        <f>IFERROR(VLOOKUP(A717,'[4]MC Masterlist 2026-09-17'!$B:$M, 3, 0),"")</f>
        <v>HONDA</v>
      </c>
      <c r="H717" s="41">
        <f>IFERROR(VLOOKUP(A717,'[4]MC Masterlist 2026-09-17'!$B:$M, 6, 0),"")</f>
        <v>72434</v>
      </c>
      <c r="I717" s="42">
        <v>1</v>
      </c>
      <c r="J717" s="42">
        <v>2</v>
      </c>
      <c r="K717" s="42">
        <v>4</v>
      </c>
      <c r="L717" s="42">
        <f t="shared" si="161"/>
        <v>7</v>
      </c>
      <c r="M717" s="42">
        <f t="shared" si="162"/>
        <v>2.3333333333333335</v>
      </c>
      <c r="N717" s="41">
        <f t="shared" si="163"/>
        <v>507038</v>
      </c>
      <c r="O717" s="41">
        <f t="shared" si="164"/>
        <v>169012.66666666669</v>
      </c>
      <c r="P717" s="42">
        <f t="shared" si="165"/>
        <v>7.7777777777777779E-2</v>
      </c>
      <c r="Q717" s="42"/>
      <c r="R717" s="41">
        <f t="shared" si="166"/>
        <v>0</v>
      </c>
      <c r="S717" s="42">
        <f t="shared" si="167"/>
        <v>0</v>
      </c>
      <c r="T717" s="42">
        <f>IFERROR(VLOOKUP(A717,'[4]Re-order'!$A:$Q,17,0),"")</f>
        <v>0</v>
      </c>
      <c r="U717" s="42">
        <f>IFERROR(VLOOKUP(A717,'[4]MC Masterlist 2026-09-17'!$B:$M, 10, 0),0)</f>
        <v>15</v>
      </c>
      <c r="V717" s="42">
        <f>IFERROR(VLOOKUP(A717,'[4]MC Masterlist 2026-09-17'!$B:$M, 11, 0),0)</f>
        <v>15</v>
      </c>
      <c r="W717" s="42">
        <f t="shared" si="168"/>
        <v>30</v>
      </c>
      <c r="X717" s="42">
        <f t="shared" si="169"/>
        <v>28.833333333333332</v>
      </c>
      <c r="Y717" s="42">
        <f>IFERROR(IF(OR(C717="AREA I",C717="AREA V"),7,VLOOKUP(A717,'[4]MC Masterlist 2026-09-17'!$B:$M, 12, 0)),0)</f>
        <v>30</v>
      </c>
      <c r="Z717" s="42">
        <f t="shared" si="170"/>
        <v>1.1666666666666667</v>
      </c>
      <c r="AA717" s="42">
        <f t="shared" si="171"/>
        <v>2.3333333333333335</v>
      </c>
      <c r="AB717" s="42">
        <f t="shared" si="172"/>
        <v>2.2425925925925925</v>
      </c>
      <c r="AC717" s="42">
        <f t="shared" si="173"/>
        <v>2.3333333333333335</v>
      </c>
      <c r="AD717" s="40" t="str">
        <f t="shared" si="174"/>
        <v>Stockout</v>
      </c>
      <c r="AE717" s="40">
        <f>IFERROR(VLOOKUP(A717,'[4]Re-order'!$A:$AA,27,0),"")</f>
        <v>0</v>
      </c>
      <c r="AF717" s="42">
        <f t="shared" si="175"/>
        <v>2.3333333333333335</v>
      </c>
      <c r="AG717" s="42" t="e">
        <f>SUMIFS('[4]Raw Inventory'!D:D,'[4]Raw Inventory'!C:C,"GREATWALL",'[4]Raw Inventory'!B:B,A717)</f>
        <v>#VALUE!</v>
      </c>
      <c r="AH717" s="42" t="e">
        <f>SUMIFS('[4]Raw Inventory'!D:D,'[4]Raw Inventory'!C:C,"DUARTE",'[4]Raw Inventory'!B:B,A717)</f>
        <v>#VALUE!</v>
      </c>
      <c r="AI717" s="42"/>
      <c r="AJ717" s="42">
        <f t="shared" si="176"/>
        <v>0</v>
      </c>
      <c r="AK717" s="40" t="str">
        <f>IFERROR(IF((Q717+IF(AI717="",0,AI3))&lt;=0,"Stockout",IF(AJ717="","",IF(F717="Class A",IF(AJ717&lt;=7,"Critical",IF(AJ717&lt;=15,"Low",IF(AJ717&lt;=30,"Reorder",IF(AJ717&lt;=45,"Optimal","Overstock")))),IF(F717="Class B",IF(AJ717&lt;=10,"Critical",IF(AJ717&lt;=20,"Low",IF(AJ717&lt;=45,"Reorder",IF(AJ717&lt;=60,"Optimal","Overstock")))),IF(F717="Class C",IF(AJ717&lt;=15,"Critical",IF(AJ717&lt;=30,"Low",IF(AJ717&lt;=60,"Reorder",IF(AJ717&lt;=90,"Optimal","Overstock")))),""))))),"")</f>
        <v>Stockout</v>
      </c>
      <c r="AL717" s="42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</row>
    <row r="718" spans="1:48">
      <c r="A718" s="39" t="s">
        <v>37</v>
      </c>
      <c r="B718" s="39" t="s">
        <v>97</v>
      </c>
      <c r="C718" s="39" t="s">
        <v>90</v>
      </c>
      <c r="D718" s="40" t="s">
        <v>254</v>
      </c>
      <c r="E718" s="40">
        <v>11</v>
      </c>
      <c r="F718" s="40" t="s">
        <v>2</v>
      </c>
      <c r="G718" s="39" t="str">
        <f>IFERROR(VLOOKUP(A718,'[4]MC Masterlist 2026-09-17'!$B:$M, 3, 0),"")</f>
        <v>HONDA</v>
      </c>
      <c r="H718" s="41">
        <f>IFERROR(VLOOKUP(A718,'[4]MC Masterlist 2026-09-17'!$B:$M, 6, 0),"")</f>
        <v>74550</v>
      </c>
      <c r="I718" s="42">
        <v>1</v>
      </c>
      <c r="J718" s="42">
        <v>0</v>
      </c>
      <c r="K718" s="42">
        <v>1</v>
      </c>
      <c r="L718" s="42">
        <f t="shared" si="161"/>
        <v>2</v>
      </c>
      <c r="M718" s="42">
        <f t="shared" si="162"/>
        <v>0.66666666666666663</v>
      </c>
      <c r="N718" s="41">
        <f t="shared" si="163"/>
        <v>149100</v>
      </c>
      <c r="O718" s="41">
        <f t="shared" si="164"/>
        <v>49700</v>
      </c>
      <c r="P718" s="42">
        <f t="shared" si="165"/>
        <v>2.222222222222222E-2</v>
      </c>
      <c r="Q718" s="42">
        <v>1</v>
      </c>
      <c r="R718" s="41">
        <f t="shared" si="166"/>
        <v>74550</v>
      </c>
      <c r="S718" s="42">
        <f t="shared" si="167"/>
        <v>45</v>
      </c>
      <c r="T718" s="42">
        <f>IFERROR(VLOOKUP(A718,'[4]Re-order'!$A:$Q,17,0),"")</f>
        <v>0</v>
      </c>
      <c r="U718" s="42">
        <f>IFERROR(VLOOKUP(A718,'[4]MC Masterlist 2026-09-17'!$B:$M, 10, 0),0)</f>
        <v>15</v>
      </c>
      <c r="V718" s="42">
        <f>IFERROR(VLOOKUP(A718,'[4]MC Masterlist 2026-09-17'!$B:$M, 11, 0),0)</f>
        <v>15</v>
      </c>
      <c r="W718" s="42">
        <f t="shared" si="168"/>
        <v>30</v>
      </c>
      <c r="X718" s="42">
        <f t="shared" si="169"/>
        <v>29.666666666666668</v>
      </c>
      <c r="Y718" s="42">
        <f>IFERROR(IF(OR(C718="AREA I",C718="AREA V"),7,VLOOKUP(A718,'[4]MC Masterlist 2026-09-17'!$B:$M, 12, 0)),0)</f>
        <v>30</v>
      </c>
      <c r="Z718" s="42">
        <f t="shared" si="170"/>
        <v>0.33333333333333331</v>
      </c>
      <c r="AA718" s="42">
        <f t="shared" si="171"/>
        <v>0.66666666666666663</v>
      </c>
      <c r="AB718" s="42">
        <f t="shared" si="172"/>
        <v>0.65925925925925921</v>
      </c>
      <c r="AC718" s="42">
        <f t="shared" si="173"/>
        <v>0.66666666666666663</v>
      </c>
      <c r="AD718" s="40" t="str">
        <f t="shared" si="174"/>
        <v>Reorder</v>
      </c>
      <c r="AE718" s="40">
        <f>IFERROR(VLOOKUP(A718,'[4]Re-order'!$A:$AA,27,0),"")</f>
        <v>0</v>
      </c>
      <c r="AF718" s="42">
        <f t="shared" si="175"/>
        <v>-0.33333333333333337</v>
      </c>
      <c r="AG718" s="42" t="e">
        <f>SUMIFS('[4]Raw Inventory'!D:D,'[4]Raw Inventory'!C:C,"GREATWALL",'[4]Raw Inventory'!B:B,A718)</f>
        <v>#VALUE!</v>
      </c>
      <c r="AH718" s="42" t="e">
        <f>SUMIFS('[4]Raw Inventory'!D:D,'[4]Raw Inventory'!C:C,"DUARTE",'[4]Raw Inventory'!B:B,A718)</f>
        <v>#VALUE!</v>
      </c>
      <c r="AI718" s="42"/>
      <c r="AJ718" s="42">
        <f t="shared" si="176"/>
        <v>45.000000000000007</v>
      </c>
      <c r="AK718" s="40" t="str">
        <f>IFERROR(IF((Q718+IF(AI718="",0,AI3))&lt;=0,"Stockout",IF(AJ718="","",IF(F718="Class A",IF(AJ718&lt;=7,"Critical",IF(AJ718&lt;=15,"Low",IF(AJ718&lt;=30,"Reorder",IF(AJ718&lt;=45,"Optimal","Overstock")))),IF(F718="Class B",IF(AJ718&lt;=10,"Critical",IF(AJ718&lt;=20,"Low",IF(AJ718&lt;=45,"Reorder",IF(AJ718&lt;=60,"Optimal","Overstock")))),IF(F718="Class C",IF(AJ718&lt;=15,"Critical",IF(AJ718&lt;=30,"Low",IF(AJ718&lt;=60,"Reorder",IF(AJ718&lt;=90,"Optimal","Overstock")))),""))))),"")</f>
        <v>Reorder</v>
      </c>
      <c r="AL718" s="42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</row>
    <row r="719" spans="1:48">
      <c r="A719" s="39" t="s">
        <v>40</v>
      </c>
      <c r="B719" s="39" t="s">
        <v>132</v>
      </c>
      <c r="C719" s="39" t="s">
        <v>128</v>
      </c>
      <c r="D719" s="40" t="s">
        <v>251</v>
      </c>
      <c r="E719" s="40">
        <v>30</v>
      </c>
      <c r="F719" s="40" t="s">
        <v>3</v>
      </c>
      <c r="G719" s="39" t="str">
        <f>IFERROR(VLOOKUP(A719,'[4]MC Masterlist 2026-09-17'!$B:$M, 3, 0),"")</f>
        <v>HONDA</v>
      </c>
      <c r="H719" s="41">
        <f>IFERROR(VLOOKUP(A719,'[4]MC Masterlist 2026-09-17'!$B:$M, 6, 0),"")</f>
        <v>56426</v>
      </c>
      <c r="I719" s="42">
        <v>0</v>
      </c>
      <c r="J719" s="42">
        <v>0</v>
      </c>
      <c r="K719" s="42">
        <v>1</v>
      </c>
      <c r="L719" s="42">
        <f t="shared" si="161"/>
        <v>1</v>
      </c>
      <c r="M719" s="42">
        <f t="shared" si="162"/>
        <v>0.33333333333333331</v>
      </c>
      <c r="N719" s="41">
        <f t="shared" si="163"/>
        <v>56426</v>
      </c>
      <c r="O719" s="41">
        <f t="shared" si="164"/>
        <v>18808.666666666664</v>
      </c>
      <c r="P719" s="42">
        <f t="shared" si="165"/>
        <v>1.111111111111111E-2</v>
      </c>
      <c r="Q719" s="42"/>
      <c r="R719" s="41">
        <f t="shared" si="166"/>
        <v>0</v>
      </c>
      <c r="S719" s="42">
        <f t="shared" si="167"/>
        <v>0</v>
      </c>
      <c r="T719" s="42">
        <f>IFERROR(VLOOKUP(A719,'[4]Re-order'!$A:$Q,17,0),"")</f>
        <v>0</v>
      </c>
      <c r="U719" s="42">
        <f>IFERROR(VLOOKUP(A719,'[4]MC Masterlist 2026-09-17'!$B:$M, 10, 0),0)</f>
        <v>15</v>
      </c>
      <c r="V719" s="42">
        <f>IFERROR(VLOOKUP(A719,'[4]MC Masterlist 2026-09-17'!$B:$M, 11, 0),0)</f>
        <v>15</v>
      </c>
      <c r="W719" s="42">
        <f t="shared" si="168"/>
        <v>30</v>
      </c>
      <c r="X719" s="42">
        <f t="shared" si="169"/>
        <v>29.833333333333332</v>
      </c>
      <c r="Y719" s="42">
        <f>IFERROR(IF(OR(C719="AREA I",C719="AREA V"),7,VLOOKUP(A719,'[4]MC Masterlist 2026-09-17'!$B:$M, 12, 0)),0)</f>
        <v>30</v>
      </c>
      <c r="Z719" s="42">
        <f t="shared" si="170"/>
        <v>0.16666666666666666</v>
      </c>
      <c r="AA719" s="42">
        <f t="shared" si="171"/>
        <v>0.33333333333333331</v>
      </c>
      <c r="AB719" s="42">
        <f t="shared" si="172"/>
        <v>0.33148148148148143</v>
      </c>
      <c r="AC719" s="42">
        <f t="shared" si="173"/>
        <v>0.33333333333333331</v>
      </c>
      <c r="AD719" s="40" t="str">
        <f t="shared" si="174"/>
        <v>Stockout</v>
      </c>
      <c r="AE719" s="40">
        <f>IFERROR(VLOOKUP(A719,'[4]Re-order'!$A:$AA,27,0),"")</f>
        <v>0</v>
      </c>
      <c r="AF719" s="42">
        <f t="shared" si="175"/>
        <v>0.33333333333333331</v>
      </c>
      <c r="AG719" s="42" t="e">
        <f>SUMIFS('[4]Raw Inventory'!D:D,'[4]Raw Inventory'!C:C,"GREATWALL",'[4]Raw Inventory'!B:B,A719)</f>
        <v>#VALUE!</v>
      </c>
      <c r="AH719" s="42" t="e">
        <f>SUMIFS('[4]Raw Inventory'!D:D,'[4]Raw Inventory'!C:C,"DUARTE",'[4]Raw Inventory'!B:B,A719)</f>
        <v>#VALUE!</v>
      </c>
      <c r="AI719" s="42"/>
      <c r="AJ719" s="42">
        <f t="shared" si="176"/>
        <v>0</v>
      </c>
      <c r="AK719" s="40" t="str">
        <f>IFERROR(IF((Q719+IF(AI719="",0,AI3))&lt;=0,"Stockout",IF(AJ719="","",IF(F719="Class A",IF(AJ719&lt;=7,"Critical",IF(AJ719&lt;=15,"Low",IF(AJ719&lt;=30,"Reorder",IF(AJ719&lt;=45,"Optimal","Overstock")))),IF(F719="Class B",IF(AJ719&lt;=10,"Critical",IF(AJ719&lt;=20,"Low",IF(AJ719&lt;=45,"Reorder",IF(AJ719&lt;=60,"Optimal","Overstock")))),IF(F719="Class C",IF(AJ719&lt;=15,"Critical",IF(AJ719&lt;=30,"Low",IF(AJ719&lt;=60,"Reorder",IF(AJ719&lt;=90,"Optimal","Overstock")))),""))))),"")</f>
        <v>Stockout</v>
      </c>
      <c r="AL719" s="42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</row>
    <row r="720" spans="1:48">
      <c r="A720" s="39" t="s">
        <v>17</v>
      </c>
      <c r="B720" s="39" t="s">
        <v>110</v>
      </c>
      <c r="C720" s="39" t="s">
        <v>109</v>
      </c>
      <c r="D720" s="40" t="s">
        <v>257</v>
      </c>
      <c r="E720" s="40">
        <v>5</v>
      </c>
      <c r="F720" s="40" t="s">
        <v>0</v>
      </c>
      <c r="G720" s="39" t="str">
        <f>IFERROR(VLOOKUP(A720,'[4]MC Masterlist 2026-09-17'!$B:$M, 3, 0),"")</f>
        <v>HONDA</v>
      </c>
      <c r="H720" s="41">
        <f>IFERROR(VLOOKUP(A720,'[4]MC Masterlist 2026-09-17'!$B:$M, 6, 0),"")</f>
        <v>140790</v>
      </c>
      <c r="I720" s="42">
        <v>1</v>
      </c>
      <c r="J720" s="42">
        <v>2</v>
      </c>
      <c r="K720" s="42">
        <v>2</v>
      </c>
      <c r="L720" s="42">
        <f t="shared" si="161"/>
        <v>5</v>
      </c>
      <c r="M720" s="42">
        <f t="shared" si="162"/>
        <v>1.6666666666666667</v>
      </c>
      <c r="N720" s="41">
        <f t="shared" si="163"/>
        <v>703950</v>
      </c>
      <c r="O720" s="41">
        <f t="shared" si="164"/>
        <v>234650</v>
      </c>
      <c r="P720" s="42">
        <f t="shared" si="165"/>
        <v>5.5555555555555559E-2</v>
      </c>
      <c r="Q720" s="42">
        <v>3</v>
      </c>
      <c r="R720" s="41">
        <f t="shared" si="166"/>
        <v>422370</v>
      </c>
      <c r="S720" s="42">
        <f t="shared" si="167"/>
        <v>54</v>
      </c>
      <c r="T720" s="42">
        <f>IFERROR(VLOOKUP(A720,'[4]Re-order'!$A:$Q,17,0),"")</f>
        <v>0</v>
      </c>
      <c r="U720" s="42">
        <f>IFERROR(VLOOKUP(A720,'[4]MC Masterlist 2026-09-17'!$B:$M, 10, 0),0)</f>
        <v>15</v>
      </c>
      <c r="V720" s="42">
        <f>IFERROR(VLOOKUP(A720,'[4]MC Masterlist 2026-09-17'!$B:$M, 11, 0),0)</f>
        <v>15</v>
      </c>
      <c r="W720" s="42">
        <f t="shared" si="168"/>
        <v>30</v>
      </c>
      <c r="X720" s="42">
        <f t="shared" si="169"/>
        <v>29.166666666666668</v>
      </c>
      <c r="Y720" s="42">
        <f>IFERROR(IF(OR(C720="AREA I",C720="AREA V"),7,VLOOKUP(A720,'[4]MC Masterlist 2026-09-17'!$B:$M, 12, 0)),0)</f>
        <v>30</v>
      </c>
      <c r="Z720" s="42">
        <f t="shared" si="170"/>
        <v>0.83333333333333337</v>
      </c>
      <c r="AA720" s="42">
        <f t="shared" si="171"/>
        <v>1.6666666666666667</v>
      </c>
      <c r="AB720" s="42">
        <f t="shared" si="172"/>
        <v>1.6203703703703705</v>
      </c>
      <c r="AC720" s="42">
        <f t="shared" si="173"/>
        <v>1.6666666666666667</v>
      </c>
      <c r="AD720" s="40" t="str">
        <f t="shared" si="174"/>
        <v>Overstock</v>
      </c>
      <c r="AE720" s="40">
        <f>IFERROR(VLOOKUP(A720,'[4]Re-order'!$A:$AA,27,0),"")</f>
        <v>0</v>
      </c>
      <c r="AF720" s="42">
        <f t="shared" si="175"/>
        <v>-1.3333333333333333</v>
      </c>
      <c r="AG720" s="42" t="e">
        <f>SUMIFS('[4]Raw Inventory'!D:D,'[4]Raw Inventory'!C:C,"GREATWALL",'[4]Raw Inventory'!B:B,A720)</f>
        <v>#VALUE!</v>
      </c>
      <c r="AH720" s="42" t="e">
        <f>SUMIFS('[4]Raw Inventory'!D:D,'[4]Raw Inventory'!C:C,"DUARTE",'[4]Raw Inventory'!B:B,A720)</f>
        <v>#VALUE!</v>
      </c>
      <c r="AI720" s="42"/>
      <c r="AJ720" s="42">
        <f t="shared" si="176"/>
        <v>53.999999999999993</v>
      </c>
      <c r="AK720" s="40" t="str">
        <f>IFERROR(IF((Q720+IF(AI720="",0,AI3))&lt;=0,"Stockout",IF(AJ720="","",IF(F720="Class A",IF(AJ720&lt;=7,"Critical",IF(AJ720&lt;=15,"Low",IF(AJ720&lt;=30,"Reorder",IF(AJ720&lt;=45,"Optimal","Overstock")))),IF(F720="Class B",IF(AJ720&lt;=10,"Critical",IF(AJ720&lt;=20,"Low",IF(AJ720&lt;=45,"Reorder",IF(AJ720&lt;=60,"Optimal","Overstock")))),IF(F720="Class C",IF(AJ720&lt;=15,"Critical",IF(AJ720&lt;=30,"Low",IF(AJ720&lt;=60,"Reorder",IF(AJ720&lt;=90,"Optimal","Overstock")))),""))))),"")</f>
        <v>Overstock</v>
      </c>
      <c r="AL720" s="42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</row>
    <row r="721" spans="1:48">
      <c r="A721" s="39" t="s">
        <v>25</v>
      </c>
      <c r="B721" s="39" t="s">
        <v>156</v>
      </c>
      <c r="C721" s="39" t="s">
        <v>152</v>
      </c>
      <c r="D721" s="40" t="s">
        <v>265</v>
      </c>
      <c r="E721" s="40">
        <v>26</v>
      </c>
      <c r="F721" s="40" t="s">
        <v>3</v>
      </c>
      <c r="G721" s="39" t="str">
        <f>IFERROR(VLOOKUP(A721,'[4]MC Masterlist 2026-09-17'!$B:$M, 3, 0),"")</f>
        <v>YAMAHA</v>
      </c>
      <c r="H721" s="41">
        <f>IFERROR(VLOOKUP(A721,'[4]MC Masterlist 2026-09-17'!$B:$M, 6, 0),"")</f>
        <v>124527</v>
      </c>
      <c r="I721" s="42">
        <v>0</v>
      </c>
      <c r="J721" s="42">
        <v>0</v>
      </c>
      <c r="K721" s="42">
        <v>0</v>
      </c>
      <c r="L721" s="42">
        <f t="shared" si="161"/>
        <v>0</v>
      </c>
      <c r="M721" s="42">
        <f t="shared" si="162"/>
        <v>0</v>
      </c>
      <c r="N721" s="41">
        <f t="shared" si="163"/>
        <v>0</v>
      </c>
      <c r="O721" s="41">
        <f t="shared" si="164"/>
        <v>0</v>
      </c>
      <c r="P721" s="42">
        <f t="shared" si="165"/>
        <v>0</v>
      </c>
      <c r="Q721" s="42">
        <v>1</v>
      </c>
      <c r="R721" s="41">
        <f t="shared" si="166"/>
        <v>124527</v>
      </c>
      <c r="S721" s="42">
        <f t="shared" si="167"/>
        <v>0</v>
      </c>
      <c r="T721" s="42">
        <f>IFERROR(VLOOKUP(A721,'[4]Re-order'!$A:$Q,17,0),"")</f>
        <v>0</v>
      </c>
      <c r="U721" s="42">
        <f>IFERROR(VLOOKUP(A721,'[4]MC Masterlist 2026-09-17'!$B:$M, 10, 0),0)</f>
        <v>15</v>
      </c>
      <c r="V721" s="42">
        <f>IFERROR(VLOOKUP(A721,'[4]MC Masterlist 2026-09-17'!$B:$M, 11, 0),0)</f>
        <v>15</v>
      </c>
      <c r="W721" s="42">
        <f t="shared" si="168"/>
        <v>30</v>
      </c>
      <c r="X721" s="42">
        <f t="shared" si="169"/>
        <v>30</v>
      </c>
      <c r="Y721" s="42">
        <f>IFERROR(IF(OR(C721="AREA I",C721="AREA V"),7,VLOOKUP(A721,'[4]MC Masterlist 2026-09-17'!$B:$M, 12, 0)),0)</f>
        <v>30</v>
      </c>
      <c r="Z721" s="42">
        <f t="shared" si="170"/>
        <v>0</v>
      </c>
      <c r="AA721" s="42">
        <f t="shared" si="171"/>
        <v>0</v>
      </c>
      <c r="AB721" s="42">
        <f t="shared" si="172"/>
        <v>0</v>
      </c>
      <c r="AC721" s="42">
        <f t="shared" si="173"/>
        <v>0</v>
      </c>
      <c r="AD721" s="40" t="str">
        <f t="shared" si="174"/>
        <v>Critical</v>
      </c>
      <c r="AE721" s="40">
        <f>IFERROR(VLOOKUP(A721,'[4]Re-order'!$A:$AA,27,0),"")</f>
        <v>0</v>
      </c>
      <c r="AF721" s="42">
        <f t="shared" si="175"/>
        <v>-1</v>
      </c>
      <c r="AG721" s="42" t="e">
        <f>SUMIFS('[4]Raw Inventory'!D:D,'[4]Raw Inventory'!C:C,"GREATWALL",'[4]Raw Inventory'!B:B,A721)</f>
        <v>#VALUE!</v>
      </c>
      <c r="AH721" s="42" t="e">
        <f>SUMIFS('[4]Raw Inventory'!D:D,'[4]Raw Inventory'!C:C,"DUARTE",'[4]Raw Inventory'!B:B,A721)</f>
        <v>#VALUE!</v>
      </c>
      <c r="AI721" s="42"/>
      <c r="AJ721" s="42">
        <f t="shared" si="176"/>
        <v>0</v>
      </c>
      <c r="AK721" s="40" t="str">
        <f>IFERROR(IF((Q721+IF(AI721="",0,AI3))&lt;=0,"Stockout",IF(AJ721="","",IF(F721="Class A",IF(AJ721&lt;=7,"Critical",IF(AJ721&lt;=15,"Low",IF(AJ721&lt;=30,"Reorder",IF(AJ721&lt;=45,"Optimal","Overstock")))),IF(F721="Class B",IF(AJ721&lt;=10,"Critical",IF(AJ721&lt;=20,"Low",IF(AJ721&lt;=45,"Reorder",IF(AJ721&lt;=60,"Optimal","Overstock")))),IF(F721="Class C",IF(AJ721&lt;=15,"Critical",IF(AJ721&lt;=30,"Low",IF(AJ721&lt;=60,"Reorder",IF(AJ721&lt;=90,"Optimal","Overstock")))),""))))),"")</f>
        <v>Critical</v>
      </c>
      <c r="AL721" s="42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</row>
    <row r="722" spans="1:48">
      <c r="A722" s="39" t="s">
        <v>37</v>
      </c>
      <c r="B722" s="39" t="s">
        <v>110</v>
      </c>
      <c r="C722" s="39" t="s">
        <v>109</v>
      </c>
      <c r="D722" s="40" t="s">
        <v>264</v>
      </c>
      <c r="E722" s="40">
        <v>18</v>
      </c>
      <c r="F722" s="40" t="s">
        <v>2</v>
      </c>
      <c r="G722" s="39" t="str">
        <f>IFERROR(VLOOKUP(A722,'[4]MC Masterlist 2026-09-17'!$B:$M, 3, 0),"")</f>
        <v>HONDA</v>
      </c>
      <c r="H722" s="41">
        <f>IFERROR(VLOOKUP(A722,'[4]MC Masterlist 2026-09-17'!$B:$M, 6, 0),"")</f>
        <v>74550</v>
      </c>
      <c r="I722" s="42">
        <v>1</v>
      </c>
      <c r="J722" s="42">
        <v>0</v>
      </c>
      <c r="K722" s="42">
        <v>1</v>
      </c>
      <c r="L722" s="42">
        <f t="shared" si="161"/>
        <v>2</v>
      </c>
      <c r="M722" s="42">
        <f t="shared" si="162"/>
        <v>0.66666666666666663</v>
      </c>
      <c r="N722" s="41">
        <f t="shared" si="163"/>
        <v>149100</v>
      </c>
      <c r="O722" s="41">
        <f t="shared" si="164"/>
        <v>49700</v>
      </c>
      <c r="P722" s="42">
        <f t="shared" si="165"/>
        <v>2.222222222222222E-2</v>
      </c>
      <c r="Q722" s="42">
        <v>3</v>
      </c>
      <c r="R722" s="41">
        <f t="shared" si="166"/>
        <v>223650</v>
      </c>
      <c r="S722" s="42">
        <f t="shared" si="167"/>
        <v>135</v>
      </c>
      <c r="T722" s="42">
        <f>IFERROR(VLOOKUP(A722,'[4]Re-order'!$A:$Q,17,0),"")</f>
        <v>0</v>
      </c>
      <c r="U722" s="42">
        <f>IFERROR(VLOOKUP(A722,'[4]MC Masterlist 2026-09-17'!$B:$M, 10, 0),0)</f>
        <v>15</v>
      </c>
      <c r="V722" s="42">
        <f>IFERROR(VLOOKUP(A722,'[4]MC Masterlist 2026-09-17'!$B:$M, 11, 0),0)</f>
        <v>15</v>
      </c>
      <c r="W722" s="42">
        <f t="shared" si="168"/>
        <v>30</v>
      </c>
      <c r="X722" s="42">
        <f t="shared" si="169"/>
        <v>29.666666666666668</v>
      </c>
      <c r="Y722" s="42">
        <f>IFERROR(IF(OR(C722="AREA I",C722="AREA V"),7,VLOOKUP(A722,'[4]MC Masterlist 2026-09-17'!$B:$M, 12, 0)),0)</f>
        <v>30</v>
      </c>
      <c r="Z722" s="42">
        <f t="shared" si="170"/>
        <v>0.33333333333333331</v>
      </c>
      <c r="AA722" s="42">
        <f t="shared" si="171"/>
        <v>0.66666666666666663</v>
      </c>
      <c r="AB722" s="42">
        <f t="shared" si="172"/>
        <v>0.65925925925925921</v>
      </c>
      <c r="AC722" s="42">
        <f t="shared" si="173"/>
        <v>0.66666666666666663</v>
      </c>
      <c r="AD722" s="40" t="str">
        <f t="shared" si="174"/>
        <v>Overstock</v>
      </c>
      <c r="AE722" s="40">
        <f>IFERROR(VLOOKUP(A722,'[4]Re-order'!$A:$AA,27,0),"")</f>
        <v>0</v>
      </c>
      <c r="AF722" s="42">
        <f t="shared" si="175"/>
        <v>-2.3333333333333335</v>
      </c>
      <c r="AG722" s="42" t="e">
        <f>SUMIFS('[4]Raw Inventory'!D:D,'[4]Raw Inventory'!C:C,"GREATWALL",'[4]Raw Inventory'!B:B,A722)</f>
        <v>#VALUE!</v>
      </c>
      <c r="AH722" s="42" t="e">
        <f>SUMIFS('[4]Raw Inventory'!D:D,'[4]Raw Inventory'!C:C,"DUARTE",'[4]Raw Inventory'!B:B,A722)</f>
        <v>#VALUE!</v>
      </c>
      <c r="AI722" s="42"/>
      <c r="AJ722" s="42">
        <f t="shared" si="176"/>
        <v>135.00000000000003</v>
      </c>
      <c r="AK722" s="40" t="str">
        <f>IFERROR(IF((Q722+IF(AI722="",0,AI3))&lt;=0,"Stockout",IF(AJ722="","",IF(F722="Class A",IF(AJ722&lt;=7,"Critical",IF(AJ722&lt;=15,"Low",IF(AJ722&lt;=30,"Reorder",IF(AJ722&lt;=45,"Optimal","Overstock")))),IF(F722="Class B",IF(AJ722&lt;=10,"Critical",IF(AJ722&lt;=20,"Low",IF(AJ722&lt;=45,"Reorder",IF(AJ722&lt;=60,"Optimal","Overstock")))),IF(F722="Class C",IF(AJ722&lt;=15,"Critical",IF(AJ722&lt;=30,"Low",IF(AJ722&lt;=60,"Reorder",IF(AJ722&lt;=90,"Optimal","Overstock")))),""))))),"")</f>
        <v>Overstock</v>
      </c>
      <c r="AL722" s="42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</row>
    <row r="723" spans="1:48">
      <c r="A723" s="39" t="s">
        <v>45</v>
      </c>
      <c r="B723" s="39" t="s">
        <v>160</v>
      </c>
      <c r="C723" s="39" t="s">
        <v>159</v>
      </c>
      <c r="D723" s="40" t="s">
        <v>252</v>
      </c>
      <c r="E723" s="40">
        <v>7</v>
      </c>
      <c r="F723" s="40" t="s">
        <v>2</v>
      </c>
      <c r="G723" s="39" t="str">
        <f>IFERROR(VLOOKUP(A723,'[4]MC Masterlist 2026-09-17'!$B:$M, 3, 0),"")</f>
        <v>YAMAHA</v>
      </c>
      <c r="H723" s="41">
        <f>IFERROR(VLOOKUP(A723,'[4]MC Masterlist 2026-09-17'!$B:$M, 6, 0),"")</f>
        <v>117087</v>
      </c>
      <c r="I723" s="42">
        <v>1</v>
      </c>
      <c r="J723" s="42">
        <v>1</v>
      </c>
      <c r="K723" s="42">
        <v>2</v>
      </c>
      <c r="L723" s="42">
        <f t="shared" si="161"/>
        <v>4</v>
      </c>
      <c r="M723" s="42">
        <f t="shared" si="162"/>
        <v>1.3333333333333333</v>
      </c>
      <c r="N723" s="41">
        <f t="shared" si="163"/>
        <v>468348</v>
      </c>
      <c r="O723" s="41">
        <f t="shared" si="164"/>
        <v>156116</v>
      </c>
      <c r="P723" s="42">
        <f t="shared" si="165"/>
        <v>4.4444444444444439E-2</v>
      </c>
      <c r="Q723" s="42"/>
      <c r="R723" s="41">
        <f t="shared" si="166"/>
        <v>0</v>
      </c>
      <c r="S723" s="42">
        <f t="shared" si="167"/>
        <v>0</v>
      </c>
      <c r="T723" s="42">
        <f>IFERROR(VLOOKUP(A723,'[4]Re-order'!$A:$Q,17,0),"")</f>
        <v>0</v>
      </c>
      <c r="U723" s="42">
        <f>IFERROR(VLOOKUP(A723,'[4]MC Masterlist 2026-09-17'!$B:$M, 10, 0),0)</f>
        <v>15</v>
      </c>
      <c r="V723" s="42">
        <f>IFERROR(VLOOKUP(A723,'[4]MC Masterlist 2026-09-17'!$B:$M, 11, 0),0)</f>
        <v>15</v>
      </c>
      <c r="W723" s="42">
        <f t="shared" si="168"/>
        <v>30</v>
      </c>
      <c r="X723" s="42">
        <f t="shared" si="169"/>
        <v>29.333333333333332</v>
      </c>
      <c r="Y723" s="42">
        <f>IFERROR(IF(OR(C723="AREA I",C723="AREA V"),7,VLOOKUP(A723,'[4]MC Masterlist 2026-09-17'!$B:$M, 12, 0)),0)</f>
        <v>30</v>
      </c>
      <c r="Z723" s="42">
        <f t="shared" si="170"/>
        <v>0.66666666666666663</v>
      </c>
      <c r="AA723" s="42">
        <f t="shared" si="171"/>
        <v>1.3333333333333333</v>
      </c>
      <c r="AB723" s="42">
        <f t="shared" si="172"/>
        <v>1.3037037037037036</v>
      </c>
      <c r="AC723" s="42">
        <f t="shared" si="173"/>
        <v>1.3333333333333333</v>
      </c>
      <c r="AD723" s="40" t="str">
        <f t="shared" si="174"/>
        <v>Stockout</v>
      </c>
      <c r="AE723" s="40">
        <f>IFERROR(VLOOKUP(A723,'[4]Re-order'!$A:$AA,27,0),"")</f>
        <v>0</v>
      </c>
      <c r="AF723" s="42">
        <f t="shared" si="175"/>
        <v>1.3333333333333333</v>
      </c>
      <c r="AG723" s="42" t="e">
        <f>SUMIFS('[4]Raw Inventory'!D:D,'[4]Raw Inventory'!C:C,"GREATWALL",'[4]Raw Inventory'!B:B,A723)</f>
        <v>#VALUE!</v>
      </c>
      <c r="AH723" s="42" t="e">
        <f>SUMIFS('[4]Raw Inventory'!D:D,'[4]Raw Inventory'!C:C,"DUARTE",'[4]Raw Inventory'!B:B,A723)</f>
        <v>#VALUE!</v>
      </c>
      <c r="AI723" s="42"/>
      <c r="AJ723" s="42">
        <f t="shared" si="176"/>
        <v>0</v>
      </c>
      <c r="AK723" s="40" t="str">
        <f>IFERROR(IF((Q723+IF(AI723="",0,AI3))&lt;=0,"Stockout",IF(AJ723="","",IF(F723="Class A",IF(AJ723&lt;=7,"Critical",IF(AJ723&lt;=15,"Low",IF(AJ723&lt;=30,"Reorder",IF(AJ723&lt;=45,"Optimal","Overstock")))),IF(F723="Class B",IF(AJ723&lt;=10,"Critical",IF(AJ723&lt;=20,"Low",IF(AJ723&lt;=45,"Reorder",IF(AJ723&lt;=60,"Optimal","Overstock")))),IF(F723="Class C",IF(AJ723&lt;=15,"Critical",IF(AJ723&lt;=30,"Low",IF(AJ723&lt;=60,"Reorder",IF(AJ723&lt;=90,"Optimal","Overstock")))),""))))),"")</f>
        <v>Stockout</v>
      </c>
      <c r="AL723" s="42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</row>
    <row r="724" spans="1:48">
      <c r="A724" s="39" t="s">
        <v>40</v>
      </c>
      <c r="B724" s="39" t="s">
        <v>122</v>
      </c>
      <c r="C724" s="39" t="s">
        <v>118</v>
      </c>
      <c r="D724" s="40" t="s">
        <v>230</v>
      </c>
      <c r="E724" s="40">
        <v>32</v>
      </c>
      <c r="F724" s="40" t="s">
        <v>3</v>
      </c>
      <c r="G724" s="39" t="str">
        <f>IFERROR(VLOOKUP(A724,'[4]MC Masterlist 2026-09-17'!$B:$M, 3, 0),"")</f>
        <v>HONDA</v>
      </c>
      <c r="H724" s="41">
        <f>IFERROR(VLOOKUP(A724,'[4]MC Masterlist 2026-09-17'!$B:$M, 6, 0),"")</f>
        <v>56426</v>
      </c>
      <c r="I724" s="42">
        <v>0</v>
      </c>
      <c r="J724" s="42">
        <v>1</v>
      </c>
      <c r="K724" s="42">
        <v>0</v>
      </c>
      <c r="L724" s="42">
        <f t="shared" si="161"/>
        <v>1</v>
      </c>
      <c r="M724" s="42">
        <f t="shared" si="162"/>
        <v>0.33333333333333331</v>
      </c>
      <c r="N724" s="41">
        <f t="shared" si="163"/>
        <v>56426</v>
      </c>
      <c r="O724" s="41">
        <f t="shared" si="164"/>
        <v>18808.666666666664</v>
      </c>
      <c r="P724" s="42">
        <f t="shared" si="165"/>
        <v>1.111111111111111E-2</v>
      </c>
      <c r="Q724" s="42">
        <v>1</v>
      </c>
      <c r="R724" s="41">
        <f t="shared" si="166"/>
        <v>56426</v>
      </c>
      <c r="S724" s="42">
        <f t="shared" si="167"/>
        <v>90.000000000000014</v>
      </c>
      <c r="T724" s="42">
        <f>IFERROR(VLOOKUP(A724,'[4]Re-order'!$A:$Q,17,0),"")</f>
        <v>0</v>
      </c>
      <c r="U724" s="42">
        <f>IFERROR(VLOOKUP(A724,'[4]MC Masterlist 2026-09-17'!$B:$M, 10, 0),0)</f>
        <v>15</v>
      </c>
      <c r="V724" s="42">
        <f>IFERROR(VLOOKUP(A724,'[4]MC Masterlist 2026-09-17'!$B:$M, 11, 0),0)</f>
        <v>15</v>
      </c>
      <c r="W724" s="42">
        <f t="shared" si="168"/>
        <v>30</v>
      </c>
      <c r="X724" s="42">
        <f t="shared" si="169"/>
        <v>29.833333333333332</v>
      </c>
      <c r="Y724" s="42">
        <f>IFERROR(IF(OR(C724="AREA I",C724="AREA V"),7,VLOOKUP(A724,'[4]MC Masterlist 2026-09-17'!$B:$M, 12, 0)),0)</f>
        <v>30</v>
      </c>
      <c r="Z724" s="42">
        <f t="shared" si="170"/>
        <v>0.16666666666666666</v>
      </c>
      <c r="AA724" s="42">
        <f t="shared" si="171"/>
        <v>0.33333333333333331</v>
      </c>
      <c r="AB724" s="42">
        <f t="shared" si="172"/>
        <v>0.33148148148148143</v>
      </c>
      <c r="AC724" s="42">
        <f t="shared" si="173"/>
        <v>0.33333333333333331</v>
      </c>
      <c r="AD724" s="40" t="str">
        <f t="shared" si="174"/>
        <v>Optimal</v>
      </c>
      <c r="AE724" s="40">
        <f>IFERROR(VLOOKUP(A724,'[4]Re-order'!$A:$AA,27,0),"")</f>
        <v>0</v>
      </c>
      <c r="AF724" s="42">
        <f t="shared" si="175"/>
        <v>-0.66666666666666674</v>
      </c>
      <c r="AG724" s="42" t="e">
        <f>SUMIFS('[4]Raw Inventory'!D:D,'[4]Raw Inventory'!C:C,"GREATWALL",'[4]Raw Inventory'!B:B,A724)</f>
        <v>#VALUE!</v>
      </c>
      <c r="AH724" s="42" t="e">
        <f>SUMIFS('[4]Raw Inventory'!D:D,'[4]Raw Inventory'!C:C,"DUARTE",'[4]Raw Inventory'!B:B,A724)</f>
        <v>#VALUE!</v>
      </c>
      <c r="AI724" s="42"/>
      <c r="AJ724" s="42">
        <f t="shared" si="176"/>
        <v>90.000000000000014</v>
      </c>
      <c r="AK724" s="40" t="str">
        <f>IFERROR(IF((Q724+IF(AI724="",0,AI3))&lt;=0,"Stockout",IF(AJ724="","",IF(F724="Class A",IF(AJ724&lt;=7,"Critical",IF(AJ724&lt;=15,"Low",IF(AJ724&lt;=30,"Reorder",IF(AJ724&lt;=45,"Optimal","Overstock")))),IF(F724="Class B",IF(AJ724&lt;=10,"Critical",IF(AJ724&lt;=20,"Low",IF(AJ724&lt;=45,"Reorder",IF(AJ724&lt;=60,"Optimal","Overstock")))),IF(F724="Class C",IF(AJ724&lt;=15,"Critical",IF(AJ724&lt;=30,"Low",IF(AJ724&lt;=60,"Reorder",IF(AJ724&lt;=90,"Optimal","Overstock")))),""))))),"")</f>
        <v>Optimal</v>
      </c>
      <c r="AL724" s="42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</row>
    <row r="725" spans="1:48">
      <c r="A725" s="39" t="s">
        <v>49</v>
      </c>
      <c r="B725" s="39" t="s">
        <v>94</v>
      </c>
      <c r="C725" s="39" t="s">
        <v>90</v>
      </c>
      <c r="D725" s="40" t="s">
        <v>229</v>
      </c>
      <c r="E725" s="40">
        <v>6</v>
      </c>
      <c r="F725" s="40" t="s">
        <v>0</v>
      </c>
      <c r="G725" s="39" t="str">
        <f>IFERROR(VLOOKUP(A725,'[4]MC Masterlist 2026-09-17'!$B:$M, 3, 0),"")</f>
        <v>BAJAJ RE</v>
      </c>
      <c r="H725" s="41">
        <f>IFERROR(VLOOKUP(A725,'[4]MC Masterlist 2026-09-17'!$B:$M, 6, 0),"")</f>
        <v>191000</v>
      </c>
      <c r="I725" s="42">
        <v>1</v>
      </c>
      <c r="J725" s="42">
        <v>1</v>
      </c>
      <c r="K725" s="42">
        <v>0</v>
      </c>
      <c r="L725" s="42">
        <f t="shared" si="161"/>
        <v>2</v>
      </c>
      <c r="M725" s="42">
        <f t="shared" si="162"/>
        <v>0.66666666666666663</v>
      </c>
      <c r="N725" s="41">
        <f t="shared" si="163"/>
        <v>382000</v>
      </c>
      <c r="O725" s="41">
        <f t="shared" si="164"/>
        <v>127333.33333333333</v>
      </c>
      <c r="P725" s="42">
        <f t="shared" si="165"/>
        <v>2.222222222222222E-2</v>
      </c>
      <c r="Q725" s="42">
        <v>1</v>
      </c>
      <c r="R725" s="41">
        <f t="shared" si="166"/>
        <v>191000</v>
      </c>
      <c r="S725" s="42">
        <f t="shared" si="167"/>
        <v>45</v>
      </c>
      <c r="T725" s="42">
        <f>IFERROR(VLOOKUP(A725,'[4]Re-order'!$A:$Q,17,0),"")</f>
        <v>0</v>
      </c>
      <c r="U725" s="42">
        <f>IFERROR(VLOOKUP(A725,'[4]MC Masterlist 2026-09-17'!$B:$M, 10, 0),0)</f>
        <v>15</v>
      </c>
      <c r="V725" s="42">
        <f>IFERROR(VLOOKUP(A725,'[4]MC Masterlist 2026-09-17'!$B:$M, 11, 0),0)</f>
        <v>15</v>
      </c>
      <c r="W725" s="42">
        <f t="shared" si="168"/>
        <v>30</v>
      </c>
      <c r="X725" s="42">
        <f t="shared" si="169"/>
        <v>29.666666666666668</v>
      </c>
      <c r="Y725" s="42">
        <f>IFERROR(IF(OR(C725="AREA I",C725="AREA V"),7,VLOOKUP(A725,'[4]MC Masterlist 2026-09-17'!$B:$M, 12, 0)),0)</f>
        <v>30</v>
      </c>
      <c r="Z725" s="42">
        <f t="shared" si="170"/>
        <v>0.33333333333333331</v>
      </c>
      <c r="AA725" s="42">
        <f t="shared" si="171"/>
        <v>0.66666666666666663</v>
      </c>
      <c r="AB725" s="42">
        <f t="shared" si="172"/>
        <v>0.65925925925925921</v>
      </c>
      <c r="AC725" s="42">
        <f t="shared" si="173"/>
        <v>0.66666666666666663</v>
      </c>
      <c r="AD725" s="40" t="str">
        <f t="shared" si="174"/>
        <v>Optimal</v>
      </c>
      <c r="AE725" s="40">
        <f>IFERROR(VLOOKUP(A725,'[4]Re-order'!$A:$AA,27,0),"")</f>
        <v>0</v>
      </c>
      <c r="AF725" s="42">
        <f t="shared" si="175"/>
        <v>-0.33333333333333337</v>
      </c>
      <c r="AG725" s="42" t="e">
        <f>SUMIFS('[4]Raw Inventory'!D:D,'[4]Raw Inventory'!C:C,"GREATWALL",'[4]Raw Inventory'!B:B,A725)</f>
        <v>#VALUE!</v>
      </c>
      <c r="AH725" s="42" t="e">
        <f>SUMIFS('[4]Raw Inventory'!D:D,'[4]Raw Inventory'!C:C,"DUARTE",'[4]Raw Inventory'!B:B,A725)</f>
        <v>#VALUE!</v>
      </c>
      <c r="AI725" s="42"/>
      <c r="AJ725" s="42">
        <f t="shared" si="176"/>
        <v>45.000000000000007</v>
      </c>
      <c r="AK725" s="40" t="str">
        <f>IFERROR(IF((Q725+IF(AI725="",0,AI3))&lt;=0,"Stockout",IF(AJ725="","",IF(F725="Class A",IF(AJ725&lt;=7,"Critical",IF(AJ725&lt;=15,"Low",IF(AJ725&lt;=30,"Reorder",IF(AJ725&lt;=45,"Optimal","Overstock")))),IF(F725="Class B",IF(AJ725&lt;=10,"Critical",IF(AJ725&lt;=20,"Low",IF(AJ725&lt;=45,"Reorder",IF(AJ725&lt;=60,"Optimal","Overstock")))),IF(F725="Class C",IF(AJ725&lt;=15,"Critical",IF(AJ725&lt;=30,"Low",IF(AJ725&lt;=60,"Reorder",IF(AJ725&lt;=90,"Optimal","Overstock")))),""))))),"")</f>
        <v>Optimal</v>
      </c>
      <c r="AL725" s="42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</row>
    <row r="726" spans="1:48">
      <c r="A726" s="39" t="s">
        <v>20</v>
      </c>
      <c r="B726" s="39" t="s">
        <v>113</v>
      </c>
      <c r="C726" s="39" t="s">
        <v>109</v>
      </c>
      <c r="D726" s="40" t="s">
        <v>259</v>
      </c>
      <c r="E726" s="40">
        <v>16</v>
      </c>
      <c r="F726" s="40" t="s">
        <v>2</v>
      </c>
      <c r="G726" s="39" t="str">
        <f>IFERROR(VLOOKUP(A726,'[4]MC Masterlist 2026-09-17'!$B:$M, 3, 0),"")</f>
        <v>HONDA</v>
      </c>
      <c r="H726" s="41">
        <f>IFERROR(VLOOKUP(A726,'[4]MC Masterlist 2026-09-17'!$B:$M, 6, 0),"")</f>
        <v>69950</v>
      </c>
      <c r="I726" s="42">
        <v>2</v>
      </c>
      <c r="J726" s="42">
        <v>1</v>
      </c>
      <c r="K726" s="42">
        <v>1</v>
      </c>
      <c r="L726" s="42">
        <f t="shared" si="161"/>
        <v>4</v>
      </c>
      <c r="M726" s="42">
        <f t="shared" si="162"/>
        <v>1.3333333333333333</v>
      </c>
      <c r="N726" s="41">
        <f t="shared" si="163"/>
        <v>279800</v>
      </c>
      <c r="O726" s="41">
        <f t="shared" si="164"/>
        <v>93266.666666666657</v>
      </c>
      <c r="P726" s="42">
        <f t="shared" si="165"/>
        <v>4.4444444444444439E-2</v>
      </c>
      <c r="Q726" s="42">
        <v>5</v>
      </c>
      <c r="R726" s="41">
        <f t="shared" si="166"/>
        <v>349750</v>
      </c>
      <c r="S726" s="42">
        <f t="shared" si="167"/>
        <v>112.50000000000001</v>
      </c>
      <c r="T726" s="42">
        <f>IFERROR(VLOOKUP(A726,'[4]Re-order'!$A:$Q,17,0),"")</f>
        <v>0</v>
      </c>
      <c r="U726" s="42">
        <f>IFERROR(VLOOKUP(A726,'[4]MC Masterlist 2026-09-17'!$B:$M, 10, 0),0)</f>
        <v>15</v>
      </c>
      <c r="V726" s="42">
        <f>IFERROR(VLOOKUP(A726,'[4]MC Masterlist 2026-09-17'!$B:$M, 11, 0),0)</f>
        <v>15</v>
      </c>
      <c r="W726" s="42">
        <f t="shared" si="168"/>
        <v>30</v>
      </c>
      <c r="X726" s="42">
        <f t="shared" si="169"/>
        <v>29.333333333333332</v>
      </c>
      <c r="Y726" s="42">
        <f>IFERROR(IF(OR(C726="AREA I",C726="AREA V"),7,VLOOKUP(A726,'[4]MC Masterlist 2026-09-17'!$B:$M, 12, 0)),0)</f>
        <v>30</v>
      </c>
      <c r="Z726" s="42">
        <f t="shared" si="170"/>
        <v>0.66666666666666663</v>
      </c>
      <c r="AA726" s="42">
        <f t="shared" si="171"/>
        <v>1.3333333333333333</v>
      </c>
      <c r="AB726" s="42">
        <f t="shared" si="172"/>
        <v>1.3037037037037036</v>
      </c>
      <c r="AC726" s="42">
        <f t="shared" si="173"/>
        <v>1.3333333333333333</v>
      </c>
      <c r="AD726" s="40" t="str">
        <f t="shared" si="174"/>
        <v>Overstock</v>
      </c>
      <c r="AE726" s="40">
        <f>IFERROR(VLOOKUP(A726,'[4]Re-order'!$A:$AA,27,0),"")</f>
        <v>0</v>
      </c>
      <c r="AF726" s="42">
        <f t="shared" si="175"/>
        <v>-3.666666666666667</v>
      </c>
      <c r="AG726" s="42" t="e">
        <f>SUMIFS('[4]Raw Inventory'!D:D,'[4]Raw Inventory'!C:C,"GREATWALL",'[4]Raw Inventory'!B:B,A726)</f>
        <v>#VALUE!</v>
      </c>
      <c r="AH726" s="42" t="e">
        <f>SUMIFS('[4]Raw Inventory'!D:D,'[4]Raw Inventory'!C:C,"DUARTE",'[4]Raw Inventory'!B:B,A726)</f>
        <v>#VALUE!</v>
      </c>
      <c r="AI726" s="42"/>
      <c r="AJ726" s="42">
        <f t="shared" si="176"/>
        <v>112.50000000000001</v>
      </c>
      <c r="AK726" s="40" t="str">
        <f>IFERROR(IF((Q726+IF(AI726="",0,AI3))&lt;=0,"Stockout",IF(AJ726="","",IF(F726="Class A",IF(AJ726&lt;=7,"Critical",IF(AJ726&lt;=15,"Low",IF(AJ726&lt;=30,"Reorder",IF(AJ726&lt;=45,"Optimal","Overstock")))),IF(F726="Class B",IF(AJ726&lt;=10,"Critical",IF(AJ726&lt;=20,"Low",IF(AJ726&lt;=45,"Reorder",IF(AJ726&lt;=60,"Optimal","Overstock")))),IF(F726="Class C",IF(AJ726&lt;=15,"Critical",IF(AJ726&lt;=30,"Low",IF(AJ726&lt;=60,"Reorder",IF(AJ726&lt;=90,"Optimal","Overstock")))),""))))),"")</f>
        <v>Overstock</v>
      </c>
      <c r="AL726" s="42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</row>
    <row r="727" spans="1:48">
      <c r="A727" s="39" t="s">
        <v>40</v>
      </c>
      <c r="B727" s="39" t="s">
        <v>156</v>
      </c>
      <c r="C727" s="39" t="s">
        <v>152</v>
      </c>
      <c r="D727" s="40" t="s">
        <v>251</v>
      </c>
      <c r="E727" s="40">
        <v>25</v>
      </c>
      <c r="F727" s="40" t="s">
        <v>3</v>
      </c>
      <c r="G727" s="39" t="str">
        <f>IFERROR(VLOOKUP(A727,'[4]MC Masterlist 2026-09-17'!$B:$M, 3, 0),"")</f>
        <v>HONDA</v>
      </c>
      <c r="H727" s="41">
        <f>IFERROR(VLOOKUP(A727,'[4]MC Masterlist 2026-09-17'!$B:$M, 6, 0),"")</f>
        <v>56426</v>
      </c>
      <c r="I727" s="42">
        <v>0</v>
      </c>
      <c r="J727" s="42">
        <v>0</v>
      </c>
      <c r="K727" s="42">
        <v>1</v>
      </c>
      <c r="L727" s="42">
        <f t="shared" si="161"/>
        <v>1</v>
      </c>
      <c r="M727" s="42">
        <f t="shared" si="162"/>
        <v>0.33333333333333331</v>
      </c>
      <c r="N727" s="41">
        <f t="shared" si="163"/>
        <v>56426</v>
      </c>
      <c r="O727" s="41">
        <f t="shared" si="164"/>
        <v>18808.666666666664</v>
      </c>
      <c r="P727" s="42">
        <f t="shared" si="165"/>
        <v>1.111111111111111E-2</v>
      </c>
      <c r="Q727" s="42"/>
      <c r="R727" s="41">
        <f t="shared" si="166"/>
        <v>0</v>
      </c>
      <c r="S727" s="42">
        <f t="shared" si="167"/>
        <v>0</v>
      </c>
      <c r="T727" s="42">
        <f>IFERROR(VLOOKUP(A727,'[4]Re-order'!$A:$Q,17,0),"")</f>
        <v>0</v>
      </c>
      <c r="U727" s="42">
        <f>IFERROR(VLOOKUP(A727,'[4]MC Masterlist 2026-09-17'!$B:$M, 10, 0),0)</f>
        <v>15</v>
      </c>
      <c r="V727" s="42">
        <f>IFERROR(VLOOKUP(A727,'[4]MC Masterlist 2026-09-17'!$B:$M, 11, 0),0)</f>
        <v>15</v>
      </c>
      <c r="W727" s="42">
        <f t="shared" si="168"/>
        <v>30</v>
      </c>
      <c r="X727" s="42">
        <f t="shared" si="169"/>
        <v>29.833333333333332</v>
      </c>
      <c r="Y727" s="42">
        <f>IFERROR(IF(OR(C727="AREA I",C727="AREA V"),7,VLOOKUP(A727,'[4]MC Masterlist 2026-09-17'!$B:$M, 12, 0)),0)</f>
        <v>30</v>
      </c>
      <c r="Z727" s="42">
        <f t="shared" si="170"/>
        <v>0.16666666666666666</v>
      </c>
      <c r="AA727" s="42">
        <f t="shared" si="171"/>
        <v>0.33333333333333331</v>
      </c>
      <c r="AB727" s="42">
        <f t="shared" si="172"/>
        <v>0.33148148148148143</v>
      </c>
      <c r="AC727" s="42">
        <f t="shared" si="173"/>
        <v>0.33333333333333331</v>
      </c>
      <c r="AD727" s="40" t="str">
        <f t="shared" si="174"/>
        <v>Stockout</v>
      </c>
      <c r="AE727" s="40">
        <f>IFERROR(VLOOKUP(A727,'[4]Re-order'!$A:$AA,27,0),"")</f>
        <v>0</v>
      </c>
      <c r="AF727" s="42">
        <f t="shared" si="175"/>
        <v>0.33333333333333331</v>
      </c>
      <c r="AG727" s="42" t="e">
        <f>SUMIFS('[4]Raw Inventory'!D:D,'[4]Raw Inventory'!C:C,"GREATWALL",'[4]Raw Inventory'!B:B,A727)</f>
        <v>#VALUE!</v>
      </c>
      <c r="AH727" s="42" t="e">
        <f>SUMIFS('[4]Raw Inventory'!D:D,'[4]Raw Inventory'!C:C,"DUARTE",'[4]Raw Inventory'!B:B,A727)</f>
        <v>#VALUE!</v>
      </c>
      <c r="AI727" s="42"/>
      <c r="AJ727" s="42">
        <f t="shared" si="176"/>
        <v>0</v>
      </c>
      <c r="AK727" s="40" t="str">
        <f>IFERROR(IF((Q727+IF(AI727="",0,AI3))&lt;=0,"Stockout",IF(AJ727="","",IF(F727="Class A",IF(AJ727&lt;=7,"Critical",IF(AJ727&lt;=15,"Low",IF(AJ727&lt;=30,"Reorder",IF(AJ727&lt;=45,"Optimal","Overstock")))),IF(F727="Class B",IF(AJ727&lt;=10,"Critical",IF(AJ727&lt;=20,"Low",IF(AJ727&lt;=45,"Reorder",IF(AJ727&lt;=60,"Optimal","Overstock")))),IF(F727="Class C",IF(AJ727&lt;=15,"Critical",IF(AJ727&lt;=30,"Low",IF(AJ727&lt;=60,"Reorder",IF(AJ727&lt;=90,"Optimal","Overstock")))),""))))),"")</f>
        <v>Stockout</v>
      </c>
      <c r="AL727" s="42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</row>
    <row r="728" spans="1:48">
      <c r="A728" s="39" t="s">
        <v>37</v>
      </c>
      <c r="B728" s="39" t="s">
        <v>11</v>
      </c>
      <c r="C728" s="39" t="s">
        <v>1</v>
      </c>
      <c r="D728" s="40" t="s">
        <v>239</v>
      </c>
      <c r="E728" s="40">
        <v>10</v>
      </c>
      <c r="F728" s="40" t="s">
        <v>2</v>
      </c>
      <c r="G728" s="39" t="str">
        <f>IFERROR(VLOOKUP(A728,'[4]MC Masterlist 2026-09-17'!$B:$M, 3, 0),"")</f>
        <v>HONDA</v>
      </c>
      <c r="H728" s="41">
        <f>IFERROR(VLOOKUP(A728,'[4]MC Masterlist 2026-09-17'!$B:$M, 6, 0),"")</f>
        <v>74550</v>
      </c>
      <c r="I728" s="42">
        <v>2</v>
      </c>
      <c r="J728" s="42">
        <v>4</v>
      </c>
      <c r="K728" s="42">
        <v>2</v>
      </c>
      <c r="L728" s="42">
        <f t="shared" si="161"/>
        <v>8</v>
      </c>
      <c r="M728" s="42">
        <f t="shared" si="162"/>
        <v>2.6666666666666665</v>
      </c>
      <c r="N728" s="41">
        <f t="shared" si="163"/>
        <v>596400</v>
      </c>
      <c r="O728" s="41">
        <f t="shared" si="164"/>
        <v>198800</v>
      </c>
      <c r="P728" s="42">
        <f t="shared" si="165"/>
        <v>8.8888888888888878E-2</v>
      </c>
      <c r="Q728" s="42">
        <v>2</v>
      </c>
      <c r="R728" s="41">
        <f t="shared" si="166"/>
        <v>149100</v>
      </c>
      <c r="S728" s="42">
        <f t="shared" si="167"/>
        <v>22.5</v>
      </c>
      <c r="T728" s="42">
        <f>IFERROR(VLOOKUP(A728,'[4]Re-order'!$A:$Q,17,0),"")</f>
        <v>0</v>
      </c>
      <c r="U728" s="42">
        <f>IFERROR(VLOOKUP(A728,'[4]MC Masterlist 2026-09-17'!$B:$M, 10, 0),0)</f>
        <v>15</v>
      </c>
      <c r="V728" s="42">
        <f>IFERROR(VLOOKUP(A728,'[4]MC Masterlist 2026-09-17'!$B:$M, 11, 0),0)</f>
        <v>15</v>
      </c>
      <c r="W728" s="42">
        <f t="shared" si="168"/>
        <v>30</v>
      </c>
      <c r="X728" s="42">
        <f t="shared" si="169"/>
        <v>5.666666666666667</v>
      </c>
      <c r="Y728" s="42">
        <f>IFERROR(IF(OR(C728="AREA I",C728="AREA V"),7,VLOOKUP(A728,'[4]MC Masterlist 2026-09-17'!$B:$M, 12, 0)),0)</f>
        <v>7</v>
      </c>
      <c r="Z728" s="42">
        <f t="shared" si="170"/>
        <v>1.3333333333333333</v>
      </c>
      <c r="AA728" s="42">
        <f t="shared" si="171"/>
        <v>2.6666666666666665</v>
      </c>
      <c r="AB728" s="42">
        <f t="shared" si="172"/>
        <v>0.50370370370370365</v>
      </c>
      <c r="AC728" s="42">
        <f t="shared" si="173"/>
        <v>0.62222222222222212</v>
      </c>
      <c r="AD728" s="40" t="str">
        <f t="shared" si="174"/>
        <v>Reorder</v>
      </c>
      <c r="AE728" s="40">
        <f>IFERROR(VLOOKUP(A728,'[4]Re-order'!$A:$AA,27,0),"")</f>
        <v>0</v>
      </c>
      <c r="AF728" s="42">
        <f t="shared" si="175"/>
        <v>-1.3777777777777778</v>
      </c>
      <c r="AG728" s="42" t="e">
        <f>SUMIFS('[4]Raw Inventory'!D:D,'[4]Raw Inventory'!C:C,"GREATWALL",'[4]Raw Inventory'!B:B,A728)</f>
        <v>#VALUE!</v>
      </c>
      <c r="AH728" s="42" t="e">
        <f>SUMIFS('[4]Raw Inventory'!D:D,'[4]Raw Inventory'!C:C,"DUARTE",'[4]Raw Inventory'!B:B,A728)</f>
        <v>#VALUE!</v>
      </c>
      <c r="AI728" s="42"/>
      <c r="AJ728" s="42">
        <f t="shared" si="176"/>
        <v>22.500000000000004</v>
      </c>
      <c r="AK728" s="40" t="str">
        <f>IFERROR(IF((Q728+IF(AI728="",0,AI3))&lt;=0,"Stockout",IF(AJ728="","",IF(F728="Class A",IF(AJ728&lt;=7,"Critical",IF(AJ728&lt;=15,"Low",IF(AJ728&lt;=30,"Reorder",IF(AJ728&lt;=45,"Optimal","Overstock")))),IF(F728="Class B",IF(AJ728&lt;=10,"Critical",IF(AJ728&lt;=20,"Low",IF(AJ728&lt;=45,"Reorder",IF(AJ728&lt;=60,"Optimal","Overstock")))),IF(F728="Class C",IF(AJ728&lt;=15,"Critical",IF(AJ728&lt;=30,"Low",IF(AJ728&lt;=60,"Reorder",IF(AJ728&lt;=90,"Optimal","Overstock")))),""))))),"")</f>
        <v>Reorder</v>
      </c>
      <c r="AL728" s="42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</row>
    <row r="729" spans="1:48">
      <c r="A729" s="39" t="s">
        <v>49</v>
      </c>
      <c r="B729" s="39" t="s">
        <v>111</v>
      </c>
      <c r="C729" s="39" t="s">
        <v>109</v>
      </c>
      <c r="D729" s="40" t="s">
        <v>224</v>
      </c>
      <c r="E729" s="40">
        <v>3</v>
      </c>
      <c r="F729" s="40" t="s">
        <v>0</v>
      </c>
      <c r="G729" s="39" t="str">
        <f>IFERROR(VLOOKUP(A729,'[4]MC Masterlist 2026-09-17'!$B:$M, 3, 0),"")</f>
        <v>BAJAJ RE</v>
      </c>
      <c r="H729" s="41">
        <f>IFERROR(VLOOKUP(A729,'[4]MC Masterlist 2026-09-17'!$B:$M, 6, 0),"")</f>
        <v>191000</v>
      </c>
      <c r="I729" s="42">
        <v>4</v>
      </c>
      <c r="J729" s="42">
        <v>4</v>
      </c>
      <c r="K729" s="42">
        <v>3</v>
      </c>
      <c r="L729" s="42">
        <f t="shared" si="161"/>
        <v>11</v>
      </c>
      <c r="M729" s="42">
        <f t="shared" si="162"/>
        <v>3.6666666666666665</v>
      </c>
      <c r="N729" s="41">
        <f t="shared" si="163"/>
        <v>2101000</v>
      </c>
      <c r="O729" s="41">
        <f t="shared" si="164"/>
        <v>700333.33333333326</v>
      </c>
      <c r="P729" s="42">
        <f t="shared" si="165"/>
        <v>0.12222222222222222</v>
      </c>
      <c r="Q729" s="42">
        <v>5</v>
      </c>
      <c r="R729" s="41">
        <f t="shared" si="166"/>
        <v>955000</v>
      </c>
      <c r="S729" s="42">
        <f t="shared" si="167"/>
        <v>40.909090909090914</v>
      </c>
      <c r="T729" s="42">
        <f>IFERROR(VLOOKUP(A729,'[4]Re-order'!$A:$Q,17,0),"")</f>
        <v>0</v>
      </c>
      <c r="U729" s="42">
        <f>IFERROR(VLOOKUP(A729,'[4]MC Masterlist 2026-09-17'!$B:$M, 10, 0),0)</f>
        <v>15</v>
      </c>
      <c r="V729" s="42">
        <f>IFERROR(VLOOKUP(A729,'[4]MC Masterlist 2026-09-17'!$B:$M, 11, 0),0)</f>
        <v>15</v>
      </c>
      <c r="W729" s="42">
        <f t="shared" si="168"/>
        <v>30</v>
      </c>
      <c r="X729" s="42">
        <f t="shared" si="169"/>
        <v>28.166666666666668</v>
      </c>
      <c r="Y729" s="42">
        <f>IFERROR(IF(OR(C729="AREA I",C729="AREA V"),7,VLOOKUP(A729,'[4]MC Masterlist 2026-09-17'!$B:$M, 12, 0)),0)</f>
        <v>30</v>
      </c>
      <c r="Z729" s="42">
        <f t="shared" si="170"/>
        <v>1.8333333333333333</v>
      </c>
      <c r="AA729" s="42">
        <f t="shared" si="171"/>
        <v>3.6666666666666665</v>
      </c>
      <c r="AB729" s="42">
        <f t="shared" si="172"/>
        <v>3.4425925925925926</v>
      </c>
      <c r="AC729" s="42">
        <f t="shared" si="173"/>
        <v>3.6666666666666665</v>
      </c>
      <c r="AD729" s="40" t="str">
        <f t="shared" si="174"/>
        <v>Optimal</v>
      </c>
      <c r="AE729" s="40">
        <f>IFERROR(VLOOKUP(A729,'[4]Re-order'!$A:$AA,27,0),"")</f>
        <v>0</v>
      </c>
      <c r="AF729" s="42">
        <f t="shared" si="175"/>
        <v>-1.3333333333333335</v>
      </c>
      <c r="AG729" s="42" t="e">
        <f>SUMIFS('[4]Raw Inventory'!D:D,'[4]Raw Inventory'!C:C,"GREATWALL",'[4]Raw Inventory'!B:B,A729)</f>
        <v>#VALUE!</v>
      </c>
      <c r="AH729" s="42" t="e">
        <f>SUMIFS('[4]Raw Inventory'!D:D,'[4]Raw Inventory'!C:C,"DUARTE",'[4]Raw Inventory'!B:B,A729)</f>
        <v>#VALUE!</v>
      </c>
      <c r="AI729" s="42"/>
      <c r="AJ729" s="42">
        <f t="shared" si="176"/>
        <v>40.909090909090914</v>
      </c>
      <c r="AK729" s="40" t="str">
        <f>IFERROR(IF((Q729+IF(AI729="",0,AI3))&lt;=0,"Stockout",IF(AJ729="","",IF(F729="Class A",IF(AJ729&lt;=7,"Critical",IF(AJ729&lt;=15,"Low",IF(AJ729&lt;=30,"Reorder",IF(AJ729&lt;=45,"Optimal","Overstock")))),IF(F729="Class B",IF(AJ729&lt;=10,"Critical",IF(AJ729&lt;=20,"Low",IF(AJ729&lt;=45,"Reorder",IF(AJ729&lt;=60,"Optimal","Overstock")))),IF(F729="Class C",IF(AJ729&lt;=15,"Critical",IF(AJ729&lt;=30,"Low",IF(AJ729&lt;=60,"Reorder",IF(AJ729&lt;=90,"Optimal","Overstock")))),""))))),"")</f>
        <v>Optimal</v>
      </c>
      <c r="AL729" s="42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</row>
    <row r="730" spans="1:48">
      <c r="A730" s="39" t="s">
        <v>133</v>
      </c>
      <c r="B730" s="39" t="s">
        <v>143</v>
      </c>
      <c r="C730" s="39" t="s">
        <v>137</v>
      </c>
      <c r="D730" s="40" t="s">
        <v>258</v>
      </c>
      <c r="E730" s="40">
        <v>28</v>
      </c>
      <c r="F730" s="40" t="s">
        <v>3</v>
      </c>
      <c r="G730" s="39" t="str">
        <f>IFERROR(VLOOKUP(A730,'[4]MC Masterlist 2026-09-17'!$B:$M, 3, 0),"")</f>
        <v>YAMAHA</v>
      </c>
      <c r="H730" s="41">
        <f>IFERROR(VLOOKUP(A730,'[4]MC Masterlist 2026-09-17'!$B:$M, 6, 0),"")</f>
        <v>68727</v>
      </c>
      <c r="I730" s="42">
        <v>0</v>
      </c>
      <c r="J730" s="42">
        <v>0</v>
      </c>
      <c r="K730" s="42">
        <v>0</v>
      </c>
      <c r="L730" s="42">
        <f t="shared" si="161"/>
        <v>0</v>
      </c>
      <c r="M730" s="42">
        <f t="shared" si="162"/>
        <v>0</v>
      </c>
      <c r="N730" s="41">
        <f t="shared" si="163"/>
        <v>0</v>
      </c>
      <c r="O730" s="41">
        <f t="shared" si="164"/>
        <v>0</v>
      </c>
      <c r="P730" s="42">
        <f t="shared" si="165"/>
        <v>0</v>
      </c>
      <c r="Q730" s="42">
        <v>1</v>
      </c>
      <c r="R730" s="41">
        <f t="shared" si="166"/>
        <v>68727</v>
      </c>
      <c r="S730" s="42">
        <f t="shared" si="167"/>
        <v>0</v>
      </c>
      <c r="T730" s="42">
        <f>IFERROR(VLOOKUP(A730,'[4]Re-order'!$A:$Q,17,0),"")</f>
        <v>0</v>
      </c>
      <c r="U730" s="42">
        <f>IFERROR(VLOOKUP(A730,'[4]MC Masterlist 2026-09-17'!$B:$M, 10, 0),0)</f>
        <v>15</v>
      </c>
      <c r="V730" s="42">
        <f>IFERROR(VLOOKUP(A730,'[4]MC Masterlist 2026-09-17'!$B:$M, 11, 0),0)</f>
        <v>15</v>
      </c>
      <c r="W730" s="42">
        <f t="shared" si="168"/>
        <v>30</v>
      </c>
      <c r="X730" s="42">
        <f t="shared" si="169"/>
        <v>7</v>
      </c>
      <c r="Y730" s="42">
        <f>IFERROR(IF(OR(C730="AREA I",C730="AREA V"),7,VLOOKUP(A730,'[4]MC Masterlist 2026-09-17'!$B:$M, 12, 0)),0)</f>
        <v>7</v>
      </c>
      <c r="Z730" s="42">
        <f t="shared" si="170"/>
        <v>0</v>
      </c>
      <c r="AA730" s="42">
        <f t="shared" si="171"/>
        <v>0</v>
      </c>
      <c r="AB730" s="42">
        <f t="shared" si="172"/>
        <v>0</v>
      </c>
      <c r="AC730" s="42">
        <f t="shared" si="173"/>
        <v>0</v>
      </c>
      <c r="AD730" s="40" t="str">
        <f t="shared" si="174"/>
        <v>Critical</v>
      </c>
      <c r="AE730" s="40">
        <f>IFERROR(VLOOKUP(A730,'[4]Re-order'!$A:$AA,27,0),"")</f>
        <v>0</v>
      </c>
      <c r="AF730" s="42">
        <f t="shared" si="175"/>
        <v>-1</v>
      </c>
      <c r="AG730" s="42" t="e">
        <f>SUMIFS('[4]Raw Inventory'!D:D,'[4]Raw Inventory'!C:C,"GREATWALL",'[4]Raw Inventory'!B:B,A730)</f>
        <v>#VALUE!</v>
      </c>
      <c r="AH730" s="42" t="e">
        <f>SUMIFS('[4]Raw Inventory'!D:D,'[4]Raw Inventory'!C:C,"DUARTE",'[4]Raw Inventory'!B:B,A730)</f>
        <v>#VALUE!</v>
      </c>
      <c r="AI730" s="42"/>
      <c r="AJ730" s="42">
        <f t="shared" si="176"/>
        <v>0</v>
      </c>
      <c r="AK730" s="40" t="str">
        <f>IFERROR(IF((Q730+IF(AI730="",0,AI3))&lt;=0,"Stockout",IF(AJ730="","",IF(F730="Class A",IF(AJ730&lt;=7,"Critical",IF(AJ730&lt;=15,"Low",IF(AJ730&lt;=30,"Reorder",IF(AJ730&lt;=45,"Optimal","Overstock")))),IF(F730="Class B",IF(AJ730&lt;=10,"Critical",IF(AJ730&lt;=20,"Low",IF(AJ730&lt;=45,"Reorder",IF(AJ730&lt;=60,"Optimal","Overstock")))),IF(F730="Class C",IF(AJ730&lt;=15,"Critical",IF(AJ730&lt;=30,"Low",IF(AJ730&lt;=60,"Reorder",IF(AJ730&lt;=90,"Optimal","Overstock")))),""))))),"")</f>
        <v>Critical</v>
      </c>
      <c r="AL730" s="42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</row>
    <row r="731" spans="1:48">
      <c r="A731" s="39" t="s">
        <v>31</v>
      </c>
      <c r="B731" s="39" t="s">
        <v>156</v>
      </c>
      <c r="C731" s="39" t="s">
        <v>152</v>
      </c>
      <c r="D731" s="40" t="s">
        <v>236</v>
      </c>
      <c r="E731" s="40">
        <v>24</v>
      </c>
      <c r="F731" s="40" t="s">
        <v>3</v>
      </c>
      <c r="G731" s="39" t="str">
        <f>IFERROR(VLOOKUP(A731,'[4]MC Masterlist 2026-09-17'!$B:$M, 3, 0),"")</f>
        <v>KAWASAKI</v>
      </c>
      <c r="H731" s="41">
        <f>IFERROR(VLOOKUP(A731,'[4]MC Masterlist 2026-09-17'!$B:$M, 6, 0),"")</f>
        <v>59528</v>
      </c>
      <c r="I731" s="42">
        <v>1</v>
      </c>
      <c r="J731" s="42">
        <v>0</v>
      </c>
      <c r="K731" s="42">
        <v>0</v>
      </c>
      <c r="L731" s="42">
        <f t="shared" si="161"/>
        <v>1</v>
      </c>
      <c r="M731" s="42">
        <f t="shared" si="162"/>
        <v>0.33333333333333331</v>
      </c>
      <c r="N731" s="41">
        <f t="shared" si="163"/>
        <v>59528</v>
      </c>
      <c r="O731" s="41">
        <f t="shared" si="164"/>
        <v>19842.666666666664</v>
      </c>
      <c r="P731" s="42">
        <f t="shared" si="165"/>
        <v>1.111111111111111E-2</v>
      </c>
      <c r="Q731" s="42">
        <v>1</v>
      </c>
      <c r="R731" s="41">
        <f t="shared" si="166"/>
        <v>59528</v>
      </c>
      <c r="S731" s="42">
        <f t="shared" si="167"/>
        <v>90.000000000000014</v>
      </c>
      <c r="T731" s="42">
        <f>IFERROR(VLOOKUP(A731,'[4]Re-order'!$A:$Q,17,0),"")</f>
        <v>0</v>
      </c>
      <c r="U731" s="42">
        <f>IFERROR(VLOOKUP(A731,'[4]MC Masterlist 2026-09-17'!$B:$M, 10, 0),0)</f>
        <v>15</v>
      </c>
      <c r="V731" s="42">
        <f>IFERROR(VLOOKUP(A731,'[4]MC Masterlist 2026-09-17'!$B:$M, 11, 0),0)</f>
        <v>15</v>
      </c>
      <c r="W731" s="42">
        <f t="shared" si="168"/>
        <v>30</v>
      </c>
      <c r="X731" s="42">
        <f t="shared" si="169"/>
        <v>29.833333333333332</v>
      </c>
      <c r="Y731" s="42">
        <f>IFERROR(IF(OR(C731="AREA I",C731="AREA V"),7,VLOOKUP(A731,'[4]MC Masterlist 2026-09-17'!$B:$M, 12, 0)),0)</f>
        <v>30</v>
      </c>
      <c r="Z731" s="42">
        <f t="shared" si="170"/>
        <v>0.16666666666666666</v>
      </c>
      <c r="AA731" s="42">
        <f t="shared" si="171"/>
        <v>0.33333333333333331</v>
      </c>
      <c r="AB731" s="42">
        <f t="shared" si="172"/>
        <v>0.33148148148148143</v>
      </c>
      <c r="AC731" s="42">
        <f t="shared" si="173"/>
        <v>0.33333333333333331</v>
      </c>
      <c r="AD731" s="40" t="str">
        <f t="shared" si="174"/>
        <v>Optimal</v>
      </c>
      <c r="AE731" s="40">
        <f>IFERROR(VLOOKUP(A731,'[4]Re-order'!$A:$AA,27,0),"")</f>
        <v>0</v>
      </c>
      <c r="AF731" s="42">
        <f t="shared" si="175"/>
        <v>-0.66666666666666674</v>
      </c>
      <c r="AG731" s="42" t="e">
        <f>SUMIFS('[4]Raw Inventory'!D:D,'[4]Raw Inventory'!C:C,"GREATWALL",'[4]Raw Inventory'!B:B,A731)</f>
        <v>#VALUE!</v>
      </c>
      <c r="AH731" s="42" t="e">
        <f>SUMIFS('[4]Raw Inventory'!D:D,'[4]Raw Inventory'!C:C,"DUARTE",'[4]Raw Inventory'!B:B,A731)</f>
        <v>#VALUE!</v>
      </c>
      <c r="AI731" s="42"/>
      <c r="AJ731" s="42">
        <f t="shared" si="176"/>
        <v>90.000000000000014</v>
      </c>
      <c r="AK731" s="40" t="str">
        <f>IFERROR(IF((Q731+IF(AI731="",0,AI3))&lt;=0,"Stockout",IF(AJ731="","",IF(F731="Class A",IF(AJ731&lt;=7,"Critical",IF(AJ731&lt;=15,"Low",IF(AJ731&lt;=30,"Reorder",IF(AJ731&lt;=45,"Optimal","Overstock")))),IF(F731="Class B",IF(AJ731&lt;=10,"Critical",IF(AJ731&lt;=20,"Low",IF(AJ731&lt;=45,"Reorder",IF(AJ731&lt;=60,"Optimal","Overstock")))),IF(F731="Class C",IF(AJ731&lt;=15,"Critical",IF(AJ731&lt;=30,"Low",IF(AJ731&lt;=60,"Reorder",IF(AJ731&lt;=90,"Optimal","Overstock")))),""))))),"")</f>
        <v>Optimal</v>
      </c>
      <c r="AL731" s="42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</row>
    <row r="732" spans="1:48">
      <c r="A732" s="39" t="s">
        <v>25</v>
      </c>
      <c r="B732" s="39" t="s">
        <v>155</v>
      </c>
      <c r="C732" s="39" t="s">
        <v>152</v>
      </c>
      <c r="D732" s="40" t="s">
        <v>257</v>
      </c>
      <c r="E732" s="40">
        <v>5</v>
      </c>
      <c r="F732" s="40" t="s">
        <v>0</v>
      </c>
      <c r="G732" s="39" t="str">
        <f>IFERROR(VLOOKUP(A732,'[4]MC Masterlist 2026-09-17'!$B:$M, 3, 0),"")</f>
        <v>YAMAHA</v>
      </c>
      <c r="H732" s="41">
        <f>IFERROR(VLOOKUP(A732,'[4]MC Masterlist 2026-09-17'!$B:$M, 6, 0),"")</f>
        <v>124527</v>
      </c>
      <c r="I732" s="42">
        <v>3</v>
      </c>
      <c r="J732" s="42">
        <v>1</v>
      </c>
      <c r="K732" s="42">
        <v>1</v>
      </c>
      <c r="L732" s="42">
        <f t="shared" si="161"/>
        <v>5</v>
      </c>
      <c r="M732" s="42">
        <f t="shared" si="162"/>
        <v>1.6666666666666667</v>
      </c>
      <c r="N732" s="41">
        <f t="shared" si="163"/>
        <v>622635</v>
      </c>
      <c r="O732" s="41">
        <f t="shared" si="164"/>
        <v>207545</v>
      </c>
      <c r="P732" s="42">
        <f t="shared" si="165"/>
        <v>5.5555555555555559E-2</v>
      </c>
      <c r="Q732" s="42"/>
      <c r="R732" s="41">
        <f t="shared" si="166"/>
        <v>0</v>
      </c>
      <c r="S732" s="42">
        <f t="shared" si="167"/>
        <v>0</v>
      </c>
      <c r="T732" s="42">
        <f>IFERROR(VLOOKUP(A732,'[4]Re-order'!$A:$Q,17,0),"")</f>
        <v>0</v>
      </c>
      <c r="U732" s="42">
        <f>IFERROR(VLOOKUP(A732,'[4]MC Masterlist 2026-09-17'!$B:$M, 10, 0),0)</f>
        <v>15</v>
      </c>
      <c r="V732" s="42">
        <f>IFERROR(VLOOKUP(A732,'[4]MC Masterlist 2026-09-17'!$B:$M, 11, 0),0)</f>
        <v>15</v>
      </c>
      <c r="W732" s="42">
        <f t="shared" si="168"/>
        <v>30</v>
      </c>
      <c r="X732" s="42">
        <f t="shared" si="169"/>
        <v>29.166666666666668</v>
      </c>
      <c r="Y732" s="42">
        <f>IFERROR(IF(OR(C732="AREA I",C732="AREA V"),7,VLOOKUP(A732,'[4]MC Masterlist 2026-09-17'!$B:$M, 12, 0)),0)</f>
        <v>30</v>
      </c>
      <c r="Z732" s="42">
        <f t="shared" si="170"/>
        <v>0.83333333333333337</v>
      </c>
      <c r="AA732" s="42">
        <f t="shared" si="171"/>
        <v>1.6666666666666667</v>
      </c>
      <c r="AB732" s="42">
        <f t="shared" si="172"/>
        <v>1.6203703703703705</v>
      </c>
      <c r="AC732" s="42">
        <f t="shared" si="173"/>
        <v>1.6666666666666667</v>
      </c>
      <c r="AD732" s="40" t="str">
        <f t="shared" si="174"/>
        <v>Stockout</v>
      </c>
      <c r="AE732" s="40">
        <f>IFERROR(VLOOKUP(A732,'[4]Re-order'!$A:$AA,27,0),"")</f>
        <v>0</v>
      </c>
      <c r="AF732" s="42">
        <f t="shared" si="175"/>
        <v>1.6666666666666667</v>
      </c>
      <c r="AG732" s="42" t="e">
        <f>SUMIFS('[4]Raw Inventory'!D:D,'[4]Raw Inventory'!C:C,"GREATWALL",'[4]Raw Inventory'!B:B,A732)</f>
        <v>#VALUE!</v>
      </c>
      <c r="AH732" s="42" t="e">
        <f>SUMIFS('[4]Raw Inventory'!D:D,'[4]Raw Inventory'!C:C,"DUARTE",'[4]Raw Inventory'!B:B,A732)</f>
        <v>#VALUE!</v>
      </c>
      <c r="AI732" s="42"/>
      <c r="AJ732" s="42">
        <f t="shared" si="176"/>
        <v>0</v>
      </c>
      <c r="AK732" s="40" t="str">
        <f>IFERROR(IF((Q732+IF(AI732="",0,AI3))&lt;=0,"Stockout",IF(AJ732="","",IF(F732="Class A",IF(AJ732&lt;=7,"Critical",IF(AJ732&lt;=15,"Low",IF(AJ732&lt;=30,"Reorder",IF(AJ732&lt;=45,"Optimal","Overstock")))),IF(F732="Class B",IF(AJ732&lt;=10,"Critical",IF(AJ732&lt;=20,"Low",IF(AJ732&lt;=45,"Reorder",IF(AJ732&lt;=60,"Optimal","Overstock")))),IF(F732="Class C",IF(AJ732&lt;=15,"Critical",IF(AJ732&lt;=30,"Low",IF(AJ732&lt;=60,"Reorder",IF(AJ732&lt;=90,"Optimal","Overstock")))),""))))),"")</f>
        <v>Stockout</v>
      </c>
      <c r="AL732" s="42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</row>
    <row r="733" spans="1:48">
      <c r="A733" s="39" t="s">
        <v>82</v>
      </c>
      <c r="B733" s="39" t="s">
        <v>96</v>
      </c>
      <c r="C733" s="39" t="s">
        <v>90</v>
      </c>
      <c r="D733" s="40" t="s">
        <v>245</v>
      </c>
      <c r="E733" s="40">
        <v>7</v>
      </c>
      <c r="F733" s="40" t="s">
        <v>3</v>
      </c>
      <c r="G733" s="39" t="str">
        <f>IFERROR(VLOOKUP(A733,'[4]MC Masterlist 2026-09-17'!$B:$M, 3, 0),"")</f>
        <v>SUZUKI</v>
      </c>
      <c r="H733" s="41">
        <f>IFERROR(VLOOKUP(A733,'[4]MC Masterlist 2026-09-17'!$B:$M, 6, 0),"")</f>
        <v>67342</v>
      </c>
      <c r="I733" s="42">
        <v>0</v>
      </c>
      <c r="J733" s="42">
        <v>0</v>
      </c>
      <c r="K733" s="42">
        <v>0</v>
      </c>
      <c r="L733" s="42">
        <f t="shared" si="161"/>
        <v>0</v>
      </c>
      <c r="M733" s="42">
        <f t="shared" si="162"/>
        <v>0</v>
      </c>
      <c r="N733" s="41">
        <f t="shared" si="163"/>
        <v>0</v>
      </c>
      <c r="O733" s="41">
        <f t="shared" si="164"/>
        <v>0</v>
      </c>
      <c r="P733" s="42">
        <f t="shared" si="165"/>
        <v>0</v>
      </c>
      <c r="Q733" s="42">
        <v>1</v>
      </c>
      <c r="R733" s="41">
        <f t="shared" si="166"/>
        <v>67342</v>
      </c>
      <c r="S733" s="42">
        <f t="shared" si="167"/>
        <v>0</v>
      </c>
      <c r="T733" s="42">
        <f>IFERROR(VLOOKUP(A733,'[4]Re-order'!$A:$Q,17,0),"")</f>
        <v>0</v>
      </c>
      <c r="U733" s="42">
        <f>IFERROR(VLOOKUP(A733,'[4]MC Masterlist 2026-09-17'!$B:$M, 10, 0),0)</f>
        <v>15</v>
      </c>
      <c r="V733" s="42">
        <f>IFERROR(VLOOKUP(A733,'[4]MC Masterlist 2026-09-17'!$B:$M, 11, 0),0)</f>
        <v>15</v>
      </c>
      <c r="W733" s="42">
        <f t="shared" si="168"/>
        <v>30</v>
      </c>
      <c r="X733" s="42">
        <f t="shared" si="169"/>
        <v>30</v>
      </c>
      <c r="Y733" s="42">
        <f>IFERROR(IF(OR(C733="AREA I",C733="AREA V"),7,VLOOKUP(A733,'[4]MC Masterlist 2026-09-17'!$B:$M, 12, 0)),0)</f>
        <v>30</v>
      </c>
      <c r="Z733" s="42">
        <f t="shared" si="170"/>
        <v>0</v>
      </c>
      <c r="AA733" s="42">
        <f t="shared" si="171"/>
        <v>0</v>
      </c>
      <c r="AB733" s="42">
        <f t="shared" si="172"/>
        <v>0</v>
      </c>
      <c r="AC733" s="42">
        <f t="shared" si="173"/>
        <v>0</v>
      </c>
      <c r="AD733" s="40" t="str">
        <f t="shared" si="174"/>
        <v>Critical</v>
      </c>
      <c r="AE733" s="40">
        <f>IFERROR(VLOOKUP(A733,'[4]Re-order'!$A:$AA,27,0),"")</f>
        <v>0</v>
      </c>
      <c r="AF733" s="42">
        <f t="shared" si="175"/>
        <v>-1</v>
      </c>
      <c r="AG733" s="42" t="e">
        <f>SUMIFS('[4]Raw Inventory'!D:D,'[4]Raw Inventory'!C:C,"GREATWALL",'[4]Raw Inventory'!B:B,A733)</f>
        <v>#VALUE!</v>
      </c>
      <c r="AH733" s="42" t="e">
        <f>SUMIFS('[4]Raw Inventory'!D:D,'[4]Raw Inventory'!C:C,"DUARTE",'[4]Raw Inventory'!B:B,A733)</f>
        <v>#VALUE!</v>
      </c>
      <c r="AI733" s="42"/>
      <c r="AJ733" s="42">
        <f t="shared" si="176"/>
        <v>0</v>
      </c>
      <c r="AK733" s="40" t="str">
        <f>IFERROR(IF((Q733+IF(AI733="",0,AI3))&lt;=0,"Stockout",IF(AJ733="","",IF(F733="Class A",IF(AJ733&lt;=7,"Critical",IF(AJ733&lt;=15,"Low",IF(AJ733&lt;=30,"Reorder",IF(AJ733&lt;=45,"Optimal","Overstock")))),IF(F733="Class B",IF(AJ733&lt;=10,"Critical",IF(AJ733&lt;=20,"Low",IF(AJ733&lt;=45,"Reorder",IF(AJ733&lt;=60,"Optimal","Overstock")))),IF(F733="Class C",IF(AJ733&lt;=15,"Critical",IF(AJ733&lt;=30,"Low",IF(AJ733&lt;=60,"Reorder",IF(AJ733&lt;=90,"Optimal","Overstock")))),""))))),"")</f>
        <v>Critical</v>
      </c>
      <c r="AL733" s="42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</row>
    <row r="734" spans="1:48">
      <c r="A734" s="39" t="s">
        <v>47</v>
      </c>
      <c r="B734" s="39" t="s">
        <v>119</v>
      </c>
      <c r="C734" s="39" t="s">
        <v>118</v>
      </c>
      <c r="D734" s="40" t="s">
        <v>254</v>
      </c>
      <c r="E734" s="40">
        <v>18</v>
      </c>
      <c r="F734" s="40" t="s">
        <v>2</v>
      </c>
      <c r="G734" s="39" t="str">
        <f>IFERROR(VLOOKUP(A734,'[4]MC Masterlist 2026-09-17'!$B:$M, 3, 0),"")</f>
        <v>YAMAHA</v>
      </c>
      <c r="H734" s="41">
        <f>IFERROR(VLOOKUP(A734,'[4]MC Masterlist 2026-09-17'!$B:$M, 6, 0),"")</f>
        <v>76167</v>
      </c>
      <c r="I734" s="42">
        <v>0</v>
      </c>
      <c r="J734" s="42">
        <v>1</v>
      </c>
      <c r="K734" s="42">
        <v>2</v>
      </c>
      <c r="L734" s="42">
        <f t="shared" si="161"/>
        <v>3</v>
      </c>
      <c r="M734" s="42">
        <f t="shared" si="162"/>
        <v>1</v>
      </c>
      <c r="N734" s="41">
        <f t="shared" si="163"/>
        <v>228501</v>
      </c>
      <c r="O734" s="41">
        <f t="shared" si="164"/>
        <v>76167</v>
      </c>
      <c r="P734" s="42">
        <f t="shared" si="165"/>
        <v>3.3333333333333333E-2</v>
      </c>
      <c r="Q734" s="42"/>
      <c r="R734" s="41">
        <f t="shared" si="166"/>
        <v>0</v>
      </c>
      <c r="S734" s="42">
        <f t="shared" si="167"/>
        <v>0</v>
      </c>
      <c r="T734" s="42">
        <f>IFERROR(VLOOKUP(A734,'[4]Re-order'!$A:$Q,17,0),"")</f>
        <v>0</v>
      </c>
      <c r="U734" s="42">
        <f>IFERROR(VLOOKUP(A734,'[4]MC Masterlist 2026-09-17'!$B:$M, 10, 0),0)</f>
        <v>15</v>
      </c>
      <c r="V734" s="42">
        <f>IFERROR(VLOOKUP(A734,'[4]MC Masterlist 2026-09-17'!$B:$M, 11, 0),0)</f>
        <v>15</v>
      </c>
      <c r="W734" s="42">
        <f t="shared" si="168"/>
        <v>30</v>
      </c>
      <c r="X734" s="42">
        <f t="shared" si="169"/>
        <v>29.5</v>
      </c>
      <c r="Y734" s="42">
        <f>IFERROR(IF(OR(C734="AREA I",C734="AREA V"),7,VLOOKUP(A734,'[4]MC Masterlist 2026-09-17'!$B:$M, 12, 0)),0)</f>
        <v>30</v>
      </c>
      <c r="Z734" s="42">
        <f t="shared" si="170"/>
        <v>0.5</v>
      </c>
      <c r="AA734" s="42">
        <f t="shared" si="171"/>
        <v>1</v>
      </c>
      <c r="AB734" s="42">
        <f t="shared" si="172"/>
        <v>0.98333333333333328</v>
      </c>
      <c r="AC734" s="42">
        <f t="shared" si="173"/>
        <v>1</v>
      </c>
      <c r="AD734" s="40" t="str">
        <f t="shared" si="174"/>
        <v>Stockout</v>
      </c>
      <c r="AE734" s="40">
        <f>IFERROR(VLOOKUP(A734,'[4]Re-order'!$A:$AA,27,0),"")</f>
        <v>0</v>
      </c>
      <c r="AF734" s="42">
        <f t="shared" si="175"/>
        <v>1</v>
      </c>
      <c r="AG734" s="42" t="e">
        <f>SUMIFS('[4]Raw Inventory'!D:D,'[4]Raw Inventory'!C:C,"GREATWALL",'[4]Raw Inventory'!B:B,A734)</f>
        <v>#VALUE!</v>
      </c>
      <c r="AH734" s="42" t="e">
        <f>SUMIFS('[4]Raw Inventory'!D:D,'[4]Raw Inventory'!C:C,"DUARTE",'[4]Raw Inventory'!B:B,A734)</f>
        <v>#VALUE!</v>
      </c>
      <c r="AI734" s="42"/>
      <c r="AJ734" s="42">
        <f t="shared" si="176"/>
        <v>0</v>
      </c>
      <c r="AK734" s="40" t="str">
        <f>IFERROR(IF((Q734+IF(AI734="",0,AI3))&lt;=0,"Stockout",IF(AJ734="","",IF(F734="Class A",IF(AJ734&lt;=7,"Critical",IF(AJ734&lt;=15,"Low",IF(AJ734&lt;=30,"Reorder",IF(AJ734&lt;=45,"Optimal","Overstock")))),IF(F734="Class B",IF(AJ734&lt;=10,"Critical",IF(AJ734&lt;=20,"Low",IF(AJ734&lt;=45,"Reorder",IF(AJ734&lt;=60,"Optimal","Overstock")))),IF(F734="Class C",IF(AJ734&lt;=15,"Critical",IF(AJ734&lt;=30,"Low",IF(AJ734&lt;=60,"Reorder",IF(AJ734&lt;=90,"Optimal","Overstock")))),""))))),"")</f>
        <v>Stockout</v>
      </c>
      <c r="AL734" s="42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</row>
    <row r="735" spans="1:48">
      <c r="A735" s="39" t="s">
        <v>37</v>
      </c>
      <c r="B735" s="39" t="s">
        <v>91</v>
      </c>
      <c r="C735" s="39" t="s">
        <v>90</v>
      </c>
      <c r="D735" s="40" t="s">
        <v>224</v>
      </c>
      <c r="E735" s="40">
        <v>3</v>
      </c>
      <c r="F735" s="40" t="s">
        <v>0</v>
      </c>
      <c r="G735" s="39" t="str">
        <f>IFERROR(VLOOKUP(A735,'[4]MC Masterlist 2026-09-17'!$B:$M, 3, 0),"")</f>
        <v>HONDA</v>
      </c>
      <c r="H735" s="41">
        <f>IFERROR(VLOOKUP(A735,'[4]MC Masterlist 2026-09-17'!$B:$M, 6, 0),"")</f>
        <v>74550</v>
      </c>
      <c r="I735" s="42">
        <v>4</v>
      </c>
      <c r="J735" s="42">
        <v>5</v>
      </c>
      <c r="K735" s="42">
        <v>1</v>
      </c>
      <c r="L735" s="42">
        <f t="shared" si="161"/>
        <v>10</v>
      </c>
      <c r="M735" s="42">
        <f t="shared" si="162"/>
        <v>3.3333333333333335</v>
      </c>
      <c r="N735" s="41">
        <f t="shared" si="163"/>
        <v>745500</v>
      </c>
      <c r="O735" s="41">
        <f t="shared" si="164"/>
        <v>248500</v>
      </c>
      <c r="P735" s="42">
        <f t="shared" si="165"/>
        <v>0.11111111111111112</v>
      </c>
      <c r="Q735" s="42">
        <v>4</v>
      </c>
      <c r="R735" s="41">
        <f t="shared" si="166"/>
        <v>298200</v>
      </c>
      <c r="S735" s="42">
        <f t="shared" si="167"/>
        <v>36</v>
      </c>
      <c r="T735" s="42">
        <f>IFERROR(VLOOKUP(A735,'[4]Re-order'!$A:$Q,17,0),"")</f>
        <v>0</v>
      </c>
      <c r="U735" s="42">
        <f>IFERROR(VLOOKUP(A735,'[4]MC Masterlist 2026-09-17'!$B:$M, 10, 0),0)</f>
        <v>15</v>
      </c>
      <c r="V735" s="42">
        <f>IFERROR(VLOOKUP(A735,'[4]MC Masterlist 2026-09-17'!$B:$M, 11, 0),0)</f>
        <v>15</v>
      </c>
      <c r="W735" s="42">
        <f t="shared" si="168"/>
        <v>30</v>
      </c>
      <c r="X735" s="42">
        <f t="shared" si="169"/>
        <v>28.333333333333332</v>
      </c>
      <c r="Y735" s="42">
        <f>IFERROR(IF(OR(C735="AREA I",C735="AREA V"),7,VLOOKUP(A735,'[4]MC Masterlist 2026-09-17'!$B:$M, 12, 0)),0)</f>
        <v>30</v>
      </c>
      <c r="Z735" s="42">
        <f t="shared" si="170"/>
        <v>1.6666666666666667</v>
      </c>
      <c r="AA735" s="42">
        <f t="shared" si="171"/>
        <v>3.3333333333333335</v>
      </c>
      <c r="AB735" s="42">
        <f t="shared" si="172"/>
        <v>3.1481481481481484</v>
      </c>
      <c r="AC735" s="42">
        <f t="shared" si="173"/>
        <v>3.3333333333333335</v>
      </c>
      <c r="AD735" s="40" t="str">
        <f t="shared" si="174"/>
        <v>Optimal</v>
      </c>
      <c r="AE735" s="40">
        <f>IFERROR(VLOOKUP(A735,'[4]Re-order'!$A:$AA,27,0),"")</f>
        <v>0</v>
      </c>
      <c r="AF735" s="42">
        <f t="shared" si="175"/>
        <v>-0.66666666666666652</v>
      </c>
      <c r="AG735" s="42" t="e">
        <f>SUMIFS('[4]Raw Inventory'!D:D,'[4]Raw Inventory'!C:C,"GREATWALL",'[4]Raw Inventory'!B:B,A735)</f>
        <v>#VALUE!</v>
      </c>
      <c r="AH735" s="42" t="e">
        <f>SUMIFS('[4]Raw Inventory'!D:D,'[4]Raw Inventory'!C:C,"DUARTE",'[4]Raw Inventory'!B:B,A735)</f>
        <v>#VALUE!</v>
      </c>
      <c r="AI735" s="42"/>
      <c r="AJ735" s="42">
        <f t="shared" si="176"/>
        <v>36</v>
      </c>
      <c r="AK735" s="40" t="str">
        <f>IFERROR(IF((Q735+IF(AI735="",0,AI3))&lt;=0,"Stockout",IF(AJ735="","",IF(F735="Class A",IF(AJ735&lt;=7,"Critical",IF(AJ735&lt;=15,"Low",IF(AJ735&lt;=30,"Reorder",IF(AJ735&lt;=45,"Optimal","Overstock")))),IF(F735="Class B",IF(AJ735&lt;=10,"Critical",IF(AJ735&lt;=20,"Low",IF(AJ735&lt;=45,"Reorder",IF(AJ735&lt;=60,"Optimal","Overstock")))),IF(F735="Class C",IF(AJ735&lt;=15,"Critical",IF(AJ735&lt;=30,"Low",IF(AJ735&lt;=60,"Reorder",IF(AJ735&lt;=90,"Optimal","Overstock")))),""))))),"")</f>
        <v>Optimal</v>
      </c>
      <c r="AL735" s="42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</row>
    <row r="736" spans="1:48">
      <c r="A736" s="39" t="s">
        <v>47</v>
      </c>
      <c r="B736" s="39" t="s">
        <v>113</v>
      </c>
      <c r="C736" s="39" t="s">
        <v>109</v>
      </c>
      <c r="D736" s="40" t="s">
        <v>234</v>
      </c>
      <c r="E736" s="40">
        <v>28</v>
      </c>
      <c r="F736" s="40" t="s">
        <v>3</v>
      </c>
      <c r="G736" s="39" t="str">
        <f>IFERROR(VLOOKUP(A736,'[4]MC Masterlist 2026-09-17'!$B:$M, 3, 0),"")</f>
        <v>YAMAHA</v>
      </c>
      <c r="H736" s="41">
        <f>IFERROR(VLOOKUP(A736,'[4]MC Masterlist 2026-09-17'!$B:$M, 6, 0),"")</f>
        <v>76167</v>
      </c>
      <c r="I736" s="42">
        <v>0</v>
      </c>
      <c r="J736" s="42">
        <v>1</v>
      </c>
      <c r="K736" s="42">
        <v>0</v>
      </c>
      <c r="L736" s="42">
        <f t="shared" si="161"/>
        <v>1</v>
      </c>
      <c r="M736" s="42">
        <f t="shared" si="162"/>
        <v>0.33333333333333331</v>
      </c>
      <c r="N736" s="41">
        <f t="shared" si="163"/>
        <v>76167</v>
      </c>
      <c r="O736" s="41">
        <f t="shared" si="164"/>
        <v>25389</v>
      </c>
      <c r="P736" s="42">
        <f t="shared" si="165"/>
        <v>1.111111111111111E-2</v>
      </c>
      <c r="Q736" s="42"/>
      <c r="R736" s="41">
        <f t="shared" si="166"/>
        <v>0</v>
      </c>
      <c r="S736" s="42">
        <f t="shared" si="167"/>
        <v>0</v>
      </c>
      <c r="T736" s="42">
        <f>IFERROR(VLOOKUP(A736,'[4]Re-order'!$A:$Q,17,0),"")</f>
        <v>0</v>
      </c>
      <c r="U736" s="42">
        <f>IFERROR(VLOOKUP(A736,'[4]MC Masterlist 2026-09-17'!$B:$M, 10, 0),0)</f>
        <v>15</v>
      </c>
      <c r="V736" s="42">
        <f>IFERROR(VLOOKUP(A736,'[4]MC Masterlist 2026-09-17'!$B:$M, 11, 0),0)</f>
        <v>15</v>
      </c>
      <c r="W736" s="42">
        <f t="shared" si="168"/>
        <v>30</v>
      </c>
      <c r="X736" s="42">
        <f t="shared" si="169"/>
        <v>29.833333333333332</v>
      </c>
      <c r="Y736" s="42">
        <f>IFERROR(IF(OR(C736="AREA I",C736="AREA V"),7,VLOOKUP(A736,'[4]MC Masterlist 2026-09-17'!$B:$M, 12, 0)),0)</f>
        <v>30</v>
      </c>
      <c r="Z736" s="42">
        <f t="shared" si="170"/>
        <v>0.16666666666666666</v>
      </c>
      <c r="AA736" s="42">
        <f t="shared" si="171"/>
        <v>0.33333333333333331</v>
      </c>
      <c r="AB736" s="42">
        <f t="shared" si="172"/>
        <v>0.33148148148148143</v>
      </c>
      <c r="AC736" s="42">
        <f t="shared" si="173"/>
        <v>0.33333333333333331</v>
      </c>
      <c r="AD736" s="40" t="str">
        <f t="shared" si="174"/>
        <v>Stockout</v>
      </c>
      <c r="AE736" s="40">
        <f>IFERROR(VLOOKUP(A736,'[4]Re-order'!$A:$AA,27,0),"")</f>
        <v>0</v>
      </c>
      <c r="AF736" s="42">
        <f t="shared" si="175"/>
        <v>0.33333333333333331</v>
      </c>
      <c r="AG736" s="42" t="e">
        <f>SUMIFS('[4]Raw Inventory'!D:D,'[4]Raw Inventory'!C:C,"GREATWALL",'[4]Raw Inventory'!B:B,A736)</f>
        <v>#VALUE!</v>
      </c>
      <c r="AH736" s="42" t="e">
        <f>SUMIFS('[4]Raw Inventory'!D:D,'[4]Raw Inventory'!C:C,"DUARTE",'[4]Raw Inventory'!B:B,A736)</f>
        <v>#VALUE!</v>
      </c>
      <c r="AI736" s="42"/>
      <c r="AJ736" s="42">
        <f t="shared" si="176"/>
        <v>0</v>
      </c>
      <c r="AK736" s="40" t="str">
        <f>IFERROR(IF((Q736+IF(AI736="",0,AI3))&lt;=0,"Stockout",IF(AJ736="","",IF(F736="Class A",IF(AJ736&lt;=7,"Critical",IF(AJ736&lt;=15,"Low",IF(AJ736&lt;=30,"Reorder",IF(AJ736&lt;=45,"Optimal","Overstock")))),IF(F736="Class B",IF(AJ736&lt;=10,"Critical",IF(AJ736&lt;=20,"Low",IF(AJ736&lt;=45,"Reorder",IF(AJ736&lt;=60,"Optimal","Overstock")))),IF(F736="Class C",IF(AJ736&lt;=15,"Critical",IF(AJ736&lt;=30,"Low",IF(AJ736&lt;=60,"Reorder",IF(AJ736&lt;=90,"Optimal","Overstock")))),""))))),"")</f>
        <v>Stockout</v>
      </c>
      <c r="AL736" s="42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</row>
    <row r="737" spans="1:48">
      <c r="A737" s="39" t="s">
        <v>26</v>
      </c>
      <c r="B737" s="39" t="s">
        <v>96</v>
      </c>
      <c r="C737" s="39" t="s">
        <v>90</v>
      </c>
      <c r="D737" s="40" t="s">
        <v>252</v>
      </c>
      <c r="E737" s="40">
        <v>2</v>
      </c>
      <c r="F737" s="40" t="s">
        <v>2</v>
      </c>
      <c r="G737" s="39" t="str">
        <f>IFERROR(VLOOKUP(A737,'[4]MC Masterlist 2026-09-17'!$B:$M, 3, 0),"")</f>
        <v>SUZUKI</v>
      </c>
      <c r="H737" s="41">
        <f>IFERROR(VLOOKUP(A737,'[4]MC Masterlist 2026-09-17'!$B:$M, 6, 0),"")</f>
        <v>123700</v>
      </c>
      <c r="I737" s="42">
        <v>0</v>
      </c>
      <c r="J737" s="42">
        <v>2</v>
      </c>
      <c r="K737" s="42">
        <v>2</v>
      </c>
      <c r="L737" s="42">
        <f t="shared" si="161"/>
        <v>4</v>
      </c>
      <c r="M737" s="42">
        <f t="shared" si="162"/>
        <v>1.3333333333333333</v>
      </c>
      <c r="N737" s="41">
        <f t="shared" si="163"/>
        <v>494800</v>
      </c>
      <c r="O737" s="41">
        <f t="shared" si="164"/>
        <v>164933.33333333331</v>
      </c>
      <c r="P737" s="42">
        <f t="shared" si="165"/>
        <v>4.4444444444444439E-2</v>
      </c>
      <c r="Q737" s="42"/>
      <c r="R737" s="41">
        <f t="shared" si="166"/>
        <v>0</v>
      </c>
      <c r="S737" s="42">
        <f t="shared" si="167"/>
        <v>0</v>
      </c>
      <c r="T737" s="42">
        <f>IFERROR(VLOOKUP(A737,'[4]Re-order'!$A:$Q,17,0),"")</f>
        <v>0</v>
      </c>
      <c r="U737" s="42">
        <f>IFERROR(VLOOKUP(A737,'[4]MC Masterlist 2026-09-17'!$B:$M, 10, 0),0)</f>
        <v>15</v>
      </c>
      <c r="V737" s="42">
        <f>IFERROR(VLOOKUP(A737,'[4]MC Masterlist 2026-09-17'!$B:$M, 11, 0),0)</f>
        <v>15</v>
      </c>
      <c r="W737" s="42">
        <f t="shared" si="168"/>
        <v>30</v>
      </c>
      <c r="X737" s="42">
        <f t="shared" si="169"/>
        <v>29.333333333333332</v>
      </c>
      <c r="Y737" s="42">
        <f>IFERROR(IF(OR(C737="AREA I",C737="AREA V"),7,VLOOKUP(A737,'[4]MC Masterlist 2026-09-17'!$B:$M, 12, 0)),0)</f>
        <v>30</v>
      </c>
      <c r="Z737" s="42">
        <f t="shared" si="170"/>
        <v>0.66666666666666663</v>
      </c>
      <c r="AA737" s="42">
        <f t="shared" si="171"/>
        <v>1.3333333333333333</v>
      </c>
      <c r="AB737" s="42">
        <f t="shared" si="172"/>
        <v>1.3037037037037036</v>
      </c>
      <c r="AC737" s="42">
        <f t="shared" si="173"/>
        <v>1.3333333333333333</v>
      </c>
      <c r="AD737" s="40" t="str">
        <f t="shared" si="174"/>
        <v>Stockout</v>
      </c>
      <c r="AE737" s="40">
        <f>IFERROR(VLOOKUP(A737,'[4]Re-order'!$A:$AA,27,0),"")</f>
        <v>0</v>
      </c>
      <c r="AF737" s="42">
        <f t="shared" si="175"/>
        <v>1.3333333333333333</v>
      </c>
      <c r="AG737" s="42" t="e">
        <f>SUMIFS('[4]Raw Inventory'!D:D,'[4]Raw Inventory'!C:C,"GREATWALL",'[4]Raw Inventory'!B:B,A737)</f>
        <v>#VALUE!</v>
      </c>
      <c r="AH737" s="42" t="e">
        <f>SUMIFS('[4]Raw Inventory'!D:D,'[4]Raw Inventory'!C:C,"DUARTE",'[4]Raw Inventory'!B:B,A737)</f>
        <v>#VALUE!</v>
      </c>
      <c r="AI737" s="42"/>
      <c r="AJ737" s="42">
        <f t="shared" si="176"/>
        <v>0</v>
      </c>
      <c r="AK737" s="40" t="str">
        <f>IFERROR(IF((Q737+IF(AI737="",0,AI3))&lt;=0,"Stockout",IF(AJ737="","",IF(F737="Class A",IF(AJ737&lt;=7,"Critical",IF(AJ737&lt;=15,"Low",IF(AJ737&lt;=30,"Reorder",IF(AJ737&lt;=45,"Optimal","Overstock")))),IF(F737="Class B",IF(AJ737&lt;=10,"Critical",IF(AJ737&lt;=20,"Low",IF(AJ737&lt;=45,"Reorder",IF(AJ737&lt;=60,"Optimal","Overstock")))),IF(F737="Class C",IF(AJ737&lt;=15,"Critical",IF(AJ737&lt;=30,"Low",IF(AJ737&lt;=60,"Reorder",IF(AJ737&lt;=90,"Optimal","Overstock")))),""))))),"")</f>
        <v>Stockout</v>
      </c>
      <c r="AL737" s="42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</row>
    <row r="738" spans="1:48">
      <c r="A738" s="39" t="s">
        <v>35</v>
      </c>
      <c r="B738" s="39" t="s">
        <v>121</v>
      </c>
      <c r="C738" s="39" t="s">
        <v>118</v>
      </c>
      <c r="D738" s="40" t="s">
        <v>265</v>
      </c>
      <c r="E738" s="40">
        <v>28</v>
      </c>
      <c r="F738" s="40" t="s">
        <v>3</v>
      </c>
      <c r="G738" s="39" t="str">
        <f>IFERROR(VLOOKUP(A738,'[4]MC Masterlist 2026-09-17'!$B:$M, 3, 0),"")</f>
        <v>HONDA</v>
      </c>
      <c r="H738" s="41">
        <f>IFERROR(VLOOKUP(A738,'[4]MC Masterlist 2026-09-17'!$B:$M, 6, 0),"")</f>
        <v>57990</v>
      </c>
      <c r="I738" s="42">
        <v>0</v>
      </c>
      <c r="J738" s="42">
        <v>0</v>
      </c>
      <c r="K738" s="42">
        <v>0</v>
      </c>
      <c r="L738" s="42">
        <f t="shared" si="161"/>
        <v>0</v>
      </c>
      <c r="M738" s="42">
        <f t="shared" si="162"/>
        <v>0</v>
      </c>
      <c r="N738" s="41">
        <f t="shared" si="163"/>
        <v>0</v>
      </c>
      <c r="O738" s="41">
        <f t="shared" si="164"/>
        <v>0</v>
      </c>
      <c r="P738" s="42">
        <f t="shared" si="165"/>
        <v>0</v>
      </c>
      <c r="Q738" s="42">
        <v>1</v>
      </c>
      <c r="R738" s="41">
        <f t="shared" si="166"/>
        <v>57990</v>
      </c>
      <c r="S738" s="42">
        <f t="shared" si="167"/>
        <v>0</v>
      </c>
      <c r="T738" s="42">
        <f>IFERROR(VLOOKUP(A738,'[4]Re-order'!$A:$Q,17,0),"")</f>
        <v>0</v>
      </c>
      <c r="U738" s="42">
        <f>IFERROR(VLOOKUP(A738,'[4]MC Masterlist 2026-09-17'!$B:$M, 10, 0),0)</f>
        <v>15</v>
      </c>
      <c r="V738" s="42">
        <f>IFERROR(VLOOKUP(A738,'[4]MC Masterlist 2026-09-17'!$B:$M, 11, 0),0)</f>
        <v>15</v>
      </c>
      <c r="W738" s="42">
        <f t="shared" si="168"/>
        <v>30</v>
      </c>
      <c r="X738" s="42">
        <f t="shared" si="169"/>
        <v>30</v>
      </c>
      <c r="Y738" s="42">
        <f>IFERROR(IF(OR(C738="AREA I",C738="AREA V"),7,VLOOKUP(A738,'[4]MC Masterlist 2026-09-17'!$B:$M, 12, 0)),0)</f>
        <v>30</v>
      </c>
      <c r="Z738" s="42">
        <f t="shared" si="170"/>
        <v>0</v>
      </c>
      <c r="AA738" s="42">
        <f t="shared" si="171"/>
        <v>0</v>
      </c>
      <c r="AB738" s="42">
        <f t="shared" si="172"/>
        <v>0</v>
      </c>
      <c r="AC738" s="42">
        <f t="shared" si="173"/>
        <v>0</v>
      </c>
      <c r="AD738" s="40" t="str">
        <f t="shared" si="174"/>
        <v>Critical</v>
      </c>
      <c r="AE738" s="40">
        <f>IFERROR(VLOOKUP(A738,'[4]Re-order'!$A:$AA,27,0),"")</f>
        <v>0</v>
      </c>
      <c r="AF738" s="42">
        <f t="shared" si="175"/>
        <v>-1</v>
      </c>
      <c r="AG738" s="42" t="e">
        <f>SUMIFS('[4]Raw Inventory'!D:D,'[4]Raw Inventory'!C:C,"GREATWALL",'[4]Raw Inventory'!B:B,A738)</f>
        <v>#VALUE!</v>
      </c>
      <c r="AH738" s="42" t="e">
        <f>SUMIFS('[4]Raw Inventory'!D:D,'[4]Raw Inventory'!C:C,"DUARTE",'[4]Raw Inventory'!B:B,A738)</f>
        <v>#VALUE!</v>
      </c>
      <c r="AI738" s="42"/>
      <c r="AJ738" s="42">
        <f t="shared" si="176"/>
        <v>0</v>
      </c>
      <c r="AK738" s="40" t="str">
        <f>IFERROR(IF((Q738+IF(AI738="",0,AI3))&lt;=0,"Stockout",IF(AJ738="","",IF(F738="Class A",IF(AJ738&lt;=7,"Critical",IF(AJ738&lt;=15,"Low",IF(AJ738&lt;=30,"Reorder",IF(AJ738&lt;=45,"Optimal","Overstock")))),IF(F738="Class B",IF(AJ738&lt;=10,"Critical",IF(AJ738&lt;=20,"Low",IF(AJ738&lt;=45,"Reorder",IF(AJ738&lt;=60,"Optimal","Overstock")))),IF(F738="Class C",IF(AJ738&lt;=15,"Critical",IF(AJ738&lt;=30,"Low",IF(AJ738&lt;=60,"Reorder",IF(AJ738&lt;=90,"Optimal","Overstock")))),""))))),"")</f>
        <v>Critical</v>
      </c>
      <c r="AL738" s="42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</row>
    <row r="739" spans="1:48">
      <c r="A739" s="39" t="s">
        <v>49</v>
      </c>
      <c r="B739" s="39" t="s">
        <v>5</v>
      </c>
      <c r="C739" s="39" t="s">
        <v>118</v>
      </c>
      <c r="D739" s="40" t="s">
        <v>226</v>
      </c>
      <c r="E739" s="40">
        <v>1</v>
      </c>
      <c r="F739" s="40" t="s">
        <v>0</v>
      </c>
      <c r="G739" s="39" t="str">
        <f>IFERROR(VLOOKUP(A739,'[4]MC Masterlist 2026-09-17'!$B:$M, 3, 0),"")</f>
        <v>BAJAJ RE</v>
      </c>
      <c r="H739" s="41">
        <f>IFERROR(VLOOKUP(A739,'[4]MC Masterlist 2026-09-17'!$B:$M, 6, 0),"")</f>
        <v>191000</v>
      </c>
      <c r="I739" s="42">
        <v>2</v>
      </c>
      <c r="J739" s="42">
        <v>2</v>
      </c>
      <c r="K739" s="42">
        <v>6</v>
      </c>
      <c r="L739" s="42">
        <f t="shared" si="161"/>
        <v>10</v>
      </c>
      <c r="M739" s="42">
        <f t="shared" si="162"/>
        <v>3.3333333333333335</v>
      </c>
      <c r="N739" s="41">
        <f t="shared" si="163"/>
        <v>1910000</v>
      </c>
      <c r="O739" s="41">
        <f t="shared" si="164"/>
        <v>636666.66666666674</v>
      </c>
      <c r="P739" s="42">
        <f t="shared" si="165"/>
        <v>0.11111111111111112</v>
      </c>
      <c r="Q739" s="42">
        <v>1</v>
      </c>
      <c r="R739" s="41">
        <f t="shared" si="166"/>
        <v>191000</v>
      </c>
      <c r="S739" s="42">
        <f t="shared" si="167"/>
        <v>9</v>
      </c>
      <c r="T739" s="42">
        <f>IFERROR(VLOOKUP(A739,'[4]Re-order'!$A:$Q,17,0),"")</f>
        <v>0</v>
      </c>
      <c r="U739" s="42">
        <f>IFERROR(VLOOKUP(A739,'[4]MC Masterlist 2026-09-17'!$B:$M, 10, 0),0)</f>
        <v>15</v>
      </c>
      <c r="V739" s="42">
        <f>IFERROR(VLOOKUP(A739,'[4]MC Masterlist 2026-09-17'!$B:$M, 11, 0),0)</f>
        <v>15</v>
      </c>
      <c r="W739" s="42">
        <f t="shared" si="168"/>
        <v>30</v>
      </c>
      <c r="X739" s="42">
        <f t="shared" si="169"/>
        <v>28.333333333333332</v>
      </c>
      <c r="Y739" s="42">
        <f>IFERROR(IF(OR(C739="AREA I",C739="AREA V"),7,VLOOKUP(A739,'[4]MC Masterlist 2026-09-17'!$B:$M, 12, 0)),0)</f>
        <v>30</v>
      </c>
      <c r="Z739" s="42">
        <f t="shared" si="170"/>
        <v>1.6666666666666667</v>
      </c>
      <c r="AA739" s="42">
        <f t="shared" si="171"/>
        <v>3.3333333333333335</v>
      </c>
      <c r="AB739" s="42">
        <f t="shared" si="172"/>
        <v>3.1481481481481484</v>
      </c>
      <c r="AC739" s="42">
        <f t="shared" si="173"/>
        <v>3.3333333333333335</v>
      </c>
      <c r="AD739" s="40" t="str">
        <f t="shared" si="174"/>
        <v>Low</v>
      </c>
      <c r="AE739" s="40">
        <f>IFERROR(VLOOKUP(A739,'[4]Re-order'!$A:$AA,27,0),"")</f>
        <v>0</v>
      </c>
      <c r="AF739" s="42">
        <f t="shared" si="175"/>
        <v>2.3333333333333335</v>
      </c>
      <c r="AG739" s="42" t="e">
        <f>SUMIFS('[4]Raw Inventory'!D:D,'[4]Raw Inventory'!C:C,"GREATWALL",'[4]Raw Inventory'!B:B,A739)</f>
        <v>#VALUE!</v>
      </c>
      <c r="AH739" s="42" t="e">
        <f>SUMIFS('[4]Raw Inventory'!D:D,'[4]Raw Inventory'!C:C,"DUARTE",'[4]Raw Inventory'!B:B,A739)</f>
        <v>#VALUE!</v>
      </c>
      <c r="AI739" s="42"/>
      <c r="AJ739" s="42">
        <f t="shared" si="176"/>
        <v>9</v>
      </c>
      <c r="AK739" s="40" t="str">
        <f>IFERROR(IF((Q739+IF(AI739="",0,AI3))&lt;=0,"Stockout",IF(AJ739="","",IF(F739="Class A",IF(AJ739&lt;=7,"Critical",IF(AJ739&lt;=15,"Low",IF(AJ739&lt;=30,"Reorder",IF(AJ739&lt;=45,"Optimal","Overstock")))),IF(F739="Class B",IF(AJ739&lt;=10,"Critical",IF(AJ739&lt;=20,"Low",IF(AJ739&lt;=45,"Reorder",IF(AJ739&lt;=60,"Optimal","Overstock")))),IF(F739="Class C",IF(AJ739&lt;=15,"Critical",IF(AJ739&lt;=30,"Low",IF(AJ739&lt;=60,"Reorder",IF(AJ739&lt;=90,"Optimal","Overstock")))),""))))),"")</f>
        <v>Low</v>
      </c>
      <c r="AL739" s="42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</row>
    <row r="740" spans="1:48">
      <c r="A740" s="39" t="s">
        <v>25</v>
      </c>
      <c r="B740" s="39" t="s">
        <v>157</v>
      </c>
      <c r="C740" s="39" t="s">
        <v>152</v>
      </c>
      <c r="D740" s="40" t="s">
        <v>244</v>
      </c>
      <c r="E740" s="40">
        <v>10</v>
      </c>
      <c r="F740" s="40" t="s">
        <v>2</v>
      </c>
      <c r="G740" s="39" t="str">
        <f>IFERROR(VLOOKUP(A740,'[4]MC Masterlist 2026-09-17'!$B:$M, 3, 0),"")</f>
        <v>YAMAHA</v>
      </c>
      <c r="H740" s="41">
        <f>IFERROR(VLOOKUP(A740,'[4]MC Masterlist 2026-09-17'!$B:$M, 6, 0),"")</f>
        <v>124527</v>
      </c>
      <c r="I740" s="42">
        <v>1</v>
      </c>
      <c r="J740" s="42">
        <v>0</v>
      </c>
      <c r="K740" s="42">
        <v>2</v>
      </c>
      <c r="L740" s="42">
        <f t="shared" si="161"/>
        <v>3</v>
      </c>
      <c r="M740" s="42">
        <f t="shared" si="162"/>
        <v>1</v>
      </c>
      <c r="N740" s="41">
        <f t="shared" si="163"/>
        <v>373581</v>
      </c>
      <c r="O740" s="41">
        <f t="shared" si="164"/>
        <v>124527</v>
      </c>
      <c r="P740" s="42">
        <f t="shared" si="165"/>
        <v>3.3333333333333333E-2</v>
      </c>
      <c r="Q740" s="42"/>
      <c r="R740" s="41">
        <f t="shared" si="166"/>
        <v>0</v>
      </c>
      <c r="S740" s="42">
        <f t="shared" si="167"/>
        <v>0</v>
      </c>
      <c r="T740" s="42">
        <f>IFERROR(VLOOKUP(A740,'[4]Re-order'!$A:$Q,17,0),"")</f>
        <v>0</v>
      </c>
      <c r="U740" s="42">
        <f>IFERROR(VLOOKUP(A740,'[4]MC Masterlist 2026-09-17'!$B:$M, 10, 0),0)</f>
        <v>15</v>
      </c>
      <c r="V740" s="42">
        <f>IFERROR(VLOOKUP(A740,'[4]MC Masterlist 2026-09-17'!$B:$M, 11, 0),0)</f>
        <v>15</v>
      </c>
      <c r="W740" s="42">
        <f t="shared" si="168"/>
        <v>30</v>
      </c>
      <c r="X740" s="42">
        <f t="shared" si="169"/>
        <v>29.5</v>
      </c>
      <c r="Y740" s="42">
        <f>IFERROR(IF(OR(C740="AREA I",C740="AREA V"),7,VLOOKUP(A740,'[4]MC Masterlist 2026-09-17'!$B:$M, 12, 0)),0)</f>
        <v>30</v>
      </c>
      <c r="Z740" s="42">
        <f t="shared" si="170"/>
        <v>0.5</v>
      </c>
      <c r="AA740" s="42">
        <f t="shared" si="171"/>
        <v>1</v>
      </c>
      <c r="AB740" s="42">
        <f t="shared" si="172"/>
        <v>0.98333333333333328</v>
      </c>
      <c r="AC740" s="42">
        <f t="shared" si="173"/>
        <v>1</v>
      </c>
      <c r="AD740" s="40" t="str">
        <f t="shared" si="174"/>
        <v>Stockout</v>
      </c>
      <c r="AE740" s="40">
        <f>IFERROR(VLOOKUP(A740,'[4]Re-order'!$A:$AA,27,0),"")</f>
        <v>0</v>
      </c>
      <c r="AF740" s="42">
        <f t="shared" si="175"/>
        <v>1</v>
      </c>
      <c r="AG740" s="42" t="e">
        <f>SUMIFS('[4]Raw Inventory'!D:D,'[4]Raw Inventory'!C:C,"GREATWALL",'[4]Raw Inventory'!B:B,A740)</f>
        <v>#VALUE!</v>
      </c>
      <c r="AH740" s="42" t="e">
        <f>SUMIFS('[4]Raw Inventory'!D:D,'[4]Raw Inventory'!C:C,"DUARTE",'[4]Raw Inventory'!B:B,A740)</f>
        <v>#VALUE!</v>
      </c>
      <c r="AI740" s="42"/>
      <c r="AJ740" s="42">
        <f t="shared" si="176"/>
        <v>0</v>
      </c>
      <c r="AK740" s="40" t="str">
        <f>IFERROR(IF((Q740+IF(AI740="",0,AI3))&lt;=0,"Stockout",IF(AJ740="","",IF(F740="Class A",IF(AJ740&lt;=7,"Critical",IF(AJ740&lt;=15,"Low",IF(AJ740&lt;=30,"Reorder",IF(AJ740&lt;=45,"Optimal","Overstock")))),IF(F740="Class B",IF(AJ740&lt;=10,"Critical",IF(AJ740&lt;=20,"Low",IF(AJ740&lt;=45,"Reorder",IF(AJ740&lt;=60,"Optimal","Overstock")))),IF(F740="Class C",IF(AJ740&lt;=15,"Critical",IF(AJ740&lt;=30,"Low",IF(AJ740&lt;=60,"Reorder",IF(AJ740&lt;=90,"Optimal","Overstock")))),""))))),"")</f>
        <v>Stockout</v>
      </c>
      <c r="AL740" s="42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</row>
    <row r="741" spans="1:48">
      <c r="A741" s="39" t="s">
        <v>107</v>
      </c>
      <c r="B741" s="39" t="s">
        <v>160</v>
      </c>
      <c r="C741" s="39" t="s">
        <v>159</v>
      </c>
      <c r="D741" s="40" t="s">
        <v>260</v>
      </c>
      <c r="E741" s="40">
        <v>15</v>
      </c>
      <c r="F741" s="40" t="s">
        <v>2</v>
      </c>
      <c r="G741" s="39" t="str">
        <f>IFERROR(VLOOKUP(A741,'[4]MC Masterlist 2026-09-17'!$B:$M, 3, 0),"")</f>
        <v>SUZUKI</v>
      </c>
      <c r="H741" s="41">
        <f>IFERROR(VLOOKUP(A741,'[4]MC Masterlist 2026-09-17'!$B:$M, 6, 0),"")</f>
        <v>89662</v>
      </c>
      <c r="I741" s="42">
        <v>0</v>
      </c>
      <c r="J741" s="42">
        <v>2</v>
      </c>
      <c r="K741" s="42">
        <v>0</v>
      </c>
      <c r="L741" s="42">
        <f t="shared" si="161"/>
        <v>2</v>
      </c>
      <c r="M741" s="42">
        <f t="shared" si="162"/>
        <v>0.66666666666666663</v>
      </c>
      <c r="N741" s="41">
        <f t="shared" si="163"/>
        <v>179324</v>
      </c>
      <c r="O741" s="41">
        <f t="shared" si="164"/>
        <v>59774.666666666664</v>
      </c>
      <c r="P741" s="42">
        <f t="shared" si="165"/>
        <v>2.222222222222222E-2</v>
      </c>
      <c r="Q741" s="42">
        <v>2</v>
      </c>
      <c r="R741" s="41">
        <f t="shared" si="166"/>
        <v>179324</v>
      </c>
      <c r="S741" s="42">
        <f t="shared" si="167"/>
        <v>90</v>
      </c>
      <c r="T741" s="42">
        <f>IFERROR(VLOOKUP(A741,'[4]Re-order'!$A:$Q,17,0),"")</f>
        <v>0</v>
      </c>
      <c r="U741" s="42">
        <f>IFERROR(VLOOKUP(A741,'[4]MC Masterlist 2026-09-17'!$B:$M, 10, 0),0)</f>
        <v>15</v>
      </c>
      <c r="V741" s="42">
        <f>IFERROR(VLOOKUP(A741,'[4]MC Masterlist 2026-09-17'!$B:$M, 11, 0),0)</f>
        <v>15</v>
      </c>
      <c r="W741" s="42">
        <f t="shared" si="168"/>
        <v>30</v>
      </c>
      <c r="X741" s="42">
        <f t="shared" si="169"/>
        <v>29.666666666666668</v>
      </c>
      <c r="Y741" s="42">
        <f>IFERROR(IF(OR(C741="AREA I",C741="AREA V"),7,VLOOKUP(A741,'[4]MC Masterlist 2026-09-17'!$B:$M, 12, 0)),0)</f>
        <v>30</v>
      </c>
      <c r="Z741" s="42">
        <f t="shared" si="170"/>
        <v>0.33333333333333331</v>
      </c>
      <c r="AA741" s="42">
        <f t="shared" si="171"/>
        <v>0.66666666666666663</v>
      </c>
      <c r="AB741" s="42">
        <f t="shared" si="172"/>
        <v>0.65925925925925921</v>
      </c>
      <c r="AC741" s="42">
        <f t="shared" si="173"/>
        <v>0.66666666666666663</v>
      </c>
      <c r="AD741" s="40" t="str">
        <f t="shared" si="174"/>
        <v>Overstock</v>
      </c>
      <c r="AE741" s="40">
        <f>IFERROR(VLOOKUP(A741,'[4]Re-order'!$A:$AA,27,0),"")</f>
        <v>0</v>
      </c>
      <c r="AF741" s="42">
        <f t="shared" si="175"/>
        <v>-1.3333333333333335</v>
      </c>
      <c r="AG741" s="42" t="e">
        <f>SUMIFS('[4]Raw Inventory'!D:D,'[4]Raw Inventory'!C:C,"GREATWALL",'[4]Raw Inventory'!B:B,A741)</f>
        <v>#VALUE!</v>
      </c>
      <c r="AH741" s="42" t="e">
        <f>SUMIFS('[4]Raw Inventory'!D:D,'[4]Raw Inventory'!C:C,"DUARTE",'[4]Raw Inventory'!B:B,A741)</f>
        <v>#VALUE!</v>
      </c>
      <c r="AI741" s="42"/>
      <c r="AJ741" s="42">
        <f t="shared" si="176"/>
        <v>90.000000000000014</v>
      </c>
      <c r="AK741" s="40" t="str">
        <f>IFERROR(IF((Q741+IF(AI741="",0,AI3))&lt;=0,"Stockout",IF(AJ741="","",IF(F741="Class A",IF(AJ741&lt;=7,"Critical",IF(AJ741&lt;=15,"Low",IF(AJ741&lt;=30,"Reorder",IF(AJ741&lt;=45,"Optimal","Overstock")))),IF(F741="Class B",IF(AJ741&lt;=10,"Critical",IF(AJ741&lt;=20,"Low",IF(AJ741&lt;=45,"Reorder",IF(AJ741&lt;=60,"Optimal","Overstock")))),IF(F741="Class C",IF(AJ741&lt;=15,"Critical",IF(AJ741&lt;=30,"Low",IF(AJ741&lt;=60,"Reorder",IF(AJ741&lt;=90,"Optimal","Overstock")))),""))))),"")</f>
        <v>Overstock</v>
      </c>
      <c r="AL741" s="42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</row>
    <row r="742" spans="1:48">
      <c r="A742" s="39" t="s">
        <v>64</v>
      </c>
      <c r="B742" s="39" t="s">
        <v>92</v>
      </c>
      <c r="C742" s="39" t="s">
        <v>90</v>
      </c>
      <c r="D742" s="40" t="s">
        <v>235</v>
      </c>
      <c r="E742" s="40">
        <v>9</v>
      </c>
      <c r="F742" s="40" t="s">
        <v>2</v>
      </c>
      <c r="G742" s="39" t="str">
        <f>IFERROR(VLOOKUP(A742,'[4]MC Masterlist 2026-09-17'!$B:$M, 3, 0),"")</f>
        <v>HONDA</v>
      </c>
      <c r="H742" s="41">
        <f>IFERROR(VLOOKUP(A742,'[4]MC Masterlist 2026-09-17'!$B:$M, 6, 0),"")</f>
        <v>73170</v>
      </c>
      <c r="I742" s="42">
        <v>1</v>
      </c>
      <c r="J742" s="42">
        <v>2</v>
      </c>
      <c r="K742" s="42">
        <v>1</v>
      </c>
      <c r="L742" s="42">
        <f t="shared" si="161"/>
        <v>4</v>
      </c>
      <c r="M742" s="42">
        <f t="shared" si="162"/>
        <v>1.3333333333333333</v>
      </c>
      <c r="N742" s="41">
        <f t="shared" si="163"/>
        <v>292680</v>
      </c>
      <c r="O742" s="41">
        <f t="shared" si="164"/>
        <v>97560</v>
      </c>
      <c r="P742" s="42">
        <f t="shared" si="165"/>
        <v>4.4444444444444439E-2</v>
      </c>
      <c r="Q742" s="42">
        <v>4</v>
      </c>
      <c r="R742" s="41">
        <f t="shared" si="166"/>
        <v>292680</v>
      </c>
      <c r="S742" s="42">
        <f t="shared" si="167"/>
        <v>90</v>
      </c>
      <c r="T742" s="42">
        <f>IFERROR(VLOOKUP(A742,'[4]Re-order'!$A:$Q,17,0),"")</f>
        <v>0</v>
      </c>
      <c r="U742" s="42">
        <f>IFERROR(VLOOKUP(A742,'[4]MC Masterlist 2026-09-17'!$B:$M, 10, 0),0)</f>
        <v>15</v>
      </c>
      <c r="V742" s="42">
        <f>IFERROR(VLOOKUP(A742,'[4]MC Masterlist 2026-09-17'!$B:$M, 11, 0),0)</f>
        <v>15</v>
      </c>
      <c r="W742" s="42">
        <f t="shared" si="168"/>
        <v>30</v>
      </c>
      <c r="X742" s="42">
        <f t="shared" si="169"/>
        <v>29.333333333333332</v>
      </c>
      <c r="Y742" s="42">
        <f>IFERROR(IF(OR(C742="AREA I",C742="AREA V"),7,VLOOKUP(A742,'[4]MC Masterlist 2026-09-17'!$B:$M, 12, 0)),0)</f>
        <v>30</v>
      </c>
      <c r="Z742" s="42">
        <f t="shared" si="170"/>
        <v>0.66666666666666663</v>
      </c>
      <c r="AA742" s="42">
        <f t="shared" si="171"/>
        <v>1.3333333333333333</v>
      </c>
      <c r="AB742" s="42">
        <f t="shared" si="172"/>
        <v>1.3037037037037036</v>
      </c>
      <c r="AC742" s="42">
        <f t="shared" si="173"/>
        <v>1.3333333333333333</v>
      </c>
      <c r="AD742" s="40" t="str">
        <f t="shared" si="174"/>
        <v>Overstock</v>
      </c>
      <c r="AE742" s="40">
        <f>IFERROR(VLOOKUP(A742,'[4]Re-order'!$A:$AA,27,0),"")</f>
        <v>0</v>
      </c>
      <c r="AF742" s="42">
        <f t="shared" si="175"/>
        <v>-2.666666666666667</v>
      </c>
      <c r="AG742" s="42" t="e">
        <f>SUMIFS('[4]Raw Inventory'!D:D,'[4]Raw Inventory'!C:C,"GREATWALL",'[4]Raw Inventory'!B:B,A742)</f>
        <v>#VALUE!</v>
      </c>
      <c r="AH742" s="42" t="e">
        <f>SUMIFS('[4]Raw Inventory'!D:D,'[4]Raw Inventory'!C:C,"DUARTE",'[4]Raw Inventory'!B:B,A742)</f>
        <v>#VALUE!</v>
      </c>
      <c r="AI742" s="42"/>
      <c r="AJ742" s="42">
        <f t="shared" si="176"/>
        <v>90.000000000000014</v>
      </c>
      <c r="AK742" s="40" t="str">
        <f>IFERROR(IF((Q742+IF(AI742="",0,AI3))&lt;=0,"Stockout",IF(AJ742="","",IF(F742="Class A",IF(AJ742&lt;=7,"Critical",IF(AJ742&lt;=15,"Low",IF(AJ742&lt;=30,"Reorder",IF(AJ742&lt;=45,"Optimal","Overstock")))),IF(F742="Class B",IF(AJ742&lt;=10,"Critical",IF(AJ742&lt;=20,"Low",IF(AJ742&lt;=45,"Reorder",IF(AJ742&lt;=60,"Optimal","Overstock")))),IF(F742="Class C",IF(AJ742&lt;=15,"Critical",IF(AJ742&lt;=30,"Low",IF(AJ742&lt;=60,"Reorder",IF(AJ742&lt;=90,"Optimal","Overstock")))),""))))),"")</f>
        <v>Overstock</v>
      </c>
      <c r="AL742" s="42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</row>
    <row r="743" spans="1:48">
      <c r="A743" s="39" t="s">
        <v>17</v>
      </c>
      <c r="B743" s="39" t="s">
        <v>143</v>
      </c>
      <c r="C743" s="39" t="s">
        <v>137</v>
      </c>
      <c r="D743" s="40" t="s">
        <v>233</v>
      </c>
      <c r="E743" s="40">
        <v>4</v>
      </c>
      <c r="F743" s="40" t="s">
        <v>0</v>
      </c>
      <c r="G743" s="39" t="str">
        <f>IFERROR(VLOOKUP(A743,'[4]MC Masterlist 2026-09-17'!$B:$M, 3, 0),"")</f>
        <v>HONDA</v>
      </c>
      <c r="H743" s="41">
        <f>IFERROR(VLOOKUP(A743,'[4]MC Masterlist 2026-09-17'!$B:$M, 6, 0),"")</f>
        <v>140790</v>
      </c>
      <c r="I743" s="42">
        <v>3</v>
      </c>
      <c r="J743" s="42">
        <v>4</v>
      </c>
      <c r="K743" s="42">
        <v>0</v>
      </c>
      <c r="L743" s="42">
        <f t="shared" si="161"/>
        <v>7</v>
      </c>
      <c r="M743" s="42">
        <f t="shared" si="162"/>
        <v>2.3333333333333335</v>
      </c>
      <c r="N743" s="41">
        <f t="shared" si="163"/>
        <v>985530</v>
      </c>
      <c r="O743" s="41">
        <f t="shared" si="164"/>
        <v>328510</v>
      </c>
      <c r="P743" s="42">
        <f t="shared" si="165"/>
        <v>7.7777777777777779E-2</v>
      </c>
      <c r="Q743" s="42">
        <v>5</v>
      </c>
      <c r="R743" s="41">
        <f t="shared" si="166"/>
        <v>703950</v>
      </c>
      <c r="S743" s="42">
        <f t="shared" si="167"/>
        <v>64.285714285714278</v>
      </c>
      <c r="T743" s="42">
        <f>IFERROR(VLOOKUP(A743,'[4]Re-order'!$A:$Q,17,0),"")</f>
        <v>0</v>
      </c>
      <c r="U743" s="42">
        <f>IFERROR(VLOOKUP(A743,'[4]MC Masterlist 2026-09-17'!$B:$M, 10, 0),0)</f>
        <v>15</v>
      </c>
      <c r="V743" s="42">
        <f>IFERROR(VLOOKUP(A743,'[4]MC Masterlist 2026-09-17'!$B:$M, 11, 0),0)</f>
        <v>15</v>
      </c>
      <c r="W743" s="42">
        <f t="shared" si="168"/>
        <v>30</v>
      </c>
      <c r="X743" s="42">
        <f t="shared" si="169"/>
        <v>5.833333333333333</v>
      </c>
      <c r="Y743" s="42">
        <f>IFERROR(IF(OR(C743="AREA I",C743="AREA V"),7,VLOOKUP(A743,'[4]MC Masterlist 2026-09-17'!$B:$M, 12, 0)),0)</f>
        <v>7</v>
      </c>
      <c r="Z743" s="42">
        <f t="shared" si="170"/>
        <v>1.1666666666666667</v>
      </c>
      <c r="AA743" s="42">
        <f t="shared" si="171"/>
        <v>2.3333333333333335</v>
      </c>
      <c r="AB743" s="42">
        <f t="shared" si="172"/>
        <v>0.45370370370370366</v>
      </c>
      <c r="AC743" s="42">
        <f t="shared" si="173"/>
        <v>0.54444444444444451</v>
      </c>
      <c r="AD743" s="40" t="str">
        <f t="shared" si="174"/>
        <v>Overstock</v>
      </c>
      <c r="AE743" s="40">
        <f>IFERROR(VLOOKUP(A743,'[4]Re-order'!$A:$AA,27,0),"")</f>
        <v>0</v>
      </c>
      <c r="AF743" s="42">
        <f t="shared" si="175"/>
        <v>-4.4555555555555557</v>
      </c>
      <c r="AG743" s="42" t="e">
        <f>SUMIFS('[4]Raw Inventory'!D:D,'[4]Raw Inventory'!C:C,"GREATWALL",'[4]Raw Inventory'!B:B,A743)</f>
        <v>#VALUE!</v>
      </c>
      <c r="AH743" s="42" t="e">
        <f>SUMIFS('[4]Raw Inventory'!D:D,'[4]Raw Inventory'!C:C,"DUARTE",'[4]Raw Inventory'!B:B,A743)</f>
        <v>#VALUE!</v>
      </c>
      <c r="AI743" s="42"/>
      <c r="AJ743" s="42">
        <f t="shared" si="176"/>
        <v>64.285714285714278</v>
      </c>
      <c r="AK743" s="40" t="str">
        <f>IFERROR(IF((Q743+IF(AI743="",0,AI3))&lt;=0,"Stockout",IF(AJ743="","",IF(F743="Class A",IF(AJ743&lt;=7,"Critical",IF(AJ743&lt;=15,"Low",IF(AJ743&lt;=30,"Reorder",IF(AJ743&lt;=45,"Optimal","Overstock")))),IF(F743="Class B",IF(AJ743&lt;=10,"Critical",IF(AJ743&lt;=20,"Low",IF(AJ743&lt;=45,"Reorder",IF(AJ743&lt;=60,"Optimal","Overstock")))),IF(F743="Class C",IF(AJ743&lt;=15,"Critical",IF(AJ743&lt;=30,"Low",IF(AJ743&lt;=60,"Reorder",IF(AJ743&lt;=90,"Optimal","Overstock")))),""))))),"")</f>
        <v>Overstock</v>
      </c>
      <c r="AL743" s="42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</row>
    <row r="744" spans="1:48">
      <c r="A744" s="39" t="s">
        <v>31</v>
      </c>
      <c r="B744" s="39" t="s">
        <v>130</v>
      </c>
      <c r="C744" s="39" t="s">
        <v>128</v>
      </c>
      <c r="D744" s="40" t="s">
        <v>244</v>
      </c>
      <c r="E744" s="40">
        <v>14</v>
      </c>
      <c r="F744" s="40" t="s">
        <v>2</v>
      </c>
      <c r="G744" s="39" t="str">
        <f>IFERROR(VLOOKUP(A744,'[4]MC Masterlist 2026-09-17'!$B:$M, 3, 0),"")</f>
        <v>KAWASAKI</v>
      </c>
      <c r="H744" s="41">
        <f>IFERROR(VLOOKUP(A744,'[4]MC Masterlist 2026-09-17'!$B:$M, 6, 0),"")</f>
        <v>59528</v>
      </c>
      <c r="I744" s="42">
        <v>1</v>
      </c>
      <c r="J744" s="42">
        <v>4</v>
      </c>
      <c r="K744" s="42">
        <v>1</v>
      </c>
      <c r="L744" s="42">
        <f t="shared" si="161"/>
        <v>6</v>
      </c>
      <c r="M744" s="42">
        <f t="shared" si="162"/>
        <v>2</v>
      </c>
      <c r="N744" s="41">
        <f t="shared" si="163"/>
        <v>357168</v>
      </c>
      <c r="O744" s="41">
        <f t="shared" si="164"/>
        <v>119056</v>
      </c>
      <c r="P744" s="42">
        <f t="shared" si="165"/>
        <v>6.6666666666666666E-2</v>
      </c>
      <c r="Q744" s="42">
        <v>1</v>
      </c>
      <c r="R744" s="41">
        <f t="shared" si="166"/>
        <v>59528</v>
      </c>
      <c r="S744" s="42">
        <f t="shared" si="167"/>
        <v>15</v>
      </c>
      <c r="T744" s="42">
        <f>IFERROR(VLOOKUP(A744,'[4]Re-order'!$A:$Q,17,0),"")</f>
        <v>0</v>
      </c>
      <c r="U744" s="42">
        <f>IFERROR(VLOOKUP(A744,'[4]MC Masterlist 2026-09-17'!$B:$M, 10, 0),0)</f>
        <v>15</v>
      </c>
      <c r="V744" s="42">
        <f>IFERROR(VLOOKUP(A744,'[4]MC Masterlist 2026-09-17'!$B:$M, 11, 0),0)</f>
        <v>15</v>
      </c>
      <c r="W744" s="42">
        <f t="shared" si="168"/>
        <v>30</v>
      </c>
      <c r="X744" s="42">
        <f t="shared" si="169"/>
        <v>29</v>
      </c>
      <c r="Y744" s="42">
        <f>IFERROR(IF(OR(C744="AREA I",C744="AREA V"),7,VLOOKUP(A744,'[4]MC Masterlist 2026-09-17'!$B:$M, 12, 0)),0)</f>
        <v>30</v>
      </c>
      <c r="Z744" s="42">
        <f t="shared" si="170"/>
        <v>1</v>
      </c>
      <c r="AA744" s="42">
        <f t="shared" si="171"/>
        <v>2</v>
      </c>
      <c r="AB744" s="42">
        <f t="shared" si="172"/>
        <v>1.9333333333333333</v>
      </c>
      <c r="AC744" s="42">
        <f t="shared" si="173"/>
        <v>2</v>
      </c>
      <c r="AD744" s="40" t="str">
        <f t="shared" si="174"/>
        <v>Low</v>
      </c>
      <c r="AE744" s="40">
        <f>IFERROR(VLOOKUP(A744,'[4]Re-order'!$A:$AA,27,0),"")</f>
        <v>0</v>
      </c>
      <c r="AF744" s="42">
        <f t="shared" si="175"/>
        <v>1</v>
      </c>
      <c r="AG744" s="42" t="e">
        <f>SUMIFS('[4]Raw Inventory'!D:D,'[4]Raw Inventory'!C:C,"GREATWALL",'[4]Raw Inventory'!B:B,A744)</f>
        <v>#VALUE!</v>
      </c>
      <c r="AH744" s="42" t="e">
        <f>SUMIFS('[4]Raw Inventory'!D:D,'[4]Raw Inventory'!C:C,"DUARTE",'[4]Raw Inventory'!B:B,A744)</f>
        <v>#VALUE!</v>
      </c>
      <c r="AI744" s="42"/>
      <c r="AJ744" s="42">
        <f t="shared" si="176"/>
        <v>15</v>
      </c>
      <c r="AK744" s="40" t="str">
        <f>IFERROR(IF((Q744+IF(AI744="",0,AI3))&lt;=0,"Stockout",IF(AJ744="","",IF(F744="Class A",IF(AJ744&lt;=7,"Critical",IF(AJ744&lt;=15,"Low",IF(AJ744&lt;=30,"Reorder",IF(AJ744&lt;=45,"Optimal","Overstock")))),IF(F744="Class B",IF(AJ744&lt;=10,"Critical",IF(AJ744&lt;=20,"Low",IF(AJ744&lt;=45,"Reorder",IF(AJ744&lt;=60,"Optimal","Overstock")))),IF(F744="Class C",IF(AJ744&lt;=15,"Critical",IF(AJ744&lt;=30,"Low",IF(AJ744&lt;=60,"Reorder",IF(AJ744&lt;=90,"Optimal","Overstock")))),""))))),"")</f>
        <v>Low</v>
      </c>
      <c r="AL744" s="42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</row>
    <row r="745" spans="1:48">
      <c r="A745" s="39" t="s">
        <v>14</v>
      </c>
      <c r="B745" s="39" t="s">
        <v>93</v>
      </c>
      <c r="C745" s="39" t="s">
        <v>90</v>
      </c>
      <c r="D745" s="40" t="s">
        <v>237</v>
      </c>
      <c r="E745" s="40">
        <v>2</v>
      </c>
      <c r="F745" s="40" t="s">
        <v>0</v>
      </c>
      <c r="G745" s="39" t="str">
        <f>IFERROR(VLOOKUP(A745,'[4]MC Masterlist 2026-09-17'!$B:$M, 3, 0),"")</f>
        <v>HONDA</v>
      </c>
      <c r="H745" s="41">
        <f>IFERROR(VLOOKUP(A745,'[4]MC Masterlist 2026-09-17'!$B:$M, 6, 0),"")</f>
        <v>80070</v>
      </c>
      <c r="I745" s="42">
        <v>6</v>
      </c>
      <c r="J745" s="42">
        <v>7</v>
      </c>
      <c r="K745" s="42">
        <v>6</v>
      </c>
      <c r="L745" s="42">
        <f t="shared" si="161"/>
        <v>19</v>
      </c>
      <c r="M745" s="42">
        <f t="shared" si="162"/>
        <v>6.333333333333333</v>
      </c>
      <c r="N745" s="41">
        <f t="shared" si="163"/>
        <v>1521330</v>
      </c>
      <c r="O745" s="41">
        <f t="shared" si="164"/>
        <v>507110</v>
      </c>
      <c r="P745" s="42">
        <f t="shared" si="165"/>
        <v>0.21111111111111111</v>
      </c>
      <c r="Q745" s="42">
        <v>8</v>
      </c>
      <c r="R745" s="41">
        <f t="shared" si="166"/>
        <v>640560</v>
      </c>
      <c r="S745" s="42">
        <f t="shared" si="167"/>
        <v>37.89473684210526</v>
      </c>
      <c r="T745" s="42">
        <f>IFERROR(VLOOKUP(A745,'[4]Re-order'!$A:$Q,17,0),"")</f>
        <v>0</v>
      </c>
      <c r="U745" s="42">
        <f>IFERROR(VLOOKUP(A745,'[4]MC Masterlist 2026-09-17'!$B:$M, 10, 0),0)</f>
        <v>15</v>
      </c>
      <c r="V745" s="42">
        <f>IFERROR(VLOOKUP(A745,'[4]MC Masterlist 2026-09-17'!$B:$M, 11, 0),0)</f>
        <v>15</v>
      </c>
      <c r="W745" s="42">
        <f t="shared" si="168"/>
        <v>30</v>
      </c>
      <c r="X745" s="42">
        <f t="shared" si="169"/>
        <v>26.833333333333332</v>
      </c>
      <c r="Y745" s="42">
        <f>IFERROR(IF(OR(C745="AREA I",C745="AREA V"),7,VLOOKUP(A745,'[4]MC Masterlist 2026-09-17'!$B:$M, 12, 0)),0)</f>
        <v>30</v>
      </c>
      <c r="Z745" s="42">
        <f t="shared" si="170"/>
        <v>3.1666666666666665</v>
      </c>
      <c r="AA745" s="42">
        <f t="shared" si="171"/>
        <v>6.333333333333333</v>
      </c>
      <c r="AB745" s="42">
        <f t="shared" si="172"/>
        <v>5.6648148148148145</v>
      </c>
      <c r="AC745" s="42">
        <f t="shared" si="173"/>
        <v>6.333333333333333</v>
      </c>
      <c r="AD745" s="40" t="str">
        <f t="shared" si="174"/>
        <v>Optimal</v>
      </c>
      <c r="AE745" s="40">
        <f>IFERROR(VLOOKUP(A745,'[4]Re-order'!$A:$AA,27,0),"")</f>
        <v>0</v>
      </c>
      <c r="AF745" s="42">
        <f t="shared" si="175"/>
        <v>-1.666666666666667</v>
      </c>
      <c r="AG745" s="42" t="e">
        <f>SUMIFS('[4]Raw Inventory'!D:D,'[4]Raw Inventory'!C:C,"GREATWALL",'[4]Raw Inventory'!B:B,A745)</f>
        <v>#VALUE!</v>
      </c>
      <c r="AH745" s="42" t="e">
        <f>SUMIFS('[4]Raw Inventory'!D:D,'[4]Raw Inventory'!C:C,"DUARTE",'[4]Raw Inventory'!B:B,A745)</f>
        <v>#VALUE!</v>
      </c>
      <c r="AI745" s="42"/>
      <c r="AJ745" s="42">
        <f t="shared" si="176"/>
        <v>37.89473684210526</v>
      </c>
      <c r="AK745" s="40" t="str">
        <f>IFERROR(IF((Q745+IF(AI745="",0,AI3))&lt;=0,"Stockout",IF(AJ745="","",IF(F745="Class A",IF(AJ745&lt;=7,"Critical",IF(AJ745&lt;=15,"Low",IF(AJ745&lt;=30,"Reorder",IF(AJ745&lt;=45,"Optimal","Overstock")))),IF(F745="Class B",IF(AJ745&lt;=10,"Critical",IF(AJ745&lt;=20,"Low",IF(AJ745&lt;=45,"Reorder",IF(AJ745&lt;=60,"Optimal","Overstock")))),IF(F745="Class C",IF(AJ745&lt;=15,"Critical",IF(AJ745&lt;=30,"Low",IF(AJ745&lt;=60,"Reorder",IF(AJ745&lt;=90,"Optimal","Overstock")))),""))))),"")</f>
        <v>Optimal</v>
      </c>
      <c r="AL745" s="42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</row>
    <row r="746" spans="1:48">
      <c r="A746" s="39" t="s">
        <v>12</v>
      </c>
      <c r="B746" s="39" t="s">
        <v>97</v>
      </c>
      <c r="C746" s="39" t="s">
        <v>90</v>
      </c>
      <c r="D746" s="40" t="s">
        <v>253</v>
      </c>
      <c r="E746" s="40">
        <v>10</v>
      </c>
      <c r="F746" s="40" t="s">
        <v>2</v>
      </c>
      <c r="G746" s="39" t="str">
        <f>IFERROR(VLOOKUP(A746,'[4]MC Masterlist 2026-09-17'!$B:$M, 3, 0),"")</f>
        <v>HONDA</v>
      </c>
      <c r="H746" s="41">
        <f>IFERROR(VLOOKUP(A746,'[4]MC Masterlist 2026-09-17'!$B:$M, 6, 0),"")</f>
        <v>158270</v>
      </c>
      <c r="I746" s="42">
        <v>0</v>
      </c>
      <c r="J746" s="42">
        <v>0</v>
      </c>
      <c r="K746" s="42">
        <v>1</v>
      </c>
      <c r="L746" s="42">
        <f t="shared" si="161"/>
        <v>1</v>
      </c>
      <c r="M746" s="42">
        <f t="shared" si="162"/>
        <v>0.33333333333333331</v>
      </c>
      <c r="N746" s="41">
        <f t="shared" si="163"/>
        <v>158270</v>
      </c>
      <c r="O746" s="41">
        <f t="shared" si="164"/>
        <v>52756.666666666664</v>
      </c>
      <c r="P746" s="42">
        <f t="shared" si="165"/>
        <v>1.111111111111111E-2</v>
      </c>
      <c r="Q746" s="42">
        <v>1</v>
      </c>
      <c r="R746" s="41">
        <f t="shared" si="166"/>
        <v>158270</v>
      </c>
      <c r="S746" s="42">
        <f t="shared" si="167"/>
        <v>90</v>
      </c>
      <c r="T746" s="42">
        <f>IFERROR(VLOOKUP(A746,'[4]Re-order'!$A:$Q,17,0),"")</f>
        <v>0</v>
      </c>
      <c r="U746" s="42">
        <f>IFERROR(VLOOKUP(A746,'[4]MC Masterlist 2026-09-17'!$B:$M, 10, 0),0)</f>
        <v>15</v>
      </c>
      <c r="V746" s="42">
        <f>IFERROR(VLOOKUP(A746,'[4]MC Masterlist 2026-09-17'!$B:$M, 11, 0),0)</f>
        <v>15</v>
      </c>
      <c r="W746" s="42">
        <f t="shared" si="168"/>
        <v>30</v>
      </c>
      <c r="X746" s="42">
        <f t="shared" si="169"/>
        <v>29.833333333333332</v>
      </c>
      <c r="Y746" s="42">
        <f>IFERROR(IF(OR(C746="AREA I",C746="AREA V"),7,VLOOKUP(A746,'[4]MC Masterlist 2026-09-17'!$B:$M, 12, 0)),0)</f>
        <v>30</v>
      </c>
      <c r="Z746" s="42">
        <f t="shared" si="170"/>
        <v>0.16666666666666666</v>
      </c>
      <c r="AA746" s="42">
        <f t="shared" si="171"/>
        <v>0.33333333333333331</v>
      </c>
      <c r="AB746" s="42">
        <f t="shared" si="172"/>
        <v>0.33148148148148143</v>
      </c>
      <c r="AC746" s="42">
        <f t="shared" si="173"/>
        <v>0.33333333333333331</v>
      </c>
      <c r="AD746" s="40" t="str">
        <f t="shared" si="174"/>
        <v>Overstock</v>
      </c>
      <c r="AE746" s="40">
        <f>IFERROR(VLOOKUP(A746,'[4]Re-order'!$A:$AA,27,0),"")</f>
        <v>0</v>
      </c>
      <c r="AF746" s="42">
        <f t="shared" si="175"/>
        <v>-0.66666666666666674</v>
      </c>
      <c r="AG746" s="42" t="e">
        <f>SUMIFS('[4]Raw Inventory'!D:D,'[4]Raw Inventory'!C:C,"GREATWALL",'[4]Raw Inventory'!B:B,A746)</f>
        <v>#VALUE!</v>
      </c>
      <c r="AH746" s="42" t="e">
        <f>SUMIFS('[4]Raw Inventory'!D:D,'[4]Raw Inventory'!C:C,"DUARTE",'[4]Raw Inventory'!B:B,A746)</f>
        <v>#VALUE!</v>
      </c>
      <c r="AI746" s="42"/>
      <c r="AJ746" s="42">
        <f t="shared" si="176"/>
        <v>90.000000000000014</v>
      </c>
      <c r="AK746" s="40" t="str">
        <f>IFERROR(IF((Q746+IF(AI746="",0,AI3))&lt;=0,"Stockout",IF(AJ746="","",IF(F746="Class A",IF(AJ746&lt;=7,"Critical",IF(AJ746&lt;=15,"Low",IF(AJ746&lt;=30,"Reorder",IF(AJ746&lt;=45,"Optimal","Overstock")))),IF(F746="Class B",IF(AJ746&lt;=10,"Critical",IF(AJ746&lt;=20,"Low",IF(AJ746&lt;=45,"Reorder",IF(AJ746&lt;=60,"Optimal","Overstock")))),IF(F746="Class C",IF(AJ746&lt;=15,"Critical",IF(AJ746&lt;=30,"Low",IF(AJ746&lt;=60,"Reorder",IF(AJ746&lt;=90,"Optimal","Overstock")))),""))))),"")</f>
        <v>Overstock</v>
      </c>
      <c r="AL746" s="42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</row>
    <row r="747" spans="1:48">
      <c r="A747" s="39" t="s">
        <v>42</v>
      </c>
      <c r="B747" s="39" t="s">
        <v>132</v>
      </c>
      <c r="C747" s="39" t="s">
        <v>128</v>
      </c>
      <c r="D747" s="40" t="s">
        <v>266</v>
      </c>
      <c r="E747" s="40">
        <v>21</v>
      </c>
      <c r="F747" s="40" t="s">
        <v>3</v>
      </c>
      <c r="G747" s="39" t="str">
        <f>IFERROR(VLOOKUP(A747,'[4]MC Masterlist 2026-09-17'!$B:$M, 3, 0),"")</f>
        <v>YAMAHA</v>
      </c>
      <c r="H747" s="41">
        <f>IFERROR(VLOOKUP(A747,'[4]MC Masterlist 2026-09-17'!$B:$M, 6, 0),"")</f>
        <v>152892</v>
      </c>
      <c r="I747" s="42">
        <v>0</v>
      </c>
      <c r="J747" s="42">
        <v>1</v>
      </c>
      <c r="K747" s="42">
        <v>0</v>
      </c>
      <c r="L747" s="42">
        <f t="shared" si="161"/>
        <v>1</v>
      </c>
      <c r="M747" s="42">
        <f t="shared" si="162"/>
        <v>0.33333333333333331</v>
      </c>
      <c r="N747" s="41">
        <f t="shared" si="163"/>
        <v>152892</v>
      </c>
      <c r="O747" s="41">
        <f t="shared" si="164"/>
        <v>50964</v>
      </c>
      <c r="P747" s="42">
        <f t="shared" si="165"/>
        <v>1.111111111111111E-2</v>
      </c>
      <c r="Q747" s="42">
        <v>3</v>
      </c>
      <c r="R747" s="41">
        <f t="shared" si="166"/>
        <v>458676</v>
      </c>
      <c r="S747" s="42">
        <f t="shared" si="167"/>
        <v>270</v>
      </c>
      <c r="T747" s="42">
        <f>IFERROR(VLOOKUP(A747,'[4]Re-order'!$A:$Q,17,0),"")</f>
        <v>0</v>
      </c>
      <c r="U747" s="42">
        <f>IFERROR(VLOOKUP(A747,'[4]MC Masterlist 2026-09-17'!$B:$M, 10, 0),0)</f>
        <v>15</v>
      </c>
      <c r="V747" s="42">
        <f>IFERROR(VLOOKUP(A747,'[4]MC Masterlist 2026-09-17'!$B:$M, 11, 0),0)</f>
        <v>15</v>
      </c>
      <c r="W747" s="42">
        <f t="shared" si="168"/>
        <v>30</v>
      </c>
      <c r="X747" s="42">
        <f t="shared" si="169"/>
        <v>29.833333333333332</v>
      </c>
      <c r="Y747" s="42">
        <f>IFERROR(IF(OR(C747="AREA I",C747="AREA V"),7,VLOOKUP(A747,'[4]MC Masterlist 2026-09-17'!$B:$M, 12, 0)),0)</f>
        <v>30</v>
      </c>
      <c r="Z747" s="42">
        <f t="shared" si="170"/>
        <v>0.16666666666666666</v>
      </c>
      <c r="AA747" s="42">
        <f t="shared" si="171"/>
        <v>0.33333333333333331</v>
      </c>
      <c r="AB747" s="42">
        <f t="shared" si="172"/>
        <v>0.33148148148148143</v>
      </c>
      <c r="AC747" s="42">
        <f t="shared" si="173"/>
        <v>0.33333333333333331</v>
      </c>
      <c r="AD747" s="40" t="str">
        <f t="shared" si="174"/>
        <v>Overstock</v>
      </c>
      <c r="AE747" s="40">
        <f>IFERROR(VLOOKUP(A747,'[4]Re-order'!$A:$AA,27,0),"")</f>
        <v>0</v>
      </c>
      <c r="AF747" s="42">
        <f t="shared" si="175"/>
        <v>-2.6666666666666665</v>
      </c>
      <c r="AG747" s="42" t="e">
        <f>SUMIFS('[4]Raw Inventory'!D:D,'[4]Raw Inventory'!C:C,"GREATWALL",'[4]Raw Inventory'!B:B,A747)</f>
        <v>#VALUE!</v>
      </c>
      <c r="AH747" s="42" t="e">
        <f>SUMIFS('[4]Raw Inventory'!D:D,'[4]Raw Inventory'!C:C,"DUARTE",'[4]Raw Inventory'!B:B,A747)</f>
        <v>#VALUE!</v>
      </c>
      <c r="AI747" s="42"/>
      <c r="AJ747" s="42">
        <f t="shared" si="176"/>
        <v>270.00000000000006</v>
      </c>
      <c r="AK747" s="40" t="str">
        <f>IFERROR(IF((Q747+IF(AI747="",0,AI3))&lt;=0,"Stockout",IF(AJ747="","",IF(F747="Class A",IF(AJ747&lt;=7,"Critical",IF(AJ747&lt;=15,"Low",IF(AJ747&lt;=30,"Reorder",IF(AJ747&lt;=45,"Optimal","Overstock")))),IF(F747="Class B",IF(AJ747&lt;=10,"Critical",IF(AJ747&lt;=20,"Low",IF(AJ747&lt;=45,"Reorder",IF(AJ747&lt;=60,"Optimal","Overstock")))),IF(F747="Class C",IF(AJ747&lt;=15,"Critical",IF(AJ747&lt;=30,"Low",IF(AJ747&lt;=60,"Reorder",IF(AJ747&lt;=90,"Optimal","Overstock")))),""))))),"")</f>
        <v>Overstock</v>
      </c>
      <c r="AL747" s="42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</row>
    <row r="748" spans="1:48">
      <c r="A748" s="39" t="s">
        <v>14</v>
      </c>
      <c r="B748" s="39" t="s">
        <v>116</v>
      </c>
      <c r="C748" s="39" t="s">
        <v>109</v>
      </c>
      <c r="D748" s="40" t="s">
        <v>237</v>
      </c>
      <c r="E748" s="40">
        <v>2</v>
      </c>
      <c r="F748" s="40" t="s">
        <v>0</v>
      </c>
      <c r="G748" s="39" t="str">
        <f>IFERROR(VLOOKUP(A748,'[4]MC Masterlist 2026-09-17'!$B:$M, 3, 0),"")</f>
        <v>HONDA</v>
      </c>
      <c r="H748" s="41">
        <f>IFERROR(VLOOKUP(A748,'[4]MC Masterlist 2026-09-17'!$B:$M, 6, 0),"")</f>
        <v>80070</v>
      </c>
      <c r="I748" s="42">
        <v>0</v>
      </c>
      <c r="J748" s="42">
        <v>0</v>
      </c>
      <c r="K748" s="42">
        <v>4</v>
      </c>
      <c r="L748" s="42">
        <f t="shared" si="161"/>
        <v>4</v>
      </c>
      <c r="M748" s="42">
        <f t="shared" si="162"/>
        <v>1.3333333333333333</v>
      </c>
      <c r="N748" s="41">
        <f t="shared" si="163"/>
        <v>320280</v>
      </c>
      <c r="O748" s="41">
        <f t="shared" si="164"/>
        <v>106760</v>
      </c>
      <c r="P748" s="42">
        <f t="shared" si="165"/>
        <v>4.4444444444444439E-2</v>
      </c>
      <c r="Q748" s="42">
        <v>3</v>
      </c>
      <c r="R748" s="41">
        <f t="shared" si="166"/>
        <v>240210</v>
      </c>
      <c r="S748" s="42">
        <f t="shared" si="167"/>
        <v>67.5</v>
      </c>
      <c r="T748" s="42">
        <f>IFERROR(VLOOKUP(A748,'[4]Re-order'!$A:$Q,17,0),"")</f>
        <v>0</v>
      </c>
      <c r="U748" s="42">
        <f>IFERROR(VLOOKUP(A748,'[4]MC Masterlist 2026-09-17'!$B:$M, 10, 0),0)</f>
        <v>15</v>
      </c>
      <c r="V748" s="42">
        <f>IFERROR(VLOOKUP(A748,'[4]MC Masterlist 2026-09-17'!$B:$M, 11, 0),0)</f>
        <v>15</v>
      </c>
      <c r="W748" s="42">
        <f t="shared" si="168"/>
        <v>30</v>
      </c>
      <c r="X748" s="42">
        <f t="shared" si="169"/>
        <v>29.333333333333332</v>
      </c>
      <c r="Y748" s="42">
        <f>IFERROR(IF(OR(C748="AREA I",C748="AREA V"),7,VLOOKUP(A748,'[4]MC Masterlist 2026-09-17'!$B:$M, 12, 0)),0)</f>
        <v>30</v>
      </c>
      <c r="Z748" s="42">
        <f t="shared" si="170"/>
        <v>0.66666666666666663</v>
      </c>
      <c r="AA748" s="42">
        <f t="shared" si="171"/>
        <v>1.3333333333333333</v>
      </c>
      <c r="AB748" s="42">
        <f t="shared" si="172"/>
        <v>1.3037037037037036</v>
      </c>
      <c r="AC748" s="42">
        <f t="shared" si="173"/>
        <v>1.3333333333333333</v>
      </c>
      <c r="AD748" s="40" t="str">
        <f t="shared" si="174"/>
        <v>Overstock</v>
      </c>
      <c r="AE748" s="40">
        <f>IFERROR(VLOOKUP(A748,'[4]Re-order'!$A:$AA,27,0),"")</f>
        <v>0</v>
      </c>
      <c r="AF748" s="42">
        <f t="shared" si="175"/>
        <v>-1.6666666666666667</v>
      </c>
      <c r="AG748" s="42" t="e">
        <f>SUMIFS('[4]Raw Inventory'!D:D,'[4]Raw Inventory'!C:C,"GREATWALL",'[4]Raw Inventory'!B:B,A748)</f>
        <v>#VALUE!</v>
      </c>
      <c r="AH748" s="42" t="e">
        <f>SUMIFS('[4]Raw Inventory'!D:D,'[4]Raw Inventory'!C:C,"DUARTE",'[4]Raw Inventory'!B:B,A748)</f>
        <v>#VALUE!</v>
      </c>
      <c r="AI748" s="42"/>
      <c r="AJ748" s="42">
        <f t="shared" si="176"/>
        <v>67.500000000000014</v>
      </c>
      <c r="AK748" s="40" t="str">
        <f>IFERROR(IF((Q748+IF(AI748="",0,AI3))&lt;=0,"Stockout",IF(AJ748="","",IF(F748="Class A",IF(AJ748&lt;=7,"Critical",IF(AJ748&lt;=15,"Low",IF(AJ748&lt;=30,"Reorder",IF(AJ748&lt;=45,"Optimal","Overstock")))),IF(F748="Class B",IF(AJ748&lt;=10,"Critical",IF(AJ748&lt;=20,"Low",IF(AJ748&lt;=45,"Reorder",IF(AJ748&lt;=60,"Optimal","Overstock")))),IF(F748="Class C",IF(AJ748&lt;=15,"Critical",IF(AJ748&lt;=30,"Low",IF(AJ748&lt;=60,"Reorder",IF(AJ748&lt;=90,"Optimal","Overstock")))),""))))),"")</f>
        <v>Overstock</v>
      </c>
      <c r="AL748" s="42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</row>
    <row r="749" spans="1:48">
      <c r="A749" s="39" t="s">
        <v>71</v>
      </c>
      <c r="B749" s="39" t="s">
        <v>144</v>
      </c>
      <c r="C749" s="39" t="s">
        <v>137</v>
      </c>
      <c r="D749" s="40" t="s">
        <v>238</v>
      </c>
      <c r="E749" s="40">
        <v>33</v>
      </c>
      <c r="F749" s="40" t="s">
        <v>3</v>
      </c>
      <c r="G749" s="39" t="str">
        <f>IFERROR(VLOOKUP(A749,'[4]MC Masterlist 2026-09-17'!$B:$M, 3, 0),"")</f>
        <v>SUZUKI</v>
      </c>
      <c r="H749" s="41">
        <f>IFERROR(VLOOKUP(A749,'[4]MC Masterlist 2026-09-17'!$B:$M, 6, 0),"")</f>
        <v>156250</v>
      </c>
      <c r="I749" s="42">
        <v>0</v>
      </c>
      <c r="J749" s="42">
        <v>0</v>
      </c>
      <c r="K749" s="42">
        <v>0</v>
      </c>
      <c r="L749" s="42">
        <f t="shared" si="161"/>
        <v>0</v>
      </c>
      <c r="M749" s="42">
        <f t="shared" si="162"/>
        <v>0</v>
      </c>
      <c r="N749" s="41">
        <f t="shared" si="163"/>
        <v>0</v>
      </c>
      <c r="O749" s="41">
        <f t="shared" si="164"/>
        <v>0</v>
      </c>
      <c r="P749" s="42">
        <f t="shared" si="165"/>
        <v>0</v>
      </c>
      <c r="Q749" s="42">
        <v>1</v>
      </c>
      <c r="R749" s="41">
        <f t="shared" si="166"/>
        <v>156250</v>
      </c>
      <c r="S749" s="42">
        <f t="shared" si="167"/>
        <v>0</v>
      </c>
      <c r="T749" s="42">
        <f>IFERROR(VLOOKUP(A749,'[4]Re-order'!$A:$Q,17,0),"")</f>
        <v>0</v>
      </c>
      <c r="U749" s="42">
        <f>IFERROR(VLOOKUP(A749,'[4]MC Masterlist 2026-09-17'!$B:$M, 10, 0),0)</f>
        <v>15</v>
      </c>
      <c r="V749" s="42">
        <f>IFERROR(VLOOKUP(A749,'[4]MC Masterlist 2026-09-17'!$B:$M, 11, 0),0)</f>
        <v>15</v>
      </c>
      <c r="W749" s="42">
        <f t="shared" si="168"/>
        <v>30</v>
      </c>
      <c r="X749" s="42">
        <f t="shared" si="169"/>
        <v>7</v>
      </c>
      <c r="Y749" s="42">
        <f>IFERROR(IF(OR(C749="AREA I",C749="AREA V"),7,VLOOKUP(A749,'[4]MC Masterlist 2026-09-17'!$B:$M, 12, 0)),0)</f>
        <v>7</v>
      </c>
      <c r="Z749" s="42">
        <f t="shared" si="170"/>
        <v>0</v>
      </c>
      <c r="AA749" s="42">
        <f t="shared" si="171"/>
        <v>0</v>
      </c>
      <c r="AB749" s="42">
        <f t="shared" si="172"/>
        <v>0</v>
      </c>
      <c r="AC749" s="42">
        <f t="shared" si="173"/>
        <v>0</v>
      </c>
      <c r="AD749" s="40" t="str">
        <f t="shared" si="174"/>
        <v>Critical</v>
      </c>
      <c r="AE749" s="40">
        <f>IFERROR(VLOOKUP(A749,'[4]Re-order'!$A:$AA,27,0),"")</f>
        <v>0</v>
      </c>
      <c r="AF749" s="42">
        <f t="shared" si="175"/>
        <v>-1</v>
      </c>
      <c r="AG749" s="42" t="e">
        <f>SUMIFS('[4]Raw Inventory'!D:D,'[4]Raw Inventory'!C:C,"GREATWALL",'[4]Raw Inventory'!B:B,A749)</f>
        <v>#VALUE!</v>
      </c>
      <c r="AH749" s="42" t="e">
        <f>SUMIFS('[4]Raw Inventory'!D:D,'[4]Raw Inventory'!C:C,"DUARTE",'[4]Raw Inventory'!B:B,A749)</f>
        <v>#VALUE!</v>
      </c>
      <c r="AI749" s="42"/>
      <c r="AJ749" s="42">
        <f t="shared" si="176"/>
        <v>0</v>
      </c>
      <c r="AK749" s="40" t="str">
        <f>IFERROR(IF((Q749+IF(AI749="",0,AI3))&lt;=0,"Stockout",IF(AJ749="","",IF(F749="Class A",IF(AJ749&lt;=7,"Critical",IF(AJ749&lt;=15,"Low",IF(AJ749&lt;=30,"Reorder",IF(AJ749&lt;=45,"Optimal","Overstock")))),IF(F749="Class B",IF(AJ749&lt;=10,"Critical",IF(AJ749&lt;=20,"Low",IF(AJ749&lt;=45,"Reorder",IF(AJ749&lt;=60,"Optimal","Overstock")))),IF(F749="Class C",IF(AJ749&lt;=15,"Critical",IF(AJ749&lt;=30,"Low",IF(AJ749&lt;=60,"Reorder",IF(AJ749&lt;=90,"Optimal","Overstock")))),""))))),"")</f>
        <v>Critical</v>
      </c>
      <c r="AL749" s="42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</row>
    <row r="750" spans="1:48">
      <c r="A750" s="39" t="s">
        <v>175</v>
      </c>
      <c r="B750" s="39" t="s">
        <v>30</v>
      </c>
      <c r="C750" s="39" t="s">
        <v>1</v>
      </c>
      <c r="D750" s="40" t="s">
        <v>238</v>
      </c>
      <c r="E750" s="40">
        <v>35</v>
      </c>
      <c r="F750" s="40" t="s">
        <v>3</v>
      </c>
      <c r="G750" s="39" t="str">
        <f>IFERROR(VLOOKUP(A750,'[4]MC Masterlist 2026-09-17'!$B:$M, 3, 0),"")</f>
        <v>KAWASAKI</v>
      </c>
      <c r="H750" s="41">
        <f>IFERROR(VLOOKUP(A750,'[4]MC Masterlist 2026-09-17'!$B:$M, 6, 0),"")</f>
        <v>73158</v>
      </c>
      <c r="I750" s="42">
        <v>0</v>
      </c>
      <c r="J750" s="42">
        <v>0</v>
      </c>
      <c r="K750" s="42">
        <v>0</v>
      </c>
      <c r="L750" s="42">
        <f t="shared" si="161"/>
        <v>0</v>
      </c>
      <c r="M750" s="42">
        <f t="shared" si="162"/>
        <v>0</v>
      </c>
      <c r="N750" s="41">
        <f t="shared" si="163"/>
        <v>0</v>
      </c>
      <c r="O750" s="41">
        <f t="shared" si="164"/>
        <v>0</v>
      </c>
      <c r="P750" s="42">
        <f t="shared" si="165"/>
        <v>0</v>
      </c>
      <c r="Q750" s="42">
        <v>1</v>
      </c>
      <c r="R750" s="41">
        <f t="shared" si="166"/>
        <v>73158</v>
      </c>
      <c r="S750" s="42">
        <f t="shared" si="167"/>
        <v>0</v>
      </c>
      <c r="T750" s="42">
        <f>IFERROR(VLOOKUP(A750,'[4]Re-order'!$A:$Q,17,0),"")</f>
        <v>0</v>
      </c>
      <c r="U750" s="42">
        <f>IFERROR(VLOOKUP(A750,'[4]MC Masterlist 2026-09-17'!$B:$M, 10, 0),0)</f>
        <v>15</v>
      </c>
      <c r="V750" s="42">
        <f>IFERROR(VLOOKUP(A750,'[4]MC Masterlist 2026-09-17'!$B:$M, 11, 0),0)</f>
        <v>15</v>
      </c>
      <c r="W750" s="42">
        <f t="shared" si="168"/>
        <v>30</v>
      </c>
      <c r="X750" s="42">
        <f t="shared" si="169"/>
        <v>7</v>
      </c>
      <c r="Y750" s="42">
        <f>IFERROR(IF(OR(C750="AREA I",C750="AREA V"),7,VLOOKUP(A750,'[4]MC Masterlist 2026-09-17'!$B:$M, 12, 0)),0)</f>
        <v>7</v>
      </c>
      <c r="Z750" s="42">
        <f t="shared" si="170"/>
        <v>0</v>
      </c>
      <c r="AA750" s="42">
        <f t="shared" si="171"/>
        <v>0</v>
      </c>
      <c r="AB750" s="42">
        <f t="shared" si="172"/>
        <v>0</v>
      </c>
      <c r="AC750" s="42">
        <f t="shared" si="173"/>
        <v>0</v>
      </c>
      <c r="AD750" s="40" t="str">
        <f t="shared" si="174"/>
        <v>Critical</v>
      </c>
      <c r="AE750" s="40">
        <f>IFERROR(VLOOKUP(A750,'[4]Re-order'!$A:$AA,27,0),"")</f>
        <v>0</v>
      </c>
      <c r="AF750" s="42">
        <f t="shared" si="175"/>
        <v>-1</v>
      </c>
      <c r="AG750" s="42" t="e">
        <f>SUMIFS('[4]Raw Inventory'!D:D,'[4]Raw Inventory'!C:C,"GREATWALL",'[4]Raw Inventory'!B:B,A750)</f>
        <v>#VALUE!</v>
      </c>
      <c r="AH750" s="42" t="e">
        <f>SUMIFS('[4]Raw Inventory'!D:D,'[4]Raw Inventory'!C:C,"DUARTE",'[4]Raw Inventory'!B:B,A750)</f>
        <v>#VALUE!</v>
      </c>
      <c r="AI750" s="42"/>
      <c r="AJ750" s="42">
        <f t="shared" si="176"/>
        <v>0</v>
      </c>
      <c r="AK750" s="40" t="str">
        <f>IFERROR(IF((Q750+IF(AI750="",0,AI3))&lt;=0,"Stockout",IF(AJ750="","",IF(F750="Class A",IF(AJ750&lt;=7,"Critical",IF(AJ750&lt;=15,"Low",IF(AJ750&lt;=30,"Reorder",IF(AJ750&lt;=45,"Optimal","Overstock")))),IF(F750="Class B",IF(AJ750&lt;=10,"Critical",IF(AJ750&lt;=20,"Low",IF(AJ750&lt;=45,"Reorder",IF(AJ750&lt;=60,"Optimal","Overstock")))),IF(F750="Class C",IF(AJ750&lt;=15,"Critical",IF(AJ750&lt;=30,"Low",IF(AJ750&lt;=60,"Reorder",IF(AJ750&lt;=90,"Optimal","Overstock")))),""))))),"")</f>
        <v>Critical</v>
      </c>
      <c r="AL750" s="42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</row>
    <row r="751" spans="1:48">
      <c r="A751" s="39" t="s">
        <v>76</v>
      </c>
      <c r="B751" s="39" t="s">
        <v>27</v>
      </c>
      <c r="C751" s="39" t="s">
        <v>1</v>
      </c>
      <c r="D751" s="40" t="s">
        <v>225</v>
      </c>
      <c r="E751" s="40">
        <v>29</v>
      </c>
      <c r="F751" s="40" t="s">
        <v>3</v>
      </c>
      <c r="G751" s="39" t="str">
        <f>IFERROR(VLOOKUP(A751,'[4]MC Masterlist 2026-09-17'!$B:$M, 3, 0),"")</f>
        <v>SUZUKI</v>
      </c>
      <c r="H751" s="41">
        <f>IFERROR(VLOOKUP(A751,'[4]MC Masterlist 2026-09-17'!$B:$M, 6, 0),"")</f>
        <v>62692</v>
      </c>
      <c r="I751" s="42">
        <v>1</v>
      </c>
      <c r="J751" s="42">
        <v>0</v>
      </c>
      <c r="K751" s="42">
        <v>0</v>
      </c>
      <c r="L751" s="42">
        <f t="shared" si="161"/>
        <v>1</v>
      </c>
      <c r="M751" s="42">
        <f t="shared" si="162"/>
        <v>0.33333333333333331</v>
      </c>
      <c r="N751" s="41">
        <f t="shared" si="163"/>
        <v>62692</v>
      </c>
      <c r="O751" s="41">
        <f t="shared" si="164"/>
        <v>20897.333333333332</v>
      </c>
      <c r="P751" s="42">
        <f t="shared" si="165"/>
        <v>1.111111111111111E-2</v>
      </c>
      <c r="Q751" s="42">
        <v>2</v>
      </c>
      <c r="R751" s="41">
        <f t="shared" si="166"/>
        <v>125384</v>
      </c>
      <c r="S751" s="42">
        <f t="shared" si="167"/>
        <v>180</v>
      </c>
      <c r="T751" s="42">
        <f>IFERROR(VLOOKUP(A751,'[4]Re-order'!$A:$Q,17,0),"")</f>
        <v>0</v>
      </c>
      <c r="U751" s="42">
        <f>IFERROR(VLOOKUP(A751,'[4]MC Masterlist 2026-09-17'!$B:$M, 10, 0),0)</f>
        <v>15</v>
      </c>
      <c r="V751" s="42">
        <f>IFERROR(VLOOKUP(A751,'[4]MC Masterlist 2026-09-17'!$B:$M, 11, 0),0)</f>
        <v>15</v>
      </c>
      <c r="W751" s="42">
        <f t="shared" si="168"/>
        <v>30</v>
      </c>
      <c r="X751" s="42">
        <f t="shared" si="169"/>
        <v>6.833333333333333</v>
      </c>
      <c r="Y751" s="42">
        <f>IFERROR(IF(OR(C751="AREA I",C751="AREA V"),7,VLOOKUP(A751,'[4]MC Masterlist 2026-09-17'!$B:$M, 12, 0)),0)</f>
        <v>7</v>
      </c>
      <c r="Z751" s="42">
        <f t="shared" si="170"/>
        <v>0.16666666666666666</v>
      </c>
      <c r="AA751" s="42">
        <f t="shared" si="171"/>
        <v>0.33333333333333331</v>
      </c>
      <c r="AB751" s="42">
        <f t="shared" si="172"/>
        <v>7.5925925925925911E-2</v>
      </c>
      <c r="AC751" s="42">
        <f t="shared" si="173"/>
        <v>7.7777777777777765E-2</v>
      </c>
      <c r="AD751" s="40" t="str">
        <f t="shared" si="174"/>
        <v>Overstock</v>
      </c>
      <c r="AE751" s="40">
        <f>IFERROR(VLOOKUP(A751,'[4]Re-order'!$A:$AA,27,0),"")</f>
        <v>0</v>
      </c>
      <c r="AF751" s="42">
        <f t="shared" si="175"/>
        <v>-1.9222222222222223</v>
      </c>
      <c r="AG751" s="42" t="e">
        <f>SUMIFS('[4]Raw Inventory'!D:D,'[4]Raw Inventory'!C:C,"GREATWALL",'[4]Raw Inventory'!B:B,A751)</f>
        <v>#VALUE!</v>
      </c>
      <c r="AH751" s="42" t="e">
        <f>SUMIFS('[4]Raw Inventory'!D:D,'[4]Raw Inventory'!C:C,"DUARTE",'[4]Raw Inventory'!B:B,A751)</f>
        <v>#VALUE!</v>
      </c>
      <c r="AI751" s="42"/>
      <c r="AJ751" s="42">
        <f t="shared" si="176"/>
        <v>180.00000000000003</v>
      </c>
      <c r="AK751" s="40" t="str">
        <f>IFERROR(IF((Q751+IF(AI751="",0,AI3))&lt;=0,"Stockout",IF(AJ751="","",IF(F751="Class A",IF(AJ751&lt;=7,"Critical",IF(AJ751&lt;=15,"Low",IF(AJ751&lt;=30,"Reorder",IF(AJ751&lt;=45,"Optimal","Overstock")))),IF(F751="Class B",IF(AJ751&lt;=10,"Critical",IF(AJ751&lt;=20,"Low",IF(AJ751&lt;=45,"Reorder",IF(AJ751&lt;=60,"Optimal","Overstock")))),IF(F751="Class C",IF(AJ751&lt;=15,"Critical",IF(AJ751&lt;=30,"Low",IF(AJ751&lt;=60,"Reorder",IF(AJ751&lt;=90,"Optimal","Overstock")))),""))))),"")</f>
        <v>Overstock</v>
      </c>
      <c r="AL751" s="42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</row>
    <row r="752" spans="1:48">
      <c r="A752" s="39" t="s">
        <v>42</v>
      </c>
      <c r="B752" s="39" t="s">
        <v>158</v>
      </c>
      <c r="C752" s="39" t="s">
        <v>152</v>
      </c>
      <c r="D752" s="40" t="s">
        <v>253</v>
      </c>
      <c r="E752" s="40">
        <v>14</v>
      </c>
      <c r="F752" s="40" t="s">
        <v>2</v>
      </c>
      <c r="G752" s="39" t="str">
        <f>IFERROR(VLOOKUP(A752,'[4]MC Masterlist 2026-09-17'!$B:$M, 3, 0),"")</f>
        <v>YAMAHA</v>
      </c>
      <c r="H752" s="41">
        <f>IFERROR(VLOOKUP(A752,'[4]MC Masterlist 2026-09-17'!$B:$M, 6, 0),"")</f>
        <v>152892</v>
      </c>
      <c r="I752" s="42">
        <v>0</v>
      </c>
      <c r="J752" s="42">
        <v>1</v>
      </c>
      <c r="K752" s="42">
        <v>0</v>
      </c>
      <c r="L752" s="42">
        <f t="shared" si="161"/>
        <v>1</v>
      </c>
      <c r="M752" s="42">
        <f t="shared" si="162"/>
        <v>0.33333333333333331</v>
      </c>
      <c r="N752" s="41">
        <f t="shared" si="163"/>
        <v>152892</v>
      </c>
      <c r="O752" s="41">
        <f t="shared" si="164"/>
        <v>50964</v>
      </c>
      <c r="P752" s="42">
        <f t="shared" si="165"/>
        <v>1.111111111111111E-2</v>
      </c>
      <c r="Q752" s="42">
        <v>1</v>
      </c>
      <c r="R752" s="41">
        <f t="shared" si="166"/>
        <v>152892</v>
      </c>
      <c r="S752" s="42">
        <f t="shared" si="167"/>
        <v>90</v>
      </c>
      <c r="T752" s="42">
        <f>IFERROR(VLOOKUP(A752,'[4]Re-order'!$A:$Q,17,0),"")</f>
        <v>0</v>
      </c>
      <c r="U752" s="42">
        <f>IFERROR(VLOOKUP(A752,'[4]MC Masterlist 2026-09-17'!$B:$M, 10, 0),0)</f>
        <v>15</v>
      </c>
      <c r="V752" s="42">
        <f>IFERROR(VLOOKUP(A752,'[4]MC Masterlist 2026-09-17'!$B:$M, 11, 0),0)</f>
        <v>15</v>
      </c>
      <c r="W752" s="42">
        <f t="shared" si="168"/>
        <v>30</v>
      </c>
      <c r="X752" s="42">
        <f t="shared" si="169"/>
        <v>29.833333333333332</v>
      </c>
      <c r="Y752" s="42">
        <f>IFERROR(IF(OR(C752="AREA I",C752="AREA V"),7,VLOOKUP(A752,'[4]MC Masterlist 2026-09-17'!$B:$M, 12, 0)),0)</f>
        <v>30</v>
      </c>
      <c r="Z752" s="42">
        <f t="shared" si="170"/>
        <v>0.16666666666666666</v>
      </c>
      <c r="AA752" s="42">
        <f t="shared" si="171"/>
        <v>0.33333333333333331</v>
      </c>
      <c r="AB752" s="42">
        <f t="shared" si="172"/>
        <v>0.33148148148148143</v>
      </c>
      <c r="AC752" s="42">
        <f t="shared" si="173"/>
        <v>0.33333333333333331</v>
      </c>
      <c r="AD752" s="40" t="str">
        <f t="shared" si="174"/>
        <v>Overstock</v>
      </c>
      <c r="AE752" s="40">
        <f>IFERROR(VLOOKUP(A752,'[4]Re-order'!$A:$AA,27,0),"")</f>
        <v>0</v>
      </c>
      <c r="AF752" s="42">
        <f t="shared" si="175"/>
        <v>-0.66666666666666674</v>
      </c>
      <c r="AG752" s="42" t="e">
        <f>SUMIFS('[4]Raw Inventory'!D:D,'[4]Raw Inventory'!C:C,"GREATWALL",'[4]Raw Inventory'!B:B,A752)</f>
        <v>#VALUE!</v>
      </c>
      <c r="AH752" s="42" t="e">
        <f>SUMIFS('[4]Raw Inventory'!D:D,'[4]Raw Inventory'!C:C,"DUARTE",'[4]Raw Inventory'!B:B,A752)</f>
        <v>#VALUE!</v>
      </c>
      <c r="AI752" s="42"/>
      <c r="AJ752" s="42">
        <f t="shared" si="176"/>
        <v>90.000000000000014</v>
      </c>
      <c r="AK752" s="40" t="str">
        <f>IFERROR(IF((Q752+IF(AI752="",0,AI3))&lt;=0,"Stockout",IF(AJ752="","",IF(F752="Class A",IF(AJ752&lt;=7,"Critical",IF(AJ752&lt;=15,"Low",IF(AJ752&lt;=30,"Reorder",IF(AJ752&lt;=45,"Optimal","Overstock")))),IF(F752="Class B",IF(AJ752&lt;=10,"Critical",IF(AJ752&lt;=20,"Low",IF(AJ752&lt;=45,"Reorder",IF(AJ752&lt;=60,"Optimal","Overstock")))),IF(F752="Class C",IF(AJ752&lt;=15,"Critical",IF(AJ752&lt;=30,"Low",IF(AJ752&lt;=60,"Reorder",IF(AJ752&lt;=90,"Optimal","Overstock")))),""))))),"")</f>
        <v>Overstock</v>
      </c>
      <c r="AL752" s="42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</row>
    <row r="753" spans="1:48">
      <c r="A753" s="39" t="s">
        <v>69</v>
      </c>
      <c r="B753" s="39" t="s">
        <v>119</v>
      </c>
      <c r="C753" s="39" t="s">
        <v>118</v>
      </c>
      <c r="D753" s="40" t="s">
        <v>230</v>
      </c>
      <c r="E753" s="40">
        <v>35</v>
      </c>
      <c r="F753" s="40" t="s">
        <v>3</v>
      </c>
      <c r="G753" s="39" t="str">
        <f>IFERROR(VLOOKUP(A753,'[4]MC Masterlist 2026-09-17'!$B:$M, 3, 0),"")</f>
        <v>YAMAHA</v>
      </c>
      <c r="H753" s="41">
        <f>IFERROR(VLOOKUP(A753,'[4]MC Masterlist 2026-09-17'!$B:$M, 6, 0),"")</f>
        <v>54426</v>
      </c>
      <c r="I753" s="42">
        <v>0</v>
      </c>
      <c r="J753" s="42">
        <v>0</v>
      </c>
      <c r="K753" s="42">
        <v>1</v>
      </c>
      <c r="L753" s="42">
        <f t="shared" si="161"/>
        <v>1</v>
      </c>
      <c r="M753" s="42">
        <f t="shared" si="162"/>
        <v>0.33333333333333331</v>
      </c>
      <c r="N753" s="41">
        <f t="shared" si="163"/>
        <v>54426</v>
      </c>
      <c r="O753" s="41">
        <f t="shared" si="164"/>
        <v>18142</v>
      </c>
      <c r="P753" s="42">
        <f t="shared" si="165"/>
        <v>1.111111111111111E-2</v>
      </c>
      <c r="Q753" s="42"/>
      <c r="R753" s="41">
        <f t="shared" si="166"/>
        <v>0</v>
      </c>
      <c r="S753" s="42">
        <f t="shared" si="167"/>
        <v>0</v>
      </c>
      <c r="T753" s="42">
        <f>IFERROR(VLOOKUP(A753,'[4]Re-order'!$A:$Q,17,0),"")</f>
        <v>0</v>
      </c>
      <c r="U753" s="42">
        <f>IFERROR(VLOOKUP(A753,'[4]MC Masterlist 2026-09-17'!$B:$M, 10, 0),0)</f>
        <v>15</v>
      </c>
      <c r="V753" s="42">
        <f>IFERROR(VLOOKUP(A753,'[4]MC Masterlist 2026-09-17'!$B:$M, 11, 0),0)</f>
        <v>15</v>
      </c>
      <c r="W753" s="42">
        <f t="shared" si="168"/>
        <v>30</v>
      </c>
      <c r="X753" s="42">
        <f t="shared" si="169"/>
        <v>29.833333333333332</v>
      </c>
      <c r="Y753" s="42">
        <f>IFERROR(IF(OR(C753="AREA I",C753="AREA V"),7,VLOOKUP(A753,'[4]MC Masterlist 2026-09-17'!$B:$M, 12, 0)),0)</f>
        <v>30</v>
      </c>
      <c r="Z753" s="42">
        <f t="shared" si="170"/>
        <v>0.16666666666666666</v>
      </c>
      <c r="AA753" s="42">
        <f t="shared" si="171"/>
        <v>0.33333333333333331</v>
      </c>
      <c r="AB753" s="42">
        <f t="shared" si="172"/>
        <v>0.33148148148148143</v>
      </c>
      <c r="AC753" s="42">
        <f t="shared" si="173"/>
        <v>0.33333333333333331</v>
      </c>
      <c r="AD753" s="40" t="str">
        <f t="shared" si="174"/>
        <v>Stockout</v>
      </c>
      <c r="AE753" s="40">
        <f>IFERROR(VLOOKUP(A753,'[4]Re-order'!$A:$AA,27,0),"")</f>
        <v>0</v>
      </c>
      <c r="AF753" s="42">
        <f t="shared" si="175"/>
        <v>0.33333333333333331</v>
      </c>
      <c r="AG753" s="42" t="e">
        <f>SUMIFS('[4]Raw Inventory'!D:D,'[4]Raw Inventory'!C:C,"GREATWALL",'[4]Raw Inventory'!B:B,A753)</f>
        <v>#VALUE!</v>
      </c>
      <c r="AH753" s="42" t="e">
        <f>SUMIFS('[4]Raw Inventory'!D:D,'[4]Raw Inventory'!C:C,"DUARTE",'[4]Raw Inventory'!B:B,A753)</f>
        <v>#VALUE!</v>
      </c>
      <c r="AI753" s="42"/>
      <c r="AJ753" s="42">
        <f t="shared" si="176"/>
        <v>0</v>
      </c>
      <c r="AK753" s="40" t="str">
        <f>IFERROR(IF((Q753+IF(AI753="",0,AI3))&lt;=0,"Stockout",IF(AJ753="","",IF(F753="Class A",IF(AJ753&lt;=7,"Critical",IF(AJ753&lt;=15,"Low",IF(AJ753&lt;=30,"Reorder",IF(AJ753&lt;=45,"Optimal","Overstock")))),IF(F753="Class B",IF(AJ753&lt;=10,"Critical",IF(AJ753&lt;=20,"Low",IF(AJ753&lt;=45,"Reorder",IF(AJ753&lt;=60,"Optimal","Overstock")))),IF(F753="Class C",IF(AJ753&lt;=15,"Critical",IF(AJ753&lt;=30,"Low",IF(AJ753&lt;=60,"Reorder",IF(AJ753&lt;=90,"Optimal","Overstock")))),""))))),"")</f>
        <v>Stockout</v>
      </c>
      <c r="AL753" s="42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</row>
    <row r="754" spans="1:48">
      <c r="A754" s="39" t="s">
        <v>107</v>
      </c>
      <c r="B754" s="39" t="s">
        <v>155</v>
      </c>
      <c r="C754" s="39" t="s">
        <v>152</v>
      </c>
      <c r="D754" s="40" t="s">
        <v>253</v>
      </c>
      <c r="E754" s="40">
        <v>15</v>
      </c>
      <c r="F754" s="40" t="s">
        <v>2</v>
      </c>
      <c r="G754" s="39" t="str">
        <f>IFERROR(VLOOKUP(A754,'[4]MC Masterlist 2026-09-17'!$B:$M, 3, 0),"")</f>
        <v>SUZUKI</v>
      </c>
      <c r="H754" s="41">
        <f>IFERROR(VLOOKUP(A754,'[4]MC Masterlist 2026-09-17'!$B:$M, 6, 0),"")</f>
        <v>89662</v>
      </c>
      <c r="I754" s="42">
        <v>1</v>
      </c>
      <c r="J754" s="42">
        <v>1</v>
      </c>
      <c r="K754" s="42">
        <v>0</v>
      </c>
      <c r="L754" s="42">
        <f t="shared" si="161"/>
        <v>2</v>
      </c>
      <c r="M754" s="42">
        <f t="shared" si="162"/>
        <v>0.66666666666666663</v>
      </c>
      <c r="N754" s="41">
        <f t="shared" si="163"/>
        <v>179324</v>
      </c>
      <c r="O754" s="41">
        <f t="shared" si="164"/>
        <v>59774.666666666664</v>
      </c>
      <c r="P754" s="42">
        <f t="shared" si="165"/>
        <v>2.222222222222222E-2</v>
      </c>
      <c r="Q754" s="42">
        <v>1</v>
      </c>
      <c r="R754" s="41">
        <f t="shared" si="166"/>
        <v>89662</v>
      </c>
      <c r="S754" s="42">
        <f t="shared" si="167"/>
        <v>45</v>
      </c>
      <c r="T754" s="42">
        <f>IFERROR(VLOOKUP(A754,'[4]Re-order'!$A:$Q,17,0),"")</f>
        <v>0</v>
      </c>
      <c r="U754" s="42">
        <f>IFERROR(VLOOKUP(A754,'[4]MC Masterlist 2026-09-17'!$B:$M, 10, 0),0)</f>
        <v>15</v>
      </c>
      <c r="V754" s="42">
        <f>IFERROR(VLOOKUP(A754,'[4]MC Masterlist 2026-09-17'!$B:$M, 11, 0),0)</f>
        <v>15</v>
      </c>
      <c r="W754" s="42">
        <f t="shared" si="168"/>
        <v>30</v>
      </c>
      <c r="X754" s="42">
        <f t="shared" si="169"/>
        <v>29.666666666666668</v>
      </c>
      <c r="Y754" s="42">
        <f>IFERROR(IF(OR(C754="AREA I",C754="AREA V"),7,VLOOKUP(A754,'[4]MC Masterlist 2026-09-17'!$B:$M, 12, 0)),0)</f>
        <v>30</v>
      </c>
      <c r="Z754" s="42">
        <f t="shared" si="170"/>
        <v>0.33333333333333331</v>
      </c>
      <c r="AA754" s="42">
        <f t="shared" si="171"/>
        <v>0.66666666666666663</v>
      </c>
      <c r="AB754" s="42">
        <f t="shared" si="172"/>
        <v>0.65925925925925921</v>
      </c>
      <c r="AC754" s="42">
        <f t="shared" si="173"/>
        <v>0.66666666666666663</v>
      </c>
      <c r="AD754" s="40" t="str">
        <f t="shared" si="174"/>
        <v>Reorder</v>
      </c>
      <c r="AE754" s="40">
        <f>IFERROR(VLOOKUP(A754,'[4]Re-order'!$A:$AA,27,0),"")</f>
        <v>0</v>
      </c>
      <c r="AF754" s="42">
        <f t="shared" si="175"/>
        <v>-0.33333333333333337</v>
      </c>
      <c r="AG754" s="42" t="e">
        <f>SUMIFS('[4]Raw Inventory'!D:D,'[4]Raw Inventory'!C:C,"GREATWALL",'[4]Raw Inventory'!B:B,A754)</f>
        <v>#VALUE!</v>
      </c>
      <c r="AH754" s="42" t="e">
        <f>SUMIFS('[4]Raw Inventory'!D:D,'[4]Raw Inventory'!C:C,"DUARTE",'[4]Raw Inventory'!B:B,A754)</f>
        <v>#VALUE!</v>
      </c>
      <c r="AI754" s="42"/>
      <c r="AJ754" s="42">
        <f t="shared" si="176"/>
        <v>45.000000000000007</v>
      </c>
      <c r="AK754" s="40" t="str">
        <f>IFERROR(IF((Q754+IF(AI754="",0,AI3))&lt;=0,"Stockout",IF(AJ754="","",IF(F754="Class A",IF(AJ754&lt;=7,"Critical",IF(AJ754&lt;=15,"Low",IF(AJ754&lt;=30,"Reorder",IF(AJ754&lt;=45,"Optimal","Overstock")))),IF(F754="Class B",IF(AJ754&lt;=10,"Critical",IF(AJ754&lt;=20,"Low",IF(AJ754&lt;=45,"Reorder",IF(AJ754&lt;=60,"Optimal","Overstock")))),IF(F754="Class C",IF(AJ754&lt;=15,"Critical",IF(AJ754&lt;=30,"Low",IF(AJ754&lt;=60,"Reorder",IF(AJ754&lt;=90,"Optimal","Overstock")))),""))))),"")</f>
        <v>Reorder</v>
      </c>
      <c r="AL754" s="42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</row>
    <row r="755" spans="1:48">
      <c r="A755" s="39" t="s">
        <v>17</v>
      </c>
      <c r="B755" s="39" t="s">
        <v>246</v>
      </c>
      <c r="C755" s="39"/>
      <c r="D755" s="40" t="s">
        <v>283</v>
      </c>
      <c r="E755" s="40">
        <v>1</v>
      </c>
      <c r="F755" s="40" t="s">
        <v>0</v>
      </c>
      <c r="G755" s="39" t="str">
        <f>IFERROR(VLOOKUP(A755,'[4]MC Masterlist 2026-09-17'!$B:$M, 3, 0),"")</f>
        <v>HONDA</v>
      </c>
      <c r="H755" s="41">
        <f>IFERROR(VLOOKUP(A755,'[4]MC Masterlist 2026-09-17'!$B:$M, 6, 0),"")</f>
        <v>140790</v>
      </c>
      <c r="I755" s="42">
        <v>0</v>
      </c>
      <c r="J755" s="42">
        <v>0</v>
      </c>
      <c r="K755" s="42">
        <v>0</v>
      </c>
      <c r="L755" s="42">
        <f t="shared" si="161"/>
        <v>0</v>
      </c>
      <c r="M755" s="42">
        <f t="shared" si="162"/>
        <v>0</v>
      </c>
      <c r="N755" s="41">
        <f t="shared" si="163"/>
        <v>0</v>
      </c>
      <c r="O755" s="41">
        <f t="shared" si="164"/>
        <v>0</v>
      </c>
      <c r="P755" s="42">
        <f t="shared" si="165"/>
        <v>0</v>
      </c>
      <c r="Q755" s="42">
        <v>2</v>
      </c>
      <c r="R755" s="41">
        <f t="shared" si="166"/>
        <v>281580</v>
      </c>
      <c r="S755" s="42">
        <f t="shared" si="167"/>
        <v>0</v>
      </c>
      <c r="T755" s="42">
        <f>IFERROR(VLOOKUP(A755,'[4]Re-order'!$A:$Q,17,0),"")</f>
        <v>0</v>
      </c>
      <c r="U755" s="42">
        <f>IFERROR(VLOOKUP(A755,'[4]MC Masterlist 2026-09-17'!$B:$M, 10, 0),0)</f>
        <v>15</v>
      </c>
      <c r="V755" s="42">
        <f>IFERROR(VLOOKUP(A755,'[4]MC Masterlist 2026-09-17'!$B:$M, 11, 0),0)</f>
        <v>15</v>
      </c>
      <c r="W755" s="42">
        <f t="shared" si="168"/>
        <v>30</v>
      </c>
      <c r="X755" s="42">
        <f t="shared" si="169"/>
        <v>30</v>
      </c>
      <c r="Y755" s="42">
        <f>IFERROR(IF(OR(C755="AREA I",C755="AREA V"),7,VLOOKUP(A755,'[4]MC Masterlist 2026-09-17'!$B:$M, 12, 0)),0)</f>
        <v>30</v>
      </c>
      <c r="Z755" s="42">
        <f t="shared" si="170"/>
        <v>0</v>
      </c>
      <c r="AA755" s="42">
        <f t="shared" si="171"/>
        <v>0</v>
      </c>
      <c r="AB755" s="42">
        <f t="shared" si="172"/>
        <v>0</v>
      </c>
      <c r="AC755" s="42">
        <f t="shared" si="173"/>
        <v>0</v>
      </c>
      <c r="AD755" s="40" t="str">
        <f t="shared" si="174"/>
        <v>Critical</v>
      </c>
      <c r="AE755" s="40">
        <f>IFERROR(VLOOKUP(A755,'[4]Re-order'!$A:$AA,27,0),"")</f>
        <v>0</v>
      </c>
      <c r="AF755" s="42">
        <f t="shared" si="175"/>
        <v>-2</v>
      </c>
      <c r="AG755" s="42" t="e">
        <f>SUMIFS('[4]Raw Inventory'!D:D,'[4]Raw Inventory'!C:C,"GREATWALL",'[4]Raw Inventory'!B:B,A755)</f>
        <v>#VALUE!</v>
      </c>
      <c r="AH755" s="42" t="e">
        <f>SUMIFS('[4]Raw Inventory'!D:D,'[4]Raw Inventory'!C:C,"DUARTE",'[4]Raw Inventory'!B:B,A755)</f>
        <v>#VALUE!</v>
      </c>
      <c r="AI755" s="42"/>
      <c r="AJ755" s="42">
        <f t="shared" si="176"/>
        <v>0</v>
      </c>
      <c r="AK755" s="40" t="str">
        <f>IFERROR(IF((Q755+IF(AI755="",0,AI3))&lt;=0,"Stockout",IF(AJ755="","",IF(F755="Class A",IF(AJ755&lt;=7,"Critical",IF(AJ755&lt;=15,"Low",IF(AJ755&lt;=30,"Reorder",IF(AJ755&lt;=45,"Optimal","Overstock")))),IF(F755="Class B",IF(AJ755&lt;=10,"Critical",IF(AJ755&lt;=20,"Low",IF(AJ755&lt;=45,"Reorder",IF(AJ755&lt;=60,"Optimal","Overstock")))),IF(F755="Class C",IF(AJ755&lt;=15,"Critical",IF(AJ755&lt;=30,"Low",IF(AJ755&lt;=60,"Reorder",IF(AJ755&lt;=90,"Optimal","Overstock")))),""))))),"")</f>
        <v>Critical</v>
      </c>
      <c r="AL755" s="42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</row>
    <row r="756" spans="1:48">
      <c r="A756" s="39" t="s">
        <v>68</v>
      </c>
      <c r="B756" s="39" t="s">
        <v>110</v>
      </c>
      <c r="C756" s="39" t="s">
        <v>109</v>
      </c>
      <c r="D756" s="40" t="s">
        <v>251</v>
      </c>
      <c r="E756" s="40">
        <v>29</v>
      </c>
      <c r="F756" s="40" t="s">
        <v>3</v>
      </c>
      <c r="G756" s="39" t="str">
        <f>IFERROR(VLOOKUP(A756,'[4]MC Masterlist 2026-09-17'!$B:$M, 3, 0),"")</f>
        <v>SUZUKI</v>
      </c>
      <c r="H756" s="41">
        <f>IFERROR(VLOOKUP(A756,'[4]MC Masterlist 2026-09-17'!$B:$M, 6, 0),"")</f>
        <v>70037</v>
      </c>
      <c r="I756" s="42">
        <v>0</v>
      </c>
      <c r="J756" s="42">
        <v>0</v>
      </c>
      <c r="K756" s="42">
        <v>0</v>
      </c>
      <c r="L756" s="42">
        <f t="shared" si="161"/>
        <v>0</v>
      </c>
      <c r="M756" s="42">
        <f t="shared" si="162"/>
        <v>0</v>
      </c>
      <c r="N756" s="41">
        <f t="shared" si="163"/>
        <v>0</v>
      </c>
      <c r="O756" s="41">
        <f t="shared" si="164"/>
        <v>0</v>
      </c>
      <c r="P756" s="42">
        <f t="shared" si="165"/>
        <v>0</v>
      </c>
      <c r="Q756" s="42">
        <v>1</v>
      </c>
      <c r="R756" s="41">
        <f t="shared" si="166"/>
        <v>70037</v>
      </c>
      <c r="S756" s="42">
        <f t="shared" si="167"/>
        <v>0</v>
      </c>
      <c r="T756" s="42">
        <f>IFERROR(VLOOKUP(A756,'[4]Re-order'!$A:$Q,17,0),"")</f>
        <v>0</v>
      </c>
      <c r="U756" s="42">
        <f>IFERROR(VLOOKUP(A756,'[4]MC Masterlist 2026-09-17'!$B:$M, 10, 0),0)</f>
        <v>15</v>
      </c>
      <c r="V756" s="42">
        <f>IFERROR(VLOOKUP(A756,'[4]MC Masterlist 2026-09-17'!$B:$M, 11, 0),0)</f>
        <v>15</v>
      </c>
      <c r="W756" s="42">
        <f t="shared" si="168"/>
        <v>30</v>
      </c>
      <c r="X756" s="42">
        <f t="shared" si="169"/>
        <v>30</v>
      </c>
      <c r="Y756" s="42">
        <f>IFERROR(IF(OR(C756="AREA I",C756="AREA V"),7,VLOOKUP(A756,'[4]MC Masterlist 2026-09-17'!$B:$M, 12, 0)),0)</f>
        <v>30</v>
      </c>
      <c r="Z756" s="42">
        <f t="shared" si="170"/>
        <v>0</v>
      </c>
      <c r="AA756" s="42">
        <f t="shared" si="171"/>
        <v>0</v>
      </c>
      <c r="AB756" s="42">
        <f t="shared" si="172"/>
        <v>0</v>
      </c>
      <c r="AC756" s="42">
        <f t="shared" si="173"/>
        <v>0</v>
      </c>
      <c r="AD756" s="40" t="str">
        <f t="shared" si="174"/>
        <v>Critical</v>
      </c>
      <c r="AE756" s="40">
        <f>IFERROR(VLOOKUP(A756,'[4]Re-order'!$A:$AA,27,0),"")</f>
        <v>0</v>
      </c>
      <c r="AF756" s="42">
        <f t="shared" si="175"/>
        <v>-1</v>
      </c>
      <c r="AG756" s="42" t="e">
        <f>SUMIFS('[4]Raw Inventory'!D:D,'[4]Raw Inventory'!C:C,"GREATWALL",'[4]Raw Inventory'!B:B,A756)</f>
        <v>#VALUE!</v>
      </c>
      <c r="AH756" s="42" t="e">
        <f>SUMIFS('[4]Raw Inventory'!D:D,'[4]Raw Inventory'!C:C,"DUARTE",'[4]Raw Inventory'!B:B,A756)</f>
        <v>#VALUE!</v>
      </c>
      <c r="AI756" s="42"/>
      <c r="AJ756" s="42">
        <f t="shared" si="176"/>
        <v>0</v>
      </c>
      <c r="AK756" s="40" t="str">
        <f>IFERROR(IF((Q756+IF(AI756="",0,AI3))&lt;=0,"Stockout",IF(AJ756="","",IF(F756="Class A",IF(AJ756&lt;=7,"Critical",IF(AJ756&lt;=15,"Low",IF(AJ756&lt;=30,"Reorder",IF(AJ756&lt;=45,"Optimal","Overstock")))),IF(F756="Class B",IF(AJ756&lt;=10,"Critical",IF(AJ756&lt;=20,"Low",IF(AJ756&lt;=45,"Reorder",IF(AJ756&lt;=60,"Optimal","Overstock")))),IF(F756="Class C",IF(AJ756&lt;=15,"Critical",IF(AJ756&lt;=30,"Low",IF(AJ756&lt;=60,"Reorder",IF(AJ756&lt;=90,"Optimal","Overstock")))),""))))),"")</f>
        <v>Critical</v>
      </c>
      <c r="AL756" s="42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</row>
    <row r="757" spans="1:48">
      <c r="A757" s="39" t="s">
        <v>64</v>
      </c>
      <c r="B757" s="39" t="s">
        <v>162</v>
      </c>
      <c r="C757" s="39" t="s">
        <v>159</v>
      </c>
      <c r="D757" s="40" t="s">
        <v>265</v>
      </c>
      <c r="E757" s="40">
        <v>26</v>
      </c>
      <c r="F757" s="40" t="s">
        <v>3</v>
      </c>
      <c r="G757" s="39" t="str">
        <f>IFERROR(VLOOKUP(A757,'[4]MC Masterlist 2026-09-17'!$B:$M, 3, 0),"")</f>
        <v>HONDA</v>
      </c>
      <c r="H757" s="41">
        <f>IFERROR(VLOOKUP(A757,'[4]MC Masterlist 2026-09-17'!$B:$M, 6, 0),"")</f>
        <v>73170</v>
      </c>
      <c r="I757" s="42">
        <v>0</v>
      </c>
      <c r="J757" s="42">
        <v>0</v>
      </c>
      <c r="K757" s="42">
        <v>0</v>
      </c>
      <c r="L757" s="42">
        <f t="shared" si="161"/>
        <v>0</v>
      </c>
      <c r="M757" s="42">
        <f t="shared" si="162"/>
        <v>0</v>
      </c>
      <c r="N757" s="41">
        <f t="shared" si="163"/>
        <v>0</v>
      </c>
      <c r="O757" s="41">
        <f t="shared" si="164"/>
        <v>0</v>
      </c>
      <c r="P757" s="42">
        <f t="shared" si="165"/>
        <v>0</v>
      </c>
      <c r="Q757" s="42">
        <v>8</v>
      </c>
      <c r="R757" s="41">
        <f t="shared" si="166"/>
        <v>585360</v>
      </c>
      <c r="S757" s="42">
        <f t="shared" si="167"/>
        <v>0</v>
      </c>
      <c r="T757" s="42">
        <f>IFERROR(VLOOKUP(A757,'[4]Re-order'!$A:$Q,17,0),"")</f>
        <v>0</v>
      </c>
      <c r="U757" s="42">
        <f>IFERROR(VLOOKUP(A757,'[4]MC Masterlist 2026-09-17'!$B:$M, 10, 0),0)</f>
        <v>15</v>
      </c>
      <c r="V757" s="42">
        <f>IFERROR(VLOOKUP(A757,'[4]MC Masterlist 2026-09-17'!$B:$M, 11, 0),0)</f>
        <v>15</v>
      </c>
      <c r="W757" s="42">
        <f t="shared" si="168"/>
        <v>30</v>
      </c>
      <c r="X757" s="42">
        <f t="shared" si="169"/>
        <v>30</v>
      </c>
      <c r="Y757" s="42">
        <f>IFERROR(IF(OR(C757="AREA I",C757="AREA V"),7,VLOOKUP(A757,'[4]MC Masterlist 2026-09-17'!$B:$M, 12, 0)),0)</f>
        <v>30</v>
      </c>
      <c r="Z757" s="42">
        <f t="shared" si="170"/>
        <v>0</v>
      </c>
      <c r="AA757" s="42">
        <f t="shared" si="171"/>
        <v>0</v>
      </c>
      <c r="AB757" s="42">
        <f t="shared" si="172"/>
        <v>0</v>
      </c>
      <c r="AC757" s="42">
        <f t="shared" si="173"/>
        <v>0</v>
      </c>
      <c r="AD757" s="40" t="str">
        <f t="shared" si="174"/>
        <v>Critical</v>
      </c>
      <c r="AE757" s="40">
        <f>IFERROR(VLOOKUP(A757,'[4]Re-order'!$A:$AA,27,0),"")</f>
        <v>0</v>
      </c>
      <c r="AF757" s="42">
        <f t="shared" si="175"/>
        <v>-8</v>
      </c>
      <c r="AG757" s="42" t="e">
        <f>SUMIFS('[4]Raw Inventory'!D:D,'[4]Raw Inventory'!C:C,"GREATWALL",'[4]Raw Inventory'!B:B,A757)</f>
        <v>#VALUE!</v>
      </c>
      <c r="AH757" s="42" t="e">
        <f>SUMIFS('[4]Raw Inventory'!D:D,'[4]Raw Inventory'!C:C,"DUARTE",'[4]Raw Inventory'!B:B,A757)</f>
        <v>#VALUE!</v>
      </c>
      <c r="AI757" s="42"/>
      <c r="AJ757" s="42">
        <f t="shared" si="176"/>
        <v>0</v>
      </c>
      <c r="AK757" s="40" t="str">
        <f>IFERROR(IF((Q757+IF(AI757="",0,AI3))&lt;=0,"Stockout",IF(AJ757="","",IF(F757="Class A",IF(AJ757&lt;=7,"Critical",IF(AJ757&lt;=15,"Low",IF(AJ757&lt;=30,"Reorder",IF(AJ757&lt;=45,"Optimal","Overstock")))),IF(F757="Class B",IF(AJ757&lt;=10,"Critical",IF(AJ757&lt;=20,"Low",IF(AJ757&lt;=45,"Reorder",IF(AJ757&lt;=60,"Optimal","Overstock")))),IF(F757="Class C",IF(AJ757&lt;=15,"Critical",IF(AJ757&lt;=30,"Low",IF(AJ757&lt;=60,"Reorder",IF(AJ757&lt;=90,"Optimal","Overstock")))),""))))),"")</f>
        <v>Critical</v>
      </c>
      <c r="AL757" s="42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</row>
    <row r="758" spans="1:48">
      <c r="A758" s="39" t="s">
        <v>76</v>
      </c>
      <c r="B758" s="39" t="s">
        <v>92</v>
      </c>
      <c r="C758" s="39" t="s">
        <v>90</v>
      </c>
      <c r="D758" s="40" t="s">
        <v>245</v>
      </c>
      <c r="E758" s="40">
        <v>26</v>
      </c>
      <c r="F758" s="40" t="s">
        <v>3</v>
      </c>
      <c r="G758" s="39" t="str">
        <f>IFERROR(VLOOKUP(A758,'[4]MC Masterlist 2026-09-17'!$B:$M, 3, 0),"")</f>
        <v>SUZUKI</v>
      </c>
      <c r="H758" s="41">
        <f>IFERROR(VLOOKUP(A758,'[4]MC Masterlist 2026-09-17'!$B:$M, 6, 0),"")</f>
        <v>62692</v>
      </c>
      <c r="I758" s="42">
        <v>0</v>
      </c>
      <c r="J758" s="42">
        <v>1</v>
      </c>
      <c r="K758" s="42">
        <v>0</v>
      </c>
      <c r="L758" s="42">
        <f t="shared" si="161"/>
        <v>1</v>
      </c>
      <c r="M758" s="42">
        <f t="shared" si="162"/>
        <v>0.33333333333333331</v>
      </c>
      <c r="N758" s="41">
        <f t="shared" si="163"/>
        <v>62692</v>
      </c>
      <c r="O758" s="41">
        <f t="shared" si="164"/>
        <v>20897.333333333332</v>
      </c>
      <c r="P758" s="42">
        <f t="shared" si="165"/>
        <v>1.111111111111111E-2</v>
      </c>
      <c r="Q758" s="42"/>
      <c r="R758" s="41">
        <f t="shared" si="166"/>
        <v>0</v>
      </c>
      <c r="S758" s="42">
        <f t="shared" si="167"/>
        <v>0</v>
      </c>
      <c r="T758" s="42">
        <f>IFERROR(VLOOKUP(A758,'[4]Re-order'!$A:$Q,17,0),"")</f>
        <v>0</v>
      </c>
      <c r="U758" s="42">
        <f>IFERROR(VLOOKUP(A758,'[4]MC Masterlist 2026-09-17'!$B:$M, 10, 0),0)</f>
        <v>15</v>
      </c>
      <c r="V758" s="42">
        <f>IFERROR(VLOOKUP(A758,'[4]MC Masterlist 2026-09-17'!$B:$M, 11, 0),0)</f>
        <v>15</v>
      </c>
      <c r="W758" s="42">
        <f t="shared" si="168"/>
        <v>30</v>
      </c>
      <c r="X758" s="42">
        <f t="shared" si="169"/>
        <v>29.833333333333332</v>
      </c>
      <c r="Y758" s="42">
        <f>IFERROR(IF(OR(C758="AREA I",C758="AREA V"),7,VLOOKUP(A758,'[4]MC Masterlist 2026-09-17'!$B:$M, 12, 0)),0)</f>
        <v>30</v>
      </c>
      <c r="Z758" s="42">
        <f t="shared" si="170"/>
        <v>0.16666666666666666</v>
      </c>
      <c r="AA758" s="42">
        <f t="shared" si="171"/>
        <v>0.33333333333333331</v>
      </c>
      <c r="AB758" s="42">
        <f t="shared" si="172"/>
        <v>0.33148148148148143</v>
      </c>
      <c r="AC758" s="42">
        <f t="shared" si="173"/>
        <v>0.33333333333333331</v>
      </c>
      <c r="AD758" s="40" t="str">
        <f t="shared" si="174"/>
        <v>Stockout</v>
      </c>
      <c r="AE758" s="40">
        <f>IFERROR(VLOOKUP(A758,'[4]Re-order'!$A:$AA,27,0),"")</f>
        <v>0</v>
      </c>
      <c r="AF758" s="42">
        <f t="shared" si="175"/>
        <v>0.33333333333333331</v>
      </c>
      <c r="AG758" s="42" t="e">
        <f>SUMIFS('[4]Raw Inventory'!D:D,'[4]Raw Inventory'!C:C,"GREATWALL",'[4]Raw Inventory'!B:B,A758)</f>
        <v>#VALUE!</v>
      </c>
      <c r="AH758" s="42" t="e">
        <f>SUMIFS('[4]Raw Inventory'!D:D,'[4]Raw Inventory'!C:C,"DUARTE",'[4]Raw Inventory'!B:B,A758)</f>
        <v>#VALUE!</v>
      </c>
      <c r="AI758" s="42"/>
      <c r="AJ758" s="42">
        <f t="shared" si="176"/>
        <v>0</v>
      </c>
      <c r="AK758" s="40" t="str">
        <f>IFERROR(IF((Q758+IF(AI758="",0,AI3))&lt;=0,"Stockout",IF(AJ758="","",IF(F758="Class A",IF(AJ758&lt;=7,"Critical",IF(AJ758&lt;=15,"Low",IF(AJ758&lt;=30,"Reorder",IF(AJ758&lt;=45,"Optimal","Overstock")))),IF(F758="Class B",IF(AJ758&lt;=10,"Critical",IF(AJ758&lt;=20,"Low",IF(AJ758&lt;=45,"Reorder",IF(AJ758&lt;=60,"Optimal","Overstock")))),IF(F758="Class C",IF(AJ758&lt;=15,"Critical",IF(AJ758&lt;=30,"Low",IF(AJ758&lt;=60,"Reorder",IF(AJ758&lt;=90,"Optimal","Overstock")))),""))))),"")</f>
        <v>Stockout</v>
      </c>
      <c r="AL758" s="42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</row>
    <row r="759" spans="1:48">
      <c r="A759" s="39" t="s">
        <v>38</v>
      </c>
      <c r="B759" s="39" t="s">
        <v>19</v>
      </c>
      <c r="C759" s="39" t="s">
        <v>1</v>
      </c>
      <c r="D759" s="40" t="s">
        <v>266</v>
      </c>
      <c r="E759" s="40">
        <v>15</v>
      </c>
      <c r="F759" s="40" t="s">
        <v>3</v>
      </c>
      <c r="G759" s="39" t="str">
        <f>IFERROR(VLOOKUP(A759,'[4]MC Masterlist 2026-09-17'!$B:$M, 3, 0),"")</f>
        <v>HONDA</v>
      </c>
      <c r="H759" s="41">
        <f>IFERROR(VLOOKUP(A759,'[4]MC Masterlist 2026-09-17'!$B:$M, 6, 0),"")</f>
        <v>165630</v>
      </c>
      <c r="I759" s="42">
        <v>0</v>
      </c>
      <c r="J759" s="42">
        <v>1</v>
      </c>
      <c r="K759" s="42">
        <v>1</v>
      </c>
      <c r="L759" s="42">
        <f t="shared" si="161"/>
        <v>2</v>
      </c>
      <c r="M759" s="42">
        <f t="shared" si="162"/>
        <v>0.66666666666666663</v>
      </c>
      <c r="N759" s="41">
        <f t="shared" si="163"/>
        <v>331260</v>
      </c>
      <c r="O759" s="41">
        <f t="shared" si="164"/>
        <v>110420</v>
      </c>
      <c r="P759" s="42">
        <f t="shared" si="165"/>
        <v>2.222222222222222E-2</v>
      </c>
      <c r="Q759" s="42"/>
      <c r="R759" s="41">
        <f t="shared" si="166"/>
        <v>0</v>
      </c>
      <c r="S759" s="42">
        <f t="shared" si="167"/>
        <v>0</v>
      </c>
      <c r="T759" s="42">
        <f>IFERROR(VLOOKUP(A759,'[4]Re-order'!$A:$Q,17,0),"")</f>
        <v>0</v>
      </c>
      <c r="U759" s="42">
        <f>IFERROR(VLOOKUP(A759,'[4]MC Masterlist 2026-09-17'!$B:$M, 10, 0),0)</f>
        <v>15</v>
      </c>
      <c r="V759" s="42">
        <f>IFERROR(VLOOKUP(A759,'[4]MC Masterlist 2026-09-17'!$B:$M, 11, 0),0)</f>
        <v>15</v>
      </c>
      <c r="W759" s="42">
        <f t="shared" si="168"/>
        <v>30</v>
      </c>
      <c r="X759" s="42">
        <f t="shared" si="169"/>
        <v>6.666666666666667</v>
      </c>
      <c r="Y759" s="42">
        <f>IFERROR(IF(OR(C759="AREA I",C759="AREA V"),7,VLOOKUP(A759,'[4]MC Masterlist 2026-09-17'!$B:$M, 12, 0)),0)</f>
        <v>7</v>
      </c>
      <c r="Z759" s="42">
        <f t="shared" si="170"/>
        <v>0.33333333333333331</v>
      </c>
      <c r="AA759" s="42">
        <f t="shared" si="171"/>
        <v>0.66666666666666663</v>
      </c>
      <c r="AB759" s="42">
        <f t="shared" si="172"/>
        <v>0.14814814814814814</v>
      </c>
      <c r="AC759" s="42">
        <f t="shared" si="173"/>
        <v>0.15555555555555553</v>
      </c>
      <c r="AD759" s="40" t="str">
        <f t="shared" si="174"/>
        <v>Stockout</v>
      </c>
      <c r="AE759" s="40">
        <f>IFERROR(VLOOKUP(A759,'[4]Re-order'!$A:$AA,27,0),"")</f>
        <v>0</v>
      </c>
      <c r="AF759" s="42">
        <f t="shared" si="175"/>
        <v>0.15555555555555553</v>
      </c>
      <c r="AG759" s="42" t="e">
        <f>SUMIFS('[4]Raw Inventory'!D:D,'[4]Raw Inventory'!C:C,"GREATWALL",'[4]Raw Inventory'!B:B,A759)</f>
        <v>#VALUE!</v>
      </c>
      <c r="AH759" s="42" t="e">
        <f>SUMIFS('[4]Raw Inventory'!D:D,'[4]Raw Inventory'!C:C,"DUARTE",'[4]Raw Inventory'!B:B,A759)</f>
        <v>#VALUE!</v>
      </c>
      <c r="AI759" s="42"/>
      <c r="AJ759" s="42">
        <f t="shared" si="176"/>
        <v>0</v>
      </c>
      <c r="AK759" s="40" t="str">
        <f>IFERROR(IF((Q759+IF(AI759="",0,AI3))&lt;=0,"Stockout",IF(AJ759="","",IF(F759="Class A",IF(AJ759&lt;=7,"Critical",IF(AJ759&lt;=15,"Low",IF(AJ759&lt;=30,"Reorder",IF(AJ759&lt;=45,"Optimal","Overstock")))),IF(F759="Class B",IF(AJ759&lt;=10,"Critical",IF(AJ759&lt;=20,"Low",IF(AJ759&lt;=45,"Reorder",IF(AJ759&lt;=60,"Optimal","Overstock")))),IF(F759="Class C",IF(AJ759&lt;=15,"Critical",IF(AJ759&lt;=30,"Low",IF(AJ759&lt;=60,"Reorder",IF(AJ759&lt;=90,"Optimal","Overstock")))),""))))),"")</f>
        <v>Stockout</v>
      </c>
      <c r="AL759" s="42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</row>
    <row r="760" spans="1:48">
      <c r="A760" s="39" t="s">
        <v>76</v>
      </c>
      <c r="B760" s="39" t="s">
        <v>154</v>
      </c>
      <c r="C760" s="39" t="s">
        <v>152</v>
      </c>
      <c r="D760" s="40" t="s">
        <v>239</v>
      </c>
      <c r="E760" s="40">
        <v>11</v>
      </c>
      <c r="F760" s="40" t="s">
        <v>2</v>
      </c>
      <c r="G760" s="39" t="str">
        <f>IFERROR(VLOOKUP(A760,'[4]MC Masterlist 2026-09-17'!$B:$M, 3, 0),"")</f>
        <v>SUZUKI</v>
      </c>
      <c r="H760" s="41">
        <f>IFERROR(VLOOKUP(A760,'[4]MC Masterlist 2026-09-17'!$B:$M, 6, 0),"")</f>
        <v>62692</v>
      </c>
      <c r="I760" s="42">
        <v>0</v>
      </c>
      <c r="J760" s="42">
        <v>3</v>
      </c>
      <c r="K760" s="42">
        <v>1</v>
      </c>
      <c r="L760" s="42">
        <f t="shared" si="161"/>
        <v>4</v>
      </c>
      <c r="M760" s="42">
        <f t="shared" si="162"/>
        <v>1.3333333333333333</v>
      </c>
      <c r="N760" s="41">
        <f t="shared" si="163"/>
        <v>250768</v>
      </c>
      <c r="O760" s="41">
        <f t="shared" si="164"/>
        <v>83589.333333333328</v>
      </c>
      <c r="P760" s="42">
        <f t="shared" si="165"/>
        <v>4.4444444444444439E-2</v>
      </c>
      <c r="Q760" s="42"/>
      <c r="R760" s="41">
        <f t="shared" si="166"/>
        <v>0</v>
      </c>
      <c r="S760" s="42">
        <f t="shared" si="167"/>
        <v>0</v>
      </c>
      <c r="T760" s="42">
        <f>IFERROR(VLOOKUP(A760,'[4]Re-order'!$A:$Q,17,0),"")</f>
        <v>0</v>
      </c>
      <c r="U760" s="42">
        <f>IFERROR(VLOOKUP(A760,'[4]MC Masterlist 2026-09-17'!$B:$M, 10, 0),0)</f>
        <v>15</v>
      </c>
      <c r="V760" s="42">
        <f>IFERROR(VLOOKUP(A760,'[4]MC Masterlist 2026-09-17'!$B:$M, 11, 0),0)</f>
        <v>15</v>
      </c>
      <c r="W760" s="42">
        <f t="shared" si="168"/>
        <v>30</v>
      </c>
      <c r="X760" s="42">
        <f t="shared" si="169"/>
        <v>29.333333333333332</v>
      </c>
      <c r="Y760" s="42">
        <f>IFERROR(IF(OR(C760="AREA I",C760="AREA V"),7,VLOOKUP(A760,'[4]MC Masterlist 2026-09-17'!$B:$M, 12, 0)),0)</f>
        <v>30</v>
      </c>
      <c r="Z760" s="42">
        <f t="shared" si="170"/>
        <v>0.66666666666666663</v>
      </c>
      <c r="AA760" s="42">
        <f t="shared" si="171"/>
        <v>1.3333333333333333</v>
      </c>
      <c r="AB760" s="42">
        <f t="shared" si="172"/>
        <v>1.3037037037037036</v>
      </c>
      <c r="AC760" s="42">
        <f t="shared" si="173"/>
        <v>1.3333333333333333</v>
      </c>
      <c r="AD760" s="40" t="str">
        <f t="shared" si="174"/>
        <v>Stockout</v>
      </c>
      <c r="AE760" s="40">
        <f>IFERROR(VLOOKUP(A760,'[4]Re-order'!$A:$AA,27,0),"")</f>
        <v>0</v>
      </c>
      <c r="AF760" s="42">
        <f t="shared" si="175"/>
        <v>1.3333333333333333</v>
      </c>
      <c r="AG760" s="42" t="e">
        <f>SUMIFS('[4]Raw Inventory'!D:D,'[4]Raw Inventory'!C:C,"GREATWALL",'[4]Raw Inventory'!B:B,A760)</f>
        <v>#VALUE!</v>
      </c>
      <c r="AH760" s="42" t="e">
        <f>SUMIFS('[4]Raw Inventory'!D:D,'[4]Raw Inventory'!C:C,"DUARTE",'[4]Raw Inventory'!B:B,A760)</f>
        <v>#VALUE!</v>
      </c>
      <c r="AI760" s="42"/>
      <c r="AJ760" s="42">
        <f t="shared" si="176"/>
        <v>0</v>
      </c>
      <c r="AK760" s="40" t="str">
        <f>IFERROR(IF((Q760+IF(AI760="",0,AI3))&lt;=0,"Stockout",IF(AJ760="","",IF(F760="Class A",IF(AJ760&lt;=7,"Critical",IF(AJ760&lt;=15,"Low",IF(AJ760&lt;=30,"Reorder",IF(AJ760&lt;=45,"Optimal","Overstock")))),IF(F760="Class B",IF(AJ760&lt;=10,"Critical",IF(AJ760&lt;=20,"Low",IF(AJ760&lt;=45,"Reorder",IF(AJ760&lt;=60,"Optimal","Overstock")))),IF(F760="Class C",IF(AJ760&lt;=15,"Critical",IF(AJ760&lt;=30,"Low",IF(AJ760&lt;=60,"Reorder",IF(AJ760&lt;=90,"Optimal","Overstock")))),""))))),"")</f>
        <v>Stockout</v>
      </c>
      <c r="AL760" s="42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</row>
    <row r="761" spans="1:48">
      <c r="A761" s="39" t="s">
        <v>39</v>
      </c>
      <c r="B761" s="39" t="s">
        <v>119</v>
      </c>
      <c r="C761" s="39" t="s">
        <v>118</v>
      </c>
      <c r="D761" s="40" t="s">
        <v>253</v>
      </c>
      <c r="E761" s="40">
        <v>17</v>
      </c>
      <c r="F761" s="40" t="s">
        <v>2</v>
      </c>
      <c r="G761" s="39" t="str">
        <f>IFERROR(VLOOKUP(A761,'[4]MC Masterlist 2026-09-17'!$B:$M, 3, 0),"")</f>
        <v>HONDA</v>
      </c>
      <c r="H761" s="41">
        <f>IFERROR(VLOOKUP(A761,'[4]MC Masterlist 2026-09-17'!$B:$M, 6, 0),"")</f>
        <v>72434</v>
      </c>
      <c r="I761" s="42">
        <v>1</v>
      </c>
      <c r="J761" s="42">
        <v>1</v>
      </c>
      <c r="K761" s="42">
        <v>2</v>
      </c>
      <c r="L761" s="42">
        <f t="shared" si="161"/>
        <v>4</v>
      </c>
      <c r="M761" s="42">
        <f t="shared" si="162"/>
        <v>1.3333333333333333</v>
      </c>
      <c r="N761" s="41">
        <f t="shared" si="163"/>
        <v>289736</v>
      </c>
      <c r="O761" s="41">
        <f t="shared" si="164"/>
        <v>96578.666666666657</v>
      </c>
      <c r="P761" s="42">
        <f t="shared" si="165"/>
        <v>4.4444444444444439E-2</v>
      </c>
      <c r="Q761" s="42"/>
      <c r="R761" s="41">
        <f t="shared" si="166"/>
        <v>0</v>
      </c>
      <c r="S761" s="42">
        <f t="shared" si="167"/>
        <v>0</v>
      </c>
      <c r="T761" s="42">
        <f>IFERROR(VLOOKUP(A761,'[4]Re-order'!$A:$Q,17,0),"")</f>
        <v>0</v>
      </c>
      <c r="U761" s="42">
        <f>IFERROR(VLOOKUP(A761,'[4]MC Masterlist 2026-09-17'!$B:$M, 10, 0),0)</f>
        <v>15</v>
      </c>
      <c r="V761" s="42">
        <f>IFERROR(VLOOKUP(A761,'[4]MC Masterlist 2026-09-17'!$B:$M, 11, 0),0)</f>
        <v>15</v>
      </c>
      <c r="W761" s="42">
        <f t="shared" si="168"/>
        <v>30</v>
      </c>
      <c r="X761" s="42">
        <f t="shared" si="169"/>
        <v>29.333333333333332</v>
      </c>
      <c r="Y761" s="42">
        <f>IFERROR(IF(OR(C761="AREA I",C761="AREA V"),7,VLOOKUP(A761,'[4]MC Masterlist 2026-09-17'!$B:$M, 12, 0)),0)</f>
        <v>30</v>
      </c>
      <c r="Z761" s="42">
        <f t="shared" si="170"/>
        <v>0.66666666666666663</v>
      </c>
      <c r="AA761" s="42">
        <f t="shared" si="171"/>
        <v>1.3333333333333333</v>
      </c>
      <c r="AB761" s="42">
        <f t="shared" si="172"/>
        <v>1.3037037037037036</v>
      </c>
      <c r="AC761" s="42">
        <f t="shared" si="173"/>
        <v>1.3333333333333333</v>
      </c>
      <c r="AD761" s="40" t="str">
        <f t="shared" si="174"/>
        <v>Stockout</v>
      </c>
      <c r="AE761" s="40">
        <f>IFERROR(VLOOKUP(A761,'[4]Re-order'!$A:$AA,27,0),"")</f>
        <v>0</v>
      </c>
      <c r="AF761" s="42">
        <f t="shared" si="175"/>
        <v>1.3333333333333333</v>
      </c>
      <c r="AG761" s="42" t="e">
        <f>SUMIFS('[4]Raw Inventory'!D:D,'[4]Raw Inventory'!C:C,"GREATWALL",'[4]Raw Inventory'!B:B,A761)</f>
        <v>#VALUE!</v>
      </c>
      <c r="AH761" s="42" t="e">
        <f>SUMIFS('[4]Raw Inventory'!D:D,'[4]Raw Inventory'!C:C,"DUARTE",'[4]Raw Inventory'!B:B,A761)</f>
        <v>#VALUE!</v>
      </c>
      <c r="AI761" s="42"/>
      <c r="AJ761" s="42">
        <f t="shared" si="176"/>
        <v>0</v>
      </c>
      <c r="AK761" s="40" t="str">
        <f>IFERROR(IF((Q761+IF(AI761="",0,AI3))&lt;=0,"Stockout",IF(AJ761="","",IF(F761="Class A",IF(AJ761&lt;=7,"Critical",IF(AJ761&lt;=15,"Low",IF(AJ761&lt;=30,"Reorder",IF(AJ761&lt;=45,"Optimal","Overstock")))),IF(F761="Class B",IF(AJ761&lt;=10,"Critical",IF(AJ761&lt;=20,"Low",IF(AJ761&lt;=45,"Reorder",IF(AJ761&lt;=60,"Optimal","Overstock")))),IF(F761="Class C",IF(AJ761&lt;=15,"Critical",IF(AJ761&lt;=30,"Low",IF(AJ761&lt;=60,"Reorder",IF(AJ761&lt;=90,"Optimal","Overstock")))),""))))),"")</f>
        <v>Stockout</v>
      </c>
      <c r="AL761" s="42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</row>
    <row r="762" spans="1:48">
      <c r="A762" s="39" t="s">
        <v>39</v>
      </c>
      <c r="B762" s="39" t="s">
        <v>19</v>
      </c>
      <c r="C762" s="39" t="s">
        <v>1</v>
      </c>
      <c r="D762" s="40" t="s">
        <v>239</v>
      </c>
      <c r="E762" s="40">
        <v>10</v>
      </c>
      <c r="F762" s="40" t="s">
        <v>2</v>
      </c>
      <c r="G762" s="39" t="str">
        <f>IFERROR(VLOOKUP(A762,'[4]MC Masterlist 2026-09-17'!$B:$M, 3, 0),"")</f>
        <v>HONDA</v>
      </c>
      <c r="H762" s="41">
        <f>IFERROR(VLOOKUP(A762,'[4]MC Masterlist 2026-09-17'!$B:$M, 6, 0),"")</f>
        <v>72434</v>
      </c>
      <c r="I762" s="42">
        <v>2</v>
      </c>
      <c r="J762" s="42">
        <v>4</v>
      </c>
      <c r="K762" s="42">
        <v>2</v>
      </c>
      <c r="L762" s="42">
        <f t="shared" si="161"/>
        <v>8</v>
      </c>
      <c r="M762" s="42">
        <f t="shared" si="162"/>
        <v>2.6666666666666665</v>
      </c>
      <c r="N762" s="41">
        <f t="shared" si="163"/>
        <v>579472</v>
      </c>
      <c r="O762" s="41">
        <f t="shared" si="164"/>
        <v>193157.33333333331</v>
      </c>
      <c r="P762" s="42">
        <f t="shared" si="165"/>
        <v>8.8888888888888878E-2</v>
      </c>
      <c r="Q762" s="42">
        <v>2</v>
      </c>
      <c r="R762" s="41">
        <f t="shared" si="166"/>
        <v>144868</v>
      </c>
      <c r="S762" s="42">
        <f t="shared" si="167"/>
        <v>22.500000000000004</v>
      </c>
      <c r="T762" s="42">
        <f>IFERROR(VLOOKUP(A762,'[4]Re-order'!$A:$Q,17,0),"")</f>
        <v>0</v>
      </c>
      <c r="U762" s="42">
        <f>IFERROR(VLOOKUP(A762,'[4]MC Masterlist 2026-09-17'!$B:$M, 10, 0),0)</f>
        <v>15</v>
      </c>
      <c r="V762" s="42">
        <f>IFERROR(VLOOKUP(A762,'[4]MC Masterlist 2026-09-17'!$B:$M, 11, 0),0)</f>
        <v>15</v>
      </c>
      <c r="W762" s="42">
        <f t="shared" si="168"/>
        <v>30</v>
      </c>
      <c r="X762" s="42">
        <f t="shared" si="169"/>
        <v>5.666666666666667</v>
      </c>
      <c r="Y762" s="42">
        <f>IFERROR(IF(OR(C762="AREA I",C762="AREA V"),7,VLOOKUP(A762,'[4]MC Masterlist 2026-09-17'!$B:$M, 12, 0)),0)</f>
        <v>7</v>
      </c>
      <c r="Z762" s="42">
        <f t="shared" si="170"/>
        <v>1.3333333333333333</v>
      </c>
      <c r="AA762" s="42">
        <f t="shared" si="171"/>
        <v>2.6666666666666665</v>
      </c>
      <c r="AB762" s="42">
        <f t="shared" si="172"/>
        <v>0.50370370370370365</v>
      </c>
      <c r="AC762" s="42">
        <f t="shared" si="173"/>
        <v>0.62222222222222212</v>
      </c>
      <c r="AD762" s="40" t="str">
        <f t="shared" si="174"/>
        <v>Reorder</v>
      </c>
      <c r="AE762" s="40">
        <f>IFERROR(VLOOKUP(A762,'[4]Re-order'!$A:$AA,27,0),"")</f>
        <v>0</v>
      </c>
      <c r="AF762" s="42">
        <f t="shared" si="175"/>
        <v>-1.3777777777777778</v>
      </c>
      <c r="AG762" s="42" t="e">
        <f>SUMIFS('[4]Raw Inventory'!D:D,'[4]Raw Inventory'!C:C,"GREATWALL",'[4]Raw Inventory'!B:B,A762)</f>
        <v>#VALUE!</v>
      </c>
      <c r="AH762" s="42" t="e">
        <f>SUMIFS('[4]Raw Inventory'!D:D,'[4]Raw Inventory'!C:C,"DUARTE",'[4]Raw Inventory'!B:B,A762)</f>
        <v>#VALUE!</v>
      </c>
      <c r="AI762" s="42"/>
      <c r="AJ762" s="42">
        <f t="shared" si="176"/>
        <v>22.500000000000004</v>
      </c>
      <c r="AK762" s="40" t="str">
        <f>IFERROR(IF((Q762+IF(AI762="",0,AI3))&lt;=0,"Stockout",IF(AJ762="","",IF(F762="Class A",IF(AJ762&lt;=7,"Critical",IF(AJ762&lt;=15,"Low",IF(AJ762&lt;=30,"Reorder",IF(AJ762&lt;=45,"Optimal","Overstock")))),IF(F762="Class B",IF(AJ762&lt;=10,"Critical",IF(AJ762&lt;=20,"Low",IF(AJ762&lt;=45,"Reorder",IF(AJ762&lt;=60,"Optimal","Overstock")))),IF(F762="Class C",IF(AJ762&lt;=15,"Critical",IF(AJ762&lt;=30,"Low",IF(AJ762&lt;=60,"Reorder",IF(AJ762&lt;=90,"Optimal","Overstock")))),""))))),"")</f>
        <v>Reorder</v>
      </c>
      <c r="AL762" s="42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</row>
    <row r="763" spans="1:48">
      <c r="A763" s="39" t="s">
        <v>26</v>
      </c>
      <c r="B763" s="39" t="s">
        <v>114</v>
      </c>
      <c r="C763" s="39" t="s">
        <v>109</v>
      </c>
      <c r="D763" s="40" t="s">
        <v>232</v>
      </c>
      <c r="E763" s="40">
        <v>8</v>
      </c>
      <c r="F763" s="40" t="s">
        <v>2</v>
      </c>
      <c r="G763" s="39" t="str">
        <f>IFERROR(VLOOKUP(A763,'[4]MC Masterlist 2026-09-17'!$B:$M, 3, 0),"")</f>
        <v>SUZUKI</v>
      </c>
      <c r="H763" s="41">
        <f>IFERROR(VLOOKUP(A763,'[4]MC Masterlist 2026-09-17'!$B:$M, 6, 0),"")</f>
        <v>123700</v>
      </c>
      <c r="I763" s="42">
        <v>1</v>
      </c>
      <c r="J763" s="42">
        <v>1</v>
      </c>
      <c r="K763" s="42">
        <v>2</v>
      </c>
      <c r="L763" s="42">
        <f t="shared" si="161"/>
        <v>4</v>
      </c>
      <c r="M763" s="42">
        <f t="shared" si="162"/>
        <v>1.3333333333333333</v>
      </c>
      <c r="N763" s="41">
        <f t="shared" si="163"/>
        <v>494800</v>
      </c>
      <c r="O763" s="41">
        <f t="shared" si="164"/>
        <v>164933.33333333331</v>
      </c>
      <c r="P763" s="42">
        <f t="shared" si="165"/>
        <v>4.4444444444444439E-2</v>
      </c>
      <c r="Q763" s="42">
        <v>3</v>
      </c>
      <c r="R763" s="41">
        <f t="shared" si="166"/>
        <v>371100</v>
      </c>
      <c r="S763" s="42">
        <f t="shared" si="167"/>
        <v>67.500000000000014</v>
      </c>
      <c r="T763" s="42">
        <f>IFERROR(VLOOKUP(A763,'[4]Re-order'!$A:$Q,17,0),"")</f>
        <v>0</v>
      </c>
      <c r="U763" s="42">
        <f>IFERROR(VLOOKUP(A763,'[4]MC Masterlist 2026-09-17'!$B:$M, 10, 0),0)</f>
        <v>15</v>
      </c>
      <c r="V763" s="42">
        <f>IFERROR(VLOOKUP(A763,'[4]MC Masterlist 2026-09-17'!$B:$M, 11, 0),0)</f>
        <v>15</v>
      </c>
      <c r="W763" s="42">
        <f t="shared" si="168"/>
        <v>30</v>
      </c>
      <c r="X763" s="42">
        <f t="shared" si="169"/>
        <v>29.333333333333332</v>
      </c>
      <c r="Y763" s="42">
        <f>IFERROR(IF(OR(C763="AREA I",C763="AREA V"),7,VLOOKUP(A763,'[4]MC Masterlist 2026-09-17'!$B:$M, 12, 0)),0)</f>
        <v>30</v>
      </c>
      <c r="Z763" s="42">
        <f t="shared" si="170"/>
        <v>0.66666666666666663</v>
      </c>
      <c r="AA763" s="42">
        <f t="shared" si="171"/>
        <v>1.3333333333333333</v>
      </c>
      <c r="AB763" s="42">
        <f t="shared" si="172"/>
        <v>1.3037037037037036</v>
      </c>
      <c r="AC763" s="42">
        <f t="shared" si="173"/>
        <v>1.3333333333333333</v>
      </c>
      <c r="AD763" s="40" t="str">
        <f t="shared" si="174"/>
        <v>Overstock</v>
      </c>
      <c r="AE763" s="40">
        <f>IFERROR(VLOOKUP(A763,'[4]Re-order'!$A:$AA,27,0),"")</f>
        <v>0</v>
      </c>
      <c r="AF763" s="42">
        <f t="shared" si="175"/>
        <v>-1.6666666666666667</v>
      </c>
      <c r="AG763" s="42" t="e">
        <f>SUMIFS('[4]Raw Inventory'!D:D,'[4]Raw Inventory'!C:C,"GREATWALL",'[4]Raw Inventory'!B:B,A763)</f>
        <v>#VALUE!</v>
      </c>
      <c r="AH763" s="42" t="e">
        <f>SUMIFS('[4]Raw Inventory'!D:D,'[4]Raw Inventory'!C:C,"DUARTE",'[4]Raw Inventory'!B:B,A763)</f>
        <v>#VALUE!</v>
      </c>
      <c r="AI763" s="42"/>
      <c r="AJ763" s="42">
        <f t="shared" si="176"/>
        <v>67.500000000000014</v>
      </c>
      <c r="AK763" s="40" t="str">
        <f>IFERROR(IF((Q763+IF(AI763="",0,AI3))&lt;=0,"Stockout",IF(AJ763="","",IF(F763="Class A",IF(AJ763&lt;=7,"Critical",IF(AJ763&lt;=15,"Low",IF(AJ763&lt;=30,"Reorder",IF(AJ763&lt;=45,"Optimal","Overstock")))),IF(F763="Class B",IF(AJ763&lt;=10,"Critical",IF(AJ763&lt;=20,"Low",IF(AJ763&lt;=45,"Reorder",IF(AJ763&lt;=60,"Optimal","Overstock")))),IF(F763="Class C",IF(AJ763&lt;=15,"Critical",IF(AJ763&lt;=30,"Low",IF(AJ763&lt;=60,"Reorder",IF(AJ763&lt;=90,"Optimal","Overstock")))),""))))),"")</f>
        <v>Overstock</v>
      </c>
      <c r="AL763" s="42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</row>
    <row r="764" spans="1:48">
      <c r="A764" s="39" t="s">
        <v>49</v>
      </c>
      <c r="B764" s="39" t="s">
        <v>93</v>
      </c>
      <c r="C764" s="39" t="s">
        <v>90</v>
      </c>
      <c r="D764" s="40" t="s">
        <v>226</v>
      </c>
      <c r="E764" s="40">
        <v>1</v>
      </c>
      <c r="F764" s="40" t="s">
        <v>0</v>
      </c>
      <c r="G764" s="39" t="str">
        <f>IFERROR(VLOOKUP(A764,'[4]MC Masterlist 2026-09-17'!$B:$M, 3, 0),"")</f>
        <v>BAJAJ RE</v>
      </c>
      <c r="H764" s="41">
        <f>IFERROR(VLOOKUP(A764,'[4]MC Masterlist 2026-09-17'!$B:$M, 6, 0),"")</f>
        <v>191000</v>
      </c>
      <c r="I764" s="42">
        <v>4</v>
      </c>
      <c r="J764" s="42">
        <v>1</v>
      </c>
      <c r="K764" s="42">
        <v>4</v>
      </c>
      <c r="L764" s="42">
        <f t="shared" si="161"/>
        <v>9</v>
      </c>
      <c r="M764" s="42">
        <f t="shared" si="162"/>
        <v>3</v>
      </c>
      <c r="N764" s="41">
        <f t="shared" si="163"/>
        <v>1719000</v>
      </c>
      <c r="O764" s="41">
        <f t="shared" si="164"/>
        <v>573000</v>
      </c>
      <c r="P764" s="42">
        <f t="shared" si="165"/>
        <v>0.1</v>
      </c>
      <c r="Q764" s="42">
        <v>1</v>
      </c>
      <c r="R764" s="41">
        <f t="shared" si="166"/>
        <v>191000</v>
      </c>
      <c r="S764" s="42">
        <f t="shared" si="167"/>
        <v>10</v>
      </c>
      <c r="T764" s="42">
        <f>IFERROR(VLOOKUP(A764,'[4]Re-order'!$A:$Q,17,0),"")</f>
        <v>0</v>
      </c>
      <c r="U764" s="42">
        <f>IFERROR(VLOOKUP(A764,'[4]MC Masterlist 2026-09-17'!$B:$M, 10, 0),0)</f>
        <v>15</v>
      </c>
      <c r="V764" s="42">
        <f>IFERROR(VLOOKUP(A764,'[4]MC Masterlist 2026-09-17'!$B:$M, 11, 0),0)</f>
        <v>15</v>
      </c>
      <c r="W764" s="42">
        <f t="shared" si="168"/>
        <v>30</v>
      </c>
      <c r="X764" s="42">
        <f t="shared" si="169"/>
        <v>28.5</v>
      </c>
      <c r="Y764" s="42">
        <f>IFERROR(IF(OR(C764="AREA I",C764="AREA V"),7,VLOOKUP(A764,'[4]MC Masterlist 2026-09-17'!$B:$M, 12, 0)),0)</f>
        <v>30</v>
      </c>
      <c r="Z764" s="42">
        <f t="shared" si="170"/>
        <v>1.5</v>
      </c>
      <c r="AA764" s="42">
        <f t="shared" si="171"/>
        <v>3</v>
      </c>
      <c r="AB764" s="42">
        <f t="shared" si="172"/>
        <v>2.85</v>
      </c>
      <c r="AC764" s="42">
        <f t="shared" si="173"/>
        <v>3</v>
      </c>
      <c r="AD764" s="40" t="str">
        <f t="shared" si="174"/>
        <v>Low</v>
      </c>
      <c r="AE764" s="40">
        <f>IFERROR(VLOOKUP(A764,'[4]Re-order'!$A:$AA,27,0),"")</f>
        <v>0</v>
      </c>
      <c r="AF764" s="42">
        <f t="shared" si="175"/>
        <v>2</v>
      </c>
      <c r="AG764" s="42" t="e">
        <f>SUMIFS('[4]Raw Inventory'!D:D,'[4]Raw Inventory'!C:C,"GREATWALL",'[4]Raw Inventory'!B:B,A764)</f>
        <v>#VALUE!</v>
      </c>
      <c r="AH764" s="42" t="e">
        <f>SUMIFS('[4]Raw Inventory'!D:D,'[4]Raw Inventory'!C:C,"DUARTE",'[4]Raw Inventory'!B:B,A764)</f>
        <v>#VALUE!</v>
      </c>
      <c r="AI764" s="42"/>
      <c r="AJ764" s="42">
        <f t="shared" si="176"/>
        <v>10</v>
      </c>
      <c r="AK764" s="40" t="str">
        <f>IFERROR(IF((Q764+IF(AI764="",0,AI3))&lt;=0,"Stockout",IF(AJ764="","",IF(F764="Class A",IF(AJ764&lt;=7,"Critical",IF(AJ764&lt;=15,"Low",IF(AJ764&lt;=30,"Reorder",IF(AJ764&lt;=45,"Optimal","Overstock")))),IF(F764="Class B",IF(AJ764&lt;=10,"Critical",IF(AJ764&lt;=20,"Low",IF(AJ764&lt;=45,"Reorder",IF(AJ764&lt;=60,"Optimal","Overstock")))),IF(F764="Class C",IF(AJ764&lt;=15,"Critical",IF(AJ764&lt;=30,"Low",IF(AJ764&lt;=60,"Reorder",IF(AJ764&lt;=90,"Optimal","Overstock")))),""))))),"")</f>
        <v>Low</v>
      </c>
      <c r="AL764" s="42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</row>
    <row r="765" spans="1:48">
      <c r="A765" s="39" t="s">
        <v>49</v>
      </c>
      <c r="B765" s="39" t="s">
        <v>158</v>
      </c>
      <c r="C765" s="39" t="s">
        <v>152</v>
      </c>
      <c r="D765" s="40" t="s">
        <v>228</v>
      </c>
      <c r="E765" s="40">
        <v>25</v>
      </c>
      <c r="F765" s="40" t="s">
        <v>3</v>
      </c>
      <c r="G765" s="39" t="str">
        <f>IFERROR(VLOOKUP(A765,'[4]MC Masterlist 2026-09-17'!$B:$M, 3, 0),"")</f>
        <v>BAJAJ RE</v>
      </c>
      <c r="H765" s="41">
        <f>IFERROR(VLOOKUP(A765,'[4]MC Masterlist 2026-09-17'!$B:$M, 6, 0),"")</f>
        <v>191000</v>
      </c>
      <c r="I765" s="42">
        <v>0</v>
      </c>
      <c r="J765" s="42">
        <v>0</v>
      </c>
      <c r="K765" s="42">
        <v>0</v>
      </c>
      <c r="L765" s="42">
        <f t="shared" si="161"/>
        <v>0</v>
      </c>
      <c r="M765" s="42">
        <f t="shared" si="162"/>
        <v>0</v>
      </c>
      <c r="N765" s="41">
        <f t="shared" si="163"/>
        <v>0</v>
      </c>
      <c r="O765" s="41">
        <f t="shared" si="164"/>
        <v>0</v>
      </c>
      <c r="P765" s="42">
        <f t="shared" si="165"/>
        <v>0</v>
      </c>
      <c r="Q765" s="42">
        <v>1</v>
      </c>
      <c r="R765" s="41">
        <f t="shared" si="166"/>
        <v>191000</v>
      </c>
      <c r="S765" s="42">
        <f t="shared" si="167"/>
        <v>0</v>
      </c>
      <c r="T765" s="42">
        <f>IFERROR(VLOOKUP(A765,'[4]Re-order'!$A:$Q,17,0),"")</f>
        <v>0</v>
      </c>
      <c r="U765" s="42">
        <f>IFERROR(VLOOKUP(A765,'[4]MC Masterlist 2026-09-17'!$B:$M, 10, 0),0)</f>
        <v>15</v>
      </c>
      <c r="V765" s="42">
        <f>IFERROR(VLOOKUP(A765,'[4]MC Masterlist 2026-09-17'!$B:$M, 11, 0),0)</f>
        <v>15</v>
      </c>
      <c r="W765" s="42">
        <f t="shared" si="168"/>
        <v>30</v>
      </c>
      <c r="X765" s="42">
        <f t="shared" si="169"/>
        <v>30</v>
      </c>
      <c r="Y765" s="42">
        <f>IFERROR(IF(OR(C765="AREA I",C765="AREA V"),7,VLOOKUP(A765,'[4]MC Masterlist 2026-09-17'!$B:$M, 12, 0)),0)</f>
        <v>30</v>
      </c>
      <c r="Z765" s="42">
        <f t="shared" si="170"/>
        <v>0</v>
      </c>
      <c r="AA765" s="42">
        <f t="shared" si="171"/>
        <v>0</v>
      </c>
      <c r="AB765" s="42">
        <f t="shared" si="172"/>
        <v>0</v>
      </c>
      <c r="AC765" s="42">
        <f t="shared" si="173"/>
        <v>0</v>
      </c>
      <c r="AD765" s="40" t="str">
        <f t="shared" si="174"/>
        <v>Critical</v>
      </c>
      <c r="AE765" s="40">
        <f>IFERROR(VLOOKUP(A765,'[4]Re-order'!$A:$AA,27,0),"")</f>
        <v>0</v>
      </c>
      <c r="AF765" s="42">
        <f t="shared" si="175"/>
        <v>-1</v>
      </c>
      <c r="AG765" s="42" t="e">
        <f>SUMIFS('[4]Raw Inventory'!D:D,'[4]Raw Inventory'!C:C,"GREATWALL",'[4]Raw Inventory'!B:B,A765)</f>
        <v>#VALUE!</v>
      </c>
      <c r="AH765" s="42" t="e">
        <f>SUMIFS('[4]Raw Inventory'!D:D,'[4]Raw Inventory'!C:C,"DUARTE",'[4]Raw Inventory'!B:B,A765)</f>
        <v>#VALUE!</v>
      </c>
      <c r="AI765" s="42"/>
      <c r="AJ765" s="42">
        <f t="shared" si="176"/>
        <v>0</v>
      </c>
      <c r="AK765" s="40" t="str">
        <f>IFERROR(IF((Q765+IF(AI765="",0,AI3))&lt;=0,"Stockout",IF(AJ765="","",IF(F765="Class A",IF(AJ765&lt;=7,"Critical",IF(AJ765&lt;=15,"Low",IF(AJ765&lt;=30,"Reorder",IF(AJ765&lt;=45,"Optimal","Overstock")))),IF(F765="Class B",IF(AJ765&lt;=10,"Critical",IF(AJ765&lt;=20,"Low",IF(AJ765&lt;=45,"Reorder",IF(AJ765&lt;=60,"Optimal","Overstock")))),IF(F765="Class C",IF(AJ765&lt;=15,"Critical",IF(AJ765&lt;=30,"Low",IF(AJ765&lt;=60,"Reorder",IF(AJ765&lt;=90,"Optimal","Overstock")))),""))))),"")</f>
        <v>Critical</v>
      </c>
      <c r="AL765" s="42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</row>
    <row r="766" spans="1:48">
      <c r="A766" s="39" t="s">
        <v>23</v>
      </c>
      <c r="B766" s="39" t="s">
        <v>138</v>
      </c>
      <c r="C766" s="39" t="s">
        <v>137</v>
      </c>
      <c r="D766" s="40" t="s">
        <v>237</v>
      </c>
      <c r="E766" s="40">
        <v>2</v>
      </c>
      <c r="F766" s="40" t="s">
        <v>0</v>
      </c>
      <c r="G766" s="39" t="str">
        <f>IFERROR(VLOOKUP(A766,'[4]MC Masterlist 2026-09-17'!$B:$M, 3, 0),"")</f>
        <v>KAWASAKI</v>
      </c>
      <c r="H766" s="41">
        <f>IFERROR(VLOOKUP(A766,'[4]MC Masterlist 2026-09-17'!$B:$M, 6, 0),"")</f>
        <v>60656</v>
      </c>
      <c r="I766" s="42">
        <v>0</v>
      </c>
      <c r="J766" s="42">
        <v>0</v>
      </c>
      <c r="K766" s="42">
        <v>0</v>
      </c>
      <c r="L766" s="42">
        <f t="shared" si="161"/>
        <v>0</v>
      </c>
      <c r="M766" s="42">
        <f t="shared" si="162"/>
        <v>0</v>
      </c>
      <c r="N766" s="41">
        <f t="shared" si="163"/>
        <v>0</v>
      </c>
      <c r="O766" s="41">
        <f t="shared" si="164"/>
        <v>0</v>
      </c>
      <c r="P766" s="42">
        <f t="shared" si="165"/>
        <v>0</v>
      </c>
      <c r="Q766" s="42">
        <v>204</v>
      </c>
      <c r="R766" s="41">
        <f t="shared" si="166"/>
        <v>12373824</v>
      </c>
      <c r="S766" s="42">
        <f t="shared" si="167"/>
        <v>0</v>
      </c>
      <c r="T766" s="42">
        <f>IFERROR(VLOOKUP(A766,'[4]Re-order'!$A:$Q,17,0),"")</f>
        <v>0</v>
      </c>
      <c r="U766" s="42">
        <f>IFERROR(VLOOKUP(A766,'[4]MC Masterlist 2026-09-17'!$B:$M, 10, 0),0)</f>
        <v>15</v>
      </c>
      <c r="V766" s="42">
        <f>IFERROR(VLOOKUP(A766,'[4]MC Masterlist 2026-09-17'!$B:$M, 11, 0),0)</f>
        <v>15</v>
      </c>
      <c r="W766" s="42">
        <f t="shared" si="168"/>
        <v>30</v>
      </c>
      <c r="X766" s="42">
        <f t="shared" si="169"/>
        <v>7</v>
      </c>
      <c r="Y766" s="42">
        <f>IFERROR(IF(OR(C766="AREA I",C766="AREA V"),7,VLOOKUP(A766,'[4]MC Masterlist 2026-09-17'!$B:$M, 12, 0)),0)</f>
        <v>7</v>
      </c>
      <c r="Z766" s="42">
        <f t="shared" si="170"/>
        <v>0</v>
      </c>
      <c r="AA766" s="42">
        <f t="shared" si="171"/>
        <v>0</v>
      </c>
      <c r="AB766" s="42">
        <f t="shared" si="172"/>
        <v>0</v>
      </c>
      <c r="AC766" s="42">
        <f t="shared" si="173"/>
        <v>0</v>
      </c>
      <c r="AD766" s="40" t="str">
        <f t="shared" si="174"/>
        <v>Critical</v>
      </c>
      <c r="AE766" s="40">
        <f>IFERROR(VLOOKUP(A766,'[4]Re-order'!$A:$AA,27,0),"")</f>
        <v>0</v>
      </c>
      <c r="AF766" s="42">
        <f t="shared" si="175"/>
        <v>-204</v>
      </c>
      <c r="AG766" s="42" t="e">
        <f>SUMIFS('[4]Raw Inventory'!D:D,'[4]Raw Inventory'!C:C,"GREATWALL",'[4]Raw Inventory'!B:B,A766)</f>
        <v>#VALUE!</v>
      </c>
      <c r="AH766" s="42" t="e">
        <f>SUMIFS('[4]Raw Inventory'!D:D,'[4]Raw Inventory'!C:C,"DUARTE",'[4]Raw Inventory'!B:B,A766)</f>
        <v>#VALUE!</v>
      </c>
      <c r="AI766" s="42"/>
      <c r="AJ766" s="42">
        <f t="shared" si="176"/>
        <v>0</v>
      </c>
      <c r="AK766" s="40" t="str">
        <f>IFERROR(IF((Q766+IF(AI766="",0,AI3))&lt;=0,"Stockout",IF(AJ766="","",IF(F766="Class A",IF(AJ766&lt;=7,"Critical",IF(AJ766&lt;=15,"Low",IF(AJ766&lt;=30,"Reorder",IF(AJ766&lt;=45,"Optimal","Overstock")))),IF(F766="Class B",IF(AJ766&lt;=10,"Critical",IF(AJ766&lt;=20,"Low",IF(AJ766&lt;=45,"Reorder",IF(AJ766&lt;=60,"Optimal","Overstock")))),IF(F766="Class C",IF(AJ766&lt;=15,"Critical",IF(AJ766&lt;=30,"Low",IF(AJ766&lt;=60,"Reorder",IF(AJ766&lt;=90,"Optimal","Overstock")))),""))))),"")</f>
        <v>Critical</v>
      </c>
      <c r="AL766" s="42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</row>
    <row r="767" spans="1:48">
      <c r="A767" s="39" t="s">
        <v>87</v>
      </c>
      <c r="B767" s="39" t="s">
        <v>30</v>
      </c>
      <c r="C767" s="39" t="s">
        <v>1</v>
      </c>
      <c r="D767" s="40" t="s">
        <v>256</v>
      </c>
      <c r="E767" s="40">
        <v>35</v>
      </c>
      <c r="F767" s="40" t="s">
        <v>3</v>
      </c>
      <c r="G767" s="39" t="str">
        <f>IFERROR(VLOOKUP(A767,'[4]MC Masterlist 2026-09-17'!$B:$M, 3, 0),"")</f>
        <v>HONDA</v>
      </c>
      <c r="H767" s="41">
        <f>IFERROR(VLOOKUP(A767,'[4]MC Masterlist 2026-09-17'!$B:$M, 6, 0),"")</f>
        <v>156098</v>
      </c>
      <c r="I767" s="42">
        <v>0</v>
      </c>
      <c r="J767" s="42">
        <v>0</v>
      </c>
      <c r="K767" s="42">
        <v>0</v>
      </c>
      <c r="L767" s="42">
        <f t="shared" si="161"/>
        <v>0</v>
      </c>
      <c r="M767" s="42">
        <f t="shared" si="162"/>
        <v>0</v>
      </c>
      <c r="N767" s="41">
        <f t="shared" si="163"/>
        <v>0</v>
      </c>
      <c r="O767" s="41">
        <f t="shared" si="164"/>
        <v>0</v>
      </c>
      <c r="P767" s="42">
        <f t="shared" si="165"/>
        <v>0</v>
      </c>
      <c r="Q767" s="42">
        <v>1</v>
      </c>
      <c r="R767" s="41">
        <f t="shared" si="166"/>
        <v>156098</v>
      </c>
      <c r="S767" s="42">
        <f t="shared" si="167"/>
        <v>0</v>
      </c>
      <c r="T767" s="42">
        <f>IFERROR(VLOOKUP(A767,'[4]Re-order'!$A:$Q,17,0),"")</f>
        <v>0</v>
      </c>
      <c r="U767" s="42">
        <f>IFERROR(VLOOKUP(A767,'[4]MC Masterlist 2026-09-17'!$B:$M, 10, 0),0)</f>
        <v>15</v>
      </c>
      <c r="V767" s="42">
        <f>IFERROR(VLOOKUP(A767,'[4]MC Masterlist 2026-09-17'!$B:$M, 11, 0),0)</f>
        <v>15</v>
      </c>
      <c r="W767" s="42">
        <f t="shared" si="168"/>
        <v>30</v>
      </c>
      <c r="X767" s="42">
        <f t="shared" si="169"/>
        <v>7</v>
      </c>
      <c r="Y767" s="42">
        <f>IFERROR(IF(OR(C767="AREA I",C767="AREA V"),7,VLOOKUP(A767,'[4]MC Masterlist 2026-09-17'!$B:$M, 12, 0)),0)</f>
        <v>7</v>
      </c>
      <c r="Z767" s="42">
        <f t="shared" si="170"/>
        <v>0</v>
      </c>
      <c r="AA767" s="42">
        <f t="shared" si="171"/>
        <v>0</v>
      </c>
      <c r="AB767" s="42">
        <f t="shared" si="172"/>
        <v>0</v>
      </c>
      <c r="AC767" s="42">
        <f t="shared" si="173"/>
        <v>0</v>
      </c>
      <c r="AD767" s="40" t="str">
        <f t="shared" si="174"/>
        <v>Critical</v>
      </c>
      <c r="AE767" s="40">
        <f>IFERROR(VLOOKUP(A767,'[4]Re-order'!$A:$AA,27,0),"")</f>
        <v>0</v>
      </c>
      <c r="AF767" s="42">
        <f t="shared" si="175"/>
        <v>-1</v>
      </c>
      <c r="AG767" s="42" t="e">
        <f>SUMIFS('[4]Raw Inventory'!D:D,'[4]Raw Inventory'!C:C,"GREATWALL",'[4]Raw Inventory'!B:B,A767)</f>
        <v>#VALUE!</v>
      </c>
      <c r="AH767" s="42" t="e">
        <f>SUMIFS('[4]Raw Inventory'!D:D,'[4]Raw Inventory'!C:C,"DUARTE",'[4]Raw Inventory'!B:B,A767)</f>
        <v>#VALUE!</v>
      </c>
      <c r="AI767" s="42"/>
      <c r="AJ767" s="42">
        <f t="shared" si="176"/>
        <v>0</v>
      </c>
      <c r="AK767" s="40" t="str">
        <f>IFERROR(IF((Q767+IF(AI767="",0,AI3))&lt;=0,"Stockout",IF(AJ767="","",IF(F767="Class A",IF(AJ767&lt;=7,"Critical",IF(AJ767&lt;=15,"Low",IF(AJ767&lt;=30,"Reorder",IF(AJ767&lt;=45,"Optimal","Overstock")))),IF(F767="Class B",IF(AJ767&lt;=10,"Critical",IF(AJ767&lt;=20,"Low",IF(AJ767&lt;=45,"Reorder",IF(AJ767&lt;=60,"Optimal","Overstock")))),IF(F767="Class C",IF(AJ767&lt;=15,"Critical",IF(AJ767&lt;=30,"Low",IF(AJ767&lt;=60,"Reorder",IF(AJ767&lt;=90,"Optimal","Overstock")))),""))))),"")</f>
        <v>Critical</v>
      </c>
      <c r="AL767" s="42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</row>
    <row r="768" spans="1:48">
      <c r="A768" s="39" t="s">
        <v>43</v>
      </c>
      <c r="B768" s="39" t="s">
        <v>98</v>
      </c>
      <c r="C768" s="39" t="s">
        <v>90</v>
      </c>
      <c r="D768" s="40" t="s">
        <v>244</v>
      </c>
      <c r="E768" s="40">
        <v>13</v>
      </c>
      <c r="F768" s="40" t="s">
        <v>2</v>
      </c>
      <c r="G768" s="39" t="str">
        <f>IFERROR(VLOOKUP(A768,'[4]MC Masterlist 2026-09-17'!$B:$M, 3, 0),"")</f>
        <v>YAMAHA</v>
      </c>
      <c r="H768" s="41">
        <f>IFERROR(VLOOKUP(A768,'[4]MC Masterlist 2026-09-17'!$B:$M, 6, 0),"")</f>
        <v>70587</v>
      </c>
      <c r="I768" s="42">
        <v>2</v>
      </c>
      <c r="J768" s="42">
        <v>1</v>
      </c>
      <c r="K768" s="42">
        <v>0</v>
      </c>
      <c r="L768" s="42">
        <f t="shared" si="161"/>
        <v>3</v>
      </c>
      <c r="M768" s="42">
        <f t="shared" si="162"/>
        <v>1</v>
      </c>
      <c r="N768" s="41">
        <f t="shared" si="163"/>
        <v>211761</v>
      </c>
      <c r="O768" s="41">
        <f t="shared" si="164"/>
        <v>70587</v>
      </c>
      <c r="P768" s="42">
        <f t="shared" si="165"/>
        <v>3.3333333333333333E-2</v>
      </c>
      <c r="Q768" s="42">
        <v>1</v>
      </c>
      <c r="R768" s="41">
        <f t="shared" si="166"/>
        <v>70587</v>
      </c>
      <c r="S768" s="42">
        <f t="shared" si="167"/>
        <v>30</v>
      </c>
      <c r="T768" s="42">
        <f>IFERROR(VLOOKUP(A768,'[4]Re-order'!$A:$Q,17,0),"")</f>
        <v>0</v>
      </c>
      <c r="U768" s="42">
        <f>IFERROR(VLOOKUP(A768,'[4]MC Masterlist 2026-09-17'!$B:$M, 10, 0),0)</f>
        <v>15</v>
      </c>
      <c r="V768" s="42">
        <f>IFERROR(VLOOKUP(A768,'[4]MC Masterlist 2026-09-17'!$B:$M, 11, 0),0)</f>
        <v>15</v>
      </c>
      <c r="W768" s="42">
        <f t="shared" si="168"/>
        <v>30</v>
      </c>
      <c r="X768" s="42">
        <f t="shared" si="169"/>
        <v>29.5</v>
      </c>
      <c r="Y768" s="42">
        <f>IFERROR(IF(OR(C768="AREA I",C768="AREA V"),7,VLOOKUP(A768,'[4]MC Masterlist 2026-09-17'!$B:$M, 12, 0)),0)</f>
        <v>30</v>
      </c>
      <c r="Z768" s="42">
        <f t="shared" si="170"/>
        <v>0.5</v>
      </c>
      <c r="AA768" s="42">
        <f t="shared" si="171"/>
        <v>1</v>
      </c>
      <c r="AB768" s="42">
        <f t="shared" si="172"/>
        <v>0.98333333333333328</v>
      </c>
      <c r="AC768" s="42">
        <f t="shared" si="173"/>
        <v>1</v>
      </c>
      <c r="AD768" s="40" t="str">
        <f t="shared" si="174"/>
        <v>Reorder</v>
      </c>
      <c r="AE768" s="40">
        <f>IFERROR(VLOOKUP(A768,'[4]Re-order'!$A:$AA,27,0),"")</f>
        <v>0</v>
      </c>
      <c r="AF768" s="42">
        <f t="shared" si="175"/>
        <v>0</v>
      </c>
      <c r="AG768" s="42" t="e">
        <f>SUMIFS('[4]Raw Inventory'!D:D,'[4]Raw Inventory'!C:C,"GREATWALL",'[4]Raw Inventory'!B:B,A768)</f>
        <v>#VALUE!</v>
      </c>
      <c r="AH768" s="42" t="e">
        <f>SUMIFS('[4]Raw Inventory'!D:D,'[4]Raw Inventory'!C:C,"DUARTE",'[4]Raw Inventory'!B:B,A768)</f>
        <v>#VALUE!</v>
      </c>
      <c r="AI768" s="42"/>
      <c r="AJ768" s="42">
        <f t="shared" si="176"/>
        <v>30</v>
      </c>
      <c r="AK768" s="40" t="str">
        <f>IFERROR(IF((Q768+IF(AI768="",0,AI3))&lt;=0,"Stockout",IF(AJ768="","",IF(F768="Class A",IF(AJ768&lt;=7,"Critical",IF(AJ768&lt;=15,"Low",IF(AJ768&lt;=30,"Reorder",IF(AJ768&lt;=45,"Optimal","Overstock")))),IF(F768="Class B",IF(AJ768&lt;=10,"Critical",IF(AJ768&lt;=20,"Low",IF(AJ768&lt;=45,"Reorder",IF(AJ768&lt;=60,"Optimal","Overstock")))),IF(F768="Class C",IF(AJ768&lt;=15,"Critical",IF(AJ768&lt;=30,"Low",IF(AJ768&lt;=60,"Reorder",IF(AJ768&lt;=90,"Optimal","Overstock")))),""))))),"")</f>
        <v>Reorder</v>
      </c>
      <c r="AL768" s="42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</row>
    <row r="769" spans="1:48">
      <c r="A769" s="39" t="s">
        <v>16</v>
      </c>
      <c r="B769" s="39" t="s">
        <v>91</v>
      </c>
      <c r="C769" s="39" t="s">
        <v>90</v>
      </c>
      <c r="D769" s="40" t="s">
        <v>257</v>
      </c>
      <c r="E769" s="40">
        <v>5</v>
      </c>
      <c r="F769" s="40" t="s">
        <v>0</v>
      </c>
      <c r="G769" s="39" t="str">
        <f>IFERROR(VLOOKUP(A769,'[4]MC Masterlist 2026-09-17'!$B:$M, 3, 0),"")</f>
        <v>HONDA</v>
      </c>
      <c r="H769" s="41">
        <f>IFERROR(VLOOKUP(A769,'[4]MC Masterlist 2026-09-17'!$B:$M, 6, 0),"")</f>
        <v>84394</v>
      </c>
      <c r="I769" s="42">
        <v>4</v>
      </c>
      <c r="J769" s="42">
        <v>1</v>
      </c>
      <c r="K769" s="42">
        <v>1</v>
      </c>
      <c r="L769" s="42">
        <f t="shared" si="161"/>
        <v>6</v>
      </c>
      <c r="M769" s="42">
        <f t="shared" si="162"/>
        <v>2</v>
      </c>
      <c r="N769" s="41">
        <f t="shared" si="163"/>
        <v>506364</v>
      </c>
      <c r="O769" s="41">
        <f t="shared" si="164"/>
        <v>168788</v>
      </c>
      <c r="P769" s="42">
        <f t="shared" si="165"/>
        <v>6.6666666666666666E-2</v>
      </c>
      <c r="Q769" s="42">
        <v>3</v>
      </c>
      <c r="R769" s="41">
        <f t="shared" si="166"/>
        <v>253182</v>
      </c>
      <c r="S769" s="42">
        <f t="shared" si="167"/>
        <v>45</v>
      </c>
      <c r="T769" s="42">
        <f>IFERROR(VLOOKUP(A769,'[4]Re-order'!$A:$Q,17,0),"")</f>
        <v>0</v>
      </c>
      <c r="U769" s="42">
        <f>IFERROR(VLOOKUP(A769,'[4]MC Masterlist 2026-09-17'!$B:$M, 10, 0),0)</f>
        <v>15</v>
      </c>
      <c r="V769" s="42">
        <f>IFERROR(VLOOKUP(A769,'[4]MC Masterlist 2026-09-17'!$B:$M, 11, 0),0)</f>
        <v>15</v>
      </c>
      <c r="W769" s="42">
        <f t="shared" si="168"/>
        <v>30</v>
      </c>
      <c r="X769" s="42">
        <f t="shared" si="169"/>
        <v>29</v>
      </c>
      <c r="Y769" s="42">
        <f>IFERROR(IF(OR(C769="AREA I",C769="AREA V"),7,VLOOKUP(A769,'[4]MC Masterlist 2026-09-17'!$B:$M, 12, 0)),0)</f>
        <v>30</v>
      </c>
      <c r="Z769" s="42">
        <f t="shared" si="170"/>
        <v>1</v>
      </c>
      <c r="AA769" s="42">
        <f t="shared" si="171"/>
        <v>2</v>
      </c>
      <c r="AB769" s="42">
        <f t="shared" si="172"/>
        <v>1.9333333333333333</v>
      </c>
      <c r="AC769" s="42">
        <f t="shared" si="173"/>
        <v>2</v>
      </c>
      <c r="AD769" s="40" t="str">
        <f t="shared" si="174"/>
        <v>Optimal</v>
      </c>
      <c r="AE769" s="40">
        <f>IFERROR(VLOOKUP(A769,'[4]Re-order'!$A:$AA,27,0),"")</f>
        <v>0</v>
      </c>
      <c r="AF769" s="42">
        <f t="shared" si="175"/>
        <v>-1</v>
      </c>
      <c r="AG769" s="42" t="e">
        <f>SUMIFS('[4]Raw Inventory'!D:D,'[4]Raw Inventory'!C:C,"GREATWALL",'[4]Raw Inventory'!B:B,A769)</f>
        <v>#VALUE!</v>
      </c>
      <c r="AH769" s="42" t="e">
        <f>SUMIFS('[4]Raw Inventory'!D:D,'[4]Raw Inventory'!C:C,"DUARTE",'[4]Raw Inventory'!B:B,A769)</f>
        <v>#VALUE!</v>
      </c>
      <c r="AI769" s="42"/>
      <c r="AJ769" s="42">
        <f t="shared" si="176"/>
        <v>45</v>
      </c>
      <c r="AK769" s="40" t="str">
        <f>IFERROR(IF((Q769+IF(AI769="",0,AI3))&lt;=0,"Stockout",IF(AJ769="","",IF(F769="Class A",IF(AJ769&lt;=7,"Critical",IF(AJ769&lt;=15,"Low",IF(AJ769&lt;=30,"Reorder",IF(AJ769&lt;=45,"Optimal","Overstock")))),IF(F769="Class B",IF(AJ769&lt;=10,"Critical",IF(AJ769&lt;=20,"Low",IF(AJ769&lt;=45,"Reorder",IF(AJ769&lt;=60,"Optimal","Overstock")))),IF(F769="Class C",IF(AJ769&lt;=15,"Critical",IF(AJ769&lt;=30,"Low",IF(AJ769&lt;=60,"Reorder",IF(AJ769&lt;=90,"Optimal","Overstock")))),""))))),"")</f>
        <v>Optimal</v>
      </c>
      <c r="AL769" s="42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</row>
    <row r="770" spans="1:48">
      <c r="A770" s="39" t="s">
        <v>31</v>
      </c>
      <c r="B770" s="39" t="s">
        <v>95</v>
      </c>
      <c r="C770" s="39" t="s">
        <v>90</v>
      </c>
      <c r="D770" s="40" t="s">
        <v>235</v>
      </c>
      <c r="E770" s="40">
        <v>8</v>
      </c>
      <c r="F770" s="40" t="s">
        <v>2</v>
      </c>
      <c r="G770" s="39" t="str">
        <f>IFERROR(VLOOKUP(A770,'[4]MC Masterlist 2026-09-17'!$B:$M, 3, 0),"")</f>
        <v>KAWASAKI</v>
      </c>
      <c r="H770" s="41">
        <f>IFERROR(VLOOKUP(A770,'[4]MC Masterlist 2026-09-17'!$B:$M, 6, 0),"")</f>
        <v>59528</v>
      </c>
      <c r="I770" s="42">
        <v>1</v>
      </c>
      <c r="J770" s="42">
        <v>2</v>
      </c>
      <c r="K770" s="42">
        <v>1</v>
      </c>
      <c r="L770" s="42">
        <f t="shared" si="161"/>
        <v>4</v>
      </c>
      <c r="M770" s="42">
        <f t="shared" si="162"/>
        <v>1.3333333333333333</v>
      </c>
      <c r="N770" s="41">
        <f t="shared" si="163"/>
        <v>238112</v>
      </c>
      <c r="O770" s="41">
        <f t="shared" si="164"/>
        <v>79370.666666666657</v>
      </c>
      <c r="P770" s="42">
        <f t="shared" si="165"/>
        <v>4.4444444444444439E-2</v>
      </c>
      <c r="Q770" s="42">
        <v>6</v>
      </c>
      <c r="R770" s="41">
        <f t="shared" si="166"/>
        <v>357168</v>
      </c>
      <c r="S770" s="42">
        <f t="shared" si="167"/>
        <v>135.00000000000003</v>
      </c>
      <c r="T770" s="42">
        <f>IFERROR(VLOOKUP(A770,'[4]Re-order'!$A:$Q,17,0),"")</f>
        <v>0</v>
      </c>
      <c r="U770" s="42">
        <f>IFERROR(VLOOKUP(A770,'[4]MC Masterlist 2026-09-17'!$B:$M, 10, 0),0)</f>
        <v>15</v>
      </c>
      <c r="V770" s="42">
        <f>IFERROR(VLOOKUP(A770,'[4]MC Masterlist 2026-09-17'!$B:$M, 11, 0),0)</f>
        <v>15</v>
      </c>
      <c r="W770" s="42">
        <f t="shared" si="168"/>
        <v>30</v>
      </c>
      <c r="X770" s="42">
        <f t="shared" si="169"/>
        <v>29.333333333333332</v>
      </c>
      <c r="Y770" s="42">
        <f>IFERROR(IF(OR(C770="AREA I",C770="AREA V"),7,VLOOKUP(A770,'[4]MC Masterlist 2026-09-17'!$B:$M, 12, 0)),0)</f>
        <v>30</v>
      </c>
      <c r="Z770" s="42">
        <f t="shared" si="170"/>
        <v>0.66666666666666663</v>
      </c>
      <c r="AA770" s="42">
        <f t="shared" si="171"/>
        <v>1.3333333333333333</v>
      </c>
      <c r="AB770" s="42">
        <f t="shared" si="172"/>
        <v>1.3037037037037036</v>
      </c>
      <c r="AC770" s="42">
        <f t="shared" si="173"/>
        <v>1.3333333333333333</v>
      </c>
      <c r="AD770" s="40" t="str">
        <f t="shared" si="174"/>
        <v>Overstock</v>
      </c>
      <c r="AE770" s="40">
        <f>IFERROR(VLOOKUP(A770,'[4]Re-order'!$A:$AA,27,0),"")</f>
        <v>0</v>
      </c>
      <c r="AF770" s="42">
        <f t="shared" si="175"/>
        <v>-4.666666666666667</v>
      </c>
      <c r="AG770" s="42" t="e">
        <f>SUMIFS('[4]Raw Inventory'!D:D,'[4]Raw Inventory'!C:C,"GREATWALL",'[4]Raw Inventory'!B:B,A770)</f>
        <v>#VALUE!</v>
      </c>
      <c r="AH770" s="42" t="e">
        <f>SUMIFS('[4]Raw Inventory'!D:D,'[4]Raw Inventory'!C:C,"DUARTE",'[4]Raw Inventory'!B:B,A770)</f>
        <v>#VALUE!</v>
      </c>
      <c r="AI770" s="42"/>
      <c r="AJ770" s="42">
        <f t="shared" si="176"/>
        <v>135.00000000000003</v>
      </c>
      <c r="AK770" s="40" t="str">
        <f>IFERROR(IF((Q770+IF(AI770="",0,AI3))&lt;=0,"Stockout",IF(AJ770="","",IF(F770="Class A",IF(AJ770&lt;=7,"Critical",IF(AJ770&lt;=15,"Low",IF(AJ770&lt;=30,"Reorder",IF(AJ770&lt;=45,"Optimal","Overstock")))),IF(F770="Class B",IF(AJ770&lt;=10,"Critical",IF(AJ770&lt;=20,"Low",IF(AJ770&lt;=45,"Reorder",IF(AJ770&lt;=60,"Optimal","Overstock")))),IF(F770="Class C",IF(AJ770&lt;=15,"Critical",IF(AJ770&lt;=30,"Low",IF(AJ770&lt;=60,"Reorder",IF(AJ770&lt;=90,"Optimal","Overstock")))),""))))),"")</f>
        <v>Overstock</v>
      </c>
      <c r="AL770" s="42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</row>
    <row r="771" spans="1:48">
      <c r="A771" s="39" t="s">
        <v>25</v>
      </c>
      <c r="B771" s="39" t="s">
        <v>27</v>
      </c>
      <c r="C771" s="39" t="s">
        <v>1</v>
      </c>
      <c r="D771" s="40" t="s">
        <v>222</v>
      </c>
      <c r="E771" s="40">
        <v>19</v>
      </c>
      <c r="F771" s="40" t="s">
        <v>3</v>
      </c>
      <c r="G771" s="39" t="str">
        <f>IFERROR(VLOOKUP(A771,'[4]MC Masterlist 2026-09-17'!$B:$M, 3, 0),"")</f>
        <v>YAMAHA</v>
      </c>
      <c r="H771" s="41">
        <f>IFERROR(VLOOKUP(A771,'[4]MC Masterlist 2026-09-17'!$B:$M, 6, 0),"")</f>
        <v>124527</v>
      </c>
      <c r="I771" s="42">
        <v>2</v>
      </c>
      <c r="J771" s="42">
        <v>0</v>
      </c>
      <c r="K771" s="42">
        <v>0</v>
      </c>
      <c r="L771" s="42">
        <f t="shared" ref="L771:L834" si="177">I771+J771+K771</f>
        <v>2</v>
      </c>
      <c r="M771" s="42">
        <f t="shared" ref="M771:M834" si="178">AVERAGE(I771,J771,K771)</f>
        <v>0.66666666666666663</v>
      </c>
      <c r="N771" s="41">
        <f t="shared" ref="N771:N834" si="179">L771*H771</f>
        <v>249054</v>
      </c>
      <c r="O771" s="41">
        <f t="shared" ref="O771:O834" si="180">M771*H771</f>
        <v>83018</v>
      </c>
      <c r="P771" s="42">
        <f t="shared" ref="P771:P834" si="181">M771/30</f>
        <v>2.222222222222222E-2</v>
      </c>
      <c r="Q771" s="42"/>
      <c r="R771" s="41">
        <f t="shared" ref="R771:R834" si="182">IFERROR(Q771*H771, 0)</f>
        <v>0</v>
      </c>
      <c r="S771" s="42">
        <f t="shared" ref="S771:S834" si="183">IFERROR(R771/(O771)*30, 0)</f>
        <v>0</v>
      </c>
      <c r="T771" s="42">
        <f>IFERROR(VLOOKUP(A771,'[4]Re-order'!$A:$Q,17,0),"")</f>
        <v>0</v>
      </c>
      <c r="U771" s="42">
        <f>IFERROR(VLOOKUP(A771,'[4]MC Masterlist 2026-09-17'!$B:$M, 10, 0),0)</f>
        <v>15</v>
      </c>
      <c r="V771" s="42">
        <f>IFERROR(VLOOKUP(A771,'[4]MC Masterlist 2026-09-17'!$B:$M, 11, 0),0)</f>
        <v>15</v>
      </c>
      <c r="W771" s="42">
        <f t="shared" ref="W771:W834" si="184">U771+V771</f>
        <v>30</v>
      </c>
      <c r="X771" s="42">
        <f t="shared" ref="X771:X834" si="185">Y771-Z771</f>
        <v>6.666666666666667</v>
      </c>
      <c r="Y771" s="42">
        <f>IFERROR(IF(OR(C771="AREA I",C771="AREA V"),7,VLOOKUP(A771,'[4]MC Masterlist 2026-09-17'!$B:$M, 12, 0)),0)</f>
        <v>7</v>
      </c>
      <c r="Z771" s="42">
        <f t="shared" ref="Z771:Z834" si="186">V771*P771</f>
        <v>0.33333333333333331</v>
      </c>
      <c r="AA771" s="42">
        <f t="shared" ref="AA771:AA834" si="187">W771*P771</f>
        <v>0.66666666666666663</v>
      </c>
      <c r="AB771" s="42">
        <f t="shared" ref="AB771:AB834" si="188">X771*P771</f>
        <v>0.14814814814814814</v>
      </c>
      <c r="AC771" s="42">
        <f t="shared" ref="AC771:AC834" si="189">Y771*P771</f>
        <v>0.15555555555555553</v>
      </c>
      <c r="AD771" s="40" t="str">
        <f t="shared" ref="AD771:AD834" si="190">IFERROR(IF(Q771&lt;=0,"Stockout",IF(S771="","",IF(F771="Class A",IF(S771&lt;=7,"Critical",IF(S771&lt;=15,"Low",IF(S771&lt;=30,"Reorder",IF(S771&lt;=45,"Optimal","Overstock")))),IF(F771="Class B",IF(S771&lt;=10,"Critical",IF(S771&lt;=20,"Low",IF(S771&lt;=45,"Reorder",IF(S771&lt;=60,"Optimal","Overstock")))),IF(F771="Class C",IF(S771&lt;=15,"Critical",IF(S771&lt;=30,"Low",IF(S771&lt;=60,"Reorder",IF(S771&lt;=90,"Optimal","Overstock")))),""))))),"")</f>
        <v>Stockout</v>
      </c>
      <c r="AE771" s="40">
        <f>IFERROR(VLOOKUP(A771,'[4]Re-order'!$A:$AA,27,0),"")</f>
        <v>0</v>
      </c>
      <c r="AF771" s="42">
        <f t="shared" ref="AF771:AF834" si="191">AC771-Q771</f>
        <v>0.15555555555555553</v>
      </c>
      <c r="AG771" s="42" t="e">
        <f>SUMIFS('[4]Raw Inventory'!D:D,'[4]Raw Inventory'!C:C,"GREATWALL",'[4]Raw Inventory'!B:B,A771)</f>
        <v>#VALUE!</v>
      </c>
      <c r="AH771" s="42" t="e">
        <f>SUMIFS('[4]Raw Inventory'!D:D,'[4]Raw Inventory'!C:C,"DUARTE",'[4]Raw Inventory'!B:B,A771)</f>
        <v>#VALUE!</v>
      </c>
      <c r="AI771" s="42"/>
      <c r="AJ771" s="42">
        <f t="shared" ref="AJ771:AJ834" si="192">IFERROR((Q771 + IF(AI771="",0,AI771))/P771, 0)</f>
        <v>0</v>
      </c>
      <c r="AK771" s="40" t="str">
        <f>IFERROR(IF((Q771+IF(AI771="",0,AI3))&lt;=0,"Stockout",IF(AJ771="","",IF(F771="Class A",IF(AJ771&lt;=7,"Critical",IF(AJ771&lt;=15,"Low",IF(AJ771&lt;=30,"Reorder",IF(AJ771&lt;=45,"Optimal","Overstock")))),IF(F771="Class B",IF(AJ771&lt;=10,"Critical",IF(AJ771&lt;=20,"Low",IF(AJ771&lt;=45,"Reorder",IF(AJ771&lt;=60,"Optimal","Overstock")))),IF(F771="Class C",IF(AJ771&lt;=15,"Critical",IF(AJ771&lt;=30,"Low",IF(AJ771&lt;=60,"Reorder",IF(AJ771&lt;=90,"Optimal","Overstock")))),""))))),"")</f>
        <v>Stockout</v>
      </c>
      <c r="AL771" s="42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</row>
    <row r="772" spans="1:48">
      <c r="A772" s="39" t="s">
        <v>48</v>
      </c>
      <c r="B772" s="39" t="s">
        <v>141</v>
      </c>
      <c r="C772" s="39" t="s">
        <v>137</v>
      </c>
      <c r="D772" s="40" t="s">
        <v>255</v>
      </c>
      <c r="E772" s="40">
        <v>24</v>
      </c>
      <c r="F772" s="40" t="s">
        <v>3</v>
      </c>
      <c r="G772" s="39" t="str">
        <f>IFERROR(VLOOKUP(A772,'[4]MC Masterlist 2026-09-17'!$B:$M, 3, 0),"")</f>
        <v>SUZUKI</v>
      </c>
      <c r="H772" s="41">
        <f>IFERROR(VLOOKUP(A772,'[4]MC Masterlist 2026-09-17'!$B:$M, 6, 0),"")</f>
        <v>82687</v>
      </c>
      <c r="I772" s="42">
        <v>0</v>
      </c>
      <c r="J772" s="42">
        <v>1</v>
      </c>
      <c r="K772" s="42">
        <v>0</v>
      </c>
      <c r="L772" s="42">
        <f t="shared" si="177"/>
        <v>1</v>
      </c>
      <c r="M772" s="42">
        <f t="shared" si="178"/>
        <v>0.33333333333333331</v>
      </c>
      <c r="N772" s="41">
        <f t="shared" si="179"/>
        <v>82687</v>
      </c>
      <c r="O772" s="41">
        <f t="shared" si="180"/>
        <v>27562.333333333332</v>
      </c>
      <c r="P772" s="42">
        <f t="shared" si="181"/>
        <v>1.111111111111111E-2</v>
      </c>
      <c r="Q772" s="42">
        <v>0</v>
      </c>
      <c r="R772" s="41">
        <f t="shared" si="182"/>
        <v>0</v>
      </c>
      <c r="S772" s="42">
        <f t="shared" si="183"/>
        <v>0</v>
      </c>
      <c r="T772" s="42">
        <f>IFERROR(VLOOKUP(A772,'[4]Re-order'!$A:$Q,17,0),"")</f>
        <v>0</v>
      </c>
      <c r="U772" s="42">
        <f>IFERROR(VLOOKUP(A772,'[4]MC Masterlist 2026-09-17'!$B:$M, 10, 0),0)</f>
        <v>15</v>
      </c>
      <c r="V772" s="42">
        <f>IFERROR(VLOOKUP(A772,'[4]MC Masterlist 2026-09-17'!$B:$M, 11, 0),0)</f>
        <v>15</v>
      </c>
      <c r="W772" s="42">
        <f t="shared" si="184"/>
        <v>30</v>
      </c>
      <c r="X772" s="42">
        <f t="shared" si="185"/>
        <v>6.833333333333333</v>
      </c>
      <c r="Y772" s="42">
        <f>IFERROR(IF(OR(C772="AREA I",C772="AREA V"),7,VLOOKUP(A772,'[4]MC Masterlist 2026-09-17'!$B:$M, 12, 0)),0)</f>
        <v>7</v>
      </c>
      <c r="Z772" s="42">
        <f t="shared" si="186"/>
        <v>0.16666666666666666</v>
      </c>
      <c r="AA772" s="42">
        <f t="shared" si="187"/>
        <v>0.33333333333333331</v>
      </c>
      <c r="AB772" s="42">
        <f t="shared" si="188"/>
        <v>7.5925925925925911E-2</v>
      </c>
      <c r="AC772" s="42">
        <f t="shared" si="189"/>
        <v>7.7777777777777765E-2</v>
      </c>
      <c r="AD772" s="40" t="str">
        <f t="shared" si="190"/>
        <v>Stockout</v>
      </c>
      <c r="AE772" s="40">
        <f>IFERROR(VLOOKUP(A772,'[4]Re-order'!$A:$AA,27,0),"")</f>
        <v>0</v>
      </c>
      <c r="AF772" s="42">
        <f t="shared" si="191"/>
        <v>7.7777777777777765E-2</v>
      </c>
      <c r="AG772" s="42" t="e">
        <f>SUMIFS('[4]Raw Inventory'!D:D,'[4]Raw Inventory'!C:C,"GREATWALL",'[4]Raw Inventory'!B:B,A772)</f>
        <v>#VALUE!</v>
      </c>
      <c r="AH772" s="42" t="e">
        <f>SUMIFS('[4]Raw Inventory'!D:D,'[4]Raw Inventory'!C:C,"DUARTE",'[4]Raw Inventory'!B:B,A772)</f>
        <v>#VALUE!</v>
      </c>
      <c r="AI772" s="42"/>
      <c r="AJ772" s="42">
        <f t="shared" si="192"/>
        <v>0</v>
      </c>
      <c r="AK772" s="40" t="str">
        <f>IFERROR(IF((Q772+IF(AI772="",0,AI3))&lt;=0,"Stockout",IF(AJ772="","",IF(F772="Class A",IF(AJ772&lt;=7,"Critical",IF(AJ772&lt;=15,"Low",IF(AJ772&lt;=30,"Reorder",IF(AJ772&lt;=45,"Optimal","Overstock")))),IF(F772="Class B",IF(AJ772&lt;=10,"Critical",IF(AJ772&lt;=20,"Low",IF(AJ772&lt;=45,"Reorder",IF(AJ772&lt;=60,"Optimal","Overstock")))),IF(F772="Class C",IF(AJ772&lt;=15,"Critical",IF(AJ772&lt;=30,"Low",IF(AJ772&lt;=60,"Reorder",IF(AJ772&lt;=90,"Optimal","Overstock")))),""))))),"")</f>
        <v>Stockout</v>
      </c>
      <c r="AL772" s="42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</row>
    <row r="773" spans="1:48">
      <c r="A773" s="39" t="s">
        <v>71</v>
      </c>
      <c r="B773" s="39" t="s">
        <v>116</v>
      </c>
      <c r="C773" s="39" t="s">
        <v>109</v>
      </c>
      <c r="D773" s="40" t="s">
        <v>235</v>
      </c>
      <c r="E773" s="40">
        <v>4</v>
      </c>
      <c r="F773" s="40" t="s">
        <v>2</v>
      </c>
      <c r="G773" s="39" t="str">
        <f>IFERROR(VLOOKUP(A773,'[4]MC Masterlist 2026-09-17'!$B:$M, 3, 0),"")</f>
        <v>SUZUKI</v>
      </c>
      <c r="H773" s="41">
        <f>IFERROR(VLOOKUP(A773,'[4]MC Masterlist 2026-09-17'!$B:$M, 6, 0),"")</f>
        <v>156250</v>
      </c>
      <c r="I773" s="42">
        <v>0</v>
      </c>
      <c r="J773" s="42">
        <v>0</v>
      </c>
      <c r="K773" s="42">
        <v>1</v>
      </c>
      <c r="L773" s="42">
        <f t="shared" si="177"/>
        <v>1</v>
      </c>
      <c r="M773" s="42">
        <f t="shared" si="178"/>
        <v>0.33333333333333331</v>
      </c>
      <c r="N773" s="41">
        <f t="shared" si="179"/>
        <v>156250</v>
      </c>
      <c r="O773" s="41">
        <f t="shared" si="180"/>
        <v>52083.333333333328</v>
      </c>
      <c r="P773" s="42">
        <f t="shared" si="181"/>
        <v>1.111111111111111E-2</v>
      </c>
      <c r="Q773" s="42"/>
      <c r="R773" s="41">
        <f t="shared" si="182"/>
        <v>0</v>
      </c>
      <c r="S773" s="42">
        <f t="shared" si="183"/>
        <v>0</v>
      </c>
      <c r="T773" s="42">
        <f>IFERROR(VLOOKUP(A773,'[4]Re-order'!$A:$Q,17,0),"")</f>
        <v>0</v>
      </c>
      <c r="U773" s="42">
        <f>IFERROR(VLOOKUP(A773,'[4]MC Masterlist 2026-09-17'!$B:$M, 10, 0),0)</f>
        <v>15</v>
      </c>
      <c r="V773" s="42">
        <f>IFERROR(VLOOKUP(A773,'[4]MC Masterlist 2026-09-17'!$B:$M, 11, 0),0)</f>
        <v>15</v>
      </c>
      <c r="W773" s="42">
        <f t="shared" si="184"/>
        <v>30</v>
      </c>
      <c r="X773" s="42">
        <f t="shared" si="185"/>
        <v>29.833333333333332</v>
      </c>
      <c r="Y773" s="42">
        <f>IFERROR(IF(OR(C773="AREA I",C773="AREA V"),7,VLOOKUP(A773,'[4]MC Masterlist 2026-09-17'!$B:$M, 12, 0)),0)</f>
        <v>30</v>
      </c>
      <c r="Z773" s="42">
        <f t="shared" si="186"/>
        <v>0.16666666666666666</v>
      </c>
      <c r="AA773" s="42">
        <f t="shared" si="187"/>
        <v>0.33333333333333331</v>
      </c>
      <c r="AB773" s="42">
        <f t="shared" si="188"/>
        <v>0.33148148148148143</v>
      </c>
      <c r="AC773" s="42">
        <f t="shared" si="189"/>
        <v>0.33333333333333331</v>
      </c>
      <c r="AD773" s="40" t="str">
        <f t="shared" si="190"/>
        <v>Stockout</v>
      </c>
      <c r="AE773" s="40">
        <f>IFERROR(VLOOKUP(A773,'[4]Re-order'!$A:$AA,27,0),"")</f>
        <v>0</v>
      </c>
      <c r="AF773" s="42">
        <f t="shared" si="191"/>
        <v>0.33333333333333331</v>
      </c>
      <c r="AG773" s="42" t="e">
        <f>SUMIFS('[4]Raw Inventory'!D:D,'[4]Raw Inventory'!C:C,"GREATWALL",'[4]Raw Inventory'!B:B,A773)</f>
        <v>#VALUE!</v>
      </c>
      <c r="AH773" s="42" t="e">
        <f>SUMIFS('[4]Raw Inventory'!D:D,'[4]Raw Inventory'!C:C,"DUARTE",'[4]Raw Inventory'!B:B,A773)</f>
        <v>#VALUE!</v>
      </c>
      <c r="AI773" s="42"/>
      <c r="AJ773" s="42">
        <f t="shared" si="192"/>
        <v>0</v>
      </c>
      <c r="AK773" s="40" t="str">
        <f>IFERROR(IF((Q773+IF(AI773="",0,AI3))&lt;=0,"Stockout",IF(AJ773="","",IF(F773="Class A",IF(AJ773&lt;=7,"Critical",IF(AJ773&lt;=15,"Low",IF(AJ773&lt;=30,"Reorder",IF(AJ773&lt;=45,"Optimal","Overstock")))),IF(F773="Class B",IF(AJ773&lt;=10,"Critical",IF(AJ773&lt;=20,"Low",IF(AJ773&lt;=45,"Reorder",IF(AJ773&lt;=60,"Optimal","Overstock")))),IF(F773="Class C",IF(AJ773&lt;=15,"Critical",IF(AJ773&lt;=30,"Low",IF(AJ773&lt;=60,"Reorder",IF(AJ773&lt;=90,"Optimal","Overstock")))),""))))),"")</f>
        <v>Stockout</v>
      </c>
      <c r="AL773" s="42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</row>
    <row r="774" spans="1:48">
      <c r="A774" s="39" t="s">
        <v>76</v>
      </c>
      <c r="B774" s="39" t="s">
        <v>120</v>
      </c>
      <c r="C774" s="39" t="s">
        <v>118</v>
      </c>
      <c r="D774" s="40" t="s">
        <v>245</v>
      </c>
      <c r="E774" s="40">
        <v>22</v>
      </c>
      <c r="F774" s="40" t="s">
        <v>3</v>
      </c>
      <c r="G774" s="39" t="str">
        <f>IFERROR(VLOOKUP(A774,'[4]MC Masterlist 2026-09-17'!$B:$M, 3, 0),"")</f>
        <v>SUZUKI</v>
      </c>
      <c r="H774" s="41">
        <f>IFERROR(VLOOKUP(A774,'[4]MC Masterlist 2026-09-17'!$B:$M, 6, 0),"")</f>
        <v>62692</v>
      </c>
      <c r="I774" s="42">
        <v>0</v>
      </c>
      <c r="J774" s="42">
        <v>0</v>
      </c>
      <c r="K774" s="42">
        <v>1</v>
      </c>
      <c r="L774" s="42">
        <f t="shared" si="177"/>
        <v>1</v>
      </c>
      <c r="M774" s="42">
        <f t="shared" si="178"/>
        <v>0.33333333333333331</v>
      </c>
      <c r="N774" s="41">
        <f t="shared" si="179"/>
        <v>62692</v>
      </c>
      <c r="O774" s="41">
        <f t="shared" si="180"/>
        <v>20897.333333333332</v>
      </c>
      <c r="P774" s="42">
        <f t="shared" si="181"/>
        <v>1.111111111111111E-2</v>
      </c>
      <c r="Q774" s="42">
        <v>1</v>
      </c>
      <c r="R774" s="41">
        <f t="shared" si="182"/>
        <v>62692</v>
      </c>
      <c r="S774" s="42">
        <f t="shared" si="183"/>
        <v>90</v>
      </c>
      <c r="T774" s="42">
        <f>IFERROR(VLOOKUP(A774,'[4]Re-order'!$A:$Q,17,0),"")</f>
        <v>0</v>
      </c>
      <c r="U774" s="42">
        <f>IFERROR(VLOOKUP(A774,'[4]MC Masterlist 2026-09-17'!$B:$M, 10, 0),0)</f>
        <v>15</v>
      </c>
      <c r="V774" s="42">
        <f>IFERROR(VLOOKUP(A774,'[4]MC Masterlist 2026-09-17'!$B:$M, 11, 0),0)</f>
        <v>15</v>
      </c>
      <c r="W774" s="42">
        <f t="shared" si="184"/>
        <v>30</v>
      </c>
      <c r="X774" s="42">
        <f t="shared" si="185"/>
        <v>29.833333333333332</v>
      </c>
      <c r="Y774" s="42">
        <f>IFERROR(IF(OR(C774="AREA I",C774="AREA V"),7,VLOOKUP(A774,'[4]MC Masterlist 2026-09-17'!$B:$M, 12, 0)),0)</f>
        <v>30</v>
      </c>
      <c r="Z774" s="42">
        <f t="shared" si="186"/>
        <v>0.16666666666666666</v>
      </c>
      <c r="AA774" s="42">
        <f t="shared" si="187"/>
        <v>0.33333333333333331</v>
      </c>
      <c r="AB774" s="42">
        <f t="shared" si="188"/>
        <v>0.33148148148148143</v>
      </c>
      <c r="AC774" s="42">
        <f t="shared" si="189"/>
        <v>0.33333333333333331</v>
      </c>
      <c r="AD774" s="40" t="str">
        <f t="shared" si="190"/>
        <v>Optimal</v>
      </c>
      <c r="AE774" s="40">
        <f>IFERROR(VLOOKUP(A774,'[4]Re-order'!$A:$AA,27,0),"")</f>
        <v>0</v>
      </c>
      <c r="AF774" s="42">
        <f t="shared" si="191"/>
        <v>-0.66666666666666674</v>
      </c>
      <c r="AG774" s="42" t="e">
        <f>SUMIFS('[4]Raw Inventory'!D:D,'[4]Raw Inventory'!C:C,"GREATWALL",'[4]Raw Inventory'!B:B,A774)</f>
        <v>#VALUE!</v>
      </c>
      <c r="AH774" s="42" t="e">
        <f>SUMIFS('[4]Raw Inventory'!D:D,'[4]Raw Inventory'!C:C,"DUARTE",'[4]Raw Inventory'!B:B,A774)</f>
        <v>#VALUE!</v>
      </c>
      <c r="AI774" s="42"/>
      <c r="AJ774" s="42">
        <f t="shared" si="192"/>
        <v>90.000000000000014</v>
      </c>
      <c r="AK774" s="40" t="str">
        <f>IFERROR(IF((Q774+IF(AI774="",0,AI3))&lt;=0,"Stockout",IF(AJ774="","",IF(F774="Class A",IF(AJ774&lt;=7,"Critical",IF(AJ774&lt;=15,"Low",IF(AJ774&lt;=30,"Reorder",IF(AJ774&lt;=45,"Optimal","Overstock")))),IF(F774="Class B",IF(AJ774&lt;=10,"Critical",IF(AJ774&lt;=20,"Low",IF(AJ774&lt;=45,"Reorder",IF(AJ774&lt;=60,"Optimal","Overstock")))),IF(F774="Class C",IF(AJ774&lt;=15,"Critical",IF(AJ774&lt;=30,"Low",IF(AJ774&lt;=60,"Reorder",IF(AJ774&lt;=90,"Optimal","Overstock")))),""))))),"")</f>
        <v>Optimal</v>
      </c>
      <c r="AL774" s="42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</row>
    <row r="775" spans="1:48">
      <c r="A775" s="39" t="s">
        <v>40</v>
      </c>
      <c r="B775" s="39" t="s">
        <v>121</v>
      </c>
      <c r="C775" s="39" t="s">
        <v>118</v>
      </c>
      <c r="D775" s="40" t="s">
        <v>236</v>
      </c>
      <c r="E775" s="40">
        <v>27</v>
      </c>
      <c r="F775" s="40" t="s">
        <v>3</v>
      </c>
      <c r="G775" s="39" t="str">
        <f>IFERROR(VLOOKUP(A775,'[4]MC Masterlist 2026-09-17'!$B:$M, 3, 0),"")</f>
        <v>HONDA</v>
      </c>
      <c r="H775" s="41">
        <f>IFERROR(VLOOKUP(A775,'[4]MC Masterlist 2026-09-17'!$B:$M, 6, 0),"")</f>
        <v>56426</v>
      </c>
      <c r="I775" s="42">
        <v>0</v>
      </c>
      <c r="J775" s="42">
        <v>1</v>
      </c>
      <c r="K775" s="42">
        <v>0</v>
      </c>
      <c r="L775" s="42">
        <f t="shared" si="177"/>
        <v>1</v>
      </c>
      <c r="M775" s="42">
        <f t="shared" si="178"/>
        <v>0.33333333333333331</v>
      </c>
      <c r="N775" s="41">
        <f t="shared" si="179"/>
        <v>56426</v>
      </c>
      <c r="O775" s="41">
        <f t="shared" si="180"/>
        <v>18808.666666666664</v>
      </c>
      <c r="P775" s="42">
        <f t="shared" si="181"/>
        <v>1.111111111111111E-2</v>
      </c>
      <c r="Q775" s="42">
        <v>2</v>
      </c>
      <c r="R775" s="41">
        <f t="shared" si="182"/>
        <v>112852</v>
      </c>
      <c r="S775" s="42">
        <f t="shared" si="183"/>
        <v>180.00000000000003</v>
      </c>
      <c r="T775" s="42">
        <f>IFERROR(VLOOKUP(A775,'[4]Re-order'!$A:$Q,17,0),"")</f>
        <v>0</v>
      </c>
      <c r="U775" s="42">
        <f>IFERROR(VLOOKUP(A775,'[4]MC Masterlist 2026-09-17'!$B:$M, 10, 0),0)</f>
        <v>15</v>
      </c>
      <c r="V775" s="42">
        <f>IFERROR(VLOOKUP(A775,'[4]MC Masterlist 2026-09-17'!$B:$M, 11, 0),0)</f>
        <v>15</v>
      </c>
      <c r="W775" s="42">
        <f t="shared" si="184"/>
        <v>30</v>
      </c>
      <c r="X775" s="42">
        <f t="shared" si="185"/>
        <v>29.833333333333332</v>
      </c>
      <c r="Y775" s="42">
        <f>IFERROR(IF(OR(C775="AREA I",C775="AREA V"),7,VLOOKUP(A775,'[4]MC Masterlist 2026-09-17'!$B:$M, 12, 0)),0)</f>
        <v>30</v>
      </c>
      <c r="Z775" s="42">
        <f t="shared" si="186"/>
        <v>0.16666666666666666</v>
      </c>
      <c r="AA775" s="42">
        <f t="shared" si="187"/>
        <v>0.33333333333333331</v>
      </c>
      <c r="AB775" s="42">
        <f t="shared" si="188"/>
        <v>0.33148148148148143</v>
      </c>
      <c r="AC775" s="42">
        <f t="shared" si="189"/>
        <v>0.33333333333333331</v>
      </c>
      <c r="AD775" s="40" t="str">
        <f t="shared" si="190"/>
        <v>Overstock</v>
      </c>
      <c r="AE775" s="40">
        <f>IFERROR(VLOOKUP(A775,'[4]Re-order'!$A:$AA,27,0),"")</f>
        <v>0</v>
      </c>
      <c r="AF775" s="42">
        <f t="shared" si="191"/>
        <v>-1.6666666666666667</v>
      </c>
      <c r="AG775" s="42" t="e">
        <f>SUMIFS('[4]Raw Inventory'!D:D,'[4]Raw Inventory'!C:C,"GREATWALL",'[4]Raw Inventory'!B:B,A775)</f>
        <v>#VALUE!</v>
      </c>
      <c r="AH775" s="42" t="e">
        <f>SUMIFS('[4]Raw Inventory'!D:D,'[4]Raw Inventory'!C:C,"DUARTE",'[4]Raw Inventory'!B:B,A775)</f>
        <v>#VALUE!</v>
      </c>
      <c r="AI775" s="42"/>
      <c r="AJ775" s="42">
        <f t="shared" si="192"/>
        <v>180.00000000000003</v>
      </c>
      <c r="AK775" s="40" t="str">
        <f>IFERROR(IF((Q775+IF(AI775="",0,AI3))&lt;=0,"Stockout",IF(AJ775="","",IF(F775="Class A",IF(AJ775&lt;=7,"Critical",IF(AJ775&lt;=15,"Low",IF(AJ775&lt;=30,"Reorder",IF(AJ775&lt;=45,"Optimal","Overstock")))),IF(F775="Class B",IF(AJ775&lt;=10,"Critical",IF(AJ775&lt;=20,"Low",IF(AJ775&lt;=45,"Reorder",IF(AJ775&lt;=60,"Optimal","Overstock")))),IF(F775="Class C",IF(AJ775&lt;=15,"Critical",IF(AJ775&lt;=30,"Low",IF(AJ775&lt;=60,"Reorder",IF(AJ775&lt;=90,"Optimal","Overstock")))),""))))),"")</f>
        <v>Overstock</v>
      </c>
      <c r="AL775" s="42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</row>
    <row r="776" spans="1:48">
      <c r="A776" s="39" t="s">
        <v>16</v>
      </c>
      <c r="B776" s="39" t="s">
        <v>154</v>
      </c>
      <c r="C776" s="39" t="s">
        <v>152</v>
      </c>
      <c r="D776" s="40" t="s">
        <v>235</v>
      </c>
      <c r="E776" s="40">
        <v>8</v>
      </c>
      <c r="F776" s="40" t="s">
        <v>2</v>
      </c>
      <c r="G776" s="39" t="str">
        <f>IFERROR(VLOOKUP(A776,'[4]MC Masterlist 2026-09-17'!$B:$M, 3, 0),"")</f>
        <v>HONDA</v>
      </c>
      <c r="H776" s="41">
        <f>IFERROR(VLOOKUP(A776,'[4]MC Masterlist 2026-09-17'!$B:$M, 6, 0),"")</f>
        <v>84394</v>
      </c>
      <c r="I776" s="42">
        <v>5</v>
      </c>
      <c r="J776" s="42">
        <v>0</v>
      </c>
      <c r="K776" s="42">
        <v>0</v>
      </c>
      <c r="L776" s="42">
        <f t="shared" si="177"/>
        <v>5</v>
      </c>
      <c r="M776" s="42">
        <f t="shared" si="178"/>
        <v>1.6666666666666667</v>
      </c>
      <c r="N776" s="41">
        <f t="shared" si="179"/>
        <v>421970</v>
      </c>
      <c r="O776" s="41">
        <f t="shared" si="180"/>
        <v>140656.66666666669</v>
      </c>
      <c r="P776" s="42">
        <f t="shared" si="181"/>
        <v>5.5555555555555559E-2</v>
      </c>
      <c r="Q776" s="42">
        <v>3</v>
      </c>
      <c r="R776" s="41">
        <f t="shared" si="182"/>
        <v>253182</v>
      </c>
      <c r="S776" s="42">
        <f t="shared" si="183"/>
        <v>53.999999999999993</v>
      </c>
      <c r="T776" s="42">
        <f>IFERROR(VLOOKUP(A776,'[4]Re-order'!$A:$Q,17,0),"")</f>
        <v>0</v>
      </c>
      <c r="U776" s="42">
        <f>IFERROR(VLOOKUP(A776,'[4]MC Masterlist 2026-09-17'!$B:$M, 10, 0),0)</f>
        <v>15</v>
      </c>
      <c r="V776" s="42">
        <f>IFERROR(VLOOKUP(A776,'[4]MC Masterlist 2026-09-17'!$B:$M, 11, 0),0)</f>
        <v>15</v>
      </c>
      <c r="W776" s="42">
        <f t="shared" si="184"/>
        <v>30</v>
      </c>
      <c r="X776" s="42">
        <f t="shared" si="185"/>
        <v>29.166666666666668</v>
      </c>
      <c r="Y776" s="42">
        <f>IFERROR(IF(OR(C776="AREA I",C776="AREA V"),7,VLOOKUP(A776,'[4]MC Masterlist 2026-09-17'!$B:$M, 12, 0)),0)</f>
        <v>30</v>
      </c>
      <c r="Z776" s="42">
        <f t="shared" si="186"/>
        <v>0.83333333333333337</v>
      </c>
      <c r="AA776" s="42">
        <f t="shared" si="187"/>
        <v>1.6666666666666667</v>
      </c>
      <c r="AB776" s="42">
        <f t="shared" si="188"/>
        <v>1.6203703703703705</v>
      </c>
      <c r="AC776" s="42">
        <f t="shared" si="189"/>
        <v>1.6666666666666667</v>
      </c>
      <c r="AD776" s="40" t="str">
        <f t="shared" si="190"/>
        <v>Optimal</v>
      </c>
      <c r="AE776" s="40">
        <f>IFERROR(VLOOKUP(A776,'[4]Re-order'!$A:$AA,27,0),"")</f>
        <v>0</v>
      </c>
      <c r="AF776" s="42">
        <f t="shared" si="191"/>
        <v>-1.3333333333333333</v>
      </c>
      <c r="AG776" s="42" t="e">
        <f>SUMIFS('[4]Raw Inventory'!D:D,'[4]Raw Inventory'!C:C,"GREATWALL",'[4]Raw Inventory'!B:B,A776)</f>
        <v>#VALUE!</v>
      </c>
      <c r="AH776" s="42" t="e">
        <f>SUMIFS('[4]Raw Inventory'!D:D,'[4]Raw Inventory'!C:C,"DUARTE",'[4]Raw Inventory'!B:B,A776)</f>
        <v>#VALUE!</v>
      </c>
      <c r="AI776" s="42"/>
      <c r="AJ776" s="42">
        <f t="shared" si="192"/>
        <v>53.999999999999993</v>
      </c>
      <c r="AK776" s="40" t="str">
        <f>IFERROR(IF((Q776+IF(AI776="",0,AI3))&lt;=0,"Stockout",IF(AJ776="","",IF(F776="Class A",IF(AJ776&lt;=7,"Critical",IF(AJ776&lt;=15,"Low",IF(AJ776&lt;=30,"Reorder",IF(AJ776&lt;=45,"Optimal","Overstock")))),IF(F776="Class B",IF(AJ776&lt;=10,"Critical",IF(AJ776&lt;=20,"Low",IF(AJ776&lt;=45,"Reorder",IF(AJ776&lt;=60,"Optimal","Overstock")))),IF(F776="Class C",IF(AJ776&lt;=15,"Critical",IF(AJ776&lt;=30,"Low",IF(AJ776&lt;=60,"Reorder",IF(AJ776&lt;=90,"Optimal","Overstock")))),""))))),"")</f>
        <v>Optimal</v>
      </c>
      <c r="AL776" s="42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</row>
    <row r="777" spans="1:48">
      <c r="A777" s="39" t="s">
        <v>37</v>
      </c>
      <c r="B777" s="39" t="s">
        <v>140</v>
      </c>
      <c r="C777" s="39" t="s">
        <v>137</v>
      </c>
      <c r="D777" s="40" t="s">
        <v>235</v>
      </c>
      <c r="E777" s="40">
        <v>6</v>
      </c>
      <c r="F777" s="40" t="s">
        <v>2</v>
      </c>
      <c r="G777" s="39" t="str">
        <f>IFERROR(VLOOKUP(A777,'[4]MC Masterlist 2026-09-17'!$B:$M, 3, 0),"")</f>
        <v>HONDA</v>
      </c>
      <c r="H777" s="41">
        <f>IFERROR(VLOOKUP(A777,'[4]MC Masterlist 2026-09-17'!$B:$M, 6, 0),"")</f>
        <v>74550</v>
      </c>
      <c r="I777" s="42">
        <v>4</v>
      </c>
      <c r="J777" s="42">
        <v>4</v>
      </c>
      <c r="K777" s="42">
        <v>3</v>
      </c>
      <c r="L777" s="42">
        <f t="shared" si="177"/>
        <v>11</v>
      </c>
      <c r="M777" s="42">
        <f t="shared" si="178"/>
        <v>3.6666666666666665</v>
      </c>
      <c r="N777" s="41">
        <f t="shared" si="179"/>
        <v>820050</v>
      </c>
      <c r="O777" s="41">
        <f t="shared" si="180"/>
        <v>273350</v>
      </c>
      <c r="P777" s="42">
        <f t="shared" si="181"/>
        <v>0.12222222222222222</v>
      </c>
      <c r="Q777" s="42">
        <v>3</v>
      </c>
      <c r="R777" s="41">
        <f t="shared" si="182"/>
        <v>223650</v>
      </c>
      <c r="S777" s="42">
        <f t="shared" si="183"/>
        <v>24.545454545454547</v>
      </c>
      <c r="T777" s="42">
        <f>IFERROR(VLOOKUP(A777,'[4]Re-order'!$A:$Q,17,0),"")</f>
        <v>0</v>
      </c>
      <c r="U777" s="42">
        <f>IFERROR(VLOOKUP(A777,'[4]MC Masterlist 2026-09-17'!$B:$M, 10, 0),0)</f>
        <v>15</v>
      </c>
      <c r="V777" s="42">
        <f>IFERROR(VLOOKUP(A777,'[4]MC Masterlist 2026-09-17'!$B:$M, 11, 0),0)</f>
        <v>15</v>
      </c>
      <c r="W777" s="42">
        <f t="shared" si="184"/>
        <v>30</v>
      </c>
      <c r="X777" s="42">
        <f t="shared" si="185"/>
        <v>5.166666666666667</v>
      </c>
      <c r="Y777" s="42">
        <f>IFERROR(IF(OR(C777="AREA I",C777="AREA V"),7,VLOOKUP(A777,'[4]MC Masterlist 2026-09-17'!$B:$M, 12, 0)),0)</f>
        <v>7</v>
      </c>
      <c r="Z777" s="42">
        <f t="shared" si="186"/>
        <v>1.8333333333333333</v>
      </c>
      <c r="AA777" s="42">
        <f t="shared" si="187"/>
        <v>3.6666666666666665</v>
      </c>
      <c r="AB777" s="42">
        <f t="shared" si="188"/>
        <v>0.63148148148148153</v>
      </c>
      <c r="AC777" s="42">
        <f t="shared" si="189"/>
        <v>0.85555555555555551</v>
      </c>
      <c r="AD777" s="40" t="str">
        <f t="shared" si="190"/>
        <v>Reorder</v>
      </c>
      <c r="AE777" s="40">
        <f>IFERROR(VLOOKUP(A777,'[4]Re-order'!$A:$AA,27,0),"")</f>
        <v>0</v>
      </c>
      <c r="AF777" s="42">
        <f t="shared" si="191"/>
        <v>-2.1444444444444444</v>
      </c>
      <c r="AG777" s="42" t="e">
        <f>SUMIFS('[4]Raw Inventory'!D:D,'[4]Raw Inventory'!C:C,"GREATWALL",'[4]Raw Inventory'!B:B,A777)</f>
        <v>#VALUE!</v>
      </c>
      <c r="AH777" s="42" t="e">
        <f>SUMIFS('[4]Raw Inventory'!D:D,'[4]Raw Inventory'!C:C,"DUARTE",'[4]Raw Inventory'!B:B,A777)</f>
        <v>#VALUE!</v>
      </c>
      <c r="AI777" s="42"/>
      <c r="AJ777" s="42">
        <f t="shared" si="192"/>
        <v>24.545454545454547</v>
      </c>
      <c r="AK777" s="40" t="str">
        <f>IFERROR(IF((Q777+IF(AI777="",0,AI3))&lt;=0,"Stockout",IF(AJ777="","",IF(F777="Class A",IF(AJ777&lt;=7,"Critical",IF(AJ777&lt;=15,"Low",IF(AJ777&lt;=30,"Reorder",IF(AJ777&lt;=45,"Optimal","Overstock")))),IF(F777="Class B",IF(AJ777&lt;=10,"Critical",IF(AJ777&lt;=20,"Low",IF(AJ777&lt;=45,"Reorder",IF(AJ777&lt;=60,"Optimal","Overstock")))),IF(F777="Class C",IF(AJ777&lt;=15,"Critical",IF(AJ777&lt;=30,"Low",IF(AJ777&lt;=60,"Reorder",IF(AJ777&lt;=90,"Optimal","Overstock")))),""))))),"")</f>
        <v>Reorder</v>
      </c>
      <c r="AL777" s="42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</row>
    <row r="778" spans="1:48">
      <c r="A778" s="39" t="s">
        <v>28</v>
      </c>
      <c r="B778" s="39" t="s">
        <v>120</v>
      </c>
      <c r="C778" s="39" t="s">
        <v>118</v>
      </c>
      <c r="D778" s="40" t="s">
        <v>233</v>
      </c>
      <c r="E778" s="40">
        <v>4</v>
      </c>
      <c r="F778" s="40" t="s">
        <v>0</v>
      </c>
      <c r="G778" s="39" t="str">
        <f>IFERROR(VLOOKUP(A778,'[4]MC Masterlist 2026-09-17'!$B:$M, 3, 0),"")</f>
        <v>YAMAHA</v>
      </c>
      <c r="H778" s="41">
        <f>IFERROR(VLOOKUP(A778,'[4]MC Masterlist 2026-09-17'!$B:$M, 6, 0),"")</f>
        <v>147312</v>
      </c>
      <c r="I778" s="42">
        <v>1</v>
      </c>
      <c r="J778" s="42">
        <v>4</v>
      </c>
      <c r="K778" s="42">
        <v>2</v>
      </c>
      <c r="L778" s="42">
        <f t="shared" si="177"/>
        <v>7</v>
      </c>
      <c r="M778" s="42">
        <f t="shared" si="178"/>
        <v>2.3333333333333335</v>
      </c>
      <c r="N778" s="41">
        <f t="shared" si="179"/>
        <v>1031184</v>
      </c>
      <c r="O778" s="41">
        <f t="shared" si="180"/>
        <v>343728</v>
      </c>
      <c r="P778" s="42">
        <f t="shared" si="181"/>
        <v>7.7777777777777779E-2</v>
      </c>
      <c r="Q778" s="42"/>
      <c r="R778" s="41">
        <f t="shared" si="182"/>
        <v>0</v>
      </c>
      <c r="S778" s="42">
        <f t="shared" si="183"/>
        <v>0</v>
      </c>
      <c r="T778" s="42">
        <f>IFERROR(VLOOKUP(A778,'[4]Re-order'!$A:$Q,17,0),"")</f>
        <v>0</v>
      </c>
      <c r="U778" s="42">
        <f>IFERROR(VLOOKUP(A778,'[4]MC Masterlist 2026-09-17'!$B:$M, 10, 0),0)</f>
        <v>15</v>
      </c>
      <c r="V778" s="42">
        <f>IFERROR(VLOOKUP(A778,'[4]MC Masterlist 2026-09-17'!$B:$M, 11, 0),0)</f>
        <v>15</v>
      </c>
      <c r="W778" s="42">
        <f t="shared" si="184"/>
        <v>30</v>
      </c>
      <c r="X778" s="42">
        <f t="shared" si="185"/>
        <v>28.833333333333332</v>
      </c>
      <c r="Y778" s="42">
        <f>IFERROR(IF(OR(C778="AREA I",C778="AREA V"),7,VLOOKUP(A778,'[4]MC Masterlist 2026-09-17'!$B:$M, 12, 0)),0)</f>
        <v>30</v>
      </c>
      <c r="Z778" s="42">
        <f t="shared" si="186"/>
        <v>1.1666666666666667</v>
      </c>
      <c r="AA778" s="42">
        <f t="shared" si="187"/>
        <v>2.3333333333333335</v>
      </c>
      <c r="AB778" s="42">
        <f t="shared" si="188"/>
        <v>2.2425925925925925</v>
      </c>
      <c r="AC778" s="42">
        <f t="shared" si="189"/>
        <v>2.3333333333333335</v>
      </c>
      <c r="AD778" s="40" t="str">
        <f t="shared" si="190"/>
        <v>Stockout</v>
      </c>
      <c r="AE778" s="40">
        <f>IFERROR(VLOOKUP(A778,'[4]Re-order'!$A:$AA,27,0),"")</f>
        <v>0</v>
      </c>
      <c r="AF778" s="42">
        <f t="shared" si="191"/>
        <v>2.3333333333333335</v>
      </c>
      <c r="AG778" s="42" t="e">
        <f>SUMIFS('[4]Raw Inventory'!D:D,'[4]Raw Inventory'!C:C,"GREATWALL",'[4]Raw Inventory'!B:B,A778)</f>
        <v>#VALUE!</v>
      </c>
      <c r="AH778" s="42" t="e">
        <f>SUMIFS('[4]Raw Inventory'!D:D,'[4]Raw Inventory'!C:C,"DUARTE",'[4]Raw Inventory'!B:B,A778)</f>
        <v>#VALUE!</v>
      </c>
      <c r="AI778" s="42"/>
      <c r="AJ778" s="42">
        <f t="shared" si="192"/>
        <v>0</v>
      </c>
      <c r="AK778" s="40" t="str">
        <f>IFERROR(IF((Q778+IF(AI778="",0,AI3))&lt;=0,"Stockout",IF(AJ778="","",IF(F778="Class A",IF(AJ778&lt;=7,"Critical",IF(AJ778&lt;=15,"Low",IF(AJ778&lt;=30,"Reorder",IF(AJ778&lt;=45,"Optimal","Overstock")))),IF(F778="Class B",IF(AJ778&lt;=10,"Critical",IF(AJ778&lt;=20,"Low",IF(AJ778&lt;=45,"Reorder",IF(AJ778&lt;=60,"Optimal","Overstock")))),IF(F778="Class C",IF(AJ778&lt;=15,"Critical",IF(AJ778&lt;=30,"Low",IF(AJ778&lt;=60,"Reorder",IF(AJ778&lt;=90,"Optimal","Overstock")))),""))))),"")</f>
        <v>Stockout</v>
      </c>
      <c r="AL778" s="42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</row>
    <row r="779" spans="1:48">
      <c r="A779" s="39" t="s">
        <v>16</v>
      </c>
      <c r="B779" s="39" t="s">
        <v>129</v>
      </c>
      <c r="C779" s="39" t="s">
        <v>128</v>
      </c>
      <c r="D779" s="40" t="s">
        <v>224</v>
      </c>
      <c r="E779" s="40">
        <v>3</v>
      </c>
      <c r="F779" s="40" t="s">
        <v>0</v>
      </c>
      <c r="G779" s="39" t="str">
        <f>IFERROR(VLOOKUP(A779,'[4]MC Masterlist 2026-09-17'!$B:$M, 3, 0),"")</f>
        <v>HONDA</v>
      </c>
      <c r="H779" s="41">
        <f>IFERROR(VLOOKUP(A779,'[4]MC Masterlist 2026-09-17'!$B:$M, 6, 0),"")</f>
        <v>84394</v>
      </c>
      <c r="I779" s="42">
        <v>11</v>
      </c>
      <c r="J779" s="42">
        <v>2</v>
      </c>
      <c r="K779" s="42">
        <v>6</v>
      </c>
      <c r="L779" s="42">
        <f t="shared" si="177"/>
        <v>19</v>
      </c>
      <c r="M779" s="42">
        <f t="shared" si="178"/>
        <v>6.333333333333333</v>
      </c>
      <c r="N779" s="41">
        <f t="shared" si="179"/>
        <v>1603486</v>
      </c>
      <c r="O779" s="41">
        <f t="shared" si="180"/>
        <v>534495.33333333326</v>
      </c>
      <c r="P779" s="42">
        <f t="shared" si="181"/>
        <v>0.21111111111111111</v>
      </c>
      <c r="Q779" s="42">
        <v>4</v>
      </c>
      <c r="R779" s="41">
        <f t="shared" si="182"/>
        <v>337576</v>
      </c>
      <c r="S779" s="42">
        <f t="shared" si="183"/>
        <v>18.947368421052634</v>
      </c>
      <c r="T779" s="42">
        <f>IFERROR(VLOOKUP(A779,'[4]Re-order'!$A:$Q,17,0),"")</f>
        <v>0</v>
      </c>
      <c r="U779" s="42">
        <f>IFERROR(VLOOKUP(A779,'[4]MC Masterlist 2026-09-17'!$B:$M, 10, 0),0)</f>
        <v>15</v>
      </c>
      <c r="V779" s="42">
        <f>IFERROR(VLOOKUP(A779,'[4]MC Masterlist 2026-09-17'!$B:$M, 11, 0),0)</f>
        <v>15</v>
      </c>
      <c r="W779" s="42">
        <f t="shared" si="184"/>
        <v>30</v>
      </c>
      <c r="X779" s="42">
        <f t="shared" si="185"/>
        <v>26.833333333333332</v>
      </c>
      <c r="Y779" s="42">
        <f>IFERROR(IF(OR(C779="AREA I",C779="AREA V"),7,VLOOKUP(A779,'[4]MC Masterlist 2026-09-17'!$B:$M, 12, 0)),0)</f>
        <v>30</v>
      </c>
      <c r="Z779" s="42">
        <f t="shared" si="186"/>
        <v>3.1666666666666665</v>
      </c>
      <c r="AA779" s="42">
        <f t="shared" si="187"/>
        <v>6.333333333333333</v>
      </c>
      <c r="AB779" s="42">
        <f t="shared" si="188"/>
        <v>5.6648148148148145</v>
      </c>
      <c r="AC779" s="42">
        <f t="shared" si="189"/>
        <v>6.333333333333333</v>
      </c>
      <c r="AD779" s="40" t="str">
        <f t="shared" si="190"/>
        <v>Reorder</v>
      </c>
      <c r="AE779" s="40">
        <f>IFERROR(VLOOKUP(A779,'[4]Re-order'!$A:$AA,27,0),"")</f>
        <v>0</v>
      </c>
      <c r="AF779" s="42">
        <f t="shared" si="191"/>
        <v>2.333333333333333</v>
      </c>
      <c r="AG779" s="42" t="e">
        <f>SUMIFS('[4]Raw Inventory'!D:D,'[4]Raw Inventory'!C:C,"GREATWALL",'[4]Raw Inventory'!B:B,A779)</f>
        <v>#VALUE!</v>
      </c>
      <c r="AH779" s="42" t="e">
        <f>SUMIFS('[4]Raw Inventory'!D:D,'[4]Raw Inventory'!C:C,"DUARTE",'[4]Raw Inventory'!B:B,A779)</f>
        <v>#VALUE!</v>
      </c>
      <c r="AI779" s="42"/>
      <c r="AJ779" s="42">
        <f t="shared" si="192"/>
        <v>18.94736842105263</v>
      </c>
      <c r="AK779" s="40" t="str">
        <f>IFERROR(IF((Q779+IF(AI779="",0,AI3))&lt;=0,"Stockout",IF(AJ779="","",IF(F779="Class A",IF(AJ779&lt;=7,"Critical",IF(AJ779&lt;=15,"Low",IF(AJ779&lt;=30,"Reorder",IF(AJ779&lt;=45,"Optimal","Overstock")))),IF(F779="Class B",IF(AJ779&lt;=10,"Critical",IF(AJ779&lt;=20,"Low",IF(AJ779&lt;=45,"Reorder",IF(AJ779&lt;=60,"Optimal","Overstock")))),IF(F779="Class C",IF(AJ779&lt;=15,"Critical",IF(AJ779&lt;=30,"Low",IF(AJ779&lt;=60,"Reorder",IF(AJ779&lt;=90,"Optimal","Overstock")))),""))))),"")</f>
        <v>Reorder</v>
      </c>
      <c r="AL779" s="42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</row>
    <row r="780" spans="1:48">
      <c r="A780" s="39" t="s">
        <v>82</v>
      </c>
      <c r="B780" s="39" t="s">
        <v>130</v>
      </c>
      <c r="C780" s="39" t="s">
        <v>128</v>
      </c>
      <c r="D780" s="40" t="s">
        <v>236</v>
      </c>
      <c r="E780" s="40">
        <v>29</v>
      </c>
      <c r="F780" s="40" t="s">
        <v>3</v>
      </c>
      <c r="G780" s="39" t="str">
        <f>IFERROR(VLOOKUP(A780,'[4]MC Masterlist 2026-09-17'!$B:$M, 3, 0),"")</f>
        <v>SUZUKI</v>
      </c>
      <c r="H780" s="41">
        <f>IFERROR(VLOOKUP(A780,'[4]MC Masterlist 2026-09-17'!$B:$M, 6, 0),"")</f>
        <v>67342</v>
      </c>
      <c r="I780" s="42">
        <v>0</v>
      </c>
      <c r="J780" s="42">
        <v>0</v>
      </c>
      <c r="K780" s="42">
        <v>1</v>
      </c>
      <c r="L780" s="42">
        <f t="shared" si="177"/>
        <v>1</v>
      </c>
      <c r="M780" s="42">
        <f t="shared" si="178"/>
        <v>0.33333333333333331</v>
      </c>
      <c r="N780" s="41">
        <f t="shared" si="179"/>
        <v>67342</v>
      </c>
      <c r="O780" s="41">
        <f t="shared" si="180"/>
        <v>22447.333333333332</v>
      </c>
      <c r="P780" s="42">
        <f t="shared" si="181"/>
        <v>1.111111111111111E-2</v>
      </c>
      <c r="Q780" s="42"/>
      <c r="R780" s="41">
        <f t="shared" si="182"/>
        <v>0</v>
      </c>
      <c r="S780" s="42">
        <f t="shared" si="183"/>
        <v>0</v>
      </c>
      <c r="T780" s="42">
        <f>IFERROR(VLOOKUP(A780,'[4]Re-order'!$A:$Q,17,0),"")</f>
        <v>0</v>
      </c>
      <c r="U780" s="42">
        <f>IFERROR(VLOOKUP(A780,'[4]MC Masterlist 2026-09-17'!$B:$M, 10, 0),0)</f>
        <v>15</v>
      </c>
      <c r="V780" s="42">
        <f>IFERROR(VLOOKUP(A780,'[4]MC Masterlist 2026-09-17'!$B:$M, 11, 0),0)</f>
        <v>15</v>
      </c>
      <c r="W780" s="42">
        <f t="shared" si="184"/>
        <v>30</v>
      </c>
      <c r="X780" s="42">
        <f t="shared" si="185"/>
        <v>29.833333333333332</v>
      </c>
      <c r="Y780" s="42">
        <f>IFERROR(IF(OR(C780="AREA I",C780="AREA V"),7,VLOOKUP(A780,'[4]MC Masterlist 2026-09-17'!$B:$M, 12, 0)),0)</f>
        <v>30</v>
      </c>
      <c r="Z780" s="42">
        <f t="shared" si="186"/>
        <v>0.16666666666666666</v>
      </c>
      <c r="AA780" s="42">
        <f t="shared" si="187"/>
        <v>0.33333333333333331</v>
      </c>
      <c r="AB780" s="42">
        <f t="shared" si="188"/>
        <v>0.33148148148148143</v>
      </c>
      <c r="AC780" s="42">
        <f t="shared" si="189"/>
        <v>0.33333333333333331</v>
      </c>
      <c r="AD780" s="40" t="str">
        <f t="shared" si="190"/>
        <v>Stockout</v>
      </c>
      <c r="AE780" s="40">
        <f>IFERROR(VLOOKUP(A780,'[4]Re-order'!$A:$AA,27,0),"")</f>
        <v>0</v>
      </c>
      <c r="AF780" s="42">
        <f t="shared" si="191"/>
        <v>0.33333333333333331</v>
      </c>
      <c r="AG780" s="42" t="e">
        <f>SUMIFS('[4]Raw Inventory'!D:D,'[4]Raw Inventory'!C:C,"GREATWALL",'[4]Raw Inventory'!B:B,A780)</f>
        <v>#VALUE!</v>
      </c>
      <c r="AH780" s="42" t="e">
        <f>SUMIFS('[4]Raw Inventory'!D:D,'[4]Raw Inventory'!C:C,"DUARTE",'[4]Raw Inventory'!B:B,A780)</f>
        <v>#VALUE!</v>
      </c>
      <c r="AI780" s="42"/>
      <c r="AJ780" s="42">
        <f t="shared" si="192"/>
        <v>0</v>
      </c>
      <c r="AK780" s="40" t="str">
        <f>IFERROR(IF((Q780+IF(AI780="",0,AI3))&lt;=0,"Stockout",IF(AJ780="","",IF(F780="Class A",IF(AJ780&lt;=7,"Critical",IF(AJ780&lt;=15,"Low",IF(AJ780&lt;=30,"Reorder",IF(AJ780&lt;=45,"Optimal","Overstock")))),IF(F780="Class B",IF(AJ780&lt;=10,"Critical",IF(AJ780&lt;=20,"Low",IF(AJ780&lt;=45,"Reorder",IF(AJ780&lt;=60,"Optimal","Overstock")))),IF(F780="Class C",IF(AJ780&lt;=15,"Critical",IF(AJ780&lt;=30,"Low",IF(AJ780&lt;=60,"Reorder",IF(AJ780&lt;=90,"Optimal","Overstock")))),""))))),"")</f>
        <v>Stockout</v>
      </c>
      <c r="AL780" s="42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</row>
    <row r="781" spans="1:48">
      <c r="A781" s="39" t="s">
        <v>76</v>
      </c>
      <c r="B781" s="39" t="s">
        <v>161</v>
      </c>
      <c r="C781" s="39" t="s">
        <v>159</v>
      </c>
      <c r="D781" s="40" t="s">
        <v>233</v>
      </c>
      <c r="E781" s="40">
        <v>1</v>
      </c>
      <c r="F781" s="40" t="s">
        <v>0</v>
      </c>
      <c r="G781" s="39" t="str">
        <f>IFERROR(VLOOKUP(A781,'[4]MC Masterlist 2026-09-17'!$B:$M, 3, 0),"")</f>
        <v>SUZUKI</v>
      </c>
      <c r="H781" s="41">
        <f>IFERROR(VLOOKUP(A781,'[4]MC Masterlist 2026-09-17'!$B:$M, 6, 0),"")</f>
        <v>62692</v>
      </c>
      <c r="I781" s="42">
        <v>0</v>
      </c>
      <c r="J781" s="42">
        <v>0</v>
      </c>
      <c r="K781" s="42">
        <v>0</v>
      </c>
      <c r="L781" s="42">
        <f t="shared" si="177"/>
        <v>0</v>
      </c>
      <c r="M781" s="42">
        <f t="shared" si="178"/>
        <v>0</v>
      </c>
      <c r="N781" s="41">
        <f t="shared" si="179"/>
        <v>0</v>
      </c>
      <c r="O781" s="41">
        <f t="shared" si="180"/>
        <v>0</v>
      </c>
      <c r="P781" s="42">
        <f t="shared" si="181"/>
        <v>0</v>
      </c>
      <c r="Q781" s="42">
        <v>1</v>
      </c>
      <c r="R781" s="41">
        <f t="shared" si="182"/>
        <v>62692</v>
      </c>
      <c r="S781" s="42">
        <f t="shared" si="183"/>
        <v>0</v>
      </c>
      <c r="T781" s="42">
        <f>IFERROR(VLOOKUP(A781,'[4]Re-order'!$A:$Q,17,0),"")</f>
        <v>0</v>
      </c>
      <c r="U781" s="42">
        <f>IFERROR(VLOOKUP(A781,'[4]MC Masterlist 2026-09-17'!$B:$M, 10, 0),0)</f>
        <v>15</v>
      </c>
      <c r="V781" s="42">
        <f>IFERROR(VLOOKUP(A781,'[4]MC Masterlist 2026-09-17'!$B:$M, 11, 0),0)</f>
        <v>15</v>
      </c>
      <c r="W781" s="42">
        <f t="shared" si="184"/>
        <v>30</v>
      </c>
      <c r="X781" s="42">
        <f t="shared" si="185"/>
        <v>30</v>
      </c>
      <c r="Y781" s="42">
        <f>IFERROR(IF(OR(C781="AREA I",C781="AREA V"),7,VLOOKUP(A781,'[4]MC Masterlist 2026-09-17'!$B:$M, 12, 0)),0)</f>
        <v>30</v>
      </c>
      <c r="Z781" s="42">
        <f t="shared" si="186"/>
        <v>0</v>
      </c>
      <c r="AA781" s="42">
        <f t="shared" si="187"/>
        <v>0</v>
      </c>
      <c r="AB781" s="42">
        <f t="shared" si="188"/>
        <v>0</v>
      </c>
      <c r="AC781" s="42">
        <f t="shared" si="189"/>
        <v>0</v>
      </c>
      <c r="AD781" s="40" t="str">
        <f t="shared" si="190"/>
        <v>Critical</v>
      </c>
      <c r="AE781" s="40">
        <f>IFERROR(VLOOKUP(A781,'[4]Re-order'!$A:$AA,27,0),"")</f>
        <v>0</v>
      </c>
      <c r="AF781" s="42">
        <f t="shared" si="191"/>
        <v>-1</v>
      </c>
      <c r="AG781" s="42" t="e">
        <f>SUMIFS('[4]Raw Inventory'!D:D,'[4]Raw Inventory'!C:C,"GREATWALL",'[4]Raw Inventory'!B:B,A781)</f>
        <v>#VALUE!</v>
      </c>
      <c r="AH781" s="42" t="e">
        <f>SUMIFS('[4]Raw Inventory'!D:D,'[4]Raw Inventory'!C:C,"DUARTE",'[4]Raw Inventory'!B:B,A781)</f>
        <v>#VALUE!</v>
      </c>
      <c r="AI781" s="42"/>
      <c r="AJ781" s="42">
        <f t="shared" si="192"/>
        <v>0</v>
      </c>
      <c r="AK781" s="40" t="str">
        <f>IFERROR(IF((Q781+IF(AI781="",0,AI3))&lt;=0,"Stockout",IF(AJ781="","",IF(F781="Class A",IF(AJ781&lt;=7,"Critical",IF(AJ781&lt;=15,"Low",IF(AJ781&lt;=30,"Reorder",IF(AJ781&lt;=45,"Optimal","Overstock")))),IF(F781="Class B",IF(AJ781&lt;=10,"Critical",IF(AJ781&lt;=20,"Low",IF(AJ781&lt;=45,"Reorder",IF(AJ781&lt;=60,"Optimal","Overstock")))),IF(F781="Class C",IF(AJ781&lt;=15,"Critical",IF(AJ781&lt;=30,"Low",IF(AJ781&lt;=60,"Reorder",IF(AJ781&lt;=90,"Optimal","Overstock")))),""))))),"")</f>
        <v>Critical</v>
      </c>
      <c r="AL781" s="42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</row>
    <row r="782" spans="1:48">
      <c r="A782" s="39" t="s">
        <v>60</v>
      </c>
      <c r="B782" s="39" t="s">
        <v>145</v>
      </c>
      <c r="C782" s="39" t="s">
        <v>137</v>
      </c>
      <c r="D782" s="40" t="s">
        <v>263</v>
      </c>
      <c r="E782" s="40">
        <v>28</v>
      </c>
      <c r="F782" s="40" t="s">
        <v>3</v>
      </c>
      <c r="G782" s="39" t="str">
        <f>IFERROR(VLOOKUP(A782,'[4]MC Masterlist 2026-09-17'!$B:$M, 3, 0),"")</f>
        <v>HONDA</v>
      </c>
      <c r="H782" s="41">
        <f>IFERROR(VLOOKUP(A782,'[4]MC Masterlist 2026-09-17'!$B:$M, 6, 0),"")</f>
        <v>61670</v>
      </c>
      <c r="I782" s="42">
        <v>0</v>
      </c>
      <c r="J782" s="42">
        <v>0</v>
      </c>
      <c r="K782" s="42">
        <v>0</v>
      </c>
      <c r="L782" s="42">
        <f t="shared" si="177"/>
        <v>0</v>
      </c>
      <c r="M782" s="42">
        <f t="shared" si="178"/>
        <v>0</v>
      </c>
      <c r="N782" s="41">
        <f t="shared" si="179"/>
        <v>0</v>
      </c>
      <c r="O782" s="41">
        <f t="shared" si="180"/>
        <v>0</v>
      </c>
      <c r="P782" s="42">
        <f t="shared" si="181"/>
        <v>0</v>
      </c>
      <c r="Q782" s="42">
        <v>1</v>
      </c>
      <c r="R782" s="41">
        <f t="shared" si="182"/>
        <v>61670</v>
      </c>
      <c r="S782" s="42">
        <f t="shared" si="183"/>
        <v>0</v>
      </c>
      <c r="T782" s="42">
        <f>IFERROR(VLOOKUP(A782,'[4]Re-order'!$A:$Q,17,0),"")</f>
        <v>0</v>
      </c>
      <c r="U782" s="42">
        <f>IFERROR(VLOOKUP(A782,'[4]MC Masterlist 2026-09-17'!$B:$M, 10, 0),0)</f>
        <v>15</v>
      </c>
      <c r="V782" s="42">
        <f>IFERROR(VLOOKUP(A782,'[4]MC Masterlist 2026-09-17'!$B:$M, 11, 0),0)</f>
        <v>15</v>
      </c>
      <c r="W782" s="42">
        <f t="shared" si="184"/>
        <v>30</v>
      </c>
      <c r="X782" s="42">
        <f t="shared" si="185"/>
        <v>7</v>
      </c>
      <c r="Y782" s="42">
        <f>IFERROR(IF(OR(C782="AREA I",C782="AREA V"),7,VLOOKUP(A782,'[4]MC Masterlist 2026-09-17'!$B:$M, 12, 0)),0)</f>
        <v>7</v>
      </c>
      <c r="Z782" s="42">
        <f t="shared" si="186"/>
        <v>0</v>
      </c>
      <c r="AA782" s="42">
        <f t="shared" si="187"/>
        <v>0</v>
      </c>
      <c r="AB782" s="42">
        <f t="shared" si="188"/>
        <v>0</v>
      </c>
      <c r="AC782" s="42">
        <f t="shared" si="189"/>
        <v>0</v>
      </c>
      <c r="AD782" s="40" t="str">
        <f t="shared" si="190"/>
        <v>Critical</v>
      </c>
      <c r="AE782" s="40">
        <f>IFERROR(VLOOKUP(A782,'[4]Re-order'!$A:$AA,27,0),"")</f>
        <v>0</v>
      </c>
      <c r="AF782" s="42">
        <f t="shared" si="191"/>
        <v>-1</v>
      </c>
      <c r="AG782" s="42" t="e">
        <f>SUMIFS('[4]Raw Inventory'!D:D,'[4]Raw Inventory'!C:C,"GREATWALL",'[4]Raw Inventory'!B:B,A782)</f>
        <v>#VALUE!</v>
      </c>
      <c r="AH782" s="42" t="e">
        <f>SUMIFS('[4]Raw Inventory'!D:D,'[4]Raw Inventory'!C:C,"DUARTE",'[4]Raw Inventory'!B:B,A782)</f>
        <v>#VALUE!</v>
      </c>
      <c r="AI782" s="42"/>
      <c r="AJ782" s="42">
        <f t="shared" si="192"/>
        <v>0</v>
      </c>
      <c r="AK782" s="40" t="str">
        <f>IFERROR(IF((Q782+IF(AI782="",0,AI3))&lt;=0,"Stockout",IF(AJ782="","",IF(F782="Class A",IF(AJ782&lt;=7,"Critical",IF(AJ782&lt;=15,"Low",IF(AJ782&lt;=30,"Reorder",IF(AJ782&lt;=45,"Optimal","Overstock")))),IF(F782="Class B",IF(AJ782&lt;=10,"Critical",IF(AJ782&lt;=20,"Low",IF(AJ782&lt;=45,"Reorder",IF(AJ782&lt;=60,"Optimal","Overstock")))),IF(F782="Class C",IF(AJ782&lt;=15,"Critical",IF(AJ782&lt;=30,"Low",IF(AJ782&lt;=60,"Reorder",IF(AJ782&lt;=90,"Optimal","Overstock")))),""))))),"")</f>
        <v>Critical</v>
      </c>
      <c r="AL782" s="42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</row>
    <row r="783" spans="1:48">
      <c r="A783" s="39" t="s">
        <v>100</v>
      </c>
      <c r="B783" s="39" t="s">
        <v>93</v>
      </c>
      <c r="C783" s="39" t="s">
        <v>90</v>
      </c>
      <c r="D783" s="40" t="s">
        <v>239</v>
      </c>
      <c r="E783" s="40">
        <v>11</v>
      </c>
      <c r="F783" s="40" t="s">
        <v>2</v>
      </c>
      <c r="G783" s="39" t="str">
        <f>IFERROR(VLOOKUP(A783,'[4]MC Masterlist 2026-09-17'!$B:$M, 3, 0),"")</f>
        <v>BAJAJ RE</v>
      </c>
      <c r="H783" s="41">
        <f>IFERROR(VLOOKUP(A783,'[4]MC Masterlist 2026-09-17'!$B:$M, 6, 0),"")</f>
        <v>225800</v>
      </c>
      <c r="I783" s="42">
        <v>0</v>
      </c>
      <c r="J783" s="42">
        <v>0</v>
      </c>
      <c r="K783" s="42">
        <v>1</v>
      </c>
      <c r="L783" s="42">
        <f t="shared" si="177"/>
        <v>1</v>
      </c>
      <c r="M783" s="42">
        <f t="shared" si="178"/>
        <v>0.33333333333333331</v>
      </c>
      <c r="N783" s="41">
        <f t="shared" si="179"/>
        <v>225800</v>
      </c>
      <c r="O783" s="41">
        <f t="shared" si="180"/>
        <v>75266.666666666657</v>
      </c>
      <c r="P783" s="42">
        <f t="shared" si="181"/>
        <v>1.111111111111111E-2</v>
      </c>
      <c r="Q783" s="42"/>
      <c r="R783" s="41">
        <f t="shared" si="182"/>
        <v>0</v>
      </c>
      <c r="S783" s="42">
        <f t="shared" si="183"/>
        <v>0</v>
      </c>
      <c r="T783" s="42">
        <f>IFERROR(VLOOKUP(A783,'[4]Re-order'!$A:$Q,17,0),"")</f>
        <v>0</v>
      </c>
      <c r="U783" s="42">
        <f>IFERROR(VLOOKUP(A783,'[4]MC Masterlist 2026-09-17'!$B:$M, 10, 0),0)</f>
        <v>15</v>
      </c>
      <c r="V783" s="42">
        <f>IFERROR(VLOOKUP(A783,'[4]MC Masterlist 2026-09-17'!$B:$M, 11, 0),0)</f>
        <v>15</v>
      </c>
      <c r="W783" s="42">
        <f t="shared" si="184"/>
        <v>30</v>
      </c>
      <c r="X783" s="42">
        <f t="shared" si="185"/>
        <v>29.833333333333332</v>
      </c>
      <c r="Y783" s="42">
        <f>IFERROR(IF(OR(C783="AREA I",C783="AREA V"),7,VLOOKUP(A783,'[4]MC Masterlist 2026-09-17'!$B:$M, 12, 0)),0)</f>
        <v>30</v>
      </c>
      <c r="Z783" s="42">
        <f t="shared" si="186"/>
        <v>0.16666666666666666</v>
      </c>
      <c r="AA783" s="42">
        <f t="shared" si="187"/>
        <v>0.33333333333333331</v>
      </c>
      <c r="AB783" s="42">
        <f t="shared" si="188"/>
        <v>0.33148148148148143</v>
      </c>
      <c r="AC783" s="42">
        <f t="shared" si="189"/>
        <v>0.33333333333333331</v>
      </c>
      <c r="AD783" s="40" t="str">
        <f t="shared" si="190"/>
        <v>Stockout</v>
      </c>
      <c r="AE783" s="40">
        <f>IFERROR(VLOOKUP(A783,'[4]Re-order'!$A:$AA,27,0),"")</f>
        <v>0</v>
      </c>
      <c r="AF783" s="42">
        <f t="shared" si="191"/>
        <v>0.33333333333333331</v>
      </c>
      <c r="AG783" s="42" t="e">
        <f>SUMIFS('[4]Raw Inventory'!D:D,'[4]Raw Inventory'!C:C,"GREATWALL",'[4]Raw Inventory'!B:B,A783)</f>
        <v>#VALUE!</v>
      </c>
      <c r="AH783" s="42" t="e">
        <f>SUMIFS('[4]Raw Inventory'!D:D,'[4]Raw Inventory'!C:C,"DUARTE",'[4]Raw Inventory'!B:B,A783)</f>
        <v>#VALUE!</v>
      </c>
      <c r="AI783" s="42"/>
      <c r="AJ783" s="42">
        <f t="shared" si="192"/>
        <v>0</v>
      </c>
      <c r="AK783" s="40" t="str">
        <f>IFERROR(IF((Q783+IF(AI783="",0,AI3))&lt;=0,"Stockout",IF(AJ783="","",IF(F783="Class A",IF(AJ783&lt;=7,"Critical",IF(AJ783&lt;=15,"Low",IF(AJ783&lt;=30,"Reorder",IF(AJ783&lt;=45,"Optimal","Overstock")))),IF(F783="Class B",IF(AJ783&lt;=10,"Critical",IF(AJ783&lt;=20,"Low",IF(AJ783&lt;=45,"Reorder",IF(AJ783&lt;=60,"Optimal","Overstock")))),IF(F783="Class C",IF(AJ783&lt;=15,"Critical",IF(AJ783&lt;=30,"Low",IF(AJ783&lt;=60,"Reorder",IF(AJ783&lt;=90,"Optimal","Overstock")))),""))))),"")</f>
        <v>Stockout</v>
      </c>
      <c r="AL783" s="42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</row>
    <row r="784" spans="1:48">
      <c r="A784" s="39" t="s">
        <v>65</v>
      </c>
      <c r="B784" s="39" t="s">
        <v>111</v>
      </c>
      <c r="C784" s="39" t="s">
        <v>109</v>
      </c>
      <c r="D784" s="40" t="s">
        <v>238</v>
      </c>
      <c r="E784" s="40">
        <v>30</v>
      </c>
      <c r="F784" s="40" t="s">
        <v>3</v>
      </c>
      <c r="G784" s="39" t="str">
        <f>IFERROR(VLOOKUP(A784,'[4]MC Masterlist 2026-09-17'!$B:$M, 3, 0),"")</f>
        <v>SUZUKI</v>
      </c>
      <c r="H784" s="41">
        <f>IFERROR(VLOOKUP(A784,'[4]MC Masterlist 2026-09-17'!$B:$M, 6, 0),"")</f>
        <v>77572</v>
      </c>
      <c r="I784" s="42">
        <v>0</v>
      </c>
      <c r="J784" s="42">
        <v>0</v>
      </c>
      <c r="K784" s="42">
        <v>0</v>
      </c>
      <c r="L784" s="42">
        <f t="shared" si="177"/>
        <v>0</v>
      </c>
      <c r="M784" s="42">
        <f t="shared" si="178"/>
        <v>0</v>
      </c>
      <c r="N784" s="41">
        <f t="shared" si="179"/>
        <v>0</v>
      </c>
      <c r="O784" s="41">
        <f t="shared" si="180"/>
        <v>0</v>
      </c>
      <c r="P784" s="42">
        <f t="shared" si="181"/>
        <v>0</v>
      </c>
      <c r="Q784" s="42">
        <v>1</v>
      </c>
      <c r="R784" s="41">
        <f t="shared" si="182"/>
        <v>77572</v>
      </c>
      <c r="S784" s="42">
        <f t="shared" si="183"/>
        <v>0</v>
      </c>
      <c r="T784" s="42">
        <f>IFERROR(VLOOKUP(A784,'[4]Re-order'!$A:$Q,17,0),"")</f>
        <v>0</v>
      </c>
      <c r="U784" s="42">
        <f>IFERROR(VLOOKUP(A784,'[4]MC Masterlist 2026-09-17'!$B:$M, 10, 0),0)</f>
        <v>15</v>
      </c>
      <c r="V784" s="42">
        <f>IFERROR(VLOOKUP(A784,'[4]MC Masterlist 2026-09-17'!$B:$M, 11, 0),0)</f>
        <v>15</v>
      </c>
      <c r="W784" s="42">
        <f t="shared" si="184"/>
        <v>30</v>
      </c>
      <c r="X784" s="42">
        <f t="shared" si="185"/>
        <v>30</v>
      </c>
      <c r="Y784" s="42">
        <f>IFERROR(IF(OR(C784="AREA I",C784="AREA V"),7,VLOOKUP(A784,'[4]MC Masterlist 2026-09-17'!$B:$M, 12, 0)),0)</f>
        <v>30</v>
      </c>
      <c r="Z784" s="42">
        <f t="shared" si="186"/>
        <v>0</v>
      </c>
      <c r="AA784" s="42">
        <f t="shared" si="187"/>
        <v>0</v>
      </c>
      <c r="AB784" s="42">
        <f t="shared" si="188"/>
        <v>0</v>
      </c>
      <c r="AC784" s="42">
        <f t="shared" si="189"/>
        <v>0</v>
      </c>
      <c r="AD784" s="40" t="str">
        <f t="shared" si="190"/>
        <v>Critical</v>
      </c>
      <c r="AE784" s="40">
        <f>IFERROR(VLOOKUP(A784,'[4]Re-order'!$A:$AA,27,0),"")</f>
        <v>0</v>
      </c>
      <c r="AF784" s="42">
        <f t="shared" si="191"/>
        <v>-1</v>
      </c>
      <c r="AG784" s="42" t="e">
        <f>SUMIFS('[4]Raw Inventory'!D:D,'[4]Raw Inventory'!C:C,"GREATWALL",'[4]Raw Inventory'!B:B,A784)</f>
        <v>#VALUE!</v>
      </c>
      <c r="AH784" s="42" t="e">
        <f>SUMIFS('[4]Raw Inventory'!D:D,'[4]Raw Inventory'!C:C,"DUARTE",'[4]Raw Inventory'!B:B,A784)</f>
        <v>#VALUE!</v>
      </c>
      <c r="AI784" s="42"/>
      <c r="AJ784" s="42">
        <f t="shared" si="192"/>
        <v>0</v>
      </c>
      <c r="AK784" s="40" t="str">
        <f>IFERROR(IF((Q784+IF(AI784="",0,AI3))&lt;=0,"Stockout",IF(AJ784="","",IF(F784="Class A",IF(AJ784&lt;=7,"Critical",IF(AJ784&lt;=15,"Low",IF(AJ784&lt;=30,"Reorder",IF(AJ784&lt;=45,"Optimal","Overstock")))),IF(F784="Class B",IF(AJ784&lt;=10,"Critical",IF(AJ784&lt;=20,"Low",IF(AJ784&lt;=45,"Reorder",IF(AJ784&lt;=60,"Optimal","Overstock")))),IF(F784="Class C",IF(AJ784&lt;=15,"Critical",IF(AJ784&lt;=30,"Low",IF(AJ784&lt;=60,"Reorder",IF(AJ784&lt;=90,"Optimal","Overstock")))),""))))),"")</f>
        <v>Critical</v>
      </c>
      <c r="AL784" s="42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</row>
    <row r="785" spans="1:48">
      <c r="A785" s="39" t="s">
        <v>71</v>
      </c>
      <c r="B785" s="39" t="s">
        <v>27</v>
      </c>
      <c r="C785" s="39" t="s">
        <v>1</v>
      </c>
      <c r="D785" s="40" t="s">
        <v>240</v>
      </c>
      <c r="E785" s="40">
        <v>21</v>
      </c>
      <c r="F785" s="40" t="s">
        <v>3</v>
      </c>
      <c r="G785" s="39" t="str">
        <f>IFERROR(VLOOKUP(A785,'[4]MC Masterlist 2026-09-17'!$B:$M, 3, 0),"")</f>
        <v>SUZUKI</v>
      </c>
      <c r="H785" s="41">
        <f>IFERROR(VLOOKUP(A785,'[4]MC Masterlist 2026-09-17'!$B:$M, 6, 0),"")</f>
        <v>156250</v>
      </c>
      <c r="I785" s="42">
        <v>0</v>
      </c>
      <c r="J785" s="42">
        <v>0</v>
      </c>
      <c r="K785" s="42">
        <v>1</v>
      </c>
      <c r="L785" s="42">
        <f t="shared" si="177"/>
        <v>1</v>
      </c>
      <c r="M785" s="42">
        <f t="shared" si="178"/>
        <v>0.33333333333333331</v>
      </c>
      <c r="N785" s="41">
        <f t="shared" si="179"/>
        <v>156250</v>
      </c>
      <c r="O785" s="41">
        <f t="shared" si="180"/>
        <v>52083.333333333328</v>
      </c>
      <c r="P785" s="42">
        <f t="shared" si="181"/>
        <v>1.111111111111111E-2</v>
      </c>
      <c r="Q785" s="42"/>
      <c r="R785" s="41">
        <f t="shared" si="182"/>
        <v>0</v>
      </c>
      <c r="S785" s="42">
        <f t="shared" si="183"/>
        <v>0</v>
      </c>
      <c r="T785" s="42">
        <f>IFERROR(VLOOKUP(A785,'[4]Re-order'!$A:$Q,17,0),"")</f>
        <v>0</v>
      </c>
      <c r="U785" s="42">
        <f>IFERROR(VLOOKUP(A785,'[4]MC Masterlist 2026-09-17'!$B:$M, 10, 0),0)</f>
        <v>15</v>
      </c>
      <c r="V785" s="42">
        <f>IFERROR(VLOOKUP(A785,'[4]MC Masterlist 2026-09-17'!$B:$M, 11, 0),0)</f>
        <v>15</v>
      </c>
      <c r="W785" s="42">
        <f t="shared" si="184"/>
        <v>30</v>
      </c>
      <c r="X785" s="42">
        <f t="shared" si="185"/>
        <v>6.833333333333333</v>
      </c>
      <c r="Y785" s="42">
        <f>IFERROR(IF(OR(C785="AREA I",C785="AREA V"),7,VLOOKUP(A785,'[4]MC Masterlist 2026-09-17'!$B:$M, 12, 0)),0)</f>
        <v>7</v>
      </c>
      <c r="Z785" s="42">
        <f t="shared" si="186"/>
        <v>0.16666666666666666</v>
      </c>
      <c r="AA785" s="42">
        <f t="shared" si="187"/>
        <v>0.33333333333333331</v>
      </c>
      <c r="AB785" s="42">
        <f t="shared" si="188"/>
        <v>7.5925925925925911E-2</v>
      </c>
      <c r="AC785" s="42">
        <f t="shared" si="189"/>
        <v>7.7777777777777765E-2</v>
      </c>
      <c r="AD785" s="40" t="str">
        <f t="shared" si="190"/>
        <v>Stockout</v>
      </c>
      <c r="AE785" s="40">
        <f>IFERROR(VLOOKUP(A785,'[4]Re-order'!$A:$AA,27,0),"")</f>
        <v>0</v>
      </c>
      <c r="AF785" s="42">
        <f t="shared" si="191"/>
        <v>7.7777777777777765E-2</v>
      </c>
      <c r="AG785" s="42" t="e">
        <f>SUMIFS('[4]Raw Inventory'!D:D,'[4]Raw Inventory'!C:C,"GREATWALL",'[4]Raw Inventory'!B:B,A785)</f>
        <v>#VALUE!</v>
      </c>
      <c r="AH785" s="42" t="e">
        <f>SUMIFS('[4]Raw Inventory'!D:D,'[4]Raw Inventory'!C:C,"DUARTE",'[4]Raw Inventory'!B:B,A785)</f>
        <v>#VALUE!</v>
      </c>
      <c r="AI785" s="42"/>
      <c r="AJ785" s="42">
        <f t="shared" si="192"/>
        <v>0</v>
      </c>
      <c r="AK785" s="40" t="str">
        <f>IFERROR(IF((Q785+IF(AI785="",0,AI3))&lt;=0,"Stockout",IF(AJ785="","",IF(F785="Class A",IF(AJ785&lt;=7,"Critical",IF(AJ785&lt;=15,"Low",IF(AJ785&lt;=30,"Reorder",IF(AJ785&lt;=45,"Optimal","Overstock")))),IF(F785="Class B",IF(AJ785&lt;=10,"Critical",IF(AJ785&lt;=20,"Low",IF(AJ785&lt;=45,"Reorder",IF(AJ785&lt;=60,"Optimal","Overstock")))),IF(F785="Class C",IF(AJ785&lt;=15,"Critical",IF(AJ785&lt;=30,"Low",IF(AJ785&lt;=60,"Reorder",IF(AJ785&lt;=90,"Optimal","Overstock")))),""))))),"")</f>
        <v>Stockout</v>
      </c>
      <c r="AL785" s="42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</row>
    <row r="786" spans="1:48">
      <c r="A786" s="39" t="s">
        <v>81</v>
      </c>
      <c r="B786" s="39" t="s">
        <v>132</v>
      </c>
      <c r="C786" s="39" t="s">
        <v>128</v>
      </c>
      <c r="D786" s="40" t="s">
        <v>220</v>
      </c>
      <c r="E786" s="40">
        <v>23</v>
      </c>
      <c r="F786" s="40" t="s">
        <v>3</v>
      </c>
      <c r="G786" s="39" t="str">
        <f>IFERROR(VLOOKUP(A786,'[4]MC Masterlist 2026-09-17'!$B:$M, 3, 0),"")</f>
        <v>HONDA</v>
      </c>
      <c r="H786" s="41">
        <f>IFERROR(VLOOKUP(A786,'[4]MC Masterlist 2026-09-17'!$B:$M, 6, 0),"")</f>
        <v>126198</v>
      </c>
      <c r="I786" s="42">
        <v>0</v>
      </c>
      <c r="J786" s="42">
        <v>0</v>
      </c>
      <c r="K786" s="42">
        <v>1</v>
      </c>
      <c r="L786" s="42">
        <f t="shared" si="177"/>
        <v>1</v>
      </c>
      <c r="M786" s="42">
        <f t="shared" si="178"/>
        <v>0.33333333333333331</v>
      </c>
      <c r="N786" s="41">
        <f t="shared" si="179"/>
        <v>126198</v>
      </c>
      <c r="O786" s="41">
        <f t="shared" si="180"/>
        <v>42066</v>
      </c>
      <c r="P786" s="42">
        <f t="shared" si="181"/>
        <v>1.111111111111111E-2</v>
      </c>
      <c r="Q786" s="42"/>
      <c r="R786" s="41">
        <f t="shared" si="182"/>
        <v>0</v>
      </c>
      <c r="S786" s="42">
        <f t="shared" si="183"/>
        <v>0</v>
      </c>
      <c r="T786" s="42">
        <f>IFERROR(VLOOKUP(A786,'[4]Re-order'!$A:$Q,17,0),"")</f>
        <v>0</v>
      </c>
      <c r="U786" s="42">
        <f>IFERROR(VLOOKUP(A786,'[4]MC Masterlist 2026-09-17'!$B:$M, 10, 0),0)</f>
        <v>15</v>
      </c>
      <c r="V786" s="42">
        <f>IFERROR(VLOOKUP(A786,'[4]MC Masterlist 2026-09-17'!$B:$M, 11, 0),0)</f>
        <v>15</v>
      </c>
      <c r="W786" s="42">
        <f t="shared" si="184"/>
        <v>30</v>
      </c>
      <c r="X786" s="42">
        <f t="shared" si="185"/>
        <v>29.833333333333332</v>
      </c>
      <c r="Y786" s="42">
        <f>IFERROR(IF(OR(C786="AREA I",C786="AREA V"),7,VLOOKUP(A786,'[4]MC Masterlist 2026-09-17'!$B:$M, 12, 0)),0)</f>
        <v>30</v>
      </c>
      <c r="Z786" s="42">
        <f t="shared" si="186"/>
        <v>0.16666666666666666</v>
      </c>
      <c r="AA786" s="42">
        <f t="shared" si="187"/>
        <v>0.33333333333333331</v>
      </c>
      <c r="AB786" s="42">
        <f t="shared" si="188"/>
        <v>0.33148148148148143</v>
      </c>
      <c r="AC786" s="42">
        <f t="shared" si="189"/>
        <v>0.33333333333333331</v>
      </c>
      <c r="AD786" s="40" t="str">
        <f t="shared" si="190"/>
        <v>Stockout</v>
      </c>
      <c r="AE786" s="40">
        <f>IFERROR(VLOOKUP(A786,'[4]Re-order'!$A:$AA,27,0),"")</f>
        <v>0</v>
      </c>
      <c r="AF786" s="42">
        <f t="shared" si="191"/>
        <v>0.33333333333333331</v>
      </c>
      <c r="AG786" s="42" t="e">
        <f>SUMIFS('[4]Raw Inventory'!D:D,'[4]Raw Inventory'!C:C,"GREATWALL",'[4]Raw Inventory'!B:B,A786)</f>
        <v>#VALUE!</v>
      </c>
      <c r="AH786" s="42" t="e">
        <f>SUMIFS('[4]Raw Inventory'!D:D,'[4]Raw Inventory'!C:C,"DUARTE",'[4]Raw Inventory'!B:B,A786)</f>
        <v>#VALUE!</v>
      </c>
      <c r="AI786" s="42"/>
      <c r="AJ786" s="42">
        <f t="shared" si="192"/>
        <v>0</v>
      </c>
      <c r="AK786" s="40" t="str">
        <f>IFERROR(IF((Q786+IF(AI786="",0,AI3))&lt;=0,"Stockout",IF(AJ786="","",IF(F786="Class A",IF(AJ786&lt;=7,"Critical",IF(AJ786&lt;=15,"Low",IF(AJ786&lt;=30,"Reorder",IF(AJ786&lt;=45,"Optimal","Overstock")))),IF(F786="Class B",IF(AJ786&lt;=10,"Critical",IF(AJ786&lt;=20,"Low",IF(AJ786&lt;=45,"Reorder",IF(AJ786&lt;=60,"Optimal","Overstock")))),IF(F786="Class C",IF(AJ786&lt;=15,"Critical",IF(AJ786&lt;=30,"Low",IF(AJ786&lt;=60,"Reorder",IF(AJ786&lt;=90,"Optimal","Overstock")))),""))))),"")</f>
        <v>Stockout</v>
      </c>
      <c r="AL786" s="42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</row>
    <row r="787" spans="1:48">
      <c r="A787" s="39" t="s">
        <v>49</v>
      </c>
      <c r="B787" s="39" t="s">
        <v>98</v>
      </c>
      <c r="C787" s="39" t="s">
        <v>90</v>
      </c>
      <c r="D787" s="40" t="s">
        <v>224</v>
      </c>
      <c r="E787" s="40">
        <v>3</v>
      </c>
      <c r="F787" s="40" t="s">
        <v>0</v>
      </c>
      <c r="G787" s="39" t="str">
        <f>IFERROR(VLOOKUP(A787,'[4]MC Masterlist 2026-09-17'!$B:$M, 3, 0),"")</f>
        <v>BAJAJ RE</v>
      </c>
      <c r="H787" s="41">
        <f>IFERROR(VLOOKUP(A787,'[4]MC Masterlist 2026-09-17'!$B:$M, 6, 0),"")</f>
        <v>191000</v>
      </c>
      <c r="I787" s="42">
        <v>2</v>
      </c>
      <c r="J787" s="42">
        <v>1</v>
      </c>
      <c r="K787" s="42">
        <v>1</v>
      </c>
      <c r="L787" s="42">
        <f t="shared" si="177"/>
        <v>4</v>
      </c>
      <c r="M787" s="42">
        <f t="shared" si="178"/>
        <v>1.3333333333333333</v>
      </c>
      <c r="N787" s="41">
        <f t="shared" si="179"/>
        <v>764000</v>
      </c>
      <c r="O787" s="41">
        <f t="shared" si="180"/>
        <v>254666.66666666666</v>
      </c>
      <c r="P787" s="42">
        <f t="shared" si="181"/>
        <v>4.4444444444444439E-2</v>
      </c>
      <c r="Q787" s="42"/>
      <c r="R787" s="41">
        <f t="shared" si="182"/>
        <v>0</v>
      </c>
      <c r="S787" s="42">
        <f t="shared" si="183"/>
        <v>0</v>
      </c>
      <c r="T787" s="42">
        <f>IFERROR(VLOOKUP(A787,'[4]Re-order'!$A:$Q,17,0),"")</f>
        <v>0</v>
      </c>
      <c r="U787" s="42">
        <f>IFERROR(VLOOKUP(A787,'[4]MC Masterlist 2026-09-17'!$B:$M, 10, 0),0)</f>
        <v>15</v>
      </c>
      <c r="V787" s="42">
        <f>IFERROR(VLOOKUP(A787,'[4]MC Masterlist 2026-09-17'!$B:$M, 11, 0),0)</f>
        <v>15</v>
      </c>
      <c r="W787" s="42">
        <f t="shared" si="184"/>
        <v>30</v>
      </c>
      <c r="X787" s="42">
        <f t="shared" si="185"/>
        <v>29.333333333333332</v>
      </c>
      <c r="Y787" s="42">
        <f>IFERROR(IF(OR(C787="AREA I",C787="AREA V"),7,VLOOKUP(A787,'[4]MC Masterlist 2026-09-17'!$B:$M, 12, 0)),0)</f>
        <v>30</v>
      </c>
      <c r="Z787" s="42">
        <f t="shared" si="186"/>
        <v>0.66666666666666663</v>
      </c>
      <c r="AA787" s="42">
        <f t="shared" si="187"/>
        <v>1.3333333333333333</v>
      </c>
      <c r="AB787" s="42">
        <f t="shared" si="188"/>
        <v>1.3037037037037036</v>
      </c>
      <c r="AC787" s="42">
        <f t="shared" si="189"/>
        <v>1.3333333333333333</v>
      </c>
      <c r="AD787" s="40" t="str">
        <f t="shared" si="190"/>
        <v>Stockout</v>
      </c>
      <c r="AE787" s="40">
        <f>IFERROR(VLOOKUP(A787,'[4]Re-order'!$A:$AA,27,0),"")</f>
        <v>0</v>
      </c>
      <c r="AF787" s="42">
        <f t="shared" si="191"/>
        <v>1.3333333333333333</v>
      </c>
      <c r="AG787" s="42" t="e">
        <f>SUMIFS('[4]Raw Inventory'!D:D,'[4]Raw Inventory'!C:C,"GREATWALL",'[4]Raw Inventory'!B:B,A787)</f>
        <v>#VALUE!</v>
      </c>
      <c r="AH787" s="42" t="e">
        <f>SUMIFS('[4]Raw Inventory'!D:D,'[4]Raw Inventory'!C:C,"DUARTE",'[4]Raw Inventory'!B:B,A787)</f>
        <v>#VALUE!</v>
      </c>
      <c r="AI787" s="42"/>
      <c r="AJ787" s="42">
        <f t="shared" si="192"/>
        <v>0</v>
      </c>
      <c r="AK787" s="40" t="str">
        <f>IFERROR(IF((Q787+IF(AI787="",0,AI3))&lt;=0,"Stockout",IF(AJ787="","",IF(F787="Class A",IF(AJ787&lt;=7,"Critical",IF(AJ787&lt;=15,"Low",IF(AJ787&lt;=30,"Reorder",IF(AJ787&lt;=45,"Optimal","Overstock")))),IF(F787="Class B",IF(AJ787&lt;=10,"Critical",IF(AJ787&lt;=20,"Low",IF(AJ787&lt;=45,"Reorder",IF(AJ787&lt;=60,"Optimal","Overstock")))),IF(F787="Class C",IF(AJ787&lt;=15,"Critical",IF(AJ787&lt;=30,"Low",IF(AJ787&lt;=60,"Reorder",IF(AJ787&lt;=90,"Optimal","Overstock")))),""))))),"")</f>
        <v>Stockout</v>
      </c>
      <c r="AL787" s="42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</row>
    <row r="788" spans="1:48">
      <c r="A788" s="39" t="s">
        <v>47</v>
      </c>
      <c r="B788" s="39" t="s">
        <v>123</v>
      </c>
      <c r="C788" s="39" t="s">
        <v>118</v>
      </c>
      <c r="D788" s="40" t="s">
        <v>238</v>
      </c>
      <c r="E788" s="40">
        <v>24</v>
      </c>
      <c r="F788" s="40" t="s">
        <v>3</v>
      </c>
      <c r="G788" s="39" t="str">
        <f>IFERROR(VLOOKUP(A788,'[4]MC Masterlist 2026-09-17'!$B:$M, 3, 0),"")</f>
        <v>YAMAHA</v>
      </c>
      <c r="H788" s="41">
        <f>IFERROR(VLOOKUP(A788,'[4]MC Masterlist 2026-09-17'!$B:$M, 6, 0),"")</f>
        <v>76167</v>
      </c>
      <c r="I788" s="42">
        <v>0</v>
      </c>
      <c r="J788" s="42">
        <v>0</v>
      </c>
      <c r="K788" s="42">
        <v>0</v>
      </c>
      <c r="L788" s="42">
        <f t="shared" si="177"/>
        <v>0</v>
      </c>
      <c r="M788" s="42">
        <f t="shared" si="178"/>
        <v>0</v>
      </c>
      <c r="N788" s="41">
        <f t="shared" si="179"/>
        <v>0</v>
      </c>
      <c r="O788" s="41">
        <f t="shared" si="180"/>
        <v>0</v>
      </c>
      <c r="P788" s="42">
        <f t="shared" si="181"/>
        <v>0</v>
      </c>
      <c r="Q788" s="42">
        <v>1</v>
      </c>
      <c r="R788" s="41">
        <f t="shared" si="182"/>
        <v>76167</v>
      </c>
      <c r="S788" s="42">
        <f t="shared" si="183"/>
        <v>0</v>
      </c>
      <c r="T788" s="42">
        <f>IFERROR(VLOOKUP(A788,'[4]Re-order'!$A:$Q,17,0),"")</f>
        <v>0</v>
      </c>
      <c r="U788" s="42">
        <f>IFERROR(VLOOKUP(A788,'[4]MC Masterlist 2026-09-17'!$B:$M, 10, 0),0)</f>
        <v>15</v>
      </c>
      <c r="V788" s="42">
        <f>IFERROR(VLOOKUP(A788,'[4]MC Masterlist 2026-09-17'!$B:$M, 11, 0),0)</f>
        <v>15</v>
      </c>
      <c r="W788" s="42">
        <f t="shared" si="184"/>
        <v>30</v>
      </c>
      <c r="X788" s="42">
        <f t="shared" si="185"/>
        <v>30</v>
      </c>
      <c r="Y788" s="42">
        <f>IFERROR(IF(OR(C788="AREA I",C788="AREA V"),7,VLOOKUP(A788,'[4]MC Masterlist 2026-09-17'!$B:$M, 12, 0)),0)</f>
        <v>30</v>
      </c>
      <c r="Z788" s="42">
        <f t="shared" si="186"/>
        <v>0</v>
      </c>
      <c r="AA788" s="42">
        <f t="shared" si="187"/>
        <v>0</v>
      </c>
      <c r="AB788" s="42">
        <f t="shared" si="188"/>
        <v>0</v>
      </c>
      <c r="AC788" s="42">
        <f t="shared" si="189"/>
        <v>0</v>
      </c>
      <c r="AD788" s="40" t="str">
        <f t="shared" si="190"/>
        <v>Critical</v>
      </c>
      <c r="AE788" s="40">
        <f>IFERROR(VLOOKUP(A788,'[4]Re-order'!$A:$AA,27,0),"")</f>
        <v>0</v>
      </c>
      <c r="AF788" s="42">
        <f t="shared" si="191"/>
        <v>-1</v>
      </c>
      <c r="AG788" s="42" t="e">
        <f>SUMIFS('[4]Raw Inventory'!D:D,'[4]Raw Inventory'!C:C,"GREATWALL",'[4]Raw Inventory'!B:B,A788)</f>
        <v>#VALUE!</v>
      </c>
      <c r="AH788" s="42" t="e">
        <f>SUMIFS('[4]Raw Inventory'!D:D,'[4]Raw Inventory'!C:C,"DUARTE",'[4]Raw Inventory'!B:B,A788)</f>
        <v>#VALUE!</v>
      </c>
      <c r="AI788" s="42"/>
      <c r="AJ788" s="42">
        <f t="shared" si="192"/>
        <v>0</v>
      </c>
      <c r="AK788" s="40" t="str">
        <f>IFERROR(IF((Q788+IF(AI788="",0,AI3))&lt;=0,"Stockout",IF(AJ788="","",IF(F788="Class A",IF(AJ788&lt;=7,"Critical",IF(AJ788&lt;=15,"Low",IF(AJ788&lt;=30,"Reorder",IF(AJ788&lt;=45,"Optimal","Overstock")))),IF(F788="Class B",IF(AJ788&lt;=10,"Critical",IF(AJ788&lt;=20,"Low",IF(AJ788&lt;=45,"Reorder",IF(AJ788&lt;=60,"Optimal","Overstock")))),IF(F788="Class C",IF(AJ788&lt;=15,"Critical",IF(AJ788&lt;=30,"Low",IF(AJ788&lt;=60,"Reorder",IF(AJ788&lt;=90,"Optimal","Overstock")))),""))))),"")</f>
        <v>Critical</v>
      </c>
      <c r="AL788" s="42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</row>
    <row r="789" spans="1:48">
      <c r="A789" s="39" t="s">
        <v>67</v>
      </c>
      <c r="B789" s="39" t="s">
        <v>114</v>
      </c>
      <c r="C789" s="39" t="s">
        <v>109</v>
      </c>
      <c r="D789" s="40" t="s">
        <v>241</v>
      </c>
      <c r="E789" s="40">
        <v>29</v>
      </c>
      <c r="F789" s="40" t="s">
        <v>3</v>
      </c>
      <c r="G789" s="39" t="str">
        <f>IFERROR(VLOOKUP(A789,'[4]MC Masterlist 2026-09-17'!$B:$M, 3, 0),"")</f>
        <v>YAMAHA</v>
      </c>
      <c r="H789" s="41">
        <f>IFERROR(VLOOKUP(A789,'[4]MC Masterlist 2026-09-17'!$B:$M, 6, 0),"")</f>
        <v>86397</v>
      </c>
      <c r="I789" s="42">
        <v>0</v>
      </c>
      <c r="J789" s="42">
        <v>0</v>
      </c>
      <c r="K789" s="42">
        <v>0</v>
      </c>
      <c r="L789" s="42">
        <f t="shared" si="177"/>
        <v>0</v>
      </c>
      <c r="M789" s="42">
        <f t="shared" si="178"/>
        <v>0</v>
      </c>
      <c r="N789" s="41">
        <f t="shared" si="179"/>
        <v>0</v>
      </c>
      <c r="O789" s="41">
        <f t="shared" si="180"/>
        <v>0</v>
      </c>
      <c r="P789" s="42">
        <f t="shared" si="181"/>
        <v>0</v>
      </c>
      <c r="Q789" s="42">
        <v>1</v>
      </c>
      <c r="R789" s="41">
        <f t="shared" si="182"/>
        <v>86397</v>
      </c>
      <c r="S789" s="42">
        <f t="shared" si="183"/>
        <v>0</v>
      </c>
      <c r="T789" s="42">
        <f>IFERROR(VLOOKUP(A789,'[4]Re-order'!$A:$Q,17,0),"")</f>
        <v>0</v>
      </c>
      <c r="U789" s="42">
        <f>IFERROR(VLOOKUP(A789,'[4]MC Masterlist 2026-09-17'!$B:$M, 10, 0),0)</f>
        <v>15</v>
      </c>
      <c r="V789" s="42">
        <f>IFERROR(VLOOKUP(A789,'[4]MC Masterlist 2026-09-17'!$B:$M, 11, 0),0)</f>
        <v>15</v>
      </c>
      <c r="W789" s="42">
        <f t="shared" si="184"/>
        <v>30</v>
      </c>
      <c r="X789" s="42">
        <f t="shared" si="185"/>
        <v>30</v>
      </c>
      <c r="Y789" s="42">
        <f>IFERROR(IF(OR(C789="AREA I",C789="AREA V"),7,VLOOKUP(A789,'[4]MC Masterlist 2026-09-17'!$B:$M, 12, 0)),0)</f>
        <v>30</v>
      </c>
      <c r="Z789" s="42">
        <f t="shared" si="186"/>
        <v>0</v>
      </c>
      <c r="AA789" s="42">
        <f t="shared" si="187"/>
        <v>0</v>
      </c>
      <c r="AB789" s="42">
        <f t="shared" si="188"/>
        <v>0</v>
      </c>
      <c r="AC789" s="42">
        <f t="shared" si="189"/>
        <v>0</v>
      </c>
      <c r="AD789" s="40" t="str">
        <f t="shared" si="190"/>
        <v>Critical</v>
      </c>
      <c r="AE789" s="40">
        <f>IFERROR(VLOOKUP(A789,'[4]Re-order'!$A:$AA,27,0),"")</f>
        <v>0</v>
      </c>
      <c r="AF789" s="42">
        <f t="shared" si="191"/>
        <v>-1</v>
      </c>
      <c r="AG789" s="42" t="e">
        <f>SUMIFS('[4]Raw Inventory'!D:D,'[4]Raw Inventory'!C:C,"GREATWALL",'[4]Raw Inventory'!B:B,A789)</f>
        <v>#VALUE!</v>
      </c>
      <c r="AH789" s="42" t="e">
        <f>SUMIFS('[4]Raw Inventory'!D:D,'[4]Raw Inventory'!C:C,"DUARTE",'[4]Raw Inventory'!B:B,A789)</f>
        <v>#VALUE!</v>
      </c>
      <c r="AI789" s="42"/>
      <c r="AJ789" s="42">
        <f t="shared" si="192"/>
        <v>0</v>
      </c>
      <c r="AK789" s="40" t="str">
        <f>IFERROR(IF((Q789+IF(AI789="",0,AI3))&lt;=0,"Stockout",IF(AJ789="","",IF(F789="Class A",IF(AJ789&lt;=7,"Critical",IF(AJ789&lt;=15,"Low",IF(AJ789&lt;=30,"Reorder",IF(AJ789&lt;=45,"Optimal","Overstock")))),IF(F789="Class B",IF(AJ789&lt;=10,"Critical",IF(AJ789&lt;=20,"Low",IF(AJ789&lt;=45,"Reorder",IF(AJ789&lt;=60,"Optimal","Overstock")))),IF(F789="Class C",IF(AJ789&lt;=15,"Critical",IF(AJ789&lt;=30,"Low",IF(AJ789&lt;=60,"Reorder",IF(AJ789&lt;=90,"Optimal","Overstock")))),""))))),"")</f>
        <v>Critical</v>
      </c>
      <c r="AL789" s="42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</row>
    <row r="790" spans="1:48">
      <c r="A790" s="39" t="s">
        <v>38</v>
      </c>
      <c r="B790" s="39" t="s">
        <v>27</v>
      </c>
      <c r="C790" s="39" t="s">
        <v>1</v>
      </c>
      <c r="D790" s="40" t="s">
        <v>220</v>
      </c>
      <c r="E790" s="40">
        <v>20</v>
      </c>
      <c r="F790" s="40" t="s">
        <v>3</v>
      </c>
      <c r="G790" s="39" t="str">
        <f>IFERROR(VLOOKUP(A790,'[4]MC Masterlist 2026-09-17'!$B:$M, 3, 0),"")</f>
        <v>HONDA</v>
      </c>
      <c r="H790" s="41">
        <f>IFERROR(VLOOKUP(A790,'[4]MC Masterlist 2026-09-17'!$B:$M, 6, 0),"")</f>
        <v>165630</v>
      </c>
      <c r="I790" s="42">
        <v>0</v>
      </c>
      <c r="J790" s="42">
        <v>1</v>
      </c>
      <c r="K790" s="42">
        <v>0</v>
      </c>
      <c r="L790" s="42">
        <f t="shared" si="177"/>
        <v>1</v>
      </c>
      <c r="M790" s="42">
        <f t="shared" si="178"/>
        <v>0.33333333333333331</v>
      </c>
      <c r="N790" s="41">
        <f t="shared" si="179"/>
        <v>165630</v>
      </c>
      <c r="O790" s="41">
        <f t="shared" si="180"/>
        <v>55210</v>
      </c>
      <c r="P790" s="42">
        <f t="shared" si="181"/>
        <v>1.111111111111111E-2</v>
      </c>
      <c r="Q790" s="42"/>
      <c r="R790" s="41">
        <f t="shared" si="182"/>
        <v>0</v>
      </c>
      <c r="S790" s="42">
        <f t="shared" si="183"/>
        <v>0</v>
      </c>
      <c r="T790" s="42">
        <f>IFERROR(VLOOKUP(A790,'[4]Re-order'!$A:$Q,17,0),"")</f>
        <v>0</v>
      </c>
      <c r="U790" s="42">
        <f>IFERROR(VLOOKUP(A790,'[4]MC Masterlist 2026-09-17'!$B:$M, 10, 0),0)</f>
        <v>15</v>
      </c>
      <c r="V790" s="42">
        <f>IFERROR(VLOOKUP(A790,'[4]MC Masterlist 2026-09-17'!$B:$M, 11, 0),0)</f>
        <v>15</v>
      </c>
      <c r="W790" s="42">
        <f t="shared" si="184"/>
        <v>30</v>
      </c>
      <c r="X790" s="42">
        <f t="shared" si="185"/>
        <v>6.833333333333333</v>
      </c>
      <c r="Y790" s="42">
        <f>IFERROR(IF(OR(C790="AREA I",C790="AREA V"),7,VLOOKUP(A790,'[4]MC Masterlist 2026-09-17'!$B:$M, 12, 0)),0)</f>
        <v>7</v>
      </c>
      <c r="Z790" s="42">
        <f t="shared" si="186"/>
        <v>0.16666666666666666</v>
      </c>
      <c r="AA790" s="42">
        <f t="shared" si="187"/>
        <v>0.33333333333333331</v>
      </c>
      <c r="AB790" s="42">
        <f t="shared" si="188"/>
        <v>7.5925925925925911E-2</v>
      </c>
      <c r="AC790" s="42">
        <f t="shared" si="189"/>
        <v>7.7777777777777765E-2</v>
      </c>
      <c r="AD790" s="40" t="str">
        <f t="shared" si="190"/>
        <v>Stockout</v>
      </c>
      <c r="AE790" s="40">
        <f>IFERROR(VLOOKUP(A790,'[4]Re-order'!$A:$AA,27,0),"")</f>
        <v>0</v>
      </c>
      <c r="AF790" s="42">
        <f t="shared" si="191"/>
        <v>7.7777777777777765E-2</v>
      </c>
      <c r="AG790" s="42" t="e">
        <f>SUMIFS('[4]Raw Inventory'!D:D,'[4]Raw Inventory'!C:C,"GREATWALL",'[4]Raw Inventory'!B:B,A790)</f>
        <v>#VALUE!</v>
      </c>
      <c r="AH790" s="42" t="e">
        <f>SUMIFS('[4]Raw Inventory'!D:D,'[4]Raw Inventory'!C:C,"DUARTE",'[4]Raw Inventory'!B:B,A790)</f>
        <v>#VALUE!</v>
      </c>
      <c r="AI790" s="42"/>
      <c r="AJ790" s="42">
        <f t="shared" si="192"/>
        <v>0</v>
      </c>
      <c r="AK790" s="40" t="str">
        <f>IFERROR(IF((Q790+IF(AI790="",0,AI3))&lt;=0,"Stockout",IF(AJ790="","",IF(F790="Class A",IF(AJ790&lt;=7,"Critical",IF(AJ790&lt;=15,"Low",IF(AJ790&lt;=30,"Reorder",IF(AJ790&lt;=45,"Optimal","Overstock")))),IF(F790="Class B",IF(AJ790&lt;=10,"Critical",IF(AJ790&lt;=20,"Low",IF(AJ790&lt;=45,"Reorder",IF(AJ790&lt;=60,"Optimal","Overstock")))),IF(F790="Class C",IF(AJ790&lt;=15,"Critical",IF(AJ790&lt;=30,"Low",IF(AJ790&lt;=60,"Reorder",IF(AJ790&lt;=90,"Optimal","Overstock")))),""))))),"")</f>
        <v>Stockout</v>
      </c>
      <c r="AL790" s="42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</row>
    <row r="791" spans="1:48">
      <c r="A791" s="39" t="s">
        <v>73</v>
      </c>
      <c r="B791" s="39" t="s">
        <v>115</v>
      </c>
      <c r="C791" s="39" t="s">
        <v>109</v>
      </c>
      <c r="D791" s="40" t="s">
        <v>241</v>
      </c>
      <c r="E791" s="40">
        <v>27</v>
      </c>
      <c r="F791" s="40" t="s">
        <v>3</v>
      </c>
      <c r="G791" s="39" t="str">
        <f>IFERROR(VLOOKUP(A791,'[4]MC Masterlist 2026-09-17'!$B:$M, 3, 0),"")</f>
        <v>SUZUKI</v>
      </c>
      <c r="H791" s="41">
        <f>IFERROR(VLOOKUP(A791,'[4]MC Masterlist 2026-09-17'!$B:$M, 6, 0),"")</f>
        <v>122770</v>
      </c>
      <c r="I791" s="42">
        <v>0</v>
      </c>
      <c r="J791" s="42">
        <v>0</v>
      </c>
      <c r="K791" s="42">
        <v>0</v>
      </c>
      <c r="L791" s="42">
        <f t="shared" si="177"/>
        <v>0</v>
      </c>
      <c r="M791" s="42">
        <f t="shared" si="178"/>
        <v>0</v>
      </c>
      <c r="N791" s="41">
        <f t="shared" si="179"/>
        <v>0</v>
      </c>
      <c r="O791" s="41">
        <f t="shared" si="180"/>
        <v>0</v>
      </c>
      <c r="P791" s="42">
        <f t="shared" si="181"/>
        <v>0</v>
      </c>
      <c r="Q791" s="42">
        <v>1</v>
      </c>
      <c r="R791" s="41">
        <f t="shared" si="182"/>
        <v>122770</v>
      </c>
      <c r="S791" s="42">
        <f t="shared" si="183"/>
        <v>0</v>
      </c>
      <c r="T791" s="42">
        <f>IFERROR(VLOOKUP(A791,'[4]Re-order'!$A:$Q,17,0),"")</f>
        <v>0</v>
      </c>
      <c r="U791" s="42">
        <f>IFERROR(VLOOKUP(A791,'[4]MC Masterlist 2026-09-17'!$B:$M, 10, 0),0)</f>
        <v>15</v>
      </c>
      <c r="V791" s="42">
        <f>IFERROR(VLOOKUP(A791,'[4]MC Masterlist 2026-09-17'!$B:$M, 11, 0),0)</f>
        <v>15</v>
      </c>
      <c r="W791" s="42">
        <f t="shared" si="184"/>
        <v>30</v>
      </c>
      <c r="X791" s="42">
        <f t="shared" si="185"/>
        <v>30</v>
      </c>
      <c r="Y791" s="42">
        <f>IFERROR(IF(OR(C791="AREA I",C791="AREA V"),7,VLOOKUP(A791,'[4]MC Masterlist 2026-09-17'!$B:$M, 12, 0)),0)</f>
        <v>30</v>
      </c>
      <c r="Z791" s="42">
        <f t="shared" si="186"/>
        <v>0</v>
      </c>
      <c r="AA791" s="42">
        <f t="shared" si="187"/>
        <v>0</v>
      </c>
      <c r="AB791" s="42">
        <f t="shared" si="188"/>
        <v>0</v>
      </c>
      <c r="AC791" s="42">
        <f t="shared" si="189"/>
        <v>0</v>
      </c>
      <c r="AD791" s="40" t="str">
        <f t="shared" si="190"/>
        <v>Critical</v>
      </c>
      <c r="AE791" s="40">
        <f>IFERROR(VLOOKUP(A791,'[4]Re-order'!$A:$AA,27,0),"")</f>
        <v>0</v>
      </c>
      <c r="AF791" s="42">
        <f t="shared" si="191"/>
        <v>-1</v>
      </c>
      <c r="AG791" s="42" t="e">
        <f>SUMIFS('[4]Raw Inventory'!D:D,'[4]Raw Inventory'!C:C,"GREATWALL",'[4]Raw Inventory'!B:B,A791)</f>
        <v>#VALUE!</v>
      </c>
      <c r="AH791" s="42" t="e">
        <f>SUMIFS('[4]Raw Inventory'!D:D,'[4]Raw Inventory'!C:C,"DUARTE",'[4]Raw Inventory'!B:B,A791)</f>
        <v>#VALUE!</v>
      </c>
      <c r="AI791" s="42"/>
      <c r="AJ791" s="42">
        <f t="shared" si="192"/>
        <v>0</v>
      </c>
      <c r="AK791" s="40" t="str">
        <f>IFERROR(IF((Q791+IF(AI791="",0,AI3))&lt;=0,"Stockout",IF(AJ791="","",IF(F791="Class A",IF(AJ791&lt;=7,"Critical",IF(AJ791&lt;=15,"Low",IF(AJ791&lt;=30,"Reorder",IF(AJ791&lt;=45,"Optimal","Overstock")))),IF(F791="Class B",IF(AJ791&lt;=10,"Critical",IF(AJ791&lt;=20,"Low",IF(AJ791&lt;=45,"Reorder",IF(AJ791&lt;=60,"Optimal","Overstock")))),IF(F791="Class C",IF(AJ791&lt;=15,"Critical",IF(AJ791&lt;=30,"Low",IF(AJ791&lt;=60,"Reorder",IF(AJ791&lt;=90,"Optimal","Overstock")))),""))))),"")</f>
        <v>Critical</v>
      </c>
      <c r="AL791" s="42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</row>
    <row r="792" spans="1:48">
      <c r="A792" s="39" t="s">
        <v>12</v>
      </c>
      <c r="B792" s="39" t="s">
        <v>19</v>
      </c>
      <c r="C792" s="39" t="s">
        <v>1</v>
      </c>
      <c r="D792" s="40" t="s">
        <v>237</v>
      </c>
      <c r="E792" s="40">
        <v>2</v>
      </c>
      <c r="F792" s="40" t="s">
        <v>0</v>
      </c>
      <c r="G792" s="39" t="str">
        <f>IFERROR(VLOOKUP(A792,'[4]MC Masterlist 2026-09-17'!$B:$M, 3, 0),"")</f>
        <v>HONDA</v>
      </c>
      <c r="H792" s="41">
        <f>IFERROR(VLOOKUP(A792,'[4]MC Masterlist 2026-09-17'!$B:$M, 6, 0),"")</f>
        <v>158270</v>
      </c>
      <c r="I792" s="42">
        <v>9</v>
      </c>
      <c r="J792" s="42">
        <v>7</v>
      </c>
      <c r="K792" s="42">
        <v>8</v>
      </c>
      <c r="L792" s="42">
        <f t="shared" si="177"/>
        <v>24</v>
      </c>
      <c r="M792" s="42">
        <f t="shared" si="178"/>
        <v>8</v>
      </c>
      <c r="N792" s="41">
        <f t="shared" si="179"/>
        <v>3798480</v>
      </c>
      <c r="O792" s="41">
        <f t="shared" si="180"/>
        <v>1266160</v>
      </c>
      <c r="P792" s="42">
        <f t="shared" si="181"/>
        <v>0.26666666666666666</v>
      </c>
      <c r="Q792" s="42"/>
      <c r="R792" s="41">
        <f t="shared" si="182"/>
        <v>0</v>
      </c>
      <c r="S792" s="42">
        <f t="shared" si="183"/>
        <v>0</v>
      </c>
      <c r="T792" s="42">
        <f>IFERROR(VLOOKUP(A792,'[4]Re-order'!$A:$Q,17,0),"")</f>
        <v>0</v>
      </c>
      <c r="U792" s="42">
        <f>IFERROR(VLOOKUP(A792,'[4]MC Masterlist 2026-09-17'!$B:$M, 10, 0),0)</f>
        <v>15</v>
      </c>
      <c r="V792" s="42">
        <f>IFERROR(VLOOKUP(A792,'[4]MC Masterlist 2026-09-17'!$B:$M, 11, 0),0)</f>
        <v>15</v>
      </c>
      <c r="W792" s="42">
        <f t="shared" si="184"/>
        <v>30</v>
      </c>
      <c r="X792" s="42">
        <f t="shared" si="185"/>
        <v>3</v>
      </c>
      <c r="Y792" s="42">
        <f>IFERROR(IF(OR(C792="AREA I",C792="AREA V"),7,VLOOKUP(A792,'[4]MC Masterlist 2026-09-17'!$B:$M, 12, 0)),0)</f>
        <v>7</v>
      </c>
      <c r="Z792" s="42">
        <f t="shared" si="186"/>
        <v>4</v>
      </c>
      <c r="AA792" s="42">
        <f t="shared" si="187"/>
        <v>8</v>
      </c>
      <c r="AB792" s="42">
        <f t="shared" si="188"/>
        <v>0.8</v>
      </c>
      <c r="AC792" s="42">
        <f t="shared" si="189"/>
        <v>1.8666666666666667</v>
      </c>
      <c r="AD792" s="40" t="str">
        <f t="shared" si="190"/>
        <v>Stockout</v>
      </c>
      <c r="AE792" s="40">
        <f>IFERROR(VLOOKUP(A792,'[4]Re-order'!$A:$AA,27,0),"")</f>
        <v>0</v>
      </c>
      <c r="AF792" s="42">
        <f t="shared" si="191"/>
        <v>1.8666666666666667</v>
      </c>
      <c r="AG792" s="42" t="e">
        <f>SUMIFS('[4]Raw Inventory'!D:D,'[4]Raw Inventory'!C:C,"GREATWALL",'[4]Raw Inventory'!B:B,A792)</f>
        <v>#VALUE!</v>
      </c>
      <c r="AH792" s="42" t="e">
        <f>SUMIFS('[4]Raw Inventory'!D:D,'[4]Raw Inventory'!C:C,"DUARTE",'[4]Raw Inventory'!B:B,A792)</f>
        <v>#VALUE!</v>
      </c>
      <c r="AI792" s="42"/>
      <c r="AJ792" s="42">
        <f t="shared" si="192"/>
        <v>0</v>
      </c>
      <c r="AK792" s="40" t="str">
        <f>IFERROR(IF((Q792+IF(AI792="",0,AI3))&lt;=0,"Stockout",IF(AJ792="","",IF(F792="Class A",IF(AJ792&lt;=7,"Critical",IF(AJ792&lt;=15,"Low",IF(AJ792&lt;=30,"Reorder",IF(AJ792&lt;=45,"Optimal","Overstock")))),IF(F792="Class B",IF(AJ792&lt;=10,"Critical",IF(AJ792&lt;=20,"Low",IF(AJ792&lt;=45,"Reorder",IF(AJ792&lt;=60,"Optimal","Overstock")))),IF(F792="Class C",IF(AJ792&lt;=15,"Critical",IF(AJ792&lt;=30,"Low",IF(AJ792&lt;=60,"Reorder",IF(AJ792&lt;=90,"Optimal","Overstock")))),""))))),"")</f>
        <v>Stockout</v>
      </c>
      <c r="AL792" s="42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</row>
    <row r="793" spans="1:48">
      <c r="A793" s="39" t="s">
        <v>58</v>
      </c>
      <c r="B793" s="39" t="s">
        <v>91</v>
      </c>
      <c r="C793" s="39" t="s">
        <v>90</v>
      </c>
      <c r="D793" s="40" t="s">
        <v>223</v>
      </c>
      <c r="E793" s="40">
        <v>9</v>
      </c>
      <c r="F793" s="40" t="s">
        <v>2</v>
      </c>
      <c r="G793" s="39" t="str">
        <f>IFERROR(VLOOKUP(A793,'[4]MC Masterlist 2026-09-17'!$B:$M, 3, 0),"")</f>
        <v>HONDA</v>
      </c>
      <c r="H793" s="41">
        <f>IFERROR(VLOOKUP(A793,'[4]MC Masterlist 2026-09-17'!$B:$M, 6, 0),"")</f>
        <v>142758</v>
      </c>
      <c r="I793" s="42">
        <v>1</v>
      </c>
      <c r="J793" s="42">
        <v>0</v>
      </c>
      <c r="K793" s="42">
        <v>0</v>
      </c>
      <c r="L793" s="42">
        <f t="shared" si="177"/>
        <v>1</v>
      </c>
      <c r="M793" s="42">
        <f t="shared" si="178"/>
        <v>0.33333333333333331</v>
      </c>
      <c r="N793" s="41">
        <f t="shared" si="179"/>
        <v>142758</v>
      </c>
      <c r="O793" s="41">
        <f t="shared" si="180"/>
        <v>47586</v>
      </c>
      <c r="P793" s="42">
        <f t="shared" si="181"/>
        <v>1.111111111111111E-2</v>
      </c>
      <c r="Q793" s="42"/>
      <c r="R793" s="41">
        <f t="shared" si="182"/>
        <v>0</v>
      </c>
      <c r="S793" s="42">
        <f t="shared" si="183"/>
        <v>0</v>
      </c>
      <c r="T793" s="42">
        <f>IFERROR(VLOOKUP(A793,'[4]Re-order'!$A:$Q,17,0),"")</f>
        <v>0</v>
      </c>
      <c r="U793" s="42">
        <f>IFERROR(VLOOKUP(A793,'[4]MC Masterlist 2026-09-17'!$B:$M, 10, 0),0)</f>
        <v>15</v>
      </c>
      <c r="V793" s="42">
        <f>IFERROR(VLOOKUP(A793,'[4]MC Masterlist 2026-09-17'!$B:$M, 11, 0),0)</f>
        <v>15</v>
      </c>
      <c r="W793" s="42">
        <f t="shared" si="184"/>
        <v>30</v>
      </c>
      <c r="X793" s="42">
        <f t="shared" si="185"/>
        <v>29.833333333333332</v>
      </c>
      <c r="Y793" s="42">
        <f>IFERROR(IF(OR(C793="AREA I",C793="AREA V"),7,VLOOKUP(A793,'[4]MC Masterlist 2026-09-17'!$B:$M, 12, 0)),0)</f>
        <v>30</v>
      </c>
      <c r="Z793" s="42">
        <f t="shared" si="186"/>
        <v>0.16666666666666666</v>
      </c>
      <c r="AA793" s="42">
        <f t="shared" si="187"/>
        <v>0.33333333333333331</v>
      </c>
      <c r="AB793" s="42">
        <f t="shared" si="188"/>
        <v>0.33148148148148143</v>
      </c>
      <c r="AC793" s="42">
        <f t="shared" si="189"/>
        <v>0.33333333333333331</v>
      </c>
      <c r="AD793" s="40" t="str">
        <f t="shared" si="190"/>
        <v>Stockout</v>
      </c>
      <c r="AE793" s="40">
        <f>IFERROR(VLOOKUP(A793,'[4]Re-order'!$A:$AA,27,0),"")</f>
        <v>0</v>
      </c>
      <c r="AF793" s="42">
        <f t="shared" si="191"/>
        <v>0.33333333333333331</v>
      </c>
      <c r="AG793" s="42" t="e">
        <f>SUMIFS('[4]Raw Inventory'!D:D,'[4]Raw Inventory'!C:C,"GREATWALL",'[4]Raw Inventory'!B:B,A793)</f>
        <v>#VALUE!</v>
      </c>
      <c r="AH793" s="42" t="e">
        <f>SUMIFS('[4]Raw Inventory'!D:D,'[4]Raw Inventory'!C:C,"DUARTE",'[4]Raw Inventory'!B:B,A793)</f>
        <v>#VALUE!</v>
      </c>
      <c r="AI793" s="42"/>
      <c r="AJ793" s="42">
        <f t="shared" si="192"/>
        <v>0</v>
      </c>
      <c r="AK793" s="40" t="str">
        <f>IFERROR(IF((Q793+IF(AI793="",0,AI3))&lt;=0,"Stockout",IF(AJ793="","",IF(F793="Class A",IF(AJ793&lt;=7,"Critical",IF(AJ793&lt;=15,"Low",IF(AJ793&lt;=30,"Reorder",IF(AJ793&lt;=45,"Optimal","Overstock")))),IF(F793="Class B",IF(AJ793&lt;=10,"Critical",IF(AJ793&lt;=20,"Low",IF(AJ793&lt;=45,"Reorder",IF(AJ793&lt;=60,"Optimal","Overstock")))),IF(F793="Class C",IF(AJ793&lt;=15,"Critical",IF(AJ793&lt;=30,"Low",IF(AJ793&lt;=60,"Reorder",IF(AJ793&lt;=90,"Optimal","Overstock")))),""))))),"")</f>
        <v>Stockout</v>
      </c>
      <c r="AL793" s="42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</row>
    <row r="794" spans="1:48">
      <c r="A794" s="39" t="s">
        <v>54</v>
      </c>
      <c r="B794" s="39" t="s">
        <v>110</v>
      </c>
      <c r="C794" s="39" t="s">
        <v>109</v>
      </c>
      <c r="D794" s="40" t="s">
        <v>255</v>
      </c>
      <c r="E794" s="40">
        <v>25</v>
      </c>
      <c r="F794" s="40" t="s">
        <v>3</v>
      </c>
      <c r="G794" s="39" t="str">
        <f>IFERROR(VLOOKUP(A794,'[4]MC Masterlist 2026-09-17'!$B:$M, 3, 0),"")</f>
        <v>HONDA</v>
      </c>
      <c r="H794" s="41">
        <f>IFERROR(VLOOKUP(A794,'[4]MC Masterlist 2026-09-17'!$B:$M, 6, 0),"")</f>
        <v>70998</v>
      </c>
      <c r="I794" s="42">
        <v>0</v>
      </c>
      <c r="J794" s="42">
        <v>0</v>
      </c>
      <c r="K794" s="42">
        <v>1</v>
      </c>
      <c r="L794" s="42">
        <f t="shared" si="177"/>
        <v>1</v>
      </c>
      <c r="M794" s="42">
        <f t="shared" si="178"/>
        <v>0.33333333333333331</v>
      </c>
      <c r="N794" s="41">
        <f t="shared" si="179"/>
        <v>70998</v>
      </c>
      <c r="O794" s="41">
        <f t="shared" si="180"/>
        <v>23666</v>
      </c>
      <c r="P794" s="42">
        <f t="shared" si="181"/>
        <v>1.111111111111111E-2</v>
      </c>
      <c r="Q794" s="42"/>
      <c r="R794" s="41">
        <f t="shared" si="182"/>
        <v>0</v>
      </c>
      <c r="S794" s="42">
        <f t="shared" si="183"/>
        <v>0</v>
      </c>
      <c r="T794" s="42">
        <f>IFERROR(VLOOKUP(A794,'[4]Re-order'!$A:$Q,17,0),"")</f>
        <v>0</v>
      </c>
      <c r="U794" s="42">
        <f>IFERROR(VLOOKUP(A794,'[4]MC Masterlist 2026-09-17'!$B:$M, 10, 0),0)</f>
        <v>15</v>
      </c>
      <c r="V794" s="42">
        <f>IFERROR(VLOOKUP(A794,'[4]MC Masterlist 2026-09-17'!$B:$M, 11, 0),0)</f>
        <v>15</v>
      </c>
      <c r="W794" s="42">
        <f t="shared" si="184"/>
        <v>30</v>
      </c>
      <c r="X794" s="42">
        <f t="shared" si="185"/>
        <v>29.833333333333332</v>
      </c>
      <c r="Y794" s="42">
        <f>IFERROR(IF(OR(C794="AREA I",C794="AREA V"),7,VLOOKUP(A794,'[4]MC Masterlist 2026-09-17'!$B:$M, 12, 0)),0)</f>
        <v>30</v>
      </c>
      <c r="Z794" s="42">
        <f t="shared" si="186"/>
        <v>0.16666666666666666</v>
      </c>
      <c r="AA794" s="42">
        <f t="shared" si="187"/>
        <v>0.33333333333333331</v>
      </c>
      <c r="AB794" s="42">
        <f t="shared" si="188"/>
        <v>0.33148148148148143</v>
      </c>
      <c r="AC794" s="42">
        <f t="shared" si="189"/>
        <v>0.33333333333333331</v>
      </c>
      <c r="AD794" s="40" t="str">
        <f t="shared" si="190"/>
        <v>Stockout</v>
      </c>
      <c r="AE794" s="40">
        <f>IFERROR(VLOOKUP(A794,'[4]Re-order'!$A:$AA,27,0),"")</f>
        <v>0</v>
      </c>
      <c r="AF794" s="42">
        <f t="shared" si="191"/>
        <v>0.33333333333333331</v>
      </c>
      <c r="AG794" s="42" t="e">
        <f>SUMIFS('[4]Raw Inventory'!D:D,'[4]Raw Inventory'!C:C,"GREATWALL",'[4]Raw Inventory'!B:B,A794)</f>
        <v>#VALUE!</v>
      </c>
      <c r="AH794" s="42" t="e">
        <f>SUMIFS('[4]Raw Inventory'!D:D,'[4]Raw Inventory'!C:C,"DUARTE",'[4]Raw Inventory'!B:B,A794)</f>
        <v>#VALUE!</v>
      </c>
      <c r="AI794" s="42"/>
      <c r="AJ794" s="42">
        <f t="shared" si="192"/>
        <v>0</v>
      </c>
      <c r="AK794" s="40" t="str">
        <f>IFERROR(IF((Q794+IF(AI794="",0,AI3))&lt;=0,"Stockout",IF(AJ794="","",IF(F794="Class A",IF(AJ794&lt;=7,"Critical",IF(AJ794&lt;=15,"Low",IF(AJ794&lt;=30,"Reorder",IF(AJ794&lt;=45,"Optimal","Overstock")))),IF(F794="Class B",IF(AJ794&lt;=10,"Critical",IF(AJ794&lt;=20,"Low",IF(AJ794&lt;=45,"Reorder",IF(AJ794&lt;=60,"Optimal","Overstock")))),IF(F794="Class C",IF(AJ794&lt;=15,"Critical",IF(AJ794&lt;=30,"Low",IF(AJ794&lt;=60,"Reorder",IF(AJ794&lt;=90,"Optimal","Overstock")))),""))))),"")</f>
        <v>Stockout</v>
      </c>
      <c r="AL794" s="42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</row>
    <row r="795" spans="1:48">
      <c r="A795" s="39" t="s">
        <v>63</v>
      </c>
      <c r="B795" s="39" t="s">
        <v>156</v>
      </c>
      <c r="C795" s="39" t="s">
        <v>152</v>
      </c>
      <c r="D795" s="40" t="s">
        <v>266</v>
      </c>
      <c r="E795" s="40">
        <v>16</v>
      </c>
      <c r="F795" s="40" t="s">
        <v>3</v>
      </c>
      <c r="G795" s="39" t="str">
        <f>IFERROR(VLOOKUP(A795,'[4]MC Masterlist 2026-09-17'!$B:$M, 3, 0),"")</f>
        <v>HONDA</v>
      </c>
      <c r="H795" s="41">
        <f>IFERROR(VLOOKUP(A795,'[4]MC Masterlist 2026-09-17'!$B:$M, 6, 0),"")</f>
        <v>125150</v>
      </c>
      <c r="I795" s="42">
        <v>0</v>
      </c>
      <c r="J795" s="42">
        <v>1</v>
      </c>
      <c r="K795" s="42">
        <v>0</v>
      </c>
      <c r="L795" s="42">
        <f t="shared" si="177"/>
        <v>1</v>
      </c>
      <c r="M795" s="42">
        <f t="shared" si="178"/>
        <v>0.33333333333333331</v>
      </c>
      <c r="N795" s="41">
        <f t="shared" si="179"/>
        <v>125150</v>
      </c>
      <c r="O795" s="41">
        <f t="shared" si="180"/>
        <v>41716.666666666664</v>
      </c>
      <c r="P795" s="42">
        <f t="shared" si="181"/>
        <v>1.111111111111111E-2</v>
      </c>
      <c r="Q795" s="42"/>
      <c r="R795" s="41">
        <f t="shared" si="182"/>
        <v>0</v>
      </c>
      <c r="S795" s="42">
        <f t="shared" si="183"/>
        <v>0</v>
      </c>
      <c r="T795" s="42">
        <f>IFERROR(VLOOKUP(A795,'[4]Re-order'!$A:$Q,17,0),"")</f>
        <v>0</v>
      </c>
      <c r="U795" s="42">
        <f>IFERROR(VLOOKUP(A795,'[4]MC Masterlist 2026-09-17'!$B:$M, 10, 0),0)</f>
        <v>15</v>
      </c>
      <c r="V795" s="42">
        <f>IFERROR(VLOOKUP(A795,'[4]MC Masterlist 2026-09-17'!$B:$M, 11, 0),0)</f>
        <v>15</v>
      </c>
      <c r="W795" s="42">
        <f t="shared" si="184"/>
        <v>30</v>
      </c>
      <c r="X795" s="42">
        <f t="shared" si="185"/>
        <v>29.833333333333332</v>
      </c>
      <c r="Y795" s="42">
        <f>IFERROR(IF(OR(C795="AREA I",C795="AREA V"),7,VLOOKUP(A795,'[4]MC Masterlist 2026-09-17'!$B:$M, 12, 0)),0)</f>
        <v>30</v>
      </c>
      <c r="Z795" s="42">
        <f t="shared" si="186"/>
        <v>0.16666666666666666</v>
      </c>
      <c r="AA795" s="42">
        <f t="shared" si="187"/>
        <v>0.33333333333333331</v>
      </c>
      <c r="AB795" s="42">
        <f t="shared" si="188"/>
        <v>0.33148148148148143</v>
      </c>
      <c r="AC795" s="42">
        <f t="shared" si="189"/>
        <v>0.33333333333333331</v>
      </c>
      <c r="AD795" s="40" t="str">
        <f t="shared" si="190"/>
        <v>Stockout</v>
      </c>
      <c r="AE795" s="40">
        <f>IFERROR(VLOOKUP(A795,'[4]Re-order'!$A:$AA,27,0),"")</f>
        <v>0</v>
      </c>
      <c r="AF795" s="42">
        <f t="shared" si="191"/>
        <v>0.33333333333333331</v>
      </c>
      <c r="AG795" s="42" t="e">
        <f>SUMIFS('[4]Raw Inventory'!D:D,'[4]Raw Inventory'!C:C,"GREATWALL",'[4]Raw Inventory'!B:B,A795)</f>
        <v>#VALUE!</v>
      </c>
      <c r="AH795" s="42" t="e">
        <f>SUMIFS('[4]Raw Inventory'!D:D,'[4]Raw Inventory'!C:C,"DUARTE",'[4]Raw Inventory'!B:B,A795)</f>
        <v>#VALUE!</v>
      </c>
      <c r="AI795" s="42"/>
      <c r="AJ795" s="42">
        <f t="shared" si="192"/>
        <v>0</v>
      </c>
      <c r="AK795" s="40" t="str">
        <f>IFERROR(IF((Q795+IF(AI795="",0,AI3))&lt;=0,"Stockout",IF(AJ795="","",IF(F795="Class A",IF(AJ795&lt;=7,"Critical",IF(AJ795&lt;=15,"Low",IF(AJ795&lt;=30,"Reorder",IF(AJ795&lt;=45,"Optimal","Overstock")))),IF(F795="Class B",IF(AJ795&lt;=10,"Critical",IF(AJ795&lt;=20,"Low",IF(AJ795&lt;=45,"Reorder",IF(AJ795&lt;=60,"Optimal","Overstock")))),IF(F795="Class C",IF(AJ795&lt;=15,"Critical",IF(AJ795&lt;=30,"Low",IF(AJ795&lt;=60,"Reorder",IF(AJ795&lt;=90,"Optimal","Overstock")))),""))))),"")</f>
        <v>Stockout</v>
      </c>
      <c r="AL795" s="42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</row>
    <row r="796" spans="1:48">
      <c r="A796" s="39" t="s">
        <v>49</v>
      </c>
      <c r="B796" s="39" t="s">
        <v>157</v>
      </c>
      <c r="C796" s="39" t="s">
        <v>152</v>
      </c>
      <c r="D796" s="40" t="s">
        <v>226</v>
      </c>
      <c r="E796" s="40">
        <v>1</v>
      </c>
      <c r="F796" s="40" t="s">
        <v>0</v>
      </c>
      <c r="G796" s="39" t="str">
        <f>IFERROR(VLOOKUP(A796,'[4]MC Masterlist 2026-09-17'!$B:$M, 3, 0),"")</f>
        <v>BAJAJ RE</v>
      </c>
      <c r="H796" s="41">
        <f>IFERROR(VLOOKUP(A796,'[4]MC Masterlist 2026-09-17'!$B:$M, 6, 0),"")</f>
        <v>191000</v>
      </c>
      <c r="I796" s="42">
        <v>13</v>
      </c>
      <c r="J796" s="42">
        <v>12</v>
      </c>
      <c r="K796" s="42">
        <v>24</v>
      </c>
      <c r="L796" s="42">
        <f t="shared" si="177"/>
        <v>49</v>
      </c>
      <c r="M796" s="42">
        <f t="shared" si="178"/>
        <v>16.333333333333332</v>
      </c>
      <c r="N796" s="41">
        <f t="shared" si="179"/>
        <v>9359000</v>
      </c>
      <c r="O796" s="41">
        <f t="shared" si="180"/>
        <v>3119666.6666666665</v>
      </c>
      <c r="P796" s="42">
        <f t="shared" si="181"/>
        <v>0.5444444444444444</v>
      </c>
      <c r="Q796" s="42">
        <v>2</v>
      </c>
      <c r="R796" s="41">
        <f t="shared" si="182"/>
        <v>382000</v>
      </c>
      <c r="S796" s="42">
        <f t="shared" si="183"/>
        <v>3.6734693877551026</v>
      </c>
      <c r="T796" s="42">
        <f>IFERROR(VLOOKUP(A796,'[4]Re-order'!$A:$Q,17,0),"")</f>
        <v>0</v>
      </c>
      <c r="U796" s="42">
        <f>IFERROR(VLOOKUP(A796,'[4]MC Masterlist 2026-09-17'!$B:$M, 10, 0),0)</f>
        <v>15</v>
      </c>
      <c r="V796" s="42">
        <f>IFERROR(VLOOKUP(A796,'[4]MC Masterlist 2026-09-17'!$B:$M, 11, 0),0)</f>
        <v>15</v>
      </c>
      <c r="W796" s="42">
        <f t="shared" si="184"/>
        <v>30</v>
      </c>
      <c r="X796" s="42">
        <f t="shared" si="185"/>
        <v>21.833333333333336</v>
      </c>
      <c r="Y796" s="42">
        <f>IFERROR(IF(OR(C796="AREA I",C796="AREA V"),7,VLOOKUP(A796,'[4]MC Masterlist 2026-09-17'!$B:$M, 12, 0)),0)</f>
        <v>30</v>
      </c>
      <c r="Z796" s="42">
        <f t="shared" si="186"/>
        <v>8.1666666666666661</v>
      </c>
      <c r="AA796" s="42">
        <f t="shared" si="187"/>
        <v>16.333333333333332</v>
      </c>
      <c r="AB796" s="42">
        <f t="shared" si="188"/>
        <v>11.887037037037038</v>
      </c>
      <c r="AC796" s="42">
        <f t="shared" si="189"/>
        <v>16.333333333333332</v>
      </c>
      <c r="AD796" s="40" t="str">
        <f t="shared" si="190"/>
        <v>Critical</v>
      </c>
      <c r="AE796" s="40">
        <f>IFERROR(VLOOKUP(A796,'[4]Re-order'!$A:$AA,27,0),"")</f>
        <v>0</v>
      </c>
      <c r="AF796" s="42">
        <f t="shared" si="191"/>
        <v>14.333333333333332</v>
      </c>
      <c r="AG796" s="42" t="e">
        <f>SUMIFS('[4]Raw Inventory'!D:D,'[4]Raw Inventory'!C:C,"GREATWALL",'[4]Raw Inventory'!B:B,A796)</f>
        <v>#VALUE!</v>
      </c>
      <c r="AH796" s="42" t="e">
        <f>SUMIFS('[4]Raw Inventory'!D:D,'[4]Raw Inventory'!C:C,"DUARTE",'[4]Raw Inventory'!B:B,A796)</f>
        <v>#VALUE!</v>
      </c>
      <c r="AI796" s="42"/>
      <c r="AJ796" s="42">
        <f t="shared" si="192"/>
        <v>3.6734693877551026</v>
      </c>
      <c r="AK796" s="40" t="str">
        <f>IFERROR(IF((Q796+IF(AI796="",0,AI3))&lt;=0,"Stockout",IF(AJ796="","",IF(F796="Class A",IF(AJ796&lt;=7,"Critical",IF(AJ796&lt;=15,"Low",IF(AJ796&lt;=30,"Reorder",IF(AJ796&lt;=45,"Optimal","Overstock")))),IF(F796="Class B",IF(AJ796&lt;=10,"Critical",IF(AJ796&lt;=20,"Low",IF(AJ796&lt;=45,"Reorder",IF(AJ796&lt;=60,"Optimal","Overstock")))),IF(F796="Class C",IF(AJ796&lt;=15,"Critical",IF(AJ796&lt;=30,"Low",IF(AJ796&lt;=60,"Reorder",IF(AJ796&lt;=90,"Optimal","Overstock")))),""))))),"")</f>
        <v>Critical</v>
      </c>
      <c r="AL796" s="42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</row>
    <row r="797" spans="1:48">
      <c r="A797" s="39" t="s">
        <v>38</v>
      </c>
      <c r="B797" s="39" t="s">
        <v>140</v>
      </c>
      <c r="C797" s="39" t="s">
        <v>137</v>
      </c>
      <c r="D797" s="40" t="s">
        <v>239</v>
      </c>
      <c r="E797" s="40">
        <v>9</v>
      </c>
      <c r="F797" s="40" t="s">
        <v>2</v>
      </c>
      <c r="G797" s="39" t="str">
        <f>IFERROR(VLOOKUP(A797,'[4]MC Masterlist 2026-09-17'!$B:$M, 3, 0),"")</f>
        <v>HONDA</v>
      </c>
      <c r="H797" s="41">
        <f>IFERROR(VLOOKUP(A797,'[4]MC Masterlist 2026-09-17'!$B:$M, 6, 0),"")</f>
        <v>165630</v>
      </c>
      <c r="I797" s="42">
        <v>0</v>
      </c>
      <c r="J797" s="42">
        <v>1</v>
      </c>
      <c r="K797" s="42">
        <v>0</v>
      </c>
      <c r="L797" s="42">
        <f t="shared" si="177"/>
        <v>1</v>
      </c>
      <c r="M797" s="42">
        <f t="shared" si="178"/>
        <v>0.33333333333333331</v>
      </c>
      <c r="N797" s="41">
        <f t="shared" si="179"/>
        <v>165630</v>
      </c>
      <c r="O797" s="41">
        <f t="shared" si="180"/>
        <v>55210</v>
      </c>
      <c r="P797" s="42">
        <f t="shared" si="181"/>
        <v>1.111111111111111E-2</v>
      </c>
      <c r="Q797" s="42">
        <v>1</v>
      </c>
      <c r="R797" s="41">
        <f t="shared" si="182"/>
        <v>165630</v>
      </c>
      <c r="S797" s="42">
        <f t="shared" si="183"/>
        <v>90</v>
      </c>
      <c r="T797" s="42">
        <f>IFERROR(VLOOKUP(A797,'[4]Re-order'!$A:$Q,17,0),"")</f>
        <v>0</v>
      </c>
      <c r="U797" s="42">
        <f>IFERROR(VLOOKUP(A797,'[4]MC Masterlist 2026-09-17'!$B:$M, 10, 0),0)</f>
        <v>15</v>
      </c>
      <c r="V797" s="42">
        <f>IFERROR(VLOOKUP(A797,'[4]MC Masterlist 2026-09-17'!$B:$M, 11, 0),0)</f>
        <v>15</v>
      </c>
      <c r="W797" s="42">
        <f t="shared" si="184"/>
        <v>30</v>
      </c>
      <c r="X797" s="42">
        <f t="shared" si="185"/>
        <v>6.833333333333333</v>
      </c>
      <c r="Y797" s="42">
        <f>IFERROR(IF(OR(C797="AREA I",C797="AREA V"),7,VLOOKUP(A797,'[4]MC Masterlist 2026-09-17'!$B:$M, 12, 0)),0)</f>
        <v>7</v>
      </c>
      <c r="Z797" s="42">
        <f t="shared" si="186"/>
        <v>0.16666666666666666</v>
      </c>
      <c r="AA797" s="42">
        <f t="shared" si="187"/>
        <v>0.33333333333333331</v>
      </c>
      <c r="AB797" s="42">
        <f t="shared" si="188"/>
        <v>7.5925925925925911E-2</v>
      </c>
      <c r="AC797" s="42">
        <f t="shared" si="189"/>
        <v>7.7777777777777765E-2</v>
      </c>
      <c r="AD797" s="40" t="str">
        <f t="shared" si="190"/>
        <v>Overstock</v>
      </c>
      <c r="AE797" s="40">
        <f>IFERROR(VLOOKUP(A797,'[4]Re-order'!$A:$AA,27,0),"")</f>
        <v>0</v>
      </c>
      <c r="AF797" s="42">
        <f t="shared" si="191"/>
        <v>-0.92222222222222228</v>
      </c>
      <c r="AG797" s="42" t="e">
        <f>SUMIFS('[4]Raw Inventory'!D:D,'[4]Raw Inventory'!C:C,"GREATWALL",'[4]Raw Inventory'!B:B,A797)</f>
        <v>#VALUE!</v>
      </c>
      <c r="AH797" s="42" t="e">
        <f>SUMIFS('[4]Raw Inventory'!D:D,'[4]Raw Inventory'!C:C,"DUARTE",'[4]Raw Inventory'!B:B,A797)</f>
        <v>#VALUE!</v>
      </c>
      <c r="AI797" s="42"/>
      <c r="AJ797" s="42">
        <f t="shared" si="192"/>
        <v>90.000000000000014</v>
      </c>
      <c r="AK797" s="40" t="str">
        <f>IFERROR(IF((Q797+IF(AI797="",0,AI3))&lt;=0,"Stockout",IF(AJ797="","",IF(F797="Class A",IF(AJ797&lt;=7,"Critical",IF(AJ797&lt;=15,"Low",IF(AJ797&lt;=30,"Reorder",IF(AJ797&lt;=45,"Optimal","Overstock")))),IF(F797="Class B",IF(AJ797&lt;=10,"Critical",IF(AJ797&lt;=20,"Low",IF(AJ797&lt;=45,"Reorder",IF(AJ797&lt;=60,"Optimal","Overstock")))),IF(F797="Class C",IF(AJ797&lt;=15,"Critical",IF(AJ797&lt;=30,"Low",IF(AJ797&lt;=60,"Reorder",IF(AJ797&lt;=90,"Optimal","Overstock")))),""))))),"")</f>
        <v>Overstock</v>
      </c>
      <c r="AL797" s="42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</row>
    <row r="798" spans="1:48">
      <c r="A798" s="39" t="s">
        <v>47</v>
      </c>
      <c r="B798" s="39" t="s">
        <v>27</v>
      </c>
      <c r="C798" s="39" t="s">
        <v>1</v>
      </c>
      <c r="D798" s="40" t="s">
        <v>260</v>
      </c>
      <c r="E798" s="40">
        <v>16</v>
      </c>
      <c r="F798" s="40" t="s">
        <v>2</v>
      </c>
      <c r="G798" s="39" t="str">
        <f>IFERROR(VLOOKUP(A798,'[4]MC Masterlist 2026-09-17'!$B:$M, 3, 0),"")</f>
        <v>YAMAHA</v>
      </c>
      <c r="H798" s="41">
        <f>IFERROR(VLOOKUP(A798,'[4]MC Masterlist 2026-09-17'!$B:$M, 6, 0),"")</f>
        <v>76167</v>
      </c>
      <c r="I798" s="42">
        <v>0</v>
      </c>
      <c r="J798" s="42">
        <v>4</v>
      </c>
      <c r="K798" s="42">
        <v>1</v>
      </c>
      <c r="L798" s="42">
        <f t="shared" si="177"/>
        <v>5</v>
      </c>
      <c r="M798" s="42">
        <f t="shared" si="178"/>
        <v>1.6666666666666667</v>
      </c>
      <c r="N798" s="41">
        <f t="shared" si="179"/>
        <v>380835</v>
      </c>
      <c r="O798" s="41">
        <f t="shared" si="180"/>
        <v>126945</v>
      </c>
      <c r="P798" s="42">
        <f t="shared" si="181"/>
        <v>5.5555555555555559E-2</v>
      </c>
      <c r="Q798" s="42"/>
      <c r="R798" s="41">
        <f t="shared" si="182"/>
        <v>0</v>
      </c>
      <c r="S798" s="42">
        <f t="shared" si="183"/>
        <v>0</v>
      </c>
      <c r="T798" s="42">
        <f>IFERROR(VLOOKUP(A798,'[4]Re-order'!$A:$Q,17,0),"")</f>
        <v>0</v>
      </c>
      <c r="U798" s="42">
        <f>IFERROR(VLOOKUP(A798,'[4]MC Masterlist 2026-09-17'!$B:$M, 10, 0),0)</f>
        <v>15</v>
      </c>
      <c r="V798" s="42">
        <f>IFERROR(VLOOKUP(A798,'[4]MC Masterlist 2026-09-17'!$B:$M, 11, 0),0)</f>
        <v>15</v>
      </c>
      <c r="W798" s="42">
        <f t="shared" si="184"/>
        <v>30</v>
      </c>
      <c r="X798" s="42">
        <f t="shared" si="185"/>
        <v>6.166666666666667</v>
      </c>
      <c r="Y798" s="42">
        <f>IFERROR(IF(OR(C798="AREA I",C798="AREA V"),7,VLOOKUP(A798,'[4]MC Masterlist 2026-09-17'!$B:$M, 12, 0)),0)</f>
        <v>7</v>
      </c>
      <c r="Z798" s="42">
        <f t="shared" si="186"/>
        <v>0.83333333333333337</v>
      </c>
      <c r="AA798" s="42">
        <f t="shared" si="187"/>
        <v>1.6666666666666667</v>
      </c>
      <c r="AB798" s="42">
        <f t="shared" si="188"/>
        <v>0.34259259259259262</v>
      </c>
      <c r="AC798" s="42">
        <f t="shared" si="189"/>
        <v>0.3888888888888889</v>
      </c>
      <c r="AD798" s="40" t="str">
        <f t="shared" si="190"/>
        <v>Stockout</v>
      </c>
      <c r="AE798" s="40">
        <f>IFERROR(VLOOKUP(A798,'[4]Re-order'!$A:$AA,27,0),"")</f>
        <v>0</v>
      </c>
      <c r="AF798" s="42">
        <f t="shared" si="191"/>
        <v>0.3888888888888889</v>
      </c>
      <c r="AG798" s="42" t="e">
        <f>SUMIFS('[4]Raw Inventory'!D:D,'[4]Raw Inventory'!C:C,"GREATWALL",'[4]Raw Inventory'!B:B,A798)</f>
        <v>#VALUE!</v>
      </c>
      <c r="AH798" s="42" t="e">
        <f>SUMIFS('[4]Raw Inventory'!D:D,'[4]Raw Inventory'!C:C,"DUARTE",'[4]Raw Inventory'!B:B,A798)</f>
        <v>#VALUE!</v>
      </c>
      <c r="AI798" s="42"/>
      <c r="AJ798" s="42">
        <f t="shared" si="192"/>
        <v>0</v>
      </c>
      <c r="AK798" s="40" t="str">
        <f>IFERROR(IF((Q798+IF(AI798="",0,AI3))&lt;=0,"Stockout",IF(AJ798="","",IF(F798="Class A",IF(AJ798&lt;=7,"Critical",IF(AJ798&lt;=15,"Low",IF(AJ798&lt;=30,"Reorder",IF(AJ798&lt;=45,"Optimal","Overstock")))),IF(F798="Class B",IF(AJ798&lt;=10,"Critical",IF(AJ798&lt;=20,"Low",IF(AJ798&lt;=45,"Reorder",IF(AJ798&lt;=60,"Optimal","Overstock")))),IF(F798="Class C",IF(AJ798&lt;=15,"Critical",IF(AJ798&lt;=30,"Low",IF(AJ798&lt;=60,"Reorder",IF(AJ798&lt;=90,"Optimal","Overstock")))),""))))),"")</f>
        <v>Stockout</v>
      </c>
      <c r="AL798" s="42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</row>
    <row r="799" spans="1:48">
      <c r="A799" s="39" t="s">
        <v>40</v>
      </c>
      <c r="B799" s="39" t="s">
        <v>11</v>
      </c>
      <c r="C799" s="39" t="s">
        <v>1</v>
      </c>
      <c r="D799" s="40" t="s">
        <v>266</v>
      </c>
      <c r="E799" s="40">
        <v>14</v>
      </c>
      <c r="F799" s="40" t="s">
        <v>3</v>
      </c>
      <c r="G799" s="39" t="str">
        <f>IFERROR(VLOOKUP(A799,'[4]MC Masterlist 2026-09-17'!$B:$M, 3, 0),"")</f>
        <v>HONDA</v>
      </c>
      <c r="H799" s="41">
        <f>IFERROR(VLOOKUP(A799,'[4]MC Masterlist 2026-09-17'!$B:$M, 6, 0),"")</f>
        <v>56426</v>
      </c>
      <c r="I799" s="42">
        <v>4</v>
      </c>
      <c r="J799" s="42">
        <v>1</v>
      </c>
      <c r="K799" s="42">
        <v>1</v>
      </c>
      <c r="L799" s="42">
        <f t="shared" si="177"/>
        <v>6</v>
      </c>
      <c r="M799" s="42">
        <f t="shared" si="178"/>
        <v>2</v>
      </c>
      <c r="N799" s="41">
        <f t="shared" si="179"/>
        <v>338556</v>
      </c>
      <c r="O799" s="41">
        <f t="shared" si="180"/>
        <v>112852</v>
      </c>
      <c r="P799" s="42">
        <f t="shared" si="181"/>
        <v>6.6666666666666666E-2</v>
      </c>
      <c r="Q799" s="42">
        <v>2</v>
      </c>
      <c r="R799" s="41">
        <f t="shared" si="182"/>
        <v>112852</v>
      </c>
      <c r="S799" s="42">
        <f t="shared" si="183"/>
        <v>30</v>
      </c>
      <c r="T799" s="42">
        <f>IFERROR(VLOOKUP(A799,'[4]Re-order'!$A:$Q,17,0),"")</f>
        <v>0</v>
      </c>
      <c r="U799" s="42">
        <f>IFERROR(VLOOKUP(A799,'[4]MC Masterlist 2026-09-17'!$B:$M, 10, 0),0)</f>
        <v>15</v>
      </c>
      <c r="V799" s="42">
        <f>IFERROR(VLOOKUP(A799,'[4]MC Masterlist 2026-09-17'!$B:$M, 11, 0),0)</f>
        <v>15</v>
      </c>
      <c r="W799" s="42">
        <f t="shared" si="184"/>
        <v>30</v>
      </c>
      <c r="X799" s="42">
        <f t="shared" si="185"/>
        <v>6</v>
      </c>
      <c r="Y799" s="42">
        <f>IFERROR(IF(OR(C799="AREA I",C799="AREA V"),7,VLOOKUP(A799,'[4]MC Masterlist 2026-09-17'!$B:$M, 12, 0)),0)</f>
        <v>7</v>
      </c>
      <c r="Z799" s="42">
        <f t="shared" si="186"/>
        <v>1</v>
      </c>
      <c r="AA799" s="42">
        <f t="shared" si="187"/>
        <v>2</v>
      </c>
      <c r="AB799" s="42">
        <f t="shared" si="188"/>
        <v>0.4</v>
      </c>
      <c r="AC799" s="42">
        <f t="shared" si="189"/>
        <v>0.46666666666666667</v>
      </c>
      <c r="AD799" s="40" t="str">
        <f t="shared" si="190"/>
        <v>Low</v>
      </c>
      <c r="AE799" s="40">
        <f>IFERROR(VLOOKUP(A799,'[4]Re-order'!$A:$AA,27,0),"")</f>
        <v>0</v>
      </c>
      <c r="AF799" s="42">
        <f t="shared" si="191"/>
        <v>-1.5333333333333332</v>
      </c>
      <c r="AG799" s="42" t="e">
        <f>SUMIFS('[4]Raw Inventory'!D:D,'[4]Raw Inventory'!C:C,"GREATWALL",'[4]Raw Inventory'!B:B,A799)</f>
        <v>#VALUE!</v>
      </c>
      <c r="AH799" s="42" t="e">
        <f>SUMIFS('[4]Raw Inventory'!D:D,'[4]Raw Inventory'!C:C,"DUARTE",'[4]Raw Inventory'!B:B,A799)</f>
        <v>#VALUE!</v>
      </c>
      <c r="AI799" s="42"/>
      <c r="AJ799" s="42">
        <f t="shared" si="192"/>
        <v>30</v>
      </c>
      <c r="AK799" s="40" t="str">
        <f>IFERROR(IF((Q799+IF(AI799="",0,AI3))&lt;=0,"Stockout",IF(AJ799="","",IF(F799="Class A",IF(AJ799&lt;=7,"Critical",IF(AJ799&lt;=15,"Low",IF(AJ799&lt;=30,"Reorder",IF(AJ799&lt;=45,"Optimal","Overstock")))),IF(F799="Class B",IF(AJ799&lt;=10,"Critical",IF(AJ799&lt;=20,"Low",IF(AJ799&lt;=45,"Reorder",IF(AJ799&lt;=60,"Optimal","Overstock")))),IF(F799="Class C",IF(AJ799&lt;=15,"Critical",IF(AJ799&lt;=30,"Low",IF(AJ799&lt;=60,"Reorder",IF(AJ799&lt;=90,"Optimal","Overstock")))),""))))),"")</f>
        <v>Low</v>
      </c>
      <c r="AL799" s="42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</row>
    <row r="800" spans="1:48">
      <c r="A800" s="39" t="s">
        <v>41</v>
      </c>
      <c r="B800" s="39" t="s">
        <v>21</v>
      </c>
      <c r="C800" s="39" t="s">
        <v>1</v>
      </c>
      <c r="D800" s="40" t="s">
        <v>242</v>
      </c>
      <c r="E800" s="40">
        <v>18</v>
      </c>
      <c r="F800" s="40" t="s">
        <v>2</v>
      </c>
      <c r="G800" s="39" t="str">
        <f>IFERROR(VLOOKUP(A800,'[4]MC Masterlist 2026-09-17'!$B:$M, 3, 0),"")</f>
        <v>YAMAHA</v>
      </c>
      <c r="H800" s="41">
        <f>IFERROR(VLOOKUP(A800,'[4]MC Masterlist 2026-09-17'!$B:$M, 6, 0),"")</f>
        <v>92907</v>
      </c>
      <c r="I800" s="42">
        <v>1</v>
      </c>
      <c r="J800" s="42">
        <v>1</v>
      </c>
      <c r="K800" s="42">
        <v>0</v>
      </c>
      <c r="L800" s="42">
        <f t="shared" si="177"/>
        <v>2</v>
      </c>
      <c r="M800" s="42">
        <f t="shared" si="178"/>
        <v>0.66666666666666663</v>
      </c>
      <c r="N800" s="41">
        <f t="shared" si="179"/>
        <v>185814</v>
      </c>
      <c r="O800" s="41">
        <f t="shared" si="180"/>
        <v>61938</v>
      </c>
      <c r="P800" s="42">
        <f t="shared" si="181"/>
        <v>2.222222222222222E-2</v>
      </c>
      <c r="Q800" s="42">
        <v>3</v>
      </c>
      <c r="R800" s="41">
        <f t="shared" si="182"/>
        <v>278721</v>
      </c>
      <c r="S800" s="42">
        <f t="shared" si="183"/>
        <v>135</v>
      </c>
      <c r="T800" s="42">
        <f>IFERROR(VLOOKUP(A800,'[4]Re-order'!$A:$Q,17,0),"")</f>
        <v>0</v>
      </c>
      <c r="U800" s="42">
        <f>IFERROR(VLOOKUP(A800,'[4]MC Masterlist 2026-09-17'!$B:$M, 10, 0),0)</f>
        <v>15</v>
      </c>
      <c r="V800" s="42">
        <f>IFERROR(VLOOKUP(A800,'[4]MC Masterlist 2026-09-17'!$B:$M, 11, 0),0)</f>
        <v>15</v>
      </c>
      <c r="W800" s="42">
        <f t="shared" si="184"/>
        <v>30</v>
      </c>
      <c r="X800" s="42">
        <f t="shared" si="185"/>
        <v>6.666666666666667</v>
      </c>
      <c r="Y800" s="42">
        <f>IFERROR(IF(OR(C800="AREA I",C800="AREA V"),7,VLOOKUP(A800,'[4]MC Masterlist 2026-09-17'!$B:$M, 12, 0)),0)</f>
        <v>7</v>
      </c>
      <c r="Z800" s="42">
        <f t="shared" si="186"/>
        <v>0.33333333333333331</v>
      </c>
      <c r="AA800" s="42">
        <f t="shared" si="187"/>
        <v>0.66666666666666663</v>
      </c>
      <c r="AB800" s="42">
        <f t="shared" si="188"/>
        <v>0.14814814814814814</v>
      </c>
      <c r="AC800" s="42">
        <f t="shared" si="189"/>
        <v>0.15555555555555553</v>
      </c>
      <c r="AD800" s="40" t="str">
        <f t="shared" si="190"/>
        <v>Overstock</v>
      </c>
      <c r="AE800" s="40">
        <f>IFERROR(VLOOKUP(A800,'[4]Re-order'!$A:$AA,27,0),"")</f>
        <v>0</v>
      </c>
      <c r="AF800" s="42">
        <f t="shared" si="191"/>
        <v>-2.8444444444444446</v>
      </c>
      <c r="AG800" s="42" t="e">
        <f>SUMIFS('[4]Raw Inventory'!D:D,'[4]Raw Inventory'!C:C,"GREATWALL",'[4]Raw Inventory'!B:B,A800)</f>
        <v>#VALUE!</v>
      </c>
      <c r="AH800" s="42" t="e">
        <f>SUMIFS('[4]Raw Inventory'!D:D,'[4]Raw Inventory'!C:C,"DUARTE",'[4]Raw Inventory'!B:B,A800)</f>
        <v>#VALUE!</v>
      </c>
      <c r="AI800" s="42"/>
      <c r="AJ800" s="42">
        <f t="shared" si="192"/>
        <v>135.00000000000003</v>
      </c>
      <c r="AK800" s="40" t="str">
        <f>IFERROR(IF((Q800+IF(AI800="",0,AI3))&lt;=0,"Stockout",IF(AJ800="","",IF(F800="Class A",IF(AJ800&lt;=7,"Critical",IF(AJ800&lt;=15,"Low",IF(AJ800&lt;=30,"Reorder",IF(AJ800&lt;=45,"Optimal","Overstock")))),IF(F800="Class B",IF(AJ800&lt;=10,"Critical",IF(AJ800&lt;=20,"Low",IF(AJ800&lt;=45,"Reorder",IF(AJ800&lt;=60,"Optimal","Overstock")))),IF(F800="Class C",IF(AJ800&lt;=15,"Critical",IF(AJ800&lt;=30,"Low",IF(AJ800&lt;=60,"Reorder",IF(AJ800&lt;=90,"Optimal","Overstock")))),""))))),"")</f>
        <v>Overstock</v>
      </c>
      <c r="AL800" s="42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</row>
    <row r="801" spans="1:48">
      <c r="A801" s="39" t="s">
        <v>62</v>
      </c>
      <c r="B801" s="39" t="s">
        <v>110</v>
      </c>
      <c r="C801" s="39" t="s">
        <v>109</v>
      </c>
      <c r="D801" s="40" t="s">
        <v>238</v>
      </c>
      <c r="E801" s="40">
        <v>29</v>
      </c>
      <c r="F801" s="40" t="s">
        <v>3</v>
      </c>
      <c r="G801" s="39" t="str">
        <f>IFERROR(VLOOKUP(A801,'[4]MC Masterlist 2026-09-17'!$B:$M, 3, 0),"")</f>
        <v>HONDA</v>
      </c>
      <c r="H801" s="41">
        <f>IFERROR(VLOOKUP(A801,'[4]MC Masterlist 2026-09-17'!$B:$M, 6, 0),"")</f>
        <v>123310</v>
      </c>
      <c r="I801" s="42">
        <v>0</v>
      </c>
      <c r="J801" s="42">
        <v>0</v>
      </c>
      <c r="K801" s="42">
        <v>0</v>
      </c>
      <c r="L801" s="42">
        <f t="shared" si="177"/>
        <v>0</v>
      </c>
      <c r="M801" s="42">
        <f t="shared" si="178"/>
        <v>0</v>
      </c>
      <c r="N801" s="41">
        <f t="shared" si="179"/>
        <v>0</v>
      </c>
      <c r="O801" s="41">
        <f t="shared" si="180"/>
        <v>0</v>
      </c>
      <c r="P801" s="42">
        <f t="shared" si="181"/>
        <v>0</v>
      </c>
      <c r="Q801" s="42">
        <v>1</v>
      </c>
      <c r="R801" s="41">
        <f t="shared" si="182"/>
        <v>123310</v>
      </c>
      <c r="S801" s="42">
        <f t="shared" si="183"/>
        <v>0</v>
      </c>
      <c r="T801" s="42">
        <f>IFERROR(VLOOKUP(A801,'[4]Re-order'!$A:$Q,17,0),"")</f>
        <v>0</v>
      </c>
      <c r="U801" s="42">
        <f>IFERROR(VLOOKUP(A801,'[4]MC Masterlist 2026-09-17'!$B:$M, 10, 0),0)</f>
        <v>15</v>
      </c>
      <c r="V801" s="42">
        <f>IFERROR(VLOOKUP(A801,'[4]MC Masterlist 2026-09-17'!$B:$M, 11, 0),0)</f>
        <v>15</v>
      </c>
      <c r="W801" s="42">
        <f t="shared" si="184"/>
        <v>30</v>
      </c>
      <c r="X801" s="42">
        <f t="shared" si="185"/>
        <v>30</v>
      </c>
      <c r="Y801" s="42">
        <f>IFERROR(IF(OR(C801="AREA I",C801="AREA V"),7,VLOOKUP(A801,'[4]MC Masterlist 2026-09-17'!$B:$M, 12, 0)),0)</f>
        <v>30</v>
      </c>
      <c r="Z801" s="42">
        <f t="shared" si="186"/>
        <v>0</v>
      </c>
      <c r="AA801" s="42">
        <f t="shared" si="187"/>
        <v>0</v>
      </c>
      <c r="AB801" s="42">
        <f t="shared" si="188"/>
        <v>0</v>
      </c>
      <c r="AC801" s="42">
        <f t="shared" si="189"/>
        <v>0</v>
      </c>
      <c r="AD801" s="40" t="str">
        <f t="shared" si="190"/>
        <v>Critical</v>
      </c>
      <c r="AE801" s="40">
        <f>IFERROR(VLOOKUP(A801,'[4]Re-order'!$A:$AA,27,0),"")</f>
        <v>0</v>
      </c>
      <c r="AF801" s="42">
        <f t="shared" si="191"/>
        <v>-1</v>
      </c>
      <c r="AG801" s="42" t="e">
        <f>SUMIFS('[4]Raw Inventory'!D:D,'[4]Raw Inventory'!C:C,"GREATWALL",'[4]Raw Inventory'!B:B,A801)</f>
        <v>#VALUE!</v>
      </c>
      <c r="AH801" s="42" t="e">
        <f>SUMIFS('[4]Raw Inventory'!D:D,'[4]Raw Inventory'!C:C,"DUARTE",'[4]Raw Inventory'!B:B,A801)</f>
        <v>#VALUE!</v>
      </c>
      <c r="AI801" s="42"/>
      <c r="AJ801" s="42">
        <f t="shared" si="192"/>
        <v>0</v>
      </c>
      <c r="AK801" s="40" t="str">
        <f>IFERROR(IF((Q801+IF(AI801="",0,AI3))&lt;=0,"Stockout",IF(AJ801="","",IF(F801="Class A",IF(AJ801&lt;=7,"Critical",IF(AJ801&lt;=15,"Low",IF(AJ801&lt;=30,"Reorder",IF(AJ801&lt;=45,"Optimal","Overstock")))),IF(F801="Class B",IF(AJ801&lt;=10,"Critical",IF(AJ801&lt;=20,"Low",IF(AJ801&lt;=45,"Reorder",IF(AJ801&lt;=60,"Optimal","Overstock")))),IF(F801="Class C",IF(AJ801&lt;=15,"Critical",IF(AJ801&lt;=30,"Low",IF(AJ801&lt;=60,"Reorder",IF(AJ801&lt;=90,"Optimal","Overstock")))),""))))),"")</f>
        <v>Critical</v>
      </c>
      <c r="AL801" s="42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</row>
    <row r="802" spans="1:48">
      <c r="A802" s="39" t="s">
        <v>73</v>
      </c>
      <c r="B802" s="39" t="s">
        <v>156</v>
      </c>
      <c r="C802" s="39" t="s">
        <v>152</v>
      </c>
      <c r="D802" s="40" t="s">
        <v>270</v>
      </c>
      <c r="E802" s="40">
        <v>26</v>
      </c>
      <c r="F802" s="40" t="s">
        <v>3</v>
      </c>
      <c r="G802" s="39" t="str">
        <f>IFERROR(VLOOKUP(A802,'[4]MC Masterlist 2026-09-17'!$B:$M, 3, 0),"")</f>
        <v>SUZUKI</v>
      </c>
      <c r="H802" s="41">
        <f>IFERROR(VLOOKUP(A802,'[4]MC Masterlist 2026-09-17'!$B:$M, 6, 0),"")</f>
        <v>122770</v>
      </c>
      <c r="I802" s="42">
        <v>0</v>
      </c>
      <c r="J802" s="42">
        <v>0</v>
      </c>
      <c r="K802" s="42">
        <v>0</v>
      </c>
      <c r="L802" s="42">
        <f t="shared" si="177"/>
        <v>0</v>
      </c>
      <c r="M802" s="42">
        <f t="shared" si="178"/>
        <v>0</v>
      </c>
      <c r="N802" s="41">
        <f t="shared" si="179"/>
        <v>0</v>
      </c>
      <c r="O802" s="41">
        <f t="shared" si="180"/>
        <v>0</v>
      </c>
      <c r="P802" s="42">
        <f t="shared" si="181"/>
        <v>0</v>
      </c>
      <c r="Q802" s="42">
        <v>1</v>
      </c>
      <c r="R802" s="41">
        <f t="shared" si="182"/>
        <v>122770</v>
      </c>
      <c r="S802" s="42">
        <f t="shared" si="183"/>
        <v>0</v>
      </c>
      <c r="T802" s="42">
        <f>IFERROR(VLOOKUP(A802,'[4]Re-order'!$A:$Q,17,0),"")</f>
        <v>0</v>
      </c>
      <c r="U802" s="42">
        <f>IFERROR(VLOOKUP(A802,'[4]MC Masterlist 2026-09-17'!$B:$M, 10, 0),0)</f>
        <v>15</v>
      </c>
      <c r="V802" s="42">
        <f>IFERROR(VLOOKUP(A802,'[4]MC Masterlist 2026-09-17'!$B:$M, 11, 0),0)</f>
        <v>15</v>
      </c>
      <c r="W802" s="42">
        <f t="shared" si="184"/>
        <v>30</v>
      </c>
      <c r="X802" s="42">
        <f t="shared" si="185"/>
        <v>30</v>
      </c>
      <c r="Y802" s="42">
        <f>IFERROR(IF(OR(C802="AREA I",C802="AREA V"),7,VLOOKUP(A802,'[4]MC Masterlist 2026-09-17'!$B:$M, 12, 0)),0)</f>
        <v>30</v>
      </c>
      <c r="Z802" s="42">
        <f t="shared" si="186"/>
        <v>0</v>
      </c>
      <c r="AA802" s="42">
        <f t="shared" si="187"/>
        <v>0</v>
      </c>
      <c r="AB802" s="42">
        <f t="shared" si="188"/>
        <v>0</v>
      </c>
      <c r="AC802" s="42">
        <f t="shared" si="189"/>
        <v>0</v>
      </c>
      <c r="AD802" s="40" t="str">
        <f t="shared" si="190"/>
        <v>Critical</v>
      </c>
      <c r="AE802" s="40">
        <f>IFERROR(VLOOKUP(A802,'[4]Re-order'!$A:$AA,27,0),"")</f>
        <v>0</v>
      </c>
      <c r="AF802" s="42">
        <f t="shared" si="191"/>
        <v>-1</v>
      </c>
      <c r="AG802" s="42" t="e">
        <f>SUMIFS('[4]Raw Inventory'!D:D,'[4]Raw Inventory'!C:C,"GREATWALL",'[4]Raw Inventory'!B:B,A802)</f>
        <v>#VALUE!</v>
      </c>
      <c r="AH802" s="42" t="e">
        <f>SUMIFS('[4]Raw Inventory'!D:D,'[4]Raw Inventory'!C:C,"DUARTE",'[4]Raw Inventory'!B:B,A802)</f>
        <v>#VALUE!</v>
      </c>
      <c r="AI802" s="42"/>
      <c r="AJ802" s="42">
        <f t="shared" si="192"/>
        <v>0</v>
      </c>
      <c r="AK802" s="40" t="str">
        <f>IFERROR(IF((Q802+IF(AI802="",0,AI3))&lt;=0,"Stockout",IF(AJ802="","",IF(F802="Class A",IF(AJ802&lt;=7,"Critical",IF(AJ802&lt;=15,"Low",IF(AJ802&lt;=30,"Reorder",IF(AJ802&lt;=45,"Optimal","Overstock")))),IF(F802="Class B",IF(AJ802&lt;=10,"Critical",IF(AJ802&lt;=20,"Low",IF(AJ802&lt;=45,"Reorder",IF(AJ802&lt;=60,"Optimal","Overstock")))),IF(F802="Class C",IF(AJ802&lt;=15,"Critical",IF(AJ802&lt;=30,"Low",IF(AJ802&lt;=60,"Reorder",IF(AJ802&lt;=90,"Optimal","Overstock")))),""))))),"")</f>
        <v>Critical</v>
      </c>
      <c r="AL802" s="42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</row>
    <row r="803" spans="1:48">
      <c r="A803" s="39" t="s">
        <v>33</v>
      </c>
      <c r="B803" s="39" t="s">
        <v>115</v>
      </c>
      <c r="C803" s="39" t="s">
        <v>109</v>
      </c>
      <c r="D803" s="40" t="s">
        <v>254</v>
      </c>
      <c r="E803" s="40">
        <v>12</v>
      </c>
      <c r="F803" s="40" t="s">
        <v>2</v>
      </c>
      <c r="G803" s="39" t="str">
        <f>IFERROR(VLOOKUP(A803,'[4]MC Masterlist 2026-09-17'!$B:$M, 3, 0),"")</f>
        <v>HONDA</v>
      </c>
      <c r="H803" s="41">
        <f>IFERROR(VLOOKUP(A803,'[4]MC Masterlist 2026-09-17'!$B:$M, 6, 0),"")</f>
        <v>251318</v>
      </c>
      <c r="I803" s="42">
        <v>0</v>
      </c>
      <c r="J803" s="42">
        <v>0</v>
      </c>
      <c r="K803" s="42">
        <v>1</v>
      </c>
      <c r="L803" s="42">
        <f t="shared" si="177"/>
        <v>1</v>
      </c>
      <c r="M803" s="42">
        <f t="shared" si="178"/>
        <v>0.33333333333333331</v>
      </c>
      <c r="N803" s="41">
        <f t="shared" si="179"/>
        <v>251318</v>
      </c>
      <c r="O803" s="41">
        <f t="shared" si="180"/>
        <v>83772.666666666657</v>
      </c>
      <c r="P803" s="42">
        <f t="shared" si="181"/>
        <v>1.111111111111111E-2</v>
      </c>
      <c r="Q803" s="42"/>
      <c r="R803" s="41">
        <f t="shared" si="182"/>
        <v>0</v>
      </c>
      <c r="S803" s="42">
        <f t="shared" si="183"/>
        <v>0</v>
      </c>
      <c r="T803" s="42">
        <f>IFERROR(VLOOKUP(A803,'[4]Re-order'!$A:$Q,17,0),"")</f>
        <v>0</v>
      </c>
      <c r="U803" s="42">
        <f>IFERROR(VLOOKUP(A803,'[4]MC Masterlist 2026-09-17'!$B:$M, 10, 0),0)</f>
        <v>15</v>
      </c>
      <c r="V803" s="42">
        <f>IFERROR(VLOOKUP(A803,'[4]MC Masterlist 2026-09-17'!$B:$M, 11, 0),0)</f>
        <v>15</v>
      </c>
      <c r="W803" s="42">
        <f t="shared" si="184"/>
        <v>30</v>
      </c>
      <c r="X803" s="42">
        <f t="shared" si="185"/>
        <v>29.833333333333332</v>
      </c>
      <c r="Y803" s="42">
        <f>IFERROR(IF(OR(C803="AREA I",C803="AREA V"),7,VLOOKUP(A803,'[4]MC Masterlist 2026-09-17'!$B:$M, 12, 0)),0)</f>
        <v>30</v>
      </c>
      <c r="Z803" s="42">
        <f t="shared" si="186"/>
        <v>0.16666666666666666</v>
      </c>
      <c r="AA803" s="42">
        <f t="shared" si="187"/>
        <v>0.33333333333333331</v>
      </c>
      <c r="AB803" s="42">
        <f t="shared" si="188"/>
        <v>0.33148148148148143</v>
      </c>
      <c r="AC803" s="42">
        <f t="shared" si="189"/>
        <v>0.33333333333333331</v>
      </c>
      <c r="AD803" s="40" t="str">
        <f t="shared" si="190"/>
        <v>Stockout</v>
      </c>
      <c r="AE803" s="40">
        <f>IFERROR(VLOOKUP(A803,'[4]Re-order'!$A:$AA,27,0),"")</f>
        <v>0</v>
      </c>
      <c r="AF803" s="42">
        <f t="shared" si="191"/>
        <v>0.33333333333333331</v>
      </c>
      <c r="AG803" s="42" t="e">
        <f>SUMIFS('[4]Raw Inventory'!D:D,'[4]Raw Inventory'!C:C,"GREATWALL",'[4]Raw Inventory'!B:B,A803)</f>
        <v>#VALUE!</v>
      </c>
      <c r="AH803" s="42" t="e">
        <f>SUMIFS('[4]Raw Inventory'!D:D,'[4]Raw Inventory'!C:C,"DUARTE",'[4]Raw Inventory'!B:B,A803)</f>
        <v>#VALUE!</v>
      </c>
      <c r="AI803" s="42"/>
      <c r="AJ803" s="42">
        <f t="shared" si="192"/>
        <v>0</v>
      </c>
      <c r="AK803" s="40" t="str">
        <f>IFERROR(IF((Q803+IF(AI803="",0,AI3))&lt;=0,"Stockout",IF(AJ803="","",IF(F803="Class A",IF(AJ803&lt;=7,"Critical",IF(AJ803&lt;=15,"Low",IF(AJ803&lt;=30,"Reorder",IF(AJ803&lt;=45,"Optimal","Overstock")))),IF(F803="Class B",IF(AJ803&lt;=10,"Critical",IF(AJ803&lt;=20,"Low",IF(AJ803&lt;=45,"Reorder",IF(AJ803&lt;=60,"Optimal","Overstock")))),IF(F803="Class C",IF(AJ803&lt;=15,"Critical",IF(AJ803&lt;=30,"Low",IF(AJ803&lt;=60,"Reorder",IF(AJ803&lt;=90,"Optimal","Overstock")))),""))))),"")</f>
        <v>Stockout</v>
      </c>
      <c r="AL803" s="42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</row>
    <row r="804" spans="1:48">
      <c r="A804" s="39" t="s">
        <v>36</v>
      </c>
      <c r="B804" s="39" t="s">
        <v>144</v>
      </c>
      <c r="C804" s="39" t="s">
        <v>137</v>
      </c>
      <c r="D804" s="40" t="s">
        <v>231</v>
      </c>
      <c r="E804" s="40">
        <v>33</v>
      </c>
      <c r="F804" s="40" t="s">
        <v>3</v>
      </c>
      <c r="G804" s="39" t="str">
        <f>IFERROR(VLOOKUP(A804,'[4]MC Masterlist 2026-09-17'!$B:$M, 3, 0),"")</f>
        <v>HONDA</v>
      </c>
      <c r="H804" s="41">
        <f>IFERROR(VLOOKUP(A804,'[4]MC Masterlist 2026-09-17'!$B:$M, 6, 0),"")</f>
        <v>76850</v>
      </c>
      <c r="I804" s="42">
        <v>0</v>
      </c>
      <c r="J804" s="42">
        <v>0</v>
      </c>
      <c r="K804" s="42">
        <v>0</v>
      </c>
      <c r="L804" s="42">
        <f t="shared" si="177"/>
        <v>0</v>
      </c>
      <c r="M804" s="42">
        <f t="shared" si="178"/>
        <v>0</v>
      </c>
      <c r="N804" s="41">
        <f t="shared" si="179"/>
        <v>0</v>
      </c>
      <c r="O804" s="41">
        <f t="shared" si="180"/>
        <v>0</v>
      </c>
      <c r="P804" s="42">
        <f t="shared" si="181"/>
        <v>0</v>
      </c>
      <c r="Q804" s="42">
        <v>1</v>
      </c>
      <c r="R804" s="41">
        <f t="shared" si="182"/>
        <v>76850</v>
      </c>
      <c r="S804" s="42">
        <f t="shared" si="183"/>
        <v>0</v>
      </c>
      <c r="T804" s="42">
        <f>IFERROR(VLOOKUP(A804,'[4]Re-order'!$A:$Q,17,0),"")</f>
        <v>0</v>
      </c>
      <c r="U804" s="42">
        <f>IFERROR(VLOOKUP(A804,'[4]MC Masterlist 2026-09-17'!$B:$M, 10, 0),0)</f>
        <v>15</v>
      </c>
      <c r="V804" s="42">
        <f>IFERROR(VLOOKUP(A804,'[4]MC Masterlist 2026-09-17'!$B:$M, 11, 0),0)</f>
        <v>15</v>
      </c>
      <c r="W804" s="42">
        <f t="shared" si="184"/>
        <v>30</v>
      </c>
      <c r="X804" s="42">
        <f t="shared" si="185"/>
        <v>7</v>
      </c>
      <c r="Y804" s="42">
        <f>IFERROR(IF(OR(C804="AREA I",C804="AREA V"),7,VLOOKUP(A804,'[4]MC Masterlist 2026-09-17'!$B:$M, 12, 0)),0)</f>
        <v>7</v>
      </c>
      <c r="Z804" s="42">
        <f t="shared" si="186"/>
        <v>0</v>
      </c>
      <c r="AA804" s="42">
        <f t="shared" si="187"/>
        <v>0</v>
      </c>
      <c r="AB804" s="42">
        <f t="shared" si="188"/>
        <v>0</v>
      </c>
      <c r="AC804" s="42">
        <f t="shared" si="189"/>
        <v>0</v>
      </c>
      <c r="AD804" s="40" t="str">
        <f t="shared" si="190"/>
        <v>Critical</v>
      </c>
      <c r="AE804" s="40">
        <f>IFERROR(VLOOKUP(A804,'[4]Re-order'!$A:$AA,27,0),"")</f>
        <v>0</v>
      </c>
      <c r="AF804" s="42">
        <f t="shared" si="191"/>
        <v>-1</v>
      </c>
      <c r="AG804" s="42" t="e">
        <f>SUMIFS('[4]Raw Inventory'!D:D,'[4]Raw Inventory'!C:C,"GREATWALL",'[4]Raw Inventory'!B:B,A804)</f>
        <v>#VALUE!</v>
      </c>
      <c r="AH804" s="42" t="e">
        <f>SUMIFS('[4]Raw Inventory'!D:D,'[4]Raw Inventory'!C:C,"DUARTE",'[4]Raw Inventory'!B:B,A804)</f>
        <v>#VALUE!</v>
      </c>
      <c r="AI804" s="42"/>
      <c r="AJ804" s="42">
        <f t="shared" si="192"/>
        <v>0</v>
      </c>
      <c r="AK804" s="40" t="str">
        <f>IFERROR(IF((Q804+IF(AI804="",0,AI3))&lt;=0,"Stockout",IF(AJ804="","",IF(F804="Class A",IF(AJ804&lt;=7,"Critical",IF(AJ804&lt;=15,"Low",IF(AJ804&lt;=30,"Reorder",IF(AJ804&lt;=45,"Optimal","Overstock")))),IF(F804="Class B",IF(AJ804&lt;=10,"Critical",IF(AJ804&lt;=20,"Low",IF(AJ804&lt;=45,"Reorder",IF(AJ804&lt;=60,"Optimal","Overstock")))),IF(F804="Class C",IF(AJ804&lt;=15,"Critical",IF(AJ804&lt;=30,"Low",IF(AJ804&lt;=60,"Reorder",IF(AJ804&lt;=90,"Optimal","Overstock")))),""))))),"")</f>
        <v>Critical</v>
      </c>
      <c r="AL804" s="42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</row>
    <row r="805" spans="1:48">
      <c r="A805" s="39" t="s">
        <v>71</v>
      </c>
      <c r="B805" s="39" t="s">
        <v>161</v>
      </c>
      <c r="C805" s="39" t="s">
        <v>159</v>
      </c>
      <c r="D805" s="40" t="s">
        <v>283</v>
      </c>
      <c r="E805" s="40">
        <v>1</v>
      </c>
      <c r="F805" s="40" t="s">
        <v>0</v>
      </c>
      <c r="G805" s="39" t="str">
        <f>IFERROR(VLOOKUP(A805,'[4]MC Masterlist 2026-09-17'!$B:$M, 3, 0),"")</f>
        <v>SUZUKI</v>
      </c>
      <c r="H805" s="41">
        <f>IFERROR(VLOOKUP(A805,'[4]MC Masterlist 2026-09-17'!$B:$M, 6, 0),"")</f>
        <v>156250</v>
      </c>
      <c r="I805" s="42">
        <v>0</v>
      </c>
      <c r="J805" s="42">
        <v>0</v>
      </c>
      <c r="K805" s="42">
        <v>0</v>
      </c>
      <c r="L805" s="42">
        <f t="shared" si="177"/>
        <v>0</v>
      </c>
      <c r="M805" s="42">
        <f t="shared" si="178"/>
        <v>0</v>
      </c>
      <c r="N805" s="41">
        <f t="shared" si="179"/>
        <v>0</v>
      </c>
      <c r="O805" s="41">
        <f t="shared" si="180"/>
        <v>0</v>
      </c>
      <c r="P805" s="42">
        <f t="shared" si="181"/>
        <v>0</v>
      </c>
      <c r="Q805" s="42">
        <v>2</v>
      </c>
      <c r="R805" s="41">
        <f t="shared" si="182"/>
        <v>312500</v>
      </c>
      <c r="S805" s="42">
        <f t="shared" si="183"/>
        <v>0</v>
      </c>
      <c r="T805" s="42">
        <f>IFERROR(VLOOKUP(A805,'[4]Re-order'!$A:$Q,17,0),"")</f>
        <v>0</v>
      </c>
      <c r="U805" s="42">
        <f>IFERROR(VLOOKUP(A805,'[4]MC Masterlist 2026-09-17'!$B:$M, 10, 0),0)</f>
        <v>15</v>
      </c>
      <c r="V805" s="42">
        <f>IFERROR(VLOOKUP(A805,'[4]MC Masterlist 2026-09-17'!$B:$M, 11, 0),0)</f>
        <v>15</v>
      </c>
      <c r="W805" s="42">
        <f t="shared" si="184"/>
        <v>30</v>
      </c>
      <c r="X805" s="42">
        <f t="shared" si="185"/>
        <v>30</v>
      </c>
      <c r="Y805" s="42">
        <f>IFERROR(IF(OR(C805="AREA I",C805="AREA V"),7,VLOOKUP(A805,'[4]MC Masterlist 2026-09-17'!$B:$M, 12, 0)),0)</f>
        <v>30</v>
      </c>
      <c r="Z805" s="42">
        <f t="shared" si="186"/>
        <v>0</v>
      </c>
      <c r="AA805" s="42">
        <f t="shared" si="187"/>
        <v>0</v>
      </c>
      <c r="AB805" s="42">
        <f t="shared" si="188"/>
        <v>0</v>
      </c>
      <c r="AC805" s="42">
        <f t="shared" si="189"/>
        <v>0</v>
      </c>
      <c r="AD805" s="40" t="str">
        <f t="shared" si="190"/>
        <v>Critical</v>
      </c>
      <c r="AE805" s="40">
        <f>IFERROR(VLOOKUP(A805,'[4]Re-order'!$A:$AA,27,0),"")</f>
        <v>0</v>
      </c>
      <c r="AF805" s="42">
        <f t="shared" si="191"/>
        <v>-2</v>
      </c>
      <c r="AG805" s="42" t="e">
        <f>SUMIFS('[4]Raw Inventory'!D:D,'[4]Raw Inventory'!C:C,"GREATWALL",'[4]Raw Inventory'!B:B,A805)</f>
        <v>#VALUE!</v>
      </c>
      <c r="AH805" s="42" t="e">
        <f>SUMIFS('[4]Raw Inventory'!D:D,'[4]Raw Inventory'!C:C,"DUARTE",'[4]Raw Inventory'!B:B,A805)</f>
        <v>#VALUE!</v>
      </c>
      <c r="AI805" s="42"/>
      <c r="AJ805" s="42">
        <f t="shared" si="192"/>
        <v>0</v>
      </c>
      <c r="AK805" s="40" t="str">
        <f>IFERROR(IF((Q805+IF(AI805="",0,AI3))&lt;=0,"Stockout",IF(AJ805="","",IF(F805="Class A",IF(AJ805&lt;=7,"Critical",IF(AJ805&lt;=15,"Low",IF(AJ805&lt;=30,"Reorder",IF(AJ805&lt;=45,"Optimal","Overstock")))),IF(F805="Class B",IF(AJ805&lt;=10,"Critical",IF(AJ805&lt;=20,"Low",IF(AJ805&lt;=45,"Reorder",IF(AJ805&lt;=60,"Optimal","Overstock")))),IF(F805="Class C",IF(AJ805&lt;=15,"Critical",IF(AJ805&lt;=30,"Low",IF(AJ805&lt;=60,"Reorder",IF(AJ805&lt;=90,"Optimal","Overstock")))),""))))),"")</f>
        <v>Critical</v>
      </c>
      <c r="AL805" s="42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</row>
    <row r="806" spans="1:48">
      <c r="A806" s="39" t="s">
        <v>25</v>
      </c>
      <c r="B806" s="39" t="s">
        <v>141</v>
      </c>
      <c r="C806" s="39" t="s">
        <v>137</v>
      </c>
      <c r="D806" s="40" t="s">
        <v>232</v>
      </c>
      <c r="E806" s="40">
        <v>10</v>
      </c>
      <c r="F806" s="40" t="s">
        <v>2</v>
      </c>
      <c r="G806" s="39" t="str">
        <f>IFERROR(VLOOKUP(A806,'[4]MC Masterlist 2026-09-17'!$B:$M, 3, 0),"")</f>
        <v>YAMAHA</v>
      </c>
      <c r="H806" s="41">
        <f>IFERROR(VLOOKUP(A806,'[4]MC Masterlist 2026-09-17'!$B:$M, 6, 0),"")</f>
        <v>124527</v>
      </c>
      <c r="I806" s="42">
        <v>0</v>
      </c>
      <c r="J806" s="42">
        <v>2</v>
      </c>
      <c r="K806" s="42">
        <v>1</v>
      </c>
      <c r="L806" s="42">
        <f t="shared" si="177"/>
        <v>3</v>
      </c>
      <c r="M806" s="42">
        <f t="shared" si="178"/>
        <v>1</v>
      </c>
      <c r="N806" s="41">
        <f t="shared" si="179"/>
        <v>373581</v>
      </c>
      <c r="O806" s="41">
        <f t="shared" si="180"/>
        <v>124527</v>
      </c>
      <c r="P806" s="42">
        <f t="shared" si="181"/>
        <v>3.3333333333333333E-2</v>
      </c>
      <c r="Q806" s="42">
        <v>0</v>
      </c>
      <c r="R806" s="41">
        <f t="shared" si="182"/>
        <v>0</v>
      </c>
      <c r="S806" s="42">
        <f t="shared" si="183"/>
        <v>0</v>
      </c>
      <c r="T806" s="42">
        <f>IFERROR(VLOOKUP(A806,'[4]Re-order'!$A:$Q,17,0),"")</f>
        <v>0</v>
      </c>
      <c r="U806" s="42">
        <f>IFERROR(VLOOKUP(A806,'[4]MC Masterlist 2026-09-17'!$B:$M, 10, 0),0)</f>
        <v>15</v>
      </c>
      <c r="V806" s="42">
        <f>IFERROR(VLOOKUP(A806,'[4]MC Masterlist 2026-09-17'!$B:$M, 11, 0),0)</f>
        <v>15</v>
      </c>
      <c r="W806" s="42">
        <f t="shared" si="184"/>
        <v>30</v>
      </c>
      <c r="X806" s="42">
        <f t="shared" si="185"/>
        <v>6.5</v>
      </c>
      <c r="Y806" s="42">
        <f>IFERROR(IF(OR(C806="AREA I",C806="AREA V"),7,VLOOKUP(A806,'[4]MC Masterlist 2026-09-17'!$B:$M, 12, 0)),0)</f>
        <v>7</v>
      </c>
      <c r="Z806" s="42">
        <f t="shared" si="186"/>
        <v>0.5</v>
      </c>
      <c r="AA806" s="42">
        <f t="shared" si="187"/>
        <v>1</v>
      </c>
      <c r="AB806" s="42">
        <f t="shared" si="188"/>
        <v>0.21666666666666667</v>
      </c>
      <c r="AC806" s="42">
        <f t="shared" si="189"/>
        <v>0.23333333333333334</v>
      </c>
      <c r="AD806" s="40" t="str">
        <f t="shared" si="190"/>
        <v>Stockout</v>
      </c>
      <c r="AE806" s="40">
        <f>IFERROR(VLOOKUP(A806,'[4]Re-order'!$A:$AA,27,0),"")</f>
        <v>0</v>
      </c>
      <c r="AF806" s="42">
        <f t="shared" si="191"/>
        <v>0.23333333333333334</v>
      </c>
      <c r="AG806" s="42" t="e">
        <f>SUMIFS('[4]Raw Inventory'!D:D,'[4]Raw Inventory'!C:C,"GREATWALL",'[4]Raw Inventory'!B:B,A806)</f>
        <v>#VALUE!</v>
      </c>
      <c r="AH806" s="42" t="e">
        <f>SUMIFS('[4]Raw Inventory'!D:D,'[4]Raw Inventory'!C:C,"DUARTE",'[4]Raw Inventory'!B:B,A806)</f>
        <v>#VALUE!</v>
      </c>
      <c r="AI806" s="42"/>
      <c r="AJ806" s="42">
        <f t="shared" si="192"/>
        <v>0</v>
      </c>
      <c r="AK806" s="40" t="str">
        <f>IFERROR(IF((Q806+IF(AI806="",0,AI3))&lt;=0,"Stockout",IF(AJ806="","",IF(F806="Class A",IF(AJ806&lt;=7,"Critical",IF(AJ806&lt;=15,"Low",IF(AJ806&lt;=30,"Reorder",IF(AJ806&lt;=45,"Optimal","Overstock")))),IF(F806="Class B",IF(AJ806&lt;=10,"Critical",IF(AJ806&lt;=20,"Low",IF(AJ806&lt;=45,"Reorder",IF(AJ806&lt;=60,"Optimal","Overstock")))),IF(F806="Class C",IF(AJ806&lt;=15,"Critical",IF(AJ806&lt;=30,"Low",IF(AJ806&lt;=60,"Reorder",IF(AJ806&lt;=90,"Optimal","Overstock")))),""))))),"")</f>
        <v>Stockout</v>
      </c>
      <c r="AL806" s="42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</row>
    <row r="807" spans="1:48">
      <c r="A807" s="39" t="s">
        <v>69</v>
      </c>
      <c r="B807" s="39" t="s">
        <v>27</v>
      </c>
      <c r="C807" s="39" t="s">
        <v>1</v>
      </c>
      <c r="D807" s="40" t="s">
        <v>231</v>
      </c>
      <c r="E807" s="40">
        <v>30</v>
      </c>
      <c r="F807" s="40" t="s">
        <v>3</v>
      </c>
      <c r="G807" s="39" t="str">
        <f>IFERROR(VLOOKUP(A807,'[4]MC Masterlist 2026-09-17'!$B:$M, 3, 0),"")</f>
        <v>YAMAHA</v>
      </c>
      <c r="H807" s="41">
        <f>IFERROR(VLOOKUP(A807,'[4]MC Masterlist 2026-09-17'!$B:$M, 6, 0),"")</f>
        <v>54426</v>
      </c>
      <c r="I807" s="42">
        <v>0</v>
      </c>
      <c r="J807" s="42">
        <v>0</v>
      </c>
      <c r="K807" s="42">
        <v>0</v>
      </c>
      <c r="L807" s="42">
        <f t="shared" si="177"/>
        <v>0</v>
      </c>
      <c r="M807" s="42">
        <f t="shared" si="178"/>
        <v>0</v>
      </c>
      <c r="N807" s="41">
        <f t="shared" si="179"/>
        <v>0</v>
      </c>
      <c r="O807" s="41">
        <f t="shared" si="180"/>
        <v>0</v>
      </c>
      <c r="P807" s="42">
        <f t="shared" si="181"/>
        <v>0</v>
      </c>
      <c r="Q807" s="42">
        <v>1</v>
      </c>
      <c r="R807" s="41">
        <f t="shared" si="182"/>
        <v>54426</v>
      </c>
      <c r="S807" s="42">
        <f t="shared" si="183"/>
        <v>0</v>
      </c>
      <c r="T807" s="42">
        <f>IFERROR(VLOOKUP(A807,'[4]Re-order'!$A:$Q,17,0),"")</f>
        <v>0</v>
      </c>
      <c r="U807" s="42">
        <f>IFERROR(VLOOKUP(A807,'[4]MC Masterlist 2026-09-17'!$B:$M, 10, 0),0)</f>
        <v>15</v>
      </c>
      <c r="V807" s="42">
        <f>IFERROR(VLOOKUP(A807,'[4]MC Masterlist 2026-09-17'!$B:$M, 11, 0),0)</f>
        <v>15</v>
      </c>
      <c r="W807" s="42">
        <f t="shared" si="184"/>
        <v>30</v>
      </c>
      <c r="X807" s="42">
        <f t="shared" si="185"/>
        <v>7</v>
      </c>
      <c r="Y807" s="42">
        <f>IFERROR(IF(OR(C807="AREA I",C807="AREA V"),7,VLOOKUP(A807,'[4]MC Masterlist 2026-09-17'!$B:$M, 12, 0)),0)</f>
        <v>7</v>
      </c>
      <c r="Z807" s="42">
        <f t="shared" si="186"/>
        <v>0</v>
      </c>
      <c r="AA807" s="42">
        <f t="shared" si="187"/>
        <v>0</v>
      </c>
      <c r="AB807" s="42">
        <f t="shared" si="188"/>
        <v>0</v>
      </c>
      <c r="AC807" s="42">
        <f t="shared" si="189"/>
        <v>0</v>
      </c>
      <c r="AD807" s="40" t="str">
        <f t="shared" si="190"/>
        <v>Critical</v>
      </c>
      <c r="AE807" s="40">
        <f>IFERROR(VLOOKUP(A807,'[4]Re-order'!$A:$AA,27,0),"")</f>
        <v>0</v>
      </c>
      <c r="AF807" s="42">
        <f t="shared" si="191"/>
        <v>-1</v>
      </c>
      <c r="AG807" s="42" t="e">
        <f>SUMIFS('[4]Raw Inventory'!D:D,'[4]Raw Inventory'!C:C,"GREATWALL",'[4]Raw Inventory'!B:B,A807)</f>
        <v>#VALUE!</v>
      </c>
      <c r="AH807" s="42" t="e">
        <f>SUMIFS('[4]Raw Inventory'!D:D,'[4]Raw Inventory'!C:C,"DUARTE",'[4]Raw Inventory'!B:B,A807)</f>
        <v>#VALUE!</v>
      </c>
      <c r="AI807" s="42"/>
      <c r="AJ807" s="42">
        <f t="shared" si="192"/>
        <v>0</v>
      </c>
      <c r="AK807" s="40" t="str">
        <f>IFERROR(IF((Q807+IF(AI807="",0,AI3))&lt;=0,"Stockout",IF(AJ807="","",IF(F807="Class A",IF(AJ807&lt;=7,"Critical",IF(AJ807&lt;=15,"Low",IF(AJ807&lt;=30,"Reorder",IF(AJ807&lt;=45,"Optimal","Overstock")))),IF(F807="Class B",IF(AJ807&lt;=10,"Critical",IF(AJ807&lt;=20,"Low",IF(AJ807&lt;=45,"Reorder",IF(AJ807&lt;=60,"Optimal","Overstock")))),IF(F807="Class C",IF(AJ807&lt;=15,"Critical",IF(AJ807&lt;=30,"Low",IF(AJ807&lt;=60,"Reorder",IF(AJ807&lt;=90,"Optimal","Overstock")))),""))))),"")</f>
        <v>Critical</v>
      </c>
      <c r="AL807" s="42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</row>
    <row r="808" spans="1:48">
      <c r="A808" s="39" t="s">
        <v>65</v>
      </c>
      <c r="B808" s="39" t="s">
        <v>145</v>
      </c>
      <c r="C808" s="39" t="s">
        <v>137</v>
      </c>
      <c r="D808" s="40" t="s">
        <v>259</v>
      </c>
      <c r="E808" s="40">
        <v>18</v>
      </c>
      <c r="F808" s="40" t="s">
        <v>2</v>
      </c>
      <c r="G808" s="39" t="str">
        <f>IFERROR(VLOOKUP(A808,'[4]MC Masterlist 2026-09-17'!$B:$M, 3, 0),"")</f>
        <v>SUZUKI</v>
      </c>
      <c r="H808" s="41">
        <f>IFERROR(VLOOKUP(A808,'[4]MC Masterlist 2026-09-17'!$B:$M, 6, 0),"")</f>
        <v>77572</v>
      </c>
      <c r="I808" s="42">
        <v>0</v>
      </c>
      <c r="J808" s="42">
        <v>1</v>
      </c>
      <c r="K808" s="42">
        <v>1</v>
      </c>
      <c r="L808" s="42">
        <f t="shared" si="177"/>
        <v>2</v>
      </c>
      <c r="M808" s="42">
        <f t="shared" si="178"/>
        <v>0.66666666666666663</v>
      </c>
      <c r="N808" s="41">
        <f t="shared" si="179"/>
        <v>155144</v>
      </c>
      <c r="O808" s="41">
        <f t="shared" si="180"/>
        <v>51714.666666666664</v>
      </c>
      <c r="P808" s="42">
        <f t="shared" si="181"/>
        <v>2.222222222222222E-2</v>
      </c>
      <c r="Q808" s="42">
        <v>2</v>
      </c>
      <c r="R808" s="41">
        <f t="shared" si="182"/>
        <v>155144</v>
      </c>
      <c r="S808" s="42">
        <f t="shared" si="183"/>
        <v>90</v>
      </c>
      <c r="T808" s="42">
        <f>IFERROR(VLOOKUP(A808,'[4]Re-order'!$A:$Q,17,0),"")</f>
        <v>0</v>
      </c>
      <c r="U808" s="42">
        <f>IFERROR(VLOOKUP(A808,'[4]MC Masterlist 2026-09-17'!$B:$M, 10, 0),0)</f>
        <v>15</v>
      </c>
      <c r="V808" s="42">
        <f>IFERROR(VLOOKUP(A808,'[4]MC Masterlist 2026-09-17'!$B:$M, 11, 0),0)</f>
        <v>15</v>
      </c>
      <c r="W808" s="42">
        <f t="shared" si="184"/>
        <v>30</v>
      </c>
      <c r="X808" s="42">
        <f t="shared" si="185"/>
        <v>6.666666666666667</v>
      </c>
      <c r="Y808" s="42">
        <f>IFERROR(IF(OR(C808="AREA I",C808="AREA V"),7,VLOOKUP(A808,'[4]MC Masterlist 2026-09-17'!$B:$M, 12, 0)),0)</f>
        <v>7</v>
      </c>
      <c r="Z808" s="42">
        <f t="shared" si="186"/>
        <v>0.33333333333333331</v>
      </c>
      <c r="AA808" s="42">
        <f t="shared" si="187"/>
        <v>0.66666666666666663</v>
      </c>
      <c r="AB808" s="42">
        <f t="shared" si="188"/>
        <v>0.14814814814814814</v>
      </c>
      <c r="AC808" s="42">
        <f t="shared" si="189"/>
        <v>0.15555555555555553</v>
      </c>
      <c r="AD808" s="40" t="str">
        <f t="shared" si="190"/>
        <v>Overstock</v>
      </c>
      <c r="AE808" s="40">
        <f>IFERROR(VLOOKUP(A808,'[4]Re-order'!$A:$AA,27,0),"")</f>
        <v>0</v>
      </c>
      <c r="AF808" s="42">
        <f t="shared" si="191"/>
        <v>-1.8444444444444446</v>
      </c>
      <c r="AG808" s="42" t="e">
        <f>SUMIFS('[4]Raw Inventory'!D:D,'[4]Raw Inventory'!C:C,"GREATWALL",'[4]Raw Inventory'!B:B,A808)</f>
        <v>#VALUE!</v>
      </c>
      <c r="AH808" s="42" t="e">
        <f>SUMIFS('[4]Raw Inventory'!D:D,'[4]Raw Inventory'!C:C,"DUARTE",'[4]Raw Inventory'!B:B,A808)</f>
        <v>#VALUE!</v>
      </c>
      <c r="AI808" s="42"/>
      <c r="AJ808" s="42">
        <f t="shared" si="192"/>
        <v>90.000000000000014</v>
      </c>
      <c r="AK808" s="40" t="str">
        <f>IFERROR(IF((Q808+IF(AI808="",0,AI3))&lt;=0,"Stockout",IF(AJ808="","",IF(F808="Class A",IF(AJ808&lt;=7,"Critical",IF(AJ808&lt;=15,"Low",IF(AJ808&lt;=30,"Reorder",IF(AJ808&lt;=45,"Optimal","Overstock")))),IF(F808="Class B",IF(AJ808&lt;=10,"Critical",IF(AJ808&lt;=20,"Low",IF(AJ808&lt;=45,"Reorder",IF(AJ808&lt;=60,"Optimal","Overstock")))),IF(F808="Class C",IF(AJ808&lt;=15,"Critical",IF(AJ808&lt;=30,"Low",IF(AJ808&lt;=60,"Reorder",IF(AJ808&lt;=90,"Optimal","Overstock")))),""))))),"")</f>
        <v>Overstock</v>
      </c>
      <c r="AL808" s="42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</row>
    <row r="809" spans="1:48">
      <c r="A809" s="39" t="s">
        <v>12</v>
      </c>
      <c r="B809" s="39" t="s">
        <v>130</v>
      </c>
      <c r="C809" s="39" t="s">
        <v>128</v>
      </c>
      <c r="D809" s="40" t="s">
        <v>252</v>
      </c>
      <c r="E809" s="40">
        <v>9</v>
      </c>
      <c r="F809" s="40" t="s">
        <v>2</v>
      </c>
      <c r="G809" s="39" t="str">
        <f>IFERROR(VLOOKUP(A809,'[4]MC Masterlist 2026-09-17'!$B:$M, 3, 0),"")</f>
        <v>HONDA</v>
      </c>
      <c r="H809" s="41">
        <f>IFERROR(VLOOKUP(A809,'[4]MC Masterlist 2026-09-17'!$B:$M, 6, 0),"")</f>
        <v>158270</v>
      </c>
      <c r="I809" s="42">
        <v>2</v>
      </c>
      <c r="J809" s="42">
        <v>2</v>
      </c>
      <c r="K809" s="42">
        <v>0</v>
      </c>
      <c r="L809" s="42">
        <f t="shared" si="177"/>
        <v>4</v>
      </c>
      <c r="M809" s="42">
        <f t="shared" si="178"/>
        <v>1.3333333333333333</v>
      </c>
      <c r="N809" s="41">
        <f t="shared" si="179"/>
        <v>633080</v>
      </c>
      <c r="O809" s="41">
        <f t="shared" si="180"/>
        <v>211026.66666666666</v>
      </c>
      <c r="P809" s="42">
        <f t="shared" si="181"/>
        <v>4.4444444444444439E-2</v>
      </c>
      <c r="Q809" s="42">
        <v>2</v>
      </c>
      <c r="R809" s="41">
        <f t="shared" si="182"/>
        <v>316540</v>
      </c>
      <c r="S809" s="42">
        <f t="shared" si="183"/>
        <v>45</v>
      </c>
      <c r="T809" s="42">
        <f>IFERROR(VLOOKUP(A809,'[4]Re-order'!$A:$Q,17,0),"")</f>
        <v>0</v>
      </c>
      <c r="U809" s="42">
        <f>IFERROR(VLOOKUP(A809,'[4]MC Masterlist 2026-09-17'!$B:$M, 10, 0),0)</f>
        <v>15</v>
      </c>
      <c r="V809" s="42">
        <f>IFERROR(VLOOKUP(A809,'[4]MC Masterlist 2026-09-17'!$B:$M, 11, 0),0)</f>
        <v>15</v>
      </c>
      <c r="W809" s="42">
        <f t="shared" si="184"/>
        <v>30</v>
      </c>
      <c r="X809" s="42">
        <f t="shared" si="185"/>
        <v>29.333333333333332</v>
      </c>
      <c r="Y809" s="42">
        <f>IFERROR(IF(OR(C809="AREA I",C809="AREA V"),7,VLOOKUP(A809,'[4]MC Masterlist 2026-09-17'!$B:$M, 12, 0)),0)</f>
        <v>30</v>
      </c>
      <c r="Z809" s="42">
        <f t="shared" si="186"/>
        <v>0.66666666666666663</v>
      </c>
      <c r="AA809" s="42">
        <f t="shared" si="187"/>
        <v>1.3333333333333333</v>
      </c>
      <c r="AB809" s="42">
        <f t="shared" si="188"/>
        <v>1.3037037037037036</v>
      </c>
      <c r="AC809" s="42">
        <f t="shared" si="189"/>
        <v>1.3333333333333333</v>
      </c>
      <c r="AD809" s="40" t="str">
        <f t="shared" si="190"/>
        <v>Reorder</v>
      </c>
      <c r="AE809" s="40">
        <f>IFERROR(VLOOKUP(A809,'[4]Re-order'!$A:$AA,27,0),"")</f>
        <v>0</v>
      </c>
      <c r="AF809" s="42">
        <f t="shared" si="191"/>
        <v>-0.66666666666666674</v>
      </c>
      <c r="AG809" s="42" t="e">
        <f>SUMIFS('[4]Raw Inventory'!D:D,'[4]Raw Inventory'!C:C,"GREATWALL",'[4]Raw Inventory'!B:B,A809)</f>
        <v>#VALUE!</v>
      </c>
      <c r="AH809" s="42" t="e">
        <f>SUMIFS('[4]Raw Inventory'!D:D,'[4]Raw Inventory'!C:C,"DUARTE",'[4]Raw Inventory'!B:B,A809)</f>
        <v>#VALUE!</v>
      </c>
      <c r="AI809" s="42"/>
      <c r="AJ809" s="42">
        <f t="shared" si="192"/>
        <v>45.000000000000007</v>
      </c>
      <c r="AK809" s="40" t="str">
        <f>IFERROR(IF((Q809+IF(AI809="",0,AI3))&lt;=0,"Stockout",IF(AJ809="","",IF(F809="Class A",IF(AJ809&lt;=7,"Critical",IF(AJ809&lt;=15,"Low",IF(AJ809&lt;=30,"Reorder",IF(AJ809&lt;=45,"Optimal","Overstock")))),IF(F809="Class B",IF(AJ809&lt;=10,"Critical",IF(AJ809&lt;=20,"Low",IF(AJ809&lt;=45,"Reorder",IF(AJ809&lt;=60,"Optimal","Overstock")))),IF(F809="Class C",IF(AJ809&lt;=15,"Critical",IF(AJ809&lt;=30,"Low",IF(AJ809&lt;=60,"Reorder",IF(AJ809&lt;=90,"Optimal","Overstock")))),""))))),"")</f>
        <v>Reorder</v>
      </c>
      <c r="AL809" s="42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</row>
    <row r="810" spans="1:48">
      <c r="A810" s="39" t="s">
        <v>72</v>
      </c>
      <c r="B810" s="39" t="s">
        <v>123</v>
      </c>
      <c r="C810" s="39" t="s">
        <v>118</v>
      </c>
      <c r="D810" s="40" t="s">
        <v>231</v>
      </c>
      <c r="E810" s="40">
        <v>24</v>
      </c>
      <c r="F810" s="40" t="s">
        <v>3</v>
      </c>
      <c r="G810" s="39" t="str">
        <f>IFERROR(VLOOKUP(A810,'[4]MC Masterlist 2026-09-17'!$B:$M, 3, 0),"")</f>
        <v>KAWASAKI</v>
      </c>
      <c r="H810" s="41">
        <f>IFERROR(VLOOKUP(A810,'[4]MC Masterlist 2026-09-17'!$B:$M, 6, 0),"")</f>
        <v>52948</v>
      </c>
      <c r="I810" s="42">
        <v>0</v>
      </c>
      <c r="J810" s="42">
        <v>0</v>
      </c>
      <c r="K810" s="42">
        <v>0</v>
      </c>
      <c r="L810" s="42">
        <f t="shared" si="177"/>
        <v>0</v>
      </c>
      <c r="M810" s="42">
        <f t="shared" si="178"/>
        <v>0</v>
      </c>
      <c r="N810" s="41">
        <f t="shared" si="179"/>
        <v>0</v>
      </c>
      <c r="O810" s="41">
        <f t="shared" si="180"/>
        <v>0</v>
      </c>
      <c r="P810" s="42">
        <f t="shared" si="181"/>
        <v>0</v>
      </c>
      <c r="Q810" s="42">
        <v>1</v>
      </c>
      <c r="R810" s="41">
        <f t="shared" si="182"/>
        <v>52948</v>
      </c>
      <c r="S810" s="42">
        <f t="shared" si="183"/>
        <v>0</v>
      </c>
      <c r="T810" s="42">
        <f>IFERROR(VLOOKUP(A810,'[4]Re-order'!$A:$Q,17,0),"")</f>
        <v>0</v>
      </c>
      <c r="U810" s="42">
        <f>IFERROR(VLOOKUP(A810,'[4]MC Masterlist 2026-09-17'!$B:$M, 10, 0),0)</f>
        <v>15</v>
      </c>
      <c r="V810" s="42">
        <f>IFERROR(VLOOKUP(A810,'[4]MC Masterlist 2026-09-17'!$B:$M, 11, 0),0)</f>
        <v>15</v>
      </c>
      <c r="W810" s="42">
        <f t="shared" si="184"/>
        <v>30</v>
      </c>
      <c r="X810" s="42">
        <f t="shared" si="185"/>
        <v>30</v>
      </c>
      <c r="Y810" s="42">
        <f>IFERROR(IF(OR(C810="AREA I",C810="AREA V"),7,VLOOKUP(A810,'[4]MC Masterlist 2026-09-17'!$B:$M, 12, 0)),0)</f>
        <v>30</v>
      </c>
      <c r="Z810" s="42">
        <f t="shared" si="186"/>
        <v>0</v>
      </c>
      <c r="AA810" s="42">
        <f t="shared" si="187"/>
        <v>0</v>
      </c>
      <c r="AB810" s="42">
        <f t="shared" si="188"/>
        <v>0</v>
      </c>
      <c r="AC810" s="42">
        <f t="shared" si="189"/>
        <v>0</v>
      </c>
      <c r="AD810" s="40" t="str">
        <f t="shared" si="190"/>
        <v>Critical</v>
      </c>
      <c r="AE810" s="40">
        <f>IFERROR(VLOOKUP(A810,'[4]Re-order'!$A:$AA,27,0),"")</f>
        <v>0</v>
      </c>
      <c r="AF810" s="42">
        <f t="shared" si="191"/>
        <v>-1</v>
      </c>
      <c r="AG810" s="42" t="e">
        <f>SUMIFS('[4]Raw Inventory'!D:D,'[4]Raw Inventory'!C:C,"GREATWALL",'[4]Raw Inventory'!B:B,A810)</f>
        <v>#VALUE!</v>
      </c>
      <c r="AH810" s="42" t="e">
        <f>SUMIFS('[4]Raw Inventory'!D:D,'[4]Raw Inventory'!C:C,"DUARTE",'[4]Raw Inventory'!B:B,A810)</f>
        <v>#VALUE!</v>
      </c>
      <c r="AI810" s="42"/>
      <c r="AJ810" s="42">
        <f t="shared" si="192"/>
        <v>0</v>
      </c>
      <c r="AK810" s="40" t="str">
        <f>IFERROR(IF((Q810+IF(AI810="",0,AI3))&lt;=0,"Stockout",IF(AJ810="","",IF(F810="Class A",IF(AJ810&lt;=7,"Critical",IF(AJ810&lt;=15,"Low",IF(AJ810&lt;=30,"Reorder",IF(AJ810&lt;=45,"Optimal","Overstock")))),IF(F810="Class B",IF(AJ810&lt;=10,"Critical",IF(AJ810&lt;=20,"Low",IF(AJ810&lt;=45,"Reorder",IF(AJ810&lt;=60,"Optimal","Overstock")))),IF(F810="Class C",IF(AJ810&lt;=15,"Critical",IF(AJ810&lt;=30,"Low",IF(AJ810&lt;=60,"Reorder",IF(AJ810&lt;=90,"Optimal","Overstock")))),""))))),"")</f>
        <v>Critical</v>
      </c>
      <c r="AL810" s="42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</row>
    <row r="811" spans="1:48">
      <c r="A811" s="39" t="s">
        <v>40</v>
      </c>
      <c r="B811" s="39" t="s">
        <v>123</v>
      </c>
      <c r="C811" s="39" t="s">
        <v>118</v>
      </c>
      <c r="D811" s="40" t="s">
        <v>255</v>
      </c>
      <c r="E811" s="40">
        <v>22</v>
      </c>
      <c r="F811" s="40" t="s">
        <v>3</v>
      </c>
      <c r="G811" s="39" t="str">
        <f>IFERROR(VLOOKUP(A811,'[4]MC Masterlist 2026-09-17'!$B:$M, 3, 0),"")</f>
        <v>HONDA</v>
      </c>
      <c r="H811" s="41">
        <f>IFERROR(VLOOKUP(A811,'[4]MC Masterlist 2026-09-17'!$B:$M, 6, 0),"")</f>
        <v>56426</v>
      </c>
      <c r="I811" s="42">
        <v>0</v>
      </c>
      <c r="J811" s="42">
        <v>0</v>
      </c>
      <c r="K811" s="42">
        <v>1</v>
      </c>
      <c r="L811" s="42">
        <f t="shared" si="177"/>
        <v>1</v>
      </c>
      <c r="M811" s="42">
        <f t="shared" si="178"/>
        <v>0.33333333333333331</v>
      </c>
      <c r="N811" s="41">
        <f t="shared" si="179"/>
        <v>56426</v>
      </c>
      <c r="O811" s="41">
        <f t="shared" si="180"/>
        <v>18808.666666666664</v>
      </c>
      <c r="P811" s="42">
        <f t="shared" si="181"/>
        <v>1.111111111111111E-2</v>
      </c>
      <c r="Q811" s="42">
        <v>1</v>
      </c>
      <c r="R811" s="41">
        <f t="shared" si="182"/>
        <v>56426</v>
      </c>
      <c r="S811" s="42">
        <f t="shared" si="183"/>
        <v>90.000000000000014</v>
      </c>
      <c r="T811" s="42">
        <f>IFERROR(VLOOKUP(A811,'[4]Re-order'!$A:$Q,17,0),"")</f>
        <v>0</v>
      </c>
      <c r="U811" s="42">
        <f>IFERROR(VLOOKUP(A811,'[4]MC Masterlist 2026-09-17'!$B:$M, 10, 0),0)</f>
        <v>15</v>
      </c>
      <c r="V811" s="42">
        <f>IFERROR(VLOOKUP(A811,'[4]MC Masterlist 2026-09-17'!$B:$M, 11, 0),0)</f>
        <v>15</v>
      </c>
      <c r="W811" s="42">
        <f t="shared" si="184"/>
        <v>30</v>
      </c>
      <c r="X811" s="42">
        <f t="shared" si="185"/>
        <v>29.833333333333332</v>
      </c>
      <c r="Y811" s="42">
        <f>IFERROR(IF(OR(C811="AREA I",C811="AREA V"),7,VLOOKUP(A811,'[4]MC Masterlist 2026-09-17'!$B:$M, 12, 0)),0)</f>
        <v>30</v>
      </c>
      <c r="Z811" s="42">
        <f t="shared" si="186"/>
        <v>0.16666666666666666</v>
      </c>
      <c r="AA811" s="42">
        <f t="shared" si="187"/>
        <v>0.33333333333333331</v>
      </c>
      <c r="AB811" s="42">
        <f t="shared" si="188"/>
        <v>0.33148148148148143</v>
      </c>
      <c r="AC811" s="42">
        <f t="shared" si="189"/>
        <v>0.33333333333333331</v>
      </c>
      <c r="AD811" s="40" t="str">
        <f t="shared" si="190"/>
        <v>Optimal</v>
      </c>
      <c r="AE811" s="40">
        <f>IFERROR(VLOOKUP(A811,'[4]Re-order'!$A:$AA,27,0),"")</f>
        <v>0</v>
      </c>
      <c r="AF811" s="42">
        <f t="shared" si="191"/>
        <v>-0.66666666666666674</v>
      </c>
      <c r="AG811" s="42" t="e">
        <f>SUMIFS('[4]Raw Inventory'!D:D,'[4]Raw Inventory'!C:C,"GREATWALL",'[4]Raw Inventory'!B:B,A811)</f>
        <v>#VALUE!</v>
      </c>
      <c r="AH811" s="42" t="e">
        <f>SUMIFS('[4]Raw Inventory'!D:D,'[4]Raw Inventory'!C:C,"DUARTE",'[4]Raw Inventory'!B:B,A811)</f>
        <v>#VALUE!</v>
      </c>
      <c r="AI811" s="42"/>
      <c r="AJ811" s="42">
        <f t="shared" si="192"/>
        <v>90.000000000000014</v>
      </c>
      <c r="AK811" s="40" t="str">
        <f>IFERROR(IF((Q811+IF(AI811="",0,AI3))&lt;=0,"Stockout",IF(AJ811="","",IF(F811="Class A",IF(AJ811&lt;=7,"Critical",IF(AJ811&lt;=15,"Low",IF(AJ811&lt;=30,"Reorder",IF(AJ811&lt;=45,"Optimal","Overstock")))),IF(F811="Class B",IF(AJ811&lt;=10,"Critical",IF(AJ811&lt;=20,"Low",IF(AJ811&lt;=45,"Reorder",IF(AJ811&lt;=60,"Optimal","Overstock")))),IF(F811="Class C",IF(AJ811&lt;=15,"Critical",IF(AJ811&lt;=30,"Low",IF(AJ811&lt;=60,"Reorder",IF(AJ811&lt;=90,"Optimal","Overstock")))),""))))),"")</f>
        <v>Optimal</v>
      </c>
      <c r="AL811" s="42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</row>
    <row r="812" spans="1:48">
      <c r="A812" s="39" t="s">
        <v>18</v>
      </c>
      <c r="B812" s="39" t="s">
        <v>122</v>
      </c>
      <c r="C812" s="39" t="s">
        <v>118</v>
      </c>
      <c r="D812" s="40" t="s">
        <v>264</v>
      </c>
      <c r="E812" s="40">
        <v>20</v>
      </c>
      <c r="F812" s="40" t="s">
        <v>2</v>
      </c>
      <c r="G812" s="39" t="str">
        <f>IFERROR(VLOOKUP(A812,'[4]MC Masterlist 2026-09-17'!$B:$M, 3, 0),"")</f>
        <v>HONDA</v>
      </c>
      <c r="H812" s="41">
        <f>IFERROR(VLOOKUP(A812,'[4]MC Masterlist 2026-09-17'!$B:$M, 6, 0),"")</f>
        <v>94330</v>
      </c>
      <c r="I812" s="42">
        <v>0</v>
      </c>
      <c r="J812" s="42">
        <v>2</v>
      </c>
      <c r="K812" s="42">
        <v>0</v>
      </c>
      <c r="L812" s="42">
        <f t="shared" si="177"/>
        <v>2</v>
      </c>
      <c r="M812" s="42">
        <f t="shared" si="178"/>
        <v>0.66666666666666663</v>
      </c>
      <c r="N812" s="41">
        <f t="shared" si="179"/>
        <v>188660</v>
      </c>
      <c r="O812" s="41">
        <f t="shared" si="180"/>
        <v>62886.666666666664</v>
      </c>
      <c r="P812" s="42">
        <f t="shared" si="181"/>
        <v>2.222222222222222E-2</v>
      </c>
      <c r="Q812" s="42">
        <v>6</v>
      </c>
      <c r="R812" s="41">
        <f t="shared" si="182"/>
        <v>565980</v>
      </c>
      <c r="S812" s="42">
        <f t="shared" si="183"/>
        <v>270</v>
      </c>
      <c r="T812" s="42">
        <f>IFERROR(VLOOKUP(A812,'[4]Re-order'!$A:$Q,17,0),"")</f>
        <v>0</v>
      </c>
      <c r="U812" s="42">
        <f>IFERROR(VLOOKUP(A812,'[4]MC Masterlist 2026-09-17'!$B:$M, 10, 0),0)</f>
        <v>15</v>
      </c>
      <c r="V812" s="42">
        <f>IFERROR(VLOOKUP(A812,'[4]MC Masterlist 2026-09-17'!$B:$M, 11, 0),0)</f>
        <v>15</v>
      </c>
      <c r="W812" s="42">
        <f t="shared" si="184"/>
        <v>30</v>
      </c>
      <c r="X812" s="42">
        <f t="shared" si="185"/>
        <v>29.666666666666668</v>
      </c>
      <c r="Y812" s="42">
        <f>IFERROR(IF(OR(C812="AREA I",C812="AREA V"),7,VLOOKUP(A812,'[4]MC Masterlist 2026-09-17'!$B:$M, 12, 0)),0)</f>
        <v>30</v>
      </c>
      <c r="Z812" s="42">
        <f t="shared" si="186"/>
        <v>0.33333333333333331</v>
      </c>
      <c r="AA812" s="42">
        <f t="shared" si="187"/>
        <v>0.66666666666666663</v>
      </c>
      <c r="AB812" s="42">
        <f t="shared" si="188"/>
        <v>0.65925925925925921</v>
      </c>
      <c r="AC812" s="42">
        <f t="shared" si="189"/>
        <v>0.66666666666666663</v>
      </c>
      <c r="AD812" s="40" t="str">
        <f t="shared" si="190"/>
        <v>Overstock</v>
      </c>
      <c r="AE812" s="40">
        <f>IFERROR(VLOOKUP(A812,'[4]Re-order'!$A:$AA,27,0),"")</f>
        <v>0</v>
      </c>
      <c r="AF812" s="42">
        <f t="shared" si="191"/>
        <v>-5.333333333333333</v>
      </c>
      <c r="AG812" s="42" t="e">
        <f>SUMIFS('[4]Raw Inventory'!D:D,'[4]Raw Inventory'!C:C,"GREATWALL",'[4]Raw Inventory'!B:B,A812)</f>
        <v>#VALUE!</v>
      </c>
      <c r="AH812" s="42" t="e">
        <f>SUMIFS('[4]Raw Inventory'!D:D,'[4]Raw Inventory'!C:C,"DUARTE",'[4]Raw Inventory'!B:B,A812)</f>
        <v>#VALUE!</v>
      </c>
      <c r="AI812" s="42"/>
      <c r="AJ812" s="42">
        <f t="shared" si="192"/>
        <v>270.00000000000006</v>
      </c>
      <c r="AK812" s="40" t="str">
        <f>IFERROR(IF((Q812+IF(AI812="",0,AI3))&lt;=0,"Stockout",IF(AJ812="","",IF(F812="Class A",IF(AJ812&lt;=7,"Critical",IF(AJ812&lt;=15,"Low",IF(AJ812&lt;=30,"Reorder",IF(AJ812&lt;=45,"Optimal","Overstock")))),IF(F812="Class B",IF(AJ812&lt;=10,"Critical",IF(AJ812&lt;=20,"Low",IF(AJ812&lt;=45,"Reorder",IF(AJ812&lt;=60,"Optimal","Overstock")))),IF(F812="Class C",IF(AJ812&lt;=15,"Critical",IF(AJ812&lt;=30,"Low",IF(AJ812&lt;=60,"Reorder",IF(AJ812&lt;=90,"Optimal","Overstock")))),""))))),"")</f>
        <v>Overstock</v>
      </c>
      <c r="AL812" s="42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</row>
    <row r="813" spans="1:48">
      <c r="A813" s="39" t="s">
        <v>70</v>
      </c>
      <c r="B813" s="39" t="s">
        <v>162</v>
      </c>
      <c r="C813" s="39" t="s">
        <v>159</v>
      </c>
      <c r="D813" s="40" t="s">
        <v>236</v>
      </c>
      <c r="E813" s="40">
        <v>26</v>
      </c>
      <c r="F813" s="40" t="s">
        <v>3</v>
      </c>
      <c r="G813" s="39" t="str">
        <f>IFERROR(VLOOKUP(A813,'[4]MC Masterlist 2026-09-17'!$B:$M, 3, 0),"")</f>
        <v>KAWASAKI</v>
      </c>
      <c r="H813" s="41">
        <f>IFERROR(VLOOKUP(A813,'[4]MC Masterlist 2026-09-17'!$B:$M, 6, 0),"")</f>
        <v>91770</v>
      </c>
      <c r="I813" s="42">
        <v>0</v>
      </c>
      <c r="J813" s="42">
        <v>0</v>
      </c>
      <c r="K813" s="42">
        <v>0</v>
      </c>
      <c r="L813" s="42">
        <f t="shared" si="177"/>
        <v>0</v>
      </c>
      <c r="M813" s="42">
        <f t="shared" si="178"/>
        <v>0</v>
      </c>
      <c r="N813" s="41">
        <f t="shared" si="179"/>
        <v>0</v>
      </c>
      <c r="O813" s="41">
        <f t="shared" si="180"/>
        <v>0</v>
      </c>
      <c r="P813" s="42">
        <f t="shared" si="181"/>
        <v>0</v>
      </c>
      <c r="Q813" s="42">
        <v>5</v>
      </c>
      <c r="R813" s="41">
        <f t="shared" si="182"/>
        <v>458850</v>
      </c>
      <c r="S813" s="42">
        <f t="shared" si="183"/>
        <v>0</v>
      </c>
      <c r="T813" s="42">
        <f>IFERROR(VLOOKUP(A813,'[4]Re-order'!$A:$Q,17,0),"")</f>
        <v>0</v>
      </c>
      <c r="U813" s="42">
        <f>IFERROR(VLOOKUP(A813,'[4]MC Masterlist 2026-09-17'!$B:$M, 10, 0),0)</f>
        <v>15</v>
      </c>
      <c r="V813" s="42">
        <f>IFERROR(VLOOKUP(A813,'[4]MC Masterlist 2026-09-17'!$B:$M, 11, 0),0)</f>
        <v>15</v>
      </c>
      <c r="W813" s="42">
        <f t="shared" si="184"/>
        <v>30</v>
      </c>
      <c r="X813" s="42">
        <f t="shared" si="185"/>
        <v>30</v>
      </c>
      <c r="Y813" s="42">
        <f>IFERROR(IF(OR(C813="AREA I",C813="AREA V"),7,VLOOKUP(A813,'[4]MC Masterlist 2026-09-17'!$B:$M, 12, 0)),0)</f>
        <v>30</v>
      </c>
      <c r="Z813" s="42">
        <f t="shared" si="186"/>
        <v>0</v>
      </c>
      <c r="AA813" s="42">
        <f t="shared" si="187"/>
        <v>0</v>
      </c>
      <c r="AB813" s="42">
        <f t="shared" si="188"/>
        <v>0</v>
      </c>
      <c r="AC813" s="42">
        <f t="shared" si="189"/>
        <v>0</v>
      </c>
      <c r="AD813" s="40" t="str">
        <f t="shared" si="190"/>
        <v>Critical</v>
      </c>
      <c r="AE813" s="40">
        <f>IFERROR(VLOOKUP(A813,'[4]Re-order'!$A:$AA,27,0),"")</f>
        <v>0</v>
      </c>
      <c r="AF813" s="42">
        <f t="shared" si="191"/>
        <v>-5</v>
      </c>
      <c r="AG813" s="42" t="e">
        <f>SUMIFS('[4]Raw Inventory'!D:D,'[4]Raw Inventory'!C:C,"GREATWALL",'[4]Raw Inventory'!B:B,A813)</f>
        <v>#VALUE!</v>
      </c>
      <c r="AH813" s="42" t="e">
        <f>SUMIFS('[4]Raw Inventory'!D:D,'[4]Raw Inventory'!C:C,"DUARTE",'[4]Raw Inventory'!B:B,A813)</f>
        <v>#VALUE!</v>
      </c>
      <c r="AI813" s="42"/>
      <c r="AJ813" s="42">
        <f t="shared" si="192"/>
        <v>0</v>
      </c>
      <c r="AK813" s="40" t="str">
        <f>IFERROR(IF((Q813+IF(AI813="",0,AI3))&lt;=0,"Stockout",IF(AJ813="","",IF(F813="Class A",IF(AJ813&lt;=7,"Critical",IF(AJ813&lt;=15,"Low",IF(AJ813&lt;=30,"Reorder",IF(AJ813&lt;=45,"Optimal","Overstock")))),IF(F813="Class B",IF(AJ813&lt;=10,"Critical",IF(AJ813&lt;=20,"Low",IF(AJ813&lt;=45,"Reorder",IF(AJ813&lt;=60,"Optimal","Overstock")))),IF(F813="Class C",IF(AJ813&lt;=15,"Critical",IF(AJ813&lt;=30,"Low",IF(AJ813&lt;=60,"Reorder",IF(AJ813&lt;=90,"Optimal","Overstock")))),""))))),"")</f>
        <v>Critical</v>
      </c>
      <c r="AL813" s="42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</row>
    <row r="814" spans="1:48">
      <c r="A814" s="39" t="s">
        <v>23</v>
      </c>
      <c r="B814" s="39" t="s">
        <v>119</v>
      </c>
      <c r="C814" s="39" t="s">
        <v>118</v>
      </c>
      <c r="D814" s="40" t="s">
        <v>248</v>
      </c>
      <c r="E814" s="40">
        <v>9</v>
      </c>
      <c r="F814" s="40" t="s">
        <v>0</v>
      </c>
      <c r="G814" s="39" t="str">
        <f>IFERROR(VLOOKUP(A814,'[4]MC Masterlist 2026-09-17'!$B:$M, 3, 0),"")</f>
        <v>KAWASAKI</v>
      </c>
      <c r="H814" s="41">
        <f>IFERROR(VLOOKUP(A814,'[4]MC Masterlist 2026-09-17'!$B:$M, 6, 0),"")</f>
        <v>60656</v>
      </c>
      <c r="I814" s="42">
        <v>5</v>
      </c>
      <c r="J814" s="42">
        <v>2</v>
      </c>
      <c r="K814" s="42">
        <v>4</v>
      </c>
      <c r="L814" s="42">
        <f t="shared" si="177"/>
        <v>11</v>
      </c>
      <c r="M814" s="42">
        <f t="shared" si="178"/>
        <v>3.6666666666666665</v>
      </c>
      <c r="N814" s="41">
        <f t="shared" si="179"/>
        <v>667216</v>
      </c>
      <c r="O814" s="41">
        <f t="shared" si="180"/>
        <v>222405.33333333331</v>
      </c>
      <c r="P814" s="42">
        <f t="shared" si="181"/>
        <v>0.12222222222222222</v>
      </c>
      <c r="Q814" s="42">
        <v>10</v>
      </c>
      <c r="R814" s="41">
        <f t="shared" si="182"/>
        <v>606560</v>
      </c>
      <c r="S814" s="42">
        <f t="shared" si="183"/>
        <v>81.818181818181827</v>
      </c>
      <c r="T814" s="42">
        <f>IFERROR(VLOOKUP(A814,'[4]Re-order'!$A:$Q,17,0),"")</f>
        <v>0</v>
      </c>
      <c r="U814" s="42">
        <f>IFERROR(VLOOKUP(A814,'[4]MC Masterlist 2026-09-17'!$B:$M, 10, 0),0)</f>
        <v>15</v>
      </c>
      <c r="V814" s="42">
        <f>IFERROR(VLOOKUP(A814,'[4]MC Masterlist 2026-09-17'!$B:$M, 11, 0),0)</f>
        <v>15</v>
      </c>
      <c r="W814" s="42">
        <f t="shared" si="184"/>
        <v>30</v>
      </c>
      <c r="X814" s="42">
        <f t="shared" si="185"/>
        <v>28.166666666666668</v>
      </c>
      <c r="Y814" s="42">
        <f>IFERROR(IF(OR(C814="AREA I",C814="AREA V"),7,VLOOKUP(A814,'[4]MC Masterlist 2026-09-17'!$B:$M, 12, 0)),0)</f>
        <v>30</v>
      </c>
      <c r="Z814" s="42">
        <f t="shared" si="186"/>
        <v>1.8333333333333333</v>
      </c>
      <c r="AA814" s="42">
        <f t="shared" si="187"/>
        <v>3.6666666666666665</v>
      </c>
      <c r="AB814" s="42">
        <f t="shared" si="188"/>
        <v>3.4425925925925926</v>
      </c>
      <c r="AC814" s="42">
        <f t="shared" si="189"/>
        <v>3.6666666666666665</v>
      </c>
      <c r="AD814" s="40" t="str">
        <f t="shared" si="190"/>
        <v>Overstock</v>
      </c>
      <c r="AE814" s="40">
        <f>IFERROR(VLOOKUP(A814,'[4]Re-order'!$A:$AA,27,0),"")</f>
        <v>0</v>
      </c>
      <c r="AF814" s="42">
        <f t="shared" si="191"/>
        <v>-6.3333333333333339</v>
      </c>
      <c r="AG814" s="42" t="e">
        <f>SUMIFS('[4]Raw Inventory'!D:D,'[4]Raw Inventory'!C:C,"GREATWALL",'[4]Raw Inventory'!B:B,A814)</f>
        <v>#VALUE!</v>
      </c>
      <c r="AH814" s="42" t="e">
        <f>SUMIFS('[4]Raw Inventory'!D:D,'[4]Raw Inventory'!C:C,"DUARTE",'[4]Raw Inventory'!B:B,A814)</f>
        <v>#VALUE!</v>
      </c>
      <c r="AI814" s="42"/>
      <c r="AJ814" s="42">
        <f t="shared" si="192"/>
        <v>81.818181818181827</v>
      </c>
      <c r="AK814" s="40" t="str">
        <f>IFERROR(IF((Q814+IF(AI814="",0,AI3))&lt;=0,"Stockout",IF(AJ814="","",IF(F814="Class A",IF(AJ814&lt;=7,"Critical",IF(AJ814&lt;=15,"Low",IF(AJ814&lt;=30,"Reorder",IF(AJ814&lt;=45,"Optimal","Overstock")))),IF(F814="Class B",IF(AJ814&lt;=10,"Critical",IF(AJ814&lt;=20,"Low",IF(AJ814&lt;=45,"Reorder",IF(AJ814&lt;=60,"Optimal","Overstock")))),IF(F814="Class C",IF(AJ814&lt;=15,"Critical",IF(AJ814&lt;=30,"Low",IF(AJ814&lt;=60,"Reorder",IF(AJ814&lt;=90,"Optimal","Overstock")))),""))))),"")</f>
        <v>Overstock</v>
      </c>
      <c r="AL814" s="42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</row>
    <row r="815" spans="1:48">
      <c r="A815" s="39" t="s">
        <v>12</v>
      </c>
      <c r="B815" s="39" t="s">
        <v>27</v>
      </c>
      <c r="C815" s="39" t="s">
        <v>1</v>
      </c>
      <c r="D815" s="40" t="s">
        <v>229</v>
      </c>
      <c r="E815" s="40">
        <v>6</v>
      </c>
      <c r="F815" s="40" t="s">
        <v>0</v>
      </c>
      <c r="G815" s="39" t="str">
        <f>IFERROR(VLOOKUP(A815,'[4]MC Masterlist 2026-09-17'!$B:$M, 3, 0),"")</f>
        <v>HONDA</v>
      </c>
      <c r="H815" s="41">
        <f>IFERROR(VLOOKUP(A815,'[4]MC Masterlist 2026-09-17'!$B:$M, 6, 0),"")</f>
        <v>158270</v>
      </c>
      <c r="I815" s="42">
        <v>3</v>
      </c>
      <c r="J815" s="42">
        <v>2</v>
      </c>
      <c r="K815" s="42">
        <v>4</v>
      </c>
      <c r="L815" s="42">
        <f t="shared" si="177"/>
        <v>9</v>
      </c>
      <c r="M815" s="42">
        <f t="shared" si="178"/>
        <v>3</v>
      </c>
      <c r="N815" s="41">
        <f t="shared" si="179"/>
        <v>1424430</v>
      </c>
      <c r="O815" s="41">
        <f t="shared" si="180"/>
        <v>474810</v>
      </c>
      <c r="P815" s="42">
        <f t="shared" si="181"/>
        <v>0.1</v>
      </c>
      <c r="Q815" s="42">
        <v>3</v>
      </c>
      <c r="R815" s="41">
        <f t="shared" si="182"/>
        <v>474810</v>
      </c>
      <c r="S815" s="42">
        <f t="shared" si="183"/>
        <v>30</v>
      </c>
      <c r="T815" s="42">
        <f>IFERROR(VLOOKUP(A815,'[4]Re-order'!$A:$Q,17,0),"")</f>
        <v>0</v>
      </c>
      <c r="U815" s="42">
        <f>IFERROR(VLOOKUP(A815,'[4]MC Masterlist 2026-09-17'!$B:$M, 10, 0),0)</f>
        <v>15</v>
      </c>
      <c r="V815" s="42">
        <f>IFERROR(VLOOKUP(A815,'[4]MC Masterlist 2026-09-17'!$B:$M, 11, 0),0)</f>
        <v>15</v>
      </c>
      <c r="W815" s="42">
        <f t="shared" si="184"/>
        <v>30</v>
      </c>
      <c r="X815" s="42">
        <f t="shared" si="185"/>
        <v>5.5</v>
      </c>
      <c r="Y815" s="42">
        <f>IFERROR(IF(OR(C815="AREA I",C815="AREA V"),7,VLOOKUP(A815,'[4]MC Masterlist 2026-09-17'!$B:$M, 12, 0)),0)</f>
        <v>7</v>
      </c>
      <c r="Z815" s="42">
        <f t="shared" si="186"/>
        <v>1.5</v>
      </c>
      <c r="AA815" s="42">
        <f t="shared" si="187"/>
        <v>3</v>
      </c>
      <c r="AB815" s="42">
        <f t="shared" si="188"/>
        <v>0.55000000000000004</v>
      </c>
      <c r="AC815" s="42">
        <f t="shared" si="189"/>
        <v>0.70000000000000007</v>
      </c>
      <c r="AD815" s="40" t="str">
        <f t="shared" si="190"/>
        <v>Reorder</v>
      </c>
      <c r="AE815" s="40">
        <f>IFERROR(VLOOKUP(A815,'[4]Re-order'!$A:$AA,27,0),"")</f>
        <v>0</v>
      </c>
      <c r="AF815" s="42">
        <f t="shared" si="191"/>
        <v>-2.2999999999999998</v>
      </c>
      <c r="AG815" s="42" t="e">
        <f>SUMIFS('[4]Raw Inventory'!D:D,'[4]Raw Inventory'!C:C,"GREATWALL",'[4]Raw Inventory'!B:B,A815)</f>
        <v>#VALUE!</v>
      </c>
      <c r="AH815" s="42" t="e">
        <f>SUMIFS('[4]Raw Inventory'!D:D,'[4]Raw Inventory'!C:C,"DUARTE",'[4]Raw Inventory'!B:B,A815)</f>
        <v>#VALUE!</v>
      </c>
      <c r="AI815" s="42"/>
      <c r="AJ815" s="42">
        <f t="shared" si="192"/>
        <v>30</v>
      </c>
      <c r="AK815" s="40" t="str">
        <f>IFERROR(IF((Q815+IF(AI815="",0,AI3))&lt;=0,"Stockout",IF(AJ815="","",IF(F815="Class A",IF(AJ815&lt;=7,"Critical",IF(AJ815&lt;=15,"Low",IF(AJ815&lt;=30,"Reorder",IF(AJ815&lt;=45,"Optimal","Overstock")))),IF(F815="Class B",IF(AJ815&lt;=10,"Critical",IF(AJ815&lt;=20,"Low",IF(AJ815&lt;=45,"Reorder",IF(AJ815&lt;=60,"Optimal","Overstock")))),IF(F815="Class C",IF(AJ815&lt;=15,"Critical",IF(AJ815&lt;=30,"Low",IF(AJ815&lt;=60,"Reorder",IF(AJ815&lt;=90,"Optimal","Overstock")))),""))))),"")</f>
        <v>Reorder</v>
      </c>
      <c r="AL815" s="42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</row>
    <row r="816" spans="1:48">
      <c r="A816" s="39" t="s">
        <v>24</v>
      </c>
      <c r="B816" s="39" t="s">
        <v>141</v>
      </c>
      <c r="C816" s="39" t="s">
        <v>137</v>
      </c>
      <c r="D816" s="40" t="s">
        <v>252</v>
      </c>
      <c r="E816" s="40">
        <v>8</v>
      </c>
      <c r="F816" s="40" t="s">
        <v>2</v>
      </c>
      <c r="G816" s="39" t="str">
        <f>IFERROR(VLOOKUP(A816,'[4]MC Masterlist 2026-09-17'!$B:$M, 3, 0),"")</f>
        <v>KAWASAKI</v>
      </c>
      <c r="H816" s="41">
        <f>IFERROR(VLOOKUP(A816,'[4]MC Masterlist 2026-09-17'!$B:$M, 6, 0),"")</f>
        <v>131626</v>
      </c>
      <c r="I816" s="42">
        <v>3</v>
      </c>
      <c r="J816" s="42">
        <v>2</v>
      </c>
      <c r="K816" s="42">
        <v>0</v>
      </c>
      <c r="L816" s="42">
        <f t="shared" si="177"/>
        <v>5</v>
      </c>
      <c r="M816" s="42">
        <f t="shared" si="178"/>
        <v>1.6666666666666667</v>
      </c>
      <c r="N816" s="41">
        <f t="shared" si="179"/>
        <v>658130</v>
      </c>
      <c r="O816" s="41">
        <f t="shared" si="180"/>
        <v>219376.66666666669</v>
      </c>
      <c r="P816" s="42">
        <f t="shared" si="181"/>
        <v>5.5555555555555559E-2</v>
      </c>
      <c r="Q816" s="42">
        <v>0</v>
      </c>
      <c r="R816" s="41">
        <f t="shared" si="182"/>
        <v>0</v>
      </c>
      <c r="S816" s="42">
        <f t="shared" si="183"/>
        <v>0</v>
      </c>
      <c r="T816" s="42">
        <f>IFERROR(VLOOKUP(A816,'[4]Re-order'!$A:$Q,17,0),"")</f>
        <v>0</v>
      </c>
      <c r="U816" s="42">
        <f>IFERROR(VLOOKUP(A816,'[4]MC Masterlist 2026-09-17'!$B:$M, 10, 0),0)</f>
        <v>15</v>
      </c>
      <c r="V816" s="42">
        <f>IFERROR(VLOOKUP(A816,'[4]MC Masterlist 2026-09-17'!$B:$M, 11, 0),0)</f>
        <v>15</v>
      </c>
      <c r="W816" s="42">
        <f t="shared" si="184"/>
        <v>30</v>
      </c>
      <c r="X816" s="42">
        <f t="shared" si="185"/>
        <v>6.166666666666667</v>
      </c>
      <c r="Y816" s="42">
        <f>IFERROR(IF(OR(C816="AREA I",C816="AREA V"),7,VLOOKUP(A816,'[4]MC Masterlist 2026-09-17'!$B:$M, 12, 0)),0)</f>
        <v>7</v>
      </c>
      <c r="Z816" s="42">
        <f t="shared" si="186"/>
        <v>0.83333333333333337</v>
      </c>
      <c r="AA816" s="42">
        <f t="shared" si="187"/>
        <v>1.6666666666666667</v>
      </c>
      <c r="AB816" s="42">
        <f t="shared" si="188"/>
        <v>0.34259259259259262</v>
      </c>
      <c r="AC816" s="42">
        <f t="shared" si="189"/>
        <v>0.3888888888888889</v>
      </c>
      <c r="AD816" s="40" t="str">
        <f t="shared" si="190"/>
        <v>Stockout</v>
      </c>
      <c r="AE816" s="40">
        <f>IFERROR(VLOOKUP(A816,'[4]Re-order'!$A:$AA,27,0),"")</f>
        <v>0</v>
      </c>
      <c r="AF816" s="42">
        <f t="shared" si="191"/>
        <v>0.3888888888888889</v>
      </c>
      <c r="AG816" s="42" t="e">
        <f>SUMIFS('[4]Raw Inventory'!D:D,'[4]Raw Inventory'!C:C,"GREATWALL",'[4]Raw Inventory'!B:B,A816)</f>
        <v>#VALUE!</v>
      </c>
      <c r="AH816" s="42" t="e">
        <f>SUMIFS('[4]Raw Inventory'!D:D,'[4]Raw Inventory'!C:C,"DUARTE",'[4]Raw Inventory'!B:B,A816)</f>
        <v>#VALUE!</v>
      </c>
      <c r="AI816" s="42"/>
      <c r="AJ816" s="42">
        <f t="shared" si="192"/>
        <v>0</v>
      </c>
      <c r="AK816" s="40" t="str">
        <f>IFERROR(IF((Q816+IF(AI816="",0,AI3))&lt;=0,"Stockout",IF(AJ816="","",IF(F816="Class A",IF(AJ816&lt;=7,"Critical",IF(AJ816&lt;=15,"Low",IF(AJ816&lt;=30,"Reorder",IF(AJ816&lt;=45,"Optimal","Overstock")))),IF(F816="Class B",IF(AJ816&lt;=10,"Critical",IF(AJ816&lt;=20,"Low",IF(AJ816&lt;=45,"Reorder",IF(AJ816&lt;=60,"Optimal","Overstock")))),IF(F816="Class C",IF(AJ816&lt;=15,"Critical",IF(AJ816&lt;=30,"Low",IF(AJ816&lt;=60,"Reorder",IF(AJ816&lt;=90,"Optimal","Overstock")))),""))))),"")</f>
        <v>Stockout</v>
      </c>
      <c r="AL816" s="42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</row>
    <row r="817" spans="1:48">
      <c r="A817" s="39" t="s">
        <v>23</v>
      </c>
      <c r="B817" s="39" t="s">
        <v>122</v>
      </c>
      <c r="C817" s="39" t="s">
        <v>118</v>
      </c>
      <c r="D817" s="40" t="s">
        <v>257</v>
      </c>
      <c r="E817" s="40">
        <v>5</v>
      </c>
      <c r="F817" s="40" t="s">
        <v>0</v>
      </c>
      <c r="G817" s="39" t="str">
        <f>IFERROR(VLOOKUP(A817,'[4]MC Masterlist 2026-09-17'!$B:$M, 3, 0),"")</f>
        <v>KAWASAKI</v>
      </c>
      <c r="H817" s="41">
        <f>IFERROR(VLOOKUP(A817,'[4]MC Masterlist 2026-09-17'!$B:$M, 6, 0),"")</f>
        <v>60656</v>
      </c>
      <c r="I817" s="42">
        <v>9</v>
      </c>
      <c r="J817" s="42">
        <v>10</v>
      </c>
      <c r="K817" s="42">
        <v>5</v>
      </c>
      <c r="L817" s="42">
        <f t="shared" si="177"/>
        <v>24</v>
      </c>
      <c r="M817" s="42">
        <f t="shared" si="178"/>
        <v>8</v>
      </c>
      <c r="N817" s="41">
        <f t="shared" si="179"/>
        <v>1455744</v>
      </c>
      <c r="O817" s="41">
        <f t="shared" si="180"/>
        <v>485248</v>
      </c>
      <c r="P817" s="42">
        <f t="shared" si="181"/>
        <v>0.26666666666666666</v>
      </c>
      <c r="Q817" s="42">
        <v>13</v>
      </c>
      <c r="R817" s="41">
        <f t="shared" si="182"/>
        <v>788528</v>
      </c>
      <c r="S817" s="42">
        <f t="shared" si="183"/>
        <v>48.75</v>
      </c>
      <c r="T817" s="42">
        <f>IFERROR(VLOOKUP(A817,'[4]Re-order'!$A:$Q,17,0),"")</f>
        <v>0</v>
      </c>
      <c r="U817" s="42">
        <f>IFERROR(VLOOKUP(A817,'[4]MC Masterlist 2026-09-17'!$B:$M, 10, 0),0)</f>
        <v>15</v>
      </c>
      <c r="V817" s="42">
        <f>IFERROR(VLOOKUP(A817,'[4]MC Masterlist 2026-09-17'!$B:$M, 11, 0),0)</f>
        <v>15</v>
      </c>
      <c r="W817" s="42">
        <f t="shared" si="184"/>
        <v>30</v>
      </c>
      <c r="X817" s="42">
        <f t="shared" si="185"/>
        <v>26</v>
      </c>
      <c r="Y817" s="42">
        <f>IFERROR(IF(OR(C817="AREA I",C817="AREA V"),7,VLOOKUP(A817,'[4]MC Masterlist 2026-09-17'!$B:$M, 12, 0)),0)</f>
        <v>30</v>
      </c>
      <c r="Z817" s="42">
        <f t="shared" si="186"/>
        <v>4</v>
      </c>
      <c r="AA817" s="42">
        <f t="shared" si="187"/>
        <v>8</v>
      </c>
      <c r="AB817" s="42">
        <f t="shared" si="188"/>
        <v>6.9333333333333336</v>
      </c>
      <c r="AC817" s="42">
        <f t="shared" si="189"/>
        <v>8</v>
      </c>
      <c r="AD817" s="40" t="str">
        <f t="shared" si="190"/>
        <v>Overstock</v>
      </c>
      <c r="AE817" s="40">
        <f>IFERROR(VLOOKUP(A817,'[4]Re-order'!$A:$AA,27,0),"")</f>
        <v>0</v>
      </c>
      <c r="AF817" s="42">
        <f t="shared" si="191"/>
        <v>-5</v>
      </c>
      <c r="AG817" s="42" t="e">
        <f>SUMIFS('[4]Raw Inventory'!D:D,'[4]Raw Inventory'!C:C,"GREATWALL",'[4]Raw Inventory'!B:B,A817)</f>
        <v>#VALUE!</v>
      </c>
      <c r="AH817" s="42" t="e">
        <f>SUMIFS('[4]Raw Inventory'!D:D,'[4]Raw Inventory'!C:C,"DUARTE",'[4]Raw Inventory'!B:B,A817)</f>
        <v>#VALUE!</v>
      </c>
      <c r="AI817" s="42"/>
      <c r="AJ817" s="42">
        <f t="shared" si="192"/>
        <v>48.75</v>
      </c>
      <c r="AK817" s="40" t="str">
        <f>IFERROR(IF((Q817+IF(AI817="",0,AI3))&lt;=0,"Stockout",IF(AJ817="","",IF(F817="Class A",IF(AJ817&lt;=7,"Critical",IF(AJ817&lt;=15,"Low",IF(AJ817&lt;=30,"Reorder",IF(AJ817&lt;=45,"Optimal","Overstock")))),IF(F817="Class B",IF(AJ817&lt;=10,"Critical",IF(AJ817&lt;=20,"Low",IF(AJ817&lt;=45,"Reorder",IF(AJ817&lt;=60,"Optimal","Overstock")))),IF(F817="Class C",IF(AJ817&lt;=15,"Critical",IF(AJ817&lt;=30,"Low",IF(AJ817&lt;=60,"Reorder",IF(AJ817&lt;=90,"Optimal","Overstock")))),""))))),"")</f>
        <v>Overstock</v>
      </c>
      <c r="AL817" s="42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</row>
    <row r="818" spans="1:48">
      <c r="A818" s="39" t="s">
        <v>45</v>
      </c>
      <c r="B818" s="39" t="s">
        <v>122</v>
      </c>
      <c r="C818" s="39" t="s">
        <v>118</v>
      </c>
      <c r="D818" s="40" t="s">
        <v>240</v>
      </c>
      <c r="E818" s="40">
        <v>25</v>
      </c>
      <c r="F818" s="40" t="s">
        <v>3</v>
      </c>
      <c r="G818" s="39" t="str">
        <f>IFERROR(VLOOKUP(A818,'[4]MC Masterlist 2026-09-17'!$B:$M, 3, 0),"")</f>
        <v>YAMAHA</v>
      </c>
      <c r="H818" s="41">
        <f>IFERROR(VLOOKUP(A818,'[4]MC Masterlist 2026-09-17'!$B:$M, 6, 0),"")</f>
        <v>117087</v>
      </c>
      <c r="I818" s="42">
        <v>1</v>
      </c>
      <c r="J818" s="42">
        <v>0</v>
      </c>
      <c r="K818" s="42">
        <v>0</v>
      </c>
      <c r="L818" s="42">
        <f t="shared" si="177"/>
        <v>1</v>
      </c>
      <c r="M818" s="42">
        <f t="shared" si="178"/>
        <v>0.33333333333333331</v>
      </c>
      <c r="N818" s="41">
        <f t="shared" si="179"/>
        <v>117087</v>
      </c>
      <c r="O818" s="41">
        <f t="shared" si="180"/>
        <v>39029</v>
      </c>
      <c r="P818" s="42">
        <f t="shared" si="181"/>
        <v>1.111111111111111E-2</v>
      </c>
      <c r="Q818" s="42"/>
      <c r="R818" s="41">
        <f t="shared" si="182"/>
        <v>0</v>
      </c>
      <c r="S818" s="42">
        <f t="shared" si="183"/>
        <v>0</v>
      </c>
      <c r="T818" s="42">
        <f>IFERROR(VLOOKUP(A818,'[4]Re-order'!$A:$Q,17,0),"")</f>
        <v>0</v>
      </c>
      <c r="U818" s="42">
        <f>IFERROR(VLOOKUP(A818,'[4]MC Masterlist 2026-09-17'!$B:$M, 10, 0),0)</f>
        <v>15</v>
      </c>
      <c r="V818" s="42">
        <f>IFERROR(VLOOKUP(A818,'[4]MC Masterlist 2026-09-17'!$B:$M, 11, 0),0)</f>
        <v>15</v>
      </c>
      <c r="W818" s="42">
        <f t="shared" si="184"/>
        <v>30</v>
      </c>
      <c r="X818" s="42">
        <f t="shared" si="185"/>
        <v>29.833333333333332</v>
      </c>
      <c r="Y818" s="42">
        <f>IFERROR(IF(OR(C818="AREA I",C818="AREA V"),7,VLOOKUP(A818,'[4]MC Masterlist 2026-09-17'!$B:$M, 12, 0)),0)</f>
        <v>30</v>
      </c>
      <c r="Z818" s="42">
        <f t="shared" si="186"/>
        <v>0.16666666666666666</v>
      </c>
      <c r="AA818" s="42">
        <f t="shared" si="187"/>
        <v>0.33333333333333331</v>
      </c>
      <c r="AB818" s="42">
        <f t="shared" si="188"/>
        <v>0.33148148148148143</v>
      </c>
      <c r="AC818" s="42">
        <f t="shared" si="189"/>
        <v>0.33333333333333331</v>
      </c>
      <c r="AD818" s="40" t="str">
        <f t="shared" si="190"/>
        <v>Stockout</v>
      </c>
      <c r="AE818" s="40">
        <f>IFERROR(VLOOKUP(A818,'[4]Re-order'!$A:$AA,27,0),"")</f>
        <v>0</v>
      </c>
      <c r="AF818" s="42">
        <f t="shared" si="191"/>
        <v>0.33333333333333331</v>
      </c>
      <c r="AG818" s="42" t="e">
        <f>SUMIFS('[4]Raw Inventory'!D:D,'[4]Raw Inventory'!C:C,"GREATWALL",'[4]Raw Inventory'!B:B,A818)</f>
        <v>#VALUE!</v>
      </c>
      <c r="AH818" s="42" t="e">
        <f>SUMIFS('[4]Raw Inventory'!D:D,'[4]Raw Inventory'!C:C,"DUARTE",'[4]Raw Inventory'!B:B,A818)</f>
        <v>#VALUE!</v>
      </c>
      <c r="AI818" s="42"/>
      <c r="AJ818" s="42">
        <f t="shared" si="192"/>
        <v>0</v>
      </c>
      <c r="AK818" s="40" t="str">
        <f>IFERROR(IF((Q818+IF(AI818="",0,AI3))&lt;=0,"Stockout",IF(AJ818="","",IF(F818="Class A",IF(AJ818&lt;=7,"Critical",IF(AJ818&lt;=15,"Low",IF(AJ818&lt;=30,"Reorder",IF(AJ818&lt;=45,"Optimal","Overstock")))),IF(F818="Class B",IF(AJ818&lt;=10,"Critical",IF(AJ818&lt;=20,"Low",IF(AJ818&lt;=45,"Reorder",IF(AJ818&lt;=60,"Optimal","Overstock")))),IF(F818="Class C",IF(AJ818&lt;=15,"Critical",IF(AJ818&lt;=30,"Low",IF(AJ818&lt;=60,"Reorder",IF(AJ818&lt;=90,"Optimal","Overstock")))),""))))),"")</f>
        <v>Stockout</v>
      </c>
      <c r="AL818" s="42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</row>
    <row r="819" spans="1:48">
      <c r="A819" s="39" t="s">
        <v>26</v>
      </c>
      <c r="B819" s="39" t="s">
        <v>30</v>
      </c>
      <c r="C819" s="39" t="s">
        <v>1</v>
      </c>
      <c r="D819" s="40" t="s">
        <v>232</v>
      </c>
      <c r="E819" s="40">
        <v>10</v>
      </c>
      <c r="F819" s="40" t="s">
        <v>2</v>
      </c>
      <c r="G819" s="39" t="str">
        <f>IFERROR(VLOOKUP(A819,'[4]MC Masterlist 2026-09-17'!$B:$M, 3, 0),"")</f>
        <v>SUZUKI</v>
      </c>
      <c r="H819" s="41">
        <f>IFERROR(VLOOKUP(A819,'[4]MC Masterlist 2026-09-17'!$B:$M, 6, 0),"")</f>
        <v>123700</v>
      </c>
      <c r="I819" s="42">
        <v>2</v>
      </c>
      <c r="J819" s="42">
        <v>2</v>
      </c>
      <c r="K819" s="42">
        <v>1</v>
      </c>
      <c r="L819" s="42">
        <f t="shared" si="177"/>
        <v>5</v>
      </c>
      <c r="M819" s="42">
        <f t="shared" si="178"/>
        <v>1.6666666666666667</v>
      </c>
      <c r="N819" s="41">
        <f t="shared" si="179"/>
        <v>618500</v>
      </c>
      <c r="O819" s="41">
        <f t="shared" si="180"/>
        <v>206166.66666666669</v>
      </c>
      <c r="P819" s="42">
        <f t="shared" si="181"/>
        <v>5.5555555555555559E-2</v>
      </c>
      <c r="Q819" s="42">
        <v>1</v>
      </c>
      <c r="R819" s="41">
        <f t="shared" si="182"/>
        <v>123700</v>
      </c>
      <c r="S819" s="42">
        <f t="shared" si="183"/>
        <v>18</v>
      </c>
      <c r="T819" s="42">
        <f>IFERROR(VLOOKUP(A819,'[4]Re-order'!$A:$Q,17,0),"")</f>
        <v>0</v>
      </c>
      <c r="U819" s="42">
        <f>IFERROR(VLOOKUP(A819,'[4]MC Masterlist 2026-09-17'!$B:$M, 10, 0),0)</f>
        <v>15</v>
      </c>
      <c r="V819" s="42">
        <f>IFERROR(VLOOKUP(A819,'[4]MC Masterlist 2026-09-17'!$B:$M, 11, 0),0)</f>
        <v>15</v>
      </c>
      <c r="W819" s="42">
        <f t="shared" si="184"/>
        <v>30</v>
      </c>
      <c r="X819" s="42">
        <f t="shared" si="185"/>
        <v>6.166666666666667</v>
      </c>
      <c r="Y819" s="42">
        <f>IFERROR(IF(OR(C819="AREA I",C819="AREA V"),7,VLOOKUP(A819,'[4]MC Masterlist 2026-09-17'!$B:$M, 12, 0)),0)</f>
        <v>7</v>
      </c>
      <c r="Z819" s="42">
        <f t="shared" si="186"/>
        <v>0.83333333333333337</v>
      </c>
      <c r="AA819" s="42">
        <f t="shared" si="187"/>
        <v>1.6666666666666667</v>
      </c>
      <c r="AB819" s="42">
        <f t="shared" si="188"/>
        <v>0.34259259259259262</v>
      </c>
      <c r="AC819" s="42">
        <f t="shared" si="189"/>
        <v>0.3888888888888889</v>
      </c>
      <c r="AD819" s="40" t="str">
        <f t="shared" si="190"/>
        <v>Low</v>
      </c>
      <c r="AE819" s="40">
        <f>IFERROR(VLOOKUP(A819,'[4]Re-order'!$A:$AA,27,0),"")</f>
        <v>0</v>
      </c>
      <c r="AF819" s="42">
        <f t="shared" si="191"/>
        <v>-0.61111111111111116</v>
      </c>
      <c r="AG819" s="42" t="e">
        <f>SUMIFS('[4]Raw Inventory'!D:D,'[4]Raw Inventory'!C:C,"GREATWALL",'[4]Raw Inventory'!B:B,A819)</f>
        <v>#VALUE!</v>
      </c>
      <c r="AH819" s="42" t="e">
        <f>SUMIFS('[4]Raw Inventory'!D:D,'[4]Raw Inventory'!C:C,"DUARTE",'[4]Raw Inventory'!B:B,A819)</f>
        <v>#VALUE!</v>
      </c>
      <c r="AI819" s="42"/>
      <c r="AJ819" s="42">
        <f t="shared" si="192"/>
        <v>18</v>
      </c>
      <c r="AK819" s="40" t="str">
        <f>IFERROR(IF((Q819+IF(AI819="",0,AI3))&lt;=0,"Stockout",IF(AJ819="","",IF(F819="Class A",IF(AJ819&lt;=7,"Critical",IF(AJ819&lt;=15,"Low",IF(AJ819&lt;=30,"Reorder",IF(AJ819&lt;=45,"Optimal","Overstock")))),IF(F819="Class B",IF(AJ819&lt;=10,"Critical",IF(AJ819&lt;=20,"Low",IF(AJ819&lt;=45,"Reorder",IF(AJ819&lt;=60,"Optimal","Overstock")))),IF(F819="Class C",IF(AJ819&lt;=15,"Critical",IF(AJ819&lt;=30,"Low",IF(AJ819&lt;=60,"Reorder",IF(AJ819&lt;=90,"Optimal","Overstock")))),""))))),"")</f>
        <v>Low</v>
      </c>
      <c r="AL819" s="42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</row>
    <row r="820" spans="1:48">
      <c r="A820" s="39" t="s">
        <v>104</v>
      </c>
      <c r="B820" s="39" t="s">
        <v>92</v>
      </c>
      <c r="C820" s="39" t="s">
        <v>90</v>
      </c>
      <c r="D820" s="40" t="s">
        <v>220</v>
      </c>
      <c r="E820" s="40">
        <v>23</v>
      </c>
      <c r="F820" s="40" t="s">
        <v>3</v>
      </c>
      <c r="G820" s="39" t="str">
        <f>IFERROR(VLOOKUP(A820,'[4]MC Masterlist 2026-09-17'!$B:$M, 3, 0),"")</f>
        <v>SUZUKI</v>
      </c>
      <c r="H820" s="41">
        <f>IFERROR(VLOOKUP(A820,'[4]MC Masterlist 2026-09-17'!$B:$M, 6, 0),"")</f>
        <v>71062</v>
      </c>
      <c r="I820" s="42">
        <v>0</v>
      </c>
      <c r="J820" s="42">
        <v>0</v>
      </c>
      <c r="K820" s="42">
        <v>1</v>
      </c>
      <c r="L820" s="42">
        <f t="shared" si="177"/>
        <v>1</v>
      </c>
      <c r="M820" s="42">
        <f t="shared" si="178"/>
        <v>0.33333333333333331</v>
      </c>
      <c r="N820" s="41">
        <f t="shared" si="179"/>
        <v>71062</v>
      </c>
      <c r="O820" s="41">
        <f t="shared" si="180"/>
        <v>23687.333333333332</v>
      </c>
      <c r="P820" s="42">
        <f t="shared" si="181"/>
        <v>1.111111111111111E-2</v>
      </c>
      <c r="Q820" s="42"/>
      <c r="R820" s="41">
        <f t="shared" si="182"/>
        <v>0</v>
      </c>
      <c r="S820" s="42">
        <f t="shared" si="183"/>
        <v>0</v>
      </c>
      <c r="T820" s="42">
        <f>IFERROR(VLOOKUP(A820,'[4]Re-order'!$A:$Q,17,0),"")</f>
        <v>0</v>
      </c>
      <c r="U820" s="42">
        <f>IFERROR(VLOOKUP(A820,'[4]MC Masterlist 2026-09-17'!$B:$M, 10, 0),0)</f>
        <v>15</v>
      </c>
      <c r="V820" s="42">
        <f>IFERROR(VLOOKUP(A820,'[4]MC Masterlist 2026-09-17'!$B:$M, 11, 0),0)</f>
        <v>15</v>
      </c>
      <c r="W820" s="42">
        <f t="shared" si="184"/>
        <v>30</v>
      </c>
      <c r="X820" s="42">
        <f t="shared" si="185"/>
        <v>29.833333333333332</v>
      </c>
      <c r="Y820" s="42">
        <f>IFERROR(IF(OR(C820="AREA I",C820="AREA V"),7,VLOOKUP(A820,'[4]MC Masterlist 2026-09-17'!$B:$M, 12, 0)),0)</f>
        <v>30</v>
      </c>
      <c r="Z820" s="42">
        <f t="shared" si="186"/>
        <v>0.16666666666666666</v>
      </c>
      <c r="AA820" s="42">
        <f t="shared" si="187"/>
        <v>0.33333333333333331</v>
      </c>
      <c r="AB820" s="42">
        <f t="shared" si="188"/>
        <v>0.33148148148148143</v>
      </c>
      <c r="AC820" s="42">
        <f t="shared" si="189"/>
        <v>0.33333333333333331</v>
      </c>
      <c r="AD820" s="40" t="str">
        <f t="shared" si="190"/>
        <v>Stockout</v>
      </c>
      <c r="AE820" s="40">
        <f>IFERROR(VLOOKUP(A820,'[4]Re-order'!$A:$AA,27,0),"")</f>
        <v>0</v>
      </c>
      <c r="AF820" s="42">
        <f t="shared" si="191"/>
        <v>0.33333333333333331</v>
      </c>
      <c r="AG820" s="42" t="e">
        <f>SUMIFS('[4]Raw Inventory'!D:D,'[4]Raw Inventory'!C:C,"GREATWALL",'[4]Raw Inventory'!B:B,A820)</f>
        <v>#VALUE!</v>
      </c>
      <c r="AH820" s="42" t="e">
        <f>SUMIFS('[4]Raw Inventory'!D:D,'[4]Raw Inventory'!C:C,"DUARTE",'[4]Raw Inventory'!B:B,A820)</f>
        <v>#VALUE!</v>
      </c>
      <c r="AI820" s="42"/>
      <c r="AJ820" s="42">
        <f t="shared" si="192"/>
        <v>0</v>
      </c>
      <c r="AK820" s="40" t="str">
        <f>IFERROR(IF((Q820+IF(AI820="",0,AI3))&lt;=0,"Stockout",IF(AJ820="","",IF(F820="Class A",IF(AJ820&lt;=7,"Critical",IF(AJ820&lt;=15,"Low",IF(AJ820&lt;=30,"Reorder",IF(AJ820&lt;=45,"Optimal","Overstock")))),IF(F820="Class B",IF(AJ820&lt;=10,"Critical",IF(AJ820&lt;=20,"Low",IF(AJ820&lt;=45,"Reorder",IF(AJ820&lt;=60,"Optimal","Overstock")))),IF(F820="Class C",IF(AJ820&lt;=15,"Critical",IF(AJ820&lt;=30,"Low",IF(AJ820&lt;=60,"Reorder",IF(AJ820&lt;=90,"Optimal","Overstock")))),""))))),"")</f>
        <v>Stockout</v>
      </c>
      <c r="AL820" s="42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</row>
    <row r="821" spans="1:48">
      <c r="A821" s="39" t="s">
        <v>16</v>
      </c>
      <c r="B821" s="39" t="s">
        <v>30</v>
      </c>
      <c r="C821" s="39" t="s">
        <v>1</v>
      </c>
      <c r="D821" s="40" t="s">
        <v>252</v>
      </c>
      <c r="E821" s="40">
        <v>8</v>
      </c>
      <c r="F821" s="40" t="s">
        <v>2</v>
      </c>
      <c r="G821" s="39" t="str">
        <f>IFERROR(VLOOKUP(A821,'[4]MC Masterlist 2026-09-17'!$B:$M, 3, 0),"")</f>
        <v>HONDA</v>
      </c>
      <c r="H821" s="41">
        <f>IFERROR(VLOOKUP(A821,'[4]MC Masterlist 2026-09-17'!$B:$M, 6, 0),"")</f>
        <v>84394</v>
      </c>
      <c r="I821" s="42">
        <v>4</v>
      </c>
      <c r="J821" s="42">
        <v>0</v>
      </c>
      <c r="K821" s="42">
        <v>5</v>
      </c>
      <c r="L821" s="42">
        <f t="shared" si="177"/>
        <v>9</v>
      </c>
      <c r="M821" s="42">
        <f t="shared" si="178"/>
        <v>3</v>
      </c>
      <c r="N821" s="41">
        <f t="shared" si="179"/>
        <v>759546</v>
      </c>
      <c r="O821" s="41">
        <f t="shared" si="180"/>
        <v>253182</v>
      </c>
      <c r="P821" s="42">
        <f t="shared" si="181"/>
        <v>0.1</v>
      </c>
      <c r="Q821" s="42">
        <v>1</v>
      </c>
      <c r="R821" s="41">
        <f t="shared" si="182"/>
        <v>84394</v>
      </c>
      <c r="S821" s="42">
        <f t="shared" si="183"/>
        <v>10</v>
      </c>
      <c r="T821" s="42">
        <f>IFERROR(VLOOKUP(A821,'[4]Re-order'!$A:$Q,17,0),"")</f>
        <v>0</v>
      </c>
      <c r="U821" s="42">
        <f>IFERROR(VLOOKUP(A821,'[4]MC Masterlist 2026-09-17'!$B:$M, 10, 0),0)</f>
        <v>15</v>
      </c>
      <c r="V821" s="42">
        <f>IFERROR(VLOOKUP(A821,'[4]MC Masterlist 2026-09-17'!$B:$M, 11, 0),0)</f>
        <v>15</v>
      </c>
      <c r="W821" s="42">
        <f t="shared" si="184"/>
        <v>30</v>
      </c>
      <c r="X821" s="42">
        <f t="shared" si="185"/>
        <v>5.5</v>
      </c>
      <c r="Y821" s="42">
        <f>IFERROR(IF(OR(C821="AREA I",C821="AREA V"),7,VLOOKUP(A821,'[4]MC Masterlist 2026-09-17'!$B:$M, 12, 0)),0)</f>
        <v>7</v>
      </c>
      <c r="Z821" s="42">
        <f t="shared" si="186"/>
        <v>1.5</v>
      </c>
      <c r="AA821" s="42">
        <f t="shared" si="187"/>
        <v>3</v>
      </c>
      <c r="AB821" s="42">
        <f t="shared" si="188"/>
        <v>0.55000000000000004</v>
      </c>
      <c r="AC821" s="42">
        <f t="shared" si="189"/>
        <v>0.70000000000000007</v>
      </c>
      <c r="AD821" s="40" t="str">
        <f t="shared" si="190"/>
        <v>Critical</v>
      </c>
      <c r="AE821" s="40">
        <f>IFERROR(VLOOKUP(A821,'[4]Re-order'!$A:$AA,27,0),"")</f>
        <v>0</v>
      </c>
      <c r="AF821" s="42">
        <f t="shared" si="191"/>
        <v>-0.29999999999999993</v>
      </c>
      <c r="AG821" s="42" t="e">
        <f>SUMIFS('[4]Raw Inventory'!D:D,'[4]Raw Inventory'!C:C,"GREATWALL",'[4]Raw Inventory'!B:B,A821)</f>
        <v>#VALUE!</v>
      </c>
      <c r="AH821" s="42" t="e">
        <f>SUMIFS('[4]Raw Inventory'!D:D,'[4]Raw Inventory'!C:C,"DUARTE",'[4]Raw Inventory'!B:B,A821)</f>
        <v>#VALUE!</v>
      </c>
      <c r="AI821" s="42"/>
      <c r="AJ821" s="42">
        <f t="shared" si="192"/>
        <v>10</v>
      </c>
      <c r="AK821" s="40" t="str">
        <f>IFERROR(IF((Q821+IF(AI821="",0,AI3))&lt;=0,"Stockout",IF(AJ821="","",IF(F821="Class A",IF(AJ821&lt;=7,"Critical",IF(AJ821&lt;=15,"Low",IF(AJ821&lt;=30,"Reorder",IF(AJ821&lt;=45,"Optimal","Overstock")))),IF(F821="Class B",IF(AJ821&lt;=10,"Critical",IF(AJ821&lt;=20,"Low",IF(AJ821&lt;=45,"Reorder",IF(AJ821&lt;=60,"Optimal","Overstock")))),IF(F821="Class C",IF(AJ821&lt;=15,"Critical",IF(AJ821&lt;=30,"Low",IF(AJ821&lt;=60,"Reorder",IF(AJ821&lt;=90,"Optimal","Overstock")))),""))))),"")</f>
        <v>Critical</v>
      </c>
      <c r="AL821" s="42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</row>
    <row r="822" spans="1:48">
      <c r="A822" s="39" t="s">
        <v>67</v>
      </c>
      <c r="B822" s="39" t="s">
        <v>146</v>
      </c>
      <c r="C822" s="39" t="s">
        <v>137</v>
      </c>
      <c r="D822" s="40" t="s">
        <v>225</v>
      </c>
      <c r="E822" s="40">
        <v>29</v>
      </c>
      <c r="F822" s="40" t="s">
        <v>3</v>
      </c>
      <c r="G822" s="39" t="str">
        <f>IFERROR(VLOOKUP(A822,'[4]MC Masterlist 2026-09-17'!$B:$M, 3, 0),"")</f>
        <v>YAMAHA</v>
      </c>
      <c r="H822" s="41">
        <f>IFERROR(VLOOKUP(A822,'[4]MC Masterlist 2026-09-17'!$B:$M, 6, 0),"")</f>
        <v>86397</v>
      </c>
      <c r="I822" s="42">
        <v>0</v>
      </c>
      <c r="J822" s="42">
        <v>0</v>
      </c>
      <c r="K822" s="42">
        <v>0</v>
      </c>
      <c r="L822" s="42">
        <f t="shared" si="177"/>
        <v>0</v>
      </c>
      <c r="M822" s="42">
        <f t="shared" si="178"/>
        <v>0</v>
      </c>
      <c r="N822" s="41">
        <f t="shared" si="179"/>
        <v>0</v>
      </c>
      <c r="O822" s="41">
        <f t="shared" si="180"/>
        <v>0</v>
      </c>
      <c r="P822" s="42">
        <f t="shared" si="181"/>
        <v>0</v>
      </c>
      <c r="Q822" s="42">
        <v>1</v>
      </c>
      <c r="R822" s="41">
        <f t="shared" si="182"/>
        <v>86397</v>
      </c>
      <c r="S822" s="42">
        <f t="shared" si="183"/>
        <v>0</v>
      </c>
      <c r="T822" s="42">
        <f>IFERROR(VLOOKUP(A822,'[4]Re-order'!$A:$Q,17,0),"")</f>
        <v>0</v>
      </c>
      <c r="U822" s="42">
        <f>IFERROR(VLOOKUP(A822,'[4]MC Masterlist 2026-09-17'!$B:$M, 10, 0),0)</f>
        <v>15</v>
      </c>
      <c r="V822" s="42">
        <f>IFERROR(VLOOKUP(A822,'[4]MC Masterlist 2026-09-17'!$B:$M, 11, 0),0)</f>
        <v>15</v>
      </c>
      <c r="W822" s="42">
        <f t="shared" si="184"/>
        <v>30</v>
      </c>
      <c r="X822" s="42">
        <f t="shared" si="185"/>
        <v>7</v>
      </c>
      <c r="Y822" s="42">
        <f>IFERROR(IF(OR(C822="AREA I",C822="AREA V"),7,VLOOKUP(A822,'[4]MC Masterlist 2026-09-17'!$B:$M, 12, 0)),0)</f>
        <v>7</v>
      </c>
      <c r="Z822" s="42">
        <f t="shared" si="186"/>
        <v>0</v>
      </c>
      <c r="AA822" s="42">
        <f t="shared" si="187"/>
        <v>0</v>
      </c>
      <c r="AB822" s="42">
        <f t="shared" si="188"/>
        <v>0</v>
      </c>
      <c r="AC822" s="42">
        <f t="shared" si="189"/>
        <v>0</v>
      </c>
      <c r="AD822" s="40" t="str">
        <f t="shared" si="190"/>
        <v>Critical</v>
      </c>
      <c r="AE822" s="40">
        <f>IFERROR(VLOOKUP(A822,'[4]Re-order'!$A:$AA,27,0),"")</f>
        <v>0</v>
      </c>
      <c r="AF822" s="42">
        <f t="shared" si="191"/>
        <v>-1</v>
      </c>
      <c r="AG822" s="42" t="e">
        <f>SUMIFS('[4]Raw Inventory'!D:D,'[4]Raw Inventory'!C:C,"GREATWALL",'[4]Raw Inventory'!B:B,A822)</f>
        <v>#VALUE!</v>
      </c>
      <c r="AH822" s="42" t="e">
        <f>SUMIFS('[4]Raw Inventory'!D:D,'[4]Raw Inventory'!C:C,"DUARTE",'[4]Raw Inventory'!B:B,A822)</f>
        <v>#VALUE!</v>
      </c>
      <c r="AI822" s="42"/>
      <c r="AJ822" s="42">
        <f t="shared" si="192"/>
        <v>0</v>
      </c>
      <c r="AK822" s="40" t="str">
        <f>IFERROR(IF((Q822+IF(AI822="",0,AI3))&lt;=0,"Stockout",IF(AJ822="","",IF(F822="Class A",IF(AJ822&lt;=7,"Critical",IF(AJ822&lt;=15,"Low",IF(AJ822&lt;=30,"Reorder",IF(AJ822&lt;=45,"Optimal","Overstock")))),IF(F822="Class B",IF(AJ822&lt;=10,"Critical",IF(AJ822&lt;=20,"Low",IF(AJ822&lt;=45,"Reorder",IF(AJ822&lt;=60,"Optimal","Overstock")))),IF(F822="Class C",IF(AJ822&lt;=15,"Critical",IF(AJ822&lt;=30,"Low",IF(AJ822&lt;=60,"Reorder",IF(AJ822&lt;=90,"Optimal","Overstock")))),""))))),"")</f>
        <v>Critical</v>
      </c>
      <c r="AL822" s="42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</row>
    <row r="823" spans="1:48">
      <c r="A823" s="39" t="s">
        <v>20</v>
      </c>
      <c r="B823" s="39" t="s">
        <v>122</v>
      </c>
      <c r="C823" s="39" t="s">
        <v>118</v>
      </c>
      <c r="D823" s="40" t="s">
        <v>229</v>
      </c>
      <c r="E823" s="40">
        <v>6</v>
      </c>
      <c r="F823" s="40" t="s">
        <v>0</v>
      </c>
      <c r="G823" s="39" t="str">
        <f>IFERROR(VLOOKUP(A823,'[4]MC Masterlist 2026-09-17'!$B:$M, 3, 0),"")</f>
        <v>HONDA</v>
      </c>
      <c r="H823" s="41">
        <f>IFERROR(VLOOKUP(A823,'[4]MC Masterlist 2026-09-17'!$B:$M, 6, 0),"")</f>
        <v>69950</v>
      </c>
      <c r="I823" s="42">
        <v>10</v>
      </c>
      <c r="J823" s="42">
        <v>8</v>
      </c>
      <c r="K823" s="42">
        <v>1</v>
      </c>
      <c r="L823" s="42">
        <f t="shared" si="177"/>
        <v>19</v>
      </c>
      <c r="M823" s="42">
        <f t="shared" si="178"/>
        <v>6.333333333333333</v>
      </c>
      <c r="N823" s="41">
        <f t="shared" si="179"/>
        <v>1329050</v>
      </c>
      <c r="O823" s="41">
        <f t="shared" si="180"/>
        <v>443016.66666666663</v>
      </c>
      <c r="P823" s="42">
        <f t="shared" si="181"/>
        <v>0.21111111111111111</v>
      </c>
      <c r="Q823" s="42">
        <v>6</v>
      </c>
      <c r="R823" s="41">
        <f t="shared" si="182"/>
        <v>419700</v>
      </c>
      <c r="S823" s="42">
        <f t="shared" si="183"/>
        <v>28.421052631578949</v>
      </c>
      <c r="T823" s="42">
        <f>IFERROR(VLOOKUP(A823,'[4]Re-order'!$A:$Q,17,0),"")</f>
        <v>0</v>
      </c>
      <c r="U823" s="42">
        <f>IFERROR(VLOOKUP(A823,'[4]MC Masterlist 2026-09-17'!$B:$M, 10, 0),0)</f>
        <v>15</v>
      </c>
      <c r="V823" s="42">
        <f>IFERROR(VLOOKUP(A823,'[4]MC Masterlist 2026-09-17'!$B:$M, 11, 0),0)</f>
        <v>15</v>
      </c>
      <c r="W823" s="42">
        <f t="shared" si="184"/>
        <v>30</v>
      </c>
      <c r="X823" s="42">
        <f t="shared" si="185"/>
        <v>26.833333333333332</v>
      </c>
      <c r="Y823" s="42">
        <f>IFERROR(IF(OR(C823="AREA I",C823="AREA V"),7,VLOOKUP(A823,'[4]MC Masterlist 2026-09-17'!$B:$M, 12, 0)),0)</f>
        <v>30</v>
      </c>
      <c r="Z823" s="42">
        <f t="shared" si="186"/>
        <v>3.1666666666666665</v>
      </c>
      <c r="AA823" s="42">
        <f t="shared" si="187"/>
        <v>6.333333333333333</v>
      </c>
      <c r="AB823" s="42">
        <f t="shared" si="188"/>
        <v>5.6648148148148145</v>
      </c>
      <c r="AC823" s="42">
        <f t="shared" si="189"/>
        <v>6.333333333333333</v>
      </c>
      <c r="AD823" s="40" t="str">
        <f t="shared" si="190"/>
        <v>Reorder</v>
      </c>
      <c r="AE823" s="40">
        <f>IFERROR(VLOOKUP(A823,'[4]Re-order'!$A:$AA,27,0),"")</f>
        <v>0</v>
      </c>
      <c r="AF823" s="42">
        <f t="shared" si="191"/>
        <v>0.33333333333333304</v>
      </c>
      <c r="AG823" s="42" t="e">
        <f>SUMIFS('[4]Raw Inventory'!D:D,'[4]Raw Inventory'!C:C,"GREATWALL",'[4]Raw Inventory'!B:B,A823)</f>
        <v>#VALUE!</v>
      </c>
      <c r="AH823" s="42" t="e">
        <f>SUMIFS('[4]Raw Inventory'!D:D,'[4]Raw Inventory'!C:C,"DUARTE",'[4]Raw Inventory'!B:B,A823)</f>
        <v>#VALUE!</v>
      </c>
      <c r="AI823" s="42"/>
      <c r="AJ823" s="42">
        <f t="shared" si="192"/>
        <v>28.421052631578949</v>
      </c>
      <c r="AK823" s="40" t="str">
        <f>IFERROR(IF((Q823+IF(AI823="",0,AI3))&lt;=0,"Stockout",IF(AJ823="","",IF(F823="Class A",IF(AJ823&lt;=7,"Critical",IF(AJ823&lt;=15,"Low",IF(AJ823&lt;=30,"Reorder",IF(AJ823&lt;=45,"Optimal","Overstock")))),IF(F823="Class B",IF(AJ823&lt;=10,"Critical",IF(AJ823&lt;=20,"Low",IF(AJ823&lt;=45,"Reorder",IF(AJ823&lt;=60,"Optimal","Overstock")))),IF(F823="Class C",IF(AJ823&lt;=15,"Critical",IF(AJ823&lt;=30,"Low",IF(AJ823&lt;=60,"Reorder",IF(AJ823&lt;=90,"Optimal","Overstock")))),""))))),"")</f>
        <v>Reorder</v>
      </c>
      <c r="AL823" s="42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</row>
    <row r="824" spans="1:48">
      <c r="A824" s="39" t="s">
        <v>42</v>
      </c>
      <c r="B824" s="39" t="s">
        <v>120</v>
      </c>
      <c r="C824" s="39" t="s">
        <v>118</v>
      </c>
      <c r="D824" s="40" t="s">
        <v>225</v>
      </c>
      <c r="E824" s="40">
        <v>24</v>
      </c>
      <c r="F824" s="40" t="s">
        <v>3</v>
      </c>
      <c r="G824" s="39" t="str">
        <f>IFERROR(VLOOKUP(A824,'[4]MC Masterlist 2026-09-17'!$B:$M, 3, 0),"")</f>
        <v>YAMAHA</v>
      </c>
      <c r="H824" s="41">
        <f>IFERROR(VLOOKUP(A824,'[4]MC Masterlist 2026-09-17'!$B:$M, 6, 0),"")</f>
        <v>152892</v>
      </c>
      <c r="I824" s="42">
        <v>0</v>
      </c>
      <c r="J824" s="42">
        <v>0</v>
      </c>
      <c r="K824" s="42">
        <v>0</v>
      </c>
      <c r="L824" s="42">
        <f t="shared" si="177"/>
        <v>0</v>
      </c>
      <c r="M824" s="42">
        <f t="shared" si="178"/>
        <v>0</v>
      </c>
      <c r="N824" s="41">
        <f t="shared" si="179"/>
        <v>0</v>
      </c>
      <c r="O824" s="41">
        <f t="shared" si="180"/>
        <v>0</v>
      </c>
      <c r="P824" s="42">
        <f t="shared" si="181"/>
        <v>0</v>
      </c>
      <c r="Q824" s="42">
        <v>6</v>
      </c>
      <c r="R824" s="41">
        <f t="shared" si="182"/>
        <v>917352</v>
      </c>
      <c r="S824" s="42">
        <f t="shared" si="183"/>
        <v>0</v>
      </c>
      <c r="T824" s="42">
        <f>IFERROR(VLOOKUP(A824,'[4]Re-order'!$A:$Q,17,0),"")</f>
        <v>0</v>
      </c>
      <c r="U824" s="42">
        <f>IFERROR(VLOOKUP(A824,'[4]MC Masterlist 2026-09-17'!$B:$M, 10, 0),0)</f>
        <v>15</v>
      </c>
      <c r="V824" s="42">
        <f>IFERROR(VLOOKUP(A824,'[4]MC Masterlist 2026-09-17'!$B:$M, 11, 0),0)</f>
        <v>15</v>
      </c>
      <c r="W824" s="42">
        <f t="shared" si="184"/>
        <v>30</v>
      </c>
      <c r="X824" s="42">
        <f t="shared" si="185"/>
        <v>30</v>
      </c>
      <c r="Y824" s="42">
        <f>IFERROR(IF(OR(C824="AREA I",C824="AREA V"),7,VLOOKUP(A824,'[4]MC Masterlist 2026-09-17'!$B:$M, 12, 0)),0)</f>
        <v>30</v>
      </c>
      <c r="Z824" s="42">
        <f t="shared" si="186"/>
        <v>0</v>
      </c>
      <c r="AA824" s="42">
        <f t="shared" si="187"/>
        <v>0</v>
      </c>
      <c r="AB824" s="42">
        <f t="shared" si="188"/>
        <v>0</v>
      </c>
      <c r="AC824" s="42">
        <f t="shared" si="189"/>
        <v>0</v>
      </c>
      <c r="AD824" s="40" t="str">
        <f t="shared" si="190"/>
        <v>Critical</v>
      </c>
      <c r="AE824" s="40">
        <f>IFERROR(VLOOKUP(A824,'[4]Re-order'!$A:$AA,27,0),"")</f>
        <v>0</v>
      </c>
      <c r="AF824" s="42">
        <f t="shared" si="191"/>
        <v>-6</v>
      </c>
      <c r="AG824" s="42" t="e">
        <f>SUMIFS('[4]Raw Inventory'!D:D,'[4]Raw Inventory'!C:C,"GREATWALL",'[4]Raw Inventory'!B:B,A824)</f>
        <v>#VALUE!</v>
      </c>
      <c r="AH824" s="42" t="e">
        <f>SUMIFS('[4]Raw Inventory'!D:D,'[4]Raw Inventory'!C:C,"DUARTE",'[4]Raw Inventory'!B:B,A824)</f>
        <v>#VALUE!</v>
      </c>
      <c r="AI824" s="42"/>
      <c r="AJ824" s="42">
        <f t="shared" si="192"/>
        <v>0</v>
      </c>
      <c r="AK824" s="40" t="str">
        <f>IFERROR(IF((Q824+IF(AI824="",0,AI3))&lt;=0,"Stockout",IF(AJ824="","",IF(F824="Class A",IF(AJ824&lt;=7,"Critical",IF(AJ824&lt;=15,"Low",IF(AJ824&lt;=30,"Reorder",IF(AJ824&lt;=45,"Optimal","Overstock")))),IF(F824="Class B",IF(AJ824&lt;=10,"Critical",IF(AJ824&lt;=20,"Low",IF(AJ824&lt;=45,"Reorder",IF(AJ824&lt;=60,"Optimal","Overstock")))),IF(F824="Class C",IF(AJ824&lt;=15,"Critical",IF(AJ824&lt;=30,"Low",IF(AJ824&lt;=60,"Reorder",IF(AJ824&lt;=90,"Optimal","Overstock")))),""))))),"")</f>
        <v>Critical</v>
      </c>
      <c r="AL824" s="42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</row>
    <row r="825" spans="1:48">
      <c r="A825" s="39" t="s">
        <v>42</v>
      </c>
      <c r="B825" s="39" t="s">
        <v>143</v>
      </c>
      <c r="C825" s="39" t="s">
        <v>137</v>
      </c>
      <c r="D825" s="40" t="s">
        <v>263</v>
      </c>
      <c r="E825" s="40">
        <v>28</v>
      </c>
      <c r="F825" s="40" t="s">
        <v>3</v>
      </c>
      <c r="G825" s="39" t="str">
        <f>IFERROR(VLOOKUP(A825,'[4]MC Masterlist 2026-09-17'!$B:$M, 3, 0),"")</f>
        <v>YAMAHA</v>
      </c>
      <c r="H825" s="41">
        <f>IFERROR(VLOOKUP(A825,'[4]MC Masterlist 2026-09-17'!$B:$M, 6, 0),"")</f>
        <v>152892</v>
      </c>
      <c r="I825" s="42">
        <v>0</v>
      </c>
      <c r="J825" s="42">
        <v>0</v>
      </c>
      <c r="K825" s="42">
        <v>0</v>
      </c>
      <c r="L825" s="42">
        <f t="shared" si="177"/>
        <v>0</v>
      </c>
      <c r="M825" s="42">
        <f t="shared" si="178"/>
        <v>0</v>
      </c>
      <c r="N825" s="41">
        <f t="shared" si="179"/>
        <v>0</v>
      </c>
      <c r="O825" s="41">
        <f t="shared" si="180"/>
        <v>0</v>
      </c>
      <c r="P825" s="42">
        <f t="shared" si="181"/>
        <v>0</v>
      </c>
      <c r="Q825" s="42">
        <v>2</v>
      </c>
      <c r="R825" s="41">
        <f t="shared" si="182"/>
        <v>305784</v>
      </c>
      <c r="S825" s="42">
        <f t="shared" si="183"/>
        <v>0</v>
      </c>
      <c r="T825" s="42">
        <f>IFERROR(VLOOKUP(A825,'[4]Re-order'!$A:$Q,17,0),"")</f>
        <v>0</v>
      </c>
      <c r="U825" s="42">
        <f>IFERROR(VLOOKUP(A825,'[4]MC Masterlist 2026-09-17'!$B:$M, 10, 0),0)</f>
        <v>15</v>
      </c>
      <c r="V825" s="42">
        <f>IFERROR(VLOOKUP(A825,'[4]MC Masterlist 2026-09-17'!$B:$M, 11, 0),0)</f>
        <v>15</v>
      </c>
      <c r="W825" s="42">
        <f t="shared" si="184"/>
        <v>30</v>
      </c>
      <c r="X825" s="42">
        <f t="shared" si="185"/>
        <v>7</v>
      </c>
      <c r="Y825" s="42">
        <f>IFERROR(IF(OR(C825="AREA I",C825="AREA V"),7,VLOOKUP(A825,'[4]MC Masterlist 2026-09-17'!$B:$M, 12, 0)),0)</f>
        <v>7</v>
      </c>
      <c r="Z825" s="42">
        <f t="shared" si="186"/>
        <v>0</v>
      </c>
      <c r="AA825" s="42">
        <f t="shared" si="187"/>
        <v>0</v>
      </c>
      <c r="AB825" s="42">
        <f t="shared" si="188"/>
        <v>0</v>
      </c>
      <c r="AC825" s="42">
        <f t="shared" si="189"/>
        <v>0</v>
      </c>
      <c r="AD825" s="40" t="str">
        <f t="shared" si="190"/>
        <v>Critical</v>
      </c>
      <c r="AE825" s="40">
        <f>IFERROR(VLOOKUP(A825,'[4]Re-order'!$A:$AA,27,0),"")</f>
        <v>0</v>
      </c>
      <c r="AF825" s="42">
        <f t="shared" si="191"/>
        <v>-2</v>
      </c>
      <c r="AG825" s="42" t="e">
        <f>SUMIFS('[4]Raw Inventory'!D:D,'[4]Raw Inventory'!C:C,"GREATWALL",'[4]Raw Inventory'!B:B,A825)</f>
        <v>#VALUE!</v>
      </c>
      <c r="AH825" s="42" t="e">
        <f>SUMIFS('[4]Raw Inventory'!D:D,'[4]Raw Inventory'!C:C,"DUARTE",'[4]Raw Inventory'!B:B,A825)</f>
        <v>#VALUE!</v>
      </c>
      <c r="AI825" s="42"/>
      <c r="AJ825" s="42">
        <f t="shared" si="192"/>
        <v>0</v>
      </c>
      <c r="AK825" s="40" t="str">
        <f>IFERROR(IF((Q825+IF(AI825="",0,AI3))&lt;=0,"Stockout",IF(AJ825="","",IF(F825="Class A",IF(AJ825&lt;=7,"Critical",IF(AJ825&lt;=15,"Low",IF(AJ825&lt;=30,"Reorder",IF(AJ825&lt;=45,"Optimal","Overstock")))),IF(F825="Class B",IF(AJ825&lt;=10,"Critical",IF(AJ825&lt;=20,"Low",IF(AJ825&lt;=45,"Reorder",IF(AJ825&lt;=60,"Optimal","Overstock")))),IF(F825="Class C",IF(AJ825&lt;=15,"Critical",IF(AJ825&lt;=30,"Low",IF(AJ825&lt;=60,"Reorder",IF(AJ825&lt;=90,"Optimal","Overstock")))),""))))),"")</f>
        <v>Critical</v>
      </c>
      <c r="AL825" s="42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</row>
    <row r="826" spans="1:48">
      <c r="A826" s="39" t="s">
        <v>78</v>
      </c>
      <c r="B826" s="39" t="s">
        <v>96</v>
      </c>
      <c r="C826" s="39" t="s">
        <v>90</v>
      </c>
      <c r="D826" s="40" t="s">
        <v>220</v>
      </c>
      <c r="E826" s="40">
        <v>7</v>
      </c>
      <c r="F826" s="40" t="s">
        <v>3</v>
      </c>
      <c r="G826" s="39" t="str">
        <f>IFERROR(VLOOKUP(A826,'[4]MC Masterlist 2026-09-17'!$B:$M, 3, 0),"")</f>
        <v>KAWASAKI</v>
      </c>
      <c r="H826" s="41">
        <f>IFERROR(VLOOKUP(A826,'[4]MC Masterlist 2026-09-17'!$B:$M, 6, 0),"")</f>
        <v>100700</v>
      </c>
      <c r="I826" s="42">
        <v>0</v>
      </c>
      <c r="J826" s="42">
        <v>0</v>
      </c>
      <c r="K826" s="42">
        <v>0</v>
      </c>
      <c r="L826" s="42">
        <f t="shared" si="177"/>
        <v>0</v>
      </c>
      <c r="M826" s="42">
        <f t="shared" si="178"/>
        <v>0</v>
      </c>
      <c r="N826" s="41">
        <f t="shared" si="179"/>
        <v>0</v>
      </c>
      <c r="O826" s="41">
        <f t="shared" si="180"/>
        <v>0</v>
      </c>
      <c r="P826" s="42">
        <f t="shared" si="181"/>
        <v>0</v>
      </c>
      <c r="Q826" s="42">
        <v>1</v>
      </c>
      <c r="R826" s="41">
        <f t="shared" si="182"/>
        <v>100700</v>
      </c>
      <c r="S826" s="42">
        <f t="shared" si="183"/>
        <v>0</v>
      </c>
      <c r="T826" s="42">
        <f>IFERROR(VLOOKUP(A826,'[4]Re-order'!$A:$Q,17,0),"")</f>
        <v>0</v>
      </c>
      <c r="U826" s="42">
        <f>IFERROR(VLOOKUP(A826,'[4]MC Masterlist 2026-09-17'!$B:$M, 10, 0),0)</f>
        <v>15</v>
      </c>
      <c r="V826" s="42">
        <f>IFERROR(VLOOKUP(A826,'[4]MC Masterlist 2026-09-17'!$B:$M, 11, 0),0)</f>
        <v>15</v>
      </c>
      <c r="W826" s="42">
        <f t="shared" si="184"/>
        <v>30</v>
      </c>
      <c r="X826" s="42">
        <f t="shared" si="185"/>
        <v>30</v>
      </c>
      <c r="Y826" s="42">
        <f>IFERROR(IF(OR(C826="AREA I",C826="AREA V"),7,VLOOKUP(A826,'[4]MC Masterlist 2026-09-17'!$B:$M, 12, 0)),0)</f>
        <v>30</v>
      </c>
      <c r="Z826" s="42">
        <f t="shared" si="186"/>
        <v>0</v>
      </c>
      <c r="AA826" s="42">
        <f t="shared" si="187"/>
        <v>0</v>
      </c>
      <c r="AB826" s="42">
        <f t="shared" si="188"/>
        <v>0</v>
      </c>
      <c r="AC826" s="42">
        <f t="shared" si="189"/>
        <v>0</v>
      </c>
      <c r="AD826" s="40" t="str">
        <f t="shared" si="190"/>
        <v>Critical</v>
      </c>
      <c r="AE826" s="40">
        <f>IFERROR(VLOOKUP(A826,'[4]Re-order'!$A:$AA,27,0),"")</f>
        <v>0</v>
      </c>
      <c r="AF826" s="42">
        <f t="shared" si="191"/>
        <v>-1</v>
      </c>
      <c r="AG826" s="42" t="e">
        <f>SUMIFS('[4]Raw Inventory'!D:D,'[4]Raw Inventory'!C:C,"GREATWALL",'[4]Raw Inventory'!B:B,A826)</f>
        <v>#VALUE!</v>
      </c>
      <c r="AH826" s="42" t="e">
        <f>SUMIFS('[4]Raw Inventory'!D:D,'[4]Raw Inventory'!C:C,"DUARTE",'[4]Raw Inventory'!B:B,A826)</f>
        <v>#VALUE!</v>
      </c>
      <c r="AI826" s="42"/>
      <c r="AJ826" s="42">
        <f t="shared" si="192"/>
        <v>0</v>
      </c>
      <c r="AK826" s="40" t="str">
        <f>IFERROR(IF((Q826+IF(AI826="",0,AI3))&lt;=0,"Stockout",IF(AJ826="","",IF(F826="Class A",IF(AJ826&lt;=7,"Critical",IF(AJ826&lt;=15,"Low",IF(AJ826&lt;=30,"Reorder",IF(AJ826&lt;=45,"Optimal","Overstock")))),IF(F826="Class B",IF(AJ826&lt;=10,"Critical",IF(AJ826&lt;=20,"Low",IF(AJ826&lt;=45,"Reorder",IF(AJ826&lt;=60,"Optimal","Overstock")))),IF(F826="Class C",IF(AJ826&lt;=15,"Critical",IF(AJ826&lt;=30,"Low",IF(AJ826&lt;=60,"Reorder",IF(AJ826&lt;=90,"Optimal","Overstock")))),""))))),"")</f>
        <v>Critical</v>
      </c>
      <c r="AL826" s="42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</row>
    <row r="827" spans="1:48">
      <c r="A827" s="39" t="s">
        <v>40</v>
      </c>
      <c r="B827" s="39" t="s">
        <v>115</v>
      </c>
      <c r="C827" s="39" t="s">
        <v>109</v>
      </c>
      <c r="D827" s="40" t="s">
        <v>234</v>
      </c>
      <c r="E827" s="40">
        <v>26</v>
      </c>
      <c r="F827" s="40" t="s">
        <v>3</v>
      </c>
      <c r="G827" s="39" t="str">
        <f>IFERROR(VLOOKUP(A827,'[4]MC Masterlist 2026-09-17'!$B:$M, 3, 0),"")</f>
        <v>HONDA</v>
      </c>
      <c r="H827" s="41">
        <f>IFERROR(VLOOKUP(A827,'[4]MC Masterlist 2026-09-17'!$B:$M, 6, 0),"")</f>
        <v>56426</v>
      </c>
      <c r="I827" s="42">
        <v>0</v>
      </c>
      <c r="J827" s="42">
        <v>1</v>
      </c>
      <c r="K827" s="42">
        <v>0</v>
      </c>
      <c r="L827" s="42">
        <f t="shared" si="177"/>
        <v>1</v>
      </c>
      <c r="M827" s="42">
        <f t="shared" si="178"/>
        <v>0.33333333333333331</v>
      </c>
      <c r="N827" s="41">
        <f t="shared" si="179"/>
        <v>56426</v>
      </c>
      <c r="O827" s="41">
        <f t="shared" si="180"/>
        <v>18808.666666666664</v>
      </c>
      <c r="P827" s="42">
        <f t="shared" si="181"/>
        <v>1.111111111111111E-2</v>
      </c>
      <c r="Q827" s="42">
        <v>1</v>
      </c>
      <c r="R827" s="41">
        <f t="shared" si="182"/>
        <v>56426</v>
      </c>
      <c r="S827" s="42">
        <f t="shared" si="183"/>
        <v>90.000000000000014</v>
      </c>
      <c r="T827" s="42">
        <f>IFERROR(VLOOKUP(A827,'[4]Re-order'!$A:$Q,17,0),"")</f>
        <v>0</v>
      </c>
      <c r="U827" s="42">
        <f>IFERROR(VLOOKUP(A827,'[4]MC Masterlist 2026-09-17'!$B:$M, 10, 0),0)</f>
        <v>15</v>
      </c>
      <c r="V827" s="42">
        <f>IFERROR(VLOOKUP(A827,'[4]MC Masterlist 2026-09-17'!$B:$M, 11, 0),0)</f>
        <v>15</v>
      </c>
      <c r="W827" s="42">
        <f t="shared" si="184"/>
        <v>30</v>
      </c>
      <c r="X827" s="42">
        <f t="shared" si="185"/>
        <v>29.833333333333332</v>
      </c>
      <c r="Y827" s="42">
        <f>IFERROR(IF(OR(C827="AREA I",C827="AREA V"),7,VLOOKUP(A827,'[4]MC Masterlist 2026-09-17'!$B:$M, 12, 0)),0)</f>
        <v>30</v>
      </c>
      <c r="Z827" s="42">
        <f t="shared" si="186"/>
        <v>0.16666666666666666</v>
      </c>
      <c r="AA827" s="42">
        <f t="shared" si="187"/>
        <v>0.33333333333333331</v>
      </c>
      <c r="AB827" s="42">
        <f t="shared" si="188"/>
        <v>0.33148148148148143</v>
      </c>
      <c r="AC827" s="42">
        <f t="shared" si="189"/>
        <v>0.33333333333333331</v>
      </c>
      <c r="AD827" s="40" t="str">
        <f t="shared" si="190"/>
        <v>Optimal</v>
      </c>
      <c r="AE827" s="40">
        <f>IFERROR(VLOOKUP(A827,'[4]Re-order'!$A:$AA,27,0),"")</f>
        <v>0</v>
      </c>
      <c r="AF827" s="42">
        <f t="shared" si="191"/>
        <v>-0.66666666666666674</v>
      </c>
      <c r="AG827" s="42" t="e">
        <f>SUMIFS('[4]Raw Inventory'!D:D,'[4]Raw Inventory'!C:C,"GREATWALL",'[4]Raw Inventory'!B:B,A827)</f>
        <v>#VALUE!</v>
      </c>
      <c r="AH827" s="42" t="e">
        <f>SUMIFS('[4]Raw Inventory'!D:D,'[4]Raw Inventory'!C:C,"DUARTE",'[4]Raw Inventory'!B:B,A827)</f>
        <v>#VALUE!</v>
      </c>
      <c r="AI827" s="42"/>
      <c r="AJ827" s="42">
        <f t="shared" si="192"/>
        <v>90.000000000000014</v>
      </c>
      <c r="AK827" s="40" t="str">
        <f>IFERROR(IF((Q827+IF(AI827="",0,AI3))&lt;=0,"Stockout",IF(AJ827="","",IF(F827="Class A",IF(AJ827&lt;=7,"Critical",IF(AJ827&lt;=15,"Low",IF(AJ827&lt;=30,"Reorder",IF(AJ827&lt;=45,"Optimal","Overstock")))),IF(F827="Class B",IF(AJ827&lt;=10,"Critical",IF(AJ827&lt;=20,"Low",IF(AJ827&lt;=45,"Reorder",IF(AJ827&lt;=60,"Optimal","Overstock")))),IF(F827="Class C",IF(AJ827&lt;=15,"Critical",IF(AJ827&lt;=30,"Low",IF(AJ827&lt;=60,"Reorder",IF(AJ827&lt;=90,"Optimal","Overstock")))),""))))),"")</f>
        <v>Optimal</v>
      </c>
      <c r="AL827" s="42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</row>
    <row r="828" spans="1:48">
      <c r="A828" s="39" t="s">
        <v>22</v>
      </c>
      <c r="B828" s="39" t="s">
        <v>157</v>
      </c>
      <c r="C828" s="39" t="s">
        <v>152</v>
      </c>
      <c r="D828" s="40" t="s">
        <v>260</v>
      </c>
      <c r="E828" s="40">
        <v>13</v>
      </c>
      <c r="F828" s="40" t="s">
        <v>2</v>
      </c>
      <c r="G828" s="39" t="str">
        <f>IFERROR(VLOOKUP(A828,'[4]MC Masterlist 2026-09-17'!$B:$M, 3, 0),"")</f>
        <v>HONDA</v>
      </c>
      <c r="H828" s="41">
        <f>IFERROR(VLOOKUP(A828,'[4]MC Masterlist 2026-09-17'!$B:$M, 6, 0),"")</f>
        <v>111258</v>
      </c>
      <c r="I828" s="42">
        <v>2</v>
      </c>
      <c r="J828" s="42">
        <v>1</v>
      </c>
      <c r="K828" s="42">
        <v>0</v>
      </c>
      <c r="L828" s="42">
        <f t="shared" si="177"/>
        <v>3</v>
      </c>
      <c r="M828" s="42">
        <f t="shared" si="178"/>
        <v>1</v>
      </c>
      <c r="N828" s="41">
        <f t="shared" si="179"/>
        <v>333774</v>
      </c>
      <c r="O828" s="41">
        <f t="shared" si="180"/>
        <v>111258</v>
      </c>
      <c r="P828" s="42">
        <f t="shared" si="181"/>
        <v>3.3333333333333333E-2</v>
      </c>
      <c r="Q828" s="42">
        <v>3</v>
      </c>
      <c r="R828" s="41">
        <f t="shared" si="182"/>
        <v>333774</v>
      </c>
      <c r="S828" s="42">
        <f t="shared" si="183"/>
        <v>90</v>
      </c>
      <c r="T828" s="42">
        <f>IFERROR(VLOOKUP(A828,'[4]Re-order'!$A:$Q,17,0),"")</f>
        <v>0</v>
      </c>
      <c r="U828" s="42">
        <f>IFERROR(VLOOKUP(A828,'[4]MC Masterlist 2026-09-17'!$B:$M, 10, 0),0)</f>
        <v>15</v>
      </c>
      <c r="V828" s="42">
        <f>IFERROR(VLOOKUP(A828,'[4]MC Masterlist 2026-09-17'!$B:$M, 11, 0),0)</f>
        <v>15</v>
      </c>
      <c r="W828" s="42">
        <f t="shared" si="184"/>
        <v>30</v>
      </c>
      <c r="X828" s="42">
        <f t="shared" si="185"/>
        <v>29.5</v>
      </c>
      <c r="Y828" s="42">
        <f>IFERROR(IF(OR(C828="AREA I",C828="AREA V"),7,VLOOKUP(A828,'[4]MC Masterlist 2026-09-17'!$B:$M, 12, 0)),0)</f>
        <v>30</v>
      </c>
      <c r="Z828" s="42">
        <f t="shared" si="186"/>
        <v>0.5</v>
      </c>
      <c r="AA828" s="42">
        <f t="shared" si="187"/>
        <v>1</v>
      </c>
      <c r="AB828" s="42">
        <f t="shared" si="188"/>
        <v>0.98333333333333328</v>
      </c>
      <c r="AC828" s="42">
        <f t="shared" si="189"/>
        <v>1</v>
      </c>
      <c r="AD828" s="40" t="str">
        <f t="shared" si="190"/>
        <v>Overstock</v>
      </c>
      <c r="AE828" s="40">
        <f>IFERROR(VLOOKUP(A828,'[4]Re-order'!$A:$AA,27,0),"")</f>
        <v>0</v>
      </c>
      <c r="AF828" s="42">
        <f t="shared" si="191"/>
        <v>-2</v>
      </c>
      <c r="AG828" s="42" t="e">
        <f>SUMIFS('[4]Raw Inventory'!D:D,'[4]Raw Inventory'!C:C,"GREATWALL",'[4]Raw Inventory'!B:B,A828)</f>
        <v>#VALUE!</v>
      </c>
      <c r="AH828" s="42" t="e">
        <f>SUMIFS('[4]Raw Inventory'!D:D,'[4]Raw Inventory'!C:C,"DUARTE",'[4]Raw Inventory'!B:B,A828)</f>
        <v>#VALUE!</v>
      </c>
      <c r="AI828" s="42"/>
      <c r="AJ828" s="42">
        <f t="shared" si="192"/>
        <v>90</v>
      </c>
      <c r="AK828" s="40" t="str">
        <f>IFERROR(IF((Q828+IF(AI828="",0,AI3))&lt;=0,"Stockout",IF(AJ828="","",IF(F828="Class A",IF(AJ828&lt;=7,"Critical",IF(AJ828&lt;=15,"Low",IF(AJ828&lt;=30,"Reorder",IF(AJ828&lt;=45,"Optimal","Overstock")))),IF(F828="Class B",IF(AJ828&lt;=10,"Critical",IF(AJ828&lt;=20,"Low",IF(AJ828&lt;=45,"Reorder",IF(AJ828&lt;=60,"Optimal","Overstock")))),IF(F828="Class C",IF(AJ828&lt;=15,"Critical",IF(AJ828&lt;=30,"Low",IF(AJ828&lt;=60,"Reorder",IF(AJ828&lt;=90,"Optimal","Overstock")))),""))))),"")</f>
        <v>Overstock</v>
      </c>
      <c r="AL828" s="42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</row>
    <row r="829" spans="1:48">
      <c r="A829" s="39" t="s">
        <v>25</v>
      </c>
      <c r="B829" s="39" t="s">
        <v>94</v>
      </c>
      <c r="C829" s="39" t="s">
        <v>90</v>
      </c>
      <c r="D829" s="40" t="s">
        <v>237</v>
      </c>
      <c r="E829" s="40">
        <v>2</v>
      </c>
      <c r="F829" s="40" t="s">
        <v>0</v>
      </c>
      <c r="G829" s="39" t="str">
        <f>IFERROR(VLOOKUP(A829,'[4]MC Masterlist 2026-09-17'!$B:$M, 3, 0),"")</f>
        <v>YAMAHA</v>
      </c>
      <c r="H829" s="41">
        <f>IFERROR(VLOOKUP(A829,'[4]MC Masterlist 2026-09-17'!$B:$M, 6, 0),"")</f>
        <v>124527</v>
      </c>
      <c r="I829" s="42">
        <v>1</v>
      </c>
      <c r="J829" s="42">
        <v>3</v>
      </c>
      <c r="K829" s="42">
        <v>3</v>
      </c>
      <c r="L829" s="42">
        <f t="shared" si="177"/>
        <v>7</v>
      </c>
      <c r="M829" s="42">
        <f t="shared" si="178"/>
        <v>2.3333333333333335</v>
      </c>
      <c r="N829" s="41">
        <f t="shared" si="179"/>
        <v>871689</v>
      </c>
      <c r="O829" s="41">
        <f t="shared" si="180"/>
        <v>290563</v>
      </c>
      <c r="P829" s="42">
        <f t="shared" si="181"/>
        <v>7.7777777777777779E-2</v>
      </c>
      <c r="Q829" s="42"/>
      <c r="R829" s="41">
        <f t="shared" si="182"/>
        <v>0</v>
      </c>
      <c r="S829" s="42">
        <f t="shared" si="183"/>
        <v>0</v>
      </c>
      <c r="T829" s="42">
        <f>IFERROR(VLOOKUP(A829,'[4]Re-order'!$A:$Q,17,0),"")</f>
        <v>0</v>
      </c>
      <c r="U829" s="42">
        <f>IFERROR(VLOOKUP(A829,'[4]MC Masterlist 2026-09-17'!$B:$M, 10, 0),0)</f>
        <v>15</v>
      </c>
      <c r="V829" s="42">
        <f>IFERROR(VLOOKUP(A829,'[4]MC Masterlist 2026-09-17'!$B:$M, 11, 0),0)</f>
        <v>15</v>
      </c>
      <c r="W829" s="42">
        <f t="shared" si="184"/>
        <v>30</v>
      </c>
      <c r="X829" s="42">
        <f t="shared" si="185"/>
        <v>28.833333333333332</v>
      </c>
      <c r="Y829" s="42">
        <f>IFERROR(IF(OR(C829="AREA I",C829="AREA V"),7,VLOOKUP(A829,'[4]MC Masterlist 2026-09-17'!$B:$M, 12, 0)),0)</f>
        <v>30</v>
      </c>
      <c r="Z829" s="42">
        <f t="shared" si="186"/>
        <v>1.1666666666666667</v>
      </c>
      <c r="AA829" s="42">
        <f t="shared" si="187"/>
        <v>2.3333333333333335</v>
      </c>
      <c r="AB829" s="42">
        <f t="shared" si="188"/>
        <v>2.2425925925925925</v>
      </c>
      <c r="AC829" s="42">
        <f t="shared" si="189"/>
        <v>2.3333333333333335</v>
      </c>
      <c r="AD829" s="40" t="str">
        <f t="shared" si="190"/>
        <v>Stockout</v>
      </c>
      <c r="AE829" s="40">
        <f>IFERROR(VLOOKUP(A829,'[4]Re-order'!$A:$AA,27,0),"")</f>
        <v>0</v>
      </c>
      <c r="AF829" s="42">
        <f t="shared" si="191"/>
        <v>2.3333333333333335</v>
      </c>
      <c r="AG829" s="42" t="e">
        <f>SUMIFS('[4]Raw Inventory'!D:D,'[4]Raw Inventory'!C:C,"GREATWALL",'[4]Raw Inventory'!B:B,A829)</f>
        <v>#VALUE!</v>
      </c>
      <c r="AH829" s="42" t="e">
        <f>SUMIFS('[4]Raw Inventory'!D:D,'[4]Raw Inventory'!C:C,"DUARTE",'[4]Raw Inventory'!B:B,A829)</f>
        <v>#VALUE!</v>
      </c>
      <c r="AI829" s="42"/>
      <c r="AJ829" s="42">
        <f t="shared" si="192"/>
        <v>0</v>
      </c>
      <c r="AK829" s="40" t="str">
        <f>IFERROR(IF((Q829+IF(AI829="",0,AI3))&lt;=0,"Stockout",IF(AJ829="","",IF(F829="Class A",IF(AJ829&lt;=7,"Critical",IF(AJ829&lt;=15,"Low",IF(AJ829&lt;=30,"Reorder",IF(AJ829&lt;=45,"Optimal","Overstock")))),IF(F829="Class B",IF(AJ829&lt;=10,"Critical",IF(AJ829&lt;=20,"Low",IF(AJ829&lt;=45,"Reorder",IF(AJ829&lt;=60,"Optimal","Overstock")))),IF(F829="Class C",IF(AJ829&lt;=15,"Critical",IF(AJ829&lt;=30,"Low",IF(AJ829&lt;=60,"Reorder",IF(AJ829&lt;=90,"Optimal","Overstock")))),""))))),"")</f>
        <v>Stockout</v>
      </c>
      <c r="AL829" s="42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</row>
    <row r="830" spans="1:48">
      <c r="A830" s="39" t="s">
        <v>84</v>
      </c>
      <c r="B830" s="39" t="s">
        <v>30</v>
      </c>
      <c r="C830" s="39" t="s">
        <v>1</v>
      </c>
      <c r="D830" s="40" t="s">
        <v>258</v>
      </c>
      <c r="E830" s="40">
        <v>35</v>
      </c>
      <c r="F830" s="40" t="s">
        <v>3</v>
      </c>
      <c r="G830" s="39" t="str">
        <f>IFERROR(VLOOKUP(A830,'[4]MC Masterlist 2026-09-17'!$B:$M, 3, 0),"")</f>
        <v>SKYGO</v>
      </c>
      <c r="H830" s="41">
        <f>IFERROR(VLOOKUP(A830,'[4]MC Masterlist 2026-09-17'!$B:$M, 6, 0),"")</f>
        <v>98325</v>
      </c>
      <c r="I830" s="42">
        <v>0</v>
      </c>
      <c r="J830" s="42">
        <v>0</v>
      </c>
      <c r="K830" s="42">
        <v>0</v>
      </c>
      <c r="L830" s="42">
        <f t="shared" si="177"/>
        <v>0</v>
      </c>
      <c r="M830" s="42">
        <f t="shared" si="178"/>
        <v>0</v>
      </c>
      <c r="N830" s="41">
        <f t="shared" si="179"/>
        <v>0</v>
      </c>
      <c r="O830" s="41">
        <f t="shared" si="180"/>
        <v>0</v>
      </c>
      <c r="P830" s="42">
        <f t="shared" si="181"/>
        <v>0</v>
      </c>
      <c r="Q830" s="42">
        <v>1</v>
      </c>
      <c r="R830" s="41">
        <f t="shared" si="182"/>
        <v>98325</v>
      </c>
      <c r="S830" s="42">
        <f t="shared" si="183"/>
        <v>0</v>
      </c>
      <c r="T830" s="42">
        <f>IFERROR(VLOOKUP(A830,'[4]Re-order'!$A:$Q,17,0),"")</f>
        <v>0</v>
      </c>
      <c r="U830" s="42">
        <f>IFERROR(VLOOKUP(A830,'[4]MC Masterlist 2026-09-17'!$B:$M, 10, 0),0)</f>
        <v>15</v>
      </c>
      <c r="V830" s="42">
        <f>IFERROR(VLOOKUP(A830,'[4]MC Masterlist 2026-09-17'!$B:$M, 11, 0),0)</f>
        <v>15</v>
      </c>
      <c r="W830" s="42">
        <f t="shared" si="184"/>
        <v>30</v>
      </c>
      <c r="X830" s="42">
        <f t="shared" si="185"/>
        <v>7</v>
      </c>
      <c r="Y830" s="42">
        <f>IFERROR(IF(OR(C830="AREA I",C830="AREA V"),7,VLOOKUP(A830,'[4]MC Masterlist 2026-09-17'!$B:$M, 12, 0)),0)</f>
        <v>7</v>
      </c>
      <c r="Z830" s="42">
        <f t="shared" si="186"/>
        <v>0</v>
      </c>
      <c r="AA830" s="42">
        <f t="shared" si="187"/>
        <v>0</v>
      </c>
      <c r="AB830" s="42">
        <f t="shared" si="188"/>
        <v>0</v>
      </c>
      <c r="AC830" s="42">
        <f t="shared" si="189"/>
        <v>0</v>
      </c>
      <c r="AD830" s="40" t="str">
        <f t="shared" si="190"/>
        <v>Critical</v>
      </c>
      <c r="AE830" s="40">
        <f>IFERROR(VLOOKUP(A830,'[4]Re-order'!$A:$AA,27,0),"")</f>
        <v>0</v>
      </c>
      <c r="AF830" s="42">
        <f t="shared" si="191"/>
        <v>-1</v>
      </c>
      <c r="AG830" s="42" t="e">
        <f>SUMIFS('[4]Raw Inventory'!D:D,'[4]Raw Inventory'!C:C,"GREATWALL",'[4]Raw Inventory'!B:B,A830)</f>
        <v>#VALUE!</v>
      </c>
      <c r="AH830" s="42" t="e">
        <f>SUMIFS('[4]Raw Inventory'!D:D,'[4]Raw Inventory'!C:C,"DUARTE",'[4]Raw Inventory'!B:B,A830)</f>
        <v>#VALUE!</v>
      </c>
      <c r="AI830" s="42"/>
      <c r="AJ830" s="42">
        <f t="shared" si="192"/>
        <v>0</v>
      </c>
      <c r="AK830" s="40" t="str">
        <f>IFERROR(IF((Q830+IF(AI830="",0,AI3))&lt;=0,"Stockout",IF(AJ830="","",IF(F830="Class A",IF(AJ830&lt;=7,"Critical",IF(AJ830&lt;=15,"Low",IF(AJ830&lt;=30,"Reorder",IF(AJ830&lt;=45,"Optimal","Overstock")))),IF(F830="Class B",IF(AJ830&lt;=10,"Critical",IF(AJ830&lt;=20,"Low",IF(AJ830&lt;=45,"Reorder",IF(AJ830&lt;=60,"Optimal","Overstock")))),IF(F830="Class C",IF(AJ830&lt;=15,"Critical",IF(AJ830&lt;=30,"Low",IF(AJ830&lt;=60,"Reorder",IF(AJ830&lt;=90,"Optimal","Overstock")))),""))))),"")</f>
        <v>Critical</v>
      </c>
      <c r="AL830" s="42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</row>
    <row r="831" spans="1:48">
      <c r="A831" s="39" t="s">
        <v>24</v>
      </c>
      <c r="B831" s="39" t="s">
        <v>153</v>
      </c>
      <c r="C831" s="39" t="s">
        <v>152</v>
      </c>
      <c r="D831" s="40" t="s">
        <v>232</v>
      </c>
      <c r="E831" s="40">
        <v>6</v>
      </c>
      <c r="F831" s="40" t="s">
        <v>2</v>
      </c>
      <c r="G831" s="39" t="str">
        <f>IFERROR(VLOOKUP(A831,'[4]MC Masterlist 2026-09-17'!$B:$M, 3, 0),"")</f>
        <v>KAWASAKI</v>
      </c>
      <c r="H831" s="41">
        <f>IFERROR(VLOOKUP(A831,'[4]MC Masterlist 2026-09-17'!$B:$M, 6, 0),"")</f>
        <v>131626</v>
      </c>
      <c r="I831" s="42">
        <v>2</v>
      </c>
      <c r="J831" s="42">
        <v>1</v>
      </c>
      <c r="K831" s="42">
        <v>0</v>
      </c>
      <c r="L831" s="42">
        <f t="shared" si="177"/>
        <v>3</v>
      </c>
      <c r="M831" s="42">
        <f t="shared" si="178"/>
        <v>1</v>
      </c>
      <c r="N831" s="41">
        <f t="shared" si="179"/>
        <v>394878</v>
      </c>
      <c r="O831" s="41">
        <f t="shared" si="180"/>
        <v>131626</v>
      </c>
      <c r="P831" s="42">
        <f t="shared" si="181"/>
        <v>3.3333333333333333E-2</v>
      </c>
      <c r="Q831" s="42">
        <v>1</v>
      </c>
      <c r="R831" s="41">
        <f t="shared" si="182"/>
        <v>131626</v>
      </c>
      <c r="S831" s="42">
        <f t="shared" si="183"/>
        <v>30</v>
      </c>
      <c r="T831" s="42">
        <f>IFERROR(VLOOKUP(A831,'[4]Re-order'!$A:$Q,17,0),"")</f>
        <v>0</v>
      </c>
      <c r="U831" s="42">
        <f>IFERROR(VLOOKUP(A831,'[4]MC Masterlist 2026-09-17'!$B:$M, 10, 0),0)</f>
        <v>15</v>
      </c>
      <c r="V831" s="42">
        <f>IFERROR(VLOOKUP(A831,'[4]MC Masterlist 2026-09-17'!$B:$M, 11, 0),0)</f>
        <v>15</v>
      </c>
      <c r="W831" s="42">
        <f t="shared" si="184"/>
        <v>30</v>
      </c>
      <c r="X831" s="42">
        <f t="shared" si="185"/>
        <v>29.5</v>
      </c>
      <c r="Y831" s="42">
        <f>IFERROR(IF(OR(C831="AREA I",C831="AREA V"),7,VLOOKUP(A831,'[4]MC Masterlist 2026-09-17'!$B:$M, 12, 0)),0)</f>
        <v>30</v>
      </c>
      <c r="Z831" s="42">
        <f t="shared" si="186"/>
        <v>0.5</v>
      </c>
      <c r="AA831" s="42">
        <f t="shared" si="187"/>
        <v>1</v>
      </c>
      <c r="AB831" s="42">
        <f t="shared" si="188"/>
        <v>0.98333333333333328</v>
      </c>
      <c r="AC831" s="42">
        <f t="shared" si="189"/>
        <v>1</v>
      </c>
      <c r="AD831" s="40" t="str">
        <f t="shared" si="190"/>
        <v>Reorder</v>
      </c>
      <c r="AE831" s="40">
        <f>IFERROR(VLOOKUP(A831,'[4]Re-order'!$A:$AA,27,0),"")</f>
        <v>0</v>
      </c>
      <c r="AF831" s="42">
        <f t="shared" si="191"/>
        <v>0</v>
      </c>
      <c r="AG831" s="42" t="e">
        <f>SUMIFS('[4]Raw Inventory'!D:D,'[4]Raw Inventory'!C:C,"GREATWALL",'[4]Raw Inventory'!B:B,A831)</f>
        <v>#VALUE!</v>
      </c>
      <c r="AH831" s="42" t="e">
        <f>SUMIFS('[4]Raw Inventory'!D:D,'[4]Raw Inventory'!C:C,"DUARTE",'[4]Raw Inventory'!B:B,A831)</f>
        <v>#VALUE!</v>
      </c>
      <c r="AI831" s="42"/>
      <c r="AJ831" s="42">
        <f t="shared" si="192"/>
        <v>30</v>
      </c>
      <c r="AK831" s="40" t="str">
        <f>IFERROR(IF((Q831+IF(AI831="",0,AI3))&lt;=0,"Stockout",IF(AJ831="","",IF(F831="Class A",IF(AJ831&lt;=7,"Critical",IF(AJ831&lt;=15,"Low",IF(AJ831&lt;=30,"Reorder",IF(AJ831&lt;=45,"Optimal","Overstock")))),IF(F831="Class B",IF(AJ831&lt;=10,"Critical",IF(AJ831&lt;=20,"Low",IF(AJ831&lt;=45,"Reorder",IF(AJ831&lt;=60,"Optimal","Overstock")))),IF(F831="Class C",IF(AJ831&lt;=15,"Critical",IF(AJ831&lt;=30,"Low",IF(AJ831&lt;=60,"Reorder",IF(AJ831&lt;=90,"Optimal","Overstock")))),""))))),"")</f>
        <v>Reorder</v>
      </c>
      <c r="AL831" s="42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</row>
    <row r="832" spans="1:48">
      <c r="A832" s="39" t="s">
        <v>65</v>
      </c>
      <c r="B832" s="39" t="s">
        <v>123</v>
      </c>
      <c r="C832" s="39" t="s">
        <v>118</v>
      </c>
      <c r="D832" s="40" t="s">
        <v>251</v>
      </c>
      <c r="E832" s="40">
        <v>24</v>
      </c>
      <c r="F832" s="40" t="s">
        <v>3</v>
      </c>
      <c r="G832" s="39" t="str">
        <f>IFERROR(VLOOKUP(A832,'[4]MC Masterlist 2026-09-17'!$B:$M, 3, 0),"")</f>
        <v>SUZUKI</v>
      </c>
      <c r="H832" s="41">
        <f>IFERROR(VLOOKUP(A832,'[4]MC Masterlist 2026-09-17'!$B:$M, 6, 0),"")</f>
        <v>77572</v>
      </c>
      <c r="I832" s="42">
        <v>0</v>
      </c>
      <c r="J832" s="42">
        <v>0</v>
      </c>
      <c r="K832" s="42">
        <v>0</v>
      </c>
      <c r="L832" s="42">
        <f t="shared" si="177"/>
        <v>0</v>
      </c>
      <c r="M832" s="42">
        <f t="shared" si="178"/>
        <v>0</v>
      </c>
      <c r="N832" s="41">
        <f t="shared" si="179"/>
        <v>0</v>
      </c>
      <c r="O832" s="41">
        <f t="shared" si="180"/>
        <v>0</v>
      </c>
      <c r="P832" s="42">
        <f t="shared" si="181"/>
        <v>0</v>
      </c>
      <c r="Q832" s="42">
        <v>3</v>
      </c>
      <c r="R832" s="41">
        <f t="shared" si="182"/>
        <v>232716</v>
      </c>
      <c r="S832" s="42">
        <f t="shared" si="183"/>
        <v>0</v>
      </c>
      <c r="T832" s="42">
        <f>IFERROR(VLOOKUP(A832,'[4]Re-order'!$A:$Q,17,0),"")</f>
        <v>0</v>
      </c>
      <c r="U832" s="42">
        <f>IFERROR(VLOOKUP(A832,'[4]MC Masterlist 2026-09-17'!$B:$M, 10, 0),0)</f>
        <v>15</v>
      </c>
      <c r="V832" s="42">
        <f>IFERROR(VLOOKUP(A832,'[4]MC Masterlist 2026-09-17'!$B:$M, 11, 0),0)</f>
        <v>15</v>
      </c>
      <c r="W832" s="42">
        <f t="shared" si="184"/>
        <v>30</v>
      </c>
      <c r="X832" s="42">
        <f t="shared" si="185"/>
        <v>30</v>
      </c>
      <c r="Y832" s="42">
        <f>IFERROR(IF(OR(C832="AREA I",C832="AREA V"),7,VLOOKUP(A832,'[4]MC Masterlist 2026-09-17'!$B:$M, 12, 0)),0)</f>
        <v>30</v>
      </c>
      <c r="Z832" s="42">
        <f t="shared" si="186"/>
        <v>0</v>
      </c>
      <c r="AA832" s="42">
        <f t="shared" si="187"/>
        <v>0</v>
      </c>
      <c r="AB832" s="42">
        <f t="shared" si="188"/>
        <v>0</v>
      </c>
      <c r="AC832" s="42">
        <f t="shared" si="189"/>
        <v>0</v>
      </c>
      <c r="AD832" s="40" t="str">
        <f t="shared" si="190"/>
        <v>Critical</v>
      </c>
      <c r="AE832" s="40">
        <f>IFERROR(VLOOKUP(A832,'[4]Re-order'!$A:$AA,27,0),"")</f>
        <v>0</v>
      </c>
      <c r="AF832" s="42">
        <f t="shared" si="191"/>
        <v>-3</v>
      </c>
      <c r="AG832" s="42" t="e">
        <f>SUMIFS('[4]Raw Inventory'!D:D,'[4]Raw Inventory'!C:C,"GREATWALL",'[4]Raw Inventory'!B:B,A832)</f>
        <v>#VALUE!</v>
      </c>
      <c r="AH832" s="42" t="e">
        <f>SUMIFS('[4]Raw Inventory'!D:D,'[4]Raw Inventory'!C:C,"DUARTE",'[4]Raw Inventory'!B:B,A832)</f>
        <v>#VALUE!</v>
      </c>
      <c r="AI832" s="42"/>
      <c r="AJ832" s="42">
        <f t="shared" si="192"/>
        <v>0</v>
      </c>
      <c r="AK832" s="40" t="str">
        <f>IFERROR(IF((Q832+IF(AI832="",0,AI3))&lt;=0,"Stockout",IF(AJ832="","",IF(F832="Class A",IF(AJ832&lt;=7,"Critical",IF(AJ832&lt;=15,"Low",IF(AJ832&lt;=30,"Reorder",IF(AJ832&lt;=45,"Optimal","Overstock")))),IF(F832="Class B",IF(AJ832&lt;=10,"Critical",IF(AJ832&lt;=20,"Low",IF(AJ832&lt;=45,"Reorder",IF(AJ832&lt;=60,"Optimal","Overstock")))),IF(F832="Class C",IF(AJ832&lt;=15,"Critical",IF(AJ832&lt;=30,"Low",IF(AJ832&lt;=60,"Reorder",IF(AJ832&lt;=90,"Optimal","Overstock")))),""))))),"")</f>
        <v>Critical</v>
      </c>
      <c r="AL832" s="42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</row>
    <row r="833" spans="1:48">
      <c r="A833" s="39" t="s">
        <v>69</v>
      </c>
      <c r="B833" s="39" t="s">
        <v>29</v>
      </c>
      <c r="C833" s="39" t="s">
        <v>1</v>
      </c>
      <c r="D833" s="40" t="s">
        <v>243</v>
      </c>
      <c r="E833" s="40">
        <v>40</v>
      </c>
      <c r="F833" s="40" t="s">
        <v>3</v>
      </c>
      <c r="G833" s="39" t="str">
        <f>IFERROR(VLOOKUP(A833,'[4]MC Masterlist 2026-09-17'!$B:$M, 3, 0),"")</f>
        <v>YAMAHA</v>
      </c>
      <c r="H833" s="41">
        <f>IFERROR(VLOOKUP(A833,'[4]MC Masterlist 2026-09-17'!$B:$M, 6, 0),"")</f>
        <v>54426</v>
      </c>
      <c r="I833" s="42">
        <v>0</v>
      </c>
      <c r="J833" s="42">
        <v>0</v>
      </c>
      <c r="K833" s="42">
        <v>0</v>
      </c>
      <c r="L833" s="42">
        <f t="shared" si="177"/>
        <v>0</v>
      </c>
      <c r="M833" s="42">
        <f t="shared" si="178"/>
        <v>0</v>
      </c>
      <c r="N833" s="41">
        <f t="shared" si="179"/>
        <v>0</v>
      </c>
      <c r="O833" s="41">
        <f t="shared" si="180"/>
        <v>0</v>
      </c>
      <c r="P833" s="42">
        <f t="shared" si="181"/>
        <v>0</v>
      </c>
      <c r="Q833" s="42">
        <v>2</v>
      </c>
      <c r="R833" s="41">
        <f t="shared" si="182"/>
        <v>108852</v>
      </c>
      <c r="S833" s="42">
        <f t="shared" si="183"/>
        <v>0</v>
      </c>
      <c r="T833" s="42">
        <f>IFERROR(VLOOKUP(A833,'[4]Re-order'!$A:$Q,17,0),"")</f>
        <v>0</v>
      </c>
      <c r="U833" s="42">
        <f>IFERROR(VLOOKUP(A833,'[4]MC Masterlist 2026-09-17'!$B:$M, 10, 0),0)</f>
        <v>15</v>
      </c>
      <c r="V833" s="42">
        <f>IFERROR(VLOOKUP(A833,'[4]MC Masterlist 2026-09-17'!$B:$M, 11, 0),0)</f>
        <v>15</v>
      </c>
      <c r="W833" s="42">
        <f t="shared" si="184"/>
        <v>30</v>
      </c>
      <c r="X833" s="42">
        <f t="shared" si="185"/>
        <v>7</v>
      </c>
      <c r="Y833" s="42">
        <f>IFERROR(IF(OR(C833="AREA I",C833="AREA V"),7,VLOOKUP(A833,'[4]MC Masterlist 2026-09-17'!$B:$M, 12, 0)),0)</f>
        <v>7</v>
      </c>
      <c r="Z833" s="42">
        <f t="shared" si="186"/>
        <v>0</v>
      </c>
      <c r="AA833" s="42">
        <f t="shared" si="187"/>
        <v>0</v>
      </c>
      <c r="AB833" s="42">
        <f t="shared" si="188"/>
        <v>0</v>
      </c>
      <c r="AC833" s="42">
        <f t="shared" si="189"/>
        <v>0</v>
      </c>
      <c r="AD833" s="40" t="str">
        <f t="shared" si="190"/>
        <v>Critical</v>
      </c>
      <c r="AE833" s="40">
        <f>IFERROR(VLOOKUP(A833,'[4]Re-order'!$A:$AA,27,0),"")</f>
        <v>0</v>
      </c>
      <c r="AF833" s="42">
        <f t="shared" si="191"/>
        <v>-2</v>
      </c>
      <c r="AG833" s="42" t="e">
        <f>SUMIFS('[4]Raw Inventory'!D:D,'[4]Raw Inventory'!C:C,"GREATWALL",'[4]Raw Inventory'!B:B,A833)</f>
        <v>#VALUE!</v>
      </c>
      <c r="AH833" s="42" t="e">
        <f>SUMIFS('[4]Raw Inventory'!D:D,'[4]Raw Inventory'!C:C,"DUARTE",'[4]Raw Inventory'!B:B,A833)</f>
        <v>#VALUE!</v>
      </c>
      <c r="AI833" s="42"/>
      <c r="AJ833" s="42">
        <f t="shared" si="192"/>
        <v>0</v>
      </c>
      <c r="AK833" s="40" t="str">
        <f>IFERROR(IF((Q833+IF(AI833="",0,AI3))&lt;=0,"Stockout",IF(AJ833="","",IF(F833="Class A",IF(AJ833&lt;=7,"Critical",IF(AJ833&lt;=15,"Low",IF(AJ833&lt;=30,"Reorder",IF(AJ833&lt;=45,"Optimal","Overstock")))),IF(F833="Class B",IF(AJ833&lt;=10,"Critical",IF(AJ833&lt;=20,"Low",IF(AJ833&lt;=45,"Reorder",IF(AJ833&lt;=60,"Optimal","Overstock")))),IF(F833="Class C",IF(AJ833&lt;=15,"Critical",IF(AJ833&lt;=30,"Low",IF(AJ833&lt;=60,"Reorder",IF(AJ833&lt;=90,"Optimal","Overstock")))),""))))),"")</f>
        <v>Critical</v>
      </c>
      <c r="AL833" s="42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</row>
    <row r="834" spans="1:48">
      <c r="A834" s="39" t="s">
        <v>35</v>
      </c>
      <c r="B834" s="39" t="s">
        <v>115</v>
      </c>
      <c r="C834" s="39" t="s">
        <v>109</v>
      </c>
      <c r="D834" s="40" t="s">
        <v>228</v>
      </c>
      <c r="E834" s="40">
        <v>25</v>
      </c>
      <c r="F834" s="40" t="s">
        <v>3</v>
      </c>
      <c r="G834" s="39" t="str">
        <f>IFERROR(VLOOKUP(A834,'[4]MC Masterlist 2026-09-17'!$B:$M, 3, 0),"")</f>
        <v>HONDA</v>
      </c>
      <c r="H834" s="41">
        <f>IFERROR(VLOOKUP(A834,'[4]MC Masterlist 2026-09-17'!$B:$M, 6, 0),"")</f>
        <v>57990</v>
      </c>
      <c r="I834" s="42">
        <v>0</v>
      </c>
      <c r="J834" s="42">
        <v>0</v>
      </c>
      <c r="K834" s="42">
        <v>1</v>
      </c>
      <c r="L834" s="42">
        <f t="shared" si="177"/>
        <v>1</v>
      </c>
      <c r="M834" s="42">
        <f t="shared" si="178"/>
        <v>0.33333333333333331</v>
      </c>
      <c r="N834" s="41">
        <f t="shared" si="179"/>
        <v>57990</v>
      </c>
      <c r="O834" s="41">
        <f t="shared" si="180"/>
        <v>19330</v>
      </c>
      <c r="P834" s="42">
        <f t="shared" si="181"/>
        <v>1.111111111111111E-2</v>
      </c>
      <c r="Q834" s="42">
        <v>2</v>
      </c>
      <c r="R834" s="41">
        <f t="shared" si="182"/>
        <v>115980</v>
      </c>
      <c r="S834" s="42">
        <f t="shared" si="183"/>
        <v>180</v>
      </c>
      <c r="T834" s="42">
        <f>IFERROR(VLOOKUP(A834,'[4]Re-order'!$A:$Q,17,0),"")</f>
        <v>0</v>
      </c>
      <c r="U834" s="42">
        <f>IFERROR(VLOOKUP(A834,'[4]MC Masterlist 2026-09-17'!$B:$M, 10, 0),0)</f>
        <v>15</v>
      </c>
      <c r="V834" s="42">
        <f>IFERROR(VLOOKUP(A834,'[4]MC Masterlist 2026-09-17'!$B:$M, 11, 0),0)</f>
        <v>15</v>
      </c>
      <c r="W834" s="42">
        <f t="shared" si="184"/>
        <v>30</v>
      </c>
      <c r="X834" s="42">
        <f t="shared" si="185"/>
        <v>29.833333333333332</v>
      </c>
      <c r="Y834" s="42">
        <f>IFERROR(IF(OR(C834="AREA I",C834="AREA V"),7,VLOOKUP(A834,'[4]MC Masterlist 2026-09-17'!$B:$M, 12, 0)),0)</f>
        <v>30</v>
      </c>
      <c r="Z834" s="42">
        <f t="shared" si="186"/>
        <v>0.16666666666666666</v>
      </c>
      <c r="AA834" s="42">
        <f t="shared" si="187"/>
        <v>0.33333333333333331</v>
      </c>
      <c r="AB834" s="42">
        <f t="shared" si="188"/>
        <v>0.33148148148148143</v>
      </c>
      <c r="AC834" s="42">
        <f t="shared" si="189"/>
        <v>0.33333333333333331</v>
      </c>
      <c r="AD834" s="40" t="str">
        <f t="shared" si="190"/>
        <v>Overstock</v>
      </c>
      <c r="AE834" s="40">
        <f>IFERROR(VLOOKUP(A834,'[4]Re-order'!$A:$AA,27,0),"")</f>
        <v>0</v>
      </c>
      <c r="AF834" s="42">
        <f t="shared" si="191"/>
        <v>-1.6666666666666667</v>
      </c>
      <c r="AG834" s="42" t="e">
        <f>SUMIFS('[4]Raw Inventory'!D:D,'[4]Raw Inventory'!C:C,"GREATWALL",'[4]Raw Inventory'!B:B,A834)</f>
        <v>#VALUE!</v>
      </c>
      <c r="AH834" s="42" t="e">
        <f>SUMIFS('[4]Raw Inventory'!D:D,'[4]Raw Inventory'!C:C,"DUARTE",'[4]Raw Inventory'!B:B,A834)</f>
        <v>#VALUE!</v>
      </c>
      <c r="AI834" s="42"/>
      <c r="AJ834" s="42">
        <f t="shared" si="192"/>
        <v>180.00000000000003</v>
      </c>
      <c r="AK834" s="40" t="str">
        <f>IFERROR(IF((Q834+IF(AI834="",0,AI3))&lt;=0,"Stockout",IF(AJ834="","",IF(F834="Class A",IF(AJ834&lt;=7,"Critical",IF(AJ834&lt;=15,"Low",IF(AJ834&lt;=30,"Reorder",IF(AJ834&lt;=45,"Optimal","Overstock")))),IF(F834="Class B",IF(AJ834&lt;=10,"Critical",IF(AJ834&lt;=20,"Low",IF(AJ834&lt;=45,"Reorder",IF(AJ834&lt;=60,"Optimal","Overstock")))),IF(F834="Class C",IF(AJ834&lt;=15,"Critical",IF(AJ834&lt;=30,"Low",IF(AJ834&lt;=60,"Reorder",IF(AJ834&lt;=90,"Optimal","Overstock")))),""))))),"")</f>
        <v>Overstock</v>
      </c>
      <c r="AL834" s="42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</row>
    <row r="835" spans="1:48">
      <c r="A835" s="39" t="s">
        <v>23</v>
      </c>
      <c r="B835" s="39" t="s">
        <v>114</v>
      </c>
      <c r="C835" s="39" t="s">
        <v>109</v>
      </c>
      <c r="D835" s="40" t="s">
        <v>252</v>
      </c>
      <c r="E835" s="40">
        <v>6</v>
      </c>
      <c r="F835" s="40" t="s">
        <v>2</v>
      </c>
      <c r="G835" s="39" t="str">
        <f>IFERROR(VLOOKUP(A835,'[4]MC Masterlist 2026-09-17'!$B:$M, 3, 0),"")</f>
        <v>KAWASAKI</v>
      </c>
      <c r="H835" s="41">
        <f>IFERROR(VLOOKUP(A835,'[4]MC Masterlist 2026-09-17'!$B:$M, 6, 0),"")</f>
        <v>60656</v>
      </c>
      <c r="I835" s="42">
        <v>4</v>
      </c>
      <c r="J835" s="42">
        <v>5</v>
      </c>
      <c r="K835" s="42">
        <v>4</v>
      </c>
      <c r="L835" s="42">
        <f t="shared" ref="L835:L898" si="193">I835+J835+K835</f>
        <v>13</v>
      </c>
      <c r="M835" s="42">
        <f t="shared" ref="M835:M898" si="194">AVERAGE(I835,J835,K835)</f>
        <v>4.333333333333333</v>
      </c>
      <c r="N835" s="41">
        <f t="shared" ref="N835:N898" si="195">L835*H835</f>
        <v>788528</v>
      </c>
      <c r="O835" s="41">
        <f t="shared" ref="O835:O898" si="196">M835*H835</f>
        <v>262842.66666666663</v>
      </c>
      <c r="P835" s="42">
        <f t="shared" ref="P835:P898" si="197">M835/30</f>
        <v>0.14444444444444443</v>
      </c>
      <c r="Q835" s="42">
        <v>12</v>
      </c>
      <c r="R835" s="41">
        <f t="shared" ref="R835:R898" si="198">IFERROR(Q835*H835, 0)</f>
        <v>727872</v>
      </c>
      <c r="S835" s="42">
        <f t="shared" ref="S835:S898" si="199">IFERROR(R835/(O835)*30, 0)</f>
        <v>83.076923076923094</v>
      </c>
      <c r="T835" s="42">
        <f>IFERROR(VLOOKUP(A835,'[4]Re-order'!$A:$Q,17,0),"")</f>
        <v>0</v>
      </c>
      <c r="U835" s="42">
        <f>IFERROR(VLOOKUP(A835,'[4]MC Masterlist 2026-09-17'!$B:$M, 10, 0),0)</f>
        <v>15</v>
      </c>
      <c r="V835" s="42">
        <f>IFERROR(VLOOKUP(A835,'[4]MC Masterlist 2026-09-17'!$B:$M, 11, 0),0)</f>
        <v>15</v>
      </c>
      <c r="W835" s="42">
        <f t="shared" ref="W835:W898" si="200">U835+V835</f>
        <v>30</v>
      </c>
      <c r="X835" s="42">
        <f t="shared" ref="X835:X898" si="201">Y835-Z835</f>
        <v>27.833333333333332</v>
      </c>
      <c r="Y835" s="42">
        <f>IFERROR(IF(OR(C835="AREA I",C835="AREA V"),7,VLOOKUP(A835,'[4]MC Masterlist 2026-09-17'!$B:$M, 12, 0)),0)</f>
        <v>30</v>
      </c>
      <c r="Z835" s="42">
        <f t="shared" ref="Z835:Z898" si="202">V835*P835</f>
        <v>2.1666666666666665</v>
      </c>
      <c r="AA835" s="42">
        <f t="shared" ref="AA835:AA898" si="203">W835*P835</f>
        <v>4.333333333333333</v>
      </c>
      <c r="AB835" s="42">
        <f t="shared" ref="AB835:AB898" si="204">X835*P835</f>
        <v>4.0203703703703697</v>
      </c>
      <c r="AC835" s="42">
        <f t="shared" ref="AC835:AC898" si="205">Y835*P835</f>
        <v>4.333333333333333</v>
      </c>
      <c r="AD835" s="40" t="str">
        <f t="shared" ref="AD835:AD898" si="206">IFERROR(IF(Q835&lt;=0,"Stockout",IF(S835="","",IF(F835="Class A",IF(S835&lt;=7,"Critical",IF(S835&lt;=15,"Low",IF(S835&lt;=30,"Reorder",IF(S835&lt;=45,"Optimal","Overstock")))),IF(F835="Class B",IF(S835&lt;=10,"Critical",IF(S835&lt;=20,"Low",IF(S835&lt;=45,"Reorder",IF(S835&lt;=60,"Optimal","Overstock")))),IF(F835="Class C",IF(S835&lt;=15,"Critical",IF(S835&lt;=30,"Low",IF(S835&lt;=60,"Reorder",IF(S835&lt;=90,"Optimal","Overstock")))),""))))),"")</f>
        <v>Overstock</v>
      </c>
      <c r="AE835" s="40">
        <f>IFERROR(VLOOKUP(A835,'[4]Re-order'!$A:$AA,27,0),"")</f>
        <v>0</v>
      </c>
      <c r="AF835" s="42">
        <f t="shared" ref="AF835:AF898" si="207">AC835-Q835</f>
        <v>-7.666666666666667</v>
      </c>
      <c r="AG835" s="42" t="e">
        <f>SUMIFS('[4]Raw Inventory'!D:D,'[4]Raw Inventory'!C:C,"GREATWALL",'[4]Raw Inventory'!B:B,A835)</f>
        <v>#VALUE!</v>
      </c>
      <c r="AH835" s="42" t="e">
        <f>SUMIFS('[4]Raw Inventory'!D:D,'[4]Raw Inventory'!C:C,"DUARTE",'[4]Raw Inventory'!B:B,A835)</f>
        <v>#VALUE!</v>
      </c>
      <c r="AI835" s="42"/>
      <c r="AJ835" s="42">
        <f t="shared" ref="AJ835:AJ898" si="208">IFERROR((Q835 + IF(AI835="",0,AI835))/P835, 0)</f>
        <v>83.07692307692308</v>
      </c>
      <c r="AK835" s="40" t="str">
        <f>IFERROR(IF((Q835+IF(AI835="",0,AI3))&lt;=0,"Stockout",IF(AJ835="","",IF(F835="Class A",IF(AJ835&lt;=7,"Critical",IF(AJ835&lt;=15,"Low",IF(AJ835&lt;=30,"Reorder",IF(AJ835&lt;=45,"Optimal","Overstock")))),IF(F835="Class B",IF(AJ835&lt;=10,"Critical",IF(AJ835&lt;=20,"Low",IF(AJ835&lt;=45,"Reorder",IF(AJ835&lt;=60,"Optimal","Overstock")))),IF(F835="Class C",IF(AJ835&lt;=15,"Critical",IF(AJ835&lt;=30,"Low",IF(AJ835&lt;=60,"Reorder",IF(AJ835&lt;=90,"Optimal","Overstock")))),""))))),"")</f>
        <v>Overstock</v>
      </c>
      <c r="AL835" s="42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</row>
    <row r="836" spans="1:48">
      <c r="A836" s="39" t="s">
        <v>77</v>
      </c>
      <c r="B836" s="39" t="s">
        <v>115</v>
      </c>
      <c r="C836" s="39" t="s">
        <v>109</v>
      </c>
      <c r="D836" s="40" t="s">
        <v>230</v>
      </c>
      <c r="E836" s="40">
        <v>27</v>
      </c>
      <c r="F836" s="40" t="s">
        <v>3</v>
      </c>
      <c r="G836" s="39" t="str">
        <f>IFERROR(VLOOKUP(A836,'[4]MC Masterlist 2026-09-17'!$B:$M, 3, 0),"")</f>
        <v>SUZUKI</v>
      </c>
      <c r="H836" s="41">
        <f>IFERROR(VLOOKUP(A836,'[4]MC Masterlist 2026-09-17'!$B:$M, 6, 0),"")</f>
        <v>91057</v>
      </c>
      <c r="I836" s="42">
        <v>0</v>
      </c>
      <c r="J836" s="42">
        <v>0</v>
      </c>
      <c r="K836" s="42">
        <v>0</v>
      </c>
      <c r="L836" s="42">
        <f t="shared" si="193"/>
        <v>0</v>
      </c>
      <c r="M836" s="42">
        <f t="shared" si="194"/>
        <v>0</v>
      </c>
      <c r="N836" s="41">
        <f t="shared" si="195"/>
        <v>0</v>
      </c>
      <c r="O836" s="41">
        <f t="shared" si="196"/>
        <v>0</v>
      </c>
      <c r="P836" s="42">
        <f t="shared" si="197"/>
        <v>0</v>
      </c>
      <c r="Q836" s="42">
        <v>1</v>
      </c>
      <c r="R836" s="41">
        <f t="shared" si="198"/>
        <v>91057</v>
      </c>
      <c r="S836" s="42">
        <f t="shared" si="199"/>
        <v>0</v>
      </c>
      <c r="T836" s="42">
        <f>IFERROR(VLOOKUP(A836,'[4]Re-order'!$A:$Q,17,0),"")</f>
        <v>0</v>
      </c>
      <c r="U836" s="42">
        <f>IFERROR(VLOOKUP(A836,'[4]MC Masterlist 2026-09-17'!$B:$M, 10, 0),0)</f>
        <v>15</v>
      </c>
      <c r="V836" s="42">
        <f>IFERROR(VLOOKUP(A836,'[4]MC Masterlist 2026-09-17'!$B:$M, 11, 0),0)</f>
        <v>15</v>
      </c>
      <c r="W836" s="42">
        <f t="shared" si="200"/>
        <v>30</v>
      </c>
      <c r="X836" s="42">
        <f t="shared" si="201"/>
        <v>30</v>
      </c>
      <c r="Y836" s="42">
        <f>IFERROR(IF(OR(C836="AREA I",C836="AREA V"),7,VLOOKUP(A836,'[4]MC Masterlist 2026-09-17'!$B:$M, 12, 0)),0)</f>
        <v>30</v>
      </c>
      <c r="Z836" s="42">
        <f t="shared" si="202"/>
        <v>0</v>
      </c>
      <c r="AA836" s="42">
        <f t="shared" si="203"/>
        <v>0</v>
      </c>
      <c r="AB836" s="42">
        <f t="shared" si="204"/>
        <v>0</v>
      </c>
      <c r="AC836" s="42">
        <f t="shared" si="205"/>
        <v>0</v>
      </c>
      <c r="AD836" s="40" t="str">
        <f t="shared" si="206"/>
        <v>Critical</v>
      </c>
      <c r="AE836" s="40">
        <f>IFERROR(VLOOKUP(A836,'[4]Re-order'!$A:$AA,27,0),"")</f>
        <v>0</v>
      </c>
      <c r="AF836" s="42">
        <f t="shared" si="207"/>
        <v>-1</v>
      </c>
      <c r="AG836" s="42" t="e">
        <f>SUMIFS('[4]Raw Inventory'!D:D,'[4]Raw Inventory'!C:C,"GREATWALL",'[4]Raw Inventory'!B:B,A836)</f>
        <v>#VALUE!</v>
      </c>
      <c r="AH836" s="42" t="e">
        <f>SUMIFS('[4]Raw Inventory'!D:D,'[4]Raw Inventory'!C:C,"DUARTE",'[4]Raw Inventory'!B:B,A836)</f>
        <v>#VALUE!</v>
      </c>
      <c r="AI836" s="42"/>
      <c r="AJ836" s="42">
        <f t="shared" si="208"/>
        <v>0</v>
      </c>
      <c r="AK836" s="40" t="str">
        <f>IFERROR(IF((Q836+IF(AI836="",0,AI3))&lt;=0,"Stockout",IF(AJ836="","",IF(F836="Class A",IF(AJ836&lt;=7,"Critical",IF(AJ836&lt;=15,"Low",IF(AJ836&lt;=30,"Reorder",IF(AJ836&lt;=45,"Optimal","Overstock")))),IF(F836="Class B",IF(AJ836&lt;=10,"Critical",IF(AJ836&lt;=20,"Low",IF(AJ836&lt;=45,"Reorder",IF(AJ836&lt;=60,"Optimal","Overstock")))),IF(F836="Class C",IF(AJ836&lt;=15,"Critical",IF(AJ836&lt;=30,"Low",IF(AJ836&lt;=60,"Reorder",IF(AJ836&lt;=90,"Optimal","Overstock")))),""))))),"")</f>
        <v>Critical</v>
      </c>
      <c r="AL836" s="42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</row>
    <row r="837" spans="1:48">
      <c r="A837" s="39" t="s">
        <v>14</v>
      </c>
      <c r="B837" s="39" t="s">
        <v>29</v>
      </c>
      <c r="C837" s="39" t="s">
        <v>1</v>
      </c>
      <c r="D837" s="40" t="s">
        <v>233</v>
      </c>
      <c r="E837" s="40">
        <v>4</v>
      </c>
      <c r="F837" s="40" t="s">
        <v>0</v>
      </c>
      <c r="G837" s="39" t="str">
        <f>IFERROR(VLOOKUP(A837,'[4]MC Masterlist 2026-09-17'!$B:$M, 3, 0),"")</f>
        <v>HONDA</v>
      </c>
      <c r="H837" s="41">
        <f>IFERROR(VLOOKUP(A837,'[4]MC Masterlist 2026-09-17'!$B:$M, 6, 0),"")</f>
        <v>80070</v>
      </c>
      <c r="I837" s="42">
        <v>12</v>
      </c>
      <c r="J837" s="42">
        <v>5</v>
      </c>
      <c r="K837" s="42">
        <v>7</v>
      </c>
      <c r="L837" s="42">
        <f t="shared" si="193"/>
        <v>24</v>
      </c>
      <c r="M837" s="42">
        <f t="shared" si="194"/>
        <v>8</v>
      </c>
      <c r="N837" s="41">
        <f t="shared" si="195"/>
        <v>1921680</v>
      </c>
      <c r="O837" s="41">
        <f t="shared" si="196"/>
        <v>640560</v>
      </c>
      <c r="P837" s="42">
        <f t="shared" si="197"/>
        <v>0.26666666666666666</v>
      </c>
      <c r="Q837" s="42"/>
      <c r="R837" s="41">
        <f t="shared" si="198"/>
        <v>0</v>
      </c>
      <c r="S837" s="42">
        <f t="shared" si="199"/>
        <v>0</v>
      </c>
      <c r="T837" s="42">
        <f>IFERROR(VLOOKUP(A837,'[4]Re-order'!$A:$Q,17,0),"")</f>
        <v>0</v>
      </c>
      <c r="U837" s="42">
        <f>IFERROR(VLOOKUP(A837,'[4]MC Masterlist 2026-09-17'!$B:$M, 10, 0),0)</f>
        <v>15</v>
      </c>
      <c r="V837" s="42">
        <f>IFERROR(VLOOKUP(A837,'[4]MC Masterlist 2026-09-17'!$B:$M, 11, 0),0)</f>
        <v>15</v>
      </c>
      <c r="W837" s="42">
        <f t="shared" si="200"/>
        <v>30</v>
      </c>
      <c r="X837" s="42">
        <f t="shared" si="201"/>
        <v>3</v>
      </c>
      <c r="Y837" s="42">
        <f>IFERROR(IF(OR(C837="AREA I",C837="AREA V"),7,VLOOKUP(A837,'[4]MC Masterlist 2026-09-17'!$B:$M, 12, 0)),0)</f>
        <v>7</v>
      </c>
      <c r="Z837" s="42">
        <f t="shared" si="202"/>
        <v>4</v>
      </c>
      <c r="AA837" s="42">
        <f t="shared" si="203"/>
        <v>8</v>
      </c>
      <c r="AB837" s="42">
        <f t="shared" si="204"/>
        <v>0.8</v>
      </c>
      <c r="AC837" s="42">
        <f t="shared" si="205"/>
        <v>1.8666666666666667</v>
      </c>
      <c r="AD837" s="40" t="str">
        <f t="shared" si="206"/>
        <v>Stockout</v>
      </c>
      <c r="AE837" s="40">
        <f>IFERROR(VLOOKUP(A837,'[4]Re-order'!$A:$AA,27,0),"")</f>
        <v>0</v>
      </c>
      <c r="AF837" s="42">
        <f t="shared" si="207"/>
        <v>1.8666666666666667</v>
      </c>
      <c r="AG837" s="42" t="e">
        <f>SUMIFS('[4]Raw Inventory'!D:D,'[4]Raw Inventory'!C:C,"GREATWALL",'[4]Raw Inventory'!B:B,A837)</f>
        <v>#VALUE!</v>
      </c>
      <c r="AH837" s="42" t="e">
        <f>SUMIFS('[4]Raw Inventory'!D:D,'[4]Raw Inventory'!C:C,"DUARTE",'[4]Raw Inventory'!B:B,A837)</f>
        <v>#VALUE!</v>
      </c>
      <c r="AI837" s="42"/>
      <c r="AJ837" s="42">
        <f t="shared" si="208"/>
        <v>0</v>
      </c>
      <c r="AK837" s="40" t="str">
        <f>IFERROR(IF((Q837+IF(AI837="",0,AI3))&lt;=0,"Stockout",IF(AJ837="","",IF(F837="Class A",IF(AJ837&lt;=7,"Critical",IF(AJ837&lt;=15,"Low",IF(AJ837&lt;=30,"Reorder",IF(AJ837&lt;=45,"Optimal","Overstock")))),IF(F837="Class B",IF(AJ837&lt;=10,"Critical",IF(AJ837&lt;=20,"Low",IF(AJ837&lt;=45,"Reorder",IF(AJ837&lt;=60,"Optimal","Overstock")))),IF(F837="Class C",IF(AJ837&lt;=15,"Critical",IF(AJ837&lt;=30,"Low",IF(AJ837&lt;=60,"Reorder",IF(AJ837&lt;=90,"Optimal","Overstock")))),""))))),"")</f>
        <v>Stockout</v>
      </c>
      <c r="AL837" s="42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</row>
    <row r="838" spans="1:48">
      <c r="A838" s="39" t="s">
        <v>57</v>
      </c>
      <c r="B838" s="39" t="s">
        <v>19</v>
      </c>
      <c r="C838" s="39" t="s">
        <v>1</v>
      </c>
      <c r="D838" s="40" t="s">
        <v>245</v>
      </c>
      <c r="E838" s="40">
        <v>20</v>
      </c>
      <c r="F838" s="40" t="s">
        <v>3</v>
      </c>
      <c r="G838" s="39" t="str">
        <f>IFERROR(VLOOKUP(A838,'[4]MC Masterlist 2026-09-17'!$B:$M, 3, 0),"")</f>
        <v>HONDA</v>
      </c>
      <c r="H838" s="41">
        <f>IFERROR(VLOOKUP(A838,'[4]MC Masterlist 2026-09-17'!$B:$M, 6, 0),"")</f>
        <v>146328</v>
      </c>
      <c r="I838" s="42">
        <v>0</v>
      </c>
      <c r="J838" s="42">
        <v>0</v>
      </c>
      <c r="K838" s="42">
        <v>0</v>
      </c>
      <c r="L838" s="42">
        <f t="shared" si="193"/>
        <v>0</v>
      </c>
      <c r="M838" s="42">
        <f t="shared" si="194"/>
        <v>0</v>
      </c>
      <c r="N838" s="41">
        <f t="shared" si="195"/>
        <v>0</v>
      </c>
      <c r="O838" s="41">
        <f t="shared" si="196"/>
        <v>0</v>
      </c>
      <c r="P838" s="42">
        <f t="shared" si="197"/>
        <v>0</v>
      </c>
      <c r="Q838" s="42">
        <v>1</v>
      </c>
      <c r="R838" s="41">
        <f t="shared" si="198"/>
        <v>146328</v>
      </c>
      <c r="S838" s="42">
        <f t="shared" si="199"/>
        <v>0</v>
      </c>
      <c r="T838" s="42">
        <f>IFERROR(VLOOKUP(A838,'[4]Re-order'!$A:$Q,17,0),"")</f>
        <v>0</v>
      </c>
      <c r="U838" s="42">
        <f>IFERROR(VLOOKUP(A838,'[4]MC Masterlist 2026-09-17'!$B:$M, 10, 0),0)</f>
        <v>15</v>
      </c>
      <c r="V838" s="42">
        <f>IFERROR(VLOOKUP(A838,'[4]MC Masterlist 2026-09-17'!$B:$M, 11, 0),0)</f>
        <v>15</v>
      </c>
      <c r="W838" s="42">
        <f t="shared" si="200"/>
        <v>30</v>
      </c>
      <c r="X838" s="42">
        <f t="shared" si="201"/>
        <v>7</v>
      </c>
      <c r="Y838" s="42">
        <f>IFERROR(IF(OR(C838="AREA I",C838="AREA V"),7,VLOOKUP(A838,'[4]MC Masterlist 2026-09-17'!$B:$M, 12, 0)),0)</f>
        <v>7</v>
      </c>
      <c r="Z838" s="42">
        <f t="shared" si="202"/>
        <v>0</v>
      </c>
      <c r="AA838" s="42">
        <f t="shared" si="203"/>
        <v>0</v>
      </c>
      <c r="AB838" s="42">
        <f t="shared" si="204"/>
        <v>0</v>
      </c>
      <c r="AC838" s="42">
        <f t="shared" si="205"/>
        <v>0</v>
      </c>
      <c r="AD838" s="40" t="str">
        <f t="shared" si="206"/>
        <v>Critical</v>
      </c>
      <c r="AE838" s="40">
        <f>IFERROR(VLOOKUP(A838,'[4]Re-order'!$A:$AA,27,0),"")</f>
        <v>0</v>
      </c>
      <c r="AF838" s="42">
        <f t="shared" si="207"/>
        <v>-1</v>
      </c>
      <c r="AG838" s="42" t="e">
        <f>SUMIFS('[4]Raw Inventory'!D:D,'[4]Raw Inventory'!C:C,"GREATWALL",'[4]Raw Inventory'!B:B,A838)</f>
        <v>#VALUE!</v>
      </c>
      <c r="AH838" s="42" t="e">
        <f>SUMIFS('[4]Raw Inventory'!D:D,'[4]Raw Inventory'!C:C,"DUARTE",'[4]Raw Inventory'!B:B,A838)</f>
        <v>#VALUE!</v>
      </c>
      <c r="AI838" s="42"/>
      <c r="AJ838" s="42">
        <f t="shared" si="208"/>
        <v>0</v>
      </c>
      <c r="AK838" s="40" t="str">
        <f>IFERROR(IF((Q838+IF(AI838="",0,AI3))&lt;=0,"Stockout",IF(AJ838="","",IF(F838="Class A",IF(AJ838&lt;=7,"Critical",IF(AJ838&lt;=15,"Low",IF(AJ838&lt;=30,"Reorder",IF(AJ838&lt;=45,"Optimal","Overstock")))),IF(F838="Class B",IF(AJ838&lt;=10,"Critical",IF(AJ838&lt;=20,"Low",IF(AJ838&lt;=45,"Reorder",IF(AJ838&lt;=60,"Optimal","Overstock")))),IF(F838="Class C",IF(AJ838&lt;=15,"Critical",IF(AJ838&lt;=30,"Low",IF(AJ838&lt;=60,"Reorder",IF(AJ838&lt;=90,"Optimal","Overstock")))),""))))),"")</f>
        <v>Critical</v>
      </c>
      <c r="AL838" s="42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</row>
    <row r="839" spans="1:48">
      <c r="A839" s="39" t="s">
        <v>54</v>
      </c>
      <c r="B839" s="39" t="s">
        <v>92</v>
      </c>
      <c r="C839" s="39" t="s">
        <v>90</v>
      </c>
      <c r="D839" s="40" t="s">
        <v>255</v>
      </c>
      <c r="E839" s="40">
        <v>25</v>
      </c>
      <c r="F839" s="40" t="s">
        <v>3</v>
      </c>
      <c r="G839" s="39" t="str">
        <f>IFERROR(VLOOKUP(A839,'[4]MC Masterlist 2026-09-17'!$B:$M, 3, 0),"")</f>
        <v>HONDA</v>
      </c>
      <c r="H839" s="41">
        <f>IFERROR(VLOOKUP(A839,'[4]MC Masterlist 2026-09-17'!$B:$M, 6, 0),"")</f>
        <v>70998</v>
      </c>
      <c r="I839" s="42">
        <v>0</v>
      </c>
      <c r="J839" s="42">
        <v>1</v>
      </c>
      <c r="K839" s="42">
        <v>0</v>
      </c>
      <c r="L839" s="42">
        <f t="shared" si="193"/>
        <v>1</v>
      </c>
      <c r="M839" s="42">
        <f t="shared" si="194"/>
        <v>0.33333333333333331</v>
      </c>
      <c r="N839" s="41">
        <f t="shared" si="195"/>
        <v>70998</v>
      </c>
      <c r="O839" s="41">
        <f t="shared" si="196"/>
        <v>23666</v>
      </c>
      <c r="P839" s="42">
        <f t="shared" si="197"/>
        <v>1.111111111111111E-2</v>
      </c>
      <c r="Q839" s="42">
        <v>3</v>
      </c>
      <c r="R839" s="41">
        <f t="shared" si="198"/>
        <v>212994</v>
      </c>
      <c r="S839" s="42">
        <f t="shared" si="199"/>
        <v>270</v>
      </c>
      <c r="T839" s="42">
        <f>IFERROR(VLOOKUP(A839,'[4]Re-order'!$A:$Q,17,0),"")</f>
        <v>0</v>
      </c>
      <c r="U839" s="42">
        <f>IFERROR(VLOOKUP(A839,'[4]MC Masterlist 2026-09-17'!$B:$M, 10, 0),0)</f>
        <v>15</v>
      </c>
      <c r="V839" s="42">
        <f>IFERROR(VLOOKUP(A839,'[4]MC Masterlist 2026-09-17'!$B:$M, 11, 0),0)</f>
        <v>15</v>
      </c>
      <c r="W839" s="42">
        <f t="shared" si="200"/>
        <v>30</v>
      </c>
      <c r="X839" s="42">
        <f t="shared" si="201"/>
        <v>29.833333333333332</v>
      </c>
      <c r="Y839" s="42">
        <f>IFERROR(IF(OR(C839="AREA I",C839="AREA V"),7,VLOOKUP(A839,'[4]MC Masterlist 2026-09-17'!$B:$M, 12, 0)),0)</f>
        <v>30</v>
      </c>
      <c r="Z839" s="42">
        <f t="shared" si="202"/>
        <v>0.16666666666666666</v>
      </c>
      <c r="AA839" s="42">
        <f t="shared" si="203"/>
        <v>0.33333333333333331</v>
      </c>
      <c r="AB839" s="42">
        <f t="shared" si="204"/>
        <v>0.33148148148148143</v>
      </c>
      <c r="AC839" s="42">
        <f t="shared" si="205"/>
        <v>0.33333333333333331</v>
      </c>
      <c r="AD839" s="40" t="str">
        <f t="shared" si="206"/>
        <v>Overstock</v>
      </c>
      <c r="AE839" s="40">
        <f>IFERROR(VLOOKUP(A839,'[4]Re-order'!$A:$AA,27,0),"")</f>
        <v>0</v>
      </c>
      <c r="AF839" s="42">
        <f t="shared" si="207"/>
        <v>-2.6666666666666665</v>
      </c>
      <c r="AG839" s="42" t="e">
        <f>SUMIFS('[4]Raw Inventory'!D:D,'[4]Raw Inventory'!C:C,"GREATWALL",'[4]Raw Inventory'!B:B,A839)</f>
        <v>#VALUE!</v>
      </c>
      <c r="AH839" s="42" t="e">
        <f>SUMIFS('[4]Raw Inventory'!D:D,'[4]Raw Inventory'!C:C,"DUARTE",'[4]Raw Inventory'!B:B,A839)</f>
        <v>#VALUE!</v>
      </c>
      <c r="AI839" s="42"/>
      <c r="AJ839" s="42">
        <f t="shared" si="208"/>
        <v>270.00000000000006</v>
      </c>
      <c r="AK839" s="40" t="str">
        <f>IFERROR(IF((Q839+IF(AI839="",0,AI3))&lt;=0,"Stockout",IF(AJ839="","",IF(F839="Class A",IF(AJ839&lt;=7,"Critical",IF(AJ839&lt;=15,"Low",IF(AJ839&lt;=30,"Reorder",IF(AJ839&lt;=45,"Optimal","Overstock")))),IF(F839="Class B",IF(AJ839&lt;=10,"Critical",IF(AJ839&lt;=20,"Low",IF(AJ839&lt;=45,"Reorder",IF(AJ839&lt;=60,"Optimal","Overstock")))),IF(F839="Class C",IF(AJ839&lt;=15,"Critical",IF(AJ839&lt;=30,"Low",IF(AJ839&lt;=60,"Reorder",IF(AJ839&lt;=90,"Optimal","Overstock")))),""))))),"")</f>
        <v>Overstock</v>
      </c>
      <c r="AL839" s="42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</row>
    <row r="840" spans="1:48">
      <c r="A840" s="39" t="s">
        <v>28</v>
      </c>
      <c r="B840" s="39" t="s">
        <v>119</v>
      </c>
      <c r="C840" s="39" t="s">
        <v>118</v>
      </c>
      <c r="D840" s="40" t="s">
        <v>233</v>
      </c>
      <c r="E840" s="40">
        <v>4</v>
      </c>
      <c r="F840" s="40" t="s">
        <v>0</v>
      </c>
      <c r="G840" s="39" t="str">
        <f>IFERROR(VLOOKUP(A840,'[4]MC Masterlist 2026-09-17'!$B:$M, 3, 0),"")</f>
        <v>YAMAHA</v>
      </c>
      <c r="H840" s="41">
        <f>IFERROR(VLOOKUP(A840,'[4]MC Masterlist 2026-09-17'!$B:$M, 6, 0),"")</f>
        <v>147312</v>
      </c>
      <c r="I840" s="42">
        <v>2</v>
      </c>
      <c r="J840" s="42">
        <v>3</v>
      </c>
      <c r="K840" s="42">
        <v>2</v>
      </c>
      <c r="L840" s="42">
        <f t="shared" si="193"/>
        <v>7</v>
      </c>
      <c r="M840" s="42">
        <f t="shared" si="194"/>
        <v>2.3333333333333335</v>
      </c>
      <c r="N840" s="41">
        <f t="shared" si="195"/>
        <v>1031184</v>
      </c>
      <c r="O840" s="41">
        <f t="shared" si="196"/>
        <v>343728</v>
      </c>
      <c r="P840" s="42">
        <f t="shared" si="197"/>
        <v>7.7777777777777779E-2</v>
      </c>
      <c r="Q840" s="42"/>
      <c r="R840" s="41">
        <f t="shared" si="198"/>
        <v>0</v>
      </c>
      <c r="S840" s="42">
        <f t="shared" si="199"/>
        <v>0</v>
      </c>
      <c r="T840" s="42">
        <f>IFERROR(VLOOKUP(A840,'[4]Re-order'!$A:$Q,17,0),"")</f>
        <v>0</v>
      </c>
      <c r="U840" s="42">
        <f>IFERROR(VLOOKUP(A840,'[4]MC Masterlist 2026-09-17'!$B:$M, 10, 0),0)</f>
        <v>15</v>
      </c>
      <c r="V840" s="42">
        <f>IFERROR(VLOOKUP(A840,'[4]MC Masterlist 2026-09-17'!$B:$M, 11, 0),0)</f>
        <v>15</v>
      </c>
      <c r="W840" s="42">
        <f t="shared" si="200"/>
        <v>30</v>
      </c>
      <c r="X840" s="42">
        <f t="shared" si="201"/>
        <v>28.833333333333332</v>
      </c>
      <c r="Y840" s="42">
        <f>IFERROR(IF(OR(C840="AREA I",C840="AREA V"),7,VLOOKUP(A840,'[4]MC Masterlist 2026-09-17'!$B:$M, 12, 0)),0)</f>
        <v>30</v>
      </c>
      <c r="Z840" s="42">
        <f t="shared" si="202"/>
        <v>1.1666666666666667</v>
      </c>
      <c r="AA840" s="42">
        <f t="shared" si="203"/>
        <v>2.3333333333333335</v>
      </c>
      <c r="AB840" s="42">
        <f t="shared" si="204"/>
        <v>2.2425925925925925</v>
      </c>
      <c r="AC840" s="42">
        <f t="shared" si="205"/>
        <v>2.3333333333333335</v>
      </c>
      <c r="AD840" s="40" t="str">
        <f t="shared" si="206"/>
        <v>Stockout</v>
      </c>
      <c r="AE840" s="40">
        <f>IFERROR(VLOOKUP(A840,'[4]Re-order'!$A:$AA,27,0),"")</f>
        <v>0</v>
      </c>
      <c r="AF840" s="42">
        <f t="shared" si="207"/>
        <v>2.3333333333333335</v>
      </c>
      <c r="AG840" s="42" t="e">
        <f>SUMIFS('[4]Raw Inventory'!D:D,'[4]Raw Inventory'!C:C,"GREATWALL",'[4]Raw Inventory'!B:B,A840)</f>
        <v>#VALUE!</v>
      </c>
      <c r="AH840" s="42" t="e">
        <f>SUMIFS('[4]Raw Inventory'!D:D,'[4]Raw Inventory'!C:C,"DUARTE",'[4]Raw Inventory'!B:B,A840)</f>
        <v>#VALUE!</v>
      </c>
      <c r="AI840" s="42"/>
      <c r="AJ840" s="42">
        <f t="shared" si="208"/>
        <v>0</v>
      </c>
      <c r="AK840" s="40" t="str">
        <f>IFERROR(IF((Q840+IF(AI840="",0,AI3))&lt;=0,"Stockout",IF(AJ840="","",IF(F840="Class A",IF(AJ840&lt;=7,"Critical",IF(AJ840&lt;=15,"Low",IF(AJ840&lt;=30,"Reorder",IF(AJ840&lt;=45,"Optimal","Overstock")))),IF(F840="Class B",IF(AJ840&lt;=10,"Critical",IF(AJ840&lt;=20,"Low",IF(AJ840&lt;=45,"Reorder",IF(AJ840&lt;=60,"Optimal","Overstock")))),IF(F840="Class C",IF(AJ840&lt;=15,"Critical",IF(AJ840&lt;=30,"Low",IF(AJ840&lt;=60,"Reorder",IF(AJ840&lt;=90,"Optimal","Overstock")))),""))))),"")</f>
        <v>Stockout</v>
      </c>
      <c r="AL840" s="42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</row>
    <row r="841" spans="1:48">
      <c r="A841" s="39" t="s">
        <v>83</v>
      </c>
      <c r="B841" s="39" t="s">
        <v>146</v>
      </c>
      <c r="C841" s="39" t="s">
        <v>137</v>
      </c>
      <c r="D841" s="40" t="s">
        <v>266</v>
      </c>
      <c r="E841" s="40">
        <v>21</v>
      </c>
      <c r="F841" s="40" t="s">
        <v>3</v>
      </c>
      <c r="G841" s="39" t="str">
        <f>IFERROR(VLOOKUP(A841,'[4]MC Masterlist 2026-09-17'!$B:$M, 3, 0),"")</f>
        <v>SKYGO</v>
      </c>
      <c r="H841" s="41">
        <f>IFERROR(VLOOKUP(A841,'[4]MC Masterlist 2026-09-17'!$B:$M, 6, 0),"")</f>
        <v>35055</v>
      </c>
      <c r="I841" s="42">
        <v>0</v>
      </c>
      <c r="J841" s="42">
        <v>0</v>
      </c>
      <c r="K841" s="42">
        <v>3</v>
      </c>
      <c r="L841" s="42">
        <f t="shared" si="193"/>
        <v>3</v>
      </c>
      <c r="M841" s="42">
        <f t="shared" si="194"/>
        <v>1</v>
      </c>
      <c r="N841" s="41">
        <f t="shared" si="195"/>
        <v>105165</v>
      </c>
      <c r="O841" s="41">
        <f t="shared" si="196"/>
        <v>35055</v>
      </c>
      <c r="P841" s="42">
        <f t="shared" si="197"/>
        <v>3.3333333333333333E-2</v>
      </c>
      <c r="Q841" s="42">
        <v>14</v>
      </c>
      <c r="R841" s="41">
        <f t="shared" si="198"/>
        <v>490770</v>
      </c>
      <c r="S841" s="42">
        <f t="shared" si="199"/>
        <v>420</v>
      </c>
      <c r="T841" s="42">
        <f>IFERROR(VLOOKUP(A841,'[4]Re-order'!$A:$Q,17,0),"")</f>
        <v>0</v>
      </c>
      <c r="U841" s="42">
        <f>IFERROR(VLOOKUP(A841,'[4]MC Masterlist 2026-09-17'!$B:$M, 10, 0),0)</f>
        <v>15</v>
      </c>
      <c r="V841" s="42">
        <f>IFERROR(VLOOKUP(A841,'[4]MC Masterlist 2026-09-17'!$B:$M, 11, 0),0)</f>
        <v>15</v>
      </c>
      <c r="W841" s="42">
        <f t="shared" si="200"/>
        <v>30</v>
      </c>
      <c r="X841" s="42">
        <f t="shared" si="201"/>
        <v>6.5</v>
      </c>
      <c r="Y841" s="42">
        <f>IFERROR(IF(OR(C841="AREA I",C841="AREA V"),7,VLOOKUP(A841,'[4]MC Masterlist 2026-09-17'!$B:$M, 12, 0)),0)</f>
        <v>7</v>
      </c>
      <c r="Z841" s="42">
        <f t="shared" si="202"/>
        <v>0.5</v>
      </c>
      <c r="AA841" s="42">
        <f t="shared" si="203"/>
        <v>1</v>
      </c>
      <c r="AB841" s="42">
        <f t="shared" si="204"/>
        <v>0.21666666666666667</v>
      </c>
      <c r="AC841" s="42">
        <f t="shared" si="205"/>
        <v>0.23333333333333334</v>
      </c>
      <c r="AD841" s="40" t="str">
        <f t="shared" si="206"/>
        <v>Overstock</v>
      </c>
      <c r="AE841" s="40">
        <f>IFERROR(VLOOKUP(A841,'[4]Re-order'!$A:$AA,27,0),"")</f>
        <v>0</v>
      </c>
      <c r="AF841" s="42">
        <f t="shared" si="207"/>
        <v>-13.766666666666667</v>
      </c>
      <c r="AG841" s="42" t="e">
        <f>SUMIFS('[4]Raw Inventory'!D:D,'[4]Raw Inventory'!C:C,"GREATWALL",'[4]Raw Inventory'!B:B,A841)</f>
        <v>#VALUE!</v>
      </c>
      <c r="AH841" s="42" t="e">
        <f>SUMIFS('[4]Raw Inventory'!D:D,'[4]Raw Inventory'!C:C,"DUARTE",'[4]Raw Inventory'!B:B,A841)</f>
        <v>#VALUE!</v>
      </c>
      <c r="AI841" s="42"/>
      <c r="AJ841" s="42">
        <f t="shared" si="208"/>
        <v>420</v>
      </c>
      <c r="AK841" s="40" t="str">
        <f>IFERROR(IF((Q841+IF(AI841="",0,AI3))&lt;=0,"Stockout",IF(AJ841="","",IF(F841="Class A",IF(AJ841&lt;=7,"Critical",IF(AJ841&lt;=15,"Low",IF(AJ841&lt;=30,"Reorder",IF(AJ841&lt;=45,"Optimal","Overstock")))),IF(F841="Class B",IF(AJ841&lt;=10,"Critical",IF(AJ841&lt;=20,"Low",IF(AJ841&lt;=45,"Reorder",IF(AJ841&lt;=60,"Optimal","Overstock")))),IF(F841="Class C",IF(AJ841&lt;=15,"Critical",IF(AJ841&lt;=30,"Low",IF(AJ841&lt;=60,"Reorder",IF(AJ841&lt;=90,"Optimal","Overstock")))),""))))),"")</f>
        <v>Overstock</v>
      </c>
      <c r="AL841" s="42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</row>
    <row r="842" spans="1:48">
      <c r="A842" s="39" t="s">
        <v>89</v>
      </c>
      <c r="B842" s="39" t="s">
        <v>112</v>
      </c>
      <c r="C842" s="39" t="s">
        <v>109</v>
      </c>
      <c r="D842" s="40" t="s">
        <v>254</v>
      </c>
      <c r="E842" s="40">
        <v>13</v>
      </c>
      <c r="F842" s="40" t="s">
        <v>2</v>
      </c>
      <c r="G842" s="39" t="str">
        <f>IFERROR(VLOOKUP(A842,'[4]MC Masterlist 2026-09-17'!$B:$M, 3, 0),"")</f>
        <v>HONDA</v>
      </c>
      <c r="H842" s="41">
        <f>IFERROR(VLOOKUP(A842,'[4]MC Masterlist 2026-09-17'!$B:$M, 6, 0),"")</f>
        <v>117790</v>
      </c>
      <c r="I842" s="42">
        <v>0</v>
      </c>
      <c r="J842" s="42">
        <v>1</v>
      </c>
      <c r="K842" s="42">
        <v>0</v>
      </c>
      <c r="L842" s="42">
        <f t="shared" si="193"/>
        <v>1</v>
      </c>
      <c r="M842" s="42">
        <f t="shared" si="194"/>
        <v>0.33333333333333331</v>
      </c>
      <c r="N842" s="41">
        <f t="shared" si="195"/>
        <v>117790</v>
      </c>
      <c r="O842" s="41">
        <f t="shared" si="196"/>
        <v>39263.333333333328</v>
      </c>
      <c r="P842" s="42">
        <f t="shared" si="197"/>
        <v>1.111111111111111E-2</v>
      </c>
      <c r="Q842" s="42"/>
      <c r="R842" s="41">
        <f t="shared" si="198"/>
        <v>0</v>
      </c>
      <c r="S842" s="42">
        <f t="shared" si="199"/>
        <v>0</v>
      </c>
      <c r="T842" s="42">
        <f>IFERROR(VLOOKUP(A842,'[4]Re-order'!$A:$Q,17,0),"")</f>
        <v>0</v>
      </c>
      <c r="U842" s="42">
        <f>IFERROR(VLOOKUP(A842,'[4]MC Masterlist 2026-09-17'!$B:$M, 10, 0),0)</f>
        <v>15</v>
      </c>
      <c r="V842" s="42">
        <f>IFERROR(VLOOKUP(A842,'[4]MC Masterlist 2026-09-17'!$B:$M, 11, 0),0)</f>
        <v>15</v>
      </c>
      <c r="W842" s="42">
        <f t="shared" si="200"/>
        <v>30</v>
      </c>
      <c r="X842" s="42">
        <f t="shared" si="201"/>
        <v>29.833333333333332</v>
      </c>
      <c r="Y842" s="42">
        <f>IFERROR(IF(OR(C842="AREA I",C842="AREA V"),7,VLOOKUP(A842,'[4]MC Masterlist 2026-09-17'!$B:$M, 12, 0)),0)</f>
        <v>30</v>
      </c>
      <c r="Z842" s="42">
        <f t="shared" si="202"/>
        <v>0.16666666666666666</v>
      </c>
      <c r="AA842" s="42">
        <f t="shared" si="203"/>
        <v>0.33333333333333331</v>
      </c>
      <c r="AB842" s="42">
        <f t="shared" si="204"/>
        <v>0.33148148148148143</v>
      </c>
      <c r="AC842" s="42">
        <f t="shared" si="205"/>
        <v>0.33333333333333331</v>
      </c>
      <c r="AD842" s="40" t="str">
        <f t="shared" si="206"/>
        <v>Stockout</v>
      </c>
      <c r="AE842" s="40">
        <f>IFERROR(VLOOKUP(A842,'[4]Re-order'!$A:$AA,27,0),"")</f>
        <v>0</v>
      </c>
      <c r="AF842" s="42">
        <f t="shared" si="207"/>
        <v>0.33333333333333331</v>
      </c>
      <c r="AG842" s="42" t="e">
        <f>SUMIFS('[4]Raw Inventory'!D:D,'[4]Raw Inventory'!C:C,"GREATWALL",'[4]Raw Inventory'!B:B,A842)</f>
        <v>#VALUE!</v>
      </c>
      <c r="AH842" s="42" t="e">
        <f>SUMIFS('[4]Raw Inventory'!D:D,'[4]Raw Inventory'!C:C,"DUARTE",'[4]Raw Inventory'!B:B,A842)</f>
        <v>#VALUE!</v>
      </c>
      <c r="AI842" s="42"/>
      <c r="AJ842" s="42">
        <f t="shared" si="208"/>
        <v>0</v>
      </c>
      <c r="AK842" s="40" t="str">
        <f>IFERROR(IF((Q842+IF(AI842="",0,AI3))&lt;=0,"Stockout",IF(AJ842="","",IF(F842="Class A",IF(AJ842&lt;=7,"Critical",IF(AJ842&lt;=15,"Low",IF(AJ842&lt;=30,"Reorder",IF(AJ842&lt;=45,"Optimal","Overstock")))),IF(F842="Class B",IF(AJ842&lt;=10,"Critical",IF(AJ842&lt;=20,"Low",IF(AJ842&lt;=45,"Reorder",IF(AJ842&lt;=60,"Optimal","Overstock")))),IF(F842="Class C",IF(AJ842&lt;=15,"Critical",IF(AJ842&lt;=30,"Low",IF(AJ842&lt;=60,"Reorder",IF(AJ842&lt;=90,"Optimal","Overstock")))),""))))),"")</f>
        <v>Stockout</v>
      </c>
      <c r="AL842" s="42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</row>
    <row r="843" spans="1:48">
      <c r="A843" s="39" t="s">
        <v>23</v>
      </c>
      <c r="B843" s="39" t="s">
        <v>157</v>
      </c>
      <c r="C843" s="39" t="s">
        <v>152</v>
      </c>
      <c r="D843" s="40" t="s">
        <v>252</v>
      </c>
      <c r="E843" s="40">
        <v>5</v>
      </c>
      <c r="F843" s="40" t="s">
        <v>2</v>
      </c>
      <c r="G843" s="39" t="str">
        <f>IFERROR(VLOOKUP(A843,'[4]MC Masterlist 2026-09-17'!$B:$M, 3, 0),"")</f>
        <v>KAWASAKI</v>
      </c>
      <c r="H843" s="41">
        <f>IFERROR(VLOOKUP(A843,'[4]MC Masterlist 2026-09-17'!$B:$M, 6, 0),"")</f>
        <v>60656</v>
      </c>
      <c r="I843" s="42">
        <v>7</v>
      </c>
      <c r="J843" s="42">
        <v>4</v>
      </c>
      <c r="K843" s="42">
        <v>5</v>
      </c>
      <c r="L843" s="42">
        <f t="shared" si="193"/>
        <v>16</v>
      </c>
      <c r="M843" s="42">
        <f t="shared" si="194"/>
        <v>5.333333333333333</v>
      </c>
      <c r="N843" s="41">
        <f t="shared" si="195"/>
        <v>970496</v>
      </c>
      <c r="O843" s="41">
        <f t="shared" si="196"/>
        <v>323498.66666666663</v>
      </c>
      <c r="P843" s="42">
        <f t="shared" si="197"/>
        <v>0.17777777777777776</v>
      </c>
      <c r="Q843" s="42">
        <v>13</v>
      </c>
      <c r="R843" s="41">
        <f t="shared" si="198"/>
        <v>788528</v>
      </c>
      <c r="S843" s="42">
        <f t="shared" si="199"/>
        <v>73.125000000000014</v>
      </c>
      <c r="T843" s="42">
        <f>IFERROR(VLOOKUP(A843,'[4]Re-order'!$A:$Q,17,0),"")</f>
        <v>0</v>
      </c>
      <c r="U843" s="42">
        <f>IFERROR(VLOOKUP(A843,'[4]MC Masterlist 2026-09-17'!$B:$M, 10, 0),0)</f>
        <v>15</v>
      </c>
      <c r="V843" s="42">
        <f>IFERROR(VLOOKUP(A843,'[4]MC Masterlist 2026-09-17'!$B:$M, 11, 0),0)</f>
        <v>15</v>
      </c>
      <c r="W843" s="42">
        <f t="shared" si="200"/>
        <v>30</v>
      </c>
      <c r="X843" s="42">
        <f t="shared" si="201"/>
        <v>27.333333333333332</v>
      </c>
      <c r="Y843" s="42">
        <f>IFERROR(IF(OR(C843="AREA I",C843="AREA V"),7,VLOOKUP(A843,'[4]MC Masterlist 2026-09-17'!$B:$M, 12, 0)),0)</f>
        <v>30</v>
      </c>
      <c r="Z843" s="42">
        <f t="shared" si="202"/>
        <v>2.6666666666666665</v>
      </c>
      <c r="AA843" s="42">
        <f t="shared" si="203"/>
        <v>5.333333333333333</v>
      </c>
      <c r="AB843" s="42">
        <f t="shared" si="204"/>
        <v>4.8592592592592583</v>
      </c>
      <c r="AC843" s="42">
        <f t="shared" si="205"/>
        <v>5.333333333333333</v>
      </c>
      <c r="AD843" s="40" t="str">
        <f t="shared" si="206"/>
        <v>Overstock</v>
      </c>
      <c r="AE843" s="40">
        <f>IFERROR(VLOOKUP(A843,'[4]Re-order'!$A:$AA,27,0),"")</f>
        <v>0</v>
      </c>
      <c r="AF843" s="42">
        <f t="shared" si="207"/>
        <v>-7.666666666666667</v>
      </c>
      <c r="AG843" s="42" t="e">
        <f>SUMIFS('[4]Raw Inventory'!D:D,'[4]Raw Inventory'!C:C,"GREATWALL",'[4]Raw Inventory'!B:B,A843)</f>
        <v>#VALUE!</v>
      </c>
      <c r="AH843" s="42" t="e">
        <f>SUMIFS('[4]Raw Inventory'!D:D,'[4]Raw Inventory'!C:C,"DUARTE",'[4]Raw Inventory'!B:B,A843)</f>
        <v>#VALUE!</v>
      </c>
      <c r="AI843" s="42"/>
      <c r="AJ843" s="42">
        <f t="shared" si="208"/>
        <v>73.125000000000014</v>
      </c>
      <c r="AK843" s="40" t="str">
        <f>IFERROR(IF((Q843+IF(AI843="",0,AI3))&lt;=0,"Stockout",IF(AJ843="","",IF(F843="Class A",IF(AJ843&lt;=7,"Critical",IF(AJ843&lt;=15,"Low",IF(AJ843&lt;=30,"Reorder",IF(AJ843&lt;=45,"Optimal","Overstock")))),IF(F843="Class B",IF(AJ843&lt;=10,"Critical",IF(AJ843&lt;=20,"Low",IF(AJ843&lt;=45,"Reorder",IF(AJ843&lt;=60,"Optimal","Overstock")))),IF(F843="Class C",IF(AJ843&lt;=15,"Critical",IF(AJ843&lt;=30,"Low",IF(AJ843&lt;=60,"Reorder",IF(AJ843&lt;=90,"Optimal","Overstock")))),""))))),"")</f>
        <v>Overstock</v>
      </c>
      <c r="AL843" s="42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</row>
    <row r="844" spans="1:48">
      <c r="A844" s="39" t="s">
        <v>42</v>
      </c>
      <c r="B844" s="39" t="s">
        <v>130</v>
      </c>
      <c r="C844" s="39" t="s">
        <v>128</v>
      </c>
      <c r="D844" s="40" t="s">
        <v>266</v>
      </c>
      <c r="E844" s="40">
        <v>21</v>
      </c>
      <c r="F844" s="40" t="s">
        <v>3</v>
      </c>
      <c r="G844" s="39" t="str">
        <f>IFERROR(VLOOKUP(A844,'[4]MC Masterlist 2026-09-17'!$B:$M, 3, 0),"")</f>
        <v>YAMAHA</v>
      </c>
      <c r="H844" s="41">
        <f>IFERROR(VLOOKUP(A844,'[4]MC Masterlist 2026-09-17'!$B:$M, 6, 0),"")</f>
        <v>152892</v>
      </c>
      <c r="I844" s="42">
        <v>1</v>
      </c>
      <c r="J844" s="42">
        <v>0</v>
      </c>
      <c r="K844" s="42">
        <v>0</v>
      </c>
      <c r="L844" s="42">
        <f t="shared" si="193"/>
        <v>1</v>
      </c>
      <c r="M844" s="42">
        <f t="shared" si="194"/>
        <v>0.33333333333333331</v>
      </c>
      <c r="N844" s="41">
        <f t="shared" si="195"/>
        <v>152892</v>
      </c>
      <c r="O844" s="41">
        <f t="shared" si="196"/>
        <v>50964</v>
      </c>
      <c r="P844" s="42">
        <f t="shared" si="197"/>
        <v>1.111111111111111E-2</v>
      </c>
      <c r="Q844" s="42">
        <v>3</v>
      </c>
      <c r="R844" s="41">
        <f t="shared" si="198"/>
        <v>458676</v>
      </c>
      <c r="S844" s="42">
        <f t="shared" si="199"/>
        <v>270</v>
      </c>
      <c r="T844" s="42">
        <f>IFERROR(VLOOKUP(A844,'[4]Re-order'!$A:$Q,17,0),"")</f>
        <v>0</v>
      </c>
      <c r="U844" s="42">
        <f>IFERROR(VLOOKUP(A844,'[4]MC Masterlist 2026-09-17'!$B:$M, 10, 0),0)</f>
        <v>15</v>
      </c>
      <c r="V844" s="42">
        <f>IFERROR(VLOOKUP(A844,'[4]MC Masterlist 2026-09-17'!$B:$M, 11, 0),0)</f>
        <v>15</v>
      </c>
      <c r="W844" s="42">
        <f t="shared" si="200"/>
        <v>30</v>
      </c>
      <c r="X844" s="42">
        <f t="shared" si="201"/>
        <v>29.833333333333332</v>
      </c>
      <c r="Y844" s="42">
        <f>IFERROR(IF(OR(C844="AREA I",C844="AREA V"),7,VLOOKUP(A844,'[4]MC Masterlist 2026-09-17'!$B:$M, 12, 0)),0)</f>
        <v>30</v>
      </c>
      <c r="Z844" s="42">
        <f t="shared" si="202"/>
        <v>0.16666666666666666</v>
      </c>
      <c r="AA844" s="42">
        <f t="shared" si="203"/>
        <v>0.33333333333333331</v>
      </c>
      <c r="AB844" s="42">
        <f t="shared" si="204"/>
        <v>0.33148148148148143</v>
      </c>
      <c r="AC844" s="42">
        <f t="shared" si="205"/>
        <v>0.33333333333333331</v>
      </c>
      <c r="AD844" s="40" t="str">
        <f t="shared" si="206"/>
        <v>Overstock</v>
      </c>
      <c r="AE844" s="40">
        <f>IFERROR(VLOOKUP(A844,'[4]Re-order'!$A:$AA,27,0),"")</f>
        <v>0</v>
      </c>
      <c r="AF844" s="42">
        <f t="shared" si="207"/>
        <v>-2.6666666666666665</v>
      </c>
      <c r="AG844" s="42" t="e">
        <f>SUMIFS('[4]Raw Inventory'!D:D,'[4]Raw Inventory'!C:C,"GREATWALL",'[4]Raw Inventory'!B:B,A844)</f>
        <v>#VALUE!</v>
      </c>
      <c r="AH844" s="42" t="e">
        <f>SUMIFS('[4]Raw Inventory'!D:D,'[4]Raw Inventory'!C:C,"DUARTE",'[4]Raw Inventory'!B:B,A844)</f>
        <v>#VALUE!</v>
      </c>
      <c r="AI844" s="42"/>
      <c r="AJ844" s="42">
        <f t="shared" si="208"/>
        <v>270.00000000000006</v>
      </c>
      <c r="AK844" s="40" t="str">
        <f>IFERROR(IF((Q844+IF(AI844="",0,AI3))&lt;=0,"Stockout",IF(AJ844="","",IF(F844="Class A",IF(AJ844&lt;=7,"Critical",IF(AJ844&lt;=15,"Low",IF(AJ844&lt;=30,"Reorder",IF(AJ844&lt;=45,"Optimal","Overstock")))),IF(F844="Class B",IF(AJ844&lt;=10,"Critical",IF(AJ844&lt;=20,"Low",IF(AJ844&lt;=45,"Reorder",IF(AJ844&lt;=60,"Optimal","Overstock")))),IF(F844="Class C",IF(AJ844&lt;=15,"Critical",IF(AJ844&lt;=30,"Low",IF(AJ844&lt;=60,"Reorder",IF(AJ844&lt;=90,"Optimal","Overstock")))),""))))),"")</f>
        <v>Overstock</v>
      </c>
      <c r="AL844" s="42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</row>
    <row r="845" spans="1:48">
      <c r="A845" s="39" t="s">
        <v>42</v>
      </c>
      <c r="B845" s="39" t="s">
        <v>157</v>
      </c>
      <c r="C845" s="39" t="s">
        <v>152</v>
      </c>
      <c r="D845" s="40" t="s">
        <v>239</v>
      </c>
      <c r="E845" s="40">
        <v>9</v>
      </c>
      <c r="F845" s="40" t="s">
        <v>2</v>
      </c>
      <c r="G845" s="39" t="str">
        <f>IFERROR(VLOOKUP(A845,'[4]MC Masterlist 2026-09-17'!$B:$M, 3, 0),"")</f>
        <v>YAMAHA</v>
      </c>
      <c r="H845" s="41">
        <f>IFERROR(VLOOKUP(A845,'[4]MC Masterlist 2026-09-17'!$B:$M, 6, 0),"")</f>
        <v>152892</v>
      </c>
      <c r="I845" s="42">
        <v>1</v>
      </c>
      <c r="J845" s="42">
        <v>1</v>
      </c>
      <c r="K845" s="42">
        <v>1</v>
      </c>
      <c r="L845" s="42">
        <f t="shared" si="193"/>
        <v>3</v>
      </c>
      <c r="M845" s="42">
        <f t="shared" si="194"/>
        <v>1</v>
      </c>
      <c r="N845" s="41">
        <f t="shared" si="195"/>
        <v>458676</v>
      </c>
      <c r="O845" s="41">
        <f t="shared" si="196"/>
        <v>152892</v>
      </c>
      <c r="P845" s="42">
        <f t="shared" si="197"/>
        <v>3.3333333333333333E-2</v>
      </c>
      <c r="Q845" s="42">
        <v>2</v>
      </c>
      <c r="R845" s="41">
        <f t="shared" si="198"/>
        <v>305784</v>
      </c>
      <c r="S845" s="42">
        <f t="shared" si="199"/>
        <v>60</v>
      </c>
      <c r="T845" s="42">
        <f>IFERROR(VLOOKUP(A845,'[4]Re-order'!$A:$Q,17,0),"")</f>
        <v>0</v>
      </c>
      <c r="U845" s="42">
        <f>IFERROR(VLOOKUP(A845,'[4]MC Masterlist 2026-09-17'!$B:$M, 10, 0),0)</f>
        <v>15</v>
      </c>
      <c r="V845" s="42">
        <f>IFERROR(VLOOKUP(A845,'[4]MC Masterlist 2026-09-17'!$B:$M, 11, 0),0)</f>
        <v>15</v>
      </c>
      <c r="W845" s="42">
        <f t="shared" si="200"/>
        <v>30</v>
      </c>
      <c r="X845" s="42">
        <f t="shared" si="201"/>
        <v>29.5</v>
      </c>
      <c r="Y845" s="42">
        <f>IFERROR(IF(OR(C845="AREA I",C845="AREA V"),7,VLOOKUP(A845,'[4]MC Masterlist 2026-09-17'!$B:$M, 12, 0)),0)</f>
        <v>30</v>
      </c>
      <c r="Z845" s="42">
        <f t="shared" si="202"/>
        <v>0.5</v>
      </c>
      <c r="AA845" s="42">
        <f t="shared" si="203"/>
        <v>1</v>
      </c>
      <c r="AB845" s="42">
        <f t="shared" si="204"/>
        <v>0.98333333333333328</v>
      </c>
      <c r="AC845" s="42">
        <f t="shared" si="205"/>
        <v>1</v>
      </c>
      <c r="AD845" s="40" t="str">
        <f t="shared" si="206"/>
        <v>Optimal</v>
      </c>
      <c r="AE845" s="40">
        <f>IFERROR(VLOOKUP(A845,'[4]Re-order'!$A:$AA,27,0),"")</f>
        <v>0</v>
      </c>
      <c r="AF845" s="42">
        <f t="shared" si="207"/>
        <v>-1</v>
      </c>
      <c r="AG845" s="42" t="e">
        <f>SUMIFS('[4]Raw Inventory'!D:D,'[4]Raw Inventory'!C:C,"GREATWALL",'[4]Raw Inventory'!B:B,A845)</f>
        <v>#VALUE!</v>
      </c>
      <c r="AH845" s="42" t="e">
        <f>SUMIFS('[4]Raw Inventory'!D:D,'[4]Raw Inventory'!C:C,"DUARTE",'[4]Raw Inventory'!B:B,A845)</f>
        <v>#VALUE!</v>
      </c>
      <c r="AI845" s="42"/>
      <c r="AJ845" s="42">
        <f t="shared" si="208"/>
        <v>60</v>
      </c>
      <c r="AK845" s="40" t="str">
        <f>IFERROR(IF((Q845+IF(AI845="",0,AI3))&lt;=0,"Stockout",IF(AJ845="","",IF(F845="Class A",IF(AJ845&lt;=7,"Critical",IF(AJ845&lt;=15,"Low",IF(AJ845&lt;=30,"Reorder",IF(AJ845&lt;=45,"Optimal","Overstock")))),IF(F845="Class B",IF(AJ845&lt;=10,"Critical",IF(AJ845&lt;=20,"Low",IF(AJ845&lt;=45,"Reorder",IF(AJ845&lt;=60,"Optimal","Overstock")))),IF(F845="Class C",IF(AJ845&lt;=15,"Critical",IF(AJ845&lt;=30,"Low",IF(AJ845&lt;=60,"Reorder",IF(AJ845&lt;=90,"Optimal","Overstock")))),""))))),"")</f>
        <v>Optimal</v>
      </c>
      <c r="AL845" s="42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</row>
    <row r="846" spans="1:48">
      <c r="A846" s="39" t="s">
        <v>46</v>
      </c>
      <c r="B846" s="39" t="s">
        <v>95</v>
      </c>
      <c r="C846" s="39" t="s">
        <v>90</v>
      </c>
      <c r="D846" s="40" t="s">
        <v>234</v>
      </c>
      <c r="E846" s="40">
        <v>23</v>
      </c>
      <c r="F846" s="40" t="s">
        <v>3</v>
      </c>
      <c r="G846" s="39" t="str">
        <f>IFERROR(VLOOKUP(A846,'[4]MC Masterlist 2026-09-17'!$B:$M, 3, 0),"")</f>
        <v>HONDA</v>
      </c>
      <c r="H846" s="41">
        <f>IFERROR(VLOOKUP(A846,'[4]MC Masterlist 2026-09-17'!$B:$M, 6, 0),"")</f>
        <v>73630</v>
      </c>
      <c r="I846" s="42">
        <v>0</v>
      </c>
      <c r="J846" s="42">
        <v>0</v>
      </c>
      <c r="K846" s="42">
        <v>0</v>
      </c>
      <c r="L846" s="42">
        <f t="shared" si="193"/>
        <v>0</v>
      </c>
      <c r="M846" s="42">
        <f t="shared" si="194"/>
        <v>0</v>
      </c>
      <c r="N846" s="41">
        <f t="shared" si="195"/>
        <v>0</v>
      </c>
      <c r="O846" s="41">
        <f t="shared" si="196"/>
        <v>0</v>
      </c>
      <c r="P846" s="42">
        <f t="shared" si="197"/>
        <v>0</v>
      </c>
      <c r="Q846" s="42">
        <v>1</v>
      </c>
      <c r="R846" s="41">
        <f t="shared" si="198"/>
        <v>73630</v>
      </c>
      <c r="S846" s="42">
        <f t="shared" si="199"/>
        <v>0</v>
      </c>
      <c r="T846" s="42">
        <f>IFERROR(VLOOKUP(A846,'[4]Re-order'!$A:$Q,17,0),"")</f>
        <v>0</v>
      </c>
      <c r="U846" s="42">
        <f>IFERROR(VLOOKUP(A846,'[4]MC Masterlist 2026-09-17'!$B:$M, 10, 0),0)</f>
        <v>15</v>
      </c>
      <c r="V846" s="42">
        <f>IFERROR(VLOOKUP(A846,'[4]MC Masterlist 2026-09-17'!$B:$M, 11, 0),0)</f>
        <v>15</v>
      </c>
      <c r="W846" s="42">
        <f t="shared" si="200"/>
        <v>30</v>
      </c>
      <c r="X846" s="42">
        <f t="shared" si="201"/>
        <v>30</v>
      </c>
      <c r="Y846" s="42">
        <f>IFERROR(IF(OR(C846="AREA I",C846="AREA V"),7,VLOOKUP(A846,'[4]MC Masterlist 2026-09-17'!$B:$M, 12, 0)),0)</f>
        <v>30</v>
      </c>
      <c r="Z846" s="42">
        <f t="shared" si="202"/>
        <v>0</v>
      </c>
      <c r="AA846" s="42">
        <f t="shared" si="203"/>
        <v>0</v>
      </c>
      <c r="AB846" s="42">
        <f t="shared" si="204"/>
        <v>0</v>
      </c>
      <c r="AC846" s="42">
        <f t="shared" si="205"/>
        <v>0</v>
      </c>
      <c r="AD846" s="40" t="str">
        <f t="shared" si="206"/>
        <v>Critical</v>
      </c>
      <c r="AE846" s="40">
        <f>IFERROR(VLOOKUP(A846,'[4]Re-order'!$A:$AA,27,0),"")</f>
        <v>0</v>
      </c>
      <c r="AF846" s="42">
        <f t="shared" si="207"/>
        <v>-1</v>
      </c>
      <c r="AG846" s="42" t="e">
        <f>SUMIFS('[4]Raw Inventory'!D:D,'[4]Raw Inventory'!C:C,"GREATWALL",'[4]Raw Inventory'!B:B,A846)</f>
        <v>#VALUE!</v>
      </c>
      <c r="AH846" s="42" t="e">
        <f>SUMIFS('[4]Raw Inventory'!D:D,'[4]Raw Inventory'!C:C,"DUARTE",'[4]Raw Inventory'!B:B,A846)</f>
        <v>#VALUE!</v>
      </c>
      <c r="AI846" s="42"/>
      <c r="AJ846" s="42">
        <f t="shared" si="208"/>
        <v>0</v>
      </c>
      <c r="AK846" s="40" t="str">
        <f>IFERROR(IF((Q846+IF(AI846="",0,AI3))&lt;=0,"Stockout",IF(AJ846="","",IF(F846="Class A",IF(AJ846&lt;=7,"Critical",IF(AJ846&lt;=15,"Low",IF(AJ846&lt;=30,"Reorder",IF(AJ846&lt;=45,"Optimal","Overstock")))),IF(F846="Class B",IF(AJ846&lt;=10,"Critical",IF(AJ846&lt;=20,"Low",IF(AJ846&lt;=45,"Reorder",IF(AJ846&lt;=60,"Optimal","Overstock")))),IF(F846="Class C",IF(AJ846&lt;=15,"Critical",IF(AJ846&lt;=30,"Low",IF(AJ846&lt;=60,"Reorder",IF(AJ846&lt;=90,"Optimal","Overstock")))),""))))),"")</f>
        <v>Critical</v>
      </c>
      <c r="AL846" s="42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</row>
    <row r="847" spans="1:48">
      <c r="A847" s="39" t="s">
        <v>20</v>
      </c>
      <c r="B847" s="39" t="s">
        <v>120</v>
      </c>
      <c r="C847" s="39" t="s">
        <v>118</v>
      </c>
      <c r="D847" s="40" t="s">
        <v>236</v>
      </c>
      <c r="E847" s="40">
        <v>24</v>
      </c>
      <c r="F847" s="40" t="s">
        <v>3</v>
      </c>
      <c r="G847" s="39" t="str">
        <f>IFERROR(VLOOKUP(A847,'[4]MC Masterlist 2026-09-17'!$B:$M, 3, 0),"")</f>
        <v>HONDA</v>
      </c>
      <c r="H847" s="41">
        <f>IFERROR(VLOOKUP(A847,'[4]MC Masterlist 2026-09-17'!$B:$M, 6, 0),"")</f>
        <v>69950</v>
      </c>
      <c r="I847" s="42">
        <v>0</v>
      </c>
      <c r="J847" s="42">
        <v>0</v>
      </c>
      <c r="K847" s="42">
        <v>0</v>
      </c>
      <c r="L847" s="42">
        <f t="shared" si="193"/>
        <v>0</v>
      </c>
      <c r="M847" s="42">
        <f t="shared" si="194"/>
        <v>0</v>
      </c>
      <c r="N847" s="41">
        <f t="shared" si="195"/>
        <v>0</v>
      </c>
      <c r="O847" s="41">
        <f t="shared" si="196"/>
        <v>0</v>
      </c>
      <c r="P847" s="42">
        <f t="shared" si="197"/>
        <v>0</v>
      </c>
      <c r="Q847" s="42">
        <v>6</v>
      </c>
      <c r="R847" s="41">
        <f t="shared" si="198"/>
        <v>419700</v>
      </c>
      <c r="S847" s="42">
        <f t="shared" si="199"/>
        <v>0</v>
      </c>
      <c r="T847" s="42">
        <f>IFERROR(VLOOKUP(A847,'[4]Re-order'!$A:$Q,17,0),"")</f>
        <v>0</v>
      </c>
      <c r="U847" s="42">
        <f>IFERROR(VLOOKUP(A847,'[4]MC Masterlist 2026-09-17'!$B:$M, 10, 0),0)</f>
        <v>15</v>
      </c>
      <c r="V847" s="42">
        <f>IFERROR(VLOOKUP(A847,'[4]MC Masterlist 2026-09-17'!$B:$M, 11, 0),0)</f>
        <v>15</v>
      </c>
      <c r="W847" s="42">
        <f t="shared" si="200"/>
        <v>30</v>
      </c>
      <c r="X847" s="42">
        <f t="shared" si="201"/>
        <v>30</v>
      </c>
      <c r="Y847" s="42">
        <f>IFERROR(IF(OR(C847="AREA I",C847="AREA V"),7,VLOOKUP(A847,'[4]MC Masterlist 2026-09-17'!$B:$M, 12, 0)),0)</f>
        <v>30</v>
      </c>
      <c r="Z847" s="42">
        <f t="shared" si="202"/>
        <v>0</v>
      </c>
      <c r="AA847" s="42">
        <f t="shared" si="203"/>
        <v>0</v>
      </c>
      <c r="AB847" s="42">
        <f t="shared" si="204"/>
        <v>0</v>
      </c>
      <c r="AC847" s="42">
        <f t="shared" si="205"/>
        <v>0</v>
      </c>
      <c r="AD847" s="40" t="str">
        <f t="shared" si="206"/>
        <v>Critical</v>
      </c>
      <c r="AE847" s="40">
        <f>IFERROR(VLOOKUP(A847,'[4]Re-order'!$A:$AA,27,0),"")</f>
        <v>0</v>
      </c>
      <c r="AF847" s="42">
        <f t="shared" si="207"/>
        <v>-6</v>
      </c>
      <c r="AG847" s="42" t="e">
        <f>SUMIFS('[4]Raw Inventory'!D:D,'[4]Raw Inventory'!C:C,"GREATWALL",'[4]Raw Inventory'!B:B,A847)</f>
        <v>#VALUE!</v>
      </c>
      <c r="AH847" s="42" t="e">
        <f>SUMIFS('[4]Raw Inventory'!D:D,'[4]Raw Inventory'!C:C,"DUARTE",'[4]Raw Inventory'!B:B,A847)</f>
        <v>#VALUE!</v>
      </c>
      <c r="AI847" s="42"/>
      <c r="AJ847" s="42">
        <f t="shared" si="208"/>
        <v>0</v>
      </c>
      <c r="AK847" s="40" t="str">
        <f>IFERROR(IF((Q847+IF(AI847="",0,AI3))&lt;=0,"Stockout",IF(AJ847="","",IF(F847="Class A",IF(AJ847&lt;=7,"Critical",IF(AJ847&lt;=15,"Low",IF(AJ847&lt;=30,"Reorder",IF(AJ847&lt;=45,"Optimal","Overstock")))),IF(F847="Class B",IF(AJ847&lt;=10,"Critical",IF(AJ847&lt;=20,"Low",IF(AJ847&lt;=45,"Reorder",IF(AJ847&lt;=60,"Optimal","Overstock")))),IF(F847="Class C",IF(AJ847&lt;=15,"Critical",IF(AJ847&lt;=30,"Low",IF(AJ847&lt;=60,"Reorder",IF(AJ847&lt;=90,"Optimal","Overstock")))),""))))),"")</f>
        <v>Critical</v>
      </c>
      <c r="AL847" s="42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</row>
    <row r="848" spans="1:48">
      <c r="A848" s="39" t="s">
        <v>76</v>
      </c>
      <c r="B848" s="39" t="s">
        <v>111</v>
      </c>
      <c r="C848" s="39" t="s">
        <v>109</v>
      </c>
      <c r="D848" s="40" t="s">
        <v>244</v>
      </c>
      <c r="E848" s="40">
        <v>11</v>
      </c>
      <c r="F848" s="40" t="s">
        <v>2</v>
      </c>
      <c r="G848" s="39" t="str">
        <f>IFERROR(VLOOKUP(A848,'[4]MC Masterlist 2026-09-17'!$B:$M, 3, 0),"")</f>
        <v>SUZUKI</v>
      </c>
      <c r="H848" s="41">
        <f>IFERROR(VLOOKUP(A848,'[4]MC Masterlist 2026-09-17'!$B:$M, 6, 0),"")</f>
        <v>62692</v>
      </c>
      <c r="I848" s="42">
        <v>3</v>
      </c>
      <c r="J848" s="42">
        <v>1</v>
      </c>
      <c r="K848" s="42">
        <v>0</v>
      </c>
      <c r="L848" s="42">
        <f t="shared" si="193"/>
        <v>4</v>
      </c>
      <c r="M848" s="42">
        <f t="shared" si="194"/>
        <v>1.3333333333333333</v>
      </c>
      <c r="N848" s="41">
        <f t="shared" si="195"/>
        <v>250768</v>
      </c>
      <c r="O848" s="41">
        <f t="shared" si="196"/>
        <v>83589.333333333328</v>
      </c>
      <c r="P848" s="42">
        <f t="shared" si="197"/>
        <v>4.4444444444444439E-2</v>
      </c>
      <c r="Q848" s="42">
        <v>1</v>
      </c>
      <c r="R848" s="41">
        <f t="shared" si="198"/>
        <v>62692</v>
      </c>
      <c r="S848" s="42">
        <f t="shared" si="199"/>
        <v>22.5</v>
      </c>
      <c r="T848" s="42">
        <f>IFERROR(VLOOKUP(A848,'[4]Re-order'!$A:$Q,17,0),"")</f>
        <v>0</v>
      </c>
      <c r="U848" s="42">
        <f>IFERROR(VLOOKUP(A848,'[4]MC Masterlist 2026-09-17'!$B:$M, 10, 0),0)</f>
        <v>15</v>
      </c>
      <c r="V848" s="42">
        <f>IFERROR(VLOOKUP(A848,'[4]MC Masterlist 2026-09-17'!$B:$M, 11, 0),0)</f>
        <v>15</v>
      </c>
      <c r="W848" s="42">
        <f t="shared" si="200"/>
        <v>30</v>
      </c>
      <c r="X848" s="42">
        <f t="shared" si="201"/>
        <v>29.333333333333332</v>
      </c>
      <c r="Y848" s="42">
        <f>IFERROR(IF(OR(C848="AREA I",C848="AREA V"),7,VLOOKUP(A848,'[4]MC Masterlist 2026-09-17'!$B:$M, 12, 0)),0)</f>
        <v>30</v>
      </c>
      <c r="Z848" s="42">
        <f t="shared" si="202"/>
        <v>0.66666666666666663</v>
      </c>
      <c r="AA848" s="42">
        <f t="shared" si="203"/>
        <v>1.3333333333333333</v>
      </c>
      <c r="AB848" s="42">
        <f t="shared" si="204"/>
        <v>1.3037037037037036</v>
      </c>
      <c r="AC848" s="42">
        <f t="shared" si="205"/>
        <v>1.3333333333333333</v>
      </c>
      <c r="AD848" s="40" t="str">
        <f t="shared" si="206"/>
        <v>Reorder</v>
      </c>
      <c r="AE848" s="40">
        <f>IFERROR(VLOOKUP(A848,'[4]Re-order'!$A:$AA,27,0),"")</f>
        <v>0</v>
      </c>
      <c r="AF848" s="42">
        <f t="shared" si="207"/>
        <v>0.33333333333333326</v>
      </c>
      <c r="AG848" s="42" t="e">
        <f>SUMIFS('[4]Raw Inventory'!D:D,'[4]Raw Inventory'!C:C,"GREATWALL",'[4]Raw Inventory'!B:B,A848)</f>
        <v>#VALUE!</v>
      </c>
      <c r="AH848" s="42" t="e">
        <f>SUMIFS('[4]Raw Inventory'!D:D,'[4]Raw Inventory'!C:C,"DUARTE",'[4]Raw Inventory'!B:B,A848)</f>
        <v>#VALUE!</v>
      </c>
      <c r="AI848" s="42"/>
      <c r="AJ848" s="42">
        <f t="shared" si="208"/>
        <v>22.500000000000004</v>
      </c>
      <c r="AK848" s="40" t="str">
        <f>IFERROR(IF((Q848+IF(AI848="",0,AI3))&lt;=0,"Stockout",IF(AJ848="","",IF(F848="Class A",IF(AJ848&lt;=7,"Critical",IF(AJ848&lt;=15,"Low",IF(AJ848&lt;=30,"Reorder",IF(AJ848&lt;=45,"Optimal","Overstock")))),IF(F848="Class B",IF(AJ848&lt;=10,"Critical",IF(AJ848&lt;=20,"Low",IF(AJ848&lt;=45,"Reorder",IF(AJ848&lt;=60,"Optimal","Overstock")))),IF(F848="Class C",IF(AJ848&lt;=15,"Critical",IF(AJ848&lt;=30,"Low",IF(AJ848&lt;=60,"Reorder",IF(AJ848&lt;=90,"Optimal","Overstock")))),""))))),"")</f>
        <v>Reorder</v>
      </c>
      <c r="AL848" s="42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</row>
    <row r="849" spans="1:48">
      <c r="A849" s="39" t="s">
        <v>16</v>
      </c>
      <c r="B849" s="39" t="s">
        <v>19</v>
      </c>
      <c r="C849" s="39" t="s">
        <v>1</v>
      </c>
      <c r="D849" s="40" t="s">
        <v>233</v>
      </c>
      <c r="E849" s="40">
        <v>4</v>
      </c>
      <c r="F849" s="40" t="s">
        <v>0</v>
      </c>
      <c r="G849" s="39" t="str">
        <f>IFERROR(VLOOKUP(A849,'[4]MC Masterlist 2026-09-17'!$B:$M, 3, 0),"")</f>
        <v>HONDA</v>
      </c>
      <c r="H849" s="41">
        <f>IFERROR(VLOOKUP(A849,'[4]MC Masterlist 2026-09-17'!$B:$M, 6, 0),"")</f>
        <v>84394</v>
      </c>
      <c r="I849" s="42">
        <v>15</v>
      </c>
      <c r="J849" s="42">
        <v>9</v>
      </c>
      <c r="K849" s="42">
        <v>17</v>
      </c>
      <c r="L849" s="42">
        <f t="shared" si="193"/>
        <v>41</v>
      </c>
      <c r="M849" s="42">
        <f t="shared" si="194"/>
        <v>13.666666666666666</v>
      </c>
      <c r="N849" s="41">
        <f t="shared" si="195"/>
        <v>3460154</v>
      </c>
      <c r="O849" s="41">
        <f t="shared" si="196"/>
        <v>1153384.6666666665</v>
      </c>
      <c r="P849" s="42">
        <f t="shared" si="197"/>
        <v>0.45555555555555555</v>
      </c>
      <c r="Q849" s="42">
        <v>1</v>
      </c>
      <c r="R849" s="41">
        <f t="shared" si="198"/>
        <v>84394</v>
      </c>
      <c r="S849" s="42">
        <f t="shared" si="199"/>
        <v>2.1951219512195124</v>
      </c>
      <c r="T849" s="42">
        <f>IFERROR(VLOOKUP(A849,'[4]Re-order'!$A:$Q,17,0),"")</f>
        <v>0</v>
      </c>
      <c r="U849" s="42">
        <f>IFERROR(VLOOKUP(A849,'[4]MC Masterlist 2026-09-17'!$B:$M, 10, 0),0)</f>
        <v>15</v>
      </c>
      <c r="V849" s="42">
        <f>IFERROR(VLOOKUP(A849,'[4]MC Masterlist 2026-09-17'!$B:$M, 11, 0),0)</f>
        <v>15</v>
      </c>
      <c r="W849" s="42">
        <f t="shared" si="200"/>
        <v>30</v>
      </c>
      <c r="X849" s="42">
        <f t="shared" si="201"/>
        <v>0.16666666666666696</v>
      </c>
      <c r="Y849" s="42">
        <f>IFERROR(IF(OR(C849="AREA I",C849="AREA V"),7,VLOOKUP(A849,'[4]MC Masterlist 2026-09-17'!$B:$M, 12, 0)),0)</f>
        <v>7</v>
      </c>
      <c r="Z849" s="42">
        <f t="shared" si="202"/>
        <v>6.833333333333333</v>
      </c>
      <c r="AA849" s="42">
        <f t="shared" si="203"/>
        <v>13.666666666666666</v>
      </c>
      <c r="AB849" s="42">
        <f t="shared" si="204"/>
        <v>7.5925925925926063E-2</v>
      </c>
      <c r="AC849" s="42">
        <f t="shared" si="205"/>
        <v>3.1888888888888887</v>
      </c>
      <c r="AD849" s="40" t="str">
        <f t="shared" si="206"/>
        <v>Critical</v>
      </c>
      <c r="AE849" s="40">
        <f>IFERROR(VLOOKUP(A849,'[4]Re-order'!$A:$AA,27,0),"")</f>
        <v>0</v>
      </c>
      <c r="AF849" s="42">
        <f t="shared" si="207"/>
        <v>2.1888888888888887</v>
      </c>
      <c r="AG849" s="42" t="e">
        <f>SUMIFS('[4]Raw Inventory'!D:D,'[4]Raw Inventory'!C:C,"GREATWALL",'[4]Raw Inventory'!B:B,A849)</f>
        <v>#VALUE!</v>
      </c>
      <c r="AH849" s="42" t="e">
        <f>SUMIFS('[4]Raw Inventory'!D:D,'[4]Raw Inventory'!C:C,"DUARTE",'[4]Raw Inventory'!B:B,A849)</f>
        <v>#VALUE!</v>
      </c>
      <c r="AI849" s="42"/>
      <c r="AJ849" s="42">
        <f t="shared" si="208"/>
        <v>2.1951219512195124</v>
      </c>
      <c r="AK849" s="40" t="str">
        <f>IFERROR(IF((Q849+IF(AI849="",0,AI3))&lt;=0,"Stockout",IF(AJ849="","",IF(F849="Class A",IF(AJ849&lt;=7,"Critical",IF(AJ849&lt;=15,"Low",IF(AJ849&lt;=30,"Reorder",IF(AJ849&lt;=45,"Optimal","Overstock")))),IF(F849="Class B",IF(AJ849&lt;=10,"Critical",IF(AJ849&lt;=20,"Low",IF(AJ849&lt;=45,"Reorder",IF(AJ849&lt;=60,"Optimal","Overstock")))),IF(F849="Class C",IF(AJ849&lt;=15,"Critical",IF(AJ849&lt;=30,"Low",IF(AJ849&lt;=60,"Reorder",IF(AJ849&lt;=90,"Optimal","Overstock")))),""))))),"")</f>
        <v>Critical</v>
      </c>
      <c r="AL849" s="42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</row>
    <row r="850" spans="1:48">
      <c r="A850" s="39" t="s">
        <v>73</v>
      </c>
      <c r="B850" s="39" t="s">
        <v>146</v>
      </c>
      <c r="C850" s="39" t="s">
        <v>137</v>
      </c>
      <c r="D850" s="40" t="s">
        <v>270</v>
      </c>
      <c r="E850" s="40">
        <v>29</v>
      </c>
      <c r="F850" s="40" t="s">
        <v>3</v>
      </c>
      <c r="G850" s="39" t="str">
        <f>IFERROR(VLOOKUP(A850,'[4]MC Masterlist 2026-09-17'!$B:$M, 3, 0),"")</f>
        <v>SUZUKI</v>
      </c>
      <c r="H850" s="41">
        <f>IFERROR(VLOOKUP(A850,'[4]MC Masterlist 2026-09-17'!$B:$M, 6, 0),"")</f>
        <v>122770</v>
      </c>
      <c r="I850" s="42">
        <v>0</v>
      </c>
      <c r="J850" s="42">
        <v>0</v>
      </c>
      <c r="K850" s="42">
        <v>0</v>
      </c>
      <c r="L850" s="42">
        <f t="shared" si="193"/>
        <v>0</v>
      </c>
      <c r="M850" s="42">
        <f t="shared" si="194"/>
        <v>0</v>
      </c>
      <c r="N850" s="41">
        <f t="shared" si="195"/>
        <v>0</v>
      </c>
      <c r="O850" s="41">
        <f t="shared" si="196"/>
        <v>0</v>
      </c>
      <c r="P850" s="42">
        <f t="shared" si="197"/>
        <v>0</v>
      </c>
      <c r="Q850" s="42">
        <v>1</v>
      </c>
      <c r="R850" s="41">
        <f t="shared" si="198"/>
        <v>122770</v>
      </c>
      <c r="S850" s="42">
        <f t="shared" si="199"/>
        <v>0</v>
      </c>
      <c r="T850" s="42">
        <f>IFERROR(VLOOKUP(A850,'[4]Re-order'!$A:$Q,17,0),"")</f>
        <v>0</v>
      </c>
      <c r="U850" s="42">
        <f>IFERROR(VLOOKUP(A850,'[4]MC Masterlist 2026-09-17'!$B:$M, 10, 0),0)</f>
        <v>15</v>
      </c>
      <c r="V850" s="42">
        <f>IFERROR(VLOOKUP(A850,'[4]MC Masterlist 2026-09-17'!$B:$M, 11, 0),0)</f>
        <v>15</v>
      </c>
      <c r="W850" s="42">
        <f t="shared" si="200"/>
        <v>30</v>
      </c>
      <c r="X850" s="42">
        <f t="shared" si="201"/>
        <v>7</v>
      </c>
      <c r="Y850" s="42">
        <f>IFERROR(IF(OR(C850="AREA I",C850="AREA V"),7,VLOOKUP(A850,'[4]MC Masterlist 2026-09-17'!$B:$M, 12, 0)),0)</f>
        <v>7</v>
      </c>
      <c r="Z850" s="42">
        <f t="shared" si="202"/>
        <v>0</v>
      </c>
      <c r="AA850" s="42">
        <f t="shared" si="203"/>
        <v>0</v>
      </c>
      <c r="AB850" s="42">
        <f t="shared" si="204"/>
        <v>0</v>
      </c>
      <c r="AC850" s="42">
        <f t="shared" si="205"/>
        <v>0</v>
      </c>
      <c r="AD850" s="40" t="str">
        <f t="shared" si="206"/>
        <v>Critical</v>
      </c>
      <c r="AE850" s="40">
        <f>IFERROR(VLOOKUP(A850,'[4]Re-order'!$A:$AA,27,0),"")</f>
        <v>0</v>
      </c>
      <c r="AF850" s="42">
        <f t="shared" si="207"/>
        <v>-1</v>
      </c>
      <c r="AG850" s="42" t="e">
        <f>SUMIFS('[4]Raw Inventory'!D:D,'[4]Raw Inventory'!C:C,"GREATWALL",'[4]Raw Inventory'!B:B,A850)</f>
        <v>#VALUE!</v>
      </c>
      <c r="AH850" s="42" t="e">
        <f>SUMIFS('[4]Raw Inventory'!D:D,'[4]Raw Inventory'!C:C,"DUARTE",'[4]Raw Inventory'!B:B,A850)</f>
        <v>#VALUE!</v>
      </c>
      <c r="AI850" s="42"/>
      <c r="AJ850" s="42">
        <f t="shared" si="208"/>
        <v>0</v>
      </c>
      <c r="AK850" s="40" t="str">
        <f>IFERROR(IF((Q850+IF(AI850="",0,AI3))&lt;=0,"Stockout",IF(AJ850="","",IF(F850="Class A",IF(AJ850&lt;=7,"Critical",IF(AJ850&lt;=15,"Low",IF(AJ850&lt;=30,"Reorder",IF(AJ850&lt;=45,"Optimal","Overstock")))),IF(F850="Class B",IF(AJ850&lt;=10,"Critical",IF(AJ850&lt;=20,"Low",IF(AJ850&lt;=45,"Reorder",IF(AJ850&lt;=60,"Optimal","Overstock")))),IF(F850="Class C",IF(AJ850&lt;=15,"Critical",IF(AJ850&lt;=30,"Low",IF(AJ850&lt;=60,"Reorder",IF(AJ850&lt;=90,"Optimal","Overstock")))),""))))),"")</f>
        <v>Critical</v>
      </c>
      <c r="AL850" s="42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</row>
    <row r="851" spans="1:48">
      <c r="A851" s="39" t="s">
        <v>36</v>
      </c>
      <c r="B851" s="39" t="s">
        <v>21</v>
      </c>
      <c r="C851" s="39" t="s">
        <v>1</v>
      </c>
      <c r="D851" s="40" t="s">
        <v>230</v>
      </c>
      <c r="E851" s="40">
        <v>28</v>
      </c>
      <c r="F851" s="40" t="s">
        <v>3</v>
      </c>
      <c r="G851" s="39" t="str">
        <f>IFERROR(VLOOKUP(A851,'[4]MC Masterlist 2026-09-17'!$B:$M, 3, 0),"")</f>
        <v>HONDA</v>
      </c>
      <c r="H851" s="41">
        <f>IFERROR(VLOOKUP(A851,'[4]MC Masterlist 2026-09-17'!$B:$M, 6, 0),"")</f>
        <v>76850</v>
      </c>
      <c r="I851" s="42">
        <v>0</v>
      </c>
      <c r="J851" s="42">
        <v>0</v>
      </c>
      <c r="K851" s="42">
        <v>0</v>
      </c>
      <c r="L851" s="42">
        <f t="shared" si="193"/>
        <v>0</v>
      </c>
      <c r="M851" s="42">
        <f t="shared" si="194"/>
        <v>0</v>
      </c>
      <c r="N851" s="41">
        <f t="shared" si="195"/>
        <v>0</v>
      </c>
      <c r="O851" s="41">
        <f t="shared" si="196"/>
        <v>0</v>
      </c>
      <c r="P851" s="42">
        <f t="shared" si="197"/>
        <v>0</v>
      </c>
      <c r="Q851" s="42">
        <v>1</v>
      </c>
      <c r="R851" s="41">
        <f t="shared" si="198"/>
        <v>76850</v>
      </c>
      <c r="S851" s="42">
        <f t="shared" si="199"/>
        <v>0</v>
      </c>
      <c r="T851" s="42">
        <f>IFERROR(VLOOKUP(A851,'[4]Re-order'!$A:$Q,17,0),"")</f>
        <v>0</v>
      </c>
      <c r="U851" s="42">
        <f>IFERROR(VLOOKUP(A851,'[4]MC Masterlist 2026-09-17'!$B:$M, 10, 0),0)</f>
        <v>15</v>
      </c>
      <c r="V851" s="42">
        <f>IFERROR(VLOOKUP(A851,'[4]MC Masterlist 2026-09-17'!$B:$M, 11, 0),0)</f>
        <v>15</v>
      </c>
      <c r="W851" s="42">
        <f t="shared" si="200"/>
        <v>30</v>
      </c>
      <c r="X851" s="42">
        <f t="shared" si="201"/>
        <v>7</v>
      </c>
      <c r="Y851" s="42">
        <f>IFERROR(IF(OR(C851="AREA I",C851="AREA V"),7,VLOOKUP(A851,'[4]MC Masterlist 2026-09-17'!$B:$M, 12, 0)),0)</f>
        <v>7</v>
      </c>
      <c r="Z851" s="42">
        <f t="shared" si="202"/>
        <v>0</v>
      </c>
      <c r="AA851" s="42">
        <f t="shared" si="203"/>
        <v>0</v>
      </c>
      <c r="AB851" s="42">
        <f t="shared" si="204"/>
        <v>0</v>
      </c>
      <c r="AC851" s="42">
        <f t="shared" si="205"/>
        <v>0</v>
      </c>
      <c r="AD851" s="40" t="str">
        <f t="shared" si="206"/>
        <v>Critical</v>
      </c>
      <c r="AE851" s="40">
        <f>IFERROR(VLOOKUP(A851,'[4]Re-order'!$A:$AA,27,0),"")</f>
        <v>0</v>
      </c>
      <c r="AF851" s="42">
        <f t="shared" si="207"/>
        <v>-1</v>
      </c>
      <c r="AG851" s="42" t="e">
        <f>SUMIFS('[4]Raw Inventory'!D:D,'[4]Raw Inventory'!C:C,"GREATWALL",'[4]Raw Inventory'!B:B,A851)</f>
        <v>#VALUE!</v>
      </c>
      <c r="AH851" s="42" t="e">
        <f>SUMIFS('[4]Raw Inventory'!D:D,'[4]Raw Inventory'!C:C,"DUARTE",'[4]Raw Inventory'!B:B,A851)</f>
        <v>#VALUE!</v>
      </c>
      <c r="AI851" s="42"/>
      <c r="AJ851" s="42">
        <f t="shared" si="208"/>
        <v>0</v>
      </c>
      <c r="AK851" s="40" t="str">
        <f>IFERROR(IF((Q851+IF(AI851="",0,AI3))&lt;=0,"Stockout",IF(AJ851="","",IF(F851="Class A",IF(AJ851&lt;=7,"Critical",IF(AJ851&lt;=15,"Low",IF(AJ851&lt;=30,"Reorder",IF(AJ851&lt;=45,"Optimal","Overstock")))),IF(F851="Class B",IF(AJ851&lt;=10,"Critical",IF(AJ851&lt;=20,"Low",IF(AJ851&lt;=45,"Reorder",IF(AJ851&lt;=60,"Optimal","Overstock")))),IF(F851="Class C",IF(AJ851&lt;=15,"Critical",IF(AJ851&lt;=30,"Low",IF(AJ851&lt;=60,"Reorder",IF(AJ851&lt;=90,"Optimal","Overstock")))),""))))),"")</f>
        <v>Critical</v>
      </c>
      <c r="AL851" s="42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</row>
    <row r="852" spans="1:48">
      <c r="A852" s="39" t="s">
        <v>49</v>
      </c>
      <c r="B852" s="39" t="s">
        <v>123</v>
      </c>
      <c r="C852" s="39" t="s">
        <v>118</v>
      </c>
      <c r="D852" s="40" t="s">
        <v>257</v>
      </c>
      <c r="E852" s="40">
        <v>5</v>
      </c>
      <c r="F852" s="40" t="s">
        <v>0</v>
      </c>
      <c r="G852" s="39" t="str">
        <f>IFERROR(VLOOKUP(A852,'[4]MC Masterlist 2026-09-17'!$B:$M, 3, 0),"")</f>
        <v>BAJAJ RE</v>
      </c>
      <c r="H852" s="41">
        <f>IFERROR(VLOOKUP(A852,'[4]MC Masterlist 2026-09-17'!$B:$M, 6, 0),"")</f>
        <v>191000</v>
      </c>
      <c r="I852" s="42">
        <v>1</v>
      </c>
      <c r="J852" s="42">
        <v>1</v>
      </c>
      <c r="K852" s="42">
        <v>0</v>
      </c>
      <c r="L852" s="42">
        <f t="shared" si="193"/>
        <v>2</v>
      </c>
      <c r="M852" s="42">
        <f t="shared" si="194"/>
        <v>0.66666666666666663</v>
      </c>
      <c r="N852" s="41">
        <f t="shared" si="195"/>
        <v>382000</v>
      </c>
      <c r="O852" s="41">
        <f t="shared" si="196"/>
        <v>127333.33333333333</v>
      </c>
      <c r="P852" s="42">
        <f t="shared" si="197"/>
        <v>2.222222222222222E-2</v>
      </c>
      <c r="Q852" s="42">
        <v>2</v>
      </c>
      <c r="R852" s="41">
        <f t="shared" si="198"/>
        <v>382000</v>
      </c>
      <c r="S852" s="42">
        <f t="shared" si="199"/>
        <v>90</v>
      </c>
      <c r="T852" s="42">
        <f>IFERROR(VLOOKUP(A852,'[4]Re-order'!$A:$Q,17,0),"")</f>
        <v>0</v>
      </c>
      <c r="U852" s="42">
        <f>IFERROR(VLOOKUP(A852,'[4]MC Masterlist 2026-09-17'!$B:$M, 10, 0),0)</f>
        <v>15</v>
      </c>
      <c r="V852" s="42">
        <f>IFERROR(VLOOKUP(A852,'[4]MC Masterlist 2026-09-17'!$B:$M, 11, 0),0)</f>
        <v>15</v>
      </c>
      <c r="W852" s="42">
        <f t="shared" si="200"/>
        <v>30</v>
      </c>
      <c r="X852" s="42">
        <f t="shared" si="201"/>
        <v>29.666666666666668</v>
      </c>
      <c r="Y852" s="42">
        <f>IFERROR(IF(OR(C852="AREA I",C852="AREA V"),7,VLOOKUP(A852,'[4]MC Masterlist 2026-09-17'!$B:$M, 12, 0)),0)</f>
        <v>30</v>
      </c>
      <c r="Z852" s="42">
        <f t="shared" si="202"/>
        <v>0.33333333333333331</v>
      </c>
      <c r="AA852" s="42">
        <f t="shared" si="203"/>
        <v>0.66666666666666663</v>
      </c>
      <c r="AB852" s="42">
        <f t="shared" si="204"/>
        <v>0.65925925925925921</v>
      </c>
      <c r="AC852" s="42">
        <f t="shared" si="205"/>
        <v>0.66666666666666663</v>
      </c>
      <c r="AD852" s="40" t="str">
        <f t="shared" si="206"/>
        <v>Overstock</v>
      </c>
      <c r="AE852" s="40">
        <f>IFERROR(VLOOKUP(A852,'[4]Re-order'!$A:$AA,27,0),"")</f>
        <v>0</v>
      </c>
      <c r="AF852" s="42">
        <f t="shared" si="207"/>
        <v>-1.3333333333333335</v>
      </c>
      <c r="AG852" s="42" t="e">
        <f>SUMIFS('[4]Raw Inventory'!D:D,'[4]Raw Inventory'!C:C,"GREATWALL",'[4]Raw Inventory'!B:B,A852)</f>
        <v>#VALUE!</v>
      </c>
      <c r="AH852" s="42" t="e">
        <f>SUMIFS('[4]Raw Inventory'!D:D,'[4]Raw Inventory'!C:C,"DUARTE",'[4]Raw Inventory'!B:B,A852)</f>
        <v>#VALUE!</v>
      </c>
      <c r="AI852" s="42"/>
      <c r="AJ852" s="42">
        <f t="shared" si="208"/>
        <v>90.000000000000014</v>
      </c>
      <c r="AK852" s="40" t="str">
        <f>IFERROR(IF((Q852+IF(AI852="",0,AI3))&lt;=0,"Stockout",IF(AJ852="","",IF(F852="Class A",IF(AJ852&lt;=7,"Critical",IF(AJ852&lt;=15,"Low",IF(AJ852&lt;=30,"Reorder",IF(AJ852&lt;=45,"Optimal","Overstock")))),IF(F852="Class B",IF(AJ852&lt;=10,"Critical",IF(AJ852&lt;=20,"Low",IF(AJ852&lt;=45,"Reorder",IF(AJ852&lt;=60,"Optimal","Overstock")))),IF(F852="Class C",IF(AJ852&lt;=15,"Critical",IF(AJ852&lt;=30,"Low",IF(AJ852&lt;=60,"Reorder",IF(AJ852&lt;=90,"Optimal","Overstock")))),""))))),"")</f>
        <v>Overstock</v>
      </c>
      <c r="AL852" s="42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</row>
    <row r="853" spans="1:48">
      <c r="A853" s="39" t="s">
        <v>31</v>
      </c>
      <c r="B853" s="39" t="s">
        <v>123</v>
      </c>
      <c r="C853" s="39" t="s">
        <v>118</v>
      </c>
      <c r="D853" s="40" t="s">
        <v>230</v>
      </c>
      <c r="E853" s="40">
        <v>24</v>
      </c>
      <c r="F853" s="40" t="s">
        <v>3</v>
      </c>
      <c r="G853" s="39" t="str">
        <f>IFERROR(VLOOKUP(A853,'[4]MC Masterlist 2026-09-17'!$B:$M, 3, 0),"")</f>
        <v>KAWASAKI</v>
      </c>
      <c r="H853" s="41">
        <f>IFERROR(VLOOKUP(A853,'[4]MC Masterlist 2026-09-17'!$B:$M, 6, 0),"")</f>
        <v>59528</v>
      </c>
      <c r="I853" s="42">
        <v>0</v>
      </c>
      <c r="J853" s="42">
        <v>0</v>
      </c>
      <c r="K853" s="42">
        <v>0</v>
      </c>
      <c r="L853" s="42">
        <f t="shared" si="193"/>
        <v>0</v>
      </c>
      <c r="M853" s="42">
        <f t="shared" si="194"/>
        <v>0</v>
      </c>
      <c r="N853" s="41">
        <f t="shared" si="195"/>
        <v>0</v>
      </c>
      <c r="O853" s="41">
        <f t="shared" si="196"/>
        <v>0</v>
      </c>
      <c r="P853" s="42">
        <f t="shared" si="197"/>
        <v>0</v>
      </c>
      <c r="Q853" s="42">
        <v>2</v>
      </c>
      <c r="R853" s="41">
        <f t="shared" si="198"/>
        <v>119056</v>
      </c>
      <c r="S853" s="42">
        <f t="shared" si="199"/>
        <v>0</v>
      </c>
      <c r="T853" s="42">
        <f>IFERROR(VLOOKUP(A853,'[4]Re-order'!$A:$Q,17,0),"")</f>
        <v>0</v>
      </c>
      <c r="U853" s="42">
        <f>IFERROR(VLOOKUP(A853,'[4]MC Masterlist 2026-09-17'!$B:$M, 10, 0),0)</f>
        <v>15</v>
      </c>
      <c r="V853" s="42">
        <f>IFERROR(VLOOKUP(A853,'[4]MC Masterlist 2026-09-17'!$B:$M, 11, 0),0)</f>
        <v>15</v>
      </c>
      <c r="W853" s="42">
        <f t="shared" si="200"/>
        <v>30</v>
      </c>
      <c r="X853" s="42">
        <f t="shared" si="201"/>
        <v>30</v>
      </c>
      <c r="Y853" s="42">
        <f>IFERROR(IF(OR(C853="AREA I",C853="AREA V"),7,VLOOKUP(A853,'[4]MC Masterlist 2026-09-17'!$B:$M, 12, 0)),0)</f>
        <v>30</v>
      </c>
      <c r="Z853" s="42">
        <f t="shared" si="202"/>
        <v>0</v>
      </c>
      <c r="AA853" s="42">
        <f t="shared" si="203"/>
        <v>0</v>
      </c>
      <c r="AB853" s="42">
        <f t="shared" si="204"/>
        <v>0</v>
      </c>
      <c r="AC853" s="42">
        <f t="shared" si="205"/>
        <v>0</v>
      </c>
      <c r="AD853" s="40" t="str">
        <f t="shared" si="206"/>
        <v>Critical</v>
      </c>
      <c r="AE853" s="40">
        <f>IFERROR(VLOOKUP(A853,'[4]Re-order'!$A:$AA,27,0),"")</f>
        <v>0</v>
      </c>
      <c r="AF853" s="42">
        <f t="shared" si="207"/>
        <v>-2</v>
      </c>
      <c r="AG853" s="42" t="e">
        <f>SUMIFS('[4]Raw Inventory'!D:D,'[4]Raw Inventory'!C:C,"GREATWALL",'[4]Raw Inventory'!B:B,A853)</f>
        <v>#VALUE!</v>
      </c>
      <c r="AH853" s="42" t="e">
        <f>SUMIFS('[4]Raw Inventory'!D:D,'[4]Raw Inventory'!C:C,"DUARTE",'[4]Raw Inventory'!B:B,A853)</f>
        <v>#VALUE!</v>
      </c>
      <c r="AI853" s="42"/>
      <c r="AJ853" s="42">
        <f t="shared" si="208"/>
        <v>0</v>
      </c>
      <c r="AK853" s="40" t="str">
        <f>IFERROR(IF((Q853+IF(AI853="",0,AI3))&lt;=0,"Stockout",IF(AJ853="","",IF(F853="Class A",IF(AJ853&lt;=7,"Critical",IF(AJ853&lt;=15,"Low",IF(AJ853&lt;=30,"Reorder",IF(AJ853&lt;=45,"Optimal","Overstock")))),IF(F853="Class B",IF(AJ853&lt;=10,"Critical",IF(AJ853&lt;=20,"Low",IF(AJ853&lt;=45,"Reorder",IF(AJ853&lt;=60,"Optimal","Overstock")))),IF(F853="Class C",IF(AJ853&lt;=15,"Critical",IF(AJ853&lt;=30,"Low",IF(AJ853&lt;=60,"Reorder",IF(AJ853&lt;=90,"Optimal","Overstock")))),""))))),"")</f>
        <v>Critical</v>
      </c>
      <c r="AL853" s="42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</row>
    <row r="854" spans="1:48">
      <c r="A854" s="39" t="s">
        <v>25</v>
      </c>
      <c r="B854" s="39" t="s">
        <v>92</v>
      </c>
      <c r="C854" s="39" t="s">
        <v>90</v>
      </c>
      <c r="D854" s="40" t="s">
        <v>237</v>
      </c>
      <c r="E854" s="40">
        <v>2</v>
      </c>
      <c r="F854" s="40" t="s">
        <v>0</v>
      </c>
      <c r="G854" s="39" t="str">
        <f>IFERROR(VLOOKUP(A854,'[4]MC Masterlist 2026-09-17'!$B:$M, 3, 0),"")</f>
        <v>YAMAHA</v>
      </c>
      <c r="H854" s="41">
        <f>IFERROR(VLOOKUP(A854,'[4]MC Masterlist 2026-09-17'!$B:$M, 6, 0),"")</f>
        <v>124527</v>
      </c>
      <c r="I854" s="42">
        <v>2</v>
      </c>
      <c r="J854" s="42">
        <v>4</v>
      </c>
      <c r="K854" s="42">
        <v>1</v>
      </c>
      <c r="L854" s="42">
        <f t="shared" si="193"/>
        <v>7</v>
      </c>
      <c r="M854" s="42">
        <f t="shared" si="194"/>
        <v>2.3333333333333335</v>
      </c>
      <c r="N854" s="41">
        <f t="shared" si="195"/>
        <v>871689</v>
      </c>
      <c r="O854" s="41">
        <f t="shared" si="196"/>
        <v>290563</v>
      </c>
      <c r="P854" s="42">
        <f t="shared" si="197"/>
        <v>7.7777777777777779E-2</v>
      </c>
      <c r="Q854" s="42"/>
      <c r="R854" s="41">
        <f t="shared" si="198"/>
        <v>0</v>
      </c>
      <c r="S854" s="42">
        <f t="shared" si="199"/>
        <v>0</v>
      </c>
      <c r="T854" s="42">
        <f>IFERROR(VLOOKUP(A854,'[4]Re-order'!$A:$Q,17,0),"")</f>
        <v>0</v>
      </c>
      <c r="U854" s="42">
        <f>IFERROR(VLOOKUP(A854,'[4]MC Masterlist 2026-09-17'!$B:$M, 10, 0),0)</f>
        <v>15</v>
      </c>
      <c r="V854" s="42">
        <f>IFERROR(VLOOKUP(A854,'[4]MC Masterlist 2026-09-17'!$B:$M, 11, 0),0)</f>
        <v>15</v>
      </c>
      <c r="W854" s="42">
        <f t="shared" si="200"/>
        <v>30</v>
      </c>
      <c r="X854" s="42">
        <f t="shared" si="201"/>
        <v>28.833333333333332</v>
      </c>
      <c r="Y854" s="42">
        <f>IFERROR(IF(OR(C854="AREA I",C854="AREA V"),7,VLOOKUP(A854,'[4]MC Masterlist 2026-09-17'!$B:$M, 12, 0)),0)</f>
        <v>30</v>
      </c>
      <c r="Z854" s="42">
        <f t="shared" si="202"/>
        <v>1.1666666666666667</v>
      </c>
      <c r="AA854" s="42">
        <f t="shared" si="203"/>
        <v>2.3333333333333335</v>
      </c>
      <c r="AB854" s="42">
        <f t="shared" si="204"/>
        <v>2.2425925925925925</v>
      </c>
      <c r="AC854" s="42">
        <f t="shared" si="205"/>
        <v>2.3333333333333335</v>
      </c>
      <c r="AD854" s="40" t="str">
        <f t="shared" si="206"/>
        <v>Stockout</v>
      </c>
      <c r="AE854" s="40">
        <f>IFERROR(VLOOKUP(A854,'[4]Re-order'!$A:$AA,27,0),"")</f>
        <v>0</v>
      </c>
      <c r="AF854" s="42">
        <f t="shared" si="207"/>
        <v>2.3333333333333335</v>
      </c>
      <c r="AG854" s="42" t="e">
        <f>SUMIFS('[4]Raw Inventory'!D:D,'[4]Raw Inventory'!C:C,"GREATWALL",'[4]Raw Inventory'!B:B,A854)</f>
        <v>#VALUE!</v>
      </c>
      <c r="AH854" s="42" t="e">
        <f>SUMIFS('[4]Raw Inventory'!D:D,'[4]Raw Inventory'!C:C,"DUARTE",'[4]Raw Inventory'!B:B,A854)</f>
        <v>#VALUE!</v>
      </c>
      <c r="AI854" s="42"/>
      <c r="AJ854" s="42">
        <f t="shared" si="208"/>
        <v>0</v>
      </c>
      <c r="AK854" s="40" t="str">
        <f>IFERROR(IF((Q854+IF(AI854="",0,AI3))&lt;=0,"Stockout",IF(AJ854="","",IF(F854="Class A",IF(AJ854&lt;=7,"Critical",IF(AJ854&lt;=15,"Low",IF(AJ854&lt;=30,"Reorder",IF(AJ854&lt;=45,"Optimal","Overstock")))),IF(F854="Class B",IF(AJ854&lt;=10,"Critical",IF(AJ854&lt;=20,"Low",IF(AJ854&lt;=45,"Reorder",IF(AJ854&lt;=60,"Optimal","Overstock")))),IF(F854="Class C",IF(AJ854&lt;=15,"Critical",IF(AJ854&lt;=30,"Low",IF(AJ854&lt;=60,"Reorder",IF(AJ854&lt;=90,"Optimal","Overstock")))),""))))),"")</f>
        <v>Stockout</v>
      </c>
      <c r="AL854" s="42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</row>
    <row r="855" spans="1:48">
      <c r="A855" s="39" t="s">
        <v>44</v>
      </c>
      <c r="B855" s="39" t="s">
        <v>114</v>
      </c>
      <c r="C855" s="39" t="s">
        <v>109</v>
      </c>
      <c r="D855" s="40" t="s">
        <v>242</v>
      </c>
      <c r="E855" s="40">
        <v>15</v>
      </c>
      <c r="F855" s="40" t="s">
        <v>2</v>
      </c>
      <c r="G855" s="39" t="str">
        <f>IFERROR(VLOOKUP(A855,'[4]MC Masterlist 2026-09-17'!$B:$M, 3, 0),"")</f>
        <v>YAMAHA</v>
      </c>
      <c r="H855" s="41">
        <f>IFERROR(VLOOKUP(A855,'[4]MC Masterlist 2026-09-17'!$B:$M, 6, 0),"")</f>
        <v>165912</v>
      </c>
      <c r="I855" s="42">
        <v>0</v>
      </c>
      <c r="J855" s="42">
        <v>2</v>
      </c>
      <c r="K855" s="42">
        <v>0</v>
      </c>
      <c r="L855" s="42">
        <f t="shared" si="193"/>
        <v>2</v>
      </c>
      <c r="M855" s="42">
        <f t="shared" si="194"/>
        <v>0.66666666666666663</v>
      </c>
      <c r="N855" s="41">
        <f t="shared" si="195"/>
        <v>331824</v>
      </c>
      <c r="O855" s="41">
        <f t="shared" si="196"/>
        <v>110608</v>
      </c>
      <c r="P855" s="42">
        <f t="shared" si="197"/>
        <v>2.222222222222222E-2</v>
      </c>
      <c r="Q855" s="42"/>
      <c r="R855" s="41">
        <f t="shared" si="198"/>
        <v>0</v>
      </c>
      <c r="S855" s="42">
        <f t="shared" si="199"/>
        <v>0</v>
      </c>
      <c r="T855" s="42">
        <f>IFERROR(VLOOKUP(A855,'[4]Re-order'!$A:$Q,17,0),"")</f>
        <v>0</v>
      </c>
      <c r="U855" s="42">
        <f>IFERROR(VLOOKUP(A855,'[4]MC Masterlist 2026-09-17'!$B:$M, 10, 0),0)</f>
        <v>15</v>
      </c>
      <c r="V855" s="42">
        <f>IFERROR(VLOOKUP(A855,'[4]MC Masterlist 2026-09-17'!$B:$M, 11, 0),0)</f>
        <v>15</v>
      </c>
      <c r="W855" s="42">
        <f t="shared" si="200"/>
        <v>30</v>
      </c>
      <c r="X855" s="42">
        <f t="shared" si="201"/>
        <v>29.666666666666668</v>
      </c>
      <c r="Y855" s="42">
        <f>IFERROR(IF(OR(C855="AREA I",C855="AREA V"),7,VLOOKUP(A855,'[4]MC Masterlist 2026-09-17'!$B:$M, 12, 0)),0)</f>
        <v>30</v>
      </c>
      <c r="Z855" s="42">
        <f t="shared" si="202"/>
        <v>0.33333333333333331</v>
      </c>
      <c r="AA855" s="42">
        <f t="shared" si="203"/>
        <v>0.66666666666666663</v>
      </c>
      <c r="AB855" s="42">
        <f t="shared" si="204"/>
        <v>0.65925925925925921</v>
      </c>
      <c r="AC855" s="42">
        <f t="shared" si="205"/>
        <v>0.66666666666666663</v>
      </c>
      <c r="AD855" s="40" t="str">
        <f t="shared" si="206"/>
        <v>Stockout</v>
      </c>
      <c r="AE855" s="40">
        <f>IFERROR(VLOOKUP(A855,'[4]Re-order'!$A:$AA,27,0),"")</f>
        <v>0</v>
      </c>
      <c r="AF855" s="42">
        <f t="shared" si="207"/>
        <v>0.66666666666666663</v>
      </c>
      <c r="AG855" s="42" t="e">
        <f>SUMIFS('[4]Raw Inventory'!D:D,'[4]Raw Inventory'!C:C,"GREATWALL",'[4]Raw Inventory'!B:B,A855)</f>
        <v>#VALUE!</v>
      </c>
      <c r="AH855" s="42" t="e">
        <f>SUMIFS('[4]Raw Inventory'!D:D,'[4]Raw Inventory'!C:C,"DUARTE",'[4]Raw Inventory'!B:B,A855)</f>
        <v>#VALUE!</v>
      </c>
      <c r="AI855" s="42"/>
      <c r="AJ855" s="42">
        <f t="shared" si="208"/>
        <v>0</v>
      </c>
      <c r="AK855" s="40" t="str">
        <f>IFERROR(IF((Q855+IF(AI855="",0,AI3))&lt;=0,"Stockout",IF(AJ855="","",IF(F855="Class A",IF(AJ855&lt;=7,"Critical",IF(AJ855&lt;=15,"Low",IF(AJ855&lt;=30,"Reorder",IF(AJ855&lt;=45,"Optimal","Overstock")))),IF(F855="Class B",IF(AJ855&lt;=10,"Critical",IF(AJ855&lt;=20,"Low",IF(AJ855&lt;=45,"Reorder",IF(AJ855&lt;=60,"Optimal","Overstock")))),IF(F855="Class C",IF(AJ855&lt;=15,"Critical",IF(AJ855&lt;=30,"Low",IF(AJ855&lt;=60,"Reorder",IF(AJ855&lt;=90,"Optimal","Overstock")))),""))))),"")</f>
        <v>Stockout</v>
      </c>
      <c r="AL855" s="42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</row>
    <row r="856" spans="1:48">
      <c r="A856" s="39" t="s">
        <v>89</v>
      </c>
      <c r="B856" s="39" t="s">
        <v>139</v>
      </c>
      <c r="C856" s="39" t="s">
        <v>137</v>
      </c>
      <c r="D856" s="40" t="s">
        <v>220</v>
      </c>
      <c r="E856" s="40">
        <v>20</v>
      </c>
      <c r="F856" s="40" t="s">
        <v>3</v>
      </c>
      <c r="G856" s="39" t="str">
        <f>IFERROR(VLOOKUP(A856,'[4]MC Masterlist 2026-09-17'!$B:$M, 3, 0),"")</f>
        <v>HONDA</v>
      </c>
      <c r="H856" s="41">
        <f>IFERROR(VLOOKUP(A856,'[4]MC Masterlist 2026-09-17'!$B:$M, 6, 0),"")</f>
        <v>117790</v>
      </c>
      <c r="I856" s="42">
        <v>2</v>
      </c>
      <c r="J856" s="42">
        <v>0</v>
      </c>
      <c r="K856" s="42">
        <v>0</v>
      </c>
      <c r="L856" s="42">
        <f t="shared" si="193"/>
        <v>2</v>
      </c>
      <c r="M856" s="42">
        <f t="shared" si="194"/>
        <v>0.66666666666666663</v>
      </c>
      <c r="N856" s="41">
        <f t="shared" si="195"/>
        <v>235580</v>
      </c>
      <c r="O856" s="41">
        <f t="shared" si="196"/>
        <v>78526.666666666657</v>
      </c>
      <c r="P856" s="42">
        <f t="shared" si="197"/>
        <v>2.222222222222222E-2</v>
      </c>
      <c r="Q856" s="42">
        <v>0</v>
      </c>
      <c r="R856" s="41">
        <f t="shared" si="198"/>
        <v>0</v>
      </c>
      <c r="S856" s="42">
        <f t="shared" si="199"/>
        <v>0</v>
      </c>
      <c r="T856" s="42">
        <f>IFERROR(VLOOKUP(A856,'[4]Re-order'!$A:$Q,17,0),"")</f>
        <v>0</v>
      </c>
      <c r="U856" s="42">
        <f>IFERROR(VLOOKUP(A856,'[4]MC Masterlist 2026-09-17'!$B:$M, 10, 0),0)</f>
        <v>15</v>
      </c>
      <c r="V856" s="42">
        <f>IFERROR(VLOOKUP(A856,'[4]MC Masterlist 2026-09-17'!$B:$M, 11, 0),0)</f>
        <v>15</v>
      </c>
      <c r="W856" s="42">
        <f t="shared" si="200"/>
        <v>30</v>
      </c>
      <c r="X856" s="42">
        <f t="shared" si="201"/>
        <v>6.666666666666667</v>
      </c>
      <c r="Y856" s="42">
        <f>IFERROR(IF(OR(C856="AREA I",C856="AREA V"),7,VLOOKUP(A856,'[4]MC Masterlist 2026-09-17'!$B:$M, 12, 0)),0)</f>
        <v>7</v>
      </c>
      <c r="Z856" s="42">
        <f t="shared" si="202"/>
        <v>0.33333333333333331</v>
      </c>
      <c r="AA856" s="42">
        <f t="shared" si="203"/>
        <v>0.66666666666666663</v>
      </c>
      <c r="AB856" s="42">
        <f t="shared" si="204"/>
        <v>0.14814814814814814</v>
      </c>
      <c r="AC856" s="42">
        <f t="shared" si="205"/>
        <v>0.15555555555555553</v>
      </c>
      <c r="AD856" s="40" t="str">
        <f t="shared" si="206"/>
        <v>Stockout</v>
      </c>
      <c r="AE856" s="40">
        <f>IFERROR(VLOOKUP(A856,'[4]Re-order'!$A:$AA,27,0),"")</f>
        <v>0</v>
      </c>
      <c r="AF856" s="42">
        <f t="shared" si="207"/>
        <v>0.15555555555555553</v>
      </c>
      <c r="AG856" s="42" t="e">
        <f>SUMIFS('[4]Raw Inventory'!D:D,'[4]Raw Inventory'!C:C,"GREATWALL",'[4]Raw Inventory'!B:B,A856)</f>
        <v>#VALUE!</v>
      </c>
      <c r="AH856" s="42" t="e">
        <f>SUMIFS('[4]Raw Inventory'!D:D,'[4]Raw Inventory'!C:C,"DUARTE",'[4]Raw Inventory'!B:B,A856)</f>
        <v>#VALUE!</v>
      </c>
      <c r="AI856" s="42"/>
      <c r="AJ856" s="42">
        <f t="shared" si="208"/>
        <v>0</v>
      </c>
      <c r="AK856" s="40" t="str">
        <f>IFERROR(IF((Q856+IF(AI856="",0,AI3))&lt;=0,"Stockout",IF(AJ856="","",IF(F856="Class A",IF(AJ856&lt;=7,"Critical",IF(AJ856&lt;=15,"Low",IF(AJ856&lt;=30,"Reorder",IF(AJ856&lt;=45,"Optimal","Overstock")))),IF(F856="Class B",IF(AJ856&lt;=10,"Critical",IF(AJ856&lt;=20,"Low",IF(AJ856&lt;=45,"Reorder",IF(AJ856&lt;=60,"Optimal","Overstock")))),IF(F856="Class C",IF(AJ856&lt;=15,"Critical",IF(AJ856&lt;=30,"Low",IF(AJ856&lt;=60,"Reorder",IF(AJ856&lt;=90,"Optimal","Overstock")))),""))))),"")</f>
        <v>Stockout</v>
      </c>
      <c r="AL856" s="42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</row>
    <row r="857" spans="1:48">
      <c r="A857" s="39" t="s">
        <v>26</v>
      </c>
      <c r="B857" s="39" t="s">
        <v>141</v>
      </c>
      <c r="C857" s="39" t="s">
        <v>137</v>
      </c>
      <c r="D857" s="40" t="s">
        <v>229</v>
      </c>
      <c r="E857" s="40">
        <v>6</v>
      </c>
      <c r="F857" s="40" t="s">
        <v>0</v>
      </c>
      <c r="G857" s="39" t="str">
        <f>IFERROR(VLOOKUP(A857,'[4]MC Masterlist 2026-09-17'!$B:$M, 3, 0),"")</f>
        <v>SUZUKI</v>
      </c>
      <c r="H857" s="41">
        <f>IFERROR(VLOOKUP(A857,'[4]MC Masterlist 2026-09-17'!$B:$M, 6, 0),"")</f>
        <v>123700</v>
      </c>
      <c r="I857" s="42">
        <v>2</v>
      </c>
      <c r="J857" s="42">
        <v>3</v>
      </c>
      <c r="K857" s="42">
        <v>3</v>
      </c>
      <c r="L857" s="42">
        <f t="shared" si="193"/>
        <v>8</v>
      </c>
      <c r="M857" s="42">
        <f t="shared" si="194"/>
        <v>2.6666666666666665</v>
      </c>
      <c r="N857" s="41">
        <f t="shared" si="195"/>
        <v>989600</v>
      </c>
      <c r="O857" s="41">
        <f t="shared" si="196"/>
        <v>329866.66666666663</v>
      </c>
      <c r="P857" s="42">
        <f t="shared" si="197"/>
        <v>8.8888888888888878E-2</v>
      </c>
      <c r="Q857" s="42">
        <v>7</v>
      </c>
      <c r="R857" s="41">
        <f t="shared" si="198"/>
        <v>865900</v>
      </c>
      <c r="S857" s="42">
        <f t="shared" si="199"/>
        <v>78.750000000000014</v>
      </c>
      <c r="T857" s="42">
        <f>IFERROR(VLOOKUP(A857,'[4]Re-order'!$A:$Q,17,0),"")</f>
        <v>0</v>
      </c>
      <c r="U857" s="42">
        <f>IFERROR(VLOOKUP(A857,'[4]MC Masterlist 2026-09-17'!$B:$M, 10, 0),0)</f>
        <v>15</v>
      </c>
      <c r="V857" s="42">
        <f>IFERROR(VLOOKUP(A857,'[4]MC Masterlist 2026-09-17'!$B:$M, 11, 0),0)</f>
        <v>15</v>
      </c>
      <c r="W857" s="42">
        <f t="shared" si="200"/>
        <v>30</v>
      </c>
      <c r="X857" s="42">
        <f t="shared" si="201"/>
        <v>5.666666666666667</v>
      </c>
      <c r="Y857" s="42">
        <f>IFERROR(IF(OR(C857="AREA I",C857="AREA V"),7,VLOOKUP(A857,'[4]MC Masterlist 2026-09-17'!$B:$M, 12, 0)),0)</f>
        <v>7</v>
      </c>
      <c r="Z857" s="42">
        <f t="shared" si="202"/>
        <v>1.3333333333333333</v>
      </c>
      <c r="AA857" s="42">
        <f t="shared" si="203"/>
        <v>2.6666666666666665</v>
      </c>
      <c r="AB857" s="42">
        <f t="shared" si="204"/>
        <v>0.50370370370370365</v>
      </c>
      <c r="AC857" s="42">
        <f t="shared" si="205"/>
        <v>0.62222222222222212</v>
      </c>
      <c r="AD857" s="40" t="str">
        <f t="shared" si="206"/>
        <v>Overstock</v>
      </c>
      <c r="AE857" s="40">
        <f>IFERROR(VLOOKUP(A857,'[4]Re-order'!$A:$AA,27,0),"")</f>
        <v>0</v>
      </c>
      <c r="AF857" s="42">
        <f t="shared" si="207"/>
        <v>-6.3777777777777782</v>
      </c>
      <c r="AG857" s="42" t="e">
        <f>SUMIFS('[4]Raw Inventory'!D:D,'[4]Raw Inventory'!C:C,"GREATWALL",'[4]Raw Inventory'!B:B,A857)</f>
        <v>#VALUE!</v>
      </c>
      <c r="AH857" s="42" t="e">
        <f>SUMIFS('[4]Raw Inventory'!D:D,'[4]Raw Inventory'!C:C,"DUARTE",'[4]Raw Inventory'!B:B,A857)</f>
        <v>#VALUE!</v>
      </c>
      <c r="AI857" s="42"/>
      <c r="AJ857" s="42">
        <f t="shared" si="208"/>
        <v>78.750000000000014</v>
      </c>
      <c r="AK857" s="40" t="str">
        <f>IFERROR(IF((Q857+IF(AI857="",0,AI3))&lt;=0,"Stockout",IF(AJ857="","",IF(F857="Class A",IF(AJ857&lt;=7,"Critical",IF(AJ857&lt;=15,"Low",IF(AJ857&lt;=30,"Reorder",IF(AJ857&lt;=45,"Optimal","Overstock")))),IF(F857="Class B",IF(AJ857&lt;=10,"Critical",IF(AJ857&lt;=20,"Low",IF(AJ857&lt;=45,"Reorder",IF(AJ857&lt;=60,"Optimal","Overstock")))),IF(F857="Class C",IF(AJ857&lt;=15,"Critical",IF(AJ857&lt;=30,"Low",IF(AJ857&lt;=60,"Reorder",IF(AJ857&lt;=90,"Optimal","Overstock")))),""))))),"")</f>
        <v>Overstock</v>
      </c>
      <c r="AL857" s="42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</row>
    <row r="858" spans="1:48">
      <c r="A858" s="39" t="s">
        <v>24</v>
      </c>
      <c r="B858" s="39" t="s">
        <v>93</v>
      </c>
      <c r="C858" s="39" t="s">
        <v>90</v>
      </c>
      <c r="D858" s="40" t="s">
        <v>229</v>
      </c>
      <c r="E858" s="40">
        <v>6</v>
      </c>
      <c r="F858" s="40" t="s">
        <v>0</v>
      </c>
      <c r="G858" s="39" t="str">
        <f>IFERROR(VLOOKUP(A858,'[4]MC Masterlist 2026-09-17'!$B:$M, 3, 0),"")</f>
        <v>KAWASAKI</v>
      </c>
      <c r="H858" s="41">
        <f>IFERROR(VLOOKUP(A858,'[4]MC Masterlist 2026-09-17'!$B:$M, 6, 0),"")</f>
        <v>131626</v>
      </c>
      <c r="I858" s="42">
        <v>1</v>
      </c>
      <c r="J858" s="42">
        <v>0</v>
      </c>
      <c r="K858" s="42">
        <v>2</v>
      </c>
      <c r="L858" s="42">
        <f t="shared" si="193"/>
        <v>3</v>
      </c>
      <c r="M858" s="42">
        <f t="shared" si="194"/>
        <v>1</v>
      </c>
      <c r="N858" s="41">
        <f t="shared" si="195"/>
        <v>394878</v>
      </c>
      <c r="O858" s="41">
        <f t="shared" si="196"/>
        <v>131626</v>
      </c>
      <c r="P858" s="42">
        <f t="shared" si="197"/>
        <v>3.3333333333333333E-2</v>
      </c>
      <c r="Q858" s="42"/>
      <c r="R858" s="41">
        <f t="shared" si="198"/>
        <v>0</v>
      </c>
      <c r="S858" s="42">
        <f t="shared" si="199"/>
        <v>0</v>
      </c>
      <c r="T858" s="42">
        <f>IFERROR(VLOOKUP(A858,'[4]Re-order'!$A:$Q,17,0),"")</f>
        <v>0</v>
      </c>
      <c r="U858" s="42">
        <f>IFERROR(VLOOKUP(A858,'[4]MC Masterlist 2026-09-17'!$B:$M, 10, 0),0)</f>
        <v>15</v>
      </c>
      <c r="V858" s="42">
        <f>IFERROR(VLOOKUP(A858,'[4]MC Masterlist 2026-09-17'!$B:$M, 11, 0),0)</f>
        <v>15</v>
      </c>
      <c r="W858" s="42">
        <f t="shared" si="200"/>
        <v>30</v>
      </c>
      <c r="X858" s="42">
        <f t="shared" si="201"/>
        <v>29.5</v>
      </c>
      <c r="Y858" s="42">
        <f>IFERROR(IF(OR(C858="AREA I",C858="AREA V"),7,VLOOKUP(A858,'[4]MC Masterlist 2026-09-17'!$B:$M, 12, 0)),0)</f>
        <v>30</v>
      </c>
      <c r="Z858" s="42">
        <f t="shared" si="202"/>
        <v>0.5</v>
      </c>
      <c r="AA858" s="42">
        <f t="shared" si="203"/>
        <v>1</v>
      </c>
      <c r="AB858" s="42">
        <f t="shared" si="204"/>
        <v>0.98333333333333328</v>
      </c>
      <c r="AC858" s="42">
        <f t="shared" si="205"/>
        <v>1</v>
      </c>
      <c r="AD858" s="40" t="str">
        <f t="shared" si="206"/>
        <v>Stockout</v>
      </c>
      <c r="AE858" s="40">
        <f>IFERROR(VLOOKUP(A858,'[4]Re-order'!$A:$AA,27,0),"")</f>
        <v>0</v>
      </c>
      <c r="AF858" s="42">
        <f t="shared" si="207"/>
        <v>1</v>
      </c>
      <c r="AG858" s="42" t="e">
        <f>SUMIFS('[4]Raw Inventory'!D:D,'[4]Raw Inventory'!C:C,"GREATWALL",'[4]Raw Inventory'!B:B,A858)</f>
        <v>#VALUE!</v>
      </c>
      <c r="AH858" s="42" t="e">
        <f>SUMIFS('[4]Raw Inventory'!D:D,'[4]Raw Inventory'!C:C,"DUARTE",'[4]Raw Inventory'!B:B,A858)</f>
        <v>#VALUE!</v>
      </c>
      <c r="AI858" s="42"/>
      <c r="AJ858" s="42">
        <f t="shared" si="208"/>
        <v>0</v>
      </c>
      <c r="AK858" s="40" t="str">
        <f>IFERROR(IF((Q858+IF(AI858="",0,AI3))&lt;=0,"Stockout",IF(AJ858="","",IF(F858="Class A",IF(AJ858&lt;=7,"Critical",IF(AJ858&lt;=15,"Low",IF(AJ858&lt;=30,"Reorder",IF(AJ858&lt;=45,"Optimal","Overstock")))),IF(F858="Class B",IF(AJ858&lt;=10,"Critical",IF(AJ858&lt;=20,"Low",IF(AJ858&lt;=45,"Reorder",IF(AJ858&lt;=60,"Optimal","Overstock")))),IF(F858="Class C",IF(AJ858&lt;=15,"Critical",IF(AJ858&lt;=30,"Low",IF(AJ858&lt;=60,"Reorder",IF(AJ858&lt;=90,"Optimal","Overstock")))),""))))),"")</f>
        <v>Stockout</v>
      </c>
      <c r="AL858" s="42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</row>
    <row r="859" spans="1:48">
      <c r="A859" s="39" t="s">
        <v>32</v>
      </c>
      <c r="B859" s="39" t="s">
        <v>115</v>
      </c>
      <c r="C859" s="39" t="s">
        <v>109</v>
      </c>
      <c r="D859" s="40" t="s">
        <v>244</v>
      </c>
      <c r="E859" s="40">
        <v>10</v>
      </c>
      <c r="F859" s="40" t="s">
        <v>2</v>
      </c>
      <c r="G859" s="39" t="str">
        <f>IFERROR(VLOOKUP(A859,'[4]MC Masterlist 2026-09-17'!$B:$M, 3, 0),"")</f>
        <v>HONDA</v>
      </c>
      <c r="H859" s="41">
        <f>IFERROR(VLOOKUP(A859,'[4]MC Masterlist 2026-09-17'!$B:$M, 6, 0),"")</f>
        <v>288910</v>
      </c>
      <c r="I859" s="42">
        <v>1</v>
      </c>
      <c r="J859" s="42">
        <v>0</v>
      </c>
      <c r="K859" s="42">
        <v>0</v>
      </c>
      <c r="L859" s="42">
        <f t="shared" si="193"/>
        <v>1</v>
      </c>
      <c r="M859" s="42">
        <f t="shared" si="194"/>
        <v>0.33333333333333331</v>
      </c>
      <c r="N859" s="41">
        <f t="shared" si="195"/>
        <v>288910</v>
      </c>
      <c r="O859" s="41">
        <f t="shared" si="196"/>
        <v>96303.333333333328</v>
      </c>
      <c r="P859" s="42">
        <f t="shared" si="197"/>
        <v>1.111111111111111E-2</v>
      </c>
      <c r="Q859" s="42"/>
      <c r="R859" s="41">
        <f t="shared" si="198"/>
        <v>0</v>
      </c>
      <c r="S859" s="42">
        <f t="shared" si="199"/>
        <v>0</v>
      </c>
      <c r="T859" s="42">
        <f>IFERROR(VLOOKUP(A859,'[4]Re-order'!$A:$Q,17,0),"")</f>
        <v>0</v>
      </c>
      <c r="U859" s="42">
        <f>IFERROR(VLOOKUP(A859,'[4]MC Masterlist 2026-09-17'!$B:$M, 10, 0),0)</f>
        <v>15</v>
      </c>
      <c r="V859" s="42">
        <f>IFERROR(VLOOKUP(A859,'[4]MC Masterlist 2026-09-17'!$B:$M, 11, 0),0)</f>
        <v>15</v>
      </c>
      <c r="W859" s="42">
        <f t="shared" si="200"/>
        <v>30</v>
      </c>
      <c r="X859" s="42">
        <f t="shared" si="201"/>
        <v>29.833333333333332</v>
      </c>
      <c r="Y859" s="42">
        <f>IFERROR(IF(OR(C859="AREA I",C859="AREA V"),7,VLOOKUP(A859,'[4]MC Masterlist 2026-09-17'!$B:$M, 12, 0)),0)</f>
        <v>30</v>
      </c>
      <c r="Z859" s="42">
        <f t="shared" si="202"/>
        <v>0.16666666666666666</v>
      </c>
      <c r="AA859" s="42">
        <f t="shared" si="203"/>
        <v>0.33333333333333331</v>
      </c>
      <c r="AB859" s="42">
        <f t="shared" si="204"/>
        <v>0.33148148148148143</v>
      </c>
      <c r="AC859" s="42">
        <f t="shared" si="205"/>
        <v>0.33333333333333331</v>
      </c>
      <c r="AD859" s="40" t="str">
        <f t="shared" si="206"/>
        <v>Stockout</v>
      </c>
      <c r="AE859" s="40">
        <f>IFERROR(VLOOKUP(A859,'[4]Re-order'!$A:$AA,27,0),"")</f>
        <v>0</v>
      </c>
      <c r="AF859" s="42">
        <f t="shared" si="207"/>
        <v>0.33333333333333331</v>
      </c>
      <c r="AG859" s="42" t="e">
        <f>SUMIFS('[4]Raw Inventory'!D:D,'[4]Raw Inventory'!C:C,"GREATWALL",'[4]Raw Inventory'!B:B,A859)</f>
        <v>#VALUE!</v>
      </c>
      <c r="AH859" s="42" t="e">
        <f>SUMIFS('[4]Raw Inventory'!D:D,'[4]Raw Inventory'!C:C,"DUARTE",'[4]Raw Inventory'!B:B,A859)</f>
        <v>#VALUE!</v>
      </c>
      <c r="AI859" s="42"/>
      <c r="AJ859" s="42">
        <f t="shared" si="208"/>
        <v>0</v>
      </c>
      <c r="AK859" s="40" t="str">
        <f>IFERROR(IF((Q859+IF(AI859="",0,AI3))&lt;=0,"Stockout",IF(AJ859="","",IF(F859="Class A",IF(AJ859&lt;=7,"Critical",IF(AJ859&lt;=15,"Low",IF(AJ859&lt;=30,"Reorder",IF(AJ859&lt;=45,"Optimal","Overstock")))),IF(F859="Class B",IF(AJ859&lt;=10,"Critical",IF(AJ859&lt;=20,"Low",IF(AJ859&lt;=45,"Reorder",IF(AJ859&lt;=60,"Optimal","Overstock")))),IF(F859="Class C",IF(AJ859&lt;=15,"Critical",IF(AJ859&lt;=30,"Low",IF(AJ859&lt;=60,"Reorder",IF(AJ859&lt;=90,"Optimal","Overstock")))),""))))),"")</f>
        <v>Stockout</v>
      </c>
      <c r="AL859" s="42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</row>
    <row r="860" spans="1:48">
      <c r="A860" s="39" t="s">
        <v>107</v>
      </c>
      <c r="B860" s="39" t="s">
        <v>162</v>
      </c>
      <c r="C860" s="39" t="s">
        <v>159</v>
      </c>
      <c r="D860" s="40" t="s">
        <v>286</v>
      </c>
      <c r="E860" s="40">
        <v>26</v>
      </c>
      <c r="F860" s="40" t="s">
        <v>3</v>
      </c>
      <c r="G860" s="39" t="str">
        <f>IFERROR(VLOOKUP(A860,'[4]MC Masterlist 2026-09-17'!$B:$M, 3, 0),"")</f>
        <v>SUZUKI</v>
      </c>
      <c r="H860" s="41">
        <f>IFERROR(VLOOKUP(A860,'[4]MC Masterlist 2026-09-17'!$B:$M, 6, 0),"")</f>
        <v>89662</v>
      </c>
      <c r="I860" s="42">
        <v>0</v>
      </c>
      <c r="J860" s="42">
        <v>0</v>
      </c>
      <c r="K860" s="42">
        <v>0</v>
      </c>
      <c r="L860" s="42">
        <f t="shared" si="193"/>
        <v>0</v>
      </c>
      <c r="M860" s="42">
        <f t="shared" si="194"/>
        <v>0</v>
      </c>
      <c r="N860" s="41">
        <f t="shared" si="195"/>
        <v>0</v>
      </c>
      <c r="O860" s="41">
        <f t="shared" si="196"/>
        <v>0</v>
      </c>
      <c r="P860" s="42">
        <f t="shared" si="197"/>
        <v>0</v>
      </c>
      <c r="Q860" s="42">
        <v>2</v>
      </c>
      <c r="R860" s="41">
        <f t="shared" si="198"/>
        <v>179324</v>
      </c>
      <c r="S860" s="42">
        <f t="shared" si="199"/>
        <v>0</v>
      </c>
      <c r="T860" s="42">
        <f>IFERROR(VLOOKUP(A860,'[4]Re-order'!$A:$Q,17,0),"")</f>
        <v>0</v>
      </c>
      <c r="U860" s="42">
        <f>IFERROR(VLOOKUP(A860,'[4]MC Masterlist 2026-09-17'!$B:$M, 10, 0),0)</f>
        <v>15</v>
      </c>
      <c r="V860" s="42">
        <f>IFERROR(VLOOKUP(A860,'[4]MC Masterlist 2026-09-17'!$B:$M, 11, 0),0)</f>
        <v>15</v>
      </c>
      <c r="W860" s="42">
        <f t="shared" si="200"/>
        <v>30</v>
      </c>
      <c r="X860" s="42">
        <f t="shared" si="201"/>
        <v>30</v>
      </c>
      <c r="Y860" s="42">
        <f>IFERROR(IF(OR(C860="AREA I",C860="AREA V"),7,VLOOKUP(A860,'[4]MC Masterlist 2026-09-17'!$B:$M, 12, 0)),0)</f>
        <v>30</v>
      </c>
      <c r="Z860" s="42">
        <f t="shared" si="202"/>
        <v>0</v>
      </c>
      <c r="AA860" s="42">
        <f t="shared" si="203"/>
        <v>0</v>
      </c>
      <c r="AB860" s="42">
        <f t="shared" si="204"/>
        <v>0</v>
      </c>
      <c r="AC860" s="42">
        <f t="shared" si="205"/>
        <v>0</v>
      </c>
      <c r="AD860" s="40" t="str">
        <f t="shared" si="206"/>
        <v>Critical</v>
      </c>
      <c r="AE860" s="40">
        <f>IFERROR(VLOOKUP(A860,'[4]Re-order'!$A:$AA,27,0),"")</f>
        <v>0</v>
      </c>
      <c r="AF860" s="42">
        <f t="shared" si="207"/>
        <v>-2</v>
      </c>
      <c r="AG860" s="42" t="e">
        <f>SUMIFS('[4]Raw Inventory'!D:D,'[4]Raw Inventory'!C:C,"GREATWALL",'[4]Raw Inventory'!B:B,A860)</f>
        <v>#VALUE!</v>
      </c>
      <c r="AH860" s="42" t="e">
        <f>SUMIFS('[4]Raw Inventory'!D:D,'[4]Raw Inventory'!C:C,"DUARTE",'[4]Raw Inventory'!B:B,A860)</f>
        <v>#VALUE!</v>
      </c>
      <c r="AI860" s="42"/>
      <c r="AJ860" s="42">
        <f t="shared" si="208"/>
        <v>0</v>
      </c>
      <c r="AK860" s="40" t="str">
        <f>IFERROR(IF((Q860+IF(AI860="",0,AI3))&lt;=0,"Stockout",IF(AJ860="","",IF(F860="Class A",IF(AJ860&lt;=7,"Critical",IF(AJ860&lt;=15,"Low",IF(AJ860&lt;=30,"Reorder",IF(AJ860&lt;=45,"Optimal","Overstock")))),IF(F860="Class B",IF(AJ860&lt;=10,"Critical",IF(AJ860&lt;=20,"Low",IF(AJ860&lt;=45,"Reorder",IF(AJ860&lt;=60,"Optimal","Overstock")))),IF(F860="Class C",IF(AJ860&lt;=15,"Critical",IF(AJ860&lt;=30,"Low",IF(AJ860&lt;=60,"Reorder",IF(AJ860&lt;=90,"Optimal","Overstock")))),""))))),"")</f>
        <v>Critical</v>
      </c>
      <c r="AL860" s="42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</row>
    <row r="861" spans="1:48">
      <c r="A861" s="39" t="s">
        <v>46</v>
      </c>
      <c r="B861" s="39" t="s">
        <v>29</v>
      </c>
      <c r="C861" s="39" t="s">
        <v>1</v>
      </c>
      <c r="D861" s="40" t="s">
        <v>222</v>
      </c>
      <c r="E861" s="40">
        <v>27</v>
      </c>
      <c r="F861" s="40" t="s">
        <v>3</v>
      </c>
      <c r="G861" s="39" t="str">
        <f>IFERROR(VLOOKUP(A861,'[4]MC Masterlist 2026-09-17'!$B:$M, 3, 0),"")</f>
        <v>HONDA</v>
      </c>
      <c r="H861" s="41">
        <f>IFERROR(VLOOKUP(A861,'[4]MC Masterlist 2026-09-17'!$B:$M, 6, 0),"")</f>
        <v>73630</v>
      </c>
      <c r="I861" s="42">
        <v>1</v>
      </c>
      <c r="J861" s="42">
        <v>0</v>
      </c>
      <c r="K861" s="42">
        <v>1</v>
      </c>
      <c r="L861" s="42">
        <f t="shared" si="193"/>
        <v>2</v>
      </c>
      <c r="M861" s="42">
        <f t="shared" si="194"/>
        <v>0.66666666666666663</v>
      </c>
      <c r="N861" s="41">
        <f t="shared" si="195"/>
        <v>147260</v>
      </c>
      <c r="O861" s="41">
        <f t="shared" si="196"/>
        <v>49086.666666666664</v>
      </c>
      <c r="P861" s="42">
        <f t="shared" si="197"/>
        <v>2.222222222222222E-2</v>
      </c>
      <c r="Q861" s="42"/>
      <c r="R861" s="41">
        <f t="shared" si="198"/>
        <v>0</v>
      </c>
      <c r="S861" s="42">
        <f t="shared" si="199"/>
        <v>0</v>
      </c>
      <c r="T861" s="42">
        <f>IFERROR(VLOOKUP(A861,'[4]Re-order'!$A:$Q,17,0),"")</f>
        <v>0</v>
      </c>
      <c r="U861" s="42">
        <f>IFERROR(VLOOKUP(A861,'[4]MC Masterlist 2026-09-17'!$B:$M, 10, 0),0)</f>
        <v>15</v>
      </c>
      <c r="V861" s="42">
        <f>IFERROR(VLOOKUP(A861,'[4]MC Masterlist 2026-09-17'!$B:$M, 11, 0),0)</f>
        <v>15</v>
      </c>
      <c r="W861" s="42">
        <f t="shared" si="200"/>
        <v>30</v>
      </c>
      <c r="X861" s="42">
        <f t="shared" si="201"/>
        <v>6.666666666666667</v>
      </c>
      <c r="Y861" s="42">
        <f>IFERROR(IF(OR(C861="AREA I",C861="AREA V"),7,VLOOKUP(A861,'[4]MC Masterlist 2026-09-17'!$B:$M, 12, 0)),0)</f>
        <v>7</v>
      </c>
      <c r="Z861" s="42">
        <f t="shared" si="202"/>
        <v>0.33333333333333331</v>
      </c>
      <c r="AA861" s="42">
        <f t="shared" si="203"/>
        <v>0.66666666666666663</v>
      </c>
      <c r="AB861" s="42">
        <f t="shared" si="204"/>
        <v>0.14814814814814814</v>
      </c>
      <c r="AC861" s="42">
        <f t="shared" si="205"/>
        <v>0.15555555555555553</v>
      </c>
      <c r="AD861" s="40" t="str">
        <f t="shared" si="206"/>
        <v>Stockout</v>
      </c>
      <c r="AE861" s="40">
        <f>IFERROR(VLOOKUP(A861,'[4]Re-order'!$A:$AA,27,0),"")</f>
        <v>0</v>
      </c>
      <c r="AF861" s="42">
        <f t="shared" si="207"/>
        <v>0.15555555555555553</v>
      </c>
      <c r="AG861" s="42" t="e">
        <f>SUMIFS('[4]Raw Inventory'!D:D,'[4]Raw Inventory'!C:C,"GREATWALL",'[4]Raw Inventory'!B:B,A861)</f>
        <v>#VALUE!</v>
      </c>
      <c r="AH861" s="42" t="e">
        <f>SUMIFS('[4]Raw Inventory'!D:D,'[4]Raw Inventory'!C:C,"DUARTE",'[4]Raw Inventory'!B:B,A861)</f>
        <v>#VALUE!</v>
      </c>
      <c r="AI861" s="42"/>
      <c r="AJ861" s="42">
        <f t="shared" si="208"/>
        <v>0</v>
      </c>
      <c r="AK861" s="40" t="str">
        <f>IFERROR(IF((Q861+IF(AI861="",0,AI3))&lt;=0,"Stockout",IF(AJ861="","",IF(F861="Class A",IF(AJ861&lt;=7,"Critical",IF(AJ861&lt;=15,"Low",IF(AJ861&lt;=30,"Reorder",IF(AJ861&lt;=45,"Optimal","Overstock")))),IF(F861="Class B",IF(AJ861&lt;=10,"Critical",IF(AJ861&lt;=20,"Low",IF(AJ861&lt;=45,"Reorder",IF(AJ861&lt;=60,"Optimal","Overstock")))),IF(F861="Class C",IF(AJ861&lt;=15,"Critical",IF(AJ861&lt;=30,"Low",IF(AJ861&lt;=60,"Reorder",IF(AJ861&lt;=90,"Optimal","Overstock")))),""))))),"")</f>
        <v>Stockout</v>
      </c>
      <c r="AL861" s="42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</row>
    <row r="862" spans="1:48">
      <c r="A862" s="39" t="s">
        <v>69</v>
      </c>
      <c r="B862" s="39" t="s">
        <v>160</v>
      </c>
      <c r="C862" s="39" t="s">
        <v>159</v>
      </c>
      <c r="D862" s="40" t="s">
        <v>234</v>
      </c>
      <c r="E862" s="40">
        <v>23</v>
      </c>
      <c r="F862" s="40" t="s">
        <v>3</v>
      </c>
      <c r="G862" s="39" t="str">
        <f>IFERROR(VLOOKUP(A862,'[4]MC Masterlist 2026-09-17'!$B:$M, 3, 0),"")</f>
        <v>YAMAHA</v>
      </c>
      <c r="H862" s="41">
        <f>IFERROR(VLOOKUP(A862,'[4]MC Masterlist 2026-09-17'!$B:$M, 6, 0),"")</f>
        <v>54426</v>
      </c>
      <c r="I862" s="42">
        <v>0</v>
      </c>
      <c r="J862" s="42">
        <v>0</v>
      </c>
      <c r="K862" s="42">
        <v>0</v>
      </c>
      <c r="L862" s="42">
        <f t="shared" si="193"/>
        <v>0</v>
      </c>
      <c r="M862" s="42">
        <f t="shared" si="194"/>
        <v>0</v>
      </c>
      <c r="N862" s="41">
        <f t="shared" si="195"/>
        <v>0</v>
      </c>
      <c r="O862" s="41">
        <f t="shared" si="196"/>
        <v>0</v>
      </c>
      <c r="P862" s="42">
        <f t="shared" si="197"/>
        <v>0</v>
      </c>
      <c r="Q862" s="42">
        <v>1</v>
      </c>
      <c r="R862" s="41">
        <f t="shared" si="198"/>
        <v>54426</v>
      </c>
      <c r="S862" s="42">
        <f t="shared" si="199"/>
        <v>0</v>
      </c>
      <c r="T862" s="42">
        <f>IFERROR(VLOOKUP(A862,'[4]Re-order'!$A:$Q,17,0),"")</f>
        <v>0</v>
      </c>
      <c r="U862" s="42">
        <f>IFERROR(VLOOKUP(A862,'[4]MC Masterlist 2026-09-17'!$B:$M, 10, 0),0)</f>
        <v>15</v>
      </c>
      <c r="V862" s="42">
        <f>IFERROR(VLOOKUP(A862,'[4]MC Masterlist 2026-09-17'!$B:$M, 11, 0),0)</f>
        <v>15</v>
      </c>
      <c r="W862" s="42">
        <f t="shared" si="200"/>
        <v>30</v>
      </c>
      <c r="X862" s="42">
        <f t="shared" si="201"/>
        <v>30</v>
      </c>
      <c r="Y862" s="42">
        <f>IFERROR(IF(OR(C862="AREA I",C862="AREA V"),7,VLOOKUP(A862,'[4]MC Masterlist 2026-09-17'!$B:$M, 12, 0)),0)</f>
        <v>30</v>
      </c>
      <c r="Z862" s="42">
        <f t="shared" si="202"/>
        <v>0</v>
      </c>
      <c r="AA862" s="42">
        <f t="shared" si="203"/>
        <v>0</v>
      </c>
      <c r="AB862" s="42">
        <f t="shared" si="204"/>
        <v>0</v>
      </c>
      <c r="AC862" s="42">
        <f t="shared" si="205"/>
        <v>0</v>
      </c>
      <c r="AD862" s="40" t="str">
        <f t="shared" si="206"/>
        <v>Critical</v>
      </c>
      <c r="AE862" s="40">
        <f>IFERROR(VLOOKUP(A862,'[4]Re-order'!$A:$AA,27,0),"")</f>
        <v>0</v>
      </c>
      <c r="AF862" s="42">
        <f t="shared" si="207"/>
        <v>-1</v>
      </c>
      <c r="AG862" s="42" t="e">
        <f>SUMIFS('[4]Raw Inventory'!D:D,'[4]Raw Inventory'!C:C,"GREATWALL",'[4]Raw Inventory'!B:B,A862)</f>
        <v>#VALUE!</v>
      </c>
      <c r="AH862" s="42" t="e">
        <f>SUMIFS('[4]Raw Inventory'!D:D,'[4]Raw Inventory'!C:C,"DUARTE",'[4]Raw Inventory'!B:B,A862)</f>
        <v>#VALUE!</v>
      </c>
      <c r="AI862" s="42"/>
      <c r="AJ862" s="42">
        <f t="shared" si="208"/>
        <v>0</v>
      </c>
      <c r="AK862" s="40" t="str">
        <f>IFERROR(IF((Q862+IF(AI862="",0,AI3))&lt;=0,"Stockout",IF(AJ862="","",IF(F862="Class A",IF(AJ862&lt;=7,"Critical",IF(AJ862&lt;=15,"Low",IF(AJ862&lt;=30,"Reorder",IF(AJ862&lt;=45,"Optimal","Overstock")))),IF(F862="Class B",IF(AJ862&lt;=10,"Critical",IF(AJ862&lt;=20,"Low",IF(AJ862&lt;=45,"Reorder",IF(AJ862&lt;=60,"Optimal","Overstock")))),IF(F862="Class C",IF(AJ862&lt;=15,"Critical",IF(AJ862&lt;=30,"Low",IF(AJ862&lt;=60,"Reorder",IF(AJ862&lt;=90,"Optimal","Overstock")))),""))))),"")</f>
        <v>Critical</v>
      </c>
      <c r="AL862" s="42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</row>
    <row r="863" spans="1:48">
      <c r="A863" s="39" t="s">
        <v>58</v>
      </c>
      <c r="B863" s="39" t="s">
        <v>30</v>
      </c>
      <c r="C863" s="39" t="s">
        <v>1</v>
      </c>
      <c r="D863" s="40" t="s">
        <v>227</v>
      </c>
      <c r="E863" s="40">
        <v>21</v>
      </c>
      <c r="F863" s="40" t="s">
        <v>2</v>
      </c>
      <c r="G863" s="39" t="str">
        <f>IFERROR(VLOOKUP(A863,'[4]MC Masterlist 2026-09-17'!$B:$M, 3, 0),"")</f>
        <v>HONDA</v>
      </c>
      <c r="H863" s="41">
        <f>IFERROR(VLOOKUP(A863,'[4]MC Masterlist 2026-09-17'!$B:$M, 6, 0),"")</f>
        <v>142758</v>
      </c>
      <c r="I863" s="42">
        <v>0</v>
      </c>
      <c r="J863" s="42">
        <v>0</v>
      </c>
      <c r="K863" s="42">
        <v>1</v>
      </c>
      <c r="L863" s="42">
        <f t="shared" si="193"/>
        <v>1</v>
      </c>
      <c r="M863" s="42">
        <f t="shared" si="194"/>
        <v>0.33333333333333331</v>
      </c>
      <c r="N863" s="41">
        <f t="shared" si="195"/>
        <v>142758</v>
      </c>
      <c r="O863" s="41">
        <f t="shared" si="196"/>
        <v>47586</v>
      </c>
      <c r="P863" s="42">
        <f t="shared" si="197"/>
        <v>1.111111111111111E-2</v>
      </c>
      <c r="Q863" s="42"/>
      <c r="R863" s="41">
        <f t="shared" si="198"/>
        <v>0</v>
      </c>
      <c r="S863" s="42">
        <f t="shared" si="199"/>
        <v>0</v>
      </c>
      <c r="T863" s="42">
        <f>IFERROR(VLOOKUP(A863,'[4]Re-order'!$A:$Q,17,0),"")</f>
        <v>0</v>
      </c>
      <c r="U863" s="42">
        <f>IFERROR(VLOOKUP(A863,'[4]MC Masterlist 2026-09-17'!$B:$M, 10, 0),0)</f>
        <v>15</v>
      </c>
      <c r="V863" s="42">
        <f>IFERROR(VLOOKUP(A863,'[4]MC Masterlist 2026-09-17'!$B:$M, 11, 0),0)</f>
        <v>15</v>
      </c>
      <c r="W863" s="42">
        <f t="shared" si="200"/>
        <v>30</v>
      </c>
      <c r="X863" s="42">
        <f t="shared" si="201"/>
        <v>6.833333333333333</v>
      </c>
      <c r="Y863" s="42">
        <f>IFERROR(IF(OR(C863="AREA I",C863="AREA V"),7,VLOOKUP(A863,'[4]MC Masterlist 2026-09-17'!$B:$M, 12, 0)),0)</f>
        <v>7</v>
      </c>
      <c r="Z863" s="42">
        <f t="shared" si="202"/>
        <v>0.16666666666666666</v>
      </c>
      <c r="AA863" s="42">
        <f t="shared" si="203"/>
        <v>0.33333333333333331</v>
      </c>
      <c r="AB863" s="42">
        <f t="shared" si="204"/>
        <v>7.5925925925925911E-2</v>
      </c>
      <c r="AC863" s="42">
        <f t="shared" si="205"/>
        <v>7.7777777777777765E-2</v>
      </c>
      <c r="AD863" s="40" t="str">
        <f t="shared" si="206"/>
        <v>Stockout</v>
      </c>
      <c r="AE863" s="40">
        <f>IFERROR(VLOOKUP(A863,'[4]Re-order'!$A:$AA,27,0),"")</f>
        <v>0</v>
      </c>
      <c r="AF863" s="42">
        <f t="shared" si="207"/>
        <v>7.7777777777777765E-2</v>
      </c>
      <c r="AG863" s="42" t="e">
        <f>SUMIFS('[4]Raw Inventory'!D:D,'[4]Raw Inventory'!C:C,"GREATWALL",'[4]Raw Inventory'!B:B,A863)</f>
        <v>#VALUE!</v>
      </c>
      <c r="AH863" s="42" t="e">
        <f>SUMIFS('[4]Raw Inventory'!D:D,'[4]Raw Inventory'!C:C,"DUARTE",'[4]Raw Inventory'!B:B,A863)</f>
        <v>#VALUE!</v>
      </c>
      <c r="AI863" s="42"/>
      <c r="AJ863" s="42">
        <f t="shared" si="208"/>
        <v>0</v>
      </c>
      <c r="AK863" s="40" t="str">
        <f>IFERROR(IF((Q863+IF(AI863="",0,AI3))&lt;=0,"Stockout",IF(AJ863="","",IF(F863="Class A",IF(AJ863&lt;=7,"Critical",IF(AJ863&lt;=15,"Low",IF(AJ863&lt;=30,"Reorder",IF(AJ863&lt;=45,"Optimal","Overstock")))),IF(F863="Class B",IF(AJ863&lt;=10,"Critical",IF(AJ863&lt;=20,"Low",IF(AJ863&lt;=45,"Reorder",IF(AJ863&lt;=60,"Optimal","Overstock")))),IF(F863="Class C",IF(AJ863&lt;=15,"Critical",IF(AJ863&lt;=30,"Low",IF(AJ863&lt;=60,"Reorder",IF(AJ863&lt;=90,"Optimal","Overstock")))),""))))),"")</f>
        <v>Stockout</v>
      </c>
      <c r="AL863" s="42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</row>
    <row r="864" spans="1:48">
      <c r="A864" s="39" t="s">
        <v>76</v>
      </c>
      <c r="B864" s="39" t="s">
        <v>93</v>
      </c>
      <c r="C864" s="39" t="s">
        <v>90</v>
      </c>
      <c r="D864" s="40" t="s">
        <v>228</v>
      </c>
      <c r="E864" s="40">
        <v>21</v>
      </c>
      <c r="F864" s="40" t="s">
        <v>3</v>
      </c>
      <c r="G864" s="39" t="str">
        <f>IFERROR(VLOOKUP(A864,'[4]MC Masterlist 2026-09-17'!$B:$M, 3, 0),"")</f>
        <v>SUZUKI</v>
      </c>
      <c r="H864" s="41">
        <f>IFERROR(VLOOKUP(A864,'[4]MC Masterlist 2026-09-17'!$B:$M, 6, 0),"")</f>
        <v>62692</v>
      </c>
      <c r="I864" s="42">
        <v>0</v>
      </c>
      <c r="J864" s="42">
        <v>0</v>
      </c>
      <c r="K864" s="42">
        <v>0</v>
      </c>
      <c r="L864" s="42">
        <f t="shared" si="193"/>
        <v>0</v>
      </c>
      <c r="M864" s="42">
        <f t="shared" si="194"/>
        <v>0</v>
      </c>
      <c r="N864" s="41">
        <f t="shared" si="195"/>
        <v>0</v>
      </c>
      <c r="O864" s="41">
        <f t="shared" si="196"/>
        <v>0</v>
      </c>
      <c r="P864" s="42">
        <f t="shared" si="197"/>
        <v>0</v>
      </c>
      <c r="Q864" s="42">
        <v>1</v>
      </c>
      <c r="R864" s="41">
        <f t="shared" si="198"/>
        <v>62692</v>
      </c>
      <c r="S864" s="42">
        <f t="shared" si="199"/>
        <v>0</v>
      </c>
      <c r="T864" s="42">
        <f>IFERROR(VLOOKUP(A864,'[4]Re-order'!$A:$Q,17,0),"")</f>
        <v>0</v>
      </c>
      <c r="U864" s="42">
        <f>IFERROR(VLOOKUP(A864,'[4]MC Masterlist 2026-09-17'!$B:$M, 10, 0),0)</f>
        <v>15</v>
      </c>
      <c r="V864" s="42">
        <f>IFERROR(VLOOKUP(A864,'[4]MC Masterlist 2026-09-17'!$B:$M, 11, 0),0)</f>
        <v>15</v>
      </c>
      <c r="W864" s="42">
        <f t="shared" si="200"/>
        <v>30</v>
      </c>
      <c r="X864" s="42">
        <f t="shared" si="201"/>
        <v>30</v>
      </c>
      <c r="Y864" s="42">
        <f>IFERROR(IF(OR(C864="AREA I",C864="AREA V"),7,VLOOKUP(A864,'[4]MC Masterlist 2026-09-17'!$B:$M, 12, 0)),0)</f>
        <v>30</v>
      </c>
      <c r="Z864" s="42">
        <f t="shared" si="202"/>
        <v>0</v>
      </c>
      <c r="AA864" s="42">
        <f t="shared" si="203"/>
        <v>0</v>
      </c>
      <c r="AB864" s="42">
        <f t="shared" si="204"/>
        <v>0</v>
      </c>
      <c r="AC864" s="42">
        <f t="shared" si="205"/>
        <v>0</v>
      </c>
      <c r="AD864" s="40" t="str">
        <f t="shared" si="206"/>
        <v>Critical</v>
      </c>
      <c r="AE864" s="40">
        <f>IFERROR(VLOOKUP(A864,'[4]Re-order'!$A:$AA,27,0),"")</f>
        <v>0</v>
      </c>
      <c r="AF864" s="42">
        <f t="shared" si="207"/>
        <v>-1</v>
      </c>
      <c r="AG864" s="42" t="e">
        <f>SUMIFS('[4]Raw Inventory'!D:D,'[4]Raw Inventory'!C:C,"GREATWALL",'[4]Raw Inventory'!B:B,A864)</f>
        <v>#VALUE!</v>
      </c>
      <c r="AH864" s="42" t="e">
        <f>SUMIFS('[4]Raw Inventory'!D:D,'[4]Raw Inventory'!C:C,"DUARTE",'[4]Raw Inventory'!B:B,A864)</f>
        <v>#VALUE!</v>
      </c>
      <c r="AI864" s="42"/>
      <c r="AJ864" s="42">
        <f t="shared" si="208"/>
        <v>0</v>
      </c>
      <c r="AK864" s="40" t="str">
        <f>IFERROR(IF((Q864+IF(AI864="",0,AI3))&lt;=0,"Stockout",IF(AJ864="","",IF(F864="Class A",IF(AJ864&lt;=7,"Critical",IF(AJ864&lt;=15,"Low",IF(AJ864&lt;=30,"Reorder",IF(AJ864&lt;=45,"Optimal","Overstock")))),IF(F864="Class B",IF(AJ864&lt;=10,"Critical",IF(AJ864&lt;=20,"Low",IF(AJ864&lt;=45,"Reorder",IF(AJ864&lt;=60,"Optimal","Overstock")))),IF(F864="Class C",IF(AJ864&lt;=15,"Critical",IF(AJ864&lt;=30,"Low",IF(AJ864&lt;=60,"Reorder",IF(AJ864&lt;=90,"Optimal","Overstock")))),""))))),"")</f>
        <v>Critical</v>
      </c>
      <c r="AL864" s="42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</row>
    <row r="865" spans="1:48">
      <c r="A865" s="39" t="s">
        <v>24</v>
      </c>
      <c r="B865" s="39" t="s">
        <v>157</v>
      </c>
      <c r="C865" s="39" t="s">
        <v>152</v>
      </c>
      <c r="D865" s="40" t="s">
        <v>222</v>
      </c>
      <c r="E865" s="40">
        <v>16</v>
      </c>
      <c r="F865" s="40" t="s">
        <v>3</v>
      </c>
      <c r="G865" s="39" t="str">
        <f>IFERROR(VLOOKUP(A865,'[4]MC Masterlist 2026-09-17'!$B:$M, 3, 0),"")</f>
        <v>KAWASAKI</v>
      </c>
      <c r="H865" s="41">
        <f>IFERROR(VLOOKUP(A865,'[4]MC Masterlist 2026-09-17'!$B:$M, 6, 0),"")</f>
        <v>131626</v>
      </c>
      <c r="I865" s="42">
        <v>1</v>
      </c>
      <c r="J865" s="42">
        <v>0</v>
      </c>
      <c r="K865" s="42">
        <v>1</v>
      </c>
      <c r="L865" s="42">
        <f t="shared" si="193"/>
        <v>2</v>
      </c>
      <c r="M865" s="42">
        <f t="shared" si="194"/>
        <v>0.66666666666666663</v>
      </c>
      <c r="N865" s="41">
        <f t="shared" si="195"/>
        <v>263252</v>
      </c>
      <c r="O865" s="41">
        <f t="shared" si="196"/>
        <v>87750.666666666657</v>
      </c>
      <c r="P865" s="42">
        <f t="shared" si="197"/>
        <v>2.222222222222222E-2</v>
      </c>
      <c r="Q865" s="42">
        <v>3</v>
      </c>
      <c r="R865" s="41">
        <f t="shared" si="198"/>
        <v>394878</v>
      </c>
      <c r="S865" s="42">
        <f t="shared" si="199"/>
        <v>135.00000000000003</v>
      </c>
      <c r="T865" s="42">
        <f>IFERROR(VLOOKUP(A865,'[4]Re-order'!$A:$Q,17,0),"")</f>
        <v>0</v>
      </c>
      <c r="U865" s="42">
        <f>IFERROR(VLOOKUP(A865,'[4]MC Masterlist 2026-09-17'!$B:$M, 10, 0),0)</f>
        <v>15</v>
      </c>
      <c r="V865" s="42">
        <f>IFERROR(VLOOKUP(A865,'[4]MC Masterlist 2026-09-17'!$B:$M, 11, 0),0)</f>
        <v>15</v>
      </c>
      <c r="W865" s="42">
        <f t="shared" si="200"/>
        <v>30</v>
      </c>
      <c r="X865" s="42">
        <f t="shared" si="201"/>
        <v>29.666666666666668</v>
      </c>
      <c r="Y865" s="42">
        <f>IFERROR(IF(OR(C865="AREA I",C865="AREA V"),7,VLOOKUP(A865,'[4]MC Masterlist 2026-09-17'!$B:$M, 12, 0)),0)</f>
        <v>30</v>
      </c>
      <c r="Z865" s="42">
        <f t="shared" si="202"/>
        <v>0.33333333333333331</v>
      </c>
      <c r="AA865" s="42">
        <f t="shared" si="203"/>
        <v>0.66666666666666663</v>
      </c>
      <c r="AB865" s="42">
        <f t="shared" si="204"/>
        <v>0.65925925925925921</v>
      </c>
      <c r="AC865" s="42">
        <f t="shared" si="205"/>
        <v>0.66666666666666663</v>
      </c>
      <c r="AD865" s="40" t="str">
        <f t="shared" si="206"/>
        <v>Overstock</v>
      </c>
      <c r="AE865" s="40">
        <f>IFERROR(VLOOKUP(A865,'[4]Re-order'!$A:$AA,27,0),"")</f>
        <v>0</v>
      </c>
      <c r="AF865" s="42">
        <f t="shared" si="207"/>
        <v>-2.3333333333333335</v>
      </c>
      <c r="AG865" s="42" t="e">
        <f>SUMIFS('[4]Raw Inventory'!D:D,'[4]Raw Inventory'!C:C,"GREATWALL",'[4]Raw Inventory'!B:B,A865)</f>
        <v>#VALUE!</v>
      </c>
      <c r="AH865" s="42" t="e">
        <f>SUMIFS('[4]Raw Inventory'!D:D,'[4]Raw Inventory'!C:C,"DUARTE",'[4]Raw Inventory'!B:B,A865)</f>
        <v>#VALUE!</v>
      </c>
      <c r="AI865" s="42"/>
      <c r="AJ865" s="42">
        <f t="shared" si="208"/>
        <v>135.00000000000003</v>
      </c>
      <c r="AK865" s="40" t="str">
        <f>IFERROR(IF((Q865+IF(AI865="",0,AI3))&lt;=0,"Stockout",IF(AJ865="","",IF(F865="Class A",IF(AJ865&lt;=7,"Critical",IF(AJ865&lt;=15,"Low",IF(AJ865&lt;=30,"Reorder",IF(AJ865&lt;=45,"Optimal","Overstock")))),IF(F865="Class B",IF(AJ865&lt;=10,"Critical",IF(AJ865&lt;=20,"Low",IF(AJ865&lt;=45,"Reorder",IF(AJ865&lt;=60,"Optimal","Overstock")))),IF(F865="Class C",IF(AJ865&lt;=15,"Critical",IF(AJ865&lt;=30,"Low",IF(AJ865&lt;=60,"Reorder",IF(AJ865&lt;=90,"Optimal","Overstock")))),""))))),"")</f>
        <v>Overstock</v>
      </c>
      <c r="AL865" s="42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</row>
    <row r="866" spans="1:48">
      <c r="A866" s="39" t="s">
        <v>20</v>
      </c>
      <c r="B866" s="39" t="s">
        <v>115</v>
      </c>
      <c r="C866" s="39" t="s">
        <v>109</v>
      </c>
      <c r="D866" s="40" t="s">
        <v>223</v>
      </c>
      <c r="E866" s="40">
        <v>8</v>
      </c>
      <c r="F866" s="40" t="s">
        <v>2</v>
      </c>
      <c r="G866" s="39" t="str">
        <f>IFERROR(VLOOKUP(A866,'[4]MC Masterlist 2026-09-17'!$B:$M, 3, 0),"")</f>
        <v>HONDA</v>
      </c>
      <c r="H866" s="41">
        <f>IFERROR(VLOOKUP(A866,'[4]MC Masterlist 2026-09-17'!$B:$M, 6, 0),"")</f>
        <v>69950</v>
      </c>
      <c r="I866" s="42">
        <v>2</v>
      </c>
      <c r="J866" s="42">
        <v>1</v>
      </c>
      <c r="K866" s="42">
        <v>2</v>
      </c>
      <c r="L866" s="42">
        <f t="shared" si="193"/>
        <v>5</v>
      </c>
      <c r="M866" s="42">
        <f t="shared" si="194"/>
        <v>1.6666666666666667</v>
      </c>
      <c r="N866" s="41">
        <f t="shared" si="195"/>
        <v>349750</v>
      </c>
      <c r="O866" s="41">
        <f t="shared" si="196"/>
        <v>116583.33333333334</v>
      </c>
      <c r="P866" s="42">
        <f t="shared" si="197"/>
        <v>5.5555555555555559E-2</v>
      </c>
      <c r="Q866" s="42">
        <v>4</v>
      </c>
      <c r="R866" s="41">
        <f t="shared" si="198"/>
        <v>279800</v>
      </c>
      <c r="S866" s="42">
        <f t="shared" si="199"/>
        <v>72</v>
      </c>
      <c r="T866" s="42">
        <f>IFERROR(VLOOKUP(A866,'[4]Re-order'!$A:$Q,17,0),"")</f>
        <v>0</v>
      </c>
      <c r="U866" s="42">
        <f>IFERROR(VLOOKUP(A866,'[4]MC Masterlist 2026-09-17'!$B:$M, 10, 0),0)</f>
        <v>15</v>
      </c>
      <c r="V866" s="42">
        <f>IFERROR(VLOOKUP(A866,'[4]MC Masterlist 2026-09-17'!$B:$M, 11, 0),0)</f>
        <v>15</v>
      </c>
      <c r="W866" s="42">
        <f t="shared" si="200"/>
        <v>30</v>
      </c>
      <c r="X866" s="42">
        <f t="shared" si="201"/>
        <v>29.166666666666668</v>
      </c>
      <c r="Y866" s="42">
        <f>IFERROR(IF(OR(C866="AREA I",C866="AREA V"),7,VLOOKUP(A866,'[4]MC Masterlist 2026-09-17'!$B:$M, 12, 0)),0)</f>
        <v>30</v>
      </c>
      <c r="Z866" s="42">
        <f t="shared" si="202"/>
        <v>0.83333333333333337</v>
      </c>
      <c r="AA866" s="42">
        <f t="shared" si="203"/>
        <v>1.6666666666666667</v>
      </c>
      <c r="AB866" s="42">
        <f t="shared" si="204"/>
        <v>1.6203703703703705</v>
      </c>
      <c r="AC866" s="42">
        <f t="shared" si="205"/>
        <v>1.6666666666666667</v>
      </c>
      <c r="AD866" s="40" t="str">
        <f t="shared" si="206"/>
        <v>Overstock</v>
      </c>
      <c r="AE866" s="40">
        <f>IFERROR(VLOOKUP(A866,'[4]Re-order'!$A:$AA,27,0),"")</f>
        <v>0</v>
      </c>
      <c r="AF866" s="42">
        <f t="shared" si="207"/>
        <v>-2.333333333333333</v>
      </c>
      <c r="AG866" s="42" t="e">
        <f>SUMIFS('[4]Raw Inventory'!D:D,'[4]Raw Inventory'!C:C,"GREATWALL",'[4]Raw Inventory'!B:B,A866)</f>
        <v>#VALUE!</v>
      </c>
      <c r="AH866" s="42" t="e">
        <f>SUMIFS('[4]Raw Inventory'!D:D,'[4]Raw Inventory'!C:C,"DUARTE",'[4]Raw Inventory'!B:B,A866)</f>
        <v>#VALUE!</v>
      </c>
      <c r="AI866" s="42"/>
      <c r="AJ866" s="42">
        <f t="shared" si="208"/>
        <v>72</v>
      </c>
      <c r="AK866" s="40" t="str">
        <f>IFERROR(IF((Q866+IF(AI866="",0,AI3))&lt;=0,"Stockout",IF(AJ866="","",IF(F866="Class A",IF(AJ866&lt;=7,"Critical",IF(AJ866&lt;=15,"Low",IF(AJ866&lt;=30,"Reorder",IF(AJ866&lt;=45,"Optimal","Overstock")))),IF(F866="Class B",IF(AJ866&lt;=10,"Critical",IF(AJ866&lt;=20,"Low",IF(AJ866&lt;=45,"Reorder",IF(AJ866&lt;=60,"Optimal","Overstock")))),IF(F866="Class C",IF(AJ866&lt;=15,"Critical",IF(AJ866&lt;=30,"Low",IF(AJ866&lt;=60,"Reorder",IF(AJ866&lt;=90,"Optimal","Overstock")))),""))))),"")</f>
        <v>Overstock</v>
      </c>
      <c r="AL866" s="42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</row>
    <row r="867" spans="1:48">
      <c r="A867" s="39" t="s">
        <v>12</v>
      </c>
      <c r="B867" s="39" t="s">
        <v>123</v>
      </c>
      <c r="C867" s="39" t="s">
        <v>118</v>
      </c>
      <c r="D867" s="40" t="s">
        <v>224</v>
      </c>
      <c r="E867" s="40">
        <v>3</v>
      </c>
      <c r="F867" s="40" t="s">
        <v>0</v>
      </c>
      <c r="G867" s="39" t="str">
        <f>IFERROR(VLOOKUP(A867,'[4]MC Masterlist 2026-09-17'!$B:$M, 3, 0),"")</f>
        <v>HONDA</v>
      </c>
      <c r="H867" s="41">
        <f>IFERROR(VLOOKUP(A867,'[4]MC Masterlist 2026-09-17'!$B:$M, 6, 0),"")</f>
        <v>158270</v>
      </c>
      <c r="I867" s="42">
        <v>3</v>
      </c>
      <c r="J867" s="42">
        <v>1</v>
      </c>
      <c r="K867" s="42">
        <v>1</v>
      </c>
      <c r="L867" s="42">
        <f t="shared" si="193"/>
        <v>5</v>
      </c>
      <c r="M867" s="42">
        <f t="shared" si="194"/>
        <v>1.6666666666666667</v>
      </c>
      <c r="N867" s="41">
        <f t="shared" si="195"/>
        <v>791350</v>
      </c>
      <c r="O867" s="41">
        <f t="shared" si="196"/>
        <v>263783.33333333337</v>
      </c>
      <c r="P867" s="42">
        <f t="shared" si="197"/>
        <v>5.5555555555555559E-2</v>
      </c>
      <c r="Q867" s="42">
        <v>5</v>
      </c>
      <c r="R867" s="41">
        <f t="shared" si="198"/>
        <v>791350</v>
      </c>
      <c r="S867" s="42">
        <f t="shared" si="199"/>
        <v>89.999999999999986</v>
      </c>
      <c r="T867" s="42">
        <f>IFERROR(VLOOKUP(A867,'[4]Re-order'!$A:$Q,17,0),"")</f>
        <v>0</v>
      </c>
      <c r="U867" s="42">
        <f>IFERROR(VLOOKUP(A867,'[4]MC Masterlist 2026-09-17'!$B:$M, 10, 0),0)</f>
        <v>15</v>
      </c>
      <c r="V867" s="42">
        <f>IFERROR(VLOOKUP(A867,'[4]MC Masterlist 2026-09-17'!$B:$M, 11, 0),0)</f>
        <v>15</v>
      </c>
      <c r="W867" s="42">
        <f t="shared" si="200"/>
        <v>30</v>
      </c>
      <c r="X867" s="42">
        <f t="shared" si="201"/>
        <v>29.166666666666668</v>
      </c>
      <c r="Y867" s="42">
        <f>IFERROR(IF(OR(C867="AREA I",C867="AREA V"),7,VLOOKUP(A867,'[4]MC Masterlist 2026-09-17'!$B:$M, 12, 0)),0)</f>
        <v>30</v>
      </c>
      <c r="Z867" s="42">
        <f t="shared" si="202"/>
        <v>0.83333333333333337</v>
      </c>
      <c r="AA867" s="42">
        <f t="shared" si="203"/>
        <v>1.6666666666666667</v>
      </c>
      <c r="AB867" s="42">
        <f t="shared" si="204"/>
        <v>1.6203703703703705</v>
      </c>
      <c r="AC867" s="42">
        <f t="shared" si="205"/>
        <v>1.6666666666666667</v>
      </c>
      <c r="AD867" s="40" t="str">
        <f t="shared" si="206"/>
        <v>Overstock</v>
      </c>
      <c r="AE867" s="40">
        <f>IFERROR(VLOOKUP(A867,'[4]Re-order'!$A:$AA,27,0),"")</f>
        <v>0</v>
      </c>
      <c r="AF867" s="42">
        <f t="shared" si="207"/>
        <v>-3.333333333333333</v>
      </c>
      <c r="AG867" s="42" t="e">
        <f>SUMIFS('[4]Raw Inventory'!D:D,'[4]Raw Inventory'!C:C,"GREATWALL",'[4]Raw Inventory'!B:B,A867)</f>
        <v>#VALUE!</v>
      </c>
      <c r="AH867" s="42" t="e">
        <f>SUMIFS('[4]Raw Inventory'!D:D,'[4]Raw Inventory'!C:C,"DUARTE",'[4]Raw Inventory'!B:B,A867)</f>
        <v>#VALUE!</v>
      </c>
      <c r="AI867" s="42"/>
      <c r="AJ867" s="42">
        <f t="shared" si="208"/>
        <v>90</v>
      </c>
      <c r="AK867" s="40" t="str">
        <f>IFERROR(IF((Q867+IF(AI867="",0,AI3))&lt;=0,"Stockout",IF(AJ867="","",IF(F867="Class A",IF(AJ867&lt;=7,"Critical",IF(AJ867&lt;=15,"Low",IF(AJ867&lt;=30,"Reorder",IF(AJ867&lt;=45,"Optimal","Overstock")))),IF(F867="Class B",IF(AJ867&lt;=10,"Critical",IF(AJ867&lt;=20,"Low",IF(AJ867&lt;=45,"Reorder",IF(AJ867&lt;=60,"Optimal","Overstock")))),IF(F867="Class C",IF(AJ867&lt;=15,"Critical",IF(AJ867&lt;=30,"Low",IF(AJ867&lt;=60,"Reorder",IF(AJ867&lt;=90,"Optimal","Overstock")))),""))))),"")</f>
        <v>Overstock</v>
      </c>
      <c r="AL867" s="42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</row>
    <row r="868" spans="1:48">
      <c r="A868" s="39" t="s">
        <v>53</v>
      </c>
      <c r="B868" s="39" t="s">
        <v>93</v>
      </c>
      <c r="C868" s="39" t="s">
        <v>90</v>
      </c>
      <c r="D868" s="40" t="s">
        <v>236</v>
      </c>
      <c r="E868" s="40">
        <v>21</v>
      </c>
      <c r="F868" s="40" t="s">
        <v>3</v>
      </c>
      <c r="G868" s="39" t="str">
        <f>IFERROR(VLOOKUP(A868,'[4]MC Masterlist 2026-09-17'!$B:$M, 3, 0),"")</f>
        <v>HONDA</v>
      </c>
      <c r="H868" s="41">
        <f>IFERROR(VLOOKUP(A868,'[4]MC Masterlist 2026-09-17'!$B:$M, 6, 0),"")</f>
        <v>118838</v>
      </c>
      <c r="I868" s="42">
        <v>0</v>
      </c>
      <c r="J868" s="42">
        <v>0</v>
      </c>
      <c r="K868" s="42">
        <v>0</v>
      </c>
      <c r="L868" s="42">
        <f t="shared" si="193"/>
        <v>0</v>
      </c>
      <c r="M868" s="42">
        <f t="shared" si="194"/>
        <v>0</v>
      </c>
      <c r="N868" s="41">
        <f t="shared" si="195"/>
        <v>0</v>
      </c>
      <c r="O868" s="41">
        <f t="shared" si="196"/>
        <v>0</v>
      </c>
      <c r="P868" s="42">
        <f t="shared" si="197"/>
        <v>0</v>
      </c>
      <c r="Q868" s="42">
        <v>1</v>
      </c>
      <c r="R868" s="41">
        <f t="shared" si="198"/>
        <v>118838</v>
      </c>
      <c r="S868" s="42">
        <f t="shared" si="199"/>
        <v>0</v>
      </c>
      <c r="T868" s="42">
        <f>IFERROR(VLOOKUP(A868,'[4]Re-order'!$A:$Q,17,0),"")</f>
        <v>0</v>
      </c>
      <c r="U868" s="42">
        <f>IFERROR(VLOOKUP(A868,'[4]MC Masterlist 2026-09-17'!$B:$M, 10, 0),0)</f>
        <v>15</v>
      </c>
      <c r="V868" s="42">
        <f>IFERROR(VLOOKUP(A868,'[4]MC Masterlist 2026-09-17'!$B:$M, 11, 0),0)</f>
        <v>15</v>
      </c>
      <c r="W868" s="42">
        <f t="shared" si="200"/>
        <v>30</v>
      </c>
      <c r="X868" s="42">
        <f t="shared" si="201"/>
        <v>30</v>
      </c>
      <c r="Y868" s="42">
        <f>IFERROR(IF(OR(C868="AREA I",C868="AREA V"),7,VLOOKUP(A868,'[4]MC Masterlist 2026-09-17'!$B:$M, 12, 0)),0)</f>
        <v>30</v>
      </c>
      <c r="Z868" s="42">
        <f t="shared" si="202"/>
        <v>0</v>
      </c>
      <c r="AA868" s="42">
        <f t="shared" si="203"/>
        <v>0</v>
      </c>
      <c r="AB868" s="42">
        <f t="shared" si="204"/>
        <v>0</v>
      </c>
      <c r="AC868" s="42">
        <f t="shared" si="205"/>
        <v>0</v>
      </c>
      <c r="AD868" s="40" t="str">
        <f t="shared" si="206"/>
        <v>Critical</v>
      </c>
      <c r="AE868" s="40">
        <f>IFERROR(VLOOKUP(A868,'[4]Re-order'!$A:$AA,27,0),"")</f>
        <v>0</v>
      </c>
      <c r="AF868" s="42">
        <f t="shared" si="207"/>
        <v>-1</v>
      </c>
      <c r="AG868" s="42" t="e">
        <f>SUMIFS('[4]Raw Inventory'!D:D,'[4]Raw Inventory'!C:C,"GREATWALL",'[4]Raw Inventory'!B:B,A868)</f>
        <v>#VALUE!</v>
      </c>
      <c r="AH868" s="42" t="e">
        <f>SUMIFS('[4]Raw Inventory'!D:D,'[4]Raw Inventory'!C:C,"DUARTE",'[4]Raw Inventory'!B:B,A868)</f>
        <v>#VALUE!</v>
      </c>
      <c r="AI868" s="42"/>
      <c r="AJ868" s="42">
        <f t="shared" si="208"/>
        <v>0</v>
      </c>
      <c r="AK868" s="40" t="str">
        <f>IFERROR(IF((Q868+IF(AI868="",0,AI3))&lt;=0,"Stockout",IF(AJ868="","",IF(F868="Class A",IF(AJ868&lt;=7,"Critical",IF(AJ868&lt;=15,"Low",IF(AJ868&lt;=30,"Reorder",IF(AJ868&lt;=45,"Optimal","Overstock")))),IF(F868="Class B",IF(AJ868&lt;=10,"Critical",IF(AJ868&lt;=20,"Low",IF(AJ868&lt;=45,"Reorder",IF(AJ868&lt;=60,"Optimal","Overstock")))),IF(F868="Class C",IF(AJ868&lt;=15,"Critical",IF(AJ868&lt;=30,"Low",IF(AJ868&lt;=60,"Reorder",IF(AJ868&lt;=90,"Optimal","Overstock")))),""))))),"")</f>
        <v>Critical</v>
      </c>
      <c r="AL868" s="42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</row>
    <row r="869" spans="1:48">
      <c r="A869" s="39" t="s">
        <v>22</v>
      </c>
      <c r="B869" s="39" t="s">
        <v>114</v>
      </c>
      <c r="C869" s="39" t="s">
        <v>109</v>
      </c>
      <c r="D869" s="40" t="s">
        <v>239</v>
      </c>
      <c r="E869" s="40">
        <v>10</v>
      </c>
      <c r="F869" s="40" t="s">
        <v>2</v>
      </c>
      <c r="G869" s="39" t="str">
        <f>IFERROR(VLOOKUP(A869,'[4]MC Masterlist 2026-09-17'!$B:$M, 3, 0),"")</f>
        <v>HONDA</v>
      </c>
      <c r="H869" s="41">
        <f>IFERROR(VLOOKUP(A869,'[4]MC Masterlist 2026-09-17'!$B:$M, 6, 0),"")</f>
        <v>111258</v>
      </c>
      <c r="I869" s="42">
        <v>2</v>
      </c>
      <c r="J869" s="42">
        <v>2</v>
      </c>
      <c r="K869" s="42">
        <v>0</v>
      </c>
      <c r="L869" s="42">
        <f t="shared" si="193"/>
        <v>4</v>
      </c>
      <c r="M869" s="42">
        <f t="shared" si="194"/>
        <v>1.3333333333333333</v>
      </c>
      <c r="N869" s="41">
        <f t="shared" si="195"/>
        <v>445032</v>
      </c>
      <c r="O869" s="41">
        <f t="shared" si="196"/>
        <v>148344</v>
      </c>
      <c r="P869" s="42">
        <f t="shared" si="197"/>
        <v>4.4444444444444439E-2</v>
      </c>
      <c r="Q869" s="42"/>
      <c r="R869" s="41">
        <f t="shared" si="198"/>
        <v>0</v>
      </c>
      <c r="S869" s="42">
        <f t="shared" si="199"/>
        <v>0</v>
      </c>
      <c r="T869" s="42">
        <f>IFERROR(VLOOKUP(A869,'[4]Re-order'!$A:$Q,17,0),"")</f>
        <v>0</v>
      </c>
      <c r="U869" s="42">
        <f>IFERROR(VLOOKUP(A869,'[4]MC Masterlist 2026-09-17'!$B:$M, 10, 0),0)</f>
        <v>15</v>
      </c>
      <c r="V869" s="42">
        <f>IFERROR(VLOOKUP(A869,'[4]MC Masterlist 2026-09-17'!$B:$M, 11, 0),0)</f>
        <v>15</v>
      </c>
      <c r="W869" s="42">
        <f t="shared" si="200"/>
        <v>30</v>
      </c>
      <c r="X869" s="42">
        <f t="shared" si="201"/>
        <v>29.333333333333332</v>
      </c>
      <c r="Y869" s="42">
        <f>IFERROR(IF(OR(C869="AREA I",C869="AREA V"),7,VLOOKUP(A869,'[4]MC Masterlist 2026-09-17'!$B:$M, 12, 0)),0)</f>
        <v>30</v>
      </c>
      <c r="Z869" s="42">
        <f t="shared" si="202"/>
        <v>0.66666666666666663</v>
      </c>
      <c r="AA869" s="42">
        <f t="shared" si="203"/>
        <v>1.3333333333333333</v>
      </c>
      <c r="AB869" s="42">
        <f t="shared" si="204"/>
        <v>1.3037037037037036</v>
      </c>
      <c r="AC869" s="42">
        <f t="shared" si="205"/>
        <v>1.3333333333333333</v>
      </c>
      <c r="AD869" s="40" t="str">
        <f t="shared" si="206"/>
        <v>Stockout</v>
      </c>
      <c r="AE869" s="40">
        <f>IFERROR(VLOOKUP(A869,'[4]Re-order'!$A:$AA,27,0),"")</f>
        <v>0</v>
      </c>
      <c r="AF869" s="42">
        <f t="shared" si="207"/>
        <v>1.3333333333333333</v>
      </c>
      <c r="AG869" s="42" t="e">
        <f>SUMIFS('[4]Raw Inventory'!D:D,'[4]Raw Inventory'!C:C,"GREATWALL",'[4]Raw Inventory'!B:B,A869)</f>
        <v>#VALUE!</v>
      </c>
      <c r="AH869" s="42" t="e">
        <f>SUMIFS('[4]Raw Inventory'!D:D,'[4]Raw Inventory'!C:C,"DUARTE",'[4]Raw Inventory'!B:B,A869)</f>
        <v>#VALUE!</v>
      </c>
      <c r="AI869" s="42"/>
      <c r="AJ869" s="42">
        <f t="shared" si="208"/>
        <v>0</v>
      </c>
      <c r="AK869" s="40" t="str">
        <f>IFERROR(IF((Q869+IF(AI869="",0,AI3))&lt;=0,"Stockout",IF(AJ869="","",IF(F869="Class A",IF(AJ869&lt;=7,"Critical",IF(AJ869&lt;=15,"Low",IF(AJ869&lt;=30,"Reorder",IF(AJ869&lt;=45,"Optimal","Overstock")))),IF(F869="Class B",IF(AJ869&lt;=10,"Critical",IF(AJ869&lt;=20,"Low",IF(AJ869&lt;=45,"Reorder",IF(AJ869&lt;=60,"Optimal","Overstock")))),IF(F869="Class C",IF(AJ869&lt;=15,"Critical",IF(AJ869&lt;=30,"Low",IF(AJ869&lt;=60,"Reorder",IF(AJ869&lt;=90,"Optimal","Overstock")))),""))))),"")</f>
        <v>Stockout</v>
      </c>
      <c r="AL869" s="42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</row>
    <row r="870" spans="1:48">
      <c r="A870" s="39" t="s">
        <v>108</v>
      </c>
      <c r="B870" s="39" t="s">
        <v>154</v>
      </c>
      <c r="C870" s="39" t="s">
        <v>152</v>
      </c>
      <c r="D870" s="40" t="s">
        <v>228</v>
      </c>
      <c r="E870" s="40">
        <v>29</v>
      </c>
      <c r="F870" s="40" t="s">
        <v>3</v>
      </c>
      <c r="G870" s="39" t="str">
        <f>IFERROR(VLOOKUP(A870,'[4]MC Masterlist 2026-09-17'!$B:$M, 3, 0),"")</f>
        <v>SUZUKI</v>
      </c>
      <c r="H870" s="41">
        <f>IFERROR(VLOOKUP(A870,'[4]MC Masterlist 2026-09-17'!$B:$M, 6, 0),"")</f>
        <v>66412</v>
      </c>
      <c r="I870" s="42">
        <v>0</v>
      </c>
      <c r="J870" s="42">
        <v>1</v>
      </c>
      <c r="K870" s="42">
        <v>0</v>
      </c>
      <c r="L870" s="42">
        <f t="shared" si="193"/>
        <v>1</v>
      </c>
      <c r="M870" s="42">
        <f t="shared" si="194"/>
        <v>0.33333333333333331</v>
      </c>
      <c r="N870" s="41">
        <f t="shared" si="195"/>
        <v>66412</v>
      </c>
      <c r="O870" s="41">
        <f t="shared" si="196"/>
        <v>22137.333333333332</v>
      </c>
      <c r="P870" s="42">
        <f t="shared" si="197"/>
        <v>1.111111111111111E-2</v>
      </c>
      <c r="Q870" s="42"/>
      <c r="R870" s="41">
        <f t="shared" si="198"/>
        <v>0</v>
      </c>
      <c r="S870" s="42">
        <f t="shared" si="199"/>
        <v>0</v>
      </c>
      <c r="T870" s="42">
        <f>IFERROR(VLOOKUP(A870,'[4]Re-order'!$A:$Q,17,0),"")</f>
        <v>0</v>
      </c>
      <c r="U870" s="42">
        <f>IFERROR(VLOOKUP(A870,'[4]MC Masterlist 2026-09-17'!$B:$M, 10, 0),0)</f>
        <v>15</v>
      </c>
      <c r="V870" s="42">
        <f>IFERROR(VLOOKUP(A870,'[4]MC Masterlist 2026-09-17'!$B:$M, 11, 0),0)</f>
        <v>15</v>
      </c>
      <c r="W870" s="42">
        <f t="shared" si="200"/>
        <v>30</v>
      </c>
      <c r="X870" s="42">
        <f t="shared" si="201"/>
        <v>29.833333333333332</v>
      </c>
      <c r="Y870" s="42">
        <f>IFERROR(IF(OR(C870="AREA I",C870="AREA V"),7,VLOOKUP(A870,'[4]MC Masterlist 2026-09-17'!$B:$M, 12, 0)),0)</f>
        <v>30</v>
      </c>
      <c r="Z870" s="42">
        <f t="shared" si="202"/>
        <v>0.16666666666666666</v>
      </c>
      <c r="AA870" s="42">
        <f t="shared" si="203"/>
        <v>0.33333333333333331</v>
      </c>
      <c r="AB870" s="42">
        <f t="shared" si="204"/>
        <v>0.33148148148148143</v>
      </c>
      <c r="AC870" s="42">
        <f t="shared" si="205"/>
        <v>0.33333333333333331</v>
      </c>
      <c r="AD870" s="40" t="str">
        <f t="shared" si="206"/>
        <v>Stockout</v>
      </c>
      <c r="AE870" s="40">
        <f>IFERROR(VLOOKUP(A870,'[4]Re-order'!$A:$AA,27,0),"")</f>
        <v>0</v>
      </c>
      <c r="AF870" s="42">
        <f t="shared" si="207"/>
        <v>0.33333333333333331</v>
      </c>
      <c r="AG870" s="42" t="e">
        <f>SUMIFS('[4]Raw Inventory'!D:D,'[4]Raw Inventory'!C:C,"GREATWALL",'[4]Raw Inventory'!B:B,A870)</f>
        <v>#VALUE!</v>
      </c>
      <c r="AH870" s="42" t="e">
        <f>SUMIFS('[4]Raw Inventory'!D:D,'[4]Raw Inventory'!C:C,"DUARTE",'[4]Raw Inventory'!B:B,A870)</f>
        <v>#VALUE!</v>
      </c>
      <c r="AI870" s="42"/>
      <c r="AJ870" s="42">
        <f t="shared" si="208"/>
        <v>0</v>
      </c>
      <c r="AK870" s="40" t="str">
        <f>IFERROR(IF((Q870+IF(AI870="",0,AI3))&lt;=0,"Stockout",IF(AJ870="","",IF(F870="Class A",IF(AJ870&lt;=7,"Critical",IF(AJ870&lt;=15,"Low",IF(AJ870&lt;=30,"Reorder",IF(AJ870&lt;=45,"Optimal","Overstock")))),IF(F870="Class B",IF(AJ870&lt;=10,"Critical",IF(AJ870&lt;=20,"Low",IF(AJ870&lt;=45,"Reorder",IF(AJ870&lt;=60,"Optimal","Overstock")))),IF(F870="Class C",IF(AJ870&lt;=15,"Critical",IF(AJ870&lt;=30,"Low",IF(AJ870&lt;=60,"Reorder",IF(AJ870&lt;=90,"Optimal","Overstock")))),""))))),"")</f>
        <v>Stockout</v>
      </c>
      <c r="AL870" s="42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</row>
    <row r="871" spans="1:48">
      <c r="A871" s="39" t="s">
        <v>16</v>
      </c>
      <c r="B871" s="39" t="s">
        <v>138</v>
      </c>
      <c r="C871" s="39" t="s">
        <v>137</v>
      </c>
      <c r="D871" s="40" t="s">
        <v>224</v>
      </c>
      <c r="E871" s="40">
        <v>3</v>
      </c>
      <c r="F871" s="40" t="s">
        <v>0</v>
      </c>
      <c r="G871" s="39" t="str">
        <f>IFERROR(VLOOKUP(A871,'[4]MC Masterlist 2026-09-17'!$B:$M, 3, 0),"")</f>
        <v>HONDA</v>
      </c>
      <c r="H871" s="41">
        <f>IFERROR(VLOOKUP(A871,'[4]MC Masterlist 2026-09-17'!$B:$M, 6, 0),"")</f>
        <v>84394</v>
      </c>
      <c r="I871" s="42">
        <v>0</v>
      </c>
      <c r="J871" s="42">
        <v>0</v>
      </c>
      <c r="K871" s="42">
        <v>0</v>
      </c>
      <c r="L871" s="42">
        <f t="shared" si="193"/>
        <v>0</v>
      </c>
      <c r="M871" s="42">
        <f t="shared" si="194"/>
        <v>0</v>
      </c>
      <c r="N871" s="41">
        <f t="shared" si="195"/>
        <v>0</v>
      </c>
      <c r="O871" s="41">
        <f t="shared" si="196"/>
        <v>0</v>
      </c>
      <c r="P871" s="42">
        <f t="shared" si="197"/>
        <v>0</v>
      </c>
      <c r="Q871" s="42">
        <v>58</v>
      </c>
      <c r="R871" s="41">
        <f t="shared" si="198"/>
        <v>4894852</v>
      </c>
      <c r="S871" s="42">
        <f t="shared" si="199"/>
        <v>0</v>
      </c>
      <c r="T871" s="42">
        <f>IFERROR(VLOOKUP(A871,'[4]Re-order'!$A:$Q,17,0),"")</f>
        <v>0</v>
      </c>
      <c r="U871" s="42">
        <f>IFERROR(VLOOKUP(A871,'[4]MC Masterlist 2026-09-17'!$B:$M, 10, 0),0)</f>
        <v>15</v>
      </c>
      <c r="V871" s="42">
        <f>IFERROR(VLOOKUP(A871,'[4]MC Masterlist 2026-09-17'!$B:$M, 11, 0),0)</f>
        <v>15</v>
      </c>
      <c r="W871" s="42">
        <f t="shared" si="200"/>
        <v>30</v>
      </c>
      <c r="X871" s="42">
        <f t="shared" si="201"/>
        <v>7</v>
      </c>
      <c r="Y871" s="42">
        <f>IFERROR(IF(OR(C871="AREA I",C871="AREA V"),7,VLOOKUP(A871,'[4]MC Masterlist 2026-09-17'!$B:$M, 12, 0)),0)</f>
        <v>7</v>
      </c>
      <c r="Z871" s="42">
        <f t="shared" si="202"/>
        <v>0</v>
      </c>
      <c r="AA871" s="42">
        <f t="shared" si="203"/>
        <v>0</v>
      </c>
      <c r="AB871" s="42">
        <f t="shared" si="204"/>
        <v>0</v>
      </c>
      <c r="AC871" s="42">
        <f t="shared" si="205"/>
        <v>0</v>
      </c>
      <c r="AD871" s="40" t="str">
        <f t="shared" si="206"/>
        <v>Critical</v>
      </c>
      <c r="AE871" s="40">
        <f>IFERROR(VLOOKUP(A871,'[4]Re-order'!$A:$AA,27,0),"")</f>
        <v>0</v>
      </c>
      <c r="AF871" s="42">
        <f t="shared" si="207"/>
        <v>-58</v>
      </c>
      <c r="AG871" s="42" t="e">
        <f>SUMIFS('[4]Raw Inventory'!D:D,'[4]Raw Inventory'!C:C,"GREATWALL",'[4]Raw Inventory'!B:B,A871)</f>
        <v>#VALUE!</v>
      </c>
      <c r="AH871" s="42" t="e">
        <f>SUMIFS('[4]Raw Inventory'!D:D,'[4]Raw Inventory'!C:C,"DUARTE",'[4]Raw Inventory'!B:B,A871)</f>
        <v>#VALUE!</v>
      </c>
      <c r="AI871" s="42"/>
      <c r="AJ871" s="42">
        <f t="shared" si="208"/>
        <v>0</v>
      </c>
      <c r="AK871" s="40" t="str">
        <f>IFERROR(IF((Q871+IF(AI871="",0,AI3))&lt;=0,"Stockout",IF(AJ871="","",IF(F871="Class A",IF(AJ871&lt;=7,"Critical",IF(AJ871&lt;=15,"Low",IF(AJ871&lt;=30,"Reorder",IF(AJ871&lt;=45,"Optimal","Overstock")))),IF(F871="Class B",IF(AJ871&lt;=10,"Critical",IF(AJ871&lt;=20,"Low",IF(AJ871&lt;=45,"Reorder",IF(AJ871&lt;=60,"Optimal","Overstock")))),IF(F871="Class C",IF(AJ871&lt;=15,"Critical",IF(AJ871&lt;=30,"Low",IF(AJ871&lt;=60,"Reorder",IF(AJ871&lt;=90,"Optimal","Overstock")))),""))))),"")</f>
        <v>Critical</v>
      </c>
      <c r="AL871" s="42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</row>
    <row r="872" spans="1:48">
      <c r="A872" s="39" t="s">
        <v>12</v>
      </c>
      <c r="B872" s="39" t="s">
        <v>154</v>
      </c>
      <c r="C872" s="39" t="s">
        <v>152</v>
      </c>
      <c r="D872" s="40" t="s">
        <v>229</v>
      </c>
      <c r="E872" s="40">
        <v>6</v>
      </c>
      <c r="F872" s="40" t="s">
        <v>0</v>
      </c>
      <c r="G872" s="39" t="str">
        <f>IFERROR(VLOOKUP(A872,'[4]MC Masterlist 2026-09-17'!$B:$M, 3, 0),"")</f>
        <v>HONDA</v>
      </c>
      <c r="H872" s="41">
        <f>IFERROR(VLOOKUP(A872,'[4]MC Masterlist 2026-09-17'!$B:$M, 6, 0),"")</f>
        <v>158270</v>
      </c>
      <c r="I872" s="42">
        <v>0</v>
      </c>
      <c r="J872" s="42">
        <v>1</v>
      </c>
      <c r="K872" s="42">
        <v>2</v>
      </c>
      <c r="L872" s="42">
        <f t="shared" si="193"/>
        <v>3</v>
      </c>
      <c r="M872" s="42">
        <f t="shared" si="194"/>
        <v>1</v>
      </c>
      <c r="N872" s="41">
        <f t="shared" si="195"/>
        <v>474810</v>
      </c>
      <c r="O872" s="41">
        <f t="shared" si="196"/>
        <v>158270</v>
      </c>
      <c r="P872" s="42">
        <f t="shared" si="197"/>
        <v>3.3333333333333333E-2</v>
      </c>
      <c r="Q872" s="42">
        <v>4</v>
      </c>
      <c r="R872" s="41">
        <f t="shared" si="198"/>
        <v>633080</v>
      </c>
      <c r="S872" s="42">
        <f t="shared" si="199"/>
        <v>120</v>
      </c>
      <c r="T872" s="42">
        <f>IFERROR(VLOOKUP(A872,'[4]Re-order'!$A:$Q,17,0),"")</f>
        <v>0</v>
      </c>
      <c r="U872" s="42">
        <f>IFERROR(VLOOKUP(A872,'[4]MC Masterlist 2026-09-17'!$B:$M, 10, 0),0)</f>
        <v>15</v>
      </c>
      <c r="V872" s="42">
        <f>IFERROR(VLOOKUP(A872,'[4]MC Masterlist 2026-09-17'!$B:$M, 11, 0),0)</f>
        <v>15</v>
      </c>
      <c r="W872" s="42">
        <f t="shared" si="200"/>
        <v>30</v>
      </c>
      <c r="X872" s="42">
        <f t="shared" si="201"/>
        <v>29.5</v>
      </c>
      <c r="Y872" s="42">
        <f>IFERROR(IF(OR(C872="AREA I",C872="AREA V"),7,VLOOKUP(A872,'[4]MC Masterlist 2026-09-17'!$B:$M, 12, 0)),0)</f>
        <v>30</v>
      </c>
      <c r="Z872" s="42">
        <f t="shared" si="202"/>
        <v>0.5</v>
      </c>
      <c r="AA872" s="42">
        <f t="shared" si="203"/>
        <v>1</v>
      </c>
      <c r="AB872" s="42">
        <f t="shared" si="204"/>
        <v>0.98333333333333328</v>
      </c>
      <c r="AC872" s="42">
        <f t="shared" si="205"/>
        <v>1</v>
      </c>
      <c r="AD872" s="40" t="str">
        <f t="shared" si="206"/>
        <v>Overstock</v>
      </c>
      <c r="AE872" s="40">
        <f>IFERROR(VLOOKUP(A872,'[4]Re-order'!$A:$AA,27,0),"")</f>
        <v>0</v>
      </c>
      <c r="AF872" s="42">
        <f t="shared" si="207"/>
        <v>-3</v>
      </c>
      <c r="AG872" s="42" t="e">
        <f>SUMIFS('[4]Raw Inventory'!D:D,'[4]Raw Inventory'!C:C,"GREATWALL",'[4]Raw Inventory'!B:B,A872)</f>
        <v>#VALUE!</v>
      </c>
      <c r="AH872" s="42" t="e">
        <f>SUMIFS('[4]Raw Inventory'!D:D,'[4]Raw Inventory'!C:C,"DUARTE",'[4]Raw Inventory'!B:B,A872)</f>
        <v>#VALUE!</v>
      </c>
      <c r="AI872" s="42"/>
      <c r="AJ872" s="42">
        <f t="shared" si="208"/>
        <v>120</v>
      </c>
      <c r="AK872" s="40" t="str">
        <f>IFERROR(IF((Q872+IF(AI872="",0,AI3))&lt;=0,"Stockout",IF(AJ872="","",IF(F872="Class A",IF(AJ872&lt;=7,"Critical",IF(AJ872&lt;=15,"Low",IF(AJ872&lt;=30,"Reorder",IF(AJ872&lt;=45,"Optimal","Overstock")))),IF(F872="Class B",IF(AJ872&lt;=10,"Critical",IF(AJ872&lt;=20,"Low",IF(AJ872&lt;=45,"Reorder",IF(AJ872&lt;=60,"Optimal","Overstock")))),IF(F872="Class C",IF(AJ872&lt;=15,"Critical",IF(AJ872&lt;=30,"Low",IF(AJ872&lt;=60,"Reorder",IF(AJ872&lt;=90,"Optimal","Overstock")))),""))))),"")</f>
        <v>Overstock</v>
      </c>
      <c r="AL872" s="42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</row>
    <row r="873" spans="1:48">
      <c r="A873" s="39" t="s">
        <v>68</v>
      </c>
      <c r="B873" s="39" t="s">
        <v>27</v>
      </c>
      <c r="C873" s="39" t="s">
        <v>1</v>
      </c>
      <c r="D873" s="40" t="s">
        <v>271</v>
      </c>
      <c r="E873" s="40">
        <v>30</v>
      </c>
      <c r="F873" s="40" t="s">
        <v>3</v>
      </c>
      <c r="G873" s="39" t="str">
        <f>IFERROR(VLOOKUP(A873,'[4]MC Masterlist 2026-09-17'!$B:$M, 3, 0),"")</f>
        <v>SUZUKI</v>
      </c>
      <c r="H873" s="41">
        <f>IFERROR(VLOOKUP(A873,'[4]MC Masterlist 2026-09-17'!$B:$M, 6, 0),"")</f>
        <v>70037</v>
      </c>
      <c r="I873" s="42">
        <v>0</v>
      </c>
      <c r="J873" s="42">
        <v>0</v>
      </c>
      <c r="K873" s="42">
        <v>0</v>
      </c>
      <c r="L873" s="42">
        <f t="shared" si="193"/>
        <v>0</v>
      </c>
      <c r="M873" s="42">
        <f t="shared" si="194"/>
        <v>0</v>
      </c>
      <c r="N873" s="41">
        <f t="shared" si="195"/>
        <v>0</v>
      </c>
      <c r="O873" s="41">
        <f t="shared" si="196"/>
        <v>0</v>
      </c>
      <c r="P873" s="42">
        <f t="shared" si="197"/>
        <v>0</v>
      </c>
      <c r="Q873" s="42">
        <v>1</v>
      </c>
      <c r="R873" s="41">
        <f t="shared" si="198"/>
        <v>70037</v>
      </c>
      <c r="S873" s="42">
        <f t="shared" si="199"/>
        <v>0</v>
      </c>
      <c r="T873" s="42">
        <f>IFERROR(VLOOKUP(A873,'[4]Re-order'!$A:$Q,17,0),"")</f>
        <v>0</v>
      </c>
      <c r="U873" s="42">
        <f>IFERROR(VLOOKUP(A873,'[4]MC Masterlist 2026-09-17'!$B:$M, 10, 0),0)</f>
        <v>15</v>
      </c>
      <c r="V873" s="42">
        <f>IFERROR(VLOOKUP(A873,'[4]MC Masterlist 2026-09-17'!$B:$M, 11, 0),0)</f>
        <v>15</v>
      </c>
      <c r="W873" s="42">
        <f t="shared" si="200"/>
        <v>30</v>
      </c>
      <c r="X873" s="42">
        <f t="shared" si="201"/>
        <v>7</v>
      </c>
      <c r="Y873" s="42">
        <f>IFERROR(IF(OR(C873="AREA I",C873="AREA V"),7,VLOOKUP(A873,'[4]MC Masterlist 2026-09-17'!$B:$M, 12, 0)),0)</f>
        <v>7</v>
      </c>
      <c r="Z873" s="42">
        <f t="shared" si="202"/>
        <v>0</v>
      </c>
      <c r="AA873" s="42">
        <f t="shared" si="203"/>
        <v>0</v>
      </c>
      <c r="AB873" s="42">
        <f t="shared" si="204"/>
        <v>0</v>
      </c>
      <c r="AC873" s="42">
        <f t="shared" si="205"/>
        <v>0</v>
      </c>
      <c r="AD873" s="40" t="str">
        <f t="shared" si="206"/>
        <v>Critical</v>
      </c>
      <c r="AE873" s="40">
        <f>IFERROR(VLOOKUP(A873,'[4]Re-order'!$A:$AA,27,0),"")</f>
        <v>0</v>
      </c>
      <c r="AF873" s="42">
        <f t="shared" si="207"/>
        <v>-1</v>
      </c>
      <c r="AG873" s="42" t="e">
        <f>SUMIFS('[4]Raw Inventory'!D:D,'[4]Raw Inventory'!C:C,"GREATWALL",'[4]Raw Inventory'!B:B,A873)</f>
        <v>#VALUE!</v>
      </c>
      <c r="AH873" s="42" t="e">
        <f>SUMIFS('[4]Raw Inventory'!D:D,'[4]Raw Inventory'!C:C,"DUARTE",'[4]Raw Inventory'!B:B,A873)</f>
        <v>#VALUE!</v>
      </c>
      <c r="AI873" s="42"/>
      <c r="AJ873" s="42">
        <f t="shared" si="208"/>
        <v>0</v>
      </c>
      <c r="AK873" s="40" t="str">
        <f>IFERROR(IF((Q873+IF(AI873="",0,AI3))&lt;=0,"Stockout",IF(AJ873="","",IF(F873="Class A",IF(AJ873&lt;=7,"Critical",IF(AJ873&lt;=15,"Low",IF(AJ873&lt;=30,"Reorder",IF(AJ873&lt;=45,"Optimal","Overstock")))),IF(F873="Class B",IF(AJ873&lt;=10,"Critical",IF(AJ873&lt;=20,"Low",IF(AJ873&lt;=45,"Reorder",IF(AJ873&lt;=60,"Optimal","Overstock")))),IF(F873="Class C",IF(AJ873&lt;=15,"Critical",IF(AJ873&lt;=30,"Low",IF(AJ873&lt;=60,"Reorder",IF(AJ873&lt;=90,"Optimal","Overstock")))),""))))),"")</f>
        <v>Critical</v>
      </c>
      <c r="AL873" s="42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</row>
    <row r="874" spans="1:48">
      <c r="A874" s="39" t="s">
        <v>44</v>
      </c>
      <c r="B874" s="39" t="s">
        <v>156</v>
      </c>
      <c r="C874" s="39" t="s">
        <v>152</v>
      </c>
      <c r="D874" s="40" t="s">
        <v>260</v>
      </c>
      <c r="E874" s="40">
        <v>11</v>
      </c>
      <c r="F874" s="40" t="s">
        <v>2</v>
      </c>
      <c r="G874" s="39" t="str">
        <f>IFERROR(VLOOKUP(A874,'[4]MC Masterlist 2026-09-17'!$B:$M, 3, 0),"")</f>
        <v>YAMAHA</v>
      </c>
      <c r="H874" s="41">
        <f>IFERROR(VLOOKUP(A874,'[4]MC Masterlist 2026-09-17'!$B:$M, 6, 0),"")</f>
        <v>165912</v>
      </c>
      <c r="I874" s="42">
        <v>0</v>
      </c>
      <c r="J874" s="42">
        <v>1</v>
      </c>
      <c r="K874" s="42">
        <v>0</v>
      </c>
      <c r="L874" s="42">
        <f t="shared" si="193"/>
        <v>1</v>
      </c>
      <c r="M874" s="42">
        <f t="shared" si="194"/>
        <v>0.33333333333333331</v>
      </c>
      <c r="N874" s="41">
        <f t="shared" si="195"/>
        <v>165912</v>
      </c>
      <c r="O874" s="41">
        <f t="shared" si="196"/>
        <v>55304</v>
      </c>
      <c r="P874" s="42">
        <f t="shared" si="197"/>
        <v>1.111111111111111E-2</v>
      </c>
      <c r="Q874" s="42"/>
      <c r="R874" s="41">
        <f t="shared" si="198"/>
        <v>0</v>
      </c>
      <c r="S874" s="42">
        <f t="shared" si="199"/>
        <v>0</v>
      </c>
      <c r="T874" s="42">
        <f>IFERROR(VLOOKUP(A874,'[4]Re-order'!$A:$Q,17,0),"")</f>
        <v>0</v>
      </c>
      <c r="U874" s="42">
        <f>IFERROR(VLOOKUP(A874,'[4]MC Masterlist 2026-09-17'!$B:$M, 10, 0),0)</f>
        <v>15</v>
      </c>
      <c r="V874" s="42">
        <f>IFERROR(VLOOKUP(A874,'[4]MC Masterlist 2026-09-17'!$B:$M, 11, 0),0)</f>
        <v>15</v>
      </c>
      <c r="W874" s="42">
        <f t="shared" si="200"/>
        <v>30</v>
      </c>
      <c r="X874" s="42">
        <f t="shared" si="201"/>
        <v>29.833333333333332</v>
      </c>
      <c r="Y874" s="42">
        <f>IFERROR(IF(OR(C874="AREA I",C874="AREA V"),7,VLOOKUP(A874,'[4]MC Masterlist 2026-09-17'!$B:$M, 12, 0)),0)</f>
        <v>30</v>
      </c>
      <c r="Z874" s="42">
        <f t="shared" si="202"/>
        <v>0.16666666666666666</v>
      </c>
      <c r="AA874" s="42">
        <f t="shared" si="203"/>
        <v>0.33333333333333331</v>
      </c>
      <c r="AB874" s="42">
        <f t="shared" si="204"/>
        <v>0.33148148148148143</v>
      </c>
      <c r="AC874" s="42">
        <f t="shared" si="205"/>
        <v>0.33333333333333331</v>
      </c>
      <c r="AD874" s="40" t="str">
        <f t="shared" si="206"/>
        <v>Stockout</v>
      </c>
      <c r="AE874" s="40">
        <f>IFERROR(VLOOKUP(A874,'[4]Re-order'!$A:$AA,27,0),"")</f>
        <v>0</v>
      </c>
      <c r="AF874" s="42">
        <f t="shared" si="207"/>
        <v>0.33333333333333331</v>
      </c>
      <c r="AG874" s="42" t="e">
        <f>SUMIFS('[4]Raw Inventory'!D:D,'[4]Raw Inventory'!C:C,"GREATWALL",'[4]Raw Inventory'!B:B,A874)</f>
        <v>#VALUE!</v>
      </c>
      <c r="AH874" s="42" t="e">
        <f>SUMIFS('[4]Raw Inventory'!D:D,'[4]Raw Inventory'!C:C,"DUARTE",'[4]Raw Inventory'!B:B,A874)</f>
        <v>#VALUE!</v>
      </c>
      <c r="AI874" s="42"/>
      <c r="AJ874" s="42">
        <f t="shared" si="208"/>
        <v>0</v>
      </c>
      <c r="AK874" s="40" t="str">
        <f>IFERROR(IF((Q874+IF(AI874="",0,AI3))&lt;=0,"Stockout",IF(AJ874="","",IF(F874="Class A",IF(AJ874&lt;=7,"Critical",IF(AJ874&lt;=15,"Low",IF(AJ874&lt;=30,"Reorder",IF(AJ874&lt;=45,"Optimal","Overstock")))),IF(F874="Class B",IF(AJ874&lt;=10,"Critical",IF(AJ874&lt;=20,"Low",IF(AJ874&lt;=45,"Reorder",IF(AJ874&lt;=60,"Optimal","Overstock")))),IF(F874="Class C",IF(AJ874&lt;=15,"Critical",IF(AJ874&lt;=30,"Low",IF(AJ874&lt;=60,"Reorder",IF(AJ874&lt;=90,"Optimal","Overstock")))),""))))),"")</f>
        <v>Stockout</v>
      </c>
      <c r="AL874" s="42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</row>
    <row r="875" spans="1:48">
      <c r="A875" s="39" t="s">
        <v>135</v>
      </c>
      <c r="B875" s="39" t="s">
        <v>130</v>
      </c>
      <c r="C875" s="39" t="s">
        <v>128</v>
      </c>
      <c r="D875" s="40" t="s">
        <v>231</v>
      </c>
      <c r="E875" s="40">
        <v>30</v>
      </c>
      <c r="F875" s="40" t="s">
        <v>3</v>
      </c>
      <c r="G875" s="39" t="str">
        <f>IFERROR(VLOOKUP(A875,'[4]MC Masterlist 2026-09-17'!$B:$M, 3, 0),"")</f>
        <v>KAWASAKI</v>
      </c>
      <c r="H875" s="41">
        <f>IFERROR(VLOOKUP(A875,'[4]MC Masterlist 2026-09-17'!$B:$M, 6, 0),"")</f>
        <v>92710</v>
      </c>
      <c r="I875" s="42">
        <v>0</v>
      </c>
      <c r="J875" s="42">
        <v>0</v>
      </c>
      <c r="K875" s="42">
        <v>0</v>
      </c>
      <c r="L875" s="42">
        <f t="shared" si="193"/>
        <v>0</v>
      </c>
      <c r="M875" s="42">
        <f t="shared" si="194"/>
        <v>0</v>
      </c>
      <c r="N875" s="41">
        <f t="shared" si="195"/>
        <v>0</v>
      </c>
      <c r="O875" s="41">
        <f t="shared" si="196"/>
        <v>0</v>
      </c>
      <c r="P875" s="42">
        <f t="shared" si="197"/>
        <v>0</v>
      </c>
      <c r="Q875" s="42">
        <v>1</v>
      </c>
      <c r="R875" s="41">
        <f t="shared" si="198"/>
        <v>92710</v>
      </c>
      <c r="S875" s="42">
        <f t="shared" si="199"/>
        <v>0</v>
      </c>
      <c r="T875" s="42">
        <f>IFERROR(VLOOKUP(A875,'[4]Re-order'!$A:$Q,17,0),"")</f>
        <v>0</v>
      </c>
      <c r="U875" s="42">
        <f>IFERROR(VLOOKUP(A875,'[4]MC Masterlist 2026-09-17'!$B:$M, 10, 0),0)</f>
        <v>15</v>
      </c>
      <c r="V875" s="42">
        <f>IFERROR(VLOOKUP(A875,'[4]MC Masterlist 2026-09-17'!$B:$M, 11, 0),0)</f>
        <v>15</v>
      </c>
      <c r="W875" s="42">
        <f t="shared" si="200"/>
        <v>30</v>
      </c>
      <c r="X875" s="42">
        <f t="shared" si="201"/>
        <v>30</v>
      </c>
      <c r="Y875" s="42">
        <f>IFERROR(IF(OR(C875="AREA I",C875="AREA V"),7,VLOOKUP(A875,'[4]MC Masterlist 2026-09-17'!$B:$M, 12, 0)),0)</f>
        <v>30</v>
      </c>
      <c r="Z875" s="42">
        <f t="shared" si="202"/>
        <v>0</v>
      </c>
      <c r="AA875" s="42">
        <f t="shared" si="203"/>
        <v>0</v>
      </c>
      <c r="AB875" s="42">
        <f t="shared" si="204"/>
        <v>0</v>
      </c>
      <c r="AC875" s="42">
        <f t="shared" si="205"/>
        <v>0</v>
      </c>
      <c r="AD875" s="40" t="str">
        <f t="shared" si="206"/>
        <v>Critical</v>
      </c>
      <c r="AE875" s="40">
        <f>IFERROR(VLOOKUP(A875,'[4]Re-order'!$A:$AA,27,0),"")</f>
        <v>0</v>
      </c>
      <c r="AF875" s="42">
        <f t="shared" si="207"/>
        <v>-1</v>
      </c>
      <c r="AG875" s="42" t="e">
        <f>SUMIFS('[4]Raw Inventory'!D:D,'[4]Raw Inventory'!C:C,"GREATWALL",'[4]Raw Inventory'!B:B,A875)</f>
        <v>#VALUE!</v>
      </c>
      <c r="AH875" s="42" t="e">
        <f>SUMIFS('[4]Raw Inventory'!D:D,'[4]Raw Inventory'!C:C,"DUARTE",'[4]Raw Inventory'!B:B,A875)</f>
        <v>#VALUE!</v>
      </c>
      <c r="AI875" s="42"/>
      <c r="AJ875" s="42">
        <f t="shared" si="208"/>
        <v>0</v>
      </c>
      <c r="AK875" s="40" t="str">
        <f>IFERROR(IF((Q875+IF(AI875="",0,AI3))&lt;=0,"Stockout",IF(AJ875="","",IF(F875="Class A",IF(AJ875&lt;=7,"Critical",IF(AJ875&lt;=15,"Low",IF(AJ875&lt;=30,"Reorder",IF(AJ875&lt;=45,"Optimal","Overstock")))),IF(F875="Class B",IF(AJ875&lt;=10,"Critical",IF(AJ875&lt;=20,"Low",IF(AJ875&lt;=45,"Reorder",IF(AJ875&lt;=60,"Optimal","Overstock")))),IF(F875="Class C",IF(AJ875&lt;=15,"Critical",IF(AJ875&lt;=30,"Low",IF(AJ875&lt;=60,"Reorder",IF(AJ875&lt;=90,"Optimal","Overstock")))),""))))),"")</f>
        <v>Critical</v>
      </c>
      <c r="AL875" s="42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</row>
    <row r="876" spans="1:48">
      <c r="A876" s="39" t="s">
        <v>48</v>
      </c>
      <c r="B876" s="39" t="s">
        <v>156</v>
      </c>
      <c r="C876" s="39" t="s">
        <v>152</v>
      </c>
      <c r="D876" s="40" t="s">
        <v>263</v>
      </c>
      <c r="E876" s="40">
        <v>26</v>
      </c>
      <c r="F876" s="40" t="s">
        <v>3</v>
      </c>
      <c r="G876" s="39" t="str">
        <f>IFERROR(VLOOKUP(A876,'[4]MC Masterlist 2026-09-17'!$B:$M, 3, 0),"")</f>
        <v>SUZUKI</v>
      </c>
      <c r="H876" s="41">
        <f>IFERROR(VLOOKUP(A876,'[4]MC Masterlist 2026-09-17'!$B:$M, 6, 0),"")</f>
        <v>82687</v>
      </c>
      <c r="I876" s="42">
        <v>0</v>
      </c>
      <c r="J876" s="42">
        <v>0</v>
      </c>
      <c r="K876" s="42">
        <v>0</v>
      </c>
      <c r="L876" s="42">
        <f t="shared" si="193"/>
        <v>0</v>
      </c>
      <c r="M876" s="42">
        <f t="shared" si="194"/>
        <v>0</v>
      </c>
      <c r="N876" s="41">
        <f t="shared" si="195"/>
        <v>0</v>
      </c>
      <c r="O876" s="41">
        <f t="shared" si="196"/>
        <v>0</v>
      </c>
      <c r="P876" s="42">
        <f t="shared" si="197"/>
        <v>0</v>
      </c>
      <c r="Q876" s="42">
        <v>1</v>
      </c>
      <c r="R876" s="41">
        <f t="shared" si="198"/>
        <v>82687</v>
      </c>
      <c r="S876" s="42">
        <f t="shared" si="199"/>
        <v>0</v>
      </c>
      <c r="T876" s="42">
        <f>IFERROR(VLOOKUP(A876,'[4]Re-order'!$A:$Q,17,0),"")</f>
        <v>0</v>
      </c>
      <c r="U876" s="42">
        <f>IFERROR(VLOOKUP(A876,'[4]MC Masterlist 2026-09-17'!$B:$M, 10, 0),0)</f>
        <v>15</v>
      </c>
      <c r="V876" s="42">
        <f>IFERROR(VLOOKUP(A876,'[4]MC Masterlist 2026-09-17'!$B:$M, 11, 0),0)</f>
        <v>15</v>
      </c>
      <c r="W876" s="42">
        <f t="shared" si="200"/>
        <v>30</v>
      </c>
      <c r="X876" s="42">
        <f t="shared" si="201"/>
        <v>30</v>
      </c>
      <c r="Y876" s="42">
        <f>IFERROR(IF(OR(C876="AREA I",C876="AREA V"),7,VLOOKUP(A876,'[4]MC Masterlist 2026-09-17'!$B:$M, 12, 0)),0)</f>
        <v>30</v>
      </c>
      <c r="Z876" s="42">
        <f t="shared" si="202"/>
        <v>0</v>
      </c>
      <c r="AA876" s="42">
        <f t="shared" si="203"/>
        <v>0</v>
      </c>
      <c r="AB876" s="42">
        <f t="shared" si="204"/>
        <v>0</v>
      </c>
      <c r="AC876" s="42">
        <f t="shared" si="205"/>
        <v>0</v>
      </c>
      <c r="AD876" s="40" t="str">
        <f t="shared" si="206"/>
        <v>Critical</v>
      </c>
      <c r="AE876" s="40">
        <f>IFERROR(VLOOKUP(A876,'[4]Re-order'!$A:$AA,27,0),"")</f>
        <v>0</v>
      </c>
      <c r="AF876" s="42">
        <f t="shared" si="207"/>
        <v>-1</v>
      </c>
      <c r="AG876" s="42" t="e">
        <f>SUMIFS('[4]Raw Inventory'!D:D,'[4]Raw Inventory'!C:C,"GREATWALL",'[4]Raw Inventory'!B:B,A876)</f>
        <v>#VALUE!</v>
      </c>
      <c r="AH876" s="42" t="e">
        <f>SUMIFS('[4]Raw Inventory'!D:D,'[4]Raw Inventory'!C:C,"DUARTE",'[4]Raw Inventory'!B:B,A876)</f>
        <v>#VALUE!</v>
      </c>
      <c r="AI876" s="42"/>
      <c r="AJ876" s="42">
        <f t="shared" si="208"/>
        <v>0</v>
      </c>
      <c r="AK876" s="40" t="str">
        <f>IFERROR(IF((Q876+IF(AI876="",0,AI3))&lt;=0,"Stockout",IF(AJ876="","",IF(F876="Class A",IF(AJ876&lt;=7,"Critical",IF(AJ876&lt;=15,"Low",IF(AJ876&lt;=30,"Reorder",IF(AJ876&lt;=45,"Optimal","Overstock")))),IF(F876="Class B",IF(AJ876&lt;=10,"Critical",IF(AJ876&lt;=20,"Low",IF(AJ876&lt;=45,"Reorder",IF(AJ876&lt;=60,"Optimal","Overstock")))),IF(F876="Class C",IF(AJ876&lt;=15,"Critical",IF(AJ876&lt;=30,"Low",IF(AJ876&lt;=60,"Reorder",IF(AJ876&lt;=90,"Optimal","Overstock")))),""))))),"")</f>
        <v>Critical</v>
      </c>
      <c r="AL876" s="42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</row>
    <row r="877" spans="1:48">
      <c r="A877" s="39" t="s">
        <v>50</v>
      </c>
      <c r="B877" s="39" t="s">
        <v>145</v>
      </c>
      <c r="C877" s="39" t="s">
        <v>137</v>
      </c>
      <c r="D877" s="40" t="s">
        <v>240</v>
      </c>
      <c r="E877" s="40">
        <v>23</v>
      </c>
      <c r="F877" s="40" t="s">
        <v>3</v>
      </c>
      <c r="G877" s="39" t="str">
        <f>IFERROR(VLOOKUP(A877,'[4]MC Masterlist 2026-09-17'!$B:$M, 3, 0),"")</f>
        <v>YAMAHA</v>
      </c>
      <c r="H877" s="41">
        <f>IFERROR(VLOOKUP(A877,'[4]MC Masterlist 2026-09-17'!$B:$M, 6, 0),"")</f>
        <v>78957</v>
      </c>
      <c r="I877" s="42">
        <v>0</v>
      </c>
      <c r="J877" s="42">
        <v>1</v>
      </c>
      <c r="K877" s="42">
        <v>0</v>
      </c>
      <c r="L877" s="42">
        <f t="shared" si="193"/>
        <v>1</v>
      </c>
      <c r="M877" s="42">
        <f t="shared" si="194"/>
        <v>0.33333333333333331</v>
      </c>
      <c r="N877" s="41">
        <f t="shared" si="195"/>
        <v>78957</v>
      </c>
      <c r="O877" s="41">
        <f t="shared" si="196"/>
        <v>26319</v>
      </c>
      <c r="P877" s="42">
        <f t="shared" si="197"/>
        <v>1.111111111111111E-2</v>
      </c>
      <c r="Q877" s="42">
        <v>1</v>
      </c>
      <c r="R877" s="41">
        <f t="shared" si="198"/>
        <v>78957</v>
      </c>
      <c r="S877" s="42">
        <f t="shared" si="199"/>
        <v>90</v>
      </c>
      <c r="T877" s="42">
        <f>IFERROR(VLOOKUP(A877,'[4]Re-order'!$A:$Q,17,0),"")</f>
        <v>0</v>
      </c>
      <c r="U877" s="42">
        <f>IFERROR(VLOOKUP(A877,'[4]MC Masterlist 2026-09-17'!$B:$M, 10, 0),0)</f>
        <v>15</v>
      </c>
      <c r="V877" s="42">
        <f>IFERROR(VLOOKUP(A877,'[4]MC Masterlist 2026-09-17'!$B:$M, 11, 0),0)</f>
        <v>15</v>
      </c>
      <c r="W877" s="42">
        <f t="shared" si="200"/>
        <v>30</v>
      </c>
      <c r="X877" s="42">
        <f t="shared" si="201"/>
        <v>6.833333333333333</v>
      </c>
      <c r="Y877" s="42">
        <f>IFERROR(IF(OR(C877="AREA I",C877="AREA V"),7,VLOOKUP(A877,'[4]MC Masterlist 2026-09-17'!$B:$M, 12, 0)),0)</f>
        <v>7</v>
      </c>
      <c r="Z877" s="42">
        <f t="shared" si="202"/>
        <v>0.16666666666666666</v>
      </c>
      <c r="AA877" s="42">
        <f t="shared" si="203"/>
        <v>0.33333333333333331</v>
      </c>
      <c r="AB877" s="42">
        <f t="shared" si="204"/>
        <v>7.5925925925925911E-2</v>
      </c>
      <c r="AC877" s="42">
        <f t="shared" si="205"/>
        <v>7.7777777777777765E-2</v>
      </c>
      <c r="AD877" s="40" t="str">
        <f t="shared" si="206"/>
        <v>Optimal</v>
      </c>
      <c r="AE877" s="40">
        <f>IFERROR(VLOOKUP(A877,'[4]Re-order'!$A:$AA,27,0),"")</f>
        <v>0</v>
      </c>
      <c r="AF877" s="42">
        <f t="shared" si="207"/>
        <v>-0.92222222222222228</v>
      </c>
      <c r="AG877" s="42" t="e">
        <f>SUMIFS('[4]Raw Inventory'!D:D,'[4]Raw Inventory'!C:C,"GREATWALL",'[4]Raw Inventory'!B:B,A877)</f>
        <v>#VALUE!</v>
      </c>
      <c r="AH877" s="42" t="e">
        <f>SUMIFS('[4]Raw Inventory'!D:D,'[4]Raw Inventory'!C:C,"DUARTE",'[4]Raw Inventory'!B:B,A877)</f>
        <v>#VALUE!</v>
      </c>
      <c r="AI877" s="42"/>
      <c r="AJ877" s="42">
        <f t="shared" si="208"/>
        <v>90.000000000000014</v>
      </c>
      <c r="AK877" s="40" t="str">
        <f>IFERROR(IF((Q877+IF(AI877="",0,AI3))&lt;=0,"Stockout",IF(AJ877="","",IF(F877="Class A",IF(AJ877&lt;=7,"Critical",IF(AJ877&lt;=15,"Low",IF(AJ877&lt;=30,"Reorder",IF(AJ877&lt;=45,"Optimal","Overstock")))),IF(F877="Class B",IF(AJ877&lt;=10,"Critical",IF(AJ877&lt;=20,"Low",IF(AJ877&lt;=45,"Reorder",IF(AJ877&lt;=60,"Optimal","Overstock")))),IF(F877="Class C",IF(AJ877&lt;=15,"Critical",IF(AJ877&lt;=30,"Low",IF(AJ877&lt;=60,"Reorder",IF(AJ877&lt;=90,"Optimal","Overstock")))),""))))),"")</f>
        <v>Optimal</v>
      </c>
      <c r="AL877" s="42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</row>
    <row r="878" spans="1:48">
      <c r="A878" s="39" t="s">
        <v>54</v>
      </c>
      <c r="B878" s="39" t="s">
        <v>122</v>
      </c>
      <c r="C878" s="39" t="s">
        <v>118</v>
      </c>
      <c r="D878" s="40" t="s">
        <v>228</v>
      </c>
      <c r="E878" s="40">
        <v>28</v>
      </c>
      <c r="F878" s="40" t="s">
        <v>3</v>
      </c>
      <c r="G878" s="39" t="str">
        <f>IFERROR(VLOOKUP(A878,'[4]MC Masterlist 2026-09-17'!$B:$M, 3, 0),"")</f>
        <v>HONDA</v>
      </c>
      <c r="H878" s="41">
        <f>IFERROR(VLOOKUP(A878,'[4]MC Masterlist 2026-09-17'!$B:$M, 6, 0),"")</f>
        <v>70998</v>
      </c>
      <c r="I878" s="42">
        <v>1</v>
      </c>
      <c r="J878" s="42">
        <v>0</v>
      </c>
      <c r="K878" s="42">
        <v>0</v>
      </c>
      <c r="L878" s="42">
        <f t="shared" si="193"/>
        <v>1</v>
      </c>
      <c r="M878" s="42">
        <f t="shared" si="194"/>
        <v>0.33333333333333331</v>
      </c>
      <c r="N878" s="41">
        <f t="shared" si="195"/>
        <v>70998</v>
      </c>
      <c r="O878" s="41">
        <f t="shared" si="196"/>
        <v>23666</v>
      </c>
      <c r="P878" s="42">
        <f t="shared" si="197"/>
        <v>1.111111111111111E-2</v>
      </c>
      <c r="Q878" s="42"/>
      <c r="R878" s="41">
        <f t="shared" si="198"/>
        <v>0</v>
      </c>
      <c r="S878" s="42">
        <f t="shared" si="199"/>
        <v>0</v>
      </c>
      <c r="T878" s="42">
        <f>IFERROR(VLOOKUP(A878,'[4]Re-order'!$A:$Q,17,0),"")</f>
        <v>0</v>
      </c>
      <c r="U878" s="42">
        <f>IFERROR(VLOOKUP(A878,'[4]MC Masterlist 2026-09-17'!$B:$M, 10, 0),0)</f>
        <v>15</v>
      </c>
      <c r="V878" s="42">
        <f>IFERROR(VLOOKUP(A878,'[4]MC Masterlist 2026-09-17'!$B:$M, 11, 0),0)</f>
        <v>15</v>
      </c>
      <c r="W878" s="42">
        <f t="shared" si="200"/>
        <v>30</v>
      </c>
      <c r="X878" s="42">
        <f t="shared" si="201"/>
        <v>29.833333333333332</v>
      </c>
      <c r="Y878" s="42">
        <f>IFERROR(IF(OR(C878="AREA I",C878="AREA V"),7,VLOOKUP(A878,'[4]MC Masterlist 2026-09-17'!$B:$M, 12, 0)),0)</f>
        <v>30</v>
      </c>
      <c r="Z878" s="42">
        <f t="shared" si="202"/>
        <v>0.16666666666666666</v>
      </c>
      <c r="AA878" s="42">
        <f t="shared" si="203"/>
        <v>0.33333333333333331</v>
      </c>
      <c r="AB878" s="42">
        <f t="shared" si="204"/>
        <v>0.33148148148148143</v>
      </c>
      <c r="AC878" s="42">
        <f t="shared" si="205"/>
        <v>0.33333333333333331</v>
      </c>
      <c r="AD878" s="40" t="str">
        <f t="shared" si="206"/>
        <v>Stockout</v>
      </c>
      <c r="AE878" s="40">
        <f>IFERROR(VLOOKUP(A878,'[4]Re-order'!$A:$AA,27,0),"")</f>
        <v>0</v>
      </c>
      <c r="AF878" s="42">
        <f t="shared" si="207"/>
        <v>0.33333333333333331</v>
      </c>
      <c r="AG878" s="42" t="e">
        <f>SUMIFS('[4]Raw Inventory'!D:D,'[4]Raw Inventory'!C:C,"GREATWALL",'[4]Raw Inventory'!B:B,A878)</f>
        <v>#VALUE!</v>
      </c>
      <c r="AH878" s="42" t="e">
        <f>SUMIFS('[4]Raw Inventory'!D:D,'[4]Raw Inventory'!C:C,"DUARTE",'[4]Raw Inventory'!B:B,A878)</f>
        <v>#VALUE!</v>
      </c>
      <c r="AI878" s="42"/>
      <c r="AJ878" s="42">
        <f t="shared" si="208"/>
        <v>0</v>
      </c>
      <c r="AK878" s="40" t="str">
        <f>IFERROR(IF((Q878+IF(AI878="",0,AI3))&lt;=0,"Stockout",IF(AJ878="","",IF(F878="Class A",IF(AJ878&lt;=7,"Critical",IF(AJ878&lt;=15,"Low",IF(AJ878&lt;=30,"Reorder",IF(AJ878&lt;=45,"Optimal","Overstock")))),IF(F878="Class B",IF(AJ878&lt;=10,"Critical",IF(AJ878&lt;=20,"Low",IF(AJ878&lt;=45,"Reorder",IF(AJ878&lt;=60,"Optimal","Overstock")))),IF(F878="Class C",IF(AJ878&lt;=15,"Critical",IF(AJ878&lt;=30,"Low",IF(AJ878&lt;=60,"Reorder",IF(AJ878&lt;=90,"Optimal","Overstock")))),""))))),"")</f>
        <v>Stockout</v>
      </c>
      <c r="AL878" s="42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</row>
    <row r="879" spans="1:48">
      <c r="A879" s="39" t="s">
        <v>31</v>
      </c>
      <c r="B879" s="39" t="s">
        <v>145</v>
      </c>
      <c r="C879" s="39" t="s">
        <v>137</v>
      </c>
      <c r="D879" s="40" t="s">
        <v>245</v>
      </c>
      <c r="E879" s="40">
        <v>25</v>
      </c>
      <c r="F879" s="40" t="s">
        <v>3</v>
      </c>
      <c r="G879" s="39" t="str">
        <f>IFERROR(VLOOKUP(A879,'[4]MC Masterlist 2026-09-17'!$B:$M, 3, 0),"")</f>
        <v>KAWASAKI</v>
      </c>
      <c r="H879" s="41">
        <f>IFERROR(VLOOKUP(A879,'[4]MC Masterlist 2026-09-17'!$B:$M, 6, 0),"")</f>
        <v>59528</v>
      </c>
      <c r="I879" s="42">
        <v>0</v>
      </c>
      <c r="J879" s="42">
        <v>1</v>
      </c>
      <c r="K879" s="42">
        <v>0</v>
      </c>
      <c r="L879" s="42">
        <f t="shared" si="193"/>
        <v>1</v>
      </c>
      <c r="M879" s="42">
        <f t="shared" si="194"/>
        <v>0.33333333333333331</v>
      </c>
      <c r="N879" s="41">
        <f t="shared" si="195"/>
        <v>59528</v>
      </c>
      <c r="O879" s="41">
        <f t="shared" si="196"/>
        <v>19842.666666666664</v>
      </c>
      <c r="P879" s="42">
        <f t="shared" si="197"/>
        <v>1.111111111111111E-2</v>
      </c>
      <c r="Q879" s="42"/>
      <c r="R879" s="41">
        <f t="shared" si="198"/>
        <v>0</v>
      </c>
      <c r="S879" s="42">
        <f t="shared" si="199"/>
        <v>0</v>
      </c>
      <c r="T879" s="42">
        <f>IFERROR(VLOOKUP(A879,'[4]Re-order'!$A:$Q,17,0),"")</f>
        <v>0</v>
      </c>
      <c r="U879" s="42">
        <f>IFERROR(VLOOKUP(A879,'[4]MC Masterlist 2026-09-17'!$B:$M, 10, 0),0)</f>
        <v>15</v>
      </c>
      <c r="V879" s="42">
        <f>IFERROR(VLOOKUP(A879,'[4]MC Masterlist 2026-09-17'!$B:$M, 11, 0),0)</f>
        <v>15</v>
      </c>
      <c r="W879" s="42">
        <f t="shared" si="200"/>
        <v>30</v>
      </c>
      <c r="X879" s="42">
        <f t="shared" si="201"/>
        <v>6.833333333333333</v>
      </c>
      <c r="Y879" s="42">
        <f>IFERROR(IF(OR(C879="AREA I",C879="AREA V"),7,VLOOKUP(A879,'[4]MC Masterlist 2026-09-17'!$B:$M, 12, 0)),0)</f>
        <v>7</v>
      </c>
      <c r="Z879" s="42">
        <f t="shared" si="202"/>
        <v>0.16666666666666666</v>
      </c>
      <c r="AA879" s="42">
        <f t="shared" si="203"/>
        <v>0.33333333333333331</v>
      </c>
      <c r="AB879" s="42">
        <f t="shared" si="204"/>
        <v>7.5925925925925911E-2</v>
      </c>
      <c r="AC879" s="42">
        <f t="shared" si="205"/>
        <v>7.7777777777777765E-2</v>
      </c>
      <c r="AD879" s="40" t="str">
        <f t="shared" si="206"/>
        <v>Stockout</v>
      </c>
      <c r="AE879" s="40">
        <f>IFERROR(VLOOKUP(A879,'[4]Re-order'!$A:$AA,27,0),"")</f>
        <v>0</v>
      </c>
      <c r="AF879" s="42">
        <f t="shared" si="207"/>
        <v>7.7777777777777765E-2</v>
      </c>
      <c r="AG879" s="42" t="e">
        <f>SUMIFS('[4]Raw Inventory'!D:D,'[4]Raw Inventory'!C:C,"GREATWALL",'[4]Raw Inventory'!B:B,A879)</f>
        <v>#VALUE!</v>
      </c>
      <c r="AH879" s="42" t="e">
        <f>SUMIFS('[4]Raw Inventory'!D:D,'[4]Raw Inventory'!C:C,"DUARTE",'[4]Raw Inventory'!B:B,A879)</f>
        <v>#VALUE!</v>
      </c>
      <c r="AI879" s="42"/>
      <c r="AJ879" s="42">
        <f t="shared" si="208"/>
        <v>0</v>
      </c>
      <c r="AK879" s="40" t="str">
        <f>IFERROR(IF((Q879+IF(AI879="",0,AI3))&lt;=0,"Stockout",IF(AJ879="","",IF(F879="Class A",IF(AJ879&lt;=7,"Critical",IF(AJ879&lt;=15,"Low",IF(AJ879&lt;=30,"Reorder",IF(AJ879&lt;=45,"Optimal","Overstock")))),IF(F879="Class B",IF(AJ879&lt;=10,"Critical",IF(AJ879&lt;=20,"Low",IF(AJ879&lt;=45,"Reorder",IF(AJ879&lt;=60,"Optimal","Overstock")))),IF(F879="Class C",IF(AJ879&lt;=15,"Critical",IF(AJ879&lt;=30,"Low",IF(AJ879&lt;=60,"Reorder",IF(AJ879&lt;=90,"Optimal","Overstock")))),""))))),"")</f>
        <v>Stockout</v>
      </c>
      <c r="AL879" s="42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</row>
    <row r="880" spans="1:48">
      <c r="A880" s="39" t="s">
        <v>54</v>
      </c>
      <c r="B880" s="39" t="s">
        <v>157</v>
      </c>
      <c r="C880" s="39" t="s">
        <v>152</v>
      </c>
      <c r="D880" s="40" t="s">
        <v>240</v>
      </c>
      <c r="E880" s="40">
        <v>18</v>
      </c>
      <c r="F880" s="40" t="s">
        <v>3</v>
      </c>
      <c r="G880" s="39" t="str">
        <f>IFERROR(VLOOKUP(A880,'[4]MC Masterlist 2026-09-17'!$B:$M, 3, 0),"")</f>
        <v>HONDA</v>
      </c>
      <c r="H880" s="41">
        <f>IFERROR(VLOOKUP(A880,'[4]MC Masterlist 2026-09-17'!$B:$M, 6, 0),"")</f>
        <v>70998</v>
      </c>
      <c r="I880" s="42">
        <v>0</v>
      </c>
      <c r="J880" s="42">
        <v>2</v>
      </c>
      <c r="K880" s="42">
        <v>0</v>
      </c>
      <c r="L880" s="42">
        <f t="shared" si="193"/>
        <v>2</v>
      </c>
      <c r="M880" s="42">
        <f t="shared" si="194"/>
        <v>0.66666666666666663</v>
      </c>
      <c r="N880" s="41">
        <f t="shared" si="195"/>
        <v>141996</v>
      </c>
      <c r="O880" s="41">
        <f t="shared" si="196"/>
        <v>47332</v>
      </c>
      <c r="P880" s="42">
        <f t="shared" si="197"/>
        <v>2.222222222222222E-2</v>
      </c>
      <c r="Q880" s="42"/>
      <c r="R880" s="41">
        <f t="shared" si="198"/>
        <v>0</v>
      </c>
      <c r="S880" s="42">
        <f t="shared" si="199"/>
        <v>0</v>
      </c>
      <c r="T880" s="42">
        <f>IFERROR(VLOOKUP(A880,'[4]Re-order'!$A:$Q,17,0),"")</f>
        <v>0</v>
      </c>
      <c r="U880" s="42">
        <f>IFERROR(VLOOKUP(A880,'[4]MC Masterlist 2026-09-17'!$B:$M, 10, 0),0)</f>
        <v>15</v>
      </c>
      <c r="V880" s="42">
        <f>IFERROR(VLOOKUP(A880,'[4]MC Masterlist 2026-09-17'!$B:$M, 11, 0),0)</f>
        <v>15</v>
      </c>
      <c r="W880" s="42">
        <f t="shared" si="200"/>
        <v>30</v>
      </c>
      <c r="X880" s="42">
        <f t="shared" si="201"/>
        <v>29.666666666666668</v>
      </c>
      <c r="Y880" s="42">
        <f>IFERROR(IF(OR(C880="AREA I",C880="AREA V"),7,VLOOKUP(A880,'[4]MC Masterlist 2026-09-17'!$B:$M, 12, 0)),0)</f>
        <v>30</v>
      </c>
      <c r="Z880" s="42">
        <f t="shared" si="202"/>
        <v>0.33333333333333331</v>
      </c>
      <c r="AA880" s="42">
        <f t="shared" si="203"/>
        <v>0.66666666666666663</v>
      </c>
      <c r="AB880" s="42">
        <f t="shared" si="204"/>
        <v>0.65925925925925921</v>
      </c>
      <c r="AC880" s="42">
        <f t="shared" si="205"/>
        <v>0.66666666666666663</v>
      </c>
      <c r="AD880" s="40" t="str">
        <f t="shared" si="206"/>
        <v>Stockout</v>
      </c>
      <c r="AE880" s="40">
        <f>IFERROR(VLOOKUP(A880,'[4]Re-order'!$A:$AA,27,0),"")</f>
        <v>0</v>
      </c>
      <c r="AF880" s="42">
        <f t="shared" si="207"/>
        <v>0.66666666666666663</v>
      </c>
      <c r="AG880" s="42" t="e">
        <f>SUMIFS('[4]Raw Inventory'!D:D,'[4]Raw Inventory'!C:C,"GREATWALL",'[4]Raw Inventory'!B:B,A880)</f>
        <v>#VALUE!</v>
      </c>
      <c r="AH880" s="42" t="e">
        <f>SUMIFS('[4]Raw Inventory'!D:D,'[4]Raw Inventory'!C:C,"DUARTE",'[4]Raw Inventory'!B:B,A880)</f>
        <v>#VALUE!</v>
      </c>
      <c r="AI880" s="42"/>
      <c r="AJ880" s="42">
        <f t="shared" si="208"/>
        <v>0</v>
      </c>
      <c r="AK880" s="40" t="str">
        <f>IFERROR(IF((Q880+IF(AI880="",0,AI3))&lt;=0,"Stockout",IF(AJ880="","",IF(F880="Class A",IF(AJ880&lt;=7,"Critical",IF(AJ880&lt;=15,"Low",IF(AJ880&lt;=30,"Reorder",IF(AJ880&lt;=45,"Optimal","Overstock")))),IF(F880="Class B",IF(AJ880&lt;=10,"Critical",IF(AJ880&lt;=20,"Low",IF(AJ880&lt;=45,"Reorder",IF(AJ880&lt;=60,"Optimal","Overstock")))),IF(F880="Class C",IF(AJ880&lt;=15,"Critical",IF(AJ880&lt;=30,"Low",IF(AJ880&lt;=60,"Reorder",IF(AJ880&lt;=90,"Optimal","Overstock")))),""))))),"")</f>
        <v>Stockout</v>
      </c>
      <c r="AL880" s="42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</row>
    <row r="881" spans="1:48">
      <c r="A881" s="39" t="s">
        <v>50</v>
      </c>
      <c r="B881" s="39" t="s">
        <v>5</v>
      </c>
      <c r="C881" s="39" t="s">
        <v>118</v>
      </c>
      <c r="D881" s="40" t="s">
        <v>236</v>
      </c>
      <c r="E881" s="40">
        <v>22</v>
      </c>
      <c r="F881" s="40" t="s">
        <v>3</v>
      </c>
      <c r="G881" s="39" t="str">
        <f>IFERROR(VLOOKUP(A881,'[4]MC Masterlist 2026-09-17'!$B:$M, 3, 0),"")</f>
        <v>YAMAHA</v>
      </c>
      <c r="H881" s="41">
        <f>IFERROR(VLOOKUP(A881,'[4]MC Masterlist 2026-09-17'!$B:$M, 6, 0),"")</f>
        <v>78957</v>
      </c>
      <c r="I881" s="42">
        <v>0</v>
      </c>
      <c r="J881" s="42">
        <v>0</v>
      </c>
      <c r="K881" s="42">
        <v>0</v>
      </c>
      <c r="L881" s="42">
        <f t="shared" si="193"/>
        <v>0</v>
      </c>
      <c r="M881" s="42">
        <f t="shared" si="194"/>
        <v>0</v>
      </c>
      <c r="N881" s="41">
        <f t="shared" si="195"/>
        <v>0</v>
      </c>
      <c r="O881" s="41">
        <f t="shared" si="196"/>
        <v>0</v>
      </c>
      <c r="P881" s="42">
        <f t="shared" si="197"/>
        <v>0</v>
      </c>
      <c r="Q881" s="42">
        <v>1</v>
      </c>
      <c r="R881" s="41">
        <f t="shared" si="198"/>
        <v>78957</v>
      </c>
      <c r="S881" s="42">
        <f t="shared" si="199"/>
        <v>0</v>
      </c>
      <c r="T881" s="42">
        <f>IFERROR(VLOOKUP(A881,'[4]Re-order'!$A:$Q,17,0),"")</f>
        <v>0</v>
      </c>
      <c r="U881" s="42">
        <f>IFERROR(VLOOKUP(A881,'[4]MC Masterlist 2026-09-17'!$B:$M, 10, 0),0)</f>
        <v>15</v>
      </c>
      <c r="V881" s="42">
        <f>IFERROR(VLOOKUP(A881,'[4]MC Masterlist 2026-09-17'!$B:$M, 11, 0),0)</f>
        <v>15</v>
      </c>
      <c r="W881" s="42">
        <f t="shared" si="200"/>
        <v>30</v>
      </c>
      <c r="X881" s="42">
        <f t="shared" si="201"/>
        <v>30</v>
      </c>
      <c r="Y881" s="42">
        <f>IFERROR(IF(OR(C881="AREA I",C881="AREA V"),7,VLOOKUP(A881,'[4]MC Masterlist 2026-09-17'!$B:$M, 12, 0)),0)</f>
        <v>30</v>
      </c>
      <c r="Z881" s="42">
        <f t="shared" si="202"/>
        <v>0</v>
      </c>
      <c r="AA881" s="42">
        <f t="shared" si="203"/>
        <v>0</v>
      </c>
      <c r="AB881" s="42">
        <f t="shared" si="204"/>
        <v>0</v>
      </c>
      <c r="AC881" s="42">
        <f t="shared" si="205"/>
        <v>0</v>
      </c>
      <c r="AD881" s="40" t="str">
        <f t="shared" si="206"/>
        <v>Critical</v>
      </c>
      <c r="AE881" s="40">
        <f>IFERROR(VLOOKUP(A881,'[4]Re-order'!$A:$AA,27,0),"")</f>
        <v>0</v>
      </c>
      <c r="AF881" s="42">
        <f t="shared" si="207"/>
        <v>-1</v>
      </c>
      <c r="AG881" s="42" t="e">
        <f>SUMIFS('[4]Raw Inventory'!D:D,'[4]Raw Inventory'!C:C,"GREATWALL",'[4]Raw Inventory'!B:B,A881)</f>
        <v>#VALUE!</v>
      </c>
      <c r="AH881" s="42" t="e">
        <f>SUMIFS('[4]Raw Inventory'!D:D,'[4]Raw Inventory'!C:C,"DUARTE",'[4]Raw Inventory'!B:B,A881)</f>
        <v>#VALUE!</v>
      </c>
      <c r="AI881" s="42"/>
      <c r="AJ881" s="42">
        <f t="shared" si="208"/>
        <v>0</v>
      </c>
      <c r="AK881" s="40" t="str">
        <f>IFERROR(IF((Q881+IF(AI881="",0,AI3))&lt;=0,"Stockout",IF(AJ881="","",IF(F881="Class A",IF(AJ881&lt;=7,"Critical",IF(AJ881&lt;=15,"Low",IF(AJ881&lt;=30,"Reorder",IF(AJ881&lt;=45,"Optimal","Overstock")))),IF(F881="Class B",IF(AJ881&lt;=10,"Critical",IF(AJ881&lt;=20,"Low",IF(AJ881&lt;=45,"Reorder",IF(AJ881&lt;=60,"Optimal","Overstock")))),IF(F881="Class C",IF(AJ881&lt;=15,"Critical",IF(AJ881&lt;=30,"Low",IF(AJ881&lt;=60,"Reorder",IF(AJ881&lt;=90,"Optimal","Overstock")))),""))))),"")</f>
        <v>Critical</v>
      </c>
      <c r="AL881" s="42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</row>
    <row r="882" spans="1:48">
      <c r="A882" s="39" t="s">
        <v>20</v>
      </c>
      <c r="B882" s="39" t="s">
        <v>119</v>
      </c>
      <c r="C882" s="39" t="s">
        <v>118</v>
      </c>
      <c r="D882" s="40" t="s">
        <v>257</v>
      </c>
      <c r="E882" s="40">
        <v>5</v>
      </c>
      <c r="F882" s="40" t="s">
        <v>0</v>
      </c>
      <c r="G882" s="39" t="str">
        <f>IFERROR(VLOOKUP(A882,'[4]MC Masterlist 2026-09-17'!$B:$M, 3, 0),"")</f>
        <v>HONDA</v>
      </c>
      <c r="H882" s="41">
        <f>IFERROR(VLOOKUP(A882,'[4]MC Masterlist 2026-09-17'!$B:$M, 6, 0),"")</f>
        <v>69950</v>
      </c>
      <c r="I882" s="42">
        <v>6</v>
      </c>
      <c r="J882" s="42">
        <v>3</v>
      </c>
      <c r="K882" s="42">
        <v>5</v>
      </c>
      <c r="L882" s="42">
        <f t="shared" si="193"/>
        <v>14</v>
      </c>
      <c r="M882" s="42">
        <f t="shared" si="194"/>
        <v>4.666666666666667</v>
      </c>
      <c r="N882" s="41">
        <f t="shared" si="195"/>
        <v>979300</v>
      </c>
      <c r="O882" s="41">
        <f t="shared" si="196"/>
        <v>326433.33333333337</v>
      </c>
      <c r="P882" s="42">
        <f t="shared" si="197"/>
        <v>0.15555555555555556</v>
      </c>
      <c r="Q882" s="42">
        <v>5</v>
      </c>
      <c r="R882" s="41">
        <f t="shared" si="198"/>
        <v>349750</v>
      </c>
      <c r="S882" s="42">
        <f t="shared" si="199"/>
        <v>32.142857142857139</v>
      </c>
      <c r="T882" s="42">
        <f>IFERROR(VLOOKUP(A882,'[4]Re-order'!$A:$Q,17,0),"")</f>
        <v>0</v>
      </c>
      <c r="U882" s="42">
        <f>IFERROR(VLOOKUP(A882,'[4]MC Masterlist 2026-09-17'!$B:$M, 10, 0),0)</f>
        <v>15</v>
      </c>
      <c r="V882" s="42">
        <f>IFERROR(VLOOKUP(A882,'[4]MC Masterlist 2026-09-17'!$B:$M, 11, 0),0)</f>
        <v>15</v>
      </c>
      <c r="W882" s="42">
        <f t="shared" si="200"/>
        <v>30</v>
      </c>
      <c r="X882" s="42">
        <f t="shared" si="201"/>
        <v>27.666666666666668</v>
      </c>
      <c r="Y882" s="42">
        <f>IFERROR(IF(OR(C882="AREA I",C882="AREA V"),7,VLOOKUP(A882,'[4]MC Masterlist 2026-09-17'!$B:$M, 12, 0)),0)</f>
        <v>30</v>
      </c>
      <c r="Z882" s="42">
        <f t="shared" si="202"/>
        <v>2.3333333333333335</v>
      </c>
      <c r="AA882" s="42">
        <f t="shared" si="203"/>
        <v>4.666666666666667</v>
      </c>
      <c r="AB882" s="42">
        <f t="shared" si="204"/>
        <v>4.3037037037037038</v>
      </c>
      <c r="AC882" s="42">
        <f t="shared" si="205"/>
        <v>4.666666666666667</v>
      </c>
      <c r="AD882" s="40" t="str">
        <f t="shared" si="206"/>
        <v>Optimal</v>
      </c>
      <c r="AE882" s="40">
        <f>IFERROR(VLOOKUP(A882,'[4]Re-order'!$A:$AA,27,0),"")</f>
        <v>0</v>
      </c>
      <c r="AF882" s="42">
        <f t="shared" si="207"/>
        <v>-0.33333333333333304</v>
      </c>
      <c r="AG882" s="42" t="e">
        <f>SUMIFS('[4]Raw Inventory'!D:D,'[4]Raw Inventory'!C:C,"GREATWALL",'[4]Raw Inventory'!B:B,A882)</f>
        <v>#VALUE!</v>
      </c>
      <c r="AH882" s="42" t="e">
        <f>SUMIFS('[4]Raw Inventory'!D:D,'[4]Raw Inventory'!C:C,"DUARTE",'[4]Raw Inventory'!B:B,A882)</f>
        <v>#VALUE!</v>
      </c>
      <c r="AI882" s="42"/>
      <c r="AJ882" s="42">
        <f t="shared" si="208"/>
        <v>32.142857142857139</v>
      </c>
      <c r="AK882" s="40" t="str">
        <f>IFERROR(IF((Q882+IF(AI882="",0,AI3))&lt;=0,"Stockout",IF(AJ882="","",IF(F882="Class A",IF(AJ882&lt;=7,"Critical",IF(AJ882&lt;=15,"Low",IF(AJ882&lt;=30,"Reorder",IF(AJ882&lt;=45,"Optimal","Overstock")))),IF(F882="Class B",IF(AJ882&lt;=10,"Critical",IF(AJ882&lt;=20,"Low",IF(AJ882&lt;=45,"Reorder",IF(AJ882&lt;=60,"Optimal","Overstock")))),IF(F882="Class C",IF(AJ882&lt;=15,"Critical",IF(AJ882&lt;=30,"Low",IF(AJ882&lt;=60,"Reorder",IF(AJ882&lt;=90,"Optimal","Overstock")))),""))))),"")</f>
        <v>Optimal</v>
      </c>
      <c r="AL882" s="42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</row>
    <row r="883" spans="1:48">
      <c r="A883" s="39" t="s">
        <v>44</v>
      </c>
      <c r="B883" s="39" t="s">
        <v>30</v>
      </c>
      <c r="C883" s="39" t="s">
        <v>1</v>
      </c>
      <c r="D883" s="40" t="s">
        <v>253</v>
      </c>
      <c r="E883" s="40">
        <v>14</v>
      </c>
      <c r="F883" s="40" t="s">
        <v>2</v>
      </c>
      <c r="G883" s="39" t="str">
        <f>IFERROR(VLOOKUP(A883,'[4]MC Masterlist 2026-09-17'!$B:$M, 3, 0),"")</f>
        <v>YAMAHA</v>
      </c>
      <c r="H883" s="41">
        <f>IFERROR(VLOOKUP(A883,'[4]MC Masterlist 2026-09-17'!$B:$M, 6, 0),"")</f>
        <v>165912</v>
      </c>
      <c r="I883" s="42">
        <v>1</v>
      </c>
      <c r="J883" s="42">
        <v>1</v>
      </c>
      <c r="K883" s="42">
        <v>1</v>
      </c>
      <c r="L883" s="42">
        <f t="shared" si="193"/>
        <v>3</v>
      </c>
      <c r="M883" s="42">
        <f t="shared" si="194"/>
        <v>1</v>
      </c>
      <c r="N883" s="41">
        <f t="shared" si="195"/>
        <v>497736</v>
      </c>
      <c r="O883" s="41">
        <f t="shared" si="196"/>
        <v>165912</v>
      </c>
      <c r="P883" s="42">
        <f t="shared" si="197"/>
        <v>3.3333333333333333E-2</v>
      </c>
      <c r="Q883" s="42"/>
      <c r="R883" s="41">
        <f t="shared" si="198"/>
        <v>0</v>
      </c>
      <c r="S883" s="42">
        <f t="shared" si="199"/>
        <v>0</v>
      </c>
      <c r="T883" s="42">
        <f>IFERROR(VLOOKUP(A883,'[4]Re-order'!$A:$Q,17,0),"")</f>
        <v>0</v>
      </c>
      <c r="U883" s="42">
        <f>IFERROR(VLOOKUP(A883,'[4]MC Masterlist 2026-09-17'!$B:$M, 10, 0),0)</f>
        <v>15</v>
      </c>
      <c r="V883" s="42">
        <f>IFERROR(VLOOKUP(A883,'[4]MC Masterlist 2026-09-17'!$B:$M, 11, 0),0)</f>
        <v>15</v>
      </c>
      <c r="W883" s="42">
        <f t="shared" si="200"/>
        <v>30</v>
      </c>
      <c r="X883" s="42">
        <f t="shared" si="201"/>
        <v>6.5</v>
      </c>
      <c r="Y883" s="42">
        <f>IFERROR(IF(OR(C883="AREA I",C883="AREA V"),7,VLOOKUP(A883,'[4]MC Masterlist 2026-09-17'!$B:$M, 12, 0)),0)</f>
        <v>7</v>
      </c>
      <c r="Z883" s="42">
        <f t="shared" si="202"/>
        <v>0.5</v>
      </c>
      <c r="AA883" s="42">
        <f t="shared" si="203"/>
        <v>1</v>
      </c>
      <c r="AB883" s="42">
        <f t="shared" si="204"/>
        <v>0.21666666666666667</v>
      </c>
      <c r="AC883" s="42">
        <f t="shared" si="205"/>
        <v>0.23333333333333334</v>
      </c>
      <c r="AD883" s="40" t="str">
        <f t="shared" si="206"/>
        <v>Stockout</v>
      </c>
      <c r="AE883" s="40">
        <f>IFERROR(VLOOKUP(A883,'[4]Re-order'!$A:$AA,27,0),"")</f>
        <v>0</v>
      </c>
      <c r="AF883" s="42">
        <f t="shared" si="207"/>
        <v>0.23333333333333334</v>
      </c>
      <c r="AG883" s="42" t="e">
        <f>SUMIFS('[4]Raw Inventory'!D:D,'[4]Raw Inventory'!C:C,"GREATWALL",'[4]Raw Inventory'!B:B,A883)</f>
        <v>#VALUE!</v>
      </c>
      <c r="AH883" s="42" t="e">
        <f>SUMIFS('[4]Raw Inventory'!D:D,'[4]Raw Inventory'!C:C,"DUARTE",'[4]Raw Inventory'!B:B,A883)</f>
        <v>#VALUE!</v>
      </c>
      <c r="AI883" s="42"/>
      <c r="AJ883" s="42">
        <f t="shared" si="208"/>
        <v>0</v>
      </c>
      <c r="AK883" s="40" t="str">
        <f>IFERROR(IF((Q883+IF(AI883="",0,AI3))&lt;=0,"Stockout",IF(AJ883="","",IF(F883="Class A",IF(AJ883&lt;=7,"Critical",IF(AJ883&lt;=15,"Low",IF(AJ883&lt;=30,"Reorder",IF(AJ883&lt;=45,"Optimal","Overstock")))),IF(F883="Class B",IF(AJ883&lt;=10,"Critical",IF(AJ883&lt;=20,"Low",IF(AJ883&lt;=45,"Reorder",IF(AJ883&lt;=60,"Optimal","Overstock")))),IF(F883="Class C",IF(AJ883&lt;=15,"Critical",IF(AJ883&lt;=30,"Low",IF(AJ883&lt;=60,"Reorder",IF(AJ883&lt;=90,"Optimal","Overstock")))),""))))),"")</f>
        <v>Stockout</v>
      </c>
      <c r="AL883" s="42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</row>
    <row r="884" spans="1:48">
      <c r="A884" s="39" t="s">
        <v>55</v>
      </c>
      <c r="B884" s="39" t="s">
        <v>154</v>
      </c>
      <c r="C884" s="39" t="s">
        <v>152</v>
      </c>
      <c r="D884" s="40" t="s">
        <v>265</v>
      </c>
      <c r="E884" s="40">
        <v>31</v>
      </c>
      <c r="F884" s="40" t="s">
        <v>3</v>
      </c>
      <c r="G884" s="39" t="str">
        <f>IFERROR(VLOOKUP(A884,'[4]MC Masterlist 2026-09-17'!$B:$M, 3, 0),"")</f>
        <v>HONDA</v>
      </c>
      <c r="H884" s="41">
        <f>IFERROR(VLOOKUP(A884,'[4]MC Masterlist 2026-09-17'!$B:$M, 6, 0),"")</f>
        <v>284880</v>
      </c>
      <c r="I884" s="42">
        <v>0</v>
      </c>
      <c r="J884" s="42">
        <v>0</v>
      </c>
      <c r="K884" s="42">
        <v>0</v>
      </c>
      <c r="L884" s="42">
        <f t="shared" si="193"/>
        <v>0</v>
      </c>
      <c r="M884" s="42">
        <f t="shared" si="194"/>
        <v>0</v>
      </c>
      <c r="N884" s="41">
        <f t="shared" si="195"/>
        <v>0</v>
      </c>
      <c r="O884" s="41">
        <f t="shared" si="196"/>
        <v>0</v>
      </c>
      <c r="P884" s="42">
        <f t="shared" si="197"/>
        <v>0</v>
      </c>
      <c r="Q884" s="42">
        <v>1</v>
      </c>
      <c r="R884" s="41">
        <f t="shared" si="198"/>
        <v>284880</v>
      </c>
      <c r="S884" s="42">
        <f t="shared" si="199"/>
        <v>0</v>
      </c>
      <c r="T884" s="42">
        <f>IFERROR(VLOOKUP(A884,'[4]Re-order'!$A:$Q,17,0),"")</f>
        <v>0</v>
      </c>
      <c r="U884" s="42">
        <f>IFERROR(VLOOKUP(A884,'[4]MC Masterlist 2026-09-17'!$B:$M, 10, 0),0)</f>
        <v>15</v>
      </c>
      <c r="V884" s="42">
        <f>IFERROR(VLOOKUP(A884,'[4]MC Masterlist 2026-09-17'!$B:$M, 11, 0),0)</f>
        <v>15</v>
      </c>
      <c r="W884" s="42">
        <f t="shared" si="200"/>
        <v>30</v>
      </c>
      <c r="X884" s="42">
        <f t="shared" si="201"/>
        <v>30</v>
      </c>
      <c r="Y884" s="42">
        <f>IFERROR(IF(OR(C884="AREA I",C884="AREA V"),7,VLOOKUP(A884,'[4]MC Masterlist 2026-09-17'!$B:$M, 12, 0)),0)</f>
        <v>30</v>
      </c>
      <c r="Z884" s="42">
        <f t="shared" si="202"/>
        <v>0</v>
      </c>
      <c r="AA884" s="42">
        <f t="shared" si="203"/>
        <v>0</v>
      </c>
      <c r="AB884" s="42">
        <f t="shared" si="204"/>
        <v>0</v>
      </c>
      <c r="AC884" s="42">
        <f t="shared" si="205"/>
        <v>0</v>
      </c>
      <c r="AD884" s="40" t="str">
        <f t="shared" si="206"/>
        <v>Critical</v>
      </c>
      <c r="AE884" s="40">
        <f>IFERROR(VLOOKUP(A884,'[4]Re-order'!$A:$AA,27,0),"")</f>
        <v>0</v>
      </c>
      <c r="AF884" s="42">
        <f t="shared" si="207"/>
        <v>-1</v>
      </c>
      <c r="AG884" s="42" t="e">
        <f>SUMIFS('[4]Raw Inventory'!D:D,'[4]Raw Inventory'!C:C,"GREATWALL",'[4]Raw Inventory'!B:B,A884)</f>
        <v>#VALUE!</v>
      </c>
      <c r="AH884" s="42" t="e">
        <f>SUMIFS('[4]Raw Inventory'!D:D,'[4]Raw Inventory'!C:C,"DUARTE",'[4]Raw Inventory'!B:B,A884)</f>
        <v>#VALUE!</v>
      </c>
      <c r="AI884" s="42"/>
      <c r="AJ884" s="42">
        <f t="shared" si="208"/>
        <v>0</v>
      </c>
      <c r="AK884" s="40" t="str">
        <f>IFERROR(IF((Q884+IF(AI884="",0,AI3))&lt;=0,"Stockout",IF(AJ884="","",IF(F884="Class A",IF(AJ884&lt;=7,"Critical",IF(AJ884&lt;=15,"Low",IF(AJ884&lt;=30,"Reorder",IF(AJ884&lt;=45,"Optimal","Overstock")))),IF(F884="Class B",IF(AJ884&lt;=10,"Critical",IF(AJ884&lt;=20,"Low",IF(AJ884&lt;=45,"Reorder",IF(AJ884&lt;=60,"Optimal","Overstock")))),IF(F884="Class C",IF(AJ884&lt;=15,"Critical",IF(AJ884&lt;=30,"Low",IF(AJ884&lt;=60,"Reorder",IF(AJ884&lt;=90,"Optimal","Overstock")))),""))))),"")</f>
        <v>Critical</v>
      </c>
      <c r="AL884" s="42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</row>
    <row r="885" spans="1:48">
      <c r="A885" s="39" t="s">
        <v>42</v>
      </c>
      <c r="B885" s="39" t="s">
        <v>95</v>
      </c>
      <c r="C885" s="39" t="s">
        <v>90</v>
      </c>
      <c r="D885" s="40" t="s">
        <v>244</v>
      </c>
      <c r="E885" s="40">
        <v>12</v>
      </c>
      <c r="F885" s="40" t="s">
        <v>2</v>
      </c>
      <c r="G885" s="39" t="str">
        <f>IFERROR(VLOOKUP(A885,'[4]MC Masterlist 2026-09-17'!$B:$M, 3, 0),"")</f>
        <v>YAMAHA</v>
      </c>
      <c r="H885" s="41">
        <f>IFERROR(VLOOKUP(A885,'[4]MC Masterlist 2026-09-17'!$B:$M, 6, 0),"")</f>
        <v>152892</v>
      </c>
      <c r="I885" s="42">
        <v>0</v>
      </c>
      <c r="J885" s="42">
        <v>1</v>
      </c>
      <c r="K885" s="42">
        <v>0</v>
      </c>
      <c r="L885" s="42">
        <f t="shared" si="193"/>
        <v>1</v>
      </c>
      <c r="M885" s="42">
        <f t="shared" si="194"/>
        <v>0.33333333333333331</v>
      </c>
      <c r="N885" s="41">
        <f t="shared" si="195"/>
        <v>152892</v>
      </c>
      <c r="O885" s="41">
        <f t="shared" si="196"/>
        <v>50964</v>
      </c>
      <c r="P885" s="42">
        <f t="shared" si="197"/>
        <v>1.111111111111111E-2</v>
      </c>
      <c r="Q885" s="42">
        <v>2</v>
      </c>
      <c r="R885" s="41">
        <f t="shared" si="198"/>
        <v>305784</v>
      </c>
      <c r="S885" s="42">
        <f t="shared" si="199"/>
        <v>180</v>
      </c>
      <c r="T885" s="42">
        <f>IFERROR(VLOOKUP(A885,'[4]Re-order'!$A:$Q,17,0),"")</f>
        <v>0</v>
      </c>
      <c r="U885" s="42">
        <f>IFERROR(VLOOKUP(A885,'[4]MC Masterlist 2026-09-17'!$B:$M, 10, 0),0)</f>
        <v>15</v>
      </c>
      <c r="V885" s="42">
        <f>IFERROR(VLOOKUP(A885,'[4]MC Masterlist 2026-09-17'!$B:$M, 11, 0),0)</f>
        <v>15</v>
      </c>
      <c r="W885" s="42">
        <f t="shared" si="200"/>
        <v>30</v>
      </c>
      <c r="X885" s="42">
        <f t="shared" si="201"/>
        <v>29.833333333333332</v>
      </c>
      <c r="Y885" s="42">
        <f>IFERROR(IF(OR(C885="AREA I",C885="AREA V"),7,VLOOKUP(A885,'[4]MC Masterlist 2026-09-17'!$B:$M, 12, 0)),0)</f>
        <v>30</v>
      </c>
      <c r="Z885" s="42">
        <f t="shared" si="202"/>
        <v>0.16666666666666666</v>
      </c>
      <c r="AA885" s="42">
        <f t="shared" si="203"/>
        <v>0.33333333333333331</v>
      </c>
      <c r="AB885" s="42">
        <f t="shared" si="204"/>
        <v>0.33148148148148143</v>
      </c>
      <c r="AC885" s="42">
        <f t="shared" si="205"/>
        <v>0.33333333333333331</v>
      </c>
      <c r="AD885" s="40" t="str">
        <f t="shared" si="206"/>
        <v>Overstock</v>
      </c>
      <c r="AE885" s="40">
        <f>IFERROR(VLOOKUP(A885,'[4]Re-order'!$A:$AA,27,0),"")</f>
        <v>0</v>
      </c>
      <c r="AF885" s="42">
        <f t="shared" si="207"/>
        <v>-1.6666666666666667</v>
      </c>
      <c r="AG885" s="42" t="e">
        <f>SUMIFS('[4]Raw Inventory'!D:D,'[4]Raw Inventory'!C:C,"GREATWALL",'[4]Raw Inventory'!B:B,A885)</f>
        <v>#VALUE!</v>
      </c>
      <c r="AH885" s="42" t="e">
        <f>SUMIFS('[4]Raw Inventory'!D:D,'[4]Raw Inventory'!C:C,"DUARTE",'[4]Raw Inventory'!B:B,A885)</f>
        <v>#VALUE!</v>
      </c>
      <c r="AI885" s="42"/>
      <c r="AJ885" s="42">
        <f t="shared" si="208"/>
        <v>180.00000000000003</v>
      </c>
      <c r="AK885" s="40" t="str">
        <f>IFERROR(IF((Q885+IF(AI885="",0,AI3))&lt;=0,"Stockout",IF(AJ885="","",IF(F885="Class A",IF(AJ885&lt;=7,"Critical",IF(AJ885&lt;=15,"Low",IF(AJ885&lt;=30,"Reorder",IF(AJ885&lt;=45,"Optimal","Overstock")))),IF(F885="Class B",IF(AJ885&lt;=10,"Critical",IF(AJ885&lt;=20,"Low",IF(AJ885&lt;=45,"Reorder",IF(AJ885&lt;=60,"Optimal","Overstock")))),IF(F885="Class C",IF(AJ885&lt;=15,"Critical",IF(AJ885&lt;=30,"Low",IF(AJ885&lt;=60,"Reorder",IF(AJ885&lt;=90,"Optimal","Overstock")))),""))))),"")</f>
        <v>Overstock</v>
      </c>
      <c r="AL885" s="42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</row>
    <row r="886" spans="1:48">
      <c r="A886" s="39" t="s">
        <v>64</v>
      </c>
      <c r="B886" s="39" t="s">
        <v>111</v>
      </c>
      <c r="C886" s="39" t="s">
        <v>109</v>
      </c>
      <c r="D886" s="40" t="s">
        <v>228</v>
      </c>
      <c r="E886" s="40">
        <v>26</v>
      </c>
      <c r="F886" s="40" t="s">
        <v>3</v>
      </c>
      <c r="G886" s="39" t="str">
        <f>IFERROR(VLOOKUP(A886,'[4]MC Masterlist 2026-09-17'!$B:$M, 3, 0),"")</f>
        <v>HONDA</v>
      </c>
      <c r="H886" s="41">
        <f>IFERROR(VLOOKUP(A886,'[4]MC Masterlist 2026-09-17'!$B:$M, 6, 0),"")</f>
        <v>73170</v>
      </c>
      <c r="I886" s="42">
        <v>0</v>
      </c>
      <c r="J886" s="42">
        <v>1</v>
      </c>
      <c r="K886" s="42">
        <v>0</v>
      </c>
      <c r="L886" s="42">
        <f t="shared" si="193"/>
        <v>1</v>
      </c>
      <c r="M886" s="42">
        <f t="shared" si="194"/>
        <v>0.33333333333333331</v>
      </c>
      <c r="N886" s="41">
        <f t="shared" si="195"/>
        <v>73170</v>
      </c>
      <c r="O886" s="41">
        <f t="shared" si="196"/>
        <v>24390</v>
      </c>
      <c r="P886" s="42">
        <f t="shared" si="197"/>
        <v>1.111111111111111E-2</v>
      </c>
      <c r="Q886" s="42">
        <v>3</v>
      </c>
      <c r="R886" s="41">
        <f t="shared" si="198"/>
        <v>219510</v>
      </c>
      <c r="S886" s="42">
        <f t="shared" si="199"/>
        <v>270</v>
      </c>
      <c r="T886" s="42">
        <f>IFERROR(VLOOKUP(A886,'[4]Re-order'!$A:$Q,17,0),"")</f>
        <v>0</v>
      </c>
      <c r="U886" s="42">
        <f>IFERROR(VLOOKUP(A886,'[4]MC Masterlist 2026-09-17'!$B:$M, 10, 0),0)</f>
        <v>15</v>
      </c>
      <c r="V886" s="42">
        <f>IFERROR(VLOOKUP(A886,'[4]MC Masterlist 2026-09-17'!$B:$M, 11, 0),0)</f>
        <v>15</v>
      </c>
      <c r="W886" s="42">
        <f t="shared" si="200"/>
        <v>30</v>
      </c>
      <c r="X886" s="42">
        <f t="shared" si="201"/>
        <v>29.833333333333332</v>
      </c>
      <c r="Y886" s="42">
        <f>IFERROR(IF(OR(C886="AREA I",C886="AREA V"),7,VLOOKUP(A886,'[4]MC Masterlist 2026-09-17'!$B:$M, 12, 0)),0)</f>
        <v>30</v>
      </c>
      <c r="Z886" s="42">
        <f t="shared" si="202"/>
        <v>0.16666666666666666</v>
      </c>
      <c r="AA886" s="42">
        <f t="shared" si="203"/>
        <v>0.33333333333333331</v>
      </c>
      <c r="AB886" s="42">
        <f t="shared" si="204"/>
        <v>0.33148148148148143</v>
      </c>
      <c r="AC886" s="42">
        <f t="shared" si="205"/>
        <v>0.33333333333333331</v>
      </c>
      <c r="AD886" s="40" t="str">
        <f t="shared" si="206"/>
        <v>Overstock</v>
      </c>
      <c r="AE886" s="40">
        <f>IFERROR(VLOOKUP(A886,'[4]Re-order'!$A:$AA,27,0),"")</f>
        <v>0</v>
      </c>
      <c r="AF886" s="42">
        <f t="shared" si="207"/>
        <v>-2.6666666666666665</v>
      </c>
      <c r="AG886" s="42" t="e">
        <f>SUMIFS('[4]Raw Inventory'!D:D,'[4]Raw Inventory'!C:C,"GREATWALL",'[4]Raw Inventory'!B:B,A886)</f>
        <v>#VALUE!</v>
      </c>
      <c r="AH886" s="42" t="e">
        <f>SUMIFS('[4]Raw Inventory'!D:D,'[4]Raw Inventory'!C:C,"DUARTE",'[4]Raw Inventory'!B:B,A886)</f>
        <v>#VALUE!</v>
      </c>
      <c r="AI886" s="42"/>
      <c r="AJ886" s="42">
        <f t="shared" si="208"/>
        <v>270.00000000000006</v>
      </c>
      <c r="AK886" s="40" t="str">
        <f>IFERROR(IF((Q886+IF(AI886="",0,AI3))&lt;=0,"Stockout",IF(AJ886="","",IF(F886="Class A",IF(AJ886&lt;=7,"Critical",IF(AJ886&lt;=15,"Low",IF(AJ886&lt;=30,"Reorder",IF(AJ886&lt;=45,"Optimal","Overstock")))),IF(F886="Class B",IF(AJ886&lt;=10,"Critical",IF(AJ886&lt;=20,"Low",IF(AJ886&lt;=45,"Reorder",IF(AJ886&lt;=60,"Optimal","Overstock")))),IF(F886="Class C",IF(AJ886&lt;=15,"Critical",IF(AJ886&lt;=30,"Low",IF(AJ886&lt;=60,"Reorder",IF(AJ886&lt;=90,"Optimal","Overstock")))),""))))),"")</f>
        <v>Overstock</v>
      </c>
      <c r="AL886" s="42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</row>
    <row r="887" spans="1:48">
      <c r="A887" s="39" t="s">
        <v>47</v>
      </c>
      <c r="B887" s="39" t="s">
        <v>141</v>
      </c>
      <c r="C887" s="39" t="s">
        <v>137</v>
      </c>
      <c r="D887" s="40" t="s">
        <v>230</v>
      </c>
      <c r="E887" s="40">
        <v>28</v>
      </c>
      <c r="F887" s="40" t="s">
        <v>3</v>
      </c>
      <c r="G887" s="39" t="str">
        <f>IFERROR(VLOOKUP(A887,'[4]MC Masterlist 2026-09-17'!$B:$M, 3, 0),"")</f>
        <v>YAMAHA</v>
      </c>
      <c r="H887" s="41">
        <f>IFERROR(VLOOKUP(A887,'[4]MC Masterlist 2026-09-17'!$B:$M, 6, 0),"")</f>
        <v>76167</v>
      </c>
      <c r="I887" s="42">
        <v>0</v>
      </c>
      <c r="J887" s="42">
        <v>0</v>
      </c>
      <c r="K887" s="42">
        <v>0</v>
      </c>
      <c r="L887" s="42">
        <f t="shared" si="193"/>
        <v>0</v>
      </c>
      <c r="M887" s="42">
        <f t="shared" si="194"/>
        <v>0</v>
      </c>
      <c r="N887" s="41">
        <f t="shared" si="195"/>
        <v>0</v>
      </c>
      <c r="O887" s="41">
        <f t="shared" si="196"/>
        <v>0</v>
      </c>
      <c r="P887" s="42">
        <f t="shared" si="197"/>
        <v>0</v>
      </c>
      <c r="Q887" s="42">
        <v>1</v>
      </c>
      <c r="R887" s="41">
        <f t="shared" si="198"/>
        <v>76167</v>
      </c>
      <c r="S887" s="42">
        <f t="shared" si="199"/>
        <v>0</v>
      </c>
      <c r="T887" s="42">
        <f>IFERROR(VLOOKUP(A887,'[4]Re-order'!$A:$Q,17,0),"")</f>
        <v>0</v>
      </c>
      <c r="U887" s="42">
        <f>IFERROR(VLOOKUP(A887,'[4]MC Masterlist 2026-09-17'!$B:$M, 10, 0),0)</f>
        <v>15</v>
      </c>
      <c r="V887" s="42">
        <f>IFERROR(VLOOKUP(A887,'[4]MC Masterlist 2026-09-17'!$B:$M, 11, 0),0)</f>
        <v>15</v>
      </c>
      <c r="W887" s="42">
        <f t="shared" si="200"/>
        <v>30</v>
      </c>
      <c r="X887" s="42">
        <f t="shared" si="201"/>
        <v>7</v>
      </c>
      <c r="Y887" s="42">
        <f>IFERROR(IF(OR(C887="AREA I",C887="AREA V"),7,VLOOKUP(A887,'[4]MC Masterlist 2026-09-17'!$B:$M, 12, 0)),0)</f>
        <v>7</v>
      </c>
      <c r="Z887" s="42">
        <f t="shared" si="202"/>
        <v>0</v>
      </c>
      <c r="AA887" s="42">
        <f t="shared" si="203"/>
        <v>0</v>
      </c>
      <c r="AB887" s="42">
        <f t="shared" si="204"/>
        <v>0</v>
      </c>
      <c r="AC887" s="42">
        <f t="shared" si="205"/>
        <v>0</v>
      </c>
      <c r="AD887" s="40" t="str">
        <f t="shared" si="206"/>
        <v>Critical</v>
      </c>
      <c r="AE887" s="40">
        <f>IFERROR(VLOOKUP(A887,'[4]Re-order'!$A:$AA,27,0),"")</f>
        <v>0</v>
      </c>
      <c r="AF887" s="42">
        <f t="shared" si="207"/>
        <v>-1</v>
      </c>
      <c r="AG887" s="42" t="e">
        <f>SUMIFS('[4]Raw Inventory'!D:D,'[4]Raw Inventory'!C:C,"GREATWALL",'[4]Raw Inventory'!B:B,A887)</f>
        <v>#VALUE!</v>
      </c>
      <c r="AH887" s="42" t="e">
        <f>SUMIFS('[4]Raw Inventory'!D:D,'[4]Raw Inventory'!C:C,"DUARTE",'[4]Raw Inventory'!B:B,A887)</f>
        <v>#VALUE!</v>
      </c>
      <c r="AI887" s="42"/>
      <c r="AJ887" s="42">
        <f t="shared" si="208"/>
        <v>0</v>
      </c>
      <c r="AK887" s="40" t="str">
        <f>IFERROR(IF((Q887+IF(AI887="",0,AI3))&lt;=0,"Stockout",IF(AJ887="","",IF(F887="Class A",IF(AJ887&lt;=7,"Critical",IF(AJ887&lt;=15,"Low",IF(AJ887&lt;=30,"Reorder",IF(AJ887&lt;=45,"Optimal","Overstock")))),IF(F887="Class B",IF(AJ887&lt;=10,"Critical",IF(AJ887&lt;=20,"Low",IF(AJ887&lt;=45,"Reorder",IF(AJ887&lt;=60,"Optimal","Overstock")))),IF(F887="Class C",IF(AJ887&lt;=15,"Critical",IF(AJ887&lt;=30,"Low",IF(AJ887&lt;=60,"Reorder",IF(AJ887&lt;=90,"Optimal","Overstock")))),""))))),"")</f>
        <v>Critical</v>
      </c>
      <c r="AL887" s="42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</row>
    <row r="888" spans="1:48">
      <c r="A888" s="39" t="s">
        <v>46</v>
      </c>
      <c r="B888" s="39" t="s">
        <v>144</v>
      </c>
      <c r="C888" s="39" t="s">
        <v>137</v>
      </c>
      <c r="D888" s="40" t="s">
        <v>225</v>
      </c>
      <c r="E888" s="40">
        <v>32</v>
      </c>
      <c r="F888" s="40" t="s">
        <v>3</v>
      </c>
      <c r="G888" s="39" t="str">
        <f>IFERROR(VLOOKUP(A888,'[4]MC Masterlist 2026-09-17'!$B:$M, 3, 0),"")</f>
        <v>HONDA</v>
      </c>
      <c r="H888" s="41">
        <f>IFERROR(VLOOKUP(A888,'[4]MC Masterlist 2026-09-17'!$B:$M, 6, 0),"")</f>
        <v>73630</v>
      </c>
      <c r="I888" s="42">
        <v>0</v>
      </c>
      <c r="J888" s="42">
        <v>0</v>
      </c>
      <c r="K888" s="42">
        <v>1</v>
      </c>
      <c r="L888" s="42">
        <f t="shared" si="193"/>
        <v>1</v>
      </c>
      <c r="M888" s="42">
        <f t="shared" si="194"/>
        <v>0.33333333333333331</v>
      </c>
      <c r="N888" s="41">
        <f t="shared" si="195"/>
        <v>73630</v>
      </c>
      <c r="O888" s="41">
        <f t="shared" si="196"/>
        <v>24543.333333333332</v>
      </c>
      <c r="P888" s="42">
        <f t="shared" si="197"/>
        <v>1.111111111111111E-2</v>
      </c>
      <c r="Q888" s="42">
        <v>1</v>
      </c>
      <c r="R888" s="41">
        <f t="shared" si="198"/>
        <v>73630</v>
      </c>
      <c r="S888" s="42">
        <f t="shared" si="199"/>
        <v>90</v>
      </c>
      <c r="T888" s="42">
        <f>IFERROR(VLOOKUP(A888,'[4]Re-order'!$A:$Q,17,0),"")</f>
        <v>0</v>
      </c>
      <c r="U888" s="42">
        <f>IFERROR(VLOOKUP(A888,'[4]MC Masterlist 2026-09-17'!$B:$M, 10, 0),0)</f>
        <v>15</v>
      </c>
      <c r="V888" s="42">
        <f>IFERROR(VLOOKUP(A888,'[4]MC Masterlist 2026-09-17'!$B:$M, 11, 0),0)</f>
        <v>15</v>
      </c>
      <c r="W888" s="42">
        <f t="shared" si="200"/>
        <v>30</v>
      </c>
      <c r="X888" s="42">
        <f t="shared" si="201"/>
        <v>6.833333333333333</v>
      </c>
      <c r="Y888" s="42">
        <f>IFERROR(IF(OR(C888="AREA I",C888="AREA V"),7,VLOOKUP(A888,'[4]MC Masterlist 2026-09-17'!$B:$M, 12, 0)),0)</f>
        <v>7</v>
      </c>
      <c r="Z888" s="42">
        <f t="shared" si="202"/>
        <v>0.16666666666666666</v>
      </c>
      <c r="AA888" s="42">
        <f t="shared" si="203"/>
        <v>0.33333333333333331</v>
      </c>
      <c r="AB888" s="42">
        <f t="shared" si="204"/>
        <v>7.5925925925925911E-2</v>
      </c>
      <c r="AC888" s="42">
        <f t="shared" si="205"/>
        <v>7.7777777777777765E-2</v>
      </c>
      <c r="AD888" s="40" t="str">
        <f t="shared" si="206"/>
        <v>Optimal</v>
      </c>
      <c r="AE888" s="40">
        <f>IFERROR(VLOOKUP(A888,'[4]Re-order'!$A:$AA,27,0),"")</f>
        <v>0</v>
      </c>
      <c r="AF888" s="42">
        <f t="shared" si="207"/>
        <v>-0.92222222222222228</v>
      </c>
      <c r="AG888" s="42" t="e">
        <f>SUMIFS('[4]Raw Inventory'!D:D,'[4]Raw Inventory'!C:C,"GREATWALL",'[4]Raw Inventory'!B:B,A888)</f>
        <v>#VALUE!</v>
      </c>
      <c r="AH888" s="42" t="e">
        <f>SUMIFS('[4]Raw Inventory'!D:D,'[4]Raw Inventory'!C:C,"DUARTE",'[4]Raw Inventory'!B:B,A888)</f>
        <v>#VALUE!</v>
      </c>
      <c r="AI888" s="42"/>
      <c r="AJ888" s="42">
        <f t="shared" si="208"/>
        <v>90.000000000000014</v>
      </c>
      <c r="AK888" s="40" t="str">
        <f>IFERROR(IF((Q888+IF(AI888="",0,AI3))&lt;=0,"Stockout",IF(AJ888="","",IF(F888="Class A",IF(AJ888&lt;=7,"Critical",IF(AJ888&lt;=15,"Low",IF(AJ888&lt;=30,"Reorder",IF(AJ888&lt;=45,"Optimal","Overstock")))),IF(F888="Class B",IF(AJ888&lt;=10,"Critical",IF(AJ888&lt;=20,"Low",IF(AJ888&lt;=45,"Reorder",IF(AJ888&lt;=60,"Optimal","Overstock")))),IF(F888="Class C",IF(AJ888&lt;=15,"Critical",IF(AJ888&lt;=30,"Low",IF(AJ888&lt;=60,"Reorder",IF(AJ888&lt;=90,"Optimal","Overstock")))),""))))),"")</f>
        <v>Optimal</v>
      </c>
      <c r="AL888" s="42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</row>
    <row r="889" spans="1:48">
      <c r="A889" s="39" t="s">
        <v>40</v>
      </c>
      <c r="B889" s="39" t="s">
        <v>160</v>
      </c>
      <c r="C889" s="39" t="s">
        <v>159</v>
      </c>
      <c r="D889" s="40" t="s">
        <v>222</v>
      </c>
      <c r="E889" s="40">
        <v>18</v>
      </c>
      <c r="F889" s="40" t="s">
        <v>3</v>
      </c>
      <c r="G889" s="39" t="str">
        <f>IFERROR(VLOOKUP(A889,'[4]MC Masterlist 2026-09-17'!$B:$M, 3, 0),"")</f>
        <v>HONDA</v>
      </c>
      <c r="H889" s="41">
        <f>IFERROR(VLOOKUP(A889,'[4]MC Masterlist 2026-09-17'!$B:$M, 6, 0),"")</f>
        <v>56426</v>
      </c>
      <c r="I889" s="42">
        <v>2</v>
      </c>
      <c r="J889" s="42">
        <v>0</v>
      </c>
      <c r="K889" s="42">
        <v>1</v>
      </c>
      <c r="L889" s="42">
        <f t="shared" si="193"/>
        <v>3</v>
      </c>
      <c r="M889" s="42">
        <f t="shared" si="194"/>
        <v>1</v>
      </c>
      <c r="N889" s="41">
        <f t="shared" si="195"/>
        <v>169278</v>
      </c>
      <c r="O889" s="41">
        <f t="shared" si="196"/>
        <v>56426</v>
      </c>
      <c r="P889" s="42">
        <f t="shared" si="197"/>
        <v>3.3333333333333333E-2</v>
      </c>
      <c r="Q889" s="42">
        <v>3</v>
      </c>
      <c r="R889" s="41">
        <f t="shared" si="198"/>
        <v>169278</v>
      </c>
      <c r="S889" s="42">
        <f t="shared" si="199"/>
        <v>90</v>
      </c>
      <c r="T889" s="42">
        <f>IFERROR(VLOOKUP(A889,'[4]Re-order'!$A:$Q,17,0),"")</f>
        <v>0</v>
      </c>
      <c r="U889" s="42">
        <f>IFERROR(VLOOKUP(A889,'[4]MC Masterlist 2026-09-17'!$B:$M, 10, 0),0)</f>
        <v>15</v>
      </c>
      <c r="V889" s="42">
        <f>IFERROR(VLOOKUP(A889,'[4]MC Masterlist 2026-09-17'!$B:$M, 11, 0),0)</f>
        <v>15</v>
      </c>
      <c r="W889" s="42">
        <f t="shared" si="200"/>
        <v>30</v>
      </c>
      <c r="X889" s="42">
        <f t="shared" si="201"/>
        <v>29.5</v>
      </c>
      <c r="Y889" s="42">
        <f>IFERROR(IF(OR(C889="AREA I",C889="AREA V"),7,VLOOKUP(A889,'[4]MC Masterlist 2026-09-17'!$B:$M, 12, 0)),0)</f>
        <v>30</v>
      </c>
      <c r="Z889" s="42">
        <f t="shared" si="202"/>
        <v>0.5</v>
      </c>
      <c r="AA889" s="42">
        <f t="shared" si="203"/>
        <v>1</v>
      </c>
      <c r="AB889" s="42">
        <f t="shared" si="204"/>
        <v>0.98333333333333328</v>
      </c>
      <c r="AC889" s="42">
        <f t="shared" si="205"/>
        <v>1</v>
      </c>
      <c r="AD889" s="40" t="str">
        <f t="shared" si="206"/>
        <v>Optimal</v>
      </c>
      <c r="AE889" s="40">
        <f>IFERROR(VLOOKUP(A889,'[4]Re-order'!$A:$AA,27,0),"")</f>
        <v>0</v>
      </c>
      <c r="AF889" s="42">
        <f t="shared" si="207"/>
        <v>-2</v>
      </c>
      <c r="AG889" s="42" t="e">
        <f>SUMIFS('[4]Raw Inventory'!D:D,'[4]Raw Inventory'!C:C,"GREATWALL",'[4]Raw Inventory'!B:B,A889)</f>
        <v>#VALUE!</v>
      </c>
      <c r="AH889" s="42" t="e">
        <f>SUMIFS('[4]Raw Inventory'!D:D,'[4]Raw Inventory'!C:C,"DUARTE",'[4]Raw Inventory'!B:B,A889)</f>
        <v>#VALUE!</v>
      </c>
      <c r="AI889" s="42"/>
      <c r="AJ889" s="42">
        <f t="shared" si="208"/>
        <v>90</v>
      </c>
      <c r="AK889" s="40" t="str">
        <f>IFERROR(IF((Q889+IF(AI889="",0,AI3))&lt;=0,"Stockout",IF(AJ889="","",IF(F889="Class A",IF(AJ889&lt;=7,"Critical",IF(AJ889&lt;=15,"Low",IF(AJ889&lt;=30,"Reorder",IF(AJ889&lt;=45,"Optimal","Overstock")))),IF(F889="Class B",IF(AJ889&lt;=10,"Critical",IF(AJ889&lt;=20,"Low",IF(AJ889&lt;=45,"Reorder",IF(AJ889&lt;=60,"Optimal","Overstock")))),IF(F889="Class C",IF(AJ889&lt;=15,"Critical",IF(AJ889&lt;=30,"Low",IF(AJ889&lt;=60,"Reorder",IF(AJ889&lt;=90,"Optimal","Overstock")))),""))))),"")</f>
        <v>Optimal</v>
      </c>
      <c r="AL889" s="42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</row>
    <row r="890" spans="1:48">
      <c r="A890" s="39" t="s">
        <v>52</v>
      </c>
      <c r="B890" s="39" t="s">
        <v>95</v>
      </c>
      <c r="C890" s="39" t="s">
        <v>90</v>
      </c>
      <c r="D890" s="40" t="s">
        <v>266</v>
      </c>
      <c r="E890" s="40">
        <v>17</v>
      </c>
      <c r="F890" s="40" t="s">
        <v>3</v>
      </c>
      <c r="G890" s="39" t="str">
        <f>IFERROR(VLOOKUP(A890,'[4]MC Masterlist 2026-09-17'!$B:$M, 3, 0),"")</f>
        <v>YAMAHA</v>
      </c>
      <c r="H890" s="41">
        <f>IFERROR(VLOOKUP(A890,'[4]MC Masterlist 2026-09-17'!$B:$M, 6, 0),"")</f>
        <v>85446</v>
      </c>
      <c r="I890" s="42">
        <v>0</v>
      </c>
      <c r="J890" s="42">
        <v>0</v>
      </c>
      <c r="K890" s="42">
        <v>1</v>
      </c>
      <c r="L890" s="42">
        <f t="shared" si="193"/>
        <v>1</v>
      </c>
      <c r="M890" s="42">
        <f t="shared" si="194"/>
        <v>0.33333333333333331</v>
      </c>
      <c r="N890" s="41">
        <f t="shared" si="195"/>
        <v>85446</v>
      </c>
      <c r="O890" s="41">
        <f t="shared" si="196"/>
        <v>28482</v>
      </c>
      <c r="P890" s="42">
        <f t="shared" si="197"/>
        <v>1.111111111111111E-2</v>
      </c>
      <c r="Q890" s="42"/>
      <c r="R890" s="41">
        <f t="shared" si="198"/>
        <v>0</v>
      </c>
      <c r="S890" s="42">
        <f t="shared" si="199"/>
        <v>0</v>
      </c>
      <c r="T890" s="42">
        <f>IFERROR(VLOOKUP(A890,'[4]Re-order'!$A:$Q,17,0),"")</f>
        <v>0</v>
      </c>
      <c r="U890" s="42">
        <f>IFERROR(VLOOKUP(A890,'[4]MC Masterlist 2026-09-17'!$B:$M, 10, 0),0)</f>
        <v>15</v>
      </c>
      <c r="V890" s="42">
        <f>IFERROR(VLOOKUP(A890,'[4]MC Masterlist 2026-09-17'!$B:$M, 11, 0),0)</f>
        <v>15</v>
      </c>
      <c r="W890" s="42">
        <f t="shared" si="200"/>
        <v>30</v>
      </c>
      <c r="X890" s="42">
        <f t="shared" si="201"/>
        <v>29.833333333333332</v>
      </c>
      <c r="Y890" s="42">
        <f>IFERROR(IF(OR(C890="AREA I",C890="AREA V"),7,VLOOKUP(A890,'[4]MC Masterlist 2026-09-17'!$B:$M, 12, 0)),0)</f>
        <v>30</v>
      </c>
      <c r="Z890" s="42">
        <f t="shared" si="202"/>
        <v>0.16666666666666666</v>
      </c>
      <c r="AA890" s="42">
        <f t="shared" si="203"/>
        <v>0.33333333333333331</v>
      </c>
      <c r="AB890" s="42">
        <f t="shared" si="204"/>
        <v>0.33148148148148143</v>
      </c>
      <c r="AC890" s="42">
        <f t="shared" si="205"/>
        <v>0.33333333333333331</v>
      </c>
      <c r="AD890" s="40" t="str">
        <f t="shared" si="206"/>
        <v>Stockout</v>
      </c>
      <c r="AE890" s="40">
        <f>IFERROR(VLOOKUP(A890,'[4]Re-order'!$A:$AA,27,0),"")</f>
        <v>0</v>
      </c>
      <c r="AF890" s="42">
        <f t="shared" si="207"/>
        <v>0.33333333333333331</v>
      </c>
      <c r="AG890" s="42" t="e">
        <f>SUMIFS('[4]Raw Inventory'!D:D,'[4]Raw Inventory'!C:C,"GREATWALL",'[4]Raw Inventory'!B:B,A890)</f>
        <v>#VALUE!</v>
      </c>
      <c r="AH890" s="42" t="e">
        <f>SUMIFS('[4]Raw Inventory'!D:D,'[4]Raw Inventory'!C:C,"DUARTE",'[4]Raw Inventory'!B:B,A890)</f>
        <v>#VALUE!</v>
      </c>
      <c r="AI890" s="42"/>
      <c r="AJ890" s="42">
        <f t="shared" si="208"/>
        <v>0</v>
      </c>
      <c r="AK890" s="40" t="str">
        <f>IFERROR(IF((Q890+IF(AI890="",0,AI3))&lt;=0,"Stockout",IF(AJ890="","",IF(F890="Class A",IF(AJ890&lt;=7,"Critical",IF(AJ890&lt;=15,"Low",IF(AJ890&lt;=30,"Reorder",IF(AJ890&lt;=45,"Optimal","Overstock")))),IF(F890="Class B",IF(AJ890&lt;=10,"Critical",IF(AJ890&lt;=20,"Low",IF(AJ890&lt;=45,"Reorder",IF(AJ890&lt;=60,"Optimal","Overstock")))),IF(F890="Class C",IF(AJ890&lt;=15,"Critical",IF(AJ890&lt;=30,"Low",IF(AJ890&lt;=60,"Reorder",IF(AJ890&lt;=90,"Optimal","Overstock")))),""))))),"")</f>
        <v>Stockout</v>
      </c>
      <c r="AL890" s="42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</row>
    <row r="891" spans="1:48">
      <c r="A891" s="39" t="s">
        <v>34</v>
      </c>
      <c r="B891" s="39" t="s">
        <v>11</v>
      </c>
      <c r="C891" s="39" t="s">
        <v>1</v>
      </c>
      <c r="D891" s="40" t="s">
        <v>223</v>
      </c>
      <c r="E891" s="40">
        <v>9</v>
      </c>
      <c r="F891" s="40" t="s">
        <v>2</v>
      </c>
      <c r="G891" s="39" t="str">
        <f>IFERROR(VLOOKUP(A891,'[4]MC Masterlist 2026-09-17'!$B:$M, 3, 0),"")</f>
        <v>HONDA</v>
      </c>
      <c r="H891" s="41">
        <f>IFERROR(VLOOKUP(A891,'[4]MC Masterlist 2026-09-17'!$B:$M, 6, 0),"")</f>
        <v>101230</v>
      </c>
      <c r="I891" s="42">
        <v>4</v>
      </c>
      <c r="J891" s="42">
        <v>1</v>
      </c>
      <c r="K891" s="42">
        <v>3</v>
      </c>
      <c r="L891" s="42">
        <f t="shared" si="193"/>
        <v>8</v>
      </c>
      <c r="M891" s="42">
        <f t="shared" si="194"/>
        <v>2.6666666666666665</v>
      </c>
      <c r="N891" s="41">
        <f t="shared" si="195"/>
        <v>809840</v>
      </c>
      <c r="O891" s="41">
        <f t="shared" si="196"/>
        <v>269946.66666666663</v>
      </c>
      <c r="P891" s="42">
        <f t="shared" si="197"/>
        <v>8.8888888888888878E-2</v>
      </c>
      <c r="Q891" s="42">
        <v>1</v>
      </c>
      <c r="R891" s="41">
        <f t="shared" si="198"/>
        <v>101230</v>
      </c>
      <c r="S891" s="42">
        <f t="shared" si="199"/>
        <v>11.250000000000002</v>
      </c>
      <c r="T891" s="42">
        <f>IFERROR(VLOOKUP(A891,'[4]Re-order'!$A:$Q,17,0),"")</f>
        <v>0</v>
      </c>
      <c r="U891" s="42">
        <f>IFERROR(VLOOKUP(A891,'[4]MC Masterlist 2026-09-17'!$B:$M, 10, 0),0)</f>
        <v>15</v>
      </c>
      <c r="V891" s="42">
        <f>IFERROR(VLOOKUP(A891,'[4]MC Masterlist 2026-09-17'!$B:$M, 11, 0),0)</f>
        <v>15</v>
      </c>
      <c r="W891" s="42">
        <f t="shared" si="200"/>
        <v>30</v>
      </c>
      <c r="X891" s="42">
        <f t="shared" si="201"/>
        <v>5.666666666666667</v>
      </c>
      <c r="Y891" s="42">
        <f>IFERROR(IF(OR(C891="AREA I",C891="AREA V"),7,VLOOKUP(A891,'[4]MC Masterlist 2026-09-17'!$B:$M, 12, 0)),0)</f>
        <v>7</v>
      </c>
      <c r="Z891" s="42">
        <f t="shared" si="202"/>
        <v>1.3333333333333333</v>
      </c>
      <c r="AA891" s="42">
        <f t="shared" si="203"/>
        <v>2.6666666666666665</v>
      </c>
      <c r="AB891" s="42">
        <f t="shared" si="204"/>
        <v>0.50370370370370365</v>
      </c>
      <c r="AC891" s="42">
        <f t="shared" si="205"/>
        <v>0.62222222222222212</v>
      </c>
      <c r="AD891" s="40" t="str">
        <f t="shared" si="206"/>
        <v>Low</v>
      </c>
      <c r="AE891" s="40">
        <f>IFERROR(VLOOKUP(A891,'[4]Re-order'!$A:$AA,27,0),"")</f>
        <v>0</v>
      </c>
      <c r="AF891" s="42">
        <f t="shared" si="207"/>
        <v>-0.37777777777777788</v>
      </c>
      <c r="AG891" s="42" t="e">
        <f>SUMIFS('[4]Raw Inventory'!D:D,'[4]Raw Inventory'!C:C,"GREATWALL",'[4]Raw Inventory'!B:B,A891)</f>
        <v>#VALUE!</v>
      </c>
      <c r="AH891" s="42" t="e">
        <f>SUMIFS('[4]Raw Inventory'!D:D,'[4]Raw Inventory'!C:C,"DUARTE",'[4]Raw Inventory'!B:B,A891)</f>
        <v>#VALUE!</v>
      </c>
      <c r="AI891" s="42"/>
      <c r="AJ891" s="42">
        <f t="shared" si="208"/>
        <v>11.250000000000002</v>
      </c>
      <c r="AK891" s="40" t="str">
        <f>IFERROR(IF((Q891+IF(AI891="",0,AI3))&lt;=0,"Stockout",IF(AJ891="","",IF(F891="Class A",IF(AJ891&lt;=7,"Critical",IF(AJ891&lt;=15,"Low",IF(AJ891&lt;=30,"Reorder",IF(AJ891&lt;=45,"Optimal","Overstock")))),IF(F891="Class B",IF(AJ891&lt;=10,"Critical",IF(AJ891&lt;=20,"Low",IF(AJ891&lt;=45,"Reorder",IF(AJ891&lt;=60,"Optimal","Overstock")))),IF(F891="Class C",IF(AJ891&lt;=15,"Critical",IF(AJ891&lt;=30,"Low",IF(AJ891&lt;=60,"Reorder",IF(AJ891&lt;=90,"Optimal","Overstock")))),""))))),"")</f>
        <v>Low</v>
      </c>
      <c r="AL891" s="42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</row>
    <row r="892" spans="1:48">
      <c r="A892" s="39" t="s">
        <v>23</v>
      </c>
      <c r="B892" s="39" t="s">
        <v>97</v>
      </c>
      <c r="C892" s="39" t="s">
        <v>90</v>
      </c>
      <c r="D892" s="40" t="s">
        <v>223</v>
      </c>
      <c r="E892" s="40">
        <v>7</v>
      </c>
      <c r="F892" s="40" t="s">
        <v>2</v>
      </c>
      <c r="G892" s="39" t="str">
        <f>IFERROR(VLOOKUP(A892,'[4]MC Masterlist 2026-09-17'!$B:$M, 3, 0),"")</f>
        <v>KAWASAKI</v>
      </c>
      <c r="H892" s="41">
        <f>IFERROR(VLOOKUP(A892,'[4]MC Masterlist 2026-09-17'!$B:$M, 6, 0),"")</f>
        <v>60656</v>
      </c>
      <c r="I892" s="42">
        <v>1</v>
      </c>
      <c r="J892" s="42">
        <v>2</v>
      </c>
      <c r="K892" s="42">
        <v>1</v>
      </c>
      <c r="L892" s="42">
        <f t="shared" si="193"/>
        <v>4</v>
      </c>
      <c r="M892" s="42">
        <f t="shared" si="194"/>
        <v>1.3333333333333333</v>
      </c>
      <c r="N892" s="41">
        <f t="shared" si="195"/>
        <v>242624</v>
      </c>
      <c r="O892" s="41">
        <f t="shared" si="196"/>
        <v>80874.666666666657</v>
      </c>
      <c r="P892" s="42">
        <f t="shared" si="197"/>
        <v>4.4444444444444439E-2</v>
      </c>
      <c r="Q892" s="42">
        <v>10</v>
      </c>
      <c r="R892" s="41">
        <f t="shared" si="198"/>
        <v>606560</v>
      </c>
      <c r="S892" s="42">
        <f t="shared" si="199"/>
        <v>225.00000000000003</v>
      </c>
      <c r="T892" s="42">
        <f>IFERROR(VLOOKUP(A892,'[4]Re-order'!$A:$Q,17,0),"")</f>
        <v>0</v>
      </c>
      <c r="U892" s="42">
        <f>IFERROR(VLOOKUP(A892,'[4]MC Masterlist 2026-09-17'!$B:$M, 10, 0),0)</f>
        <v>15</v>
      </c>
      <c r="V892" s="42">
        <f>IFERROR(VLOOKUP(A892,'[4]MC Masterlist 2026-09-17'!$B:$M, 11, 0),0)</f>
        <v>15</v>
      </c>
      <c r="W892" s="42">
        <f t="shared" si="200"/>
        <v>30</v>
      </c>
      <c r="X892" s="42">
        <f t="shared" si="201"/>
        <v>29.333333333333332</v>
      </c>
      <c r="Y892" s="42">
        <f>IFERROR(IF(OR(C892="AREA I",C892="AREA V"),7,VLOOKUP(A892,'[4]MC Masterlist 2026-09-17'!$B:$M, 12, 0)),0)</f>
        <v>30</v>
      </c>
      <c r="Z892" s="42">
        <f t="shared" si="202"/>
        <v>0.66666666666666663</v>
      </c>
      <c r="AA892" s="42">
        <f t="shared" si="203"/>
        <v>1.3333333333333333</v>
      </c>
      <c r="AB892" s="42">
        <f t="shared" si="204"/>
        <v>1.3037037037037036</v>
      </c>
      <c r="AC892" s="42">
        <f t="shared" si="205"/>
        <v>1.3333333333333333</v>
      </c>
      <c r="AD892" s="40" t="str">
        <f t="shared" si="206"/>
        <v>Overstock</v>
      </c>
      <c r="AE892" s="40">
        <f>IFERROR(VLOOKUP(A892,'[4]Re-order'!$A:$AA,27,0),"")</f>
        <v>0</v>
      </c>
      <c r="AF892" s="42">
        <f t="shared" si="207"/>
        <v>-8.6666666666666661</v>
      </c>
      <c r="AG892" s="42" t="e">
        <f>SUMIFS('[4]Raw Inventory'!D:D,'[4]Raw Inventory'!C:C,"GREATWALL",'[4]Raw Inventory'!B:B,A892)</f>
        <v>#VALUE!</v>
      </c>
      <c r="AH892" s="42" t="e">
        <f>SUMIFS('[4]Raw Inventory'!D:D,'[4]Raw Inventory'!C:C,"DUARTE",'[4]Raw Inventory'!B:B,A892)</f>
        <v>#VALUE!</v>
      </c>
      <c r="AI892" s="42"/>
      <c r="AJ892" s="42">
        <f t="shared" si="208"/>
        <v>225.00000000000003</v>
      </c>
      <c r="AK892" s="40" t="str">
        <f>IFERROR(IF((Q892+IF(AI892="",0,AI3))&lt;=0,"Stockout",IF(AJ892="","",IF(F892="Class A",IF(AJ892&lt;=7,"Critical",IF(AJ892&lt;=15,"Low",IF(AJ892&lt;=30,"Reorder",IF(AJ892&lt;=45,"Optimal","Overstock")))),IF(F892="Class B",IF(AJ892&lt;=10,"Critical",IF(AJ892&lt;=20,"Low",IF(AJ892&lt;=45,"Reorder",IF(AJ892&lt;=60,"Optimal","Overstock")))),IF(F892="Class C",IF(AJ892&lt;=15,"Critical",IF(AJ892&lt;=30,"Low",IF(AJ892&lt;=60,"Reorder",IF(AJ892&lt;=90,"Optimal","Overstock")))),""))))),"")</f>
        <v>Overstock</v>
      </c>
      <c r="AL892" s="42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</row>
    <row r="893" spans="1:48">
      <c r="A893" s="39" t="s">
        <v>12</v>
      </c>
      <c r="B893" s="39" t="s">
        <v>162</v>
      </c>
      <c r="C893" s="39" t="s">
        <v>159</v>
      </c>
      <c r="D893" s="40" t="s">
        <v>253</v>
      </c>
      <c r="E893" s="40">
        <v>11</v>
      </c>
      <c r="F893" s="40" t="s">
        <v>2</v>
      </c>
      <c r="G893" s="39" t="str">
        <f>IFERROR(VLOOKUP(A893,'[4]MC Masterlist 2026-09-17'!$B:$M, 3, 0),"")</f>
        <v>HONDA</v>
      </c>
      <c r="H893" s="41">
        <f>IFERROR(VLOOKUP(A893,'[4]MC Masterlist 2026-09-17'!$B:$M, 6, 0),"")</f>
        <v>158270</v>
      </c>
      <c r="I893" s="42">
        <v>0</v>
      </c>
      <c r="J893" s="42">
        <v>1</v>
      </c>
      <c r="K893" s="42">
        <v>0</v>
      </c>
      <c r="L893" s="42">
        <f t="shared" si="193"/>
        <v>1</v>
      </c>
      <c r="M893" s="42">
        <f t="shared" si="194"/>
        <v>0.33333333333333331</v>
      </c>
      <c r="N893" s="41">
        <f t="shared" si="195"/>
        <v>158270</v>
      </c>
      <c r="O893" s="41">
        <f t="shared" si="196"/>
        <v>52756.666666666664</v>
      </c>
      <c r="P893" s="42">
        <f t="shared" si="197"/>
        <v>1.111111111111111E-2</v>
      </c>
      <c r="Q893" s="42">
        <v>3</v>
      </c>
      <c r="R893" s="41">
        <f t="shared" si="198"/>
        <v>474810</v>
      </c>
      <c r="S893" s="42">
        <f t="shared" si="199"/>
        <v>270</v>
      </c>
      <c r="T893" s="42">
        <f>IFERROR(VLOOKUP(A893,'[4]Re-order'!$A:$Q,17,0),"")</f>
        <v>0</v>
      </c>
      <c r="U893" s="42">
        <f>IFERROR(VLOOKUP(A893,'[4]MC Masterlist 2026-09-17'!$B:$M, 10, 0),0)</f>
        <v>15</v>
      </c>
      <c r="V893" s="42">
        <f>IFERROR(VLOOKUP(A893,'[4]MC Masterlist 2026-09-17'!$B:$M, 11, 0),0)</f>
        <v>15</v>
      </c>
      <c r="W893" s="42">
        <f t="shared" si="200"/>
        <v>30</v>
      </c>
      <c r="X893" s="42">
        <f t="shared" si="201"/>
        <v>29.833333333333332</v>
      </c>
      <c r="Y893" s="42">
        <f>IFERROR(IF(OR(C893="AREA I",C893="AREA V"),7,VLOOKUP(A893,'[4]MC Masterlist 2026-09-17'!$B:$M, 12, 0)),0)</f>
        <v>30</v>
      </c>
      <c r="Z893" s="42">
        <f t="shared" si="202"/>
        <v>0.16666666666666666</v>
      </c>
      <c r="AA893" s="42">
        <f t="shared" si="203"/>
        <v>0.33333333333333331</v>
      </c>
      <c r="AB893" s="42">
        <f t="shared" si="204"/>
        <v>0.33148148148148143</v>
      </c>
      <c r="AC893" s="42">
        <f t="shared" si="205"/>
        <v>0.33333333333333331</v>
      </c>
      <c r="AD893" s="40" t="str">
        <f t="shared" si="206"/>
        <v>Overstock</v>
      </c>
      <c r="AE893" s="40">
        <f>IFERROR(VLOOKUP(A893,'[4]Re-order'!$A:$AA,27,0),"")</f>
        <v>0</v>
      </c>
      <c r="AF893" s="42">
        <f t="shared" si="207"/>
        <v>-2.6666666666666665</v>
      </c>
      <c r="AG893" s="42" t="e">
        <f>SUMIFS('[4]Raw Inventory'!D:D,'[4]Raw Inventory'!C:C,"GREATWALL",'[4]Raw Inventory'!B:B,A893)</f>
        <v>#VALUE!</v>
      </c>
      <c r="AH893" s="42" t="e">
        <f>SUMIFS('[4]Raw Inventory'!D:D,'[4]Raw Inventory'!C:C,"DUARTE",'[4]Raw Inventory'!B:B,A893)</f>
        <v>#VALUE!</v>
      </c>
      <c r="AI893" s="42"/>
      <c r="AJ893" s="42">
        <f t="shared" si="208"/>
        <v>270.00000000000006</v>
      </c>
      <c r="AK893" s="40" t="str">
        <f>IFERROR(IF((Q893+IF(AI893="",0,AI3))&lt;=0,"Stockout",IF(AJ893="","",IF(F893="Class A",IF(AJ893&lt;=7,"Critical",IF(AJ893&lt;=15,"Low",IF(AJ893&lt;=30,"Reorder",IF(AJ893&lt;=45,"Optimal","Overstock")))),IF(F893="Class B",IF(AJ893&lt;=10,"Critical",IF(AJ893&lt;=20,"Low",IF(AJ893&lt;=45,"Reorder",IF(AJ893&lt;=60,"Optimal","Overstock")))),IF(F893="Class C",IF(AJ893&lt;=15,"Critical",IF(AJ893&lt;=30,"Low",IF(AJ893&lt;=60,"Reorder",IF(AJ893&lt;=90,"Optimal","Overstock")))),""))))),"")</f>
        <v>Overstock</v>
      </c>
      <c r="AL893" s="42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</row>
    <row r="894" spans="1:48">
      <c r="A894" s="39" t="s">
        <v>46</v>
      </c>
      <c r="B894" s="39" t="s">
        <v>146</v>
      </c>
      <c r="C894" s="39" t="s">
        <v>137</v>
      </c>
      <c r="D894" s="40" t="s">
        <v>260</v>
      </c>
      <c r="E894" s="40">
        <v>16</v>
      </c>
      <c r="F894" s="40" t="s">
        <v>2</v>
      </c>
      <c r="G894" s="39" t="str">
        <f>IFERROR(VLOOKUP(A894,'[4]MC Masterlist 2026-09-17'!$B:$M, 3, 0),"")</f>
        <v>HONDA</v>
      </c>
      <c r="H894" s="41">
        <f>IFERROR(VLOOKUP(A894,'[4]MC Masterlist 2026-09-17'!$B:$M, 6, 0),"")</f>
        <v>73630</v>
      </c>
      <c r="I894" s="42">
        <v>1</v>
      </c>
      <c r="J894" s="42">
        <v>1</v>
      </c>
      <c r="K894" s="42">
        <v>0</v>
      </c>
      <c r="L894" s="42">
        <f t="shared" si="193"/>
        <v>2</v>
      </c>
      <c r="M894" s="42">
        <f t="shared" si="194"/>
        <v>0.66666666666666663</v>
      </c>
      <c r="N894" s="41">
        <f t="shared" si="195"/>
        <v>147260</v>
      </c>
      <c r="O894" s="41">
        <f t="shared" si="196"/>
        <v>49086.666666666664</v>
      </c>
      <c r="P894" s="42">
        <f t="shared" si="197"/>
        <v>2.222222222222222E-2</v>
      </c>
      <c r="Q894" s="42"/>
      <c r="R894" s="41">
        <f t="shared" si="198"/>
        <v>0</v>
      </c>
      <c r="S894" s="42">
        <f t="shared" si="199"/>
        <v>0</v>
      </c>
      <c r="T894" s="42">
        <f>IFERROR(VLOOKUP(A894,'[4]Re-order'!$A:$Q,17,0),"")</f>
        <v>0</v>
      </c>
      <c r="U894" s="42">
        <f>IFERROR(VLOOKUP(A894,'[4]MC Masterlist 2026-09-17'!$B:$M, 10, 0),0)</f>
        <v>15</v>
      </c>
      <c r="V894" s="42">
        <f>IFERROR(VLOOKUP(A894,'[4]MC Masterlist 2026-09-17'!$B:$M, 11, 0),0)</f>
        <v>15</v>
      </c>
      <c r="W894" s="42">
        <f t="shared" si="200"/>
        <v>30</v>
      </c>
      <c r="X894" s="42">
        <f t="shared" si="201"/>
        <v>6.666666666666667</v>
      </c>
      <c r="Y894" s="42">
        <f>IFERROR(IF(OR(C894="AREA I",C894="AREA V"),7,VLOOKUP(A894,'[4]MC Masterlist 2026-09-17'!$B:$M, 12, 0)),0)</f>
        <v>7</v>
      </c>
      <c r="Z894" s="42">
        <f t="shared" si="202"/>
        <v>0.33333333333333331</v>
      </c>
      <c r="AA894" s="42">
        <f t="shared" si="203"/>
        <v>0.66666666666666663</v>
      </c>
      <c r="AB894" s="42">
        <f t="shared" si="204"/>
        <v>0.14814814814814814</v>
      </c>
      <c r="AC894" s="42">
        <f t="shared" si="205"/>
        <v>0.15555555555555553</v>
      </c>
      <c r="AD894" s="40" t="str">
        <f t="shared" si="206"/>
        <v>Stockout</v>
      </c>
      <c r="AE894" s="40">
        <f>IFERROR(VLOOKUP(A894,'[4]Re-order'!$A:$AA,27,0),"")</f>
        <v>0</v>
      </c>
      <c r="AF894" s="42">
        <f t="shared" si="207"/>
        <v>0.15555555555555553</v>
      </c>
      <c r="AG894" s="42" t="e">
        <f>SUMIFS('[4]Raw Inventory'!D:D,'[4]Raw Inventory'!C:C,"GREATWALL",'[4]Raw Inventory'!B:B,A894)</f>
        <v>#VALUE!</v>
      </c>
      <c r="AH894" s="42" t="e">
        <f>SUMIFS('[4]Raw Inventory'!D:D,'[4]Raw Inventory'!C:C,"DUARTE",'[4]Raw Inventory'!B:B,A894)</f>
        <v>#VALUE!</v>
      </c>
      <c r="AI894" s="42"/>
      <c r="AJ894" s="42">
        <f t="shared" si="208"/>
        <v>0</v>
      </c>
      <c r="AK894" s="40" t="str">
        <f>IFERROR(IF((Q894+IF(AI894="",0,AI3))&lt;=0,"Stockout",IF(AJ894="","",IF(F894="Class A",IF(AJ894&lt;=7,"Critical",IF(AJ894&lt;=15,"Low",IF(AJ894&lt;=30,"Reorder",IF(AJ894&lt;=45,"Optimal","Overstock")))),IF(F894="Class B",IF(AJ894&lt;=10,"Critical",IF(AJ894&lt;=20,"Low",IF(AJ894&lt;=45,"Reorder",IF(AJ894&lt;=60,"Optimal","Overstock")))),IF(F894="Class C",IF(AJ894&lt;=15,"Critical",IF(AJ894&lt;=30,"Low",IF(AJ894&lt;=60,"Reorder",IF(AJ894&lt;=90,"Optimal","Overstock")))),""))))),"")</f>
        <v>Stockout</v>
      </c>
      <c r="AL894" s="42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</row>
    <row r="895" spans="1:48">
      <c r="A895" s="39" t="s">
        <v>22</v>
      </c>
      <c r="B895" s="39" t="s">
        <v>156</v>
      </c>
      <c r="C895" s="39" t="s">
        <v>152</v>
      </c>
      <c r="D895" s="40" t="s">
        <v>240</v>
      </c>
      <c r="E895" s="40">
        <v>19</v>
      </c>
      <c r="F895" s="40" t="s">
        <v>3</v>
      </c>
      <c r="G895" s="39" t="str">
        <f>IFERROR(VLOOKUP(A895,'[4]MC Masterlist 2026-09-17'!$B:$M, 3, 0),"")</f>
        <v>HONDA</v>
      </c>
      <c r="H895" s="41">
        <f>IFERROR(VLOOKUP(A895,'[4]MC Masterlist 2026-09-17'!$B:$M, 6, 0),"")</f>
        <v>111258</v>
      </c>
      <c r="I895" s="42">
        <v>0</v>
      </c>
      <c r="J895" s="42">
        <v>1</v>
      </c>
      <c r="K895" s="42">
        <v>0</v>
      </c>
      <c r="L895" s="42">
        <f t="shared" si="193"/>
        <v>1</v>
      </c>
      <c r="M895" s="42">
        <f t="shared" si="194"/>
        <v>0.33333333333333331</v>
      </c>
      <c r="N895" s="41">
        <f t="shared" si="195"/>
        <v>111258</v>
      </c>
      <c r="O895" s="41">
        <f t="shared" si="196"/>
        <v>37086</v>
      </c>
      <c r="P895" s="42">
        <f t="shared" si="197"/>
        <v>1.111111111111111E-2</v>
      </c>
      <c r="Q895" s="42">
        <v>4</v>
      </c>
      <c r="R895" s="41">
        <f t="shared" si="198"/>
        <v>445032</v>
      </c>
      <c r="S895" s="42">
        <f t="shared" si="199"/>
        <v>360</v>
      </c>
      <c r="T895" s="42">
        <f>IFERROR(VLOOKUP(A895,'[4]Re-order'!$A:$Q,17,0),"")</f>
        <v>0</v>
      </c>
      <c r="U895" s="42">
        <f>IFERROR(VLOOKUP(A895,'[4]MC Masterlist 2026-09-17'!$B:$M, 10, 0),0)</f>
        <v>15</v>
      </c>
      <c r="V895" s="42">
        <f>IFERROR(VLOOKUP(A895,'[4]MC Masterlist 2026-09-17'!$B:$M, 11, 0),0)</f>
        <v>15</v>
      </c>
      <c r="W895" s="42">
        <f t="shared" si="200"/>
        <v>30</v>
      </c>
      <c r="X895" s="42">
        <f t="shared" si="201"/>
        <v>29.833333333333332</v>
      </c>
      <c r="Y895" s="42">
        <f>IFERROR(IF(OR(C895="AREA I",C895="AREA V"),7,VLOOKUP(A895,'[4]MC Masterlist 2026-09-17'!$B:$M, 12, 0)),0)</f>
        <v>30</v>
      </c>
      <c r="Z895" s="42">
        <f t="shared" si="202"/>
        <v>0.16666666666666666</v>
      </c>
      <c r="AA895" s="42">
        <f t="shared" si="203"/>
        <v>0.33333333333333331</v>
      </c>
      <c r="AB895" s="42">
        <f t="shared" si="204"/>
        <v>0.33148148148148143</v>
      </c>
      <c r="AC895" s="42">
        <f t="shared" si="205"/>
        <v>0.33333333333333331</v>
      </c>
      <c r="AD895" s="40" t="str">
        <f t="shared" si="206"/>
        <v>Overstock</v>
      </c>
      <c r="AE895" s="40">
        <f>IFERROR(VLOOKUP(A895,'[4]Re-order'!$A:$AA,27,0),"")</f>
        <v>0</v>
      </c>
      <c r="AF895" s="42">
        <f t="shared" si="207"/>
        <v>-3.6666666666666665</v>
      </c>
      <c r="AG895" s="42" t="e">
        <f>SUMIFS('[4]Raw Inventory'!D:D,'[4]Raw Inventory'!C:C,"GREATWALL",'[4]Raw Inventory'!B:B,A895)</f>
        <v>#VALUE!</v>
      </c>
      <c r="AH895" s="42" t="e">
        <f>SUMIFS('[4]Raw Inventory'!D:D,'[4]Raw Inventory'!C:C,"DUARTE",'[4]Raw Inventory'!B:B,A895)</f>
        <v>#VALUE!</v>
      </c>
      <c r="AI895" s="42"/>
      <c r="AJ895" s="42">
        <f t="shared" si="208"/>
        <v>360.00000000000006</v>
      </c>
      <c r="AK895" s="40" t="str">
        <f>IFERROR(IF((Q895+IF(AI895="",0,AI3))&lt;=0,"Stockout",IF(AJ895="","",IF(F895="Class A",IF(AJ895&lt;=7,"Critical",IF(AJ895&lt;=15,"Low",IF(AJ895&lt;=30,"Reorder",IF(AJ895&lt;=45,"Optimal","Overstock")))),IF(F895="Class B",IF(AJ895&lt;=10,"Critical",IF(AJ895&lt;=20,"Low",IF(AJ895&lt;=45,"Reorder",IF(AJ895&lt;=60,"Optimal","Overstock")))),IF(F895="Class C",IF(AJ895&lt;=15,"Critical",IF(AJ895&lt;=30,"Low",IF(AJ895&lt;=60,"Reorder",IF(AJ895&lt;=90,"Optimal","Overstock")))),""))))),"")</f>
        <v>Overstock</v>
      </c>
      <c r="AL895" s="42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</row>
    <row r="896" spans="1:48">
      <c r="A896" s="39" t="s">
        <v>76</v>
      </c>
      <c r="B896" s="39" t="s">
        <v>30</v>
      </c>
      <c r="C896" s="39" t="s">
        <v>1</v>
      </c>
      <c r="D896" s="40" t="s">
        <v>241</v>
      </c>
      <c r="E896" s="40">
        <v>35</v>
      </c>
      <c r="F896" s="40" t="s">
        <v>3</v>
      </c>
      <c r="G896" s="39" t="str">
        <f>IFERROR(VLOOKUP(A896,'[4]MC Masterlist 2026-09-17'!$B:$M, 3, 0),"")</f>
        <v>SUZUKI</v>
      </c>
      <c r="H896" s="41">
        <f>IFERROR(VLOOKUP(A896,'[4]MC Masterlist 2026-09-17'!$B:$M, 6, 0),"")</f>
        <v>62692</v>
      </c>
      <c r="I896" s="42">
        <v>0</v>
      </c>
      <c r="J896" s="42">
        <v>0</v>
      </c>
      <c r="K896" s="42">
        <v>0</v>
      </c>
      <c r="L896" s="42">
        <f t="shared" si="193"/>
        <v>0</v>
      </c>
      <c r="M896" s="42">
        <f t="shared" si="194"/>
        <v>0</v>
      </c>
      <c r="N896" s="41">
        <f t="shared" si="195"/>
        <v>0</v>
      </c>
      <c r="O896" s="41">
        <f t="shared" si="196"/>
        <v>0</v>
      </c>
      <c r="P896" s="42">
        <f t="shared" si="197"/>
        <v>0</v>
      </c>
      <c r="Q896" s="42">
        <v>3</v>
      </c>
      <c r="R896" s="41">
        <f t="shared" si="198"/>
        <v>188076</v>
      </c>
      <c r="S896" s="42">
        <f t="shared" si="199"/>
        <v>0</v>
      </c>
      <c r="T896" s="42">
        <f>IFERROR(VLOOKUP(A896,'[4]Re-order'!$A:$Q,17,0),"")</f>
        <v>0</v>
      </c>
      <c r="U896" s="42">
        <f>IFERROR(VLOOKUP(A896,'[4]MC Masterlist 2026-09-17'!$B:$M, 10, 0),0)</f>
        <v>15</v>
      </c>
      <c r="V896" s="42">
        <f>IFERROR(VLOOKUP(A896,'[4]MC Masterlist 2026-09-17'!$B:$M, 11, 0),0)</f>
        <v>15</v>
      </c>
      <c r="W896" s="42">
        <f t="shared" si="200"/>
        <v>30</v>
      </c>
      <c r="X896" s="42">
        <f t="shared" si="201"/>
        <v>7</v>
      </c>
      <c r="Y896" s="42">
        <f>IFERROR(IF(OR(C896="AREA I",C896="AREA V"),7,VLOOKUP(A896,'[4]MC Masterlist 2026-09-17'!$B:$M, 12, 0)),0)</f>
        <v>7</v>
      </c>
      <c r="Z896" s="42">
        <f t="shared" si="202"/>
        <v>0</v>
      </c>
      <c r="AA896" s="42">
        <f t="shared" si="203"/>
        <v>0</v>
      </c>
      <c r="AB896" s="42">
        <f t="shared" si="204"/>
        <v>0</v>
      </c>
      <c r="AC896" s="42">
        <f t="shared" si="205"/>
        <v>0</v>
      </c>
      <c r="AD896" s="40" t="str">
        <f t="shared" si="206"/>
        <v>Critical</v>
      </c>
      <c r="AE896" s="40">
        <f>IFERROR(VLOOKUP(A896,'[4]Re-order'!$A:$AA,27,0),"")</f>
        <v>0</v>
      </c>
      <c r="AF896" s="42">
        <f t="shared" si="207"/>
        <v>-3</v>
      </c>
      <c r="AG896" s="42" t="e">
        <f>SUMIFS('[4]Raw Inventory'!D:D,'[4]Raw Inventory'!C:C,"GREATWALL",'[4]Raw Inventory'!B:B,A896)</f>
        <v>#VALUE!</v>
      </c>
      <c r="AH896" s="42" t="e">
        <f>SUMIFS('[4]Raw Inventory'!D:D,'[4]Raw Inventory'!C:C,"DUARTE",'[4]Raw Inventory'!B:B,A896)</f>
        <v>#VALUE!</v>
      </c>
      <c r="AI896" s="42"/>
      <c r="AJ896" s="42">
        <f t="shared" si="208"/>
        <v>0</v>
      </c>
      <c r="AK896" s="40" t="str">
        <f>IFERROR(IF((Q896+IF(AI896="",0,AI3))&lt;=0,"Stockout",IF(AJ896="","",IF(F896="Class A",IF(AJ896&lt;=7,"Critical",IF(AJ896&lt;=15,"Low",IF(AJ896&lt;=30,"Reorder",IF(AJ896&lt;=45,"Optimal","Overstock")))),IF(F896="Class B",IF(AJ896&lt;=10,"Critical",IF(AJ896&lt;=20,"Low",IF(AJ896&lt;=45,"Reorder",IF(AJ896&lt;=60,"Optimal","Overstock")))),IF(F896="Class C",IF(AJ896&lt;=15,"Critical",IF(AJ896&lt;=30,"Low",IF(AJ896&lt;=60,"Reorder",IF(AJ896&lt;=90,"Optimal","Overstock")))),""))))),"")</f>
        <v>Critical</v>
      </c>
      <c r="AL896" s="42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</row>
    <row r="897" spans="1:48">
      <c r="A897" s="39" t="s">
        <v>83</v>
      </c>
      <c r="B897" s="39" t="s">
        <v>145</v>
      </c>
      <c r="C897" s="39" t="s">
        <v>137</v>
      </c>
      <c r="D897" s="40" t="s">
        <v>231</v>
      </c>
      <c r="E897" s="40">
        <v>28</v>
      </c>
      <c r="F897" s="40" t="s">
        <v>3</v>
      </c>
      <c r="G897" s="39" t="str">
        <f>IFERROR(VLOOKUP(A897,'[4]MC Masterlist 2026-09-17'!$B:$M, 3, 0),"")</f>
        <v>SKYGO</v>
      </c>
      <c r="H897" s="41">
        <f>IFERROR(VLOOKUP(A897,'[4]MC Masterlist 2026-09-17'!$B:$M, 6, 0),"")</f>
        <v>35055</v>
      </c>
      <c r="I897" s="42">
        <v>0</v>
      </c>
      <c r="J897" s="42">
        <v>0</v>
      </c>
      <c r="K897" s="42">
        <v>0</v>
      </c>
      <c r="L897" s="42">
        <f t="shared" si="193"/>
        <v>0</v>
      </c>
      <c r="M897" s="42">
        <f t="shared" si="194"/>
        <v>0</v>
      </c>
      <c r="N897" s="41">
        <f t="shared" si="195"/>
        <v>0</v>
      </c>
      <c r="O897" s="41">
        <f t="shared" si="196"/>
        <v>0</v>
      </c>
      <c r="P897" s="42">
        <f t="shared" si="197"/>
        <v>0</v>
      </c>
      <c r="Q897" s="42">
        <v>5</v>
      </c>
      <c r="R897" s="41">
        <f t="shared" si="198"/>
        <v>175275</v>
      </c>
      <c r="S897" s="42">
        <f t="shared" si="199"/>
        <v>0</v>
      </c>
      <c r="T897" s="42">
        <f>IFERROR(VLOOKUP(A897,'[4]Re-order'!$A:$Q,17,0),"")</f>
        <v>0</v>
      </c>
      <c r="U897" s="42">
        <f>IFERROR(VLOOKUP(A897,'[4]MC Masterlist 2026-09-17'!$B:$M, 10, 0),0)</f>
        <v>15</v>
      </c>
      <c r="V897" s="42">
        <f>IFERROR(VLOOKUP(A897,'[4]MC Masterlist 2026-09-17'!$B:$M, 11, 0),0)</f>
        <v>15</v>
      </c>
      <c r="W897" s="42">
        <f t="shared" si="200"/>
        <v>30</v>
      </c>
      <c r="X897" s="42">
        <f t="shared" si="201"/>
        <v>7</v>
      </c>
      <c r="Y897" s="42">
        <f>IFERROR(IF(OR(C897="AREA I",C897="AREA V"),7,VLOOKUP(A897,'[4]MC Masterlist 2026-09-17'!$B:$M, 12, 0)),0)</f>
        <v>7</v>
      </c>
      <c r="Z897" s="42">
        <f t="shared" si="202"/>
        <v>0</v>
      </c>
      <c r="AA897" s="42">
        <f t="shared" si="203"/>
        <v>0</v>
      </c>
      <c r="AB897" s="42">
        <f t="shared" si="204"/>
        <v>0</v>
      </c>
      <c r="AC897" s="42">
        <f t="shared" si="205"/>
        <v>0</v>
      </c>
      <c r="AD897" s="40" t="str">
        <f t="shared" si="206"/>
        <v>Critical</v>
      </c>
      <c r="AE897" s="40">
        <f>IFERROR(VLOOKUP(A897,'[4]Re-order'!$A:$AA,27,0),"")</f>
        <v>0</v>
      </c>
      <c r="AF897" s="42">
        <f t="shared" si="207"/>
        <v>-5</v>
      </c>
      <c r="AG897" s="42" t="e">
        <f>SUMIFS('[4]Raw Inventory'!D:D,'[4]Raw Inventory'!C:C,"GREATWALL",'[4]Raw Inventory'!B:B,A897)</f>
        <v>#VALUE!</v>
      </c>
      <c r="AH897" s="42" t="e">
        <f>SUMIFS('[4]Raw Inventory'!D:D,'[4]Raw Inventory'!C:C,"DUARTE",'[4]Raw Inventory'!B:B,A897)</f>
        <v>#VALUE!</v>
      </c>
      <c r="AI897" s="42"/>
      <c r="AJ897" s="42">
        <f t="shared" si="208"/>
        <v>0</v>
      </c>
      <c r="AK897" s="40" t="str">
        <f>IFERROR(IF((Q897+IF(AI897="",0,AI3))&lt;=0,"Stockout",IF(AJ897="","",IF(F897="Class A",IF(AJ897&lt;=7,"Critical",IF(AJ897&lt;=15,"Low",IF(AJ897&lt;=30,"Reorder",IF(AJ897&lt;=45,"Optimal","Overstock")))),IF(F897="Class B",IF(AJ897&lt;=10,"Critical",IF(AJ897&lt;=20,"Low",IF(AJ897&lt;=45,"Reorder",IF(AJ897&lt;=60,"Optimal","Overstock")))),IF(F897="Class C",IF(AJ897&lt;=15,"Critical",IF(AJ897&lt;=30,"Low",IF(AJ897&lt;=60,"Reorder",IF(AJ897&lt;=90,"Optimal","Overstock")))),""))))),"")</f>
        <v>Critical</v>
      </c>
      <c r="AL897" s="42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</row>
    <row r="898" spans="1:48">
      <c r="A898" s="39" t="s">
        <v>31</v>
      </c>
      <c r="B898" s="39" t="s">
        <v>93</v>
      </c>
      <c r="C898" s="39" t="s">
        <v>90</v>
      </c>
      <c r="D898" s="40" t="s">
        <v>260</v>
      </c>
      <c r="E898" s="40">
        <v>15</v>
      </c>
      <c r="F898" s="40" t="s">
        <v>2</v>
      </c>
      <c r="G898" s="39" t="str">
        <f>IFERROR(VLOOKUP(A898,'[4]MC Masterlist 2026-09-17'!$B:$M, 3, 0),"")</f>
        <v>KAWASAKI</v>
      </c>
      <c r="H898" s="41">
        <f>IFERROR(VLOOKUP(A898,'[4]MC Masterlist 2026-09-17'!$B:$M, 6, 0),"")</f>
        <v>59528</v>
      </c>
      <c r="I898" s="42">
        <v>1</v>
      </c>
      <c r="J898" s="42">
        <v>1</v>
      </c>
      <c r="K898" s="42">
        <v>0</v>
      </c>
      <c r="L898" s="42">
        <f t="shared" si="193"/>
        <v>2</v>
      </c>
      <c r="M898" s="42">
        <f t="shared" si="194"/>
        <v>0.66666666666666663</v>
      </c>
      <c r="N898" s="41">
        <f t="shared" si="195"/>
        <v>119056</v>
      </c>
      <c r="O898" s="41">
        <f t="shared" si="196"/>
        <v>39685.333333333328</v>
      </c>
      <c r="P898" s="42">
        <f t="shared" si="197"/>
        <v>2.222222222222222E-2</v>
      </c>
      <c r="Q898" s="42">
        <v>3</v>
      </c>
      <c r="R898" s="41">
        <f t="shared" si="198"/>
        <v>178584</v>
      </c>
      <c r="S898" s="42">
        <f t="shared" si="199"/>
        <v>135.00000000000003</v>
      </c>
      <c r="T898" s="42">
        <f>IFERROR(VLOOKUP(A898,'[4]Re-order'!$A:$Q,17,0),"")</f>
        <v>0</v>
      </c>
      <c r="U898" s="42">
        <f>IFERROR(VLOOKUP(A898,'[4]MC Masterlist 2026-09-17'!$B:$M, 10, 0),0)</f>
        <v>15</v>
      </c>
      <c r="V898" s="42">
        <f>IFERROR(VLOOKUP(A898,'[4]MC Masterlist 2026-09-17'!$B:$M, 11, 0),0)</f>
        <v>15</v>
      </c>
      <c r="W898" s="42">
        <f t="shared" si="200"/>
        <v>30</v>
      </c>
      <c r="X898" s="42">
        <f t="shared" si="201"/>
        <v>29.666666666666668</v>
      </c>
      <c r="Y898" s="42">
        <f>IFERROR(IF(OR(C898="AREA I",C898="AREA V"),7,VLOOKUP(A898,'[4]MC Masterlist 2026-09-17'!$B:$M, 12, 0)),0)</f>
        <v>30</v>
      </c>
      <c r="Z898" s="42">
        <f t="shared" si="202"/>
        <v>0.33333333333333331</v>
      </c>
      <c r="AA898" s="42">
        <f t="shared" si="203"/>
        <v>0.66666666666666663</v>
      </c>
      <c r="AB898" s="42">
        <f t="shared" si="204"/>
        <v>0.65925925925925921</v>
      </c>
      <c r="AC898" s="42">
        <f t="shared" si="205"/>
        <v>0.66666666666666663</v>
      </c>
      <c r="AD898" s="40" t="str">
        <f t="shared" si="206"/>
        <v>Overstock</v>
      </c>
      <c r="AE898" s="40">
        <f>IFERROR(VLOOKUP(A898,'[4]Re-order'!$A:$AA,27,0),"")</f>
        <v>0</v>
      </c>
      <c r="AF898" s="42">
        <f t="shared" si="207"/>
        <v>-2.3333333333333335</v>
      </c>
      <c r="AG898" s="42" t="e">
        <f>SUMIFS('[4]Raw Inventory'!D:D,'[4]Raw Inventory'!C:C,"GREATWALL",'[4]Raw Inventory'!B:B,A898)</f>
        <v>#VALUE!</v>
      </c>
      <c r="AH898" s="42" t="e">
        <f>SUMIFS('[4]Raw Inventory'!D:D,'[4]Raw Inventory'!C:C,"DUARTE",'[4]Raw Inventory'!B:B,A898)</f>
        <v>#VALUE!</v>
      </c>
      <c r="AI898" s="42"/>
      <c r="AJ898" s="42">
        <f t="shared" si="208"/>
        <v>135.00000000000003</v>
      </c>
      <c r="AK898" s="40" t="str">
        <f>IFERROR(IF((Q898+IF(AI898="",0,AI3))&lt;=0,"Stockout",IF(AJ898="","",IF(F898="Class A",IF(AJ898&lt;=7,"Critical",IF(AJ898&lt;=15,"Low",IF(AJ898&lt;=30,"Reorder",IF(AJ898&lt;=45,"Optimal","Overstock")))),IF(F898="Class B",IF(AJ898&lt;=10,"Critical",IF(AJ898&lt;=20,"Low",IF(AJ898&lt;=45,"Reorder",IF(AJ898&lt;=60,"Optimal","Overstock")))),IF(F898="Class C",IF(AJ898&lt;=15,"Critical",IF(AJ898&lt;=30,"Low",IF(AJ898&lt;=60,"Reorder",IF(AJ898&lt;=90,"Optimal","Overstock")))),""))))),"")</f>
        <v>Overstock</v>
      </c>
      <c r="AL898" s="42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</row>
    <row r="899" spans="1:48">
      <c r="A899" s="39" t="s">
        <v>83</v>
      </c>
      <c r="B899" s="39" t="s">
        <v>143</v>
      </c>
      <c r="C899" s="39" t="s">
        <v>137</v>
      </c>
      <c r="D899" s="40" t="s">
        <v>238</v>
      </c>
      <c r="E899" s="40">
        <v>28</v>
      </c>
      <c r="F899" s="40" t="s">
        <v>3</v>
      </c>
      <c r="G899" s="39" t="str">
        <f>IFERROR(VLOOKUP(A899,'[4]MC Masterlist 2026-09-17'!$B:$M, 3, 0),"")</f>
        <v>SKYGO</v>
      </c>
      <c r="H899" s="41">
        <f>IFERROR(VLOOKUP(A899,'[4]MC Masterlist 2026-09-17'!$B:$M, 6, 0),"")</f>
        <v>35055</v>
      </c>
      <c r="I899" s="42">
        <v>0</v>
      </c>
      <c r="J899" s="42">
        <v>0</v>
      </c>
      <c r="K899" s="42">
        <v>0</v>
      </c>
      <c r="L899" s="42">
        <f t="shared" ref="L899:L962" si="209">I899+J899+K899</f>
        <v>0</v>
      </c>
      <c r="M899" s="42">
        <f t="shared" ref="M899:M962" si="210">AVERAGE(I899,J899,K899)</f>
        <v>0</v>
      </c>
      <c r="N899" s="41">
        <f t="shared" ref="N899:N962" si="211">L899*H899</f>
        <v>0</v>
      </c>
      <c r="O899" s="41">
        <f t="shared" ref="O899:O962" si="212">M899*H899</f>
        <v>0</v>
      </c>
      <c r="P899" s="42">
        <f t="shared" ref="P899:P962" si="213">M899/30</f>
        <v>0</v>
      </c>
      <c r="Q899" s="42">
        <v>1</v>
      </c>
      <c r="R899" s="41">
        <f t="shared" ref="R899:R962" si="214">IFERROR(Q899*H899, 0)</f>
        <v>35055</v>
      </c>
      <c r="S899" s="42">
        <f t="shared" ref="S899:S962" si="215">IFERROR(R899/(O899)*30, 0)</f>
        <v>0</v>
      </c>
      <c r="T899" s="42">
        <f>IFERROR(VLOOKUP(A899,'[4]Re-order'!$A:$Q,17,0),"")</f>
        <v>0</v>
      </c>
      <c r="U899" s="42">
        <f>IFERROR(VLOOKUP(A899,'[4]MC Masterlist 2026-09-17'!$B:$M, 10, 0),0)</f>
        <v>15</v>
      </c>
      <c r="V899" s="42">
        <f>IFERROR(VLOOKUP(A899,'[4]MC Masterlist 2026-09-17'!$B:$M, 11, 0),0)</f>
        <v>15</v>
      </c>
      <c r="W899" s="42">
        <f t="shared" ref="W899:W962" si="216">U899+V899</f>
        <v>30</v>
      </c>
      <c r="X899" s="42">
        <f t="shared" ref="X899:X962" si="217">Y899-Z899</f>
        <v>7</v>
      </c>
      <c r="Y899" s="42">
        <f>IFERROR(IF(OR(C899="AREA I",C899="AREA V"),7,VLOOKUP(A899,'[4]MC Masterlist 2026-09-17'!$B:$M, 12, 0)),0)</f>
        <v>7</v>
      </c>
      <c r="Z899" s="42">
        <f t="shared" ref="Z899:Z962" si="218">V899*P899</f>
        <v>0</v>
      </c>
      <c r="AA899" s="42">
        <f t="shared" ref="AA899:AA962" si="219">W899*P899</f>
        <v>0</v>
      </c>
      <c r="AB899" s="42">
        <f t="shared" ref="AB899:AB962" si="220">X899*P899</f>
        <v>0</v>
      </c>
      <c r="AC899" s="42">
        <f t="shared" ref="AC899:AC962" si="221">Y899*P899</f>
        <v>0</v>
      </c>
      <c r="AD899" s="40" t="str">
        <f t="shared" ref="AD899:AD962" si="222">IFERROR(IF(Q899&lt;=0,"Stockout",IF(S899="","",IF(F899="Class A",IF(S899&lt;=7,"Critical",IF(S899&lt;=15,"Low",IF(S899&lt;=30,"Reorder",IF(S899&lt;=45,"Optimal","Overstock")))),IF(F899="Class B",IF(S899&lt;=10,"Critical",IF(S899&lt;=20,"Low",IF(S899&lt;=45,"Reorder",IF(S899&lt;=60,"Optimal","Overstock")))),IF(F899="Class C",IF(S899&lt;=15,"Critical",IF(S899&lt;=30,"Low",IF(S899&lt;=60,"Reorder",IF(S899&lt;=90,"Optimal","Overstock")))),""))))),"")</f>
        <v>Critical</v>
      </c>
      <c r="AE899" s="40">
        <f>IFERROR(VLOOKUP(A899,'[4]Re-order'!$A:$AA,27,0),"")</f>
        <v>0</v>
      </c>
      <c r="AF899" s="42">
        <f t="shared" ref="AF899:AF962" si="223">AC899-Q899</f>
        <v>-1</v>
      </c>
      <c r="AG899" s="42" t="e">
        <f>SUMIFS('[4]Raw Inventory'!D:D,'[4]Raw Inventory'!C:C,"GREATWALL",'[4]Raw Inventory'!B:B,A899)</f>
        <v>#VALUE!</v>
      </c>
      <c r="AH899" s="42" t="e">
        <f>SUMIFS('[4]Raw Inventory'!D:D,'[4]Raw Inventory'!C:C,"DUARTE",'[4]Raw Inventory'!B:B,A899)</f>
        <v>#VALUE!</v>
      </c>
      <c r="AI899" s="42"/>
      <c r="AJ899" s="42">
        <f t="shared" ref="AJ899:AJ962" si="224">IFERROR((Q899 + IF(AI899="",0,AI899))/P899, 0)</f>
        <v>0</v>
      </c>
      <c r="AK899" s="40" t="str">
        <f>IFERROR(IF((Q899+IF(AI899="",0,AI3))&lt;=0,"Stockout",IF(AJ899="","",IF(F899="Class A",IF(AJ899&lt;=7,"Critical",IF(AJ899&lt;=15,"Low",IF(AJ899&lt;=30,"Reorder",IF(AJ899&lt;=45,"Optimal","Overstock")))),IF(F899="Class B",IF(AJ899&lt;=10,"Critical",IF(AJ899&lt;=20,"Low",IF(AJ899&lt;=45,"Reorder",IF(AJ899&lt;=60,"Optimal","Overstock")))),IF(F899="Class C",IF(AJ899&lt;=15,"Critical",IF(AJ899&lt;=30,"Low",IF(AJ899&lt;=60,"Reorder",IF(AJ899&lt;=90,"Optimal","Overstock")))),""))))),"")</f>
        <v>Critical</v>
      </c>
      <c r="AL899" s="42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</row>
    <row r="900" spans="1:48">
      <c r="A900" s="39" t="s">
        <v>16</v>
      </c>
      <c r="B900" s="39" t="s">
        <v>120</v>
      </c>
      <c r="C900" s="39" t="s">
        <v>118</v>
      </c>
      <c r="D900" s="40" t="s">
        <v>232</v>
      </c>
      <c r="E900" s="40">
        <v>8</v>
      </c>
      <c r="F900" s="40" t="s">
        <v>2</v>
      </c>
      <c r="G900" s="39" t="str">
        <f>IFERROR(VLOOKUP(A900,'[4]MC Masterlist 2026-09-17'!$B:$M, 3, 0),"")</f>
        <v>HONDA</v>
      </c>
      <c r="H900" s="41">
        <f>IFERROR(VLOOKUP(A900,'[4]MC Masterlist 2026-09-17'!$B:$M, 6, 0),"")</f>
        <v>84394</v>
      </c>
      <c r="I900" s="42">
        <v>1</v>
      </c>
      <c r="J900" s="42">
        <v>3</v>
      </c>
      <c r="K900" s="42">
        <v>1</v>
      </c>
      <c r="L900" s="42">
        <f t="shared" si="209"/>
        <v>5</v>
      </c>
      <c r="M900" s="42">
        <f t="shared" si="210"/>
        <v>1.6666666666666667</v>
      </c>
      <c r="N900" s="41">
        <f t="shared" si="211"/>
        <v>421970</v>
      </c>
      <c r="O900" s="41">
        <f t="shared" si="212"/>
        <v>140656.66666666669</v>
      </c>
      <c r="P900" s="42">
        <f t="shared" si="213"/>
        <v>5.5555555555555559E-2</v>
      </c>
      <c r="Q900" s="42">
        <v>1</v>
      </c>
      <c r="R900" s="41">
        <f t="shared" si="214"/>
        <v>84394</v>
      </c>
      <c r="S900" s="42">
        <f t="shared" si="215"/>
        <v>17.999999999999996</v>
      </c>
      <c r="T900" s="42">
        <f>IFERROR(VLOOKUP(A900,'[4]Re-order'!$A:$Q,17,0),"")</f>
        <v>0</v>
      </c>
      <c r="U900" s="42">
        <f>IFERROR(VLOOKUP(A900,'[4]MC Masterlist 2026-09-17'!$B:$M, 10, 0),0)</f>
        <v>15</v>
      </c>
      <c r="V900" s="42">
        <f>IFERROR(VLOOKUP(A900,'[4]MC Masterlist 2026-09-17'!$B:$M, 11, 0),0)</f>
        <v>15</v>
      </c>
      <c r="W900" s="42">
        <f t="shared" si="216"/>
        <v>30</v>
      </c>
      <c r="X900" s="42">
        <f t="shared" si="217"/>
        <v>29.166666666666668</v>
      </c>
      <c r="Y900" s="42">
        <f>IFERROR(IF(OR(C900="AREA I",C900="AREA V"),7,VLOOKUP(A900,'[4]MC Masterlist 2026-09-17'!$B:$M, 12, 0)),0)</f>
        <v>30</v>
      </c>
      <c r="Z900" s="42">
        <f t="shared" si="218"/>
        <v>0.83333333333333337</v>
      </c>
      <c r="AA900" s="42">
        <f t="shared" si="219"/>
        <v>1.6666666666666667</v>
      </c>
      <c r="AB900" s="42">
        <f t="shared" si="220"/>
        <v>1.6203703703703705</v>
      </c>
      <c r="AC900" s="42">
        <f t="shared" si="221"/>
        <v>1.6666666666666667</v>
      </c>
      <c r="AD900" s="40" t="str">
        <f t="shared" si="222"/>
        <v>Low</v>
      </c>
      <c r="AE900" s="40">
        <f>IFERROR(VLOOKUP(A900,'[4]Re-order'!$A:$AA,27,0),"")</f>
        <v>0</v>
      </c>
      <c r="AF900" s="42">
        <f t="shared" si="223"/>
        <v>0.66666666666666674</v>
      </c>
      <c r="AG900" s="42" t="e">
        <f>SUMIFS('[4]Raw Inventory'!D:D,'[4]Raw Inventory'!C:C,"GREATWALL",'[4]Raw Inventory'!B:B,A900)</f>
        <v>#VALUE!</v>
      </c>
      <c r="AH900" s="42" t="e">
        <f>SUMIFS('[4]Raw Inventory'!D:D,'[4]Raw Inventory'!C:C,"DUARTE",'[4]Raw Inventory'!B:B,A900)</f>
        <v>#VALUE!</v>
      </c>
      <c r="AI900" s="42"/>
      <c r="AJ900" s="42">
        <f t="shared" si="224"/>
        <v>18</v>
      </c>
      <c r="AK900" s="40" t="str">
        <f>IFERROR(IF((Q900+IF(AI900="",0,AI3))&lt;=0,"Stockout",IF(AJ900="","",IF(F900="Class A",IF(AJ900&lt;=7,"Critical",IF(AJ900&lt;=15,"Low",IF(AJ900&lt;=30,"Reorder",IF(AJ900&lt;=45,"Optimal","Overstock")))),IF(F900="Class B",IF(AJ900&lt;=10,"Critical",IF(AJ900&lt;=20,"Low",IF(AJ900&lt;=45,"Reorder",IF(AJ900&lt;=60,"Optimal","Overstock")))),IF(F900="Class C",IF(AJ900&lt;=15,"Critical",IF(AJ900&lt;=30,"Low",IF(AJ900&lt;=60,"Reorder",IF(AJ900&lt;=90,"Optimal","Overstock")))),""))))),"")</f>
        <v>Low</v>
      </c>
      <c r="AL900" s="42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</row>
    <row r="901" spans="1:48">
      <c r="A901" s="39" t="s">
        <v>14</v>
      </c>
      <c r="B901" s="39" t="s">
        <v>97</v>
      </c>
      <c r="C901" s="39" t="s">
        <v>90</v>
      </c>
      <c r="D901" s="40" t="s">
        <v>237</v>
      </c>
      <c r="E901" s="40">
        <v>2</v>
      </c>
      <c r="F901" s="40" t="s">
        <v>0</v>
      </c>
      <c r="G901" s="39" t="str">
        <f>IFERROR(VLOOKUP(A901,'[4]MC Masterlist 2026-09-17'!$B:$M, 3, 0),"")</f>
        <v>HONDA</v>
      </c>
      <c r="H901" s="41">
        <f>IFERROR(VLOOKUP(A901,'[4]MC Masterlist 2026-09-17'!$B:$M, 6, 0),"")</f>
        <v>80070</v>
      </c>
      <c r="I901" s="42">
        <v>6</v>
      </c>
      <c r="J901" s="42">
        <v>4</v>
      </c>
      <c r="K901" s="42">
        <v>4</v>
      </c>
      <c r="L901" s="42">
        <f t="shared" si="209"/>
        <v>14</v>
      </c>
      <c r="M901" s="42">
        <f t="shared" si="210"/>
        <v>4.666666666666667</v>
      </c>
      <c r="N901" s="41">
        <f t="shared" si="211"/>
        <v>1120980</v>
      </c>
      <c r="O901" s="41">
        <f t="shared" si="212"/>
        <v>373660</v>
      </c>
      <c r="P901" s="42">
        <f t="shared" si="213"/>
        <v>0.15555555555555556</v>
      </c>
      <c r="Q901" s="42">
        <v>5</v>
      </c>
      <c r="R901" s="41">
        <f t="shared" si="214"/>
        <v>400350</v>
      </c>
      <c r="S901" s="42">
        <f t="shared" si="215"/>
        <v>32.142857142857139</v>
      </c>
      <c r="T901" s="42">
        <f>IFERROR(VLOOKUP(A901,'[4]Re-order'!$A:$Q,17,0),"")</f>
        <v>0</v>
      </c>
      <c r="U901" s="42">
        <f>IFERROR(VLOOKUP(A901,'[4]MC Masterlist 2026-09-17'!$B:$M, 10, 0),0)</f>
        <v>15</v>
      </c>
      <c r="V901" s="42">
        <f>IFERROR(VLOOKUP(A901,'[4]MC Masterlist 2026-09-17'!$B:$M, 11, 0),0)</f>
        <v>15</v>
      </c>
      <c r="W901" s="42">
        <f t="shared" si="216"/>
        <v>30</v>
      </c>
      <c r="X901" s="42">
        <f t="shared" si="217"/>
        <v>27.666666666666668</v>
      </c>
      <c r="Y901" s="42">
        <f>IFERROR(IF(OR(C901="AREA I",C901="AREA V"),7,VLOOKUP(A901,'[4]MC Masterlist 2026-09-17'!$B:$M, 12, 0)),0)</f>
        <v>30</v>
      </c>
      <c r="Z901" s="42">
        <f t="shared" si="218"/>
        <v>2.3333333333333335</v>
      </c>
      <c r="AA901" s="42">
        <f t="shared" si="219"/>
        <v>4.666666666666667</v>
      </c>
      <c r="AB901" s="42">
        <f t="shared" si="220"/>
        <v>4.3037037037037038</v>
      </c>
      <c r="AC901" s="42">
        <f t="shared" si="221"/>
        <v>4.666666666666667</v>
      </c>
      <c r="AD901" s="40" t="str">
        <f t="shared" si="222"/>
        <v>Optimal</v>
      </c>
      <c r="AE901" s="40">
        <f>IFERROR(VLOOKUP(A901,'[4]Re-order'!$A:$AA,27,0),"")</f>
        <v>0</v>
      </c>
      <c r="AF901" s="42">
        <f t="shared" si="223"/>
        <v>-0.33333333333333304</v>
      </c>
      <c r="AG901" s="42" t="e">
        <f>SUMIFS('[4]Raw Inventory'!D:D,'[4]Raw Inventory'!C:C,"GREATWALL",'[4]Raw Inventory'!B:B,A901)</f>
        <v>#VALUE!</v>
      </c>
      <c r="AH901" s="42" t="e">
        <f>SUMIFS('[4]Raw Inventory'!D:D,'[4]Raw Inventory'!C:C,"DUARTE",'[4]Raw Inventory'!B:B,A901)</f>
        <v>#VALUE!</v>
      </c>
      <c r="AI901" s="42"/>
      <c r="AJ901" s="42">
        <f t="shared" si="224"/>
        <v>32.142857142857139</v>
      </c>
      <c r="AK901" s="40" t="str">
        <f>IFERROR(IF((Q901+IF(AI901="",0,AI3))&lt;=0,"Stockout",IF(AJ901="","",IF(F901="Class A",IF(AJ901&lt;=7,"Critical",IF(AJ901&lt;=15,"Low",IF(AJ901&lt;=30,"Reorder",IF(AJ901&lt;=45,"Optimal","Overstock")))),IF(F901="Class B",IF(AJ901&lt;=10,"Critical",IF(AJ901&lt;=20,"Low",IF(AJ901&lt;=45,"Reorder",IF(AJ901&lt;=60,"Optimal","Overstock")))),IF(F901="Class C",IF(AJ901&lt;=15,"Critical",IF(AJ901&lt;=30,"Low",IF(AJ901&lt;=60,"Reorder",IF(AJ901&lt;=90,"Optimal","Overstock")))),""))))),"")</f>
        <v>Optimal</v>
      </c>
      <c r="AL901" s="42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</row>
    <row r="902" spans="1:48">
      <c r="A902" s="39" t="s">
        <v>82</v>
      </c>
      <c r="B902" s="39" t="s">
        <v>110</v>
      </c>
      <c r="C902" s="39" t="s">
        <v>109</v>
      </c>
      <c r="D902" s="40" t="s">
        <v>245</v>
      </c>
      <c r="E902" s="40">
        <v>26</v>
      </c>
      <c r="F902" s="40" t="s">
        <v>3</v>
      </c>
      <c r="G902" s="39" t="str">
        <f>IFERROR(VLOOKUP(A902,'[4]MC Masterlist 2026-09-17'!$B:$M, 3, 0),"")</f>
        <v>SUZUKI</v>
      </c>
      <c r="H902" s="41">
        <f>IFERROR(VLOOKUP(A902,'[4]MC Masterlist 2026-09-17'!$B:$M, 6, 0),"")</f>
        <v>67342</v>
      </c>
      <c r="I902" s="42">
        <v>0</v>
      </c>
      <c r="J902" s="42">
        <v>0</v>
      </c>
      <c r="K902" s="42">
        <v>1</v>
      </c>
      <c r="L902" s="42">
        <f t="shared" si="209"/>
        <v>1</v>
      </c>
      <c r="M902" s="42">
        <f t="shared" si="210"/>
        <v>0.33333333333333331</v>
      </c>
      <c r="N902" s="41">
        <f t="shared" si="211"/>
        <v>67342</v>
      </c>
      <c r="O902" s="41">
        <f t="shared" si="212"/>
        <v>22447.333333333332</v>
      </c>
      <c r="P902" s="42">
        <f t="shared" si="213"/>
        <v>1.111111111111111E-2</v>
      </c>
      <c r="Q902" s="42"/>
      <c r="R902" s="41">
        <f t="shared" si="214"/>
        <v>0</v>
      </c>
      <c r="S902" s="42">
        <f t="shared" si="215"/>
        <v>0</v>
      </c>
      <c r="T902" s="42">
        <f>IFERROR(VLOOKUP(A902,'[4]Re-order'!$A:$Q,17,0),"")</f>
        <v>0</v>
      </c>
      <c r="U902" s="42">
        <f>IFERROR(VLOOKUP(A902,'[4]MC Masterlist 2026-09-17'!$B:$M, 10, 0),0)</f>
        <v>15</v>
      </c>
      <c r="V902" s="42">
        <f>IFERROR(VLOOKUP(A902,'[4]MC Masterlist 2026-09-17'!$B:$M, 11, 0),0)</f>
        <v>15</v>
      </c>
      <c r="W902" s="42">
        <f t="shared" si="216"/>
        <v>30</v>
      </c>
      <c r="X902" s="42">
        <f t="shared" si="217"/>
        <v>29.833333333333332</v>
      </c>
      <c r="Y902" s="42">
        <f>IFERROR(IF(OR(C902="AREA I",C902="AREA V"),7,VLOOKUP(A902,'[4]MC Masterlist 2026-09-17'!$B:$M, 12, 0)),0)</f>
        <v>30</v>
      </c>
      <c r="Z902" s="42">
        <f t="shared" si="218"/>
        <v>0.16666666666666666</v>
      </c>
      <c r="AA902" s="42">
        <f t="shared" si="219"/>
        <v>0.33333333333333331</v>
      </c>
      <c r="AB902" s="42">
        <f t="shared" si="220"/>
        <v>0.33148148148148143</v>
      </c>
      <c r="AC902" s="42">
        <f t="shared" si="221"/>
        <v>0.33333333333333331</v>
      </c>
      <c r="AD902" s="40" t="str">
        <f t="shared" si="222"/>
        <v>Stockout</v>
      </c>
      <c r="AE902" s="40">
        <f>IFERROR(VLOOKUP(A902,'[4]Re-order'!$A:$AA,27,0),"")</f>
        <v>0</v>
      </c>
      <c r="AF902" s="42">
        <f t="shared" si="223"/>
        <v>0.33333333333333331</v>
      </c>
      <c r="AG902" s="42" t="e">
        <f>SUMIFS('[4]Raw Inventory'!D:D,'[4]Raw Inventory'!C:C,"GREATWALL",'[4]Raw Inventory'!B:B,A902)</f>
        <v>#VALUE!</v>
      </c>
      <c r="AH902" s="42" t="e">
        <f>SUMIFS('[4]Raw Inventory'!D:D,'[4]Raw Inventory'!C:C,"DUARTE",'[4]Raw Inventory'!B:B,A902)</f>
        <v>#VALUE!</v>
      </c>
      <c r="AI902" s="42"/>
      <c r="AJ902" s="42">
        <f t="shared" si="224"/>
        <v>0</v>
      </c>
      <c r="AK902" s="40" t="str">
        <f>IFERROR(IF((Q902+IF(AI902="",0,AI3))&lt;=0,"Stockout",IF(AJ902="","",IF(F902="Class A",IF(AJ902&lt;=7,"Critical",IF(AJ902&lt;=15,"Low",IF(AJ902&lt;=30,"Reorder",IF(AJ902&lt;=45,"Optimal","Overstock")))),IF(F902="Class B",IF(AJ902&lt;=10,"Critical",IF(AJ902&lt;=20,"Low",IF(AJ902&lt;=45,"Reorder",IF(AJ902&lt;=60,"Optimal","Overstock")))),IF(F902="Class C",IF(AJ902&lt;=15,"Critical",IF(AJ902&lt;=30,"Low",IF(AJ902&lt;=60,"Reorder",IF(AJ902&lt;=90,"Optimal","Overstock")))),""))))),"")</f>
        <v>Stockout</v>
      </c>
      <c r="AL902" s="42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</row>
    <row r="903" spans="1:48">
      <c r="A903" s="39" t="s">
        <v>14</v>
      </c>
      <c r="B903" s="39" t="s">
        <v>145</v>
      </c>
      <c r="C903" s="39" t="s">
        <v>137</v>
      </c>
      <c r="D903" s="40" t="s">
        <v>237</v>
      </c>
      <c r="E903" s="40">
        <v>2</v>
      </c>
      <c r="F903" s="40" t="s">
        <v>0</v>
      </c>
      <c r="G903" s="39" t="str">
        <f>IFERROR(VLOOKUP(A903,'[4]MC Masterlist 2026-09-17'!$B:$M, 3, 0),"")</f>
        <v>HONDA</v>
      </c>
      <c r="H903" s="41">
        <f>IFERROR(VLOOKUP(A903,'[4]MC Masterlist 2026-09-17'!$B:$M, 6, 0),"")</f>
        <v>80070</v>
      </c>
      <c r="I903" s="42">
        <v>3</v>
      </c>
      <c r="J903" s="42">
        <v>9</v>
      </c>
      <c r="K903" s="42">
        <v>6</v>
      </c>
      <c r="L903" s="42">
        <f t="shared" si="209"/>
        <v>18</v>
      </c>
      <c r="M903" s="42">
        <f t="shared" si="210"/>
        <v>6</v>
      </c>
      <c r="N903" s="41">
        <f t="shared" si="211"/>
        <v>1441260</v>
      </c>
      <c r="O903" s="41">
        <f t="shared" si="212"/>
        <v>480420</v>
      </c>
      <c r="P903" s="42">
        <f t="shared" si="213"/>
        <v>0.2</v>
      </c>
      <c r="Q903" s="42">
        <v>3</v>
      </c>
      <c r="R903" s="41">
        <f t="shared" si="214"/>
        <v>240210</v>
      </c>
      <c r="S903" s="42">
        <f t="shared" si="215"/>
        <v>15</v>
      </c>
      <c r="T903" s="42">
        <f>IFERROR(VLOOKUP(A903,'[4]Re-order'!$A:$Q,17,0),"")</f>
        <v>0</v>
      </c>
      <c r="U903" s="42">
        <f>IFERROR(VLOOKUP(A903,'[4]MC Masterlist 2026-09-17'!$B:$M, 10, 0),0)</f>
        <v>15</v>
      </c>
      <c r="V903" s="42">
        <f>IFERROR(VLOOKUP(A903,'[4]MC Masterlist 2026-09-17'!$B:$M, 11, 0),0)</f>
        <v>15</v>
      </c>
      <c r="W903" s="42">
        <f t="shared" si="216"/>
        <v>30</v>
      </c>
      <c r="X903" s="42">
        <f t="shared" si="217"/>
        <v>4</v>
      </c>
      <c r="Y903" s="42">
        <f>IFERROR(IF(OR(C903="AREA I",C903="AREA V"),7,VLOOKUP(A903,'[4]MC Masterlist 2026-09-17'!$B:$M, 12, 0)),0)</f>
        <v>7</v>
      </c>
      <c r="Z903" s="42">
        <f t="shared" si="218"/>
        <v>3</v>
      </c>
      <c r="AA903" s="42">
        <f t="shared" si="219"/>
        <v>6</v>
      </c>
      <c r="AB903" s="42">
        <f t="shared" si="220"/>
        <v>0.8</v>
      </c>
      <c r="AC903" s="42">
        <f t="shared" si="221"/>
        <v>1.4000000000000001</v>
      </c>
      <c r="AD903" s="40" t="str">
        <f t="shared" si="222"/>
        <v>Low</v>
      </c>
      <c r="AE903" s="40">
        <f>IFERROR(VLOOKUP(A903,'[4]Re-order'!$A:$AA,27,0),"")</f>
        <v>0</v>
      </c>
      <c r="AF903" s="42">
        <f t="shared" si="223"/>
        <v>-1.5999999999999999</v>
      </c>
      <c r="AG903" s="42" t="e">
        <f>SUMIFS('[4]Raw Inventory'!D:D,'[4]Raw Inventory'!C:C,"GREATWALL",'[4]Raw Inventory'!B:B,A903)</f>
        <v>#VALUE!</v>
      </c>
      <c r="AH903" s="42" t="e">
        <f>SUMIFS('[4]Raw Inventory'!D:D,'[4]Raw Inventory'!C:C,"DUARTE",'[4]Raw Inventory'!B:B,A903)</f>
        <v>#VALUE!</v>
      </c>
      <c r="AI903" s="42"/>
      <c r="AJ903" s="42">
        <f t="shared" si="224"/>
        <v>15</v>
      </c>
      <c r="AK903" s="40" t="str">
        <f>IFERROR(IF((Q903+IF(AI903="",0,AI3))&lt;=0,"Stockout",IF(AJ903="","",IF(F903="Class A",IF(AJ903&lt;=7,"Critical",IF(AJ903&lt;=15,"Low",IF(AJ903&lt;=30,"Reorder",IF(AJ903&lt;=45,"Optimal","Overstock")))),IF(F903="Class B",IF(AJ903&lt;=10,"Critical",IF(AJ903&lt;=20,"Low",IF(AJ903&lt;=45,"Reorder",IF(AJ903&lt;=60,"Optimal","Overstock")))),IF(F903="Class C",IF(AJ903&lt;=15,"Critical",IF(AJ903&lt;=30,"Low",IF(AJ903&lt;=60,"Reorder",IF(AJ903&lt;=90,"Optimal","Overstock")))),""))))),"")</f>
        <v>Low</v>
      </c>
      <c r="AL903" s="42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</row>
    <row r="904" spans="1:48">
      <c r="A904" s="39" t="s">
        <v>28</v>
      </c>
      <c r="B904" s="39" t="s">
        <v>129</v>
      </c>
      <c r="C904" s="39" t="s">
        <v>128</v>
      </c>
      <c r="D904" s="40" t="s">
        <v>237</v>
      </c>
      <c r="E904" s="40">
        <v>2</v>
      </c>
      <c r="F904" s="40" t="s">
        <v>0</v>
      </c>
      <c r="G904" s="39" t="str">
        <f>IFERROR(VLOOKUP(A904,'[4]MC Masterlist 2026-09-17'!$B:$M, 3, 0),"")</f>
        <v>YAMAHA</v>
      </c>
      <c r="H904" s="41">
        <f>IFERROR(VLOOKUP(A904,'[4]MC Masterlist 2026-09-17'!$B:$M, 6, 0),"")</f>
        <v>147312</v>
      </c>
      <c r="I904" s="42">
        <v>10</v>
      </c>
      <c r="J904" s="42">
        <v>10</v>
      </c>
      <c r="K904" s="42">
        <v>4</v>
      </c>
      <c r="L904" s="42">
        <f t="shared" si="209"/>
        <v>24</v>
      </c>
      <c r="M904" s="42">
        <f t="shared" si="210"/>
        <v>8</v>
      </c>
      <c r="N904" s="41">
        <f t="shared" si="211"/>
        <v>3535488</v>
      </c>
      <c r="O904" s="41">
        <f t="shared" si="212"/>
        <v>1178496</v>
      </c>
      <c r="P904" s="42">
        <f t="shared" si="213"/>
        <v>0.26666666666666666</v>
      </c>
      <c r="Q904" s="42">
        <v>1</v>
      </c>
      <c r="R904" s="41">
        <f t="shared" si="214"/>
        <v>147312</v>
      </c>
      <c r="S904" s="42">
        <f t="shared" si="215"/>
        <v>3.75</v>
      </c>
      <c r="T904" s="42">
        <f>IFERROR(VLOOKUP(A904,'[4]Re-order'!$A:$Q,17,0),"")</f>
        <v>0</v>
      </c>
      <c r="U904" s="42">
        <f>IFERROR(VLOOKUP(A904,'[4]MC Masterlist 2026-09-17'!$B:$M, 10, 0),0)</f>
        <v>15</v>
      </c>
      <c r="V904" s="42">
        <f>IFERROR(VLOOKUP(A904,'[4]MC Masterlist 2026-09-17'!$B:$M, 11, 0),0)</f>
        <v>15</v>
      </c>
      <c r="W904" s="42">
        <f t="shared" si="216"/>
        <v>30</v>
      </c>
      <c r="X904" s="42">
        <f t="shared" si="217"/>
        <v>26</v>
      </c>
      <c r="Y904" s="42">
        <f>IFERROR(IF(OR(C904="AREA I",C904="AREA V"),7,VLOOKUP(A904,'[4]MC Masterlist 2026-09-17'!$B:$M, 12, 0)),0)</f>
        <v>30</v>
      </c>
      <c r="Z904" s="42">
        <f t="shared" si="218"/>
        <v>4</v>
      </c>
      <c r="AA904" s="42">
        <f t="shared" si="219"/>
        <v>8</v>
      </c>
      <c r="AB904" s="42">
        <f t="shared" si="220"/>
        <v>6.9333333333333336</v>
      </c>
      <c r="AC904" s="42">
        <f t="shared" si="221"/>
        <v>8</v>
      </c>
      <c r="AD904" s="40" t="str">
        <f t="shared" si="222"/>
        <v>Critical</v>
      </c>
      <c r="AE904" s="40">
        <f>IFERROR(VLOOKUP(A904,'[4]Re-order'!$A:$AA,27,0),"")</f>
        <v>0</v>
      </c>
      <c r="AF904" s="42">
        <f t="shared" si="223"/>
        <v>7</v>
      </c>
      <c r="AG904" s="42" t="e">
        <f>SUMIFS('[4]Raw Inventory'!D:D,'[4]Raw Inventory'!C:C,"GREATWALL",'[4]Raw Inventory'!B:B,A904)</f>
        <v>#VALUE!</v>
      </c>
      <c r="AH904" s="42" t="e">
        <f>SUMIFS('[4]Raw Inventory'!D:D,'[4]Raw Inventory'!C:C,"DUARTE",'[4]Raw Inventory'!B:B,A904)</f>
        <v>#VALUE!</v>
      </c>
      <c r="AI904" s="42"/>
      <c r="AJ904" s="42">
        <f t="shared" si="224"/>
        <v>3.75</v>
      </c>
      <c r="AK904" s="40" t="str">
        <f>IFERROR(IF((Q904+IF(AI904="",0,AI3))&lt;=0,"Stockout",IF(AJ904="","",IF(F904="Class A",IF(AJ904&lt;=7,"Critical",IF(AJ904&lt;=15,"Low",IF(AJ904&lt;=30,"Reorder",IF(AJ904&lt;=45,"Optimal","Overstock")))),IF(F904="Class B",IF(AJ904&lt;=10,"Critical",IF(AJ904&lt;=20,"Low",IF(AJ904&lt;=45,"Reorder",IF(AJ904&lt;=60,"Optimal","Overstock")))),IF(F904="Class C",IF(AJ904&lt;=15,"Critical",IF(AJ904&lt;=30,"Low",IF(AJ904&lt;=60,"Reorder",IF(AJ904&lt;=90,"Optimal","Overstock")))),""))))),"")</f>
        <v>Critical</v>
      </c>
      <c r="AL904" s="42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</row>
    <row r="905" spans="1:48">
      <c r="A905" s="39" t="s">
        <v>58</v>
      </c>
      <c r="B905" s="39" t="s">
        <v>11</v>
      </c>
      <c r="C905" s="39" t="s">
        <v>1</v>
      </c>
      <c r="D905" s="40" t="s">
        <v>241</v>
      </c>
      <c r="E905" s="40">
        <v>23</v>
      </c>
      <c r="F905" s="40" t="s">
        <v>3</v>
      </c>
      <c r="G905" s="39" t="str">
        <f>IFERROR(VLOOKUP(A905,'[4]MC Masterlist 2026-09-17'!$B:$M, 3, 0),"")</f>
        <v>HONDA</v>
      </c>
      <c r="H905" s="41">
        <f>IFERROR(VLOOKUP(A905,'[4]MC Masterlist 2026-09-17'!$B:$M, 6, 0),"")</f>
        <v>142758</v>
      </c>
      <c r="I905" s="42">
        <v>0</v>
      </c>
      <c r="J905" s="42">
        <v>0</v>
      </c>
      <c r="K905" s="42">
        <v>0</v>
      </c>
      <c r="L905" s="42">
        <f t="shared" si="209"/>
        <v>0</v>
      </c>
      <c r="M905" s="42">
        <f t="shared" si="210"/>
        <v>0</v>
      </c>
      <c r="N905" s="41">
        <f t="shared" si="211"/>
        <v>0</v>
      </c>
      <c r="O905" s="41">
        <f t="shared" si="212"/>
        <v>0</v>
      </c>
      <c r="P905" s="42">
        <f t="shared" si="213"/>
        <v>0</v>
      </c>
      <c r="Q905" s="42">
        <v>1</v>
      </c>
      <c r="R905" s="41">
        <f t="shared" si="214"/>
        <v>142758</v>
      </c>
      <c r="S905" s="42">
        <f t="shared" si="215"/>
        <v>0</v>
      </c>
      <c r="T905" s="42">
        <f>IFERROR(VLOOKUP(A905,'[4]Re-order'!$A:$Q,17,0),"")</f>
        <v>0</v>
      </c>
      <c r="U905" s="42">
        <f>IFERROR(VLOOKUP(A905,'[4]MC Masterlist 2026-09-17'!$B:$M, 10, 0),0)</f>
        <v>15</v>
      </c>
      <c r="V905" s="42">
        <f>IFERROR(VLOOKUP(A905,'[4]MC Masterlist 2026-09-17'!$B:$M, 11, 0),0)</f>
        <v>15</v>
      </c>
      <c r="W905" s="42">
        <f t="shared" si="216"/>
        <v>30</v>
      </c>
      <c r="X905" s="42">
        <f t="shared" si="217"/>
        <v>7</v>
      </c>
      <c r="Y905" s="42">
        <f>IFERROR(IF(OR(C905="AREA I",C905="AREA V"),7,VLOOKUP(A905,'[4]MC Masterlist 2026-09-17'!$B:$M, 12, 0)),0)</f>
        <v>7</v>
      </c>
      <c r="Z905" s="42">
        <f t="shared" si="218"/>
        <v>0</v>
      </c>
      <c r="AA905" s="42">
        <f t="shared" si="219"/>
        <v>0</v>
      </c>
      <c r="AB905" s="42">
        <f t="shared" si="220"/>
        <v>0</v>
      </c>
      <c r="AC905" s="42">
        <f t="shared" si="221"/>
        <v>0</v>
      </c>
      <c r="AD905" s="40" t="str">
        <f t="shared" si="222"/>
        <v>Critical</v>
      </c>
      <c r="AE905" s="40">
        <f>IFERROR(VLOOKUP(A905,'[4]Re-order'!$A:$AA,27,0),"")</f>
        <v>0</v>
      </c>
      <c r="AF905" s="42">
        <f t="shared" si="223"/>
        <v>-1</v>
      </c>
      <c r="AG905" s="42" t="e">
        <f>SUMIFS('[4]Raw Inventory'!D:D,'[4]Raw Inventory'!C:C,"GREATWALL",'[4]Raw Inventory'!B:B,A905)</f>
        <v>#VALUE!</v>
      </c>
      <c r="AH905" s="42" t="e">
        <f>SUMIFS('[4]Raw Inventory'!D:D,'[4]Raw Inventory'!C:C,"DUARTE",'[4]Raw Inventory'!B:B,A905)</f>
        <v>#VALUE!</v>
      </c>
      <c r="AI905" s="42"/>
      <c r="AJ905" s="42">
        <f t="shared" si="224"/>
        <v>0</v>
      </c>
      <c r="AK905" s="40" t="str">
        <f>IFERROR(IF((Q905+IF(AI905="",0,AI3))&lt;=0,"Stockout",IF(AJ905="","",IF(F905="Class A",IF(AJ905&lt;=7,"Critical",IF(AJ905&lt;=15,"Low",IF(AJ905&lt;=30,"Reorder",IF(AJ905&lt;=45,"Optimal","Overstock")))),IF(F905="Class B",IF(AJ905&lt;=10,"Critical",IF(AJ905&lt;=20,"Low",IF(AJ905&lt;=45,"Reorder",IF(AJ905&lt;=60,"Optimal","Overstock")))),IF(F905="Class C",IF(AJ905&lt;=15,"Critical",IF(AJ905&lt;=30,"Low",IF(AJ905&lt;=60,"Reorder",IF(AJ905&lt;=90,"Optimal","Overstock")))),""))))),"")</f>
        <v>Critical</v>
      </c>
      <c r="AL905" s="42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</row>
    <row r="906" spans="1:48">
      <c r="A906" s="39" t="s">
        <v>24</v>
      </c>
      <c r="B906" s="39" t="s">
        <v>120</v>
      </c>
      <c r="C906" s="39" t="s">
        <v>118</v>
      </c>
      <c r="D906" s="40" t="s">
        <v>251</v>
      </c>
      <c r="E906" s="40">
        <v>24</v>
      </c>
      <c r="F906" s="40" t="s">
        <v>3</v>
      </c>
      <c r="G906" s="39" t="str">
        <f>IFERROR(VLOOKUP(A906,'[4]MC Masterlist 2026-09-17'!$B:$M, 3, 0),"")</f>
        <v>KAWASAKI</v>
      </c>
      <c r="H906" s="41">
        <f>IFERROR(VLOOKUP(A906,'[4]MC Masterlist 2026-09-17'!$B:$M, 6, 0),"")</f>
        <v>131626</v>
      </c>
      <c r="I906" s="42">
        <v>0</v>
      </c>
      <c r="J906" s="42">
        <v>0</v>
      </c>
      <c r="K906" s="42">
        <v>0</v>
      </c>
      <c r="L906" s="42">
        <f t="shared" si="209"/>
        <v>0</v>
      </c>
      <c r="M906" s="42">
        <f t="shared" si="210"/>
        <v>0</v>
      </c>
      <c r="N906" s="41">
        <f t="shared" si="211"/>
        <v>0</v>
      </c>
      <c r="O906" s="41">
        <f t="shared" si="212"/>
        <v>0</v>
      </c>
      <c r="P906" s="42">
        <f t="shared" si="213"/>
        <v>0</v>
      </c>
      <c r="Q906" s="42">
        <v>1</v>
      </c>
      <c r="R906" s="41">
        <f t="shared" si="214"/>
        <v>131626</v>
      </c>
      <c r="S906" s="42">
        <f t="shared" si="215"/>
        <v>0</v>
      </c>
      <c r="T906" s="42">
        <f>IFERROR(VLOOKUP(A906,'[4]Re-order'!$A:$Q,17,0),"")</f>
        <v>0</v>
      </c>
      <c r="U906" s="42">
        <f>IFERROR(VLOOKUP(A906,'[4]MC Masterlist 2026-09-17'!$B:$M, 10, 0),0)</f>
        <v>15</v>
      </c>
      <c r="V906" s="42">
        <f>IFERROR(VLOOKUP(A906,'[4]MC Masterlist 2026-09-17'!$B:$M, 11, 0),0)</f>
        <v>15</v>
      </c>
      <c r="W906" s="42">
        <f t="shared" si="216"/>
        <v>30</v>
      </c>
      <c r="X906" s="42">
        <f t="shared" si="217"/>
        <v>30</v>
      </c>
      <c r="Y906" s="42">
        <f>IFERROR(IF(OR(C906="AREA I",C906="AREA V"),7,VLOOKUP(A906,'[4]MC Masterlist 2026-09-17'!$B:$M, 12, 0)),0)</f>
        <v>30</v>
      </c>
      <c r="Z906" s="42">
        <f t="shared" si="218"/>
        <v>0</v>
      </c>
      <c r="AA906" s="42">
        <f t="shared" si="219"/>
        <v>0</v>
      </c>
      <c r="AB906" s="42">
        <f t="shared" si="220"/>
        <v>0</v>
      </c>
      <c r="AC906" s="42">
        <f t="shared" si="221"/>
        <v>0</v>
      </c>
      <c r="AD906" s="40" t="str">
        <f t="shared" si="222"/>
        <v>Critical</v>
      </c>
      <c r="AE906" s="40">
        <f>IFERROR(VLOOKUP(A906,'[4]Re-order'!$A:$AA,27,0),"")</f>
        <v>0</v>
      </c>
      <c r="AF906" s="42">
        <f t="shared" si="223"/>
        <v>-1</v>
      </c>
      <c r="AG906" s="42" t="e">
        <f>SUMIFS('[4]Raw Inventory'!D:D,'[4]Raw Inventory'!C:C,"GREATWALL",'[4]Raw Inventory'!B:B,A906)</f>
        <v>#VALUE!</v>
      </c>
      <c r="AH906" s="42" t="e">
        <f>SUMIFS('[4]Raw Inventory'!D:D,'[4]Raw Inventory'!C:C,"DUARTE",'[4]Raw Inventory'!B:B,A906)</f>
        <v>#VALUE!</v>
      </c>
      <c r="AI906" s="42"/>
      <c r="AJ906" s="42">
        <f t="shared" si="224"/>
        <v>0</v>
      </c>
      <c r="AK906" s="40" t="str">
        <f>IFERROR(IF((Q906+IF(AI906="",0,AI3))&lt;=0,"Stockout",IF(AJ906="","",IF(F906="Class A",IF(AJ906&lt;=7,"Critical",IF(AJ906&lt;=15,"Low",IF(AJ906&lt;=30,"Reorder",IF(AJ906&lt;=45,"Optimal","Overstock")))),IF(F906="Class B",IF(AJ906&lt;=10,"Critical",IF(AJ906&lt;=20,"Low",IF(AJ906&lt;=45,"Reorder",IF(AJ906&lt;=60,"Optimal","Overstock")))),IF(F906="Class C",IF(AJ906&lt;=15,"Critical",IF(AJ906&lt;=30,"Low",IF(AJ906&lt;=60,"Reorder",IF(AJ906&lt;=90,"Optimal","Overstock")))),""))))),"")</f>
        <v>Critical</v>
      </c>
      <c r="AL906" s="42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</row>
    <row r="907" spans="1:48">
      <c r="A907" s="39" t="s">
        <v>39</v>
      </c>
      <c r="B907" s="39" t="s">
        <v>162</v>
      </c>
      <c r="C907" s="39" t="s">
        <v>159</v>
      </c>
      <c r="D907" s="40" t="s">
        <v>255</v>
      </c>
      <c r="E907" s="40">
        <v>22</v>
      </c>
      <c r="F907" s="40" t="s">
        <v>3</v>
      </c>
      <c r="G907" s="39" t="str">
        <f>IFERROR(VLOOKUP(A907,'[4]MC Masterlist 2026-09-17'!$B:$M, 3, 0),"")</f>
        <v>HONDA</v>
      </c>
      <c r="H907" s="41">
        <f>IFERROR(VLOOKUP(A907,'[4]MC Masterlist 2026-09-17'!$B:$M, 6, 0),"")</f>
        <v>72434</v>
      </c>
      <c r="I907" s="42">
        <v>1</v>
      </c>
      <c r="J907" s="42">
        <v>0</v>
      </c>
      <c r="K907" s="42">
        <v>0</v>
      </c>
      <c r="L907" s="42">
        <f t="shared" si="209"/>
        <v>1</v>
      </c>
      <c r="M907" s="42">
        <f t="shared" si="210"/>
        <v>0.33333333333333331</v>
      </c>
      <c r="N907" s="41">
        <f t="shared" si="211"/>
        <v>72434</v>
      </c>
      <c r="O907" s="41">
        <f t="shared" si="212"/>
        <v>24144.666666666664</v>
      </c>
      <c r="P907" s="42">
        <f t="shared" si="213"/>
        <v>1.111111111111111E-2</v>
      </c>
      <c r="Q907" s="42">
        <v>2</v>
      </c>
      <c r="R907" s="41">
        <f t="shared" si="214"/>
        <v>144868</v>
      </c>
      <c r="S907" s="42">
        <f t="shared" si="215"/>
        <v>180.00000000000003</v>
      </c>
      <c r="T907" s="42">
        <f>IFERROR(VLOOKUP(A907,'[4]Re-order'!$A:$Q,17,0),"")</f>
        <v>0</v>
      </c>
      <c r="U907" s="42">
        <f>IFERROR(VLOOKUP(A907,'[4]MC Masterlist 2026-09-17'!$B:$M, 10, 0),0)</f>
        <v>15</v>
      </c>
      <c r="V907" s="42">
        <f>IFERROR(VLOOKUP(A907,'[4]MC Masterlist 2026-09-17'!$B:$M, 11, 0),0)</f>
        <v>15</v>
      </c>
      <c r="W907" s="42">
        <f t="shared" si="216"/>
        <v>30</v>
      </c>
      <c r="X907" s="42">
        <f t="shared" si="217"/>
        <v>29.833333333333332</v>
      </c>
      <c r="Y907" s="42">
        <f>IFERROR(IF(OR(C907="AREA I",C907="AREA V"),7,VLOOKUP(A907,'[4]MC Masterlist 2026-09-17'!$B:$M, 12, 0)),0)</f>
        <v>30</v>
      </c>
      <c r="Z907" s="42">
        <f t="shared" si="218"/>
        <v>0.16666666666666666</v>
      </c>
      <c r="AA907" s="42">
        <f t="shared" si="219"/>
        <v>0.33333333333333331</v>
      </c>
      <c r="AB907" s="42">
        <f t="shared" si="220"/>
        <v>0.33148148148148143</v>
      </c>
      <c r="AC907" s="42">
        <f t="shared" si="221"/>
        <v>0.33333333333333331</v>
      </c>
      <c r="AD907" s="40" t="str">
        <f t="shared" si="222"/>
        <v>Overstock</v>
      </c>
      <c r="AE907" s="40">
        <f>IFERROR(VLOOKUP(A907,'[4]Re-order'!$A:$AA,27,0),"")</f>
        <v>0</v>
      </c>
      <c r="AF907" s="42">
        <f t="shared" si="223"/>
        <v>-1.6666666666666667</v>
      </c>
      <c r="AG907" s="42" t="e">
        <f>SUMIFS('[4]Raw Inventory'!D:D,'[4]Raw Inventory'!C:C,"GREATWALL",'[4]Raw Inventory'!B:B,A907)</f>
        <v>#VALUE!</v>
      </c>
      <c r="AH907" s="42" t="e">
        <f>SUMIFS('[4]Raw Inventory'!D:D,'[4]Raw Inventory'!C:C,"DUARTE",'[4]Raw Inventory'!B:B,A907)</f>
        <v>#VALUE!</v>
      </c>
      <c r="AI907" s="42"/>
      <c r="AJ907" s="42">
        <f t="shared" si="224"/>
        <v>180.00000000000003</v>
      </c>
      <c r="AK907" s="40" t="str">
        <f>IFERROR(IF((Q907+IF(AI907="",0,AI3))&lt;=0,"Stockout",IF(AJ907="","",IF(F907="Class A",IF(AJ907&lt;=7,"Critical",IF(AJ907&lt;=15,"Low",IF(AJ907&lt;=30,"Reorder",IF(AJ907&lt;=45,"Optimal","Overstock")))),IF(F907="Class B",IF(AJ907&lt;=10,"Critical",IF(AJ907&lt;=20,"Low",IF(AJ907&lt;=45,"Reorder",IF(AJ907&lt;=60,"Optimal","Overstock")))),IF(F907="Class C",IF(AJ907&lt;=15,"Critical",IF(AJ907&lt;=30,"Low",IF(AJ907&lt;=60,"Reorder",IF(AJ907&lt;=90,"Optimal","Overstock")))),""))))),"")</f>
        <v>Overstock</v>
      </c>
      <c r="AL907" s="42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</row>
    <row r="908" spans="1:48">
      <c r="A908" s="39" t="s">
        <v>31</v>
      </c>
      <c r="B908" s="39" t="s">
        <v>119</v>
      </c>
      <c r="C908" s="39" t="s">
        <v>118</v>
      </c>
      <c r="D908" s="40" t="s">
        <v>251</v>
      </c>
      <c r="E908" s="40">
        <v>34</v>
      </c>
      <c r="F908" s="40" t="s">
        <v>3</v>
      </c>
      <c r="G908" s="39" t="str">
        <f>IFERROR(VLOOKUP(A908,'[4]MC Masterlist 2026-09-17'!$B:$M, 3, 0),"")</f>
        <v>KAWASAKI</v>
      </c>
      <c r="H908" s="41">
        <f>IFERROR(VLOOKUP(A908,'[4]MC Masterlist 2026-09-17'!$B:$M, 6, 0),"")</f>
        <v>59528</v>
      </c>
      <c r="I908" s="42">
        <v>1</v>
      </c>
      <c r="J908" s="42">
        <v>0</v>
      </c>
      <c r="K908" s="42">
        <v>0</v>
      </c>
      <c r="L908" s="42">
        <f t="shared" si="209"/>
        <v>1</v>
      </c>
      <c r="M908" s="42">
        <f t="shared" si="210"/>
        <v>0.33333333333333331</v>
      </c>
      <c r="N908" s="41">
        <f t="shared" si="211"/>
        <v>59528</v>
      </c>
      <c r="O908" s="41">
        <f t="shared" si="212"/>
        <v>19842.666666666664</v>
      </c>
      <c r="P908" s="42">
        <f t="shared" si="213"/>
        <v>1.111111111111111E-2</v>
      </c>
      <c r="Q908" s="42"/>
      <c r="R908" s="41">
        <f t="shared" si="214"/>
        <v>0</v>
      </c>
      <c r="S908" s="42">
        <f t="shared" si="215"/>
        <v>0</v>
      </c>
      <c r="T908" s="42">
        <f>IFERROR(VLOOKUP(A908,'[4]Re-order'!$A:$Q,17,0),"")</f>
        <v>0</v>
      </c>
      <c r="U908" s="42">
        <f>IFERROR(VLOOKUP(A908,'[4]MC Masterlist 2026-09-17'!$B:$M, 10, 0),0)</f>
        <v>15</v>
      </c>
      <c r="V908" s="42">
        <f>IFERROR(VLOOKUP(A908,'[4]MC Masterlist 2026-09-17'!$B:$M, 11, 0),0)</f>
        <v>15</v>
      </c>
      <c r="W908" s="42">
        <f t="shared" si="216"/>
        <v>30</v>
      </c>
      <c r="X908" s="42">
        <f t="shared" si="217"/>
        <v>29.833333333333332</v>
      </c>
      <c r="Y908" s="42">
        <f>IFERROR(IF(OR(C908="AREA I",C908="AREA V"),7,VLOOKUP(A908,'[4]MC Masterlist 2026-09-17'!$B:$M, 12, 0)),0)</f>
        <v>30</v>
      </c>
      <c r="Z908" s="42">
        <f t="shared" si="218"/>
        <v>0.16666666666666666</v>
      </c>
      <c r="AA908" s="42">
        <f t="shared" si="219"/>
        <v>0.33333333333333331</v>
      </c>
      <c r="AB908" s="42">
        <f t="shared" si="220"/>
        <v>0.33148148148148143</v>
      </c>
      <c r="AC908" s="42">
        <f t="shared" si="221"/>
        <v>0.33333333333333331</v>
      </c>
      <c r="AD908" s="40" t="str">
        <f t="shared" si="222"/>
        <v>Stockout</v>
      </c>
      <c r="AE908" s="40">
        <f>IFERROR(VLOOKUP(A908,'[4]Re-order'!$A:$AA,27,0),"")</f>
        <v>0</v>
      </c>
      <c r="AF908" s="42">
        <f t="shared" si="223"/>
        <v>0.33333333333333331</v>
      </c>
      <c r="AG908" s="42" t="e">
        <f>SUMIFS('[4]Raw Inventory'!D:D,'[4]Raw Inventory'!C:C,"GREATWALL",'[4]Raw Inventory'!B:B,A908)</f>
        <v>#VALUE!</v>
      </c>
      <c r="AH908" s="42" t="e">
        <f>SUMIFS('[4]Raw Inventory'!D:D,'[4]Raw Inventory'!C:C,"DUARTE",'[4]Raw Inventory'!B:B,A908)</f>
        <v>#VALUE!</v>
      </c>
      <c r="AI908" s="42"/>
      <c r="AJ908" s="42">
        <f t="shared" si="224"/>
        <v>0</v>
      </c>
      <c r="AK908" s="40" t="str">
        <f>IFERROR(IF((Q908+IF(AI908="",0,AI3))&lt;=0,"Stockout",IF(AJ908="","",IF(F908="Class A",IF(AJ908&lt;=7,"Critical",IF(AJ908&lt;=15,"Low",IF(AJ908&lt;=30,"Reorder",IF(AJ908&lt;=45,"Optimal","Overstock")))),IF(F908="Class B",IF(AJ908&lt;=10,"Critical",IF(AJ908&lt;=20,"Low",IF(AJ908&lt;=45,"Reorder",IF(AJ908&lt;=60,"Optimal","Overstock")))),IF(F908="Class C",IF(AJ908&lt;=15,"Critical",IF(AJ908&lt;=30,"Low",IF(AJ908&lt;=60,"Reorder",IF(AJ908&lt;=90,"Optimal","Overstock")))),""))))),"")</f>
        <v>Stockout</v>
      </c>
      <c r="AL908" s="42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</row>
    <row r="909" spans="1:48">
      <c r="A909" s="39" t="s">
        <v>16</v>
      </c>
      <c r="B909" s="39" t="s">
        <v>119</v>
      </c>
      <c r="C909" s="39" t="s">
        <v>118</v>
      </c>
      <c r="D909" s="40" t="s">
        <v>224</v>
      </c>
      <c r="E909" s="40">
        <v>3</v>
      </c>
      <c r="F909" s="40" t="s">
        <v>0</v>
      </c>
      <c r="G909" s="39" t="str">
        <f>IFERROR(VLOOKUP(A909,'[4]MC Masterlist 2026-09-17'!$B:$M, 3, 0),"")</f>
        <v>HONDA</v>
      </c>
      <c r="H909" s="41">
        <f>IFERROR(VLOOKUP(A909,'[4]MC Masterlist 2026-09-17'!$B:$M, 6, 0),"")</f>
        <v>84394</v>
      </c>
      <c r="I909" s="42">
        <v>4</v>
      </c>
      <c r="J909" s="42">
        <v>7</v>
      </c>
      <c r="K909" s="42">
        <v>3</v>
      </c>
      <c r="L909" s="42">
        <f t="shared" si="209"/>
        <v>14</v>
      </c>
      <c r="M909" s="42">
        <f t="shared" si="210"/>
        <v>4.666666666666667</v>
      </c>
      <c r="N909" s="41">
        <f t="shared" si="211"/>
        <v>1181516</v>
      </c>
      <c r="O909" s="41">
        <f t="shared" si="212"/>
        <v>393838.66666666669</v>
      </c>
      <c r="P909" s="42">
        <f t="shared" si="213"/>
        <v>0.15555555555555556</v>
      </c>
      <c r="Q909" s="42"/>
      <c r="R909" s="41">
        <f t="shared" si="214"/>
        <v>0</v>
      </c>
      <c r="S909" s="42">
        <f t="shared" si="215"/>
        <v>0</v>
      </c>
      <c r="T909" s="42">
        <f>IFERROR(VLOOKUP(A909,'[4]Re-order'!$A:$Q,17,0),"")</f>
        <v>0</v>
      </c>
      <c r="U909" s="42">
        <f>IFERROR(VLOOKUP(A909,'[4]MC Masterlist 2026-09-17'!$B:$M, 10, 0),0)</f>
        <v>15</v>
      </c>
      <c r="V909" s="42">
        <f>IFERROR(VLOOKUP(A909,'[4]MC Masterlist 2026-09-17'!$B:$M, 11, 0),0)</f>
        <v>15</v>
      </c>
      <c r="W909" s="42">
        <f t="shared" si="216"/>
        <v>30</v>
      </c>
      <c r="X909" s="42">
        <f t="shared" si="217"/>
        <v>27.666666666666668</v>
      </c>
      <c r="Y909" s="42">
        <f>IFERROR(IF(OR(C909="AREA I",C909="AREA V"),7,VLOOKUP(A909,'[4]MC Masterlist 2026-09-17'!$B:$M, 12, 0)),0)</f>
        <v>30</v>
      </c>
      <c r="Z909" s="42">
        <f t="shared" si="218"/>
        <v>2.3333333333333335</v>
      </c>
      <c r="AA909" s="42">
        <f t="shared" si="219"/>
        <v>4.666666666666667</v>
      </c>
      <c r="AB909" s="42">
        <f t="shared" si="220"/>
        <v>4.3037037037037038</v>
      </c>
      <c r="AC909" s="42">
        <f t="shared" si="221"/>
        <v>4.666666666666667</v>
      </c>
      <c r="AD909" s="40" t="str">
        <f t="shared" si="222"/>
        <v>Stockout</v>
      </c>
      <c r="AE909" s="40">
        <f>IFERROR(VLOOKUP(A909,'[4]Re-order'!$A:$AA,27,0),"")</f>
        <v>0</v>
      </c>
      <c r="AF909" s="42">
        <f t="shared" si="223"/>
        <v>4.666666666666667</v>
      </c>
      <c r="AG909" s="42" t="e">
        <f>SUMIFS('[4]Raw Inventory'!D:D,'[4]Raw Inventory'!C:C,"GREATWALL",'[4]Raw Inventory'!B:B,A909)</f>
        <v>#VALUE!</v>
      </c>
      <c r="AH909" s="42" t="e">
        <f>SUMIFS('[4]Raw Inventory'!D:D,'[4]Raw Inventory'!C:C,"DUARTE",'[4]Raw Inventory'!B:B,A909)</f>
        <v>#VALUE!</v>
      </c>
      <c r="AI909" s="42"/>
      <c r="AJ909" s="42">
        <f t="shared" si="224"/>
        <v>0</v>
      </c>
      <c r="AK909" s="40" t="str">
        <f>IFERROR(IF((Q909+IF(AI909="",0,AI3))&lt;=0,"Stockout",IF(AJ909="","",IF(F909="Class A",IF(AJ909&lt;=7,"Critical",IF(AJ909&lt;=15,"Low",IF(AJ909&lt;=30,"Reorder",IF(AJ909&lt;=45,"Optimal","Overstock")))),IF(F909="Class B",IF(AJ909&lt;=10,"Critical",IF(AJ909&lt;=20,"Low",IF(AJ909&lt;=45,"Reorder",IF(AJ909&lt;=60,"Optimal","Overstock")))),IF(F909="Class C",IF(AJ909&lt;=15,"Critical",IF(AJ909&lt;=30,"Low",IF(AJ909&lt;=60,"Reorder",IF(AJ909&lt;=90,"Optimal","Overstock")))),""))))),"")</f>
        <v>Stockout</v>
      </c>
      <c r="AL909" s="42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</row>
    <row r="910" spans="1:48">
      <c r="A910" s="39" t="s">
        <v>25</v>
      </c>
      <c r="B910" s="39" t="s">
        <v>98</v>
      </c>
      <c r="C910" s="39" t="s">
        <v>90</v>
      </c>
      <c r="D910" s="40" t="s">
        <v>222</v>
      </c>
      <c r="E910" s="40">
        <v>18</v>
      </c>
      <c r="F910" s="40" t="s">
        <v>3</v>
      </c>
      <c r="G910" s="39" t="str">
        <f>IFERROR(VLOOKUP(A910,'[4]MC Masterlist 2026-09-17'!$B:$M, 3, 0),"")</f>
        <v>YAMAHA</v>
      </c>
      <c r="H910" s="41">
        <f>IFERROR(VLOOKUP(A910,'[4]MC Masterlist 2026-09-17'!$B:$M, 6, 0),"")</f>
        <v>124527</v>
      </c>
      <c r="I910" s="42">
        <v>0</v>
      </c>
      <c r="J910" s="42">
        <v>0</v>
      </c>
      <c r="K910" s="42">
        <v>1</v>
      </c>
      <c r="L910" s="42">
        <f t="shared" si="209"/>
        <v>1</v>
      </c>
      <c r="M910" s="42">
        <f t="shared" si="210"/>
        <v>0.33333333333333331</v>
      </c>
      <c r="N910" s="41">
        <f t="shared" si="211"/>
        <v>124527</v>
      </c>
      <c r="O910" s="41">
        <f t="shared" si="212"/>
        <v>41509</v>
      </c>
      <c r="P910" s="42">
        <f t="shared" si="213"/>
        <v>1.111111111111111E-2</v>
      </c>
      <c r="Q910" s="42"/>
      <c r="R910" s="41">
        <f t="shared" si="214"/>
        <v>0</v>
      </c>
      <c r="S910" s="42">
        <f t="shared" si="215"/>
        <v>0</v>
      </c>
      <c r="T910" s="42">
        <f>IFERROR(VLOOKUP(A910,'[4]Re-order'!$A:$Q,17,0),"")</f>
        <v>0</v>
      </c>
      <c r="U910" s="42">
        <f>IFERROR(VLOOKUP(A910,'[4]MC Masterlist 2026-09-17'!$B:$M, 10, 0),0)</f>
        <v>15</v>
      </c>
      <c r="V910" s="42">
        <f>IFERROR(VLOOKUP(A910,'[4]MC Masterlist 2026-09-17'!$B:$M, 11, 0),0)</f>
        <v>15</v>
      </c>
      <c r="W910" s="42">
        <f t="shared" si="216"/>
        <v>30</v>
      </c>
      <c r="X910" s="42">
        <f t="shared" si="217"/>
        <v>29.833333333333332</v>
      </c>
      <c r="Y910" s="42">
        <f>IFERROR(IF(OR(C910="AREA I",C910="AREA V"),7,VLOOKUP(A910,'[4]MC Masterlist 2026-09-17'!$B:$M, 12, 0)),0)</f>
        <v>30</v>
      </c>
      <c r="Z910" s="42">
        <f t="shared" si="218"/>
        <v>0.16666666666666666</v>
      </c>
      <c r="AA910" s="42">
        <f t="shared" si="219"/>
        <v>0.33333333333333331</v>
      </c>
      <c r="AB910" s="42">
        <f t="shared" si="220"/>
        <v>0.33148148148148143</v>
      </c>
      <c r="AC910" s="42">
        <f t="shared" si="221"/>
        <v>0.33333333333333331</v>
      </c>
      <c r="AD910" s="40" t="str">
        <f t="shared" si="222"/>
        <v>Stockout</v>
      </c>
      <c r="AE910" s="40">
        <f>IFERROR(VLOOKUP(A910,'[4]Re-order'!$A:$AA,27,0),"")</f>
        <v>0</v>
      </c>
      <c r="AF910" s="42">
        <f t="shared" si="223"/>
        <v>0.33333333333333331</v>
      </c>
      <c r="AG910" s="42" t="e">
        <f>SUMIFS('[4]Raw Inventory'!D:D,'[4]Raw Inventory'!C:C,"GREATWALL",'[4]Raw Inventory'!B:B,A910)</f>
        <v>#VALUE!</v>
      </c>
      <c r="AH910" s="42" t="e">
        <f>SUMIFS('[4]Raw Inventory'!D:D,'[4]Raw Inventory'!C:C,"DUARTE",'[4]Raw Inventory'!B:B,A910)</f>
        <v>#VALUE!</v>
      </c>
      <c r="AI910" s="42"/>
      <c r="AJ910" s="42">
        <f t="shared" si="224"/>
        <v>0</v>
      </c>
      <c r="AK910" s="40" t="str">
        <f>IFERROR(IF((Q910+IF(AI910="",0,AI3))&lt;=0,"Stockout",IF(AJ910="","",IF(F910="Class A",IF(AJ910&lt;=7,"Critical",IF(AJ910&lt;=15,"Low",IF(AJ910&lt;=30,"Reorder",IF(AJ910&lt;=45,"Optimal","Overstock")))),IF(F910="Class B",IF(AJ910&lt;=10,"Critical",IF(AJ910&lt;=20,"Low",IF(AJ910&lt;=45,"Reorder",IF(AJ910&lt;=60,"Optimal","Overstock")))),IF(F910="Class C",IF(AJ910&lt;=15,"Critical",IF(AJ910&lt;=30,"Low",IF(AJ910&lt;=60,"Reorder",IF(AJ910&lt;=90,"Optimal","Overstock")))),""))))),"")</f>
        <v>Stockout</v>
      </c>
      <c r="AL910" s="42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</row>
    <row r="911" spans="1:48">
      <c r="A911" s="39" t="s">
        <v>25</v>
      </c>
      <c r="B911" s="39" t="s">
        <v>160</v>
      </c>
      <c r="C911" s="39" t="s">
        <v>159</v>
      </c>
      <c r="D911" s="40" t="s">
        <v>237</v>
      </c>
      <c r="E911" s="40">
        <v>2</v>
      </c>
      <c r="F911" s="40" t="s">
        <v>0</v>
      </c>
      <c r="G911" s="39" t="str">
        <f>IFERROR(VLOOKUP(A911,'[4]MC Masterlist 2026-09-17'!$B:$M, 3, 0),"")</f>
        <v>YAMAHA</v>
      </c>
      <c r="H911" s="41">
        <f>IFERROR(VLOOKUP(A911,'[4]MC Masterlist 2026-09-17'!$B:$M, 6, 0),"")</f>
        <v>124527</v>
      </c>
      <c r="I911" s="42">
        <v>5</v>
      </c>
      <c r="J911" s="42">
        <v>7</v>
      </c>
      <c r="K911" s="42">
        <v>0</v>
      </c>
      <c r="L911" s="42">
        <f t="shared" si="209"/>
        <v>12</v>
      </c>
      <c r="M911" s="42">
        <f t="shared" si="210"/>
        <v>4</v>
      </c>
      <c r="N911" s="41">
        <f t="shared" si="211"/>
        <v>1494324</v>
      </c>
      <c r="O911" s="41">
        <f t="shared" si="212"/>
        <v>498108</v>
      </c>
      <c r="P911" s="42">
        <f t="shared" si="213"/>
        <v>0.13333333333333333</v>
      </c>
      <c r="Q911" s="42"/>
      <c r="R911" s="41">
        <f t="shared" si="214"/>
        <v>0</v>
      </c>
      <c r="S911" s="42">
        <f t="shared" si="215"/>
        <v>0</v>
      </c>
      <c r="T911" s="42">
        <f>IFERROR(VLOOKUP(A911,'[4]Re-order'!$A:$Q,17,0),"")</f>
        <v>0</v>
      </c>
      <c r="U911" s="42">
        <f>IFERROR(VLOOKUP(A911,'[4]MC Masterlist 2026-09-17'!$B:$M, 10, 0),0)</f>
        <v>15</v>
      </c>
      <c r="V911" s="42">
        <f>IFERROR(VLOOKUP(A911,'[4]MC Masterlist 2026-09-17'!$B:$M, 11, 0),0)</f>
        <v>15</v>
      </c>
      <c r="W911" s="42">
        <f t="shared" si="216"/>
        <v>30</v>
      </c>
      <c r="X911" s="42">
        <f t="shared" si="217"/>
        <v>28</v>
      </c>
      <c r="Y911" s="42">
        <f>IFERROR(IF(OR(C911="AREA I",C911="AREA V"),7,VLOOKUP(A911,'[4]MC Masterlist 2026-09-17'!$B:$M, 12, 0)),0)</f>
        <v>30</v>
      </c>
      <c r="Z911" s="42">
        <f t="shared" si="218"/>
        <v>2</v>
      </c>
      <c r="AA911" s="42">
        <f t="shared" si="219"/>
        <v>4</v>
      </c>
      <c r="AB911" s="42">
        <f t="shared" si="220"/>
        <v>3.7333333333333334</v>
      </c>
      <c r="AC911" s="42">
        <f t="shared" si="221"/>
        <v>4</v>
      </c>
      <c r="AD911" s="40" t="str">
        <f t="shared" si="222"/>
        <v>Stockout</v>
      </c>
      <c r="AE911" s="40">
        <f>IFERROR(VLOOKUP(A911,'[4]Re-order'!$A:$AA,27,0),"")</f>
        <v>0</v>
      </c>
      <c r="AF911" s="42">
        <f t="shared" si="223"/>
        <v>4</v>
      </c>
      <c r="AG911" s="42" t="e">
        <f>SUMIFS('[4]Raw Inventory'!D:D,'[4]Raw Inventory'!C:C,"GREATWALL",'[4]Raw Inventory'!B:B,A911)</f>
        <v>#VALUE!</v>
      </c>
      <c r="AH911" s="42" t="e">
        <f>SUMIFS('[4]Raw Inventory'!D:D,'[4]Raw Inventory'!C:C,"DUARTE",'[4]Raw Inventory'!B:B,A911)</f>
        <v>#VALUE!</v>
      </c>
      <c r="AI911" s="42"/>
      <c r="AJ911" s="42">
        <f t="shared" si="224"/>
        <v>0</v>
      </c>
      <c r="AK911" s="40" t="str">
        <f>IFERROR(IF((Q911+IF(AI911="",0,AI3))&lt;=0,"Stockout",IF(AJ911="","",IF(F911="Class A",IF(AJ911&lt;=7,"Critical",IF(AJ911&lt;=15,"Low",IF(AJ911&lt;=30,"Reorder",IF(AJ911&lt;=45,"Optimal","Overstock")))),IF(F911="Class B",IF(AJ911&lt;=10,"Critical",IF(AJ911&lt;=20,"Low",IF(AJ911&lt;=45,"Reorder",IF(AJ911&lt;=60,"Optimal","Overstock")))),IF(F911="Class C",IF(AJ911&lt;=15,"Critical",IF(AJ911&lt;=30,"Low",IF(AJ911&lt;=60,"Reorder",IF(AJ911&lt;=90,"Optimal","Overstock")))),""))))),"")</f>
        <v>Stockout</v>
      </c>
      <c r="AL911" s="42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</row>
    <row r="912" spans="1:48">
      <c r="A912" s="39" t="s">
        <v>44</v>
      </c>
      <c r="B912" s="39" t="s">
        <v>21</v>
      </c>
      <c r="C912" s="39" t="s">
        <v>1</v>
      </c>
      <c r="D912" s="40" t="s">
        <v>253</v>
      </c>
      <c r="E912" s="40">
        <v>15</v>
      </c>
      <c r="F912" s="40" t="s">
        <v>2</v>
      </c>
      <c r="G912" s="39" t="str">
        <f>IFERROR(VLOOKUP(A912,'[4]MC Masterlist 2026-09-17'!$B:$M, 3, 0),"")</f>
        <v>YAMAHA</v>
      </c>
      <c r="H912" s="41">
        <f>IFERROR(VLOOKUP(A912,'[4]MC Masterlist 2026-09-17'!$B:$M, 6, 0),"")</f>
        <v>165912</v>
      </c>
      <c r="I912" s="42">
        <v>1</v>
      </c>
      <c r="J912" s="42">
        <v>1</v>
      </c>
      <c r="K912" s="42">
        <v>0</v>
      </c>
      <c r="L912" s="42">
        <f t="shared" si="209"/>
        <v>2</v>
      </c>
      <c r="M912" s="42">
        <f t="shared" si="210"/>
        <v>0.66666666666666663</v>
      </c>
      <c r="N912" s="41">
        <f t="shared" si="211"/>
        <v>331824</v>
      </c>
      <c r="O912" s="41">
        <f t="shared" si="212"/>
        <v>110608</v>
      </c>
      <c r="P912" s="42">
        <f t="shared" si="213"/>
        <v>2.222222222222222E-2</v>
      </c>
      <c r="Q912" s="42"/>
      <c r="R912" s="41">
        <f t="shared" si="214"/>
        <v>0</v>
      </c>
      <c r="S912" s="42">
        <f t="shared" si="215"/>
        <v>0</v>
      </c>
      <c r="T912" s="42">
        <f>IFERROR(VLOOKUP(A912,'[4]Re-order'!$A:$Q,17,0),"")</f>
        <v>0</v>
      </c>
      <c r="U912" s="42">
        <f>IFERROR(VLOOKUP(A912,'[4]MC Masterlist 2026-09-17'!$B:$M, 10, 0),0)</f>
        <v>15</v>
      </c>
      <c r="V912" s="42">
        <f>IFERROR(VLOOKUP(A912,'[4]MC Masterlist 2026-09-17'!$B:$M, 11, 0),0)</f>
        <v>15</v>
      </c>
      <c r="W912" s="42">
        <f t="shared" si="216"/>
        <v>30</v>
      </c>
      <c r="X912" s="42">
        <f t="shared" si="217"/>
        <v>6.666666666666667</v>
      </c>
      <c r="Y912" s="42">
        <f>IFERROR(IF(OR(C912="AREA I",C912="AREA V"),7,VLOOKUP(A912,'[4]MC Masterlist 2026-09-17'!$B:$M, 12, 0)),0)</f>
        <v>7</v>
      </c>
      <c r="Z912" s="42">
        <f t="shared" si="218"/>
        <v>0.33333333333333331</v>
      </c>
      <c r="AA912" s="42">
        <f t="shared" si="219"/>
        <v>0.66666666666666663</v>
      </c>
      <c r="AB912" s="42">
        <f t="shared" si="220"/>
        <v>0.14814814814814814</v>
      </c>
      <c r="AC912" s="42">
        <f t="shared" si="221"/>
        <v>0.15555555555555553</v>
      </c>
      <c r="AD912" s="40" t="str">
        <f t="shared" si="222"/>
        <v>Stockout</v>
      </c>
      <c r="AE912" s="40">
        <f>IFERROR(VLOOKUP(A912,'[4]Re-order'!$A:$AA,27,0),"")</f>
        <v>0</v>
      </c>
      <c r="AF912" s="42">
        <f t="shared" si="223"/>
        <v>0.15555555555555553</v>
      </c>
      <c r="AG912" s="42" t="e">
        <f>SUMIFS('[4]Raw Inventory'!D:D,'[4]Raw Inventory'!C:C,"GREATWALL",'[4]Raw Inventory'!B:B,A912)</f>
        <v>#VALUE!</v>
      </c>
      <c r="AH912" s="42" t="e">
        <f>SUMIFS('[4]Raw Inventory'!D:D,'[4]Raw Inventory'!C:C,"DUARTE",'[4]Raw Inventory'!B:B,A912)</f>
        <v>#VALUE!</v>
      </c>
      <c r="AI912" s="42"/>
      <c r="AJ912" s="42">
        <f t="shared" si="224"/>
        <v>0</v>
      </c>
      <c r="AK912" s="40" t="str">
        <f>IFERROR(IF((Q912+IF(AI912="",0,AI3))&lt;=0,"Stockout",IF(AJ912="","",IF(F912="Class A",IF(AJ912&lt;=7,"Critical",IF(AJ912&lt;=15,"Low",IF(AJ912&lt;=30,"Reorder",IF(AJ912&lt;=45,"Optimal","Overstock")))),IF(F912="Class B",IF(AJ912&lt;=10,"Critical",IF(AJ912&lt;=20,"Low",IF(AJ912&lt;=45,"Reorder",IF(AJ912&lt;=60,"Optimal","Overstock")))),IF(F912="Class C",IF(AJ912&lt;=15,"Critical",IF(AJ912&lt;=30,"Low",IF(AJ912&lt;=60,"Reorder",IF(AJ912&lt;=90,"Optimal","Overstock")))),""))))),"")</f>
        <v>Stockout</v>
      </c>
      <c r="AL912" s="42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</row>
    <row r="913" spans="1:48">
      <c r="A913" s="39" t="s">
        <v>52</v>
      </c>
      <c r="B913" s="39" t="s">
        <v>144</v>
      </c>
      <c r="C913" s="39" t="s">
        <v>137</v>
      </c>
      <c r="D913" s="40" t="s">
        <v>251</v>
      </c>
      <c r="E913" s="40">
        <v>30</v>
      </c>
      <c r="F913" s="40" t="s">
        <v>3</v>
      </c>
      <c r="G913" s="39" t="str">
        <f>IFERROR(VLOOKUP(A913,'[4]MC Masterlist 2026-09-17'!$B:$M, 3, 0),"")</f>
        <v>YAMAHA</v>
      </c>
      <c r="H913" s="41">
        <f>IFERROR(VLOOKUP(A913,'[4]MC Masterlist 2026-09-17'!$B:$M, 6, 0),"")</f>
        <v>85446</v>
      </c>
      <c r="I913" s="42">
        <v>0</v>
      </c>
      <c r="J913" s="42">
        <v>0</v>
      </c>
      <c r="K913" s="42">
        <v>1</v>
      </c>
      <c r="L913" s="42">
        <f t="shared" si="209"/>
        <v>1</v>
      </c>
      <c r="M913" s="42">
        <f t="shared" si="210"/>
        <v>0.33333333333333331</v>
      </c>
      <c r="N913" s="41">
        <f t="shared" si="211"/>
        <v>85446</v>
      </c>
      <c r="O913" s="41">
        <f t="shared" si="212"/>
        <v>28482</v>
      </c>
      <c r="P913" s="42">
        <f t="shared" si="213"/>
        <v>1.111111111111111E-2</v>
      </c>
      <c r="Q913" s="42"/>
      <c r="R913" s="41">
        <f t="shared" si="214"/>
        <v>0</v>
      </c>
      <c r="S913" s="42">
        <f t="shared" si="215"/>
        <v>0</v>
      </c>
      <c r="T913" s="42">
        <f>IFERROR(VLOOKUP(A913,'[4]Re-order'!$A:$Q,17,0),"")</f>
        <v>0</v>
      </c>
      <c r="U913" s="42">
        <f>IFERROR(VLOOKUP(A913,'[4]MC Masterlist 2026-09-17'!$B:$M, 10, 0),0)</f>
        <v>15</v>
      </c>
      <c r="V913" s="42">
        <f>IFERROR(VLOOKUP(A913,'[4]MC Masterlist 2026-09-17'!$B:$M, 11, 0),0)</f>
        <v>15</v>
      </c>
      <c r="W913" s="42">
        <f t="shared" si="216"/>
        <v>30</v>
      </c>
      <c r="X913" s="42">
        <f t="shared" si="217"/>
        <v>6.833333333333333</v>
      </c>
      <c r="Y913" s="42">
        <f>IFERROR(IF(OR(C913="AREA I",C913="AREA V"),7,VLOOKUP(A913,'[4]MC Masterlist 2026-09-17'!$B:$M, 12, 0)),0)</f>
        <v>7</v>
      </c>
      <c r="Z913" s="42">
        <f t="shared" si="218"/>
        <v>0.16666666666666666</v>
      </c>
      <c r="AA913" s="42">
        <f t="shared" si="219"/>
        <v>0.33333333333333331</v>
      </c>
      <c r="AB913" s="42">
        <f t="shared" si="220"/>
        <v>7.5925925925925911E-2</v>
      </c>
      <c r="AC913" s="42">
        <f t="shared" si="221"/>
        <v>7.7777777777777765E-2</v>
      </c>
      <c r="AD913" s="40" t="str">
        <f t="shared" si="222"/>
        <v>Stockout</v>
      </c>
      <c r="AE913" s="40">
        <f>IFERROR(VLOOKUP(A913,'[4]Re-order'!$A:$AA,27,0),"")</f>
        <v>0</v>
      </c>
      <c r="AF913" s="42">
        <f t="shared" si="223"/>
        <v>7.7777777777777765E-2</v>
      </c>
      <c r="AG913" s="42" t="e">
        <f>SUMIFS('[4]Raw Inventory'!D:D,'[4]Raw Inventory'!C:C,"GREATWALL",'[4]Raw Inventory'!B:B,A913)</f>
        <v>#VALUE!</v>
      </c>
      <c r="AH913" s="42" t="e">
        <f>SUMIFS('[4]Raw Inventory'!D:D,'[4]Raw Inventory'!C:C,"DUARTE",'[4]Raw Inventory'!B:B,A913)</f>
        <v>#VALUE!</v>
      </c>
      <c r="AI913" s="42"/>
      <c r="AJ913" s="42">
        <f t="shared" si="224"/>
        <v>0</v>
      </c>
      <c r="AK913" s="40" t="str">
        <f>IFERROR(IF((Q913+IF(AI913="",0,AI3))&lt;=0,"Stockout",IF(AJ913="","",IF(F913="Class A",IF(AJ913&lt;=7,"Critical",IF(AJ913&lt;=15,"Low",IF(AJ913&lt;=30,"Reorder",IF(AJ913&lt;=45,"Optimal","Overstock")))),IF(F913="Class B",IF(AJ913&lt;=10,"Critical",IF(AJ913&lt;=20,"Low",IF(AJ913&lt;=45,"Reorder",IF(AJ913&lt;=60,"Optimal","Overstock")))),IF(F913="Class C",IF(AJ913&lt;=15,"Critical",IF(AJ913&lt;=30,"Low",IF(AJ913&lt;=60,"Reorder",IF(AJ913&lt;=90,"Optimal","Overstock")))),""))))),"")</f>
        <v>Stockout</v>
      </c>
      <c r="AL913" s="42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</row>
    <row r="914" spans="1:48">
      <c r="A914" s="39" t="s">
        <v>73</v>
      </c>
      <c r="B914" s="39" t="s">
        <v>143</v>
      </c>
      <c r="C914" s="39" t="s">
        <v>137</v>
      </c>
      <c r="D914" s="40" t="s">
        <v>242</v>
      </c>
      <c r="E914" s="40">
        <v>18</v>
      </c>
      <c r="F914" s="40" t="s">
        <v>2</v>
      </c>
      <c r="G914" s="39" t="str">
        <f>IFERROR(VLOOKUP(A914,'[4]MC Masterlist 2026-09-17'!$B:$M, 3, 0),"")</f>
        <v>SUZUKI</v>
      </c>
      <c r="H914" s="41">
        <f>IFERROR(VLOOKUP(A914,'[4]MC Masterlist 2026-09-17'!$B:$M, 6, 0),"")</f>
        <v>122770</v>
      </c>
      <c r="I914" s="42">
        <v>0</v>
      </c>
      <c r="J914" s="42">
        <v>0</v>
      </c>
      <c r="K914" s="42">
        <v>1</v>
      </c>
      <c r="L914" s="42">
        <f t="shared" si="209"/>
        <v>1</v>
      </c>
      <c r="M914" s="42">
        <f t="shared" si="210"/>
        <v>0.33333333333333331</v>
      </c>
      <c r="N914" s="41">
        <f t="shared" si="211"/>
        <v>122770</v>
      </c>
      <c r="O914" s="41">
        <f t="shared" si="212"/>
        <v>40923.333333333328</v>
      </c>
      <c r="P914" s="42">
        <f t="shared" si="213"/>
        <v>1.111111111111111E-2</v>
      </c>
      <c r="Q914" s="42">
        <v>4</v>
      </c>
      <c r="R914" s="41">
        <f t="shared" si="214"/>
        <v>491080</v>
      </c>
      <c r="S914" s="42">
        <f t="shared" si="215"/>
        <v>360.00000000000006</v>
      </c>
      <c r="T914" s="42">
        <f>IFERROR(VLOOKUP(A914,'[4]Re-order'!$A:$Q,17,0),"")</f>
        <v>0</v>
      </c>
      <c r="U914" s="42">
        <f>IFERROR(VLOOKUP(A914,'[4]MC Masterlist 2026-09-17'!$B:$M, 10, 0),0)</f>
        <v>15</v>
      </c>
      <c r="V914" s="42">
        <f>IFERROR(VLOOKUP(A914,'[4]MC Masterlist 2026-09-17'!$B:$M, 11, 0),0)</f>
        <v>15</v>
      </c>
      <c r="W914" s="42">
        <f t="shared" si="216"/>
        <v>30</v>
      </c>
      <c r="X914" s="42">
        <f t="shared" si="217"/>
        <v>6.833333333333333</v>
      </c>
      <c r="Y914" s="42">
        <f>IFERROR(IF(OR(C914="AREA I",C914="AREA V"),7,VLOOKUP(A914,'[4]MC Masterlist 2026-09-17'!$B:$M, 12, 0)),0)</f>
        <v>7</v>
      </c>
      <c r="Z914" s="42">
        <f t="shared" si="218"/>
        <v>0.16666666666666666</v>
      </c>
      <c r="AA914" s="42">
        <f t="shared" si="219"/>
        <v>0.33333333333333331</v>
      </c>
      <c r="AB914" s="42">
        <f t="shared" si="220"/>
        <v>7.5925925925925911E-2</v>
      </c>
      <c r="AC914" s="42">
        <f t="shared" si="221"/>
        <v>7.7777777777777765E-2</v>
      </c>
      <c r="AD914" s="40" t="str">
        <f t="shared" si="222"/>
        <v>Overstock</v>
      </c>
      <c r="AE914" s="40">
        <f>IFERROR(VLOOKUP(A914,'[4]Re-order'!$A:$AA,27,0),"")</f>
        <v>0</v>
      </c>
      <c r="AF914" s="42">
        <f t="shared" si="223"/>
        <v>-3.9222222222222221</v>
      </c>
      <c r="AG914" s="42" t="e">
        <f>SUMIFS('[4]Raw Inventory'!D:D,'[4]Raw Inventory'!C:C,"GREATWALL",'[4]Raw Inventory'!B:B,A914)</f>
        <v>#VALUE!</v>
      </c>
      <c r="AH914" s="42" t="e">
        <f>SUMIFS('[4]Raw Inventory'!D:D,'[4]Raw Inventory'!C:C,"DUARTE",'[4]Raw Inventory'!B:B,A914)</f>
        <v>#VALUE!</v>
      </c>
      <c r="AI914" s="42"/>
      <c r="AJ914" s="42">
        <f t="shared" si="224"/>
        <v>360.00000000000006</v>
      </c>
      <c r="AK914" s="40" t="str">
        <f>IFERROR(IF((Q914+IF(AI914="",0,AI3))&lt;=0,"Stockout",IF(AJ914="","",IF(F914="Class A",IF(AJ914&lt;=7,"Critical",IF(AJ914&lt;=15,"Low",IF(AJ914&lt;=30,"Reorder",IF(AJ914&lt;=45,"Optimal","Overstock")))),IF(F914="Class B",IF(AJ914&lt;=10,"Critical",IF(AJ914&lt;=20,"Low",IF(AJ914&lt;=45,"Reorder",IF(AJ914&lt;=60,"Optimal","Overstock")))),IF(F914="Class C",IF(AJ914&lt;=15,"Critical",IF(AJ914&lt;=30,"Low",IF(AJ914&lt;=60,"Reorder",IF(AJ914&lt;=90,"Optimal","Overstock")))),""))))),"")</f>
        <v>Overstock</v>
      </c>
      <c r="AL914" s="42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</row>
    <row r="915" spans="1:48">
      <c r="A915" s="39" t="s">
        <v>127</v>
      </c>
      <c r="B915" s="39" t="s">
        <v>143</v>
      </c>
      <c r="C915" s="39" t="s">
        <v>137</v>
      </c>
      <c r="D915" s="40" t="s">
        <v>231</v>
      </c>
      <c r="E915" s="40">
        <v>28</v>
      </c>
      <c r="F915" s="40" t="s">
        <v>3</v>
      </c>
      <c r="G915" s="39" t="str">
        <f>IFERROR(VLOOKUP(A915,'[4]MC Masterlist 2026-09-17'!$B:$M, 3, 0),"")</f>
        <v>SUZUKI</v>
      </c>
      <c r="H915" s="41">
        <f>IFERROR(VLOOKUP(A915,'[4]MC Masterlist 2026-09-17'!$B:$M, 6, 0),"")</f>
        <v>69667</v>
      </c>
      <c r="I915" s="42">
        <v>0</v>
      </c>
      <c r="J915" s="42">
        <v>0</v>
      </c>
      <c r="K915" s="42">
        <v>0</v>
      </c>
      <c r="L915" s="42">
        <f t="shared" si="209"/>
        <v>0</v>
      </c>
      <c r="M915" s="42">
        <f t="shared" si="210"/>
        <v>0</v>
      </c>
      <c r="N915" s="41">
        <f t="shared" si="211"/>
        <v>0</v>
      </c>
      <c r="O915" s="41">
        <f t="shared" si="212"/>
        <v>0</v>
      </c>
      <c r="P915" s="42">
        <f t="shared" si="213"/>
        <v>0</v>
      </c>
      <c r="Q915" s="42">
        <v>2</v>
      </c>
      <c r="R915" s="41">
        <f t="shared" si="214"/>
        <v>139334</v>
      </c>
      <c r="S915" s="42">
        <f t="shared" si="215"/>
        <v>0</v>
      </c>
      <c r="T915" s="42">
        <f>IFERROR(VLOOKUP(A915,'[4]Re-order'!$A:$Q,17,0),"")</f>
        <v>0</v>
      </c>
      <c r="U915" s="42">
        <f>IFERROR(VLOOKUP(A915,'[4]MC Masterlist 2026-09-17'!$B:$M, 10, 0),0)</f>
        <v>15</v>
      </c>
      <c r="V915" s="42">
        <f>IFERROR(VLOOKUP(A915,'[4]MC Masterlist 2026-09-17'!$B:$M, 11, 0),0)</f>
        <v>15</v>
      </c>
      <c r="W915" s="42">
        <f t="shared" si="216"/>
        <v>30</v>
      </c>
      <c r="X915" s="42">
        <f t="shared" si="217"/>
        <v>7</v>
      </c>
      <c r="Y915" s="42">
        <f>IFERROR(IF(OR(C915="AREA I",C915="AREA V"),7,VLOOKUP(A915,'[4]MC Masterlist 2026-09-17'!$B:$M, 12, 0)),0)</f>
        <v>7</v>
      </c>
      <c r="Z915" s="42">
        <f t="shared" si="218"/>
        <v>0</v>
      </c>
      <c r="AA915" s="42">
        <f t="shared" si="219"/>
        <v>0</v>
      </c>
      <c r="AB915" s="42">
        <f t="shared" si="220"/>
        <v>0</v>
      </c>
      <c r="AC915" s="42">
        <f t="shared" si="221"/>
        <v>0</v>
      </c>
      <c r="AD915" s="40" t="str">
        <f t="shared" si="222"/>
        <v>Critical</v>
      </c>
      <c r="AE915" s="40">
        <f>IFERROR(VLOOKUP(A915,'[4]Re-order'!$A:$AA,27,0),"")</f>
        <v>0</v>
      </c>
      <c r="AF915" s="42">
        <f t="shared" si="223"/>
        <v>-2</v>
      </c>
      <c r="AG915" s="42" t="e">
        <f>SUMIFS('[4]Raw Inventory'!D:D,'[4]Raw Inventory'!C:C,"GREATWALL",'[4]Raw Inventory'!B:B,A915)</f>
        <v>#VALUE!</v>
      </c>
      <c r="AH915" s="42" t="e">
        <f>SUMIFS('[4]Raw Inventory'!D:D,'[4]Raw Inventory'!C:C,"DUARTE",'[4]Raw Inventory'!B:B,A915)</f>
        <v>#VALUE!</v>
      </c>
      <c r="AI915" s="42"/>
      <c r="AJ915" s="42">
        <f t="shared" si="224"/>
        <v>0</v>
      </c>
      <c r="AK915" s="40" t="str">
        <f>IFERROR(IF((Q915+IF(AI915="",0,AI3))&lt;=0,"Stockout",IF(AJ915="","",IF(F915="Class A",IF(AJ915&lt;=7,"Critical",IF(AJ915&lt;=15,"Low",IF(AJ915&lt;=30,"Reorder",IF(AJ915&lt;=45,"Optimal","Overstock")))),IF(F915="Class B",IF(AJ915&lt;=10,"Critical",IF(AJ915&lt;=20,"Low",IF(AJ915&lt;=45,"Reorder",IF(AJ915&lt;=60,"Optimal","Overstock")))),IF(F915="Class C",IF(AJ915&lt;=15,"Critical",IF(AJ915&lt;=30,"Low",IF(AJ915&lt;=60,"Reorder",IF(AJ915&lt;=90,"Optimal","Overstock")))),""))))),"")</f>
        <v>Critical</v>
      </c>
      <c r="AL915" s="42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</row>
    <row r="916" spans="1:48">
      <c r="A916" s="39" t="s">
        <v>64</v>
      </c>
      <c r="B916" s="39" t="s">
        <v>130</v>
      </c>
      <c r="C916" s="39" t="s">
        <v>128</v>
      </c>
      <c r="D916" s="40" t="s">
        <v>254</v>
      </c>
      <c r="E916" s="40">
        <v>16</v>
      </c>
      <c r="F916" s="40" t="s">
        <v>2</v>
      </c>
      <c r="G916" s="39" t="str">
        <f>IFERROR(VLOOKUP(A916,'[4]MC Masterlist 2026-09-17'!$B:$M, 3, 0),"")</f>
        <v>HONDA</v>
      </c>
      <c r="H916" s="41">
        <f>IFERROR(VLOOKUP(A916,'[4]MC Masterlist 2026-09-17'!$B:$M, 6, 0),"")</f>
        <v>73170</v>
      </c>
      <c r="I916" s="42">
        <v>1</v>
      </c>
      <c r="J916" s="42">
        <v>3</v>
      </c>
      <c r="K916" s="42">
        <v>0</v>
      </c>
      <c r="L916" s="42">
        <f t="shared" si="209"/>
        <v>4</v>
      </c>
      <c r="M916" s="42">
        <f t="shared" si="210"/>
        <v>1.3333333333333333</v>
      </c>
      <c r="N916" s="41">
        <f t="shared" si="211"/>
        <v>292680</v>
      </c>
      <c r="O916" s="41">
        <f t="shared" si="212"/>
        <v>97560</v>
      </c>
      <c r="P916" s="42">
        <f t="shared" si="213"/>
        <v>4.4444444444444439E-2</v>
      </c>
      <c r="Q916" s="42">
        <v>2</v>
      </c>
      <c r="R916" s="41">
        <f t="shared" si="214"/>
        <v>146340</v>
      </c>
      <c r="S916" s="42">
        <f t="shared" si="215"/>
        <v>45</v>
      </c>
      <c r="T916" s="42">
        <f>IFERROR(VLOOKUP(A916,'[4]Re-order'!$A:$Q,17,0),"")</f>
        <v>0</v>
      </c>
      <c r="U916" s="42">
        <f>IFERROR(VLOOKUP(A916,'[4]MC Masterlist 2026-09-17'!$B:$M, 10, 0),0)</f>
        <v>15</v>
      </c>
      <c r="V916" s="42">
        <f>IFERROR(VLOOKUP(A916,'[4]MC Masterlist 2026-09-17'!$B:$M, 11, 0),0)</f>
        <v>15</v>
      </c>
      <c r="W916" s="42">
        <f t="shared" si="216"/>
        <v>30</v>
      </c>
      <c r="X916" s="42">
        <f t="shared" si="217"/>
        <v>29.333333333333332</v>
      </c>
      <c r="Y916" s="42">
        <f>IFERROR(IF(OR(C916="AREA I",C916="AREA V"),7,VLOOKUP(A916,'[4]MC Masterlist 2026-09-17'!$B:$M, 12, 0)),0)</f>
        <v>30</v>
      </c>
      <c r="Z916" s="42">
        <f t="shared" si="218"/>
        <v>0.66666666666666663</v>
      </c>
      <c r="AA916" s="42">
        <f t="shared" si="219"/>
        <v>1.3333333333333333</v>
      </c>
      <c r="AB916" s="42">
        <f t="shared" si="220"/>
        <v>1.3037037037037036</v>
      </c>
      <c r="AC916" s="42">
        <f t="shared" si="221"/>
        <v>1.3333333333333333</v>
      </c>
      <c r="AD916" s="40" t="str">
        <f t="shared" si="222"/>
        <v>Reorder</v>
      </c>
      <c r="AE916" s="40">
        <f>IFERROR(VLOOKUP(A916,'[4]Re-order'!$A:$AA,27,0),"")</f>
        <v>0</v>
      </c>
      <c r="AF916" s="42">
        <f t="shared" si="223"/>
        <v>-0.66666666666666674</v>
      </c>
      <c r="AG916" s="42" t="e">
        <f>SUMIFS('[4]Raw Inventory'!D:D,'[4]Raw Inventory'!C:C,"GREATWALL",'[4]Raw Inventory'!B:B,A916)</f>
        <v>#VALUE!</v>
      </c>
      <c r="AH916" s="42" t="e">
        <f>SUMIFS('[4]Raw Inventory'!D:D,'[4]Raw Inventory'!C:C,"DUARTE",'[4]Raw Inventory'!B:B,A916)</f>
        <v>#VALUE!</v>
      </c>
      <c r="AI916" s="42"/>
      <c r="AJ916" s="42">
        <f t="shared" si="224"/>
        <v>45.000000000000007</v>
      </c>
      <c r="AK916" s="40" t="str">
        <f>IFERROR(IF((Q916+IF(AI916="",0,AI3))&lt;=0,"Stockout",IF(AJ916="","",IF(F916="Class A",IF(AJ916&lt;=7,"Critical",IF(AJ916&lt;=15,"Low",IF(AJ916&lt;=30,"Reorder",IF(AJ916&lt;=45,"Optimal","Overstock")))),IF(F916="Class B",IF(AJ916&lt;=10,"Critical",IF(AJ916&lt;=20,"Low",IF(AJ916&lt;=45,"Reorder",IF(AJ916&lt;=60,"Optimal","Overstock")))),IF(F916="Class C",IF(AJ916&lt;=15,"Critical",IF(AJ916&lt;=30,"Low",IF(AJ916&lt;=60,"Reorder",IF(AJ916&lt;=90,"Optimal","Overstock")))),""))))),"")</f>
        <v>Reorder</v>
      </c>
      <c r="AL916" s="42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</row>
    <row r="917" spans="1:48">
      <c r="A917" s="39" t="s">
        <v>69</v>
      </c>
      <c r="B917" s="39" t="s">
        <v>141</v>
      </c>
      <c r="C917" s="39" t="s">
        <v>137</v>
      </c>
      <c r="D917" s="40" t="s">
        <v>271</v>
      </c>
      <c r="E917" s="40">
        <v>28</v>
      </c>
      <c r="F917" s="40" t="s">
        <v>3</v>
      </c>
      <c r="G917" s="39" t="str">
        <f>IFERROR(VLOOKUP(A917,'[4]MC Masterlist 2026-09-17'!$B:$M, 3, 0),"")</f>
        <v>YAMAHA</v>
      </c>
      <c r="H917" s="41">
        <f>IFERROR(VLOOKUP(A917,'[4]MC Masterlist 2026-09-17'!$B:$M, 6, 0),"")</f>
        <v>54426</v>
      </c>
      <c r="I917" s="42">
        <v>0</v>
      </c>
      <c r="J917" s="42">
        <v>0</v>
      </c>
      <c r="K917" s="42">
        <v>0</v>
      </c>
      <c r="L917" s="42">
        <f t="shared" si="209"/>
        <v>0</v>
      </c>
      <c r="M917" s="42">
        <f t="shared" si="210"/>
        <v>0</v>
      </c>
      <c r="N917" s="41">
        <f t="shared" si="211"/>
        <v>0</v>
      </c>
      <c r="O917" s="41">
        <f t="shared" si="212"/>
        <v>0</v>
      </c>
      <c r="P917" s="42">
        <f t="shared" si="213"/>
        <v>0</v>
      </c>
      <c r="Q917" s="42">
        <v>1</v>
      </c>
      <c r="R917" s="41">
        <f t="shared" si="214"/>
        <v>54426</v>
      </c>
      <c r="S917" s="42">
        <f t="shared" si="215"/>
        <v>0</v>
      </c>
      <c r="T917" s="42">
        <f>IFERROR(VLOOKUP(A917,'[4]Re-order'!$A:$Q,17,0),"")</f>
        <v>0</v>
      </c>
      <c r="U917" s="42">
        <f>IFERROR(VLOOKUP(A917,'[4]MC Masterlist 2026-09-17'!$B:$M, 10, 0),0)</f>
        <v>15</v>
      </c>
      <c r="V917" s="42">
        <f>IFERROR(VLOOKUP(A917,'[4]MC Masterlist 2026-09-17'!$B:$M, 11, 0),0)</f>
        <v>15</v>
      </c>
      <c r="W917" s="42">
        <f t="shared" si="216"/>
        <v>30</v>
      </c>
      <c r="X917" s="42">
        <f t="shared" si="217"/>
        <v>7</v>
      </c>
      <c r="Y917" s="42">
        <f>IFERROR(IF(OR(C917="AREA I",C917="AREA V"),7,VLOOKUP(A917,'[4]MC Masterlist 2026-09-17'!$B:$M, 12, 0)),0)</f>
        <v>7</v>
      </c>
      <c r="Z917" s="42">
        <f t="shared" si="218"/>
        <v>0</v>
      </c>
      <c r="AA917" s="42">
        <f t="shared" si="219"/>
        <v>0</v>
      </c>
      <c r="AB917" s="42">
        <f t="shared" si="220"/>
        <v>0</v>
      </c>
      <c r="AC917" s="42">
        <f t="shared" si="221"/>
        <v>0</v>
      </c>
      <c r="AD917" s="40" t="str">
        <f t="shared" si="222"/>
        <v>Critical</v>
      </c>
      <c r="AE917" s="40">
        <f>IFERROR(VLOOKUP(A917,'[4]Re-order'!$A:$AA,27,0),"")</f>
        <v>0</v>
      </c>
      <c r="AF917" s="42">
        <f t="shared" si="223"/>
        <v>-1</v>
      </c>
      <c r="AG917" s="42" t="e">
        <f>SUMIFS('[4]Raw Inventory'!D:D,'[4]Raw Inventory'!C:C,"GREATWALL",'[4]Raw Inventory'!B:B,A917)</f>
        <v>#VALUE!</v>
      </c>
      <c r="AH917" s="42" t="e">
        <f>SUMIFS('[4]Raw Inventory'!D:D,'[4]Raw Inventory'!C:C,"DUARTE",'[4]Raw Inventory'!B:B,A917)</f>
        <v>#VALUE!</v>
      </c>
      <c r="AI917" s="42"/>
      <c r="AJ917" s="42">
        <f t="shared" si="224"/>
        <v>0</v>
      </c>
      <c r="AK917" s="40" t="str">
        <f>IFERROR(IF((Q917+IF(AI917="",0,AI3))&lt;=0,"Stockout",IF(AJ917="","",IF(F917="Class A",IF(AJ917&lt;=7,"Critical",IF(AJ917&lt;=15,"Low",IF(AJ917&lt;=30,"Reorder",IF(AJ917&lt;=45,"Optimal","Overstock")))),IF(F917="Class B",IF(AJ917&lt;=10,"Critical",IF(AJ917&lt;=20,"Low",IF(AJ917&lt;=45,"Reorder",IF(AJ917&lt;=60,"Optimal","Overstock")))),IF(F917="Class C",IF(AJ917&lt;=15,"Critical",IF(AJ917&lt;=30,"Low",IF(AJ917&lt;=60,"Reorder",IF(AJ917&lt;=90,"Optimal","Overstock")))),""))))),"")</f>
        <v>Critical</v>
      </c>
      <c r="AL917" s="42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</row>
    <row r="918" spans="1:48">
      <c r="A918" s="39" t="s">
        <v>108</v>
      </c>
      <c r="B918" s="39" t="s">
        <v>121</v>
      </c>
      <c r="C918" s="39" t="s">
        <v>118</v>
      </c>
      <c r="D918" s="40" t="s">
        <v>231</v>
      </c>
      <c r="E918" s="40">
        <v>28</v>
      </c>
      <c r="F918" s="40" t="s">
        <v>3</v>
      </c>
      <c r="G918" s="39" t="str">
        <f>IFERROR(VLOOKUP(A918,'[4]MC Masterlist 2026-09-17'!$B:$M, 3, 0),"")</f>
        <v>SUZUKI</v>
      </c>
      <c r="H918" s="41">
        <f>IFERROR(VLOOKUP(A918,'[4]MC Masterlist 2026-09-17'!$B:$M, 6, 0),"")</f>
        <v>66412</v>
      </c>
      <c r="I918" s="42">
        <v>0</v>
      </c>
      <c r="J918" s="42">
        <v>0</v>
      </c>
      <c r="K918" s="42">
        <v>0</v>
      </c>
      <c r="L918" s="42">
        <f t="shared" si="209"/>
        <v>0</v>
      </c>
      <c r="M918" s="42">
        <f t="shared" si="210"/>
        <v>0</v>
      </c>
      <c r="N918" s="41">
        <f t="shared" si="211"/>
        <v>0</v>
      </c>
      <c r="O918" s="41">
        <f t="shared" si="212"/>
        <v>0</v>
      </c>
      <c r="P918" s="42">
        <f t="shared" si="213"/>
        <v>0</v>
      </c>
      <c r="Q918" s="42">
        <v>2</v>
      </c>
      <c r="R918" s="41">
        <f t="shared" si="214"/>
        <v>132824</v>
      </c>
      <c r="S918" s="42">
        <f t="shared" si="215"/>
        <v>0</v>
      </c>
      <c r="T918" s="42">
        <f>IFERROR(VLOOKUP(A918,'[4]Re-order'!$A:$Q,17,0),"")</f>
        <v>0</v>
      </c>
      <c r="U918" s="42">
        <f>IFERROR(VLOOKUP(A918,'[4]MC Masterlist 2026-09-17'!$B:$M, 10, 0),0)</f>
        <v>15</v>
      </c>
      <c r="V918" s="42">
        <f>IFERROR(VLOOKUP(A918,'[4]MC Masterlist 2026-09-17'!$B:$M, 11, 0),0)</f>
        <v>15</v>
      </c>
      <c r="W918" s="42">
        <f t="shared" si="216"/>
        <v>30</v>
      </c>
      <c r="X918" s="42">
        <f t="shared" si="217"/>
        <v>30</v>
      </c>
      <c r="Y918" s="42">
        <f>IFERROR(IF(OR(C918="AREA I",C918="AREA V"),7,VLOOKUP(A918,'[4]MC Masterlist 2026-09-17'!$B:$M, 12, 0)),0)</f>
        <v>30</v>
      </c>
      <c r="Z918" s="42">
        <f t="shared" si="218"/>
        <v>0</v>
      </c>
      <c r="AA918" s="42">
        <f t="shared" si="219"/>
        <v>0</v>
      </c>
      <c r="AB918" s="42">
        <f t="shared" si="220"/>
        <v>0</v>
      </c>
      <c r="AC918" s="42">
        <f t="shared" si="221"/>
        <v>0</v>
      </c>
      <c r="AD918" s="40" t="str">
        <f t="shared" si="222"/>
        <v>Critical</v>
      </c>
      <c r="AE918" s="40">
        <f>IFERROR(VLOOKUP(A918,'[4]Re-order'!$A:$AA,27,0),"")</f>
        <v>0</v>
      </c>
      <c r="AF918" s="42">
        <f t="shared" si="223"/>
        <v>-2</v>
      </c>
      <c r="AG918" s="42" t="e">
        <f>SUMIFS('[4]Raw Inventory'!D:D,'[4]Raw Inventory'!C:C,"GREATWALL",'[4]Raw Inventory'!B:B,A918)</f>
        <v>#VALUE!</v>
      </c>
      <c r="AH918" s="42" t="e">
        <f>SUMIFS('[4]Raw Inventory'!D:D,'[4]Raw Inventory'!C:C,"DUARTE",'[4]Raw Inventory'!B:B,A918)</f>
        <v>#VALUE!</v>
      </c>
      <c r="AI918" s="42"/>
      <c r="AJ918" s="42">
        <f t="shared" si="224"/>
        <v>0</v>
      </c>
      <c r="AK918" s="40" t="str">
        <f>IFERROR(IF((Q918+IF(AI918="",0,AI3))&lt;=0,"Stockout",IF(AJ918="","",IF(F918="Class A",IF(AJ918&lt;=7,"Critical",IF(AJ918&lt;=15,"Low",IF(AJ918&lt;=30,"Reorder",IF(AJ918&lt;=45,"Optimal","Overstock")))),IF(F918="Class B",IF(AJ918&lt;=10,"Critical",IF(AJ918&lt;=20,"Low",IF(AJ918&lt;=45,"Reorder",IF(AJ918&lt;=60,"Optimal","Overstock")))),IF(F918="Class C",IF(AJ918&lt;=15,"Critical",IF(AJ918&lt;=30,"Low",IF(AJ918&lt;=60,"Reorder",IF(AJ918&lt;=90,"Optimal","Overstock")))),""))))),"")</f>
        <v>Critical</v>
      </c>
      <c r="AL918" s="42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</row>
    <row r="919" spans="1:48">
      <c r="A919" s="39" t="s">
        <v>72</v>
      </c>
      <c r="B919" s="39" t="s">
        <v>94</v>
      </c>
      <c r="C919" s="39" t="s">
        <v>90</v>
      </c>
      <c r="D919" s="40" t="s">
        <v>228</v>
      </c>
      <c r="E919" s="40">
        <v>29</v>
      </c>
      <c r="F919" s="40" t="s">
        <v>3</v>
      </c>
      <c r="G919" s="39" t="str">
        <f>IFERROR(VLOOKUP(A919,'[4]MC Masterlist 2026-09-17'!$B:$M, 3, 0),"")</f>
        <v>KAWASAKI</v>
      </c>
      <c r="H919" s="41">
        <f>IFERROR(VLOOKUP(A919,'[4]MC Masterlist 2026-09-17'!$B:$M, 6, 0),"")</f>
        <v>52948</v>
      </c>
      <c r="I919" s="42">
        <v>0</v>
      </c>
      <c r="J919" s="42">
        <v>0</v>
      </c>
      <c r="K919" s="42">
        <v>1</v>
      </c>
      <c r="L919" s="42">
        <f t="shared" si="209"/>
        <v>1</v>
      </c>
      <c r="M919" s="42">
        <f t="shared" si="210"/>
        <v>0.33333333333333331</v>
      </c>
      <c r="N919" s="41">
        <f t="shared" si="211"/>
        <v>52948</v>
      </c>
      <c r="O919" s="41">
        <f t="shared" si="212"/>
        <v>17649.333333333332</v>
      </c>
      <c r="P919" s="42">
        <f t="shared" si="213"/>
        <v>1.111111111111111E-2</v>
      </c>
      <c r="Q919" s="42"/>
      <c r="R919" s="41">
        <f t="shared" si="214"/>
        <v>0</v>
      </c>
      <c r="S919" s="42">
        <f t="shared" si="215"/>
        <v>0</v>
      </c>
      <c r="T919" s="42">
        <f>IFERROR(VLOOKUP(A919,'[4]Re-order'!$A:$Q,17,0),"")</f>
        <v>0</v>
      </c>
      <c r="U919" s="42">
        <f>IFERROR(VLOOKUP(A919,'[4]MC Masterlist 2026-09-17'!$B:$M, 10, 0),0)</f>
        <v>15</v>
      </c>
      <c r="V919" s="42">
        <f>IFERROR(VLOOKUP(A919,'[4]MC Masterlist 2026-09-17'!$B:$M, 11, 0),0)</f>
        <v>15</v>
      </c>
      <c r="W919" s="42">
        <f t="shared" si="216"/>
        <v>30</v>
      </c>
      <c r="X919" s="42">
        <f t="shared" si="217"/>
        <v>29.833333333333332</v>
      </c>
      <c r="Y919" s="42">
        <f>IFERROR(IF(OR(C919="AREA I",C919="AREA V"),7,VLOOKUP(A919,'[4]MC Masterlist 2026-09-17'!$B:$M, 12, 0)),0)</f>
        <v>30</v>
      </c>
      <c r="Z919" s="42">
        <f t="shared" si="218"/>
        <v>0.16666666666666666</v>
      </c>
      <c r="AA919" s="42">
        <f t="shared" si="219"/>
        <v>0.33333333333333331</v>
      </c>
      <c r="AB919" s="42">
        <f t="shared" si="220"/>
        <v>0.33148148148148143</v>
      </c>
      <c r="AC919" s="42">
        <f t="shared" si="221"/>
        <v>0.33333333333333331</v>
      </c>
      <c r="AD919" s="40" t="str">
        <f t="shared" si="222"/>
        <v>Stockout</v>
      </c>
      <c r="AE919" s="40">
        <f>IFERROR(VLOOKUP(A919,'[4]Re-order'!$A:$AA,27,0),"")</f>
        <v>0</v>
      </c>
      <c r="AF919" s="42">
        <f t="shared" si="223"/>
        <v>0.33333333333333331</v>
      </c>
      <c r="AG919" s="42" t="e">
        <f>SUMIFS('[4]Raw Inventory'!D:D,'[4]Raw Inventory'!C:C,"GREATWALL",'[4]Raw Inventory'!B:B,A919)</f>
        <v>#VALUE!</v>
      </c>
      <c r="AH919" s="42" t="e">
        <f>SUMIFS('[4]Raw Inventory'!D:D,'[4]Raw Inventory'!C:C,"DUARTE",'[4]Raw Inventory'!B:B,A919)</f>
        <v>#VALUE!</v>
      </c>
      <c r="AI919" s="42"/>
      <c r="AJ919" s="42">
        <f t="shared" si="224"/>
        <v>0</v>
      </c>
      <c r="AK919" s="40" t="str">
        <f>IFERROR(IF((Q919+IF(AI919="",0,AI3))&lt;=0,"Stockout",IF(AJ919="","",IF(F919="Class A",IF(AJ919&lt;=7,"Critical",IF(AJ919&lt;=15,"Low",IF(AJ919&lt;=30,"Reorder",IF(AJ919&lt;=45,"Optimal","Overstock")))),IF(F919="Class B",IF(AJ919&lt;=10,"Critical",IF(AJ919&lt;=20,"Low",IF(AJ919&lt;=45,"Reorder",IF(AJ919&lt;=60,"Optimal","Overstock")))),IF(F919="Class C",IF(AJ919&lt;=15,"Critical",IF(AJ919&lt;=30,"Low",IF(AJ919&lt;=60,"Reorder",IF(AJ919&lt;=90,"Optimal","Overstock")))),""))))),"")</f>
        <v>Stockout</v>
      </c>
      <c r="AL919" s="42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</row>
    <row r="920" spans="1:48">
      <c r="A920" s="39" t="s">
        <v>124</v>
      </c>
      <c r="B920" s="39" t="s">
        <v>144</v>
      </c>
      <c r="C920" s="39" t="s">
        <v>137</v>
      </c>
      <c r="D920" s="40" t="s">
        <v>243</v>
      </c>
      <c r="E920" s="40">
        <v>33</v>
      </c>
      <c r="F920" s="40" t="s">
        <v>3</v>
      </c>
      <c r="G920" s="39" t="str">
        <f>IFERROR(VLOOKUP(A920,'[4]MC Masterlist 2026-09-17'!$B:$M, 3, 0),"")</f>
        <v>SKYGO</v>
      </c>
      <c r="H920" s="41">
        <f>IFERROR(VLOOKUP(A920,'[4]MC Masterlist 2026-09-17'!$B:$M, 6, 0),"")</f>
        <v>36765</v>
      </c>
      <c r="I920" s="42">
        <v>0</v>
      </c>
      <c r="J920" s="42">
        <v>0</v>
      </c>
      <c r="K920" s="42">
        <v>0</v>
      </c>
      <c r="L920" s="42">
        <f t="shared" si="209"/>
        <v>0</v>
      </c>
      <c r="M920" s="42">
        <f t="shared" si="210"/>
        <v>0</v>
      </c>
      <c r="N920" s="41">
        <f t="shared" si="211"/>
        <v>0</v>
      </c>
      <c r="O920" s="41">
        <f t="shared" si="212"/>
        <v>0</v>
      </c>
      <c r="P920" s="42">
        <f t="shared" si="213"/>
        <v>0</v>
      </c>
      <c r="Q920" s="42">
        <v>1</v>
      </c>
      <c r="R920" s="41">
        <f t="shared" si="214"/>
        <v>36765</v>
      </c>
      <c r="S920" s="42">
        <f t="shared" si="215"/>
        <v>0</v>
      </c>
      <c r="T920" s="42">
        <f>IFERROR(VLOOKUP(A920,'[4]Re-order'!$A:$Q,17,0),"")</f>
        <v>0</v>
      </c>
      <c r="U920" s="42">
        <f>IFERROR(VLOOKUP(A920,'[4]MC Masterlist 2026-09-17'!$B:$M, 10, 0),0)</f>
        <v>15</v>
      </c>
      <c r="V920" s="42">
        <f>IFERROR(VLOOKUP(A920,'[4]MC Masterlist 2026-09-17'!$B:$M, 11, 0),0)</f>
        <v>15</v>
      </c>
      <c r="W920" s="42">
        <f t="shared" si="216"/>
        <v>30</v>
      </c>
      <c r="X920" s="42">
        <f t="shared" si="217"/>
        <v>7</v>
      </c>
      <c r="Y920" s="42">
        <f>IFERROR(IF(OR(C920="AREA I",C920="AREA V"),7,VLOOKUP(A920,'[4]MC Masterlist 2026-09-17'!$B:$M, 12, 0)),0)</f>
        <v>7</v>
      </c>
      <c r="Z920" s="42">
        <f t="shared" si="218"/>
        <v>0</v>
      </c>
      <c r="AA920" s="42">
        <f t="shared" si="219"/>
        <v>0</v>
      </c>
      <c r="AB920" s="42">
        <f t="shared" si="220"/>
        <v>0</v>
      </c>
      <c r="AC920" s="42">
        <f t="shared" si="221"/>
        <v>0</v>
      </c>
      <c r="AD920" s="40" t="str">
        <f t="shared" si="222"/>
        <v>Critical</v>
      </c>
      <c r="AE920" s="40">
        <f>IFERROR(VLOOKUP(A920,'[4]Re-order'!$A:$AA,27,0),"")</f>
        <v>0</v>
      </c>
      <c r="AF920" s="42">
        <f t="shared" si="223"/>
        <v>-1</v>
      </c>
      <c r="AG920" s="42" t="e">
        <f>SUMIFS('[4]Raw Inventory'!D:D,'[4]Raw Inventory'!C:C,"GREATWALL",'[4]Raw Inventory'!B:B,A920)</f>
        <v>#VALUE!</v>
      </c>
      <c r="AH920" s="42" t="e">
        <f>SUMIFS('[4]Raw Inventory'!D:D,'[4]Raw Inventory'!C:C,"DUARTE",'[4]Raw Inventory'!B:B,A920)</f>
        <v>#VALUE!</v>
      </c>
      <c r="AI920" s="42"/>
      <c r="AJ920" s="42">
        <f t="shared" si="224"/>
        <v>0</v>
      </c>
      <c r="AK920" s="40" t="str">
        <f>IFERROR(IF((Q920+IF(AI920="",0,AI3))&lt;=0,"Stockout",IF(AJ920="","",IF(F920="Class A",IF(AJ920&lt;=7,"Critical",IF(AJ920&lt;=15,"Low",IF(AJ920&lt;=30,"Reorder",IF(AJ920&lt;=45,"Optimal","Overstock")))),IF(F920="Class B",IF(AJ920&lt;=10,"Critical",IF(AJ920&lt;=20,"Low",IF(AJ920&lt;=45,"Reorder",IF(AJ920&lt;=60,"Optimal","Overstock")))),IF(F920="Class C",IF(AJ920&lt;=15,"Critical",IF(AJ920&lt;=30,"Low",IF(AJ920&lt;=60,"Reorder",IF(AJ920&lt;=90,"Optimal","Overstock")))),""))))),"")</f>
        <v>Critical</v>
      </c>
      <c r="AL920" s="42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</row>
    <row r="921" spans="1:48">
      <c r="A921" s="39" t="s">
        <v>70</v>
      </c>
      <c r="B921" s="39" t="s">
        <v>120</v>
      </c>
      <c r="C921" s="39" t="s">
        <v>118</v>
      </c>
      <c r="D921" s="40" t="s">
        <v>241</v>
      </c>
      <c r="E921" s="40">
        <v>24</v>
      </c>
      <c r="F921" s="40" t="s">
        <v>3</v>
      </c>
      <c r="G921" s="39" t="str">
        <f>IFERROR(VLOOKUP(A921,'[4]MC Masterlist 2026-09-17'!$B:$M, 3, 0),"")</f>
        <v>KAWASAKI</v>
      </c>
      <c r="H921" s="41">
        <f>IFERROR(VLOOKUP(A921,'[4]MC Masterlist 2026-09-17'!$B:$M, 6, 0),"")</f>
        <v>91770</v>
      </c>
      <c r="I921" s="42">
        <v>0</v>
      </c>
      <c r="J921" s="42">
        <v>0</v>
      </c>
      <c r="K921" s="42">
        <v>0</v>
      </c>
      <c r="L921" s="42">
        <f t="shared" si="209"/>
        <v>0</v>
      </c>
      <c r="M921" s="42">
        <f t="shared" si="210"/>
        <v>0</v>
      </c>
      <c r="N921" s="41">
        <f t="shared" si="211"/>
        <v>0</v>
      </c>
      <c r="O921" s="41">
        <f t="shared" si="212"/>
        <v>0</v>
      </c>
      <c r="P921" s="42">
        <f t="shared" si="213"/>
        <v>0</v>
      </c>
      <c r="Q921" s="42">
        <v>2</v>
      </c>
      <c r="R921" s="41">
        <f t="shared" si="214"/>
        <v>183540</v>
      </c>
      <c r="S921" s="42">
        <f t="shared" si="215"/>
        <v>0</v>
      </c>
      <c r="T921" s="42">
        <f>IFERROR(VLOOKUP(A921,'[4]Re-order'!$A:$Q,17,0),"")</f>
        <v>0</v>
      </c>
      <c r="U921" s="42">
        <f>IFERROR(VLOOKUP(A921,'[4]MC Masterlist 2026-09-17'!$B:$M, 10, 0),0)</f>
        <v>15</v>
      </c>
      <c r="V921" s="42">
        <f>IFERROR(VLOOKUP(A921,'[4]MC Masterlist 2026-09-17'!$B:$M, 11, 0),0)</f>
        <v>15</v>
      </c>
      <c r="W921" s="42">
        <f t="shared" si="216"/>
        <v>30</v>
      </c>
      <c r="X921" s="42">
        <f t="shared" si="217"/>
        <v>30</v>
      </c>
      <c r="Y921" s="42">
        <f>IFERROR(IF(OR(C921="AREA I",C921="AREA V"),7,VLOOKUP(A921,'[4]MC Masterlist 2026-09-17'!$B:$M, 12, 0)),0)</f>
        <v>30</v>
      </c>
      <c r="Z921" s="42">
        <f t="shared" si="218"/>
        <v>0</v>
      </c>
      <c r="AA921" s="42">
        <f t="shared" si="219"/>
        <v>0</v>
      </c>
      <c r="AB921" s="42">
        <f t="shared" si="220"/>
        <v>0</v>
      </c>
      <c r="AC921" s="42">
        <f t="shared" si="221"/>
        <v>0</v>
      </c>
      <c r="AD921" s="40" t="str">
        <f t="shared" si="222"/>
        <v>Critical</v>
      </c>
      <c r="AE921" s="40">
        <f>IFERROR(VLOOKUP(A921,'[4]Re-order'!$A:$AA,27,0),"")</f>
        <v>0</v>
      </c>
      <c r="AF921" s="42">
        <f t="shared" si="223"/>
        <v>-2</v>
      </c>
      <c r="AG921" s="42" t="e">
        <f>SUMIFS('[4]Raw Inventory'!D:D,'[4]Raw Inventory'!C:C,"GREATWALL",'[4]Raw Inventory'!B:B,A921)</f>
        <v>#VALUE!</v>
      </c>
      <c r="AH921" s="42" t="e">
        <f>SUMIFS('[4]Raw Inventory'!D:D,'[4]Raw Inventory'!C:C,"DUARTE",'[4]Raw Inventory'!B:B,A921)</f>
        <v>#VALUE!</v>
      </c>
      <c r="AI921" s="42"/>
      <c r="AJ921" s="42">
        <f t="shared" si="224"/>
        <v>0</v>
      </c>
      <c r="AK921" s="40" t="str">
        <f>IFERROR(IF((Q921+IF(AI921="",0,AI3))&lt;=0,"Stockout",IF(AJ921="","",IF(F921="Class A",IF(AJ921&lt;=7,"Critical",IF(AJ921&lt;=15,"Low",IF(AJ921&lt;=30,"Reorder",IF(AJ921&lt;=45,"Optimal","Overstock")))),IF(F921="Class B",IF(AJ921&lt;=10,"Critical",IF(AJ921&lt;=20,"Low",IF(AJ921&lt;=45,"Reorder",IF(AJ921&lt;=60,"Optimal","Overstock")))),IF(F921="Class C",IF(AJ921&lt;=15,"Critical",IF(AJ921&lt;=30,"Low",IF(AJ921&lt;=60,"Reorder",IF(AJ921&lt;=90,"Optimal","Overstock")))),""))))),"")</f>
        <v>Critical</v>
      </c>
      <c r="AL921" s="42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</row>
    <row r="922" spans="1:48">
      <c r="A922" s="39" t="s">
        <v>49</v>
      </c>
      <c r="B922" s="39" t="s">
        <v>112</v>
      </c>
      <c r="C922" s="39" t="s">
        <v>109</v>
      </c>
      <c r="D922" s="40" t="s">
        <v>228</v>
      </c>
      <c r="E922" s="40">
        <v>22</v>
      </c>
      <c r="F922" s="40" t="s">
        <v>3</v>
      </c>
      <c r="G922" s="39" t="str">
        <f>IFERROR(VLOOKUP(A922,'[4]MC Masterlist 2026-09-17'!$B:$M, 3, 0),"")</f>
        <v>BAJAJ RE</v>
      </c>
      <c r="H922" s="41">
        <f>IFERROR(VLOOKUP(A922,'[4]MC Masterlist 2026-09-17'!$B:$M, 6, 0),"")</f>
        <v>191000</v>
      </c>
      <c r="I922" s="42">
        <v>0</v>
      </c>
      <c r="J922" s="42">
        <v>0</v>
      </c>
      <c r="K922" s="42">
        <v>0</v>
      </c>
      <c r="L922" s="42">
        <f t="shared" si="209"/>
        <v>0</v>
      </c>
      <c r="M922" s="42">
        <f t="shared" si="210"/>
        <v>0</v>
      </c>
      <c r="N922" s="41">
        <f t="shared" si="211"/>
        <v>0</v>
      </c>
      <c r="O922" s="41">
        <f t="shared" si="212"/>
        <v>0</v>
      </c>
      <c r="P922" s="42">
        <f t="shared" si="213"/>
        <v>0</v>
      </c>
      <c r="Q922" s="42">
        <v>4</v>
      </c>
      <c r="R922" s="41">
        <f t="shared" si="214"/>
        <v>764000</v>
      </c>
      <c r="S922" s="42">
        <f t="shared" si="215"/>
        <v>0</v>
      </c>
      <c r="T922" s="42">
        <f>IFERROR(VLOOKUP(A922,'[4]Re-order'!$A:$Q,17,0),"")</f>
        <v>0</v>
      </c>
      <c r="U922" s="42">
        <f>IFERROR(VLOOKUP(A922,'[4]MC Masterlist 2026-09-17'!$B:$M, 10, 0),0)</f>
        <v>15</v>
      </c>
      <c r="V922" s="42">
        <f>IFERROR(VLOOKUP(A922,'[4]MC Masterlist 2026-09-17'!$B:$M, 11, 0),0)</f>
        <v>15</v>
      </c>
      <c r="W922" s="42">
        <f t="shared" si="216"/>
        <v>30</v>
      </c>
      <c r="X922" s="42">
        <f t="shared" si="217"/>
        <v>30</v>
      </c>
      <c r="Y922" s="42">
        <f>IFERROR(IF(OR(C922="AREA I",C922="AREA V"),7,VLOOKUP(A922,'[4]MC Masterlist 2026-09-17'!$B:$M, 12, 0)),0)</f>
        <v>30</v>
      </c>
      <c r="Z922" s="42">
        <f t="shared" si="218"/>
        <v>0</v>
      </c>
      <c r="AA922" s="42">
        <f t="shared" si="219"/>
        <v>0</v>
      </c>
      <c r="AB922" s="42">
        <f t="shared" si="220"/>
        <v>0</v>
      </c>
      <c r="AC922" s="42">
        <f t="shared" si="221"/>
        <v>0</v>
      </c>
      <c r="AD922" s="40" t="str">
        <f t="shared" si="222"/>
        <v>Critical</v>
      </c>
      <c r="AE922" s="40">
        <f>IFERROR(VLOOKUP(A922,'[4]Re-order'!$A:$AA,27,0),"")</f>
        <v>0</v>
      </c>
      <c r="AF922" s="42">
        <f t="shared" si="223"/>
        <v>-4</v>
      </c>
      <c r="AG922" s="42" t="e">
        <f>SUMIFS('[4]Raw Inventory'!D:D,'[4]Raw Inventory'!C:C,"GREATWALL",'[4]Raw Inventory'!B:B,A922)</f>
        <v>#VALUE!</v>
      </c>
      <c r="AH922" s="42" t="e">
        <f>SUMIFS('[4]Raw Inventory'!D:D,'[4]Raw Inventory'!C:C,"DUARTE",'[4]Raw Inventory'!B:B,A922)</f>
        <v>#VALUE!</v>
      </c>
      <c r="AI922" s="42"/>
      <c r="AJ922" s="42">
        <f t="shared" si="224"/>
        <v>0</v>
      </c>
      <c r="AK922" s="40" t="str">
        <f>IFERROR(IF((Q922+IF(AI922="",0,AI3))&lt;=0,"Stockout",IF(AJ922="","",IF(F922="Class A",IF(AJ922&lt;=7,"Critical",IF(AJ922&lt;=15,"Low",IF(AJ922&lt;=30,"Reorder",IF(AJ922&lt;=45,"Optimal","Overstock")))),IF(F922="Class B",IF(AJ922&lt;=10,"Critical",IF(AJ922&lt;=20,"Low",IF(AJ922&lt;=45,"Reorder",IF(AJ922&lt;=60,"Optimal","Overstock")))),IF(F922="Class C",IF(AJ922&lt;=15,"Critical",IF(AJ922&lt;=30,"Low",IF(AJ922&lt;=60,"Reorder",IF(AJ922&lt;=90,"Optimal","Overstock")))),""))))),"")</f>
        <v>Critical</v>
      </c>
      <c r="AL922" s="42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</row>
    <row r="923" spans="1:48">
      <c r="A923" s="39" t="s">
        <v>39</v>
      </c>
      <c r="B923" s="39" t="s">
        <v>139</v>
      </c>
      <c r="C923" s="39" t="s">
        <v>137</v>
      </c>
      <c r="D923" s="40" t="s">
        <v>253</v>
      </c>
      <c r="E923" s="40">
        <v>15</v>
      </c>
      <c r="F923" s="40" t="s">
        <v>2</v>
      </c>
      <c r="G923" s="39" t="str">
        <f>IFERROR(VLOOKUP(A923,'[4]MC Masterlist 2026-09-17'!$B:$M, 3, 0),"")</f>
        <v>HONDA</v>
      </c>
      <c r="H923" s="41">
        <f>IFERROR(VLOOKUP(A923,'[4]MC Masterlist 2026-09-17'!$B:$M, 6, 0),"")</f>
        <v>72434</v>
      </c>
      <c r="I923" s="42">
        <v>3</v>
      </c>
      <c r="J923" s="42">
        <v>3</v>
      </c>
      <c r="K923" s="42">
        <v>3</v>
      </c>
      <c r="L923" s="42">
        <f t="shared" si="209"/>
        <v>9</v>
      </c>
      <c r="M923" s="42">
        <f t="shared" si="210"/>
        <v>3</v>
      </c>
      <c r="N923" s="41">
        <f t="shared" si="211"/>
        <v>651906</v>
      </c>
      <c r="O923" s="41">
        <f t="shared" si="212"/>
        <v>217302</v>
      </c>
      <c r="P923" s="42">
        <f t="shared" si="213"/>
        <v>0.1</v>
      </c>
      <c r="Q923" s="42">
        <v>4</v>
      </c>
      <c r="R923" s="41">
        <f t="shared" si="214"/>
        <v>289736</v>
      </c>
      <c r="S923" s="42">
        <f t="shared" si="215"/>
        <v>40</v>
      </c>
      <c r="T923" s="42">
        <f>IFERROR(VLOOKUP(A923,'[4]Re-order'!$A:$Q,17,0),"")</f>
        <v>0</v>
      </c>
      <c r="U923" s="42">
        <f>IFERROR(VLOOKUP(A923,'[4]MC Masterlist 2026-09-17'!$B:$M, 10, 0),0)</f>
        <v>15</v>
      </c>
      <c r="V923" s="42">
        <f>IFERROR(VLOOKUP(A923,'[4]MC Masterlist 2026-09-17'!$B:$M, 11, 0),0)</f>
        <v>15</v>
      </c>
      <c r="W923" s="42">
        <f t="shared" si="216"/>
        <v>30</v>
      </c>
      <c r="X923" s="42">
        <f t="shared" si="217"/>
        <v>5.5</v>
      </c>
      <c r="Y923" s="42">
        <f>IFERROR(IF(OR(C923="AREA I",C923="AREA V"),7,VLOOKUP(A923,'[4]MC Masterlist 2026-09-17'!$B:$M, 12, 0)),0)</f>
        <v>7</v>
      </c>
      <c r="Z923" s="42">
        <f t="shared" si="218"/>
        <v>1.5</v>
      </c>
      <c r="AA923" s="42">
        <f t="shared" si="219"/>
        <v>3</v>
      </c>
      <c r="AB923" s="42">
        <f t="shared" si="220"/>
        <v>0.55000000000000004</v>
      </c>
      <c r="AC923" s="42">
        <f t="shared" si="221"/>
        <v>0.70000000000000007</v>
      </c>
      <c r="AD923" s="40" t="str">
        <f t="shared" si="222"/>
        <v>Reorder</v>
      </c>
      <c r="AE923" s="40">
        <f>IFERROR(VLOOKUP(A923,'[4]Re-order'!$A:$AA,27,0),"")</f>
        <v>0</v>
      </c>
      <c r="AF923" s="42">
        <f t="shared" si="223"/>
        <v>-3.3</v>
      </c>
      <c r="AG923" s="42" t="e">
        <f>SUMIFS('[4]Raw Inventory'!D:D,'[4]Raw Inventory'!C:C,"GREATWALL",'[4]Raw Inventory'!B:B,A923)</f>
        <v>#VALUE!</v>
      </c>
      <c r="AH923" s="42" t="e">
        <f>SUMIFS('[4]Raw Inventory'!D:D,'[4]Raw Inventory'!C:C,"DUARTE",'[4]Raw Inventory'!B:B,A923)</f>
        <v>#VALUE!</v>
      </c>
      <c r="AI923" s="42"/>
      <c r="AJ923" s="42">
        <f t="shared" si="224"/>
        <v>40</v>
      </c>
      <c r="AK923" s="40" t="str">
        <f>IFERROR(IF((Q923+IF(AI923="",0,AI3))&lt;=0,"Stockout",IF(AJ923="","",IF(F923="Class A",IF(AJ923&lt;=7,"Critical",IF(AJ923&lt;=15,"Low",IF(AJ923&lt;=30,"Reorder",IF(AJ923&lt;=45,"Optimal","Overstock")))),IF(F923="Class B",IF(AJ923&lt;=10,"Critical",IF(AJ923&lt;=20,"Low",IF(AJ923&lt;=45,"Reorder",IF(AJ923&lt;=60,"Optimal","Overstock")))),IF(F923="Class C",IF(AJ923&lt;=15,"Critical",IF(AJ923&lt;=30,"Low",IF(AJ923&lt;=60,"Reorder",IF(AJ923&lt;=90,"Optimal","Overstock")))),""))))),"")</f>
        <v>Reorder</v>
      </c>
      <c r="AL923" s="42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</row>
    <row r="924" spans="1:48">
      <c r="A924" s="39" t="s">
        <v>35</v>
      </c>
      <c r="B924" s="39" t="s">
        <v>119</v>
      </c>
      <c r="C924" s="39" t="s">
        <v>118</v>
      </c>
      <c r="D924" s="40" t="s">
        <v>222</v>
      </c>
      <c r="E924" s="40">
        <v>26</v>
      </c>
      <c r="F924" s="40" t="s">
        <v>3</v>
      </c>
      <c r="G924" s="39" t="str">
        <f>IFERROR(VLOOKUP(A924,'[4]MC Masterlist 2026-09-17'!$B:$M, 3, 0),"")</f>
        <v>HONDA</v>
      </c>
      <c r="H924" s="41">
        <f>IFERROR(VLOOKUP(A924,'[4]MC Masterlist 2026-09-17'!$B:$M, 6, 0),"")</f>
        <v>57990</v>
      </c>
      <c r="I924" s="42">
        <v>1</v>
      </c>
      <c r="J924" s="42">
        <v>0</v>
      </c>
      <c r="K924" s="42">
        <v>1</v>
      </c>
      <c r="L924" s="42">
        <f t="shared" si="209"/>
        <v>2</v>
      </c>
      <c r="M924" s="42">
        <f t="shared" si="210"/>
        <v>0.66666666666666663</v>
      </c>
      <c r="N924" s="41">
        <f t="shared" si="211"/>
        <v>115980</v>
      </c>
      <c r="O924" s="41">
        <f t="shared" si="212"/>
        <v>38660</v>
      </c>
      <c r="P924" s="42">
        <f t="shared" si="213"/>
        <v>2.222222222222222E-2</v>
      </c>
      <c r="Q924" s="42">
        <v>1</v>
      </c>
      <c r="R924" s="41">
        <f t="shared" si="214"/>
        <v>57990</v>
      </c>
      <c r="S924" s="42">
        <f t="shared" si="215"/>
        <v>45</v>
      </c>
      <c r="T924" s="42">
        <f>IFERROR(VLOOKUP(A924,'[4]Re-order'!$A:$Q,17,0),"")</f>
        <v>0</v>
      </c>
      <c r="U924" s="42">
        <f>IFERROR(VLOOKUP(A924,'[4]MC Masterlist 2026-09-17'!$B:$M, 10, 0),0)</f>
        <v>15</v>
      </c>
      <c r="V924" s="42">
        <f>IFERROR(VLOOKUP(A924,'[4]MC Masterlist 2026-09-17'!$B:$M, 11, 0),0)</f>
        <v>15</v>
      </c>
      <c r="W924" s="42">
        <f t="shared" si="216"/>
        <v>30</v>
      </c>
      <c r="X924" s="42">
        <f t="shared" si="217"/>
        <v>29.666666666666668</v>
      </c>
      <c r="Y924" s="42">
        <f>IFERROR(IF(OR(C924="AREA I",C924="AREA V"),7,VLOOKUP(A924,'[4]MC Masterlist 2026-09-17'!$B:$M, 12, 0)),0)</f>
        <v>30</v>
      </c>
      <c r="Z924" s="42">
        <f t="shared" si="218"/>
        <v>0.33333333333333331</v>
      </c>
      <c r="AA924" s="42">
        <f t="shared" si="219"/>
        <v>0.66666666666666663</v>
      </c>
      <c r="AB924" s="42">
        <f t="shared" si="220"/>
        <v>0.65925925925925921</v>
      </c>
      <c r="AC924" s="42">
        <f t="shared" si="221"/>
        <v>0.66666666666666663</v>
      </c>
      <c r="AD924" s="40" t="str">
        <f t="shared" si="222"/>
        <v>Reorder</v>
      </c>
      <c r="AE924" s="40">
        <f>IFERROR(VLOOKUP(A924,'[4]Re-order'!$A:$AA,27,0),"")</f>
        <v>0</v>
      </c>
      <c r="AF924" s="42">
        <f t="shared" si="223"/>
        <v>-0.33333333333333337</v>
      </c>
      <c r="AG924" s="42" t="e">
        <f>SUMIFS('[4]Raw Inventory'!D:D,'[4]Raw Inventory'!C:C,"GREATWALL",'[4]Raw Inventory'!B:B,A924)</f>
        <v>#VALUE!</v>
      </c>
      <c r="AH924" s="42" t="e">
        <f>SUMIFS('[4]Raw Inventory'!D:D,'[4]Raw Inventory'!C:C,"DUARTE",'[4]Raw Inventory'!B:B,A924)</f>
        <v>#VALUE!</v>
      </c>
      <c r="AI924" s="42"/>
      <c r="AJ924" s="42">
        <f t="shared" si="224"/>
        <v>45.000000000000007</v>
      </c>
      <c r="AK924" s="40" t="str">
        <f>IFERROR(IF((Q924+IF(AI924="",0,AI3))&lt;=0,"Stockout",IF(AJ924="","",IF(F924="Class A",IF(AJ924&lt;=7,"Critical",IF(AJ924&lt;=15,"Low",IF(AJ924&lt;=30,"Reorder",IF(AJ924&lt;=45,"Optimal","Overstock")))),IF(F924="Class B",IF(AJ924&lt;=10,"Critical",IF(AJ924&lt;=20,"Low",IF(AJ924&lt;=45,"Reorder",IF(AJ924&lt;=60,"Optimal","Overstock")))),IF(F924="Class C",IF(AJ924&lt;=15,"Critical",IF(AJ924&lt;=30,"Low",IF(AJ924&lt;=60,"Reorder",IF(AJ924&lt;=90,"Optimal","Overstock")))),""))))),"")</f>
        <v>Reorder</v>
      </c>
      <c r="AL924" s="42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</row>
    <row r="925" spans="1:48">
      <c r="A925" s="39" t="s">
        <v>46</v>
      </c>
      <c r="B925" s="39" t="s">
        <v>122</v>
      </c>
      <c r="C925" s="39" t="s">
        <v>118</v>
      </c>
      <c r="D925" s="40" t="s">
        <v>256</v>
      </c>
      <c r="E925" s="40">
        <v>33</v>
      </c>
      <c r="F925" s="40" t="s">
        <v>3</v>
      </c>
      <c r="G925" s="39" t="str">
        <f>IFERROR(VLOOKUP(A925,'[4]MC Masterlist 2026-09-17'!$B:$M, 3, 0),"")</f>
        <v>HONDA</v>
      </c>
      <c r="H925" s="41">
        <f>IFERROR(VLOOKUP(A925,'[4]MC Masterlist 2026-09-17'!$B:$M, 6, 0),"")</f>
        <v>73630</v>
      </c>
      <c r="I925" s="42">
        <v>0</v>
      </c>
      <c r="J925" s="42">
        <v>0</v>
      </c>
      <c r="K925" s="42">
        <v>0</v>
      </c>
      <c r="L925" s="42">
        <f t="shared" si="209"/>
        <v>0</v>
      </c>
      <c r="M925" s="42">
        <f t="shared" si="210"/>
        <v>0</v>
      </c>
      <c r="N925" s="41">
        <f t="shared" si="211"/>
        <v>0</v>
      </c>
      <c r="O925" s="41">
        <f t="shared" si="212"/>
        <v>0</v>
      </c>
      <c r="P925" s="42">
        <f t="shared" si="213"/>
        <v>0</v>
      </c>
      <c r="Q925" s="42">
        <v>2</v>
      </c>
      <c r="R925" s="41">
        <f t="shared" si="214"/>
        <v>147260</v>
      </c>
      <c r="S925" s="42">
        <f t="shared" si="215"/>
        <v>0</v>
      </c>
      <c r="T925" s="42">
        <f>IFERROR(VLOOKUP(A925,'[4]Re-order'!$A:$Q,17,0),"")</f>
        <v>0</v>
      </c>
      <c r="U925" s="42">
        <f>IFERROR(VLOOKUP(A925,'[4]MC Masterlist 2026-09-17'!$B:$M, 10, 0),0)</f>
        <v>15</v>
      </c>
      <c r="V925" s="42">
        <f>IFERROR(VLOOKUP(A925,'[4]MC Masterlist 2026-09-17'!$B:$M, 11, 0),0)</f>
        <v>15</v>
      </c>
      <c r="W925" s="42">
        <f t="shared" si="216"/>
        <v>30</v>
      </c>
      <c r="X925" s="42">
        <f t="shared" si="217"/>
        <v>30</v>
      </c>
      <c r="Y925" s="42">
        <f>IFERROR(IF(OR(C925="AREA I",C925="AREA V"),7,VLOOKUP(A925,'[4]MC Masterlist 2026-09-17'!$B:$M, 12, 0)),0)</f>
        <v>30</v>
      </c>
      <c r="Z925" s="42">
        <f t="shared" si="218"/>
        <v>0</v>
      </c>
      <c r="AA925" s="42">
        <f t="shared" si="219"/>
        <v>0</v>
      </c>
      <c r="AB925" s="42">
        <f t="shared" si="220"/>
        <v>0</v>
      </c>
      <c r="AC925" s="42">
        <f t="shared" si="221"/>
        <v>0</v>
      </c>
      <c r="AD925" s="40" t="str">
        <f t="shared" si="222"/>
        <v>Critical</v>
      </c>
      <c r="AE925" s="40">
        <f>IFERROR(VLOOKUP(A925,'[4]Re-order'!$A:$AA,27,0),"")</f>
        <v>0</v>
      </c>
      <c r="AF925" s="42">
        <f t="shared" si="223"/>
        <v>-2</v>
      </c>
      <c r="AG925" s="42" t="e">
        <f>SUMIFS('[4]Raw Inventory'!D:D,'[4]Raw Inventory'!C:C,"GREATWALL",'[4]Raw Inventory'!B:B,A925)</f>
        <v>#VALUE!</v>
      </c>
      <c r="AH925" s="42" t="e">
        <f>SUMIFS('[4]Raw Inventory'!D:D,'[4]Raw Inventory'!C:C,"DUARTE",'[4]Raw Inventory'!B:B,A925)</f>
        <v>#VALUE!</v>
      </c>
      <c r="AI925" s="42"/>
      <c r="AJ925" s="42">
        <f t="shared" si="224"/>
        <v>0</v>
      </c>
      <c r="AK925" s="40" t="str">
        <f>IFERROR(IF((Q925+IF(AI925="",0,AI3))&lt;=0,"Stockout",IF(AJ925="","",IF(F925="Class A",IF(AJ925&lt;=7,"Critical",IF(AJ925&lt;=15,"Low",IF(AJ925&lt;=30,"Reorder",IF(AJ925&lt;=45,"Optimal","Overstock")))),IF(F925="Class B",IF(AJ925&lt;=10,"Critical",IF(AJ925&lt;=20,"Low",IF(AJ925&lt;=45,"Reorder",IF(AJ925&lt;=60,"Optimal","Overstock")))),IF(F925="Class C",IF(AJ925&lt;=15,"Critical",IF(AJ925&lt;=30,"Low",IF(AJ925&lt;=60,"Reorder",IF(AJ925&lt;=90,"Optimal","Overstock")))),""))))),"")</f>
        <v>Critical</v>
      </c>
      <c r="AL925" s="42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</row>
    <row r="926" spans="1:48">
      <c r="A926" s="39" t="s">
        <v>43</v>
      </c>
      <c r="B926" s="39" t="s">
        <v>156</v>
      </c>
      <c r="C926" s="39" t="s">
        <v>152</v>
      </c>
      <c r="D926" s="40" t="s">
        <v>256</v>
      </c>
      <c r="E926" s="40">
        <v>26</v>
      </c>
      <c r="F926" s="40" t="s">
        <v>3</v>
      </c>
      <c r="G926" s="39" t="str">
        <f>IFERROR(VLOOKUP(A926,'[4]MC Masterlist 2026-09-17'!$B:$M, 3, 0),"")</f>
        <v>YAMAHA</v>
      </c>
      <c r="H926" s="41">
        <f>IFERROR(VLOOKUP(A926,'[4]MC Masterlist 2026-09-17'!$B:$M, 6, 0),"")</f>
        <v>70587</v>
      </c>
      <c r="I926" s="42">
        <v>0</v>
      </c>
      <c r="J926" s="42">
        <v>0</v>
      </c>
      <c r="K926" s="42">
        <v>0</v>
      </c>
      <c r="L926" s="42">
        <f t="shared" si="209"/>
        <v>0</v>
      </c>
      <c r="M926" s="42">
        <f t="shared" si="210"/>
        <v>0</v>
      </c>
      <c r="N926" s="41">
        <f t="shared" si="211"/>
        <v>0</v>
      </c>
      <c r="O926" s="41">
        <f t="shared" si="212"/>
        <v>0</v>
      </c>
      <c r="P926" s="42">
        <f t="shared" si="213"/>
        <v>0</v>
      </c>
      <c r="Q926" s="42">
        <v>2</v>
      </c>
      <c r="R926" s="41">
        <f t="shared" si="214"/>
        <v>141174</v>
      </c>
      <c r="S926" s="42">
        <f t="shared" si="215"/>
        <v>0</v>
      </c>
      <c r="T926" s="42">
        <f>IFERROR(VLOOKUP(A926,'[4]Re-order'!$A:$Q,17,0),"")</f>
        <v>0</v>
      </c>
      <c r="U926" s="42">
        <f>IFERROR(VLOOKUP(A926,'[4]MC Masterlist 2026-09-17'!$B:$M, 10, 0),0)</f>
        <v>15</v>
      </c>
      <c r="V926" s="42">
        <f>IFERROR(VLOOKUP(A926,'[4]MC Masterlist 2026-09-17'!$B:$M, 11, 0),0)</f>
        <v>15</v>
      </c>
      <c r="W926" s="42">
        <f t="shared" si="216"/>
        <v>30</v>
      </c>
      <c r="X926" s="42">
        <f t="shared" si="217"/>
        <v>30</v>
      </c>
      <c r="Y926" s="42">
        <f>IFERROR(IF(OR(C926="AREA I",C926="AREA V"),7,VLOOKUP(A926,'[4]MC Masterlist 2026-09-17'!$B:$M, 12, 0)),0)</f>
        <v>30</v>
      </c>
      <c r="Z926" s="42">
        <f t="shared" si="218"/>
        <v>0</v>
      </c>
      <c r="AA926" s="42">
        <f t="shared" si="219"/>
        <v>0</v>
      </c>
      <c r="AB926" s="42">
        <f t="shared" si="220"/>
        <v>0</v>
      </c>
      <c r="AC926" s="42">
        <f t="shared" si="221"/>
        <v>0</v>
      </c>
      <c r="AD926" s="40" t="str">
        <f t="shared" si="222"/>
        <v>Critical</v>
      </c>
      <c r="AE926" s="40">
        <f>IFERROR(VLOOKUP(A926,'[4]Re-order'!$A:$AA,27,0),"")</f>
        <v>0</v>
      </c>
      <c r="AF926" s="42">
        <f t="shared" si="223"/>
        <v>-2</v>
      </c>
      <c r="AG926" s="42" t="e">
        <f>SUMIFS('[4]Raw Inventory'!D:D,'[4]Raw Inventory'!C:C,"GREATWALL",'[4]Raw Inventory'!B:B,A926)</f>
        <v>#VALUE!</v>
      </c>
      <c r="AH926" s="42" t="e">
        <f>SUMIFS('[4]Raw Inventory'!D:D,'[4]Raw Inventory'!C:C,"DUARTE",'[4]Raw Inventory'!B:B,A926)</f>
        <v>#VALUE!</v>
      </c>
      <c r="AI926" s="42"/>
      <c r="AJ926" s="42">
        <f t="shared" si="224"/>
        <v>0</v>
      </c>
      <c r="AK926" s="40" t="str">
        <f>IFERROR(IF((Q926+IF(AI926="",0,AI3))&lt;=0,"Stockout",IF(AJ926="","",IF(F926="Class A",IF(AJ926&lt;=7,"Critical",IF(AJ926&lt;=15,"Low",IF(AJ926&lt;=30,"Reorder",IF(AJ926&lt;=45,"Optimal","Overstock")))),IF(F926="Class B",IF(AJ926&lt;=10,"Critical",IF(AJ926&lt;=20,"Low",IF(AJ926&lt;=45,"Reorder",IF(AJ926&lt;=60,"Optimal","Overstock")))),IF(F926="Class C",IF(AJ926&lt;=15,"Critical",IF(AJ926&lt;=30,"Low",IF(AJ926&lt;=60,"Reorder",IF(AJ926&lt;=90,"Optimal","Overstock")))),""))))),"")</f>
        <v>Critical</v>
      </c>
      <c r="AL926" s="42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</row>
    <row r="927" spans="1:48">
      <c r="A927" s="39" t="s">
        <v>43</v>
      </c>
      <c r="B927" s="39" t="s">
        <v>92</v>
      </c>
      <c r="C927" s="39" t="s">
        <v>90</v>
      </c>
      <c r="D927" s="40" t="s">
        <v>240</v>
      </c>
      <c r="E927" s="40">
        <v>24</v>
      </c>
      <c r="F927" s="40" t="s">
        <v>3</v>
      </c>
      <c r="G927" s="39" t="str">
        <f>IFERROR(VLOOKUP(A927,'[4]MC Masterlist 2026-09-17'!$B:$M, 3, 0),"")</f>
        <v>YAMAHA</v>
      </c>
      <c r="H927" s="41">
        <f>IFERROR(VLOOKUP(A927,'[4]MC Masterlist 2026-09-17'!$B:$M, 6, 0),"")</f>
        <v>70587</v>
      </c>
      <c r="I927" s="42">
        <v>0</v>
      </c>
      <c r="J927" s="42">
        <v>1</v>
      </c>
      <c r="K927" s="42">
        <v>0</v>
      </c>
      <c r="L927" s="42">
        <f t="shared" si="209"/>
        <v>1</v>
      </c>
      <c r="M927" s="42">
        <f t="shared" si="210"/>
        <v>0.33333333333333331</v>
      </c>
      <c r="N927" s="41">
        <f t="shared" si="211"/>
        <v>70587</v>
      </c>
      <c r="O927" s="41">
        <f t="shared" si="212"/>
        <v>23529</v>
      </c>
      <c r="P927" s="42">
        <f t="shared" si="213"/>
        <v>1.111111111111111E-2</v>
      </c>
      <c r="Q927" s="42">
        <v>2</v>
      </c>
      <c r="R927" s="41">
        <f t="shared" si="214"/>
        <v>141174</v>
      </c>
      <c r="S927" s="42">
        <f t="shared" si="215"/>
        <v>180</v>
      </c>
      <c r="T927" s="42">
        <f>IFERROR(VLOOKUP(A927,'[4]Re-order'!$A:$Q,17,0),"")</f>
        <v>0</v>
      </c>
      <c r="U927" s="42">
        <f>IFERROR(VLOOKUP(A927,'[4]MC Masterlist 2026-09-17'!$B:$M, 10, 0),0)</f>
        <v>15</v>
      </c>
      <c r="V927" s="42">
        <f>IFERROR(VLOOKUP(A927,'[4]MC Masterlist 2026-09-17'!$B:$M, 11, 0),0)</f>
        <v>15</v>
      </c>
      <c r="W927" s="42">
        <f t="shared" si="216"/>
        <v>30</v>
      </c>
      <c r="X927" s="42">
        <f t="shared" si="217"/>
        <v>29.833333333333332</v>
      </c>
      <c r="Y927" s="42">
        <f>IFERROR(IF(OR(C927="AREA I",C927="AREA V"),7,VLOOKUP(A927,'[4]MC Masterlist 2026-09-17'!$B:$M, 12, 0)),0)</f>
        <v>30</v>
      </c>
      <c r="Z927" s="42">
        <f t="shared" si="218"/>
        <v>0.16666666666666666</v>
      </c>
      <c r="AA927" s="42">
        <f t="shared" si="219"/>
        <v>0.33333333333333331</v>
      </c>
      <c r="AB927" s="42">
        <f t="shared" si="220"/>
        <v>0.33148148148148143</v>
      </c>
      <c r="AC927" s="42">
        <f t="shared" si="221"/>
        <v>0.33333333333333331</v>
      </c>
      <c r="AD927" s="40" t="str">
        <f t="shared" si="222"/>
        <v>Overstock</v>
      </c>
      <c r="AE927" s="40">
        <f>IFERROR(VLOOKUP(A927,'[4]Re-order'!$A:$AA,27,0),"")</f>
        <v>0</v>
      </c>
      <c r="AF927" s="42">
        <f t="shared" si="223"/>
        <v>-1.6666666666666667</v>
      </c>
      <c r="AG927" s="42" t="e">
        <f>SUMIFS('[4]Raw Inventory'!D:D,'[4]Raw Inventory'!C:C,"GREATWALL",'[4]Raw Inventory'!B:B,A927)</f>
        <v>#VALUE!</v>
      </c>
      <c r="AH927" s="42" t="e">
        <f>SUMIFS('[4]Raw Inventory'!D:D,'[4]Raw Inventory'!C:C,"DUARTE",'[4]Raw Inventory'!B:B,A927)</f>
        <v>#VALUE!</v>
      </c>
      <c r="AI927" s="42"/>
      <c r="AJ927" s="42">
        <f t="shared" si="224"/>
        <v>180.00000000000003</v>
      </c>
      <c r="AK927" s="40" t="str">
        <f>IFERROR(IF((Q927+IF(AI927="",0,AI3))&lt;=0,"Stockout",IF(AJ927="","",IF(F927="Class A",IF(AJ927&lt;=7,"Critical",IF(AJ927&lt;=15,"Low",IF(AJ927&lt;=30,"Reorder",IF(AJ927&lt;=45,"Optimal","Overstock")))),IF(F927="Class B",IF(AJ927&lt;=10,"Critical",IF(AJ927&lt;=20,"Low",IF(AJ927&lt;=45,"Reorder",IF(AJ927&lt;=60,"Optimal","Overstock")))),IF(F927="Class C",IF(AJ927&lt;=15,"Critical",IF(AJ927&lt;=30,"Low",IF(AJ927&lt;=60,"Reorder",IF(AJ927&lt;=90,"Optimal","Overstock")))),""))))),"")</f>
        <v>Overstock</v>
      </c>
      <c r="AL927" s="42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</row>
    <row r="928" spans="1:48">
      <c r="A928" s="39" t="s">
        <v>48</v>
      </c>
      <c r="B928" s="39" t="s">
        <v>115</v>
      </c>
      <c r="C928" s="39" t="s">
        <v>109</v>
      </c>
      <c r="D928" s="40" t="s">
        <v>225</v>
      </c>
      <c r="E928" s="40">
        <v>27</v>
      </c>
      <c r="F928" s="40" t="s">
        <v>3</v>
      </c>
      <c r="G928" s="39" t="str">
        <f>IFERROR(VLOOKUP(A928,'[4]MC Masterlist 2026-09-17'!$B:$M, 3, 0),"")</f>
        <v>SUZUKI</v>
      </c>
      <c r="H928" s="41">
        <f>IFERROR(VLOOKUP(A928,'[4]MC Masterlist 2026-09-17'!$B:$M, 6, 0),"")</f>
        <v>82687</v>
      </c>
      <c r="I928" s="42">
        <v>0</v>
      </c>
      <c r="J928" s="42">
        <v>0</v>
      </c>
      <c r="K928" s="42">
        <v>0</v>
      </c>
      <c r="L928" s="42">
        <f t="shared" si="209"/>
        <v>0</v>
      </c>
      <c r="M928" s="42">
        <f t="shared" si="210"/>
        <v>0</v>
      </c>
      <c r="N928" s="41">
        <f t="shared" si="211"/>
        <v>0</v>
      </c>
      <c r="O928" s="41">
        <f t="shared" si="212"/>
        <v>0</v>
      </c>
      <c r="P928" s="42">
        <f t="shared" si="213"/>
        <v>0</v>
      </c>
      <c r="Q928" s="42">
        <v>3</v>
      </c>
      <c r="R928" s="41">
        <f t="shared" si="214"/>
        <v>248061</v>
      </c>
      <c r="S928" s="42">
        <f t="shared" si="215"/>
        <v>0</v>
      </c>
      <c r="T928" s="42">
        <f>IFERROR(VLOOKUP(A928,'[4]Re-order'!$A:$Q,17,0),"")</f>
        <v>0</v>
      </c>
      <c r="U928" s="42">
        <f>IFERROR(VLOOKUP(A928,'[4]MC Masterlist 2026-09-17'!$B:$M, 10, 0),0)</f>
        <v>15</v>
      </c>
      <c r="V928" s="42">
        <f>IFERROR(VLOOKUP(A928,'[4]MC Masterlist 2026-09-17'!$B:$M, 11, 0),0)</f>
        <v>15</v>
      </c>
      <c r="W928" s="42">
        <f t="shared" si="216"/>
        <v>30</v>
      </c>
      <c r="X928" s="42">
        <f t="shared" si="217"/>
        <v>30</v>
      </c>
      <c r="Y928" s="42">
        <f>IFERROR(IF(OR(C928="AREA I",C928="AREA V"),7,VLOOKUP(A928,'[4]MC Masterlist 2026-09-17'!$B:$M, 12, 0)),0)</f>
        <v>30</v>
      </c>
      <c r="Z928" s="42">
        <f t="shared" si="218"/>
        <v>0</v>
      </c>
      <c r="AA928" s="42">
        <f t="shared" si="219"/>
        <v>0</v>
      </c>
      <c r="AB928" s="42">
        <f t="shared" si="220"/>
        <v>0</v>
      </c>
      <c r="AC928" s="42">
        <f t="shared" si="221"/>
        <v>0</v>
      </c>
      <c r="AD928" s="40" t="str">
        <f t="shared" si="222"/>
        <v>Critical</v>
      </c>
      <c r="AE928" s="40">
        <f>IFERROR(VLOOKUP(A928,'[4]Re-order'!$A:$AA,27,0),"")</f>
        <v>0</v>
      </c>
      <c r="AF928" s="42">
        <f t="shared" si="223"/>
        <v>-3</v>
      </c>
      <c r="AG928" s="42" t="e">
        <f>SUMIFS('[4]Raw Inventory'!D:D,'[4]Raw Inventory'!C:C,"GREATWALL",'[4]Raw Inventory'!B:B,A928)</f>
        <v>#VALUE!</v>
      </c>
      <c r="AH928" s="42" t="e">
        <f>SUMIFS('[4]Raw Inventory'!D:D,'[4]Raw Inventory'!C:C,"DUARTE",'[4]Raw Inventory'!B:B,A928)</f>
        <v>#VALUE!</v>
      </c>
      <c r="AI928" s="42"/>
      <c r="AJ928" s="42">
        <f t="shared" si="224"/>
        <v>0</v>
      </c>
      <c r="AK928" s="40" t="str">
        <f>IFERROR(IF((Q928+IF(AI928="",0,AI3))&lt;=0,"Stockout",IF(AJ928="","",IF(F928="Class A",IF(AJ928&lt;=7,"Critical",IF(AJ928&lt;=15,"Low",IF(AJ928&lt;=30,"Reorder",IF(AJ928&lt;=45,"Optimal","Overstock")))),IF(F928="Class B",IF(AJ928&lt;=10,"Critical",IF(AJ928&lt;=20,"Low",IF(AJ928&lt;=45,"Reorder",IF(AJ928&lt;=60,"Optimal","Overstock")))),IF(F928="Class C",IF(AJ928&lt;=15,"Critical",IF(AJ928&lt;=30,"Low",IF(AJ928&lt;=60,"Reorder",IF(AJ928&lt;=90,"Optimal","Overstock")))),""))))),"")</f>
        <v>Critical</v>
      </c>
      <c r="AL928" s="42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</row>
    <row r="929" spans="1:48">
      <c r="A929" s="39" t="s">
        <v>22</v>
      </c>
      <c r="B929" s="39" t="s">
        <v>131</v>
      </c>
      <c r="C929" s="39" t="s">
        <v>128</v>
      </c>
      <c r="D929" s="40" t="s">
        <v>232</v>
      </c>
      <c r="E929" s="40">
        <v>7</v>
      </c>
      <c r="F929" s="40" t="s">
        <v>2</v>
      </c>
      <c r="G929" s="39" t="str">
        <f>IFERROR(VLOOKUP(A929,'[4]MC Masterlist 2026-09-17'!$B:$M, 3, 0),"")</f>
        <v>HONDA</v>
      </c>
      <c r="H929" s="41">
        <f>IFERROR(VLOOKUP(A929,'[4]MC Masterlist 2026-09-17'!$B:$M, 6, 0),"")</f>
        <v>111258</v>
      </c>
      <c r="I929" s="42">
        <v>2</v>
      </c>
      <c r="J929" s="42">
        <v>4</v>
      </c>
      <c r="K929" s="42">
        <v>5</v>
      </c>
      <c r="L929" s="42">
        <f t="shared" si="209"/>
        <v>11</v>
      </c>
      <c r="M929" s="42">
        <f t="shared" si="210"/>
        <v>3.6666666666666665</v>
      </c>
      <c r="N929" s="41">
        <f t="shared" si="211"/>
        <v>1223838</v>
      </c>
      <c r="O929" s="41">
        <f t="shared" si="212"/>
        <v>407946</v>
      </c>
      <c r="P929" s="42">
        <f t="shared" si="213"/>
        <v>0.12222222222222222</v>
      </c>
      <c r="Q929" s="42">
        <v>1</v>
      </c>
      <c r="R929" s="41">
        <f t="shared" si="214"/>
        <v>111258</v>
      </c>
      <c r="S929" s="42">
        <f t="shared" si="215"/>
        <v>8.1818181818181817</v>
      </c>
      <c r="T929" s="42">
        <f>IFERROR(VLOOKUP(A929,'[4]Re-order'!$A:$Q,17,0),"")</f>
        <v>0</v>
      </c>
      <c r="U929" s="42">
        <f>IFERROR(VLOOKUP(A929,'[4]MC Masterlist 2026-09-17'!$B:$M, 10, 0),0)</f>
        <v>15</v>
      </c>
      <c r="V929" s="42">
        <f>IFERROR(VLOOKUP(A929,'[4]MC Masterlist 2026-09-17'!$B:$M, 11, 0),0)</f>
        <v>15</v>
      </c>
      <c r="W929" s="42">
        <f t="shared" si="216"/>
        <v>30</v>
      </c>
      <c r="X929" s="42">
        <f t="shared" si="217"/>
        <v>28.166666666666668</v>
      </c>
      <c r="Y929" s="42">
        <f>IFERROR(IF(OR(C929="AREA I",C929="AREA V"),7,VLOOKUP(A929,'[4]MC Masterlist 2026-09-17'!$B:$M, 12, 0)),0)</f>
        <v>30</v>
      </c>
      <c r="Z929" s="42">
        <f t="shared" si="218"/>
        <v>1.8333333333333333</v>
      </c>
      <c r="AA929" s="42">
        <f t="shared" si="219"/>
        <v>3.6666666666666665</v>
      </c>
      <c r="AB929" s="42">
        <f t="shared" si="220"/>
        <v>3.4425925925925926</v>
      </c>
      <c r="AC929" s="42">
        <f t="shared" si="221"/>
        <v>3.6666666666666665</v>
      </c>
      <c r="AD929" s="40" t="str">
        <f t="shared" si="222"/>
        <v>Critical</v>
      </c>
      <c r="AE929" s="40">
        <f>IFERROR(VLOOKUP(A929,'[4]Re-order'!$A:$AA,27,0),"")</f>
        <v>0</v>
      </c>
      <c r="AF929" s="42">
        <f t="shared" si="223"/>
        <v>2.6666666666666665</v>
      </c>
      <c r="AG929" s="42" t="e">
        <f>SUMIFS('[4]Raw Inventory'!D:D,'[4]Raw Inventory'!C:C,"GREATWALL",'[4]Raw Inventory'!B:B,A929)</f>
        <v>#VALUE!</v>
      </c>
      <c r="AH929" s="42" t="e">
        <f>SUMIFS('[4]Raw Inventory'!D:D,'[4]Raw Inventory'!C:C,"DUARTE",'[4]Raw Inventory'!B:B,A929)</f>
        <v>#VALUE!</v>
      </c>
      <c r="AI929" s="42"/>
      <c r="AJ929" s="42">
        <f t="shared" si="224"/>
        <v>8.1818181818181817</v>
      </c>
      <c r="AK929" s="40" t="str">
        <f>IFERROR(IF((Q929+IF(AI929="",0,AI3))&lt;=0,"Stockout",IF(AJ929="","",IF(F929="Class A",IF(AJ929&lt;=7,"Critical",IF(AJ929&lt;=15,"Low",IF(AJ929&lt;=30,"Reorder",IF(AJ929&lt;=45,"Optimal","Overstock")))),IF(F929="Class B",IF(AJ929&lt;=10,"Critical",IF(AJ929&lt;=20,"Low",IF(AJ929&lt;=45,"Reorder",IF(AJ929&lt;=60,"Optimal","Overstock")))),IF(F929="Class C",IF(AJ929&lt;=15,"Critical",IF(AJ929&lt;=30,"Low",IF(AJ929&lt;=60,"Reorder",IF(AJ929&lt;=90,"Optimal","Overstock")))),""))))),"")</f>
        <v>Critical</v>
      </c>
      <c r="AL929" s="42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</row>
    <row r="930" spans="1:48">
      <c r="A930" s="39" t="s">
        <v>20</v>
      </c>
      <c r="B930" s="39" t="s">
        <v>19</v>
      </c>
      <c r="C930" s="39" t="s">
        <v>1</v>
      </c>
      <c r="D930" s="40" t="s">
        <v>235</v>
      </c>
      <c r="E930" s="40">
        <v>7</v>
      </c>
      <c r="F930" s="40" t="s">
        <v>2</v>
      </c>
      <c r="G930" s="39" t="str">
        <f>IFERROR(VLOOKUP(A930,'[4]MC Masterlist 2026-09-17'!$B:$M, 3, 0),"")</f>
        <v>HONDA</v>
      </c>
      <c r="H930" s="41">
        <f>IFERROR(VLOOKUP(A930,'[4]MC Masterlist 2026-09-17'!$B:$M, 6, 0),"")</f>
        <v>69950</v>
      </c>
      <c r="I930" s="42">
        <v>9</v>
      </c>
      <c r="J930" s="42">
        <v>2</v>
      </c>
      <c r="K930" s="42">
        <v>6</v>
      </c>
      <c r="L930" s="42">
        <f t="shared" si="209"/>
        <v>17</v>
      </c>
      <c r="M930" s="42">
        <f t="shared" si="210"/>
        <v>5.666666666666667</v>
      </c>
      <c r="N930" s="41">
        <f t="shared" si="211"/>
        <v>1189150</v>
      </c>
      <c r="O930" s="41">
        <f t="shared" si="212"/>
        <v>396383.33333333337</v>
      </c>
      <c r="P930" s="42">
        <f t="shared" si="213"/>
        <v>0.18888888888888891</v>
      </c>
      <c r="Q930" s="42">
        <v>1</v>
      </c>
      <c r="R930" s="41">
        <f t="shared" si="214"/>
        <v>69950</v>
      </c>
      <c r="S930" s="42">
        <f t="shared" si="215"/>
        <v>5.2941176470588234</v>
      </c>
      <c r="T930" s="42">
        <f>IFERROR(VLOOKUP(A930,'[4]Re-order'!$A:$Q,17,0),"")</f>
        <v>0</v>
      </c>
      <c r="U930" s="42">
        <f>IFERROR(VLOOKUP(A930,'[4]MC Masterlist 2026-09-17'!$B:$M, 10, 0),0)</f>
        <v>15</v>
      </c>
      <c r="V930" s="42">
        <f>IFERROR(VLOOKUP(A930,'[4]MC Masterlist 2026-09-17'!$B:$M, 11, 0),0)</f>
        <v>15</v>
      </c>
      <c r="W930" s="42">
        <f t="shared" si="216"/>
        <v>30</v>
      </c>
      <c r="X930" s="42">
        <f t="shared" si="217"/>
        <v>4.1666666666666661</v>
      </c>
      <c r="Y930" s="42">
        <f>IFERROR(IF(OR(C930="AREA I",C930="AREA V"),7,VLOOKUP(A930,'[4]MC Masterlist 2026-09-17'!$B:$M, 12, 0)),0)</f>
        <v>7</v>
      </c>
      <c r="Z930" s="42">
        <f t="shared" si="218"/>
        <v>2.8333333333333335</v>
      </c>
      <c r="AA930" s="42">
        <f t="shared" si="219"/>
        <v>5.666666666666667</v>
      </c>
      <c r="AB930" s="42">
        <f t="shared" si="220"/>
        <v>0.78703703703703698</v>
      </c>
      <c r="AC930" s="42">
        <f t="shared" si="221"/>
        <v>1.3222222222222224</v>
      </c>
      <c r="AD930" s="40" t="str">
        <f t="shared" si="222"/>
        <v>Critical</v>
      </c>
      <c r="AE930" s="40">
        <f>IFERROR(VLOOKUP(A930,'[4]Re-order'!$A:$AA,27,0),"")</f>
        <v>0</v>
      </c>
      <c r="AF930" s="42">
        <f t="shared" si="223"/>
        <v>0.32222222222222241</v>
      </c>
      <c r="AG930" s="42" t="e">
        <f>SUMIFS('[4]Raw Inventory'!D:D,'[4]Raw Inventory'!C:C,"GREATWALL",'[4]Raw Inventory'!B:B,A930)</f>
        <v>#VALUE!</v>
      </c>
      <c r="AH930" s="42" t="e">
        <f>SUMIFS('[4]Raw Inventory'!D:D,'[4]Raw Inventory'!C:C,"DUARTE",'[4]Raw Inventory'!B:B,A930)</f>
        <v>#VALUE!</v>
      </c>
      <c r="AI930" s="42"/>
      <c r="AJ930" s="42">
        <f t="shared" si="224"/>
        <v>5.2941176470588225</v>
      </c>
      <c r="AK930" s="40" t="str">
        <f>IFERROR(IF((Q930+IF(AI930="",0,AI3))&lt;=0,"Stockout",IF(AJ930="","",IF(F930="Class A",IF(AJ930&lt;=7,"Critical",IF(AJ930&lt;=15,"Low",IF(AJ930&lt;=30,"Reorder",IF(AJ930&lt;=45,"Optimal","Overstock")))),IF(F930="Class B",IF(AJ930&lt;=10,"Critical",IF(AJ930&lt;=20,"Low",IF(AJ930&lt;=45,"Reorder",IF(AJ930&lt;=60,"Optimal","Overstock")))),IF(F930="Class C",IF(AJ930&lt;=15,"Critical",IF(AJ930&lt;=30,"Low",IF(AJ930&lt;=60,"Reorder",IF(AJ930&lt;=90,"Optimal","Overstock")))),""))))),"")</f>
        <v>Critical</v>
      </c>
      <c r="AL930" s="42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</row>
    <row r="931" spans="1:48">
      <c r="A931" s="39" t="s">
        <v>28</v>
      </c>
      <c r="B931" s="39" t="s">
        <v>155</v>
      </c>
      <c r="C931" s="39" t="s">
        <v>152</v>
      </c>
      <c r="D931" s="40" t="s">
        <v>230</v>
      </c>
      <c r="E931" s="40">
        <v>27</v>
      </c>
      <c r="F931" s="40" t="s">
        <v>3</v>
      </c>
      <c r="G931" s="39" t="str">
        <f>IFERROR(VLOOKUP(A931,'[4]MC Masterlist 2026-09-17'!$B:$M, 3, 0),"")</f>
        <v>YAMAHA</v>
      </c>
      <c r="H931" s="41">
        <f>IFERROR(VLOOKUP(A931,'[4]MC Masterlist 2026-09-17'!$B:$M, 6, 0),"")</f>
        <v>147312</v>
      </c>
      <c r="I931" s="42">
        <v>0</v>
      </c>
      <c r="J931" s="42">
        <v>0</v>
      </c>
      <c r="K931" s="42">
        <v>0</v>
      </c>
      <c r="L931" s="42">
        <f t="shared" si="209"/>
        <v>0</v>
      </c>
      <c r="M931" s="42">
        <f t="shared" si="210"/>
        <v>0</v>
      </c>
      <c r="N931" s="41">
        <f t="shared" si="211"/>
        <v>0</v>
      </c>
      <c r="O931" s="41">
        <f t="shared" si="212"/>
        <v>0</v>
      </c>
      <c r="P931" s="42">
        <f t="shared" si="213"/>
        <v>0</v>
      </c>
      <c r="Q931" s="42">
        <v>3</v>
      </c>
      <c r="R931" s="41">
        <f t="shared" si="214"/>
        <v>441936</v>
      </c>
      <c r="S931" s="42">
        <f t="shared" si="215"/>
        <v>0</v>
      </c>
      <c r="T931" s="42">
        <f>IFERROR(VLOOKUP(A931,'[4]Re-order'!$A:$Q,17,0),"")</f>
        <v>0</v>
      </c>
      <c r="U931" s="42">
        <f>IFERROR(VLOOKUP(A931,'[4]MC Masterlist 2026-09-17'!$B:$M, 10, 0),0)</f>
        <v>15</v>
      </c>
      <c r="V931" s="42">
        <f>IFERROR(VLOOKUP(A931,'[4]MC Masterlist 2026-09-17'!$B:$M, 11, 0),0)</f>
        <v>15</v>
      </c>
      <c r="W931" s="42">
        <f t="shared" si="216"/>
        <v>30</v>
      </c>
      <c r="X931" s="42">
        <f t="shared" si="217"/>
        <v>30</v>
      </c>
      <c r="Y931" s="42">
        <f>IFERROR(IF(OR(C931="AREA I",C931="AREA V"),7,VLOOKUP(A931,'[4]MC Masterlist 2026-09-17'!$B:$M, 12, 0)),0)</f>
        <v>30</v>
      </c>
      <c r="Z931" s="42">
        <f t="shared" si="218"/>
        <v>0</v>
      </c>
      <c r="AA931" s="42">
        <f t="shared" si="219"/>
        <v>0</v>
      </c>
      <c r="AB931" s="42">
        <f t="shared" si="220"/>
        <v>0</v>
      </c>
      <c r="AC931" s="42">
        <f t="shared" si="221"/>
        <v>0</v>
      </c>
      <c r="AD931" s="40" t="str">
        <f t="shared" si="222"/>
        <v>Critical</v>
      </c>
      <c r="AE931" s="40">
        <f>IFERROR(VLOOKUP(A931,'[4]Re-order'!$A:$AA,27,0),"")</f>
        <v>0</v>
      </c>
      <c r="AF931" s="42">
        <f t="shared" si="223"/>
        <v>-3</v>
      </c>
      <c r="AG931" s="42" t="e">
        <f>SUMIFS('[4]Raw Inventory'!D:D,'[4]Raw Inventory'!C:C,"GREATWALL",'[4]Raw Inventory'!B:B,A931)</f>
        <v>#VALUE!</v>
      </c>
      <c r="AH931" s="42" t="e">
        <f>SUMIFS('[4]Raw Inventory'!D:D,'[4]Raw Inventory'!C:C,"DUARTE",'[4]Raw Inventory'!B:B,A931)</f>
        <v>#VALUE!</v>
      </c>
      <c r="AI931" s="42"/>
      <c r="AJ931" s="42">
        <f t="shared" si="224"/>
        <v>0</v>
      </c>
      <c r="AK931" s="40" t="str">
        <f>IFERROR(IF((Q931+IF(AI931="",0,AI3))&lt;=0,"Stockout",IF(AJ931="","",IF(F931="Class A",IF(AJ931&lt;=7,"Critical",IF(AJ931&lt;=15,"Low",IF(AJ931&lt;=30,"Reorder",IF(AJ931&lt;=45,"Optimal","Overstock")))),IF(F931="Class B",IF(AJ931&lt;=10,"Critical",IF(AJ931&lt;=20,"Low",IF(AJ931&lt;=45,"Reorder",IF(AJ931&lt;=60,"Optimal","Overstock")))),IF(F931="Class C",IF(AJ931&lt;=15,"Critical",IF(AJ931&lt;=30,"Low",IF(AJ931&lt;=60,"Reorder",IF(AJ931&lt;=90,"Optimal","Overstock")))),""))))),"")</f>
        <v>Critical</v>
      </c>
      <c r="AL931" s="42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</row>
    <row r="932" spans="1:48">
      <c r="A932" s="39" t="s">
        <v>26</v>
      </c>
      <c r="B932" s="39" t="s">
        <v>29</v>
      </c>
      <c r="C932" s="39" t="s">
        <v>1</v>
      </c>
      <c r="D932" s="40" t="s">
        <v>262</v>
      </c>
      <c r="E932" s="40">
        <v>7</v>
      </c>
      <c r="F932" s="40" t="s">
        <v>0</v>
      </c>
      <c r="G932" s="39" t="str">
        <f>IFERROR(VLOOKUP(A932,'[4]MC Masterlist 2026-09-17'!$B:$M, 3, 0),"")</f>
        <v>SUZUKI</v>
      </c>
      <c r="H932" s="41">
        <f>IFERROR(VLOOKUP(A932,'[4]MC Masterlist 2026-09-17'!$B:$M, 6, 0),"")</f>
        <v>123700</v>
      </c>
      <c r="I932" s="42">
        <v>2</v>
      </c>
      <c r="J932" s="42">
        <v>3</v>
      </c>
      <c r="K932" s="42">
        <v>4</v>
      </c>
      <c r="L932" s="42">
        <f t="shared" si="209"/>
        <v>9</v>
      </c>
      <c r="M932" s="42">
        <f t="shared" si="210"/>
        <v>3</v>
      </c>
      <c r="N932" s="41">
        <f t="shared" si="211"/>
        <v>1113300</v>
      </c>
      <c r="O932" s="41">
        <f t="shared" si="212"/>
        <v>371100</v>
      </c>
      <c r="P932" s="42">
        <f t="shared" si="213"/>
        <v>0.1</v>
      </c>
      <c r="Q932" s="42">
        <v>3</v>
      </c>
      <c r="R932" s="41">
        <f t="shared" si="214"/>
        <v>371100</v>
      </c>
      <c r="S932" s="42">
        <f t="shared" si="215"/>
        <v>30</v>
      </c>
      <c r="T932" s="42">
        <f>IFERROR(VLOOKUP(A932,'[4]Re-order'!$A:$Q,17,0),"")</f>
        <v>0</v>
      </c>
      <c r="U932" s="42">
        <f>IFERROR(VLOOKUP(A932,'[4]MC Masterlist 2026-09-17'!$B:$M, 10, 0),0)</f>
        <v>15</v>
      </c>
      <c r="V932" s="42">
        <f>IFERROR(VLOOKUP(A932,'[4]MC Masterlist 2026-09-17'!$B:$M, 11, 0),0)</f>
        <v>15</v>
      </c>
      <c r="W932" s="42">
        <f t="shared" si="216"/>
        <v>30</v>
      </c>
      <c r="X932" s="42">
        <f t="shared" si="217"/>
        <v>5.5</v>
      </c>
      <c r="Y932" s="42">
        <f>IFERROR(IF(OR(C932="AREA I",C932="AREA V"),7,VLOOKUP(A932,'[4]MC Masterlist 2026-09-17'!$B:$M, 12, 0)),0)</f>
        <v>7</v>
      </c>
      <c r="Z932" s="42">
        <f t="shared" si="218"/>
        <v>1.5</v>
      </c>
      <c r="AA932" s="42">
        <f t="shared" si="219"/>
        <v>3</v>
      </c>
      <c r="AB932" s="42">
        <f t="shared" si="220"/>
        <v>0.55000000000000004</v>
      </c>
      <c r="AC932" s="42">
        <f t="shared" si="221"/>
        <v>0.70000000000000007</v>
      </c>
      <c r="AD932" s="40" t="str">
        <f t="shared" si="222"/>
        <v>Reorder</v>
      </c>
      <c r="AE932" s="40">
        <f>IFERROR(VLOOKUP(A932,'[4]Re-order'!$A:$AA,27,0),"")</f>
        <v>0</v>
      </c>
      <c r="AF932" s="42">
        <f t="shared" si="223"/>
        <v>-2.2999999999999998</v>
      </c>
      <c r="AG932" s="42" t="e">
        <f>SUMIFS('[4]Raw Inventory'!D:D,'[4]Raw Inventory'!C:C,"GREATWALL",'[4]Raw Inventory'!B:B,A932)</f>
        <v>#VALUE!</v>
      </c>
      <c r="AH932" s="42" t="e">
        <f>SUMIFS('[4]Raw Inventory'!D:D,'[4]Raw Inventory'!C:C,"DUARTE",'[4]Raw Inventory'!B:B,A932)</f>
        <v>#VALUE!</v>
      </c>
      <c r="AI932" s="42"/>
      <c r="AJ932" s="42">
        <f t="shared" si="224"/>
        <v>30</v>
      </c>
      <c r="AK932" s="40" t="str">
        <f>IFERROR(IF((Q932+IF(AI932="",0,AI3))&lt;=0,"Stockout",IF(AJ932="","",IF(F932="Class A",IF(AJ932&lt;=7,"Critical",IF(AJ932&lt;=15,"Low",IF(AJ932&lt;=30,"Reorder",IF(AJ932&lt;=45,"Optimal","Overstock")))),IF(F932="Class B",IF(AJ932&lt;=10,"Critical",IF(AJ932&lt;=20,"Low",IF(AJ932&lt;=45,"Reorder",IF(AJ932&lt;=60,"Optimal","Overstock")))),IF(F932="Class C",IF(AJ932&lt;=15,"Critical",IF(AJ932&lt;=30,"Low",IF(AJ932&lt;=60,"Reorder",IF(AJ932&lt;=90,"Optimal","Overstock")))),""))))),"")</f>
        <v>Reorder</v>
      </c>
      <c r="AL932" s="42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</row>
    <row r="933" spans="1:48">
      <c r="A933" s="39" t="s">
        <v>69</v>
      </c>
      <c r="B933" s="39" t="s">
        <v>142</v>
      </c>
      <c r="C933" s="39" t="s">
        <v>137</v>
      </c>
      <c r="D933" s="40" t="s">
        <v>245</v>
      </c>
      <c r="E933" s="40">
        <v>24</v>
      </c>
      <c r="F933" s="40" t="s">
        <v>3</v>
      </c>
      <c r="G933" s="39" t="str">
        <f>IFERROR(VLOOKUP(A933,'[4]MC Masterlist 2026-09-17'!$B:$M, 3, 0),"")</f>
        <v>YAMAHA</v>
      </c>
      <c r="H933" s="41">
        <f>IFERROR(VLOOKUP(A933,'[4]MC Masterlist 2026-09-17'!$B:$M, 6, 0),"")</f>
        <v>54426</v>
      </c>
      <c r="I933" s="42">
        <v>0</v>
      </c>
      <c r="J933" s="42">
        <v>1</v>
      </c>
      <c r="K933" s="42">
        <v>0</v>
      </c>
      <c r="L933" s="42">
        <f t="shared" si="209"/>
        <v>1</v>
      </c>
      <c r="M933" s="42">
        <f t="shared" si="210"/>
        <v>0.33333333333333331</v>
      </c>
      <c r="N933" s="41">
        <f t="shared" si="211"/>
        <v>54426</v>
      </c>
      <c r="O933" s="41">
        <f t="shared" si="212"/>
        <v>18142</v>
      </c>
      <c r="P933" s="42">
        <f t="shared" si="213"/>
        <v>1.111111111111111E-2</v>
      </c>
      <c r="Q933" s="42">
        <v>4</v>
      </c>
      <c r="R933" s="41">
        <f t="shared" si="214"/>
        <v>217704</v>
      </c>
      <c r="S933" s="42">
        <f t="shared" si="215"/>
        <v>360</v>
      </c>
      <c r="T933" s="42">
        <f>IFERROR(VLOOKUP(A933,'[4]Re-order'!$A:$Q,17,0),"")</f>
        <v>0</v>
      </c>
      <c r="U933" s="42">
        <f>IFERROR(VLOOKUP(A933,'[4]MC Masterlist 2026-09-17'!$B:$M, 10, 0),0)</f>
        <v>15</v>
      </c>
      <c r="V933" s="42">
        <f>IFERROR(VLOOKUP(A933,'[4]MC Masterlist 2026-09-17'!$B:$M, 11, 0),0)</f>
        <v>15</v>
      </c>
      <c r="W933" s="42">
        <f t="shared" si="216"/>
        <v>30</v>
      </c>
      <c r="X933" s="42">
        <f t="shared" si="217"/>
        <v>6.833333333333333</v>
      </c>
      <c r="Y933" s="42">
        <f>IFERROR(IF(OR(C933="AREA I",C933="AREA V"),7,VLOOKUP(A933,'[4]MC Masterlist 2026-09-17'!$B:$M, 12, 0)),0)</f>
        <v>7</v>
      </c>
      <c r="Z933" s="42">
        <f t="shared" si="218"/>
        <v>0.16666666666666666</v>
      </c>
      <c r="AA933" s="42">
        <f t="shared" si="219"/>
        <v>0.33333333333333331</v>
      </c>
      <c r="AB933" s="42">
        <f t="shared" si="220"/>
        <v>7.5925925925925911E-2</v>
      </c>
      <c r="AC933" s="42">
        <f t="shared" si="221"/>
        <v>7.7777777777777765E-2</v>
      </c>
      <c r="AD933" s="40" t="str">
        <f t="shared" si="222"/>
        <v>Overstock</v>
      </c>
      <c r="AE933" s="40">
        <f>IFERROR(VLOOKUP(A933,'[4]Re-order'!$A:$AA,27,0),"")</f>
        <v>0</v>
      </c>
      <c r="AF933" s="42">
        <f t="shared" si="223"/>
        <v>-3.9222222222222221</v>
      </c>
      <c r="AG933" s="42" t="e">
        <f>SUMIFS('[4]Raw Inventory'!D:D,'[4]Raw Inventory'!C:C,"GREATWALL",'[4]Raw Inventory'!B:B,A933)</f>
        <v>#VALUE!</v>
      </c>
      <c r="AH933" s="42" t="e">
        <f>SUMIFS('[4]Raw Inventory'!D:D,'[4]Raw Inventory'!C:C,"DUARTE",'[4]Raw Inventory'!B:B,A933)</f>
        <v>#VALUE!</v>
      </c>
      <c r="AI933" s="42"/>
      <c r="AJ933" s="42">
        <f t="shared" si="224"/>
        <v>360.00000000000006</v>
      </c>
      <c r="AK933" s="40" t="str">
        <f>IFERROR(IF((Q933+IF(AI933="",0,AI3))&lt;=0,"Stockout",IF(AJ933="","",IF(F933="Class A",IF(AJ933&lt;=7,"Critical",IF(AJ933&lt;=15,"Low",IF(AJ933&lt;=30,"Reorder",IF(AJ933&lt;=45,"Optimal","Overstock")))),IF(F933="Class B",IF(AJ933&lt;=10,"Critical",IF(AJ933&lt;=20,"Low",IF(AJ933&lt;=45,"Reorder",IF(AJ933&lt;=60,"Optimal","Overstock")))),IF(F933="Class C",IF(AJ933&lt;=15,"Critical",IF(AJ933&lt;=30,"Low",IF(AJ933&lt;=60,"Reorder",IF(AJ933&lt;=90,"Optimal","Overstock")))),""))))),"")</f>
        <v>Overstock</v>
      </c>
      <c r="AL933" s="42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</row>
    <row r="934" spans="1:48">
      <c r="A934" s="39" t="s">
        <v>52</v>
      </c>
      <c r="B934" s="39" t="s">
        <v>30</v>
      </c>
      <c r="C934" s="39" t="s">
        <v>1</v>
      </c>
      <c r="D934" s="40" t="s">
        <v>234</v>
      </c>
      <c r="E934" s="40">
        <v>29</v>
      </c>
      <c r="F934" s="40" t="s">
        <v>3</v>
      </c>
      <c r="G934" s="39" t="str">
        <f>IFERROR(VLOOKUP(A934,'[4]MC Masterlist 2026-09-17'!$B:$M, 3, 0),"")</f>
        <v>YAMAHA</v>
      </c>
      <c r="H934" s="41">
        <f>IFERROR(VLOOKUP(A934,'[4]MC Masterlist 2026-09-17'!$B:$M, 6, 0),"")</f>
        <v>85446</v>
      </c>
      <c r="I934" s="42">
        <v>1</v>
      </c>
      <c r="J934" s="42">
        <v>0</v>
      </c>
      <c r="K934" s="42">
        <v>0</v>
      </c>
      <c r="L934" s="42">
        <f t="shared" si="209"/>
        <v>1</v>
      </c>
      <c r="M934" s="42">
        <f t="shared" si="210"/>
        <v>0.33333333333333331</v>
      </c>
      <c r="N934" s="41">
        <f t="shared" si="211"/>
        <v>85446</v>
      </c>
      <c r="O934" s="41">
        <f t="shared" si="212"/>
        <v>28482</v>
      </c>
      <c r="P934" s="42">
        <f t="shared" si="213"/>
        <v>1.111111111111111E-2</v>
      </c>
      <c r="Q934" s="42">
        <v>2</v>
      </c>
      <c r="R934" s="41">
        <f t="shared" si="214"/>
        <v>170892</v>
      </c>
      <c r="S934" s="42">
        <f t="shared" si="215"/>
        <v>180</v>
      </c>
      <c r="T934" s="42">
        <f>IFERROR(VLOOKUP(A934,'[4]Re-order'!$A:$Q,17,0),"")</f>
        <v>0</v>
      </c>
      <c r="U934" s="42">
        <f>IFERROR(VLOOKUP(A934,'[4]MC Masterlist 2026-09-17'!$B:$M, 10, 0),0)</f>
        <v>15</v>
      </c>
      <c r="V934" s="42">
        <f>IFERROR(VLOOKUP(A934,'[4]MC Masterlist 2026-09-17'!$B:$M, 11, 0),0)</f>
        <v>15</v>
      </c>
      <c r="W934" s="42">
        <f t="shared" si="216"/>
        <v>30</v>
      </c>
      <c r="X934" s="42">
        <f t="shared" si="217"/>
        <v>6.833333333333333</v>
      </c>
      <c r="Y934" s="42">
        <f>IFERROR(IF(OR(C934="AREA I",C934="AREA V"),7,VLOOKUP(A934,'[4]MC Masterlist 2026-09-17'!$B:$M, 12, 0)),0)</f>
        <v>7</v>
      </c>
      <c r="Z934" s="42">
        <f t="shared" si="218"/>
        <v>0.16666666666666666</v>
      </c>
      <c r="AA934" s="42">
        <f t="shared" si="219"/>
        <v>0.33333333333333331</v>
      </c>
      <c r="AB934" s="42">
        <f t="shared" si="220"/>
        <v>7.5925925925925911E-2</v>
      </c>
      <c r="AC934" s="42">
        <f t="shared" si="221"/>
        <v>7.7777777777777765E-2</v>
      </c>
      <c r="AD934" s="40" t="str">
        <f t="shared" si="222"/>
        <v>Overstock</v>
      </c>
      <c r="AE934" s="40">
        <f>IFERROR(VLOOKUP(A934,'[4]Re-order'!$A:$AA,27,0),"")</f>
        <v>0</v>
      </c>
      <c r="AF934" s="42">
        <f t="shared" si="223"/>
        <v>-1.9222222222222223</v>
      </c>
      <c r="AG934" s="42" t="e">
        <f>SUMIFS('[4]Raw Inventory'!D:D,'[4]Raw Inventory'!C:C,"GREATWALL",'[4]Raw Inventory'!B:B,A934)</f>
        <v>#VALUE!</v>
      </c>
      <c r="AH934" s="42" t="e">
        <f>SUMIFS('[4]Raw Inventory'!D:D,'[4]Raw Inventory'!C:C,"DUARTE",'[4]Raw Inventory'!B:B,A934)</f>
        <v>#VALUE!</v>
      </c>
      <c r="AI934" s="42"/>
      <c r="AJ934" s="42">
        <f t="shared" si="224"/>
        <v>180.00000000000003</v>
      </c>
      <c r="AK934" s="40" t="str">
        <f>IFERROR(IF((Q934+IF(AI934="",0,AI3))&lt;=0,"Stockout",IF(AJ934="","",IF(F934="Class A",IF(AJ934&lt;=7,"Critical",IF(AJ934&lt;=15,"Low",IF(AJ934&lt;=30,"Reorder",IF(AJ934&lt;=45,"Optimal","Overstock")))),IF(F934="Class B",IF(AJ934&lt;=10,"Critical",IF(AJ934&lt;=20,"Low",IF(AJ934&lt;=45,"Reorder",IF(AJ934&lt;=60,"Optimal","Overstock")))),IF(F934="Class C",IF(AJ934&lt;=15,"Critical",IF(AJ934&lt;=30,"Low",IF(AJ934&lt;=60,"Reorder",IF(AJ934&lt;=90,"Optimal","Overstock")))),""))))),"")</f>
        <v>Overstock</v>
      </c>
      <c r="AL934" s="42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</row>
    <row r="935" spans="1:48">
      <c r="A935" s="39" t="s">
        <v>60</v>
      </c>
      <c r="B935" s="39" t="s">
        <v>119</v>
      </c>
      <c r="C935" s="39" t="s">
        <v>118</v>
      </c>
      <c r="D935" s="40" t="s">
        <v>236</v>
      </c>
      <c r="E935" s="40">
        <v>33</v>
      </c>
      <c r="F935" s="40" t="s">
        <v>3</v>
      </c>
      <c r="G935" s="39" t="str">
        <f>IFERROR(VLOOKUP(A935,'[4]MC Masterlist 2026-09-17'!$B:$M, 3, 0),"")</f>
        <v>HONDA</v>
      </c>
      <c r="H935" s="41">
        <f>IFERROR(VLOOKUP(A935,'[4]MC Masterlist 2026-09-17'!$B:$M, 6, 0),"")</f>
        <v>61670</v>
      </c>
      <c r="I935" s="42">
        <v>0</v>
      </c>
      <c r="J935" s="42">
        <v>1</v>
      </c>
      <c r="K935" s="42">
        <v>0</v>
      </c>
      <c r="L935" s="42">
        <f t="shared" si="209"/>
        <v>1</v>
      </c>
      <c r="M935" s="42">
        <f t="shared" si="210"/>
        <v>0.33333333333333331</v>
      </c>
      <c r="N935" s="41">
        <f t="shared" si="211"/>
        <v>61670</v>
      </c>
      <c r="O935" s="41">
        <f t="shared" si="212"/>
        <v>20556.666666666664</v>
      </c>
      <c r="P935" s="42">
        <f t="shared" si="213"/>
        <v>1.111111111111111E-2</v>
      </c>
      <c r="Q935" s="42"/>
      <c r="R935" s="41">
        <f t="shared" si="214"/>
        <v>0</v>
      </c>
      <c r="S935" s="42">
        <f t="shared" si="215"/>
        <v>0</v>
      </c>
      <c r="T935" s="42">
        <f>IFERROR(VLOOKUP(A935,'[4]Re-order'!$A:$Q,17,0),"")</f>
        <v>0</v>
      </c>
      <c r="U935" s="42">
        <f>IFERROR(VLOOKUP(A935,'[4]MC Masterlist 2026-09-17'!$B:$M, 10, 0),0)</f>
        <v>15</v>
      </c>
      <c r="V935" s="42">
        <f>IFERROR(VLOOKUP(A935,'[4]MC Masterlist 2026-09-17'!$B:$M, 11, 0),0)</f>
        <v>15</v>
      </c>
      <c r="W935" s="42">
        <f t="shared" si="216"/>
        <v>30</v>
      </c>
      <c r="X935" s="42">
        <f t="shared" si="217"/>
        <v>29.833333333333332</v>
      </c>
      <c r="Y935" s="42">
        <f>IFERROR(IF(OR(C935="AREA I",C935="AREA V"),7,VLOOKUP(A935,'[4]MC Masterlist 2026-09-17'!$B:$M, 12, 0)),0)</f>
        <v>30</v>
      </c>
      <c r="Z935" s="42">
        <f t="shared" si="218"/>
        <v>0.16666666666666666</v>
      </c>
      <c r="AA935" s="42">
        <f t="shared" si="219"/>
        <v>0.33333333333333331</v>
      </c>
      <c r="AB935" s="42">
        <f t="shared" si="220"/>
        <v>0.33148148148148143</v>
      </c>
      <c r="AC935" s="42">
        <f t="shared" si="221"/>
        <v>0.33333333333333331</v>
      </c>
      <c r="AD935" s="40" t="str">
        <f t="shared" si="222"/>
        <v>Stockout</v>
      </c>
      <c r="AE935" s="40">
        <f>IFERROR(VLOOKUP(A935,'[4]Re-order'!$A:$AA,27,0),"")</f>
        <v>0</v>
      </c>
      <c r="AF935" s="42">
        <f t="shared" si="223"/>
        <v>0.33333333333333331</v>
      </c>
      <c r="AG935" s="42" t="e">
        <f>SUMIFS('[4]Raw Inventory'!D:D,'[4]Raw Inventory'!C:C,"GREATWALL",'[4]Raw Inventory'!B:B,A935)</f>
        <v>#VALUE!</v>
      </c>
      <c r="AH935" s="42" t="e">
        <f>SUMIFS('[4]Raw Inventory'!D:D,'[4]Raw Inventory'!C:C,"DUARTE",'[4]Raw Inventory'!B:B,A935)</f>
        <v>#VALUE!</v>
      </c>
      <c r="AI935" s="42"/>
      <c r="AJ935" s="42">
        <f t="shared" si="224"/>
        <v>0</v>
      </c>
      <c r="AK935" s="40" t="str">
        <f>IFERROR(IF((Q935+IF(AI935="",0,AI3))&lt;=0,"Stockout",IF(AJ935="","",IF(F935="Class A",IF(AJ935&lt;=7,"Critical",IF(AJ935&lt;=15,"Low",IF(AJ935&lt;=30,"Reorder",IF(AJ935&lt;=45,"Optimal","Overstock")))),IF(F935="Class B",IF(AJ935&lt;=10,"Critical",IF(AJ935&lt;=20,"Low",IF(AJ935&lt;=45,"Reorder",IF(AJ935&lt;=60,"Optimal","Overstock")))),IF(F935="Class C",IF(AJ935&lt;=15,"Critical",IF(AJ935&lt;=30,"Low",IF(AJ935&lt;=60,"Reorder",IF(AJ935&lt;=90,"Optimal","Overstock")))),""))))),"")</f>
        <v>Stockout</v>
      </c>
      <c r="AL935" s="42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</row>
    <row r="936" spans="1:48">
      <c r="A936" s="39" t="s">
        <v>62</v>
      </c>
      <c r="B936" s="39" t="s">
        <v>161</v>
      </c>
      <c r="C936" s="39" t="s">
        <v>159</v>
      </c>
      <c r="D936" s="40" t="s">
        <v>268</v>
      </c>
      <c r="E936" s="40">
        <v>1</v>
      </c>
      <c r="F936" s="40" t="s">
        <v>0</v>
      </c>
      <c r="G936" s="39" t="str">
        <f>IFERROR(VLOOKUP(A936,'[4]MC Masterlist 2026-09-17'!$B:$M, 3, 0),"")</f>
        <v>HONDA</v>
      </c>
      <c r="H936" s="41">
        <f>IFERROR(VLOOKUP(A936,'[4]MC Masterlist 2026-09-17'!$B:$M, 6, 0),"")</f>
        <v>123310</v>
      </c>
      <c r="I936" s="42">
        <v>0</v>
      </c>
      <c r="J936" s="42">
        <v>0</v>
      </c>
      <c r="K936" s="42">
        <v>0</v>
      </c>
      <c r="L936" s="42">
        <f t="shared" si="209"/>
        <v>0</v>
      </c>
      <c r="M936" s="42">
        <f t="shared" si="210"/>
        <v>0</v>
      </c>
      <c r="N936" s="41">
        <f t="shared" si="211"/>
        <v>0</v>
      </c>
      <c r="O936" s="41">
        <f t="shared" si="212"/>
        <v>0</v>
      </c>
      <c r="P936" s="42">
        <f t="shared" si="213"/>
        <v>0</v>
      </c>
      <c r="Q936" s="42">
        <v>1</v>
      </c>
      <c r="R936" s="41">
        <f t="shared" si="214"/>
        <v>123310</v>
      </c>
      <c r="S936" s="42">
        <f t="shared" si="215"/>
        <v>0</v>
      </c>
      <c r="T936" s="42">
        <f>IFERROR(VLOOKUP(A936,'[4]Re-order'!$A:$Q,17,0),"")</f>
        <v>0</v>
      </c>
      <c r="U936" s="42">
        <f>IFERROR(VLOOKUP(A936,'[4]MC Masterlist 2026-09-17'!$B:$M, 10, 0),0)</f>
        <v>15</v>
      </c>
      <c r="V936" s="42">
        <f>IFERROR(VLOOKUP(A936,'[4]MC Masterlist 2026-09-17'!$B:$M, 11, 0),0)</f>
        <v>15</v>
      </c>
      <c r="W936" s="42">
        <f t="shared" si="216"/>
        <v>30</v>
      </c>
      <c r="X936" s="42">
        <f t="shared" si="217"/>
        <v>30</v>
      </c>
      <c r="Y936" s="42">
        <f>IFERROR(IF(OR(C936="AREA I",C936="AREA V"),7,VLOOKUP(A936,'[4]MC Masterlist 2026-09-17'!$B:$M, 12, 0)),0)</f>
        <v>30</v>
      </c>
      <c r="Z936" s="42">
        <f t="shared" si="218"/>
        <v>0</v>
      </c>
      <c r="AA936" s="42">
        <f t="shared" si="219"/>
        <v>0</v>
      </c>
      <c r="AB936" s="42">
        <f t="shared" si="220"/>
        <v>0</v>
      </c>
      <c r="AC936" s="42">
        <f t="shared" si="221"/>
        <v>0</v>
      </c>
      <c r="AD936" s="40" t="str">
        <f t="shared" si="222"/>
        <v>Critical</v>
      </c>
      <c r="AE936" s="40">
        <f>IFERROR(VLOOKUP(A936,'[4]Re-order'!$A:$AA,27,0),"")</f>
        <v>0</v>
      </c>
      <c r="AF936" s="42">
        <f t="shared" si="223"/>
        <v>-1</v>
      </c>
      <c r="AG936" s="42" t="e">
        <f>SUMIFS('[4]Raw Inventory'!D:D,'[4]Raw Inventory'!C:C,"GREATWALL",'[4]Raw Inventory'!B:B,A936)</f>
        <v>#VALUE!</v>
      </c>
      <c r="AH936" s="42" t="e">
        <f>SUMIFS('[4]Raw Inventory'!D:D,'[4]Raw Inventory'!C:C,"DUARTE",'[4]Raw Inventory'!B:B,A936)</f>
        <v>#VALUE!</v>
      </c>
      <c r="AI936" s="42"/>
      <c r="AJ936" s="42">
        <f t="shared" si="224"/>
        <v>0</v>
      </c>
      <c r="AK936" s="40" t="str">
        <f>IFERROR(IF((Q936+IF(AI936="",0,AI3))&lt;=0,"Stockout",IF(AJ936="","",IF(F936="Class A",IF(AJ936&lt;=7,"Critical",IF(AJ936&lt;=15,"Low",IF(AJ936&lt;=30,"Reorder",IF(AJ936&lt;=45,"Optimal","Overstock")))),IF(F936="Class B",IF(AJ936&lt;=10,"Critical",IF(AJ936&lt;=20,"Low",IF(AJ936&lt;=45,"Reorder",IF(AJ936&lt;=60,"Optimal","Overstock")))),IF(F936="Class C",IF(AJ936&lt;=15,"Critical",IF(AJ936&lt;=30,"Low",IF(AJ936&lt;=60,"Reorder",IF(AJ936&lt;=90,"Optimal","Overstock")))),""))))),"")</f>
        <v>Critical</v>
      </c>
      <c r="AL936" s="42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</row>
    <row r="937" spans="1:48">
      <c r="A937" s="39" t="s">
        <v>28</v>
      </c>
      <c r="B937" s="39" t="s">
        <v>95</v>
      </c>
      <c r="C937" s="39" t="s">
        <v>90</v>
      </c>
      <c r="D937" s="40" t="s">
        <v>253</v>
      </c>
      <c r="E937" s="40">
        <v>13</v>
      </c>
      <c r="F937" s="40" t="s">
        <v>2</v>
      </c>
      <c r="G937" s="39" t="str">
        <f>IFERROR(VLOOKUP(A937,'[4]MC Masterlist 2026-09-17'!$B:$M, 3, 0),"")</f>
        <v>YAMAHA</v>
      </c>
      <c r="H937" s="41">
        <f>IFERROR(VLOOKUP(A937,'[4]MC Masterlist 2026-09-17'!$B:$M, 6, 0),"")</f>
        <v>147312</v>
      </c>
      <c r="I937" s="42">
        <v>1</v>
      </c>
      <c r="J937" s="42">
        <v>0</v>
      </c>
      <c r="K937" s="42">
        <v>0</v>
      </c>
      <c r="L937" s="42">
        <f t="shared" si="209"/>
        <v>1</v>
      </c>
      <c r="M937" s="42">
        <f t="shared" si="210"/>
        <v>0.33333333333333331</v>
      </c>
      <c r="N937" s="41">
        <f t="shared" si="211"/>
        <v>147312</v>
      </c>
      <c r="O937" s="41">
        <f t="shared" si="212"/>
        <v>49104</v>
      </c>
      <c r="P937" s="42">
        <f t="shared" si="213"/>
        <v>1.111111111111111E-2</v>
      </c>
      <c r="Q937" s="42">
        <v>1</v>
      </c>
      <c r="R937" s="41">
        <f t="shared" si="214"/>
        <v>147312</v>
      </c>
      <c r="S937" s="42">
        <f t="shared" si="215"/>
        <v>90</v>
      </c>
      <c r="T937" s="42">
        <f>IFERROR(VLOOKUP(A937,'[4]Re-order'!$A:$Q,17,0),"")</f>
        <v>0</v>
      </c>
      <c r="U937" s="42">
        <f>IFERROR(VLOOKUP(A937,'[4]MC Masterlist 2026-09-17'!$B:$M, 10, 0),0)</f>
        <v>15</v>
      </c>
      <c r="V937" s="42">
        <f>IFERROR(VLOOKUP(A937,'[4]MC Masterlist 2026-09-17'!$B:$M, 11, 0),0)</f>
        <v>15</v>
      </c>
      <c r="W937" s="42">
        <f t="shared" si="216"/>
        <v>30</v>
      </c>
      <c r="X937" s="42">
        <f t="shared" si="217"/>
        <v>29.833333333333332</v>
      </c>
      <c r="Y937" s="42">
        <f>IFERROR(IF(OR(C937="AREA I",C937="AREA V"),7,VLOOKUP(A937,'[4]MC Masterlist 2026-09-17'!$B:$M, 12, 0)),0)</f>
        <v>30</v>
      </c>
      <c r="Z937" s="42">
        <f t="shared" si="218"/>
        <v>0.16666666666666666</v>
      </c>
      <c r="AA937" s="42">
        <f t="shared" si="219"/>
        <v>0.33333333333333331</v>
      </c>
      <c r="AB937" s="42">
        <f t="shared" si="220"/>
        <v>0.33148148148148143</v>
      </c>
      <c r="AC937" s="42">
        <f t="shared" si="221"/>
        <v>0.33333333333333331</v>
      </c>
      <c r="AD937" s="40" t="str">
        <f t="shared" si="222"/>
        <v>Overstock</v>
      </c>
      <c r="AE937" s="40">
        <f>IFERROR(VLOOKUP(A937,'[4]Re-order'!$A:$AA,27,0),"")</f>
        <v>0</v>
      </c>
      <c r="AF937" s="42">
        <f t="shared" si="223"/>
        <v>-0.66666666666666674</v>
      </c>
      <c r="AG937" s="42" t="e">
        <f>SUMIFS('[4]Raw Inventory'!D:D,'[4]Raw Inventory'!C:C,"GREATWALL",'[4]Raw Inventory'!B:B,A937)</f>
        <v>#VALUE!</v>
      </c>
      <c r="AH937" s="42" t="e">
        <f>SUMIFS('[4]Raw Inventory'!D:D,'[4]Raw Inventory'!C:C,"DUARTE",'[4]Raw Inventory'!B:B,A937)</f>
        <v>#VALUE!</v>
      </c>
      <c r="AI937" s="42"/>
      <c r="AJ937" s="42">
        <f t="shared" si="224"/>
        <v>90.000000000000014</v>
      </c>
      <c r="AK937" s="40" t="str">
        <f>IFERROR(IF((Q937+IF(AI937="",0,AI3))&lt;=0,"Stockout",IF(AJ937="","",IF(F937="Class A",IF(AJ937&lt;=7,"Critical",IF(AJ937&lt;=15,"Low",IF(AJ937&lt;=30,"Reorder",IF(AJ937&lt;=45,"Optimal","Overstock")))),IF(F937="Class B",IF(AJ937&lt;=10,"Critical",IF(AJ937&lt;=20,"Low",IF(AJ937&lt;=45,"Reorder",IF(AJ937&lt;=60,"Optimal","Overstock")))),IF(F937="Class C",IF(AJ937&lt;=15,"Critical",IF(AJ937&lt;=30,"Low",IF(AJ937&lt;=60,"Reorder",IF(AJ937&lt;=90,"Optimal","Overstock")))),""))))),"")</f>
        <v>Overstock</v>
      </c>
      <c r="AL937" s="42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</row>
    <row r="938" spans="1:48">
      <c r="A938" s="39" t="s">
        <v>44</v>
      </c>
      <c r="B938" s="39" t="s">
        <v>141</v>
      </c>
      <c r="C938" s="39" t="s">
        <v>137</v>
      </c>
      <c r="D938" s="40" t="s">
        <v>239</v>
      </c>
      <c r="E938" s="40">
        <v>12</v>
      </c>
      <c r="F938" s="40" t="s">
        <v>2</v>
      </c>
      <c r="G938" s="39" t="str">
        <f>IFERROR(VLOOKUP(A938,'[4]MC Masterlist 2026-09-17'!$B:$M, 3, 0),"")</f>
        <v>YAMAHA</v>
      </c>
      <c r="H938" s="41">
        <f>IFERROR(VLOOKUP(A938,'[4]MC Masterlist 2026-09-17'!$B:$M, 6, 0),"")</f>
        <v>165912</v>
      </c>
      <c r="I938" s="42">
        <v>2</v>
      </c>
      <c r="J938" s="42">
        <v>0</v>
      </c>
      <c r="K938" s="42">
        <v>0</v>
      </c>
      <c r="L938" s="42">
        <f t="shared" si="209"/>
        <v>2</v>
      </c>
      <c r="M938" s="42">
        <f t="shared" si="210"/>
        <v>0.66666666666666663</v>
      </c>
      <c r="N938" s="41">
        <f t="shared" si="211"/>
        <v>331824</v>
      </c>
      <c r="O938" s="41">
        <f t="shared" si="212"/>
        <v>110608</v>
      </c>
      <c r="P938" s="42">
        <f t="shared" si="213"/>
        <v>2.222222222222222E-2</v>
      </c>
      <c r="Q938" s="42">
        <v>0</v>
      </c>
      <c r="R938" s="41">
        <f t="shared" si="214"/>
        <v>0</v>
      </c>
      <c r="S938" s="42">
        <f t="shared" si="215"/>
        <v>0</v>
      </c>
      <c r="T938" s="42">
        <f>IFERROR(VLOOKUP(A938,'[4]Re-order'!$A:$Q,17,0),"")</f>
        <v>0</v>
      </c>
      <c r="U938" s="42">
        <f>IFERROR(VLOOKUP(A938,'[4]MC Masterlist 2026-09-17'!$B:$M, 10, 0),0)</f>
        <v>15</v>
      </c>
      <c r="V938" s="42">
        <f>IFERROR(VLOOKUP(A938,'[4]MC Masterlist 2026-09-17'!$B:$M, 11, 0),0)</f>
        <v>15</v>
      </c>
      <c r="W938" s="42">
        <f t="shared" si="216"/>
        <v>30</v>
      </c>
      <c r="X938" s="42">
        <f t="shared" si="217"/>
        <v>6.666666666666667</v>
      </c>
      <c r="Y938" s="42">
        <f>IFERROR(IF(OR(C938="AREA I",C938="AREA V"),7,VLOOKUP(A938,'[4]MC Masterlist 2026-09-17'!$B:$M, 12, 0)),0)</f>
        <v>7</v>
      </c>
      <c r="Z938" s="42">
        <f t="shared" si="218"/>
        <v>0.33333333333333331</v>
      </c>
      <c r="AA938" s="42">
        <f t="shared" si="219"/>
        <v>0.66666666666666663</v>
      </c>
      <c r="AB938" s="42">
        <f t="shared" si="220"/>
        <v>0.14814814814814814</v>
      </c>
      <c r="AC938" s="42">
        <f t="shared" si="221"/>
        <v>0.15555555555555553</v>
      </c>
      <c r="AD938" s="40" t="str">
        <f t="shared" si="222"/>
        <v>Stockout</v>
      </c>
      <c r="AE938" s="40">
        <f>IFERROR(VLOOKUP(A938,'[4]Re-order'!$A:$AA,27,0),"")</f>
        <v>0</v>
      </c>
      <c r="AF938" s="42">
        <f t="shared" si="223"/>
        <v>0.15555555555555553</v>
      </c>
      <c r="AG938" s="42" t="e">
        <f>SUMIFS('[4]Raw Inventory'!D:D,'[4]Raw Inventory'!C:C,"GREATWALL",'[4]Raw Inventory'!B:B,A938)</f>
        <v>#VALUE!</v>
      </c>
      <c r="AH938" s="42" t="e">
        <f>SUMIFS('[4]Raw Inventory'!D:D,'[4]Raw Inventory'!C:C,"DUARTE",'[4]Raw Inventory'!B:B,A938)</f>
        <v>#VALUE!</v>
      </c>
      <c r="AI938" s="42"/>
      <c r="AJ938" s="42">
        <f t="shared" si="224"/>
        <v>0</v>
      </c>
      <c r="AK938" s="40" t="str">
        <f>IFERROR(IF((Q938+IF(AI938="",0,AI3))&lt;=0,"Stockout",IF(AJ938="","",IF(F938="Class A",IF(AJ938&lt;=7,"Critical",IF(AJ938&lt;=15,"Low",IF(AJ938&lt;=30,"Reorder",IF(AJ938&lt;=45,"Optimal","Overstock")))),IF(F938="Class B",IF(AJ938&lt;=10,"Critical",IF(AJ938&lt;=20,"Low",IF(AJ938&lt;=45,"Reorder",IF(AJ938&lt;=60,"Optimal","Overstock")))),IF(F938="Class C",IF(AJ938&lt;=15,"Critical",IF(AJ938&lt;=30,"Low",IF(AJ938&lt;=60,"Reorder",IF(AJ938&lt;=90,"Optimal","Overstock")))),""))))),"")</f>
        <v>Stockout</v>
      </c>
      <c r="AL938" s="42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</row>
    <row r="939" spans="1:48">
      <c r="A939" s="39" t="s">
        <v>14</v>
      </c>
      <c r="B939" s="39" t="s">
        <v>157</v>
      </c>
      <c r="C939" s="39" t="s">
        <v>152</v>
      </c>
      <c r="D939" s="40" t="s">
        <v>237</v>
      </c>
      <c r="E939" s="40">
        <v>2</v>
      </c>
      <c r="F939" s="40" t="s">
        <v>0</v>
      </c>
      <c r="G939" s="39" t="str">
        <f>IFERROR(VLOOKUP(A939,'[4]MC Masterlist 2026-09-17'!$B:$M, 3, 0),"")</f>
        <v>HONDA</v>
      </c>
      <c r="H939" s="41">
        <f>IFERROR(VLOOKUP(A939,'[4]MC Masterlist 2026-09-17'!$B:$M, 6, 0),"")</f>
        <v>80070</v>
      </c>
      <c r="I939" s="42">
        <v>15</v>
      </c>
      <c r="J939" s="42">
        <v>11</v>
      </c>
      <c r="K939" s="42">
        <v>6</v>
      </c>
      <c r="L939" s="42">
        <f t="shared" si="209"/>
        <v>32</v>
      </c>
      <c r="M939" s="42">
        <f t="shared" si="210"/>
        <v>10.666666666666666</v>
      </c>
      <c r="N939" s="41">
        <f t="shared" si="211"/>
        <v>2562240</v>
      </c>
      <c r="O939" s="41">
        <f t="shared" si="212"/>
        <v>854080</v>
      </c>
      <c r="P939" s="42">
        <f t="shared" si="213"/>
        <v>0.35555555555555551</v>
      </c>
      <c r="Q939" s="42">
        <v>8</v>
      </c>
      <c r="R939" s="41">
        <f t="shared" si="214"/>
        <v>640560</v>
      </c>
      <c r="S939" s="42">
        <f t="shared" si="215"/>
        <v>22.5</v>
      </c>
      <c r="T939" s="42">
        <f>IFERROR(VLOOKUP(A939,'[4]Re-order'!$A:$Q,17,0),"")</f>
        <v>0</v>
      </c>
      <c r="U939" s="42">
        <f>IFERROR(VLOOKUP(A939,'[4]MC Masterlist 2026-09-17'!$B:$M, 10, 0),0)</f>
        <v>15</v>
      </c>
      <c r="V939" s="42">
        <f>IFERROR(VLOOKUP(A939,'[4]MC Masterlist 2026-09-17'!$B:$M, 11, 0),0)</f>
        <v>15</v>
      </c>
      <c r="W939" s="42">
        <f t="shared" si="216"/>
        <v>30</v>
      </c>
      <c r="X939" s="42">
        <f t="shared" si="217"/>
        <v>24.666666666666668</v>
      </c>
      <c r="Y939" s="42">
        <f>IFERROR(IF(OR(C939="AREA I",C939="AREA V"),7,VLOOKUP(A939,'[4]MC Masterlist 2026-09-17'!$B:$M, 12, 0)),0)</f>
        <v>30</v>
      </c>
      <c r="Z939" s="42">
        <f t="shared" si="218"/>
        <v>5.333333333333333</v>
      </c>
      <c r="AA939" s="42">
        <f t="shared" si="219"/>
        <v>10.666666666666666</v>
      </c>
      <c r="AB939" s="42">
        <f t="shared" si="220"/>
        <v>8.7703703703703706</v>
      </c>
      <c r="AC939" s="42">
        <f t="shared" si="221"/>
        <v>10.666666666666666</v>
      </c>
      <c r="AD939" s="40" t="str">
        <f t="shared" si="222"/>
        <v>Reorder</v>
      </c>
      <c r="AE939" s="40">
        <f>IFERROR(VLOOKUP(A939,'[4]Re-order'!$A:$AA,27,0),"")</f>
        <v>0</v>
      </c>
      <c r="AF939" s="42">
        <f t="shared" si="223"/>
        <v>2.6666666666666661</v>
      </c>
      <c r="AG939" s="42" t="e">
        <f>SUMIFS('[4]Raw Inventory'!D:D,'[4]Raw Inventory'!C:C,"GREATWALL",'[4]Raw Inventory'!B:B,A939)</f>
        <v>#VALUE!</v>
      </c>
      <c r="AH939" s="42" t="e">
        <f>SUMIFS('[4]Raw Inventory'!D:D,'[4]Raw Inventory'!C:C,"DUARTE",'[4]Raw Inventory'!B:B,A939)</f>
        <v>#VALUE!</v>
      </c>
      <c r="AI939" s="42"/>
      <c r="AJ939" s="42">
        <f t="shared" si="224"/>
        <v>22.500000000000004</v>
      </c>
      <c r="AK939" s="40" t="str">
        <f>IFERROR(IF((Q939+IF(AI939="",0,AI3))&lt;=0,"Stockout",IF(AJ939="","",IF(F939="Class A",IF(AJ939&lt;=7,"Critical",IF(AJ939&lt;=15,"Low",IF(AJ939&lt;=30,"Reorder",IF(AJ939&lt;=45,"Optimal","Overstock")))),IF(F939="Class B",IF(AJ939&lt;=10,"Critical",IF(AJ939&lt;=20,"Low",IF(AJ939&lt;=45,"Reorder",IF(AJ939&lt;=60,"Optimal","Overstock")))),IF(F939="Class C",IF(AJ939&lt;=15,"Critical",IF(AJ939&lt;=30,"Low",IF(AJ939&lt;=60,"Reorder",IF(AJ939&lt;=90,"Optimal","Overstock")))),""))))),"")</f>
        <v>Reorder</v>
      </c>
      <c r="AL939" s="42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</row>
    <row r="940" spans="1:48">
      <c r="A940" s="39" t="s">
        <v>76</v>
      </c>
      <c r="B940" s="39" t="s">
        <v>115</v>
      </c>
      <c r="C940" s="39" t="s">
        <v>109</v>
      </c>
      <c r="D940" s="40" t="s">
        <v>220</v>
      </c>
      <c r="E940" s="40">
        <v>21</v>
      </c>
      <c r="F940" s="40" t="s">
        <v>3</v>
      </c>
      <c r="G940" s="39" t="str">
        <f>IFERROR(VLOOKUP(A940,'[4]MC Masterlist 2026-09-17'!$B:$M, 3, 0),"")</f>
        <v>SUZUKI</v>
      </c>
      <c r="H940" s="41">
        <f>IFERROR(VLOOKUP(A940,'[4]MC Masterlist 2026-09-17'!$B:$M, 6, 0),"")</f>
        <v>62692</v>
      </c>
      <c r="I940" s="42">
        <v>1</v>
      </c>
      <c r="J940" s="42">
        <v>1</v>
      </c>
      <c r="K940" s="42">
        <v>0</v>
      </c>
      <c r="L940" s="42">
        <f t="shared" si="209"/>
        <v>2</v>
      </c>
      <c r="M940" s="42">
        <f t="shared" si="210"/>
        <v>0.66666666666666663</v>
      </c>
      <c r="N940" s="41">
        <f t="shared" si="211"/>
        <v>125384</v>
      </c>
      <c r="O940" s="41">
        <f t="shared" si="212"/>
        <v>41794.666666666664</v>
      </c>
      <c r="P940" s="42">
        <f t="shared" si="213"/>
        <v>2.222222222222222E-2</v>
      </c>
      <c r="Q940" s="42">
        <v>1</v>
      </c>
      <c r="R940" s="41">
        <f t="shared" si="214"/>
        <v>62692</v>
      </c>
      <c r="S940" s="42">
        <f t="shared" si="215"/>
        <v>45</v>
      </c>
      <c r="T940" s="42">
        <f>IFERROR(VLOOKUP(A940,'[4]Re-order'!$A:$Q,17,0),"")</f>
        <v>0</v>
      </c>
      <c r="U940" s="42">
        <f>IFERROR(VLOOKUP(A940,'[4]MC Masterlist 2026-09-17'!$B:$M, 10, 0),0)</f>
        <v>15</v>
      </c>
      <c r="V940" s="42">
        <f>IFERROR(VLOOKUP(A940,'[4]MC Masterlist 2026-09-17'!$B:$M, 11, 0),0)</f>
        <v>15</v>
      </c>
      <c r="W940" s="42">
        <f t="shared" si="216"/>
        <v>30</v>
      </c>
      <c r="X940" s="42">
        <f t="shared" si="217"/>
        <v>29.666666666666668</v>
      </c>
      <c r="Y940" s="42">
        <f>IFERROR(IF(OR(C940="AREA I",C940="AREA V"),7,VLOOKUP(A940,'[4]MC Masterlist 2026-09-17'!$B:$M, 12, 0)),0)</f>
        <v>30</v>
      </c>
      <c r="Z940" s="42">
        <f t="shared" si="218"/>
        <v>0.33333333333333331</v>
      </c>
      <c r="AA940" s="42">
        <f t="shared" si="219"/>
        <v>0.66666666666666663</v>
      </c>
      <c r="AB940" s="42">
        <f t="shared" si="220"/>
        <v>0.65925925925925921</v>
      </c>
      <c r="AC940" s="42">
        <f t="shared" si="221"/>
        <v>0.66666666666666663</v>
      </c>
      <c r="AD940" s="40" t="str">
        <f t="shared" si="222"/>
        <v>Reorder</v>
      </c>
      <c r="AE940" s="40">
        <f>IFERROR(VLOOKUP(A940,'[4]Re-order'!$A:$AA,27,0),"")</f>
        <v>0</v>
      </c>
      <c r="AF940" s="42">
        <f t="shared" si="223"/>
        <v>-0.33333333333333337</v>
      </c>
      <c r="AG940" s="42" t="e">
        <f>SUMIFS('[4]Raw Inventory'!D:D,'[4]Raw Inventory'!C:C,"GREATWALL",'[4]Raw Inventory'!B:B,A940)</f>
        <v>#VALUE!</v>
      </c>
      <c r="AH940" s="42" t="e">
        <f>SUMIFS('[4]Raw Inventory'!D:D,'[4]Raw Inventory'!C:C,"DUARTE",'[4]Raw Inventory'!B:B,A940)</f>
        <v>#VALUE!</v>
      </c>
      <c r="AI940" s="42"/>
      <c r="AJ940" s="42">
        <f t="shared" si="224"/>
        <v>45.000000000000007</v>
      </c>
      <c r="AK940" s="40" t="str">
        <f>IFERROR(IF((Q940+IF(AI940="",0,AI3))&lt;=0,"Stockout",IF(AJ940="","",IF(F940="Class A",IF(AJ940&lt;=7,"Critical",IF(AJ940&lt;=15,"Low",IF(AJ940&lt;=30,"Reorder",IF(AJ940&lt;=45,"Optimal","Overstock")))),IF(F940="Class B",IF(AJ940&lt;=10,"Critical",IF(AJ940&lt;=20,"Low",IF(AJ940&lt;=45,"Reorder",IF(AJ940&lt;=60,"Optimal","Overstock")))),IF(F940="Class C",IF(AJ940&lt;=15,"Critical",IF(AJ940&lt;=30,"Low",IF(AJ940&lt;=60,"Reorder",IF(AJ940&lt;=90,"Optimal","Overstock")))),""))))),"")</f>
        <v>Reorder</v>
      </c>
      <c r="AL940" s="42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</row>
    <row r="941" spans="1:48">
      <c r="A941" s="39" t="s">
        <v>70</v>
      </c>
      <c r="B941" s="39" t="s">
        <v>132</v>
      </c>
      <c r="C941" s="39" t="s">
        <v>128</v>
      </c>
      <c r="D941" s="40" t="s">
        <v>256</v>
      </c>
      <c r="E941" s="40">
        <v>31</v>
      </c>
      <c r="F941" s="40" t="s">
        <v>3</v>
      </c>
      <c r="G941" s="39" t="str">
        <f>IFERROR(VLOOKUP(A941,'[4]MC Masterlist 2026-09-17'!$B:$M, 3, 0),"")</f>
        <v>KAWASAKI</v>
      </c>
      <c r="H941" s="41">
        <f>IFERROR(VLOOKUP(A941,'[4]MC Masterlist 2026-09-17'!$B:$M, 6, 0),"")</f>
        <v>91770</v>
      </c>
      <c r="I941" s="42">
        <v>0</v>
      </c>
      <c r="J941" s="42">
        <v>0</v>
      </c>
      <c r="K941" s="42">
        <v>0</v>
      </c>
      <c r="L941" s="42">
        <f t="shared" si="209"/>
        <v>0</v>
      </c>
      <c r="M941" s="42">
        <f t="shared" si="210"/>
        <v>0</v>
      </c>
      <c r="N941" s="41">
        <f t="shared" si="211"/>
        <v>0</v>
      </c>
      <c r="O941" s="41">
        <f t="shared" si="212"/>
        <v>0</v>
      </c>
      <c r="P941" s="42">
        <f t="shared" si="213"/>
        <v>0</v>
      </c>
      <c r="Q941" s="42">
        <v>5</v>
      </c>
      <c r="R941" s="41">
        <f t="shared" si="214"/>
        <v>458850</v>
      </c>
      <c r="S941" s="42">
        <f t="shared" si="215"/>
        <v>0</v>
      </c>
      <c r="T941" s="42">
        <f>IFERROR(VLOOKUP(A941,'[4]Re-order'!$A:$Q,17,0),"")</f>
        <v>0</v>
      </c>
      <c r="U941" s="42">
        <f>IFERROR(VLOOKUP(A941,'[4]MC Masterlist 2026-09-17'!$B:$M, 10, 0),0)</f>
        <v>15</v>
      </c>
      <c r="V941" s="42">
        <f>IFERROR(VLOOKUP(A941,'[4]MC Masterlist 2026-09-17'!$B:$M, 11, 0),0)</f>
        <v>15</v>
      </c>
      <c r="W941" s="42">
        <f t="shared" si="216"/>
        <v>30</v>
      </c>
      <c r="X941" s="42">
        <f t="shared" si="217"/>
        <v>30</v>
      </c>
      <c r="Y941" s="42">
        <f>IFERROR(IF(OR(C941="AREA I",C941="AREA V"),7,VLOOKUP(A941,'[4]MC Masterlist 2026-09-17'!$B:$M, 12, 0)),0)</f>
        <v>30</v>
      </c>
      <c r="Z941" s="42">
        <f t="shared" si="218"/>
        <v>0</v>
      </c>
      <c r="AA941" s="42">
        <f t="shared" si="219"/>
        <v>0</v>
      </c>
      <c r="AB941" s="42">
        <f t="shared" si="220"/>
        <v>0</v>
      </c>
      <c r="AC941" s="42">
        <f t="shared" si="221"/>
        <v>0</v>
      </c>
      <c r="AD941" s="40" t="str">
        <f t="shared" si="222"/>
        <v>Critical</v>
      </c>
      <c r="AE941" s="40">
        <f>IFERROR(VLOOKUP(A941,'[4]Re-order'!$A:$AA,27,0),"")</f>
        <v>0</v>
      </c>
      <c r="AF941" s="42">
        <f t="shared" si="223"/>
        <v>-5</v>
      </c>
      <c r="AG941" s="42" t="e">
        <f>SUMIFS('[4]Raw Inventory'!D:D,'[4]Raw Inventory'!C:C,"GREATWALL",'[4]Raw Inventory'!B:B,A941)</f>
        <v>#VALUE!</v>
      </c>
      <c r="AH941" s="42" t="e">
        <f>SUMIFS('[4]Raw Inventory'!D:D,'[4]Raw Inventory'!C:C,"DUARTE",'[4]Raw Inventory'!B:B,A941)</f>
        <v>#VALUE!</v>
      </c>
      <c r="AI941" s="42"/>
      <c r="AJ941" s="42">
        <f t="shared" si="224"/>
        <v>0</v>
      </c>
      <c r="AK941" s="40" t="str">
        <f>IFERROR(IF((Q941+IF(AI941="",0,AI3))&lt;=0,"Stockout",IF(AJ941="","",IF(F941="Class A",IF(AJ941&lt;=7,"Critical",IF(AJ941&lt;=15,"Low",IF(AJ941&lt;=30,"Reorder",IF(AJ941&lt;=45,"Optimal","Overstock")))),IF(F941="Class B",IF(AJ941&lt;=10,"Critical",IF(AJ941&lt;=20,"Low",IF(AJ941&lt;=45,"Reorder",IF(AJ941&lt;=60,"Optimal","Overstock")))),IF(F941="Class C",IF(AJ941&lt;=15,"Critical",IF(AJ941&lt;=30,"Low",IF(AJ941&lt;=60,"Reorder",IF(AJ941&lt;=90,"Optimal","Overstock")))),""))))),"")</f>
        <v>Critical</v>
      </c>
      <c r="AL941" s="42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</row>
    <row r="942" spans="1:48">
      <c r="A942" s="39" t="s">
        <v>66</v>
      </c>
      <c r="B942" s="39" t="s">
        <v>129</v>
      </c>
      <c r="C942" s="39" t="s">
        <v>128</v>
      </c>
      <c r="D942" s="40" t="s">
        <v>253</v>
      </c>
      <c r="E942" s="40">
        <v>12</v>
      </c>
      <c r="F942" s="40" t="s">
        <v>2</v>
      </c>
      <c r="G942" s="39" t="str">
        <f>IFERROR(VLOOKUP(A942,'[4]MC Masterlist 2026-09-17'!$B:$M, 3, 0),"")</f>
        <v>KAWASAKI</v>
      </c>
      <c r="H942" s="41">
        <f>IFERROR(VLOOKUP(A942,'[4]MC Masterlist 2026-09-17'!$B:$M, 6, 0),"")</f>
        <v>95530</v>
      </c>
      <c r="I942" s="42">
        <v>1</v>
      </c>
      <c r="J942" s="42">
        <v>1</v>
      </c>
      <c r="K942" s="42">
        <v>0</v>
      </c>
      <c r="L942" s="42">
        <f t="shared" si="209"/>
        <v>2</v>
      </c>
      <c r="M942" s="42">
        <f t="shared" si="210"/>
        <v>0.66666666666666663</v>
      </c>
      <c r="N942" s="41">
        <f t="shared" si="211"/>
        <v>191060</v>
      </c>
      <c r="O942" s="41">
        <f t="shared" si="212"/>
        <v>63686.666666666664</v>
      </c>
      <c r="P942" s="42">
        <f t="shared" si="213"/>
        <v>2.222222222222222E-2</v>
      </c>
      <c r="Q942" s="42">
        <v>3</v>
      </c>
      <c r="R942" s="41">
        <f t="shared" si="214"/>
        <v>286590</v>
      </c>
      <c r="S942" s="42">
        <f t="shared" si="215"/>
        <v>135</v>
      </c>
      <c r="T942" s="42">
        <f>IFERROR(VLOOKUP(A942,'[4]Re-order'!$A:$Q,17,0),"")</f>
        <v>0</v>
      </c>
      <c r="U942" s="42">
        <f>IFERROR(VLOOKUP(A942,'[4]MC Masterlist 2026-09-17'!$B:$M, 10, 0),0)</f>
        <v>15</v>
      </c>
      <c r="V942" s="42">
        <f>IFERROR(VLOOKUP(A942,'[4]MC Masterlist 2026-09-17'!$B:$M, 11, 0),0)</f>
        <v>15</v>
      </c>
      <c r="W942" s="42">
        <f t="shared" si="216"/>
        <v>30</v>
      </c>
      <c r="X942" s="42">
        <f t="shared" si="217"/>
        <v>29.666666666666668</v>
      </c>
      <c r="Y942" s="42">
        <f>IFERROR(IF(OR(C942="AREA I",C942="AREA V"),7,VLOOKUP(A942,'[4]MC Masterlist 2026-09-17'!$B:$M, 12, 0)),0)</f>
        <v>30</v>
      </c>
      <c r="Z942" s="42">
        <f t="shared" si="218"/>
        <v>0.33333333333333331</v>
      </c>
      <c r="AA942" s="42">
        <f t="shared" si="219"/>
        <v>0.66666666666666663</v>
      </c>
      <c r="AB942" s="42">
        <f t="shared" si="220"/>
        <v>0.65925925925925921</v>
      </c>
      <c r="AC942" s="42">
        <f t="shared" si="221"/>
        <v>0.66666666666666663</v>
      </c>
      <c r="AD942" s="40" t="str">
        <f t="shared" si="222"/>
        <v>Overstock</v>
      </c>
      <c r="AE942" s="40">
        <f>IFERROR(VLOOKUP(A942,'[4]Re-order'!$A:$AA,27,0),"")</f>
        <v>0</v>
      </c>
      <c r="AF942" s="42">
        <f t="shared" si="223"/>
        <v>-2.3333333333333335</v>
      </c>
      <c r="AG942" s="42" t="e">
        <f>SUMIFS('[4]Raw Inventory'!D:D,'[4]Raw Inventory'!C:C,"GREATWALL",'[4]Raw Inventory'!B:B,A942)</f>
        <v>#VALUE!</v>
      </c>
      <c r="AH942" s="42" t="e">
        <f>SUMIFS('[4]Raw Inventory'!D:D,'[4]Raw Inventory'!C:C,"DUARTE",'[4]Raw Inventory'!B:B,A942)</f>
        <v>#VALUE!</v>
      </c>
      <c r="AI942" s="42"/>
      <c r="AJ942" s="42">
        <f t="shared" si="224"/>
        <v>135.00000000000003</v>
      </c>
      <c r="AK942" s="40" t="str">
        <f>IFERROR(IF((Q942+IF(AI942="",0,AI3))&lt;=0,"Stockout",IF(AJ942="","",IF(F942="Class A",IF(AJ942&lt;=7,"Critical",IF(AJ942&lt;=15,"Low",IF(AJ942&lt;=30,"Reorder",IF(AJ942&lt;=45,"Optimal","Overstock")))),IF(F942="Class B",IF(AJ942&lt;=10,"Critical",IF(AJ942&lt;=20,"Low",IF(AJ942&lt;=45,"Reorder",IF(AJ942&lt;=60,"Optimal","Overstock")))),IF(F942="Class C",IF(AJ942&lt;=15,"Critical",IF(AJ942&lt;=30,"Low",IF(AJ942&lt;=60,"Reorder",IF(AJ942&lt;=90,"Optimal","Overstock")))),""))))),"")</f>
        <v>Overstock</v>
      </c>
      <c r="AL942" s="42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</row>
    <row r="943" spans="1:48">
      <c r="A943" s="39" t="s">
        <v>35</v>
      </c>
      <c r="B943" s="39" t="s">
        <v>94</v>
      </c>
      <c r="C943" s="39" t="s">
        <v>90</v>
      </c>
      <c r="D943" s="40" t="s">
        <v>240</v>
      </c>
      <c r="E943" s="40">
        <v>26</v>
      </c>
      <c r="F943" s="40" t="s">
        <v>3</v>
      </c>
      <c r="G943" s="39" t="str">
        <f>IFERROR(VLOOKUP(A943,'[4]MC Masterlist 2026-09-17'!$B:$M, 3, 0),"")</f>
        <v>HONDA</v>
      </c>
      <c r="H943" s="41">
        <f>IFERROR(VLOOKUP(A943,'[4]MC Masterlist 2026-09-17'!$B:$M, 6, 0),"")</f>
        <v>57990</v>
      </c>
      <c r="I943" s="42">
        <v>0</v>
      </c>
      <c r="J943" s="42">
        <v>1</v>
      </c>
      <c r="K943" s="42">
        <v>0</v>
      </c>
      <c r="L943" s="42">
        <f t="shared" si="209"/>
        <v>1</v>
      </c>
      <c r="M943" s="42">
        <f t="shared" si="210"/>
        <v>0.33333333333333331</v>
      </c>
      <c r="N943" s="41">
        <f t="shared" si="211"/>
        <v>57990</v>
      </c>
      <c r="O943" s="41">
        <f t="shared" si="212"/>
        <v>19330</v>
      </c>
      <c r="P943" s="42">
        <f t="shared" si="213"/>
        <v>1.111111111111111E-2</v>
      </c>
      <c r="Q943" s="42">
        <v>1</v>
      </c>
      <c r="R943" s="41">
        <f t="shared" si="214"/>
        <v>57990</v>
      </c>
      <c r="S943" s="42">
        <f t="shared" si="215"/>
        <v>90</v>
      </c>
      <c r="T943" s="42">
        <f>IFERROR(VLOOKUP(A943,'[4]Re-order'!$A:$Q,17,0),"")</f>
        <v>0</v>
      </c>
      <c r="U943" s="42">
        <f>IFERROR(VLOOKUP(A943,'[4]MC Masterlist 2026-09-17'!$B:$M, 10, 0),0)</f>
        <v>15</v>
      </c>
      <c r="V943" s="42">
        <f>IFERROR(VLOOKUP(A943,'[4]MC Masterlist 2026-09-17'!$B:$M, 11, 0),0)</f>
        <v>15</v>
      </c>
      <c r="W943" s="42">
        <f t="shared" si="216"/>
        <v>30</v>
      </c>
      <c r="X943" s="42">
        <f t="shared" si="217"/>
        <v>29.833333333333332</v>
      </c>
      <c r="Y943" s="42">
        <f>IFERROR(IF(OR(C943="AREA I",C943="AREA V"),7,VLOOKUP(A943,'[4]MC Masterlist 2026-09-17'!$B:$M, 12, 0)),0)</f>
        <v>30</v>
      </c>
      <c r="Z943" s="42">
        <f t="shared" si="218"/>
        <v>0.16666666666666666</v>
      </c>
      <c r="AA943" s="42">
        <f t="shared" si="219"/>
        <v>0.33333333333333331</v>
      </c>
      <c r="AB943" s="42">
        <f t="shared" si="220"/>
        <v>0.33148148148148143</v>
      </c>
      <c r="AC943" s="42">
        <f t="shared" si="221"/>
        <v>0.33333333333333331</v>
      </c>
      <c r="AD943" s="40" t="str">
        <f t="shared" si="222"/>
        <v>Optimal</v>
      </c>
      <c r="AE943" s="40">
        <f>IFERROR(VLOOKUP(A943,'[4]Re-order'!$A:$AA,27,0),"")</f>
        <v>0</v>
      </c>
      <c r="AF943" s="42">
        <f t="shared" si="223"/>
        <v>-0.66666666666666674</v>
      </c>
      <c r="AG943" s="42" t="e">
        <f>SUMIFS('[4]Raw Inventory'!D:D,'[4]Raw Inventory'!C:C,"GREATWALL",'[4]Raw Inventory'!B:B,A943)</f>
        <v>#VALUE!</v>
      </c>
      <c r="AH943" s="42" t="e">
        <f>SUMIFS('[4]Raw Inventory'!D:D,'[4]Raw Inventory'!C:C,"DUARTE",'[4]Raw Inventory'!B:B,A943)</f>
        <v>#VALUE!</v>
      </c>
      <c r="AI943" s="42"/>
      <c r="AJ943" s="42">
        <f t="shared" si="224"/>
        <v>90.000000000000014</v>
      </c>
      <c r="AK943" s="40" t="str">
        <f>IFERROR(IF((Q943+IF(AI943="",0,AI3))&lt;=0,"Stockout",IF(AJ943="","",IF(F943="Class A",IF(AJ943&lt;=7,"Critical",IF(AJ943&lt;=15,"Low",IF(AJ943&lt;=30,"Reorder",IF(AJ943&lt;=45,"Optimal","Overstock")))),IF(F943="Class B",IF(AJ943&lt;=10,"Critical",IF(AJ943&lt;=20,"Low",IF(AJ943&lt;=45,"Reorder",IF(AJ943&lt;=60,"Optimal","Overstock")))),IF(F943="Class C",IF(AJ943&lt;=15,"Critical",IF(AJ943&lt;=30,"Low",IF(AJ943&lt;=60,"Reorder",IF(AJ943&lt;=90,"Optimal","Overstock")))),""))))),"")</f>
        <v>Optimal</v>
      </c>
      <c r="AL943" s="42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</row>
    <row r="944" spans="1:48">
      <c r="A944" s="39" t="s">
        <v>104</v>
      </c>
      <c r="B944" s="39" t="s">
        <v>154</v>
      </c>
      <c r="C944" s="39" t="s">
        <v>152</v>
      </c>
      <c r="D944" s="40" t="s">
        <v>245</v>
      </c>
      <c r="E944" s="40">
        <v>28</v>
      </c>
      <c r="F944" s="40" t="s">
        <v>3</v>
      </c>
      <c r="G944" s="39" t="str">
        <f>IFERROR(VLOOKUP(A944,'[4]MC Masterlist 2026-09-17'!$B:$M, 3, 0),"")</f>
        <v>SUZUKI</v>
      </c>
      <c r="H944" s="41">
        <f>IFERROR(VLOOKUP(A944,'[4]MC Masterlist 2026-09-17'!$B:$M, 6, 0),"")</f>
        <v>71062</v>
      </c>
      <c r="I944" s="42">
        <v>0</v>
      </c>
      <c r="J944" s="42">
        <v>0</v>
      </c>
      <c r="K944" s="42">
        <v>1</v>
      </c>
      <c r="L944" s="42">
        <f t="shared" si="209"/>
        <v>1</v>
      </c>
      <c r="M944" s="42">
        <f t="shared" si="210"/>
        <v>0.33333333333333331</v>
      </c>
      <c r="N944" s="41">
        <f t="shared" si="211"/>
        <v>71062</v>
      </c>
      <c r="O944" s="41">
        <f t="shared" si="212"/>
        <v>23687.333333333332</v>
      </c>
      <c r="P944" s="42">
        <f t="shared" si="213"/>
        <v>1.111111111111111E-2</v>
      </c>
      <c r="Q944" s="42"/>
      <c r="R944" s="41">
        <f t="shared" si="214"/>
        <v>0</v>
      </c>
      <c r="S944" s="42">
        <f t="shared" si="215"/>
        <v>0</v>
      </c>
      <c r="T944" s="42">
        <f>IFERROR(VLOOKUP(A944,'[4]Re-order'!$A:$Q,17,0),"")</f>
        <v>0</v>
      </c>
      <c r="U944" s="42">
        <f>IFERROR(VLOOKUP(A944,'[4]MC Masterlist 2026-09-17'!$B:$M, 10, 0),0)</f>
        <v>15</v>
      </c>
      <c r="V944" s="42">
        <f>IFERROR(VLOOKUP(A944,'[4]MC Masterlist 2026-09-17'!$B:$M, 11, 0),0)</f>
        <v>15</v>
      </c>
      <c r="W944" s="42">
        <f t="shared" si="216"/>
        <v>30</v>
      </c>
      <c r="X944" s="42">
        <f t="shared" si="217"/>
        <v>29.833333333333332</v>
      </c>
      <c r="Y944" s="42">
        <f>IFERROR(IF(OR(C944="AREA I",C944="AREA V"),7,VLOOKUP(A944,'[4]MC Masterlist 2026-09-17'!$B:$M, 12, 0)),0)</f>
        <v>30</v>
      </c>
      <c r="Z944" s="42">
        <f t="shared" si="218"/>
        <v>0.16666666666666666</v>
      </c>
      <c r="AA944" s="42">
        <f t="shared" si="219"/>
        <v>0.33333333333333331</v>
      </c>
      <c r="AB944" s="42">
        <f t="shared" si="220"/>
        <v>0.33148148148148143</v>
      </c>
      <c r="AC944" s="42">
        <f t="shared" si="221"/>
        <v>0.33333333333333331</v>
      </c>
      <c r="AD944" s="40" t="str">
        <f t="shared" si="222"/>
        <v>Stockout</v>
      </c>
      <c r="AE944" s="40">
        <f>IFERROR(VLOOKUP(A944,'[4]Re-order'!$A:$AA,27,0),"")</f>
        <v>0</v>
      </c>
      <c r="AF944" s="42">
        <f t="shared" si="223"/>
        <v>0.33333333333333331</v>
      </c>
      <c r="AG944" s="42" t="e">
        <f>SUMIFS('[4]Raw Inventory'!D:D,'[4]Raw Inventory'!C:C,"GREATWALL",'[4]Raw Inventory'!B:B,A944)</f>
        <v>#VALUE!</v>
      </c>
      <c r="AH944" s="42" t="e">
        <f>SUMIFS('[4]Raw Inventory'!D:D,'[4]Raw Inventory'!C:C,"DUARTE",'[4]Raw Inventory'!B:B,A944)</f>
        <v>#VALUE!</v>
      </c>
      <c r="AI944" s="42"/>
      <c r="AJ944" s="42">
        <f t="shared" si="224"/>
        <v>0</v>
      </c>
      <c r="AK944" s="40" t="str">
        <f>IFERROR(IF((Q944+IF(AI944="",0,AI3))&lt;=0,"Stockout",IF(AJ944="","",IF(F944="Class A",IF(AJ944&lt;=7,"Critical",IF(AJ944&lt;=15,"Low",IF(AJ944&lt;=30,"Reorder",IF(AJ944&lt;=45,"Optimal","Overstock")))),IF(F944="Class B",IF(AJ944&lt;=10,"Critical",IF(AJ944&lt;=20,"Low",IF(AJ944&lt;=45,"Reorder",IF(AJ944&lt;=60,"Optimal","Overstock")))),IF(F944="Class C",IF(AJ944&lt;=15,"Critical",IF(AJ944&lt;=30,"Low",IF(AJ944&lt;=60,"Reorder",IF(AJ944&lt;=90,"Optimal","Overstock")))),""))))),"")</f>
        <v>Stockout</v>
      </c>
      <c r="AL944" s="42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</row>
    <row r="945" spans="1:48">
      <c r="A945" s="39" t="s">
        <v>39</v>
      </c>
      <c r="B945" s="39" t="s">
        <v>120</v>
      </c>
      <c r="C945" s="39" t="s">
        <v>118</v>
      </c>
      <c r="D945" s="40" t="s">
        <v>240</v>
      </c>
      <c r="E945" s="40">
        <v>20</v>
      </c>
      <c r="F945" s="40" t="s">
        <v>3</v>
      </c>
      <c r="G945" s="39" t="str">
        <f>IFERROR(VLOOKUP(A945,'[4]MC Masterlist 2026-09-17'!$B:$M, 3, 0),"")</f>
        <v>HONDA</v>
      </c>
      <c r="H945" s="41">
        <f>IFERROR(VLOOKUP(A945,'[4]MC Masterlist 2026-09-17'!$B:$M, 6, 0),"")</f>
        <v>72434</v>
      </c>
      <c r="I945" s="42">
        <v>0</v>
      </c>
      <c r="J945" s="42">
        <v>0</v>
      </c>
      <c r="K945" s="42">
        <v>1</v>
      </c>
      <c r="L945" s="42">
        <f t="shared" si="209"/>
        <v>1</v>
      </c>
      <c r="M945" s="42">
        <f t="shared" si="210"/>
        <v>0.33333333333333331</v>
      </c>
      <c r="N945" s="41">
        <f t="shared" si="211"/>
        <v>72434</v>
      </c>
      <c r="O945" s="41">
        <f t="shared" si="212"/>
        <v>24144.666666666664</v>
      </c>
      <c r="P945" s="42">
        <f t="shared" si="213"/>
        <v>1.111111111111111E-2</v>
      </c>
      <c r="Q945" s="42"/>
      <c r="R945" s="41">
        <f t="shared" si="214"/>
        <v>0</v>
      </c>
      <c r="S945" s="42">
        <f t="shared" si="215"/>
        <v>0</v>
      </c>
      <c r="T945" s="42">
        <f>IFERROR(VLOOKUP(A945,'[4]Re-order'!$A:$Q,17,0),"")</f>
        <v>0</v>
      </c>
      <c r="U945" s="42">
        <f>IFERROR(VLOOKUP(A945,'[4]MC Masterlist 2026-09-17'!$B:$M, 10, 0),0)</f>
        <v>15</v>
      </c>
      <c r="V945" s="42">
        <f>IFERROR(VLOOKUP(A945,'[4]MC Masterlist 2026-09-17'!$B:$M, 11, 0),0)</f>
        <v>15</v>
      </c>
      <c r="W945" s="42">
        <f t="shared" si="216"/>
        <v>30</v>
      </c>
      <c r="X945" s="42">
        <f t="shared" si="217"/>
        <v>29.833333333333332</v>
      </c>
      <c r="Y945" s="42">
        <f>IFERROR(IF(OR(C945="AREA I",C945="AREA V"),7,VLOOKUP(A945,'[4]MC Masterlist 2026-09-17'!$B:$M, 12, 0)),0)</f>
        <v>30</v>
      </c>
      <c r="Z945" s="42">
        <f t="shared" si="218"/>
        <v>0.16666666666666666</v>
      </c>
      <c r="AA945" s="42">
        <f t="shared" si="219"/>
        <v>0.33333333333333331</v>
      </c>
      <c r="AB945" s="42">
        <f t="shared" si="220"/>
        <v>0.33148148148148143</v>
      </c>
      <c r="AC945" s="42">
        <f t="shared" si="221"/>
        <v>0.33333333333333331</v>
      </c>
      <c r="AD945" s="40" t="str">
        <f t="shared" si="222"/>
        <v>Stockout</v>
      </c>
      <c r="AE945" s="40">
        <f>IFERROR(VLOOKUP(A945,'[4]Re-order'!$A:$AA,27,0),"")</f>
        <v>0</v>
      </c>
      <c r="AF945" s="42">
        <f t="shared" si="223"/>
        <v>0.33333333333333331</v>
      </c>
      <c r="AG945" s="42" t="e">
        <f>SUMIFS('[4]Raw Inventory'!D:D,'[4]Raw Inventory'!C:C,"GREATWALL",'[4]Raw Inventory'!B:B,A945)</f>
        <v>#VALUE!</v>
      </c>
      <c r="AH945" s="42" t="e">
        <f>SUMIFS('[4]Raw Inventory'!D:D,'[4]Raw Inventory'!C:C,"DUARTE",'[4]Raw Inventory'!B:B,A945)</f>
        <v>#VALUE!</v>
      </c>
      <c r="AI945" s="42"/>
      <c r="AJ945" s="42">
        <f t="shared" si="224"/>
        <v>0</v>
      </c>
      <c r="AK945" s="40" t="str">
        <f>IFERROR(IF((Q945+IF(AI945="",0,AI3))&lt;=0,"Stockout",IF(AJ945="","",IF(F945="Class A",IF(AJ945&lt;=7,"Critical",IF(AJ945&lt;=15,"Low",IF(AJ945&lt;=30,"Reorder",IF(AJ945&lt;=45,"Optimal","Overstock")))),IF(F945="Class B",IF(AJ945&lt;=10,"Critical",IF(AJ945&lt;=20,"Low",IF(AJ945&lt;=45,"Reorder",IF(AJ945&lt;=60,"Optimal","Overstock")))),IF(F945="Class C",IF(AJ945&lt;=15,"Critical",IF(AJ945&lt;=30,"Low",IF(AJ945&lt;=60,"Reorder",IF(AJ945&lt;=90,"Optimal","Overstock")))),""))))),"")</f>
        <v>Stockout</v>
      </c>
      <c r="AL945" s="42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</row>
    <row r="946" spans="1:48">
      <c r="A946" s="39" t="s">
        <v>65</v>
      </c>
      <c r="B946" s="39" t="s">
        <v>138</v>
      </c>
      <c r="C946" s="39" t="s">
        <v>137</v>
      </c>
      <c r="D946" s="40" t="s">
        <v>255</v>
      </c>
      <c r="E946" s="40">
        <v>21</v>
      </c>
      <c r="F946" s="40" t="s">
        <v>3</v>
      </c>
      <c r="G946" s="39" t="str">
        <f>IFERROR(VLOOKUP(A946,'[4]MC Masterlist 2026-09-17'!$B:$M, 3, 0),"")</f>
        <v>SUZUKI</v>
      </c>
      <c r="H946" s="41">
        <f>IFERROR(VLOOKUP(A946,'[4]MC Masterlist 2026-09-17'!$B:$M, 6, 0),"")</f>
        <v>77572</v>
      </c>
      <c r="I946" s="42">
        <v>0</v>
      </c>
      <c r="J946" s="42">
        <v>0</v>
      </c>
      <c r="K946" s="42">
        <v>0</v>
      </c>
      <c r="L946" s="42">
        <f t="shared" si="209"/>
        <v>0</v>
      </c>
      <c r="M946" s="42">
        <f t="shared" si="210"/>
        <v>0</v>
      </c>
      <c r="N946" s="41">
        <f t="shared" si="211"/>
        <v>0</v>
      </c>
      <c r="O946" s="41">
        <f t="shared" si="212"/>
        <v>0</v>
      </c>
      <c r="P946" s="42">
        <f t="shared" si="213"/>
        <v>0</v>
      </c>
      <c r="Q946" s="42">
        <v>4</v>
      </c>
      <c r="R946" s="41">
        <f t="shared" si="214"/>
        <v>310288</v>
      </c>
      <c r="S946" s="42">
        <f t="shared" si="215"/>
        <v>0</v>
      </c>
      <c r="T946" s="42">
        <f>IFERROR(VLOOKUP(A946,'[4]Re-order'!$A:$Q,17,0),"")</f>
        <v>0</v>
      </c>
      <c r="U946" s="42">
        <f>IFERROR(VLOOKUP(A946,'[4]MC Masterlist 2026-09-17'!$B:$M, 10, 0),0)</f>
        <v>15</v>
      </c>
      <c r="V946" s="42">
        <f>IFERROR(VLOOKUP(A946,'[4]MC Masterlist 2026-09-17'!$B:$M, 11, 0),0)</f>
        <v>15</v>
      </c>
      <c r="W946" s="42">
        <f t="shared" si="216"/>
        <v>30</v>
      </c>
      <c r="X946" s="42">
        <f t="shared" si="217"/>
        <v>7</v>
      </c>
      <c r="Y946" s="42">
        <f>IFERROR(IF(OR(C946="AREA I",C946="AREA V"),7,VLOOKUP(A946,'[4]MC Masterlist 2026-09-17'!$B:$M, 12, 0)),0)</f>
        <v>7</v>
      </c>
      <c r="Z946" s="42">
        <f t="shared" si="218"/>
        <v>0</v>
      </c>
      <c r="AA946" s="42">
        <f t="shared" si="219"/>
        <v>0</v>
      </c>
      <c r="AB946" s="42">
        <f t="shared" si="220"/>
        <v>0</v>
      </c>
      <c r="AC946" s="42">
        <f t="shared" si="221"/>
        <v>0</v>
      </c>
      <c r="AD946" s="40" t="str">
        <f t="shared" si="222"/>
        <v>Critical</v>
      </c>
      <c r="AE946" s="40">
        <f>IFERROR(VLOOKUP(A946,'[4]Re-order'!$A:$AA,27,0),"")</f>
        <v>0</v>
      </c>
      <c r="AF946" s="42">
        <f t="shared" si="223"/>
        <v>-4</v>
      </c>
      <c r="AG946" s="42" t="e">
        <f>SUMIFS('[4]Raw Inventory'!D:D,'[4]Raw Inventory'!C:C,"GREATWALL",'[4]Raw Inventory'!B:B,A946)</f>
        <v>#VALUE!</v>
      </c>
      <c r="AH946" s="42" t="e">
        <f>SUMIFS('[4]Raw Inventory'!D:D,'[4]Raw Inventory'!C:C,"DUARTE",'[4]Raw Inventory'!B:B,A946)</f>
        <v>#VALUE!</v>
      </c>
      <c r="AI946" s="42"/>
      <c r="AJ946" s="42">
        <f t="shared" si="224"/>
        <v>0</v>
      </c>
      <c r="AK946" s="40" t="str">
        <f>IFERROR(IF((Q946+IF(AI946="",0,AI3))&lt;=0,"Stockout",IF(AJ946="","",IF(F946="Class A",IF(AJ946&lt;=7,"Critical",IF(AJ946&lt;=15,"Low",IF(AJ946&lt;=30,"Reorder",IF(AJ946&lt;=45,"Optimal","Overstock")))),IF(F946="Class B",IF(AJ946&lt;=10,"Critical",IF(AJ946&lt;=20,"Low",IF(AJ946&lt;=45,"Reorder",IF(AJ946&lt;=60,"Optimal","Overstock")))),IF(F946="Class C",IF(AJ946&lt;=15,"Critical",IF(AJ946&lt;=30,"Low",IF(AJ946&lt;=60,"Reorder",IF(AJ946&lt;=90,"Optimal","Overstock")))),""))))),"")</f>
        <v>Critical</v>
      </c>
      <c r="AL946" s="42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</row>
    <row r="947" spans="1:48">
      <c r="A947" s="39" t="s">
        <v>40</v>
      </c>
      <c r="B947" s="39" t="s">
        <v>94</v>
      </c>
      <c r="C947" s="39" t="s">
        <v>90</v>
      </c>
      <c r="D947" s="40" t="s">
        <v>255</v>
      </c>
      <c r="E947" s="40">
        <v>27</v>
      </c>
      <c r="F947" s="40" t="s">
        <v>3</v>
      </c>
      <c r="G947" s="39" t="str">
        <f>IFERROR(VLOOKUP(A947,'[4]MC Masterlist 2026-09-17'!$B:$M, 3, 0),"")</f>
        <v>HONDA</v>
      </c>
      <c r="H947" s="41">
        <f>IFERROR(VLOOKUP(A947,'[4]MC Masterlist 2026-09-17'!$B:$M, 6, 0),"")</f>
        <v>56426</v>
      </c>
      <c r="I947" s="42">
        <v>1</v>
      </c>
      <c r="J947" s="42">
        <v>0</v>
      </c>
      <c r="K947" s="42">
        <v>0</v>
      </c>
      <c r="L947" s="42">
        <f t="shared" si="209"/>
        <v>1</v>
      </c>
      <c r="M947" s="42">
        <f t="shared" si="210"/>
        <v>0.33333333333333331</v>
      </c>
      <c r="N947" s="41">
        <f t="shared" si="211"/>
        <v>56426</v>
      </c>
      <c r="O947" s="41">
        <f t="shared" si="212"/>
        <v>18808.666666666664</v>
      </c>
      <c r="P947" s="42">
        <f t="shared" si="213"/>
        <v>1.111111111111111E-2</v>
      </c>
      <c r="Q947" s="42"/>
      <c r="R947" s="41">
        <f t="shared" si="214"/>
        <v>0</v>
      </c>
      <c r="S947" s="42">
        <f t="shared" si="215"/>
        <v>0</v>
      </c>
      <c r="T947" s="42">
        <f>IFERROR(VLOOKUP(A947,'[4]Re-order'!$A:$Q,17,0),"")</f>
        <v>0</v>
      </c>
      <c r="U947" s="42">
        <f>IFERROR(VLOOKUP(A947,'[4]MC Masterlist 2026-09-17'!$B:$M, 10, 0),0)</f>
        <v>15</v>
      </c>
      <c r="V947" s="42">
        <f>IFERROR(VLOOKUP(A947,'[4]MC Masterlist 2026-09-17'!$B:$M, 11, 0),0)</f>
        <v>15</v>
      </c>
      <c r="W947" s="42">
        <f t="shared" si="216"/>
        <v>30</v>
      </c>
      <c r="X947" s="42">
        <f t="shared" si="217"/>
        <v>29.833333333333332</v>
      </c>
      <c r="Y947" s="42">
        <f>IFERROR(IF(OR(C947="AREA I",C947="AREA V"),7,VLOOKUP(A947,'[4]MC Masterlist 2026-09-17'!$B:$M, 12, 0)),0)</f>
        <v>30</v>
      </c>
      <c r="Z947" s="42">
        <f t="shared" si="218"/>
        <v>0.16666666666666666</v>
      </c>
      <c r="AA947" s="42">
        <f t="shared" si="219"/>
        <v>0.33333333333333331</v>
      </c>
      <c r="AB947" s="42">
        <f t="shared" si="220"/>
        <v>0.33148148148148143</v>
      </c>
      <c r="AC947" s="42">
        <f t="shared" si="221"/>
        <v>0.33333333333333331</v>
      </c>
      <c r="AD947" s="40" t="str">
        <f t="shared" si="222"/>
        <v>Stockout</v>
      </c>
      <c r="AE947" s="40">
        <f>IFERROR(VLOOKUP(A947,'[4]Re-order'!$A:$AA,27,0),"")</f>
        <v>0</v>
      </c>
      <c r="AF947" s="42">
        <f t="shared" si="223"/>
        <v>0.33333333333333331</v>
      </c>
      <c r="AG947" s="42" t="e">
        <f>SUMIFS('[4]Raw Inventory'!D:D,'[4]Raw Inventory'!C:C,"GREATWALL",'[4]Raw Inventory'!B:B,A947)</f>
        <v>#VALUE!</v>
      </c>
      <c r="AH947" s="42" t="e">
        <f>SUMIFS('[4]Raw Inventory'!D:D,'[4]Raw Inventory'!C:C,"DUARTE",'[4]Raw Inventory'!B:B,A947)</f>
        <v>#VALUE!</v>
      </c>
      <c r="AI947" s="42"/>
      <c r="AJ947" s="42">
        <f t="shared" si="224"/>
        <v>0</v>
      </c>
      <c r="AK947" s="40" t="str">
        <f>IFERROR(IF((Q947+IF(AI947="",0,AI3))&lt;=0,"Stockout",IF(AJ947="","",IF(F947="Class A",IF(AJ947&lt;=7,"Critical",IF(AJ947&lt;=15,"Low",IF(AJ947&lt;=30,"Reorder",IF(AJ947&lt;=45,"Optimal","Overstock")))),IF(F947="Class B",IF(AJ947&lt;=10,"Critical",IF(AJ947&lt;=20,"Low",IF(AJ947&lt;=45,"Reorder",IF(AJ947&lt;=60,"Optimal","Overstock")))),IF(F947="Class C",IF(AJ947&lt;=15,"Critical",IF(AJ947&lt;=30,"Low",IF(AJ947&lt;=60,"Reorder",IF(AJ947&lt;=90,"Optimal","Overstock")))),""))))),"")</f>
        <v>Stockout</v>
      </c>
      <c r="AL947" s="42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</row>
    <row r="948" spans="1:48">
      <c r="A948" s="39" t="s">
        <v>26</v>
      </c>
      <c r="B948" s="39" t="s">
        <v>143</v>
      </c>
      <c r="C948" s="39" t="s">
        <v>137</v>
      </c>
      <c r="D948" s="40" t="s">
        <v>249</v>
      </c>
      <c r="E948" s="40">
        <v>8</v>
      </c>
      <c r="F948" s="40" t="s">
        <v>0</v>
      </c>
      <c r="G948" s="39" t="str">
        <f>IFERROR(VLOOKUP(A948,'[4]MC Masterlist 2026-09-17'!$B:$M, 3, 0),"")</f>
        <v>SUZUKI</v>
      </c>
      <c r="H948" s="41">
        <f>IFERROR(VLOOKUP(A948,'[4]MC Masterlist 2026-09-17'!$B:$M, 6, 0),"")</f>
        <v>123700</v>
      </c>
      <c r="I948" s="42">
        <v>3</v>
      </c>
      <c r="J948" s="42">
        <v>1</v>
      </c>
      <c r="K948" s="42">
        <v>2</v>
      </c>
      <c r="L948" s="42">
        <f t="shared" si="209"/>
        <v>6</v>
      </c>
      <c r="M948" s="42">
        <f t="shared" si="210"/>
        <v>2</v>
      </c>
      <c r="N948" s="41">
        <f t="shared" si="211"/>
        <v>742200</v>
      </c>
      <c r="O948" s="41">
        <f t="shared" si="212"/>
        <v>247400</v>
      </c>
      <c r="P948" s="42">
        <f t="shared" si="213"/>
        <v>6.6666666666666666E-2</v>
      </c>
      <c r="Q948" s="42">
        <v>3</v>
      </c>
      <c r="R948" s="41">
        <f t="shared" si="214"/>
        <v>371100</v>
      </c>
      <c r="S948" s="42">
        <f t="shared" si="215"/>
        <v>45</v>
      </c>
      <c r="T948" s="42">
        <f>IFERROR(VLOOKUP(A948,'[4]Re-order'!$A:$Q,17,0),"")</f>
        <v>0</v>
      </c>
      <c r="U948" s="42">
        <f>IFERROR(VLOOKUP(A948,'[4]MC Masterlist 2026-09-17'!$B:$M, 10, 0),0)</f>
        <v>15</v>
      </c>
      <c r="V948" s="42">
        <f>IFERROR(VLOOKUP(A948,'[4]MC Masterlist 2026-09-17'!$B:$M, 11, 0),0)</f>
        <v>15</v>
      </c>
      <c r="W948" s="42">
        <f t="shared" si="216"/>
        <v>30</v>
      </c>
      <c r="X948" s="42">
        <f t="shared" si="217"/>
        <v>6</v>
      </c>
      <c r="Y948" s="42">
        <f>IFERROR(IF(OR(C948="AREA I",C948="AREA V"),7,VLOOKUP(A948,'[4]MC Masterlist 2026-09-17'!$B:$M, 12, 0)),0)</f>
        <v>7</v>
      </c>
      <c r="Z948" s="42">
        <f t="shared" si="218"/>
        <v>1</v>
      </c>
      <c r="AA948" s="42">
        <f t="shared" si="219"/>
        <v>2</v>
      </c>
      <c r="AB948" s="42">
        <f t="shared" si="220"/>
        <v>0.4</v>
      </c>
      <c r="AC948" s="42">
        <f t="shared" si="221"/>
        <v>0.46666666666666667</v>
      </c>
      <c r="AD948" s="40" t="str">
        <f t="shared" si="222"/>
        <v>Optimal</v>
      </c>
      <c r="AE948" s="40">
        <f>IFERROR(VLOOKUP(A948,'[4]Re-order'!$A:$AA,27,0),"")</f>
        <v>0</v>
      </c>
      <c r="AF948" s="42">
        <f t="shared" si="223"/>
        <v>-2.5333333333333332</v>
      </c>
      <c r="AG948" s="42" t="e">
        <f>SUMIFS('[4]Raw Inventory'!D:D,'[4]Raw Inventory'!C:C,"GREATWALL",'[4]Raw Inventory'!B:B,A948)</f>
        <v>#VALUE!</v>
      </c>
      <c r="AH948" s="42" t="e">
        <f>SUMIFS('[4]Raw Inventory'!D:D,'[4]Raw Inventory'!C:C,"DUARTE",'[4]Raw Inventory'!B:B,A948)</f>
        <v>#VALUE!</v>
      </c>
      <c r="AI948" s="42"/>
      <c r="AJ948" s="42">
        <f t="shared" si="224"/>
        <v>45</v>
      </c>
      <c r="AK948" s="40" t="str">
        <f>IFERROR(IF((Q948+IF(AI948="",0,AI3))&lt;=0,"Stockout",IF(AJ948="","",IF(F948="Class A",IF(AJ948&lt;=7,"Critical",IF(AJ948&lt;=15,"Low",IF(AJ948&lt;=30,"Reorder",IF(AJ948&lt;=45,"Optimal","Overstock")))),IF(F948="Class B",IF(AJ948&lt;=10,"Critical",IF(AJ948&lt;=20,"Low",IF(AJ948&lt;=45,"Reorder",IF(AJ948&lt;=60,"Optimal","Overstock")))),IF(F948="Class C",IF(AJ948&lt;=15,"Critical",IF(AJ948&lt;=30,"Low",IF(AJ948&lt;=60,"Reorder",IF(AJ948&lt;=90,"Optimal","Overstock")))),""))))),"")</f>
        <v>Optimal</v>
      </c>
      <c r="AL948" s="42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</row>
    <row r="949" spans="1:48">
      <c r="A949" s="39" t="s">
        <v>55</v>
      </c>
      <c r="B949" s="39" t="s">
        <v>19</v>
      </c>
      <c r="C949" s="39" t="s">
        <v>1</v>
      </c>
      <c r="D949" s="40" t="s">
        <v>228</v>
      </c>
      <c r="E949" s="40">
        <v>20</v>
      </c>
      <c r="F949" s="40" t="s">
        <v>3</v>
      </c>
      <c r="G949" s="39" t="str">
        <f>IFERROR(VLOOKUP(A949,'[4]MC Masterlist 2026-09-17'!$B:$M, 3, 0),"")</f>
        <v>HONDA</v>
      </c>
      <c r="H949" s="41">
        <f>IFERROR(VLOOKUP(A949,'[4]MC Masterlist 2026-09-17'!$B:$M, 6, 0),"")</f>
        <v>284880</v>
      </c>
      <c r="I949" s="42">
        <v>0</v>
      </c>
      <c r="J949" s="42">
        <v>0</v>
      </c>
      <c r="K949" s="42">
        <v>0</v>
      </c>
      <c r="L949" s="42">
        <f t="shared" si="209"/>
        <v>0</v>
      </c>
      <c r="M949" s="42">
        <f t="shared" si="210"/>
        <v>0</v>
      </c>
      <c r="N949" s="41">
        <f t="shared" si="211"/>
        <v>0</v>
      </c>
      <c r="O949" s="41">
        <f t="shared" si="212"/>
        <v>0</v>
      </c>
      <c r="P949" s="42">
        <f t="shared" si="213"/>
        <v>0</v>
      </c>
      <c r="Q949" s="42">
        <v>1</v>
      </c>
      <c r="R949" s="41">
        <f t="shared" si="214"/>
        <v>284880</v>
      </c>
      <c r="S949" s="42">
        <f t="shared" si="215"/>
        <v>0</v>
      </c>
      <c r="T949" s="42">
        <f>IFERROR(VLOOKUP(A949,'[4]Re-order'!$A:$Q,17,0),"")</f>
        <v>0</v>
      </c>
      <c r="U949" s="42">
        <f>IFERROR(VLOOKUP(A949,'[4]MC Masterlist 2026-09-17'!$B:$M, 10, 0),0)</f>
        <v>15</v>
      </c>
      <c r="V949" s="42">
        <f>IFERROR(VLOOKUP(A949,'[4]MC Masterlist 2026-09-17'!$B:$M, 11, 0),0)</f>
        <v>15</v>
      </c>
      <c r="W949" s="42">
        <f t="shared" si="216"/>
        <v>30</v>
      </c>
      <c r="X949" s="42">
        <f t="shared" si="217"/>
        <v>7</v>
      </c>
      <c r="Y949" s="42">
        <f>IFERROR(IF(OR(C949="AREA I",C949="AREA V"),7,VLOOKUP(A949,'[4]MC Masterlist 2026-09-17'!$B:$M, 12, 0)),0)</f>
        <v>7</v>
      </c>
      <c r="Z949" s="42">
        <f t="shared" si="218"/>
        <v>0</v>
      </c>
      <c r="AA949" s="42">
        <f t="shared" si="219"/>
        <v>0</v>
      </c>
      <c r="AB949" s="42">
        <f t="shared" si="220"/>
        <v>0</v>
      </c>
      <c r="AC949" s="42">
        <f t="shared" si="221"/>
        <v>0</v>
      </c>
      <c r="AD949" s="40" t="str">
        <f t="shared" si="222"/>
        <v>Critical</v>
      </c>
      <c r="AE949" s="40">
        <f>IFERROR(VLOOKUP(A949,'[4]Re-order'!$A:$AA,27,0),"")</f>
        <v>0</v>
      </c>
      <c r="AF949" s="42">
        <f t="shared" si="223"/>
        <v>-1</v>
      </c>
      <c r="AG949" s="42" t="e">
        <f>SUMIFS('[4]Raw Inventory'!D:D,'[4]Raw Inventory'!C:C,"GREATWALL",'[4]Raw Inventory'!B:B,A949)</f>
        <v>#VALUE!</v>
      </c>
      <c r="AH949" s="42" t="e">
        <f>SUMIFS('[4]Raw Inventory'!D:D,'[4]Raw Inventory'!C:C,"DUARTE",'[4]Raw Inventory'!B:B,A949)</f>
        <v>#VALUE!</v>
      </c>
      <c r="AI949" s="42"/>
      <c r="AJ949" s="42">
        <f t="shared" si="224"/>
        <v>0</v>
      </c>
      <c r="AK949" s="40" t="str">
        <f>IFERROR(IF((Q949+IF(AI949="",0,AI3))&lt;=0,"Stockout",IF(AJ949="","",IF(F949="Class A",IF(AJ949&lt;=7,"Critical",IF(AJ949&lt;=15,"Low",IF(AJ949&lt;=30,"Reorder",IF(AJ949&lt;=45,"Optimal","Overstock")))),IF(F949="Class B",IF(AJ949&lt;=10,"Critical",IF(AJ949&lt;=20,"Low",IF(AJ949&lt;=45,"Reorder",IF(AJ949&lt;=60,"Optimal","Overstock")))),IF(F949="Class C",IF(AJ949&lt;=15,"Critical",IF(AJ949&lt;=30,"Low",IF(AJ949&lt;=60,"Reorder",IF(AJ949&lt;=90,"Optimal","Overstock")))),""))))),"")</f>
        <v>Critical</v>
      </c>
      <c r="AL949" s="42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</row>
    <row r="950" spans="1:48">
      <c r="A950" s="39" t="s">
        <v>49</v>
      </c>
      <c r="B950" s="39" t="s">
        <v>115</v>
      </c>
      <c r="C950" s="39" t="s">
        <v>109</v>
      </c>
      <c r="D950" s="40" t="s">
        <v>226</v>
      </c>
      <c r="E950" s="40">
        <v>1</v>
      </c>
      <c r="F950" s="40" t="s">
        <v>0</v>
      </c>
      <c r="G950" s="39" t="str">
        <f>IFERROR(VLOOKUP(A950,'[4]MC Masterlist 2026-09-17'!$B:$M, 3, 0),"")</f>
        <v>BAJAJ RE</v>
      </c>
      <c r="H950" s="41">
        <f>IFERROR(VLOOKUP(A950,'[4]MC Masterlist 2026-09-17'!$B:$M, 6, 0),"")</f>
        <v>191000</v>
      </c>
      <c r="I950" s="42">
        <v>11</v>
      </c>
      <c r="J950" s="42">
        <v>9</v>
      </c>
      <c r="K950" s="42">
        <v>13</v>
      </c>
      <c r="L950" s="42">
        <f t="shared" si="209"/>
        <v>33</v>
      </c>
      <c r="M950" s="42">
        <f t="shared" si="210"/>
        <v>11</v>
      </c>
      <c r="N950" s="41">
        <f t="shared" si="211"/>
        <v>6303000</v>
      </c>
      <c r="O950" s="41">
        <f t="shared" si="212"/>
        <v>2101000</v>
      </c>
      <c r="P950" s="42">
        <f t="shared" si="213"/>
        <v>0.36666666666666664</v>
      </c>
      <c r="Q950" s="42">
        <v>10</v>
      </c>
      <c r="R950" s="41">
        <f t="shared" si="214"/>
        <v>1910000</v>
      </c>
      <c r="S950" s="42">
        <f t="shared" si="215"/>
        <v>27.272727272727273</v>
      </c>
      <c r="T950" s="42">
        <f>IFERROR(VLOOKUP(A950,'[4]Re-order'!$A:$Q,17,0),"")</f>
        <v>0</v>
      </c>
      <c r="U950" s="42">
        <f>IFERROR(VLOOKUP(A950,'[4]MC Masterlist 2026-09-17'!$B:$M, 10, 0),0)</f>
        <v>15</v>
      </c>
      <c r="V950" s="42">
        <f>IFERROR(VLOOKUP(A950,'[4]MC Masterlist 2026-09-17'!$B:$M, 11, 0),0)</f>
        <v>15</v>
      </c>
      <c r="W950" s="42">
        <f t="shared" si="216"/>
        <v>30</v>
      </c>
      <c r="X950" s="42">
        <f t="shared" si="217"/>
        <v>24.5</v>
      </c>
      <c r="Y950" s="42">
        <f>IFERROR(IF(OR(C950="AREA I",C950="AREA V"),7,VLOOKUP(A950,'[4]MC Masterlist 2026-09-17'!$B:$M, 12, 0)),0)</f>
        <v>30</v>
      </c>
      <c r="Z950" s="42">
        <f t="shared" si="218"/>
        <v>5.5</v>
      </c>
      <c r="AA950" s="42">
        <f t="shared" si="219"/>
        <v>11</v>
      </c>
      <c r="AB950" s="42">
        <f t="shared" si="220"/>
        <v>8.9833333333333325</v>
      </c>
      <c r="AC950" s="42">
        <f t="shared" si="221"/>
        <v>11</v>
      </c>
      <c r="AD950" s="40" t="str">
        <f t="shared" si="222"/>
        <v>Reorder</v>
      </c>
      <c r="AE950" s="40">
        <f>IFERROR(VLOOKUP(A950,'[4]Re-order'!$A:$AA,27,0),"")</f>
        <v>0</v>
      </c>
      <c r="AF950" s="42">
        <f t="shared" si="223"/>
        <v>1</v>
      </c>
      <c r="AG950" s="42" t="e">
        <f>SUMIFS('[4]Raw Inventory'!D:D,'[4]Raw Inventory'!C:C,"GREATWALL",'[4]Raw Inventory'!B:B,A950)</f>
        <v>#VALUE!</v>
      </c>
      <c r="AH950" s="42" t="e">
        <f>SUMIFS('[4]Raw Inventory'!D:D,'[4]Raw Inventory'!C:C,"DUARTE",'[4]Raw Inventory'!B:B,A950)</f>
        <v>#VALUE!</v>
      </c>
      <c r="AI950" s="42"/>
      <c r="AJ950" s="42">
        <f t="shared" si="224"/>
        <v>27.272727272727273</v>
      </c>
      <c r="AK950" s="40" t="str">
        <f>IFERROR(IF((Q950+IF(AI950="",0,AI3))&lt;=0,"Stockout",IF(AJ950="","",IF(F950="Class A",IF(AJ950&lt;=7,"Critical",IF(AJ950&lt;=15,"Low",IF(AJ950&lt;=30,"Reorder",IF(AJ950&lt;=45,"Optimal","Overstock")))),IF(F950="Class B",IF(AJ950&lt;=10,"Critical",IF(AJ950&lt;=20,"Low",IF(AJ950&lt;=45,"Reorder",IF(AJ950&lt;=60,"Optimal","Overstock")))),IF(F950="Class C",IF(AJ950&lt;=15,"Critical",IF(AJ950&lt;=30,"Low",IF(AJ950&lt;=60,"Reorder",IF(AJ950&lt;=90,"Optimal","Overstock")))),""))))),"")</f>
        <v>Reorder</v>
      </c>
      <c r="AL950" s="42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</row>
    <row r="951" spans="1:48">
      <c r="A951" s="39" t="s">
        <v>37</v>
      </c>
      <c r="B951" s="39" t="s">
        <v>121</v>
      </c>
      <c r="C951" s="39" t="s">
        <v>118</v>
      </c>
      <c r="D951" s="40" t="s">
        <v>239</v>
      </c>
      <c r="E951" s="40">
        <v>12</v>
      </c>
      <c r="F951" s="40" t="s">
        <v>2</v>
      </c>
      <c r="G951" s="39" t="str">
        <f>IFERROR(VLOOKUP(A951,'[4]MC Masterlist 2026-09-17'!$B:$M, 3, 0),"")</f>
        <v>HONDA</v>
      </c>
      <c r="H951" s="41">
        <f>IFERROR(VLOOKUP(A951,'[4]MC Masterlist 2026-09-17'!$B:$M, 6, 0),"")</f>
        <v>74550</v>
      </c>
      <c r="I951" s="42">
        <v>1</v>
      </c>
      <c r="J951" s="42">
        <v>1</v>
      </c>
      <c r="K951" s="42">
        <v>3</v>
      </c>
      <c r="L951" s="42">
        <f t="shared" si="209"/>
        <v>5</v>
      </c>
      <c r="M951" s="42">
        <f t="shared" si="210"/>
        <v>1.6666666666666667</v>
      </c>
      <c r="N951" s="41">
        <f t="shared" si="211"/>
        <v>372750</v>
      </c>
      <c r="O951" s="41">
        <f t="shared" si="212"/>
        <v>124250</v>
      </c>
      <c r="P951" s="42">
        <f t="shared" si="213"/>
        <v>5.5555555555555559E-2</v>
      </c>
      <c r="Q951" s="42"/>
      <c r="R951" s="41">
        <f t="shared" si="214"/>
        <v>0</v>
      </c>
      <c r="S951" s="42">
        <f t="shared" si="215"/>
        <v>0</v>
      </c>
      <c r="T951" s="42">
        <f>IFERROR(VLOOKUP(A951,'[4]Re-order'!$A:$Q,17,0),"")</f>
        <v>0</v>
      </c>
      <c r="U951" s="42">
        <f>IFERROR(VLOOKUP(A951,'[4]MC Masterlist 2026-09-17'!$B:$M, 10, 0),0)</f>
        <v>15</v>
      </c>
      <c r="V951" s="42">
        <f>IFERROR(VLOOKUP(A951,'[4]MC Masterlist 2026-09-17'!$B:$M, 11, 0),0)</f>
        <v>15</v>
      </c>
      <c r="W951" s="42">
        <f t="shared" si="216"/>
        <v>30</v>
      </c>
      <c r="X951" s="42">
        <f t="shared" si="217"/>
        <v>29.166666666666668</v>
      </c>
      <c r="Y951" s="42">
        <f>IFERROR(IF(OR(C951="AREA I",C951="AREA V"),7,VLOOKUP(A951,'[4]MC Masterlist 2026-09-17'!$B:$M, 12, 0)),0)</f>
        <v>30</v>
      </c>
      <c r="Z951" s="42">
        <f t="shared" si="218"/>
        <v>0.83333333333333337</v>
      </c>
      <c r="AA951" s="42">
        <f t="shared" si="219"/>
        <v>1.6666666666666667</v>
      </c>
      <c r="AB951" s="42">
        <f t="shared" si="220"/>
        <v>1.6203703703703705</v>
      </c>
      <c r="AC951" s="42">
        <f t="shared" si="221"/>
        <v>1.6666666666666667</v>
      </c>
      <c r="AD951" s="40" t="str">
        <f t="shared" si="222"/>
        <v>Stockout</v>
      </c>
      <c r="AE951" s="40">
        <f>IFERROR(VLOOKUP(A951,'[4]Re-order'!$A:$AA,27,0),"")</f>
        <v>0</v>
      </c>
      <c r="AF951" s="42">
        <f t="shared" si="223"/>
        <v>1.6666666666666667</v>
      </c>
      <c r="AG951" s="42" t="e">
        <f>SUMIFS('[4]Raw Inventory'!D:D,'[4]Raw Inventory'!C:C,"GREATWALL",'[4]Raw Inventory'!B:B,A951)</f>
        <v>#VALUE!</v>
      </c>
      <c r="AH951" s="42" t="e">
        <f>SUMIFS('[4]Raw Inventory'!D:D,'[4]Raw Inventory'!C:C,"DUARTE",'[4]Raw Inventory'!B:B,A951)</f>
        <v>#VALUE!</v>
      </c>
      <c r="AI951" s="42"/>
      <c r="AJ951" s="42">
        <f t="shared" si="224"/>
        <v>0</v>
      </c>
      <c r="AK951" s="40" t="str">
        <f>IFERROR(IF((Q951+IF(AI951="",0,AI3))&lt;=0,"Stockout",IF(AJ951="","",IF(F951="Class A",IF(AJ951&lt;=7,"Critical",IF(AJ951&lt;=15,"Low",IF(AJ951&lt;=30,"Reorder",IF(AJ951&lt;=45,"Optimal","Overstock")))),IF(F951="Class B",IF(AJ951&lt;=10,"Critical",IF(AJ951&lt;=20,"Low",IF(AJ951&lt;=45,"Reorder",IF(AJ951&lt;=60,"Optimal","Overstock")))),IF(F951="Class C",IF(AJ951&lt;=15,"Critical",IF(AJ951&lt;=30,"Low",IF(AJ951&lt;=60,"Reorder",IF(AJ951&lt;=90,"Optimal","Overstock")))),""))))),"")</f>
        <v>Stockout</v>
      </c>
      <c r="AL951" s="42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</row>
    <row r="952" spans="1:48">
      <c r="A952" s="39" t="s">
        <v>75</v>
      </c>
      <c r="B952" s="39" t="s">
        <v>113</v>
      </c>
      <c r="C952" s="39" t="s">
        <v>109</v>
      </c>
      <c r="D952" s="40" t="s">
        <v>241</v>
      </c>
      <c r="E952" s="40">
        <v>33</v>
      </c>
      <c r="F952" s="40" t="s">
        <v>3</v>
      </c>
      <c r="G952" s="39" t="str">
        <f>IFERROR(VLOOKUP(A952,'[4]MC Masterlist 2026-09-17'!$B:$M, 3, 0),"")</f>
        <v>SUZUKI</v>
      </c>
      <c r="H952" s="41">
        <f>IFERROR(VLOOKUP(A952,'[4]MC Masterlist 2026-09-17'!$B:$M, 6, 0),"")</f>
        <v>138952</v>
      </c>
      <c r="I952" s="42">
        <v>0</v>
      </c>
      <c r="J952" s="42">
        <v>0</v>
      </c>
      <c r="K952" s="42">
        <v>0</v>
      </c>
      <c r="L952" s="42">
        <f t="shared" si="209"/>
        <v>0</v>
      </c>
      <c r="M952" s="42">
        <f t="shared" si="210"/>
        <v>0</v>
      </c>
      <c r="N952" s="41">
        <f t="shared" si="211"/>
        <v>0</v>
      </c>
      <c r="O952" s="41">
        <f t="shared" si="212"/>
        <v>0</v>
      </c>
      <c r="P952" s="42">
        <f t="shared" si="213"/>
        <v>0</v>
      </c>
      <c r="Q952" s="42">
        <v>2</v>
      </c>
      <c r="R952" s="41">
        <f t="shared" si="214"/>
        <v>277904</v>
      </c>
      <c r="S952" s="42">
        <f t="shared" si="215"/>
        <v>0</v>
      </c>
      <c r="T952" s="42">
        <f>IFERROR(VLOOKUP(A952,'[4]Re-order'!$A:$Q,17,0),"")</f>
        <v>0</v>
      </c>
      <c r="U952" s="42">
        <f>IFERROR(VLOOKUP(A952,'[4]MC Masterlist 2026-09-17'!$B:$M, 10, 0),0)</f>
        <v>15</v>
      </c>
      <c r="V952" s="42">
        <f>IFERROR(VLOOKUP(A952,'[4]MC Masterlist 2026-09-17'!$B:$M, 11, 0),0)</f>
        <v>15</v>
      </c>
      <c r="W952" s="42">
        <f t="shared" si="216"/>
        <v>30</v>
      </c>
      <c r="X952" s="42">
        <f t="shared" si="217"/>
        <v>30</v>
      </c>
      <c r="Y952" s="42">
        <f>IFERROR(IF(OR(C952="AREA I",C952="AREA V"),7,VLOOKUP(A952,'[4]MC Masterlist 2026-09-17'!$B:$M, 12, 0)),0)</f>
        <v>30</v>
      </c>
      <c r="Z952" s="42">
        <f t="shared" si="218"/>
        <v>0</v>
      </c>
      <c r="AA952" s="42">
        <f t="shared" si="219"/>
        <v>0</v>
      </c>
      <c r="AB952" s="42">
        <f t="shared" si="220"/>
        <v>0</v>
      </c>
      <c r="AC952" s="42">
        <f t="shared" si="221"/>
        <v>0</v>
      </c>
      <c r="AD952" s="40" t="str">
        <f t="shared" si="222"/>
        <v>Critical</v>
      </c>
      <c r="AE952" s="40">
        <f>IFERROR(VLOOKUP(A952,'[4]Re-order'!$A:$AA,27,0),"")</f>
        <v>0</v>
      </c>
      <c r="AF952" s="42">
        <f t="shared" si="223"/>
        <v>-2</v>
      </c>
      <c r="AG952" s="42" t="e">
        <f>SUMIFS('[4]Raw Inventory'!D:D,'[4]Raw Inventory'!C:C,"GREATWALL",'[4]Raw Inventory'!B:B,A952)</f>
        <v>#VALUE!</v>
      </c>
      <c r="AH952" s="42" t="e">
        <f>SUMIFS('[4]Raw Inventory'!D:D,'[4]Raw Inventory'!C:C,"DUARTE",'[4]Raw Inventory'!B:B,A952)</f>
        <v>#VALUE!</v>
      </c>
      <c r="AI952" s="42"/>
      <c r="AJ952" s="42">
        <f t="shared" si="224"/>
        <v>0</v>
      </c>
      <c r="AK952" s="40" t="str">
        <f>IFERROR(IF((Q952+IF(AI952="",0,AI3))&lt;=0,"Stockout",IF(AJ952="","",IF(F952="Class A",IF(AJ952&lt;=7,"Critical",IF(AJ952&lt;=15,"Low",IF(AJ952&lt;=30,"Reorder",IF(AJ952&lt;=45,"Optimal","Overstock")))),IF(F952="Class B",IF(AJ952&lt;=10,"Critical",IF(AJ952&lt;=20,"Low",IF(AJ952&lt;=45,"Reorder",IF(AJ952&lt;=60,"Optimal","Overstock")))),IF(F952="Class C",IF(AJ952&lt;=15,"Critical",IF(AJ952&lt;=30,"Low",IF(AJ952&lt;=60,"Reorder",IF(AJ952&lt;=90,"Optimal","Overstock")))),""))))),"")</f>
        <v>Critical</v>
      </c>
      <c r="AL952" s="42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</row>
    <row r="953" spans="1:48">
      <c r="A953" s="39" t="s">
        <v>22</v>
      </c>
      <c r="B953" s="39" t="s">
        <v>19</v>
      </c>
      <c r="C953" s="39" t="s">
        <v>1</v>
      </c>
      <c r="D953" s="40" t="s">
        <v>232</v>
      </c>
      <c r="E953" s="40">
        <v>8</v>
      </c>
      <c r="F953" s="40" t="s">
        <v>2</v>
      </c>
      <c r="G953" s="39" t="str">
        <f>IFERROR(VLOOKUP(A953,'[4]MC Masterlist 2026-09-17'!$B:$M, 3, 0),"")</f>
        <v>HONDA</v>
      </c>
      <c r="H953" s="41">
        <f>IFERROR(VLOOKUP(A953,'[4]MC Masterlist 2026-09-17'!$B:$M, 6, 0),"")</f>
        <v>111258</v>
      </c>
      <c r="I953" s="42">
        <v>2</v>
      </c>
      <c r="J953" s="42">
        <v>2</v>
      </c>
      <c r="K953" s="42">
        <v>4</v>
      </c>
      <c r="L953" s="42">
        <f t="shared" si="209"/>
        <v>8</v>
      </c>
      <c r="M953" s="42">
        <f t="shared" si="210"/>
        <v>2.6666666666666665</v>
      </c>
      <c r="N953" s="41">
        <f t="shared" si="211"/>
        <v>890064</v>
      </c>
      <c r="O953" s="41">
        <f t="shared" si="212"/>
        <v>296688</v>
      </c>
      <c r="P953" s="42">
        <f t="shared" si="213"/>
        <v>8.8888888888888878E-2</v>
      </c>
      <c r="Q953" s="42"/>
      <c r="R953" s="41">
        <f t="shared" si="214"/>
        <v>0</v>
      </c>
      <c r="S953" s="42">
        <f t="shared" si="215"/>
        <v>0</v>
      </c>
      <c r="T953" s="42">
        <f>IFERROR(VLOOKUP(A953,'[4]Re-order'!$A:$Q,17,0),"")</f>
        <v>0</v>
      </c>
      <c r="U953" s="42">
        <f>IFERROR(VLOOKUP(A953,'[4]MC Masterlist 2026-09-17'!$B:$M, 10, 0),0)</f>
        <v>15</v>
      </c>
      <c r="V953" s="42">
        <f>IFERROR(VLOOKUP(A953,'[4]MC Masterlist 2026-09-17'!$B:$M, 11, 0),0)</f>
        <v>15</v>
      </c>
      <c r="W953" s="42">
        <f t="shared" si="216"/>
        <v>30</v>
      </c>
      <c r="X953" s="42">
        <f t="shared" si="217"/>
        <v>5.666666666666667</v>
      </c>
      <c r="Y953" s="42">
        <f>IFERROR(IF(OR(C953="AREA I",C953="AREA V"),7,VLOOKUP(A953,'[4]MC Masterlist 2026-09-17'!$B:$M, 12, 0)),0)</f>
        <v>7</v>
      </c>
      <c r="Z953" s="42">
        <f t="shared" si="218"/>
        <v>1.3333333333333333</v>
      </c>
      <c r="AA953" s="42">
        <f t="shared" si="219"/>
        <v>2.6666666666666665</v>
      </c>
      <c r="AB953" s="42">
        <f t="shared" si="220"/>
        <v>0.50370370370370365</v>
      </c>
      <c r="AC953" s="42">
        <f t="shared" si="221"/>
        <v>0.62222222222222212</v>
      </c>
      <c r="AD953" s="40" t="str">
        <f t="shared" si="222"/>
        <v>Stockout</v>
      </c>
      <c r="AE953" s="40">
        <f>IFERROR(VLOOKUP(A953,'[4]Re-order'!$A:$AA,27,0),"")</f>
        <v>0</v>
      </c>
      <c r="AF953" s="42">
        <f t="shared" si="223"/>
        <v>0.62222222222222212</v>
      </c>
      <c r="AG953" s="42" t="e">
        <f>SUMIFS('[4]Raw Inventory'!D:D,'[4]Raw Inventory'!C:C,"GREATWALL",'[4]Raw Inventory'!B:B,A953)</f>
        <v>#VALUE!</v>
      </c>
      <c r="AH953" s="42" t="e">
        <f>SUMIFS('[4]Raw Inventory'!D:D,'[4]Raw Inventory'!C:C,"DUARTE",'[4]Raw Inventory'!B:B,A953)</f>
        <v>#VALUE!</v>
      </c>
      <c r="AI953" s="42"/>
      <c r="AJ953" s="42">
        <f t="shared" si="224"/>
        <v>0</v>
      </c>
      <c r="AK953" s="40" t="str">
        <f>IFERROR(IF((Q953+IF(AI953="",0,AI3))&lt;=0,"Stockout",IF(AJ953="","",IF(F953="Class A",IF(AJ953&lt;=7,"Critical",IF(AJ953&lt;=15,"Low",IF(AJ953&lt;=30,"Reorder",IF(AJ953&lt;=45,"Optimal","Overstock")))),IF(F953="Class B",IF(AJ953&lt;=10,"Critical",IF(AJ953&lt;=20,"Low",IF(AJ953&lt;=45,"Reorder",IF(AJ953&lt;=60,"Optimal","Overstock")))),IF(F953="Class C",IF(AJ953&lt;=15,"Critical",IF(AJ953&lt;=30,"Low",IF(AJ953&lt;=60,"Reorder",IF(AJ953&lt;=90,"Optimal","Overstock")))),""))))),"")</f>
        <v>Stockout</v>
      </c>
      <c r="AL953" s="42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</row>
    <row r="954" spans="1:48">
      <c r="A954" s="39" t="s">
        <v>18</v>
      </c>
      <c r="B954" s="39" t="s">
        <v>145</v>
      </c>
      <c r="C954" s="39" t="s">
        <v>137</v>
      </c>
      <c r="D954" s="40" t="s">
        <v>260</v>
      </c>
      <c r="E954" s="40">
        <v>16</v>
      </c>
      <c r="F954" s="40" t="s">
        <v>2</v>
      </c>
      <c r="G954" s="39" t="str">
        <f>IFERROR(VLOOKUP(A954,'[4]MC Masterlist 2026-09-17'!$B:$M, 3, 0),"")</f>
        <v>HONDA</v>
      </c>
      <c r="H954" s="41">
        <f>IFERROR(VLOOKUP(A954,'[4]MC Masterlist 2026-09-17'!$B:$M, 6, 0),"")</f>
        <v>94330</v>
      </c>
      <c r="I954" s="42">
        <v>0</v>
      </c>
      <c r="J954" s="42">
        <v>0</v>
      </c>
      <c r="K954" s="42">
        <v>2</v>
      </c>
      <c r="L954" s="42">
        <f t="shared" si="209"/>
        <v>2</v>
      </c>
      <c r="M954" s="42">
        <f t="shared" si="210"/>
        <v>0.66666666666666663</v>
      </c>
      <c r="N954" s="41">
        <f t="shared" si="211"/>
        <v>188660</v>
      </c>
      <c r="O954" s="41">
        <f t="shared" si="212"/>
        <v>62886.666666666664</v>
      </c>
      <c r="P954" s="42">
        <f t="shared" si="213"/>
        <v>2.222222222222222E-2</v>
      </c>
      <c r="Q954" s="42">
        <v>3</v>
      </c>
      <c r="R954" s="41">
        <f t="shared" si="214"/>
        <v>282990</v>
      </c>
      <c r="S954" s="42">
        <f t="shared" si="215"/>
        <v>135</v>
      </c>
      <c r="T954" s="42">
        <f>IFERROR(VLOOKUP(A954,'[4]Re-order'!$A:$Q,17,0),"")</f>
        <v>0</v>
      </c>
      <c r="U954" s="42">
        <f>IFERROR(VLOOKUP(A954,'[4]MC Masterlist 2026-09-17'!$B:$M, 10, 0),0)</f>
        <v>15</v>
      </c>
      <c r="V954" s="42">
        <f>IFERROR(VLOOKUP(A954,'[4]MC Masterlist 2026-09-17'!$B:$M, 11, 0),0)</f>
        <v>15</v>
      </c>
      <c r="W954" s="42">
        <f t="shared" si="216"/>
        <v>30</v>
      </c>
      <c r="X954" s="42">
        <f t="shared" si="217"/>
        <v>6.666666666666667</v>
      </c>
      <c r="Y954" s="42">
        <f>IFERROR(IF(OR(C954="AREA I",C954="AREA V"),7,VLOOKUP(A954,'[4]MC Masterlist 2026-09-17'!$B:$M, 12, 0)),0)</f>
        <v>7</v>
      </c>
      <c r="Z954" s="42">
        <f t="shared" si="218"/>
        <v>0.33333333333333331</v>
      </c>
      <c r="AA954" s="42">
        <f t="shared" si="219"/>
        <v>0.66666666666666663</v>
      </c>
      <c r="AB954" s="42">
        <f t="shared" si="220"/>
        <v>0.14814814814814814</v>
      </c>
      <c r="AC954" s="42">
        <f t="shared" si="221"/>
        <v>0.15555555555555553</v>
      </c>
      <c r="AD954" s="40" t="str">
        <f t="shared" si="222"/>
        <v>Overstock</v>
      </c>
      <c r="AE954" s="40">
        <f>IFERROR(VLOOKUP(A954,'[4]Re-order'!$A:$AA,27,0),"")</f>
        <v>0</v>
      </c>
      <c r="AF954" s="42">
        <f t="shared" si="223"/>
        <v>-2.8444444444444446</v>
      </c>
      <c r="AG954" s="42" t="e">
        <f>SUMIFS('[4]Raw Inventory'!D:D,'[4]Raw Inventory'!C:C,"GREATWALL",'[4]Raw Inventory'!B:B,A954)</f>
        <v>#VALUE!</v>
      </c>
      <c r="AH954" s="42" t="e">
        <f>SUMIFS('[4]Raw Inventory'!D:D,'[4]Raw Inventory'!C:C,"DUARTE",'[4]Raw Inventory'!B:B,A954)</f>
        <v>#VALUE!</v>
      </c>
      <c r="AI954" s="42"/>
      <c r="AJ954" s="42">
        <f t="shared" si="224"/>
        <v>135.00000000000003</v>
      </c>
      <c r="AK954" s="40" t="str">
        <f>IFERROR(IF((Q954+IF(AI954="",0,AI3))&lt;=0,"Stockout",IF(AJ954="","",IF(F954="Class A",IF(AJ954&lt;=7,"Critical",IF(AJ954&lt;=15,"Low",IF(AJ954&lt;=30,"Reorder",IF(AJ954&lt;=45,"Optimal","Overstock")))),IF(F954="Class B",IF(AJ954&lt;=10,"Critical",IF(AJ954&lt;=20,"Low",IF(AJ954&lt;=45,"Reorder",IF(AJ954&lt;=60,"Optimal","Overstock")))),IF(F954="Class C",IF(AJ954&lt;=15,"Critical",IF(AJ954&lt;=30,"Low",IF(AJ954&lt;=60,"Reorder",IF(AJ954&lt;=90,"Optimal","Overstock")))),""))))),"")</f>
        <v>Overstock</v>
      </c>
      <c r="AL954" s="42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</row>
    <row r="955" spans="1:48">
      <c r="A955" s="39" t="s">
        <v>64</v>
      </c>
      <c r="B955" s="39" t="s">
        <v>93</v>
      </c>
      <c r="C955" s="39" t="s">
        <v>90</v>
      </c>
      <c r="D955" s="40" t="s">
        <v>230</v>
      </c>
      <c r="E955" s="40">
        <v>21</v>
      </c>
      <c r="F955" s="40" t="s">
        <v>3</v>
      </c>
      <c r="G955" s="39" t="str">
        <f>IFERROR(VLOOKUP(A955,'[4]MC Masterlist 2026-09-17'!$B:$M, 3, 0),"")</f>
        <v>HONDA</v>
      </c>
      <c r="H955" s="41">
        <f>IFERROR(VLOOKUP(A955,'[4]MC Masterlist 2026-09-17'!$B:$M, 6, 0),"")</f>
        <v>73170</v>
      </c>
      <c r="I955" s="42">
        <v>0</v>
      </c>
      <c r="J955" s="42">
        <v>0</v>
      </c>
      <c r="K955" s="42">
        <v>0</v>
      </c>
      <c r="L955" s="42">
        <f t="shared" si="209"/>
        <v>0</v>
      </c>
      <c r="M955" s="42">
        <f t="shared" si="210"/>
        <v>0</v>
      </c>
      <c r="N955" s="41">
        <f t="shared" si="211"/>
        <v>0</v>
      </c>
      <c r="O955" s="41">
        <f t="shared" si="212"/>
        <v>0</v>
      </c>
      <c r="P955" s="42">
        <f t="shared" si="213"/>
        <v>0</v>
      </c>
      <c r="Q955" s="42">
        <v>2</v>
      </c>
      <c r="R955" s="41">
        <f t="shared" si="214"/>
        <v>146340</v>
      </c>
      <c r="S955" s="42">
        <f t="shared" si="215"/>
        <v>0</v>
      </c>
      <c r="T955" s="42">
        <f>IFERROR(VLOOKUP(A955,'[4]Re-order'!$A:$Q,17,0),"")</f>
        <v>0</v>
      </c>
      <c r="U955" s="42">
        <f>IFERROR(VLOOKUP(A955,'[4]MC Masterlist 2026-09-17'!$B:$M, 10, 0),0)</f>
        <v>15</v>
      </c>
      <c r="V955" s="42">
        <f>IFERROR(VLOOKUP(A955,'[4]MC Masterlist 2026-09-17'!$B:$M, 11, 0),0)</f>
        <v>15</v>
      </c>
      <c r="W955" s="42">
        <f t="shared" si="216"/>
        <v>30</v>
      </c>
      <c r="X955" s="42">
        <f t="shared" si="217"/>
        <v>30</v>
      </c>
      <c r="Y955" s="42">
        <f>IFERROR(IF(OR(C955="AREA I",C955="AREA V"),7,VLOOKUP(A955,'[4]MC Masterlist 2026-09-17'!$B:$M, 12, 0)),0)</f>
        <v>30</v>
      </c>
      <c r="Z955" s="42">
        <f t="shared" si="218"/>
        <v>0</v>
      </c>
      <c r="AA955" s="42">
        <f t="shared" si="219"/>
        <v>0</v>
      </c>
      <c r="AB955" s="42">
        <f t="shared" si="220"/>
        <v>0</v>
      </c>
      <c r="AC955" s="42">
        <f t="shared" si="221"/>
        <v>0</v>
      </c>
      <c r="AD955" s="40" t="str">
        <f t="shared" si="222"/>
        <v>Critical</v>
      </c>
      <c r="AE955" s="40">
        <f>IFERROR(VLOOKUP(A955,'[4]Re-order'!$A:$AA,27,0),"")</f>
        <v>0</v>
      </c>
      <c r="AF955" s="42">
        <f t="shared" si="223"/>
        <v>-2</v>
      </c>
      <c r="AG955" s="42" t="e">
        <f>SUMIFS('[4]Raw Inventory'!D:D,'[4]Raw Inventory'!C:C,"GREATWALL",'[4]Raw Inventory'!B:B,A955)</f>
        <v>#VALUE!</v>
      </c>
      <c r="AH955" s="42" t="e">
        <f>SUMIFS('[4]Raw Inventory'!D:D,'[4]Raw Inventory'!C:C,"DUARTE",'[4]Raw Inventory'!B:B,A955)</f>
        <v>#VALUE!</v>
      </c>
      <c r="AI955" s="42"/>
      <c r="AJ955" s="42">
        <f t="shared" si="224"/>
        <v>0</v>
      </c>
      <c r="AK955" s="40" t="str">
        <f>IFERROR(IF((Q955+IF(AI955="",0,AI3))&lt;=0,"Stockout",IF(AJ955="","",IF(F955="Class A",IF(AJ955&lt;=7,"Critical",IF(AJ955&lt;=15,"Low",IF(AJ955&lt;=30,"Reorder",IF(AJ955&lt;=45,"Optimal","Overstock")))),IF(F955="Class B",IF(AJ955&lt;=10,"Critical",IF(AJ955&lt;=20,"Low",IF(AJ955&lt;=45,"Reorder",IF(AJ955&lt;=60,"Optimal","Overstock")))),IF(F955="Class C",IF(AJ955&lt;=15,"Critical",IF(AJ955&lt;=30,"Low",IF(AJ955&lt;=60,"Reorder",IF(AJ955&lt;=90,"Optimal","Overstock")))),""))))),"")</f>
        <v>Critical</v>
      </c>
      <c r="AL955" s="42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</row>
    <row r="956" spans="1:48">
      <c r="A956" s="39" t="s">
        <v>23</v>
      </c>
      <c r="B956" s="39" t="s">
        <v>94</v>
      </c>
      <c r="C956" s="39" t="s">
        <v>90</v>
      </c>
      <c r="D956" s="40" t="s">
        <v>220</v>
      </c>
      <c r="E956" s="40">
        <v>25</v>
      </c>
      <c r="F956" s="40" t="s">
        <v>3</v>
      </c>
      <c r="G956" s="39" t="str">
        <f>IFERROR(VLOOKUP(A956,'[4]MC Masterlist 2026-09-17'!$B:$M, 3, 0),"")</f>
        <v>KAWASAKI</v>
      </c>
      <c r="H956" s="41">
        <f>IFERROR(VLOOKUP(A956,'[4]MC Masterlist 2026-09-17'!$B:$M, 6, 0),"")</f>
        <v>60656</v>
      </c>
      <c r="I956" s="42">
        <v>1</v>
      </c>
      <c r="J956" s="42">
        <v>0</v>
      </c>
      <c r="K956" s="42">
        <v>0</v>
      </c>
      <c r="L956" s="42">
        <f t="shared" si="209"/>
        <v>1</v>
      </c>
      <c r="M956" s="42">
        <f t="shared" si="210"/>
        <v>0.33333333333333331</v>
      </c>
      <c r="N956" s="41">
        <f t="shared" si="211"/>
        <v>60656</v>
      </c>
      <c r="O956" s="41">
        <f t="shared" si="212"/>
        <v>20218.666666666664</v>
      </c>
      <c r="P956" s="42">
        <f t="shared" si="213"/>
        <v>1.111111111111111E-2</v>
      </c>
      <c r="Q956" s="42">
        <v>8</v>
      </c>
      <c r="R956" s="41">
        <f t="shared" si="214"/>
        <v>485248</v>
      </c>
      <c r="S956" s="42">
        <f t="shared" si="215"/>
        <v>720.00000000000011</v>
      </c>
      <c r="T956" s="42">
        <f>IFERROR(VLOOKUP(A956,'[4]Re-order'!$A:$Q,17,0),"")</f>
        <v>0</v>
      </c>
      <c r="U956" s="42">
        <f>IFERROR(VLOOKUP(A956,'[4]MC Masterlist 2026-09-17'!$B:$M, 10, 0),0)</f>
        <v>15</v>
      </c>
      <c r="V956" s="42">
        <f>IFERROR(VLOOKUP(A956,'[4]MC Masterlist 2026-09-17'!$B:$M, 11, 0),0)</f>
        <v>15</v>
      </c>
      <c r="W956" s="42">
        <f t="shared" si="216"/>
        <v>30</v>
      </c>
      <c r="X956" s="42">
        <f t="shared" si="217"/>
        <v>29.833333333333332</v>
      </c>
      <c r="Y956" s="42">
        <f>IFERROR(IF(OR(C956="AREA I",C956="AREA V"),7,VLOOKUP(A956,'[4]MC Masterlist 2026-09-17'!$B:$M, 12, 0)),0)</f>
        <v>30</v>
      </c>
      <c r="Z956" s="42">
        <f t="shared" si="218"/>
        <v>0.16666666666666666</v>
      </c>
      <c r="AA956" s="42">
        <f t="shared" si="219"/>
        <v>0.33333333333333331</v>
      </c>
      <c r="AB956" s="42">
        <f t="shared" si="220"/>
        <v>0.33148148148148143</v>
      </c>
      <c r="AC956" s="42">
        <f t="shared" si="221"/>
        <v>0.33333333333333331</v>
      </c>
      <c r="AD956" s="40" t="str">
        <f t="shared" si="222"/>
        <v>Overstock</v>
      </c>
      <c r="AE956" s="40">
        <f>IFERROR(VLOOKUP(A956,'[4]Re-order'!$A:$AA,27,0),"")</f>
        <v>0</v>
      </c>
      <c r="AF956" s="42">
        <f t="shared" si="223"/>
        <v>-7.666666666666667</v>
      </c>
      <c r="AG956" s="42" t="e">
        <f>SUMIFS('[4]Raw Inventory'!D:D,'[4]Raw Inventory'!C:C,"GREATWALL",'[4]Raw Inventory'!B:B,A956)</f>
        <v>#VALUE!</v>
      </c>
      <c r="AH956" s="42" t="e">
        <f>SUMIFS('[4]Raw Inventory'!D:D,'[4]Raw Inventory'!C:C,"DUARTE",'[4]Raw Inventory'!B:B,A956)</f>
        <v>#VALUE!</v>
      </c>
      <c r="AI956" s="42"/>
      <c r="AJ956" s="42">
        <f t="shared" si="224"/>
        <v>720.00000000000011</v>
      </c>
      <c r="AK956" s="40" t="str">
        <f>IFERROR(IF((Q956+IF(AI956="",0,AI3))&lt;=0,"Stockout",IF(AJ956="","",IF(F956="Class A",IF(AJ956&lt;=7,"Critical",IF(AJ956&lt;=15,"Low",IF(AJ956&lt;=30,"Reorder",IF(AJ956&lt;=45,"Optimal","Overstock")))),IF(F956="Class B",IF(AJ956&lt;=10,"Critical",IF(AJ956&lt;=20,"Low",IF(AJ956&lt;=45,"Reorder",IF(AJ956&lt;=60,"Optimal","Overstock")))),IF(F956="Class C",IF(AJ956&lt;=15,"Critical",IF(AJ956&lt;=30,"Low",IF(AJ956&lt;=60,"Reorder",IF(AJ956&lt;=90,"Optimal","Overstock")))),""))))),"")</f>
        <v>Overstock</v>
      </c>
      <c r="AL956" s="42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</row>
    <row r="957" spans="1:48">
      <c r="A957" s="39" t="s">
        <v>16</v>
      </c>
      <c r="B957" s="39" t="s">
        <v>95</v>
      </c>
      <c r="C957" s="39" t="s">
        <v>90</v>
      </c>
      <c r="D957" s="40" t="s">
        <v>223</v>
      </c>
      <c r="E957" s="40">
        <v>10</v>
      </c>
      <c r="F957" s="40" t="s">
        <v>2</v>
      </c>
      <c r="G957" s="39" t="str">
        <f>IFERROR(VLOOKUP(A957,'[4]MC Masterlist 2026-09-17'!$B:$M, 3, 0),"")</f>
        <v>HONDA</v>
      </c>
      <c r="H957" s="41">
        <f>IFERROR(VLOOKUP(A957,'[4]MC Masterlist 2026-09-17'!$B:$M, 6, 0),"")</f>
        <v>84394</v>
      </c>
      <c r="I957" s="42">
        <v>0</v>
      </c>
      <c r="J957" s="42">
        <v>2</v>
      </c>
      <c r="K957" s="42">
        <v>0</v>
      </c>
      <c r="L957" s="42">
        <f t="shared" si="209"/>
        <v>2</v>
      </c>
      <c r="M957" s="42">
        <f t="shared" si="210"/>
        <v>0.66666666666666663</v>
      </c>
      <c r="N957" s="41">
        <f t="shared" si="211"/>
        <v>168788</v>
      </c>
      <c r="O957" s="41">
        <f t="shared" si="212"/>
        <v>56262.666666666664</v>
      </c>
      <c r="P957" s="42">
        <f t="shared" si="213"/>
        <v>2.222222222222222E-2</v>
      </c>
      <c r="Q957" s="42">
        <v>1</v>
      </c>
      <c r="R957" s="41">
        <f t="shared" si="214"/>
        <v>84394</v>
      </c>
      <c r="S957" s="42">
        <f t="shared" si="215"/>
        <v>45</v>
      </c>
      <c r="T957" s="42">
        <f>IFERROR(VLOOKUP(A957,'[4]Re-order'!$A:$Q,17,0),"")</f>
        <v>0</v>
      </c>
      <c r="U957" s="42">
        <f>IFERROR(VLOOKUP(A957,'[4]MC Masterlist 2026-09-17'!$B:$M, 10, 0),0)</f>
        <v>15</v>
      </c>
      <c r="V957" s="42">
        <f>IFERROR(VLOOKUP(A957,'[4]MC Masterlist 2026-09-17'!$B:$M, 11, 0),0)</f>
        <v>15</v>
      </c>
      <c r="W957" s="42">
        <f t="shared" si="216"/>
        <v>30</v>
      </c>
      <c r="X957" s="42">
        <f t="shared" si="217"/>
        <v>29.666666666666668</v>
      </c>
      <c r="Y957" s="42">
        <f>IFERROR(IF(OR(C957="AREA I",C957="AREA V"),7,VLOOKUP(A957,'[4]MC Masterlist 2026-09-17'!$B:$M, 12, 0)),0)</f>
        <v>30</v>
      </c>
      <c r="Z957" s="42">
        <f t="shared" si="218"/>
        <v>0.33333333333333331</v>
      </c>
      <c r="AA957" s="42">
        <f t="shared" si="219"/>
        <v>0.66666666666666663</v>
      </c>
      <c r="AB957" s="42">
        <f t="shared" si="220"/>
        <v>0.65925925925925921</v>
      </c>
      <c r="AC957" s="42">
        <f t="shared" si="221"/>
        <v>0.66666666666666663</v>
      </c>
      <c r="AD957" s="40" t="str">
        <f t="shared" si="222"/>
        <v>Reorder</v>
      </c>
      <c r="AE957" s="40">
        <f>IFERROR(VLOOKUP(A957,'[4]Re-order'!$A:$AA,27,0),"")</f>
        <v>0</v>
      </c>
      <c r="AF957" s="42">
        <f t="shared" si="223"/>
        <v>-0.33333333333333337</v>
      </c>
      <c r="AG957" s="42" t="e">
        <f>SUMIFS('[4]Raw Inventory'!D:D,'[4]Raw Inventory'!C:C,"GREATWALL",'[4]Raw Inventory'!B:B,A957)</f>
        <v>#VALUE!</v>
      </c>
      <c r="AH957" s="42" t="e">
        <f>SUMIFS('[4]Raw Inventory'!D:D,'[4]Raw Inventory'!C:C,"DUARTE",'[4]Raw Inventory'!B:B,A957)</f>
        <v>#VALUE!</v>
      </c>
      <c r="AI957" s="42"/>
      <c r="AJ957" s="42">
        <f t="shared" si="224"/>
        <v>45.000000000000007</v>
      </c>
      <c r="AK957" s="40" t="str">
        <f>IFERROR(IF((Q957+IF(AI957="",0,AI3))&lt;=0,"Stockout",IF(AJ957="","",IF(F957="Class A",IF(AJ957&lt;=7,"Critical",IF(AJ957&lt;=15,"Low",IF(AJ957&lt;=30,"Reorder",IF(AJ957&lt;=45,"Optimal","Overstock")))),IF(F957="Class B",IF(AJ957&lt;=10,"Critical",IF(AJ957&lt;=20,"Low",IF(AJ957&lt;=45,"Reorder",IF(AJ957&lt;=60,"Optimal","Overstock")))),IF(F957="Class C",IF(AJ957&lt;=15,"Critical",IF(AJ957&lt;=30,"Low",IF(AJ957&lt;=60,"Reorder",IF(AJ957&lt;=90,"Optimal","Overstock")))),""))))),"")</f>
        <v>Reorder</v>
      </c>
      <c r="AL957" s="42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</row>
    <row r="958" spans="1:48">
      <c r="A958" s="39" t="s">
        <v>38</v>
      </c>
      <c r="B958" s="39" t="s">
        <v>5</v>
      </c>
      <c r="C958" s="39" t="s">
        <v>118</v>
      </c>
      <c r="D958" s="40" t="s">
        <v>265</v>
      </c>
      <c r="E958" s="40">
        <v>22</v>
      </c>
      <c r="F958" s="40" t="s">
        <v>3</v>
      </c>
      <c r="G958" s="39" t="str">
        <f>IFERROR(VLOOKUP(A958,'[4]MC Masterlist 2026-09-17'!$B:$M, 3, 0),"")</f>
        <v>HONDA</v>
      </c>
      <c r="H958" s="41">
        <f>IFERROR(VLOOKUP(A958,'[4]MC Masterlist 2026-09-17'!$B:$M, 6, 0),"")</f>
        <v>165630</v>
      </c>
      <c r="I958" s="42">
        <v>0</v>
      </c>
      <c r="J958" s="42">
        <v>0</v>
      </c>
      <c r="K958" s="42">
        <v>0</v>
      </c>
      <c r="L958" s="42">
        <f t="shared" si="209"/>
        <v>0</v>
      </c>
      <c r="M958" s="42">
        <f t="shared" si="210"/>
        <v>0</v>
      </c>
      <c r="N958" s="41">
        <f t="shared" si="211"/>
        <v>0</v>
      </c>
      <c r="O958" s="41">
        <f t="shared" si="212"/>
        <v>0</v>
      </c>
      <c r="P958" s="42">
        <f t="shared" si="213"/>
        <v>0</v>
      </c>
      <c r="Q958" s="42">
        <v>1</v>
      </c>
      <c r="R958" s="41">
        <f t="shared" si="214"/>
        <v>165630</v>
      </c>
      <c r="S958" s="42">
        <f t="shared" si="215"/>
        <v>0</v>
      </c>
      <c r="T958" s="42">
        <f>IFERROR(VLOOKUP(A958,'[4]Re-order'!$A:$Q,17,0),"")</f>
        <v>0</v>
      </c>
      <c r="U958" s="42">
        <f>IFERROR(VLOOKUP(A958,'[4]MC Masterlist 2026-09-17'!$B:$M, 10, 0),0)</f>
        <v>15</v>
      </c>
      <c r="V958" s="42">
        <f>IFERROR(VLOOKUP(A958,'[4]MC Masterlist 2026-09-17'!$B:$M, 11, 0),0)</f>
        <v>15</v>
      </c>
      <c r="W958" s="42">
        <f t="shared" si="216"/>
        <v>30</v>
      </c>
      <c r="X958" s="42">
        <f t="shared" si="217"/>
        <v>30</v>
      </c>
      <c r="Y958" s="42">
        <f>IFERROR(IF(OR(C958="AREA I",C958="AREA V"),7,VLOOKUP(A958,'[4]MC Masterlist 2026-09-17'!$B:$M, 12, 0)),0)</f>
        <v>30</v>
      </c>
      <c r="Z958" s="42">
        <f t="shared" si="218"/>
        <v>0</v>
      </c>
      <c r="AA958" s="42">
        <f t="shared" si="219"/>
        <v>0</v>
      </c>
      <c r="AB958" s="42">
        <f t="shared" si="220"/>
        <v>0</v>
      </c>
      <c r="AC958" s="42">
        <f t="shared" si="221"/>
        <v>0</v>
      </c>
      <c r="AD958" s="40" t="str">
        <f t="shared" si="222"/>
        <v>Critical</v>
      </c>
      <c r="AE958" s="40">
        <f>IFERROR(VLOOKUP(A958,'[4]Re-order'!$A:$AA,27,0),"")</f>
        <v>0</v>
      </c>
      <c r="AF958" s="42">
        <f t="shared" si="223"/>
        <v>-1</v>
      </c>
      <c r="AG958" s="42" t="e">
        <f>SUMIFS('[4]Raw Inventory'!D:D,'[4]Raw Inventory'!C:C,"GREATWALL",'[4]Raw Inventory'!B:B,A958)</f>
        <v>#VALUE!</v>
      </c>
      <c r="AH958" s="42" t="e">
        <f>SUMIFS('[4]Raw Inventory'!D:D,'[4]Raw Inventory'!C:C,"DUARTE",'[4]Raw Inventory'!B:B,A958)</f>
        <v>#VALUE!</v>
      </c>
      <c r="AI958" s="42"/>
      <c r="AJ958" s="42">
        <f t="shared" si="224"/>
        <v>0</v>
      </c>
      <c r="AK958" s="40" t="str">
        <f>IFERROR(IF((Q958+IF(AI958="",0,AI3))&lt;=0,"Stockout",IF(AJ958="","",IF(F958="Class A",IF(AJ958&lt;=7,"Critical",IF(AJ958&lt;=15,"Low",IF(AJ958&lt;=30,"Reorder",IF(AJ958&lt;=45,"Optimal","Overstock")))),IF(F958="Class B",IF(AJ958&lt;=10,"Critical",IF(AJ958&lt;=20,"Low",IF(AJ958&lt;=45,"Reorder",IF(AJ958&lt;=60,"Optimal","Overstock")))),IF(F958="Class C",IF(AJ958&lt;=15,"Critical",IF(AJ958&lt;=30,"Low",IF(AJ958&lt;=60,"Reorder",IF(AJ958&lt;=90,"Optimal","Overstock")))),""))))),"")</f>
        <v>Critical</v>
      </c>
      <c r="AL958" s="42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</row>
    <row r="959" spans="1:48">
      <c r="A959" s="39" t="s">
        <v>69</v>
      </c>
      <c r="B959" s="39" t="s">
        <v>30</v>
      </c>
      <c r="C959" s="39" t="s">
        <v>1</v>
      </c>
      <c r="D959" s="40" t="s">
        <v>265</v>
      </c>
      <c r="E959" s="40">
        <v>35</v>
      </c>
      <c r="F959" s="40" t="s">
        <v>3</v>
      </c>
      <c r="G959" s="39" t="str">
        <f>IFERROR(VLOOKUP(A959,'[4]MC Masterlist 2026-09-17'!$B:$M, 3, 0),"")</f>
        <v>YAMAHA</v>
      </c>
      <c r="H959" s="41">
        <f>IFERROR(VLOOKUP(A959,'[4]MC Masterlist 2026-09-17'!$B:$M, 6, 0),"")</f>
        <v>54426</v>
      </c>
      <c r="I959" s="42">
        <v>0</v>
      </c>
      <c r="J959" s="42">
        <v>0</v>
      </c>
      <c r="K959" s="42">
        <v>0</v>
      </c>
      <c r="L959" s="42">
        <f t="shared" si="209"/>
        <v>0</v>
      </c>
      <c r="M959" s="42">
        <f t="shared" si="210"/>
        <v>0</v>
      </c>
      <c r="N959" s="41">
        <f t="shared" si="211"/>
        <v>0</v>
      </c>
      <c r="O959" s="41">
        <f t="shared" si="212"/>
        <v>0</v>
      </c>
      <c r="P959" s="42">
        <f t="shared" si="213"/>
        <v>0</v>
      </c>
      <c r="Q959" s="42">
        <v>1</v>
      </c>
      <c r="R959" s="41">
        <f t="shared" si="214"/>
        <v>54426</v>
      </c>
      <c r="S959" s="42">
        <f t="shared" si="215"/>
        <v>0</v>
      </c>
      <c r="T959" s="42">
        <f>IFERROR(VLOOKUP(A959,'[4]Re-order'!$A:$Q,17,0),"")</f>
        <v>0</v>
      </c>
      <c r="U959" s="42">
        <f>IFERROR(VLOOKUP(A959,'[4]MC Masterlist 2026-09-17'!$B:$M, 10, 0),0)</f>
        <v>15</v>
      </c>
      <c r="V959" s="42">
        <f>IFERROR(VLOOKUP(A959,'[4]MC Masterlist 2026-09-17'!$B:$M, 11, 0),0)</f>
        <v>15</v>
      </c>
      <c r="W959" s="42">
        <f t="shared" si="216"/>
        <v>30</v>
      </c>
      <c r="X959" s="42">
        <f t="shared" si="217"/>
        <v>7</v>
      </c>
      <c r="Y959" s="42">
        <f>IFERROR(IF(OR(C959="AREA I",C959="AREA V"),7,VLOOKUP(A959,'[4]MC Masterlist 2026-09-17'!$B:$M, 12, 0)),0)</f>
        <v>7</v>
      </c>
      <c r="Z959" s="42">
        <f t="shared" si="218"/>
        <v>0</v>
      </c>
      <c r="AA959" s="42">
        <f t="shared" si="219"/>
        <v>0</v>
      </c>
      <c r="AB959" s="42">
        <f t="shared" si="220"/>
        <v>0</v>
      </c>
      <c r="AC959" s="42">
        <f t="shared" si="221"/>
        <v>0</v>
      </c>
      <c r="AD959" s="40" t="str">
        <f t="shared" si="222"/>
        <v>Critical</v>
      </c>
      <c r="AE959" s="40">
        <f>IFERROR(VLOOKUP(A959,'[4]Re-order'!$A:$AA,27,0),"")</f>
        <v>0</v>
      </c>
      <c r="AF959" s="42">
        <f t="shared" si="223"/>
        <v>-1</v>
      </c>
      <c r="AG959" s="42" t="e">
        <f>SUMIFS('[4]Raw Inventory'!D:D,'[4]Raw Inventory'!C:C,"GREATWALL",'[4]Raw Inventory'!B:B,A959)</f>
        <v>#VALUE!</v>
      </c>
      <c r="AH959" s="42" t="e">
        <f>SUMIFS('[4]Raw Inventory'!D:D,'[4]Raw Inventory'!C:C,"DUARTE",'[4]Raw Inventory'!B:B,A959)</f>
        <v>#VALUE!</v>
      </c>
      <c r="AI959" s="42"/>
      <c r="AJ959" s="42">
        <f t="shared" si="224"/>
        <v>0</v>
      </c>
      <c r="AK959" s="40" t="str">
        <f>IFERROR(IF((Q959+IF(AI959="",0,AI3))&lt;=0,"Stockout",IF(AJ959="","",IF(F959="Class A",IF(AJ959&lt;=7,"Critical",IF(AJ959&lt;=15,"Low",IF(AJ959&lt;=30,"Reorder",IF(AJ959&lt;=45,"Optimal","Overstock")))),IF(F959="Class B",IF(AJ959&lt;=10,"Critical",IF(AJ959&lt;=20,"Low",IF(AJ959&lt;=45,"Reorder",IF(AJ959&lt;=60,"Optimal","Overstock")))),IF(F959="Class C",IF(AJ959&lt;=15,"Critical",IF(AJ959&lt;=30,"Low",IF(AJ959&lt;=60,"Reorder",IF(AJ959&lt;=90,"Optimal","Overstock")))),""))))),"")</f>
        <v>Critical</v>
      </c>
      <c r="AL959" s="42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</row>
    <row r="960" spans="1:48">
      <c r="A960" s="39" t="s">
        <v>50</v>
      </c>
      <c r="B960" s="39" t="s">
        <v>95</v>
      </c>
      <c r="C960" s="39" t="s">
        <v>90</v>
      </c>
      <c r="D960" s="40" t="s">
        <v>222</v>
      </c>
      <c r="E960" s="40">
        <v>18</v>
      </c>
      <c r="F960" s="40" t="s">
        <v>3</v>
      </c>
      <c r="G960" s="39" t="str">
        <f>IFERROR(VLOOKUP(A960,'[4]MC Masterlist 2026-09-17'!$B:$M, 3, 0),"")</f>
        <v>YAMAHA</v>
      </c>
      <c r="H960" s="41">
        <f>IFERROR(VLOOKUP(A960,'[4]MC Masterlist 2026-09-17'!$B:$M, 6, 0),"")</f>
        <v>78957</v>
      </c>
      <c r="I960" s="42">
        <v>0</v>
      </c>
      <c r="J960" s="42">
        <v>1</v>
      </c>
      <c r="K960" s="42">
        <v>0</v>
      </c>
      <c r="L960" s="42">
        <f t="shared" si="209"/>
        <v>1</v>
      </c>
      <c r="M960" s="42">
        <f t="shared" si="210"/>
        <v>0.33333333333333331</v>
      </c>
      <c r="N960" s="41">
        <f t="shared" si="211"/>
        <v>78957</v>
      </c>
      <c r="O960" s="41">
        <f t="shared" si="212"/>
        <v>26319</v>
      </c>
      <c r="P960" s="42">
        <f t="shared" si="213"/>
        <v>1.111111111111111E-2</v>
      </c>
      <c r="Q960" s="42"/>
      <c r="R960" s="41">
        <f t="shared" si="214"/>
        <v>0</v>
      </c>
      <c r="S960" s="42">
        <f t="shared" si="215"/>
        <v>0</v>
      </c>
      <c r="T960" s="42">
        <f>IFERROR(VLOOKUP(A960,'[4]Re-order'!$A:$Q,17,0),"")</f>
        <v>0</v>
      </c>
      <c r="U960" s="42">
        <f>IFERROR(VLOOKUP(A960,'[4]MC Masterlist 2026-09-17'!$B:$M, 10, 0),0)</f>
        <v>15</v>
      </c>
      <c r="V960" s="42">
        <f>IFERROR(VLOOKUP(A960,'[4]MC Masterlist 2026-09-17'!$B:$M, 11, 0),0)</f>
        <v>15</v>
      </c>
      <c r="W960" s="42">
        <f t="shared" si="216"/>
        <v>30</v>
      </c>
      <c r="X960" s="42">
        <f t="shared" si="217"/>
        <v>29.833333333333332</v>
      </c>
      <c r="Y960" s="42">
        <f>IFERROR(IF(OR(C960="AREA I",C960="AREA V"),7,VLOOKUP(A960,'[4]MC Masterlist 2026-09-17'!$B:$M, 12, 0)),0)</f>
        <v>30</v>
      </c>
      <c r="Z960" s="42">
        <f t="shared" si="218"/>
        <v>0.16666666666666666</v>
      </c>
      <c r="AA960" s="42">
        <f t="shared" si="219"/>
        <v>0.33333333333333331</v>
      </c>
      <c r="AB960" s="42">
        <f t="shared" si="220"/>
        <v>0.33148148148148143</v>
      </c>
      <c r="AC960" s="42">
        <f t="shared" si="221"/>
        <v>0.33333333333333331</v>
      </c>
      <c r="AD960" s="40" t="str">
        <f t="shared" si="222"/>
        <v>Stockout</v>
      </c>
      <c r="AE960" s="40">
        <f>IFERROR(VLOOKUP(A960,'[4]Re-order'!$A:$AA,27,0),"")</f>
        <v>0</v>
      </c>
      <c r="AF960" s="42">
        <f t="shared" si="223"/>
        <v>0.33333333333333331</v>
      </c>
      <c r="AG960" s="42" t="e">
        <f>SUMIFS('[4]Raw Inventory'!D:D,'[4]Raw Inventory'!C:C,"GREATWALL",'[4]Raw Inventory'!B:B,A960)</f>
        <v>#VALUE!</v>
      </c>
      <c r="AH960" s="42" t="e">
        <f>SUMIFS('[4]Raw Inventory'!D:D,'[4]Raw Inventory'!C:C,"DUARTE",'[4]Raw Inventory'!B:B,A960)</f>
        <v>#VALUE!</v>
      </c>
      <c r="AI960" s="42"/>
      <c r="AJ960" s="42">
        <f t="shared" si="224"/>
        <v>0</v>
      </c>
      <c r="AK960" s="40" t="str">
        <f>IFERROR(IF((Q960+IF(AI960="",0,AI3))&lt;=0,"Stockout",IF(AJ960="","",IF(F960="Class A",IF(AJ960&lt;=7,"Critical",IF(AJ960&lt;=15,"Low",IF(AJ960&lt;=30,"Reorder",IF(AJ960&lt;=45,"Optimal","Overstock")))),IF(F960="Class B",IF(AJ960&lt;=10,"Critical",IF(AJ960&lt;=20,"Low",IF(AJ960&lt;=45,"Reorder",IF(AJ960&lt;=60,"Optimal","Overstock")))),IF(F960="Class C",IF(AJ960&lt;=15,"Critical",IF(AJ960&lt;=30,"Low",IF(AJ960&lt;=60,"Reorder",IF(AJ960&lt;=90,"Optimal","Overstock")))),""))))),"")</f>
        <v>Stockout</v>
      </c>
      <c r="AL960" s="42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</row>
    <row r="961" spans="1:48">
      <c r="A961" s="39" t="s">
        <v>77</v>
      </c>
      <c r="B961" s="39" t="s">
        <v>160</v>
      </c>
      <c r="C961" s="39" t="s">
        <v>159</v>
      </c>
      <c r="D961" s="40" t="s">
        <v>236</v>
      </c>
      <c r="E961" s="40">
        <v>23</v>
      </c>
      <c r="F961" s="40" t="s">
        <v>3</v>
      </c>
      <c r="G961" s="39" t="str">
        <f>IFERROR(VLOOKUP(A961,'[4]MC Masterlist 2026-09-17'!$B:$M, 3, 0),"")</f>
        <v>SUZUKI</v>
      </c>
      <c r="H961" s="41">
        <f>IFERROR(VLOOKUP(A961,'[4]MC Masterlist 2026-09-17'!$B:$M, 6, 0),"")</f>
        <v>91057</v>
      </c>
      <c r="I961" s="42">
        <v>0</v>
      </c>
      <c r="J961" s="42">
        <v>0</v>
      </c>
      <c r="K961" s="42">
        <v>0</v>
      </c>
      <c r="L961" s="42">
        <f t="shared" si="209"/>
        <v>0</v>
      </c>
      <c r="M961" s="42">
        <f t="shared" si="210"/>
        <v>0</v>
      </c>
      <c r="N961" s="41">
        <f t="shared" si="211"/>
        <v>0</v>
      </c>
      <c r="O961" s="41">
        <f t="shared" si="212"/>
        <v>0</v>
      </c>
      <c r="P961" s="42">
        <f t="shared" si="213"/>
        <v>0</v>
      </c>
      <c r="Q961" s="42">
        <v>3</v>
      </c>
      <c r="R961" s="41">
        <f t="shared" si="214"/>
        <v>273171</v>
      </c>
      <c r="S961" s="42">
        <f t="shared" si="215"/>
        <v>0</v>
      </c>
      <c r="T961" s="42">
        <f>IFERROR(VLOOKUP(A961,'[4]Re-order'!$A:$Q,17,0),"")</f>
        <v>0</v>
      </c>
      <c r="U961" s="42">
        <f>IFERROR(VLOOKUP(A961,'[4]MC Masterlist 2026-09-17'!$B:$M, 10, 0),0)</f>
        <v>15</v>
      </c>
      <c r="V961" s="42">
        <f>IFERROR(VLOOKUP(A961,'[4]MC Masterlist 2026-09-17'!$B:$M, 11, 0),0)</f>
        <v>15</v>
      </c>
      <c r="W961" s="42">
        <f t="shared" si="216"/>
        <v>30</v>
      </c>
      <c r="X961" s="42">
        <f t="shared" si="217"/>
        <v>30</v>
      </c>
      <c r="Y961" s="42">
        <f>IFERROR(IF(OR(C961="AREA I",C961="AREA V"),7,VLOOKUP(A961,'[4]MC Masterlist 2026-09-17'!$B:$M, 12, 0)),0)</f>
        <v>30</v>
      </c>
      <c r="Z961" s="42">
        <f t="shared" si="218"/>
        <v>0</v>
      </c>
      <c r="AA961" s="42">
        <f t="shared" si="219"/>
        <v>0</v>
      </c>
      <c r="AB961" s="42">
        <f t="shared" si="220"/>
        <v>0</v>
      </c>
      <c r="AC961" s="42">
        <f t="shared" si="221"/>
        <v>0</v>
      </c>
      <c r="AD961" s="40" t="str">
        <f t="shared" si="222"/>
        <v>Critical</v>
      </c>
      <c r="AE961" s="40">
        <f>IFERROR(VLOOKUP(A961,'[4]Re-order'!$A:$AA,27,0),"")</f>
        <v>0</v>
      </c>
      <c r="AF961" s="42">
        <f t="shared" si="223"/>
        <v>-3</v>
      </c>
      <c r="AG961" s="42" t="e">
        <f>SUMIFS('[4]Raw Inventory'!D:D,'[4]Raw Inventory'!C:C,"GREATWALL",'[4]Raw Inventory'!B:B,A961)</f>
        <v>#VALUE!</v>
      </c>
      <c r="AH961" s="42" t="e">
        <f>SUMIFS('[4]Raw Inventory'!D:D,'[4]Raw Inventory'!C:C,"DUARTE",'[4]Raw Inventory'!B:B,A961)</f>
        <v>#VALUE!</v>
      </c>
      <c r="AI961" s="42"/>
      <c r="AJ961" s="42">
        <f t="shared" si="224"/>
        <v>0</v>
      </c>
      <c r="AK961" s="40" t="str">
        <f>IFERROR(IF((Q961+IF(AI961="",0,AI3))&lt;=0,"Stockout",IF(AJ961="","",IF(F961="Class A",IF(AJ961&lt;=7,"Critical",IF(AJ961&lt;=15,"Low",IF(AJ961&lt;=30,"Reorder",IF(AJ961&lt;=45,"Optimal","Overstock")))),IF(F961="Class B",IF(AJ961&lt;=10,"Critical",IF(AJ961&lt;=20,"Low",IF(AJ961&lt;=45,"Reorder",IF(AJ961&lt;=60,"Optimal","Overstock")))),IF(F961="Class C",IF(AJ961&lt;=15,"Critical",IF(AJ961&lt;=30,"Low",IF(AJ961&lt;=60,"Reorder",IF(AJ961&lt;=90,"Optimal","Overstock")))),""))))),"")</f>
        <v>Critical</v>
      </c>
      <c r="AL961" s="42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</row>
    <row r="962" spans="1:48">
      <c r="A962" s="39" t="s">
        <v>20</v>
      </c>
      <c r="B962" s="39" t="s">
        <v>116</v>
      </c>
      <c r="C962" s="39" t="s">
        <v>109</v>
      </c>
      <c r="D962" s="40" t="s">
        <v>222</v>
      </c>
      <c r="E962" s="40">
        <v>7</v>
      </c>
      <c r="F962" s="40" t="s">
        <v>3</v>
      </c>
      <c r="G962" s="39" t="str">
        <f>IFERROR(VLOOKUP(A962,'[4]MC Masterlist 2026-09-17'!$B:$M, 3, 0),"")</f>
        <v>HONDA</v>
      </c>
      <c r="H962" s="41">
        <f>IFERROR(VLOOKUP(A962,'[4]MC Masterlist 2026-09-17'!$B:$M, 6, 0),"")</f>
        <v>69950</v>
      </c>
      <c r="I962" s="42">
        <v>0</v>
      </c>
      <c r="J962" s="42">
        <v>0</v>
      </c>
      <c r="K962" s="42">
        <v>1</v>
      </c>
      <c r="L962" s="42">
        <f t="shared" si="209"/>
        <v>1</v>
      </c>
      <c r="M962" s="42">
        <f t="shared" si="210"/>
        <v>0.33333333333333331</v>
      </c>
      <c r="N962" s="41">
        <f t="shared" si="211"/>
        <v>69950</v>
      </c>
      <c r="O962" s="41">
        <f t="shared" si="212"/>
        <v>23316.666666666664</v>
      </c>
      <c r="P962" s="42">
        <f t="shared" si="213"/>
        <v>1.111111111111111E-2</v>
      </c>
      <c r="Q962" s="42">
        <v>4</v>
      </c>
      <c r="R962" s="41">
        <f t="shared" si="214"/>
        <v>279800</v>
      </c>
      <c r="S962" s="42">
        <f t="shared" si="215"/>
        <v>360.00000000000006</v>
      </c>
      <c r="T962" s="42">
        <f>IFERROR(VLOOKUP(A962,'[4]Re-order'!$A:$Q,17,0),"")</f>
        <v>0</v>
      </c>
      <c r="U962" s="42">
        <f>IFERROR(VLOOKUP(A962,'[4]MC Masterlist 2026-09-17'!$B:$M, 10, 0),0)</f>
        <v>15</v>
      </c>
      <c r="V962" s="42">
        <f>IFERROR(VLOOKUP(A962,'[4]MC Masterlist 2026-09-17'!$B:$M, 11, 0),0)</f>
        <v>15</v>
      </c>
      <c r="W962" s="42">
        <f t="shared" si="216"/>
        <v>30</v>
      </c>
      <c r="X962" s="42">
        <f t="shared" si="217"/>
        <v>29.833333333333332</v>
      </c>
      <c r="Y962" s="42">
        <f>IFERROR(IF(OR(C962="AREA I",C962="AREA V"),7,VLOOKUP(A962,'[4]MC Masterlist 2026-09-17'!$B:$M, 12, 0)),0)</f>
        <v>30</v>
      </c>
      <c r="Z962" s="42">
        <f t="shared" si="218"/>
        <v>0.16666666666666666</v>
      </c>
      <c r="AA962" s="42">
        <f t="shared" si="219"/>
        <v>0.33333333333333331</v>
      </c>
      <c r="AB962" s="42">
        <f t="shared" si="220"/>
        <v>0.33148148148148143</v>
      </c>
      <c r="AC962" s="42">
        <f t="shared" si="221"/>
        <v>0.33333333333333331</v>
      </c>
      <c r="AD962" s="40" t="str">
        <f t="shared" si="222"/>
        <v>Overstock</v>
      </c>
      <c r="AE962" s="40">
        <f>IFERROR(VLOOKUP(A962,'[4]Re-order'!$A:$AA,27,0),"")</f>
        <v>0</v>
      </c>
      <c r="AF962" s="42">
        <f t="shared" si="223"/>
        <v>-3.6666666666666665</v>
      </c>
      <c r="AG962" s="42" t="e">
        <f>SUMIFS('[4]Raw Inventory'!D:D,'[4]Raw Inventory'!C:C,"GREATWALL",'[4]Raw Inventory'!B:B,A962)</f>
        <v>#VALUE!</v>
      </c>
      <c r="AH962" s="42" t="e">
        <f>SUMIFS('[4]Raw Inventory'!D:D,'[4]Raw Inventory'!C:C,"DUARTE",'[4]Raw Inventory'!B:B,A962)</f>
        <v>#VALUE!</v>
      </c>
      <c r="AI962" s="42"/>
      <c r="AJ962" s="42">
        <f t="shared" si="224"/>
        <v>360.00000000000006</v>
      </c>
      <c r="AK962" s="40" t="str">
        <f>IFERROR(IF((Q962+IF(AI962="",0,AI3))&lt;=0,"Stockout",IF(AJ962="","",IF(F962="Class A",IF(AJ962&lt;=7,"Critical",IF(AJ962&lt;=15,"Low",IF(AJ962&lt;=30,"Reorder",IF(AJ962&lt;=45,"Optimal","Overstock")))),IF(F962="Class B",IF(AJ962&lt;=10,"Critical",IF(AJ962&lt;=20,"Low",IF(AJ962&lt;=45,"Reorder",IF(AJ962&lt;=60,"Optimal","Overstock")))),IF(F962="Class C",IF(AJ962&lt;=15,"Critical",IF(AJ962&lt;=30,"Low",IF(AJ962&lt;=60,"Reorder",IF(AJ962&lt;=90,"Optimal","Overstock")))),""))))),"")</f>
        <v>Overstock</v>
      </c>
      <c r="AL962" s="42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</row>
    <row r="963" spans="1:48">
      <c r="A963" s="39" t="s">
        <v>14</v>
      </c>
      <c r="B963" s="39" t="s">
        <v>95</v>
      </c>
      <c r="C963" s="39" t="s">
        <v>90</v>
      </c>
      <c r="D963" s="40" t="s">
        <v>224</v>
      </c>
      <c r="E963" s="40">
        <v>3</v>
      </c>
      <c r="F963" s="40" t="s">
        <v>0</v>
      </c>
      <c r="G963" s="39" t="str">
        <f>IFERROR(VLOOKUP(A963,'[4]MC Masterlist 2026-09-17'!$B:$M, 3, 0),"")</f>
        <v>HONDA</v>
      </c>
      <c r="H963" s="41">
        <f>IFERROR(VLOOKUP(A963,'[4]MC Masterlist 2026-09-17'!$B:$M, 6, 0),"")</f>
        <v>80070</v>
      </c>
      <c r="I963" s="42">
        <v>4</v>
      </c>
      <c r="J963" s="42">
        <v>4</v>
      </c>
      <c r="K963" s="42">
        <v>3</v>
      </c>
      <c r="L963" s="42">
        <f t="shared" ref="L963:L1026" si="225">I963+J963+K963</f>
        <v>11</v>
      </c>
      <c r="M963" s="42">
        <f t="shared" ref="M963:M1026" si="226">AVERAGE(I963,J963,K963)</f>
        <v>3.6666666666666665</v>
      </c>
      <c r="N963" s="41">
        <f t="shared" ref="N963:N1026" si="227">L963*H963</f>
        <v>880770</v>
      </c>
      <c r="O963" s="41">
        <f t="shared" ref="O963:O1026" si="228">M963*H963</f>
        <v>293590</v>
      </c>
      <c r="P963" s="42">
        <f t="shared" ref="P963:P1026" si="229">M963/30</f>
        <v>0.12222222222222222</v>
      </c>
      <c r="Q963" s="42">
        <v>2</v>
      </c>
      <c r="R963" s="41">
        <f t="shared" ref="R963:R1026" si="230">IFERROR(Q963*H963, 0)</f>
        <v>160140</v>
      </c>
      <c r="S963" s="42">
        <f t="shared" ref="S963:S1026" si="231">IFERROR(R963/(O963)*30, 0)</f>
        <v>16.363636363636363</v>
      </c>
      <c r="T963" s="42">
        <f>IFERROR(VLOOKUP(A963,'[4]Re-order'!$A:$Q,17,0),"")</f>
        <v>0</v>
      </c>
      <c r="U963" s="42">
        <f>IFERROR(VLOOKUP(A963,'[4]MC Masterlist 2026-09-17'!$B:$M, 10, 0),0)</f>
        <v>15</v>
      </c>
      <c r="V963" s="42">
        <f>IFERROR(VLOOKUP(A963,'[4]MC Masterlist 2026-09-17'!$B:$M, 11, 0),0)</f>
        <v>15</v>
      </c>
      <c r="W963" s="42">
        <f t="shared" ref="W963:W1026" si="232">U963+V963</f>
        <v>30</v>
      </c>
      <c r="X963" s="42">
        <f t="shared" ref="X963:X1026" si="233">Y963-Z963</f>
        <v>28.166666666666668</v>
      </c>
      <c r="Y963" s="42">
        <f>IFERROR(IF(OR(C963="AREA I",C963="AREA V"),7,VLOOKUP(A963,'[4]MC Masterlist 2026-09-17'!$B:$M, 12, 0)),0)</f>
        <v>30</v>
      </c>
      <c r="Z963" s="42">
        <f t="shared" ref="Z963:Z1026" si="234">V963*P963</f>
        <v>1.8333333333333333</v>
      </c>
      <c r="AA963" s="42">
        <f t="shared" ref="AA963:AA1026" si="235">W963*P963</f>
        <v>3.6666666666666665</v>
      </c>
      <c r="AB963" s="42">
        <f t="shared" ref="AB963:AB1026" si="236">X963*P963</f>
        <v>3.4425925925925926</v>
      </c>
      <c r="AC963" s="42">
        <f t="shared" ref="AC963:AC1026" si="237">Y963*P963</f>
        <v>3.6666666666666665</v>
      </c>
      <c r="AD963" s="40" t="str">
        <f t="shared" ref="AD963:AD1026" si="238">IFERROR(IF(Q963&lt;=0,"Stockout",IF(S963="","",IF(F963="Class A",IF(S963&lt;=7,"Critical",IF(S963&lt;=15,"Low",IF(S963&lt;=30,"Reorder",IF(S963&lt;=45,"Optimal","Overstock")))),IF(F963="Class B",IF(S963&lt;=10,"Critical",IF(S963&lt;=20,"Low",IF(S963&lt;=45,"Reorder",IF(S963&lt;=60,"Optimal","Overstock")))),IF(F963="Class C",IF(S963&lt;=15,"Critical",IF(S963&lt;=30,"Low",IF(S963&lt;=60,"Reorder",IF(S963&lt;=90,"Optimal","Overstock")))),""))))),"")</f>
        <v>Reorder</v>
      </c>
      <c r="AE963" s="40">
        <f>IFERROR(VLOOKUP(A963,'[4]Re-order'!$A:$AA,27,0),"")</f>
        <v>0</v>
      </c>
      <c r="AF963" s="42">
        <f t="shared" ref="AF963:AF1026" si="239">AC963-Q963</f>
        <v>1.6666666666666665</v>
      </c>
      <c r="AG963" s="42" t="e">
        <f>SUMIFS('[4]Raw Inventory'!D:D,'[4]Raw Inventory'!C:C,"GREATWALL",'[4]Raw Inventory'!B:B,A963)</f>
        <v>#VALUE!</v>
      </c>
      <c r="AH963" s="42" t="e">
        <f>SUMIFS('[4]Raw Inventory'!D:D,'[4]Raw Inventory'!C:C,"DUARTE",'[4]Raw Inventory'!B:B,A963)</f>
        <v>#VALUE!</v>
      </c>
      <c r="AI963" s="42"/>
      <c r="AJ963" s="42">
        <f t="shared" ref="AJ963:AJ1026" si="240">IFERROR((Q963 + IF(AI963="",0,AI963))/P963, 0)</f>
        <v>16.363636363636363</v>
      </c>
      <c r="AK963" s="40" t="str">
        <f>IFERROR(IF((Q963+IF(AI963="",0,AI3))&lt;=0,"Stockout",IF(AJ963="","",IF(F963="Class A",IF(AJ963&lt;=7,"Critical",IF(AJ963&lt;=15,"Low",IF(AJ963&lt;=30,"Reorder",IF(AJ963&lt;=45,"Optimal","Overstock")))),IF(F963="Class B",IF(AJ963&lt;=10,"Critical",IF(AJ963&lt;=20,"Low",IF(AJ963&lt;=45,"Reorder",IF(AJ963&lt;=60,"Optimal","Overstock")))),IF(F963="Class C",IF(AJ963&lt;=15,"Critical",IF(AJ963&lt;=30,"Low",IF(AJ963&lt;=60,"Reorder",IF(AJ963&lt;=90,"Optimal","Overstock")))),""))))),"")</f>
        <v>Reorder</v>
      </c>
      <c r="AL963" s="42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</row>
    <row r="964" spans="1:48">
      <c r="A964" s="39" t="s">
        <v>40</v>
      </c>
      <c r="B964" s="39" t="s">
        <v>145</v>
      </c>
      <c r="C964" s="39" t="s">
        <v>137</v>
      </c>
      <c r="D964" s="40" t="s">
        <v>242</v>
      </c>
      <c r="E964" s="40">
        <v>17</v>
      </c>
      <c r="F964" s="40" t="s">
        <v>2</v>
      </c>
      <c r="G964" s="39" t="str">
        <f>IFERROR(VLOOKUP(A964,'[4]MC Masterlist 2026-09-17'!$B:$M, 3, 0),"")</f>
        <v>HONDA</v>
      </c>
      <c r="H964" s="41">
        <f>IFERROR(VLOOKUP(A964,'[4]MC Masterlist 2026-09-17'!$B:$M, 6, 0),"")</f>
        <v>56426</v>
      </c>
      <c r="I964" s="42">
        <v>0</v>
      </c>
      <c r="J964" s="42">
        <v>3</v>
      </c>
      <c r="K964" s="42">
        <v>0</v>
      </c>
      <c r="L964" s="42">
        <f t="shared" si="225"/>
        <v>3</v>
      </c>
      <c r="M964" s="42">
        <f t="shared" si="226"/>
        <v>1</v>
      </c>
      <c r="N964" s="41">
        <f t="shared" si="227"/>
        <v>169278</v>
      </c>
      <c r="O964" s="41">
        <f t="shared" si="228"/>
        <v>56426</v>
      </c>
      <c r="P964" s="42">
        <f t="shared" si="229"/>
        <v>3.3333333333333333E-2</v>
      </c>
      <c r="Q964" s="42">
        <v>2</v>
      </c>
      <c r="R964" s="41">
        <f t="shared" si="230"/>
        <v>112852</v>
      </c>
      <c r="S964" s="42">
        <f t="shared" si="231"/>
        <v>60</v>
      </c>
      <c r="T964" s="42">
        <f>IFERROR(VLOOKUP(A964,'[4]Re-order'!$A:$Q,17,0),"")</f>
        <v>0</v>
      </c>
      <c r="U964" s="42">
        <f>IFERROR(VLOOKUP(A964,'[4]MC Masterlist 2026-09-17'!$B:$M, 10, 0),0)</f>
        <v>15</v>
      </c>
      <c r="V964" s="42">
        <f>IFERROR(VLOOKUP(A964,'[4]MC Masterlist 2026-09-17'!$B:$M, 11, 0),0)</f>
        <v>15</v>
      </c>
      <c r="W964" s="42">
        <f t="shared" si="232"/>
        <v>30</v>
      </c>
      <c r="X964" s="42">
        <f t="shared" si="233"/>
        <v>6.5</v>
      </c>
      <c r="Y964" s="42">
        <f>IFERROR(IF(OR(C964="AREA I",C964="AREA V"),7,VLOOKUP(A964,'[4]MC Masterlist 2026-09-17'!$B:$M, 12, 0)),0)</f>
        <v>7</v>
      </c>
      <c r="Z964" s="42">
        <f t="shared" si="234"/>
        <v>0.5</v>
      </c>
      <c r="AA964" s="42">
        <f t="shared" si="235"/>
        <v>1</v>
      </c>
      <c r="AB964" s="42">
        <f t="shared" si="236"/>
        <v>0.21666666666666667</v>
      </c>
      <c r="AC964" s="42">
        <f t="shared" si="237"/>
        <v>0.23333333333333334</v>
      </c>
      <c r="AD964" s="40" t="str">
        <f t="shared" si="238"/>
        <v>Optimal</v>
      </c>
      <c r="AE964" s="40">
        <f>IFERROR(VLOOKUP(A964,'[4]Re-order'!$A:$AA,27,0),"")</f>
        <v>0</v>
      </c>
      <c r="AF964" s="42">
        <f t="shared" si="239"/>
        <v>-1.7666666666666666</v>
      </c>
      <c r="AG964" s="42" t="e">
        <f>SUMIFS('[4]Raw Inventory'!D:D,'[4]Raw Inventory'!C:C,"GREATWALL",'[4]Raw Inventory'!B:B,A964)</f>
        <v>#VALUE!</v>
      </c>
      <c r="AH964" s="42" t="e">
        <f>SUMIFS('[4]Raw Inventory'!D:D,'[4]Raw Inventory'!C:C,"DUARTE",'[4]Raw Inventory'!B:B,A964)</f>
        <v>#VALUE!</v>
      </c>
      <c r="AI964" s="42"/>
      <c r="AJ964" s="42">
        <f t="shared" si="240"/>
        <v>60</v>
      </c>
      <c r="AK964" s="40" t="str">
        <f>IFERROR(IF((Q964+IF(AI964="",0,AI3))&lt;=0,"Stockout",IF(AJ964="","",IF(F964="Class A",IF(AJ964&lt;=7,"Critical",IF(AJ964&lt;=15,"Low",IF(AJ964&lt;=30,"Reorder",IF(AJ964&lt;=45,"Optimal","Overstock")))),IF(F964="Class B",IF(AJ964&lt;=10,"Critical",IF(AJ964&lt;=20,"Low",IF(AJ964&lt;=45,"Reorder",IF(AJ964&lt;=60,"Optimal","Overstock")))),IF(F964="Class C",IF(AJ964&lt;=15,"Critical",IF(AJ964&lt;=30,"Low",IF(AJ964&lt;=60,"Reorder",IF(AJ964&lt;=90,"Optimal","Overstock")))),""))))),"")</f>
        <v>Optimal</v>
      </c>
      <c r="AL964" s="42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</row>
    <row r="965" spans="1:48">
      <c r="A965" s="39" t="s">
        <v>16</v>
      </c>
      <c r="B965" s="39" t="s">
        <v>246</v>
      </c>
      <c r="C965" s="39"/>
      <c r="D965" s="40" t="s">
        <v>248</v>
      </c>
      <c r="E965" s="40">
        <v>1</v>
      </c>
      <c r="F965" s="40" t="s">
        <v>0</v>
      </c>
      <c r="G965" s="39" t="str">
        <f>IFERROR(VLOOKUP(A965,'[4]MC Masterlist 2026-09-17'!$B:$M, 3, 0),"")</f>
        <v>HONDA</v>
      </c>
      <c r="H965" s="41">
        <f>IFERROR(VLOOKUP(A965,'[4]MC Masterlist 2026-09-17'!$B:$M, 6, 0),"")</f>
        <v>84394</v>
      </c>
      <c r="I965" s="42">
        <v>0</v>
      </c>
      <c r="J965" s="42">
        <v>0</v>
      </c>
      <c r="K965" s="42">
        <v>0</v>
      </c>
      <c r="L965" s="42">
        <f t="shared" si="225"/>
        <v>0</v>
      </c>
      <c r="M965" s="42">
        <f t="shared" si="226"/>
        <v>0</v>
      </c>
      <c r="N965" s="41">
        <f t="shared" si="227"/>
        <v>0</v>
      </c>
      <c r="O965" s="41">
        <f t="shared" si="228"/>
        <v>0</v>
      </c>
      <c r="P965" s="42">
        <f t="shared" si="229"/>
        <v>0</v>
      </c>
      <c r="Q965" s="42">
        <v>2</v>
      </c>
      <c r="R965" s="41">
        <f t="shared" si="230"/>
        <v>168788</v>
      </c>
      <c r="S965" s="42">
        <f t="shared" si="231"/>
        <v>0</v>
      </c>
      <c r="T965" s="42">
        <f>IFERROR(VLOOKUP(A965,'[4]Re-order'!$A:$Q,17,0),"")</f>
        <v>0</v>
      </c>
      <c r="U965" s="42">
        <f>IFERROR(VLOOKUP(A965,'[4]MC Masterlist 2026-09-17'!$B:$M, 10, 0),0)</f>
        <v>15</v>
      </c>
      <c r="V965" s="42">
        <f>IFERROR(VLOOKUP(A965,'[4]MC Masterlist 2026-09-17'!$B:$M, 11, 0),0)</f>
        <v>15</v>
      </c>
      <c r="W965" s="42">
        <f t="shared" si="232"/>
        <v>30</v>
      </c>
      <c r="X965" s="42">
        <f t="shared" si="233"/>
        <v>30</v>
      </c>
      <c r="Y965" s="42">
        <f>IFERROR(IF(OR(C965="AREA I",C965="AREA V"),7,VLOOKUP(A965,'[4]MC Masterlist 2026-09-17'!$B:$M, 12, 0)),0)</f>
        <v>30</v>
      </c>
      <c r="Z965" s="42">
        <f t="shared" si="234"/>
        <v>0</v>
      </c>
      <c r="AA965" s="42">
        <f t="shared" si="235"/>
        <v>0</v>
      </c>
      <c r="AB965" s="42">
        <f t="shared" si="236"/>
        <v>0</v>
      </c>
      <c r="AC965" s="42">
        <f t="shared" si="237"/>
        <v>0</v>
      </c>
      <c r="AD965" s="40" t="str">
        <f t="shared" si="238"/>
        <v>Critical</v>
      </c>
      <c r="AE965" s="40">
        <f>IFERROR(VLOOKUP(A965,'[4]Re-order'!$A:$AA,27,0),"")</f>
        <v>0</v>
      </c>
      <c r="AF965" s="42">
        <f t="shared" si="239"/>
        <v>-2</v>
      </c>
      <c r="AG965" s="42" t="e">
        <f>SUMIFS('[4]Raw Inventory'!D:D,'[4]Raw Inventory'!C:C,"GREATWALL",'[4]Raw Inventory'!B:B,A965)</f>
        <v>#VALUE!</v>
      </c>
      <c r="AH965" s="42" t="e">
        <f>SUMIFS('[4]Raw Inventory'!D:D,'[4]Raw Inventory'!C:C,"DUARTE",'[4]Raw Inventory'!B:B,A965)</f>
        <v>#VALUE!</v>
      </c>
      <c r="AI965" s="42"/>
      <c r="AJ965" s="42">
        <f t="shared" si="240"/>
        <v>0</v>
      </c>
      <c r="AK965" s="40" t="str">
        <f>IFERROR(IF((Q965+IF(AI965="",0,AI3))&lt;=0,"Stockout",IF(AJ965="","",IF(F965="Class A",IF(AJ965&lt;=7,"Critical",IF(AJ965&lt;=15,"Low",IF(AJ965&lt;=30,"Reorder",IF(AJ965&lt;=45,"Optimal","Overstock")))),IF(F965="Class B",IF(AJ965&lt;=10,"Critical",IF(AJ965&lt;=20,"Low",IF(AJ965&lt;=45,"Reorder",IF(AJ965&lt;=60,"Optimal","Overstock")))),IF(F965="Class C",IF(AJ965&lt;=15,"Critical",IF(AJ965&lt;=30,"Low",IF(AJ965&lt;=60,"Reorder",IF(AJ965&lt;=90,"Optimal","Overstock")))),""))))),"")</f>
        <v>Critical</v>
      </c>
      <c r="AL965" s="42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</row>
    <row r="966" spans="1:48">
      <c r="A966" s="39" t="s">
        <v>108</v>
      </c>
      <c r="B966" s="39" t="s">
        <v>162</v>
      </c>
      <c r="C966" s="39" t="s">
        <v>159</v>
      </c>
      <c r="D966" s="40" t="s">
        <v>245</v>
      </c>
      <c r="E966" s="40">
        <v>23</v>
      </c>
      <c r="F966" s="40" t="s">
        <v>3</v>
      </c>
      <c r="G966" s="39" t="str">
        <f>IFERROR(VLOOKUP(A966,'[4]MC Masterlist 2026-09-17'!$B:$M, 3, 0),"")</f>
        <v>SUZUKI</v>
      </c>
      <c r="H966" s="41">
        <f>IFERROR(VLOOKUP(A966,'[4]MC Masterlist 2026-09-17'!$B:$M, 6, 0),"")</f>
        <v>66412</v>
      </c>
      <c r="I966" s="42">
        <v>0</v>
      </c>
      <c r="J966" s="42">
        <v>0</v>
      </c>
      <c r="K966" s="42">
        <v>1</v>
      </c>
      <c r="L966" s="42">
        <f t="shared" si="225"/>
        <v>1</v>
      </c>
      <c r="M966" s="42">
        <f t="shared" si="226"/>
        <v>0.33333333333333331</v>
      </c>
      <c r="N966" s="41">
        <f t="shared" si="227"/>
        <v>66412</v>
      </c>
      <c r="O966" s="41">
        <f t="shared" si="228"/>
        <v>22137.333333333332</v>
      </c>
      <c r="P966" s="42">
        <f t="shared" si="229"/>
        <v>1.111111111111111E-2</v>
      </c>
      <c r="Q966" s="42">
        <v>3</v>
      </c>
      <c r="R966" s="41">
        <f t="shared" si="230"/>
        <v>199236</v>
      </c>
      <c r="S966" s="42">
        <f t="shared" si="231"/>
        <v>270</v>
      </c>
      <c r="T966" s="42">
        <f>IFERROR(VLOOKUP(A966,'[4]Re-order'!$A:$Q,17,0),"")</f>
        <v>0</v>
      </c>
      <c r="U966" s="42">
        <f>IFERROR(VLOOKUP(A966,'[4]MC Masterlist 2026-09-17'!$B:$M, 10, 0),0)</f>
        <v>15</v>
      </c>
      <c r="V966" s="42">
        <f>IFERROR(VLOOKUP(A966,'[4]MC Masterlist 2026-09-17'!$B:$M, 11, 0),0)</f>
        <v>15</v>
      </c>
      <c r="W966" s="42">
        <f t="shared" si="232"/>
        <v>30</v>
      </c>
      <c r="X966" s="42">
        <f t="shared" si="233"/>
        <v>29.833333333333332</v>
      </c>
      <c r="Y966" s="42">
        <f>IFERROR(IF(OR(C966="AREA I",C966="AREA V"),7,VLOOKUP(A966,'[4]MC Masterlist 2026-09-17'!$B:$M, 12, 0)),0)</f>
        <v>30</v>
      </c>
      <c r="Z966" s="42">
        <f t="shared" si="234"/>
        <v>0.16666666666666666</v>
      </c>
      <c r="AA966" s="42">
        <f t="shared" si="235"/>
        <v>0.33333333333333331</v>
      </c>
      <c r="AB966" s="42">
        <f t="shared" si="236"/>
        <v>0.33148148148148143</v>
      </c>
      <c r="AC966" s="42">
        <f t="shared" si="237"/>
        <v>0.33333333333333331</v>
      </c>
      <c r="AD966" s="40" t="str">
        <f t="shared" si="238"/>
        <v>Overstock</v>
      </c>
      <c r="AE966" s="40">
        <f>IFERROR(VLOOKUP(A966,'[4]Re-order'!$A:$AA,27,0),"")</f>
        <v>0</v>
      </c>
      <c r="AF966" s="42">
        <f t="shared" si="239"/>
        <v>-2.6666666666666665</v>
      </c>
      <c r="AG966" s="42" t="e">
        <f>SUMIFS('[4]Raw Inventory'!D:D,'[4]Raw Inventory'!C:C,"GREATWALL",'[4]Raw Inventory'!B:B,A966)</f>
        <v>#VALUE!</v>
      </c>
      <c r="AH966" s="42" t="e">
        <f>SUMIFS('[4]Raw Inventory'!D:D,'[4]Raw Inventory'!C:C,"DUARTE",'[4]Raw Inventory'!B:B,A966)</f>
        <v>#VALUE!</v>
      </c>
      <c r="AI966" s="42"/>
      <c r="AJ966" s="42">
        <f t="shared" si="240"/>
        <v>270.00000000000006</v>
      </c>
      <c r="AK966" s="40" t="str">
        <f>IFERROR(IF((Q966+IF(AI966="",0,AI3))&lt;=0,"Stockout",IF(AJ966="","",IF(F966="Class A",IF(AJ966&lt;=7,"Critical",IF(AJ966&lt;=15,"Low",IF(AJ966&lt;=30,"Reorder",IF(AJ966&lt;=45,"Optimal","Overstock")))),IF(F966="Class B",IF(AJ966&lt;=10,"Critical",IF(AJ966&lt;=20,"Low",IF(AJ966&lt;=45,"Reorder",IF(AJ966&lt;=60,"Optimal","Overstock")))),IF(F966="Class C",IF(AJ966&lt;=15,"Critical",IF(AJ966&lt;=30,"Low",IF(AJ966&lt;=60,"Reorder",IF(AJ966&lt;=90,"Optimal","Overstock")))),""))))),"")</f>
        <v>Overstock</v>
      </c>
      <c r="AL966" s="42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</row>
    <row r="967" spans="1:48">
      <c r="A967" s="39" t="s">
        <v>17</v>
      </c>
      <c r="B967" s="39" t="s">
        <v>119</v>
      </c>
      <c r="C967" s="39" t="s">
        <v>118</v>
      </c>
      <c r="D967" s="40" t="s">
        <v>232</v>
      </c>
      <c r="E967" s="40">
        <v>13</v>
      </c>
      <c r="F967" s="40" t="s">
        <v>2</v>
      </c>
      <c r="G967" s="39" t="str">
        <f>IFERROR(VLOOKUP(A967,'[4]MC Masterlist 2026-09-17'!$B:$M, 3, 0),"")</f>
        <v>HONDA</v>
      </c>
      <c r="H967" s="41">
        <f>IFERROR(VLOOKUP(A967,'[4]MC Masterlist 2026-09-17'!$B:$M, 6, 0),"")</f>
        <v>140790</v>
      </c>
      <c r="I967" s="42">
        <v>1</v>
      </c>
      <c r="J967" s="42">
        <v>0</v>
      </c>
      <c r="K967" s="42">
        <v>2</v>
      </c>
      <c r="L967" s="42">
        <f t="shared" si="225"/>
        <v>3</v>
      </c>
      <c r="M967" s="42">
        <f t="shared" si="226"/>
        <v>1</v>
      </c>
      <c r="N967" s="41">
        <f t="shared" si="227"/>
        <v>422370</v>
      </c>
      <c r="O967" s="41">
        <f t="shared" si="228"/>
        <v>140790</v>
      </c>
      <c r="P967" s="42">
        <f t="shared" si="229"/>
        <v>3.3333333333333333E-2</v>
      </c>
      <c r="Q967" s="42">
        <v>7</v>
      </c>
      <c r="R967" s="41">
        <f t="shared" si="230"/>
        <v>985530</v>
      </c>
      <c r="S967" s="42">
        <f t="shared" si="231"/>
        <v>210</v>
      </c>
      <c r="T967" s="42">
        <f>IFERROR(VLOOKUP(A967,'[4]Re-order'!$A:$Q,17,0),"")</f>
        <v>0</v>
      </c>
      <c r="U967" s="42">
        <f>IFERROR(VLOOKUP(A967,'[4]MC Masterlist 2026-09-17'!$B:$M, 10, 0),0)</f>
        <v>15</v>
      </c>
      <c r="V967" s="42">
        <f>IFERROR(VLOOKUP(A967,'[4]MC Masterlist 2026-09-17'!$B:$M, 11, 0),0)</f>
        <v>15</v>
      </c>
      <c r="W967" s="42">
        <f t="shared" si="232"/>
        <v>30</v>
      </c>
      <c r="X967" s="42">
        <f t="shared" si="233"/>
        <v>29.5</v>
      </c>
      <c r="Y967" s="42">
        <f>IFERROR(IF(OR(C967="AREA I",C967="AREA V"),7,VLOOKUP(A967,'[4]MC Masterlist 2026-09-17'!$B:$M, 12, 0)),0)</f>
        <v>30</v>
      </c>
      <c r="Z967" s="42">
        <f t="shared" si="234"/>
        <v>0.5</v>
      </c>
      <c r="AA967" s="42">
        <f t="shared" si="235"/>
        <v>1</v>
      </c>
      <c r="AB967" s="42">
        <f t="shared" si="236"/>
        <v>0.98333333333333328</v>
      </c>
      <c r="AC967" s="42">
        <f t="shared" si="237"/>
        <v>1</v>
      </c>
      <c r="AD967" s="40" t="str">
        <f t="shared" si="238"/>
        <v>Overstock</v>
      </c>
      <c r="AE967" s="40">
        <f>IFERROR(VLOOKUP(A967,'[4]Re-order'!$A:$AA,27,0),"")</f>
        <v>0</v>
      </c>
      <c r="AF967" s="42">
        <f t="shared" si="239"/>
        <v>-6</v>
      </c>
      <c r="AG967" s="42" t="e">
        <f>SUMIFS('[4]Raw Inventory'!D:D,'[4]Raw Inventory'!C:C,"GREATWALL",'[4]Raw Inventory'!B:B,A967)</f>
        <v>#VALUE!</v>
      </c>
      <c r="AH967" s="42" t="e">
        <f>SUMIFS('[4]Raw Inventory'!D:D,'[4]Raw Inventory'!C:C,"DUARTE",'[4]Raw Inventory'!B:B,A967)</f>
        <v>#VALUE!</v>
      </c>
      <c r="AI967" s="42"/>
      <c r="AJ967" s="42">
        <f t="shared" si="240"/>
        <v>210</v>
      </c>
      <c r="AK967" s="40" t="str">
        <f>IFERROR(IF((Q967+IF(AI967="",0,AI3))&lt;=0,"Stockout",IF(AJ967="","",IF(F967="Class A",IF(AJ967&lt;=7,"Critical",IF(AJ967&lt;=15,"Low",IF(AJ967&lt;=30,"Reorder",IF(AJ967&lt;=45,"Optimal","Overstock")))),IF(F967="Class B",IF(AJ967&lt;=10,"Critical",IF(AJ967&lt;=20,"Low",IF(AJ967&lt;=45,"Reorder",IF(AJ967&lt;=60,"Optimal","Overstock")))),IF(F967="Class C",IF(AJ967&lt;=15,"Critical",IF(AJ967&lt;=30,"Low",IF(AJ967&lt;=60,"Reorder",IF(AJ967&lt;=90,"Optimal","Overstock")))),""))))),"")</f>
        <v>Overstock</v>
      </c>
      <c r="AL967" s="42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</row>
    <row r="968" spans="1:48">
      <c r="A968" s="39" t="s">
        <v>77</v>
      </c>
      <c r="B968" s="39" t="s">
        <v>123</v>
      </c>
      <c r="C968" s="39" t="s">
        <v>118</v>
      </c>
      <c r="D968" s="40" t="s">
        <v>259</v>
      </c>
      <c r="E968" s="40">
        <v>17</v>
      </c>
      <c r="F968" s="40" t="s">
        <v>2</v>
      </c>
      <c r="G968" s="39" t="str">
        <f>IFERROR(VLOOKUP(A968,'[4]MC Masterlist 2026-09-17'!$B:$M, 3, 0),"")</f>
        <v>SUZUKI</v>
      </c>
      <c r="H968" s="41">
        <f>IFERROR(VLOOKUP(A968,'[4]MC Masterlist 2026-09-17'!$B:$M, 6, 0),"")</f>
        <v>91057</v>
      </c>
      <c r="I968" s="42">
        <v>1</v>
      </c>
      <c r="J968" s="42">
        <v>0</v>
      </c>
      <c r="K968" s="42">
        <v>0</v>
      </c>
      <c r="L968" s="42">
        <f t="shared" si="225"/>
        <v>1</v>
      </c>
      <c r="M968" s="42">
        <f t="shared" si="226"/>
        <v>0.33333333333333331</v>
      </c>
      <c r="N968" s="41">
        <f t="shared" si="227"/>
        <v>91057</v>
      </c>
      <c r="O968" s="41">
        <f t="shared" si="228"/>
        <v>30352.333333333332</v>
      </c>
      <c r="P968" s="42">
        <f t="shared" si="229"/>
        <v>1.111111111111111E-2</v>
      </c>
      <c r="Q968" s="42">
        <v>1</v>
      </c>
      <c r="R968" s="41">
        <f t="shared" si="230"/>
        <v>91057</v>
      </c>
      <c r="S968" s="42">
        <f t="shared" si="231"/>
        <v>90</v>
      </c>
      <c r="T968" s="42">
        <f>IFERROR(VLOOKUP(A968,'[4]Re-order'!$A:$Q,17,0),"")</f>
        <v>0</v>
      </c>
      <c r="U968" s="42">
        <f>IFERROR(VLOOKUP(A968,'[4]MC Masterlist 2026-09-17'!$B:$M, 10, 0),0)</f>
        <v>15</v>
      </c>
      <c r="V968" s="42">
        <f>IFERROR(VLOOKUP(A968,'[4]MC Masterlist 2026-09-17'!$B:$M, 11, 0),0)</f>
        <v>15</v>
      </c>
      <c r="W968" s="42">
        <f t="shared" si="232"/>
        <v>30</v>
      </c>
      <c r="X968" s="42">
        <f t="shared" si="233"/>
        <v>29.833333333333332</v>
      </c>
      <c r="Y968" s="42">
        <f>IFERROR(IF(OR(C968="AREA I",C968="AREA V"),7,VLOOKUP(A968,'[4]MC Masterlist 2026-09-17'!$B:$M, 12, 0)),0)</f>
        <v>30</v>
      </c>
      <c r="Z968" s="42">
        <f t="shared" si="234"/>
        <v>0.16666666666666666</v>
      </c>
      <c r="AA968" s="42">
        <f t="shared" si="235"/>
        <v>0.33333333333333331</v>
      </c>
      <c r="AB968" s="42">
        <f t="shared" si="236"/>
        <v>0.33148148148148143</v>
      </c>
      <c r="AC968" s="42">
        <f t="shared" si="237"/>
        <v>0.33333333333333331</v>
      </c>
      <c r="AD968" s="40" t="str">
        <f t="shared" si="238"/>
        <v>Overstock</v>
      </c>
      <c r="AE968" s="40">
        <f>IFERROR(VLOOKUP(A968,'[4]Re-order'!$A:$AA,27,0),"")</f>
        <v>0</v>
      </c>
      <c r="AF968" s="42">
        <f t="shared" si="239"/>
        <v>-0.66666666666666674</v>
      </c>
      <c r="AG968" s="42" t="e">
        <f>SUMIFS('[4]Raw Inventory'!D:D,'[4]Raw Inventory'!C:C,"GREATWALL",'[4]Raw Inventory'!B:B,A968)</f>
        <v>#VALUE!</v>
      </c>
      <c r="AH968" s="42" t="e">
        <f>SUMIFS('[4]Raw Inventory'!D:D,'[4]Raw Inventory'!C:C,"DUARTE",'[4]Raw Inventory'!B:B,A968)</f>
        <v>#VALUE!</v>
      </c>
      <c r="AI968" s="42"/>
      <c r="AJ968" s="42">
        <f t="shared" si="240"/>
        <v>90.000000000000014</v>
      </c>
      <c r="AK968" s="40" t="str">
        <f>IFERROR(IF((Q968+IF(AI968="",0,AI3))&lt;=0,"Stockout",IF(AJ968="","",IF(F968="Class A",IF(AJ968&lt;=7,"Critical",IF(AJ968&lt;=15,"Low",IF(AJ968&lt;=30,"Reorder",IF(AJ968&lt;=45,"Optimal","Overstock")))),IF(F968="Class B",IF(AJ968&lt;=10,"Critical",IF(AJ968&lt;=20,"Low",IF(AJ968&lt;=45,"Reorder",IF(AJ968&lt;=60,"Optimal","Overstock")))),IF(F968="Class C",IF(AJ968&lt;=15,"Critical",IF(AJ968&lt;=30,"Low",IF(AJ968&lt;=60,"Reorder",IF(AJ968&lt;=90,"Optimal","Overstock")))),""))))),"")</f>
        <v>Overstock</v>
      </c>
      <c r="AL968" s="42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</row>
    <row r="969" spans="1:48">
      <c r="A969" s="39" t="s">
        <v>16</v>
      </c>
      <c r="B969" s="39" t="s">
        <v>29</v>
      </c>
      <c r="C969" s="39" t="s">
        <v>1</v>
      </c>
      <c r="D969" s="40" t="s">
        <v>257</v>
      </c>
      <c r="E969" s="40">
        <v>5</v>
      </c>
      <c r="F969" s="40" t="s">
        <v>0</v>
      </c>
      <c r="G969" s="39" t="str">
        <f>IFERROR(VLOOKUP(A969,'[4]MC Masterlist 2026-09-17'!$B:$M, 3, 0),"")</f>
        <v>HONDA</v>
      </c>
      <c r="H969" s="41">
        <f>IFERROR(VLOOKUP(A969,'[4]MC Masterlist 2026-09-17'!$B:$M, 6, 0),"")</f>
        <v>84394</v>
      </c>
      <c r="I969" s="42">
        <v>9</v>
      </c>
      <c r="J969" s="42">
        <v>1</v>
      </c>
      <c r="K969" s="42">
        <v>8</v>
      </c>
      <c r="L969" s="42">
        <f t="shared" si="225"/>
        <v>18</v>
      </c>
      <c r="M969" s="42">
        <f t="shared" si="226"/>
        <v>6</v>
      </c>
      <c r="N969" s="41">
        <f t="shared" si="227"/>
        <v>1519092</v>
      </c>
      <c r="O969" s="41">
        <f t="shared" si="228"/>
        <v>506364</v>
      </c>
      <c r="P969" s="42">
        <f t="shared" si="229"/>
        <v>0.2</v>
      </c>
      <c r="Q969" s="42">
        <v>1</v>
      </c>
      <c r="R969" s="41">
        <f t="shared" si="230"/>
        <v>84394</v>
      </c>
      <c r="S969" s="42">
        <f t="shared" si="231"/>
        <v>5</v>
      </c>
      <c r="T969" s="42">
        <f>IFERROR(VLOOKUP(A969,'[4]Re-order'!$A:$Q,17,0),"")</f>
        <v>0</v>
      </c>
      <c r="U969" s="42">
        <f>IFERROR(VLOOKUP(A969,'[4]MC Masterlist 2026-09-17'!$B:$M, 10, 0),0)</f>
        <v>15</v>
      </c>
      <c r="V969" s="42">
        <f>IFERROR(VLOOKUP(A969,'[4]MC Masterlist 2026-09-17'!$B:$M, 11, 0),0)</f>
        <v>15</v>
      </c>
      <c r="W969" s="42">
        <f t="shared" si="232"/>
        <v>30</v>
      </c>
      <c r="X969" s="42">
        <f t="shared" si="233"/>
        <v>4</v>
      </c>
      <c r="Y969" s="42">
        <f>IFERROR(IF(OR(C969="AREA I",C969="AREA V"),7,VLOOKUP(A969,'[4]MC Masterlist 2026-09-17'!$B:$M, 12, 0)),0)</f>
        <v>7</v>
      </c>
      <c r="Z969" s="42">
        <f t="shared" si="234"/>
        <v>3</v>
      </c>
      <c r="AA969" s="42">
        <f t="shared" si="235"/>
        <v>6</v>
      </c>
      <c r="AB969" s="42">
        <f t="shared" si="236"/>
        <v>0.8</v>
      </c>
      <c r="AC969" s="42">
        <f t="shared" si="237"/>
        <v>1.4000000000000001</v>
      </c>
      <c r="AD969" s="40" t="str">
        <f t="shared" si="238"/>
        <v>Critical</v>
      </c>
      <c r="AE969" s="40">
        <f>IFERROR(VLOOKUP(A969,'[4]Re-order'!$A:$AA,27,0),"")</f>
        <v>0</v>
      </c>
      <c r="AF969" s="42">
        <f t="shared" si="239"/>
        <v>0.40000000000000013</v>
      </c>
      <c r="AG969" s="42" t="e">
        <f>SUMIFS('[4]Raw Inventory'!D:D,'[4]Raw Inventory'!C:C,"GREATWALL",'[4]Raw Inventory'!B:B,A969)</f>
        <v>#VALUE!</v>
      </c>
      <c r="AH969" s="42" t="e">
        <f>SUMIFS('[4]Raw Inventory'!D:D,'[4]Raw Inventory'!C:C,"DUARTE",'[4]Raw Inventory'!B:B,A969)</f>
        <v>#VALUE!</v>
      </c>
      <c r="AI969" s="42"/>
      <c r="AJ969" s="42">
        <f t="shared" si="240"/>
        <v>5</v>
      </c>
      <c r="AK969" s="40" t="str">
        <f>IFERROR(IF((Q969+IF(AI969="",0,AI3))&lt;=0,"Stockout",IF(AJ969="","",IF(F969="Class A",IF(AJ969&lt;=7,"Critical",IF(AJ969&lt;=15,"Low",IF(AJ969&lt;=30,"Reorder",IF(AJ969&lt;=45,"Optimal","Overstock")))),IF(F969="Class B",IF(AJ969&lt;=10,"Critical",IF(AJ969&lt;=20,"Low",IF(AJ969&lt;=45,"Reorder",IF(AJ969&lt;=60,"Optimal","Overstock")))),IF(F969="Class C",IF(AJ969&lt;=15,"Critical",IF(AJ969&lt;=30,"Low",IF(AJ969&lt;=60,"Reorder",IF(AJ969&lt;=90,"Optimal","Overstock")))),""))))),"")</f>
        <v>Critical</v>
      </c>
      <c r="AL969" s="42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</row>
    <row r="970" spans="1:48">
      <c r="A970" s="39" t="s">
        <v>64</v>
      </c>
      <c r="B970" s="39" t="s">
        <v>123</v>
      </c>
      <c r="C970" s="39" t="s">
        <v>118</v>
      </c>
      <c r="D970" s="40" t="s">
        <v>266</v>
      </c>
      <c r="E970" s="40">
        <v>18</v>
      </c>
      <c r="F970" s="40" t="s">
        <v>3</v>
      </c>
      <c r="G970" s="39" t="str">
        <f>IFERROR(VLOOKUP(A970,'[4]MC Masterlist 2026-09-17'!$B:$M, 3, 0),"")</f>
        <v>HONDA</v>
      </c>
      <c r="H970" s="41">
        <f>IFERROR(VLOOKUP(A970,'[4]MC Masterlist 2026-09-17'!$B:$M, 6, 0),"")</f>
        <v>73170</v>
      </c>
      <c r="I970" s="42">
        <v>1</v>
      </c>
      <c r="J970" s="42">
        <v>0</v>
      </c>
      <c r="K970" s="42">
        <v>0</v>
      </c>
      <c r="L970" s="42">
        <f t="shared" si="225"/>
        <v>1</v>
      </c>
      <c r="M970" s="42">
        <f t="shared" si="226"/>
        <v>0.33333333333333331</v>
      </c>
      <c r="N970" s="41">
        <f t="shared" si="227"/>
        <v>73170</v>
      </c>
      <c r="O970" s="41">
        <f t="shared" si="228"/>
        <v>24390</v>
      </c>
      <c r="P970" s="42">
        <f t="shared" si="229"/>
        <v>1.111111111111111E-2</v>
      </c>
      <c r="Q970" s="42"/>
      <c r="R970" s="41">
        <f t="shared" si="230"/>
        <v>0</v>
      </c>
      <c r="S970" s="42">
        <f t="shared" si="231"/>
        <v>0</v>
      </c>
      <c r="T970" s="42">
        <f>IFERROR(VLOOKUP(A970,'[4]Re-order'!$A:$Q,17,0),"")</f>
        <v>0</v>
      </c>
      <c r="U970" s="42">
        <f>IFERROR(VLOOKUP(A970,'[4]MC Masterlist 2026-09-17'!$B:$M, 10, 0),0)</f>
        <v>15</v>
      </c>
      <c r="V970" s="42">
        <f>IFERROR(VLOOKUP(A970,'[4]MC Masterlist 2026-09-17'!$B:$M, 11, 0),0)</f>
        <v>15</v>
      </c>
      <c r="W970" s="42">
        <f t="shared" si="232"/>
        <v>30</v>
      </c>
      <c r="X970" s="42">
        <f t="shared" si="233"/>
        <v>29.833333333333332</v>
      </c>
      <c r="Y970" s="42">
        <f>IFERROR(IF(OR(C970="AREA I",C970="AREA V"),7,VLOOKUP(A970,'[4]MC Masterlist 2026-09-17'!$B:$M, 12, 0)),0)</f>
        <v>30</v>
      </c>
      <c r="Z970" s="42">
        <f t="shared" si="234"/>
        <v>0.16666666666666666</v>
      </c>
      <c r="AA970" s="42">
        <f t="shared" si="235"/>
        <v>0.33333333333333331</v>
      </c>
      <c r="AB970" s="42">
        <f t="shared" si="236"/>
        <v>0.33148148148148143</v>
      </c>
      <c r="AC970" s="42">
        <f t="shared" si="237"/>
        <v>0.33333333333333331</v>
      </c>
      <c r="AD970" s="40" t="str">
        <f t="shared" si="238"/>
        <v>Stockout</v>
      </c>
      <c r="AE970" s="40">
        <f>IFERROR(VLOOKUP(A970,'[4]Re-order'!$A:$AA,27,0),"")</f>
        <v>0</v>
      </c>
      <c r="AF970" s="42">
        <f t="shared" si="239"/>
        <v>0.33333333333333331</v>
      </c>
      <c r="AG970" s="42" t="e">
        <f>SUMIFS('[4]Raw Inventory'!D:D,'[4]Raw Inventory'!C:C,"GREATWALL",'[4]Raw Inventory'!B:B,A970)</f>
        <v>#VALUE!</v>
      </c>
      <c r="AH970" s="42" t="e">
        <f>SUMIFS('[4]Raw Inventory'!D:D,'[4]Raw Inventory'!C:C,"DUARTE",'[4]Raw Inventory'!B:B,A970)</f>
        <v>#VALUE!</v>
      </c>
      <c r="AI970" s="42"/>
      <c r="AJ970" s="42">
        <f t="shared" si="240"/>
        <v>0</v>
      </c>
      <c r="AK970" s="40" t="str">
        <f>IFERROR(IF((Q970+IF(AI970="",0,AI3))&lt;=0,"Stockout",IF(AJ970="","",IF(F970="Class A",IF(AJ970&lt;=7,"Critical",IF(AJ970&lt;=15,"Low",IF(AJ970&lt;=30,"Reorder",IF(AJ970&lt;=45,"Optimal","Overstock")))),IF(F970="Class B",IF(AJ970&lt;=10,"Critical",IF(AJ970&lt;=20,"Low",IF(AJ970&lt;=45,"Reorder",IF(AJ970&lt;=60,"Optimal","Overstock")))),IF(F970="Class C",IF(AJ970&lt;=15,"Critical",IF(AJ970&lt;=30,"Low",IF(AJ970&lt;=60,"Reorder",IF(AJ970&lt;=90,"Optimal","Overstock")))),""))))),"")</f>
        <v>Stockout</v>
      </c>
      <c r="AL970" s="42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</row>
    <row r="971" spans="1:48">
      <c r="A971" s="39" t="s">
        <v>75</v>
      </c>
      <c r="B971" s="39" t="s">
        <v>160</v>
      </c>
      <c r="C971" s="39" t="s">
        <v>159</v>
      </c>
      <c r="D971" s="40" t="s">
        <v>238</v>
      </c>
      <c r="E971" s="40">
        <v>23</v>
      </c>
      <c r="F971" s="40" t="s">
        <v>3</v>
      </c>
      <c r="G971" s="39" t="str">
        <f>IFERROR(VLOOKUP(A971,'[4]MC Masterlist 2026-09-17'!$B:$M, 3, 0),"")</f>
        <v>SUZUKI</v>
      </c>
      <c r="H971" s="41">
        <f>IFERROR(VLOOKUP(A971,'[4]MC Masterlist 2026-09-17'!$B:$M, 6, 0),"")</f>
        <v>138952</v>
      </c>
      <c r="I971" s="42">
        <v>0</v>
      </c>
      <c r="J971" s="42">
        <v>0</v>
      </c>
      <c r="K971" s="42">
        <v>0</v>
      </c>
      <c r="L971" s="42">
        <f t="shared" si="225"/>
        <v>0</v>
      </c>
      <c r="M971" s="42">
        <f t="shared" si="226"/>
        <v>0</v>
      </c>
      <c r="N971" s="41">
        <f t="shared" si="227"/>
        <v>0</v>
      </c>
      <c r="O971" s="41">
        <f t="shared" si="228"/>
        <v>0</v>
      </c>
      <c r="P971" s="42">
        <f t="shared" si="229"/>
        <v>0</v>
      </c>
      <c r="Q971" s="42">
        <v>3</v>
      </c>
      <c r="R971" s="41">
        <f t="shared" si="230"/>
        <v>416856</v>
      </c>
      <c r="S971" s="42">
        <f t="shared" si="231"/>
        <v>0</v>
      </c>
      <c r="T971" s="42">
        <f>IFERROR(VLOOKUP(A971,'[4]Re-order'!$A:$Q,17,0),"")</f>
        <v>0</v>
      </c>
      <c r="U971" s="42">
        <f>IFERROR(VLOOKUP(A971,'[4]MC Masterlist 2026-09-17'!$B:$M, 10, 0),0)</f>
        <v>15</v>
      </c>
      <c r="V971" s="42">
        <f>IFERROR(VLOOKUP(A971,'[4]MC Masterlist 2026-09-17'!$B:$M, 11, 0),0)</f>
        <v>15</v>
      </c>
      <c r="W971" s="42">
        <f t="shared" si="232"/>
        <v>30</v>
      </c>
      <c r="X971" s="42">
        <f t="shared" si="233"/>
        <v>30</v>
      </c>
      <c r="Y971" s="42">
        <f>IFERROR(IF(OR(C971="AREA I",C971="AREA V"),7,VLOOKUP(A971,'[4]MC Masterlist 2026-09-17'!$B:$M, 12, 0)),0)</f>
        <v>30</v>
      </c>
      <c r="Z971" s="42">
        <f t="shared" si="234"/>
        <v>0</v>
      </c>
      <c r="AA971" s="42">
        <f t="shared" si="235"/>
        <v>0</v>
      </c>
      <c r="AB971" s="42">
        <f t="shared" si="236"/>
        <v>0</v>
      </c>
      <c r="AC971" s="42">
        <f t="shared" si="237"/>
        <v>0</v>
      </c>
      <c r="AD971" s="40" t="str">
        <f t="shared" si="238"/>
        <v>Critical</v>
      </c>
      <c r="AE971" s="40">
        <f>IFERROR(VLOOKUP(A971,'[4]Re-order'!$A:$AA,27,0),"")</f>
        <v>0</v>
      </c>
      <c r="AF971" s="42">
        <f t="shared" si="239"/>
        <v>-3</v>
      </c>
      <c r="AG971" s="42" t="e">
        <f>SUMIFS('[4]Raw Inventory'!D:D,'[4]Raw Inventory'!C:C,"GREATWALL",'[4]Raw Inventory'!B:B,A971)</f>
        <v>#VALUE!</v>
      </c>
      <c r="AH971" s="42" t="e">
        <f>SUMIFS('[4]Raw Inventory'!D:D,'[4]Raw Inventory'!C:C,"DUARTE",'[4]Raw Inventory'!B:B,A971)</f>
        <v>#VALUE!</v>
      </c>
      <c r="AI971" s="42"/>
      <c r="AJ971" s="42">
        <f t="shared" si="240"/>
        <v>0</v>
      </c>
      <c r="AK971" s="40" t="str">
        <f>IFERROR(IF((Q971+IF(AI971="",0,AI3))&lt;=0,"Stockout",IF(AJ971="","",IF(F971="Class A",IF(AJ971&lt;=7,"Critical",IF(AJ971&lt;=15,"Low",IF(AJ971&lt;=30,"Reorder",IF(AJ971&lt;=45,"Optimal","Overstock")))),IF(F971="Class B",IF(AJ971&lt;=10,"Critical",IF(AJ971&lt;=20,"Low",IF(AJ971&lt;=45,"Reorder",IF(AJ971&lt;=60,"Optimal","Overstock")))),IF(F971="Class C",IF(AJ971&lt;=15,"Critical",IF(AJ971&lt;=30,"Low",IF(AJ971&lt;=60,"Reorder",IF(AJ971&lt;=90,"Optimal","Overstock")))),""))))),"")</f>
        <v>Critical</v>
      </c>
      <c r="AL971" s="42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</row>
    <row r="972" spans="1:48">
      <c r="A972" s="39" t="s">
        <v>23</v>
      </c>
      <c r="B972" s="39" t="s">
        <v>96</v>
      </c>
      <c r="C972" s="39" t="s">
        <v>90</v>
      </c>
      <c r="D972" s="40" t="s">
        <v>235</v>
      </c>
      <c r="E972" s="40">
        <v>3</v>
      </c>
      <c r="F972" s="40" t="s">
        <v>2</v>
      </c>
      <c r="G972" s="39" t="str">
        <f>IFERROR(VLOOKUP(A972,'[4]MC Masterlist 2026-09-17'!$B:$M, 3, 0),"")</f>
        <v>KAWASAKI</v>
      </c>
      <c r="H972" s="41">
        <f>IFERROR(VLOOKUP(A972,'[4]MC Masterlist 2026-09-17'!$B:$M, 6, 0),"")</f>
        <v>60656</v>
      </c>
      <c r="I972" s="42">
        <v>2</v>
      </c>
      <c r="J972" s="42">
        <v>1</v>
      </c>
      <c r="K972" s="42">
        <v>3</v>
      </c>
      <c r="L972" s="42">
        <f t="shared" si="225"/>
        <v>6</v>
      </c>
      <c r="M972" s="42">
        <f t="shared" si="226"/>
        <v>2</v>
      </c>
      <c r="N972" s="41">
        <f t="shared" si="227"/>
        <v>363936</v>
      </c>
      <c r="O972" s="41">
        <f t="shared" si="228"/>
        <v>121312</v>
      </c>
      <c r="P972" s="42">
        <f t="shared" si="229"/>
        <v>6.6666666666666666E-2</v>
      </c>
      <c r="Q972" s="42">
        <v>2</v>
      </c>
      <c r="R972" s="41">
        <f t="shared" si="230"/>
        <v>121312</v>
      </c>
      <c r="S972" s="42">
        <f t="shared" si="231"/>
        <v>30</v>
      </c>
      <c r="T972" s="42">
        <f>IFERROR(VLOOKUP(A972,'[4]Re-order'!$A:$Q,17,0),"")</f>
        <v>0</v>
      </c>
      <c r="U972" s="42">
        <f>IFERROR(VLOOKUP(A972,'[4]MC Masterlist 2026-09-17'!$B:$M, 10, 0),0)</f>
        <v>15</v>
      </c>
      <c r="V972" s="42">
        <f>IFERROR(VLOOKUP(A972,'[4]MC Masterlist 2026-09-17'!$B:$M, 11, 0),0)</f>
        <v>15</v>
      </c>
      <c r="W972" s="42">
        <f t="shared" si="232"/>
        <v>30</v>
      </c>
      <c r="X972" s="42">
        <f t="shared" si="233"/>
        <v>29</v>
      </c>
      <c r="Y972" s="42">
        <f>IFERROR(IF(OR(C972="AREA I",C972="AREA V"),7,VLOOKUP(A972,'[4]MC Masterlist 2026-09-17'!$B:$M, 12, 0)),0)</f>
        <v>30</v>
      </c>
      <c r="Z972" s="42">
        <f t="shared" si="234"/>
        <v>1</v>
      </c>
      <c r="AA972" s="42">
        <f t="shared" si="235"/>
        <v>2</v>
      </c>
      <c r="AB972" s="42">
        <f t="shared" si="236"/>
        <v>1.9333333333333333</v>
      </c>
      <c r="AC972" s="42">
        <f t="shared" si="237"/>
        <v>2</v>
      </c>
      <c r="AD972" s="40" t="str">
        <f t="shared" si="238"/>
        <v>Reorder</v>
      </c>
      <c r="AE972" s="40">
        <f>IFERROR(VLOOKUP(A972,'[4]Re-order'!$A:$AA,27,0),"")</f>
        <v>0</v>
      </c>
      <c r="AF972" s="42">
        <f t="shared" si="239"/>
        <v>0</v>
      </c>
      <c r="AG972" s="42" t="e">
        <f>SUMIFS('[4]Raw Inventory'!D:D,'[4]Raw Inventory'!C:C,"GREATWALL",'[4]Raw Inventory'!B:B,A972)</f>
        <v>#VALUE!</v>
      </c>
      <c r="AH972" s="42" t="e">
        <f>SUMIFS('[4]Raw Inventory'!D:D,'[4]Raw Inventory'!C:C,"DUARTE",'[4]Raw Inventory'!B:B,A972)</f>
        <v>#VALUE!</v>
      </c>
      <c r="AI972" s="42"/>
      <c r="AJ972" s="42">
        <f t="shared" si="240"/>
        <v>30</v>
      </c>
      <c r="AK972" s="40" t="str">
        <f>IFERROR(IF((Q972+IF(AI972="",0,AI3))&lt;=0,"Stockout",IF(AJ972="","",IF(F972="Class A",IF(AJ972&lt;=7,"Critical",IF(AJ972&lt;=15,"Low",IF(AJ972&lt;=30,"Reorder",IF(AJ972&lt;=45,"Optimal","Overstock")))),IF(F972="Class B",IF(AJ972&lt;=10,"Critical",IF(AJ972&lt;=20,"Low",IF(AJ972&lt;=45,"Reorder",IF(AJ972&lt;=60,"Optimal","Overstock")))),IF(F972="Class C",IF(AJ972&lt;=15,"Critical",IF(AJ972&lt;=30,"Low",IF(AJ972&lt;=60,"Reorder",IF(AJ972&lt;=90,"Optimal","Overstock")))),""))))),"")</f>
        <v>Reorder</v>
      </c>
      <c r="AL972" s="42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</row>
    <row r="973" spans="1:48">
      <c r="A973" s="39" t="s">
        <v>64</v>
      </c>
      <c r="B973" s="39" t="s">
        <v>95</v>
      </c>
      <c r="C973" s="39" t="s">
        <v>90</v>
      </c>
      <c r="D973" s="40" t="s">
        <v>232</v>
      </c>
      <c r="E973" s="40">
        <v>9</v>
      </c>
      <c r="F973" s="40" t="s">
        <v>2</v>
      </c>
      <c r="G973" s="39" t="str">
        <f>IFERROR(VLOOKUP(A973,'[4]MC Masterlist 2026-09-17'!$B:$M, 3, 0),"")</f>
        <v>HONDA</v>
      </c>
      <c r="H973" s="41">
        <f>IFERROR(VLOOKUP(A973,'[4]MC Masterlist 2026-09-17'!$B:$M, 6, 0),"")</f>
        <v>73170</v>
      </c>
      <c r="I973" s="42">
        <v>1</v>
      </c>
      <c r="J973" s="42">
        <v>2</v>
      </c>
      <c r="K973" s="42">
        <v>0</v>
      </c>
      <c r="L973" s="42">
        <f t="shared" si="225"/>
        <v>3</v>
      </c>
      <c r="M973" s="42">
        <f t="shared" si="226"/>
        <v>1</v>
      </c>
      <c r="N973" s="41">
        <f t="shared" si="227"/>
        <v>219510</v>
      </c>
      <c r="O973" s="41">
        <f t="shared" si="228"/>
        <v>73170</v>
      </c>
      <c r="P973" s="42">
        <f t="shared" si="229"/>
        <v>3.3333333333333333E-2</v>
      </c>
      <c r="Q973" s="42">
        <v>5</v>
      </c>
      <c r="R973" s="41">
        <f t="shared" si="230"/>
        <v>365850</v>
      </c>
      <c r="S973" s="42">
        <f t="shared" si="231"/>
        <v>150</v>
      </c>
      <c r="T973" s="42">
        <f>IFERROR(VLOOKUP(A973,'[4]Re-order'!$A:$Q,17,0),"")</f>
        <v>0</v>
      </c>
      <c r="U973" s="42">
        <f>IFERROR(VLOOKUP(A973,'[4]MC Masterlist 2026-09-17'!$B:$M, 10, 0),0)</f>
        <v>15</v>
      </c>
      <c r="V973" s="42">
        <f>IFERROR(VLOOKUP(A973,'[4]MC Masterlist 2026-09-17'!$B:$M, 11, 0),0)</f>
        <v>15</v>
      </c>
      <c r="W973" s="42">
        <f t="shared" si="232"/>
        <v>30</v>
      </c>
      <c r="X973" s="42">
        <f t="shared" si="233"/>
        <v>29.5</v>
      </c>
      <c r="Y973" s="42">
        <f>IFERROR(IF(OR(C973="AREA I",C973="AREA V"),7,VLOOKUP(A973,'[4]MC Masterlist 2026-09-17'!$B:$M, 12, 0)),0)</f>
        <v>30</v>
      </c>
      <c r="Z973" s="42">
        <f t="shared" si="234"/>
        <v>0.5</v>
      </c>
      <c r="AA973" s="42">
        <f t="shared" si="235"/>
        <v>1</v>
      </c>
      <c r="AB973" s="42">
        <f t="shared" si="236"/>
        <v>0.98333333333333328</v>
      </c>
      <c r="AC973" s="42">
        <f t="shared" si="237"/>
        <v>1</v>
      </c>
      <c r="AD973" s="40" t="str">
        <f t="shared" si="238"/>
        <v>Overstock</v>
      </c>
      <c r="AE973" s="40">
        <f>IFERROR(VLOOKUP(A973,'[4]Re-order'!$A:$AA,27,0),"")</f>
        <v>0</v>
      </c>
      <c r="AF973" s="42">
        <f t="shared" si="239"/>
        <v>-4</v>
      </c>
      <c r="AG973" s="42" t="e">
        <f>SUMIFS('[4]Raw Inventory'!D:D,'[4]Raw Inventory'!C:C,"GREATWALL",'[4]Raw Inventory'!B:B,A973)</f>
        <v>#VALUE!</v>
      </c>
      <c r="AH973" s="42" t="e">
        <f>SUMIFS('[4]Raw Inventory'!D:D,'[4]Raw Inventory'!C:C,"DUARTE",'[4]Raw Inventory'!B:B,A973)</f>
        <v>#VALUE!</v>
      </c>
      <c r="AI973" s="42"/>
      <c r="AJ973" s="42">
        <f t="shared" si="240"/>
        <v>150</v>
      </c>
      <c r="AK973" s="40" t="str">
        <f>IFERROR(IF((Q973+IF(AI973="",0,AI3))&lt;=0,"Stockout",IF(AJ973="","",IF(F973="Class A",IF(AJ973&lt;=7,"Critical",IF(AJ973&lt;=15,"Low",IF(AJ973&lt;=30,"Reorder",IF(AJ973&lt;=45,"Optimal","Overstock")))),IF(F973="Class B",IF(AJ973&lt;=10,"Critical",IF(AJ973&lt;=20,"Low",IF(AJ973&lt;=45,"Reorder",IF(AJ973&lt;=60,"Optimal","Overstock")))),IF(F973="Class C",IF(AJ973&lt;=15,"Critical",IF(AJ973&lt;=30,"Low",IF(AJ973&lt;=60,"Reorder",IF(AJ973&lt;=90,"Optimal","Overstock")))),""))))),"")</f>
        <v>Overstock</v>
      </c>
      <c r="AL973" s="42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</row>
    <row r="974" spans="1:48">
      <c r="A974" s="39" t="s">
        <v>66</v>
      </c>
      <c r="B974" s="39" t="s">
        <v>138</v>
      </c>
      <c r="C974" s="39" t="s">
        <v>137</v>
      </c>
      <c r="D974" s="40" t="s">
        <v>280</v>
      </c>
      <c r="E974" s="40">
        <v>41</v>
      </c>
      <c r="F974" s="40" t="s">
        <v>3</v>
      </c>
      <c r="G974" s="39" t="str">
        <f>IFERROR(VLOOKUP(A974,'[4]MC Masterlist 2026-09-17'!$B:$M, 3, 0),"")</f>
        <v>KAWASAKI</v>
      </c>
      <c r="H974" s="41">
        <f>IFERROR(VLOOKUP(A974,'[4]MC Masterlist 2026-09-17'!$B:$M, 6, 0),"")</f>
        <v>95530</v>
      </c>
      <c r="I974" s="42">
        <v>0</v>
      </c>
      <c r="J974" s="42">
        <v>0</v>
      </c>
      <c r="K974" s="42">
        <v>0</v>
      </c>
      <c r="L974" s="42">
        <f t="shared" si="225"/>
        <v>0</v>
      </c>
      <c r="M974" s="42">
        <f t="shared" si="226"/>
        <v>0</v>
      </c>
      <c r="N974" s="41">
        <f t="shared" si="227"/>
        <v>0</v>
      </c>
      <c r="O974" s="41">
        <f t="shared" si="228"/>
        <v>0</v>
      </c>
      <c r="P974" s="42">
        <f t="shared" si="229"/>
        <v>0</v>
      </c>
      <c r="Q974" s="42">
        <v>54</v>
      </c>
      <c r="R974" s="41">
        <f t="shared" si="230"/>
        <v>5158620</v>
      </c>
      <c r="S974" s="42">
        <f t="shared" si="231"/>
        <v>0</v>
      </c>
      <c r="T974" s="42">
        <f>IFERROR(VLOOKUP(A974,'[4]Re-order'!$A:$Q,17,0),"")</f>
        <v>0</v>
      </c>
      <c r="U974" s="42">
        <f>IFERROR(VLOOKUP(A974,'[4]MC Masterlist 2026-09-17'!$B:$M, 10, 0),0)</f>
        <v>15</v>
      </c>
      <c r="V974" s="42">
        <f>IFERROR(VLOOKUP(A974,'[4]MC Masterlist 2026-09-17'!$B:$M, 11, 0),0)</f>
        <v>15</v>
      </c>
      <c r="W974" s="42">
        <f t="shared" si="232"/>
        <v>30</v>
      </c>
      <c r="X974" s="42">
        <f t="shared" si="233"/>
        <v>7</v>
      </c>
      <c r="Y974" s="42">
        <f>IFERROR(IF(OR(C974="AREA I",C974="AREA V"),7,VLOOKUP(A974,'[4]MC Masterlist 2026-09-17'!$B:$M, 12, 0)),0)</f>
        <v>7</v>
      </c>
      <c r="Z974" s="42">
        <f t="shared" si="234"/>
        <v>0</v>
      </c>
      <c r="AA974" s="42">
        <f t="shared" si="235"/>
        <v>0</v>
      </c>
      <c r="AB974" s="42">
        <f t="shared" si="236"/>
        <v>0</v>
      </c>
      <c r="AC974" s="42">
        <f t="shared" si="237"/>
        <v>0</v>
      </c>
      <c r="AD974" s="40" t="str">
        <f t="shared" si="238"/>
        <v>Critical</v>
      </c>
      <c r="AE974" s="40">
        <f>IFERROR(VLOOKUP(A974,'[4]Re-order'!$A:$AA,27,0),"")</f>
        <v>0</v>
      </c>
      <c r="AF974" s="42">
        <f t="shared" si="239"/>
        <v>-54</v>
      </c>
      <c r="AG974" s="42" t="e">
        <f>SUMIFS('[4]Raw Inventory'!D:D,'[4]Raw Inventory'!C:C,"GREATWALL",'[4]Raw Inventory'!B:B,A974)</f>
        <v>#VALUE!</v>
      </c>
      <c r="AH974" s="42" t="e">
        <f>SUMIFS('[4]Raw Inventory'!D:D,'[4]Raw Inventory'!C:C,"DUARTE",'[4]Raw Inventory'!B:B,A974)</f>
        <v>#VALUE!</v>
      </c>
      <c r="AI974" s="42"/>
      <c r="AJ974" s="42">
        <f t="shared" si="240"/>
        <v>0</v>
      </c>
      <c r="AK974" s="40" t="str">
        <f>IFERROR(IF((Q974+IF(AI974="",0,AI3))&lt;=0,"Stockout",IF(AJ974="","",IF(F974="Class A",IF(AJ974&lt;=7,"Critical",IF(AJ974&lt;=15,"Low",IF(AJ974&lt;=30,"Reorder",IF(AJ974&lt;=45,"Optimal","Overstock")))),IF(F974="Class B",IF(AJ974&lt;=10,"Critical",IF(AJ974&lt;=20,"Low",IF(AJ974&lt;=45,"Reorder",IF(AJ974&lt;=60,"Optimal","Overstock")))),IF(F974="Class C",IF(AJ974&lt;=15,"Critical",IF(AJ974&lt;=30,"Low",IF(AJ974&lt;=60,"Reorder",IF(AJ974&lt;=90,"Optimal","Overstock")))),""))))),"")</f>
        <v>Critical</v>
      </c>
      <c r="AL974" s="42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</row>
    <row r="975" spans="1:48">
      <c r="A975" s="39" t="s">
        <v>46</v>
      </c>
      <c r="B975" s="39" t="s">
        <v>156</v>
      </c>
      <c r="C975" s="39" t="s">
        <v>152</v>
      </c>
      <c r="D975" s="40" t="s">
        <v>264</v>
      </c>
      <c r="E975" s="40">
        <v>14</v>
      </c>
      <c r="F975" s="40" t="s">
        <v>2</v>
      </c>
      <c r="G975" s="39" t="str">
        <f>IFERROR(VLOOKUP(A975,'[4]MC Masterlist 2026-09-17'!$B:$M, 3, 0),"")</f>
        <v>HONDA</v>
      </c>
      <c r="H975" s="41">
        <f>IFERROR(VLOOKUP(A975,'[4]MC Masterlist 2026-09-17'!$B:$M, 6, 0),"")</f>
        <v>73630</v>
      </c>
      <c r="I975" s="42">
        <v>1</v>
      </c>
      <c r="J975" s="42">
        <v>0</v>
      </c>
      <c r="K975" s="42">
        <v>1</v>
      </c>
      <c r="L975" s="42">
        <f t="shared" si="225"/>
        <v>2</v>
      </c>
      <c r="M975" s="42">
        <f t="shared" si="226"/>
        <v>0.66666666666666663</v>
      </c>
      <c r="N975" s="41">
        <f t="shared" si="227"/>
        <v>147260</v>
      </c>
      <c r="O975" s="41">
        <f t="shared" si="228"/>
        <v>49086.666666666664</v>
      </c>
      <c r="P975" s="42">
        <f t="shared" si="229"/>
        <v>2.222222222222222E-2</v>
      </c>
      <c r="Q975" s="42">
        <v>2</v>
      </c>
      <c r="R975" s="41">
        <f t="shared" si="230"/>
        <v>147260</v>
      </c>
      <c r="S975" s="42">
        <f t="shared" si="231"/>
        <v>90</v>
      </c>
      <c r="T975" s="42">
        <f>IFERROR(VLOOKUP(A975,'[4]Re-order'!$A:$Q,17,0),"")</f>
        <v>0</v>
      </c>
      <c r="U975" s="42">
        <f>IFERROR(VLOOKUP(A975,'[4]MC Masterlist 2026-09-17'!$B:$M, 10, 0),0)</f>
        <v>15</v>
      </c>
      <c r="V975" s="42">
        <f>IFERROR(VLOOKUP(A975,'[4]MC Masterlist 2026-09-17'!$B:$M, 11, 0),0)</f>
        <v>15</v>
      </c>
      <c r="W975" s="42">
        <f t="shared" si="232"/>
        <v>30</v>
      </c>
      <c r="X975" s="42">
        <f t="shared" si="233"/>
        <v>29.666666666666668</v>
      </c>
      <c r="Y975" s="42">
        <f>IFERROR(IF(OR(C975="AREA I",C975="AREA V"),7,VLOOKUP(A975,'[4]MC Masterlist 2026-09-17'!$B:$M, 12, 0)),0)</f>
        <v>30</v>
      </c>
      <c r="Z975" s="42">
        <f t="shared" si="234"/>
        <v>0.33333333333333331</v>
      </c>
      <c r="AA975" s="42">
        <f t="shared" si="235"/>
        <v>0.66666666666666663</v>
      </c>
      <c r="AB975" s="42">
        <f t="shared" si="236"/>
        <v>0.65925925925925921</v>
      </c>
      <c r="AC975" s="42">
        <f t="shared" si="237"/>
        <v>0.66666666666666663</v>
      </c>
      <c r="AD975" s="40" t="str">
        <f t="shared" si="238"/>
        <v>Overstock</v>
      </c>
      <c r="AE975" s="40">
        <f>IFERROR(VLOOKUP(A975,'[4]Re-order'!$A:$AA,27,0),"")</f>
        <v>0</v>
      </c>
      <c r="AF975" s="42">
        <f t="shared" si="239"/>
        <v>-1.3333333333333335</v>
      </c>
      <c r="AG975" s="42" t="e">
        <f>SUMIFS('[4]Raw Inventory'!D:D,'[4]Raw Inventory'!C:C,"GREATWALL",'[4]Raw Inventory'!B:B,A975)</f>
        <v>#VALUE!</v>
      </c>
      <c r="AH975" s="42" t="e">
        <f>SUMIFS('[4]Raw Inventory'!D:D,'[4]Raw Inventory'!C:C,"DUARTE",'[4]Raw Inventory'!B:B,A975)</f>
        <v>#VALUE!</v>
      </c>
      <c r="AI975" s="42"/>
      <c r="AJ975" s="42">
        <f t="shared" si="240"/>
        <v>90.000000000000014</v>
      </c>
      <c r="AK975" s="40" t="str">
        <f>IFERROR(IF((Q975+IF(AI975="",0,AI3))&lt;=0,"Stockout",IF(AJ975="","",IF(F975="Class A",IF(AJ975&lt;=7,"Critical",IF(AJ975&lt;=15,"Low",IF(AJ975&lt;=30,"Reorder",IF(AJ975&lt;=45,"Optimal","Overstock")))),IF(F975="Class B",IF(AJ975&lt;=10,"Critical",IF(AJ975&lt;=20,"Low",IF(AJ975&lt;=45,"Reorder",IF(AJ975&lt;=60,"Optimal","Overstock")))),IF(F975="Class C",IF(AJ975&lt;=15,"Critical",IF(AJ975&lt;=30,"Low",IF(AJ975&lt;=60,"Reorder",IF(AJ975&lt;=90,"Optimal","Overstock")))),""))))),"")</f>
        <v>Overstock</v>
      </c>
      <c r="AL975" s="42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</row>
    <row r="976" spans="1:48">
      <c r="A976" s="39" t="s">
        <v>12</v>
      </c>
      <c r="B976" s="39" t="s">
        <v>92</v>
      </c>
      <c r="C976" s="39" t="s">
        <v>90</v>
      </c>
      <c r="D976" s="40" t="s">
        <v>253</v>
      </c>
      <c r="E976" s="40">
        <v>14</v>
      </c>
      <c r="F976" s="40" t="s">
        <v>2</v>
      </c>
      <c r="G976" s="39" t="str">
        <f>IFERROR(VLOOKUP(A976,'[4]MC Masterlist 2026-09-17'!$B:$M, 3, 0),"")</f>
        <v>HONDA</v>
      </c>
      <c r="H976" s="41">
        <f>IFERROR(VLOOKUP(A976,'[4]MC Masterlist 2026-09-17'!$B:$M, 6, 0),"")</f>
        <v>158270</v>
      </c>
      <c r="I976" s="42">
        <v>0</v>
      </c>
      <c r="J976" s="42">
        <v>1</v>
      </c>
      <c r="K976" s="42">
        <v>0</v>
      </c>
      <c r="L976" s="42">
        <f t="shared" si="225"/>
        <v>1</v>
      </c>
      <c r="M976" s="42">
        <f t="shared" si="226"/>
        <v>0.33333333333333331</v>
      </c>
      <c r="N976" s="41">
        <f t="shared" si="227"/>
        <v>158270</v>
      </c>
      <c r="O976" s="41">
        <f t="shared" si="228"/>
        <v>52756.666666666664</v>
      </c>
      <c r="P976" s="42">
        <f t="shared" si="229"/>
        <v>1.111111111111111E-2</v>
      </c>
      <c r="Q976" s="42">
        <v>1</v>
      </c>
      <c r="R976" s="41">
        <f t="shared" si="230"/>
        <v>158270</v>
      </c>
      <c r="S976" s="42">
        <f t="shared" si="231"/>
        <v>90</v>
      </c>
      <c r="T976" s="42">
        <f>IFERROR(VLOOKUP(A976,'[4]Re-order'!$A:$Q,17,0),"")</f>
        <v>0</v>
      </c>
      <c r="U976" s="42">
        <f>IFERROR(VLOOKUP(A976,'[4]MC Masterlist 2026-09-17'!$B:$M, 10, 0),0)</f>
        <v>15</v>
      </c>
      <c r="V976" s="42">
        <f>IFERROR(VLOOKUP(A976,'[4]MC Masterlist 2026-09-17'!$B:$M, 11, 0),0)</f>
        <v>15</v>
      </c>
      <c r="W976" s="42">
        <f t="shared" si="232"/>
        <v>30</v>
      </c>
      <c r="X976" s="42">
        <f t="shared" si="233"/>
        <v>29.833333333333332</v>
      </c>
      <c r="Y976" s="42">
        <f>IFERROR(IF(OR(C976="AREA I",C976="AREA V"),7,VLOOKUP(A976,'[4]MC Masterlist 2026-09-17'!$B:$M, 12, 0)),0)</f>
        <v>30</v>
      </c>
      <c r="Z976" s="42">
        <f t="shared" si="234"/>
        <v>0.16666666666666666</v>
      </c>
      <c r="AA976" s="42">
        <f t="shared" si="235"/>
        <v>0.33333333333333331</v>
      </c>
      <c r="AB976" s="42">
        <f t="shared" si="236"/>
        <v>0.33148148148148143</v>
      </c>
      <c r="AC976" s="42">
        <f t="shared" si="237"/>
        <v>0.33333333333333331</v>
      </c>
      <c r="AD976" s="40" t="str">
        <f t="shared" si="238"/>
        <v>Overstock</v>
      </c>
      <c r="AE976" s="40">
        <f>IFERROR(VLOOKUP(A976,'[4]Re-order'!$A:$AA,27,0),"")</f>
        <v>0</v>
      </c>
      <c r="AF976" s="42">
        <f t="shared" si="239"/>
        <v>-0.66666666666666674</v>
      </c>
      <c r="AG976" s="42" t="e">
        <f>SUMIFS('[4]Raw Inventory'!D:D,'[4]Raw Inventory'!C:C,"GREATWALL",'[4]Raw Inventory'!B:B,A976)</f>
        <v>#VALUE!</v>
      </c>
      <c r="AH976" s="42" t="e">
        <f>SUMIFS('[4]Raw Inventory'!D:D,'[4]Raw Inventory'!C:C,"DUARTE",'[4]Raw Inventory'!B:B,A976)</f>
        <v>#VALUE!</v>
      </c>
      <c r="AI976" s="42"/>
      <c r="AJ976" s="42">
        <f t="shared" si="240"/>
        <v>90.000000000000014</v>
      </c>
      <c r="AK976" s="40" t="str">
        <f>IFERROR(IF((Q976+IF(AI976="",0,AI3))&lt;=0,"Stockout",IF(AJ976="","",IF(F976="Class A",IF(AJ976&lt;=7,"Critical",IF(AJ976&lt;=15,"Low",IF(AJ976&lt;=30,"Reorder",IF(AJ976&lt;=45,"Optimal","Overstock")))),IF(F976="Class B",IF(AJ976&lt;=10,"Critical",IF(AJ976&lt;=20,"Low",IF(AJ976&lt;=45,"Reorder",IF(AJ976&lt;=60,"Optimal","Overstock")))),IF(F976="Class C",IF(AJ976&lt;=15,"Critical",IF(AJ976&lt;=30,"Low",IF(AJ976&lt;=60,"Reorder",IF(AJ976&lt;=90,"Optimal","Overstock")))),""))))),"")</f>
        <v>Overstock</v>
      </c>
      <c r="AL976" s="42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</row>
    <row r="977" spans="1:48">
      <c r="A977" s="39" t="s">
        <v>71</v>
      </c>
      <c r="B977" s="39" t="s">
        <v>113</v>
      </c>
      <c r="C977" s="39" t="s">
        <v>109</v>
      </c>
      <c r="D977" s="40" t="s">
        <v>263</v>
      </c>
      <c r="E977" s="40">
        <v>33</v>
      </c>
      <c r="F977" s="40" t="s">
        <v>3</v>
      </c>
      <c r="G977" s="39" t="str">
        <f>IFERROR(VLOOKUP(A977,'[4]MC Masterlist 2026-09-17'!$B:$M, 3, 0),"")</f>
        <v>SUZUKI</v>
      </c>
      <c r="H977" s="41">
        <f>IFERROR(VLOOKUP(A977,'[4]MC Masterlist 2026-09-17'!$B:$M, 6, 0),"")</f>
        <v>156250</v>
      </c>
      <c r="I977" s="42">
        <v>0</v>
      </c>
      <c r="J977" s="42">
        <v>0</v>
      </c>
      <c r="K977" s="42">
        <v>0</v>
      </c>
      <c r="L977" s="42">
        <f t="shared" si="225"/>
        <v>0</v>
      </c>
      <c r="M977" s="42">
        <f t="shared" si="226"/>
        <v>0</v>
      </c>
      <c r="N977" s="41">
        <f t="shared" si="227"/>
        <v>0</v>
      </c>
      <c r="O977" s="41">
        <f t="shared" si="228"/>
        <v>0</v>
      </c>
      <c r="P977" s="42">
        <f t="shared" si="229"/>
        <v>0</v>
      </c>
      <c r="Q977" s="42">
        <v>1</v>
      </c>
      <c r="R977" s="41">
        <f t="shared" si="230"/>
        <v>156250</v>
      </c>
      <c r="S977" s="42">
        <f t="shared" si="231"/>
        <v>0</v>
      </c>
      <c r="T977" s="42">
        <f>IFERROR(VLOOKUP(A977,'[4]Re-order'!$A:$Q,17,0),"")</f>
        <v>0</v>
      </c>
      <c r="U977" s="42">
        <f>IFERROR(VLOOKUP(A977,'[4]MC Masterlist 2026-09-17'!$B:$M, 10, 0),0)</f>
        <v>15</v>
      </c>
      <c r="V977" s="42">
        <f>IFERROR(VLOOKUP(A977,'[4]MC Masterlist 2026-09-17'!$B:$M, 11, 0),0)</f>
        <v>15</v>
      </c>
      <c r="W977" s="42">
        <f t="shared" si="232"/>
        <v>30</v>
      </c>
      <c r="X977" s="42">
        <f t="shared" si="233"/>
        <v>30</v>
      </c>
      <c r="Y977" s="42">
        <f>IFERROR(IF(OR(C977="AREA I",C977="AREA V"),7,VLOOKUP(A977,'[4]MC Masterlist 2026-09-17'!$B:$M, 12, 0)),0)</f>
        <v>30</v>
      </c>
      <c r="Z977" s="42">
        <f t="shared" si="234"/>
        <v>0</v>
      </c>
      <c r="AA977" s="42">
        <f t="shared" si="235"/>
        <v>0</v>
      </c>
      <c r="AB977" s="42">
        <f t="shared" si="236"/>
        <v>0</v>
      </c>
      <c r="AC977" s="42">
        <f t="shared" si="237"/>
        <v>0</v>
      </c>
      <c r="AD977" s="40" t="str">
        <f t="shared" si="238"/>
        <v>Critical</v>
      </c>
      <c r="AE977" s="40">
        <f>IFERROR(VLOOKUP(A977,'[4]Re-order'!$A:$AA,27,0),"")</f>
        <v>0</v>
      </c>
      <c r="AF977" s="42">
        <f t="shared" si="239"/>
        <v>-1</v>
      </c>
      <c r="AG977" s="42" t="e">
        <f>SUMIFS('[4]Raw Inventory'!D:D,'[4]Raw Inventory'!C:C,"GREATWALL",'[4]Raw Inventory'!B:B,A977)</f>
        <v>#VALUE!</v>
      </c>
      <c r="AH977" s="42" t="e">
        <f>SUMIFS('[4]Raw Inventory'!D:D,'[4]Raw Inventory'!C:C,"DUARTE",'[4]Raw Inventory'!B:B,A977)</f>
        <v>#VALUE!</v>
      </c>
      <c r="AI977" s="42"/>
      <c r="AJ977" s="42">
        <f t="shared" si="240"/>
        <v>0</v>
      </c>
      <c r="AK977" s="40" t="str">
        <f>IFERROR(IF((Q977+IF(AI977="",0,AI3))&lt;=0,"Stockout",IF(AJ977="","",IF(F977="Class A",IF(AJ977&lt;=7,"Critical",IF(AJ977&lt;=15,"Low",IF(AJ977&lt;=30,"Reorder",IF(AJ977&lt;=45,"Optimal","Overstock")))),IF(F977="Class B",IF(AJ977&lt;=10,"Critical",IF(AJ977&lt;=20,"Low",IF(AJ977&lt;=45,"Reorder",IF(AJ977&lt;=60,"Optimal","Overstock")))),IF(F977="Class C",IF(AJ977&lt;=15,"Critical",IF(AJ977&lt;=30,"Low",IF(AJ977&lt;=60,"Reorder",IF(AJ977&lt;=90,"Optimal","Overstock")))),""))))),"")</f>
        <v>Critical</v>
      </c>
      <c r="AL977" s="42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</row>
    <row r="978" spans="1:48">
      <c r="A978" s="39" t="s">
        <v>61</v>
      </c>
      <c r="B978" s="39" t="s">
        <v>153</v>
      </c>
      <c r="C978" s="39" t="s">
        <v>152</v>
      </c>
      <c r="D978" s="40" t="s">
        <v>234</v>
      </c>
      <c r="E978" s="40">
        <v>21</v>
      </c>
      <c r="F978" s="40" t="s">
        <v>3</v>
      </c>
      <c r="G978" s="39" t="str">
        <f>IFERROR(VLOOKUP(A978,'[4]MC Masterlist 2026-09-17'!$B:$M, 3, 0),"")</f>
        <v>HONDA</v>
      </c>
      <c r="H978" s="41">
        <f>IFERROR(VLOOKUP(A978,'[4]MC Masterlist 2026-09-17'!$B:$M, 6, 0),"")</f>
        <v>63510</v>
      </c>
      <c r="I978" s="42">
        <v>0</v>
      </c>
      <c r="J978" s="42">
        <v>0</v>
      </c>
      <c r="K978" s="42">
        <v>0</v>
      </c>
      <c r="L978" s="42">
        <f t="shared" si="225"/>
        <v>0</v>
      </c>
      <c r="M978" s="42">
        <f t="shared" si="226"/>
        <v>0</v>
      </c>
      <c r="N978" s="41">
        <f t="shared" si="227"/>
        <v>0</v>
      </c>
      <c r="O978" s="41">
        <f t="shared" si="228"/>
        <v>0</v>
      </c>
      <c r="P978" s="42">
        <f t="shared" si="229"/>
        <v>0</v>
      </c>
      <c r="Q978" s="42">
        <v>1</v>
      </c>
      <c r="R978" s="41">
        <f t="shared" si="230"/>
        <v>63510</v>
      </c>
      <c r="S978" s="42">
        <f t="shared" si="231"/>
        <v>0</v>
      </c>
      <c r="T978" s="42">
        <f>IFERROR(VLOOKUP(A978,'[4]Re-order'!$A:$Q,17,0),"")</f>
        <v>0</v>
      </c>
      <c r="U978" s="42">
        <f>IFERROR(VLOOKUP(A978,'[4]MC Masterlist 2026-09-17'!$B:$M, 10, 0),0)</f>
        <v>15</v>
      </c>
      <c r="V978" s="42">
        <f>IFERROR(VLOOKUP(A978,'[4]MC Masterlist 2026-09-17'!$B:$M, 11, 0),0)</f>
        <v>15</v>
      </c>
      <c r="W978" s="42">
        <f t="shared" si="232"/>
        <v>30</v>
      </c>
      <c r="X978" s="42">
        <f t="shared" si="233"/>
        <v>30</v>
      </c>
      <c r="Y978" s="42">
        <f>IFERROR(IF(OR(C978="AREA I",C978="AREA V"),7,VLOOKUP(A978,'[4]MC Masterlist 2026-09-17'!$B:$M, 12, 0)),0)</f>
        <v>30</v>
      </c>
      <c r="Z978" s="42">
        <f t="shared" si="234"/>
        <v>0</v>
      </c>
      <c r="AA978" s="42">
        <f t="shared" si="235"/>
        <v>0</v>
      </c>
      <c r="AB978" s="42">
        <f t="shared" si="236"/>
        <v>0</v>
      </c>
      <c r="AC978" s="42">
        <f t="shared" si="237"/>
        <v>0</v>
      </c>
      <c r="AD978" s="40" t="str">
        <f t="shared" si="238"/>
        <v>Critical</v>
      </c>
      <c r="AE978" s="40">
        <f>IFERROR(VLOOKUP(A978,'[4]Re-order'!$A:$AA,27,0),"")</f>
        <v>0</v>
      </c>
      <c r="AF978" s="42">
        <f t="shared" si="239"/>
        <v>-1</v>
      </c>
      <c r="AG978" s="42" t="e">
        <f>SUMIFS('[4]Raw Inventory'!D:D,'[4]Raw Inventory'!C:C,"GREATWALL",'[4]Raw Inventory'!B:B,A978)</f>
        <v>#VALUE!</v>
      </c>
      <c r="AH978" s="42" t="e">
        <f>SUMIFS('[4]Raw Inventory'!D:D,'[4]Raw Inventory'!C:C,"DUARTE",'[4]Raw Inventory'!B:B,A978)</f>
        <v>#VALUE!</v>
      </c>
      <c r="AI978" s="42"/>
      <c r="AJ978" s="42">
        <f t="shared" si="240"/>
        <v>0</v>
      </c>
      <c r="AK978" s="40" t="str">
        <f>IFERROR(IF((Q978+IF(AI978="",0,AI3))&lt;=0,"Stockout",IF(AJ978="","",IF(F978="Class A",IF(AJ978&lt;=7,"Critical",IF(AJ978&lt;=15,"Low",IF(AJ978&lt;=30,"Reorder",IF(AJ978&lt;=45,"Optimal","Overstock")))),IF(F978="Class B",IF(AJ978&lt;=10,"Critical",IF(AJ978&lt;=20,"Low",IF(AJ978&lt;=45,"Reorder",IF(AJ978&lt;=60,"Optimal","Overstock")))),IF(F978="Class C",IF(AJ978&lt;=15,"Critical",IF(AJ978&lt;=30,"Low",IF(AJ978&lt;=60,"Reorder",IF(AJ978&lt;=90,"Optimal","Overstock")))),""))))),"")</f>
        <v>Critical</v>
      </c>
      <c r="AL978" s="42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</row>
    <row r="979" spans="1:48">
      <c r="A979" s="39" t="s">
        <v>71</v>
      </c>
      <c r="B979" s="39" t="s">
        <v>123</v>
      </c>
      <c r="C979" s="39" t="s">
        <v>118</v>
      </c>
      <c r="D979" s="40" t="s">
        <v>265</v>
      </c>
      <c r="E979" s="40">
        <v>24</v>
      </c>
      <c r="F979" s="40" t="s">
        <v>3</v>
      </c>
      <c r="G979" s="39" t="str">
        <f>IFERROR(VLOOKUP(A979,'[4]MC Masterlist 2026-09-17'!$B:$M, 3, 0),"")</f>
        <v>SUZUKI</v>
      </c>
      <c r="H979" s="41">
        <f>IFERROR(VLOOKUP(A979,'[4]MC Masterlist 2026-09-17'!$B:$M, 6, 0),"")</f>
        <v>156250</v>
      </c>
      <c r="I979" s="42">
        <v>0</v>
      </c>
      <c r="J979" s="42">
        <v>0</v>
      </c>
      <c r="K979" s="42">
        <v>0</v>
      </c>
      <c r="L979" s="42">
        <f t="shared" si="225"/>
        <v>0</v>
      </c>
      <c r="M979" s="42">
        <f t="shared" si="226"/>
        <v>0</v>
      </c>
      <c r="N979" s="41">
        <f t="shared" si="227"/>
        <v>0</v>
      </c>
      <c r="O979" s="41">
        <f t="shared" si="228"/>
        <v>0</v>
      </c>
      <c r="P979" s="42">
        <f t="shared" si="229"/>
        <v>0</v>
      </c>
      <c r="Q979" s="42">
        <v>1</v>
      </c>
      <c r="R979" s="41">
        <f t="shared" si="230"/>
        <v>156250</v>
      </c>
      <c r="S979" s="42">
        <f t="shared" si="231"/>
        <v>0</v>
      </c>
      <c r="T979" s="42">
        <f>IFERROR(VLOOKUP(A979,'[4]Re-order'!$A:$Q,17,0),"")</f>
        <v>0</v>
      </c>
      <c r="U979" s="42">
        <f>IFERROR(VLOOKUP(A979,'[4]MC Masterlist 2026-09-17'!$B:$M, 10, 0),0)</f>
        <v>15</v>
      </c>
      <c r="V979" s="42">
        <f>IFERROR(VLOOKUP(A979,'[4]MC Masterlist 2026-09-17'!$B:$M, 11, 0),0)</f>
        <v>15</v>
      </c>
      <c r="W979" s="42">
        <f t="shared" si="232"/>
        <v>30</v>
      </c>
      <c r="X979" s="42">
        <f t="shared" si="233"/>
        <v>30</v>
      </c>
      <c r="Y979" s="42">
        <f>IFERROR(IF(OR(C979="AREA I",C979="AREA V"),7,VLOOKUP(A979,'[4]MC Masterlist 2026-09-17'!$B:$M, 12, 0)),0)</f>
        <v>30</v>
      </c>
      <c r="Z979" s="42">
        <f t="shared" si="234"/>
        <v>0</v>
      </c>
      <c r="AA979" s="42">
        <f t="shared" si="235"/>
        <v>0</v>
      </c>
      <c r="AB979" s="42">
        <f t="shared" si="236"/>
        <v>0</v>
      </c>
      <c r="AC979" s="42">
        <f t="shared" si="237"/>
        <v>0</v>
      </c>
      <c r="AD979" s="40" t="str">
        <f t="shared" si="238"/>
        <v>Critical</v>
      </c>
      <c r="AE979" s="40">
        <f>IFERROR(VLOOKUP(A979,'[4]Re-order'!$A:$AA,27,0),"")</f>
        <v>0</v>
      </c>
      <c r="AF979" s="42">
        <f t="shared" si="239"/>
        <v>-1</v>
      </c>
      <c r="AG979" s="42" t="e">
        <f>SUMIFS('[4]Raw Inventory'!D:D,'[4]Raw Inventory'!C:C,"GREATWALL",'[4]Raw Inventory'!B:B,A979)</f>
        <v>#VALUE!</v>
      </c>
      <c r="AH979" s="42" t="e">
        <f>SUMIFS('[4]Raw Inventory'!D:D,'[4]Raw Inventory'!C:C,"DUARTE",'[4]Raw Inventory'!B:B,A979)</f>
        <v>#VALUE!</v>
      </c>
      <c r="AI979" s="42"/>
      <c r="AJ979" s="42">
        <f t="shared" si="240"/>
        <v>0</v>
      </c>
      <c r="AK979" s="40" t="str">
        <f>IFERROR(IF((Q979+IF(AI979="",0,AI3))&lt;=0,"Stockout",IF(AJ979="","",IF(F979="Class A",IF(AJ979&lt;=7,"Critical",IF(AJ979&lt;=15,"Low",IF(AJ979&lt;=30,"Reorder",IF(AJ979&lt;=45,"Optimal","Overstock")))),IF(F979="Class B",IF(AJ979&lt;=10,"Critical",IF(AJ979&lt;=20,"Low",IF(AJ979&lt;=45,"Reorder",IF(AJ979&lt;=60,"Optimal","Overstock")))),IF(F979="Class C",IF(AJ979&lt;=15,"Critical",IF(AJ979&lt;=30,"Low",IF(AJ979&lt;=60,"Reorder",IF(AJ979&lt;=90,"Optimal","Overstock")))),""))))),"")</f>
        <v>Critical</v>
      </c>
      <c r="AL979" s="42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</row>
    <row r="980" spans="1:48">
      <c r="A980" s="39" t="s">
        <v>72</v>
      </c>
      <c r="B980" s="39" t="s">
        <v>29</v>
      </c>
      <c r="C980" s="39" t="s">
        <v>1</v>
      </c>
      <c r="D980" s="40" t="s">
        <v>258</v>
      </c>
      <c r="E980" s="40">
        <v>40</v>
      </c>
      <c r="F980" s="40" t="s">
        <v>3</v>
      </c>
      <c r="G980" s="39" t="str">
        <f>IFERROR(VLOOKUP(A980,'[4]MC Masterlist 2026-09-17'!$B:$M, 3, 0),"")</f>
        <v>KAWASAKI</v>
      </c>
      <c r="H980" s="41">
        <f>IFERROR(VLOOKUP(A980,'[4]MC Masterlist 2026-09-17'!$B:$M, 6, 0),"")</f>
        <v>52948</v>
      </c>
      <c r="I980" s="42">
        <v>0</v>
      </c>
      <c r="J980" s="42">
        <v>0</v>
      </c>
      <c r="K980" s="42">
        <v>0</v>
      </c>
      <c r="L980" s="42">
        <f t="shared" si="225"/>
        <v>0</v>
      </c>
      <c r="M980" s="42">
        <f t="shared" si="226"/>
        <v>0</v>
      </c>
      <c r="N980" s="41">
        <f t="shared" si="227"/>
        <v>0</v>
      </c>
      <c r="O980" s="41">
        <f t="shared" si="228"/>
        <v>0</v>
      </c>
      <c r="P980" s="42">
        <f t="shared" si="229"/>
        <v>0</v>
      </c>
      <c r="Q980" s="42">
        <v>3</v>
      </c>
      <c r="R980" s="41">
        <f t="shared" si="230"/>
        <v>158844</v>
      </c>
      <c r="S980" s="42">
        <f t="shared" si="231"/>
        <v>0</v>
      </c>
      <c r="T980" s="42">
        <f>IFERROR(VLOOKUP(A980,'[4]Re-order'!$A:$Q,17,0),"")</f>
        <v>0</v>
      </c>
      <c r="U980" s="42">
        <f>IFERROR(VLOOKUP(A980,'[4]MC Masterlist 2026-09-17'!$B:$M, 10, 0),0)</f>
        <v>15</v>
      </c>
      <c r="V980" s="42">
        <f>IFERROR(VLOOKUP(A980,'[4]MC Masterlist 2026-09-17'!$B:$M, 11, 0),0)</f>
        <v>15</v>
      </c>
      <c r="W980" s="42">
        <f t="shared" si="232"/>
        <v>30</v>
      </c>
      <c r="X980" s="42">
        <f t="shared" si="233"/>
        <v>7</v>
      </c>
      <c r="Y980" s="42">
        <f>IFERROR(IF(OR(C980="AREA I",C980="AREA V"),7,VLOOKUP(A980,'[4]MC Masterlist 2026-09-17'!$B:$M, 12, 0)),0)</f>
        <v>7</v>
      </c>
      <c r="Z980" s="42">
        <f t="shared" si="234"/>
        <v>0</v>
      </c>
      <c r="AA980" s="42">
        <f t="shared" si="235"/>
        <v>0</v>
      </c>
      <c r="AB980" s="42">
        <f t="shared" si="236"/>
        <v>0</v>
      </c>
      <c r="AC980" s="42">
        <f t="shared" si="237"/>
        <v>0</v>
      </c>
      <c r="AD980" s="40" t="str">
        <f t="shared" si="238"/>
        <v>Critical</v>
      </c>
      <c r="AE980" s="40">
        <f>IFERROR(VLOOKUP(A980,'[4]Re-order'!$A:$AA,27,0),"")</f>
        <v>0</v>
      </c>
      <c r="AF980" s="42">
        <f t="shared" si="239"/>
        <v>-3</v>
      </c>
      <c r="AG980" s="42" t="e">
        <f>SUMIFS('[4]Raw Inventory'!D:D,'[4]Raw Inventory'!C:C,"GREATWALL",'[4]Raw Inventory'!B:B,A980)</f>
        <v>#VALUE!</v>
      </c>
      <c r="AH980" s="42" t="e">
        <f>SUMIFS('[4]Raw Inventory'!D:D,'[4]Raw Inventory'!C:C,"DUARTE",'[4]Raw Inventory'!B:B,A980)</f>
        <v>#VALUE!</v>
      </c>
      <c r="AI980" s="42"/>
      <c r="AJ980" s="42">
        <f t="shared" si="240"/>
        <v>0</v>
      </c>
      <c r="AK980" s="40" t="str">
        <f>IFERROR(IF((Q980+IF(AI980="",0,AI3))&lt;=0,"Stockout",IF(AJ980="","",IF(F980="Class A",IF(AJ980&lt;=7,"Critical",IF(AJ980&lt;=15,"Low",IF(AJ980&lt;=30,"Reorder",IF(AJ980&lt;=45,"Optimal","Overstock")))),IF(F980="Class B",IF(AJ980&lt;=10,"Critical",IF(AJ980&lt;=20,"Low",IF(AJ980&lt;=45,"Reorder",IF(AJ980&lt;=60,"Optimal","Overstock")))),IF(F980="Class C",IF(AJ980&lt;=15,"Critical",IF(AJ980&lt;=30,"Low",IF(AJ980&lt;=60,"Reorder",IF(AJ980&lt;=90,"Optimal","Overstock")))),""))))),"")</f>
        <v>Critical</v>
      </c>
      <c r="AL980" s="42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</row>
    <row r="981" spans="1:48">
      <c r="A981" s="39" t="s">
        <v>18</v>
      </c>
      <c r="B981" s="39" t="s">
        <v>21</v>
      </c>
      <c r="C981" s="39" t="s">
        <v>1</v>
      </c>
      <c r="D981" s="40" t="s">
        <v>239</v>
      </c>
      <c r="E981" s="40">
        <v>13</v>
      </c>
      <c r="F981" s="40" t="s">
        <v>2</v>
      </c>
      <c r="G981" s="39" t="str">
        <f>IFERROR(VLOOKUP(A981,'[4]MC Masterlist 2026-09-17'!$B:$M, 3, 0),"")</f>
        <v>HONDA</v>
      </c>
      <c r="H981" s="41">
        <f>IFERROR(VLOOKUP(A981,'[4]MC Masterlist 2026-09-17'!$B:$M, 6, 0),"")</f>
        <v>94330</v>
      </c>
      <c r="I981" s="42">
        <v>1</v>
      </c>
      <c r="J981" s="42">
        <v>1</v>
      </c>
      <c r="K981" s="42">
        <v>2</v>
      </c>
      <c r="L981" s="42">
        <f t="shared" si="225"/>
        <v>4</v>
      </c>
      <c r="M981" s="42">
        <f t="shared" si="226"/>
        <v>1.3333333333333333</v>
      </c>
      <c r="N981" s="41">
        <f t="shared" si="227"/>
        <v>377320</v>
      </c>
      <c r="O981" s="41">
        <f t="shared" si="228"/>
        <v>125773.33333333333</v>
      </c>
      <c r="P981" s="42">
        <f t="shared" si="229"/>
        <v>4.4444444444444439E-2</v>
      </c>
      <c r="Q981" s="42"/>
      <c r="R981" s="41">
        <f t="shared" si="230"/>
        <v>0</v>
      </c>
      <c r="S981" s="42">
        <f t="shared" si="231"/>
        <v>0</v>
      </c>
      <c r="T981" s="42">
        <f>IFERROR(VLOOKUP(A981,'[4]Re-order'!$A:$Q,17,0),"")</f>
        <v>0</v>
      </c>
      <c r="U981" s="42">
        <f>IFERROR(VLOOKUP(A981,'[4]MC Masterlist 2026-09-17'!$B:$M, 10, 0),0)</f>
        <v>15</v>
      </c>
      <c r="V981" s="42">
        <f>IFERROR(VLOOKUP(A981,'[4]MC Masterlist 2026-09-17'!$B:$M, 11, 0),0)</f>
        <v>15</v>
      </c>
      <c r="W981" s="42">
        <f t="shared" si="232"/>
        <v>30</v>
      </c>
      <c r="X981" s="42">
        <f t="shared" si="233"/>
        <v>6.333333333333333</v>
      </c>
      <c r="Y981" s="42">
        <f>IFERROR(IF(OR(C981="AREA I",C981="AREA V"),7,VLOOKUP(A981,'[4]MC Masterlist 2026-09-17'!$B:$M, 12, 0)),0)</f>
        <v>7</v>
      </c>
      <c r="Z981" s="42">
        <f t="shared" si="234"/>
        <v>0.66666666666666663</v>
      </c>
      <c r="AA981" s="42">
        <f t="shared" si="235"/>
        <v>1.3333333333333333</v>
      </c>
      <c r="AB981" s="42">
        <f t="shared" si="236"/>
        <v>0.28148148148148144</v>
      </c>
      <c r="AC981" s="42">
        <f t="shared" si="237"/>
        <v>0.31111111111111106</v>
      </c>
      <c r="AD981" s="40" t="str">
        <f t="shared" si="238"/>
        <v>Stockout</v>
      </c>
      <c r="AE981" s="40">
        <f>IFERROR(VLOOKUP(A981,'[4]Re-order'!$A:$AA,27,0),"")</f>
        <v>0</v>
      </c>
      <c r="AF981" s="42">
        <f t="shared" si="239"/>
        <v>0.31111111111111106</v>
      </c>
      <c r="AG981" s="42" t="e">
        <f>SUMIFS('[4]Raw Inventory'!D:D,'[4]Raw Inventory'!C:C,"GREATWALL",'[4]Raw Inventory'!B:B,A981)</f>
        <v>#VALUE!</v>
      </c>
      <c r="AH981" s="42" t="e">
        <f>SUMIFS('[4]Raw Inventory'!D:D,'[4]Raw Inventory'!C:C,"DUARTE",'[4]Raw Inventory'!B:B,A981)</f>
        <v>#VALUE!</v>
      </c>
      <c r="AI981" s="42"/>
      <c r="AJ981" s="42">
        <f t="shared" si="240"/>
        <v>0</v>
      </c>
      <c r="AK981" s="40" t="str">
        <f>IFERROR(IF((Q981+IF(AI981="",0,AI3))&lt;=0,"Stockout",IF(AJ981="","",IF(F981="Class A",IF(AJ981&lt;=7,"Critical",IF(AJ981&lt;=15,"Low",IF(AJ981&lt;=30,"Reorder",IF(AJ981&lt;=45,"Optimal","Overstock")))),IF(F981="Class B",IF(AJ981&lt;=10,"Critical",IF(AJ981&lt;=20,"Low",IF(AJ981&lt;=45,"Reorder",IF(AJ981&lt;=60,"Optimal","Overstock")))),IF(F981="Class C",IF(AJ981&lt;=15,"Critical",IF(AJ981&lt;=30,"Low",IF(AJ981&lt;=60,"Reorder",IF(AJ981&lt;=90,"Optimal","Overstock")))),""))))),"")</f>
        <v>Stockout</v>
      </c>
      <c r="AL981" s="42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</row>
    <row r="982" spans="1:48">
      <c r="A982" s="39" t="s">
        <v>76</v>
      </c>
      <c r="B982" s="39" t="s">
        <v>155</v>
      </c>
      <c r="C982" s="39" t="s">
        <v>152</v>
      </c>
      <c r="D982" s="40" t="s">
        <v>244</v>
      </c>
      <c r="E982" s="40">
        <v>14</v>
      </c>
      <c r="F982" s="40" t="s">
        <v>2</v>
      </c>
      <c r="G982" s="39" t="str">
        <f>IFERROR(VLOOKUP(A982,'[4]MC Masterlist 2026-09-17'!$B:$M, 3, 0),"")</f>
        <v>SUZUKI</v>
      </c>
      <c r="H982" s="41">
        <f>IFERROR(VLOOKUP(A982,'[4]MC Masterlist 2026-09-17'!$B:$M, 6, 0),"")</f>
        <v>62692</v>
      </c>
      <c r="I982" s="42">
        <v>1</v>
      </c>
      <c r="J982" s="42">
        <v>1</v>
      </c>
      <c r="K982" s="42">
        <v>1</v>
      </c>
      <c r="L982" s="42">
        <f t="shared" si="225"/>
        <v>3</v>
      </c>
      <c r="M982" s="42">
        <f t="shared" si="226"/>
        <v>1</v>
      </c>
      <c r="N982" s="41">
        <f t="shared" si="227"/>
        <v>188076</v>
      </c>
      <c r="O982" s="41">
        <f t="shared" si="228"/>
        <v>62692</v>
      </c>
      <c r="P982" s="42">
        <f t="shared" si="229"/>
        <v>3.3333333333333333E-2</v>
      </c>
      <c r="Q982" s="42">
        <v>1</v>
      </c>
      <c r="R982" s="41">
        <f t="shared" si="230"/>
        <v>62692</v>
      </c>
      <c r="S982" s="42">
        <f t="shared" si="231"/>
        <v>30</v>
      </c>
      <c r="T982" s="42">
        <f>IFERROR(VLOOKUP(A982,'[4]Re-order'!$A:$Q,17,0),"")</f>
        <v>0</v>
      </c>
      <c r="U982" s="42">
        <f>IFERROR(VLOOKUP(A982,'[4]MC Masterlist 2026-09-17'!$B:$M, 10, 0),0)</f>
        <v>15</v>
      </c>
      <c r="V982" s="42">
        <f>IFERROR(VLOOKUP(A982,'[4]MC Masterlist 2026-09-17'!$B:$M, 11, 0),0)</f>
        <v>15</v>
      </c>
      <c r="W982" s="42">
        <f t="shared" si="232"/>
        <v>30</v>
      </c>
      <c r="X982" s="42">
        <f t="shared" si="233"/>
        <v>29.5</v>
      </c>
      <c r="Y982" s="42">
        <f>IFERROR(IF(OR(C982="AREA I",C982="AREA V"),7,VLOOKUP(A982,'[4]MC Masterlist 2026-09-17'!$B:$M, 12, 0)),0)</f>
        <v>30</v>
      </c>
      <c r="Z982" s="42">
        <f t="shared" si="234"/>
        <v>0.5</v>
      </c>
      <c r="AA982" s="42">
        <f t="shared" si="235"/>
        <v>1</v>
      </c>
      <c r="AB982" s="42">
        <f t="shared" si="236"/>
        <v>0.98333333333333328</v>
      </c>
      <c r="AC982" s="42">
        <f t="shared" si="237"/>
        <v>1</v>
      </c>
      <c r="AD982" s="40" t="str">
        <f t="shared" si="238"/>
        <v>Reorder</v>
      </c>
      <c r="AE982" s="40">
        <f>IFERROR(VLOOKUP(A982,'[4]Re-order'!$A:$AA,27,0),"")</f>
        <v>0</v>
      </c>
      <c r="AF982" s="42">
        <f t="shared" si="239"/>
        <v>0</v>
      </c>
      <c r="AG982" s="42" t="e">
        <f>SUMIFS('[4]Raw Inventory'!D:D,'[4]Raw Inventory'!C:C,"GREATWALL",'[4]Raw Inventory'!B:B,A982)</f>
        <v>#VALUE!</v>
      </c>
      <c r="AH982" s="42" t="e">
        <f>SUMIFS('[4]Raw Inventory'!D:D,'[4]Raw Inventory'!C:C,"DUARTE",'[4]Raw Inventory'!B:B,A982)</f>
        <v>#VALUE!</v>
      </c>
      <c r="AI982" s="42"/>
      <c r="AJ982" s="42">
        <f t="shared" si="240"/>
        <v>30</v>
      </c>
      <c r="AK982" s="40" t="str">
        <f>IFERROR(IF((Q982+IF(AI982="",0,AI3))&lt;=0,"Stockout",IF(AJ982="","",IF(F982="Class A",IF(AJ982&lt;=7,"Critical",IF(AJ982&lt;=15,"Low",IF(AJ982&lt;=30,"Reorder",IF(AJ982&lt;=45,"Optimal","Overstock")))),IF(F982="Class B",IF(AJ982&lt;=10,"Critical",IF(AJ982&lt;=20,"Low",IF(AJ982&lt;=45,"Reorder",IF(AJ982&lt;=60,"Optimal","Overstock")))),IF(F982="Class C",IF(AJ982&lt;=15,"Critical",IF(AJ982&lt;=30,"Low",IF(AJ982&lt;=60,"Reorder",IF(AJ982&lt;=90,"Optimal","Overstock")))),""))))),"")</f>
        <v>Reorder</v>
      </c>
      <c r="AL982" s="42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</row>
    <row r="983" spans="1:48">
      <c r="A983" s="39" t="s">
        <v>39</v>
      </c>
      <c r="B983" s="39" t="s">
        <v>94</v>
      </c>
      <c r="C983" s="39" t="s">
        <v>90</v>
      </c>
      <c r="D983" s="40" t="s">
        <v>278</v>
      </c>
      <c r="E983" s="40">
        <v>21</v>
      </c>
      <c r="F983" s="40" t="s">
        <v>2</v>
      </c>
      <c r="G983" s="39" t="str">
        <f>IFERROR(VLOOKUP(A983,'[4]MC Masterlist 2026-09-17'!$B:$M, 3, 0),"")</f>
        <v>HONDA</v>
      </c>
      <c r="H983" s="41">
        <f>IFERROR(VLOOKUP(A983,'[4]MC Masterlist 2026-09-17'!$B:$M, 6, 0),"")</f>
        <v>72434</v>
      </c>
      <c r="I983" s="42">
        <v>0</v>
      </c>
      <c r="J983" s="42">
        <v>0</v>
      </c>
      <c r="K983" s="42">
        <v>1</v>
      </c>
      <c r="L983" s="42">
        <f t="shared" si="225"/>
        <v>1</v>
      </c>
      <c r="M983" s="42">
        <f t="shared" si="226"/>
        <v>0.33333333333333331</v>
      </c>
      <c r="N983" s="41">
        <f t="shared" si="227"/>
        <v>72434</v>
      </c>
      <c r="O983" s="41">
        <f t="shared" si="228"/>
        <v>24144.666666666664</v>
      </c>
      <c r="P983" s="42">
        <f t="shared" si="229"/>
        <v>1.111111111111111E-2</v>
      </c>
      <c r="Q983" s="42">
        <v>2</v>
      </c>
      <c r="R983" s="41">
        <f t="shared" si="230"/>
        <v>144868</v>
      </c>
      <c r="S983" s="42">
        <f t="shared" si="231"/>
        <v>180.00000000000003</v>
      </c>
      <c r="T983" s="42">
        <f>IFERROR(VLOOKUP(A983,'[4]Re-order'!$A:$Q,17,0),"")</f>
        <v>0</v>
      </c>
      <c r="U983" s="42">
        <f>IFERROR(VLOOKUP(A983,'[4]MC Masterlist 2026-09-17'!$B:$M, 10, 0),0)</f>
        <v>15</v>
      </c>
      <c r="V983" s="42">
        <f>IFERROR(VLOOKUP(A983,'[4]MC Masterlist 2026-09-17'!$B:$M, 11, 0),0)</f>
        <v>15</v>
      </c>
      <c r="W983" s="42">
        <f t="shared" si="232"/>
        <v>30</v>
      </c>
      <c r="X983" s="42">
        <f t="shared" si="233"/>
        <v>29.833333333333332</v>
      </c>
      <c r="Y983" s="42">
        <f>IFERROR(IF(OR(C983="AREA I",C983="AREA V"),7,VLOOKUP(A983,'[4]MC Masterlist 2026-09-17'!$B:$M, 12, 0)),0)</f>
        <v>30</v>
      </c>
      <c r="Z983" s="42">
        <f t="shared" si="234"/>
        <v>0.16666666666666666</v>
      </c>
      <c r="AA983" s="42">
        <f t="shared" si="235"/>
        <v>0.33333333333333331</v>
      </c>
      <c r="AB983" s="42">
        <f t="shared" si="236"/>
        <v>0.33148148148148143</v>
      </c>
      <c r="AC983" s="42">
        <f t="shared" si="237"/>
        <v>0.33333333333333331</v>
      </c>
      <c r="AD983" s="40" t="str">
        <f t="shared" si="238"/>
        <v>Overstock</v>
      </c>
      <c r="AE983" s="40">
        <f>IFERROR(VLOOKUP(A983,'[4]Re-order'!$A:$AA,27,0),"")</f>
        <v>0</v>
      </c>
      <c r="AF983" s="42">
        <f t="shared" si="239"/>
        <v>-1.6666666666666667</v>
      </c>
      <c r="AG983" s="42" t="e">
        <f>SUMIFS('[4]Raw Inventory'!D:D,'[4]Raw Inventory'!C:C,"GREATWALL",'[4]Raw Inventory'!B:B,A983)</f>
        <v>#VALUE!</v>
      </c>
      <c r="AH983" s="42" t="e">
        <f>SUMIFS('[4]Raw Inventory'!D:D,'[4]Raw Inventory'!C:C,"DUARTE",'[4]Raw Inventory'!B:B,A983)</f>
        <v>#VALUE!</v>
      </c>
      <c r="AI983" s="42"/>
      <c r="AJ983" s="42">
        <f t="shared" si="240"/>
        <v>180.00000000000003</v>
      </c>
      <c r="AK983" s="40" t="str">
        <f>IFERROR(IF((Q983+IF(AI983="",0,AI3))&lt;=0,"Stockout",IF(AJ983="","",IF(F983="Class A",IF(AJ983&lt;=7,"Critical",IF(AJ983&lt;=15,"Low",IF(AJ983&lt;=30,"Reorder",IF(AJ983&lt;=45,"Optimal","Overstock")))),IF(F983="Class B",IF(AJ983&lt;=10,"Critical",IF(AJ983&lt;=20,"Low",IF(AJ983&lt;=45,"Reorder",IF(AJ983&lt;=60,"Optimal","Overstock")))),IF(F983="Class C",IF(AJ983&lt;=15,"Critical",IF(AJ983&lt;=30,"Low",IF(AJ983&lt;=60,"Reorder",IF(AJ983&lt;=90,"Optimal","Overstock")))),""))))),"")</f>
        <v>Overstock</v>
      </c>
      <c r="AL983" s="42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</row>
    <row r="984" spans="1:48">
      <c r="A984" s="39" t="s">
        <v>14</v>
      </c>
      <c r="B984" s="39" t="s">
        <v>113</v>
      </c>
      <c r="C984" s="39" t="s">
        <v>109</v>
      </c>
      <c r="D984" s="40" t="s">
        <v>237</v>
      </c>
      <c r="E984" s="40">
        <v>2</v>
      </c>
      <c r="F984" s="40" t="s">
        <v>0</v>
      </c>
      <c r="G984" s="39" t="str">
        <f>IFERROR(VLOOKUP(A984,'[4]MC Masterlist 2026-09-17'!$B:$M, 3, 0),"")</f>
        <v>HONDA</v>
      </c>
      <c r="H984" s="41">
        <f>IFERROR(VLOOKUP(A984,'[4]MC Masterlist 2026-09-17'!$B:$M, 6, 0),"")</f>
        <v>80070</v>
      </c>
      <c r="I984" s="42">
        <v>15</v>
      </c>
      <c r="J984" s="42">
        <v>13</v>
      </c>
      <c r="K984" s="42">
        <v>6</v>
      </c>
      <c r="L984" s="42">
        <f t="shared" si="225"/>
        <v>34</v>
      </c>
      <c r="M984" s="42">
        <f t="shared" si="226"/>
        <v>11.333333333333334</v>
      </c>
      <c r="N984" s="41">
        <f t="shared" si="227"/>
        <v>2722380</v>
      </c>
      <c r="O984" s="41">
        <f t="shared" si="228"/>
        <v>907460</v>
      </c>
      <c r="P984" s="42">
        <f t="shared" si="229"/>
        <v>0.37777777777777782</v>
      </c>
      <c r="Q984" s="42"/>
      <c r="R984" s="41">
        <f t="shared" si="230"/>
        <v>0</v>
      </c>
      <c r="S984" s="42">
        <f t="shared" si="231"/>
        <v>0</v>
      </c>
      <c r="T984" s="42">
        <f>IFERROR(VLOOKUP(A984,'[4]Re-order'!$A:$Q,17,0),"")</f>
        <v>0</v>
      </c>
      <c r="U984" s="42">
        <f>IFERROR(VLOOKUP(A984,'[4]MC Masterlist 2026-09-17'!$B:$M, 10, 0),0)</f>
        <v>15</v>
      </c>
      <c r="V984" s="42">
        <f>IFERROR(VLOOKUP(A984,'[4]MC Masterlist 2026-09-17'!$B:$M, 11, 0),0)</f>
        <v>15</v>
      </c>
      <c r="W984" s="42">
        <f t="shared" si="232"/>
        <v>30</v>
      </c>
      <c r="X984" s="42">
        <f t="shared" si="233"/>
        <v>24.333333333333332</v>
      </c>
      <c r="Y984" s="42">
        <f>IFERROR(IF(OR(C984="AREA I",C984="AREA V"),7,VLOOKUP(A984,'[4]MC Masterlist 2026-09-17'!$B:$M, 12, 0)),0)</f>
        <v>30</v>
      </c>
      <c r="Z984" s="42">
        <f t="shared" si="234"/>
        <v>5.666666666666667</v>
      </c>
      <c r="AA984" s="42">
        <f t="shared" si="235"/>
        <v>11.333333333333334</v>
      </c>
      <c r="AB984" s="42">
        <f t="shared" si="236"/>
        <v>9.1925925925925931</v>
      </c>
      <c r="AC984" s="42">
        <f t="shared" si="237"/>
        <v>11.333333333333334</v>
      </c>
      <c r="AD984" s="40" t="str">
        <f t="shared" si="238"/>
        <v>Stockout</v>
      </c>
      <c r="AE984" s="40">
        <f>IFERROR(VLOOKUP(A984,'[4]Re-order'!$A:$AA,27,0),"")</f>
        <v>0</v>
      </c>
      <c r="AF984" s="42">
        <f t="shared" si="239"/>
        <v>11.333333333333334</v>
      </c>
      <c r="AG984" s="42" t="e">
        <f>SUMIFS('[4]Raw Inventory'!D:D,'[4]Raw Inventory'!C:C,"GREATWALL",'[4]Raw Inventory'!B:B,A984)</f>
        <v>#VALUE!</v>
      </c>
      <c r="AH984" s="42" t="e">
        <f>SUMIFS('[4]Raw Inventory'!D:D,'[4]Raw Inventory'!C:C,"DUARTE",'[4]Raw Inventory'!B:B,A984)</f>
        <v>#VALUE!</v>
      </c>
      <c r="AI984" s="42"/>
      <c r="AJ984" s="42">
        <f t="shared" si="240"/>
        <v>0</v>
      </c>
      <c r="AK984" s="40" t="str">
        <f>IFERROR(IF((Q984+IF(AI984="",0,AI3))&lt;=0,"Stockout",IF(AJ984="","",IF(F984="Class A",IF(AJ984&lt;=7,"Critical",IF(AJ984&lt;=15,"Low",IF(AJ984&lt;=30,"Reorder",IF(AJ984&lt;=45,"Optimal","Overstock")))),IF(F984="Class B",IF(AJ984&lt;=10,"Critical",IF(AJ984&lt;=20,"Low",IF(AJ984&lt;=45,"Reorder",IF(AJ984&lt;=60,"Optimal","Overstock")))),IF(F984="Class C",IF(AJ984&lt;=15,"Critical",IF(AJ984&lt;=30,"Low",IF(AJ984&lt;=60,"Reorder",IF(AJ984&lt;=90,"Optimal","Overstock")))),""))))),"")</f>
        <v>Stockout</v>
      </c>
      <c r="AL984" s="42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</row>
    <row r="985" spans="1:48">
      <c r="A985" s="39" t="s">
        <v>70</v>
      </c>
      <c r="B985" s="39" t="s">
        <v>121</v>
      </c>
      <c r="C985" s="39" t="s">
        <v>118</v>
      </c>
      <c r="D985" s="40" t="s">
        <v>230</v>
      </c>
      <c r="E985" s="40">
        <v>28</v>
      </c>
      <c r="F985" s="40" t="s">
        <v>3</v>
      </c>
      <c r="G985" s="39" t="str">
        <f>IFERROR(VLOOKUP(A985,'[4]MC Masterlist 2026-09-17'!$B:$M, 3, 0),"")</f>
        <v>KAWASAKI</v>
      </c>
      <c r="H985" s="41">
        <f>IFERROR(VLOOKUP(A985,'[4]MC Masterlist 2026-09-17'!$B:$M, 6, 0),"")</f>
        <v>91770</v>
      </c>
      <c r="I985" s="42">
        <v>0</v>
      </c>
      <c r="J985" s="42">
        <v>0</v>
      </c>
      <c r="K985" s="42">
        <v>0</v>
      </c>
      <c r="L985" s="42">
        <f t="shared" si="225"/>
        <v>0</v>
      </c>
      <c r="M985" s="42">
        <f t="shared" si="226"/>
        <v>0</v>
      </c>
      <c r="N985" s="41">
        <f t="shared" si="227"/>
        <v>0</v>
      </c>
      <c r="O985" s="41">
        <f t="shared" si="228"/>
        <v>0</v>
      </c>
      <c r="P985" s="42">
        <f t="shared" si="229"/>
        <v>0</v>
      </c>
      <c r="Q985" s="42">
        <v>3</v>
      </c>
      <c r="R985" s="41">
        <f t="shared" si="230"/>
        <v>275310</v>
      </c>
      <c r="S985" s="42">
        <f t="shared" si="231"/>
        <v>0</v>
      </c>
      <c r="T985" s="42">
        <f>IFERROR(VLOOKUP(A985,'[4]Re-order'!$A:$Q,17,0),"")</f>
        <v>0</v>
      </c>
      <c r="U985" s="42">
        <f>IFERROR(VLOOKUP(A985,'[4]MC Masterlist 2026-09-17'!$B:$M, 10, 0),0)</f>
        <v>15</v>
      </c>
      <c r="V985" s="42">
        <f>IFERROR(VLOOKUP(A985,'[4]MC Masterlist 2026-09-17'!$B:$M, 11, 0),0)</f>
        <v>15</v>
      </c>
      <c r="W985" s="42">
        <f t="shared" si="232"/>
        <v>30</v>
      </c>
      <c r="X985" s="42">
        <f t="shared" si="233"/>
        <v>30</v>
      </c>
      <c r="Y985" s="42">
        <f>IFERROR(IF(OR(C985="AREA I",C985="AREA V"),7,VLOOKUP(A985,'[4]MC Masterlist 2026-09-17'!$B:$M, 12, 0)),0)</f>
        <v>30</v>
      </c>
      <c r="Z985" s="42">
        <f t="shared" si="234"/>
        <v>0</v>
      </c>
      <c r="AA985" s="42">
        <f t="shared" si="235"/>
        <v>0</v>
      </c>
      <c r="AB985" s="42">
        <f t="shared" si="236"/>
        <v>0</v>
      </c>
      <c r="AC985" s="42">
        <f t="shared" si="237"/>
        <v>0</v>
      </c>
      <c r="AD985" s="40" t="str">
        <f t="shared" si="238"/>
        <v>Critical</v>
      </c>
      <c r="AE985" s="40">
        <f>IFERROR(VLOOKUP(A985,'[4]Re-order'!$A:$AA,27,0),"")</f>
        <v>0</v>
      </c>
      <c r="AF985" s="42">
        <f t="shared" si="239"/>
        <v>-3</v>
      </c>
      <c r="AG985" s="42" t="e">
        <f>SUMIFS('[4]Raw Inventory'!D:D,'[4]Raw Inventory'!C:C,"GREATWALL",'[4]Raw Inventory'!B:B,A985)</f>
        <v>#VALUE!</v>
      </c>
      <c r="AH985" s="42" t="e">
        <f>SUMIFS('[4]Raw Inventory'!D:D,'[4]Raw Inventory'!C:C,"DUARTE",'[4]Raw Inventory'!B:B,A985)</f>
        <v>#VALUE!</v>
      </c>
      <c r="AI985" s="42"/>
      <c r="AJ985" s="42">
        <f t="shared" si="240"/>
        <v>0</v>
      </c>
      <c r="AK985" s="40" t="str">
        <f>IFERROR(IF((Q985+IF(AI985="",0,AI3))&lt;=0,"Stockout",IF(AJ985="","",IF(F985="Class A",IF(AJ985&lt;=7,"Critical",IF(AJ985&lt;=15,"Low",IF(AJ985&lt;=30,"Reorder",IF(AJ985&lt;=45,"Optimal","Overstock")))),IF(F985="Class B",IF(AJ985&lt;=10,"Critical",IF(AJ985&lt;=20,"Low",IF(AJ985&lt;=45,"Reorder",IF(AJ985&lt;=60,"Optimal","Overstock")))),IF(F985="Class C",IF(AJ985&lt;=15,"Critical",IF(AJ985&lt;=30,"Low",IF(AJ985&lt;=60,"Reorder",IF(AJ985&lt;=90,"Optimal","Overstock")))),""))))),"")</f>
        <v>Critical</v>
      </c>
      <c r="AL985" s="42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</row>
    <row r="986" spans="1:48">
      <c r="A986" s="39" t="s">
        <v>36</v>
      </c>
      <c r="B986" s="39" t="s">
        <v>29</v>
      </c>
      <c r="C986" s="39" t="s">
        <v>1</v>
      </c>
      <c r="D986" s="40" t="s">
        <v>264</v>
      </c>
      <c r="E986" s="40">
        <v>20</v>
      </c>
      <c r="F986" s="40" t="s">
        <v>2</v>
      </c>
      <c r="G986" s="39" t="str">
        <f>IFERROR(VLOOKUP(A986,'[4]MC Masterlist 2026-09-17'!$B:$M, 3, 0),"")</f>
        <v>HONDA</v>
      </c>
      <c r="H986" s="41">
        <f>IFERROR(VLOOKUP(A986,'[4]MC Masterlist 2026-09-17'!$B:$M, 6, 0),"")</f>
        <v>76850</v>
      </c>
      <c r="I986" s="42">
        <v>1</v>
      </c>
      <c r="J986" s="42">
        <v>1</v>
      </c>
      <c r="K986" s="42">
        <v>1</v>
      </c>
      <c r="L986" s="42">
        <f t="shared" si="225"/>
        <v>3</v>
      </c>
      <c r="M986" s="42">
        <f t="shared" si="226"/>
        <v>1</v>
      </c>
      <c r="N986" s="41">
        <f t="shared" si="227"/>
        <v>230550</v>
      </c>
      <c r="O986" s="41">
        <f t="shared" si="228"/>
        <v>76850</v>
      </c>
      <c r="P986" s="42">
        <f t="shared" si="229"/>
        <v>3.3333333333333333E-2</v>
      </c>
      <c r="Q986" s="42"/>
      <c r="R986" s="41">
        <f t="shared" si="230"/>
        <v>0</v>
      </c>
      <c r="S986" s="42">
        <f t="shared" si="231"/>
        <v>0</v>
      </c>
      <c r="T986" s="42">
        <f>IFERROR(VLOOKUP(A986,'[4]Re-order'!$A:$Q,17,0),"")</f>
        <v>0</v>
      </c>
      <c r="U986" s="42">
        <f>IFERROR(VLOOKUP(A986,'[4]MC Masterlist 2026-09-17'!$B:$M, 10, 0),0)</f>
        <v>15</v>
      </c>
      <c r="V986" s="42">
        <f>IFERROR(VLOOKUP(A986,'[4]MC Masterlist 2026-09-17'!$B:$M, 11, 0),0)</f>
        <v>15</v>
      </c>
      <c r="W986" s="42">
        <f t="shared" si="232"/>
        <v>30</v>
      </c>
      <c r="X986" s="42">
        <f t="shared" si="233"/>
        <v>6.5</v>
      </c>
      <c r="Y986" s="42">
        <f>IFERROR(IF(OR(C986="AREA I",C986="AREA V"),7,VLOOKUP(A986,'[4]MC Masterlist 2026-09-17'!$B:$M, 12, 0)),0)</f>
        <v>7</v>
      </c>
      <c r="Z986" s="42">
        <f t="shared" si="234"/>
        <v>0.5</v>
      </c>
      <c r="AA986" s="42">
        <f t="shared" si="235"/>
        <v>1</v>
      </c>
      <c r="AB986" s="42">
        <f t="shared" si="236"/>
        <v>0.21666666666666667</v>
      </c>
      <c r="AC986" s="42">
        <f t="shared" si="237"/>
        <v>0.23333333333333334</v>
      </c>
      <c r="AD986" s="40" t="str">
        <f t="shared" si="238"/>
        <v>Stockout</v>
      </c>
      <c r="AE986" s="40">
        <f>IFERROR(VLOOKUP(A986,'[4]Re-order'!$A:$AA,27,0),"")</f>
        <v>0</v>
      </c>
      <c r="AF986" s="42">
        <f t="shared" si="239"/>
        <v>0.23333333333333334</v>
      </c>
      <c r="AG986" s="42" t="e">
        <f>SUMIFS('[4]Raw Inventory'!D:D,'[4]Raw Inventory'!C:C,"GREATWALL",'[4]Raw Inventory'!B:B,A986)</f>
        <v>#VALUE!</v>
      </c>
      <c r="AH986" s="42" t="e">
        <f>SUMIFS('[4]Raw Inventory'!D:D,'[4]Raw Inventory'!C:C,"DUARTE",'[4]Raw Inventory'!B:B,A986)</f>
        <v>#VALUE!</v>
      </c>
      <c r="AI986" s="42"/>
      <c r="AJ986" s="42">
        <f t="shared" si="240"/>
        <v>0</v>
      </c>
      <c r="AK986" s="40" t="str">
        <f>IFERROR(IF((Q986+IF(AI986="",0,AI3))&lt;=0,"Stockout",IF(AJ986="","",IF(F986="Class A",IF(AJ986&lt;=7,"Critical",IF(AJ986&lt;=15,"Low",IF(AJ986&lt;=30,"Reorder",IF(AJ986&lt;=45,"Optimal","Overstock")))),IF(F986="Class B",IF(AJ986&lt;=10,"Critical",IF(AJ986&lt;=20,"Low",IF(AJ986&lt;=45,"Reorder",IF(AJ986&lt;=60,"Optimal","Overstock")))),IF(F986="Class C",IF(AJ986&lt;=15,"Critical",IF(AJ986&lt;=30,"Low",IF(AJ986&lt;=60,"Reorder",IF(AJ986&lt;=90,"Optimal","Overstock")))),""))))),"")</f>
        <v>Stockout</v>
      </c>
      <c r="AL986" s="42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</row>
    <row r="987" spans="1:48">
      <c r="A987" s="39" t="s">
        <v>12</v>
      </c>
      <c r="B987" s="39" t="s">
        <v>132</v>
      </c>
      <c r="C987" s="39" t="s">
        <v>128</v>
      </c>
      <c r="D987" s="40" t="s">
        <v>224</v>
      </c>
      <c r="E987" s="40">
        <v>3</v>
      </c>
      <c r="F987" s="40" t="s">
        <v>0</v>
      </c>
      <c r="G987" s="39" t="str">
        <f>IFERROR(VLOOKUP(A987,'[4]MC Masterlist 2026-09-17'!$B:$M, 3, 0),"")</f>
        <v>HONDA</v>
      </c>
      <c r="H987" s="41">
        <f>IFERROR(VLOOKUP(A987,'[4]MC Masterlist 2026-09-17'!$B:$M, 6, 0),"")</f>
        <v>158270</v>
      </c>
      <c r="I987" s="42">
        <v>1</v>
      </c>
      <c r="J987" s="42">
        <v>6</v>
      </c>
      <c r="K987" s="42">
        <v>4</v>
      </c>
      <c r="L987" s="42">
        <f t="shared" si="225"/>
        <v>11</v>
      </c>
      <c r="M987" s="42">
        <f t="shared" si="226"/>
        <v>3.6666666666666665</v>
      </c>
      <c r="N987" s="41">
        <f t="shared" si="227"/>
        <v>1740970</v>
      </c>
      <c r="O987" s="41">
        <f t="shared" si="228"/>
        <v>580323.33333333326</v>
      </c>
      <c r="P987" s="42">
        <f t="shared" si="229"/>
        <v>0.12222222222222222</v>
      </c>
      <c r="Q987" s="42">
        <v>2</v>
      </c>
      <c r="R987" s="41">
        <f t="shared" si="230"/>
        <v>316540</v>
      </c>
      <c r="S987" s="42">
        <f t="shared" si="231"/>
        <v>16.363636363636367</v>
      </c>
      <c r="T987" s="42">
        <f>IFERROR(VLOOKUP(A987,'[4]Re-order'!$A:$Q,17,0),"")</f>
        <v>0</v>
      </c>
      <c r="U987" s="42">
        <f>IFERROR(VLOOKUP(A987,'[4]MC Masterlist 2026-09-17'!$B:$M, 10, 0),0)</f>
        <v>15</v>
      </c>
      <c r="V987" s="42">
        <f>IFERROR(VLOOKUP(A987,'[4]MC Masterlist 2026-09-17'!$B:$M, 11, 0),0)</f>
        <v>15</v>
      </c>
      <c r="W987" s="42">
        <f t="shared" si="232"/>
        <v>30</v>
      </c>
      <c r="X987" s="42">
        <f t="shared" si="233"/>
        <v>28.166666666666668</v>
      </c>
      <c r="Y987" s="42">
        <f>IFERROR(IF(OR(C987="AREA I",C987="AREA V"),7,VLOOKUP(A987,'[4]MC Masterlist 2026-09-17'!$B:$M, 12, 0)),0)</f>
        <v>30</v>
      </c>
      <c r="Z987" s="42">
        <f t="shared" si="234"/>
        <v>1.8333333333333333</v>
      </c>
      <c r="AA987" s="42">
        <f t="shared" si="235"/>
        <v>3.6666666666666665</v>
      </c>
      <c r="AB987" s="42">
        <f t="shared" si="236"/>
        <v>3.4425925925925926</v>
      </c>
      <c r="AC987" s="42">
        <f t="shared" si="237"/>
        <v>3.6666666666666665</v>
      </c>
      <c r="AD987" s="40" t="str">
        <f t="shared" si="238"/>
        <v>Reorder</v>
      </c>
      <c r="AE987" s="40">
        <f>IFERROR(VLOOKUP(A987,'[4]Re-order'!$A:$AA,27,0),"")</f>
        <v>0</v>
      </c>
      <c r="AF987" s="42">
        <f t="shared" si="239"/>
        <v>1.6666666666666665</v>
      </c>
      <c r="AG987" s="42" t="e">
        <f>SUMIFS('[4]Raw Inventory'!D:D,'[4]Raw Inventory'!C:C,"GREATWALL",'[4]Raw Inventory'!B:B,A987)</f>
        <v>#VALUE!</v>
      </c>
      <c r="AH987" s="42" t="e">
        <f>SUMIFS('[4]Raw Inventory'!D:D,'[4]Raw Inventory'!C:C,"DUARTE",'[4]Raw Inventory'!B:B,A987)</f>
        <v>#VALUE!</v>
      </c>
      <c r="AI987" s="42"/>
      <c r="AJ987" s="42">
        <f t="shared" si="240"/>
        <v>16.363636363636363</v>
      </c>
      <c r="AK987" s="40" t="str">
        <f>IFERROR(IF((Q987+IF(AI987="",0,AI3))&lt;=0,"Stockout",IF(AJ987="","",IF(F987="Class A",IF(AJ987&lt;=7,"Critical",IF(AJ987&lt;=15,"Low",IF(AJ987&lt;=30,"Reorder",IF(AJ987&lt;=45,"Optimal","Overstock")))),IF(F987="Class B",IF(AJ987&lt;=10,"Critical",IF(AJ987&lt;=20,"Low",IF(AJ987&lt;=45,"Reorder",IF(AJ987&lt;=60,"Optimal","Overstock")))),IF(F987="Class C",IF(AJ987&lt;=15,"Critical",IF(AJ987&lt;=30,"Low",IF(AJ987&lt;=60,"Reorder",IF(AJ987&lt;=90,"Optimal","Overstock")))),""))))),"")</f>
        <v>Reorder</v>
      </c>
      <c r="AL987" s="42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</row>
    <row r="988" spans="1:48">
      <c r="A988" s="39" t="s">
        <v>49</v>
      </c>
      <c r="B988" s="39" t="s">
        <v>121</v>
      </c>
      <c r="C988" s="39" t="s">
        <v>118</v>
      </c>
      <c r="D988" s="40" t="s">
        <v>226</v>
      </c>
      <c r="E988" s="40">
        <v>1</v>
      </c>
      <c r="F988" s="40" t="s">
        <v>0</v>
      </c>
      <c r="G988" s="39" t="str">
        <f>IFERROR(VLOOKUP(A988,'[4]MC Masterlist 2026-09-17'!$B:$M, 3, 0),"")</f>
        <v>BAJAJ RE</v>
      </c>
      <c r="H988" s="41">
        <f>IFERROR(VLOOKUP(A988,'[4]MC Masterlist 2026-09-17'!$B:$M, 6, 0),"")</f>
        <v>191000</v>
      </c>
      <c r="I988" s="42">
        <v>5</v>
      </c>
      <c r="J988" s="42">
        <v>7</v>
      </c>
      <c r="K988" s="42">
        <v>6</v>
      </c>
      <c r="L988" s="42">
        <f t="shared" si="225"/>
        <v>18</v>
      </c>
      <c r="M988" s="42">
        <f t="shared" si="226"/>
        <v>6</v>
      </c>
      <c r="N988" s="41">
        <f t="shared" si="227"/>
        <v>3438000</v>
      </c>
      <c r="O988" s="41">
        <f t="shared" si="228"/>
        <v>1146000</v>
      </c>
      <c r="P988" s="42">
        <f t="shared" si="229"/>
        <v>0.2</v>
      </c>
      <c r="Q988" s="42">
        <v>1</v>
      </c>
      <c r="R988" s="41">
        <f t="shared" si="230"/>
        <v>191000</v>
      </c>
      <c r="S988" s="42">
        <f t="shared" si="231"/>
        <v>5</v>
      </c>
      <c r="T988" s="42">
        <f>IFERROR(VLOOKUP(A988,'[4]Re-order'!$A:$Q,17,0),"")</f>
        <v>0</v>
      </c>
      <c r="U988" s="42">
        <f>IFERROR(VLOOKUP(A988,'[4]MC Masterlist 2026-09-17'!$B:$M, 10, 0),0)</f>
        <v>15</v>
      </c>
      <c r="V988" s="42">
        <f>IFERROR(VLOOKUP(A988,'[4]MC Masterlist 2026-09-17'!$B:$M, 11, 0),0)</f>
        <v>15</v>
      </c>
      <c r="W988" s="42">
        <f t="shared" si="232"/>
        <v>30</v>
      </c>
      <c r="X988" s="42">
        <f t="shared" si="233"/>
        <v>27</v>
      </c>
      <c r="Y988" s="42">
        <f>IFERROR(IF(OR(C988="AREA I",C988="AREA V"),7,VLOOKUP(A988,'[4]MC Masterlist 2026-09-17'!$B:$M, 12, 0)),0)</f>
        <v>30</v>
      </c>
      <c r="Z988" s="42">
        <f t="shared" si="234"/>
        <v>3</v>
      </c>
      <c r="AA988" s="42">
        <f t="shared" si="235"/>
        <v>6</v>
      </c>
      <c r="AB988" s="42">
        <f t="shared" si="236"/>
        <v>5.4</v>
      </c>
      <c r="AC988" s="42">
        <f t="shared" si="237"/>
        <v>6</v>
      </c>
      <c r="AD988" s="40" t="str">
        <f t="shared" si="238"/>
        <v>Critical</v>
      </c>
      <c r="AE988" s="40">
        <f>IFERROR(VLOOKUP(A988,'[4]Re-order'!$A:$AA,27,0),"")</f>
        <v>0</v>
      </c>
      <c r="AF988" s="42">
        <f t="shared" si="239"/>
        <v>5</v>
      </c>
      <c r="AG988" s="42" t="e">
        <f>SUMIFS('[4]Raw Inventory'!D:D,'[4]Raw Inventory'!C:C,"GREATWALL",'[4]Raw Inventory'!B:B,A988)</f>
        <v>#VALUE!</v>
      </c>
      <c r="AH988" s="42" t="e">
        <f>SUMIFS('[4]Raw Inventory'!D:D,'[4]Raw Inventory'!C:C,"DUARTE",'[4]Raw Inventory'!B:B,A988)</f>
        <v>#VALUE!</v>
      </c>
      <c r="AI988" s="42"/>
      <c r="AJ988" s="42">
        <f t="shared" si="240"/>
        <v>5</v>
      </c>
      <c r="AK988" s="40" t="str">
        <f>IFERROR(IF((Q988+IF(AI988="",0,AI3))&lt;=0,"Stockout",IF(AJ988="","",IF(F988="Class A",IF(AJ988&lt;=7,"Critical",IF(AJ988&lt;=15,"Low",IF(AJ988&lt;=30,"Reorder",IF(AJ988&lt;=45,"Optimal","Overstock")))),IF(F988="Class B",IF(AJ988&lt;=10,"Critical",IF(AJ988&lt;=20,"Low",IF(AJ988&lt;=45,"Reorder",IF(AJ988&lt;=60,"Optimal","Overstock")))),IF(F988="Class C",IF(AJ988&lt;=15,"Critical",IF(AJ988&lt;=30,"Low",IF(AJ988&lt;=60,"Reorder",IF(AJ988&lt;=90,"Optimal","Overstock")))),""))))),"")</f>
        <v>Critical</v>
      </c>
      <c r="AL988" s="42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</row>
    <row r="989" spans="1:48">
      <c r="A989" s="39" t="s">
        <v>80</v>
      </c>
      <c r="B989" s="39" t="s">
        <v>96</v>
      </c>
      <c r="C989" s="39" t="s">
        <v>90</v>
      </c>
      <c r="D989" s="40" t="s">
        <v>230</v>
      </c>
      <c r="E989" s="40">
        <v>7</v>
      </c>
      <c r="F989" s="40" t="s">
        <v>3</v>
      </c>
      <c r="G989" s="39" t="str">
        <f>IFERROR(VLOOKUP(A989,'[4]MC Masterlist 2026-09-17'!$B:$M, 3, 0),"")</f>
        <v>YAMAHA</v>
      </c>
      <c r="H989" s="41">
        <f>IFERROR(VLOOKUP(A989,'[4]MC Masterlist 2026-09-17'!$B:$M, 6, 0),"")</f>
        <v>73842</v>
      </c>
      <c r="I989" s="42">
        <v>0</v>
      </c>
      <c r="J989" s="42">
        <v>0</v>
      </c>
      <c r="K989" s="42">
        <v>0</v>
      </c>
      <c r="L989" s="42">
        <f t="shared" si="225"/>
        <v>0</v>
      </c>
      <c r="M989" s="42">
        <f t="shared" si="226"/>
        <v>0</v>
      </c>
      <c r="N989" s="41">
        <f t="shared" si="227"/>
        <v>0</v>
      </c>
      <c r="O989" s="41">
        <f t="shared" si="228"/>
        <v>0</v>
      </c>
      <c r="P989" s="42">
        <f t="shared" si="229"/>
        <v>0</v>
      </c>
      <c r="Q989" s="42">
        <v>2</v>
      </c>
      <c r="R989" s="41">
        <f t="shared" si="230"/>
        <v>147684</v>
      </c>
      <c r="S989" s="42">
        <f t="shared" si="231"/>
        <v>0</v>
      </c>
      <c r="T989" s="42">
        <f>IFERROR(VLOOKUP(A989,'[4]Re-order'!$A:$Q,17,0),"")</f>
        <v>0</v>
      </c>
      <c r="U989" s="42">
        <f>IFERROR(VLOOKUP(A989,'[4]MC Masterlist 2026-09-17'!$B:$M, 10, 0),0)</f>
        <v>15</v>
      </c>
      <c r="V989" s="42">
        <f>IFERROR(VLOOKUP(A989,'[4]MC Masterlist 2026-09-17'!$B:$M, 11, 0),0)</f>
        <v>15</v>
      </c>
      <c r="W989" s="42">
        <f t="shared" si="232"/>
        <v>30</v>
      </c>
      <c r="X989" s="42">
        <f t="shared" si="233"/>
        <v>30</v>
      </c>
      <c r="Y989" s="42">
        <f>IFERROR(IF(OR(C989="AREA I",C989="AREA V"),7,VLOOKUP(A989,'[4]MC Masterlist 2026-09-17'!$B:$M, 12, 0)),0)</f>
        <v>30</v>
      </c>
      <c r="Z989" s="42">
        <f t="shared" si="234"/>
        <v>0</v>
      </c>
      <c r="AA989" s="42">
        <f t="shared" si="235"/>
        <v>0</v>
      </c>
      <c r="AB989" s="42">
        <f t="shared" si="236"/>
        <v>0</v>
      </c>
      <c r="AC989" s="42">
        <f t="shared" si="237"/>
        <v>0</v>
      </c>
      <c r="AD989" s="40" t="str">
        <f t="shared" si="238"/>
        <v>Critical</v>
      </c>
      <c r="AE989" s="40">
        <f>IFERROR(VLOOKUP(A989,'[4]Re-order'!$A:$AA,27,0),"")</f>
        <v>0</v>
      </c>
      <c r="AF989" s="42">
        <f t="shared" si="239"/>
        <v>-2</v>
      </c>
      <c r="AG989" s="42" t="e">
        <f>SUMIFS('[4]Raw Inventory'!D:D,'[4]Raw Inventory'!C:C,"GREATWALL",'[4]Raw Inventory'!B:B,A989)</f>
        <v>#VALUE!</v>
      </c>
      <c r="AH989" s="42" t="e">
        <f>SUMIFS('[4]Raw Inventory'!D:D,'[4]Raw Inventory'!C:C,"DUARTE",'[4]Raw Inventory'!B:B,A989)</f>
        <v>#VALUE!</v>
      </c>
      <c r="AI989" s="42"/>
      <c r="AJ989" s="42">
        <f t="shared" si="240"/>
        <v>0</v>
      </c>
      <c r="AK989" s="40" t="str">
        <f>IFERROR(IF((Q989+IF(AI989="",0,AI3))&lt;=0,"Stockout",IF(AJ989="","",IF(F989="Class A",IF(AJ989&lt;=7,"Critical",IF(AJ989&lt;=15,"Low",IF(AJ989&lt;=30,"Reorder",IF(AJ989&lt;=45,"Optimal","Overstock")))),IF(F989="Class B",IF(AJ989&lt;=10,"Critical",IF(AJ989&lt;=20,"Low",IF(AJ989&lt;=45,"Reorder",IF(AJ989&lt;=60,"Optimal","Overstock")))),IF(F989="Class C",IF(AJ989&lt;=15,"Critical",IF(AJ989&lt;=30,"Low",IF(AJ989&lt;=60,"Reorder",IF(AJ989&lt;=90,"Optimal","Overstock")))),""))))),"")</f>
        <v>Critical</v>
      </c>
      <c r="AL989" s="42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</row>
    <row r="990" spans="1:48">
      <c r="A990" s="39" t="s">
        <v>67</v>
      </c>
      <c r="B990" s="39" t="s">
        <v>113</v>
      </c>
      <c r="C990" s="39" t="s">
        <v>109</v>
      </c>
      <c r="D990" s="40" t="s">
        <v>266</v>
      </c>
      <c r="E990" s="40">
        <v>21</v>
      </c>
      <c r="F990" s="40" t="s">
        <v>3</v>
      </c>
      <c r="G990" s="39" t="str">
        <f>IFERROR(VLOOKUP(A990,'[4]MC Masterlist 2026-09-17'!$B:$M, 3, 0),"")</f>
        <v>YAMAHA</v>
      </c>
      <c r="H990" s="41">
        <f>IFERROR(VLOOKUP(A990,'[4]MC Masterlist 2026-09-17'!$B:$M, 6, 0),"")</f>
        <v>86397</v>
      </c>
      <c r="I990" s="42">
        <v>0</v>
      </c>
      <c r="J990" s="42">
        <v>2</v>
      </c>
      <c r="K990" s="42">
        <v>0</v>
      </c>
      <c r="L990" s="42">
        <f t="shared" si="225"/>
        <v>2</v>
      </c>
      <c r="M990" s="42">
        <f t="shared" si="226"/>
        <v>0.66666666666666663</v>
      </c>
      <c r="N990" s="41">
        <f t="shared" si="227"/>
        <v>172794</v>
      </c>
      <c r="O990" s="41">
        <f t="shared" si="228"/>
        <v>57598</v>
      </c>
      <c r="P990" s="42">
        <f t="shared" si="229"/>
        <v>2.222222222222222E-2</v>
      </c>
      <c r="Q990" s="42"/>
      <c r="R990" s="41">
        <f t="shared" si="230"/>
        <v>0</v>
      </c>
      <c r="S990" s="42">
        <f t="shared" si="231"/>
        <v>0</v>
      </c>
      <c r="T990" s="42">
        <f>IFERROR(VLOOKUP(A990,'[4]Re-order'!$A:$Q,17,0),"")</f>
        <v>0</v>
      </c>
      <c r="U990" s="42">
        <f>IFERROR(VLOOKUP(A990,'[4]MC Masterlist 2026-09-17'!$B:$M, 10, 0),0)</f>
        <v>15</v>
      </c>
      <c r="V990" s="42">
        <f>IFERROR(VLOOKUP(A990,'[4]MC Masterlist 2026-09-17'!$B:$M, 11, 0),0)</f>
        <v>15</v>
      </c>
      <c r="W990" s="42">
        <f t="shared" si="232"/>
        <v>30</v>
      </c>
      <c r="X990" s="42">
        <f t="shared" si="233"/>
        <v>29.666666666666668</v>
      </c>
      <c r="Y990" s="42">
        <f>IFERROR(IF(OR(C990="AREA I",C990="AREA V"),7,VLOOKUP(A990,'[4]MC Masterlist 2026-09-17'!$B:$M, 12, 0)),0)</f>
        <v>30</v>
      </c>
      <c r="Z990" s="42">
        <f t="shared" si="234"/>
        <v>0.33333333333333331</v>
      </c>
      <c r="AA990" s="42">
        <f t="shared" si="235"/>
        <v>0.66666666666666663</v>
      </c>
      <c r="AB990" s="42">
        <f t="shared" si="236"/>
        <v>0.65925925925925921</v>
      </c>
      <c r="AC990" s="42">
        <f t="shared" si="237"/>
        <v>0.66666666666666663</v>
      </c>
      <c r="AD990" s="40" t="str">
        <f t="shared" si="238"/>
        <v>Stockout</v>
      </c>
      <c r="AE990" s="40">
        <f>IFERROR(VLOOKUP(A990,'[4]Re-order'!$A:$AA,27,0),"")</f>
        <v>0</v>
      </c>
      <c r="AF990" s="42">
        <f t="shared" si="239"/>
        <v>0.66666666666666663</v>
      </c>
      <c r="AG990" s="42" t="e">
        <f>SUMIFS('[4]Raw Inventory'!D:D,'[4]Raw Inventory'!C:C,"GREATWALL",'[4]Raw Inventory'!B:B,A990)</f>
        <v>#VALUE!</v>
      </c>
      <c r="AH990" s="42" t="e">
        <f>SUMIFS('[4]Raw Inventory'!D:D,'[4]Raw Inventory'!C:C,"DUARTE",'[4]Raw Inventory'!B:B,A990)</f>
        <v>#VALUE!</v>
      </c>
      <c r="AI990" s="42"/>
      <c r="AJ990" s="42">
        <f t="shared" si="240"/>
        <v>0</v>
      </c>
      <c r="AK990" s="40" t="str">
        <f>IFERROR(IF((Q990+IF(AI990="",0,AI3))&lt;=0,"Stockout",IF(AJ990="","",IF(F990="Class A",IF(AJ990&lt;=7,"Critical",IF(AJ990&lt;=15,"Low",IF(AJ990&lt;=30,"Reorder",IF(AJ990&lt;=45,"Optimal","Overstock")))),IF(F990="Class B",IF(AJ990&lt;=10,"Critical",IF(AJ990&lt;=20,"Low",IF(AJ990&lt;=45,"Reorder",IF(AJ990&lt;=60,"Optimal","Overstock")))),IF(F990="Class C",IF(AJ990&lt;=15,"Critical",IF(AJ990&lt;=30,"Low",IF(AJ990&lt;=60,"Reorder",IF(AJ990&lt;=90,"Optimal","Overstock")))),""))))),"")</f>
        <v>Stockout</v>
      </c>
      <c r="AL990" s="42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</row>
    <row r="991" spans="1:48">
      <c r="A991" s="39" t="s">
        <v>64</v>
      </c>
      <c r="B991" s="39" t="s">
        <v>115</v>
      </c>
      <c r="C991" s="39" t="s">
        <v>109</v>
      </c>
      <c r="D991" s="40" t="s">
        <v>239</v>
      </c>
      <c r="E991" s="40">
        <v>9</v>
      </c>
      <c r="F991" s="40" t="s">
        <v>2</v>
      </c>
      <c r="G991" s="39" t="str">
        <f>IFERROR(VLOOKUP(A991,'[4]MC Masterlist 2026-09-17'!$B:$M, 3, 0),"")</f>
        <v>HONDA</v>
      </c>
      <c r="H991" s="41">
        <f>IFERROR(VLOOKUP(A991,'[4]MC Masterlist 2026-09-17'!$B:$M, 6, 0),"")</f>
        <v>73170</v>
      </c>
      <c r="I991" s="42">
        <v>1</v>
      </c>
      <c r="J991" s="42">
        <v>1</v>
      </c>
      <c r="K991" s="42">
        <v>2</v>
      </c>
      <c r="L991" s="42">
        <f t="shared" si="225"/>
        <v>4</v>
      </c>
      <c r="M991" s="42">
        <f t="shared" si="226"/>
        <v>1.3333333333333333</v>
      </c>
      <c r="N991" s="41">
        <f t="shared" si="227"/>
        <v>292680</v>
      </c>
      <c r="O991" s="41">
        <f t="shared" si="228"/>
        <v>97560</v>
      </c>
      <c r="P991" s="42">
        <f t="shared" si="229"/>
        <v>4.4444444444444439E-2</v>
      </c>
      <c r="Q991" s="42">
        <v>1</v>
      </c>
      <c r="R991" s="41">
        <f t="shared" si="230"/>
        <v>73170</v>
      </c>
      <c r="S991" s="42">
        <f t="shared" si="231"/>
        <v>22.5</v>
      </c>
      <c r="T991" s="42">
        <f>IFERROR(VLOOKUP(A991,'[4]Re-order'!$A:$Q,17,0),"")</f>
        <v>0</v>
      </c>
      <c r="U991" s="42">
        <f>IFERROR(VLOOKUP(A991,'[4]MC Masterlist 2026-09-17'!$B:$M, 10, 0),0)</f>
        <v>15</v>
      </c>
      <c r="V991" s="42">
        <f>IFERROR(VLOOKUP(A991,'[4]MC Masterlist 2026-09-17'!$B:$M, 11, 0),0)</f>
        <v>15</v>
      </c>
      <c r="W991" s="42">
        <f t="shared" si="232"/>
        <v>30</v>
      </c>
      <c r="X991" s="42">
        <f t="shared" si="233"/>
        <v>29.333333333333332</v>
      </c>
      <c r="Y991" s="42">
        <f>IFERROR(IF(OR(C991="AREA I",C991="AREA V"),7,VLOOKUP(A991,'[4]MC Masterlist 2026-09-17'!$B:$M, 12, 0)),0)</f>
        <v>30</v>
      </c>
      <c r="Z991" s="42">
        <f t="shared" si="234"/>
        <v>0.66666666666666663</v>
      </c>
      <c r="AA991" s="42">
        <f t="shared" si="235"/>
        <v>1.3333333333333333</v>
      </c>
      <c r="AB991" s="42">
        <f t="shared" si="236"/>
        <v>1.3037037037037036</v>
      </c>
      <c r="AC991" s="42">
        <f t="shared" si="237"/>
        <v>1.3333333333333333</v>
      </c>
      <c r="AD991" s="40" t="str">
        <f t="shared" si="238"/>
        <v>Reorder</v>
      </c>
      <c r="AE991" s="40">
        <f>IFERROR(VLOOKUP(A991,'[4]Re-order'!$A:$AA,27,0),"")</f>
        <v>0</v>
      </c>
      <c r="AF991" s="42">
        <f t="shared" si="239"/>
        <v>0.33333333333333326</v>
      </c>
      <c r="AG991" s="42" t="e">
        <f>SUMIFS('[4]Raw Inventory'!D:D,'[4]Raw Inventory'!C:C,"GREATWALL",'[4]Raw Inventory'!B:B,A991)</f>
        <v>#VALUE!</v>
      </c>
      <c r="AH991" s="42" t="e">
        <f>SUMIFS('[4]Raw Inventory'!D:D,'[4]Raw Inventory'!C:C,"DUARTE",'[4]Raw Inventory'!B:B,A991)</f>
        <v>#VALUE!</v>
      </c>
      <c r="AI991" s="42"/>
      <c r="AJ991" s="42">
        <f t="shared" si="240"/>
        <v>22.500000000000004</v>
      </c>
      <c r="AK991" s="40" t="str">
        <f>IFERROR(IF((Q991+IF(AI991="",0,AI3))&lt;=0,"Stockout",IF(AJ991="","",IF(F991="Class A",IF(AJ991&lt;=7,"Critical",IF(AJ991&lt;=15,"Low",IF(AJ991&lt;=30,"Reorder",IF(AJ991&lt;=45,"Optimal","Overstock")))),IF(F991="Class B",IF(AJ991&lt;=10,"Critical",IF(AJ991&lt;=20,"Low",IF(AJ991&lt;=45,"Reorder",IF(AJ991&lt;=60,"Optimal","Overstock")))),IF(F991="Class C",IF(AJ991&lt;=15,"Critical",IF(AJ991&lt;=30,"Low",IF(AJ991&lt;=60,"Reorder",IF(AJ991&lt;=90,"Optimal","Overstock")))),""))))),"")</f>
        <v>Reorder</v>
      </c>
      <c r="AL991" s="42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</row>
    <row r="992" spans="1:48">
      <c r="A992" s="39" t="s">
        <v>48</v>
      </c>
      <c r="B992" s="39" t="s">
        <v>155</v>
      </c>
      <c r="C992" s="39" t="s">
        <v>152</v>
      </c>
      <c r="D992" s="40" t="s">
        <v>231</v>
      </c>
      <c r="E992" s="40">
        <v>27</v>
      </c>
      <c r="F992" s="40" t="s">
        <v>3</v>
      </c>
      <c r="G992" s="39" t="str">
        <f>IFERROR(VLOOKUP(A992,'[4]MC Masterlist 2026-09-17'!$B:$M, 3, 0),"")</f>
        <v>SUZUKI</v>
      </c>
      <c r="H992" s="41">
        <f>IFERROR(VLOOKUP(A992,'[4]MC Masterlist 2026-09-17'!$B:$M, 6, 0),"")</f>
        <v>82687</v>
      </c>
      <c r="I992" s="42">
        <v>0</v>
      </c>
      <c r="J992" s="42">
        <v>0</v>
      </c>
      <c r="K992" s="42">
        <v>0</v>
      </c>
      <c r="L992" s="42">
        <f t="shared" si="225"/>
        <v>0</v>
      </c>
      <c r="M992" s="42">
        <f t="shared" si="226"/>
        <v>0</v>
      </c>
      <c r="N992" s="41">
        <f t="shared" si="227"/>
        <v>0</v>
      </c>
      <c r="O992" s="41">
        <f t="shared" si="228"/>
        <v>0</v>
      </c>
      <c r="P992" s="42">
        <f t="shared" si="229"/>
        <v>0</v>
      </c>
      <c r="Q992" s="42">
        <v>1</v>
      </c>
      <c r="R992" s="41">
        <f t="shared" si="230"/>
        <v>82687</v>
      </c>
      <c r="S992" s="42">
        <f t="shared" si="231"/>
        <v>0</v>
      </c>
      <c r="T992" s="42">
        <f>IFERROR(VLOOKUP(A992,'[4]Re-order'!$A:$Q,17,0),"")</f>
        <v>0</v>
      </c>
      <c r="U992" s="42">
        <f>IFERROR(VLOOKUP(A992,'[4]MC Masterlist 2026-09-17'!$B:$M, 10, 0),0)</f>
        <v>15</v>
      </c>
      <c r="V992" s="42">
        <f>IFERROR(VLOOKUP(A992,'[4]MC Masterlist 2026-09-17'!$B:$M, 11, 0),0)</f>
        <v>15</v>
      </c>
      <c r="W992" s="42">
        <f t="shared" si="232"/>
        <v>30</v>
      </c>
      <c r="X992" s="42">
        <f t="shared" si="233"/>
        <v>30</v>
      </c>
      <c r="Y992" s="42">
        <f>IFERROR(IF(OR(C992="AREA I",C992="AREA V"),7,VLOOKUP(A992,'[4]MC Masterlist 2026-09-17'!$B:$M, 12, 0)),0)</f>
        <v>30</v>
      </c>
      <c r="Z992" s="42">
        <f t="shared" si="234"/>
        <v>0</v>
      </c>
      <c r="AA992" s="42">
        <f t="shared" si="235"/>
        <v>0</v>
      </c>
      <c r="AB992" s="42">
        <f t="shared" si="236"/>
        <v>0</v>
      </c>
      <c r="AC992" s="42">
        <f t="shared" si="237"/>
        <v>0</v>
      </c>
      <c r="AD992" s="40" t="str">
        <f t="shared" si="238"/>
        <v>Critical</v>
      </c>
      <c r="AE992" s="40">
        <f>IFERROR(VLOOKUP(A992,'[4]Re-order'!$A:$AA,27,0),"")</f>
        <v>0</v>
      </c>
      <c r="AF992" s="42">
        <f t="shared" si="239"/>
        <v>-1</v>
      </c>
      <c r="AG992" s="42" t="e">
        <f>SUMIFS('[4]Raw Inventory'!D:D,'[4]Raw Inventory'!C:C,"GREATWALL",'[4]Raw Inventory'!B:B,A992)</f>
        <v>#VALUE!</v>
      </c>
      <c r="AH992" s="42" t="e">
        <f>SUMIFS('[4]Raw Inventory'!D:D,'[4]Raw Inventory'!C:C,"DUARTE",'[4]Raw Inventory'!B:B,A992)</f>
        <v>#VALUE!</v>
      </c>
      <c r="AI992" s="42"/>
      <c r="AJ992" s="42">
        <f t="shared" si="240"/>
        <v>0</v>
      </c>
      <c r="AK992" s="40" t="str">
        <f>IFERROR(IF((Q992+IF(AI992="",0,AI3))&lt;=0,"Stockout",IF(AJ992="","",IF(F992="Class A",IF(AJ992&lt;=7,"Critical",IF(AJ992&lt;=15,"Low",IF(AJ992&lt;=30,"Reorder",IF(AJ992&lt;=45,"Optimal","Overstock")))),IF(F992="Class B",IF(AJ992&lt;=10,"Critical",IF(AJ992&lt;=20,"Low",IF(AJ992&lt;=45,"Reorder",IF(AJ992&lt;=60,"Optimal","Overstock")))),IF(F992="Class C",IF(AJ992&lt;=15,"Critical",IF(AJ992&lt;=30,"Low",IF(AJ992&lt;=60,"Reorder",IF(AJ992&lt;=90,"Optimal","Overstock")))),""))))),"")</f>
        <v>Critical</v>
      </c>
      <c r="AL992" s="42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</row>
    <row r="993" spans="1:48">
      <c r="A993" s="39" t="s">
        <v>34</v>
      </c>
      <c r="B993" s="39" t="s">
        <v>141</v>
      </c>
      <c r="C993" s="39" t="s">
        <v>137</v>
      </c>
      <c r="D993" s="40" t="s">
        <v>220</v>
      </c>
      <c r="E993" s="40">
        <v>22</v>
      </c>
      <c r="F993" s="40" t="s">
        <v>3</v>
      </c>
      <c r="G993" s="39" t="str">
        <f>IFERROR(VLOOKUP(A993,'[4]MC Masterlist 2026-09-17'!$B:$M, 3, 0),"")</f>
        <v>HONDA</v>
      </c>
      <c r="H993" s="41">
        <f>IFERROR(VLOOKUP(A993,'[4]MC Masterlist 2026-09-17'!$B:$M, 6, 0),"")</f>
        <v>101230</v>
      </c>
      <c r="I993" s="42">
        <v>1</v>
      </c>
      <c r="J993" s="42">
        <v>0</v>
      </c>
      <c r="K993" s="42">
        <v>0</v>
      </c>
      <c r="L993" s="42">
        <f t="shared" si="225"/>
        <v>1</v>
      </c>
      <c r="M993" s="42">
        <f t="shared" si="226"/>
        <v>0.33333333333333331</v>
      </c>
      <c r="N993" s="41">
        <f t="shared" si="227"/>
        <v>101230</v>
      </c>
      <c r="O993" s="41">
        <f t="shared" si="228"/>
        <v>33743.333333333328</v>
      </c>
      <c r="P993" s="42">
        <f t="shared" si="229"/>
        <v>1.111111111111111E-2</v>
      </c>
      <c r="Q993" s="42">
        <v>0</v>
      </c>
      <c r="R993" s="41">
        <f t="shared" si="230"/>
        <v>0</v>
      </c>
      <c r="S993" s="42">
        <f t="shared" si="231"/>
        <v>0</v>
      </c>
      <c r="T993" s="42">
        <f>IFERROR(VLOOKUP(A993,'[4]Re-order'!$A:$Q,17,0),"")</f>
        <v>0</v>
      </c>
      <c r="U993" s="42">
        <f>IFERROR(VLOOKUP(A993,'[4]MC Masterlist 2026-09-17'!$B:$M, 10, 0),0)</f>
        <v>15</v>
      </c>
      <c r="V993" s="42">
        <f>IFERROR(VLOOKUP(A993,'[4]MC Masterlist 2026-09-17'!$B:$M, 11, 0),0)</f>
        <v>15</v>
      </c>
      <c r="W993" s="42">
        <f t="shared" si="232"/>
        <v>30</v>
      </c>
      <c r="X993" s="42">
        <f t="shared" si="233"/>
        <v>6.833333333333333</v>
      </c>
      <c r="Y993" s="42">
        <f>IFERROR(IF(OR(C993="AREA I",C993="AREA V"),7,VLOOKUP(A993,'[4]MC Masterlist 2026-09-17'!$B:$M, 12, 0)),0)</f>
        <v>7</v>
      </c>
      <c r="Z993" s="42">
        <f t="shared" si="234"/>
        <v>0.16666666666666666</v>
      </c>
      <c r="AA993" s="42">
        <f t="shared" si="235"/>
        <v>0.33333333333333331</v>
      </c>
      <c r="AB993" s="42">
        <f t="shared" si="236"/>
        <v>7.5925925925925911E-2</v>
      </c>
      <c r="AC993" s="42">
        <f t="shared" si="237"/>
        <v>7.7777777777777765E-2</v>
      </c>
      <c r="AD993" s="40" t="str">
        <f t="shared" si="238"/>
        <v>Stockout</v>
      </c>
      <c r="AE993" s="40">
        <f>IFERROR(VLOOKUP(A993,'[4]Re-order'!$A:$AA,27,0),"")</f>
        <v>0</v>
      </c>
      <c r="AF993" s="42">
        <f t="shared" si="239"/>
        <v>7.7777777777777765E-2</v>
      </c>
      <c r="AG993" s="42" t="e">
        <f>SUMIFS('[4]Raw Inventory'!D:D,'[4]Raw Inventory'!C:C,"GREATWALL",'[4]Raw Inventory'!B:B,A993)</f>
        <v>#VALUE!</v>
      </c>
      <c r="AH993" s="42" t="e">
        <f>SUMIFS('[4]Raw Inventory'!D:D,'[4]Raw Inventory'!C:C,"DUARTE",'[4]Raw Inventory'!B:B,A993)</f>
        <v>#VALUE!</v>
      </c>
      <c r="AI993" s="42"/>
      <c r="AJ993" s="42">
        <f t="shared" si="240"/>
        <v>0</v>
      </c>
      <c r="AK993" s="40" t="str">
        <f>IFERROR(IF((Q993+IF(AI993="",0,AI3))&lt;=0,"Stockout",IF(AJ993="","",IF(F993="Class A",IF(AJ993&lt;=7,"Critical",IF(AJ993&lt;=15,"Low",IF(AJ993&lt;=30,"Reorder",IF(AJ993&lt;=45,"Optimal","Overstock")))),IF(F993="Class B",IF(AJ993&lt;=10,"Critical",IF(AJ993&lt;=20,"Low",IF(AJ993&lt;=45,"Reorder",IF(AJ993&lt;=60,"Optimal","Overstock")))),IF(F993="Class C",IF(AJ993&lt;=15,"Critical",IF(AJ993&lt;=30,"Low",IF(AJ993&lt;=60,"Reorder",IF(AJ993&lt;=90,"Optimal","Overstock")))),""))))),"")</f>
        <v>Stockout</v>
      </c>
      <c r="AL993" s="42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</row>
    <row r="994" spans="1:48">
      <c r="A994" s="39" t="s">
        <v>76</v>
      </c>
      <c r="B994" s="39" t="s">
        <v>138</v>
      </c>
      <c r="C994" s="39" t="s">
        <v>137</v>
      </c>
      <c r="D994" s="40" t="s">
        <v>228</v>
      </c>
      <c r="E994" s="40">
        <v>23</v>
      </c>
      <c r="F994" s="40" t="s">
        <v>3</v>
      </c>
      <c r="G994" s="39" t="str">
        <f>IFERROR(VLOOKUP(A994,'[4]MC Masterlist 2026-09-17'!$B:$M, 3, 0),"")</f>
        <v>SUZUKI</v>
      </c>
      <c r="H994" s="41">
        <f>IFERROR(VLOOKUP(A994,'[4]MC Masterlist 2026-09-17'!$B:$M, 6, 0),"")</f>
        <v>62692</v>
      </c>
      <c r="I994" s="42">
        <v>0</v>
      </c>
      <c r="J994" s="42">
        <v>0</v>
      </c>
      <c r="K994" s="42">
        <v>0</v>
      </c>
      <c r="L994" s="42">
        <f t="shared" si="225"/>
        <v>0</v>
      </c>
      <c r="M994" s="42">
        <f t="shared" si="226"/>
        <v>0</v>
      </c>
      <c r="N994" s="41">
        <f t="shared" si="227"/>
        <v>0</v>
      </c>
      <c r="O994" s="41">
        <f t="shared" si="228"/>
        <v>0</v>
      </c>
      <c r="P994" s="42">
        <f t="shared" si="229"/>
        <v>0</v>
      </c>
      <c r="Q994" s="42">
        <v>1</v>
      </c>
      <c r="R994" s="41">
        <f t="shared" si="230"/>
        <v>62692</v>
      </c>
      <c r="S994" s="42">
        <f t="shared" si="231"/>
        <v>0</v>
      </c>
      <c r="T994" s="42">
        <f>IFERROR(VLOOKUP(A994,'[4]Re-order'!$A:$Q,17,0),"")</f>
        <v>0</v>
      </c>
      <c r="U994" s="42">
        <f>IFERROR(VLOOKUP(A994,'[4]MC Masterlist 2026-09-17'!$B:$M, 10, 0),0)</f>
        <v>15</v>
      </c>
      <c r="V994" s="42">
        <f>IFERROR(VLOOKUP(A994,'[4]MC Masterlist 2026-09-17'!$B:$M, 11, 0),0)</f>
        <v>15</v>
      </c>
      <c r="W994" s="42">
        <f t="shared" si="232"/>
        <v>30</v>
      </c>
      <c r="X994" s="42">
        <f t="shared" si="233"/>
        <v>7</v>
      </c>
      <c r="Y994" s="42">
        <f>IFERROR(IF(OR(C994="AREA I",C994="AREA V"),7,VLOOKUP(A994,'[4]MC Masterlist 2026-09-17'!$B:$M, 12, 0)),0)</f>
        <v>7</v>
      </c>
      <c r="Z994" s="42">
        <f t="shared" si="234"/>
        <v>0</v>
      </c>
      <c r="AA994" s="42">
        <f t="shared" si="235"/>
        <v>0</v>
      </c>
      <c r="AB994" s="42">
        <f t="shared" si="236"/>
        <v>0</v>
      </c>
      <c r="AC994" s="42">
        <f t="shared" si="237"/>
        <v>0</v>
      </c>
      <c r="AD994" s="40" t="str">
        <f t="shared" si="238"/>
        <v>Critical</v>
      </c>
      <c r="AE994" s="40">
        <f>IFERROR(VLOOKUP(A994,'[4]Re-order'!$A:$AA,27,0),"")</f>
        <v>0</v>
      </c>
      <c r="AF994" s="42">
        <f t="shared" si="239"/>
        <v>-1</v>
      </c>
      <c r="AG994" s="42" t="e">
        <f>SUMIFS('[4]Raw Inventory'!D:D,'[4]Raw Inventory'!C:C,"GREATWALL",'[4]Raw Inventory'!B:B,A994)</f>
        <v>#VALUE!</v>
      </c>
      <c r="AH994" s="42" t="e">
        <f>SUMIFS('[4]Raw Inventory'!D:D,'[4]Raw Inventory'!C:C,"DUARTE",'[4]Raw Inventory'!B:B,A994)</f>
        <v>#VALUE!</v>
      </c>
      <c r="AI994" s="42"/>
      <c r="AJ994" s="42">
        <f t="shared" si="240"/>
        <v>0</v>
      </c>
      <c r="AK994" s="40" t="str">
        <f>IFERROR(IF((Q994+IF(AI994="",0,AI3))&lt;=0,"Stockout",IF(AJ994="","",IF(F994="Class A",IF(AJ994&lt;=7,"Critical",IF(AJ994&lt;=15,"Low",IF(AJ994&lt;=30,"Reorder",IF(AJ994&lt;=45,"Optimal","Overstock")))),IF(F994="Class B",IF(AJ994&lt;=10,"Critical",IF(AJ994&lt;=20,"Low",IF(AJ994&lt;=45,"Reorder",IF(AJ994&lt;=60,"Optimal","Overstock")))),IF(F994="Class C",IF(AJ994&lt;=15,"Critical",IF(AJ994&lt;=30,"Low",IF(AJ994&lt;=60,"Reorder",IF(AJ994&lt;=90,"Optimal","Overstock")))),""))))),"")</f>
        <v>Critical</v>
      </c>
      <c r="AL994" s="42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</row>
    <row r="995" spans="1:48">
      <c r="A995" s="39" t="s">
        <v>37</v>
      </c>
      <c r="B995" s="39" t="s">
        <v>119</v>
      </c>
      <c r="C995" s="39" t="s">
        <v>118</v>
      </c>
      <c r="D995" s="40" t="s">
        <v>272</v>
      </c>
      <c r="E995" s="40">
        <v>10</v>
      </c>
      <c r="F995" s="40" t="s">
        <v>0</v>
      </c>
      <c r="G995" s="39" t="str">
        <f>IFERROR(VLOOKUP(A995,'[4]MC Masterlist 2026-09-17'!$B:$M, 3, 0),"")</f>
        <v>HONDA</v>
      </c>
      <c r="H995" s="41">
        <f>IFERROR(VLOOKUP(A995,'[4]MC Masterlist 2026-09-17'!$B:$M, 6, 0),"")</f>
        <v>74550</v>
      </c>
      <c r="I995" s="42">
        <v>4</v>
      </c>
      <c r="J995" s="42">
        <v>0</v>
      </c>
      <c r="K995" s="42">
        <v>3</v>
      </c>
      <c r="L995" s="42">
        <f t="shared" si="225"/>
        <v>7</v>
      </c>
      <c r="M995" s="42">
        <f t="shared" si="226"/>
        <v>2.3333333333333335</v>
      </c>
      <c r="N995" s="41">
        <f t="shared" si="227"/>
        <v>521850</v>
      </c>
      <c r="O995" s="41">
        <f t="shared" si="228"/>
        <v>173950</v>
      </c>
      <c r="P995" s="42">
        <f t="shared" si="229"/>
        <v>7.7777777777777779E-2</v>
      </c>
      <c r="Q995" s="42"/>
      <c r="R995" s="41">
        <f t="shared" si="230"/>
        <v>0</v>
      </c>
      <c r="S995" s="42">
        <f t="shared" si="231"/>
        <v>0</v>
      </c>
      <c r="T995" s="42">
        <f>IFERROR(VLOOKUP(A995,'[4]Re-order'!$A:$Q,17,0),"")</f>
        <v>0</v>
      </c>
      <c r="U995" s="42">
        <f>IFERROR(VLOOKUP(A995,'[4]MC Masterlist 2026-09-17'!$B:$M, 10, 0),0)</f>
        <v>15</v>
      </c>
      <c r="V995" s="42">
        <f>IFERROR(VLOOKUP(A995,'[4]MC Masterlist 2026-09-17'!$B:$M, 11, 0),0)</f>
        <v>15</v>
      </c>
      <c r="W995" s="42">
        <f t="shared" si="232"/>
        <v>30</v>
      </c>
      <c r="X995" s="42">
        <f t="shared" si="233"/>
        <v>28.833333333333332</v>
      </c>
      <c r="Y995" s="42">
        <f>IFERROR(IF(OR(C995="AREA I",C995="AREA V"),7,VLOOKUP(A995,'[4]MC Masterlist 2026-09-17'!$B:$M, 12, 0)),0)</f>
        <v>30</v>
      </c>
      <c r="Z995" s="42">
        <f t="shared" si="234"/>
        <v>1.1666666666666667</v>
      </c>
      <c r="AA995" s="42">
        <f t="shared" si="235"/>
        <v>2.3333333333333335</v>
      </c>
      <c r="AB995" s="42">
        <f t="shared" si="236"/>
        <v>2.2425925925925925</v>
      </c>
      <c r="AC995" s="42">
        <f t="shared" si="237"/>
        <v>2.3333333333333335</v>
      </c>
      <c r="AD995" s="40" t="str">
        <f t="shared" si="238"/>
        <v>Stockout</v>
      </c>
      <c r="AE995" s="40">
        <f>IFERROR(VLOOKUP(A995,'[4]Re-order'!$A:$AA,27,0),"")</f>
        <v>0</v>
      </c>
      <c r="AF995" s="42">
        <f t="shared" si="239"/>
        <v>2.3333333333333335</v>
      </c>
      <c r="AG995" s="42" t="e">
        <f>SUMIFS('[4]Raw Inventory'!D:D,'[4]Raw Inventory'!C:C,"GREATWALL",'[4]Raw Inventory'!B:B,A995)</f>
        <v>#VALUE!</v>
      </c>
      <c r="AH995" s="42" t="e">
        <f>SUMIFS('[4]Raw Inventory'!D:D,'[4]Raw Inventory'!C:C,"DUARTE",'[4]Raw Inventory'!B:B,A995)</f>
        <v>#VALUE!</v>
      </c>
      <c r="AI995" s="42"/>
      <c r="AJ995" s="42">
        <f t="shared" si="240"/>
        <v>0</v>
      </c>
      <c r="AK995" s="40" t="str">
        <f>IFERROR(IF((Q995+IF(AI995="",0,AI3))&lt;=0,"Stockout",IF(AJ995="","",IF(F995="Class A",IF(AJ995&lt;=7,"Critical",IF(AJ995&lt;=15,"Low",IF(AJ995&lt;=30,"Reorder",IF(AJ995&lt;=45,"Optimal","Overstock")))),IF(F995="Class B",IF(AJ995&lt;=10,"Critical",IF(AJ995&lt;=20,"Low",IF(AJ995&lt;=45,"Reorder",IF(AJ995&lt;=60,"Optimal","Overstock")))),IF(F995="Class C",IF(AJ995&lt;=15,"Critical",IF(AJ995&lt;=30,"Low",IF(AJ995&lt;=60,"Reorder",IF(AJ995&lt;=90,"Optimal","Overstock")))),""))))),"")</f>
        <v>Stockout</v>
      </c>
      <c r="AL995" s="42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</row>
    <row r="996" spans="1:48">
      <c r="A996" s="39" t="s">
        <v>16</v>
      </c>
      <c r="B996" s="39" t="s">
        <v>121</v>
      </c>
      <c r="C996" s="39" t="s">
        <v>118</v>
      </c>
      <c r="D996" s="40" t="s">
        <v>253</v>
      </c>
      <c r="E996" s="40">
        <v>14</v>
      </c>
      <c r="F996" s="40" t="s">
        <v>2</v>
      </c>
      <c r="G996" s="39" t="str">
        <f>IFERROR(VLOOKUP(A996,'[4]MC Masterlist 2026-09-17'!$B:$M, 3, 0),"")</f>
        <v>HONDA</v>
      </c>
      <c r="H996" s="41">
        <f>IFERROR(VLOOKUP(A996,'[4]MC Masterlist 2026-09-17'!$B:$M, 6, 0),"")</f>
        <v>84394</v>
      </c>
      <c r="I996" s="42">
        <v>1</v>
      </c>
      <c r="J996" s="42">
        <v>2</v>
      </c>
      <c r="K996" s="42">
        <v>0</v>
      </c>
      <c r="L996" s="42">
        <f t="shared" si="225"/>
        <v>3</v>
      </c>
      <c r="M996" s="42">
        <f t="shared" si="226"/>
        <v>1</v>
      </c>
      <c r="N996" s="41">
        <f t="shared" si="227"/>
        <v>253182</v>
      </c>
      <c r="O996" s="41">
        <f t="shared" si="228"/>
        <v>84394</v>
      </c>
      <c r="P996" s="42">
        <f t="shared" si="229"/>
        <v>3.3333333333333333E-2</v>
      </c>
      <c r="Q996" s="42">
        <v>4</v>
      </c>
      <c r="R996" s="41">
        <f t="shared" si="230"/>
        <v>337576</v>
      </c>
      <c r="S996" s="42">
        <f t="shared" si="231"/>
        <v>120</v>
      </c>
      <c r="T996" s="42">
        <f>IFERROR(VLOOKUP(A996,'[4]Re-order'!$A:$Q,17,0),"")</f>
        <v>0</v>
      </c>
      <c r="U996" s="42">
        <f>IFERROR(VLOOKUP(A996,'[4]MC Masterlist 2026-09-17'!$B:$M, 10, 0),0)</f>
        <v>15</v>
      </c>
      <c r="V996" s="42">
        <f>IFERROR(VLOOKUP(A996,'[4]MC Masterlist 2026-09-17'!$B:$M, 11, 0),0)</f>
        <v>15</v>
      </c>
      <c r="W996" s="42">
        <f t="shared" si="232"/>
        <v>30</v>
      </c>
      <c r="X996" s="42">
        <f t="shared" si="233"/>
        <v>29.5</v>
      </c>
      <c r="Y996" s="42">
        <f>IFERROR(IF(OR(C996="AREA I",C996="AREA V"),7,VLOOKUP(A996,'[4]MC Masterlist 2026-09-17'!$B:$M, 12, 0)),0)</f>
        <v>30</v>
      </c>
      <c r="Z996" s="42">
        <f t="shared" si="234"/>
        <v>0.5</v>
      </c>
      <c r="AA996" s="42">
        <f t="shared" si="235"/>
        <v>1</v>
      </c>
      <c r="AB996" s="42">
        <f t="shared" si="236"/>
        <v>0.98333333333333328</v>
      </c>
      <c r="AC996" s="42">
        <f t="shared" si="237"/>
        <v>1</v>
      </c>
      <c r="AD996" s="40" t="str">
        <f t="shared" si="238"/>
        <v>Overstock</v>
      </c>
      <c r="AE996" s="40">
        <f>IFERROR(VLOOKUP(A996,'[4]Re-order'!$A:$AA,27,0),"")</f>
        <v>0</v>
      </c>
      <c r="AF996" s="42">
        <f t="shared" si="239"/>
        <v>-3</v>
      </c>
      <c r="AG996" s="42" t="e">
        <f>SUMIFS('[4]Raw Inventory'!D:D,'[4]Raw Inventory'!C:C,"GREATWALL",'[4]Raw Inventory'!B:B,A996)</f>
        <v>#VALUE!</v>
      </c>
      <c r="AH996" s="42" t="e">
        <f>SUMIFS('[4]Raw Inventory'!D:D,'[4]Raw Inventory'!C:C,"DUARTE",'[4]Raw Inventory'!B:B,A996)</f>
        <v>#VALUE!</v>
      </c>
      <c r="AI996" s="42"/>
      <c r="AJ996" s="42">
        <f t="shared" si="240"/>
        <v>120</v>
      </c>
      <c r="AK996" s="40" t="str">
        <f>IFERROR(IF((Q996+IF(AI996="",0,AI3))&lt;=0,"Stockout",IF(AJ996="","",IF(F996="Class A",IF(AJ996&lt;=7,"Critical",IF(AJ996&lt;=15,"Low",IF(AJ996&lt;=30,"Reorder",IF(AJ996&lt;=45,"Optimal","Overstock")))),IF(F996="Class B",IF(AJ996&lt;=10,"Critical",IF(AJ996&lt;=20,"Low",IF(AJ996&lt;=45,"Reorder",IF(AJ996&lt;=60,"Optimal","Overstock")))),IF(F996="Class C",IF(AJ996&lt;=15,"Critical",IF(AJ996&lt;=30,"Low",IF(AJ996&lt;=60,"Reorder",IF(AJ996&lt;=90,"Optimal","Overstock")))),""))))),"")</f>
        <v>Overstock</v>
      </c>
      <c r="AL996" s="42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</row>
    <row r="997" spans="1:48">
      <c r="A997" s="39" t="s">
        <v>14</v>
      </c>
      <c r="B997" s="39" t="s">
        <v>112</v>
      </c>
      <c r="C997" s="39" t="s">
        <v>109</v>
      </c>
      <c r="D997" s="40" t="s">
        <v>226</v>
      </c>
      <c r="E997" s="40">
        <v>1</v>
      </c>
      <c r="F997" s="40" t="s">
        <v>0</v>
      </c>
      <c r="G997" s="39" t="str">
        <f>IFERROR(VLOOKUP(A997,'[4]MC Masterlist 2026-09-17'!$B:$M, 3, 0),"")</f>
        <v>HONDA</v>
      </c>
      <c r="H997" s="41">
        <f>IFERROR(VLOOKUP(A997,'[4]MC Masterlist 2026-09-17'!$B:$M, 6, 0),"")</f>
        <v>80070</v>
      </c>
      <c r="I997" s="42">
        <v>9</v>
      </c>
      <c r="J997" s="42">
        <v>4</v>
      </c>
      <c r="K997" s="42">
        <v>9</v>
      </c>
      <c r="L997" s="42">
        <f t="shared" si="225"/>
        <v>22</v>
      </c>
      <c r="M997" s="42">
        <f t="shared" si="226"/>
        <v>7.333333333333333</v>
      </c>
      <c r="N997" s="41">
        <f t="shared" si="227"/>
        <v>1761540</v>
      </c>
      <c r="O997" s="41">
        <f t="shared" si="228"/>
        <v>587180</v>
      </c>
      <c r="P997" s="42">
        <f t="shared" si="229"/>
        <v>0.24444444444444444</v>
      </c>
      <c r="Q997" s="42">
        <v>5</v>
      </c>
      <c r="R997" s="41">
        <f t="shared" si="230"/>
        <v>400350</v>
      </c>
      <c r="S997" s="42">
        <f t="shared" si="231"/>
        <v>20.454545454545453</v>
      </c>
      <c r="T997" s="42">
        <f>IFERROR(VLOOKUP(A997,'[4]Re-order'!$A:$Q,17,0),"")</f>
        <v>0</v>
      </c>
      <c r="U997" s="42">
        <f>IFERROR(VLOOKUP(A997,'[4]MC Masterlist 2026-09-17'!$B:$M, 10, 0),0)</f>
        <v>15</v>
      </c>
      <c r="V997" s="42">
        <f>IFERROR(VLOOKUP(A997,'[4]MC Masterlist 2026-09-17'!$B:$M, 11, 0),0)</f>
        <v>15</v>
      </c>
      <c r="W997" s="42">
        <f t="shared" si="232"/>
        <v>30</v>
      </c>
      <c r="X997" s="42">
        <f t="shared" si="233"/>
        <v>26.333333333333332</v>
      </c>
      <c r="Y997" s="42">
        <f>IFERROR(IF(OR(C997="AREA I",C997="AREA V"),7,VLOOKUP(A997,'[4]MC Masterlist 2026-09-17'!$B:$M, 12, 0)),0)</f>
        <v>30</v>
      </c>
      <c r="Z997" s="42">
        <f t="shared" si="234"/>
        <v>3.6666666666666665</v>
      </c>
      <c r="AA997" s="42">
        <f t="shared" si="235"/>
        <v>7.333333333333333</v>
      </c>
      <c r="AB997" s="42">
        <f t="shared" si="236"/>
        <v>6.4370370370370367</v>
      </c>
      <c r="AC997" s="42">
        <f t="shared" si="237"/>
        <v>7.333333333333333</v>
      </c>
      <c r="AD997" s="40" t="str">
        <f t="shared" si="238"/>
        <v>Reorder</v>
      </c>
      <c r="AE997" s="40">
        <f>IFERROR(VLOOKUP(A997,'[4]Re-order'!$A:$AA,27,0),"")</f>
        <v>0</v>
      </c>
      <c r="AF997" s="42">
        <f t="shared" si="239"/>
        <v>2.333333333333333</v>
      </c>
      <c r="AG997" s="42" t="e">
        <f>SUMIFS('[4]Raw Inventory'!D:D,'[4]Raw Inventory'!C:C,"GREATWALL",'[4]Raw Inventory'!B:B,A997)</f>
        <v>#VALUE!</v>
      </c>
      <c r="AH997" s="42" t="e">
        <f>SUMIFS('[4]Raw Inventory'!D:D,'[4]Raw Inventory'!C:C,"DUARTE",'[4]Raw Inventory'!B:B,A997)</f>
        <v>#VALUE!</v>
      </c>
      <c r="AI997" s="42"/>
      <c r="AJ997" s="42">
        <f t="shared" si="240"/>
        <v>20.454545454545457</v>
      </c>
      <c r="AK997" s="40" t="str">
        <f>IFERROR(IF((Q997+IF(AI997="",0,AI3))&lt;=0,"Stockout",IF(AJ997="","",IF(F997="Class A",IF(AJ997&lt;=7,"Critical",IF(AJ997&lt;=15,"Low",IF(AJ997&lt;=30,"Reorder",IF(AJ997&lt;=45,"Optimal","Overstock")))),IF(F997="Class B",IF(AJ997&lt;=10,"Critical",IF(AJ997&lt;=20,"Low",IF(AJ997&lt;=45,"Reorder",IF(AJ997&lt;=60,"Optimal","Overstock")))),IF(F997="Class C",IF(AJ997&lt;=15,"Critical",IF(AJ997&lt;=30,"Low",IF(AJ997&lt;=60,"Reorder",IF(AJ997&lt;=90,"Optimal","Overstock")))),""))))),"")</f>
        <v>Reorder</v>
      </c>
      <c r="AL997" s="42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</row>
    <row r="998" spans="1:48">
      <c r="A998" s="39" t="s">
        <v>31</v>
      </c>
      <c r="B998" s="39" t="s">
        <v>155</v>
      </c>
      <c r="C998" s="39" t="s">
        <v>152</v>
      </c>
      <c r="D998" s="40" t="s">
        <v>228</v>
      </c>
      <c r="E998" s="40">
        <v>26</v>
      </c>
      <c r="F998" s="40" t="s">
        <v>3</v>
      </c>
      <c r="G998" s="39" t="str">
        <f>IFERROR(VLOOKUP(A998,'[4]MC Masterlist 2026-09-17'!$B:$M, 3, 0),"")</f>
        <v>KAWASAKI</v>
      </c>
      <c r="H998" s="41">
        <f>IFERROR(VLOOKUP(A998,'[4]MC Masterlist 2026-09-17'!$B:$M, 6, 0),"")</f>
        <v>59528</v>
      </c>
      <c r="I998" s="42">
        <v>1</v>
      </c>
      <c r="J998" s="42">
        <v>0</v>
      </c>
      <c r="K998" s="42">
        <v>0</v>
      </c>
      <c r="L998" s="42">
        <f t="shared" si="225"/>
        <v>1</v>
      </c>
      <c r="M998" s="42">
        <f t="shared" si="226"/>
        <v>0.33333333333333331</v>
      </c>
      <c r="N998" s="41">
        <f t="shared" si="227"/>
        <v>59528</v>
      </c>
      <c r="O998" s="41">
        <f t="shared" si="228"/>
        <v>19842.666666666664</v>
      </c>
      <c r="P998" s="42">
        <f t="shared" si="229"/>
        <v>1.111111111111111E-2</v>
      </c>
      <c r="Q998" s="42">
        <v>1</v>
      </c>
      <c r="R998" s="41">
        <f t="shared" si="230"/>
        <v>59528</v>
      </c>
      <c r="S998" s="42">
        <f t="shared" si="231"/>
        <v>90.000000000000014</v>
      </c>
      <c r="T998" s="42">
        <f>IFERROR(VLOOKUP(A998,'[4]Re-order'!$A:$Q,17,0),"")</f>
        <v>0</v>
      </c>
      <c r="U998" s="42">
        <f>IFERROR(VLOOKUP(A998,'[4]MC Masterlist 2026-09-17'!$B:$M, 10, 0),0)</f>
        <v>15</v>
      </c>
      <c r="V998" s="42">
        <f>IFERROR(VLOOKUP(A998,'[4]MC Masterlist 2026-09-17'!$B:$M, 11, 0),0)</f>
        <v>15</v>
      </c>
      <c r="W998" s="42">
        <f t="shared" si="232"/>
        <v>30</v>
      </c>
      <c r="X998" s="42">
        <f t="shared" si="233"/>
        <v>29.833333333333332</v>
      </c>
      <c r="Y998" s="42">
        <f>IFERROR(IF(OR(C998="AREA I",C998="AREA V"),7,VLOOKUP(A998,'[4]MC Masterlist 2026-09-17'!$B:$M, 12, 0)),0)</f>
        <v>30</v>
      </c>
      <c r="Z998" s="42">
        <f t="shared" si="234"/>
        <v>0.16666666666666666</v>
      </c>
      <c r="AA998" s="42">
        <f t="shared" si="235"/>
        <v>0.33333333333333331</v>
      </c>
      <c r="AB998" s="42">
        <f t="shared" si="236"/>
        <v>0.33148148148148143</v>
      </c>
      <c r="AC998" s="42">
        <f t="shared" si="237"/>
        <v>0.33333333333333331</v>
      </c>
      <c r="AD998" s="40" t="str">
        <f t="shared" si="238"/>
        <v>Optimal</v>
      </c>
      <c r="AE998" s="40">
        <f>IFERROR(VLOOKUP(A998,'[4]Re-order'!$A:$AA,27,0),"")</f>
        <v>0</v>
      </c>
      <c r="AF998" s="42">
        <f t="shared" si="239"/>
        <v>-0.66666666666666674</v>
      </c>
      <c r="AG998" s="42" t="e">
        <f>SUMIFS('[4]Raw Inventory'!D:D,'[4]Raw Inventory'!C:C,"GREATWALL",'[4]Raw Inventory'!B:B,A998)</f>
        <v>#VALUE!</v>
      </c>
      <c r="AH998" s="42" t="e">
        <f>SUMIFS('[4]Raw Inventory'!D:D,'[4]Raw Inventory'!C:C,"DUARTE",'[4]Raw Inventory'!B:B,A998)</f>
        <v>#VALUE!</v>
      </c>
      <c r="AI998" s="42"/>
      <c r="AJ998" s="42">
        <f t="shared" si="240"/>
        <v>90.000000000000014</v>
      </c>
      <c r="AK998" s="40" t="str">
        <f>IFERROR(IF((Q998+IF(AI998="",0,AI3))&lt;=0,"Stockout",IF(AJ998="","",IF(F998="Class A",IF(AJ998&lt;=7,"Critical",IF(AJ998&lt;=15,"Low",IF(AJ998&lt;=30,"Reorder",IF(AJ998&lt;=45,"Optimal","Overstock")))),IF(F998="Class B",IF(AJ998&lt;=10,"Critical",IF(AJ998&lt;=20,"Low",IF(AJ998&lt;=45,"Reorder",IF(AJ998&lt;=60,"Optimal","Overstock")))),IF(F998="Class C",IF(AJ998&lt;=15,"Critical",IF(AJ998&lt;=30,"Low",IF(AJ998&lt;=60,"Reorder",IF(AJ998&lt;=90,"Optimal","Overstock")))),""))))),"")</f>
        <v>Optimal</v>
      </c>
      <c r="AL998" s="42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</row>
    <row r="999" spans="1:48">
      <c r="A999" s="39" t="s">
        <v>20</v>
      </c>
      <c r="B999" s="39" t="s">
        <v>94</v>
      </c>
      <c r="C999" s="39" t="s">
        <v>90</v>
      </c>
      <c r="D999" s="40" t="s">
        <v>244</v>
      </c>
      <c r="E999" s="40">
        <v>12</v>
      </c>
      <c r="F999" s="40" t="s">
        <v>2</v>
      </c>
      <c r="G999" s="39" t="str">
        <f>IFERROR(VLOOKUP(A999,'[4]MC Masterlist 2026-09-17'!$B:$M, 3, 0),"")</f>
        <v>HONDA</v>
      </c>
      <c r="H999" s="41">
        <f>IFERROR(VLOOKUP(A999,'[4]MC Masterlist 2026-09-17'!$B:$M, 6, 0),"")</f>
        <v>69950</v>
      </c>
      <c r="I999" s="42">
        <v>2</v>
      </c>
      <c r="J999" s="42">
        <v>0</v>
      </c>
      <c r="K999" s="42">
        <v>0</v>
      </c>
      <c r="L999" s="42">
        <f t="shared" si="225"/>
        <v>2</v>
      </c>
      <c r="M999" s="42">
        <f t="shared" si="226"/>
        <v>0.66666666666666663</v>
      </c>
      <c r="N999" s="41">
        <f t="shared" si="227"/>
        <v>139900</v>
      </c>
      <c r="O999" s="41">
        <f t="shared" si="228"/>
        <v>46633.333333333328</v>
      </c>
      <c r="P999" s="42">
        <f t="shared" si="229"/>
        <v>2.222222222222222E-2</v>
      </c>
      <c r="Q999" s="42">
        <v>1</v>
      </c>
      <c r="R999" s="41">
        <f t="shared" si="230"/>
        <v>69950</v>
      </c>
      <c r="S999" s="42">
        <f t="shared" si="231"/>
        <v>45.000000000000007</v>
      </c>
      <c r="T999" s="42">
        <f>IFERROR(VLOOKUP(A999,'[4]Re-order'!$A:$Q,17,0),"")</f>
        <v>0</v>
      </c>
      <c r="U999" s="42">
        <f>IFERROR(VLOOKUP(A999,'[4]MC Masterlist 2026-09-17'!$B:$M, 10, 0),0)</f>
        <v>15</v>
      </c>
      <c r="V999" s="42">
        <f>IFERROR(VLOOKUP(A999,'[4]MC Masterlist 2026-09-17'!$B:$M, 11, 0),0)</f>
        <v>15</v>
      </c>
      <c r="W999" s="42">
        <f t="shared" si="232"/>
        <v>30</v>
      </c>
      <c r="X999" s="42">
        <f t="shared" si="233"/>
        <v>29.666666666666668</v>
      </c>
      <c r="Y999" s="42">
        <f>IFERROR(IF(OR(C999="AREA I",C999="AREA V"),7,VLOOKUP(A999,'[4]MC Masterlist 2026-09-17'!$B:$M, 12, 0)),0)</f>
        <v>30</v>
      </c>
      <c r="Z999" s="42">
        <f t="shared" si="234"/>
        <v>0.33333333333333331</v>
      </c>
      <c r="AA999" s="42">
        <f t="shared" si="235"/>
        <v>0.66666666666666663</v>
      </c>
      <c r="AB999" s="42">
        <f t="shared" si="236"/>
        <v>0.65925925925925921</v>
      </c>
      <c r="AC999" s="42">
        <f t="shared" si="237"/>
        <v>0.66666666666666663</v>
      </c>
      <c r="AD999" s="40" t="str">
        <f t="shared" si="238"/>
        <v>Reorder</v>
      </c>
      <c r="AE999" s="40">
        <f>IFERROR(VLOOKUP(A999,'[4]Re-order'!$A:$AA,27,0),"")</f>
        <v>0</v>
      </c>
      <c r="AF999" s="42">
        <f t="shared" si="239"/>
        <v>-0.33333333333333337</v>
      </c>
      <c r="AG999" s="42" t="e">
        <f>SUMIFS('[4]Raw Inventory'!D:D,'[4]Raw Inventory'!C:C,"GREATWALL",'[4]Raw Inventory'!B:B,A999)</f>
        <v>#VALUE!</v>
      </c>
      <c r="AH999" s="42" t="e">
        <f>SUMIFS('[4]Raw Inventory'!D:D,'[4]Raw Inventory'!C:C,"DUARTE",'[4]Raw Inventory'!B:B,A999)</f>
        <v>#VALUE!</v>
      </c>
      <c r="AI999" s="42"/>
      <c r="AJ999" s="42">
        <f t="shared" si="240"/>
        <v>45.000000000000007</v>
      </c>
      <c r="AK999" s="40" t="str">
        <f>IFERROR(IF((Q999+IF(AI999="",0,AI3))&lt;=0,"Stockout",IF(AJ999="","",IF(F999="Class A",IF(AJ999&lt;=7,"Critical",IF(AJ999&lt;=15,"Low",IF(AJ999&lt;=30,"Reorder",IF(AJ999&lt;=45,"Optimal","Overstock")))),IF(F999="Class B",IF(AJ999&lt;=10,"Critical",IF(AJ999&lt;=20,"Low",IF(AJ999&lt;=45,"Reorder",IF(AJ999&lt;=60,"Optimal","Overstock")))),IF(F999="Class C",IF(AJ999&lt;=15,"Critical",IF(AJ999&lt;=30,"Low",IF(AJ999&lt;=60,"Reorder",IF(AJ999&lt;=90,"Optimal","Overstock")))),""))))),"")</f>
        <v>Reorder</v>
      </c>
      <c r="AL999" s="42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</row>
    <row r="1000" spans="1:48">
      <c r="A1000" s="39" t="s">
        <v>28</v>
      </c>
      <c r="B1000" s="39" t="s">
        <v>144</v>
      </c>
      <c r="C1000" s="39" t="s">
        <v>137</v>
      </c>
      <c r="D1000" s="40" t="s">
        <v>233</v>
      </c>
      <c r="E1000" s="40">
        <v>4</v>
      </c>
      <c r="F1000" s="40" t="s">
        <v>0</v>
      </c>
      <c r="G1000" s="39" t="str">
        <f>IFERROR(VLOOKUP(A1000,'[4]MC Masterlist 2026-09-17'!$B:$M, 3, 0),"")</f>
        <v>YAMAHA</v>
      </c>
      <c r="H1000" s="41">
        <f>IFERROR(VLOOKUP(A1000,'[4]MC Masterlist 2026-09-17'!$B:$M, 6, 0),"")</f>
        <v>147312</v>
      </c>
      <c r="I1000" s="42">
        <v>4</v>
      </c>
      <c r="J1000" s="42">
        <v>3</v>
      </c>
      <c r="K1000" s="42">
        <v>7</v>
      </c>
      <c r="L1000" s="42">
        <f t="shared" si="225"/>
        <v>14</v>
      </c>
      <c r="M1000" s="42">
        <f t="shared" si="226"/>
        <v>4.666666666666667</v>
      </c>
      <c r="N1000" s="41">
        <f t="shared" si="227"/>
        <v>2062368</v>
      </c>
      <c r="O1000" s="41">
        <f t="shared" si="228"/>
        <v>687456</v>
      </c>
      <c r="P1000" s="42">
        <f t="shared" si="229"/>
        <v>0.15555555555555556</v>
      </c>
      <c r="Q1000" s="42"/>
      <c r="R1000" s="41">
        <f t="shared" si="230"/>
        <v>0</v>
      </c>
      <c r="S1000" s="42">
        <f t="shared" si="231"/>
        <v>0</v>
      </c>
      <c r="T1000" s="42">
        <f>IFERROR(VLOOKUP(A1000,'[4]Re-order'!$A:$Q,17,0),"")</f>
        <v>0</v>
      </c>
      <c r="U1000" s="42">
        <f>IFERROR(VLOOKUP(A1000,'[4]MC Masterlist 2026-09-17'!$B:$M, 10, 0),0)</f>
        <v>15</v>
      </c>
      <c r="V1000" s="42">
        <f>IFERROR(VLOOKUP(A1000,'[4]MC Masterlist 2026-09-17'!$B:$M, 11, 0),0)</f>
        <v>15</v>
      </c>
      <c r="W1000" s="42">
        <f t="shared" si="232"/>
        <v>30</v>
      </c>
      <c r="X1000" s="42">
        <f t="shared" si="233"/>
        <v>4.6666666666666661</v>
      </c>
      <c r="Y1000" s="42">
        <f>IFERROR(IF(OR(C1000="AREA I",C1000="AREA V"),7,VLOOKUP(A1000,'[4]MC Masterlist 2026-09-17'!$B:$M, 12, 0)),0)</f>
        <v>7</v>
      </c>
      <c r="Z1000" s="42">
        <f t="shared" si="234"/>
        <v>2.3333333333333335</v>
      </c>
      <c r="AA1000" s="42">
        <f t="shared" si="235"/>
        <v>4.666666666666667</v>
      </c>
      <c r="AB1000" s="42">
        <f t="shared" si="236"/>
        <v>0.72592592592592586</v>
      </c>
      <c r="AC1000" s="42">
        <f t="shared" si="237"/>
        <v>1.088888888888889</v>
      </c>
      <c r="AD1000" s="40" t="str">
        <f t="shared" si="238"/>
        <v>Stockout</v>
      </c>
      <c r="AE1000" s="40">
        <f>IFERROR(VLOOKUP(A1000,'[4]Re-order'!$A:$AA,27,0),"")</f>
        <v>0</v>
      </c>
      <c r="AF1000" s="42">
        <f t="shared" si="239"/>
        <v>1.088888888888889</v>
      </c>
      <c r="AG1000" s="42" t="e">
        <f>SUMIFS('[4]Raw Inventory'!D:D,'[4]Raw Inventory'!C:C,"GREATWALL",'[4]Raw Inventory'!B:B,A1000)</f>
        <v>#VALUE!</v>
      </c>
      <c r="AH1000" s="42" t="e">
        <f>SUMIFS('[4]Raw Inventory'!D:D,'[4]Raw Inventory'!C:C,"DUARTE",'[4]Raw Inventory'!B:B,A1000)</f>
        <v>#VALUE!</v>
      </c>
      <c r="AI1000" s="42"/>
      <c r="AJ1000" s="42">
        <f t="shared" si="240"/>
        <v>0</v>
      </c>
      <c r="AK1000" s="40" t="str">
        <f>IFERROR(IF((Q1000+IF(AI1000="",0,AI3))&lt;=0,"Stockout",IF(AJ1000="","",IF(F1000="Class A",IF(AJ1000&lt;=7,"Critical",IF(AJ1000&lt;=15,"Low",IF(AJ1000&lt;=30,"Reorder",IF(AJ1000&lt;=45,"Optimal","Overstock")))),IF(F1000="Class B",IF(AJ1000&lt;=10,"Critical",IF(AJ1000&lt;=20,"Low",IF(AJ1000&lt;=45,"Reorder",IF(AJ1000&lt;=60,"Optimal","Overstock")))),IF(F1000="Class C",IF(AJ1000&lt;=15,"Critical",IF(AJ1000&lt;=30,"Low",IF(AJ1000&lt;=60,"Reorder",IF(AJ1000&lt;=90,"Optimal","Overstock")))),""))))),"")</f>
        <v>Stockout</v>
      </c>
      <c r="AL1000" s="42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</row>
    <row r="1001" spans="1:48">
      <c r="A1001" s="39" t="s">
        <v>20</v>
      </c>
      <c r="B1001" s="39" t="s">
        <v>110</v>
      </c>
      <c r="C1001" s="39" t="s">
        <v>109</v>
      </c>
      <c r="D1001" s="40" t="s">
        <v>227</v>
      </c>
      <c r="E1001" s="40">
        <v>20</v>
      </c>
      <c r="F1001" s="40" t="s">
        <v>2</v>
      </c>
      <c r="G1001" s="39" t="str">
        <f>IFERROR(VLOOKUP(A1001,'[4]MC Masterlist 2026-09-17'!$B:$M, 3, 0),"")</f>
        <v>HONDA</v>
      </c>
      <c r="H1001" s="41">
        <f>IFERROR(VLOOKUP(A1001,'[4]MC Masterlist 2026-09-17'!$B:$M, 6, 0),"")</f>
        <v>69950</v>
      </c>
      <c r="I1001" s="42">
        <v>1</v>
      </c>
      <c r="J1001" s="42">
        <v>1</v>
      </c>
      <c r="K1001" s="42">
        <v>0</v>
      </c>
      <c r="L1001" s="42">
        <f t="shared" si="225"/>
        <v>2</v>
      </c>
      <c r="M1001" s="42">
        <f t="shared" si="226"/>
        <v>0.66666666666666663</v>
      </c>
      <c r="N1001" s="41">
        <f t="shared" si="227"/>
        <v>139900</v>
      </c>
      <c r="O1001" s="41">
        <f t="shared" si="228"/>
        <v>46633.333333333328</v>
      </c>
      <c r="P1001" s="42">
        <f t="shared" si="229"/>
        <v>2.222222222222222E-2</v>
      </c>
      <c r="Q1001" s="42">
        <v>5</v>
      </c>
      <c r="R1001" s="41">
        <f t="shared" si="230"/>
        <v>349750</v>
      </c>
      <c r="S1001" s="42">
        <f t="shared" si="231"/>
        <v>225.00000000000003</v>
      </c>
      <c r="T1001" s="42">
        <f>IFERROR(VLOOKUP(A1001,'[4]Re-order'!$A:$Q,17,0),"")</f>
        <v>0</v>
      </c>
      <c r="U1001" s="42">
        <f>IFERROR(VLOOKUP(A1001,'[4]MC Masterlist 2026-09-17'!$B:$M, 10, 0),0)</f>
        <v>15</v>
      </c>
      <c r="V1001" s="42">
        <f>IFERROR(VLOOKUP(A1001,'[4]MC Masterlist 2026-09-17'!$B:$M, 11, 0),0)</f>
        <v>15</v>
      </c>
      <c r="W1001" s="42">
        <f t="shared" si="232"/>
        <v>30</v>
      </c>
      <c r="X1001" s="42">
        <f t="shared" si="233"/>
        <v>29.666666666666668</v>
      </c>
      <c r="Y1001" s="42">
        <f>IFERROR(IF(OR(C1001="AREA I",C1001="AREA V"),7,VLOOKUP(A1001,'[4]MC Masterlist 2026-09-17'!$B:$M, 12, 0)),0)</f>
        <v>30</v>
      </c>
      <c r="Z1001" s="42">
        <f t="shared" si="234"/>
        <v>0.33333333333333331</v>
      </c>
      <c r="AA1001" s="42">
        <f t="shared" si="235"/>
        <v>0.66666666666666663</v>
      </c>
      <c r="AB1001" s="42">
        <f t="shared" si="236"/>
        <v>0.65925925925925921</v>
      </c>
      <c r="AC1001" s="42">
        <f t="shared" si="237"/>
        <v>0.66666666666666663</v>
      </c>
      <c r="AD1001" s="40" t="str">
        <f t="shared" si="238"/>
        <v>Overstock</v>
      </c>
      <c r="AE1001" s="40">
        <f>IFERROR(VLOOKUP(A1001,'[4]Re-order'!$A:$AA,27,0),"")</f>
        <v>0</v>
      </c>
      <c r="AF1001" s="42">
        <f t="shared" si="239"/>
        <v>-4.333333333333333</v>
      </c>
      <c r="AG1001" s="42" t="e">
        <f>SUMIFS('[4]Raw Inventory'!D:D,'[4]Raw Inventory'!C:C,"GREATWALL",'[4]Raw Inventory'!B:B,A1001)</f>
        <v>#VALUE!</v>
      </c>
      <c r="AH1001" s="42" t="e">
        <f>SUMIFS('[4]Raw Inventory'!D:D,'[4]Raw Inventory'!C:C,"DUARTE",'[4]Raw Inventory'!B:B,A1001)</f>
        <v>#VALUE!</v>
      </c>
      <c r="AI1001" s="42"/>
      <c r="AJ1001" s="42">
        <f t="shared" si="240"/>
        <v>225.00000000000003</v>
      </c>
      <c r="AK1001" s="40" t="str">
        <f>IFERROR(IF((Q1001+IF(AI1001="",0,AI3))&lt;=0,"Stockout",IF(AJ1001="","",IF(F1001="Class A",IF(AJ1001&lt;=7,"Critical",IF(AJ1001&lt;=15,"Low",IF(AJ1001&lt;=30,"Reorder",IF(AJ1001&lt;=45,"Optimal","Overstock")))),IF(F1001="Class B",IF(AJ1001&lt;=10,"Critical",IF(AJ1001&lt;=20,"Low",IF(AJ1001&lt;=45,"Reorder",IF(AJ1001&lt;=60,"Optimal","Overstock")))),IF(F1001="Class C",IF(AJ1001&lt;=15,"Critical",IF(AJ1001&lt;=30,"Low",IF(AJ1001&lt;=60,"Reorder",IF(AJ1001&lt;=90,"Optimal","Overstock")))),""))))),"")</f>
        <v>Overstock</v>
      </c>
      <c r="AL1001" s="42"/>
      <c r="AM1001" s="39"/>
      <c r="AN1001" s="39"/>
      <c r="AO1001" s="39"/>
      <c r="AP1001" s="39"/>
      <c r="AQ1001" s="39"/>
      <c r="AR1001" s="39"/>
      <c r="AS1001" s="39"/>
      <c r="AT1001" s="39"/>
      <c r="AU1001" s="39"/>
      <c r="AV1001" s="39"/>
    </row>
    <row r="1002" spans="1:48">
      <c r="A1002" s="39" t="s">
        <v>69</v>
      </c>
      <c r="B1002" s="39" t="s">
        <v>155</v>
      </c>
      <c r="C1002" s="39" t="s">
        <v>152</v>
      </c>
      <c r="D1002" s="40" t="s">
        <v>224</v>
      </c>
      <c r="E1002" s="40">
        <v>3</v>
      </c>
      <c r="F1002" s="40" t="s">
        <v>0</v>
      </c>
      <c r="G1002" s="39" t="str">
        <f>IFERROR(VLOOKUP(A1002,'[4]MC Masterlist 2026-09-17'!$B:$M, 3, 0),"")</f>
        <v>YAMAHA</v>
      </c>
      <c r="H1002" s="41">
        <f>IFERROR(VLOOKUP(A1002,'[4]MC Masterlist 2026-09-17'!$B:$M, 6, 0),"")</f>
        <v>54426</v>
      </c>
      <c r="I1002" s="42">
        <v>3</v>
      </c>
      <c r="J1002" s="42">
        <v>5</v>
      </c>
      <c r="K1002" s="42">
        <v>6</v>
      </c>
      <c r="L1002" s="42">
        <f t="shared" si="225"/>
        <v>14</v>
      </c>
      <c r="M1002" s="42">
        <f t="shared" si="226"/>
        <v>4.666666666666667</v>
      </c>
      <c r="N1002" s="41">
        <f t="shared" si="227"/>
        <v>761964</v>
      </c>
      <c r="O1002" s="41">
        <f t="shared" si="228"/>
        <v>253988.00000000003</v>
      </c>
      <c r="P1002" s="42">
        <f t="shared" si="229"/>
        <v>0.15555555555555556</v>
      </c>
      <c r="Q1002" s="42"/>
      <c r="R1002" s="41">
        <f t="shared" si="230"/>
        <v>0</v>
      </c>
      <c r="S1002" s="42">
        <f t="shared" si="231"/>
        <v>0</v>
      </c>
      <c r="T1002" s="42">
        <f>IFERROR(VLOOKUP(A1002,'[4]Re-order'!$A:$Q,17,0),"")</f>
        <v>0</v>
      </c>
      <c r="U1002" s="42">
        <f>IFERROR(VLOOKUP(A1002,'[4]MC Masterlist 2026-09-17'!$B:$M, 10, 0),0)</f>
        <v>15</v>
      </c>
      <c r="V1002" s="42">
        <f>IFERROR(VLOOKUP(A1002,'[4]MC Masterlist 2026-09-17'!$B:$M, 11, 0),0)</f>
        <v>15</v>
      </c>
      <c r="W1002" s="42">
        <f t="shared" si="232"/>
        <v>30</v>
      </c>
      <c r="X1002" s="42">
        <f t="shared" si="233"/>
        <v>27.666666666666668</v>
      </c>
      <c r="Y1002" s="42">
        <f>IFERROR(IF(OR(C1002="AREA I",C1002="AREA V"),7,VLOOKUP(A1002,'[4]MC Masterlist 2026-09-17'!$B:$M, 12, 0)),0)</f>
        <v>30</v>
      </c>
      <c r="Z1002" s="42">
        <f t="shared" si="234"/>
        <v>2.3333333333333335</v>
      </c>
      <c r="AA1002" s="42">
        <f t="shared" si="235"/>
        <v>4.666666666666667</v>
      </c>
      <c r="AB1002" s="42">
        <f t="shared" si="236"/>
        <v>4.3037037037037038</v>
      </c>
      <c r="AC1002" s="42">
        <f t="shared" si="237"/>
        <v>4.666666666666667</v>
      </c>
      <c r="AD1002" s="40" t="str">
        <f t="shared" si="238"/>
        <v>Stockout</v>
      </c>
      <c r="AE1002" s="40">
        <f>IFERROR(VLOOKUP(A1002,'[4]Re-order'!$A:$AA,27,0),"")</f>
        <v>0</v>
      </c>
      <c r="AF1002" s="42">
        <f t="shared" si="239"/>
        <v>4.666666666666667</v>
      </c>
      <c r="AG1002" s="42" t="e">
        <f>SUMIFS('[4]Raw Inventory'!D:D,'[4]Raw Inventory'!C:C,"GREATWALL",'[4]Raw Inventory'!B:B,A1002)</f>
        <v>#VALUE!</v>
      </c>
      <c r="AH1002" s="42" t="e">
        <f>SUMIFS('[4]Raw Inventory'!D:D,'[4]Raw Inventory'!C:C,"DUARTE",'[4]Raw Inventory'!B:B,A1002)</f>
        <v>#VALUE!</v>
      </c>
      <c r="AI1002" s="42"/>
      <c r="AJ1002" s="42">
        <f t="shared" si="240"/>
        <v>0</v>
      </c>
      <c r="AK1002" s="40" t="str">
        <f>IFERROR(IF((Q1002+IF(AI1002="",0,AI3))&lt;=0,"Stockout",IF(AJ1002="","",IF(F1002="Class A",IF(AJ1002&lt;=7,"Critical",IF(AJ1002&lt;=15,"Low",IF(AJ1002&lt;=30,"Reorder",IF(AJ1002&lt;=45,"Optimal","Overstock")))),IF(F1002="Class B",IF(AJ1002&lt;=10,"Critical",IF(AJ1002&lt;=20,"Low",IF(AJ1002&lt;=45,"Reorder",IF(AJ1002&lt;=60,"Optimal","Overstock")))),IF(F1002="Class C",IF(AJ1002&lt;=15,"Critical",IF(AJ1002&lt;=30,"Low",IF(AJ1002&lt;=60,"Reorder",IF(AJ1002&lt;=90,"Optimal","Overstock")))),""))))),"")</f>
        <v>Stockout</v>
      </c>
      <c r="AL1002" s="42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</row>
    <row r="1003" spans="1:48">
      <c r="A1003" s="39" t="s">
        <v>34</v>
      </c>
      <c r="B1003" s="39" t="s">
        <v>140</v>
      </c>
      <c r="C1003" s="39" t="s">
        <v>137</v>
      </c>
      <c r="D1003" s="40" t="s">
        <v>234</v>
      </c>
      <c r="E1003" s="40">
        <v>15</v>
      </c>
      <c r="F1003" s="40" t="s">
        <v>3</v>
      </c>
      <c r="G1003" s="39" t="str">
        <f>IFERROR(VLOOKUP(A1003,'[4]MC Masterlist 2026-09-17'!$B:$M, 3, 0),"")</f>
        <v>HONDA</v>
      </c>
      <c r="H1003" s="41">
        <f>IFERROR(VLOOKUP(A1003,'[4]MC Masterlist 2026-09-17'!$B:$M, 6, 0),"")</f>
        <v>101230</v>
      </c>
      <c r="I1003" s="42">
        <v>0</v>
      </c>
      <c r="J1003" s="42">
        <v>0</v>
      </c>
      <c r="K1003" s="42">
        <v>0</v>
      </c>
      <c r="L1003" s="42">
        <f t="shared" si="225"/>
        <v>0</v>
      </c>
      <c r="M1003" s="42">
        <f t="shared" si="226"/>
        <v>0</v>
      </c>
      <c r="N1003" s="41">
        <f t="shared" si="227"/>
        <v>0</v>
      </c>
      <c r="O1003" s="41">
        <f t="shared" si="228"/>
        <v>0</v>
      </c>
      <c r="P1003" s="42">
        <f t="shared" si="229"/>
        <v>0</v>
      </c>
      <c r="Q1003" s="42">
        <v>1</v>
      </c>
      <c r="R1003" s="41">
        <f t="shared" si="230"/>
        <v>101230</v>
      </c>
      <c r="S1003" s="42">
        <f t="shared" si="231"/>
        <v>0</v>
      </c>
      <c r="T1003" s="42">
        <f>IFERROR(VLOOKUP(A1003,'[4]Re-order'!$A:$Q,17,0),"")</f>
        <v>0</v>
      </c>
      <c r="U1003" s="42">
        <f>IFERROR(VLOOKUP(A1003,'[4]MC Masterlist 2026-09-17'!$B:$M, 10, 0),0)</f>
        <v>15</v>
      </c>
      <c r="V1003" s="42">
        <f>IFERROR(VLOOKUP(A1003,'[4]MC Masterlist 2026-09-17'!$B:$M, 11, 0),0)</f>
        <v>15</v>
      </c>
      <c r="W1003" s="42">
        <f t="shared" si="232"/>
        <v>30</v>
      </c>
      <c r="X1003" s="42">
        <f t="shared" si="233"/>
        <v>7</v>
      </c>
      <c r="Y1003" s="42">
        <f>IFERROR(IF(OR(C1003="AREA I",C1003="AREA V"),7,VLOOKUP(A1003,'[4]MC Masterlist 2026-09-17'!$B:$M, 12, 0)),0)</f>
        <v>7</v>
      </c>
      <c r="Z1003" s="42">
        <f t="shared" si="234"/>
        <v>0</v>
      </c>
      <c r="AA1003" s="42">
        <f t="shared" si="235"/>
        <v>0</v>
      </c>
      <c r="AB1003" s="42">
        <f t="shared" si="236"/>
        <v>0</v>
      </c>
      <c r="AC1003" s="42">
        <f t="shared" si="237"/>
        <v>0</v>
      </c>
      <c r="AD1003" s="40" t="str">
        <f t="shared" si="238"/>
        <v>Critical</v>
      </c>
      <c r="AE1003" s="40">
        <f>IFERROR(VLOOKUP(A1003,'[4]Re-order'!$A:$AA,27,0),"")</f>
        <v>0</v>
      </c>
      <c r="AF1003" s="42">
        <f t="shared" si="239"/>
        <v>-1</v>
      </c>
      <c r="AG1003" s="42" t="e">
        <f>SUMIFS('[4]Raw Inventory'!D:D,'[4]Raw Inventory'!C:C,"GREATWALL",'[4]Raw Inventory'!B:B,A1003)</f>
        <v>#VALUE!</v>
      </c>
      <c r="AH1003" s="42" t="e">
        <f>SUMIFS('[4]Raw Inventory'!D:D,'[4]Raw Inventory'!C:C,"DUARTE",'[4]Raw Inventory'!B:B,A1003)</f>
        <v>#VALUE!</v>
      </c>
      <c r="AI1003" s="42"/>
      <c r="AJ1003" s="42">
        <f t="shared" si="240"/>
        <v>0</v>
      </c>
      <c r="AK1003" s="40" t="str">
        <f>IFERROR(IF((Q1003+IF(AI1003="",0,AI3))&lt;=0,"Stockout",IF(AJ1003="","",IF(F1003="Class A",IF(AJ1003&lt;=7,"Critical",IF(AJ1003&lt;=15,"Low",IF(AJ1003&lt;=30,"Reorder",IF(AJ1003&lt;=45,"Optimal","Overstock")))),IF(F1003="Class B",IF(AJ1003&lt;=10,"Critical",IF(AJ1003&lt;=20,"Low",IF(AJ1003&lt;=45,"Reorder",IF(AJ1003&lt;=60,"Optimal","Overstock")))),IF(F1003="Class C",IF(AJ1003&lt;=15,"Critical",IF(AJ1003&lt;=30,"Low",IF(AJ1003&lt;=60,"Reorder",IF(AJ1003&lt;=90,"Optimal","Overstock")))),""))))),"")</f>
        <v>Critical</v>
      </c>
      <c r="AL1003" s="42"/>
      <c r="AM1003" s="39"/>
      <c r="AN1003" s="39"/>
      <c r="AO1003" s="39"/>
      <c r="AP1003" s="39"/>
      <c r="AQ1003" s="39"/>
      <c r="AR1003" s="39"/>
      <c r="AS1003" s="39"/>
      <c r="AT1003" s="39"/>
      <c r="AU1003" s="39"/>
      <c r="AV1003" s="39"/>
    </row>
    <row r="1004" spans="1:48">
      <c r="A1004" s="39" t="s">
        <v>50</v>
      </c>
      <c r="B1004" s="39" t="s">
        <v>162</v>
      </c>
      <c r="C1004" s="39" t="s">
        <v>159</v>
      </c>
      <c r="D1004" s="40" t="s">
        <v>220</v>
      </c>
      <c r="E1004" s="40">
        <v>20</v>
      </c>
      <c r="F1004" s="40" t="s">
        <v>3</v>
      </c>
      <c r="G1004" s="39" t="str">
        <f>IFERROR(VLOOKUP(A1004,'[4]MC Masterlist 2026-09-17'!$B:$M, 3, 0),"")</f>
        <v>YAMAHA</v>
      </c>
      <c r="H1004" s="41">
        <f>IFERROR(VLOOKUP(A1004,'[4]MC Masterlist 2026-09-17'!$B:$M, 6, 0),"")</f>
        <v>78957</v>
      </c>
      <c r="I1004" s="42">
        <v>0</v>
      </c>
      <c r="J1004" s="42">
        <v>1</v>
      </c>
      <c r="K1004" s="42">
        <v>0</v>
      </c>
      <c r="L1004" s="42">
        <f t="shared" si="225"/>
        <v>1</v>
      </c>
      <c r="M1004" s="42">
        <f t="shared" si="226"/>
        <v>0.33333333333333331</v>
      </c>
      <c r="N1004" s="41">
        <f t="shared" si="227"/>
        <v>78957</v>
      </c>
      <c r="O1004" s="41">
        <f t="shared" si="228"/>
        <v>26319</v>
      </c>
      <c r="P1004" s="42">
        <f t="shared" si="229"/>
        <v>1.111111111111111E-2</v>
      </c>
      <c r="Q1004" s="42">
        <v>1</v>
      </c>
      <c r="R1004" s="41">
        <f t="shared" si="230"/>
        <v>78957</v>
      </c>
      <c r="S1004" s="42">
        <f t="shared" si="231"/>
        <v>90</v>
      </c>
      <c r="T1004" s="42">
        <f>IFERROR(VLOOKUP(A1004,'[4]Re-order'!$A:$Q,17,0),"")</f>
        <v>0</v>
      </c>
      <c r="U1004" s="42">
        <f>IFERROR(VLOOKUP(A1004,'[4]MC Masterlist 2026-09-17'!$B:$M, 10, 0),0)</f>
        <v>15</v>
      </c>
      <c r="V1004" s="42">
        <f>IFERROR(VLOOKUP(A1004,'[4]MC Masterlist 2026-09-17'!$B:$M, 11, 0),0)</f>
        <v>15</v>
      </c>
      <c r="W1004" s="42">
        <f t="shared" si="232"/>
        <v>30</v>
      </c>
      <c r="X1004" s="42">
        <f t="shared" si="233"/>
        <v>29.833333333333332</v>
      </c>
      <c r="Y1004" s="42">
        <f>IFERROR(IF(OR(C1004="AREA I",C1004="AREA V"),7,VLOOKUP(A1004,'[4]MC Masterlist 2026-09-17'!$B:$M, 12, 0)),0)</f>
        <v>30</v>
      </c>
      <c r="Z1004" s="42">
        <f t="shared" si="234"/>
        <v>0.16666666666666666</v>
      </c>
      <c r="AA1004" s="42">
        <f t="shared" si="235"/>
        <v>0.33333333333333331</v>
      </c>
      <c r="AB1004" s="42">
        <f t="shared" si="236"/>
        <v>0.33148148148148143</v>
      </c>
      <c r="AC1004" s="42">
        <f t="shared" si="237"/>
        <v>0.33333333333333331</v>
      </c>
      <c r="AD1004" s="40" t="str">
        <f t="shared" si="238"/>
        <v>Optimal</v>
      </c>
      <c r="AE1004" s="40">
        <f>IFERROR(VLOOKUP(A1004,'[4]Re-order'!$A:$AA,27,0),"")</f>
        <v>0</v>
      </c>
      <c r="AF1004" s="42">
        <f t="shared" si="239"/>
        <v>-0.66666666666666674</v>
      </c>
      <c r="AG1004" s="42" t="e">
        <f>SUMIFS('[4]Raw Inventory'!D:D,'[4]Raw Inventory'!C:C,"GREATWALL",'[4]Raw Inventory'!B:B,A1004)</f>
        <v>#VALUE!</v>
      </c>
      <c r="AH1004" s="42" t="e">
        <f>SUMIFS('[4]Raw Inventory'!D:D,'[4]Raw Inventory'!C:C,"DUARTE",'[4]Raw Inventory'!B:B,A1004)</f>
        <v>#VALUE!</v>
      </c>
      <c r="AI1004" s="42"/>
      <c r="AJ1004" s="42">
        <f t="shared" si="240"/>
        <v>90.000000000000014</v>
      </c>
      <c r="AK1004" s="40" t="str">
        <f>IFERROR(IF((Q1004+IF(AI1004="",0,AI3))&lt;=0,"Stockout",IF(AJ1004="","",IF(F1004="Class A",IF(AJ1004&lt;=7,"Critical",IF(AJ1004&lt;=15,"Low",IF(AJ1004&lt;=30,"Reorder",IF(AJ1004&lt;=45,"Optimal","Overstock")))),IF(F1004="Class B",IF(AJ1004&lt;=10,"Critical",IF(AJ1004&lt;=20,"Low",IF(AJ1004&lt;=45,"Reorder",IF(AJ1004&lt;=60,"Optimal","Overstock")))),IF(F1004="Class C",IF(AJ1004&lt;=15,"Critical",IF(AJ1004&lt;=30,"Low",IF(AJ1004&lt;=60,"Reorder",IF(AJ1004&lt;=90,"Optimal","Overstock")))),""))))),"")</f>
        <v>Optimal</v>
      </c>
      <c r="AL1004" s="42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</row>
    <row r="1005" spans="1:48">
      <c r="A1005" s="39" t="s">
        <v>44</v>
      </c>
      <c r="B1005" s="39" t="s">
        <v>113</v>
      </c>
      <c r="C1005" s="39" t="s">
        <v>109</v>
      </c>
      <c r="D1005" s="40" t="s">
        <v>222</v>
      </c>
      <c r="E1005" s="40">
        <v>22</v>
      </c>
      <c r="F1005" s="40" t="s">
        <v>3</v>
      </c>
      <c r="G1005" s="39" t="str">
        <f>IFERROR(VLOOKUP(A1005,'[4]MC Masterlist 2026-09-17'!$B:$M, 3, 0),"")</f>
        <v>YAMAHA</v>
      </c>
      <c r="H1005" s="41">
        <f>IFERROR(VLOOKUP(A1005,'[4]MC Masterlist 2026-09-17'!$B:$M, 6, 0),"")</f>
        <v>165912</v>
      </c>
      <c r="I1005" s="42">
        <v>1</v>
      </c>
      <c r="J1005" s="42">
        <v>0</v>
      </c>
      <c r="K1005" s="42">
        <v>0</v>
      </c>
      <c r="L1005" s="42">
        <f t="shared" si="225"/>
        <v>1</v>
      </c>
      <c r="M1005" s="42">
        <f t="shared" si="226"/>
        <v>0.33333333333333331</v>
      </c>
      <c r="N1005" s="41">
        <f t="shared" si="227"/>
        <v>165912</v>
      </c>
      <c r="O1005" s="41">
        <f t="shared" si="228"/>
        <v>55304</v>
      </c>
      <c r="P1005" s="42">
        <f t="shared" si="229"/>
        <v>1.111111111111111E-2</v>
      </c>
      <c r="Q1005" s="42"/>
      <c r="R1005" s="41">
        <f t="shared" si="230"/>
        <v>0</v>
      </c>
      <c r="S1005" s="42">
        <f t="shared" si="231"/>
        <v>0</v>
      </c>
      <c r="T1005" s="42">
        <f>IFERROR(VLOOKUP(A1005,'[4]Re-order'!$A:$Q,17,0),"")</f>
        <v>0</v>
      </c>
      <c r="U1005" s="42">
        <f>IFERROR(VLOOKUP(A1005,'[4]MC Masterlist 2026-09-17'!$B:$M, 10, 0),0)</f>
        <v>15</v>
      </c>
      <c r="V1005" s="42">
        <f>IFERROR(VLOOKUP(A1005,'[4]MC Masterlist 2026-09-17'!$B:$M, 11, 0),0)</f>
        <v>15</v>
      </c>
      <c r="W1005" s="42">
        <f t="shared" si="232"/>
        <v>30</v>
      </c>
      <c r="X1005" s="42">
        <f t="shared" si="233"/>
        <v>29.833333333333332</v>
      </c>
      <c r="Y1005" s="42">
        <f>IFERROR(IF(OR(C1005="AREA I",C1005="AREA V"),7,VLOOKUP(A1005,'[4]MC Masterlist 2026-09-17'!$B:$M, 12, 0)),0)</f>
        <v>30</v>
      </c>
      <c r="Z1005" s="42">
        <f t="shared" si="234"/>
        <v>0.16666666666666666</v>
      </c>
      <c r="AA1005" s="42">
        <f t="shared" si="235"/>
        <v>0.33333333333333331</v>
      </c>
      <c r="AB1005" s="42">
        <f t="shared" si="236"/>
        <v>0.33148148148148143</v>
      </c>
      <c r="AC1005" s="42">
        <f t="shared" si="237"/>
        <v>0.33333333333333331</v>
      </c>
      <c r="AD1005" s="40" t="str">
        <f t="shared" si="238"/>
        <v>Stockout</v>
      </c>
      <c r="AE1005" s="40">
        <f>IFERROR(VLOOKUP(A1005,'[4]Re-order'!$A:$AA,27,0),"")</f>
        <v>0</v>
      </c>
      <c r="AF1005" s="42">
        <f t="shared" si="239"/>
        <v>0.33333333333333331</v>
      </c>
      <c r="AG1005" s="42" t="e">
        <f>SUMIFS('[4]Raw Inventory'!D:D,'[4]Raw Inventory'!C:C,"GREATWALL",'[4]Raw Inventory'!B:B,A1005)</f>
        <v>#VALUE!</v>
      </c>
      <c r="AH1005" s="42" t="e">
        <f>SUMIFS('[4]Raw Inventory'!D:D,'[4]Raw Inventory'!C:C,"DUARTE",'[4]Raw Inventory'!B:B,A1005)</f>
        <v>#VALUE!</v>
      </c>
      <c r="AI1005" s="42"/>
      <c r="AJ1005" s="42">
        <f t="shared" si="240"/>
        <v>0</v>
      </c>
      <c r="AK1005" s="40" t="str">
        <f>IFERROR(IF((Q1005+IF(AI1005="",0,AI3))&lt;=0,"Stockout",IF(AJ1005="","",IF(F1005="Class A",IF(AJ1005&lt;=7,"Critical",IF(AJ1005&lt;=15,"Low",IF(AJ1005&lt;=30,"Reorder",IF(AJ1005&lt;=45,"Optimal","Overstock")))),IF(F1005="Class B",IF(AJ1005&lt;=10,"Critical",IF(AJ1005&lt;=20,"Low",IF(AJ1005&lt;=45,"Reorder",IF(AJ1005&lt;=60,"Optimal","Overstock")))),IF(F1005="Class C",IF(AJ1005&lt;=15,"Critical",IF(AJ1005&lt;=30,"Low",IF(AJ1005&lt;=60,"Reorder",IF(AJ1005&lt;=90,"Optimal","Overstock")))),""))))),"")</f>
        <v>Stockout</v>
      </c>
      <c r="AL1005" s="42"/>
      <c r="AM1005" s="39"/>
      <c r="AN1005" s="39"/>
      <c r="AO1005" s="39"/>
      <c r="AP1005" s="39"/>
      <c r="AQ1005" s="39"/>
      <c r="AR1005" s="39"/>
      <c r="AS1005" s="39"/>
      <c r="AT1005" s="39"/>
      <c r="AU1005" s="39"/>
      <c r="AV1005" s="39"/>
    </row>
    <row r="1006" spans="1:48">
      <c r="A1006" s="39" t="s">
        <v>50</v>
      </c>
      <c r="B1006" s="39" t="s">
        <v>246</v>
      </c>
      <c r="C1006" s="39"/>
      <c r="D1006" s="40" t="s">
        <v>284</v>
      </c>
      <c r="E1006" s="40">
        <v>1</v>
      </c>
      <c r="F1006" s="40" t="s">
        <v>0</v>
      </c>
      <c r="G1006" s="39" t="str">
        <f>IFERROR(VLOOKUP(A1006,'[4]MC Masterlist 2026-09-17'!$B:$M, 3, 0),"")</f>
        <v>YAMAHA</v>
      </c>
      <c r="H1006" s="41">
        <f>IFERROR(VLOOKUP(A1006,'[4]MC Masterlist 2026-09-17'!$B:$M, 6, 0),"")</f>
        <v>78957</v>
      </c>
      <c r="I1006" s="42">
        <v>0</v>
      </c>
      <c r="J1006" s="42">
        <v>0</v>
      </c>
      <c r="K1006" s="42">
        <v>0</v>
      </c>
      <c r="L1006" s="42">
        <f t="shared" si="225"/>
        <v>0</v>
      </c>
      <c r="M1006" s="42">
        <f t="shared" si="226"/>
        <v>0</v>
      </c>
      <c r="N1006" s="41">
        <f t="shared" si="227"/>
        <v>0</v>
      </c>
      <c r="O1006" s="41">
        <f t="shared" si="228"/>
        <v>0</v>
      </c>
      <c r="P1006" s="42">
        <f t="shared" si="229"/>
        <v>0</v>
      </c>
      <c r="Q1006" s="42">
        <v>1</v>
      </c>
      <c r="R1006" s="41">
        <f t="shared" si="230"/>
        <v>78957</v>
      </c>
      <c r="S1006" s="42">
        <f t="shared" si="231"/>
        <v>0</v>
      </c>
      <c r="T1006" s="42">
        <f>IFERROR(VLOOKUP(A1006,'[4]Re-order'!$A:$Q,17,0),"")</f>
        <v>0</v>
      </c>
      <c r="U1006" s="42">
        <f>IFERROR(VLOOKUP(A1006,'[4]MC Masterlist 2026-09-17'!$B:$M, 10, 0),0)</f>
        <v>15</v>
      </c>
      <c r="V1006" s="42">
        <f>IFERROR(VLOOKUP(A1006,'[4]MC Masterlist 2026-09-17'!$B:$M, 11, 0),0)</f>
        <v>15</v>
      </c>
      <c r="W1006" s="42">
        <f t="shared" si="232"/>
        <v>30</v>
      </c>
      <c r="X1006" s="42">
        <f t="shared" si="233"/>
        <v>30</v>
      </c>
      <c r="Y1006" s="42">
        <f>IFERROR(IF(OR(C1006="AREA I",C1006="AREA V"),7,VLOOKUP(A1006,'[4]MC Masterlist 2026-09-17'!$B:$M, 12, 0)),0)</f>
        <v>30</v>
      </c>
      <c r="Z1006" s="42">
        <f t="shared" si="234"/>
        <v>0</v>
      </c>
      <c r="AA1006" s="42">
        <f t="shared" si="235"/>
        <v>0</v>
      </c>
      <c r="AB1006" s="42">
        <f t="shared" si="236"/>
        <v>0</v>
      </c>
      <c r="AC1006" s="42">
        <f t="shared" si="237"/>
        <v>0</v>
      </c>
      <c r="AD1006" s="40" t="str">
        <f t="shared" si="238"/>
        <v>Critical</v>
      </c>
      <c r="AE1006" s="40">
        <f>IFERROR(VLOOKUP(A1006,'[4]Re-order'!$A:$AA,27,0),"")</f>
        <v>0</v>
      </c>
      <c r="AF1006" s="42">
        <f t="shared" si="239"/>
        <v>-1</v>
      </c>
      <c r="AG1006" s="42" t="e">
        <f>SUMIFS('[4]Raw Inventory'!D:D,'[4]Raw Inventory'!C:C,"GREATWALL",'[4]Raw Inventory'!B:B,A1006)</f>
        <v>#VALUE!</v>
      </c>
      <c r="AH1006" s="42" t="e">
        <f>SUMIFS('[4]Raw Inventory'!D:D,'[4]Raw Inventory'!C:C,"DUARTE",'[4]Raw Inventory'!B:B,A1006)</f>
        <v>#VALUE!</v>
      </c>
      <c r="AI1006" s="42"/>
      <c r="AJ1006" s="42">
        <f t="shared" si="240"/>
        <v>0</v>
      </c>
      <c r="AK1006" s="40" t="str">
        <f>IFERROR(IF((Q1006+IF(AI1006="",0,AI3))&lt;=0,"Stockout",IF(AJ1006="","",IF(F1006="Class A",IF(AJ1006&lt;=7,"Critical",IF(AJ1006&lt;=15,"Low",IF(AJ1006&lt;=30,"Reorder",IF(AJ1006&lt;=45,"Optimal","Overstock")))),IF(F1006="Class B",IF(AJ1006&lt;=10,"Critical",IF(AJ1006&lt;=20,"Low",IF(AJ1006&lt;=45,"Reorder",IF(AJ1006&lt;=60,"Optimal","Overstock")))),IF(F1006="Class C",IF(AJ1006&lt;=15,"Critical",IF(AJ1006&lt;=30,"Low",IF(AJ1006&lt;=60,"Reorder",IF(AJ1006&lt;=90,"Optimal","Overstock")))),""))))),"")</f>
        <v>Critical</v>
      </c>
      <c r="AL1006" s="42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</row>
    <row r="1007" spans="1:48">
      <c r="A1007" s="39" t="s">
        <v>23</v>
      </c>
      <c r="B1007" s="39" t="s">
        <v>162</v>
      </c>
      <c r="C1007" s="39" t="s">
        <v>159</v>
      </c>
      <c r="D1007" s="40" t="s">
        <v>231</v>
      </c>
      <c r="E1007" s="40">
        <v>26</v>
      </c>
      <c r="F1007" s="40" t="s">
        <v>3</v>
      </c>
      <c r="G1007" s="39" t="str">
        <f>IFERROR(VLOOKUP(A1007,'[4]MC Masterlist 2026-09-17'!$B:$M, 3, 0),"")</f>
        <v>KAWASAKI</v>
      </c>
      <c r="H1007" s="41">
        <f>IFERROR(VLOOKUP(A1007,'[4]MC Masterlist 2026-09-17'!$B:$M, 6, 0),"")</f>
        <v>60656</v>
      </c>
      <c r="I1007" s="42">
        <v>0</v>
      </c>
      <c r="J1007" s="42">
        <v>0</v>
      </c>
      <c r="K1007" s="42">
        <v>0</v>
      </c>
      <c r="L1007" s="42">
        <f t="shared" si="225"/>
        <v>0</v>
      </c>
      <c r="M1007" s="42">
        <f t="shared" si="226"/>
        <v>0</v>
      </c>
      <c r="N1007" s="41">
        <f t="shared" si="227"/>
        <v>0</v>
      </c>
      <c r="O1007" s="41">
        <f t="shared" si="228"/>
        <v>0</v>
      </c>
      <c r="P1007" s="42">
        <f t="shared" si="229"/>
        <v>0</v>
      </c>
      <c r="Q1007" s="42">
        <v>2</v>
      </c>
      <c r="R1007" s="41">
        <f t="shared" si="230"/>
        <v>121312</v>
      </c>
      <c r="S1007" s="42">
        <f t="shared" si="231"/>
        <v>0</v>
      </c>
      <c r="T1007" s="42">
        <f>IFERROR(VLOOKUP(A1007,'[4]Re-order'!$A:$Q,17,0),"")</f>
        <v>0</v>
      </c>
      <c r="U1007" s="42">
        <f>IFERROR(VLOOKUP(A1007,'[4]MC Masterlist 2026-09-17'!$B:$M, 10, 0),0)</f>
        <v>15</v>
      </c>
      <c r="V1007" s="42">
        <f>IFERROR(VLOOKUP(A1007,'[4]MC Masterlist 2026-09-17'!$B:$M, 11, 0),0)</f>
        <v>15</v>
      </c>
      <c r="W1007" s="42">
        <f t="shared" si="232"/>
        <v>30</v>
      </c>
      <c r="X1007" s="42">
        <f t="shared" si="233"/>
        <v>30</v>
      </c>
      <c r="Y1007" s="42">
        <f>IFERROR(IF(OR(C1007="AREA I",C1007="AREA V"),7,VLOOKUP(A1007,'[4]MC Masterlist 2026-09-17'!$B:$M, 12, 0)),0)</f>
        <v>30</v>
      </c>
      <c r="Z1007" s="42">
        <f t="shared" si="234"/>
        <v>0</v>
      </c>
      <c r="AA1007" s="42">
        <f t="shared" si="235"/>
        <v>0</v>
      </c>
      <c r="AB1007" s="42">
        <f t="shared" si="236"/>
        <v>0</v>
      </c>
      <c r="AC1007" s="42">
        <f t="shared" si="237"/>
        <v>0</v>
      </c>
      <c r="AD1007" s="40" t="str">
        <f t="shared" si="238"/>
        <v>Critical</v>
      </c>
      <c r="AE1007" s="40">
        <f>IFERROR(VLOOKUP(A1007,'[4]Re-order'!$A:$AA,27,0),"")</f>
        <v>0</v>
      </c>
      <c r="AF1007" s="42">
        <f t="shared" si="239"/>
        <v>-2</v>
      </c>
      <c r="AG1007" s="42" t="e">
        <f>SUMIFS('[4]Raw Inventory'!D:D,'[4]Raw Inventory'!C:C,"GREATWALL",'[4]Raw Inventory'!B:B,A1007)</f>
        <v>#VALUE!</v>
      </c>
      <c r="AH1007" s="42" t="e">
        <f>SUMIFS('[4]Raw Inventory'!D:D,'[4]Raw Inventory'!C:C,"DUARTE",'[4]Raw Inventory'!B:B,A1007)</f>
        <v>#VALUE!</v>
      </c>
      <c r="AI1007" s="42"/>
      <c r="AJ1007" s="42">
        <f t="shared" si="240"/>
        <v>0</v>
      </c>
      <c r="AK1007" s="40" t="str">
        <f>IFERROR(IF((Q1007+IF(AI1007="",0,AI3))&lt;=0,"Stockout",IF(AJ1007="","",IF(F1007="Class A",IF(AJ1007&lt;=7,"Critical",IF(AJ1007&lt;=15,"Low",IF(AJ1007&lt;=30,"Reorder",IF(AJ1007&lt;=45,"Optimal","Overstock")))),IF(F1007="Class B",IF(AJ1007&lt;=10,"Critical",IF(AJ1007&lt;=20,"Low",IF(AJ1007&lt;=45,"Reorder",IF(AJ1007&lt;=60,"Optimal","Overstock")))),IF(F1007="Class C",IF(AJ1007&lt;=15,"Critical",IF(AJ1007&lt;=30,"Low",IF(AJ1007&lt;=60,"Reorder",IF(AJ1007&lt;=90,"Optimal","Overstock")))),""))))),"")</f>
        <v>Critical</v>
      </c>
      <c r="AL1007" s="42"/>
      <c r="AM1007" s="39"/>
      <c r="AN1007" s="39"/>
      <c r="AO1007" s="39"/>
      <c r="AP1007" s="39"/>
      <c r="AQ1007" s="39"/>
      <c r="AR1007" s="39"/>
      <c r="AS1007" s="39"/>
      <c r="AT1007" s="39"/>
      <c r="AU1007" s="39"/>
      <c r="AV1007" s="39"/>
    </row>
    <row r="1008" spans="1:48">
      <c r="A1008" s="39" t="s">
        <v>33</v>
      </c>
      <c r="B1008" s="39" t="s">
        <v>21</v>
      </c>
      <c r="C1008" s="39" t="s">
        <v>1</v>
      </c>
      <c r="D1008" s="40" t="s">
        <v>260</v>
      </c>
      <c r="E1008" s="40">
        <v>17</v>
      </c>
      <c r="F1008" s="40" t="s">
        <v>2</v>
      </c>
      <c r="G1008" s="39" t="str">
        <f>IFERROR(VLOOKUP(A1008,'[4]MC Masterlist 2026-09-17'!$B:$M, 3, 0),"")</f>
        <v>HONDA</v>
      </c>
      <c r="H1008" s="41">
        <f>IFERROR(VLOOKUP(A1008,'[4]MC Masterlist 2026-09-17'!$B:$M, 6, 0),"")</f>
        <v>251318</v>
      </c>
      <c r="I1008" s="42">
        <v>0</v>
      </c>
      <c r="J1008" s="42">
        <v>1</v>
      </c>
      <c r="K1008" s="42">
        <v>0</v>
      </c>
      <c r="L1008" s="42">
        <f t="shared" si="225"/>
        <v>1</v>
      </c>
      <c r="M1008" s="42">
        <f t="shared" si="226"/>
        <v>0.33333333333333331</v>
      </c>
      <c r="N1008" s="41">
        <f t="shared" si="227"/>
        <v>251318</v>
      </c>
      <c r="O1008" s="41">
        <f t="shared" si="228"/>
        <v>83772.666666666657</v>
      </c>
      <c r="P1008" s="42">
        <f t="shared" si="229"/>
        <v>1.111111111111111E-2</v>
      </c>
      <c r="Q1008" s="42"/>
      <c r="R1008" s="41">
        <f t="shared" si="230"/>
        <v>0</v>
      </c>
      <c r="S1008" s="42">
        <f t="shared" si="231"/>
        <v>0</v>
      </c>
      <c r="T1008" s="42">
        <f>IFERROR(VLOOKUP(A1008,'[4]Re-order'!$A:$Q,17,0),"")</f>
        <v>0</v>
      </c>
      <c r="U1008" s="42">
        <f>IFERROR(VLOOKUP(A1008,'[4]MC Masterlist 2026-09-17'!$B:$M, 10, 0),0)</f>
        <v>15</v>
      </c>
      <c r="V1008" s="42">
        <f>IFERROR(VLOOKUP(A1008,'[4]MC Masterlist 2026-09-17'!$B:$M, 11, 0),0)</f>
        <v>15</v>
      </c>
      <c r="W1008" s="42">
        <f t="shared" si="232"/>
        <v>30</v>
      </c>
      <c r="X1008" s="42">
        <f t="shared" si="233"/>
        <v>6.833333333333333</v>
      </c>
      <c r="Y1008" s="42">
        <f>IFERROR(IF(OR(C1008="AREA I",C1008="AREA V"),7,VLOOKUP(A1008,'[4]MC Masterlist 2026-09-17'!$B:$M, 12, 0)),0)</f>
        <v>7</v>
      </c>
      <c r="Z1008" s="42">
        <f t="shared" si="234"/>
        <v>0.16666666666666666</v>
      </c>
      <c r="AA1008" s="42">
        <f t="shared" si="235"/>
        <v>0.33333333333333331</v>
      </c>
      <c r="AB1008" s="42">
        <f t="shared" si="236"/>
        <v>7.5925925925925911E-2</v>
      </c>
      <c r="AC1008" s="42">
        <f t="shared" si="237"/>
        <v>7.7777777777777765E-2</v>
      </c>
      <c r="AD1008" s="40" t="str">
        <f t="shared" si="238"/>
        <v>Stockout</v>
      </c>
      <c r="AE1008" s="40">
        <f>IFERROR(VLOOKUP(A1008,'[4]Re-order'!$A:$AA,27,0),"")</f>
        <v>0</v>
      </c>
      <c r="AF1008" s="42">
        <f t="shared" si="239"/>
        <v>7.7777777777777765E-2</v>
      </c>
      <c r="AG1008" s="42" t="e">
        <f>SUMIFS('[4]Raw Inventory'!D:D,'[4]Raw Inventory'!C:C,"GREATWALL",'[4]Raw Inventory'!B:B,A1008)</f>
        <v>#VALUE!</v>
      </c>
      <c r="AH1008" s="42" t="e">
        <f>SUMIFS('[4]Raw Inventory'!D:D,'[4]Raw Inventory'!C:C,"DUARTE",'[4]Raw Inventory'!B:B,A1008)</f>
        <v>#VALUE!</v>
      </c>
      <c r="AI1008" s="42"/>
      <c r="AJ1008" s="42">
        <f t="shared" si="240"/>
        <v>0</v>
      </c>
      <c r="AK1008" s="40" t="str">
        <f>IFERROR(IF((Q1008+IF(AI1008="",0,AI3))&lt;=0,"Stockout",IF(AJ1008="","",IF(F1008="Class A",IF(AJ1008&lt;=7,"Critical",IF(AJ1008&lt;=15,"Low",IF(AJ1008&lt;=30,"Reorder",IF(AJ1008&lt;=45,"Optimal","Overstock")))),IF(F1008="Class B",IF(AJ1008&lt;=10,"Critical",IF(AJ1008&lt;=20,"Low",IF(AJ1008&lt;=45,"Reorder",IF(AJ1008&lt;=60,"Optimal","Overstock")))),IF(F1008="Class C",IF(AJ1008&lt;=15,"Critical",IF(AJ1008&lt;=30,"Low",IF(AJ1008&lt;=60,"Reorder",IF(AJ1008&lt;=90,"Optimal","Overstock")))),""))))),"")</f>
        <v>Stockout</v>
      </c>
      <c r="AL1008" s="42"/>
      <c r="AM1008" s="39"/>
      <c r="AN1008" s="39"/>
      <c r="AO1008" s="39"/>
      <c r="AP1008" s="39"/>
      <c r="AQ1008" s="39"/>
      <c r="AR1008" s="39"/>
      <c r="AS1008" s="39"/>
      <c r="AT1008" s="39"/>
      <c r="AU1008" s="39"/>
      <c r="AV1008" s="39"/>
    </row>
    <row r="1009" spans="1:48">
      <c r="A1009" s="39" t="s">
        <v>28</v>
      </c>
      <c r="B1009" s="39" t="s">
        <v>142</v>
      </c>
      <c r="C1009" s="39" t="s">
        <v>137</v>
      </c>
      <c r="D1009" s="40" t="s">
        <v>253</v>
      </c>
      <c r="E1009" s="40">
        <v>14</v>
      </c>
      <c r="F1009" s="40" t="s">
        <v>2</v>
      </c>
      <c r="G1009" s="39" t="str">
        <f>IFERROR(VLOOKUP(A1009,'[4]MC Masterlist 2026-09-17'!$B:$M, 3, 0),"")</f>
        <v>YAMAHA</v>
      </c>
      <c r="H1009" s="41">
        <f>IFERROR(VLOOKUP(A1009,'[4]MC Masterlist 2026-09-17'!$B:$M, 6, 0),"")</f>
        <v>147312</v>
      </c>
      <c r="I1009" s="42">
        <v>0</v>
      </c>
      <c r="J1009" s="42">
        <v>0</v>
      </c>
      <c r="K1009" s="42">
        <v>1</v>
      </c>
      <c r="L1009" s="42">
        <f t="shared" si="225"/>
        <v>1</v>
      </c>
      <c r="M1009" s="42">
        <f t="shared" si="226"/>
        <v>0.33333333333333331</v>
      </c>
      <c r="N1009" s="41">
        <f t="shared" si="227"/>
        <v>147312</v>
      </c>
      <c r="O1009" s="41">
        <f t="shared" si="228"/>
        <v>49104</v>
      </c>
      <c r="P1009" s="42">
        <f t="shared" si="229"/>
        <v>1.111111111111111E-2</v>
      </c>
      <c r="Q1009" s="42"/>
      <c r="R1009" s="41">
        <f t="shared" si="230"/>
        <v>0</v>
      </c>
      <c r="S1009" s="42">
        <f t="shared" si="231"/>
        <v>0</v>
      </c>
      <c r="T1009" s="42">
        <f>IFERROR(VLOOKUP(A1009,'[4]Re-order'!$A:$Q,17,0),"")</f>
        <v>0</v>
      </c>
      <c r="U1009" s="42">
        <f>IFERROR(VLOOKUP(A1009,'[4]MC Masterlist 2026-09-17'!$B:$M, 10, 0),0)</f>
        <v>15</v>
      </c>
      <c r="V1009" s="42">
        <f>IFERROR(VLOOKUP(A1009,'[4]MC Masterlist 2026-09-17'!$B:$M, 11, 0),0)</f>
        <v>15</v>
      </c>
      <c r="W1009" s="42">
        <f t="shared" si="232"/>
        <v>30</v>
      </c>
      <c r="X1009" s="42">
        <f t="shared" si="233"/>
        <v>6.833333333333333</v>
      </c>
      <c r="Y1009" s="42">
        <f>IFERROR(IF(OR(C1009="AREA I",C1009="AREA V"),7,VLOOKUP(A1009,'[4]MC Masterlist 2026-09-17'!$B:$M, 12, 0)),0)</f>
        <v>7</v>
      </c>
      <c r="Z1009" s="42">
        <f t="shared" si="234"/>
        <v>0.16666666666666666</v>
      </c>
      <c r="AA1009" s="42">
        <f t="shared" si="235"/>
        <v>0.33333333333333331</v>
      </c>
      <c r="AB1009" s="42">
        <f t="shared" si="236"/>
        <v>7.5925925925925911E-2</v>
      </c>
      <c r="AC1009" s="42">
        <f t="shared" si="237"/>
        <v>7.7777777777777765E-2</v>
      </c>
      <c r="AD1009" s="40" t="str">
        <f t="shared" si="238"/>
        <v>Stockout</v>
      </c>
      <c r="AE1009" s="40">
        <f>IFERROR(VLOOKUP(A1009,'[4]Re-order'!$A:$AA,27,0),"")</f>
        <v>0</v>
      </c>
      <c r="AF1009" s="42">
        <f t="shared" si="239"/>
        <v>7.7777777777777765E-2</v>
      </c>
      <c r="AG1009" s="42" t="e">
        <f>SUMIFS('[4]Raw Inventory'!D:D,'[4]Raw Inventory'!C:C,"GREATWALL",'[4]Raw Inventory'!B:B,A1009)</f>
        <v>#VALUE!</v>
      </c>
      <c r="AH1009" s="42" t="e">
        <f>SUMIFS('[4]Raw Inventory'!D:D,'[4]Raw Inventory'!C:C,"DUARTE",'[4]Raw Inventory'!B:B,A1009)</f>
        <v>#VALUE!</v>
      </c>
      <c r="AI1009" s="42"/>
      <c r="AJ1009" s="42">
        <f t="shared" si="240"/>
        <v>0</v>
      </c>
      <c r="AK1009" s="40" t="str">
        <f>IFERROR(IF((Q1009+IF(AI1009="",0,AI3))&lt;=0,"Stockout",IF(AJ1009="","",IF(F1009="Class A",IF(AJ1009&lt;=7,"Critical",IF(AJ1009&lt;=15,"Low",IF(AJ1009&lt;=30,"Reorder",IF(AJ1009&lt;=45,"Optimal","Overstock")))),IF(F1009="Class B",IF(AJ1009&lt;=10,"Critical",IF(AJ1009&lt;=20,"Low",IF(AJ1009&lt;=45,"Reorder",IF(AJ1009&lt;=60,"Optimal","Overstock")))),IF(F1009="Class C",IF(AJ1009&lt;=15,"Critical",IF(AJ1009&lt;=30,"Low",IF(AJ1009&lt;=60,"Reorder",IF(AJ1009&lt;=90,"Optimal","Overstock")))),""))))),"")</f>
        <v>Stockout</v>
      </c>
      <c r="AL1009" s="42"/>
      <c r="AM1009" s="39"/>
      <c r="AN1009" s="39"/>
      <c r="AO1009" s="39"/>
      <c r="AP1009" s="39"/>
      <c r="AQ1009" s="39"/>
      <c r="AR1009" s="39"/>
      <c r="AS1009" s="39"/>
      <c r="AT1009" s="39"/>
      <c r="AU1009" s="39"/>
      <c r="AV1009" s="39"/>
    </row>
    <row r="1010" spans="1:48">
      <c r="A1010" s="39" t="s">
        <v>14</v>
      </c>
      <c r="B1010" s="39" t="s">
        <v>129</v>
      </c>
      <c r="C1010" s="39" t="s">
        <v>128</v>
      </c>
      <c r="D1010" s="40" t="s">
        <v>226</v>
      </c>
      <c r="E1010" s="40">
        <v>1</v>
      </c>
      <c r="F1010" s="40" t="s">
        <v>0</v>
      </c>
      <c r="G1010" s="39" t="str">
        <f>IFERROR(VLOOKUP(A1010,'[4]MC Masterlist 2026-09-17'!$B:$M, 3, 0),"")</f>
        <v>HONDA</v>
      </c>
      <c r="H1010" s="41">
        <f>IFERROR(VLOOKUP(A1010,'[4]MC Masterlist 2026-09-17'!$B:$M, 6, 0),"")</f>
        <v>80070</v>
      </c>
      <c r="I1010" s="42">
        <v>15</v>
      </c>
      <c r="J1010" s="42">
        <v>9</v>
      </c>
      <c r="K1010" s="42">
        <v>26</v>
      </c>
      <c r="L1010" s="42">
        <f t="shared" si="225"/>
        <v>50</v>
      </c>
      <c r="M1010" s="42">
        <f t="shared" si="226"/>
        <v>16.666666666666668</v>
      </c>
      <c r="N1010" s="41">
        <f t="shared" si="227"/>
        <v>4003500</v>
      </c>
      <c r="O1010" s="41">
        <f t="shared" si="228"/>
        <v>1334500</v>
      </c>
      <c r="P1010" s="42">
        <f t="shared" si="229"/>
        <v>0.55555555555555558</v>
      </c>
      <c r="Q1010" s="42">
        <v>11</v>
      </c>
      <c r="R1010" s="41">
        <f t="shared" si="230"/>
        <v>880770</v>
      </c>
      <c r="S1010" s="42">
        <f t="shared" si="231"/>
        <v>19.8</v>
      </c>
      <c r="T1010" s="42">
        <f>IFERROR(VLOOKUP(A1010,'[4]Re-order'!$A:$Q,17,0),"")</f>
        <v>0</v>
      </c>
      <c r="U1010" s="42">
        <f>IFERROR(VLOOKUP(A1010,'[4]MC Masterlist 2026-09-17'!$B:$M, 10, 0),0)</f>
        <v>15</v>
      </c>
      <c r="V1010" s="42">
        <f>IFERROR(VLOOKUP(A1010,'[4]MC Masterlist 2026-09-17'!$B:$M, 11, 0),0)</f>
        <v>15</v>
      </c>
      <c r="W1010" s="42">
        <f t="shared" si="232"/>
        <v>30</v>
      </c>
      <c r="X1010" s="42">
        <f t="shared" si="233"/>
        <v>21.666666666666664</v>
      </c>
      <c r="Y1010" s="42">
        <f>IFERROR(IF(OR(C1010="AREA I",C1010="AREA V"),7,VLOOKUP(A1010,'[4]MC Masterlist 2026-09-17'!$B:$M, 12, 0)),0)</f>
        <v>30</v>
      </c>
      <c r="Z1010" s="42">
        <f t="shared" si="234"/>
        <v>8.3333333333333339</v>
      </c>
      <c r="AA1010" s="42">
        <f t="shared" si="235"/>
        <v>16.666666666666668</v>
      </c>
      <c r="AB1010" s="42">
        <f t="shared" si="236"/>
        <v>12.037037037037036</v>
      </c>
      <c r="AC1010" s="42">
        <f t="shared" si="237"/>
        <v>16.666666666666668</v>
      </c>
      <c r="AD1010" s="40" t="str">
        <f t="shared" si="238"/>
        <v>Reorder</v>
      </c>
      <c r="AE1010" s="40">
        <f>IFERROR(VLOOKUP(A1010,'[4]Re-order'!$A:$AA,27,0),"")</f>
        <v>0</v>
      </c>
      <c r="AF1010" s="42">
        <f t="shared" si="239"/>
        <v>5.6666666666666679</v>
      </c>
      <c r="AG1010" s="42" t="e">
        <f>SUMIFS('[4]Raw Inventory'!D:D,'[4]Raw Inventory'!C:C,"GREATWALL",'[4]Raw Inventory'!B:B,A1010)</f>
        <v>#VALUE!</v>
      </c>
      <c r="AH1010" s="42" t="e">
        <f>SUMIFS('[4]Raw Inventory'!D:D,'[4]Raw Inventory'!C:C,"DUARTE",'[4]Raw Inventory'!B:B,A1010)</f>
        <v>#VALUE!</v>
      </c>
      <c r="AI1010" s="42"/>
      <c r="AJ1010" s="42">
        <f t="shared" si="240"/>
        <v>19.8</v>
      </c>
      <c r="AK1010" s="40" t="str">
        <f>IFERROR(IF((Q1010+IF(AI1010="",0,AI3))&lt;=0,"Stockout",IF(AJ1010="","",IF(F1010="Class A",IF(AJ1010&lt;=7,"Critical",IF(AJ1010&lt;=15,"Low",IF(AJ1010&lt;=30,"Reorder",IF(AJ1010&lt;=45,"Optimal","Overstock")))),IF(F1010="Class B",IF(AJ1010&lt;=10,"Critical",IF(AJ1010&lt;=20,"Low",IF(AJ1010&lt;=45,"Reorder",IF(AJ1010&lt;=60,"Optimal","Overstock")))),IF(F1010="Class C",IF(AJ1010&lt;=15,"Critical",IF(AJ1010&lt;=30,"Low",IF(AJ1010&lt;=60,"Reorder",IF(AJ1010&lt;=90,"Optimal","Overstock")))),""))))),"")</f>
        <v>Reorder</v>
      </c>
      <c r="AL1010" s="42"/>
      <c r="AM1010" s="39"/>
      <c r="AN1010" s="39"/>
      <c r="AO1010" s="39"/>
      <c r="AP1010" s="39"/>
      <c r="AQ1010" s="39"/>
      <c r="AR1010" s="39"/>
      <c r="AS1010" s="39"/>
      <c r="AT1010" s="39"/>
      <c r="AU1010" s="39"/>
      <c r="AV1010" s="39"/>
    </row>
    <row r="1011" spans="1:48">
      <c r="A1011" s="39" t="s">
        <v>49</v>
      </c>
      <c r="B1011" s="39" t="s">
        <v>129</v>
      </c>
      <c r="C1011" s="39" t="s">
        <v>128</v>
      </c>
      <c r="D1011" s="40" t="s">
        <v>254</v>
      </c>
      <c r="E1011" s="40">
        <v>13</v>
      </c>
      <c r="F1011" s="40" t="s">
        <v>2</v>
      </c>
      <c r="G1011" s="39" t="str">
        <f>IFERROR(VLOOKUP(A1011,'[4]MC Masterlist 2026-09-17'!$B:$M, 3, 0),"")</f>
        <v>BAJAJ RE</v>
      </c>
      <c r="H1011" s="41">
        <f>IFERROR(VLOOKUP(A1011,'[4]MC Masterlist 2026-09-17'!$B:$M, 6, 0),"")</f>
        <v>191000</v>
      </c>
      <c r="I1011" s="42">
        <v>0</v>
      </c>
      <c r="J1011" s="42">
        <v>1</v>
      </c>
      <c r="K1011" s="42">
        <v>0</v>
      </c>
      <c r="L1011" s="42">
        <f t="shared" si="225"/>
        <v>1</v>
      </c>
      <c r="M1011" s="42">
        <f t="shared" si="226"/>
        <v>0.33333333333333331</v>
      </c>
      <c r="N1011" s="41">
        <f t="shared" si="227"/>
        <v>191000</v>
      </c>
      <c r="O1011" s="41">
        <f t="shared" si="228"/>
        <v>63666.666666666664</v>
      </c>
      <c r="P1011" s="42">
        <f t="shared" si="229"/>
        <v>1.111111111111111E-2</v>
      </c>
      <c r="Q1011" s="42"/>
      <c r="R1011" s="41">
        <f t="shared" si="230"/>
        <v>0</v>
      </c>
      <c r="S1011" s="42">
        <f t="shared" si="231"/>
        <v>0</v>
      </c>
      <c r="T1011" s="42">
        <f>IFERROR(VLOOKUP(A1011,'[4]Re-order'!$A:$Q,17,0),"")</f>
        <v>0</v>
      </c>
      <c r="U1011" s="42">
        <f>IFERROR(VLOOKUP(A1011,'[4]MC Masterlist 2026-09-17'!$B:$M, 10, 0),0)</f>
        <v>15</v>
      </c>
      <c r="V1011" s="42">
        <f>IFERROR(VLOOKUP(A1011,'[4]MC Masterlist 2026-09-17'!$B:$M, 11, 0),0)</f>
        <v>15</v>
      </c>
      <c r="W1011" s="42">
        <f t="shared" si="232"/>
        <v>30</v>
      </c>
      <c r="X1011" s="42">
        <f t="shared" si="233"/>
        <v>29.833333333333332</v>
      </c>
      <c r="Y1011" s="42">
        <f>IFERROR(IF(OR(C1011="AREA I",C1011="AREA V"),7,VLOOKUP(A1011,'[4]MC Masterlist 2026-09-17'!$B:$M, 12, 0)),0)</f>
        <v>30</v>
      </c>
      <c r="Z1011" s="42">
        <f t="shared" si="234"/>
        <v>0.16666666666666666</v>
      </c>
      <c r="AA1011" s="42">
        <f t="shared" si="235"/>
        <v>0.33333333333333331</v>
      </c>
      <c r="AB1011" s="42">
        <f t="shared" si="236"/>
        <v>0.33148148148148143</v>
      </c>
      <c r="AC1011" s="42">
        <f t="shared" si="237"/>
        <v>0.33333333333333331</v>
      </c>
      <c r="AD1011" s="40" t="str">
        <f t="shared" si="238"/>
        <v>Stockout</v>
      </c>
      <c r="AE1011" s="40">
        <f>IFERROR(VLOOKUP(A1011,'[4]Re-order'!$A:$AA,27,0),"")</f>
        <v>0</v>
      </c>
      <c r="AF1011" s="42">
        <f t="shared" si="239"/>
        <v>0.33333333333333331</v>
      </c>
      <c r="AG1011" s="42" t="e">
        <f>SUMIFS('[4]Raw Inventory'!D:D,'[4]Raw Inventory'!C:C,"GREATWALL",'[4]Raw Inventory'!B:B,A1011)</f>
        <v>#VALUE!</v>
      </c>
      <c r="AH1011" s="42" t="e">
        <f>SUMIFS('[4]Raw Inventory'!D:D,'[4]Raw Inventory'!C:C,"DUARTE",'[4]Raw Inventory'!B:B,A1011)</f>
        <v>#VALUE!</v>
      </c>
      <c r="AI1011" s="42"/>
      <c r="AJ1011" s="42">
        <f t="shared" si="240"/>
        <v>0</v>
      </c>
      <c r="AK1011" s="40" t="str">
        <f>IFERROR(IF((Q1011+IF(AI1011="",0,AI3))&lt;=0,"Stockout",IF(AJ1011="","",IF(F1011="Class A",IF(AJ1011&lt;=7,"Critical",IF(AJ1011&lt;=15,"Low",IF(AJ1011&lt;=30,"Reorder",IF(AJ1011&lt;=45,"Optimal","Overstock")))),IF(F1011="Class B",IF(AJ1011&lt;=10,"Critical",IF(AJ1011&lt;=20,"Low",IF(AJ1011&lt;=45,"Reorder",IF(AJ1011&lt;=60,"Optimal","Overstock")))),IF(F1011="Class C",IF(AJ1011&lt;=15,"Critical",IF(AJ1011&lt;=30,"Low",IF(AJ1011&lt;=60,"Reorder",IF(AJ1011&lt;=90,"Optimal","Overstock")))),""))))),"")</f>
        <v>Stockout</v>
      </c>
      <c r="AL1011" s="42"/>
      <c r="AM1011" s="39"/>
      <c r="AN1011" s="39"/>
      <c r="AO1011" s="39"/>
      <c r="AP1011" s="39"/>
      <c r="AQ1011" s="39"/>
      <c r="AR1011" s="39"/>
      <c r="AS1011" s="39"/>
      <c r="AT1011" s="39"/>
      <c r="AU1011" s="39"/>
      <c r="AV1011" s="39"/>
    </row>
    <row r="1012" spans="1:48">
      <c r="A1012" s="39" t="s">
        <v>26</v>
      </c>
      <c r="B1012" s="39" t="s">
        <v>138</v>
      </c>
      <c r="C1012" s="39" t="s">
        <v>137</v>
      </c>
      <c r="D1012" s="40" t="s">
        <v>239</v>
      </c>
      <c r="E1012" s="40">
        <v>10</v>
      </c>
      <c r="F1012" s="40" t="s">
        <v>2</v>
      </c>
      <c r="G1012" s="39" t="str">
        <f>IFERROR(VLOOKUP(A1012,'[4]MC Masterlist 2026-09-17'!$B:$M, 3, 0),"")</f>
        <v>SUZUKI</v>
      </c>
      <c r="H1012" s="41">
        <f>IFERROR(VLOOKUP(A1012,'[4]MC Masterlist 2026-09-17'!$B:$M, 6, 0),"")</f>
        <v>123700</v>
      </c>
      <c r="I1012" s="42">
        <v>0</v>
      </c>
      <c r="J1012" s="42">
        <v>0</v>
      </c>
      <c r="K1012" s="42">
        <v>0</v>
      </c>
      <c r="L1012" s="42">
        <f t="shared" si="225"/>
        <v>0</v>
      </c>
      <c r="M1012" s="42">
        <f t="shared" si="226"/>
        <v>0</v>
      </c>
      <c r="N1012" s="41">
        <f t="shared" si="227"/>
        <v>0</v>
      </c>
      <c r="O1012" s="41">
        <f t="shared" si="228"/>
        <v>0</v>
      </c>
      <c r="P1012" s="42">
        <f t="shared" si="229"/>
        <v>0</v>
      </c>
      <c r="Q1012" s="42">
        <v>18</v>
      </c>
      <c r="R1012" s="41">
        <f t="shared" si="230"/>
        <v>2226600</v>
      </c>
      <c r="S1012" s="42">
        <f t="shared" si="231"/>
        <v>0</v>
      </c>
      <c r="T1012" s="42">
        <f>IFERROR(VLOOKUP(A1012,'[4]Re-order'!$A:$Q,17,0),"")</f>
        <v>0</v>
      </c>
      <c r="U1012" s="42">
        <f>IFERROR(VLOOKUP(A1012,'[4]MC Masterlist 2026-09-17'!$B:$M, 10, 0),0)</f>
        <v>15</v>
      </c>
      <c r="V1012" s="42">
        <f>IFERROR(VLOOKUP(A1012,'[4]MC Masterlist 2026-09-17'!$B:$M, 11, 0),0)</f>
        <v>15</v>
      </c>
      <c r="W1012" s="42">
        <f t="shared" si="232"/>
        <v>30</v>
      </c>
      <c r="X1012" s="42">
        <f t="shared" si="233"/>
        <v>7</v>
      </c>
      <c r="Y1012" s="42">
        <f>IFERROR(IF(OR(C1012="AREA I",C1012="AREA V"),7,VLOOKUP(A1012,'[4]MC Masterlist 2026-09-17'!$B:$M, 12, 0)),0)</f>
        <v>7</v>
      </c>
      <c r="Z1012" s="42">
        <f t="shared" si="234"/>
        <v>0</v>
      </c>
      <c r="AA1012" s="42">
        <f t="shared" si="235"/>
        <v>0</v>
      </c>
      <c r="AB1012" s="42">
        <f t="shared" si="236"/>
        <v>0</v>
      </c>
      <c r="AC1012" s="42">
        <f t="shared" si="237"/>
        <v>0</v>
      </c>
      <c r="AD1012" s="40" t="str">
        <f t="shared" si="238"/>
        <v>Critical</v>
      </c>
      <c r="AE1012" s="40">
        <f>IFERROR(VLOOKUP(A1012,'[4]Re-order'!$A:$AA,27,0),"")</f>
        <v>0</v>
      </c>
      <c r="AF1012" s="42">
        <f t="shared" si="239"/>
        <v>-18</v>
      </c>
      <c r="AG1012" s="42" t="e">
        <f>SUMIFS('[4]Raw Inventory'!D:D,'[4]Raw Inventory'!C:C,"GREATWALL",'[4]Raw Inventory'!B:B,A1012)</f>
        <v>#VALUE!</v>
      </c>
      <c r="AH1012" s="42" t="e">
        <f>SUMIFS('[4]Raw Inventory'!D:D,'[4]Raw Inventory'!C:C,"DUARTE",'[4]Raw Inventory'!B:B,A1012)</f>
        <v>#VALUE!</v>
      </c>
      <c r="AI1012" s="42"/>
      <c r="AJ1012" s="42">
        <f t="shared" si="240"/>
        <v>0</v>
      </c>
      <c r="AK1012" s="40" t="str">
        <f>IFERROR(IF((Q1012+IF(AI1012="",0,AI3))&lt;=0,"Stockout",IF(AJ1012="","",IF(F1012="Class A",IF(AJ1012&lt;=7,"Critical",IF(AJ1012&lt;=15,"Low",IF(AJ1012&lt;=30,"Reorder",IF(AJ1012&lt;=45,"Optimal","Overstock")))),IF(F1012="Class B",IF(AJ1012&lt;=10,"Critical",IF(AJ1012&lt;=20,"Low",IF(AJ1012&lt;=45,"Reorder",IF(AJ1012&lt;=60,"Optimal","Overstock")))),IF(F1012="Class C",IF(AJ1012&lt;=15,"Critical",IF(AJ1012&lt;=30,"Low",IF(AJ1012&lt;=60,"Reorder",IF(AJ1012&lt;=90,"Optimal","Overstock")))),""))))),"")</f>
        <v>Critical</v>
      </c>
      <c r="AL1012" s="42"/>
      <c r="AM1012" s="39"/>
      <c r="AN1012" s="39"/>
      <c r="AO1012" s="39"/>
      <c r="AP1012" s="39"/>
      <c r="AQ1012" s="39"/>
      <c r="AR1012" s="39"/>
      <c r="AS1012" s="39"/>
      <c r="AT1012" s="39"/>
      <c r="AU1012" s="39"/>
      <c r="AV1012" s="39"/>
    </row>
    <row r="1013" spans="1:48">
      <c r="A1013" s="39" t="s">
        <v>133</v>
      </c>
      <c r="B1013" s="39" t="s">
        <v>129</v>
      </c>
      <c r="C1013" s="39" t="s">
        <v>128</v>
      </c>
      <c r="D1013" s="40" t="s">
        <v>230</v>
      </c>
      <c r="E1013" s="40">
        <v>22</v>
      </c>
      <c r="F1013" s="40" t="s">
        <v>3</v>
      </c>
      <c r="G1013" s="39" t="str">
        <f>IFERROR(VLOOKUP(A1013,'[4]MC Masterlist 2026-09-17'!$B:$M, 3, 0),"")</f>
        <v>YAMAHA</v>
      </c>
      <c r="H1013" s="41">
        <f>IFERROR(VLOOKUP(A1013,'[4]MC Masterlist 2026-09-17'!$B:$M, 6, 0),"")</f>
        <v>68727</v>
      </c>
      <c r="I1013" s="42">
        <v>0</v>
      </c>
      <c r="J1013" s="42">
        <v>0</v>
      </c>
      <c r="K1013" s="42">
        <v>0</v>
      </c>
      <c r="L1013" s="42">
        <f t="shared" si="225"/>
        <v>0</v>
      </c>
      <c r="M1013" s="42">
        <f t="shared" si="226"/>
        <v>0</v>
      </c>
      <c r="N1013" s="41">
        <f t="shared" si="227"/>
        <v>0</v>
      </c>
      <c r="O1013" s="41">
        <f t="shared" si="228"/>
        <v>0</v>
      </c>
      <c r="P1013" s="42">
        <f t="shared" si="229"/>
        <v>0</v>
      </c>
      <c r="Q1013" s="42">
        <v>1</v>
      </c>
      <c r="R1013" s="41">
        <f t="shared" si="230"/>
        <v>68727</v>
      </c>
      <c r="S1013" s="42">
        <f t="shared" si="231"/>
        <v>0</v>
      </c>
      <c r="T1013" s="42">
        <f>IFERROR(VLOOKUP(A1013,'[4]Re-order'!$A:$Q,17,0),"")</f>
        <v>0</v>
      </c>
      <c r="U1013" s="42">
        <f>IFERROR(VLOOKUP(A1013,'[4]MC Masterlist 2026-09-17'!$B:$M, 10, 0),0)</f>
        <v>15</v>
      </c>
      <c r="V1013" s="42">
        <f>IFERROR(VLOOKUP(A1013,'[4]MC Masterlist 2026-09-17'!$B:$M, 11, 0),0)</f>
        <v>15</v>
      </c>
      <c r="W1013" s="42">
        <f t="shared" si="232"/>
        <v>30</v>
      </c>
      <c r="X1013" s="42">
        <f t="shared" si="233"/>
        <v>30</v>
      </c>
      <c r="Y1013" s="42">
        <f>IFERROR(IF(OR(C1013="AREA I",C1013="AREA V"),7,VLOOKUP(A1013,'[4]MC Masterlist 2026-09-17'!$B:$M, 12, 0)),0)</f>
        <v>30</v>
      </c>
      <c r="Z1013" s="42">
        <f t="shared" si="234"/>
        <v>0</v>
      </c>
      <c r="AA1013" s="42">
        <f t="shared" si="235"/>
        <v>0</v>
      </c>
      <c r="AB1013" s="42">
        <f t="shared" si="236"/>
        <v>0</v>
      </c>
      <c r="AC1013" s="42">
        <f t="shared" si="237"/>
        <v>0</v>
      </c>
      <c r="AD1013" s="40" t="str">
        <f t="shared" si="238"/>
        <v>Critical</v>
      </c>
      <c r="AE1013" s="40">
        <f>IFERROR(VLOOKUP(A1013,'[4]Re-order'!$A:$AA,27,0),"")</f>
        <v>0</v>
      </c>
      <c r="AF1013" s="42">
        <f t="shared" si="239"/>
        <v>-1</v>
      </c>
      <c r="AG1013" s="42" t="e">
        <f>SUMIFS('[4]Raw Inventory'!D:D,'[4]Raw Inventory'!C:C,"GREATWALL",'[4]Raw Inventory'!B:B,A1013)</f>
        <v>#VALUE!</v>
      </c>
      <c r="AH1013" s="42" t="e">
        <f>SUMIFS('[4]Raw Inventory'!D:D,'[4]Raw Inventory'!C:C,"DUARTE",'[4]Raw Inventory'!B:B,A1013)</f>
        <v>#VALUE!</v>
      </c>
      <c r="AI1013" s="42"/>
      <c r="AJ1013" s="42">
        <f t="shared" si="240"/>
        <v>0</v>
      </c>
      <c r="AK1013" s="40" t="str">
        <f>IFERROR(IF((Q1013+IF(AI1013="",0,AI3))&lt;=0,"Stockout",IF(AJ1013="","",IF(F1013="Class A",IF(AJ1013&lt;=7,"Critical",IF(AJ1013&lt;=15,"Low",IF(AJ1013&lt;=30,"Reorder",IF(AJ1013&lt;=45,"Optimal","Overstock")))),IF(F1013="Class B",IF(AJ1013&lt;=10,"Critical",IF(AJ1013&lt;=20,"Low",IF(AJ1013&lt;=45,"Reorder",IF(AJ1013&lt;=60,"Optimal","Overstock")))),IF(F1013="Class C",IF(AJ1013&lt;=15,"Critical",IF(AJ1013&lt;=30,"Low",IF(AJ1013&lt;=60,"Reorder",IF(AJ1013&lt;=90,"Optimal","Overstock")))),""))))),"")</f>
        <v>Critical</v>
      </c>
      <c r="AL1013" s="42"/>
      <c r="AM1013" s="39"/>
      <c r="AN1013" s="39"/>
      <c r="AO1013" s="39"/>
      <c r="AP1013" s="39"/>
      <c r="AQ1013" s="39"/>
      <c r="AR1013" s="39"/>
      <c r="AS1013" s="39"/>
      <c r="AT1013" s="39"/>
      <c r="AU1013" s="39"/>
      <c r="AV1013" s="39"/>
    </row>
    <row r="1014" spans="1:48">
      <c r="A1014" s="39" t="s">
        <v>16</v>
      </c>
      <c r="B1014" s="39" t="s">
        <v>156</v>
      </c>
      <c r="C1014" s="39" t="s">
        <v>152</v>
      </c>
      <c r="D1014" s="40" t="s">
        <v>232</v>
      </c>
      <c r="E1014" s="40">
        <v>5</v>
      </c>
      <c r="F1014" s="40" t="s">
        <v>2</v>
      </c>
      <c r="G1014" s="39" t="str">
        <f>IFERROR(VLOOKUP(A1014,'[4]MC Masterlist 2026-09-17'!$B:$M, 3, 0),"")</f>
        <v>HONDA</v>
      </c>
      <c r="H1014" s="41">
        <f>IFERROR(VLOOKUP(A1014,'[4]MC Masterlist 2026-09-17'!$B:$M, 6, 0),"")</f>
        <v>84394</v>
      </c>
      <c r="I1014" s="42">
        <v>5</v>
      </c>
      <c r="J1014" s="42">
        <v>2</v>
      </c>
      <c r="K1014" s="42">
        <v>0</v>
      </c>
      <c r="L1014" s="42">
        <f t="shared" si="225"/>
        <v>7</v>
      </c>
      <c r="M1014" s="42">
        <f t="shared" si="226"/>
        <v>2.3333333333333335</v>
      </c>
      <c r="N1014" s="41">
        <f t="shared" si="227"/>
        <v>590758</v>
      </c>
      <c r="O1014" s="41">
        <f t="shared" si="228"/>
        <v>196919.33333333334</v>
      </c>
      <c r="P1014" s="42">
        <f t="shared" si="229"/>
        <v>7.7777777777777779E-2</v>
      </c>
      <c r="Q1014" s="42">
        <v>1</v>
      </c>
      <c r="R1014" s="41">
        <f t="shared" si="230"/>
        <v>84394</v>
      </c>
      <c r="S1014" s="42">
        <f t="shared" si="231"/>
        <v>12.857142857142856</v>
      </c>
      <c r="T1014" s="42">
        <f>IFERROR(VLOOKUP(A1014,'[4]Re-order'!$A:$Q,17,0),"")</f>
        <v>0</v>
      </c>
      <c r="U1014" s="42">
        <f>IFERROR(VLOOKUP(A1014,'[4]MC Masterlist 2026-09-17'!$B:$M, 10, 0),0)</f>
        <v>15</v>
      </c>
      <c r="V1014" s="42">
        <f>IFERROR(VLOOKUP(A1014,'[4]MC Masterlist 2026-09-17'!$B:$M, 11, 0),0)</f>
        <v>15</v>
      </c>
      <c r="W1014" s="42">
        <f t="shared" si="232"/>
        <v>30</v>
      </c>
      <c r="X1014" s="42">
        <f t="shared" si="233"/>
        <v>28.833333333333332</v>
      </c>
      <c r="Y1014" s="42">
        <f>IFERROR(IF(OR(C1014="AREA I",C1014="AREA V"),7,VLOOKUP(A1014,'[4]MC Masterlist 2026-09-17'!$B:$M, 12, 0)),0)</f>
        <v>30</v>
      </c>
      <c r="Z1014" s="42">
        <f t="shared" si="234"/>
        <v>1.1666666666666667</v>
      </c>
      <c r="AA1014" s="42">
        <f t="shared" si="235"/>
        <v>2.3333333333333335</v>
      </c>
      <c r="AB1014" s="42">
        <f t="shared" si="236"/>
        <v>2.2425925925925925</v>
      </c>
      <c r="AC1014" s="42">
        <f t="shared" si="237"/>
        <v>2.3333333333333335</v>
      </c>
      <c r="AD1014" s="40" t="str">
        <f t="shared" si="238"/>
        <v>Low</v>
      </c>
      <c r="AE1014" s="40">
        <f>IFERROR(VLOOKUP(A1014,'[4]Re-order'!$A:$AA,27,0),"")</f>
        <v>0</v>
      </c>
      <c r="AF1014" s="42">
        <f t="shared" si="239"/>
        <v>1.3333333333333335</v>
      </c>
      <c r="AG1014" s="42" t="e">
        <f>SUMIFS('[4]Raw Inventory'!D:D,'[4]Raw Inventory'!C:C,"GREATWALL",'[4]Raw Inventory'!B:B,A1014)</f>
        <v>#VALUE!</v>
      </c>
      <c r="AH1014" s="42" t="e">
        <f>SUMIFS('[4]Raw Inventory'!D:D,'[4]Raw Inventory'!C:C,"DUARTE",'[4]Raw Inventory'!B:B,A1014)</f>
        <v>#VALUE!</v>
      </c>
      <c r="AI1014" s="42"/>
      <c r="AJ1014" s="42">
        <f t="shared" si="240"/>
        <v>12.857142857142858</v>
      </c>
      <c r="AK1014" s="40" t="str">
        <f>IFERROR(IF((Q1014+IF(AI1014="",0,AI3))&lt;=0,"Stockout",IF(AJ1014="","",IF(F1014="Class A",IF(AJ1014&lt;=7,"Critical",IF(AJ1014&lt;=15,"Low",IF(AJ1014&lt;=30,"Reorder",IF(AJ1014&lt;=45,"Optimal","Overstock")))),IF(F1014="Class B",IF(AJ1014&lt;=10,"Critical",IF(AJ1014&lt;=20,"Low",IF(AJ1014&lt;=45,"Reorder",IF(AJ1014&lt;=60,"Optimal","Overstock")))),IF(F1014="Class C",IF(AJ1014&lt;=15,"Critical",IF(AJ1014&lt;=30,"Low",IF(AJ1014&lt;=60,"Reorder",IF(AJ1014&lt;=90,"Optimal","Overstock")))),""))))),"")</f>
        <v>Low</v>
      </c>
      <c r="AL1014" s="42"/>
      <c r="AM1014" s="39"/>
      <c r="AN1014" s="39"/>
      <c r="AO1014" s="39"/>
      <c r="AP1014" s="39"/>
      <c r="AQ1014" s="39"/>
      <c r="AR1014" s="39"/>
      <c r="AS1014" s="39"/>
      <c r="AT1014" s="39"/>
      <c r="AU1014" s="39"/>
      <c r="AV1014" s="39"/>
    </row>
    <row r="1015" spans="1:48">
      <c r="A1015" s="39" t="s">
        <v>22</v>
      </c>
      <c r="B1015" s="39" t="s">
        <v>94</v>
      </c>
      <c r="C1015" s="39" t="s">
        <v>90</v>
      </c>
      <c r="D1015" s="40" t="s">
        <v>251</v>
      </c>
      <c r="E1015" s="40">
        <v>30</v>
      </c>
      <c r="F1015" s="40" t="s">
        <v>3</v>
      </c>
      <c r="G1015" s="39" t="str">
        <f>IFERROR(VLOOKUP(A1015,'[4]MC Masterlist 2026-09-17'!$B:$M, 3, 0),"")</f>
        <v>HONDA</v>
      </c>
      <c r="H1015" s="41">
        <f>IFERROR(VLOOKUP(A1015,'[4]MC Masterlist 2026-09-17'!$B:$M, 6, 0),"")</f>
        <v>111258</v>
      </c>
      <c r="I1015" s="42">
        <v>0</v>
      </c>
      <c r="J1015" s="42">
        <v>0</v>
      </c>
      <c r="K1015" s="42">
        <v>0</v>
      </c>
      <c r="L1015" s="42">
        <f t="shared" si="225"/>
        <v>0</v>
      </c>
      <c r="M1015" s="42">
        <f t="shared" si="226"/>
        <v>0</v>
      </c>
      <c r="N1015" s="41">
        <f t="shared" si="227"/>
        <v>0</v>
      </c>
      <c r="O1015" s="41">
        <f t="shared" si="228"/>
        <v>0</v>
      </c>
      <c r="P1015" s="42">
        <f t="shared" si="229"/>
        <v>0</v>
      </c>
      <c r="Q1015" s="42">
        <v>1</v>
      </c>
      <c r="R1015" s="41">
        <f t="shared" si="230"/>
        <v>111258</v>
      </c>
      <c r="S1015" s="42">
        <f t="shared" si="231"/>
        <v>0</v>
      </c>
      <c r="T1015" s="42">
        <f>IFERROR(VLOOKUP(A1015,'[4]Re-order'!$A:$Q,17,0),"")</f>
        <v>0</v>
      </c>
      <c r="U1015" s="42">
        <f>IFERROR(VLOOKUP(A1015,'[4]MC Masterlist 2026-09-17'!$B:$M, 10, 0),0)</f>
        <v>15</v>
      </c>
      <c r="V1015" s="42">
        <f>IFERROR(VLOOKUP(A1015,'[4]MC Masterlist 2026-09-17'!$B:$M, 11, 0),0)</f>
        <v>15</v>
      </c>
      <c r="W1015" s="42">
        <f t="shared" si="232"/>
        <v>30</v>
      </c>
      <c r="X1015" s="42">
        <f t="shared" si="233"/>
        <v>30</v>
      </c>
      <c r="Y1015" s="42">
        <f>IFERROR(IF(OR(C1015="AREA I",C1015="AREA V"),7,VLOOKUP(A1015,'[4]MC Masterlist 2026-09-17'!$B:$M, 12, 0)),0)</f>
        <v>30</v>
      </c>
      <c r="Z1015" s="42">
        <f t="shared" si="234"/>
        <v>0</v>
      </c>
      <c r="AA1015" s="42">
        <f t="shared" si="235"/>
        <v>0</v>
      </c>
      <c r="AB1015" s="42">
        <f t="shared" si="236"/>
        <v>0</v>
      </c>
      <c r="AC1015" s="42">
        <f t="shared" si="237"/>
        <v>0</v>
      </c>
      <c r="AD1015" s="40" t="str">
        <f t="shared" si="238"/>
        <v>Critical</v>
      </c>
      <c r="AE1015" s="40">
        <f>IFERROR(VLOOKUP(A1015,'[4]Re-order'!$A:$AA,27,0),"")</f>
        <v>0</v>
      </c>
      <c r="AF1015" s="42">
        <f t="shared" si="239"/>
        <v>-1</v>
      </c>
      <c r="AG1015" s="42" t="e">
        <f>SUMIFS('[4]Raw Inventory'!D:D,'[4]Raw Inventory'!C:C,"GREATWALL",'[4]Raw Inventory'!B:B,A1015)</f>
        <v>#VALUE!</v>
      </c>
      <c r="AH1015" s="42" t="e">
        <f>SUMIFS('[4]Raw Inventory'!D:D,'[4]Raw Inventory'!C:C,"DUARTE",'[4]Raw Inventory'!B:B,A1015)</f>
        <v>#VALUE!</v>
      </c>
      <c r="AI1015" s="42"/>
      <c r="AJ1015" s="42">
        <f t="shared" si="240"/>
        <v>0</v>
      </c>
      <c r="AK1015" s="40" t="str">
        <f>IFERROR(IF((Q1015+IF(AI1015="",0,AI3))&lt;=0,"Stockout",IF(AJ1015="","",IF(F1015="Class A",IF(AJ1015&lt;=7,"Critical",IF(AJ1015&lt;=15,"Low",IF(AJ1015&lt;=30,"Reorder",IF(AJ1015&lt;=45,"Optimal","Overstock")))),IF(F1015="Class B",IF(AJ1015&lt;=10,"Critical",IF(AJ1015&lt;=20,"Low",IF(AJ1015&lt;=45,"Reorder",IF(AJ1015&lt;=60,"Optimal","Overstock")))),IF(F1015="Class C",IF(AJ1015&lt;=15,"Critical",IF(AJ1015&lt;=30,"Low",IF(AJ1015&lt;=60,"Reorder",IF(AJ1015&lt;=90,"Optimal","Overstock")))),""))))),"")</f>
        <v>Critical</v>
      </c>
      <c r="AL1015" s="42"/>
      <c r="AM1015" s="39"/>
      <c r="AN1015" s="39"/>
      <c r="AO1015" s="39"/>
      <c r="AP1015" s="39"/>
      <c r="AQ1015" s="39"/>
      <c r="AR1015" s="39"/>
      <c r="AS1015" s="39"/>
      <c r="AT1015" s="39"/>
      <c r="AU1015" s="39"/>
      <c r="AV1015" s="39"/>
    </row>
    <row r="1016" spans="1:48">
      <c r="A1016" s="39" t="s">
        <v>39</v>
      </c>
      <c r="B1016" s="39" t="s">
        <v>112</v>
      </c>
      <c r="C1016" s="39" t="s">
        <v>109</v>
      </c>
      <c r="D1016" s="40" t="s">
        <v>244</v>
      </c>
      <c r="E1016" s="40">
        <v>11</v>
      </c>
      <c r="F1016" s="40" t="s">
        <v>2</v>
      </c>
      <c r="G1016" s="39" t="str">
        <f>IFERROR(VLOOKUP(A1016,'[4]MC Masterlist 2026-09-17'!$B:$M, 3, 0),"")</f>
        <v>HONDA</v>
      </c>
      <c r="H1016" s="41">
        <f>IFERROR(VLOOKUP(A1016,'[4]MC Masterlist 2026-09-17'!$B:$M, 6, 0),"")</f>
        <v>72434</v>
      </c>
      <c r="I1016" s="42">
        <v>0</v>
      </c>
      <c r="J1016" s="42">
        <v>1</v>
      </c>
      <c r="K1016" s="42">
        <v>1</v>
      </c>
      <c r="L1016" s="42">
        <f t="shared" si="225"/>
        <v>2</v>
      </c>
      <c r="M1016" s="42">
        <f t="shared" si="226"/>
        <v>0.66666666666666663</v>
      </c>
      <c r="N1016" s="41">
        <f t="shared" si="227"/>
        <v>144868</v>
      </c>
      <c r="O1016" s="41">
        <f t="shared" si="228"/>
        <v>48289.333333333328</v>
      </c>
      <c r="P1016" s="42">
        <f t="shared" si="229"/>
        <v>2.222222222222222E-2</v>
      </c>
      <c r="Q1016" s="42"/>
      <c r="R1016" s="41">
        <f t="shared" si="230"/>
        <v>0</v>
      </c>
      <c r="S1016" s="42">
        <f t="shared" si="231"/>
        <v>0</v>
      </c>
      <c r="T1016" s="42">
        <f>IFERROR(VLOOKUP(A1016,'[4]Re-order'!$A:$Q,17,0),"")</f>
        <v>0</v>
      </c>
      <c r="U1016" s="42">
        <f>IFERROR(VLOOKUP(A1016,'[4]MC Masterlist 2026-09-17'!$B:$M, 10, 0),0)</f>
        <v>15</v>
      </c>
      <c r="V1016" s="42">
        <f>IFERROR(VLOOKUP(A1016,'[4]MC Masterlist 2026-09-17'!$B:$M, 11, 0),0)</f>
        <v>15</v>
      </c>
      <c r="W1016" s="42">
        <f t="shared" si="232"/>
        <v>30</v>
      </c>
      <c r="X1016" s="42">
        <f t="shared" si="233"/>
        <v>29.666666666666668</v>
      </c>
      <c r="Y1016" s="42">
        <f>IFERROR(IF(OR(C1016="AREA I",C1016="AREA V"),7,VLOOKUP(A1016,'[4]MC Masterlist 2026-09-17'!$B:$M, 12, 0)),0)</f>
        <v>30</v>
      </c>
      <c r="Z1016" s="42">
        <f t="shared" si="234"/>
        <v>0.33333333333333331</v>
      </c>
      <c r="AA1016" s="42">
        <f t="shared" si="235"/>
        <v>0.66666666666666663</v>
      </c>
      <c r="AB1016" s="42">
        <f t="shared" si="236"/>
        <v>0.65925925925925921</v>
      </c>
      <c r="AC1016" s="42">
        <f t="shared" si="237"/>
        <v>0.66666666666666663</v>
      </c>
      <c r="AD1016" s="40" t="str">
        <f t="shared" si="238"/>
        <v>Stockout</v>
      </c>
      <c r="AE1016" s="40">
        <f>IFERROR(VLOOKUP(A1016,'[4]Re-order'!$A:$AA,27,0),"")</f>
        <v>0</v>
      </c>
      <c r="AF1016" s="42">
        <f t="shared" si="239"/>
        <v>0.66666666666666663</v>
      </c>
      <c r="AG1016" s="42" t="e">
        <f>SUMIFS('[4]Raw Inventory'!D:D,'[4]Raw Inventory'!C:C,"GREATWALL",'[4]Raw Inventory'!B:B,A1016)</f>
        <v>#VALUE!</v>
      </c>
      <c r="AH1016" s="42" t="e">
        <f>SUMIFS('[4]Raw Inventory'!D:D,'[4]Raw Inventory'!C:C,"DUARTE",'[4]Raw Inventory'!B:B,A1016)</f>
        <v>#VALUE!</v>
      </c>
      <c r="AI1016" s="42"/>
      <c r="AJ1016" s="42">
        <f t="shared" si="240"/>
        <v>0</v>
      </c>
      <c r="AK1016" s="40" t="str">
        <f>IFERROR(IF((Q1016+IF(AI1016="",0,AI3))&lt;=0,"Stockout",IF(AJ1016="","",IF(F1016="Class A",IF(AJ1016&lt;=7,"Critical",IF(AJ1016&lt;=15,"Low",IF(AJ1016&lt;=30,"Reorder",IF(AJ1016&lt;=45,"Optimal","Overstock")))),IF(F1016="Class B",IF(AJ1016&lt;=10,"Critical",IF(AJ1016&lt;=20,"Low",IF(AJ1016&lt;=45,"Reorder",IF(AJ1016&lt;=60,"Optimal","Overstock")))),IF(F1016="Class C",IF(AJ1016&lt;=15,"Critical",IF(AJ1016&lt;=30,"Low",IF(AJ1016&lt;=60,"Reorder",IF(AJ1016&lt;=90,"Optimal","Overstock")))),""))))),"")</f>
        <v>Stockout</v>
      </c>
      <c r="AL1016" s="42"/>
      <c r="AM1016" s="39"/>
      <c r="AN1016" s="39"/>
      <c r="AO1016" s="39"/>
      <c r="AP1016" s="39"/>
      <c r="AQ1016" s="39"/>
      <c r="AR1016" s="39"/>
      <c r="AS1016" s="39"/>
      <c r="AT1016" s="39"/>
      <c r="AU1016" s="39"/>
      <c r="AV1016" s="39"/>
    </row>
    <row r="1017" spans="1:48">
      <c r="A1017" s="39" t="s">
        <v>18</v>
      </c>
      <c r="B1017" s="39" t="s">
        <v>121</v>
      </c>
      <c r="C1017" s="39" t="s">
        <v>118</v>
      </c>
      <c r="D1017" s="40" t="s">
        <v>240</v>
      </c>
      <c r="E1017" s="40">
        <v>22</v>
      </c>
      <c r="F1017" s="40" t="s">
        <v>3</v>
      </c>
      <c r="G1017" s="39" t="str">
        <f>IFERROR(VLOOKUP(A1017,'[4]MC Masterlist 2026-09-17'!$B:$M, 3, 0),"")</f>
        <v>HONDA</v>
      </c>
      <c r="H1017" s="41">
        <f>IFERROR(VLOOKUP(A1017,'[4]MC Masterlist 2026-09-17'!$B:$M, 6, 0),"")</f>
        <v>94330</v>
      </c>
      <c r="I1017" s="42">
        <v>0</v>
      </c>
      <c r="J1017" s="42">
        <v>0</v>
      </c>
      <c r="K1017" s="42">
        <v>1</v>
      </c>
      <c r="L1017" s="42">
        <f t="shared" si="225"/>
        <v>1</v>
      </c>
      <c r="M1017" s="42">
        <f t="shared" si="226"/>
        <v>0.33333333333333331</v>
      </c>
      <c r="N1017" s="41">
        <f t="shared" si="227"/>
        <v>94330</v>
      </c>
      <c r="O1017" s="41">
        <f t="shared" si="228"/>
        <v>31443.333333333332</v>
      </c>
      <c r="P1017" s="42">
        <f t="shared" si="229"/>
        <v>1.111111111111111E-2</v>
      </c>
      <c r="Q1017" s="42">
        <v>2</v>
      </c>
      <c r="R1017" s="41">
        <f t="shared" si="230"/>
        <v>188660</v>
      </c>
      <c r="S1017" s="42">
        <f t="shared" si="231"/>
        <v>180</v>
      </c>
      <c r="T1017" s="42">
        <f>IFERROR(VLOOKUP(A1017,'[4]Re-order'!$A:$Q,17,0),"")</f>
        <v>0</v>
      </c>
      <c r="U1017" s="42">
        <f>IFERROR(VLOOKUP(A1017,'[4]MC Masterlist 2026-09-17'!$B:$M, 10, 0),0)</f>
        <v>15</v>
      </c>
      <c r="V1017" s="42">
        <f>IFERROR(VLOOKUP(A1017,'[4]MC Masterlist 2026-09-17'!$B:$M, 11, 0),0)</f>
        <v>15</v>
      </c>
      <c r="W1017" s="42">
        <f t="shared" si="232"/>
        <v>30</v>
      </c>
      <c r="X1017" s="42">
        <f t="shared" si="233"/>
        <v>29.833333333333332</v>
      </c>
      <c r="Y1017" s="42">
        <f>IFERROR(IF(OR(C1017="AREA I",C1017="AREA V"),7,VLOOKUP(A1017,'[4]MC Masterlist 2026-09-17'!$B:$M, 12, 0)),0)</f>
        <v>30</v>
      </c>
      <c r="Z1017" s="42">
        <f t="shared" si="234"/>
        <v>0.16666666666666666</v>
      </c>
      <c r="AA1017" s="42">
        <f t="shared" si="235"/>
        <v>0.33333333333333331</v>
      </c>
      <c r="AB1017" s="42">
        <f t="shared" si="236"/>
        <v>0.33148148148148143</v>
      </c>
      <c r="AC1017" s="42">
        <f t="shared" si="237"/>
        <v>0.33333333333333331</v>
      </c>
      <c r="AD1017" s="40" t="str">
        <f t="shared" si="238"/>
        <v>Overstock</v>
      </c>
      <c r="AE1017" s="40">
        <f>IFERROR(VLOOKUP(A1017,'[4]Re-order'!$A:$AA,27,0),"")</f>
        <v>0</v>
      </c>
      <c r="AF1017" s="42">
        <f t="shared" si="239"/>
        <v>-1.6666666666666667</v>
      </c>
      <c r="AG1017" s="42" t="e">
        <f>SUMIFS('[4]Raw Inventory'!D:D,'[4]Raw Inventory'!C:C,"GREATWALL",'[4]Raw Inventory'!B:B,A1017)</f>
        <v>#VALUE!</v>
      </c>
      <c r="AH1017" s="42" t="e">
        <f>SUMIFS('[4]Raw Inventory'!D:D,'[4]Raw Inventory'!C:C,"DUARTE",'[4]Raw Inventory'!B:B,A1017)</f>
        <v>#VALUE!</v>
      </c>
      <c r="AI1017" s="42"/>
      <c r="AJ1017" s="42">
        <f t="shared" si="240"/>
        <v>180.00000000000003</v>
      </c>
      <c r="AK1017" s="40" t="str">
        <f>IFERROR(IF((Q1017+IF(AI1017="",0,AI3))&lt;=0,"Stockout",IF(AJ1017="","",IF(F1017="Class A",IF(AJ1017&lt;=7,"Critical",IF(AJ1017&lt;=15,"Low",IF(AJ1017&lt;=30,"Reorder",IF(AJ1017&lt;=45,"Optimal","Overstock")))),IF(F1017="Class B",IF(AJ1017&lt;=10,"Critical",IF(AJ1017&lt;=20,"Low",IF(AJ1017&lt;=45,"Reorder",IF(AJ1017&lt;=60,"Optimal","Overstock")))),IF(F1017="Class C",IF(AJ1017&lt;=15,"Critical",IF(AJ1017&lt;=30,"Low",IF(AJ1017&lt;=60,"Reorder",IF(AJ1017&lt;=90,"Optimal","Overstock")))),""))))),"")</f>
        <v>Overstock</v>
      </c>
      <c r="AL1017" s="42"/>
      <c r="AM1017" s="39"/>
      <c r="AN1017" s="39"/>
      <c r="AO1017" s="39"/>
      <c r="AP1017" s="39"/>
      <c r="AQ1017" s="39"/>
      <c r="AR1017" s="39"/>
      <c r="AS1017" s="39"/>
      <c r="AT1017" s="39"/>
      <c r="AU1017" s="39"/>
      <c r="AV1017" s="39"/>
    </row>
    <row r="1018" spans="1:48">
      <c r="A1018" s="39" t="s">
        <v>18</v>
      </c>
      <c r="B1018" s="39" t="s">
        <v>113</v>
      </c>
      <c r="C1018" s="39" t="s">
        <v>109</v>
      </c>
      <c r="D1018" s="40" t="s">
        <v>231</v>
      </c>
      <c r="E1018" s="40">
        <v>33</v>
      </c>
      <c r="F1018" s="40" t="s">
        <v>3</v>
      </c>
      <c r="G1018" s="39" t="str">
        <f>IFERROR(VLOOKUP(A1018,'[4]MC Masterlist 2026-09-17'!$B:$M, 3, 0),"")</f>
        <v>HONDA</v>
      </c>
      <c r="H1018" s="41">
        <f>IFERROR(VLOOKUP(A1018,'[4]MC Masterlist 2026-09-17'!$B:$M, 6, 0),"")</f>
        <v>94330</v>
      </c>
      <c r="I1018" s="42">
        <v>0</v>
      </c>
      <c r="J1018" s="42">
        <v>0</v>
      </c>
      <c r="K1018" s="42">
        <v>0</v>
      </c>
      <c r="L1018" s="42">
        <f t="shared" si="225"/>
        <v>0</v>
      </c>
      <c r="M1018" s="42">
        <f t="shared" si="226"/>
        <v>0</v>
      </c>
      <c r="N1018" s="41">
        <f t="shared" si="227"/>
        <v>0</v>
      </c>
      <c r="O1018" s="41">
        <f t="shared" si="228"/>
        <v>0</v>
      </c>
      <c r="P1018" s="42">
        <f t="shared" si="229"/>
        <v>0</v>
      </c>
      <c r="Q1018" s="42">
        <v>3</v>
      </c>
      <c r="R1018" s="41">
        <f t="shared" si="230"/>
        <v>282990</v>
      </c>
      <c r="S1018" s="42">
        <f t="shared" si="231"/>
        <v>0</v>
      </c>
      <c r="T1018" s="42">
        <f>IFERROR(VLOOKUP(A1018,'[4]Re-order'!$A:$Q,17,0),"")</f>
        <v>0</v>
      </c>
      <c r="U1018" s="42">
        <f>IFERROR(VLOOKUP(A1018,'[4]MC Masterlist 2026-09-17'!$B:$M, 10, 0),0)</f>
        <v>15</v>
      </c>
      <c r="V1018" s="42">
        <f>IFERROR(VLOOKUP(A1018,'[4]MC Masterlist 2026-09-17'!$B:$M, 11, 0),0)</f>
        <v>15</v>
      </c>
      <c r="W1018" s="42">
        <f t="shared" si="232"/>
        <v>30</v>
      </c>
      <c r="X1018" s="42">
        <f t="shared" si="233"/>
        <v>30</v>
      </c>
      <c r="Y1018" s="42">
        <f>IFERROR(IF(OR(C1018="AREA I",C1018="AREA V"),7,VLOOKUP(A1018,'[4]MC Masterlist 2026-09-17'!$B:$M, 12, 0)),0)</f>
        <v>30</v>
      </c>
      <c r="Z1018" s="42">
        <f t="shared" si="234"/>
        <v>0</v>
      </c>
      <c r="AA1018" s="42">
        <f t="shared" si="235"/>
        <v>0</v>
      </c>
      <c r="AB1018" s="42">
        <f t="shared" si="236"/>
        <v>0</v>
      </c>
      <c r="AC1018" s="42">
        <f t="shared" si="237"/>
        <v>0</v>
      </c>
      <c r="AD1018" s="40" t="str">
        <f t="shared" si="238"/>
        <v>Critical</v>
      </c>
      <c r="AE1018" s="40">
        <f>IFERROR(VLOOKUP(A1018,'[4]Re-order'!$A:$AA,27,0),"")</f>
        <v>0</v>
      </c>
      <c r="AF1018" s="42">
        <f t="shared" si="239"/>
        <v>-3</v>
      </c>
      <c r="AG1018" s="42" t="e">
        <f>SUMIFS('[4]Raw Inventory'!D:D,'[4]Raw Inventory'!C:C,"GREATWALL",'[4]Raw Inventory'!B:B,A1018)</f>
        <v>#VALUE!</v>
      </c>
      <c r="AH1018" s="42" t="e">
        <f>SUMIFS('[4]Raw Inventory'!D:D,'[4]Raw Inventory'!C:C,"DUARTE",'[4]Raw Inventory'!B:B,A1018)</f>
        <v>#VALUE!</v>
      </c>
      <c r="AI1018" s="42"/>
      <c r="AJ1018" s="42">
        <f t="shared" si="240"/>
        <v>0</v>
      </c>
      <c r="AK1018" s="40" t="str">
        <f>IFERROR(IF((Q1018+IF(AI1018="",0,AI3))&lt;=0,"Stockout",IF(AJ1018="","",IF(F1018="Class A",IF(AJ1018&lt;=7,"Critical",IF(AJ1018&lt;=15,"Low",IF(AJ1018&lt;=30,"Reorder",IF(AJ1018&lt;=45,"Optimal","Overstock")))),IF(F1018="Class B",IF(AJ1018&lt;=10,"Critical",IF(AJ1018&lt;=20,"Low",IF(AJ1018&lt;=45,"Reorder",IF(AJ1018&lt;=60,"Optimal","Overstock")))),IF(F1018="Class C",IF(AJ1018&lt;=15,"Critical",IF(AJ1018&lt;=30,"Low",IF(AJ1018&lt;=60,"Reorder",IF(AJ1018&lt;=90,"Optimal","Overstock")))),""))))),"")</f>
        <v>Critical</v>
      </c>
      <c r="AL1018" s="42"/>
      <c r="AM1018" s="39"/>
      <c r="AN1018" s="39"/>
      <c r="AO1018" s="39"/>
      <c r="AP1018" s="39"/>
      <c r="AQ1018" s="39"/>
      <c r="AR1018" s="39"/>
      <c r="AS1018" s="39"/>
      <c r="AT1018" s="39"/>
      <c r="AU1018" s="39"/>
      <c r="AV1018" s="39"/>
    </row>
    <row r="1019" spans="1:48">
      <c r="A1019" s="39" t="s">
        <v>43</v>
      </c>
      <c r="B1019" s="39" t="s">
        <v>94</v>
      </c>
      <c r="C1019" s="39" t="s">
        <v>90</v>
      </c>
      <c r="D1019" s="40" t="s">
        <v>266</v>
      </c>
      <c r="E1019" s="40">
        <v>23</v>
      </c>
      <c r="F1019" s="40" t="s">
        <v>3</v>
      </c>
      <c r="G1019" s="39" t="str">
        <f>IFERROR(VLOOKUP(A1019,'[4]MC Masterlist 2026-09-17'!$B:$M, 3, 0),"")</f>
        <v>YAMAHA</v>
      </c>
      <c r="H1019" s="41">
        <f>IFERROR(VLOOKUP(A1019,'[4]MC Masterlist 2026-09-17'!$B:$M, 6, 0),"")</f>
        <v>70587</v>
      </c>
      <c r="I1019" s="42">
        <v>1</v>
      </c>
      <c r="J1019" s="42">
        <v>0</v>
      </c>
      <c r="K1019" s="42">
        <v>0</v>
      </c>
      <c r="L1019" s="42">
        <f t="shared" si="225"/>
        <v>1</v>
      </c>
      <c r="M1019" s="42">
        <f t="shared" si="226"/>
        <v>0.33333333333333331</v>
      </c>
      <c r="N1019" s="41">
        <f t="shared" si="227"/>
        <v>70587</v>
      </c>
      <c r="O1019" s="41">
        <f t="shared" si="228"/>
        <v>23529</v>
      </c>
      <c r="P1019" s="42">
        <f t="shared" si="229"/>
        <v>1.111111111111111E-2</v>
      </c>
      <c r="Q1019" s="42"/>
      <c r="R1019" s="41">
        <f t="shared" si="230"/>
        <v>0</v>
      </c>
      <c r="S1019" s="42">
        <f t="shared" si="231"/>
        <v>0</v>
      </c>
      <c r="T1019" s="42">
        <f>IFERROR(VLOOKUP(A1019,'[4]Re-order'!$A:$Q,17,0),"")</f>
        <v>0</v>
      </c>
      <c r="U1019" s="42">
        <f>IFERROR(VLOOKUP(A1019,'[4]MC Masterlist 2026-09-17'!$B:$M, 10, 0),0)</f>
        <v>15</v>
      </c>
      <c r="V1019" s="42">
        <f>IFERROR(VLOOKUP(A1019,'[4]MC Masterlist 2026-09-17'!$B:$M, 11, 0),0)</f>
        <v>15</v>
      </c>
      <c r="W1019" s="42">
        <f t="shared" si="232"/>
        <v>30</v>
      </c>
      <c r="X1019" s="42">
        <f t="shared" si="233"/>
        <v>29.833333333333332</v>
      </c>
      <c r="Y1019" s="42">
        <f>IFERROR(IF(OR(C1019="AREA I",C1019="AREA V"),7,VLOOKUP(A1019,'[4]MC Masterlist 2026-09-17'!$B:$M, 12, 0)),0)</f>
        <v>30</v>
      </c>
      <c r="Z1019" s="42">
        <f t="shared" si="234"/>
        <v>0.16666666666666666</v>
      </c>
      <c r="AA1019" s="42">
        <f t="shared" si="235"/>
        <v>0.33333333333333331</v>
      </c>
      <c r="AB1019" s="42">
        <f t="shared" si="236"/>
        <v>0.33148148148148143</v>
      </c>
      <c r="AC1019" s="42">
        <f t="shared" si="237"/>
        <v>0.33333333333333331</v>
      </c>
      <c r="AD1019" s="40" t="str">
        <f t="shared" si="238"/>
        <v>Stockout</v>
      </c>
      <c r="AE1019" s="40">
        <f>IFERROR(VLOOKUP(A1019,'[4]Re-order'!$A:$AA,27,0),"")</f>
        <v>0</v>
      </c>
      <c r="AF1019" s="42">
        <f t="shared" si="239"/>
        <v>0.33333333333333331</v>
      </c>
      <c r="AG1019" s="42" t="e">
        <f>SUMIFS('[4]Raw Inventory'!D:D,'[4]Raw Inventory'!C:C,"GREATWALL",'[4]Raw Inventory'!B:B,A1019)</f>
        <v>#VALUE!</v>
      </c>
      <c r="AH1019" s="42" t="e">
        <f>SUMIFS('[4]Raw Inventory'!D:D,'[4]Raw Inventory'!C:C,"DUARTE",'[4]Raw Inventory'!B:B,A1019)</f>
        <v>#VALUE!</v>
      </c>
      <c r="AI1019" s="42"/>
      <c r="AJ1019" s="42">
        <f t="shared" si="240"/>
        <v>0</v>
      </c>
      <c r="AK1019" s="40" t="str">
        <f>IFERROR(IF((Q1019+IF(AI1019="",0,AI3))&lt;=0,"Stockout",IF(AJ1019="","",IF(F1019="Class A",IF(AJ1019&lt;=7,"Critical",IF(AJ1019&lt;=15,"Low",IF(AJ1019&lt;=30,"Reorder",IF(AJ1019&lt;=45,"Optimal","Overstock")))),IF(F1019="Class B",IF(AJ1019&lt;=10,"Critical",IF(AJ1019&lt;=20,"Low",IF(AJ1019&lt;=45,"Reorder",IF(AJ1019&lt;=60,"Optimal","Overstock")))),IF(F1019="Class C",IF(AJ1019&lt;=15,"Critical",IF(AJ1019&lt;=30,"Low",IF(AJ1019&lt;=60,"Reorder",IF(AJ1019&lt;=90,"Optimal","Overstock")))),""))))),"")</f>
        <v>Stockout</v>
      </c>
      <c r="AL1019" s="42"/>
      <c r="AM1019" s="39"/>
      <c r="AN1019" s="39"/>
      <c r="AO1019" s="39"/>
      <c r="AP1019" s="39"/>
      <c r="AQ1019" s="39"/>
      <c r="AR1019" s="39"/>
      <c r="AS1019" s="39"/>
      <c r="AT1019" s="39"/>
      <c r="AU1019" s="39"/>
      <c r="AV1019" s="39"/>
    </row>
    <row r="1020" spans="1:48">
      <c r="A1020" s="39" t="s">
        <v>83</v>
      </c>
      <c r="B1020" s="39" t="s">
        <v>155</v>
      </c>
      <c r="C1020" s="39" t="s">
        <v>152</v>
      </c>
      <c r="D1020" s="40" t="s">
        <v>234</v>
      </c>
      <c r="E1020" s="40">
        <v>27</v>
      </c>
      <c r="F1020" s="40" t="s">
        <v>3</v>
      </c>
      <c r="G1020" s="39" t="str">
        <f>IFERROR(VLOOKUP(A1020,'[4]MC Masterlist 2026-09-17'!$B:$M, 3, 0),"")</f>
        <v>SKYGO</v>
      </c>
      <c r="H1020" s="41">
        <f>IFERROR(VLOOKUP(A1020,'[4]MC Masterlist 2026-09-17'!$B:$M, 6, 0),"")</f>
        <v>35055</v>
      </c>
      <c r="I1020" s="42">
        <v>0</v>
      </c>
      <c r="J1020" s="42">
        <v>0</v>
      </c>
      <c r="K1020" s="42">
        <v>0</v>
      </c>
      <c r="L1020" s="42">
        <f t="shared" si="225"/>
        <v>0</v>
      </c>
      <c r="M1020" s="42">
        <f t="shared" si="226"/>
        <v>0</v>
      </c>
      <c r="N1020" s="41">
        <f t="shared" si="227"/>
        <v>0</v>
      </c>
      <c r="O1020" s="41">
        <f t="shared" si="228"/>
        <v>0</v>
      </c>
      <c r="P1020" s="42">
        <f t="shared" si="229"/>
        <v>0</v>
      </c>
      <c r="Q1020" s="42">
        <v>1</v>
      </c>
      <c r="R1020" s="41">
        <f t="shared" si="230"/>
        <v>35055</v>
      </c>
      <c r="S1020" s="42">
        <f t="shared" si="231"/>
        <v>0</v>
      </c>
      <c r="T1020" s="42">
        <f>IFERROR(VLOOKUP(A1020,'[4]Re-order'!$A:$Q,17,0),"")</f>
        <v>0</v>
      </c>
      <c r="U1020" s="42">
        <f>IFERROR(VLOOKUP(A1020,'[4]MC Masterlist 2026-09-17'!$B:$M, 10, 0),0)</f>
        <v>15</v>
      </c>
      <c r="V1020" s="42">
        <f>IFERROR(VLOOKUP(A1020,'[4]MC Masterlist 2026-09-17'!$B:$M, 11, 0),0)</f>
        <v>15</v>
      </c>
      <c r="W1020" s="42">
        <f t="shared" si="232"/>
        <v>30</v>
      </c>
      <c r="X1020" s="42">
        <f t="shared" si="233"/>
        <v>30</v>
      </c>
      <c r="Y1020" s="42">
        <f>IFERROR(IF(OR(C1020="AREA I",C1020="AREA V"),7,VLOOKUP(A1020,'[4]MC Masterlist 2026-09-17'!$B:$M, 12, 0)),0)</f>
        <v>30</v>
      </c>
      <c r="Z1020" s="42">
        <f t="shared" si="234"/>
        <v>0</v>
      </c>
      <c r="AA1020" s="42">
        <f t="shared" si="235"/>
        <v>0</v>
      </c>
      <c r="AB1020" s="42">
        <f t="shared" si="236"/>
        <v>0</v>
      </c>
      <c r="AC1020" s="42">
        <f t="shared" si="237"/>
        <v>0</v>
      </c>
      <c r="AD1020" s="40" t="str">
        <f t="shared" si="238"/>
        <v>Critical</v>
      </c>
      <c r="AE1020" s="40">
        <f>IFERROR(VLOOKUP(A1020,'[4]Re-order'!$A:$AA,27,0),"")</f>
        <v>0</v>
      </c>
      <c r="AF1020" s="42">
        <f t="shared" si="239"/>
        <v>-1</v>
      </c>
      <c r="AG1020" s="42" t="e">
        <f>SUMIFS('[4]Raw Inventory'!D:D,'[4]Raw Inventory'!C:C,"GREATWALL",'[4]Raw Inventory'!B:B,A1020)</f>
        <v>#VALUE!</v>
      </c>
      <c r="AH1020" s="42" t="e">
        <f>SUMIFS('[4]Raw Inventory'!D:D,'[4]Raw Inventory'!C:C,"DUARTE",'[4]Raw Inventory'!B:B,A1020)</f>
        <v>#VALUE!</v>
      </c>
      <c r="AI1020" s="42"/>
      <c r="AJ1020" s="42">
        <f t="shared" si="240"/>
        <v>0</v>
      </c>
      <c r="AK1020" s="40" t="str">
        <f>IFERROR(IF((Q1020+IF(AI1020="",0,AI3))&lt;=0,"Stockout",IF(AJ1020="","",IF(F1020="Class A",IF(AJ1020&lt;=7,"Critical",IF(AJ1020&lt;=15,"Low",IF(AJ1020&lt;=30,"Reorder",IF(AJ1020&lt;=45,"Optimal","Overstock")))),IF(F1020="Class B",IF(AJ1020&lt;=10,"Critical",IF(AJ1020&lt;=20,"Low",IF(AJ1020&lt;=45,"Reorder",IF(AJ1020&lt;=60,"Optimal","Overstock")))),IF(F1020="Class C",IF(AJ1020&lt;=15,"Critical",IF(AJ1020&lt;=30,"Low",IF(AJ1020&lt;=60,"Reorder",IF(AJ1020&lt;=90,"Optimal","Overstock")))),""))))),"")</f>
        <v>Critical</v>
      </c>
      <c r="AL1020" s="42"/>
      <c r="AM1020" s="39"/>
      <c r="AN1020" s="39"/>
      <c r="AO1020" s="39"/>
      <c r="AP1020" s="39"/>
      <c r="AQ1020" s="39"/>
      <c r="AR1020" s="39"/>
      <c r="AS1020" s="39"/>
      <c r="AT1020" s="39"/>
      <c r="AU1020" s="39"/>
      <c r="AV1020" s="39"/>
    </row>
    <row r="1021" spans="1:48">
      <c r="A1021" s="39" t="s">
        <v>28</v>
      </c>
      <c r="B1021" s="39" t="s">
        <v>21</v>
      </c>
      <c r="C1021" s="39" t="s">
        <v>1</v>
      </c>
      <c r="D1021" s="40" t="s">
        <v>254</v>
      </c>
      <c r="E1021" s="40">
        <v>16</v>
      </c>
      <c r="F1021" s="40" t="s">
        <v>2</v>
      </c>
      <c r="G1021" s="39" t="str">
        <f>IFERROR(VLOOKUP(A1021,'[4]MC Masterlist 2026-09-17'!$B:$M, 3, 0),"")</f>
        <v>YAMAHA</v>
      </c>
      <c r="H1021" s="41">
        <f>IFERROR(VLOOKUP(A1021,'[4]MC Masterlist 2026-09-17'!$B:$M, 6, 0),"")</f>
        <v>147312</v>
      </c>
      <c r="I1021" s="42">
        <v>1</v>
      </c>
      <c r="J1021" s="42">
        <v>1</v>
      </c>
      <c r="K1021" s="42">
        <v>0</v>
      </c>
      <c r="L1021" s="42">
        <f t="shared" si="225"/>
        <v>2</v>
      </c>
      <c r="M1021" s="42">
        <f t="shared" si="226"/>
        <v>0.66666666666666663</v>
      </c>
      <c r="N1021" s="41">
        <f t="shared" si="227"/>
        <v>294624</v>
      </c>
      <c r="O1021" s="41">
        <f t="shared" si="228"/>
        <v>98208</v>
      </c>
      <c r="P1021" s="42">
        <f t="shared" si="229"/>
        <v>2.222222222222222E-2</v>
      </c>
      <c r="Q1021" s="42"/>
      <c r="R1021" s="41">
        <f t="shared" si="230"/>
        <v>0</v>
      </c>
      <c r="S1021" s="42">
        <f t="shared" si="231"/>
        <v>0</v>
      </c>
      <c r="T1021" s="42">
        <f>IFERROR(VLOOKUP(A1021,'[4]Re-order'!$A:$Q,17,0),"")</f>
        <v>0</v>
      </c>
      <c r="U1021" s="42">
        <f>IFERROR(VLOOKUP(A1021,'[4]MC Masterlist 2026-09-17'!$B:$M, 10, 0),0)</f>
        <v>15</v>
      </c>
      <c r="V1021" s="42">
        <f>IFERROR(VLOOKUP(A1021,'[4]MC Masterlist 2026-09-17'!$B:$M, 11, 0),0)</f>
        <v>15</v>
      </c>
      <c r="W1021" s="42">
        <f t="shared" si="232"/>
        <v>30</v>
      </c>
      <c r="X1021" s="42">
        <f t="shared" si="233"/>
        <v>6.666666666666667</v>
      </c>
      <c r="Y1021" s="42">
        <f>IFERROR(IF(OR(C1021="AREA I",C1021="AREA V"),7,VLOOKUP(A1021,'[4]MC Masterlist 2026-09-17'!$B:$M, 12, 0)),0)</f>
        <v>7</v>
      </c>
      <c r="Z1021" s="42">
        <f t="shared" si="234"/>
        <v>0.33333333333333331</v>
      </c>
      <c r="AA1021" s="42">
        <f t="shared" si="235"/>
        <v>0.66666666666666663</v>
      </c>
      <c r="AB1021" s="42">
        <f t="shared" si="236"/>
        <v>0.14814814814814814</v>
      </c>
      <c r="AC1021" s="42">
        <f t="shared" si="237"/>
        <v>0.15555555555555553</v>
      </c>
      <c r="AD1021" s="40" t="str">
        <f t="shared" si="238"/>
        <v>Stockout</v>
      </c>
      <c r="AE1021" s="40">
        <f>IFERROR(VLOOKUP(A1021,'[4]Re-order'!$A:$AA,27,0),"")</f>
        <v>0</v>
      </c>
      <c r="AF1021" s="42">
        <f t="shared" si="239"/>
        <v>0.15555555555555553</v>
      </c>
      <c r="AG1021" s="42" t="e">
        <f>SUMIFS('[4]Raw Inventory'!D:D,'[4]Raw Inventory'!C:C,"GREATWALL",'[4]Raw Inventory'!B:B,A1021)</f>
        <v>#VALUE!</v>
      </c>
      <c r="AH1021" s="42" t="e">
        <f>SUMIFS('[4]Raw Inventory'!D:D,'[4]Raw Inventory'!C:C,"DUARTE",'[4]Raw Inventory'!B:B,A1021)</f>
        <v>#VALUE!</v>
      </c>
      <c r="AI1021" s="42"/>
      <c r="AJ1021" s="42">
        <f t="shared" si="240"/>
        <v>0</v>
      </c>
      <c r="AK1021" s="40" t="str">
        <f>IFERROR(IF((Q1021+IF(AI1021="",0,AI3))&lt;=0,"Stockout",IF(AJ1021="","",IF(F1021="Class A",IF(AJ1021&lt;=7,"Critical",IF(AJ1021&lt;=15,"Low",IF(AJ1021&lt;=30,"Reorder",IF(AJ1021&lt;=45,"Optimal","Overstock")))),IF(F1021="Class B",IF(AJ1021&lt;=10,"Critical",IF(AJ1021&lt;=20,"Low",IF(AJ1021&lt;=45,"Reorder",IF(AJ1021&lt;=60,"Optimal","Overstock")))),IF(F1021="Class C",IF(AJ1021&lt;=15,"Critical",IF(AJ1021&lt;=30,"Low",IF(AJ1021&lt;=60,"Reorder",IF(AJ1021&lt;=90,"Optimal","Overstock")))),""))))),"")</f>
        <v>Stockout</v>
      </c>
      <c r="AL1021" s="42"/>
      <c r="AM1021" s="39"/>
      <c r="AN1021" s="39"/>
      <c r="AO1021" s="39"/>
      <c r="AP1021" s="39"/>
      <c r="AQ1021" s="39"/>
      <c r="AR1021" s="39"/>
      <c r="AS1021" s="39"/>
      <c r="AT1021" s="39"/>
      <c r="AU1021" s="39"/>
      <c r="AV1021" s="39"/>
    </row>
    <row r="1022" spans="1:48">
      <c r="A1022" s="39" t="s">
        <v>52</v>
      </c>
      <c r="B1022" s="39" t="s">
        <v>21</v>
      </c>
      <c r="C1022" s="39" t="s">
        <v>1</v>
      </c>
      <c r="D1022" s="40" t="s">
        <v>240</v>
      </c>
      <c r="E1022" s="40">
        <v>23</v>
      </c>
      <c r="F1022" s="40" t="s">
        <v>3</v>
      </c>
      <c r="G1022" s="39" t="str">
        <f>IFERROR(VLOOKUP(A1022,'[4]MC Masterlist 2026-09-17'!$B:$M, 3, 0),"")</f>
        <v>YAMAHA</v>
      </c>
      <c r="H1022" s="41">
        <f>IFERROR(VLOOKUP(A1022,'[4]MC Masterlist 2026-09-17'!$B:$M, 6, 0),"")</f>
        <v>85446</v>
      </c>
      <c r="I1022" s="42">
        <v>0</v>
      </c>
      <c r="J1022" s="42">
        <v>0</v>
      </c>
      <c r="K1022" s="42">
        <v>1</v>
      </c>
      <c r="L1022" s="42">
        <f t="shared" si="225"/>
        <v>1</v>
      </c>
      <c r="M1022" s="42">
        <f t="shared" si="226"/>
        <v>0.33333333333333331</v>
      </c>
      <c r="N1022" s="41">
        <f t="shared" si="227"/>
        <v>85446</v>
      </c>
      <c r="O1022" s="41">
        <f t="shared" si="228"/>
        <v>28482</v>
      </c>
      <c r="P1022" s="42">
        <f t="shared" si="229"/>
        <v>1.111111111111111E-2</v>
      </c>
      <c r="Q1022" s="42">
        <v>1</v>
      </c>
      <c r="R1022" s="41">
        <f t="shared" si="230"/>
        <v>85446</v>
      </c>
      <c r="S1022" s="42">
        <f t="shared" si="231"/>
        <v>90</v>
      </c>
      <c r="T1022" s="42">
        <f>IFERROR(VLOOKUP(A1022,'[4]Re-order'!$A:$Q,17,0),"")</f>
        <v>0</v>
      </c>
      <c r="U1022" s="42">
        <f>IFERROR(VLOOKUP(A1022,'[4]MC Masterlist 2026-09-17'!$B:$M, 10, 0),0)</f>
        <v>15</v>
      </c>
      <c r="V1022" s="42">
        <f>IFERROR(VLOOKUP(A1022,'[4]MC Masterlist 2026-09-17'!$B:$M, 11, 0),0)</f>
        <v>15</v>
      </c>
      <c r="W1022" s="42">
        <f t="shared" si="232"/>
        <v>30</v>
      </c>
      <c r="X1022" s="42">
        <f t="shared" si="233"/>
        <v>6.833333333333333</v>
      </c>
      <c r="Y1022" s="42">
        <f>IFERROR(IF(OR(C1022="AREA I",C1022="AREA V"),7,VLOOKUP(A1022,'[4]MC Masterlist 2026-09-17'!$B:$M, 12, 0)),0)</f>
        <v>7</v>
      </c>
      <c r="Z1022" s="42">
        <f t="shared" si="234"/>
        <v>0.16666666666666666</v>
      </c>
      <c r="AA1022" s="42">
        <f t="shared" si="235"/>
        <v>0.33333333333333331</v>
      </c>
      <c r="AB1022" s="42">
        <f t="shared" si="236"/>
        <v>7.5925925925925911E-2</v>
      </c>
      <c r="AC1022" s="42">
        <f t="shared" si="237"/>
        <v>7.7777777777777765E-2</v>
      </c>
      <c r="AD1022" s="40" t="str">
        <f t="shared" si="238"/>
        <v>Optimal</v>
      </c>
      <c r="AE1022" s="40">
        <f>IFERROR(VLOOKUP(A1022,'[4]Re-order'!$A:$AA,27,0),"")</f>
        <v>0</v>
      </c>
      <c r="AF1022" s="42">
        <f t="shared" si="239"/>
        <v>-0.92222222222222228</v>
      </c>
      <c r="AG1022" s="42" t="e">
        <f>SUMIFS('[4]Raw Inventory'!D:D,'[4]Raw Inventory'!C:C,"GREATWALL",'[4]Raw Inventory'!B:B,A1022)</f>
        <v>#VALUE!</v>
      </c>
      <c r="AH1022" s="42" t="e">
        <f>SUMIFS('[4]Raw Inventory'!D:D,'[4]Raw Inventory'!C:C,"DUARTE",'[4]Raw Inventory'!B:B,A1022)</f>
        <v>#VALUE!</v>
      </c>
      <c r="AI1022" s="42"/>
      <c r="AJ1022" s="42">
        <f t="shared" si="240"/>
        <v>90.000000000000014</v>
      </c>
      <c r="AK1022" s="40" t="str">
        <f>IFERROR(IF((Q1022+IF(AI1022="",0,AI3))&lt;=0,"Stockout",IF(AJ1022="","",IF(F1022="Class A",IF(AJ1022&lt;=7,"Critical",IF(AJ1022&lt;=15,"Low",IF(AJ1022&lt;=30,"Reorder",IF(AJ1022&lt;=45,"Optimal","Overstock")))),IF(F1022="Class B",IF(AJ1022&lt;=10,"Critical",IF(AJ1022&lt;=20,"Low",IF(AJ1022&lt;=45,"Reorder",IF(AJ1022&lt;=60,"Optimal","Overstock")))),IF(F1022="Class C",IF(AJ1022&lt;=15,"Critical",IF(AJ1022&lt;=30,"Low",IF(AJ1022&lt;=60,"Reorder",IF(AJ1022&lt;=90,"Optimal","Overstock")))),""))))),"")</f>
        <v>Optimal</v>
      </c>
      <c r="AL1022" s="42"/>
      <c r="AM1022" s="39"/>
      <c r="AN1022" s="39"/>
      <c r="AO1022" s="39"/>
      <c r="AP1022" s="39"/>
      <c r="AQ1022" s="39"/>
      <c r="AR1022" s="39"/>
      <c r="AS1022" s="39"/>
      <c r="AT1022" s="39"/>
      <c r="AU1022" s="39"/>
      <c r="AV1022" s="39"/>
    </row>
    <row r="1023" spans="1:48">
      <c r="A1023" s="39" t="s">
        <v>26</v>
      </c>
      <c r="B1023" s="39" t="s">
        <v>123</v>
      </c>
      <c r="C1023" s="39" t="s">
        <v>118</v>
      </c>
      <c r="D1023" s="40" t="s">
        <v>235</v>
      </c>
      <c r="E1023" s="40">
        <v>8</v>
      </c>
      <c r="F1023" s="40" t="s">
        <v>2</v>
      </c>
      <c r="G1023" s="39" t="str">
        <f>IFERROR(VLOOKUP(A1023,'[4]MC Masterlist 2026-09-17'!$B:$M, 3, 0),"")</f>
        <v>SUZUKI</v>
      </c>
      <c r="H1023" s="41">
        <f>IFERROR(VLOOKUP(A1023,'[4]MC Masterlist 2026-09-17'!$B:$M, 6, 0),"")</f>
        <v>123700</v>
      </c>
      <c r="I1023" s="42">
        <v>2</v>
      </c>
      <c r="J1023" s="42">
        <v>0</v>
      </c>
      <c r="K1023" s="42">
        <v>0</v>
      </c>
      <c r="L1023" s="42">
        <f t="shared" si="225"/>
        <v>2</v>
      </c>
      <c r="M1023" s="42">
        <f t="shared" si="226"/>
        <v>0.66666666666666663</v>
      </c>
      <c r="N1023" s="41">
        <f t="shared" si="227"/>
        <v>247400</v>
      </c>
      <c r="O1023" s="41">
        <f t="shared" si="228"/>
        <v>82466.666666666657</v>
      </c>
      <c r="P1023" s="42">
        <f t="shared" si="229"/>
        <v>2.222222222222222E-2</v>
      </c>
      <c r="Q1023" s="42">
        <v>5</v>
      </c>
      <c r="R1023" s="41">
        <f t="shared" si="230"/>
        <v>618500</v>
      </c>
      <c r="S1023" s="42">
        <f t="shared" si="231"/>
        <v>225.00000000000003</v>
      </c>
      <c r="T1023" s="42">
        <f>IFERROR(VLOOKUP(A1023,'[4]Re-order'!$A:$Q,17,0),"")</f>
        <v>0</v>
      </c>
      <c r="U1023" s="42">
        <f>IFERROR(VLOOKUP(A1023,'[4]MC Masterlist 2026-09-17'!$B:$M, 10, 0),0)</f>
        <v>15</v>
      </c>
      <c r="V1023" s="42">
        <f>IFERROR(VLOOKUP(A1023,'[4]MC Masterlist 2026-09-17'!$B:$M, 11, 0),0)</f>
        <v>15</v>
      </c>
      <c r="W1023" s="42">
        <f t="shared" si="232"/>
        <v>30</v>
      </c>
      <c r="X1023" s="42">
        <f t="shared" si="233"/>
        <v>29.666666666666668</v>
      </c>
      <c r="Y1023" s="42">
        <f>IFERROR(IF(OR(C1023="AREA I",C1023="AREA V"),7,VLOOKUP(A1023,'[4]MC Masterlist 2026-09-17'!$B:$M, 12, 0)),0)</f>
        <v>30</v>
      </c>
      <c r="Z1023" s="42">
        <f t="shared" si="234"/>
        <v>0.33333333333333331</v>
      </c>
      <c r="AA1023" s="42">
        <f t="shared" si="235"/>
        <v>0.66666666666666663</v>
      </c>
      <c r="AB1023" s="42">
        <f t="shared" si="236"/>
        <v>0.65925925925925921</v>
      </c>
      <c r="AC1023" s="42">
        <f t="shared" si="237"/>
        <v>0.66666666666666663</v>
      </c>
      <c r="AD1023" s="40" t="str">
        <f t="shared" si="238"/>
        <v>Overstock</v>
      </c>
      <c r="AE1023" s="40">
        <f>IFERROR(VLOOKUP(A1023,'[4]Re-order'!$A:$AA,27,0),"")</f>
        <v>0</v>
      </c>
      <c r="AF1023" s="42">
        <f t="shared" si="239"/>
        <v>-4.333333333333333</v>
      </c>
      <c r="AG1023" s="42" t="e">
        <f>SUMIFS('[4]Raw Inventory'!D:D,'[4]Raw Inventory'!C:C,"GREATWALL",'[4]Raw Inventory'!B:B,A1023)</f>
        <v>#VALUE!</v>
      </c>
      <c r="AH1023" s="42" t="e">
        <f>SUMIFS('[4]Raw Inventory'!D:D,'[4]Raw Inventory'!C:C,"DUARTE",'[4]Raw Inventory'!B:B,A1023)</f>
        <v>#VALUE!</v>
      </c>
      <c r="AI1023" s="42"/>
      <c r="AJ1023" s="42">
        <f t="shared" si="240"/>
        <v>225.00000000000003</v>
      </c>
      <c r="AK1023" s="40" t="str">
        <f>IFERROR(IF((Q1023+IF(AI1023="",0,AI3))&lt;=0,"Stockout",IF(AJ1023="","",IF(F1023="Class A",IF(AJ1023&lt;=7,"Critical",IF(AJ1023&lt;=15,"Low",IF(AJ1023&lt;=30,"Reorder",IF(AJ1023&lt;=45,"Optimal","Overstock")))),IF(F1023="Class B",IF(AJ1023&lt;=10,"Critical",IF(AJ1023&lt;=20,"Low",IF(AJ1023&lt;=45,"Reorder",IF(AJ1023&lt;=60,"Optimal","Overstock")))),IF(F1023="Class C",IF(AJ1023&lt;=15,"Critical",IF(AJ1023&lt;=30,"Low",IF(AJ1023&lt;=60,"Reorder",IF(AJ1023&lt;=90,"Optimal","Overstock")))),""))))),"")</f>
        <v>Overstock</v>
      </c>
      <c r="AL1023" s="42"/>
      <c r="AM1023" s="39"/>
      <c r="AN1023" s="39"/>
      <c r="AO1023" s="39"/>
      <c r="AP1023" s="39"/>
      <c r="AQ1023" s="39"/>
      <c r="AR1023" s="39"/>
      <c r="AS1023" s="39"/>
      <c r="AT1023" s="39"/>
      <c r="AU1023" s="39"/>
      <c r="AV1023" s="39"/>
    </row>
    <row r="1024" spans="1:48">
      <c r="A1024" s="39" t="s">
        <v>47</v>
      </c>
      <c r="B1024" s="39" t="s">
        <v>114</v>
      </c>
      <c r="C1024" s="39" t="s">
        <v>109</v>
      </c>
      <c r="D1024" s="40" t="s">
        <v>266</v>
      </c>
      <c r="E1024" s="40">
        <v>18</v>
      </c>
      <c r="F1024" s="40" t="s">
        <v>3</v>
      </c>
      <c r="G1024" s="39" t="str">
        <f>IFERROR(VLOOKUP(A1024,'[4]MC Masterlist 2026-09-17'!$B:$M, 3, 0),"")</f>
        <v>YAMAHA</v>
      </c>
      <c r="H1024" s="41">
        <f>IFERROR(VLOOKUP(A1024,'[4]MC Masterlist 2026-09-17'!$B:$M, 6, 0),"")</f>
        <v>76167</v>
      </c>
      <c r="I1024" s="42">
        <v>0</v>
      </c>
      <c r="J1024" s="42">
        <v>2</v>
      </c>
      <c r="K1024" s="42">
        <v>1</v>
      </c>
      <c r="L1024" s="42">
        <f t="shared" si="225"/>
        <v>3</v>
      </c>
      <c r="M1024" s="42">
        <f t="shared" si="226"/>
        <v>1</v>
      </c>
      <c r="N1024" s="41">
        <f t="shared" si="227"/>
        <v>228501</v>
      </c>
      <c r="O1024" s="41">
        <f t="shared" si="228"/>
        <v>76167</v>
      </c>
      <c r="P1024" s="42">
        <f t="shared" si="229"/>
        <v>3.3333333333333333E-2</v>
      </c>
      <c r="Q1024" s="42"/>
      <c r="R1024" s="41">
        <f t="shared" si="230"/>
        <v>0</v>
      </c>
      <c r="S1024" s="42">
        <f t="shared" si="231"/>
        <v>0</v>
      </c>
      <c r="T1024" s="42">
        <f>IFERROR(VLOOKUP(A1024,'[4]Re-order'!$A:$Q,17,0),"")</f>
        <v>0</v>
      </c>
      <c r="U1024" s="42">
        <f>IFERROR(VLOOKUP(A1024,'[4]MC Masterlist 2026-09-17'!$B:$M, 10, 0),0)</f>
        <v>15</v>
      </c>
      <c r="V1024" s="42">
        <f>IFERROR(VLOOKUP(A1024,'[4]MC Masterlist 2026-09-17'!$B:$M, 11, 0),0)</f>
        <v>15</v>
      </c>
      <c r="W1024" s="42">
        <f t="shared" si="232"/>
        <v>30</v>
      </c>
      <c r="X1024" s="42">
        <f t="shared" si="233"/>
        <v>29.5</v>
      </c>
      <c r="Y1024" s="42">
        <f>IFERROR(IF(OR(C1024="AREA I",C1024="AREA V"),7,VLOOKUP(A1024,'[4]MC Masterlist 2026-09-17'!$B:$M, 12, 0)),0)</f>
        <v>30</v>
      </c>
      <c r="Z1024" s="42">
        <f t="shared" si="234"/>
        <v>0.5</v>
      </c>
      <c r="AA1024" s="42">
        <f t="shared" si="235"/>
        <v>1</v>
      </c>
      <c r="AB1024" s="42">
        <f t="shared" si="236"/>
        <v>0.98333333333333328</v>
      </c>
      <c r="AC1024" s="42">
        <f t="shared" si="237"/>
        <v>1</v>
      </c>
      <c r="AD1024" s="40" t="str">
        <f t="shared" si="238"/>
        <v>Stockout</v>
      </c>
      <c r="AE1024" s="40">
        <f>IFERROR(VLOOKUP(A1024,'[4]Re-order'!$A:$AA,27,0),"")</f>
        <v>0</v>
      </c>
      <c r="AF1024" s="42">
        <f t="shared" si="239"/>
        <v>1</v>
      </c>
      <c r="AG1024" s="42" t="e">
        <f>SUMIFS('[4]Raw Inventory'!D:D,'[4]Raw Inventory'!C:C,"GREATWALL",'[4]Raw Inventory'!B:B,A1024)</f>
        <v>#VALUE!</v>
      </c>
      <c r="AH1024" s="42" t="e">
        <f>SUMIFS('[4]Raw Inventory'!D:D,'[4]Raw Inventory'!C:C,"DUARTE",'[4]Raw Inventory'!B:B,A1024)</f>
        <v>#VALUE!</v>
      </c>
      <c r="AI1024" s="42"/>
      <c r="AJ1024" s="42">
        <f t="shared" si="240"/>
        <v>0</v>
      </c>
      <c r="AK1024" s="40" t="str">
        <f>IFERROR(IF((Q1024+IF(AI1024="",0,AI3))&lt;=0,"Stockout",IF(AJ1024="","",IF(F1024="Class A",IF(AJ1024&lt;=7,"Critical",IF(AJ1024&lt;=15,"Low",IF(AJ1024&lt;=30,"Reorder",IF(AJ1024&lt;=45,"Optimal","Overstock")))),IF(F1024="Class B",IF(AJ1024&lt;=10,"Critical",IF(AJ1024&lt;=20,"Low",IF(AJ1024&lt;=45,"Reorder",IF(AJ1024&lt;=60,"Optimal","Overstock")))),IF(F1024="Class C",IF(AJ1024&lt;=15,"Critical",IF(AJ1024&lt;=30,"Low",IF(AJ1024&lt;=60,"Reorder",IF(AJ1024&lt;=90,"Optimal","Overstock")))),""))))),"")</f>
        <v>Stockout</v>
      </c>
      <c r="AL1024" s="42"/>
      <c r="AM1024" s="39"/>
      <c r="AN1024" s="39"/>
      <c r="AO1024" s="39"/>
      <c r="AP1024" s="39"/>
      <c r="AQ1024" s="39"/>
      <c r="AR1024" s="39"/>
      <c r="AS1024" s="39"/>
      <c r="AT1024" s="39"/>
      <c r="AU1024" s="39"/>
      <c r="AV1024" s="39"/>
    </row>
    <row r="1025" spans="1:48">
      <c r="A1025" s="39" t="s">
        <v>23</v>
      </c>
      <c r="B1025" s="39" t="s">
        <v>30</v>
      </c>
      <c r="C1025" s="39" t="s">
        <v>1</v>
      </c>
      <c r="D1025" s="40" t="s">
        <v>226</v>
      </c>
      <c r="E1025" s="40">
        <v>1</v>
      </c>
      <c r="F1025" s="40" t="s">
        <v>0</v>
      </c>
      <c r="G1025" s="39" t="str">
        <f>IFERROR(VLOOKUP(A1025,'[4]MC Masterlist 2026-09-17'!$B:$M, 3, 0),"")</f>
        <v>KAWASAKI</v>
      </c>
      <c r="H1025" s="41">
        <f>IFERROR(VLOOKUP(A1025,'[4]MC Masterlist 2026-09-17'!$B:$M, 6, 0),"")</f>
        <v>60656</v>
      </c>
      <c r="I1025" s="42">
        <v>23</v>
      </c>
      <c r="J1025" s="42">
        <v>17</v>
      </c>
      <c r="K1025" s="42">
        <v>22</v>
      </c>
      <c r="L1025" s="42">
        <f t="shared" si="225"/>
        <v>62</v>
      </c>
      <c r="M1025" s="42">
        <f t="shared" si="226"/>
        <v>20.666666666666668</v>
      </c>
      <c r="N1025" s="41">
        <f t="shared" si="227"/>
        <v>3760672</v>
      </c>
      <c r="O1025" s="41">
        <f t="shared" si="228"/>
        <v>1253557.3333333335</v>
      </c>
      <c r="P1025" s="42">
        <f t="shared" si="229"/>
        <v>0.68888888888888888</v>
      </c>
      <c r="Q1025" s="42">
        <v>11</v>
      </c>
      <c r="R1025" s="41">
        <f t="shared" si="230"/>
        <v>667216</v>
      </c>
      <c r="S1025" s="42">
        <f t="shared" si="231"/>
        <v>15.96774193548387</v>
      </c>
      <c r="T1025" s="42">
        <f>IFERROR(VLOOKUP(A1025,'[4]Re-order'!$A:$Q,17,0),"")</f>
        <v>0</v>
      </c>
      <c r="U1025" s="42">
        <f>IFERROR(VLOOKUP(A1025,'[4]MC Masterlist 2026-09-17'!$B:$M, 10, 0),0)</f>
        <v>15</v>
      </c>
      <c r="V1025" s="42">
        <f>IFERROR(VLOOKUP(A1025,'[4]MC Masterlist 2026-09-17'!$B:$M, 11, 0),0)</f>
        <v>15</v>
      </c>
      <c r="W1025" s="42">
        <f t="shared" si="232"/>
        <v>30</v>
      </c>
      <c r="X1025" s="42">
        <f t="shared" si="233"/>
        <v>-3.3333333333333339</v>
      </c>
      <c r="Y1025" s="42">
        <f>IFERROR(IF(OR(C1025="AREA I",C1025="AREA V"),7,VLOOKUP(A1025,'[4]MC Masterlist 2026-09-17'!$B:$M, 12, 0)),0)</f>
        <v>7</v>
      </c>
      <c r="Z1025" s="42">
        <f t="shared" si="234"/>
        <v>10.333333333333334</v>
      </c>
      <c r="AA1025" s="42">
        <f t="shared" si="235"/>
        <v>20.666666666666668</v>
      </c>
      <c r="AB1025" s="42">
        <f t="shared" si="236"/>
        <v>-2.2962962962962967</v>
      </c>
      <c r="AC1025" s="42">
        <f t="shared" si="237"/>
        <v>4.822222222222222</v>
      </c>
      <c r="AD1025" s="40" t="str">
        <f t="shared" si="238"/>
        <v>Reorder</v>
      </c>
      <c r="AE1025" s="40">
        <f>IFERROR(VLOOKUP(A1025,'[4]Re-order'!$A:$AA,27,0),"")</f>
        <v>0</v>
      </c>
      <c r="AF1025" s="42">
        <f t="shared" si="239"/>
        <v>-6.177777777777778</v>
      </c>
      <c r="AG1025" s="42" t="e">
        <f>SUMIFS('[4]Raw Inventory'!D:D,'[4]Raw Inventory'!C:C,"GREATWALL",'[4]Raw Inventory'!B:B,A1025)</f>
        <v>#VALUE!</v>
      </c>
      <c r="AH1025" s="42" t="e">
        <f>SUMIFS('[4]Raw Inventory'!D:D,'[4]Raw Inventory'!C:C,"DUARTE",'[4]Raw Inventory'!B:B,A1025)</f>
        <v>#VALUE!</v>
      </c>
      <c r="AI1025" s="42"/>
      <c r="AJ1025" s="42">
        <f t="shared" si="240"/>
        <v>15.967741935483872</v>
      </c>
      <c r="AK1025" s="40" t="str">
        <f>IFERROR(IF((Q1025+IF(AI1025="",0,AI3))&lt;=0,"Stockout",IF(AJ1025="","",IF(F1025="Class A",IF(AJ1025&lt;=7,"Critical",IF(AJ1025&lt;=15,"Low",IF(AJ1025&lt;=30,"Reorder",IF(AJ1025&lt;=45,"Optimal","Overstock")))),IF(F1025="Class B",IF(AJ1025&lt;=10,"Critical",IF(AJ1025&lt;=20,"Low",IF(AJ1025&lt;=45,"Reorder",IF(AJ1025&lt;=60,"Optimal","Overstock")))),IF(F1025="Class C",IF(AJ1025&lt;=15,"Critical",IF(AJ1025&lt;=30,"Low",IF(AJ1025&lt;=60,"Reorder",IF(AJ1025&lt;=90,"Optimal","Overstock")))),""))))),"")</f>
        <v>Reorder</v>
      </c>
      <c r="AL1025" s="42"/>
      <c r="AM1025" s="39"/>
      <c r="AN1025" s="39"/>
      <c r="AO1025" s="39"/>
      <c r="AP1025" s="39"/>
      <c r="AQ1025" s="39"/>
      <c r="AR1025" s="39"/>
      <c r="AS1025" s="39"/>
      <c r="AT1025" s="39"/>
      <c r="AU1025" s="39"/>
      <c r="AV1025" s="39"/>
    </row>
    <row r="1026" spans="1:48">
      <c r="A1026" s="39" t="s">
        <v>67</v>
      </c>
      <c r="B1026" s="39" t="s">
        <v>111</v>
      </c>
      <c r="C1026" s="39" t="s">
        <v>109</v>
      </c>
      <c r="D1026" s="40" t="s">
        <v>263</v>
      </c>
      <c r="E1026" s="40">
        <v>30</v>
      </c>
      <c r="F1026" s="40" t="s">
        <v>3</v>
      </c>
      <c r="G1026" s="39" t="str">
        <f>IFERROR(VLOOKUP(A1026,'[4]MC Masterlist 2026-09-17'!$B:$M, 3, 0),"")</f>
        <v>YAMAHA</v>
      </c>
      <c r="H1026" s="41">
        <f>IFERROR(VLOOKUP(A1026,'[4]MC Masterlist 2026-09-17'!$B:$M, 6, 0),"")</f>
        <v>86397</v>
      </c>
      <c r="I1026" s="42">
        <v>0</v>
      </c>
      <c r="J1026" s="42">
        <v>0</v>
      </c>
      <c r="K1026" s="42">
        <v>0</v>
      </c>
      <c r="L1026" s="42">
        <f t="shared" si="225"/>
        <v>0</v>
      </c>
      <c r="M1026" s="42">
        <f t="shared" si="226"/>
        <v>0</v>
      </c>
      <c r="N1026" s="41">
        <f t="shared" si="227"/>
        <v>0</v>
      </c>
      <c r="O1026" s="41">
        <f t="shared" si="228"/>
        <v>0</v>
      </c>
      <c r="P1026" s="42">
        <f t="shared" si="229"/>
        <v>0</v>
      </c>
      <c r="Q1026" s="42">
        <v>1</v>
      </c>
      <c r="R1026" s="41">
        <f t="shared" si="230"/>
        <v>86397</v>
      </c>
      <c r="S1026" s="42">
        <f t="shared" si="231"/>
        <v>0</v>
      </c>
      <c r="T1026" s="42">
        <f>IFERROR(VLOOKUP(A1026,'[4]Re-order'!$A:$Q,17,0),"")</f>
        <v>0</v>
      </c>
      <c r="U1026" s="42">
        <f>IFERROR(VLOOKUP(A1026,'[4]MC Masterlist 2026-09-17'!$B:$M, 10, 0),0)</f>
        <v>15</v>
      </c>
      <c r="V1026" s="42">
        <f>IFERROR(VLOOKUP(A1026,'[4]MC Masterlist 2026-09-17'!$B:$M, 11, 0),0)</f>
        <v>15</v>
      </c>
      <c r="W1026" s="42">
        <f t="shared" si="232"/>
        <v>30</v>
      </c>
      <c r="X1026" s="42">
        <f t="shared" si="233"/>
        <v>30</v>
      </c>
      <c r="Y1026" s="42">
        <f>IFERROR(IF(OR(C1026="AREA I",C1026="AREA V"),7,VLOOKUP(A1026,'[4]MC Masterlist 2026-09-17'!$B:$M, 12, 0)),0)</f>
        <v>30</v>
      </c>
      <c r="Z1026" s="42">
        <f t="shared" si="234"/>
        <v>0</v>
      </c>
      <c r="AA1026" s="42">
        <f t="shared" si="235"/>
        <v>0</v>
      </c>
      <c r="AB1026" s="42">
        <f t="shared" si="236"/>
        <v>0</v>
      </c>
      <c r="AC1026" s="42">
        <f t="shared" si="237"/>
        <v>0</v>
      </c>
      <c r="AD1026" s="40" t="str">
        <f t="shared" si="238"/>
        <v>Critical</v>
      </c>
      <c r="AE1026" s="40">
        <f>IFERROR(VLOOKUP(A1026,'[4]Re-order'!$A:$AA,27,0),"")</f>
        <v>0</v>
      </c>
      <c r="AF1026" s="42">
        <f t="shared" si="239"/>
        <v>-1</v>
      </c>
      <c r="AG1026" s="42" t="e">
        <f>SUMIFS('[4]Raw Inventory'!D:D,'[4]Raw Inventory'!C:C,"GREATWALL",'[4]Raw Inventory'!B:B,A1026)</f>
        <v>#VALUE!</v>
      </c>
      <c r="AH1026" s="42" t="e">
        <f>SUMIFS('[4]Raw Inventory'!D:D,'[4]Raw Inventory'!C:C,"DUARTE",'[4]Raw Inventory'!B:B,A1026)</f>
        <v>#VALUE!</v>
      </c>
      <c r="AI1026" s="42"/>
      <c r="AJ1026" s="42">
        <f t="shared" si="240"/>
        <v>0</v>
      </c>
      <c r="AK1026" s="40" t="str">
        <f>IFERROR(IF((Q1026+IF(AI1026="",0,AI3))&lt;=0,"Stockout",IF(AJ1026="","",IF(F1026="Class A",IF(AJ1026&lt;=7,"Critical",IF(AJ1026&lt;=15,"Low",IF(AJ1026&lt;=30,"Reorder",IF(AJ1026&lt;=45,"Optimal","Overstock")))),IF(F1026="Class B",IF(AJ1026&lt;=10,"Critical",IF(AJ1026&lt;=20,"Low",IF(AJ1026&lt;=45,"Reorder",IF(AJ1026&lt;=60,"Optimal","Overstock")))),IF(F1026="Class C",IF(AJ1026&lt;=15,"Critical",IF(AJ1026&lt;=30,"Low",IF(AJ1026&lt;=60,"Reorder",IF(AJ1026&lt;=90,"Optimal","Overstock")))),""))))),"")</f>
        <v>Critical</v>
      </c>
      <c r="AL1026" s="42"/>
      <c r="AM1026" s="39"/>
      <c r="AN1026" s="39"/>
      <c r="AO1026" s="39"/>
      <c r="AP1026" s="39"/>
      <c r="AQ1026" s="39"/>
      <c r="AR1026" s="39"/>
      <c r="AS1026" s="39"/>
      <c r="AT1026" s="39"/>
      <c r="AU1026" s="39"/>
      <c r="AV1026" s="39"/>
    </row>
    <row r="1027" spans="1:48">
      <c r="A1027" s="39" t="s">
        <v>54</v>
      </c>
      <c r="B1027" s="39" t="s">
        <v>113</v>
      </c>
      <c r="C1027" s="39" t="s">
        <v>109</v>
      </c>
      <c r="D1027" s="40" t="s">
        <v>251</v>
      </c>
      <c r="E1027" s="40">
        <v>30</v>
      </c>
      <c r="F1027" s="40" t="s">
        <v>3</v>
      </c>
      <c r="G1027" s="39" t="str">
        <f>IFERROR(VLOOKUP(A1027,'[4]MC Masterlist 2026-09-17'!$B:$M, 3, 0),"")</f>
        <v>HONDA</v>
      </c>
      <c r="H1027" s="41">
        <f>IFERROR(VLOOKUP(A1027,'[4]MC Masterlist 2026-09-17'!$B:$M, 6, 0),"")</f>
        <v>70998</v>
      </c>
      <c r="I1027" s="42">
        <v>0</v>
      </c>
      <c r="J1027" s="42">
        <v>1</v>
      </c>
      <c r="K1027" s="42">
        <v>0</v>
      </c>
      <c r="L1027" s="42">
        <f t="shared" ref="L1027:L1090" si="241">I1027+J1027+K1027</f>
        <v>1</v>
      </c>
      <c r="M1027" s="42">
        <f t="shared" ref="M1027:M1090" si="242">AVERAGE(I1027,J1027,K1027)</f>
        <v>0.33333333333333331</v>
      </c>
      <c r="N1027" s="41">
        <f t="shared" ref="N1027:N1090" si="243">L1027*H1027</f>
        <v>70998</v>
      </c>
      <c r="O1027" s="41">
        <f t="shared" ref="O1027:O1090" si="244">M1027*H1027</f>
        <v>23666</v>
      </c>
      <c r="P1027" s="42">
        <f t="shared" ref="P1027:P1090" si="245">M1027/30</f>
        <v>1.111111111111111E-2</v>
      </c>
      <c r="Q1027" s="42"/>
      <c r="R1027" s="41">
        <f t="shared" ref="R1027:R1090" si="246">IFERROR(Q1027*H1027, 0)</f>
        <v>0</v>
      </c>
      <c r="S1027" s="42">
        <f t="shared" ref="S1027:S1090" si="247">IFERROR(R1027/(O1027)*30, 0)</f>
        <v>0</v>
      </c>
      <c r="T1027" s="42">
        <f>IFERROR(VLOOKUP(A1027,'[4]Re-order'!$A:$Q,17,0),"")</f>
        <v>0</v>
      </c>
      <c r="U1027" s="42">
        <f>IFERROR(VLOOKUP(A1027,'[4]MC Masterlist 2026-09-17'!$B:$M, 10, 0),0)</f>
        <v>15</v>
      </c>
      <c r="V1027" s="42">
        <f>IFERROR(VLOOKUP(A1027,'[4]MC Masterlist 2026-09-17'!$B:$M, 11, 0),0)</f>
        <v>15</v>
      </c>
      <c r="W1027" s="42">
        <f t="shared" ref="W1027:W1090" si="248">U1027+V1027</f>
        <v>30</v>
      </c>
      <c r="X1027" s="42">
        <f t="shared" ref="X1027:X1090" si="249">Y1027-Z1027</f>
        <v>29.833333333333332</v>
      </c>
      <c r="Y1027" s="42">
        <f>IFERROR(IF(OR(C1027="AREA I",C1027="AREA V"),7,VLOOKUP(A1027,'[4]MC Masterlist 2026-09-17'!$B:$M, 12, 0)),0)</f>
        <v>30</v>
      </c>
      <c r="Z1027" s="42">
        <f t="shared" ref="Z1027:Z1090" si="250">V1027*P1027</f>
        <v>0.16666666666666666</v>
      </c>
      <c r="AA1027" s="42">
        <f t="shared" ref="AA1027:AA1090" si="251">W1027*P1027</f>
        <v>0.33333333333333331</v>
      </c>
      <c r="AB1027" s="42">
        <f t="shared" ref="AB1027:AB1090" si="252">X1027*P1027</f>
        <v>0.33148148148148143</v>
      </c>
      <c r="AC1027" s="42">
        <f t="shared" ref="AC1027:AC1090" si="253">Y1027*P1027</f>
        <v>0.33333333333333331</v>
      </c>
      <c r="AD1027" s="40" t="str">
        <f t="shared" ref="AD1027:AD1090" si="254">IFERROR(IF(Q1027&lt;=0,"Stockout",IF(S1027="","",IF(F1027="Class A",IF(S1027&lt;=7,"Critical",IF(S1027&lt;=15,"Low",IF(S1027&lt;=30,"Reorder",IF(S1027&lt;=45,"Optimal","Overstock")))),IF(F1027="Class B",IF(S1027&lt;=10,"Critical",IF(S1027&lt;=20,"Low",IF(S1027&lt;=45,"Reorder",IF(S1027&lt;=60,"Optimal","Overstock")))),IF(F1027="Class C",IF(S1027&lt;=15,"Critical",IF(S1027&lt;=30,"Low",IF(S1027&lt;=60,"Reorder",IF(S1027&lt;=90,"Optimal","Overstock")))),""))))),"")</f>
        <v>Stockout</v>
      </c>
      <c r="AE1027" s="40">
        <f>IFERROR(VLOOKUP(A1027,'[4]Re-order'!$A:$AA,27,0),"")</f>
        <v>0</v>
      </c>
      <c r="AF1027" s="42">
        <f t="shared" ref="AF1027:AF1090" si="255">AC1027-Q1027</f>
        <v>0.33333333333333331</v>
      </c>
      <c r="AG1027" s="42" t="e">
        <f>SUMIFS('[4]Raw Inventory'!D:D,'[4]Raw Inventory'!C:C,"GREATWALL",'[4]Raw Inventory'!B:B,A1027)</f>
        <v>#VALUE!</v>
      </c>
      <c r="AH1027" s="42" t="e">
        <f>SUMIFS('[4]Raw Inventory'!D:D,'[4]Raw Inventory'!C:C,"DUARTE",'[4]Raw Inventory'!B:B,A1027)</f>
        <v>#VALUE!</v>
      </c>
      <c r="AI1027" s="42"/>
      <c r="AJ1027" s="42">
        <f t="shared" ref="AJ1027:AJ1090" si="256">IFERROR((Q1027 + IF(AI1027="",0,AI1027))/P1027, 0)</f>
        <v>0</v>
      </c>
      <c r="AK1027" s="40" t="str">
        <f>IFERROR(IF((Q1027+IF(AI1027="",0,AI3))&lt;=0,"Stockout",IF(AJ1027="","",IF(F1027="Class A",IF(AJ1027&lt;=7,"Critical",IF(AJ1027&lt;=15,"Low",IF(AJ1027&lt;=30,"Reorder",IF(AJ1027&lt;=45,"Optimal","Overstock")))),IF(F1027="Class B",IF(AJ1027&lt;=10,"Critical",IF(AJ1027&lt;=20,"Low",IF(AJ1027&lt;=45,"Reorder",IF(AJ1027&lt;=60,"Optimal","Overstock")))),IF(F1027="Class C",IF(AJ1027&lt;=15,"Critical",IF(AJ1027&lt;=30,"Low",IF(AJ1027&lt;=60,"Reorder",IF(AJ1027&lt;=90,"Optimal","Overstock")))),""))))),"")</f>
        <v>Stockout</v>
      </c>
      <c r="AL1027" s="42"/>
      <c r="AM1027" s="39"/>
      <c r="AN1027" s="39"/>
      <c r="AO1027" s="39"/>
      <c r="AP1027" s="39"/>
      <c r="AQ1027" s="39"/>
      <c r="AR1027" s="39"/>
      <c r="AS1027" s="39"/>
      <c r="AT1027" s="39"/>
      <c r="AU1027" s="39"/>
      <c r="AV1027" s="39"/>
    </row>
    <row r="1028" spans="1:48">
      <c r="A1028" s="39" t="s">
        <v>33</v>
      </c>
      <c r="B1028" s="39" t="s">
        <v>114</v>
      </c>
      <c r="C1028" s="39" t="s">
        <v>109</v>
      </c>
      <c r="D1028" s="40" t="s">
        <v>264</v>
      </c>
      <c r="E1028" s="40">
        <v>17</v>
      </c>
      <c r="F1028" s="40" t="s">
        <v>2</v>
      </c>
      <c r="G1028" s="39" t="str">
        <f>IFERROR(VLOOKUP(A1028,'[4]MC Masterlist 2026-09-17'!$B:$M, 3, 0),"")</f>
        <v>HONDA</v>
      </c>
      <c r="H1028" s="41">
        <f>IFERROR(VLOOKUP(A1028,'[4]MC Masterlist 2026-09-17'!$B:$M, 6, 0),"")</f>
        <v>251318</v>
      </c>
      <c r="I1028" s="42">
        <v>0</v>
      </c>
      <c r="J1028" s="42">
        <v>0</v>
      </c>
      <c r="K1028" s="42">
        <v>1</v>
      </c>
      <c r="L1028" s="42">
        <f t="shared" si="241"/>
        <v>1</v>
      </c>
      <c r="M1028" s="42">
        <f t="shared" si="242"/>
        <v>0.33333333333333331</v>
      </c>
      <c r="N1028" s="41">
        <f t="shared" si="243"/>
        <v>251318</v>
      </c>
      <c r="O1028" s="41">
        <f t="shared" si="244"/>
        <v>83772.666666666657</v>
      </c>
      <c r="P1028" s="42">
        <f t="shared" si="245"/>
        <v>1.111111111111111E-2</v>
      </c>
      <c r="Q1028" s="42"/>
      <c r="R1028" s="41">
        <f t="shared" si="246"/>
        <v>0</v>
      </c>
      <c r="S1028" s="42">
        <f t="shared" si="247"/>
        <v>0</v>
      </c>
      <c r="T1028" s="42">
        <f>IFERROR(VLOOKUP(A1028,'[4]Re-order'!$A:$Q,17,0),"")</f>
        <v>0</v>
      </c>
      <c r="U1028" s="42">
        <f>IFERROR(VLOOKUP(A1028,'[4]MC Masterlist 2026-09-17'!$B:$M, 10, 0),0)</f>
        <v>15</v>
      </c>
      <c r="V1028" s="42">
        <f>IFERROR(VLOOKUP(A1028,'[4]MC Masterlist 2026-09-17'!$B:$M, 11, 0),0)</f>
        <v>15</v>
      </c>
      <c r="W1028" s="42">
        <f t="shared" si="248"/>
        <v>30</v>
      </c>
      <c r="X1028" s="42">
        <f t="shared" si="249"/>
        <v>29.833333333333332</v>
      </c>
      <c r="Y1028" s="42">
        <f>IFERROR(IF(OR(C1028="AREA I",C1028="AREA V"),7,VLOOKUP(A1028,'[4]MC Masterlist 2026-09-17'!$B:$M, 12, 0)),0)</f>
        <v>30</v>
      </c>
      <c r="Z1028" s="42">
        <f t="shared" si="250"/>
        <v>0.16666666666666666</v>
      </c>
      <c r="AA1028" s="42">
        <f t="shared" si="251"/>
        <v>0.33333333333333331</v>
      </c>
      <c r="AB1028" s="42">
        <f t="shared" si="252"/>
        <v>0.33148148148148143</v>
      </c>
      <c r="AC1028" s="42">
        <f t="shared" si="253"/>
        <v>0.33333333333333331</v>
      </c>
      <c r="AD1028" s="40" t="str">
        <f t="shared" si="254"/>
        <v>Stockout</v>
      </c>
      <c r="AE1028" s="40">
        <f>IFERROR(VLOOKUP(A1028,'[4]Re-order'!$A:$AA,27,0),"")</f>
        <v>0</v>
      </c>
      <c r="AF1028" s="42">
        <f t="shared" si="255"/>
        <v>0.33333333333333331</v>
      </c>
      <c r="AG1028" s="42" t="e">
        <f>SUMIFS('[4]Raw Inventory'!D:D,'[4]Raw Inventory'!C:C,"GREATWALL",'[4]Raw Inventory'!B:B,A1028)</f>
        <v>#VALUE!</v>
      </c>
      <c r="AH1028" s="42" t="e">
        <f>SUMIFS('[4]Raw Inventory'!D:D,'[4]Raw Inventory'!C:C,"DUARTE",'[4]Raw Inventory'!B:B,A1028)</f>
        <v>#VALUE!</v>
      </c>
      <c r="AI1028" s="42"/>
      <c r="AJ1028" s="42">
        <f t="shared" si="256"/>
        <v>0</v>
      </c>
      <c r="AK1028" s="40" t="str">
        <f>IFERROR(IF((Q1028+IF(AI1028="",0,AI3))&lt;=0,"Stockout",IF(AJ1028="","",IF(F1028="Class A",IF(AJ1028&lt;=7,"Critical",IF(AJ1028&lt;=15,"Low",IF(AJ1028&lt;=30,"Reorder",IF(AJ1028&lt;=45,"Optimal","Overstock")))),IF(F1028="Class B",IF(AJ1028&lt;=10,"Critical",IF(AJ1028&lt;=20,"Low",IF(AJ1028&lt;=45,"Reorder",IF(AJ1028&lt;=60,"Optimal","Overstock")))),IF(F1028="Class C",IF(AJ1028&lt;=15,"Critical",IF(AJ1028&lt;=30,"Low",IF(AJ1028&lt;=60,"Reorder",IF(AJ1028&lt;=90,"Optimal","Overstock")))),""))))),"")</f>
        <v>Stockout</v>
      </c>
      <c r="AL1028" s="42"/>
      <c r="AM1028" s="39"/>
      <c r="AN1028" s="39"/>
      <c r="AO1028" s="39"/>
      <c r="AP1028" s="39"/>
      <c r="AQ1028" s="39"/>
      <c r="AR1028" s="39"/>
      <c r="AS1028" s="39"/>
      <c r="AT1028" s="39"/>
      <c r="AU1028" s="39"/>
      <c r="AV1028" s="39"/>
    </row>
    <row r="1029" spans="1:48">
      <c r="A1029" s="39" t="s">
        <v>59</v>
      </c>
      <c r="B1029" s="39" t="s">
        <v>112</v>
      </c>
      <c r="C1029" s="39" t="s">
        <v>109</v>
      </c>
      <c r="D1029" s="40" t="s">
        <v>239</v>
      </c>
      <c r="E1029" s="40">
        <v>10</v>
      </c>
      <c r="F1029" s="40" t="s">
        <v>2</v>
      </c>
      <c r="G1029" s="39" t="str">
        <f>IFERROR(VLOOKUP(A1029,'[4]MC Masterlist 2026-09-17'!$B:$M, 3, 0),"")</f>
        <v>HONDA</v>
      </c>
      <c r="H1029" s="41">
        <f>IFERROR(VLOOKUP(A1029,'[4]MC Masterlist 2026-09-17'!$B:$M, 6, 0),"")</f>
        <v>147230</v>
      </c>
      <c r="I1029" s="42">
        <v>1</v>
      </c>
      <c r="J1029" s="42">
        <v>0</v>
      </c>
      <c r="K1029" s="42">
        <v>0</v>
      </c>
      <c r="L1029" s="42">
        <f t="shared" si="241"/>
        <v>1</v>
      </c>
      <c r="M1029" s="42">
        <f t="shared" si="242"/>
        <v>0.33333333333333331</v>
      </c>
      <c r="N1029" s="41">
        <f t="shared" si="243"/>
        <v>147230</v>
      </c>
      <c r="O1029" s="41">
        <f t="shared" si="244"/>
        <v>49076.666666666664</v>
      </c>
      <c r="P1029" s="42">
        <f t="shared" si="245"/>
        <v>1.111111111111111E-2</v>
      </c>
      <c r="Q1029" s="42"/>
      <c r="R1029" s="41">
        <f t="shared" si="246"/>
        <v>0</v>
      </c>
      <c r="S1029" s="42">
        <f t="shared" si="247"/>
        <v>0</v>
      </c>
      <c r="T1029" s="42">
        <f>IFERROR(VLOOKUP(A1029,'[4]Re-order'!$A:$Q,17,0),"")</f>
        <v>0</v>
      </c>
      <c r="U1029" s="42">
        <f>IFERROR(VLOOKUP(A1029,'[4]MC Masterlist 2026-09-17'!$B:$M, 10, 0),0)</f>
        <v>15</v>
      </c>
      <c r="V1029" s="42">
        <f>IFERROR(VLOOKUP(A1029,'[4]MC Masterlist 2026-09-17'!$B:$M, 11, 0),0)</f>
        <v>15</v>
      </c>
      <c r="W1029" s="42">
        <f t="shared" si="248"/>
        <v>30</v>
      </c>
      <c r="X1029" s="42">
        <f t="shared" si="249"/>
        <v>29.833333333333332</v>
      </c>
      <c r="Y1029" s="42">
        <f>IFERROR(IF(OR(C1029="AREA I",C1029="AREA V"),7,VLOOKUP(A1029,'[4]MC Masterlist 2026-09-17'!$B:$M, 12, 0)),0)</f>
        <v>30</v>
      </c>
      <c r="Z1029" s="42">
        <f t="shared" si="250"/>
        <v>0.16666666666666666</v>
      </c>
      <c r="AA1029" s="42">
        <f t="shared" si="251"/>
        <v>0.33333333333333331</v>
      </c>
      <c r="AB1029" s="42">
        <f t="shared" si="252"/>
        <v>0.33148148148148143</v>
      </c>
      <c r="AC1029" s="42">
        <f t="shared" si="253"/>
        <v>0.33333333333333331</v>
      </c>
      <c r="AD1029" s="40" t="str">
        <f t="shared" si="254"/>
        <v>Stockout</v>
      </c>
      <c r="AE1029" s="40">
        <f>IFERROR(VLOOKUP(A1029,'[4]Re-order'!$A:$AA,27,0),"")</f>
        <v>0</v>
      </c>
      <c r="AF1029" s="42">
        <f t="shared" si="255"/>
        <v>0.33333333333333331</v>
      </c>
      <c r="AG1029" s="42" t="e">
        <f>SUMIFS('[4]Raw Inventory'!D:D,'[4]Raw Inventory'!C:C,"GREATWALL",'[4]Raw Inventory'!B:B,A1029)</f>
        <v>#VALUE!</v>
      </c>
      <c r="AH1029" s="42" t="e">
        <f>SUMIFS('[4]Raw Inventory'!D:D,'[4]Raw Inventory'!C:C,"DUARTE",'[4]Raw Inventory'!B:B,A1029)</f>
        <v>#VALUE!</v>
      </c>
      <c r="AI1029" s="42"/>
      <c r="AJ1029" s="42">
        <f t="shared" si="256"/>
        <v>0</v>
      </c>
      <c r="AK1029" s="40" t="str">
        <f>IFERROR(IF((Q1029+IF(AI1029="",0,AI3))&lt;=0,"Stockout",IF(AJ1029="","",IF(F1029="Class A",IF(AJ1029&lt;=7,"Critical",IF(AJ1029&lt;=15,"Low",IF(AJ1029&lt;=30,"Reorder",IF(AJ1029&lt;=45,"Optimal","Overstock")))),IF(F1029="Class B",IF(AJ1029&lt;=10,"Critical",IF(AJ1029&lt;=20,"Low",IF(AJ1029&lt;=45,"Reorder",IF(AJ1029&lt;=60,"Optimal","Overstock")))),IF(F1029="Class C",IF(AJ1029&lt;=15,"Critical",IF(AJ1029&lt;=30,"Low",IF(AJ1029&lt;=60,"Reorder",IF(AJ1029&lt;=90,"Optimal","Overstock")))),""))))),"")</f>
        <v>Stockout</v>
      </c>
      <c r="AL1029" s="42"/>
      <c r="AM1029" s="39"/>
      <c r="AN1029" s="39"/>
      <c r="AO1029" s="39"/>
      <c r="AP1029" s="39"/>
      <c r="AQ1029" s="39"/>
      <c r="AR1029" s="39"/>
      <c r="AS1029" s="39"/>
      <c r="AT1029" s="39"/>
      <c r="AU1029" s="39"/>
      <c r="AV1029" s="39"/>
    </row>
    <row r="1030" spans="1:48">
      <c r="A1030" s="39" t="s">
        <v>16</v>
      </c>
      <c r="B1030" s="39" t="s">
        <v>146</v>
      </c>
      <c r="C1030" s="39" t="s">
        <v>137</v>
      </c>
      <c r="D1030" s="40" t="s">
        <v>233</v>
      </c>
      <c r="E1030" s="40">
        <v>4</v>
      </c>
      <c r="F1030" s="40" t="s">
        <v>0</v>
      </c>
      <c r="G1030" s="39" t="str">
        <f>IFERROR(VLOOKUP(A1030,'[4]MC Masterlist 2026-09-17'!$B:$M, 3, 0),"")</f>
        <v>HONDA</v>
      </c>
      <c r="H1030" s="41">
        <f>IFERROR(VLOOKUP(A1030,'[4]MC Masterlist 2026-09-17'!$B:$M, 6, 0),"")</f>
        <v>84394</v>
      </c>
      <c r="I1030" s="42">
        <v>2</v>
      </c>
      <c r="J1030" s="42">
        <v>1</v>
      </c>
      <c r="K1030" s="42">
        <v>7</v>
      </c>
      <c r="L1030" s="42">
        <f t="shared" si="241"/>
        <v>10</v>
      </c>
      <c r="M1030" s="42">
        <f t="shared" si="242"/>
        <v>3.3333333333333335</v>
      </c>
      <c r="N1030" s="41">
        <f t="shared" si="243"/>
        <v>843940</v>
      </c>
      <c r="O1030" s="41">
        <f t="shared" si="244"/>
        <v>281313.33333333337</v>
      </c>
      <c r="P1030" s="42">
        <f t="shared" si="245"/>
        <v>0.11111111111111112</v>
      </c>
      <c r="Q1030" s="42">
        <v>2</v>
      </c>
      <c r="R1030" s="41">
        <f t="shared" si="246"/>
        <v>168788</v>
      </c>
      <c r="S1030" s="42">
        <f t="shared" si="247"/>
        <v>17.999999999999996</v>
      </c>
      <c r="T1030" s="42">
        <f>IFERROR(VLOOKUP(A1030,'[4]Re-order'!$A:$Q,17,0),"")</f>
        <v>0</v>
      </c>
      <c r="U1030" s="42">
        <f>IFERROR(VLOOKUP(A1030,'[4]MC Masterlist 2026-09-17'!$B:$M, 10, 0),0)</f>
        <v>15</v>
      </c>
      <c r="V1030" s="42">
        <f>IFERROR(VLOOKUP(A1030,'[4]MC Masterlist 2026-09-17'!$B:$M, 11, 0),0)</f>
        <v>15</v>
      </c>
      <c r="W1030" s="42">
        <f t="shared" si="248"/>
        <v>30</v>
      </c>
      <c r="X1030" s="42">
        <f t="shared" si="249"/>
        <v>5.333333333333333</v>
      </c>
      <c r="Y1030" s="42">
        <f>IFERROR(IF(OR(C1030="AREA I",C1030="AREA V"),7,VLOOKUP(A1030,'[4]MC Masterlist 2026-09-17'!$B:$M, 12, 0)),0)</f>
        <v>7</v>
      </c>
      <c r="Z1030" s="42">
        <f t="shared" si="250"/>
        <v>1.6666666666666667</v>
      </c>
      <c r="AA1030" s="42">
        <f t="shared" si="251"/>
        <v>3.3333333333333335</v>
      </c>
      <c r="AB1030" s="42">
        <f t="shared" si="252"/>
        <v>0.59259259259259256</v>
      </c>
      <c r="AC1030" s="42">
        <f t="shared" si="253"/>
        <v>0.77777777777777779</v>
      </c>
      <c r="AD1030" s="40" t="str">
        <f t="shared" si="254"/>
        <v>Reorder</v>
      </c>
      <c r="AE1030" s="40">
        <f>IFERROR(VLOOKUP(A1030,'[4]Re-order'!$A:$AA,27,0),"")</f>
        <v>0</v>
      </c>
      <c r="AF1030" s="42">
        <f t="shared" si="255"/>
        <v>-1.2222222222222223</v>
      </c>
      <c r="AG1030" s="42" t="e">
        <f>SUMIFS('[4]Raw Inventory'!D:D,'[4]Raw Inventory'!C:C,"GREATWALL",'[4]Raw Inventory'!B:B,A1030)</f>
        <v>#VALUE!</v>
      </c>
      <c r="AH1030" s="42" t="e">
        <f>SUMIFS('[4]Raw Inventory'!D:D,'[4]Raw Inventory'!C:C,"DUARTE",'[4]Raw Inventory'!B:B,A1030)</f>
        <v>#VALUE!</v>
      </c>
      <c r="AI1030" s="42"/>
      <c r="AJ1030" s="42">
        <f t="shared" si="256"/>
        <v>18</v>
      </c>
      <c r="AK1030" s="40" t="str">
        <f>IFERROR(IF((Q1030+IF(AI1030="",0,AI3))&lt;=0,"Stockout",IF(AJ1030="","",IF(F1030="Class A",IF(AJ1030&lt;=7,"Critical",IF(AJ1030&lt;=15,"Low",IF(AJ1030&lt;=30,"Reorder",IF(AJ1030&lt;=45,"Optimal","Overstock")))),IF(F1030="Class B",IF(AJ1030&lt;=10,"Critical",IF(AJ1030&lt;=20,"Low",IF(AJ1030&lt;=45,"Reorder",IF(AJ1030&lt;=60,"Optimal","Overstock")))),IF(F1030="Class C",IF(AJ1030&lt;=15,"Critical",IF(AJ1030&lt;=30,"Low",IF(AJ1030&lt;=60,"Reorder",IF(AJ1030&lt;=90,"Optimal","Overstock")))),""))))),"")</f>
        <v>Reorder</v>
      </c>
      <c r="AL1030" s="42"/>
      <c r="AM1030" s="39"/>
      <c r="AN1030" s="39"/>
      <c r="AO1030" s="39"/>
      <c r="AP1030" s="39"/>
      <c r="AQ1030" s="39"/>
      <c r="AR1030" s="39"/>
      <c r="AS1030" s="39"/>
      <c r="AT1030" s="39"/>
      <c r="AU1030" s="39"/>
      <c r="AV1030" s="39"/>
    </row>
    <row r="1031" spans="1:48">
      <c r="A1031" s="39" t="s">
        <v>82</v>
      </c>
      <c r="B1031" s="39" t="s">
        <v>92</v>
      </c>
      <c r="C1031" s="39" t="s">
        <v>90</v>
      </c>
      <c r="D1031" s="40" t="s">
        <v>242</v>
      </c>
      <c r="E1031" s="40">
        <v>17</v>
      </c>
      <c r="F1031" s="40" t="s">
        <v>2</v>
      </c>
      <c r="G1031" s="39" t="str">
        <f>IFERROR(VLOOKUP(A1031,'[4]MC Masterlist 2026-09-17'!$B:$M, 3, 0),"")</f>
        <v>SUZUKI</v>
      </c>
      <c r="H1031" s="41">
        <f>IFERROR(VLOOKUP(A1031,'[4]MC Masterlist 2026-09-17'!$B:$M, 6, 0),"")</f>
        <v>67342</v>
      </c>
      <c r="I1031" s="42">
        <v>1</v>
      </c>
      <c r="J1031" s="42">
        <v>1</v>
      </c>
      <c r="K1031" s="42">
        <v>0</v>
      </c>
      <c r="L1031" s="42">
        <f t="shared" si="241"/>
        <v>2</v>
      </c>
      <c r="M1031" s="42">
        <f t="shared" si="242"/>
        <v>0.66666666666666663</v>
      </c>
      <c r="N1031" s="41">
        <f t="shared" si="243"/>
        <v>134684</v>
      </c>
      <c r="O1031" s="41">
        <f t="shared" si="244"/>
        <v>44894.666666666664</v>
      </c>
      <c r="P1031" s="42">
        <f t="shared" si="245"/>
        <v>2.222222222222222E-2</v>
      </c>
      <c r="Q1031" s="42"/>
      <c r="R1031" s="41">
        <f t="shared" si="246"/>
        <v>0</v>
      </c>
      <c r="S1031" s="42">
        <f t="shared" si="247"/>
        <v>0</v>
      </c>
      <c r="T1031" s="42">
        <f>IFERROR(VLOOKUP(A1031,'[4]Re-order'!$A:$Q,17,0),"")</f>
        <v>0</v>
      </c>
      <c r="U1031" s="42">
        <f>IFERROR(VLOOKUP(A1031,'[4]MC Masterlist 2026-09-17'!$B:$M, 10, 0),0)</f>
        <v>15</v>
      </c>
      <c r="V1031" s="42">
        <f>IFERROR(VLOOKUP(A1031,'[4]MC Masterlist 2026-09-17'!$B:$M, 11, 0),0)</f>
        <v>15</v>
      </c>
      <c r="W1031" s="42">
        <f t="shared" si="248"/>
        <v>30</v>
      </c>
      <c r="X1031" s="42">
        <f t="shared" si="249"/>
        <v>29.666666666666668</v>
      </c>
      <c r="Y1031" s="42">
        <f>IFERROR(IF(OR(C1031="AREA I",C1031="AREA V"),7,VLOOKUP(A1031,'[4]MC Masterlist 2026-09-17'!$B:$M, 12, 0)),0)</f>
        <v>30</v>
      </c>
      <c r="Z1031" s="42">
        <f t="shared" si="250"/>
        <v>0.33333333333333331</v>
      </c>
      <c r="AA1031" s="42">
        <f t="shared" si="251"/>
        <v>0.66666666666666663</v>
      </c>
      <c r="AB1031" s="42">
        <f t="shared" si="252"/>
        <v>0.65925925925925921</v>
      </c>
      <c r="AC1031" s="42">
        <f t="shared" si="253"/>
        <v>0.66666666666666663</v>
      </c>
      <c r="AD1031" s="40" t="str">
        <f t="shared" si="254"/>
        <v>Stockout</v>
      </c>
      <c r="AE1031" s="40">
        <f>IFERROR(VLOOKUP(A1031,'[4]Re-order'!$A:$AA,27,0),"")</f>
        <v>0</v>
      </c>
      <c r="AF1031" s="42">
        <f t="shared" si="255"/>
        <v>0.66666666666666663</v>
      </c>
      <c r="AG1031" s="42" t="e">
        <f>SUMIFS('[4]Raw Inventory'!D:D,'[4]Raw Inventory'!C:C,"GREATWALL",'[4]Raw Inventory'!B:B,A1031)</f>
        <v>#VALUE!</v>
      </c>
      <c r="AH1031" s="42" t="e">
        <f>SUMIFS('[4]Raw Inventory'!D:D,'[4]Raw Inventory'!C:C,"DUARTE",'[4]Raw Inventory'!B:B,A1031)</f>
        <v>#VALUE!</v>
      </c>
      <c r="AI1031" s="42"/>
      <c r="AJ1031" s="42">
        <f t="shared" si="256"/>
        <v>0</v>
      </c>
      <c r="AK1031" s="40" t="str">
        <f>IFERROR(IF((Q1031+IF(AI1031="",0,AI3))&lt;=0,"Stockout",IF(AJ1031="","",IF(F1031="Class A",IF(AJ1031&lt;=7,"Critical",IF(AJ1031&lt;=15,"Low",IF(AJ1031&lt;=30,"Reorder",IF(AJ1031&lt;=45,"Optimal","Overstock")))),IF(F1031="Class B",IF(AJ1031&lt;=10,"Critical",IF(AJ1031&lt;=20,"Low",IF(AJ1031&lt;=45,"Reorder",IF(AJ1031&lt;=60,"Optimal","Overstock")))),IF(F1031="Class C",IF(AJ1031&lt;=15,"Critical",IF(AJ1031&lt;=30,"Low",IF(AJ1031&lt;=60,"Reorder",IF(AJ1031&lt;=90,"Optimal","Overstock")))),""))))),"")</f>
        <v>Stockout</v>
      </c>
      <c r="AL1031" s="42"/>
      <c r="AM1031" s="39"/>
      <c r="AN1031" s="39"/>
      <c r="AO1031" s="39"/>
      <c r="AP1031" s="39"/>
      <c r="AQ1031" s="39"/>
      <c r="AR1031" s="39"/>
      <c r="AS1031" s="39"/>
      <c r="AT1031" s="39"/>
      <c r="AU1031" s="39"/>
      <c r="AV1031" s="39"/>
    </row>
    <row r="1032" spans="1:48">
      <c r="A1032" s="39" t="s">
        <v>86</v>
      </c>
      <c r="B1032" s="39" t="s">
        <v>146</v>
      </c>
      <c r="C1032" s="39" t="s">
        <v>137</v>
      </c>
      <c r="D1032" s="40" t="s">
        <v>255</v>
      </c>
      <c r="E1032" s="40">
        <v>25</v>
      </c>
      <c r="F1032" s="40" t="s">
        <v>3</v>
      </c>
      <c r="G1032" s="39" t="str">
        <f>IFERROR(VLOOKUP(A1032,'[4]MC Masterlist 2026-09-17'!$B:$M, 3, 0),"")</f>
        <v>KAWASAKI</v>
      </c>
      <c r="H1032" s="41">
        <f>IFERROR(VLOOKUP(A1032,'[4]MC Masterlist 2026-09-17'!$B:$M, 6, 0),"")</f>
        <v>72500</v>
      </c>
      <c r="I1032" s="42">
        <v>0</v>
      </c>
      <c r="J1032" s="42">
        <v>1</v>
      </c>
      <c r="K1032" s="42">
        <v>0</v>
      </c>
      <c r="L1032" s="42">
        <f t="shared" si="241"/>
        <v>1</v>
      </c>
      <c r="M1032" s="42">
        <f t="shared" si="242"/>
        <v>0.33333333333333331</v>
      </c>
      <c r="N1032" s="41">
        <f t="shared" si="243"/>
        <v>72500</v>
      </c>
      <c r="O1032" s="41">
        <f t="shared" si="244"/>
        <v>24166.666666666664</v>
      </c>
      <c r="P1032" s="42">
        <f t="shared" si="245"/>
        <v>1.111111111111111E-2</v>
      </c>
      <c r="Q1032" s="42"/>
      <c r="R1032" s="41">
        <f t="shared" si="246"/>
        <v>0</v>
      </c>
      <c r="S1032" s="42">
        <f t="shared" si="247"/>
        <v>0</v>
      </c>
      <c r="T1032" s="42">
        <f>IFERROR(VLOOKUP(A1032,'[4]Re-order'!$A:$Q,17,0),"")</f>
        <v>0</v>
      </c>
      <c r="U1032" s="42">
        <f>IFERROR(VLOOKUP(A1032,'[4]MC Masterlist 2026-09-17'!$B:$M, 10, 0),0)</f>
        <v>15</v>
      </c>
      <c r="V1032" s="42">
        <f>IFERROR(VLOOKUP(A1032,'[4]MC Masterlist 2026-09-17'!$B:$M, 11, 0),0)</f>
        <v>15</v>
      </c>
      <c r="W1032" s="42">
        <f t="shared" si="248"/>
        <v>30</v>
      </c>
      <c r="X1032" s="42">
        <f t="shared" si="249"/>
        <v>6.833333333333333</v>
      </c>
      <c r="Y1032" s="42">
        <f>IFERROR(IF(OR(C1032="AREA I",C1032="AREA V"),7,VLOOKUP(A1032,'[4]MC Masterlist 2026-09-17'!$B:$M, 12, 0)),0)</f>
        <v>7</v>
      </c>
      <c r="Z1032" s="42">
        <f t="shared" si="250"/>
        <v>0.16666666666666666</v>
      </c>
      <c r="AA1032" s="42">
        <f t="shared" si="251"/>
        <v>0.33333333333333331</v>
      </c>
      <c r="AB1032" s="42">
        <f t="shared" si="252"/>
        <v>7.5925925925925911E-2</v>
      </c>
      <c r="AC1032" s="42">
        <f t="shared" si="253"/>
        <v>7.7777777777777765E-2</v>
      </c>
      <c r="AD1032" s="40" t="str">
        <f t="shared" si="254"/>
        <v>Stockout</v>
      </c>
      <c r="AE1032" s="40">
        <f>IFERROR(VLOOKUP(A1032,'[4]Re-order'!$A:$AA,27,0),"")</f>
        <v>0</v>
      </c>
      <c r="AF1032" s="42">
        <f t="shared" si="255"/>
        <v>7.7777777777777765E-2</v>
      </c>
      <c r="AG1032" s="42" t="e">
        <f>SUMIFS('[4]Raw Inventory'!D:D,'[4]Raw Inventory'!C:C,"GREATWALL",'[4]Raw Inventory'!B:B,A1032)</f>
        <v>#VALUE!</v>
      </c>
      <c r="AH1032" s="42" t="e">
        <f>SUMIFS('[4]Raw Inventory'!D:D,'[4]Raw Inventory'!C:C,"DUARTE",'[4]Raw Inventory'!B:B,A1032)</f>
        <v>#VALUE!</v>
      </c>
      <c r="AI1032" s="42"/>
      <c r="AJ1032" s="42">
        <f t="shared" si="256"/>
        <v>0</v>
      </c>
      <c r="AK1032" s="40" t="str">
        <f>IFERROR(IF((Q1032+IF(AI1032="",0,AI3))&lt;=0,"Stockout",IF(AJ1032="","",IF(F1032="Class A",IF(AJ1032&lt;=7,"Critical",IF(AJ1032&lt;=15,"Low",IF(AJ1032&lt;=30,"Reorder",IF(AJ1032&lt;=45,"Optimal","Overstock")))),IF(F1032="Class B",IF(AJ1032&lt;=10,"Critical",IF(AJ1032&lt;=20,"Low",IF(AJ1032&lt;=45,"Reorder",IF(AJ1032&lt;=60,"Optimal","Overstock")))),IF(F1032="Class C",IF(AJ1032&lt;=15,"Critical",IF(AJ1032&lt;=30,"Low",IF(AJ1032&lt;=60,"Reorder",IF(AJ1032&lt;=90,"Optimal","Overstock")))),""))))),"")</f>
        <v>Stockout</v>
      </c>
      <c r="AL1032" s="42"/>
      <c r="AM1032" s="39"/>
      <c r="AN1032" s="39"/>
      <c r="AO1032" s="39"/>
      <c r="AP1032" s="39"/>
      <c r="AQ1032" s="39"/>
      <c r="AR1032" s="39"/>
      <c r="AS1032" s="39"/>
      <c r="AT1032" s="39"/>
      <c r="AU1032" s="39"/>
      <c r="AV1032" s="39"/>
    </row>
    <row r="1033" spans="1:48">
      <c r="A1033" s="39" t="s">
        <v>24</v>
      </c>
      <c r="B1033" s="39" t="s">
        <v>122</v>
      </c>
      <c r="C1033" s="39" t="s">
        <v>118</v>
      </c>
      <c r="D1033" s="40" t="s">
        <v>262</v>
      </c>
      <c r="E1033" s="40">
        <v>7</v>
      </c>
      <c r="F1033" s="40" t="s">
        <v>0</v>
      </c>
      <c r="G1033" s="39" t="str">
        <f>IFERROR(VLOOKUP(A1033,'[4]MC Masterlist 2026-09-17'!$B:$M, 3, 0),"")</f>
        <v>KAWASAKI</v>
      </c>
      <c r="H1033" s="41">
        <f>IFERROR(VLOOKUP(A1033,'[4]MC Masterlist 2026-09-17'!$B:$M, 6, 0),"")</f>
        <v>131626</v>
      </c>
      <c r="I1033" s="42">
        <v>4</v>
      </c>
      <c r="J1033" s="42">
        <v>4</v>
      </c>
      <c r="K1033" s="42">
        <v>2</v>
      </c>
      <c r="L1033" s="42">
        <f t="shared" si="241"/>
        <v>10</v>
      </c>
      <c r="M1033" s="42">
        <f t="shared" si="242"/>
        <v>3.3333333333333335</v>
      </c>
      <c r="N1033" s="41">
        <f t="shared" si="243"/>
        <v>1316260</v>
      </c>
      <c r="O1033" s="41">
        <f t="shared" si="244"/>
        <v>438753.33333333337</v>
      </c>
      <c r="P1033" s="42">
        <f t="shared" si="245"/>
        <v>0.11111111111111112</v>
      </c>
      <c r="Q1033" s="42">
        <v>3</v>
      </c>
      <c r="R1033" s="41">
        <f t="shared" si="246"/>
        <v>394878</v>
      </c>
      <c r="S1033" s="42">
        <f t="shared" si="247"/>
        <v>26.999999999999996</v>
      </c>
      <c r="T1033" s="42">
        <f>IFERROR(VLOOKUP(A1033,'[4]Re-order'!$A:$Q,17,0),"")</f>
        <v>0</v>
      </c>
      <c r="U1033" s="42">
        <f>IFERROR(VLOOKUP(A1033,'[4]MC Masterlist 2026-09-17'!$B:$M, 10, 0),0)</f>
        <v>15</v>
      </c>
      <c r="V1033" s="42">
        <f>IFERROR(VLOOKUP(A1033,'[4]MC Masterlist 2026-09-17'!$B:$M, 11, 0),0)</f>
        <v>15</v>
      </c>
      <c r="W1033" s="42">
        <f t="shared" si="248"/>
        <v>30</v>
      </c>
      <c r="X1033" s="42">
        <f t="shared" si="249"/>
        <v>28.333333333333332</v>
      </c>
      <c r="Y1033" s="42">
        <f>IFERROR(IF(OR(C1033="AREA I",C1033="AREA V"),7,VLOOKUP(A1033,'[4]MC Masterlist 2026-09-17'!$B:$M, 12, 0)),0)</f>
        <v>30</v>
      </c>
      <c r="Z1033" s="42">
        <f t="shared" si="250"/>
        <v>1.6666666666666667</v>
      </c>
      <c r="AA1033" s="42">
        <f t="shared" si="251"/>
        <v>3.3333333333333335</v>
      </c>
      <c r="AB1033" s="42">
        <f t="shared" si="252"/>
        <v>3.1481481481481484</v>
      </c>
      <c r="AC1033" s="42">
        <f t="shared" si="253"/>
        <v>3.3333333333333335</v>
      </c>
      <c r="AD1033" s="40" t="str">
        <f t="shared" si="254"/>
        <v>Reorder</v>
      </c>
      <c r="AE1033" s="40">
        <f>IFERROR(VLOOKUP(A1033,'[4]Re-order'!$A:$AA,27,0),"")</f>
        <v>0</v>
      </c>
      <c r="AF1033" s="42">
        <f t="shared" si="255"/>
        <v>0.33333333333333348</v>
      </c>
      <c r="AG1033" s="42" t="e">
        <f>SUMIFS('[4]Raw Inventory'!D:D,'[4]Raw Inventory'!C:C,"GREATWALL",'[4]Raw Inventory'!B:B,A1033)</f>
        <v>#VALUE!</v>
      </c>
      <c r="AH1033" s="42" t="e">
        <f>SUMIFS('[4]Raw Inventory'!D:D,'[4]Raw Inventory'!C:C,"DUARTE",'[4]Raw Inventory'!B:B,A1033)</f>
        <v>#VALUE!</v>
      </c>
      <c r="AI1033" s="42"/>
      <c r="AJ1033" s="42">
        <f t="shared" si="256"/>
        <v>26.999999999999996</v>
      </c>
      <c r="AK1033" s="40" t="str">
        <f>IFERROR(IF((Q1033+IF(AI1033="",0,AI3))&lt;=0,"Stockout",IF(AJ1033="","",IF(F1033="Class A",IF(AJ1033&lt;=7,"Critical",IF(AJ1033&lt;=15,"Low",IF(AJ1033&lt;=30,"Reorder",IF(AJ1033&lt;=45,"Optimal","Overstock")))),IF(F1033="Class B",IF(AJ1033&lt;=10,"Critical",IF(AJ1033&lt;=20,"Low",IF(AJ1033&lt;=45,"Reorder",IF(AJ1033&lt;=60,"Optimal","Overstock")))),IF(F1033="Class C",IF(AJ1033&lt;=15,"Critical",IF(AJ1033&lt;=30,"Low",IF(AJ1033&lt;=60,"Reorder",IF(AJ1033&lt;=90,"Optimal","Overstock")))),""))))),"")</f>
        <v>Reorder</v>
      </c>
      <c r="AL1033" s="42"/>
      <c r="AM1033" s="39"/>
      <c r="AN1033" s="39"/>
      <c r="AO1033" s="39"/>
      <c r="AP1033" s="39"/>
      <c r="AQ1033" s="39"/>
      <c r="AR1033" s="39"/>
      <c r="AS1033" s="39"/>
      <c r="AT1033" s="39"/>
      <c r="AU1033" s="39"/>
      <c r="AV1033" s="39"/>
    </row>
    <row r="1034" spans="1:48">
      <c r="A1034" s="39" t="s">
        <v>46</v>
      </c>
      <c r="B1034" s="39" t="s">
        <v>120</v>
      </c>
      <c r="C1034" s="39" t="s">
        <v>118</v>
      </c>
      <c r="D1034" s="40" t="s">
        <v>220</v>
      </c>
      <c r="E1034" s="40">
        <v>19</v>
      </c>
      <c r="F1034" s="40" t="s">
        <v>3</v>
      </c>
      <c r="G1034" s="39" t="str">
        <f>IFERROR(VLOOKUP(A1034,'[4]MC Masterlist 2026-09-17'!$B:$M, 3, 0),"")</f>
        <v>HONDA</v>
      </c>
      <c r="H1034" s="41">
        <f>IFERROR(VLOOKUP(A1034,'[4]MC Masterlist 2026-09-17'!$B:$M, 6, 0),"")</f>
        <v>73630</v>
      </c>
      <c r="I1034" s="42">
        <v>0</v>
      </c>
      <c r="J1034" s="42">
        <v>1</v>
      </c>
      <c r="K1034" s="42">
        <v>0</v>
      </c>
      <c r="L1034" s="42">
        <f t="shared" si="241"/>
        <v>1</v>
      </c>
      <c r="M1034" s="42">
        <f t="shared" si="242"/>
        <v>0.33333333333333331</v>
      </c>
      <c r="N1034" s="41">
        <f t="shared" si="243"/>
        <v>73630</v>
      </c>
      <c r="O1034" s="41">
        <f t="shared" si="244"/>
        <v>24543.333333333332</v>
      </c>
      <c r="P1034" s="42">
        <f t="shared" si="245"/>
        <v>1.111111111111111E-2</v>
      </c>
      <c r="Q1034" s="42"/>
      <c r="R1034" s="41">
        <f t="shared" si="246"/>
        <v>0</v>
      </c>
      <c r="S1034" s="42">
        <f t="shared" si="247"/>
        <v>0</v>
      </c>
      <c r="T1034" s="42">
        <f>IFERROR(VLOOKUP(A1034,'[4]Re-order'!$A:$Q,17,0),"")</f>
        <v>0</v>
      </c>
      <c r="U1034" s="42">
        <f>IFERROR(VLOOKUP(A1034,'[4]MC Masterlist 2026-09-17'!$B:$M, 10, 0),0)</f>
        <v>15</v>
      </c>
      <c r="V1034" s="42">
        <f>IFERROR(VLOOKUP(A1034,'[4]MC Masterlist 2026-09-17'!$B:$M, 11, 0),0)</f>
        <v>15</v>
      </c>
      <c r="W1034" s="42">
        <f t="shared" si="248"/>
        <v>30</v>
      </c>
      <c r="X1034" s="42">
        <f t="shared" si="249"/>
        <v>29.833333333333332</v>
      </c>
      <c r="Y1034" s="42">
        <f>IFERROR(IF(OR(C1034="AREA I",C1034="AREA V"),7,VLOOKUP(A1034,'[4]MC Masterlist 2026-09-17'!$B:$M, 12, 0)),0)</f>
        <v>30</v>
      </c>
      <c r="Z1034" s="42">
        <f t="shared" si="250"/>
        <v>0.16666666666666666</v>
      </c>
      <c r="AA1034" s="42">
        <f t="shared" si="251"/>
        <v>0.33333333333333331</v>
      </c>
      <c r="AB1034" s="42">
        <f t="shared" si="252"/>
        <v>0.33148148148148143</v>
      </c>
      <c r="AC1034" s="42">
        <f t="shared" si="253"/>
        <v>0.33333333333333331</v>
      </c>
      <c r="AD1034" s="40" t="str">
        <f t="shared" si="254"/>
        <v>Stockout</v>
      </c>
      <c r="AE1034" s="40">
        <f>IFERROR(VLOOKUP(A1034,'[4]Re-order'!$A:$AA,27,0),"")</f>
        <v>0</v>
      </c>
      <c r="AF1034" s="42">
        <f t="shared" si="255"/>
        <v>0.33333333333333331</v>
      </c>
      <c r="AG1034" s="42" t="e">
        <f>SUMIFS('[4]Raw Inventory'!D:D,'[4]Raw Inventory'!C:C,"GREATWALL",'[4]Raw Inventory'!B:B,A1034)</f>
        <v>#VALUE!</v>
      </c>
      <c r="AH1034" s="42" t="e">
        <f>SUMIFS('[4]Raw Inventory'!D:D,'[4]Raw Inventory'!C:C,"DUARTE",'[4]Raw Inventory'!B:B,A1034)</f>
        <v>#VALUE!</v>
      </c>
      <c r="AI1034" s="42"/>
      <c r="AJ1034" s="42">
        <f t="shared" si="256"/>
        <v>0</v>
      </c>
      <c r="AK1034" s="40" t="str">
        <f>IFERROR(IF((Q1034+IF(AI1034="",0,AI3))&lt;=0,"Stockout",IF(AJ1034="","",IF(F1034="Class A",IF(AJ1034&lt;=7,"Critical",IF(AJ1034&lt;=15,"Low",IF(AJ1034&lt;=30,"Reorder",IF(AJ1034&lt;=45,"Optimal","Overstock")))),IF(F1034="Class B",IF(AJ1034&lt;=10,"Critical",IF(AJ1034&lt;=20,"Low",IF(AJ1034&lt;=45,"Reorder",IF(AJ1034&lt;=60,"Optimal","Overstock")))),IF(F1034="Class C",IF(AJ1034&lt;=15,"Critical",IF(AJ1034&lt;=30,"Low",IF(AJ1034&lt;=60,"Reorder",IF(AJ1034&lt;=90,"Optimal","Overstock")))),""))))),"")</f>
        <v>Stockout</v>
      </c>
      <c r="AL1034" s="42"/>
      <c r="AM1034" s="39"/>
      <c r="AN1034" s="39"/>
      <c r="AO1034" s="39"/>
      <c r="AP1034" s="39"/>
      <c r="AQ1034" s="39"/>
      <c r="AR1034" s="39"/>
      <c r="AS1034" s="39"/>
      <c r="AT1034" s="39"/>
      <c r="AU1034" s="39"/>
      <c r="AV1034" s="39"/>
    </row>
    <row r="1035" spans="1:48">
      <c r="A1035" s="39" t="s">
        <v>79</v>
      </c>
      <c r="B1035" s="39" t="s">
        <v>158</v>
      </c>
      <c r="C1035" s="39" t="s">
        <v>152</v>
      </c>
      <c r="D1035" s="40" t="s">
        <v>231</v>
      </c>
      <c r="E1035" s="40">
        <v>25</v>
      </c>
      <c r="F1035" s="40" t="s">
        <v>3</v>
      </c>
      <c r="G1035" s="39" t="str">
        <f>IFERROR(VLOOKUP(A1035,'[4]MC Masterlist 2026-09-17'!$B:$M, 3, 0),"")</f>
        <v>SUZUKI</v>
      </c>
      <c r="H1035" s="41">
        <f>IFERROR(VLOOKUP(A1035,'[4]MC Masterlist 2026-09-17'!$B:$M, 6, 0),"")</f>
        <v>78872</v>
      </c>
      <c r="I1035" s="42">
        <v>0</v>
      </c>
      <c r="J1035" s="42">
        <v>0</v>
      </c>
      <c r="K1035" s="42">
        <v>0</v>
      </c>
      <c r="L1035" s="42">
        <f t="shared" si="241"/>
        <v>0</v>
      </c>
      <c r="M1035" s="42">
        <f t="shared" si="242"/>
        <v>0</v>
      </c>
      <c r="N1035" s="41">
        <f t="shared" si="243"/>
        <v>0</v>
      </c>
      <c r="O1035" s="41">
        <f t="shared" si="244"/>
        <v>0</v>
      </c>
      <c r="P1035" s="42">
        <f t="shared" si="245"/>
        <v>0</v>
      </c>
      <c r="Q1035" s="42">
        <v>2</v>
      </c>
      <c r="R1035" s="41">
        <f t="shared" si="246"/>
        <v>157744</v>
      </c>
      <c r="S1035" s="42">
        <f t="shared" si="247"/>
        <v>0</v>
      </c>
      <c r="T1035" s="42">
        <f>IFERROR(VLOOKUP(A1035,'[4]Re-order'!$A:$Q,17,0),"")</f>
        <v>0</v>
      </c>
      <c r="U1035" s="42">
        <f>IFERROR(VLOOKUP(A1035,'[4]MC Masterlist 2026-09-17'!$B:$M, 10, 0),0)</f>
        <v>15</v>
      </c>
      <c r="V1035" s="42">
        <f>IFERROR(VLOOKUP(A1035,'[4]MC Masterlist 2026-09-17'!$B:$M, 11, 0),0)</f>
        <v>15</v>
      </c>
      <c r="W1035" s="42">
        <f t="shared" si="248"/>
        <v>30</v>
      </c>
      <c r="X1035" s="42">
        <f t="shared" si="249"/>
        <v>30</v>
      </c>
      <c r="Y1035" s="42">
        <f>IFERROR(IF(OR(C1035="AREA I",C1035="AREA V"),7,VLOOKUP(A1035,'[4]MC Masterlist 2026-09-17'!$B:$M, 12, 0)),0)</f>
        <v>30</v>
      </c>
      <c r="Z1035" s="42">
        <f t="shared" si="250"/>
        <v>0</v>
      </c>
      <c r="AA1035" s="42">
        <f t="shared" si="251"/>
        <v>0</v>
      </c>
      <c r="AB1035" s="42">
        <f t="shared" si="252"/>
        <v>0</v>
      </c>
      <c r="AC1035" s="42">
        <f t="shared" si="253"/>
        <v>0</v>
      </c>
      <c r="AD1035" s="40" t="str">
        <f t="shared" si="254"/>
        <v>Critical</v>
      </c>
      <c r="AE1035" s="40">
        <f>IFERROR(VLOOKUP(A1035,'[4]Re-order'!$A:$AA,27,0),"")</f>
        <v>0</v>
      </c>
      <c r="AF1035" s="42">
        <f t="shared" si="255"/>
        <v>-2</v>
      </c>
      <c r="AG1035" s="42" t="e">
        <f>SUMIFS('[4]Raw Inventory'!D:D,'[4]Raw Inventory'!C:C,"GREATWALL",'[4]Raw Inventory'!B:B,A1035)</f>
        <v>#VALUE!</v>
      </c>
      <c r="AH1035" s="42" t="e">
        <f>SUMIFS('[4]Raw Inventory'!D:D,'[4]Raw Inventory'!C:C,"DUARTE",'[4]Raw Inventory'!B:B,A1035)</f>
        <v>#VALUE!</v>
      </c>
      <c r="AI1035" s="42"/>
      <c r="AJ1035" s="42">
        <f t="shared" si="256"/>
        <v>0</v>
      </c>
      <c r="AK1035" s="40" t="str">
        <f>IFERROR(IF((Q1035+IF(AI1035="",0,AI3))&lt;=0,"Stockout",IF(AJ1035="","",IF(F1035="Class A",IF(AJ1035&lt;=7,"Critical",IF(AJ1035&lt;=15,"Low",IF(AJ1035&lt;=30,"Reorder",IF(AJ1035&lt;=45,"Optimal","Overstock")))),IF(F1035="Class B",IF(AJ1035&lt;=10,"Critical",IF(AJ1035&lt;=20,"Low",IF(AJ1035&lt;=45,"Reorder",IF(AJ1035&lt;=60,"Optimal","Overstock")))),IF(F1035="Class C",IF(AJ1035&lt;=15,"Critical",IF(AJ1035&lt;=30,"Low",IF(AJ1035&lt;=60,"Reorder",IF(AJ1035&lt;=90,"Optimal","Overstock")))),""))))),"")</f>
        <v>Critical</v>
      </c>
      <c r="AL1035" s="42"/>
      <c r="AM1035" s="39"/>
      <c r="AN1035" s="39"/>
      <c r="AO1035" s="39"/>
      <c r="AP1035" s="39"/>
      <c r="AQ1035" s="39"/>
      <c r="AR1035" s="39"/>
      <c r="AS1035" s="39"/>
      <c r="AT1035" s="39"/>
      <c r="AU1035" s="39"/>
      <c r="AV1035" s="39"/>
    </row>
    <row r="1036" spans="1:48">
      <c r="A1036" s="39" t="s">
        <v>17</v>
      </c>
      <c r="B1036" s="39" t="s">
        <v>132</v>
      </c>
      <c r="C1036" s="39" t="s">
        <v>128</v>
      </c>
      <c r="D1036" s="40" t="s">
        <v>244</v>
      </c>
      <c r="E1036" s="40">
        <v>13</v>
      </c>
      <c r="F1036" s="40" t="s">
        <v>2</v>
      </c>
      <c r="G1036" s="39" t="str">
        <f>IFERROR(VLOOKUP(A1036,'[4]MC Masterlist 2026-09-17'!$B:$M, 3, 0),"")</f>
        <v>HONDA</v>
      </c>
      <c r="H1036" s="41">
        <f>IFERROR(VLOOKUP(A1036,'[4]MC Masterlist 2026-09-17'!$B:$M, 6, 0),"")</f>
        <v>140790</v>
      </c>
      <c r="I1036" s="42">
        <v>0</v>
      </c>
      <c r="J1036" s="42">
        <v>1</v>
      </c>
      <c r="K1036" s="42">
        <v>2</v>
      </c>
      <c r="L1036" s="42">
        <f t="shared" si="241"/>
        <v>3</v>
      </c>
      <c r="M1036" s="42">
        <f t="shared" si="242"/>
        <v>1</v>
      </c>
      <c r="N1036" s="41">
        <f t="shared" si="243"/>
        <v>422370</v>
      </c>
      <c r="O1036" s="41">
        <f t="shared" si="244"/>
        <v>140790</v>
      </c>
      <c r="P1036" s="42">
        <f t="shared" si="245"/>
        <v>3.3333333333333333E-2</v>
      </c>
      <c r="Q1036" s="42">
        <v>3</v>
      </c>
      <c r="R1036" s="41">
        <f t="shared" si="246"/>
        <v>422370</v>
      </c>
      <c r="S1036" s="42">
        <f t="shared" si="247"/>
        <v>90</v>
      </c>
      <c r="T1036" s="42">
        <f>IFERROR(VLOOKUP(A1036,'[4]Re-order'!$A:$Q,17,0),"")</f>
        <v>0</v>
      </c>
      <c r="U1036" s="42">
        <f>IFERROR(VLOOKUP(A1036,'[4]MC Masterlist 2026-09-17'!$B:$M, 10, 0),0)</f>
        <v>15</v>
      </c>
      <c r="V1036" s="42">
        <f>IFERROR(VLOOKUP(A1036,'[4]MC Masterlist 2026-09-17'!$B:$M, 11, 0),0)</f>
        <v>15</v>
      </c>
      <c r="W1036" s="42">
        <f t="shared" si="248"/>
        <v>30</v>
      </c>
      <c r="X1036" s="42">
        <f t="shared" si="249"/>
        <v>29.5</v>
      </c>
      <c r="Y1036" s="42">
        <f>IFERROR(IF(OR(C1036="AREA I",C1036="AREA V"),7,VLOOKUP(A1036,'[4]MC Masterlist 2026-09-17'!$B:$M, 12, 0)),0)</f>
        <v>30</v>
      </c>
      <c r="Z1036" s="42">
        <f t="shared" si="250"/>
        <v>0.5</v>
      </c>
      <c r="AA1036" s="42">
        <f t="shared" si="251"/>
        <v>1</v>
      </c>
      <c r="AB1036" s="42">
        <f t="shared" si="252"/>
        <v>0.98333333333333328</v>
      </c>
      <c r="AC1036" s="42">
        <f t="shared" si="253"/>
        <v>1</v>
      </c>
      <c r="AD1036" s="40" t="str">
        <f t="shared" si="254"/>
        <v>Overstock</v>
      </c>
      <c r="AE1036" s="40">
        <f>IFERROR(VLOOKUP(A1036,'[4]Re-order'!$A:$AA,27,0),"")</f>
        <v>0</v>
      </c>
      <c r="AF1036" s="42">
        <f t="shared" si="255"/>
        <v>-2</v>
      </c>
      <c r="AG1036" s="42" t="e">
        <f>SUMIFS('[4]Raw Inventory'!D:D,'[4]Raw Inventory'!C:C,"GREATWALL",'[4]Raw Inventory'!B:B,A1036)</f>
        <v>#VALUE!</v>
      </c>
      <c r="AH1036" s="42" t="e">
        <f>SUMIFS('[4]Raw Inventory'!D:D,'[4]Raw Inventory'!C:C,"DUARTE",'[4]Raw Inventory'!B:B,A1036)</f>
        <v>#VALUE!</v>
      </c>
      <c r="AI1036" s="42"/>
      <c r="AJ1036" s="42">
        <f t="shared" si="256"/>
        <v>90</v>
      </c>
      <c r="AK1036" s="40" t="str">
        <f>IFERROR(IF((Q1036+IF(AI1036="",0,AI3))&lt;=0,"Stockout",IF(AJ1036="","",IF(F1036="Class A",IF(AJ1036&lt;=7,"Critical",IF(AJ1036&lt;=15,"Low",IF(AJ1036&lt;=30,"Reorder",IF(AJ1036&lt;=45,"Optimal","Overstock")))),IF(F1036="Class B",IF(AJ1036&lt;=10,"Critical",IF(AJ1036&lt;=20,"Low",IF(AJ1036&lt;=45,"Reorder",IF(AJ1036&lt;=60,"Optimal","Overstock")))),IF(F1036="Class C",IF(AJ1036&lt;=15,"Critical",IF(AJ1036&lt;=30,"Low",IF(AJ1036&lt;=60,"Reorder",IF(AJ1036&lt;=90,"Optimal","Overstock")))),""))))),"")</f>
        <v>Overstock</v>
      </c>
      <c r="AL1036" s="42"/>
      <c r="AM1036" s="39"/>
      <c r="AN1036" s="39"/>
      <c r="AO1036" s="39"/>
      <c r="AP1036" s="39"/>
      <c r="AQ1036" s="39"/>
      <c r="AR1036" s="39"/>
      <c r="AS1036" s="39"/>
      <c r="AT1036" s="39"/>
      <c r="AU1036" s="39"/>
      <c r="AV1036" s="39"/>
    </row>
    <row r="1037" spans="1:48">
      <c r="A1037" s="39" t="s">
        <v>14</v>
      </c>
      <c r="B1037" s="39" t="s">
        <v>144</v>
      </c>
      <c r="C1037" s="39" t="s">
        <v>137</v>
      </c>
      <c r="D1037" s="40" t="s">
        <v>257</v>
      </c>
      <c r="E1037" s="40">
        <v>5</v>
      </c>
      <c r="F1037" s="40" t="s">
        <v>0</v>
      </c>
      <c r="G1037" s="39" t="str">
        <f>IFERROR(VLOOKUP(A1037,'[4]MC Masterlist 2026-09-17'!$B:$M, 3, 0),"")</f>
        <v>HONDA</v>
      </c>
      <c r="H1037" s="41">
        <f>IFERROR(VLOOKUP(A1037,'[4]MC Masterlist 2026-09-17'!$B:$M, 6, 0),"")</f>
        <v>80070</v>
      </c>
      <c r="I1037" s="42">
        <v>9</v>
      </c>
      <c r="J1037" s="42">
        <v>10</v>
      </c>
      <c r="K1037" s="42">
        <v>5</v>
      </c>
      <c r="L1037" s="42">
        <f t="shared" si="241"/>
        <v>24</v>
      </c>
      <c r="M1037" s="42">
        <f t="shared" si="242"/>
        <v>8</v>
      </c>
      <c r="N1037" s="41">
        <f t="shared" si="243"/>
        <v>1921680</v>
      </c>
      <c r="O1037" s="41">
        <f t="shared" si="244"/>
        <v>640560</v>
      </c>
      <c r="P1037" s="42">
        <f t="shared" si="245"/>
        <v>0.26666666666666666</v>
      </c>
      <c r="Q1037" s="42">
        <v>5</v>
      </c>
      <c r="R1037" s="41">
        <f t="shared" si="246"/>
        <v>400350</v>
      </c>
      <c r="S1037" s="42">
        <f t="shared" si="247"/>
        <v>18.75</v>
      </c>
      <c r="T1037" s="42">
        <f>IFERROR(VLOOKUP(A1037,'[4]Re-order'!$A:$Q,17,0),"")</f>
        <v>0</v>
      </c>
      <c r="U1037" s="42">
        <f>IFERROR(VLOOKUP(A1037,'[4]MC Masterlist 2026-09-17'!$B:$M, 10, 0),0)</f>
        <v>15</v>
      </c>
      <c r="V1037" s="42">
        <f>IFERROR(VLOOKUP(A1037,'[4]MC Masterlist 2026-09-17'!$B:$M, 11, 0),0)</f>
        <v>15</v>
      </c>
      <c r="W1037" s="42">
        <f t="shared" si="248"/>
        <v>30</v>
      </c>
      <c r="X1037" s="42">
        <f t="shared" si="249"/>
        <v>3</v>
      </c>
      <c r="Y1037" s="42">
        <f>IFERROR(IF(OR(C1037="AREA I",C1037="AREA V"),7,VLOOKUP(A1037,'[4]MC Masterlist 2026-09-17'!$B:$M, 12, 0)),0)</f>
        <v>7</v>
      </c>
      <c r="Z1037" s="42">
        <f t="shared" si="250"/>
        <v>4</v>
      </c>
      <c r="AA1037" s="42">
        <f t="shared" si="251"/>
        <v>8</v>
      </c>
      <c r="AB1037" s="42">
        <f t="shared" si="252"/>
        <v>0.8</v>
      </c>
      <c r="AC1037" s="42">
        <f t="shared" si="253"/>
        <v>1.8666666666666667</v>
      </c>
      <c r="AD1037" s="40" t="str">
        <f t="shared" si="254"/>
        <v>Reorder</v>
      </c>
      <c r="AE1037" s="40">
        <f>IFERROR(VLOOKUP(A1037,'[4]Re-order'!$A:$AA,27,0),"")</f>
        <v>0</v>
      </c>
      <c r="AF1037" s="42">
        <f t="shared" si="255"/>
        <v>-3.1333333333333333</v>
      </c>
      <c r="AG1037" s="42" t="e">
        <f>SUMIFS('[4]Raw Inventory'!D:D,'[4]Raw Inventory'!C:C,"GREATWALL",'[4]Raw Inventory'!B:B,A1037)</f>
        <v>#VALUE!</v>
      </c>
      <c r="AH1037" s="42" t="e">
        <f>SUMIFS('[4]Raw Inventory'!D:D,'[4]Raw Inventory'!C:C,"DUARTE",'[4]Raw Inventory'!B:B,A1037)</f>
        <v>#VALUE!</v>
      </c>
      <c r="AI1037" s="42"/>
      <c r="AJ1037" s="42">
        <f t="shared" si="256"/>
        <v>18.75</v>
      </c>
      <c r="AK1037" s="40" t="str">
        <f>IFERROR(IF((Q1037+IF(AI1037="",0,AI3))&lt;=0,"Stockout",IF(AJ1037="","",IF(F1037="Class A",IF(AJ1037&lt;=7,"Critical",IF(AJ1037&lt;=15,"Low",IF(AJ1037&lt;=30,"Reorder",IF(AJ1037&lt;=45,"Optimal","Overstock")))),IF(F1037="Class B",IF(AJ1037&lt;=10,"Critical",IF(AJ1037&lt;=20,"Low",IF(AJ1037&lt;=45,"Reorder",IF(AJ1037&lt;=60,"Optimal","Overstock")))),IF(F1037="Class C",IF(AJ1037&lt;=15,"Critical",IF(AJ1037&lt;=30,"Low",IF(AJ1037&lt;=60,"Reorder",IF(AJ1037&lt;=90,"Optimal","Overstock")))),""))))),"")</f>
        <v>Reorder</v>
      </c>
      <c r="AL1037" s="42"/>
      <c r="AM1037" s="39"/>
      <c r="AN1037" s="39"/>
      <c r="AO1037" s="39"/>
      <c r="AP1037" s="39"/>
      <c r="AQ1037" s="39"/>
      <c r="AR1037" s="39"/>
      <c r="AS1037" s="39"/>
      <c r="AT1037" s="39"/>
      <c r="AU1037" s="39"/>
      <c r="AV1037" s="39"/>
    </row>
    <row r="1038" spans="1:48">
      <c r="A1038" s="39" t="s">
        <v>66</v>
      </c>
      <c r="B1038" s="39" t="s">
        <v>160</v>
      </c>
      <c r="C1038" s="39" t="s">
        <v>159</v>
      </c>
      <c r="D1038" s="40" t="s">
        <v>229</v>
      </c>
      <c r="E1038" s="40">
        <v>6</v>
      </c>
      <c r="F1038" s="40" t="s">
        <v>0</v>
      </c>
      <c r="G1038" s="39" t="str">
        <f>IFERROR(VLOOKUP(A1038,'[4]MC Masterlist 2026-09-17'!$B:$M, 3, 0),"")</f>
        <v>KAWASAKI</v>
      </c>
      <c r="H1038" s="41">
        <f>IFERROR(VLOOKUP(A1038,'[4]MC Masterlist 2026-09-17'!$B:$M, 6, 0),"")</f>
        <v>95530</v>
      </c>
      <c r="I1038" s="42">
        <v>4</v>
      </c>
      <c r="J1038" s="42">
        <v>1</v>
      </c>
      <c r="K1038" s="42">
        <v>0</v>
      </c>
      <c r="L1038" s="42">
        <f t="shared" si="241"/>
        <v>5</v>
      </c>
      <c r="M1038" s="42">
        <f t="shared" si="242"/>
        <v>1.6666666666666667</v>
      </c>
      <c r="N1038" s="41">
        <f t="shared" si="243"/>
        <v>477650</v>
      </c>
      <c r="O1038" s="41">
        <f t="shared" si="244"/>
        <v>159216.66666666669</v>
      </c>
      <c r="P1038" s="42">
        <f t="shared" si="245"/>
        <v>5.5555555555555559E-2</v>
      </c>
      <c r="Q1038" s="42">
        <v>4</v>
      </c>
      <c r="R1038" s="41">
        <f t="shared" si="246"/>
        <v>382120</v>
      </c>
      <c r="S1038" s="42">
        <f t="shared" si="247"/>
        <v>72</v>
      </c>
      <c r="T1038" s="42">
        <f>IFERROR(VLOOKUP(A1038,'[4]Re-order'!$A:$Q,17,0),"")</f>
        <v>0</v>
      </c>
      <c r="U1038" s="42">
        <f>IFERROR(VLOOKUP(A1038,'[4]MC Masterlist 2026-09-17'!$B:$M, 10, 0),0)</f>
        <v>15</v>
      </c>
      <c r="V1038" s="42">
        <f>IFERROR(VLOOKUP(A1038,'[4]MC Masterlist 2026-09-17'!$B:$M, 11, 0),0)</f>
        <v>15</v>
      </c>
      <c r="W1038" s="42">
        <f t="shared" si="248"/>
        <v>30</v>
      </c>
      <c r="X1038" s="42">
        <f t="shared" si="249"/>
        <v>29.166666666666668</v>
      </c>
      <c r="Y1038" s="42">
        <f>IFERROR(IF(OR(C1038="AREA I",C1038="AREA V"),7,VLOOKUP(A1038,'[4]MC Masterlist 2026-09-17'!$B:$M, 12, 0)),0)</f>
        <v>30</v>
      </c>
      <c r="Z1038" s="42">
        <f t="shared" si="250"/>
        <v>0.83333333333333337</v>
      </c>
      <c r="AA1038" s="42">
        <f t="shared" si="251"/>
        <v>1.6666666666666667</v>
      </c>
      <c r="AB1038" s="42">
        <f t="shared" si="252"/>
        <v>1.6203703703703705</v>
      </c>
      <c r="AC1038" s="42">
        <f t="shared" si="253"/>
        <v>1.6666666666666667</v>
      </c>
      <c r="AD1038" s="40" t="str">
        <f t="shared" si="254"/>
        <v>Overstock</v>
      </c>
      <c r="AE1038" s="40">
        <f>IFERROR(VLOOKUP(A1038,'[4]Re-order'!$A:$AA,27,0),"")</f>
        <v>0</v>
      </c>
      <c r="AF1038" s="42">
        <f t="shared" si="255"/>
        <v>-2.333333333333333</v>
      </c>
      <c r="AG1038" s="42" t="e">
        <f>SUMIFS('[4]Raw Inventory'!D:D,'[4]Raw Inventory'!C:C,"GREATWALL",'[4]Raw Inventory'!B:B,A1038)</f>
        <v>#VALUE!</v>
      </c>
      <c r="AH1038" s="42" t="e">
        <f>SUMIFS('[4]Raw Inventory'!D:D,'[4]Raw Inventory'!C:C,"DUARTE",'[4]Raw Inventory'!B:B,A1038)</f>
        <v>#VALUE!</v>
      </c>
      <c r="AI1038" s="42"/>
      <c r="AJ1038" s="42">
        <f t="shared" si="256"/>
        <v>72</v>
      </c>
      <c r="AK1038" s="40" t="str">
        <f>IFERROR(IF((Q1038+IF(AI1038="",0,AI3))&lt;=0,"Stockout",IF(AJ1038="","",IF(F1038="Class A",IF(AJ1038&lt;=7,"Critical",IF(AJ1038&lt;=15,"Low",IF(AJ1038&lt;=30,"Reorder",IF(AJ1038&lt;=45,"Optimal","Overstock")))),IF(F1038="Class B",IF(AJ1038&lt;=10,"Critical",IF(AJ1038&lt;=20,"Low",IF(AJ1038&lt;=45,"Reorder",IF(AJ1038&lt;=60,"Optimal","Overstock")))),IF(F1038="Class C",IF(AJ1038&lt;=15,"Critical",IF(AJ1038&lt;=30,"Low",IF(AJ1038&lt;=60,"Reorder",IF(AJ1038&lt;=90,"Optimal","Overstock")))),""))))),"")</f>
        <v>Overstock</v>
      </c>
      <c r="AL1038" s="42"/>
      <c r="AM1038" s="39"/>
      <c r="AN1038" s="39"/>
      <c r="AO1038" s="39"/>
      <c r="AP1038" s="39"/>
      <c r="AQ1038" s="39"/>
      <c r="AR1038" s="39"/>
      <c r="AS1038" s="39"/>
      <c r="AT1038" s="39"/>
      <c r="AU1038" s="39"/>
      <c r="AV1038" s="39"/>
    </row>
    <row r="1039" spans="1:48">
      <c r="A1039" s="39" t="s">
        <v>25</v>
      </c>
      <c r="B1039" s="39" t="s">
        <v>120</v>
      </c>
      <c r="C1039" s="39" t="s">
        <v>118</v>
      </c>
      <c r="D1039" s="40" t="s">
        <v>224</v>
      </c>
      <c r="E1039" s="40">
        <v>3</v>
      </c>
      <c r="F1039" s="40" t="s">
        <v>0</v>
      </c>
      <c r="G1039" s="39" t="str">
        <f>IFERROR(VLOOKUP(A1039,'[4]MC Masterlist 2026-09-17'!$B:$M, 3, 0),"")</f>
        <v>YAMAHA</v>
      </c>
      <c r="H1039" s="41">
        <f>IFERROR(VLOOKUP(A1039,'[4]MC Masterlist 2026-09-17'!$B:$M, 6, 0),"")</f>
        <v>124527</v>
      </c>
      <c r="I1039" s="42">
        <v>7</v>
      </c>
      <c r="J1039" s="42">
        <v>3</v>
      </c>
      <c r="K1039" s="42">
        <v>0</v>
      </c>
      <c r="L1039" s="42">
        <f t="shared" si="241"/>
        <v>10</v>
      </c>
      <c r="M1039" s="42">
        <f t="shared" si="242"/>
        <v>3.3333333333333335</v>
      </c>
      <c r="N1039" s="41">
        <f t="shared" si="243"/>
        <v>1245270</v>
      </c>
      <c r="O1039" s="41">
        <f t="shared" si="244"/>
        <v>415090</v>
      </c>
      <c r="P1039" s="42">
        <f t="shared" si="245"/>
        <v>0.11111111111111112</v>
      </c>
      <c r="Q1039" s="42"/>
      <c r="R1039" s="41">
        <f t="shared" si="246"/>
        <v>0</v>
      </c>
      <c r="S1039" s="42">
        <f t="shared" si="247"/>
        <v>0</v>
      </c>
      <c r="T1039" s="42">
        <f>IFERROR(VLOOKUP(A1039,'[4]Re-order'!$A:$Q,17,0),"")</f>
        <v>0</v>
      </c>
      <c r="U1039" s="42">
        <f>IFERROR(VLOOKUP(A1039,'[4]MC Masterlist 2026-09-17'!$B:$M, 10, 0),0)</f>
        <v>15</v>
      </c>
      <c r="V1039" s="42">
        <f>IFERROR(VLOOKUP(A1039,'[4]MC Masterlist 2026-09-17'!$B:$M, 11, 0),0)</f>
        <v>15</v>
      </c>
      <c r="W1039" s="42">
        <f t="shared" si="248"/>
        <v>30</v>
      </c>
      <c r="X1039" s="42">
        <f t="shared" si="249"/>
        <v>28.333333333333332</v>
      </c>
      <c r="Y1039" s="42">
        <f>IFERROR(IF(OR(C1039="AREA I",C1039="AREA V"),7,VLOOKUP(A1039,'[4]MC Masterlist 2026-09-17'!$B:$M, 12, 0)),0)</f>
        <v>30</v>
      </c>
      <c r="Z1039" s="42">
        <f t="shared" si="250"/>
        <v>1.6666666666666667</v>
      </c>
      <c r="AA1039" s="42">
        <f t="shared" si="251"/>
        <v>3.3333333333333335</v>
      </c>
      <c r="AB1039" s="42">
        <f t="shared" si="252"/>
        <v>3.1481481481481484</v>
      </c>
      <c r="AC1039" s="42">
        <f t="shared" si="253"/>
        <v>3.3333333333333335</v>
      </c>
      <c r="AD1039" s="40" t="str">
        <f t="shared" si="254"/>
        <v>Stockout</v>
      </c>
      <c r="AE1039" s="40">
        <f>IFERROR(VLOOKUP(A1039,'[4]Re-order'!$A:$AA,27,0),"")</f>
        <v>0</v>
      </c>
      <c r="AF1039" s="42">
        <f t="shared" si="255"/>
        <v>3.3333333333333335</v>
      </c>
      <c r="AG1039" s="42" t="e">
        <f>SUMIFS('[4]Raw Inventory'!D:D,'[4]Raw Inventory'!C:C,"GREATWALL",'[4]Raw Inventory'!B:B,A1039)</f>
        <v>#VALUE!</v>
      </c>
      <c r="AH1039" s="42" t="e">
        <f>SUMIFS('[4]Raw Inventory'!D:D,'[4]Raw Inventory'!C:C,"DUARTE",'[4]Raw Inventory'!B:B,A1039)</f>
        <v>#VALUE!</v>
      </c>
      <c r="AI1039" s="42"/>
      <c r="AJ1039" s="42">
        <f t="shared" si="256"/>
        <v>0</v>
      </c>
      <c r="AK1039" s="40" t="str">
        <f>IFERROR(IF((Q1039+IF(AI1039="",0,AI3))&lt;=0,"Stockout",IF(AJ1039="","",IF(F1039="Class A",IF(AJ1039&lt;=7,"Critical",IF(AJ1039&lt;=15,"Low",IF(AJ1039&lt;=30,"Reorder",IF(AJ1039&lt;=45,"Optimal","Overstock")))),IF(F1039="Class B",IF(AJ1039&lt;=10,"Critical",IF(AJ1039&lt;=20,"Low",IF(AJ1039&lt;=45,"Reorder",IF(AJ1039&lt;=60,"Optimal","Overstock")))),IF(F1039="Class C",IF(AJ1039&lt;=15,"Critical",IF(AJ1039&lt;=30,"Low",IF(AJ1039&lt;=60,"Reorder",IF(AJ1039&lt;=90,"Optimal","Overstock")))),""))))),"")</f>
        <v>Stockout</v>
      </c>
      <c r="AL1039" s="42"/>
      <c r="AM1039" s="39"/>
      <c r="AN1039" s="39"/>
      <c r="AO1039" s="39"/>
      <c r="AP1039" s="39"/>
      <c r="AQ1039" s="39"/>
      <c r="AR1039" s="39"/>
      <c r="AS1039" s="39"/>
      <c r="AT1039" s="39"/>
      <c r="AU1039" s="39"/>
      <c r="AV1039" s="39"/>
    </row>
    <row r="1040" spans="1:48">
      <c r="A1040" s="39" t="s">
        <v>28</v>
      </c>
      <c r="B1040" s="39" t="s">
        <v>116</v>
      </c>
      <c r="C1040" s="39" t="s">
        <v>109</v>
      </c>
      <c r="D1040" s="40" t="s">
        <v>252</v>
      </c>
      <c r="E1040" s="40">
        <v>3</v>
      </c>
      <c r="F1040" s="40" t="s">
        <v>2</v>
      </c>
      <c r="G1040" s="39" t="str">
        <f>IFERROR(VLOOKUP(A1040,'[4]MC Masterlist 2026-09-17'!$B:$M, 3, 0),"")</f>
        <v>YAMAHA</v>
      </c>
      <c r="H1040" s="41">
        <f>IFERROR(VLOOKUP(A1040,'[4]MC Masterlist 2026-09-17'!$B:$M, 6, 0),"")</f>
        <v>147312</v>
      </c>
      <c r="I1040" s="42">
        <v>0</v>
      </c>
      <c r="J1040" s="42">
        <v>0</v>
      </c>
      <c r="K1040" s="42">
        <v>2</v>
      </c>
      <c r="L1040" s="42">
        <f t="shared" si="241"/>
        <v>2</v>
      </c>
      <c r="M1040" s="42">
        <f t="shared" si="242"/>
        <v>0.66666666666666663</v>
      </c>
      <c r="N1040" s="41">
        <f t="shared" si="243"/>
        <v>294624</v>
      </c>
      <c r="O1040" s="41">
        <f t="shared" si="244"/>
        <v>98208</v>
      </c>
      <c r="P1040" s="42">
        <f t="shared" si="245"/>
        <v>2.222222222222222E-2</v>
      </c>
      <c r="Q1040" s="42"/>
      <c r="R1040" s="41">
        <f t="shared" si="246"/>
        <v>0</v>
      </c>
      <c r="S1040" s="42">
        <f t="shared" si="247"/>
        <v>0</v>
      </c>
      <c r="T1040" s="42">
        <f>IFERROR(VLOOKUP(A1040,'[4]Re-order'!$A:$Q,17,0),"")</f>
        <v>0</v>
      </c>
      <c r="U1040" s="42">
        <f>IFERROR(VLOOKUP(A1040,'[4]MC Masterlist 2026-09-17'!$B:$M, 10, 0),0)</f>
        <v>15</v>
      </c>
      <c r="V1040" s="42">
        <f>IFERROR(VLOOKUP(A1040,'[4]MC Masterlist 2026-09-17'!$B:$M, 11, 0),0)</f>
        <v>15</v>
      </c>
      <c r="W1040" s="42">
        <f t="shared" si="248"/>
        <v>30</v>
      </c>
      <c r="X1040" s="42">
        <f t="shared" si="249"/>
        <v>29.666666666666668</v>
      </c>
      <c r="Y1040" s="42">
        <f>IFERROR(IF(OR(C1040="AREA I",C1040="AREA V"),7,VLOOKUP(A1040,'[4]MC Masterlist 2026-09-17'!$B:$M, 12, 0)),0)</f>
        <v>30</v>
      </c>
      <c r="Z1040" s="42">
        <f t="shared" si="250"/>
        <v>0.33333333333333331</v>
      </c>
      <c r="AA1040" s="42">
        <f t="shared" si="251"/>
        <v>0.66666666666666663</v>
      </c>
      <c r="AB1040" s="42">
        <f t="shared" si="252"/>
        <v>0.65925925925925921</v>
      </c>
      <c r="AC1040" s="42">
        <f t="shared" si="253"/>
        <v>0.66666666666666663</v>
      </c>
      <c r="AD1040" s="40" t="str">
        <f t="shared" si="254"/>
        <v>Stockout</v>
      </c>
      <c r="AE1040" s="40">
        <f>IFERROR(VLOOKUP(A1040,'[4]Re-order'!$A:$AA,27,0),"")</f>
        <v>0</v>
      </c>
      <c r="AF1040" s="42">
        <f t="shared" si="255"/>
        <v>0.66666666666666663</v>
      </c>
      <c r="AG1040" s="42" t="e">
        <f>SUMIFS('[4]Raw Inventory'!D:D,'[4]Raw Inventory'!C:C,"GREATWALL",'[4]Raw Inventory'!B:B,A1040)</f>
        <v>#VALUE!</v>
      </c>
      <c r="AH1040" s="42" t="e">
        <f>SUMIFS('[4]Raw Inventory'!D:D,'[4]Raw Inventory'!C:C,"DUARTE",'[4]Raw Inventory'!B:B,A1040)</f>
        <v>#VALUE!</v>
      </c>
      <c r="AI1040" s="42"/>
      <c r="AJ1040" s="42">
        <f t="shared" si="256"/>
        <v>0</v>
      </c>
      <c r="AK1040" s="40" t="str">
        <f>IFERROR(IF((Q1040+IF(AI1040="",0,AI3))&lt;=0,"Stockout",IF(AJ1040="","",IF(F1040="Class A",IF(AJ1040&lt;=7,"Critical",IF(AJ1040&lt;=15,"Low",IF(AJ1040&lt;=30,"Reorder",IF(AJ1040&lt;=45,"Optimal","Overstock")))),IF(F1040="Class B",IF(AJ1040&lt;=10,"Critical",IF(AJ1040&lt;=20,"Low",IF(AJ1040&lt;=45,"Reorder",IF(AJ1040&lt;=60,"Optimal","Overstock")))),IF(F1040="Class C",IF(AJ1040&lt;=15,"Critical",IF(AJ1040&lt;=30,"Low",IF(AJ1040&lt;=60,"Reorder",IF(AJ1040&lt;=90,"Optimal","Overstock")))),""))))),"")</f>
        <v>Stockout</v>
      </c>
      <c r="AL1040" s="42"/>
      <c r="AM1040" s="39"/>
      <c r="AN1040" s="39"/>
      <c r="AO1040" s="39"/>
      <c r="AP1040" s="39"/>
      <c r="AQ1040" s="39"/>
      <c r="AR1040" s="39"/>
      <c r="AS1040" s="39"/>
      <c r="AT1040" s="39"/>
      <c r="AU1040" s="39"/>
      <c r="AV1040" s="39"/>
    </row>
    <row r="1041" spans="1:48">
      <c r="A1041" s="39" t="s">
        <v>17</v>
      </c>
      <c r="B1041" s="39" t="s">
        <v>123</v>
      </c>
      <c r="C1041" s="39" t="s">
        <v>118</v>
      </c>
      <c r="D1041" s="40" t="s">
        <v>263</v>
      </c>
      <c r="E1041" s="40">
        <v>24</v>
      </c>
      <c r="F1041" s="40" t="s">
        <v>3</v>
      </c>
      <c r="G1041" s="39" t="str">
        <f>IFERROR(VLOOKUP(A1041,'[4]MC Masterlist 2026-09-17'!$B:$M, 3, 0),"")</f>
        <v>HONDA</v>
      </c>
      <c r="H1041" s="41">
        <f>IFERROR(VLOOKUP(A1041,'[4]MC Masterlist 2026-09-17'!$B:$M, 6, 0),"")</f>
        <v>140790</v>
      </c>
      <c r="I1041" s="42">
        <v>0</v>
      </c>
      <c r="J1041" s="42">
        <v>0</v>
      </c>
      <c r="K1041" s="42">
        <v>0</v>
      </c>
      <c r="L1041" s="42">
        <f t="shared" si="241"/>
        <v>0</v>
      </c>
      <c r="M1041" s="42">
        <f t="shared" si="242"/>
        <v>0</v>
      </c>
      <c r="N1041" s="41">
        <f t="shared" si="243"/>
        <v>0</v>
      </c>
      <c r="O1041" s="41">
        <f t="shared" si="244"/>
        <v>0</v>
      </c>
      <c r="P1041" s="42">
        <f t="shared" si="245"/>
        <v>0</v>
      </c>
      <c r="Q1041" s="42">
        <v>2</v>
      </c>
      <c r="R1041" s="41">
        <f t="shared" si="246"/>
        <v>281580</v>
      </c>
      <c r="S1041" s="42">
        <f t="shared" si="247"/>
        <v>0</v>
      </c>
      <c r="T1041" s="42">
        <f>IFERROR(VLOOKUP(A1041,'[4]Re-order'!$A:$Q,17,0),"")</f>
        <v>0</v>
      </c>
      <c r="U1041" s="42">
        <f>IFERROR(VLOOKUP(A1041,'[4]MC Masterlist 2026-09-17'!$B:$M, 10, 0),0)</f>
        <v>15</v>
      </c>
      <c r="V1041" s="42">
        <f>IFERROR(VLOOKUP(A1041,'[4]MC Masterlist 2026-09-17'!$B:$M, 11, 0),0)</f>
        <v>15</v>
      </c>
      <c r="W1041" s="42">
        <f t="shared" si="248"/>
        <v>30</v>
      </c>
      <c r="X1041" s="42">
        <f t="shared" si="249"/>
        <v>30</v>
      </c>
      <c r="Y1041" s="42">
        <f>IFERROR(IF(OR(C1041="AREA I",C1041="AREA V"),7,VLOOKUP(A1041,'[4]MC Masterlist 2026-09-17'!$B:$M, 12, 0)),0)</f>
        <v>30</v>
      </c>
      <c r="Z1041" s="42">
        <f t="shared" si="250"/>
        <v>0</v>
      </c>
      <c r="AA1041" s="42">
        <f t="shared" si="251"/>
        <v>0</v>
      </c>
      <c r="AB1041" s="42">
        <f t="shared" si="252"/>
        <v>0</v>
      </c>
      <c r="AC1041" s="42">
        <f t="shared" si="253"/>
        <v>0</v>
      </c>
      <c r="AD1041" s="40" t="str">
        <f t="shared" si="254"/>
        <v>Critical</v>
      </c>
      <c r="AE1041" s="40">
        <f>IFERROR(VLOOKUP(A1041,'[4]Re-order'!$A:$AA,27,0),"")</f>
        <v>0</v>
      </c>
      <c r="AF1041" s="42">
        <f t="shared" si="255"/>
        <v>-2</v>
      </c>
      <c r="AG1041" s="42" t="e">
        <f>SUMIFS('[4]Raw Inventory'!D:D,'[4]Raw Inventory'!C:C,"GREATWALL",'[4]Raw Inventory'!B:B,A1041)</f>
        <v>#VALUE!</v>
      </c>
      <c r="AH1041" s="42" t="e">
        <f>SUMIFS('[4]Raw Inventory'!D:D,'[4]Raw Inventory'!C:C,"DUARTE",'[4]Raw Inventory'!B:B,A1041)</f>
        <v>#VALUE!</v>
      </c>
      <c r="AI1041" s="42"/>
      <c r="AJ1041" s="42">
        <f t="shared" si="256"/>
        <v>0</v>
      </c>
      <c r="AK1041" s="40" t="str">
        <f>IFERROR(IF((Q1041+IF(AI1041="",0,AI3))&lt;=0,"Stockout",IF(AJ1041="","",IF(F1041="Class A",IF(AJ1041&lt;=7,"Critical",IF(AJ1041&lt;=15,"Low",IF(AJ1041&lt;=30,"Reorder",IF(AJ1041&lt;=45,"Optimal","Overstock")))),IF(F1041="Class B",IF(AJ1041&lt;=10,"Critical",IF(AJ1041&lt;=20,"Low",IF(AJ1041&lt;=45,"Reorder",IF(AJ1041&lt;=60,"Optimal","Overstock")))),IF(F1041="Class C",IF(AJ1041&lt;=15,"Critical",IF(AJ1041&lt;=30,"Low",IF(AJ1041&lt;=60,"Reorder",IF(AJ1041&lt;=90,"Optimal","Overstock")))),""))))),"")</f>
        <v>Critical</v>
      </c>
      <c r="AL1041" s="42"/>
      <c r="AM1041" s="39"/>
      <c r="AN1041" s="39"/>
      <c r="AO1041" s="39"/>
      <c r="AP1041" s="39"/>
      <c r="AQ1041" s="39"/>
      <c r="AR1041" s="39"/>
      <c r="AS1041" s="39"/>
      <c r="AT1041" s="39"/>
      <c r="AU1041" s="39"/>
      <c r="AV1041" s="39"/>
    </row>
    <row r="1042" spans="1:48">
      <c r="A1042" s="39" t="s">
        <v>176</v>
      </c>
      <c r="B1042" s="39" t="s">
        <v>11</v>
      </c>
      <c r="C1042" s="39" t="s">
        <v>1</v>
      </c>
      <c r="D1042" s="40" t="s">
        <v>256</v>
      </c>
      <c r="E1042" s="40">
        <v>23</v>
      </c>
      <c r="F1042" s="40" t="s">
        <v>3</v>
      </c>
      <c r="G1042" s="39" t="str">
        <f>IFERROR(VLOOKUP(A1042,'[4]MC Masterlist 2026-09-17'!$B:$M, 3, 0),"")</f>
        <v>HONDA</v>
      </c>
      <c r="H1042" s="41">
        <f>IFERROR(VLOOKUP(A1042,'[4]MC Masterlist 2026-09-17'!$B:$M, 6, 0),"")</f>
        <v>86510</v>
      </c>
      <c r="I1042" s="42">
        <v>0</v>
      </c>
      <c r="J1042" s="42">
        <v>0</v>
      </c>
      <c r="K1042" s="42">
        <v>0</v>
      </c>
      <c r="L1042" s="42">
        <f t="shared" si="241"/>
        <v>0</v>
      </c>
      <c r="M1042" s="42">
        <f t="shared" si="242"/>
        <v>0</v>
      </c>
      <c r="N1042" s="41">
        <f t="shared" si="243"/>
        <v>0</v>
      </c>
      <c r="O1042" s="41">
        <f t="shared" si="244"/>
        <v>0</v>
      </c>
      <c r="P1042" s="42">
        <f t="shared" si="245"/>
        <v>0</v>
      </c>
      <c r="Q1042" s="42">
        <v>4</v>
      </c>
      <c r="R1042" s="41">
        <f t="shared" si="246"/>
        <v>346040</v>
      </c>
      <c r="S1042" s="42">
        <f t="shared" si="247"/>
        <v>0</v>
      </c>
      <c r="T1042" s="42">
        <f>IFERROR(VLOOKUP(A1042,'[4]Re-order'!$A:$Q,17,0),"")</f>
        <v>0</v>
      </c>
      <c r="U1042" s="42">
        <f>IFERROR(VLOOKUP(A1042,'[4]MC Masterlist 2026-09-17'!$B:$M, 10, 0),0)</f>
        <v>15</v>
      </c>
      <c r="V1042" s="42">
        <f>IFERROR(VLOOKUP(A1042,'[4]MC Masterlist 2026-09-17'!$B:$M, 11, 0),0)</f>
        <v>15</v>
      </c>
      <c r="W1042" s="42">
        <f t="shared" si="248"/>
        <v>30</v>
      </c>
      <c r="X1042" s="42">
        <f t="shared" si="249"/>
        <v>7</v>
      </c>
      <c r="Y1042" s="42">
        <f>IFERROR(IF(OR(C1042="AREA I",C1042="AREA V"),7,VLOOKUP(A1042,'[4]MC Masterlist 2026-09-17'!$B:$M, 12, 0)),0)</f>
        <v>7</v>
      </c>
      <c r="Z1042" s="42">
        <f t="shared" si="250"/>
        <v>0</v>
      </c>
      <c r="AA1042" s="42">
        <f t="shared" si="251"/>
        <v>0</v>
      </c>
      <c r="AB1042" s="42">
        <f t="shared" si="252"/>
        <v>0</v>
      </c>
      <c r="AC1042" s="42">
        <f t="shared" si="253"/>
        <v>0</v>
      </c>
      <c r="AD1042" s="40" t="str">
        <f t="shared" si="254"/>
        <v>Critical</v>
      </c>
      <c r="AE1042" s="40">
        <f>IFERROR(VLOOKUP(A1042,'[4]Re-order'!$A:$AA,27,0),"")</f>
        <v>0</v>
      </c>
      <c r="AF1042" s="42">
        <f t="shared" si="255"/>
        <v>-4</v>
      </c>
      <c r="AG1042" s="42" t="e">
        <f>SUMIFS('[4]Raw Inventory'!D:D,'[4]Raw Inventory'!C:C,"GREATWALL",'[4]Raw Inventory'!B:B,A1042)</f>
        <v>#VALUE!</v>
      </c>
      <c r="AH1042" s="42" t="e">
        <f>SUMIFS('[4]Raw Inventory'!D:D,'[4]Raw Inventory'!C:C,"DUARTE",'[4]Raw Inventory'!B:B,A1042)</f>
        <v>#VALUE!</v>
      </c>
      <c r="AI1042" s="42"/>
      <c r="AJ1042" s="42">
        <f t="shared" si="256"/>
        <v>0</v>
      </c>
      <c r="AK1042" s="40" t="str">
        <f>IFERROR(IF((Q1042+IF(AI1042="",0,AI3))&lt;=0,"Stockout",IF(AJ1042="","",IF(F1042="Class A",IF(AJ1042&lt;=7,"Critical",IF(AJ1042&lt;=15,"Low",IF(AJ1042&lt;=30,"Reorder",IF(AJ1042&lt;=45,"Optimal","Overstock")))),IF(F1042="Class B",IF(AJ1042&lt;=10,"Critical",IF(AJ1042&lt;=20,"Low",IF(AJ1042&lt;=45,"Reorder",IF(AJ1042&lt;=60,"Optimal","Overstock")))),IF(F1042="Class C",IF(AJ1042&lt;=15,"Critical",IF(AJ1042&lt;=30,"Low",IF(AJ1042&lt;=60,"Reorder",IF(AJ1042&lt;=90,"Optimal","Overstock")))),""))))),"")</f>
        <v>Critical</v>
      </c>
      <c r="AL1042" s="42"/>
      <c r="AM1042" s="39"/>
      <c r="AN1042" s="39"/>
      <c r="AO1042" s="39"/>
      <c r="AP1042" s="39"/>
      <c r="AQ1042" s="39"/>
      <c r="AR1042" s="39"/>
      <c r="AS1042" s="39"/>
      <c r="AT1042" s="39"/>
      <c r="AU1042" s="39"/>
      <c r="AV1042" s="39"/>
    </row>
    <row r="1043" spans="1:48">
      <c r="A1043" s="39" t="s">
        <v>64</v>
      </c>
      <c r="B1043" s="39" t="s">
        <v>155</v>
      </c>
      <c r="C1043" s="39" t="s">
        <v>152</v>
      </c>
      <c r="D1043" s="40" t="s">
        <v>242</v>
      </c>
      <c r="E1043" s="40">
        <v>18</v>
      </c>
      <c r="F1043" s="40" t="s">
        <v>2</v>
      </c>
      <c r="G1043" s="39" t="str">
        <f>IFERROR(VLOOKUP(A1043,'[4]MC Masterlist 2026-09-17'!$B:$M, 3, 0),"")</f>
        <v>HONDA</v>
      </c>
      <c r="H1043" s="41">
        <f>IFERROR(VLOOKUP(A1043,'[4]MC Masterlist 2026-09-17'!$B:$M, 6, 0),"")</f>
        <v>73170</v>
      </c>
      <c r="I1043" s="42">
        <v>0</v>
      </c>
      <c r="J1043" s="42">
        <v>1</v>
      </c>
      <c r="K1043" s="42">
        <v>1</v>
      </c>
      <c r="L1043" s="42">
        <f t="shared" si="241"/>
        <v>2</v>
      </c>
      <c r="M1043" s="42">
        <f t="shared" si="242"/>
        <v>0.66666666666666663</v>
      </c>
      <c r="N1043" s="41">
        <f t="shared" si="243"/>
        <v>146340</v>
      </c>
      <c r="O1043" s="41">
        <f t="shared" si="244"/>
        <v>48780</v>
      </c>
      <c r="P1043" s="42">
        <f t="shared" si="245"/>
        <v>2.222222222222222E-2</v>
      </c>
      <c r="Q1043" s="42">
        <v>3</v>
      </c>
      <c r="R1043" s="41">
        <f t="shared" si="246"/>
        <v>219510</v>
      </c>
      <c r="S1043" s="42">
        <f t="shared" si="247"/>
        <v>135</v>
      </c>
      <c r="T1043" s="42">
        <f>IFERROR(VLOOKUP(A1043,'[4]Re-order'!$A:$Q,17,0),"")</f>
        <v>0</v>
      </c>
      <c r="U1043" s="42">
        <f>IFERROR(VLOOKUP(A1043,'[4]MC Masterlist 2026-09-17'!$B:$M, 10, 0),0)</f>
        <v>15</v>
      </c>
      <c r="V1043" s="42">
        <f>IFERROR(VLOOKUP(A1043,'[4]MC Masterlist 2026-09-17'!$B:$M, 11, 0),0)</f>
        <v>15</v>
      </c>
      <c r="W1043" s="42">
        <f t="shared" si="248"/>
        <v>30</v>
      </c>
      <c r="X1043" s="42">
        <f t="shared" si="249"/>
        <v>29.666666666666668</v>
      </c>
      <c r="Y1043" s="42">
        <f>IFERROR(IF(OR(C1043="AREA I",C1043="AREA V"),7,VLOOKUP(A1043,'[4]MC Masterlist 2026-09-17'!$B:$M, 12, 0)),0)</f>
        <v>30</v>
      </c>
      <c r="Z1043" s="42">
        <f t="shared" si="250"/>
        <v>0.33333333333333331</v>
      </c>
      <c r="AA1043" s="42">
        <f t="shared" si="251"/>
        <v>0.66666666666666663</v>
      </c>
      <c r="AB1043" s="42">
        <f t="shared" si="252"/>
        <v>0.65925925925925921</v>
      </c>
      <c r="AC1043" s="42">
        <f t="shared" si="253"/>
        <v>0.66666666666666663</v>
      </c>
      <c r="AD1043" s="40" t="str">
        <f t="shared" si="254"/>
        <v>Overstock</v>
      </c>
      <c r="AE1043" s="40">
        <f>IFERROR(VLOOKUP(A1043,'[4]Re-order'!$A:$AA,27,0),"")</f>
        <v>0</v>
      </c>
      <c r="AF1043" s="42">
        <f t="shared" si="255"/>
        <v>-2.3333333333333335</v>
      </c>
      <c r="AG1043" s="42" t="e">
        <f>SUMIFS('[4]Raw Inventory'!D:D,'[4]Raw Inventory'!C:C,"GREATWALL",'[4]Raw Inventory'!B:B,A1043)</f>
        <v>#VALUE!</v>
      </c>
      <c r="AH1043" s="42" t="e">
        <f>SUMIFS('[4]Raw Inventory'!D:D,'[4]Raw Inventory'!C:C,"DUARTE",'[4]Raw Inventory'!B:B,A1043)</f>
        <v>#VALUE!</v>
      </c>
      <c r="AI1043" s="42"/>
      <c r="AJ1043" s="42">
        <f t="shared" si="256"/>
        <v>135.00000000000003</v>
      </c>
      <c r="AK1043" s="40" t="str">
        <f>IFERROR(IF((Q1043+IF(AI1043="",0,AI3))&lt;=0,"Stockout",IF(AJ1043="","",IF(F1043="Class A",IF(AJ1043&lt;=7,"Critical",IF(AJ1043&lt;=15,"Low",IF(AJ1043&lt;=30,"Reorder",IF(AJ1043&lt;=45,"Optimal","Overstock")))),IF(F1043="Class B",IF(AJ1043&lt;=10,"Critical",IF(AJ1043&lt;=20,"Low",IF(AJ1043&lt;=45,"Reorder",IF(AJ1043&lt;=60,"Optimal","Overstock")))),IF(F1043="Class C",IF(AJ1043&lt;=15,"Critical",IF(AJ1043&lt;=30,"Low",IF(AJ1043&lt;=60,"Reorder",IF(AJ1043&lt;=90,"Optimal","Overstock")))),""))))),"")</f>
        <v>Overstock</v>
      </c>
      <c r="AL1043" s="42"/>
      <c r="AM1043" s="39"/>
      <c r="AN1043" s="39"/>
      <c r="AO1043" s="39"/>
      <c r="AP1043" s="39"/>
      <c r="AQ1043" s="39"/>
      <c r="AR1043" s="39"/>
      <c r="AS1043" s="39"/>
      <c r="AT1043" s="39"/>
      <c r="AU1043" s="39"/>
      <c r="AV1043" s="39"/>
    </row>
    <row r="1044" spans="1:48">
      <c r="A1044" s="39" t="s">
        <v>42</v>
      </c>
      <c r="B1044" s="39" t="s">
        <v>112</v>
      </c>
      <c r="C1044" s="39" t="s">
        <v>109</v>
      </c>
      <c r="D1044" s="40" t="s">
        <v>235</v>
      </c>
      <c r="E1044" s="40">
        <v>7</v>
      </c>
      <c r="F1044" s="40" t="s">
        <v>2</v>
      </c>
      <c r="G1044" s="39" t="str">
        <f>IFERROR(VLOOKUP(A1044,'[4]MC Masterlist 2026-09-17'!$B:$M, 3, 0),"")</f>
        <v>YAMAHA</v>
      </c>
      <c r="H1044" s="41">
        <f>IFERROR(VLOOKUP(A1044,'[4]MC Masterlist 2026-09-17'!$B:$M, 6, 0),"")</f>
        <v>152892</v>
      </c>
      <c r="I1044" s="42">
        <v>0</v>
      </c>
      <c r="J1044" s="42">
        <v>1</v>
      </c>
      <c r="K1044" s="42">
        <v>1</v>
      </c>
      <c r="L1044" s="42">
        <f t="shared" si="241"/>
        <v>2</v>
      </c>
      <c r="M1044" s="42">
        <f t="shared" si="242"/>
        <v>0.66666666666666663</v>
      </c>
      <c r="N1044" s="41">
        <f t="shared" si="243"/>
        <v>305784</v>
      </c>
      <c r="O1044" s="41">
        <f t="shared" si="244"/>
        <v>101928</v>
      </c>
      <c r="P1044" s="42">
        <f t="shared" si="245"/>
        <v>2.222222222222222E-2</v>
      </c>
      <c r="Q1044" s="42">
        <v>5</v>
      </c>
      <c r="R1044" s="41">
        <f t="shared" si="246"/>
        <v>764460</v>
      </c>
      <c r="S1044" s="42">
        <f t="shared" si="247"/>
        <v>225</v>
      </c>
      <c r="T1044" s="42">
        <f>IFERROR(VLOOKUP(A1044,'[4]Re-order'!$A:$Q,17,0),"")</f>
        <v>0</v>
      </c>
      <c r="U1044" s="42">
        <f>IFERROR(VLOOKUP(A1044,'[4]MC Masterlist 2026-09-17'!$B:$M, 10, 0),0)</f>
        <v>15</v>
      </c>
      <c r="V1044" s="42">
        <f>IFERROR(VLOOKUP(A1044,'[4]MC Masterlist 2026-09-17'!$B:$M, 11, 0),0)</f>
        <v>15</v>
      </c>
      <c r="W1044" s="42">
        <f t="shared" si="248"/>
        <v>30</v>
      </c>
      <c r="X1044" s="42">
        <f t="shared" si="249"/>
        <v>29.666666666666668</v>
      </c>
      <c r="Y1044" s="42">
        <f>IFERROR(IF(OR(C1044="AREA I",C1044="AREA V"),7,VLOOKUP(A1044,'[4]MC Masterlist 2026-09-17'!$B:$M, 12, 0)),0)</f>
        <v>30</v>
      </c>
      <c r="Z1044" s="42">
        <f t="shared" si="250"/>
        <v>0.33333333333333331</v>
      </c>
      <c r="AA1044" s="42">
        <f t="shared" si="251"/>
        <v>0.66666666666666663</v>
      </c>
      <c r="AB1044" s="42">
        <f t="shared" si="252"/>
        <v>0.65925925925925921</v>
      </c>
      <c r="AC1044" s="42">
        <f t="shared" si="253"/>
        <v>0.66666666666666663</v>
      </c>
      <c r="AD1044" s="40" t="str">
        <f t="shared" si="254"/>
        <v>Overstock</v>
      </c>
      <c r="AE1044" s="40">
        <f>IFERROR(VLOOKUP(A1044,'[4]Re-order'!$A:$AA,27,0),"")</f>
        <v>0</v>
      </c>
      <c r="AF1044" s="42">
        <f t="shared" si="255"/>
        <v>-4.333333333333333</v>
      </c>
      <c r="AG1044" s="42" t="e">
        <f>SUMIFS('[4]Raw Inventory'!D:D,'[4]Raw Inventory'!C:C,"GREATWALL",'[4]Raw Inventory'!B:B,A1044)</f>
        <v>#VALUE!</v>
      </c>
      <c r="AH1044" s="42" t="e">
        <f>SUMIFS('[4]Raw Inventory'!D:D,'[4]Raw Inventory'!C:C,"DUARTE",'[4]Raw Inventory'!B:B,A1044)</f>
        <v>#VALUE!</v>
      </c>
      <c r="AI1044" s="42"/>
      <c r="AJ1044" s="42">
        <f t="shared" si="256"/>
        <v>225.00000000000003</v>
      </c>
      <c r="AK1044" s="40" t="str">
        <f>IFERROR(IF((Q1044+IF(AI1044="",0,AI3))&lt;=0,"Stockout",IF(AJ1044="","",IF(F1044="Class A",IF(AJ1044&lt;=7,"Critical",IF(AJ1044&lt;=15,"Low",IF(AJ1044&lt;=30,"Reorder",IF(AJ1044&lt;=45,"Optimal","Overstock")))),IF(F1044="Class B",IF(AJ1044&lt;=10,"Critical",IF(AJ1044&lt;=20,"Low",IF(AJ1044&lt;=45,"Reorder",IF(AJ1044&lt;=60,"Optimal","Overstock")))),IF(F1044="Class C",IF(AJ1044&lt;=15,"Critical",IF(AJ1044&lt;=30,"Low",IF(AJ1044&lt;=60,"Reorder",IF(AJ1044&lt;=90,"Optimal","Overstock")))),""))))),"")</f>
        <v>Overstock</v>
      </c>
      <c r="AL1044" s="42"/>
      <c r="AM1044" s="39"/>
      <c r="AN1044" s="39"/>
      <c r="AO1044" s="39"/>
      <c r="AP1044" s="39"/>
      <c r="AQ1044" s="39"/>
      <c r="AR1044" s="39"/>
      <c r="AS1044" s="39"/>
      <c r="AT1044" s="39"/>
      <c r="AU1044" s="39"/>
      <c r="AV1044" s="39"/>
    </row>
    <row r="1045" spans="1:48">
      <c r="A1045" s="39" t="s">
        <v>16</v>
      </c>
      <c r="B1045" s="39" t="s">
        <v>162</v>
      </c>
      <c r="C1045" s="39" t="s">
        <v>159</v>
      </c>
      <c r="D1045" s="40" t="s">
        <v>237</v>
      </c>
      <c r="E1045" s="40">
        <v>2</v>
      </c>
      <c r="F1045" s="40" t="s">
        <v>0</v>
      </c>
      <c r="G1045" s="39" t="str">
        <f>IFERROR(VLOOKUP(A1045,'[4]MC Masterlist 2026-09-17'!$B:$M, 3, 0),"")</f>
        <v>HONDA</v>
      </c>
      <c r="H1045" s="41">
        <f>IFERROR(VLOOKUP(A1045,'[4]MC Masterlist 2026-09-17'!$B:$M, 6, 0),"")</f>
        <v>84394</v>
      </c>
      <c r="I1045" s="42">
        <v>6</v>
      </c>
      <c r="J1045" s="42">
        <v>13</v>
      </c>
      <c r="K1045" s="42">
        <v>2</v>
      </c>
      <c r="L1045" s="42">
        <f t="shared" si="241"/>
        <v>21</v>
      </c>
      <c r="M1045" s="42">
        <f t="shared" si="242"/>
        <v>7</v>
      </c>
      <c r="N1045" s="41">
        <f t="shared" si="243"/>
        <v>1772274</v>
      </c>
      <c r="O1045" s="41">
        <f t="shared" si="244"/>
        <v>590758</v>
      </c>
      <c r="P1045" s="42">
        <f t="shared" si="245"/>
        <v>0.23333333333333334</v>
      </c>
      <c r="Q1045" s="42">
        <v>2</v>
      </c>
      <c r="R1045" s="41">
        <f t="shared" si="246"/>
        <v>168788</v>
      </c>
      <c r="S1045" s="42">
        <f t="shared" si="247"/>
        <v>8.5714285714285712</v>
      </c>
      <c r="T1045" s="42">
        <f>IFERROR(VLOOKUP(A1045,'[4]Re-order'!$A:$Q,17,0),"")</f>
        <v>0</v>
      </c>
      <c r="U1045" s="42">
        <f>IFERROR(VLOOKUP(A1045,'[4]MC Masterlist 2026-09-17'!$B:$M, 10, 0),0)</f>
        <v>15</v>
      </c>
      <c r="V1045" s="42">
        <f>IFERROR(VLOOKUP(A1045,'[4]MC Masterlist 2026-09-17'!$B:$M, 11, 0),0)</f>
        <v>15</v>
      </c>
      <c r="W1045" s="42">
        <f t="shared" si="248"/>
        <v>30</v>
      </c>
      <c r="X1045" s="42">
        <f t="shared" si="249"/>
        <v>26.5</v>
      </c>
      <c r="Y1045" s="42">
        <f>IFERROR(IF(OR(C1045="AREA I",C1045="AREA V"),7,VLOOKUP(A1045,'[4]MC Masterlist 2026-09-17'!$B:$M, 12, 0)),0)</f>
        <v>30</v>
      </c>
      <c r="Z1045" s="42">
        <f t="shared" si="250"/>
        <v>3.5</v>
      </c>
      <c r="AA1045" s="42">
        <f t="shared" si="251"/>
        <v>7</v>
      </c>
      <c r="AB1045" s="42">
        <f t="shared" si="252"/>
        <v>6.1833333333333336</v>
      </c>
      <c r="AC1045" s="42">
        <f t="shared" si="253"/>
        <v>7</v>
      </c>
      <c r="AD1045" s="40" t="str">
        <f t="shared" si="254"/>
        <v>Low</v>
      </c>
      <c r="AE1045" s="40">
        <f>IFERROR(VLOOKUP(A1045,'[4]Re-order'!$A:$AA,27,0),"")</f>
        <v>0</v>
      </c>
      <c r="AF1045" s="42">
        <f t="shared" si="255"/>
        <v>5</v>
      </c>
      <c r="AG1045" s="42" t="e">
        <f>SUMIFS('[4]Raw Inventory'!D:D,'[4]Raw Inventory'!C:C,"GREATWALL",'[4]Raw Inventory'!B:B,A1045)</f>
        <v>#VALUE!</v>
      </c>
      <c r="AH1045" s="42" t="e">
        <f>SUMIFS('[4]Raw Inventory'!D:D,'[4]Raw Inventory'!C:C,"DUARTE",'[4]Raw Inventory'!B:B,A1045)</f>
        <v>#VALUE!</v>
      </c>
      <c r="AI1045" s="42"/>
      <c r="AJ1045" s="42">
        <f t="shared" si="256"/>
        <v>8.5714285714285712</v>
      </c>
      <c r="AK1045" s="40" t="str">
        <f>IFERROR(IF((Q1045+IF(AI1045="",0,AI3))&lt;=0,"Stockout",IF(AJ1045="","",IF(F1045="Class A",IF(AJ1045&lt;=7,"Critical",IF(AJ1045&lt;=15,"Low",IF(AJ1045&lt;=30,"Reorder",IF(AJ1045&lt;=45,"Optimal","Overstock")))),IF(F1045="Class B",IF(AJ1045&lt;=10,"Critical",IF(AJ1045&lt;=20,"Low",IF(AJ1045&lt;=45,"Reorder",IF(AJ1045&lt;=60,"Optimal","Overstock")))),IF(F1045="Class C",IF(AJ1045&lt;=15,"Critical",IF(AJ1045&lt;=30,"Low",IF(AJ1045&lt;=60,"Reorder",IF(AJ1045&lt;=90,"Optimal","Overstock")))),""))))),"")</f>
        <v>Low</v>
      </c>
      <c r="AL1045" s="42"/>
      <c r="AM1045" s="39"/>
      <c r="AN1045" s="39"/>
      <c r="AO1045" s="39"/>
      <c r="AP1045" s="39"/>
      <c r="AQ1045" s="39"/>
      <c r="AR1045" s="39"/>
      <c r="AS1045" s="39"/>
      <c r="AT1045" s="39"/>
      <c r="AU1045" s="39"/>
      <c r="AV1045" s="39"/>
    </row>
    <row r="1046" spans="1:48">
      <c r="A1046" s="39" t="s">
        <v>41</v>
      </c>
      <c r="B1046" s="39" t="s">
        <v>144</v>
      </c>
      <c r="C1046" s="39" t="s">
        <v>137</v>
      </c>
      <c r="D1046" s="40" t="s">
        <v>241</v>
      </c>
      <c r="E1046" s="40">
        <v>33</v>
      </c>
      <c r="F1046" s="40" t="s">
        <v>3</v>
      </c>
      <c r="G1046" s="39" t="str">
        <f>IFERROR(VLOOKUP(A1046,'[4]MC Masterlist 2026-09-17'!$B:$M, 3, 0),"")</f>
        <v>YAMAHA</v>
      </c>
      <c r="H1046" s="41">
        <f>IFERROR(VLOOKUP(A1046,'[4]MC Masterlist 2026-09-17'!$B:$M, 6, 0),"")</f>
        <v>92907</v>
      </c>
      <c r="I1046" s="42">
        <v>0</v>
      </c>
      <c r="J1046" s="42">
        <v>0</v>
      </c>
      <c r="K1046" s="42">
        <v>0</v>
      </c>
      <c r="L1046" s="42">
        <f t="shared" si="241"/>
        <v>0</v>
      </c>
      <c r="M1046" s="42">
        <f t="shared" si="242"/>
        <v>0</v>
      </c>
      <c r="N1046" s="41">
        <f t="shared" si="243"/>
        <v>0</v>
      </c>
      <c r="O1046" s="41">
        <f t="shared" si="244"/>
        <v>0</v>
      </c>
      <c r="P1046" s="42">
        <f t="shared" si="245"/>
        <v>0</v>
      </c>
      <c r="Q1046" s="42">
        <v>1</v>
      </c>
      <c r="R1046" s="41">
        <f t="shared" si="246"/>
        <v>92907</v>
      </c>
      <c r="S1046" s="42">
        <f t="shared" si="247"/>
        <v>0</v>
      </c>
      <c r="T1046" s="42">
        <f>IFERROR(VLOOKUP(A1046,'[4]Re-order'!$A:$Q,17,0),"")</f>
        <v>0</v>
      </c>
      <c r="U1046" s="42">
        <f>IFERROR(VLOOKUP(A1046,'[4]MC Masterlist 2026-09-17'!$B:$M, 10, 0),0)</f>
        <v>15</v>
      </c>
      <c r="V1046" s="42">
        <f>IFERROR(VLOOKUP(A1046,'[4]MC Masterlist 2026-09-17'!$B:$M, 11, 0),0)</f>
        <v>15</v>
      </c>
      <c r="W1046" s="42">
        <f t="shared" si="248"/>
        <v>30</v>
      </c>
      <c r="X1046" s="42">
        <f t="shared" si="249"/>
        <v>7</v>
      </c>
      <c r="Y1046" s="42">
        <f>IFERROR(IF(OR(C1046="AREA I",C1046="AREA V"),7,VLOOKUP(A1046,'[4]MC Masterlist 2026-09-17'!$B:$M, 12, 0)),0)</f>
        <v>7</v>
      </c>
      <c r="Z1046" s="42">
        <f t="shared" si="250"/>
        <v>0</v>
      </c>
      <c r="AA1046" s="42">
        <f t="shared" si="251"/>
        <v>0</v>
      </c>
      <c r="AB1046" s="42">
        <f t="shared" si="252"/>
        <v>0</v>
      </c>
      <c r="AC1046" s="42">
        <f t="shared" si="253"/>
        <v>0</v>
      </c>
      <c r="AD1046" s="40" t="str">
        <f t="shared" si="254"/>
        <v>Critical</v>
      </c>
      <c r="AE1046" s="40">
        <f>IFERROR(VLOOKUP(A1046,'[4]Re-order'!$A:$AA,27,0),"")</f>
        <v>0</v>
      </c>
      <c r="AF1046" s="42">
        <f t="shared" si="255"/>
        <v>-1</v>
      </c>
      <c r="AG1046" s="42" t="e">
        <f>SUMIFS('[4]Raw Inventory'!D:D,'[4]Raw Inventory'!C:C,"GREATWALL",'[4]Raw Inventory'!B:B,A1046)</f>
        <v>#VALUE!</v>
      </c>
      <c r="AH1046" s="42" t="e">
        <f>SUMIFS('[4]Raw Inventory'!D:D,'[4]Raw Inventory'!C:C,"DUARTE",'[4]Raw Inventory'!B:B,A1046)</f>
        <v>#VALUE!</v>
      </c>
      <c r="AI1046" s="42"/>
      <c r="AJ1046" s="42">
        <f t="shared" si="256"/>
        <v>0</v>
      </c>
      <c r="AK1046" s="40" t="str">
        <f>IFERROR(IF((Q1046+IF(AI1046="",0,AI3))&lt;=0,"Stockout",IF(AJ1046="","",IF(F1046="Class A",IF(AJ1046&lt;=7,"Critical",IF(AJ1046&lt;=15,"Low",IF(AJ1046&lt;=30,"Reorder",IF(AJ1046&lt;=45,"Optimal","Overstock")))),IF(F1046="Class B",IF(AJ1046&lt;=10,"Critical",IF(AJ1046&lt;=20,"Low",IF(AJ1046&lt;=45,"Reorder",IF(AJ1046&lt;=60,"Optimal","Overstock")))),IF(F1046="Class C",IF(AJ1046&lt;=15,"Critical",IF(AJ1046&lt;=30,"Low",IF(AJ1046&lt;=60,"Reorder",IF(AJ1046&lt;=90,"Optimal","Overstock")))),""))))),"")</f>
        <v>Critical</v>
      </c>
      <c r="AL1046" s="42"/>
      <c r="AM1046" s="39"/>
      <c r="AN1046" s="39"/>
      <c r="AO1046" s="39"/>
      <c r="AP1046" s="39"/>
      <c r="AQ1046" s="39"/>
      <c r="AR1046" s="39"/>
      <c r="AS1046" s="39"/>
      <c r="AT1046" s="39"/>
      <c r="AU1046" s="39"/>
      <c r="AV1046" s="39"/>
    </row>
    <row r="1047" spans="1:48">
      <c r="A1047" s="39" t="s">
        <v>88</v>
      </c>
      <c r="B1047" s="39" t="s">
        <v>115</v>
      </c>
      <c r="C1047" s="39" t="s">
        <v>109</v>
      </c>
      <c r="D1047" s="40" t="s">
        <v>266</v>
      </c>
      <c r="E1047" s="40">
        <v>19</v>
      </c>
      <c r="F1047" s="40" t="s">
        <v>3</v>
      </c>
      <c r="G1047" s="39" t="str">
        <f>IFERROR(VLOOKUP(A1047,'[4]MC Masterlist 2026-09-17'!$B:$M, 3, 0),"")</f>
        <v>YAMAHA</v>
      </c>
      <c r="H1047" s="41">
        <f>IFERROR(VLOOKUP(A1047,'[4]MC Masterlist 2026-09-17'!$B:$M, 6, 0),"")</f>
        <v>74772</v>
      </c>
      <c r="I1047" s="42">
        <v>1</v>
      </c>
      <c r="J1047" s="42">
        <v>1</v>
      </c>
      <c r="K1047" s="42">
        <v>0</v>
      </c>
      <c r="L1047" s="42">
        <f t="shared" si="241"/>
        <v>2</v>
      </c>
      <c r="M1047" s="42">
        <f t="shared" si="242"/>
        <v>0.66666666666666663</v>
      </c>
      <c r="N1047" s="41">
        <f t="shared" si="243"/>
        <v>149544</v>
      </c>
      <c r="O1047" s="41">
        <f t="shared" si="244"/>
        <v>49848</v>
      </c>
      <c r="P1047" s="42">
        <f t="shared" si="245"/>
        <v>2.222222222222222E-2</v>
      </c>
      <c r="Q1047" s="42"/>
      <c r="R1047" s="41">
        <f t="shared" si="246"/>
        <v>0</v>
      </c>
      <c r="S1047" s="42">
        <f t="shared" si="247"/>
        <v>0</v>
      </c>
      <c r="T1047" s="42">
        <f>IFERROR(VLOOKUP(A1047,'[4]Re-order'!$A:$Q,17,0),"")</f>
        <v>0</v>
      </c>
      <c r="U1047" s="42">
        <f>IFERROR(VLOOKUP(A1047,'[4]MC Masterlist 2026-09-17'!$B:$M, 10, 0),0)</f>
        <v>15</v>
      </c>
      <c r="V1047" s="42">
        <f>IFERROR(VLOOKUP(A1047,'[4]MC Masterlist 2026-09-17'!$B:$M, 11, 0),0)</f>
        <v>15</v>
      </c>
      <c r="W1047" s="42">
        <f t="shared" si="248"/>
        <v>30</v>
      </c>
      <c r="X1047" s="42">
        <f t="shared" si="249"/>
        <v>29.666666666666668</v>
      </c>
      <c r="Y1047" s="42">
        <f>IFERROR(IF(OR(C1047="AREA I",C1047="AREA V"),7,VLOOKUP(A1047,'[4]MC Masterlist 2026-09-17'!$B:$M, 12, 0)),0)</f>
        <v>30</v>
      </c>
      <c r="Z1047" s="42">
        <f t="shared" si="250"/>
        <v>0.33333333333333331</v>
      </c>
      <c r="AA1047" s="42">
        <f t="shared" si="251"/>
        <v>0.66666666666666663</v>
      </c>
      <c r="AB1047" s="42">
        <f t="shared" si="252"/>
        <v>0.65925925925925921</v>
      </c>
      <c r="AC1047" s="42">
        <f t="shared" si="253"/>
        <v>0.66666666666666663</v>
      </c>
      <c r="AD1047" s="40" t="str">
        <f t="shared" si="254"/>
        <v>Stockout</v>
      </c>
      <c r="AE1047" s="40">
        <f>IFERROR(VLOOKUP(A1047,'[4]Re-order'!$A:$AA,27,0),"")</f>
        <v>0</v>
      </c>
      <c r="AF1047" s="42">
        <f t="shared" si="255"/>
        <v>0.66666666666666663</v>
      </c>
      <c r="AG1047" s="42" t="e">
        <f>SUMIFS('[4]Raw Inventory'!D:D,'[4]Raw Inventory'!C:C,"GREATWALL",'[4]Raw Inventory'!B:B,A1047)</f>
        <v>#VALUE!</v>
      </c>
      <c r="AH1047" s="42" t="e">
        <f>SUMIFS('[4]Raw Inventory'!D:D,'[4]Raw Inventory'!C:C,"DUARTE",'[4]Raw Inventory'!B:B,A1047)</f>
        <v>#VALUE!</v>
      </c>
      <c r="AI1047" s="42"/>
      <c r="AJ1047" s="42">
        <f t="shared" si="256"/>
        <v>0</v>
      </c>
      <c r="AK1047" s="40" t="str">
        <f>IFERROR(IF((Q1047+IF(AI1047="",0,AI3))&lt;=0,"Stockout",IF(AJ1047="","",IF(F1047="Class A",IF(AJ1047&lt;=7,"Critical",IF(AJ1047&lt;=15,"Low",IF(AJ1047&lt;=30,"Reorder",IF(AJ1047&lt;=45,"Optimal","Overstock")))),IF(F1047="Class B",IF(AJ1047&lt;=10,"Critical",IF(AJ1047&lt;=20,"Low",IF(AJ1047&lt;=45,"Reorder",IF(AJ1047&lt;=60,"Optimal","Overstock")))),IF(F1047="Class C",IF(AJ1047&lt;=15,"Critical",IF(AJ1047&lt;=30,"Low",IF(AJ1047&lt;=60,"Reorder",IF(AJ1047&lt;=90,"Optimal","Overstock")))),""))))),"")</f>
        <v>Stockout</v>
      </c>
      <c r="AL1047" s="42"/>
      <c r="AM1047" s="39"/>
      <c r="AN1047" s="39"/>
      <c r="AO1047" s="39"/>
      <c r="AP1047" s="39"/>
      <c r="AQ1047" s="39"/>
      <c r="AR1047" s="39"/>
      <c r="AS1047" s="39"/>
      <c r="AT1047" s="39"/>
      <c r="AU1047" s="39"/>
      <c r="AV1047" s="39"/>
    </row>
    <row r="1048" spans="1:48">
      <c r="A1048" s="39" t="s">
        <v>39</v>
      </c>
      <c r="B1048" s="39" t="s">
        <v>130</v>
      </c>
      <c r="C1048" s="39" t="s">
        <v>128</v>
      </c>
      <c r="D1048" s="40" t="s">
        <v>232</v>
      </c>
      <c r="E1048" s="40">
        <v>11</v>
      </c>
      <c r="F1048" s="40" t="s">
        <v>2</v>
      </c>
      <c r="G1048" s="39" t="str">
        <f>IFERROR(VLOOKUP(A1048,'[4]MC Masterlist 2026-09-17'!$B:$M, 3, 0),"")</f>
        <v>HONDA</v>
      </c>
      <c r="H1048" s="41">
        <f>IFERROR(VLOOKUP(A1048,'[4]MC Masterlist 2026-09-17'!$B:$M, 6, 0),"")</f>
        <v>72434</v>
      </c>
      <c r="I1048" s="42">
        <v>4</v>
      </c>
      <c r="J1048" s="42">
        <v>2</v>
      </c>
      <c r="K1048" s="42">
        <v>1</v>
      </c>
      <c r="L1048" s="42">
        <f t="shared" si="241"/>
        <v>7</v>
      </c>
      <c r="M1048" s="42">
        <f t="shared" si="242"/>
        <v>2.3333333333333335</v>
      </c>
      <c r="N1048" s="41">
        <f t="shared" si="243"/>
        <v>507038</v>
      </c>
      <c r="O1048" s="41">
        <f t="shared" si="244"/>
        <v>169012.66666666669</v>
      </c>
      <c r="P1048" s="42">
        <f t="shared" si="245"/>
        <v>7.7777777777777779E-2</v>
      </c>
      <c r="Q1048" s="42"/>
      <c r="R1048" s="41">
        <f t="shared" si="246"/>
        <v>0</v>
      </c>
      <c r="S1048" s="42">
        <f t="shared" si="247"/>
        <v>0</v>
      </c>
      <c r="T1048" s="42">
        <f>IFERROR(VLOOKUP(A1048,'[4]Re-order'!$A:$Q,17,0),"")</f>
        <v>0</v>
      </c>
      <c r="U1048" s="42">
        <f>IFERROR(VLOOKUP(A1048,'[4]MC Masterlist 2026-09-17'!$B:$M, 10, 0),0)</f>
        <v>15</v>
      </c>
      <c r="V1048" s="42">
        <f>IFERROR(VLOOKUP(A1048,'[4]MC Masterlist 2026-09-17'!$B:$M, 11, 0),0)</f>
        <v>15</v>
      </c>
      <c r="W1048" s="42">
        <f t="shared" si="248"/>
        <v>30</v>
      </c>
      <c r="X1048" s="42">
        <f t="shared" si="249"/>
        <v>28.833333333333332</v>
      </c>
      <c r="Y1048" s="42">
        <f>IFERROR(IF(OR(C1048="AREA I",C1048="AREA V"),7,VLOOKUP(A1048,'[4]MC Masterlist 2026-09-17'!$B:$M, 12, 0)),0)</f>
        <v>30</v>
      </c>
      <c r="Z1048" s="42">
        <f t="shared" si="250"/>
        <v>1.1666666666666667</v>
      </c>
      <c r="AA1048" s="42">
        <f t="shared" si="251"/>
        <v>2.3333333333333335</v>
      </c>
      <c r="AB1048" s="42">
        <f t="shared" si="252"/>
        <v>2.2425925925925925</v>
      </c>
      <c r="AC1048" s="42">
        <f t="shared" si="253"/>
        <v>2.3333333333333335</v>
      </c>
      <c r="AD1048" s="40" t="str">
        <f t="shared" si="254"/>
        <v>Stockout</v>
      </c>
      <c r="AE1048" s="40">
        <f>IFERROR(VLOOKUP(A1048,'[4]Re-order'!$A:$AA,27,0),"")</f>
        <v>0</v>
      </c>
      <c r="AF1048" s="42">
        <f t="shared" si="255"/>
        <v>2.3333333333333335</v>
      </c>
      <c r="AG1048" s="42" t="e">
        <f>SUMIFS('[4]Raw Inventory'!D:D,'[4]Raw Inventory'!C:C,"GREATWALL",'[4]Raw Inventory'!B:B,A1048)</f>
        <v>#VALUE!</v>
      </c>
      <c r="AH1048" s="42" t="e">
        <f>SUMIFS('[4]Raw Inventory'!D:D,'[4]Raw Inventory'!C:C,"DUARTE",'[4]Raw Inventory'!B:B,A1048)</f>
        <v>#VALUE!</v>
      </c>
      <c r="AI1048" s="42"/>
      <c r="AJ1048" s="42">
        <f t="shared" si="256"/>
        <v>0</v>
      </c>
      <c r="AK1048" s="40" t="str">
        <f>IFERROR(IF((Q1048+IF(AI1048="",0,AI3))&lt;=0,"Stockout",IF(AJ1048="","",IF(F1048="Class A",IF(AJ1048&lt;=7,"Critical",IF(AJ1048&lt;=15,"Low",IF(AJ1048&lt;=30,"Reorder",IF(AJ1048&lt;=45,"Optimal","Overstock")))),IF(F1048="Class B",IF(AJ1048&lt;=10,"Critical",IF(AJ1048&lt;=20,"Low",IF(AJ1048&lt;=45,"Reorder",IF(AJ1048&lt;=60,"Optimal","Overstock")))),IF(F1048="Class C",IF(AJ1048&lt;=15,"Critical",IF(AJ1048&lt;=30,"Low",IF(AJ1048&lt;=60,"Reorder",IF(AJ1048&lt;=90,"Optimal","Overstock")))),""))))),"")</f>
        <v>Stockout</v>
      </c>
      <c r="AL1048" s="42"/>
      <c r="AM1048" s="39"/>
      <c r="AN1048" s="39"/>
      <c r="AO1048" s="39"/>
      <c r="AP1048" s="39"/>
      <c r="AQ1048" s="39"/>
      <c r="AR1048" s="39"/>
      <c r="AS1048" s="39"/>
      <c r="AT1048" s="39"/>
      <c r="AU1048" s="39"/>
      <c r="AV1048" s="39"/>
    </row>
    <row r="1049" spans="1:48">
      <c r="A1049" s="39" t="s">
        <v>47</v>
      </c>
      <c r="B1049" s="39" t="s">
        <v>110</v>
      </c>
      <c r="C1049" s="39" t="s">
        <v>109</v>
      </c>
      <c r="D1049" s="40" t="s">
        <v>259</v>
      </c>
      <c r="E1049" s="40">
        <v>17</v>
      </c>
      <c r="F1049" s="40" t="s">
        <v>2</v>
      </c>
      <c r="G1049" s="39" t="str">
        <f>IFERROR(VLOOKUP(A1049,'[4]MC Masterlist 2026-09-17'!$B:$M, 3, 0),"")</f>
        <v>YAMAHA</v>
      </c>
      <c r="H1049" s="41">
        <f>IFERROR(VLOOKUP(A1049,'[4]MC Masterlist 2026-09-17'!$B:$M, 6, 0),"")</f>
        <v>76167</v>
      </c>
      <c r="I1049" s="42">
        <v>0</v>
      </c>
      <c r="J1049" s="42">
        <v>0</v>
      </c>
      <c r="K1049" s="42">
        <v>2</v>
      </c>
      <c r="L1049" s="42">
        <f t="shared" si="241"/>
        <v>2</v>
      </c>
      <c r="M1049" s="42">
        <f t="shared" si="242"/>
        <v>0.66666666666666663</v>
      </c>
      <c r="N1049" s="41">
        <f t="shared" si="243"/>
        <v>152334</v>
      </c>
      <c r="O1049" s="41">
        <f t="shared" si="244"/>
        <v>50778</v>
      </c>
      <c r="P1049" s="42">
        <f t="shared" si="245"/>
        <v>2.222222222222222E-2</v>
      </c>
      <c r="Q1049" s="42"/>
      <c r="R1049" s="41">
        <f t="shared" si="246"/>
        <v>0</v>
      </c>
      <c r="S1049" s="42">
        <f t="shared" si="247"/>
        <v>0</v>
      </c>
      <c r="T1049" s="42">
        <f>IFERROR(VLOOKUP(A1049,'[4]Re-order'!$A:$Q,17,0),"")</f>
        <v>0</v>
      </c>
      <c r="U1049" s="42">
        <f>IFERROR(VLOOKUP(A1049,'[4]MC Masterlist 2026-09-17'!$B:$M, 10, 0),0)</f>
        <v>15</v>
      </c>
      <c r="V1049" s="42">
        <f>IFERROR(VLOOKUP(A1049,'[4]MC Masterlist 2026-09-17'!$B:$M, 11, 0),0)</f>
        <v>15</v>
      </c>
      <c r="W1049" s="42">
        <f t="shared" si="248"/>
        <v>30</v>
      </c>
      <c r="X1049" s="42">
        <f t="shared" si="249"/>
        <v>29.666666666666668</v>
      </c>
      <c r="Y1049" s="42">
        <f>IFERROR(IF(OR(C1049="AREA I",C1049="AREA V"),7,VLOOKUP(A1049,'[4]MC Masterlist 2026-09-17'!$B:$M, 12, 0)),0)</f>
        <v>30</v>
      </c>
      <c r="Z1049" s="42">
        <f t="shared" si="250"/>
        <v>0.33333333333333331</v>
      </c>
      <c r="AA1049" s="42">
        <f t="shared" si="251"/>
        <v>0.66666666666666663</v>
      </c>
      <c r="AB1049" s="42">
        <f t="shared" si="252"/>
        <v>0.65925925925925921</v>
      </c>
      <c r="AC1049" s="42">
        <f t="shared" si="253"/>
        <v>0.66666666666666663</v>
      </c>
      <c r="AD1049" s="40" t="str">
        <f t="shared" si="254"/>
        <v>Stockout</v>
      </c>
      <c r="AE1049" s="40">
        <f>IFERROR(VLOOKUP(A1049,'[4]Re-order'!$A:$AA,27,0),"")</f>
        <v>0</v>
      </c>
      <c r="AF1049" s="42">
        <f t="shared" si="255"/>
        <v>0.66666666666666663</v>
      </c>
      <c r="AG1049" s="42" t="e">
        <f>SUMIFS('[4]Raw Inventory'!D:D,'[4]Raw Inventory'!C:C,"GREATWALL",'[4]Raw Inventory'!B:B,A1049)</f>
        <v>#VALUE!</v>
      </c>
      <c r="AH1049" s="42" t="e">
        <f>SUMIFS('[4]Raw Inventory'!D:D,'[4]Raw Inventory'!C:C,"DUARTE",'[4]Raw Inventory'!B:B,A1049)</f>
        <v>#VALUE!</v>
      </c>
      <c r="AI1049" s="42"/>
      <c r="AJ1049" s="42">
        <f t="shared" si="256"/>
        <v>0</v>
      </c>
      <c r="AK1049" s="40" t="str">
        <f>IFERROR(IF((Q1049+IF(AI1049="",0,AI3))&lt;=0,"Stockout",IF(AJ1049="","",IF(F1049="Class A",IF(AJ1049&lt;=7,"Critical",IF(AJ1049&lt;=15,"Low",IF(AJ1049&lt;=30,"Reorder",IF(AJ1049&lt;=45,"Optimal","Overstock")))),IF(F1049="Class B",IF(AJ1049&lt;=10,"Critical",IF(AJ1049&lt;=20,"Low",IF(AJ1049&lt;=45,"Reorder",IF(AJ1049&lt;=60,"Optimal","Overstock")))),IF(F1049="Class C",IF(AJ1049&lt;=15,"Critical",IF(AJ1049&lt;=30,"Low",IF(AJ1049&lt;=60,"Reorder",IF(AJ1049&lt;=90,"Optimal","Overstock")))),""))))),"")</f>
        <v>Stockout</v>
      </c>
      <c r="AL1049" s="42"/>
      <c r="AM1049" s="39"/>
      <c r="AN1049" s="39"/>
      <c r="AO1049" s="39"/>
      <c r="AP1049" s="39"/>
      <c r="AQ1049" s="39"/>
      <c r="AR1049" s="39"/>
      <c r="AS1049" s="39"/>
      <c r="AT1049" s="39"/>
      <c r="AU1049" s="39"/>
      <c r="AV1049" s="39"/>
    </row>
    <row r="1050" spans="1:48">
      <c r="A1050" s="39" t="s">
        <v>151</v>
      </c>
      <c r="B1050" s="39" t="s">
        <v>146</v>
      </c>
      <c r="C1050" s="39" t="s">
        <v>137</v>
      </c>
      <c r="D1050" s="40" t="s">
        <v>238</v>
      </c>
      <c r="E1050" s="40">
        <v>29</v>
      </c>
      <c r="F1050" s="40" t="s">
        <v>3</v>
      </c>
      <c r="G1050" s="39" t="str">
        <f>IFERROR(VLOOKUP(A1050,'[4]MC Masterlist 2026-09-17'!$B:$M, 3, 0),"")</f>
        <v>KAWASAKI</v>
      </c>
      <c r="H1050" s="41">
        <f>IFERROR(VLOOKUP(A1050,'[4]MC Masterlist 2026-09-17'!$B:$M, 6, 0),"")</f>
        <v>127866</v>
      </c>
      <c r="I1050" s="42">
        <v>0</v>
      </c>
      <c r="J1050" s="42">
        <v>0</v>
      </c>
      <c r="K1050" s="42">
        <v>0</v>
      </c>
      <c r="L1050" s="42">
        <f t="shared" si="241"/>
        <v>0</v>
      </c>
      <c r="M1050" s="42">
        <f t="shared" si="242"/>
        <v>0</v>
      </c>
      <c r="N1050" s="41">
        <f t="shared" si="243"/>
        <v>0</v>
      </c>
      <c r="O1050" s="41">
        <f t="shared" si="244"/>
        <v>0</v>
      </c>
      <c r="P1050" s="42">
        <f t="shared" si="245"/>
        <v>0</v>
      </c>
      <c r="Q1050" s="42">
        <v>1</v>
      </c>
      <c r="R1050" s="41">
        <f t="shared" si="246"/>
        <v>127866</v>
      </c>
      <c r="S1050" s="42">
        <f t="shared" si="247"/>
        <v>0</v>
      </c>
      <c r="T1050" s="42">
        <f>IFERROR(VLOOKUP(A1050,'[4]Re-order'!$A:$Q,17,0),"")</f>
        <v>0</v>
      </c>
      <c r="U1050" s="42">
        <f>IFERROR(VLOOKUP(A1050,'[4]MC Masterlist 2026-09-17'!$B:$M, 10, 0),0)</f>
        <v>15</v>
      </c>
      <c r="V1050" s="42">
        <f>IFERROR(VLOOKUP(A1050,'[4]MC Masterlist 2026-09-17'!$B:$M, 11, 0),0)</f>
        <v>15</v>
      </c>
      <c r="W1050" s="42">
        <f t="shared" si="248"/>
        <v>30</v>
      </c>
      <c r="X1050" s="42">
        <f t="shared" si="249"/>
        <v>7</v>
      </c>
      <c r="Y1050" s="42">
        <f>IFERROR(IF(OR(C1050="AREA I",C1050="AREA V"),7,VLOOKUP(A1050,'[4]MC Masterlist 2026-09-17'!$B:$M, 12, 0)),0)</f>
        <v>7</v>
      </c>
      <c r="Z1050" s="42">
        <f t="shared" si="250"/>
        <v>0</v>
      </c>
      <c r="AA1050" s="42">
        <f t="shared" si="251"/>
        <v>0</v>
      </c>
      <c r="AB1050" s="42">
        <f t="shared" si="252"/>
        <v>0</v>
      </c>
      <c r="AC1050" s="42">
        <f t="shared" si="253"/>
        <v>0</v>
      </c>
      <c r="AD1050" s="40" t="str">
        <f t="shared" si="254"/>
        <v>Critical</v>
      </c>
      <c r="AE1050" s="40">
        <f>IFERROR(VLOOKUP(A1050,'[4]Re-order'!$A:$AA,27,0),"")</f>
        <v>0</v>
      </c>
      <c r="AF1050" s="42">
        <f t="shared" si="255"/>
        <v>-1</v>
      </c>
      <c r="AG1050" s="42" t="e">
        <f>SUMIFS('[4]Raw Inventory'!D:D,'[4]Raw Inventory'!C:C,"GREATWALL",'[4]Raw Inventory'!B:B,A1050)</f>
        <v>#VALUE!</v>
      </c>
      <c r="AH1050" s="42" t="e">
        <f>SUMIFS('[4]Raw Inventory'!D:D,'[4]Raw Inventory'!C:C,"DUARTE",'[4]Raw Inventory'!B:B,A1050)</f>
        <v>#VALUE!</v>
      </c>
      <c r="AI1050" s="42"/>
      <c r="AJ1050" s="42">
        <f t="shared" si="256"/>
        <v>0</v>
      </c>
      <c r="AK1050" s="40" t="str">
        <f>IFERROR(IF((Q1050+IF(AI1050="",0,AI3))&lt;=0,"Stockout",IF(AJ1050="","",IF(F1050="Class A",IF(AJ1050&lt;=7,"Critical",IF(AJ1050&lt;=15,"Low",IF(AJ1050&lt;=30,"Reorder",IF(AJ1050&lt;=45,"Optimal","Overstock")))),IF(F1050="Class B",IF(AJ1050&lt;=10,"Critical",IF(AJ1050&lt;=20,"Low",IF(AJ1050&lt;=45,"Reorder",IF(AJ1050&lt;=60,"Optimal","Overstock")))),IF(F1050="Class C",IF(AJ1050&lt;=15,"Critical",IF(AJ1050&lt;=30,"Low",IF(AJ1050&lt;=60,"Reorder",IF(AJ1050&lt;=90,"Optimal","Overstock")))),""))))),"")</f>
        <v>Critical</v>
      </c>
      <c r="AL1050" s="42"/>
      <c r="AM1050" s="39"/>
      <c r="AN1050" s="39"/>
      <c r="AO1050" s="39"/>
      <c r="AP1050" s="39"/>
      <c r="AQ1050" s="39"/>
      <c r="AR1050" s="39"/>
      <c r="AS1050" s="39"/>
      <c r="AT1050" s="39"/>
      <c r="AU1050" s="39"/>
      <c r="AV1050" s="39"/>
    </row>
    <row r="1051" spans="1:48">
      <c r="A1051" s="39" t="s">
        <v>16</v>
      </c>
      <c r="B1051" s="39" t="s">
        <v>144</v>
      </c>
      <c r="C1051" s="39" t="s">
        <v>137</v>
      </c>
      <c r="D1051" s="40" t="s">
        <v>232</v>
      </c>
      <c r="E1051" s="40">
        <v>10</v>
      </c>
      <c r="F1051" s="40" t="s">
        <v>2</v>
      </c>
      <c r="G1051" s="39" t="str">
        <f>IFERROR(VLOOKUP(A1051,'[4]MC Masterlist 2026-09-17'!$B:$M, 3, 0),"")</f>
        <v>HONDA</v>
      </c>
      <c r="H1051" s="41">
        <f>IFERROR(VLOOKUP(A1051,'[4]MC Masterlist 2026-09-17'!$B:$M, 6, 0),"")</f>
        <v>84394</v>
      </c>
      <c r="I1051" s="42">
        <v>5</v>
      </c>
      <c r="J1051" s="42">
        <v>1</v>
      </c>
      <c r="K1051" s="42">
        <v>5</v>
      </c>
      <c r="L1051" s="42">
        <f t="shared" si="241"/>
        <v>11</v>
      </c>
      <c r="M1051" s="42">
        <f t="shared" si="242"/>
        <v>3.6666666666666665</v>
      </c>
      <c r="N1051" s="41">
        <f t="shared" si="243"/>
        <v>928334</v>
      </c>
      <c r="O1051" s="41">
        <f t="shared" si="244"/>
        <v>309444.66666666663</v>
      </c>
      <c r="P1051" s="42">
        <f t="shared" si="245"/>
        <v>0.12222222222222222</v>
      </c>
      <c r="Q1051" s="42">
        <v>2</v>
      </c>
      <c r="R1051" s="41">
        <f t="shared" si="246"/>
        <v>168788</v>
      </c>
      <c r="S1051" s="42">
        <f t="shared" si="247"/>
        <v>16.363636363636367</v>
      </c>
      <c r="T1051" s="42">
        <f>IFERROR(VLOOKUP(A1051,'[4]Re-order'!$A:$Q,17,0),"")</f>
        <v>0</v>
      </c>
      <c r="U1051" s="42">
        <f>IFERROR(VLOOKUP(A1051,'[4]MC Masterlist 2026-09-17'!$B:$M, 10, 0),0)</f>
        <v>15</v>
      </c>
      <c r="V1051" s="42">
        <f>IFERROR(VLOOKUP(A1051,'[4]MC Masterlist 2026-09-17'!$B:$M, 11, 0),0)</f>
        <v>15</v>
      </c>
      <c r="W1051" s="42">
        <f t="shared" si="248"/>
        <v>30</v>
      </c>
      <c r="X1051" s="42">
        <f t="shared" si="249"/>
        <v>5.166666666666667</v>
      </c>
      <c r="Y1051" s="42">
        <f>IFERROR(IF(OR(C1051="AREA I",C1051="AREA V"),7,VLOOKUP(A1051,'[4]MC Masterlist 2026-09-17'!$B:$M, 12, 0)),0)</f>
        <v>7</v>
      </c>
      <c r="Z1051" s="42">
        <f t="shared" si="250"/>
        <v>1.8333333333333333</v>
      </c>
      <c r="AA1051" s="42">
        <f t="shared" si="251"/>
        <v>3.6666666666666665</v>
      </c>
      <c r="AB1051" s="42">
        <f t="shared" si="252"/>
        <v>0.63148148148148153</v>
      </c>
      <c r="AC1051" s="42">
        <f t="shared" si="253"/>
        <v>0.85555555555555551</v>
      </c>
      <c r="AD1051" s="40" t="str">
        <f t="shared" si="254"/>
        <v>Low</v>
      </c>
      <c r="AE1051" s="40">
        <f>IFERROR(VLOOKUP(A1051,'[4]Re-order'!$A:$AA,27,0),"")</f>
        <v>0</v>
      </c>
      <c r="AF1051" s="42">
        <f t="shared" si="255"/>
        <v>-1.1444444444444444</v>
      </c>
      <c r="AG1051" s="42" t="e">
        <f>SUMIFS('[4]Raw Inventory'!D:D,'[4]Raw Inventory'!C:C,"GREATWALL",'[4]Raw Inventory'!B:B,A1051)</f>
        <v>#VALUE!</v>
      </c>
      <c r="AH1051" s="42" t="e">
        <f>SUMIFS('[4]Raw Inventory'!D:D,'[4]Raw Inventory'!C:C,"DUARTE",'[4]Raw Inventory'!B:B,A1051)</f>
        <v>#VALUE!</v>
      </c>
      <c r="AI1051" s="42"/>
      <c r="AJ1051" s="42">
        <f t="shared" si="256"/>
        <v>16.363636363636363</v>
      </c>
      <c r="AK1051" s="40" t="str">
        <f>IFERROR(IF((Q1051+IF(AI1051="",0,AI3))&lt;=0,"Stockout",IF(AJ1051="","",IF(F1051="Class A",IF(AJ1051&lt;=7,"Critical",IF(AJ1051&lt;=15,"Low",IF(AJ1051&lt;=30,"Reorder",IF(AJ1051&lt;=45,"Optimal","Overstock")))),IF(F1051="Class B",IF(AJ1051&lt;=10,"Critical",IF(AJ1051&lt;=20,"Low",IF(AJ1051&lt;=45,"Reorder",IF(AJ1051&lt;=60,"Optimal","Overstock")))),IF(F1051="Class C",IF(AJ1051&lt;=15,"Critical",IF(AJ1051&lt;=30,"Low",IF(AJ1051&lt;=60,"Reorder",IF(AJ1051&lt;=90,"Optimal","Overstock")))),""))))),"")</f>
        <v>Low</v>
      </c>
      <c r="AL1051" s="42"/>
      <c r="AM1051" s="39"/>
      <c r="AN1051" s="39"/>
      <c r="AO1051" s="39"/>
      <c r="AP1051" s="39"/>
      <c r="AQ1051" s="39"/>
      <c r="AR1051" s="39"/>
      <c r="AS1051" s="39"/>
      <c r="AT1051" s="39"/>
      <c r="AU1051" s="39"/>
      <c r="AV1051" s="39"/>
    </row>
    <row r="1052" spans="1:48">
      <c r="A1052" s="39" t="s">
        <v>28</v>
      </c>
      <c r="B1052" s="39" t="s">
        <v>114</v>
      </c>
      <c r="C1052" s="39" t="s">
        <v>109</v>
      </c>
      <c r="D1052" s="40" t="s">
        <v>224</v>
      </c>
      <c r="E1052" s="40">
        <v>3</v>
      </c>
      <c r="F1052" s="40" t="s">
        <v>0</v>
      </c>
      <c r="G1052" s="39" t="str">
        <f>IFERROR(VLOOKUP(A1052,'[4]MC Masterlist 2026-09-17'!$B:$M, 3, 0),"")</f>
        <v>YAMAHA</v>
      </c>
      <c r="H1052" s="41">
        <f>IFERROR(VLOOKUP(A1052,'[4]MC Masterlist 2026-09-17'!$B:$M, 6, 0),"")</f>
        <v>147312</v>
      </c>
      <c r="I1052" s="42">
        <v>2</v>
      </c>
      <c r="J1052" s="42">
        <v>5</v>
      </c>
      <c r="K1052" s="42">
        <v>3</v>
      </c>
      <c r="L1052" s="42">
        <f t="shared" si="241"/>
        <v>10</v>
      </c>
      <c r="M1052" s="42">
        <f t="shared" si="242"/>
        <v>3.3333333333333335</v>
      </c>
      <c r="N1052" s="41">
        <f t="shared" si="243"/>
        <v>1473120</v>
      </c>
      <c r="O1052" s="41">
        <f t="shared" si="244"/>
        <v>491040</v>
      </c>
      <c r="P1052" s="42">
        <f t="shared" si="245"/>
        <v>0.11111111111111112</v>
      </c>
      <c r="Q1052" s="42"/>
      <c r="R1052" s="41">
        <f t="shared" si="246"/>
        <v>0</v>
      </c>
      <c r="S1052" s="42">
        <f t="shared" si="247"/>
        <v>0</v>
      </c>
      <c r="T1052" s="42">
        <f>IFERROR(VLOOKUP(A1052,'[4]Re-order'!$A:$Q,17,0),"")</f>
        <v>0</v>
      </c>
      <c r="U1052" s="42">
        <f>IFERROR(VLOOKUP(A1052,'[4]MC Masterlist 2026-09-17'!$B:$M, 10, 0),0)</f>
        <v>15</v>
      </c>
      <c r="V1052" s="42">
        <f>IFERROR(VLOOKUP(A1052,'[4]MC Masterlist 2026-09-17'!$B:$M, 11, 0),0)</f>
        <v>15</v>
      </c>
      <c r="W1052" s="42">
        <f t="shared" si="248"/>
        <v>30</v>
      </c>
      <c r="X1052" s="42">
        <f t="shared" si="249"/>
        <v>28.333333333333332</v>
      </c>
      <c r="Y1052" s="42">
        <f>IFERROR(IF(OR(C1052="AREA I",C1052="AREA V"),7,VLOOKUP(A1052,'[4]MC Masterlist 2026-09-17'!$B:$M, 12, 0)),0)</f>
        <v>30</v>
      </c>
      <c r="Z1052" s="42">
        <f t="shared" si="250"/>
        <v>1.6666666666666667</v>
      </c>
      <c r="AA1052" s="42">
        <f t="shared" si="251"/>
        <v>3.3333333333333335</v>
      </c>
      <c r="AB1052" s="42">
        <f t="shared" si="252"/>
        <v>3.1481481481481484</v>
      </c>
      <c r="AC1052" s="42">
        <f t="shared" si="253"/>
        <v>3.3333333333333335</v>
      </c>
      <c r="AD1052" s="40" t="str">
        <f t="shared" si="254"/>
        <v>Stockout</v>
      </c>
      <c r="AE1052" s="40">
        <f>IFERROR(VLOOKUP(A1052,'[4]Re-order'!$A:$AA,27,0),"")</f>
        <v>0</v>
      </c>
      <c r="AF1052" s="42">
        <f t="shared" si="255"/>
        <v>3.3333333333333335</v>
      </c>
      <c r="AG1052" s="42" t="e">
        <f>SUMIFS('[4]Raw Inventory'!D:D,'[4]Raw Inventory'!C:C,"GREATWALL",'[4]Raw Inventory'!B:B,A1052)</f>
        <v>#VALUE!</v>
      </c>
      <c r="AH1052" s="42" t="e">
        <f>SUMIFS('[4]Raw Inventory'!D:D,'[4]Raw Inventory'!C:C,"DUARTE",'[4]Raw Inventory'!B:B,A1052)</f>
        <v>#VALUE!</v>
      </c>
      <c r="AI1052" s="42"/>
      <c r="AJ1052" s="42">
        <f t="shared" si="256"/>
        <v>0</v>
      </c>
      <c r="AK1052" s="40" t="str">
        <f>IFERROR(IF((Q1052+IF(AI1052="",0,AI3))&lt;=0,"Stockout",IF(AJ1052="","",IF(F1052="Class A",IF(AJ1052&lt;=7,"Critical",IF(AJ1052&lt;=15,"Low",IF(AJ1052&lt;=30,"Reorder",IF(AJ1052&lt;=45,"Optimal","Overstock")))),IF(F1052="Class B",IF(AJ1052&lt;=10,"Critical",IF(AJ1052&lt;=20,"Low",IF(AJ1052&lt;=45,"Reorder",IF(AJ1052&lt;=60,"Optimal","Overstock")))),IF(F1052="Class C",IF(AJ1052&lt;=15,"Critical",IF(AJ1052&lt;=30,"Low",IF(AJ1052&lt;=60,"Reorder",IF(AJ1052&lt;=90,"Optimal","Overstock")))),""))))),"")</f>
        <v>Stockout</v>
      </c>
      <c r="AL1052" s="42"/>
      <c r="AM1052" s="39"/>
      <c r="AN1052" s="39"/>
      <c r="AO1052" s="39"/>
      <c r="AP1052" s="39"/>
      <c r="AQ1052" s="39"/>
      <c r="AR1052" s="39"/>
      <c r="AS1052" s="39"/>
      <c r="AT1052" s="39"/>
      <c r="AU1052" s="39"/>
      <c r="AV1052" s="39"/>
    </row>
    <row r="1053" spans="1:48">
      <c r="A1053" s="39" t="s">
        <v>68</v>
      </c>
      <c r="B1053" s="39" t="s">
        <v>21</v>
      </c>
      <c r="C1053" s="39" t="s">
        <v>1</v>
      </c>
      <c r="D1053" s="40" t="s">
        <v>225</v>
      </c>
      <c r="E1053" s="40">
        <v>28</v>
      </c>
      <c r="F1053" s="40" t="s">
        <v>3</v>
      </c>
      <c r="G1053" s="39" t="str">
        <f>IFERROR(VLOOKUP(A1053,'[4]MC Masterlist 2026-09-17'!$B:$M, 3, 0),"")</f>
        <v>SUZUKI</v>
      </c>
      <c r="H1053" s="41">
        <f>IFERROR(VLOOKUP(A1053,'[4]MC Masterlist 2026-09-17'!$B:$M, 6, 0),"")</f>
        <v>70037</v>
      </c>
      <c r="I1053" s="42">
        <v>0</v>
      </c>
      <c r="J1053" s="42">
        <v>0</v>
      </c>
      <c r="K1053" s="42">
        <v>0</v>
      </c>
      <c r="L1053" s="42">
        <f t="shared" si="241"/>
        <v>0</v>
      </c>
      <c r="M1053" s="42">
        <f t="shared" si="242"/>
        <v>0</v>
      </c>
      <c r="N1053" s="41">
        <f t="shared" si="243"/>
        <v>0</v>
      </c>
      <c r="O1053" s="41">
        <f t="shared" si="244"/>
        <v>0</v>
      </c>
      <c r="P1053" s="42">
        <f t="shared" si="245"/>
        <v>0</v>
      </c>
      <c r="Q1053" s="42">
        <v>1</v>
      </c>
      <c r="R1053" s="41">
        <f t="shared" si="246"/>
        <v>70037</v>
      </c>
      <c r="S1053" s="42">
        <f t="shared" si="247"/>
        <v>0</v>
      </c>
      <c r="T1053" s="42">
        <f>IFERROR(VLOOKUP(A1053,'[4]Re-order'!$A:$Q,17,0),"")</f>
        <v>0</v>
      </c>
      <c r="U1053" s="42">
        <f>IFERROR(VLOOKUP(A1053,'[4]MC Masterlist 2026-09-17'!$B:$M, 10, 0),0)</f>
        <v>15</v>
      </c>
      <c r="V1053" s="42">
        <f>IFERROR(VLOOKUP(A1053,'[4]MC Masterlist 2026-09-17'!$B:$M, 11, 0),0)</f>
        <v>15</v>
      </c>
      <c r="W1053" s="42">
        <f t="shared" si="248"/>
        <v>30</v>
      </c>
      <c r="X1053" s="42">
        <f t="shared" si="249"/>
        <v>7</v>
      </c>
      <c r="Y1053" s="42">
        <f>IFERROR(IF(OR(C1053="AREA I",C1053="AREA V"),7,VLOOKUP(A1053,'[4]MC Masterlist 2026-09-17'!$B:$M, 12, 0)),0)</f>
        <v>7</v>
      </c>
      <c r="Z1053" s="42">
        <f t="shared" si="250"/>
        <v>0</v>
      </c>
      <c r="AA1053" s="42">
        <f t="shared" si="251"/>
        <v>0</v>
      </c>
      <c r="AB1053" s="42">
        <f t="shared" si="252"/>
        <v>0</v>
      </c>
      <c r="AC1053" s="42">
        <f t="shared" si="253"/>
        <v>0</v>
      </c>
      <c r="AD1053" s="40" t="str">
        <f t="shared" si="254"/>
        <v>Critical</v>
      </c>
      <c r="AE1053" s="40">
        <f>IFERROR(VLOOKUP(A1053,'[4]Re-order'!$A:$AA,27,0),"")</f>
        <v>0</v>
      </c>
      <c r="AF1053" s="42">
        <f t="shared" si="255"/>
        <v>-1</v>
      </c>
      <c r="AG1053" s="42" t="e">
        <f>SUMIFS('[4]Raw Inventory'!D:D,'[4]Raw Inventory'!C:C,"GREATWALL",'[4]Raw Inventory'!B:B,A1053)</f>
        <v>#VALUE!</v>
      </c>
      <c r="AH1053" s="42" t="e">
        <f>SUMIFS('[4]Raw Inventory'!D:D,'[4]Raw Inventory'!C:C,"DUARTE",'[4]Raw Inventory'!B:B,A1053)</f>
        <v>#VALUE!</v>
      </c>
      <c r="AI1053" s="42"/>
      <c r="AJ1053" s="42">
        <f t="shared" si="256"/>
        <v>0</v>
      </c>
      <c r="AK1053" s="40" t="str">
        <f>IFERROR(IF((Q1053+IF(AI1053="",0,AI3))&lt;=0,"Stockout",IF(AJ1053="","",IF(F1053="Class A",IF(AJ1053&lt;=7,"Critical",IF(AJ1053&lt;=15,"Low",IF(AJ1053&lt;=30,"Reorder",IF(AJ1053&lt;=45,"Optimal","Overstock")))),IF(F1053="Class B",IF(AJ1053&lt;=10,"Critical",IF(AJ1053&lt;=20,"Low",IF(AJ1053&lt;=45,"Reorder",IF(AJ1053&lt;=60,"Optimal","Overstock")))),IF(F1053="Class C",IF(AJ1053&lt;=15,"Critical",IF(AJ1053&lt;=30,"Low",IF(AJ1053&lt;=60,"Reorder",IF(AJ1053&lt;=90,"Optimal","Overstock")))),""))))),"")</f>
        <v>Critical</v>
      </c>
      <c r="AL1053" s="42"/>
      <c r="AM1053" s="39"/>
      <c r="AN1053" s="39"/>
      <c r="AO1053" s="39"/>
      <c r="AP1053" s="39"/>
      <c r="AQ1053" s="39"/>
      <c r="AR1053" s="39"/>
      <c r="AS1053" s="39"/>
      <c r="AT1053" s="39"/>
      <c r="AU1053" s="39"/>
      <c r="AV1053" s="39"/>
    </row>
    <row r="1054" spans="1:48">
      <c r="A1054" s="39" t="s">
        <v>22</v>
      </c>
      <c r="B1054" s="39" t="s">
        <v>162</v>
      </c>
      <c r="C1054" s="39" t="s">
        <v>159</v>
      </c>
      <c r="D1054" s="40" t="s">
        <v>235</v>
      </c>
      <c r="E1054" s="40">
        <v>6</v>
      </c>
      <c r="F1054" s="40" t="s">
        <v>2</v>
      </c>
      <c r="G1054" s="39" t="str">
        <f>IFERROR(VLOOKUP(A1054,'[4]MC Masterlist 2026-09-17'!$B:$M, 3, 0),"")</f>
        <v>HONDA</v>
      </c>
      <c r="H1054" s="41">
        <f>IFERROR(VLOOKUP(A1054,'[4]MC Masterlist 2026-09-17'!$B:$M, 6, 0),"")</f>
        <v>111258</v>
      </c>
      <c r="I1054" s="42">
        <v>1</v>
      </c>
      <c r="J1054" s="42">
        <v>0</v>
      </c>
      <c r="K1054" s="42">
        <v>3</v>
      </c>
      <c r="L1054" s="42">
        <f t="shared" si="241"/>
        <v>4</v>
      </c>
      <c r="M1054" s="42">
        <f t="shared" si="242"/>
        <v>1.3333333333333333</v>
      </c>
      <c r="N1054" s="41">
        <f t="shared" si="243"/>
        <v>445032</v>
      </c>
      <c r="O1054" s="41">
        <f t="shared" si="244"/>
        <v>148344</v>
      </c>
      <c r="P1054" s="42">
        <f t="shared" si="245"/>
        <v>4.4444444444444439E-2</v>
      </c>
      <c r="Q1054" s="42"/>
      <c r="R1054" s="41">
        <f t="shared" si="246"/>
        <v>0</v>
      </c>
      <c r="S1054" s="42">
        <f t="shared" si="247"/>
        <v>0</v>
      </c>
      <c r="T1054" s="42">
        <f>IFERROR(VLOOKUP(A1054,'[4]Re-order'!$A:$Q,17,0),"")</f>
        <v>0</v>
      </c>
      <c r="U1054" s="42">
        <f>IFERROR(VLOOKUP(A1054,'[4]MC Masterlist 2026-09-17'!$B:$M, 10, 0),0)</f>
        <v>15</v>
      </c>
      <c r="V1054" s="42">
        <f>IFERROR(VLOOKUP(A1054,'[4]MC Masterlist 2026-09-17'!$B:$M, 11, 0),0)</f>
        <v>15</v>
      </c>
      <c r="W1054" s="42">
        <f t="shared" si="248"/>
        <v>30</v>
      </c>
      <c r="X1054" s="42">
        <f t="shared" si="249"/>
        <v>29.333333333333332</v>
      </c>
      <c r="Y1054" s="42">
        <f>IFERROR(IF(OR(C1054="AREA I",C1054="AREA V"),7,VLOOKUP(A1054,'[4]MC Masterlist 2026-09-17'!$B:$M, 12, 0)),0)</f>
        <v>30</v>
      </c>
      <c r="Z1054" s="42">
        <f t="shared" si="250"/>
        <v>0.66666666666666663</v>
      </c>
      <c r="AA1054" s="42">
        <f t="shared" si="251"/>
        <v>1.3333333333333333</v>
      </c>
      <c r="AB1054" s="42">
        <f t="shared" si="252"/>
        <v>1.3037037037037036</v>
      </c>
      <c r="AC1054" s="42">
        <f t="shared" si="253"/>
        <v>1.3333333333333333</v>
      </c>
      <c r="AD1054" s="40" t="str">
        <f t="shared" si="254"/>
        <v>Stockout</v>
      </c>
      <c r="AE1054" s="40">
        <f>IFERROR(VLOOKUP(A1054,'[4]Re-order'!$A:$AA,27,0),"")</f>
        <v>0</v>
      </c>
      <c r="AF1054" s="42">
        <f t="shared" si="255"/>
        <v>1.3333333333333333</v>
      </c>
      <c r="AG1054" s="42" t="e">
        <f>SUMIFS('[4]Raw Inventory'!D:D,'[4]Raw Inventory'!C:C,"GREATWALL",'[4]Raw Inventory'!B:B,A1054)</f>
        <v>#VALUE!</v>
      </c>
      <c r="AH1054" s="42" t="e">
        <f>SUMIFS('[4]Raw Inventory'!D:D,'[4]Raw Inventory'!C:C,"DUARTE",'[4]Raw Inventory'!B:B,A1054)</f>
        <v>#VALUE!</v>
      </c>
      <c r="AI1054" s="42"/>
      <c r="AJ1054" s="42">
        <f t="shared" si="256"/>
        <v>0</v>
      </c>
      <c r="AK1054" s="40" t="str">
        <f>IFERROR(IF((Q1054+IF(AI1054="",0,AI3))&lt;=0,"Stockout",IF(AJ1054="","",IF(F1054="Class A",IF(AJ1054&lt;=7,"Critical",IF(AJ1054&lt;=15,"Low",IF(AJ1054&lt;=30,"Reorder",IF(AJ1054&lt;=45,"Optimal","Overstock")))),IF(F1054="Class B",IF(AJ1054&lt;=10,"Critical",IF(AJ1054&lt;=20,"Low",IF(AJ1054&lt;=45,"Reorder",IF(AJ1054&lt;=60,"Optimal","Overstock")))),IF(F1054="Class C",IF(AJ1054&lt;=15,"Critical",IF(AJ1054&lt;=30,"Low",IF(AJ1054&lt;=60,"Reorder",IF(AJ1054&lt;=90,"Optimal","Overstock")))),""))))),"")</f>
        <v>Stockout</v>
      </c>
      <c r="AL1054" s="42"/>
      <c r="AM1054" s="39"/>
      <c r="AN1054" s="39"/>
      <c r="AO1054" s="39"/>
      <c r="AP1054" s="39"/>
      <c r="AQ1054" s="39"/>
      <c r="AR1054" s="39"/>
      <c r="AS1054" s="39"/>
      <c r="AT1054" s="39"/>
      <c r="AU1054" s="39"/>
      <c r="AV1054" s="39"/>
    </row>
    <row r="1055" spans="1:48">
      <c r="A1055" s="39" t="s">
        <v>64</v>
      </c>
      <c r="B1055" s="39" t="s">
        <v>30</v>
      </c>
      <c r="C1055" s="39" t="s">
        <v>1</v>
      </c>
      <c r="D1055" s="40" t="s">
        <v>264</v>
      </c>
      <c r="E1055" s="40">
        <v>19</v>
      </c>
      <c r="F1055" s="40" t="s">
        <v>2</v>
      </c>
      <c r="G1055" s="39" t="str">
        <f>IFERROR(VLOOKUP(A1055,'[4]MC Masterlist 2026-09-17'!$B:$M, 3, 0),"")</f>
        <v>HONDA</v>
      </c>
      <c r="H1055" s="41">
        <f>IFERROR(VLOOKUP(A1055,'[4]MC Masterlist 2026-09-17'!$B:$M, 6, 0),"")</f>
        <v>73170</v>
      </c>
      <c r="I1055" s="42">
        <v>0</v>
      </c>
      <c r="J1055" s="42">
        <v>0</v>
      </c>
      <c r="K1055" s="42">
        <v>2</v>
      </c>
      <c r="L1055" s="42">
        <f t="shared" si="241"/>
        <v>2</v>
      </c>
      <c r="M1055" s="42">
        <f t="shared" si="242"/>
        <v>0.66666666666666663</v>
      </c>
      <c r="N1055" s="41">
        <f t="shared" si="243"/>
        <v>146340</v>
      </c>
      <c r="O1055" s="41">
        <f t="shared" si="244"/>
        <v>48780</v>
      </c>
      <c r="P1055" s="42">
        <f t="shared" si="245"/>
        <v>2.222222222222222E-2</v>
      </c>
      <c r="Q1055" s="42">
        <v>3</v>
      </c>
      <c r="R1055" s="41">
        <f t="shared" si="246"/>
        <v>219510</v>
      </c>
      <c r="S1055" s="42">
        <f t="shared" si="247"/>
        <v>135</v>
      </c>
      <c r="T1055" s="42">
        <f>IFERROR(VLOOKUP(A1055,'[4]Re-order'!$A:$Q,17,0),"")</f>
        <v>0</v>
      </c>
      <c r="U1055" s="42">
        <f>IFERROR(VLOOKUP(A1055,'[4]MC Masterlist 2026-09-17'!$B:$M, 10, 0),0)</f>
        <v>15</v>
      </c>
      <c r="V1055" s="42">
        <f>IFERROR(VLOOKUP(A1055,'[4]MC Masterlist 2026-09-17'!$B:$M, 11, 0),0)</f>
        <v>15</v>
      </c>
      <c r="W1055" s="42">
        <f t="shared" si="248"/>
        <v>30</v>
      </c>
      <c r="X1055" s="42">
        <f t="shared" si="249"/>
        <v>6.666666666666667</v>
      </c>
      <c r="Y1055" s="42">
        <f>IFERROR(IF(OR(C1055="AREA I",C1055="AREA V"),7,VLOOKUP(A1055,'[4]MC Masterlist 2026-09-17'!$B:$M, 12, 0)),0)</f>
        <v>7</v>
      </c>
      <c r="Z1055" s="42">
        <f t="shared" si="250"/>
        <v>0.33333333333333331</v>
      </c>
      <c r="AA1055" s="42">
        <f t="shared" si="251"/>
        <v>0.66666666666666663</v>
      </c>
      <c r="AB1055" s="42">
        <f t="shared" si="252"/>
        <v>0.14814814814814814</v>
      </c>
      <c r="AC1055" s="42">
        <f t="shared" si="253"/>
        <v>0.15555555555555553</v>
      </c>
      <c r="AD1055" s="40" t="str">
        <f t="shared" si="254"/>
        <v>Overstock</v>
      </c>
      <c r="AE1055" s="40">
        <f>IFERROR(VLOOKUP(A1055,'[4]Re-order'!$A:$AA,27,0),"")</f>
        <v>0</v>
      </c>
      <c r="AF1055" s="42">
        <f t="shared" si="255"/>
        <v>-2.8444444444444446</v>
      </c>
      <c r="AG1055" s="42" t="e">
        <f>SUMIFS('[4]Raw Inventory'!D:D,'[4]Raw Inventory'!C:C,"GREATWALL",'[4]Raw Inventory'!B:B,A1055)</f>
        <v>#VALUE!</v>
      </c>
      <c r="AH1055" s="42" t="e">
        <f>SUMIFS('[4]Raw Inventory'!D:D,'[4]Raw Inventory'!C:C,"DUARTE",'[4]Raw Inventory'!B:B,A1055)</f>
        <v>#VALUE!</v>
      </c>
      <c r="AI1055" s="42"/>
      <c r="AJ1055" s="42">
        <f t="shared" si="256"/>
        <v>135.00000000000003</v>
      </c>
      <c r="AK1055" s="40" t="str">
        <f>IFERROR(IF((Q1055+IF(AI1055="",0,AI3))&lt;=0,"Stockout",IF(AJ1055="","",IF(F1055="Class A",IF(AJ1055&lt;=7,"Critical",IF(AJ1055&lt;=15,"Low",IF(AJ1055&lt;=30,"Reorder",IF(AJ1055&lt;=45,"Optimal","Overstock")))),IF(F1055="Class B",IF(AJ1055&lt;=10,"Critical",IF(AJ1055&lt;=20,"Low",IF(AJ1055&lt;=45,"Reorder",IF(AJ1055&lt;=60,"Optimal","Overstock")))),IF(F1055="Class C",IF(AJ1055&lt;=15,"Critical",IF(AJ1055&lt;=30,"Low",IF(AJ1055&lt;=60,"Reorder",IF(AJ1055&lt;=90,"Optimal","Overstock")))),""))))),"")</f>
        <v>Overstock</v>
      </c>
      <c r="AL1055" s="42"/>
      <c r="AM1055" s="39"/>
      <c r="AN1055" s="39"/>
      <c r="AO1055" s="39"/>
      <c r="AP1055" s="39"/>
      <c r="AQ1055" s="39"/>
      <c r="AR1055" s="39"/>
      <c r="AS1055" s="39"/>
      <c r="AT1055" s="39"/>
      <c r="AU1055" s="39"/>
      <c r="AV1055" s="39"/>
    </row>
    <row r="1056" spans="1:48">
      <c r="A1056" s="39" t="s">
        <v>82</v>
      </c>
      <c r="B1056" s="39" t="s">
        <v>155</v>
      </c>
      <c r="C1056" s="39" t="s">
        <v>152</v>
      </c>
      <c r="D1056" s="40" t="s">
        <v>245</v>
      </c>
      <c r="E1056" s="40">
        <v>25</v>
      </c>
      <c r="F1056" s="40" t="s">
        <v>3</v>
      </c>
      <c r="G1056" s="39" t="str">
        <f>IFERROR(VLOOKUP(A1056,'[4]MC Masterlist 2026-09-17'!$B:$M, 3, 0),"")</f>
        <v>SUZUKI</v>
      </c>
      <c r="H1056" s="41">
        <f>IFERROR(VLOOKUP(A1056,'[4]MC Masterlist 2026-09-17'!$B:$M, 6, 0),"")</f>
        <v>67342</v>
      </c>
      <c r="I1056" s="42">
        <v>0</v>
      </c>
      <c r="J1056" s="42">
        <v>1</v>
      </c>
      <c r="K1056" s="42">
        <v>0</v>
      </c>
      <c r="L1056" s="42">
        <f t="shared" si="241"/>
        <v>1</v>
      </c>
      <c r="M1056" s="42">
        <f t="shared" si="242"/>
        <v>0.33333333333333331</v>
      </c>
      <c r="N1056" s="41">
        <f t="shared" si="243"/>
        <v>67342</v>
      </c>
      <c r="O1056" s="41">
        <f t="shared" si="244"/>
        <v>22447.333333333332</v>
      </c>
      <c r="P1056" s="42">
        <f t="shared" si="245"/>
        <v>1.111111111111111E-2</v>
      </c>
      <c r="Q1056" s="42">
        <v>1</v>
      </c>
      <c r="R1056" s="41">
        <f t="shared" si="246"/>
        <v>67342</v>
      </c>
      <c r="S1056" s="42">
        <f t="shared" si="247"/>
        <v>90</v>
      </c>
      <c r="T1056" s="42">
        <f>IFERROR(VLOOKUP(A1056,'[4]Re-order'!$A:$Q,17,0),"")</f>
        <v>0</v>
      </c>
      <c r="U1056" s="42">
        <f>IFERROR(VLOOKUP(A1056,'[4]MC Masterlist 2026-09-17'!$B:$M, 10, 0),0)</f>
        <v>15</v>
      </c>
      <c r="V1056" s="42">
        <f>IFERROR(VLOOKUP(A1056,'[4]MC Masterlist 2026-09-17'!$B:$M, 11, 0),0)</f>
        <v>15</v>
      </c>
      <c r="W1056" s="42">
        <f t="shared" si="248"/>
        <v>30</v>
      </c>
      <c r="X1056" s="42">
        <f t="shared" si="249"/>
        <v>29.833333333333332</v>
      </c>
      <c r="Y1056" s="42">
        <f>IFERROR(IF(OR(C1056="AREA I",C1056="AREA V"),7,VLOOKUP(A1056,'[4]MC Masterlist 2026-09-17'!$B:$M, 12, 0)),0)</f>
        <v>30</v>
      </c>
      <c r="Z1056" s="42">
        <f t="shared" si="250"/>
        <v>0.16666666666666666</v>
      </c>
      <c r="AA1056" s="42">
        <f t="shared" si="251"/>
        <v>0.33333333333333331</v>
      </c>
      <c r="AB1056" s="42">
        <f t="shared" si="252"/>
        <v>0.33148148148148143</v>
      </c>
      <c r="AC1056" s="42">
        <f t="shared" si="253"/>
        <v>0.33333333333333331</v>
      </c>
      <c r="AD1056" s="40" t="str">
        <f t="shared" si="254"/>
        <v>Optimal</v>
      </c>
      <c r="AE1056" s="40">
        <f>IFERROR(VLOOKUP(A1056,'[4]Re-order'!$A:$AA,27,0),"")</f>
        <v>0</v>
      </c>
      <c r="AF1056" s="42">
        <f t="shared" si="255"/>
        <v>-0.66666666666666674</v>
      </c>
      <c r="AG1056" s="42" t="e">
        <f>SUMIFS('[4]Raw Inventory'!D:D,'[4]Raw Inventory'!C:C,"GREATWALL",'[4]Raw Inventory'!B:B,A1056)</f>
        <v>#VALUE!</v>
      </c>
      <c r="AH1056" s="42" t="e">
        <f>SUMIFS('[4]Raw Inventory'!D:D,'[4]Raw Inventory'!C:C,"DUARTE",'[4]Raw Inventory'!B:B,A1056)</f>
        <v>#VALUE!</v>
      </c>
      <c r="AI1056" s="42"/>
      <c r="AJ1056" s="42">
        <f t="shared" si="256"/>
        <v>90.000000000000014</v>
      </c>
      <c r="AK1056" s="40" t="str">
        <f>IFERROR(IF((Q1056+IF(AI1056="",0,AI3))&lt;=0,"Stockout",IF(AJ1056="","",IF(F1056="Class A",IF(AJ1056&lt;=7,"Critical",IF(AJ1056&lt;=15,"Low",IF(AJ1056&lt;=30,"Reorder",IF(AJ1056&lt;=45,"Optimal","Overstock")))),IF(F1056="Class B",IF(AJ1056&lt;=10,"Critical",IF(AJ1056&lt;=20,"Low",IF(AJ1056&lt;=45,"Reorder",IF(AJ1056&lt;=60,"Optimal","Overstock")))),IF(F1056="Class C",IF(AJ1056&lt;=15,"Critical",IF(AJ1056&lt;=30,"Low",IF(AJ1056&lt;=60,"Reorder",IF(AJ1056&lt;=90,"Optimal","Overstock")))),""))))),"")</f>
        <v>Optimal</v>
      </c>
      <c r="AL1056" s="42"/>
      <c r="AM1056" s="39"/>
      <c r="AN1056" s="39"/>
      <c r="AO1056" s="39"/>
      <c r="AP1056" s="39"/>
      <c r="AQ1056" s="39"/>
      <c r="AR1056" s="39"/>
      <c r="AS1056" s="39"/>
      <c r="AT1056" s="39"/>
      <c r="AU1056" s="39"/>
      <c r="AV1056" s="39"/>
    </row>
    <row r="1057" spans="1:48">
      <c r="A1057" s="39" t="s">
        <v>18</v>
      </c>
      <c r="B1057" s="39" t="s">
        <v>92</v>
      </c>
      <c r="C1057" s="39" t="s">
        <v>90</v>
      </c>
      <c r="D1057" s="40" t="s">
        <v>239</v>
      </c>
      <c r="E1057" s="40">
        <v>12</v>
      </c>
      <c r="F1057" s="40" t="s">
        <v>2</v>
      </c>
      <c r="G1057" s="39" t="str">
        <f>IFERROR(VLOOKUP(A1057,'[4]MC Masterlist 2026-09-17'!$B:$M, 3, 0),"")</f>
        <v>HONDA</v>
      </c>
      <c r="H1057" s="41">
        <f>IFERROR(VLOOKUP(A1057,'[4]MC Masterlist 2026-09-17'!$B:$M, 6, 0),"")</f>
        <v>94330</v>
      </c>
      <c r="I1057" s="42">
        <v>0</v>
      </c>
      <c r="J1057" s="42">
        <v>1</v>
      </c>
      <c r="K1057" s="42">
        <v>1</v>
      </c>
      <c r="L1057" s="42">
        <f t="shared" si="241"/>
        <v>2</v>
      </c>
      <c r="M1057" s="42">
        <f t="shared" si="242"/>
        <v>0.66666666666666663</v>
      </c>
      <c r="N1057" s="41">
        <f t="shared" si="243"/>
        <v>188660</v>
      </c>
      <c r="O1057" s="41">
        <f t="shared" si="244"/>
        <v>62886.666666666664</v>
      </c>
      <c r="P1057" s="42">
        <f t="shared" si="245"/>
        <v>2.222222222222222E-2</v>
      </c>
      <c r="Q1057" s="42">
        <v>1</v>
      </c>
      <c r="R1057" s="41">
        <f t="shared" si="246"/>
        <v>94330</v>
      </c>
      <c r="S1057" s="42">
        <f t="shared" si="247"/>
        <v>45</v>
      </c>
      <c r="T1057" s="42">
        <f>IFERROR(VLOOKUP(A1057,'[4]Re-order'!$A:$Q,17,0),"")</f>
        <v>0</v>
      </c>
      <c r="U1057" s="42">
        <f>IFERROR(VLOOKUP(A1057,'[4]MC Masterlist 2026-09-17'!$B:$M, 10, 0),0)</f>
        <v>15</v>
      </c>
      <c r="V1057" s="42">
        <f>IFERROR(VLOOKUP(A1057,'[4]MC Masterlist 2026-09-17'!$B:$M, 11, 0),0)</f>
        <v>15</v>
      </c>
      <c r="W1057" s="42">
        <f t="shared" si="248"/>
        <v>30</v>
      </c>
      <c r="X1057" s="42">
        <f t="shared" si="249"/>
        <v>29.666666666666668</v>
      </c>
      <c r="Y1057" s="42">
        <f>IFERROR(IF(OR(C1057="AREA I",C1057="AREA V"),7,VLOOKUP(A1057,'[4]MC Masterlist 2026-09-17'!$B:$M, 12, 0)),0)</f>
        <v>30</v>
      </c>
      <c r="Z1057" s="42">
        <f t="shared" si="250"/>
        <v>0.33333333333333331</v>
      </c>
      <c r="AA1057" s="42">
        <f t="shared" si="251"/>
        <v>0.66666666666666663</v>
      </c>
      <c r="AB1057" s="42">
        <f t="shared" si="252"/>
        <v>0.65925925925925921</v>
      </c>
      <c r="AC1057" s="42">
        <f t="shared" si="253"/>
        <v>0.66666666666666663</v>
      </c>
      <c r="AD1057" s="40" t="str">
        <f t="shared" si="254"/>
        <v>Reorder</v>
      </c>
      <c r="AE1057" s="40">
        <f>IFERROR(VLOOKUP(A1057,'[4]Re-order'!$A:$AA,27,0),"")</f>
        <v>0</v>
      </c>
      <c r="AF1057" s="42">
        <f t="shared" si="255"/>
        <v>-0.33333333333333337</v>
      </c>
      <c r="AG1057" s="42" t="e">
        <f>SUMIFS('[4]Raw Inventory'!D:D,'[4]Raw Inventory'!C:C,"GREATWALL",'[4]Raw Inventory'!B:B,A1057)</f>
        <v>#VALUE!</v>
      </c>
      <c r="AH1057" s="42" t="e">
        <f>SUMIFS('[4]Raw Inventory'!D:D,'[4]Raw Inventory'!C:C,"DUARTE",'[4]Raw Inventory'!B:B,A1057)</f>
        <v>#VALUE!</v>
      </c>
      <c r="AI1057" s="42"/>
      <c r="AJ1057" s="42">
        <f t="shared" si="256"/>
        <v>45.000000000000007</v>
      </c>
      <c r="AK1057" s="40" t="str">
        <f>IFERROR(IF((Q1057+IF(AI1057="",0,AI3))&lt;=0,"Stockout",IF(AJ1057="","",IF(F1057="Class A",IF(AJ1057&lt;=7,"Critical",IF(AJ1057&lt;=15,"Low",IF(AJ1057&lt;=30,"Reorder",IF(AJ1057&lt;=45,"Optimal","Overstock")))),IF(F1057="Class B",IF(AJ1057&lt;=10,"Critical",IF(AJ1057&lt;=20,"Low",IF(AJ1057&lt;=45,"Reorder",IF(AJ1057&lt;=60,"Optimal","Overstock")))),IF(F1057="Class C",IF(AJ1057&lt;=15,"Critical",IF(AJ1057&lt;=30,"Low",IF(AJ1057&lt;=60,"Reorder",IF(AJ1057&lt;=90,"Optimal","Overstock")))),""))))),"")</f>
        <v>Reorder</v>
      </c>
      <c r="AL1057" s="42"/>
      <c r="AM1057" s="39"/>
      <c r="AN1057" s="39"/>
      <c r="AO1057" s="39"/>
      <c r="AP1057" s="39"/>
      <c r="AQ1057" s="39"/>
      <c r="AR1057" s="39"/>
      <c r="AS1057" s="39"/>
      <c r="AT1057" s="39"/>
      <c r="AU1057" s="39"/>
      <c r="AV1057" s="39"/>
    </row>
    <row r="1058" spans="1:48">
      <c r="A1058" s="39" t="s">
        <v>24</v>
      </c>
      <c r="B1058" s="39" t="s">
        <v>142</v>
      </c>
      <c r="C1058" s="39" t="s">
        <v>137</v>
      </c>
      <c r="D1058" s="40" t="s">
        <v>262</v>
      </c>
      <c r="E1058" s="40">
        <v>7</v>
      </c>
      <c r="F1058" s="40" t="s">
        <v>0</v>
      </c>
      <c r="G1058" s="39" t="str">
        <f>IFERROR(VLOOKUP(A1058,'[4]MC Masterlist 2026-09-17'!$B:$M, 3, 0),"")</f>
        <v>KAWASAKI</v>
      </c>
      <c r="H1058" s="41">
        <f>IFERROR(VLOOKUP(A1058,'[4]MC Masterlist 2026-09-17'!$B:$M, 6, 0),"")</f>
        <v>131626</v>
      </c>
      <c r="I1058" s="42">
        <v>1</v>
      </c>
      <c r="J1058" s="42">
        <v>0</v>
      </c>
      <c r="K1058" s="42">
        <v>2</v>
      </c>
      <c r="L1058" s="42">
        <f t="shared" si="241"/>
        <v>3</v>
      </c>
      <c r="M1058" s="42">
        <f t="shared" si="242"/>
        <v>1</v>
      </c>
      <c r="N1058" s="41">
        <f t="shared" si="243"/>
        <v>394878</v>
      </c>
      <c r="O1058" s="41">
        <f t="shared" si="244"/>
        <v>131626</v>
      </c>
      <c r="P1058" s="42">
        <f t="shared" si="245"/>
        <v>3.3333333333333333E-2</v>
      </c>
      <c r="Q1058" s="42">
        <v>1</v>
      </c>
      <c r="R1058" s="41">
        <f t="shared" si="246"/>
        <v>131626</v>
      </c>
      <c r="S1058" s="42">
        <f t="shared" si="247"/>
        <v>30</v>
      </c>
      <c r="T1058" s="42">
        <f>IFERROR(VLOOKUP(A1058,'[4]Re-order'!$A:$Q,17,0),"")</f>
        <v>0</v>
      </c>
      <c r="U1058" s="42">
        <f>IFERROR(VLOOKUP(A1058,'[4]MC Masterlist 2026-09-17'!$B:$M, 10, 0),0)</f>
        <v>15</v>
      </c>
      <c r="V1058" s="42">
        <f>IFERROR(VLOOKUP(A1058,'[4]MC Masterlist 2026-09-17'!$B:$M, 11, 0),0)</f>
        <v>15</v>
      </c>
      <c r="W1058" s="42">
        <f t="shared" si="248"/>
        <v>30</v>
      </c>
      <c r="X1058" s="42">
        <f t="shared" si="249"/>
        <v>6.5</v>
      </c>
      <c r="Y1058" s="42">
        <f>IFERROR(IF(OR(C1058="AREA I",C1058="AREA V"),7,VLOOKUP(A1058,'[4]MC Masterlist 2026-09-17'!$B:$M, 12, 0)),0)</f>
        <v>7</v>
      </c>
      <c r="Z1058" s="42">
        <f t="shared" si="250"/>
        <v>0.5</v>
      </c>
      <c r="AA1058" s="42">
        <f t="shared" si="251"/>
        <v>1</v>
      </c>
      <c r="AB1058" s="42">
        <f t="shared" si="252"/>
        <v>0.21666666666666667</v>
      </c>
      <c r="AC1058" s="42">
        <f t="shared" si="253"/>
        <v>0.23333333333333334</v>
      </c>
      <c r="AD1058" s="40" t="str">
        <f t="shared" si="254"/>
        <v>Reorder</v>
      </c>
      <c r="AE1058" s="40">
        <f>IFERROR(VLOOKUP(A1058,'[4]Re-order'!$A:$AA,27,0),"")</f>
        <v>0</v>
      </c>
      <c r="AF1058" s="42">
        <f t="shared" si="255"/>
        <v>-0.76666666666666661</v>
      </c>
      <c r="AG1058" s="42" t="e">
        <f>SUMIFS('[4]Raw Inventory'!D:D,'[4]Raw Inventory'!C:C,"GREATWALL",'[4]Raw Inventory'!B:B,A1058)</f>
        <v>#VALUE!</v>
      </c>
      <c r="AH1058" s="42" t="e">
        <f>SUMIFS('[4]Raw Inventory'!D:D,'[4]Raw Inventory'!C:C,"DUARTE",'[4]Raw Inventory'!B:B,A1058)</f>
        <v>#VALUE!</v>
      </c>
      <c r="AI1058" s="42"/>
      <c r="AJ1058" s="42">
        <f t="shared" si="256"/>
        <v>30</v>
      </c>
      <c r="AK1058" s="40" t="str">
        <f>IFERROR(IF((Q1058+IF(AI1058="",0,AI3))&lt;=0,"Stockout",IF(AJ1058="","",IF(F1058="Class A",IF(AJ1058&lt;=7,"Critical",IF(AJ1058&lt;=15,"Low",IF(AJ1058&lt;=30,"Reorder",IF(AJ1058&lt;=45,"Optimal","Overstock")))),IF(F1058="Class B",IF(AJ1058&lt;=10,"Critical",IF(AJ1058&lt;=20,"Low",IF(AJ1058&lt;=45,"Reorder",IF(AJ1058&lt;=60,"Optimal","Overstock")))),IF(F1058="Class C",IF(AJ1058&lt;=15,"Critical",IF(AJ1058&lt;=30,"Low",IF(AJ1058&lt;=60,"Reorder",IF(AJ1058&lt;=90,"Optimal","Overstock")))),""))))),"")</f>
        <v>Reorder</v>
      </c>
      <c r="AL1058" s="42"/>
      <c r="AM1058" s="39"/>
      <c r="AN1058" s="39"/>
      <c r="AO1058" s="39"/>
      <c r="AP1058" s="39"/>
      <c r="AQ1058" s="39"/>
      <c r="AR1058" s="39"/>
      <c r="AS1058" s="39"/>
      <c r="AT1058" s="39"/>
      <c r="AU1058" s="39"/>
      <c r="AV1058" s="39"/>
    </row>
    <row r="1059" spans="1:48">
      <c r="A1059" s="39" t="s">
        <v>31</v>
      </c>
      <c r="B1059" s="39" t="s">
        <v>120</v>
      </c>
      <c r="C1059" s="39" t="s">
        <v>118</v>
      </c>
      <c r="D1059" s="40" t="s">
        <v>228</v>
      </c>
      <c r="E1059" s="40">
        <v>23</v>
      </c>
      <c r="F1059" s="40" t="s">
        <v>3</v>
      </c>
      <c r="G1059" s="39" t="str">
        <f>IFERROR(VLOOKUP(A1059,'[4]MC Masterlist 2026-09-17'!$B:$M, 3, 0),"")</f>
        <v>KAWASAKI</v>
      </c>
      <c r="H1059" s="41">
        <f>IFERROR(VLOOKUP(A1059,'[4]MC Masterlist 2026-09-17'!$B:$M, 6, 0),"")</f>
        <v>59528</v>
      </c>
      <c r="I1059" s="42">
        <v>0</v>
      </c>
      <c r="J1059" s="42">
        <v>0</v>
      </c>
      <c r="K1059" s="42">
        <v>1</v>
      </c>
      <c r="L1059" s="42">
        <f t="shared" si="241"/>
        <v>1</v>
      </c>
      <c r="M1059" s="42">
        <f t="shared" si="242"/>
        <v>0.33333333333333331</v>
      </c>
      <c r="N1059" s="41">
        <f t="shared" si="243"/>
        <v>59528</v>
      </c>
      <c r="O1059" s="41">
        <f t="shared" si="244"/>
        <v>19842.666666666664</v>
      </c>
      <c r="P1059" s="42">
        <f t="shared" si="245"/>
        <v>1.111111111111111E-2</v>
      </c>
      <c r="Q1059" s="42">
        <v>1</v>
      </c>
      <c r="R1059" s="41">
        <f t="shared" si="246"/>
        <v>59528</v>
      </c>
      <c r="S1059" s="42">
        <f t="shared" si="247"/>
        <v>90.000000000000014</v>
      </c>
      <c r="T1059" s="42">
        <f>IFERROR(VLOOKUP(A1059,'[4]Re-order'!$A:$Q,17,0),"")</f>
        <v>0</v>
      </c>
      <c r="U1059" s="42">
        <f>IFERROR(VLOOKUP(A1059,'[4]MC Masterlist 2026-09-17'!$B:$M, 10, 0),0)</f>
        <v>15</v>
      </c>
      <c r="V1059" s="42">
        <f>IFERROR(VLOOKUP(A1059,'[4]MC Masterlist 2026-09-17'!$B:$M, 11, 0),0)</f>
        <v>15</v>
      </c>
      <c r="W1059" s="42">
        <f t="shared" si="248"/>
        <v>30</v>
      </c>
      <c r="X1059" s="42">
        <f t="shared" si="249"/>
        <v>29.833333333333332</v>
      </c>
      <c r="Y1059" s="42">
        <f>IFERROR(IF(OR(C1059="AREA I",C1059="AREA V"),7,VLOOKUP(A1059,'[4]MC Masterlist 2026-09-17'!$B:$M, 12, 0)),0)</f>
        <v>30</v>
      </c>
      <c r="Z1059" s="42">
        <f t="shared" si="250"/>
        <v>0.16666666666666666</v>
      </c>
      <c r="AA1059" s="42">
        <f t="shared" si="251"/>
        <v>0.33333333333333331</v>
      </c>
      <c r="AB1059" s="42">
        <f t="shared" si="252"/>
        <v>0.33148148148148143</v>
      </c>
      <c r="AC1059" s="42">
        <f t="shared" si="253"/>
        <v>0.33333333333333331</v>
      </c>
      <c r="AD1059" s="40" t="str">
        <f t="shared" si="254"/>
        <v>Optimal</v>
      </c>
      <c r="AE1059" s="40">
        <f>IFERROR(VLOOKUP(A1059,'[4]Re-order'!$A:$AA,27,0),"")</f>
        <v>0</v>
      </c>
      <c r="AF1059" s="42">
        <f t="shared" si="255"/>
        <v>-0.66666666666666674</v>
      </c>
      <c r="AG1059" s="42" t="e">
        <f>SUMIFS('[4]Raw Inventory'!D:D,'[4]Raw Inventory'!C:C,"GREATWALL",'[4]Raw Inventory'!B:B,A1059)</f>
        <v>#VALUE!</v>
      </c>
      <c r="AH1059" s="42" t="e">
        <f>SUMIFS('[4]Raw Inventory'!D:D,'[4]Raw Inventory'!C:C,"DUARTE",'[4]Raw Inventory'!B:B,A1059)</f>
        <v>#VALUE!</v>
      </c>
      <c r="AI1059" s="42"/>
      <c r="AJ1059" s="42">
        <f t="shared" si="256"/>
        <v>90.000000000000014</v>
      </c>
      <c r="AK1059" s="40" t="str">
        <f>IFERROR(IF((Q1059+IF(AI1059="",0,AI3))&lt;=0,"Stockout",IF(AJ1059="","",IF(F1059="Class A",IF(AJ1059&lt;=7,"Critical",IF(AJ1059&lt;=15,"Low",IF(AJ1059&lt;=30,"Reorder",IF(AJ1059&lt;=45,"Optimal","Overstock")))),IF(F1059="Class B",IF(AJ1059&lt;=10,"Critical",IF(AJ1059&lt;=20,"Low",IF(AJ1059&lt;=45,"Reorder",IF(AJ1059&lt;=60,"Optimal","Overstock")))),IF(F1059="Class C",IF(AJ1059&lt;=15,"Critical",IF(AJ1059&lt;=30,"Low",IF(AJ1059&lt;=60,"Reorder",IF(AJ1059&lt;=90,"Optimal","Overstock")))),""))))),"")</f>
        <v>Optimal</v>
      </c>
      <c r="AL1059" s="42"/>
      <c r="AM1059" s="39"/>
      <c r="AN1059" s="39"/>
      <c r="AO1059" s="39"/>
      <c r="AP1059" s="39"/>
      <c r="AQ1059" s="39"/>
      <c r="AR1059" s="39"/>
      <c r="AS1059" s="39"/>
      <c r="AT1059" s="39"/>
      <c r="AU1059" s="39"/>
      <c r="AV1059" s="39"/>
    </row>
    <row r="1060" spans="1:48">
      <c r="A1060" s="39" t="s">
        <v>64</v>
      </c>
      <c r="B1060" s="39" t="s">
        <v>131</v>
      </c>
      <c r="C1060" s="39" t="s">
        <v>128</v>
      </c>
      <c r="D1060" s="40" t="s">
        <v>220</v>
      </c>
      <c r="E1060" s="40">
        <v>15</v>
      </c>
      <c r="F1060" s="40" t="s">
        <v>3</v>
      </c>
      <c r="G1060" s="39" t="str">
        <f>IFERROR(VLOOKUP(A1060,'[4]MC Masterlist 2026-09-17'!$B:$M, 3, 0),"")</f>
        <v>HONDA</v>
      </c>
      <c r="H1060" s="41">
        <f>IFERROR(VLOOKUP(A1060,'[4]MC Masterlist 2026-09-17'!$B:$M, 6, 0),"")</f>
        <v>73170</v>
      </c>
      <c r="I1060" s="42">
        <v>1</v>
      </c>
      <c r="J1060" s="42">
        <v>1</v>
      </c>
      <c r="K1060" s="42">
        <v>1</v>
      </c>
      <c r="L1060" s="42">
        <f t="shared" si="241"/>
        <v>3</v>
      </c>
      <c r="M1060" s="42">
        <f t="shared" si="242"/>
        <v>1</v>
      </c>
      <c r="N1060" s="41">
        <f t="shared" si="243"/>
        <v>219510</v>
      </c>
      <c r="O1060" s="41">
        <f t="shared" si="244"/>
        <v>73170</v>
      </c>
      <c r="P1060" s="42">
        <f t="shared" si="245"/>
        <v>3.3333333333333333E-2</v>
      </c>
      <c r="Q1060" s="42">
        <v>2</v>
      </c>
      <c r="R1060" s="41">
        <f t="shared" si="246"/>
        <v>146340</v>
      </c>
      <c r="S1060" s="42">
        <f t="shared" si="247"/>
        <v>60</v>
      </c>
      <c r="T1060" s="42">
        <f>IFERROR(VLOOKUP(A1060,'[4]Re-order'!$A:$Q,17,0),"")</f>
        <v>0</v>
      </c>
      <c r="U1060" s="42">
        <f>IFERROR(VLOOKUP(A1060,'[4]MC Masterlist 2026-09-17'!$B:$M, 10, 0),0)</f>
        <v>15</v>
      </c>
      <c r="V1060" s="42">
        <f>IFERROR(VLOOKUP(A1060,'[4]MC Masterlist 2026-09-17'!$B:$M, 11, 0),0)</f>
        <v>15</v>
      </c>
      <c r="W1060" s="42">
        <f t="shared" si="248"/>
        <v>30</v>
      </c>
      <c r="X1060" s="42">
        <f t="shared" si="249"/>
        <v>29.5</v>
      </c>
      <c r="Y1060" s="42">
        <f>IFERROR(IF(OR(C1060="AREA I",C1060="AREA V"),7,VLOOKUP(A1060,'[4]MC Masterlist 2026-09-17'!$B:$M, 12, 0)),0)</f>
        <v>30</v>
      </c>
      <c r="Z1060" s="42">
        <f t="shared" si="250"/>
        <v>0.5</v>
      </c>
      <c r="AA1060" s="42">
        <f t="shared" si="251"/>
        <v>1</v>
      </c>
      <c r="AB1060" s="42">
        <f t="shared" si="252"/>
        <v>0.98333333333333328</v>
      </c>
      <c r="AC1060" s="42">
        <f t="shared" si="253"/>
        <v>1</v>
      </c>
      <c r="AD1060" s="40" t="str">
        <f t="shared" si="254"/>
        <v>Reorder</v>
      </c>
      <c r="AE1060" s="40">
        <f>IFERROR(VLOOKUP(A1060,'[4]Re-order'!$A:$AA,27,0),"")</f>
        <v>0</v>
      </c>
      <c r="AF1060" s="42">
        <f t="shared" si="255"/>
        <v>-1</v>
      </c>
      <c r="AG1060" s="42" t="e">
        <f>SUMIFS('[4]Raw Inventory'!D:D,'[4]Raw Inventory'!C:C,"GREATWALL",'[4]Raw Inventory'!B:B,A1060)</f>
        <v>#VALUE!</v>
      </c>
      <c r="AH1060" s="42" t="e">
        <f>SUMIFS('[4]Raw Inventory'!D:D,'[4]Raw Inventory'!C:C,"DUARTE",'[4]Raw Inventory'!B:B,A1060)</f>
        <v>#VALUE!</v>
      </c>
      <c r="AI1060" s="42"/>
      <c r="AJ1060" s="42">
        <f t="shared" si="256"/>
        <v>60</v>
      </c>
      <c r="AK1060" s="40" t="str">
        <f>IFERROR(IF((Q1060+IF(AI1060="",0,AI3))&lt;=0,"Stockout",IF(AJ1060="","",IF(F1060="Class A",IF(AJ1060&lt;=7,"Critical",IF(AJ1060&lt;=15,"Low",IF(AJ1060&lt;=30,"Reorder",IF(AJ1060&lt;=45,"Optimal","Overstock")))),IF(F1060="Class B",IF(AJ1060&lt;=10,"Critical",IF(AJ1060&lt;=20,"Low",IF(AJ1060&lt;=45,"Reorder",IF(AJ1060&lt;=60,"Optimal","Overstock")))),IF(F1060="Class C",IF(AJ1060&lt;=15,"Critical",IF(AJ1060&lt;=30,"Low",IF(AJ1060&lt;=60,"Reorder",IF(AJ1060&lt;=90,"Optimal","Overstock")))),""))))),"")</f>
        <v>Reorder</v>
      </c>
      <c r="AL1060" s="42"/>
      <c r="AM1060" s="39"/>
      <c r="AN1060" s="39"/>
      <c r="AO1060" s="39"/>
      <c r="AP1060" s="39"/>
      <c r="AQ1060" s="39"/>
      <c r="AR1060" s="39"/>
      <c r="AS1060" s="39"/>
      <c r="AT1060" s="39"/>
      <c r="AU1060" s="39"/>
      <c r="AV1060" s="39"/>
    </row>
    <row r="1061" spans="1:48">
      <c r="A1061" s="39" t="s">
        <v>107</v>
      </c>
      <c r="B1061" s="39" t="s">
        <v>158</v>
      </c>
      <c r="C1061" s="39" t="s">
        <v>152</v>
      </c>
      <c r="D1061" s="40" t="s">
        <v>244</v>
      </c>
      <c r="E1061" s="40">
        <v>13</v>
      </c>
      <c r="F1061" s="40" t="s">
        <v>2</v>
      </c>
      <c r="G1061" s="39" t="str">
        <f>IFERROR(VLOOKUP(A1061,'[4]MC Masterlist 2026-09-17'!$B:$M, 3, 0),"")</f>
        <v>SUZUKI</v>
      </c>
      <c r="H1061" s="41">
        <f>IFERROR(VLOOKUP(A1061,'[4]MC Masterlist 2026-09-17'!$B:$M, 6, 0),"")</f>
        <v>89662</v>
      </c>
      <c r="I1061" s="42">
        <v>0</v>
      </c>
      <c r="J1061" s="42">
        <v>1</v>
      </c>
      <c r="K1061" s="42">
        <v>1</v>
      </c>
      <c r="L1061" s="42">
        <f t="shared" si="241"/>
        <v>2</v>
      </c>
      <c r="M1061" s="42">
        <f t="shared" si="242"/>
        <v>0.66666666666666663</v>
      </c>
      <c r="N1061" s="41">
        <f t="shared" si="243"/>
        <v>179324</v>
      </c>
      <c r="O1061" s="41">
        <f t="shared" si="244"/>
        <v>59774.666666666664</v>
      </c>
      <c r="P1061" s="42">
        <f t="shared" si="245"/>
        <v>2.222222222222222E-2</v>
      </c>
      <c r="Q1061" s="42">
        <v>1</v>
      </c>
      <c r="R1061" s="41">
        <f t="shared" si="246"/>
        <v>89662</v>
      </c>
      <c r="S1061" s="42">
        <f t="shared" si="247"/>
        <v>45</v>
      </c>
      <c r="T1061" s="42">
        <f>IFERROR(VLOOKUP(A1061,'[4]Re-order'!$A:$Q,17,0),"")</f>
        <v>0</v>
      </c>
      <c r="U1061" s="42">
        <f>IFERROR(VLOOKUP(A1061,'[4]MC Masterlist 2026-09-17'!$B:$M, 10, 0),0)</f>
        <v>15</v>
      </c>
      <c r="V1061" s="42">
        <f>IFERROR(VLOOKUP(A1061,'[4]MC Masterlist 2026-09-17'!$B:$M, 11, 0),0)</f>
        <v>15</v>
      </c>
      <c r="W1061" s="42">
        <f t="shared" si="248"/>
        <v>30</v>
      </c>
      <c r="X1061" s="42">
        <f t="shared" si="249"/>
        <v>29.666666666666668</v>
      </c>
      <c r="Y1061" s="42">
        <f>IFERROR(IF(OR(C1061="AREA I",C1061="AREA V"),7,VLOOKUP(A1061,'[4]MC Masterlist 2026-09-17'!$B:$M, 12, 0)),0)</f>
        <v>30</v>
      </c>
      <c r="Z1061" s="42">
        <f t="shared" si="250"/>
        <v>0.33333333333333331</v>
      </c>
      <c r="AA1061" s="42">
        <f t="shared" si="251"/>
        <v>0.66666666666666663</v>
      </c>
      <c r="AB1061" s="42">
        <f t="shared" si="252"/>
        <v>0.65925925925925921</v>
      </c>
      <c r="AC1061" s="42">
        <f t="shared" si="253"/>
        <v>0.66666666666666663</v>
      </c>
      <c r="AD1061" s="40" t="str">
        <f t="shared" si="254"/>
        <v>Reorder</v>
      </c>
      <c r="AE1061" s="40">
        <f>IFERROR(VLOOKUP(A1061,'[4]Re-order'!$A:$AA,27,0),"")</f>
        <v>0</v>
      </c>
      <c r="AF1061" s="42">
        <f t="shared" si="255"/>
        <v>-0.33333333333333337</v>
      </c>
      <c r="AG1061" s="42" t="e">
        <f>SUMIFS('[4]Raw Inventory'!D:D,'[4]Raw Inventory'!C:C,"GREATWALL",'[4]Raw Inventory'!B:B,A1061)</f>
        <v>#VALUE!</v>
      </c>
      <c r="AH1061" s="42" t="e">
        <f>SUMIFS('[4]Raw Inventory'!D:D,'[4]Raw Inventory'!C:C,"DUARTE",'[4]Raw Inventory'!B:B,A1061)</f>
        <v>#VALUE!</v>
      </c>
      <c r="AI1061" s="42"/>
      <c r="AJ1061" s="42">
        <f t="shared" si="256"/>
        <v>45.000000000000007</v>
      </c>
      <c r="AK1061" s="40" t="str">
        <f>IFERROR(IF((Q1061+IF(AI1061="",0,AI3))&lt;=0,"Stockout",IF(AJ1061="","",IF(F1061="Class A",IF(AJ1061&lt;=7,"Critical",IF(AJ1061&lt;=15,"Low",IF(AJ1061&lt;=30,"Reorder",IF(AJ1061&lt;=45,"Optimal","Overstock")))),IF(F1061="Class B",IF(AJ1061&lt;=10,"Critical",IF(AJ1061&lt;=20,"Low",IF(AJ1061&lt;=45,"Reorder",IF(AJ1061&lt;=60,"Optimal","Overstock")))),IF(F1061="Class C",IF(AJ1061&lt;=15,"Critical",IF(AJ1061&lt;=30,"Low",IF(AJ1061&lt;=60,"Reorder",IF(AJ1061&lt;=90,"Optimal","Overstock")))),""))))),"")</f>
        <v>Reorder</v>
      </c>
      <c r="AL1061" s="42"/>
      <c r="AM1061" s="39"/>
      <c r="AN1061" s="39"/>
      <c r="AO1061" s="39"/>
      <c r="AP1061" s="39"/>
      <c r="AQ1061" s="39"/>
      <c r="AR1061" s="39"/>
      <c r="AS1061" s="39"/>
      <c r="AT1061" s="39"/>
      <c r="AU1061" s="39"/>
      <c r="AV1061" s="39"/>
    </row>
    <row r="1062" spans="1:48">
      <c r="A1062" s="39" t="s">
        <v>35</v>
      </c>
      <c r="B1062" s="39" t="s">
        <v>160</v>
      </c>
      <c r="C1062" s="39" t="s">
        <v>159</v>
      </c>
      <c r="D1062" s="40" t="s">
        <v>245</v>
      </c>
      <c r="E1062" s="40">
        <v>22</v>
      </c>
      <c r="F1062" s="40" t="s">
        <v>3</v>
      </c>
      <c r="G1062" s="39" t="str">
        <f>IFERROR(VLOOKUP(A1062,'[4]MC Masterlist 2026-09-17'!$B:$M, 3, 0),"")</f>
        <v>HONDA</v>
      </c>
      <c r="H1062" s="41">
        <f>IFERROR(VLOOKUP(A1062,'[4]MC Masterlist 2026-09-17'!$B:$M, 6, 0),"")</f>
        <v>57990</v>
      </c>
      <c r="I1062" s="42">
        <v>0</v>
      </c>
      <c r="J1062" s="42">
        <v>1</v>
      </c>
      <c r="K1062" s="42">
        <v>0</v>
      </c>
      <c r="L1062" s="42">
        <f t="shared" si="241"/>
        <v>1</v>
      </c>
      <c r="M1062" s="42">
        <f t="shared" si="242"/>
        <v>0.33333333333333331</v>
      </c>
      <c r="N1062" s="41">
        <f t="shared" si="243"/>
        <v>57990</v>
      </c>
      <c r="O1062" s="41">
        <f t="shared" si="244"/>
        <v>19330</v>
      </c>
      <c r="P1062" s="42">
        <f t="shared" si="245"/>
        <v>1.111111111111111E-2</v>
      </c>
      <c r="Q1062" s="42">
        <v>1</v>
      </c>
      <c r="R1062" s="41">
        <f t="shared" si="246"/>
        <v>57990</v>
      </c>
      <c r="S1062" s="42">
        <f t="shared" si="247"/>
        <v>90</v>
      </c>
      <c r="T1062" s="42">
        <f>IFERROR(VLOOKUP(A1062,'[4]Re-order'!$A:$Q,17,0),"")</f>
        <v>0</v>
      </c>
      <c r="U1062" s="42">
        <f>IFERROR(VLOOKUP(A1062,'[4]MC Masterlist 2026-09-17'!$B:$M, 10, 0),0)</f>
        <v>15</v>
      </c>
      <c r="V1062" s="42">
        <f>IFERROR(VLOOKUP(A1062,'[4]MC Masterlist 2026-09-17'!$B:$M, 11, 0),0)</f>
        <v>15</v>
      </c>
      <c r="W1062" s="42">
        <f t="shared" si="248"/>
        <v>30</v>
      </c>
      <c r="X1062" s="42">
        <f t="shared" si="249"/>
        <v>29.833333333333332</v>
      </c>
      <c r="Y1062" s="42">
        <f>IFERROR(IF(OR(C1062="AREA I",C1062="AREA V"),7,VLOOKUP(A1062,'[4]MC Masterlist 2026-09-17'!$B:$M, 12, 0)),0)</f>
        <v>30</v>
      </c>
      <c r="Z1062" s="42">
        <f t="shared" si="250"/>
        <v>0.16666666666666666</v>
      </c>
      <c r="AA1062" s="42">
        <f t="shared" si="251"/>
        <v>0.33333333333333331</v>
      </c>
      <c r="AB1062" s="42">
        <f t="shared" si="252"/>
        <v>0.33148148148148143</v>
      </c>
      <c r="AC1062" s="42">
        <f t="shared" si="253"/>
        <v>0.33333333333333331</v>
      </c>
      <c r="AD1062" s="40" t="str">
        <f t="shared" si="254"/>
        <v>Optimal</v>
      </c>
      <c r="AE1062" s="40">
        <f>IFERROR(VLOOKUP(A1062,'[4]Re-order'!$A:$AA,27,0),"")</f>
        <v>0</v>
      </c>
      <c r="AF1062" s="42">
        <f t="shared" si="255"/>
        <v>-0.66666666666666674</v>
      </c>
      <c r="AG1062" s="42" t="e">
        <f>SUMIFS('[4]Raw Inventory'!D:D,'[4]Raw Inventory'!C:C,"GREATWALL",'[4]Raw Inventory'!B:B,A1062)</f>
        <v>#VALUE!</v>
      </c>
      <c r="AH1062" s="42" t="e">
        <f>SUMIFS('[4]Raw Inventory'!D:D,'[4]Raw Inventory'!C:C,"DUARTE",'[4]Raw Inventory'!B:B,A1062)</f>
        <v>#VALUE!</v>
      </c>
      <c r="AI1062" s="42"/>
      <c r="AJ1062" s="42">
        <f t="shared" si="256"/>
        <v>90.000000000000014</v>
      </c>
      <c r="AK1062" s="40" t="str">
        <f>IFERROR(IF((Q1062+IF(AI1062="",0,AI3))&lt;=0,"Stockout",IF(AJ1062="","",IF(F1062="Class A",IF(AJ1062&lt;=7,"Critical",IF(AJ1062&lt;=15,"Low",IF(AJ1062&lt;=30,"Reorder",IF(AJ1062&lt;=45,"Optimal","Overstock")))),IF(F1062="Class B",IF(AJ1062&lt;=10,"Critical",IF(AJ1062&lt;=20,"Low",IF(AJ1062&lt;=45,"Reorder",IF(AJ1062&lt;=60,"Optimal","Overstock")))),IF(F1062="Class C",IF(AJ1062&lt;=15,"Critical",IF(AJ1062&lt;=30,"Low",IF(AJ1062&lt;=60,"Reorder",IF(AJ1062&lt;=90,"Optimal","Overstock")))),""))))),"")</f>
        <v>Optimal</v>
      </c>
      <c r="AL1062" s="42"/>
      <c r="AM1062" s="39"/>
      <c r="AN1062" s="39"/>
      <c r="AO1062" s="39"/>
      <c r="AP1062" s="39"/>
      <c r="AQ1062" s="39"/>
      <c r="AR1062" s="39"/>
      <c r="AS1062" s="39"/>
      <c r="AT1062" s="39"/>
      <c r="AU1062" s="39"/>
      <c r="AV1062" s="39"/>
    </row>
    <row r="1063" spans="1:48">
      <c r="A1063" s="39" t="s">
        <v>23</v>
      </c>
      <c r="B1063" s="39" t="s">
        <v>120</v>
      </c>
      <c r="C1063" s="39" t="s">
        <v>118</v>
      </c>
      <c r="D1063" s="40" t="s">
        <v>223</v>
      </c>
      <c r="E1063" s="40">
        <v>9</v>
      </c>
      <c r="F1063" s="40" t="s">
        <v>2</v>
      </c>
      <c r="G1063" s="39" t="str">
        <f>IFERROR(VLOOKUP(A1063,'[4]MC Masterlist 2026-09-17'!$B:$M, 3, 0),"")</f>
        <v>KAWASAKI</v>
      </c>
      <c r="H1063" s="41">
        <f>IFERROR(VLOOKUP(A1063,'[4]MC Masterlist 2026-09-17'!$B:$M, 6, 0),"")</f>
        <v>60656</v>
      </c>
      <c r="I1063" s="42">
        <v>2</v>
      </c>
      <c r="J1063" s="42">
        <v>1</v>
      </c>
      <c r="K1063" s="42">
        <v>3</v>
      </c>
      <c r="L1063" s="42">
        <f t="shared" si="241"/>
        <v>6</v>
      </c>
      <c r="M1063" s="42">
        <f t="shared" si="242"/>
        <v>2</v>
      </c>
      <c r="N1063" s="41">
        <f t="shared" si="243"/>
        <v>363936</v>
      </c>
      <c r="O1063" s="41">
        <f t="shared" si="244"/>
        <v>121312</v>
      </c>
      <c r="P1063" s="42">
        <f t="shared" si="245"/>
        <v>6.6666666666666666E-2</v>
      </c>
      <c r="Q1063" s="42">
        <v>8</v>
      </c>
      <c r="R1063" s="41">
        <f t="shared" si="246"/>
        <v>485248</v>
      </c>
      <c r="S1063" s="42">
        <f t="shared" si="247"/>
        <v>120</v>
      </c>
      <c r="T1063" s="42">
        <f>IFERROR(VLOOKUP(A1063,'[4]Re-order'!$A:$Q,17,0),"")</f>
        <v>0</v>
      </c>
      <c r="U1063" s="42">
        <f>IFERROR(VLOOKUP(A1063,'[4]MC Masterlist 2026-09-17'!$B:$M, 10, 0),0)</f>
        <v>15</v>
      </c>
      <c r="V1063" s="42">
        <f>IFERROR(VLOOKUP(A1063,'[4]MC Masterlist 2026-09-17'!$B:$M, 11, 0),0)</f>
        <v>15</v>
      </c>
      <c r="W1063" s="42">
        <f t="shared" si="248"/>
        <v>30</v>
      </c>
      <c r="X1063" s="42">
        <f t="shared" si="249"/>
        <v>29</v>
      </c>
      <c r="Y1063" s="42">
        <f>IFERROR(IF(OR(C1063="AREA I",C1063="AREA V"),7,VLOOKUP(A1063,'[4]MC Masterlist 2026-09-17'!$B:$M, 12, 0)),0)</f>
        <v>30</v>
      </c>
      <c r="Z1063" s="42">
        <f t="shared" si="250"/>
        <v>1</v>
      </c>
      <c r="AA1063" s="42">
        <f t="shared" si="251"/>
        <v>2</v>
      </c>
      <c r="AB1063" s="42">
        <f t="shared" si="252"/>
        <v>1.9333333333333333</v>
      </c>
      <c r="AC1063" s="42">
        <f t="shared" si="253"/>
        <v>2</v>
      </c>
      <c r="AD1063" s="40" t="str">
        <f t="shared" si="254"/>
        <v>Overstock</v>
      </c>
      <c r="AE1063" s="40">
        <f>IFERROR(VLOOKUP(A1063,'[4]Re-order'!$A:$AA,27,0),"")</f>
        <v>0</v>
      </c>
      <c r="AF1063" s="42">
        <f t="shared" si="255"/>
        <v>-6</v>
      </c>
      <c r="AG1063" s="42" t="e">
        <f>SUMIFS('[4]Raw Inventory'!D:D,'[4]Raw Inventory'!C:C,"GREATWALL",'[4]Raw Inventory'!B:B,A1063)</f>
        <v>#VALUE!</v>
      </c>
      <c r="AH1063" s="42" t="e">
        <f>SUMIFS('[4]Raw Inventory'!D:D,'[4]Raw Inventory'!C:C,"DUARTE",'[4]Raw Inventory'!B:B,A1063)</f>
        <v>#VALUE!</v>
      </c>
      <c r="AI1063" s="42"/>
      <c r="AJ1063" s="42">
        <f t="shared" si="256"/>
        <v>120</v>
      </c>
      <c r="AK1063" s="40" t="str">
        <f>IFERROR(IF((Q1063+IF(AI1063="",0,AI3))&lt;=0,"Stockout",IF(AJ1063="","",IF(F1063="Class A",IF(AJ1063&lt;=7,"Critical",IF(AJ1063&lt;=15,"Low",IF(AJ1063&lt;=30,"Reorder",IF(AJ1063&lt;=45,"Optimal","Overstock")))),IF(F1063="Class B",IF(AJ1063&lt;=10,"Critical",IF(AJ1063&lt;=20,"Low",IF(AJ1063&lt;=45,"Reorder",IF(AJ1063&lt;=60,"Optimal","Overstock")))),IF(F1063="Class C",IF(AJ1063&lt;=15,"Critical",IF(AJ1063&lt;=30,"Low",IF(AJ1063&lt;=60,"Reorder",IF(AJ1063&lt;=90,"Optimal","Overstock")))),""))))),"")</f>
        <v>Overstock</v>
      </c>
      <c r="AL1063" s="42"/>
      <c r="AM1063" s="39"/>
      <c r="AN1063" s="39"/>
      <c r="AO1063" s="39"/>
      <c r="AP1063" s="39"/>
      <c r="AQ1063" s="39"/>
      <c r="AR1063" s="39"/>
      <c r="AS1063" s="39"/>
      <c r="AT1063" s="39"/>
      <c r="AU1063" s="39"/>
      <c r="AV1063" s="39"/>
    </row>
    <row r="1064" spans="1:48">
      <c r="A1064" s="39" t="s">
        <v>25</v>
      </c>
      <c r="B1064" s="39" t="s">
        <v>121</v>
      </c>
      <c r="C1064" s="39" t="s">
        <v>118</v>
      </c>
      <c r="D1064" s="40" t="s">
        <v>220</v>
      </c>
      <c r="E1064" s="40">
        <v>21</v>
      </c>
      <c r="F1064" s="40" t="s">
        <v>3</v>
      </c>
      <c r="G1064" s="39" t="str">
        <f>IFERROR(VLOOKUP(A1064,'[4]MC Masterlist 2026-09-17'!$B:$M, 3, 0),"")</f>
        <v>YAMAHA</v>
      </c>
      <c r="H1064" s="41">
        <f>IFERROR(VLOOKUP(A1064,'[4]MC Masterlist 2026-09-17'!$B:$M, 6, 0),"")</f>
        <v>124527</v>
      </c>
      <c r="I1064" s="42">
        <v>0</v>
      </c>
      <c r="J1064" s="42">
        <v>1</v>
      </c>
      <c r="K1064" s="42">
        <v>0</v>
      </c>
      <c r="L1064" s="42">
        <f t="shared" si="241"/>
        <v>1</v>
      </c>
      <c r="M1064" s="42">
        <f t="shared" si="242"/>
        <v>0.33333333333333331</v>
      </c>
      <c r="N1064" s="41">
        <f t="shared" si="243"/>
        <v>124527</v>
      </c>
      <c r="O1064" s="41">
        <f t="shared" si="244"/>
        <v>41509</v>
      </c>
      <c r="P1064" s="42">
        <f t="shared" si="245"/>
        <v>1.111111111111111E-2</v>
      </c>
      <c r="Q1064" s="42"/>
      <c r="R1064" s="41">
        <f t="shared" si="246"/>
        <v>0</v>
      </c>
      <c r="S1064" s="42">
        <f t="shared" si="247"/>
        <v>0</v>
      </c>
      <c r="T1064" s="42">
        <f>IFERROR(VLOOKUP(A1064,'[4]Re-order'!$A:$Q,17,0),"")</f>
        <v>0</v>
      </c>
      <c r="U1064" s="42">
        <f>IFERROR(VLOOKUP(A1064,'[4]MC Masterlist 2026-09-17'!$B:$M, 10, 0),0)</f>
        <v>15</v>
      </c>
      <c r="V1064" s="42">
        <f>IFERROR(VLOOKUP(A1064,'[4]MC Masterlist 2026-09-17'!$B:$M, 11, 0),0)</f>
        <v>15</v>
      </c>
      <c r="W1064" s="42">
        <f t="shared" si="248"/>
        <v>30</v>
      </c>
      <c r="X1064" s="42">
        <f t="shared" si="249"/>
        <v>29.833333333333332</v>
      </c>
      <c r="Y1064" s="42">
        <f>IFERROR(IF(OR(C1064="AREA I",C1064="AREA V"),7,VLOOKUP(A1064,'[4]MC Masterlist 2026-09-17'!$B:$M, 12, 0)),0)</f>
        <v>30</v>
      </c>
      <c r="Z1064" s="42">
        <f t="shared" si="250"/>
        <v>0.16666666666666666</v>
      </c>
      <c r="AA1064" s="42">
        <f t="shared" si="251"/>
        <v>0.33333333333333331</v>
      </c>
      <c r="AB1064" s="42">
        <f t="shared" si="252"/>
        <v>0.33148148148148143</v>
      </c>
      <c r="AC1064" s="42">
        <f t="shared" si="253"/>
        <v>0.33333333333333331</v>
      </c>
      <c r="AD1064" s="40" t="str">
        <f t="shared" si="254"/>
        <v>Stockout</v>
      </c>
      <c r="AE1064" s="40">
        <f>IFERROR(VLOOKUP(A1064,'[4]Re-order'!$A:$AA,27,0),"")</f>
        <v>0</v>
      </c>
      <c r="AF1064" s="42">
        <f t="shared" si="255"/>
        <v>0.33333333333333331</v>
      </c>
      <c r="AG1064" s="42" t="e">
        <f>SUMIFS('[4]Raw Inventory'!D:D,'[4]Raw Inventory'!C:C,"GREATWALL",'[4]Raw Inventory'!B:B,A1064)</f>
        <v>#VALUE!</v>
      </c>
      <c r="AH1064" s="42" t="e">
        <f>SUMIFS('[4]Raw Inventory'!D:D,'[4]Raw Inventory'!C:C,"DUARTE",'[4]Raw Inventory'!B:B,A1064)</f>
        <v>#VALUE!</v>
      </c>
      <c r="AI1064" s="42"/>
      <c r="AJ1064" s="42">
        <f t="shared" si="256"/>
        <v>0</v>
      </c>
      <c r="AK1064" s="40" t="str">
        <f>IFERROR(IF((Q1064+IF(AI1064="",0,AI3))&lt;=0,"Stockout",IF(AJ1064="","",IF(F1064="Class A",IF(AJ1064&lt;=7,"Critical",IF(AJ1064&lt;=15,"Low",IF(AJ1064&lt;=30,"Reorder",IF(AJ1064&lt;=45,"Optimal","Overstock")))),IF(F1064="Class B",IF(AJ1064&lt;=10,"Critical",IF(AJ1064&lt;=20,"Low",IF(AJ1064&lt;=45,"Reorder",IF(AJ1064&lt;=60,"Optimal","Overstock")))),IF(F1064="Class C",IF(AJ1064&lt;=15,"Critical",IF(AJ1064&lt;=30,"Low",IF(AJ1064&lt;=60,"Reorder",IF(AJ1064&lt;=90,"Optimal","Overstock")))),""))))),"")</f>
        <v>Stockout</v>
      </c>
      <c r="AL1064" s="42"/>
      <c r="AM1064" s="39"/>
      <c r="AN1064" s="39"/>
      <c r="AO1064" s="39"/>
      <c r="AP1064" s="39"/>
      <c r="AQ1064" s="39"/>
      <c r="AR1064" s="39"/>
      <c r="AS1064" s="39"/>
      <c r="AT1064" s="39"/>
      <c r="AU1064" s="39"/>
      <c r="AV1064" s="39"/>
    </row>
    <row r="1065" spans="1:48">
      <c r="A1065" s="39" t="s">
        <v>40</v>
      </c>
      <c r="B1065" s="39" t="s">
        <v>154</v>
      </c>
      <c r="C1065" s="39" t="s">
        <v>152</v>
      </c>
      <c r="D1065" s="40" t="s">
        <v>231</v>
      </c>
      <c r="E1065" s="40">
        <v>31</v>
      </c>
      <c r="F1065" s="40" t="s">
        <v>3</v>
      </c>
      <c r="G1065" s="39" t="str">
        <f>IFERROR(VLOOKUP(A1065,'[4]MC Masterlist 2026-09-17'!$B:$M, 3, 0),"")</f>
        <v>HONDA</v>
      </c>
      <c r="H1065" s="41">
        <f>IFERROR(VLOOKUP(A1065,'[4]MC Masterlist 2026-09-17'!$B:$M, 6, 0),"")</f>
        <v>56426</v>
      </c>
      <c r="I1065" s="42">
        <v>0</v>
      </c>
      <c r="J1065" s="42">
        <v>0</v>
      </c>
      <c r="K1065" s="42">
        <v>0</v>
      </c>
      <c r="L1065" s="42">
        <f t="shared" si="241"/>
        <v>0</v>
      </c>
      <c r="M1065" s="42">
        <f t="shared" si="242"/>
        <v>0</v>
      </c>
      <c r="N1065" s="41">
        <f t="shared" si="243"/>
        <v>0</v>
      </c>
      <c r="O1065" s="41">
        <f t="shared" si="244"/>
        <v>0</v>
      </c>
      <c r="P1065" s="42">
        <f t="shared" si="245"/>
        <v>0</v>
      </c>
      <c r="Q1065" s="42">
        <v>4</v>
      </c>
      <c r="R1065" s="41">
        <f t="shared" si="246"/>
        <v>225704</v>
      </c>
      <c r="S1065" s="42">
        <f t="shared" si="247"/>
        <v>0</v>
      </c>
      <c r="T1065" s="42">
        <f>IFERROR(VLOOKUP(A1065,'[4]Re-order'!$A:$Q,17,0),"")</f>
        <v>0</v>
      </c>
      <c r="U1065" s="42">
        <f>IFERROR(VLOOKUP(A1065,'[4]MC Masterlist 2026-09-17'!$B:$M, 10, 0),0)</f>
        <v>15</v>
      </c>
      <c r="V1065" s="42">
        <f>IFERROR(VLOOKUP(A1065,'[4]MC Masterlist 2026-09-17'!$B:$M, 11, 0),0)</f>
        <v>15</v>
      </c>
      <c r="W1065" s="42">
        <f t="shared" si="248"/>
        <v>30</v>
      </c>
      <c r="X1065" s="42">
        <f t="shared" si="249"/>
        <v>30</v>
      </c>
      <c r="Y1065" s="42">
        <f>IFERROR(IF(OR(C1065="AREA I",C1065="AREA V"),7,VLOOKUP(A1065,'[4]MC Masterlist 2026-09-17'!$B:$M, 12, 0)),0)</f>
        <v>30</v>
      </c>
      <c r="Z1065" s="42">
        <f t="shared" si="250"/>
        <v>0</v>
      </c>
      <c r="AA1065" s="42">
        <f t="shared" si="251"/>
        <v>0</v>
      </c>
      <c r="AB1065" s="42">
        <f t="shared" si="252"/>
        <v>0</v>
      </c>
      <c r="AC1065" s="42">
        <f t="shared" si="253"/>
        <v>0</v>
      </c>
      <c r="AD1065" s="40" t="str">
        <f t="shared" si="254"/>
        <v>Critical</v>
      </c>
      <c r="AE1065" s="40">
        <f>IFERROR(VLOOKUP(A1065,'[4]Re-order'!$A:$AA,27,0),"")</f>
        <v>0</v>
      </c>
      <c r="AF1065" s="42">
        <f t="shared" si="255"/>
        <v>-4</v>
      </c>
      <c r="AG1065" s="42" t="e">
        <f>SUMIFS('[4]Raw Inventory'!D:D,'[4]Raw Inventory'!C:C,"GREATWALL",'[4]Raw Inventory'!B:B,A1065)</f>
        <v>#VALUE!</v>
      </c>
      <c r="AH1065" s="42" t="e">
        <f>SUMIFS('[4]Raw Inventory'!D:D,'[4]Raw Inventory'!C:C,"DUARTE",'[4]Raw Inventory'!B:B,A1065)</f>
        <v>#VALUE!</v>
      </c>
      <c r="AI1065" s="42"/>
      <c r="AJ1065" s="42">
        <f t="shared" si="256"/>
        <v>0</v>
      </c>
      <c r="AK1065" s="40" t="str">
        <f>IFERROR(IF((Q1065+IF(AI1065="",0,AI3))&lt;=0,"Stockout",IF(AJ1065="","",IF(F1065="Class A",IF(AJ1065&lt;=7,"Critical",IF(AJ1065&lt;=15,"Low",IF(AJ1065&lt;=30,"Reorder",IF(AJ1065&lt;=45,"Optimal","Overstock")))),IF(F1065="Class B",IF(AJ1065&lt;=10,"Critical",IF(AJ1065&lt;=20,"Low",IF(AJ1065&lt;=45,"Reorder",IF(AJ1065&lt;=60,"Optimal","Overstock")))),IF(F1065="Class C",IF(AJ1065&lt;=15,"Critical",IF(AJ1065&lt;=30,"Low",IF(AJ1065&lt;=60,"Reorder",IF(AJ1065&lt;=90,"Optimal","Overstock")))),""))))),"")</f>
        <v>Critical</v>
      </c>
      <c r="AL1065" s="42"/>
      <c r="AM1065" s="39"/>
      <c r="AN1065" s="39"/>
      <c r="AO1065" s="39"/>
      <c r="AP1065" s="39"/>
      <c r="AQ1065" s="39"/>
      <c r="AR1065" s="39"/>
      <c r="AS1065" s="39"/>
      <c r="AT1065" s="39"/>
      <c r="AU1065" s="39"/>
      <c r="AV1065" s="39"/>
    </row>
    <row r="1066" spans="1:48">
      <c r="A1066" s="39" t="s">
        <v>24</v>
      </c>
      <c r="B1066" s="39" t="s">
        <v>95</v>
      </c>
      <c r="C1066" s="39" t="s">
        <v>90</v>
      </c>
      <c r="D1066" s="40" t="s">
        <v>254</v>
      </c>
      <c r="E1066" s="40">
        <v>14</v>
      </c>
      <c r="F1066" s="40" t="s">
        <v>2</v>
      </c>
      <c r="G1066" s="39" t="str">
        <f>IFERROR(VLOOKUP(A1066,'[4]MC Masterlist 2026-09-17'!$B:$M, 3, 0),"")</f>
        <v>KAWASAKI</v>
      </c>
      <c r="H1066" s="41">
        <f>IFERROR(VLOOKUP(A1066,'[4]MC Masterlist 2026-09-17'!$B:$M, 6, 0),"")</f>
        <v>131626</v>
      </c>
      <c r="I1066" s="42">
        <v>0</v>
      </c>
      <c r="J1066" s="42">
        <v>0</v>
      </c>
      <c r="K1066" s="42">
        <v>1</v>
      </c>
      <c r="L1066" s="42">
        <f t="shared" si="241"/>
        <v>1</v>
      </c>
      <c r="M1066" s="42">
        <f t="shared" si="242"/>
        <v>0.33333333333333331</v>
      </c>
      <c r="N1066" s="41">
        <f t="shared" si="243"/>
        <v>131626</v>
      </c>
      <c r="O1066" s="41">
        <f t="shared" si="244"/>
        <v>43875.333333333328</v>
      </c>
      <c r="P1066" s="42">
        <f t="shared" si="245"/>
        <v>1.111111111111111E-2</v>
      </c>
      <c r="Q1066" s="42">
        <v>1</v>
      </c>
      <c r="R1066" s="41">
        <f t="shared" si="246"/>
        <v>131626</v>
      </c>
      <c r="S1066" s="42">
        <f t="shared" si="247"/>
        <v>90.000000000000014</v>
      </c>
      <c r="T1066" s="42">
        <f>IFERROR(VLOOKUP(A1066,'[4]Re-order'!$A:$Q,17,0),"")</f>
        <v>0</v>
      </c>
      <c r="U1066" s="42">
        <f>IFERROR(VLOOKUP(A1066,'[4]MC Masterlist 2026-09-17'!$B:$M, 10, 0),0)</f>
        <v>15</v>
      </c>
      <c r="V1066" s="42">
        <f>IFERROR(VLOOKUP(A1066,'[4]MC Masterlist 2026-09-17'!$B:$M, 11, 0),0)</f>
        <v>15</v>
      </c>
      <c r="W1066" s="42">
        <f t="shared" si="248"/>
        <v>30</v>
      </c>
      <c r="X1066" s="42">
        <f t="shared" si="249"/>
        <v>29.833333333333332</v>
      </c>
      <c r="Y1066" s="42">
        <f>IFERROR(IF(OR(C1066="AREA I",C1066="AREA V"),7,VLOOKUP(A1066,'[4]MC Masterlist 2026-09-17'!$B:$M, 12, 0)),0)</f>
        <v>30</v>
      </c>
      <c r="Z1066" s="42">
        <f t="shared" si="250"/>
        <v>0.16666666666666666</v>
      </c>
      <c r="AA1066" s="42">
        <f t="shared" si="251"/>
        <v>0.33333333333333331</v>
      </c>
      <c r="AB1066" s="42">
        <f t="shared" si="252"/>
        <v>0.33148148148148143</v>
      </c>
      <c r="AC1066" s="42">
        <f t="shared" si="253"/>
        <v>0.33333333333333331</v>
      </c>
      <c r="AD1066" s="40" t="str">
        <f t="shared" si="254"/>
        <v>Overstock</v>
      </c>
      <c r="AE1066" s="40">
        <f>IFERROR(VLOOKUP(A1066,'[4]Re-order'!$A:$AA,27,0),"")</f>
        <v>0</v>
      </c>
      <c r="AF1066" s="42">
        <f t="shared" si="255"/>
        <v>-0.66666666666666674</v>
      </c>
      <c r="AG1066" s="42" t="e">
        <f>SUMIFS('[4]Raw Inventory'!D:D,'[4]Raw Inventory'!C:C,"GREATWALL",'[4]Raw Inventory'!B:B,A1066)</f>
        <v>#VALUE!</v>
      </c>
      <c r="AH1066" s="42" t="e">
        <f>SUMIFS('[4]Raw Inventory'!D:D,'[4]Raw Inventory'!C:C,"DUARTE",'[4]Raw Inventory'!B:B,A1066)</f>
        <v>#VALUE!</v>
      </c>
      <c r="AI1066" s="42"/>
      <c r="AJ1066" s="42">
        <f t="shared" si="256"/>
        <v>90.000000000000014</v>
      </c>
      <c r="AK1066" s="40" t="str">
        <f>IFERROR(IF((Q1066+IF(AI1066="",0,AI3))&lt;=0,"Stockout",IF(AJ1066="","",IF(F1066="Class A",IF(AJ1066&lt;=7,"Critical",IF(AJ1066&lt;=15,"Low",IF(AJ1066&lt;=30,"Reorder",IF(AJ1066&lt;=45,"Optimal","Overstock")))),IF(F1066="Class B",IF(AJ1066&lt;=10,"Critical",IF(AJ1066&lt;=20,"Low",IF(AJ1066&lt;=45,"Reorder",IF(AJ1066&lt;=60,"Optimal","Overstock")))),IF(F1066="Class C",IF(AJ1066&lt;=15,"Critical",IF(AJ1066&lt;=30,"Low",IF(AJ1066&lt;=60,"Reorder",IF(AJ1066&lt;=90,"Optimal","Overstock")))),""))))),"")</f>
        <v>Overstock</v>
      </c>
      <c r="AL1066" s="42"/>
      <c r="AM1066" s="39"/>
      <c r="AN1066" s="39"/>
      <c r="AO1066" s="39"/>
      <c r="AP1066" s="39"/>
      <c r="AQ1066" s="39"/>
      <c r="AR1066" s="39"/>
      <c r="AS1066" s="39"/>
      <c r="AT1066" s="39"/>
      <c r="AU1066" s="39"/>
      <c r="AV1066" s="39"/>
    </row>
    <row r="1067" spans="1:48">
      <c r="A1067" s="39" t="s">
        <v>17</v>
      </c>
      <c r="B1067" s="39" t="s">
        <v>114</v>
      </c>
      <c r="C1067" s="39" t="s">
        <v>109</v>
      </c>
      <c r="D1067" s="40" t="s">
        <v>257</v>
      </c>
      <c r="E1067" s="40">
        <v>5</v>
      </c>
      <c r="F1067" s="40" t="s">
        <v>0</v>
      </c>
      <c r="G1067" s="39" t="str">
        <f>IFERROR(VLOOKUP(A1067,'[4]MC Masterlist 2026-09-17'!$B:$M, 3, 0),"")</f>
        <v>HONDA</v>
      </c>
      <c r="H1067" s="41">
        <f>IFERROR(VLOOKUP(A1067,'[4]MC Masterlist 2026-09-17'!$B:$M, 6, 0),"")</f>
        <v>140790</v>
      </c>
      <c r="I1067" s="42">
        <v>3</v>
      </c>
      <c r="J1067" s="42">
        <v>1</v>
      </c>
      <c r="K1067" s="42">
        <v>2</v>
      </c>
      <c r="L1067" s="42">
        <f t="shared" si="241"/>
        <v>6</v>
      </c>
      <c r="M1067" s="42">
        <f t="shared" si="242"/>
        <v>2</v>
      </c>
      <c r="N1067" s="41">
        <f t="shared" si="243"/>
        <v>844740</v>
      </c>
      <c r="O1067" s="41">
        <f t="shared" si="244"/>
        <v>281580</v>
      </c>
      <c r="P1067" s="42">
        <f t="shared" si="245"/>
        <v>6.6666666666666666E-2</v>
      </c>
      <c r="Q1067" s="42">
        <v>3</v>
      </c>
      <c r="R1067" s="41">
        <f t="shared" si="246"/>
        <v>422370</v>
      </c>
      <c r="S1067" s="42">
        <f t="shared" si="247"/>
        <v>45</v>
      </c>
      <c r="T1067" s="42">
        <f>IFERROR(VLOOKUP(A1067,'[4]Re-order'!$A:$Q,17,0),"")</f>
        <v>0</v>
      </c>
      <c r="U1067" s="42">
        <f>IFERROR(VLOOKUP(A1067,'[4]MC Masterlist 2026-09-17'!$B:$M, 10, 0),0)</f>
        <v>15</v>
      </c>
      <c r="V1067" s="42">
        <f>IFERROR(VLOOKUP(A1067,'[4]MC Masterlist 2026-09-17'!$B:$M, 11, 0),0)</f>
        <v>15</v>
      </c>
      <c r="W1067" s="42">
        <f t="shared" si="248"/>
        <v>30</v>
      </c>
      <c r="X1067" s="42">
        <f t="shared" si="249"/>
        <v>29</v>
      </c>
      <c r="Y1067" s="42">
        <f>IFERROR(IF(OR(C1067="AREA I",C1067="AREA V"),7,VLOOKUP(A1067,'[4]MC Masterlist 2026-09-17'!$B:$M, 12, 0)),0)</f>
        <v>30</v>
      </c>
      <c r="Z1067" s="42">
        <f t="shared" si="250"/>
        <v>1</v>
      </c>
      <c r="AA1067" s="42">
        <f t="shared" si="251"/>
        <v>2</v>
      </c>
      <c r="AB1067" s="42">
        <f t="shared" si="252"/>
        <v>1.9333333333333333</v>
      </c>
      <c r="AC1067" s="42">
        <f t="shared" si="253"/>
        <v>2</v>
      </c>
      <c r="AD1067" s="40" t="str">
        <f t="shared" si="254"/>
        <v>Optimal</v>
      </c>
      <c r="AE1067" s="40">
        <f>IFERROR(VLOOKUP(A1067,'[4]Re-order'!$A:$AA,27,0),"")</f>
        <v>0</v>
      </c>
      <c r="AF1067" s="42">
        <f t="shared" si="255"/>
        <v>-1</v>
      </c>
      <c r="AG1067" s="42" t="e">
        <f>SUMIFS('[4]Raw Inventory'!D:D,'[4]Raw Inventory'!C:C,"GREATWALL",'[4]Raw Inventory'!B:B,A1067)</f>
        <v>#VALUE!</v>
      </c>
      <c r="AH1067" s="42" t="e">
        <f>SUMIFS('[4]Raw Inventory'!D:D,'[4]Raw Inventory'!C:C,"DUARTE",'[4]Raw Inventory'!B:B,A1067)</f>
        <v>#VALUE!</v>
      </c>
      <c r="AI1067" s="42"/>
      <c r="AJ1067" s="42">
        <f t="shared" si="256"/>
        <v>45</v>
      </c>
      <c r="AK1067" s="40" t="str">
        <f>IFERROR(IF((Q1067+IF(AI1067="",0,AI3))&lt;=0,"Stockout",IF(AJ1067="","",IF(F1067="Class A",IF(AJ1067&lt;=7,"Critical",IF(AJ1067&lt;=15,"Low",IF(AJ1067&lt;=30,"Reorder",IF(AJ1067&lt;=45,"Optimal","Overstock")))),IF(F1067="Class B",IF(AJ1067&lt;=10,"Critical",IF(AJ1067&lt;=20,"Low",IF(AJ1067&lt;=45,"Reorder",IF(AJ1067&lt;=60,"Optimal","Overstock")))),IF(F1067="Class C",IF(AJ1067&lt;=15,"Critical",IF(AJ1067&lt;=30,"Low",IF(AJ1067&lt;=60,"Reorder",IF(AJ1067&lt;=90,"Optimal","Overstock")))),""))))),"")</f>
        <v>Optimal</v>
      </c>
      <c r="AL1067" s="42"/>
      <c r="AM1067" s="39"/>
      <c r="AN1067" s="39"/>
      <c r="AO1067" s="39"/>
      <c r="AP1067" s="39"/>
      <c r="AQ1067" s="39"/>
      <c r="AR1067" s="39"/>
      <c r="AS1067" s="39"/>
      <c r="AT1067" s="39"/>
      <c r="AU1067" s="39"/>
      <c r="AV1067" s="39"/>
    </row>
    <row r="1068" spans="1:48">
      <c r="A1068" s="39" t="s">
        <v>49</v>
      </c>
      <c r="B1068" s="39" t="s">
        <v>141</v>
      </c>
      <c r="C1068" s="39" t="s">
        <v>137</v>
      </c>
      <c r="D1068" s="40" t="s">
        <v>260</v>
      </c>
      <c r="E1068" s="40">
        <v>16</v>
      </c>
      <c r="F1068" s="40" t="s">
        <v>2</v>
      </c>
      <c r="G1068" s="39" t="str">
        <f>IFERROR(VLOOKUP(A1068,'[4]MC Masterlist 2026-09-17'!$B:$M, 3, 0),"")</f>
        <v>BAJAJ RE</v>
      </c>
      <c r="H1068" s="41">
        <f>IFERROR(VLOOKUP(A1068,'[4]MC Masterlist 2026-09-17'!$B:$M, 6, 0),"")</f>
        <v>191000</v>
      </c>
      <c r="I1068" s="42">
        <v>0</v>
      </c>
      <c r="J1068" s="42">
        <v>0</v>
      </c>
      <c r="K1068" s="42">
        <v>1</v>
      </c>
      <c r="L1068" s="42">
        <f t="shared" si="241"/>
        <v>1</v>
      </c>
      <c r="M1068" s="42">
        <f t="shared" si="242"/>
        <v>0.33333333333333331</v>
      </c>
      <c r="N1068" s="41">
        <f t="shared" si="243"/>
        <v>191000</v>
      </c>
      <c r="O1068" s="41">
        <f t="shared" si="244"/>
        <v>63666.666666666664</v>
      </c>
      <c r="P1068" s="42">
        <f t="shared" si="245"/>
        <v>1.111111111111111E-2</v>
      </c>
      <c r="Q1068" s="42">
        <v>0</v>
      </c>
      <c r="R1068" s="41">
        <f t="shared" si="246"/>
        <v>0</v>
      </c>
      <c r="S1068" s="42">
        <f t="shared" si="247"/>
        <v>0</v>
      </c>
      <c r="T1068" s="42">
        <f>IFERROR(VLOOKUP(A1068,'[4]Re-order'!$A:$Q,17,0),"")</f>
        <v>0</v>
      </c>
      <c r="U1068" s="42">
        <f>IFERROR(VLOOKUP(A1068,'[4]MC Masterlist 2026-09-17'!$B:$M, 10, 0),0)</f>
        <v>15</v>
      </c>
      <c r="V1068" s="42">
        <f>IFERROR(VLOOKUP(A1068,'[4]MC Masterlist 2026-09-17'!$B:$M, 11, 0),0)</f>
        <v>15</v>
      </c>
      <c r="W1068" s="42">
        <f t="shared" si="248"/>
        <v>30</v>
      </c>
      <c r="X1068" s="42">
        <f t="shared" si="249"/>
        <v>6.833333333333333</v>
      </c>
      <c r="Y1068" s="42">
        <f>IFERROR(IF(OR(C1068="AREA I",C1068="AREA V"),7,VLOOKUP(A1068,'[4]MC Masterlist 2026-09-17'!$B:$M, 12, 0)),0)</f>
        <v>7</v>
      </c>
      <c r="Z1068" s="42">
        <f t="shared" si="250"/>
        <v>0.16666666666666666</v>
      </c>
      <c r="AA1068" s="42">
        <f t="shared" si="251"/>
        <v>0.33333333333333331</v>
      </c>
      <c r="AB1068" s="42">
        <f t="shared" si="252"/>
        <v>7.5925925925925911E-2</v>
      </c>
      <c r="AC1068" s="42">
        <f t="shared" si="253"/>
        <v>7.7777777777777765E-2</v>
      </c>
      <c r="AD1068" s="40" t="str">
        <f t="shared" si="254"/>
        <v>Stockout</v>
      </c>
      <c r="AE1068" s="40">
        <f>IFERROR(VLOOKUP(A1068,'[4]Re-order'!$A:$AA,27,0),"")</f>
        <v>0</v>
      </c>
      <c r="AF1068" s="42">
        <f t="shared" si="255"/>
        <v>7.7777777777777765E-2</v>
      </c>
      <c r="AG1068" s="42" t="e">
        <f>SUMIFS('[4]Raw Inventory'!D:D,'[4]Raw Inventory'!C:C,"GREATWALL",'[4]Raw Inventory'!B:B,A1068)</f>
        <v>#VALUE!</v>
      </c>
      <c r="AH1068" s="42" t="e">
        <f>SUMIFS('[4]Raw Inventory'!D:D,'[4]Raw Inventory'!C:C,"DUARTE",'[4]Raw Inventory'!B:B,A1068)</f>
        <v>#VALUE!</v>
      </c>
      <c r="AI1068" s="42"/>
      <c r="AJ1068" s="42">
        <f t="shared" si="256"/>
        <v>0</v>
      </c>
      <c r="AK1068" s="40" t="str">
        <f>IFERROR(IF((Q1068+IF(AI1068="",0,AI3))&lt;=0,"Stockout",IF(AJ1068="","",IF(F1068="Class A",IF(AJ1068&lt;=7,"Critical",IF(AJ1068&lt;=15,"Low",IF(AJ1068&lt;=30,"Reorder",IF(AJ1068&lt;=45,"Optimal","Overstock")))),IF(F1068="Class B",IF(AJ1068&lt;=10,"Critical",IF(AJ1068&lt;=20,"Low",IF(AJ1068&lt;=45,"Reorder",IF(AJ1068&lt;=60,"Optimal","Overstock")))),IF(F1068="Class C",IF(AJ1068&lt;=15,"Critical",IF(AJ1068&lt;=30,"Low",IF(AJ1068&lt;=60,"Reorder",IF(AJ1068&lt;=90,"Optimal","Overstock")))),""))))),"")</f>
        <v>Stockout</v>
      </c>
      <c r="AL1068" s="42"/>
      <c r="AM1068" s="39"/>
      <c r="AN1068" s="39"/>
      <c r="AO1068" s="39"/>
      <c r="AP1068" s="39"/>
      <c r="AQ1068" s="39"/>
      <c r="AR1068" s="39"/>
      <c r="AS1068" s="39"/>
      <c r="AT1068" s="39"/>
      <c r="AU1068" s="39"/>
      <c r="AV1068" s="39"/>
    </row>
    <row r="1069" spans="1:48">
      <c r="A1069" s="39" t="s">
        <v>31</v>
      </c>
      <c r="B1069" s="39" t="s">
        <v>27</v>
      </c>
      <c r="C1069" s="39" t="s">
        <v>1</v>
      </c>
      <c r="D1069" s="40" t="s">
        <v>252</v>
      </c>
      <c r="E1069" s="40">
        <v>8</v>
      </c>
      <c r="F1069" s="40" t="s">
        <v>2</v>
      </c>
      <c r="G1069" s="39" t="str">
        <f>IFERROR(VLOOKUP(A1069,'[4]MC Masterlist 2026-09-17'!$B:$M, 3, 0),"")</f>
        <v>KAWASAKI</v>
      </c>
      <c r="H1069" s="41">
        <f>IFERROR(VLOOKUP(A1069,'[4]MC Masterlist 2026-09-17'!$B:$M, 6, 0),"")</f>
        <v>59528</v>
      </c>
      <c r="I1069" s="42">
        <v>10</v>
      </c>
      <c r="J1069" s="42">
        <v>4</v>
      </c>
      <c r="K1069" s="42">
        <v>4</v>
      </c>
      <c r="L1069" s="42">
        <f t="shared" si="241"/>
        <v>18</v>
      </c>
      <c r="M1069" s="42">
        <f t="shared" si="242"/>
        <v>6</v>
      </c>
      <c r="N1069" s="41">
        <f t="shared" si="243"/>
        <v>1071504</v>
      </c>
      <c r="O1069" s="41">
        <f t="shared" si="244"/>
        <v>357168</v>
      </c>
      <c r="P1069" s="42">
        <f t="shared" si="245"/>
        <v>0.2</v>
      </c>
      <c r="Q1069" s="42">
        <v>6</v>
      </c>
      <c r="R1069" s="41">
        <f t="shared" si="246"/>
        <v>357168</v>
      </c>
      <c r="S1069" s="42">
        <f t="shared" si="247"/>
        <v>30</v>
      </c>
      <c r="T1069" s="42">
        <f>IFERROR(VLOOKUP(A1069,'[4]Re-order'!$A:$Q,17,0),"")</f>
        <v>0</v>
      </c>
      <c r="U1069" s="42">
        <f>IFERROR(VLOOKUP(A1069,'[4]MC Masterlist 2026-09-17'!$B:$M, 10, 0),0)</f>
        <v>15</v>
      </c>
      <c r="V1069" s="42">
        <f>IFERROR(VLOOKUP(A1069,'[4]MC Masterlist 2026-09-17'!$B:$M, 11, 0),0)</f>
        <v>15</v>
      </c>
      <c r="W1069" s="42">
        <f t="shared" si="248"/>
        <v>30</v>
      </c>
      <c r="X1069" s="42">
        <f t="shared" si="249"/>
        <v>4</v>
      </c>
      <c r="Y1069" s="42">
        <f>IFERROR(IF(OR(C1069="AREA I",C1069="AREA V"),7,VLOOKUP(A1069,'[4]MC Masterlist 2026-09-17'!$B:$M, 12, 0)),0)</f>
        <v>7</v>
      </c>
      <c r="Z1069" s="42">
        <f t="shared" si="250"/>
        <v>3</v>
      </c>
      <c r="AA1069" s="42">
        <f t="shared" si="251"/>
        <v>6</v>
      </c>
      <c r="AB1069" s="42">
        <f t="shared" si="252"/>
        <v>0.8</v>
      </c>
      <c r="AC1069" s="42">
        <f t="shared" si="253"/>
        <v>1.4000000000000001</v>
      </c>
      <c r="AD1069" s="40" t="str">
        <f t="shared" si="254"/>
        <v>Reorder</v>
      </c>
      <c r="AE1069" s="40">
        <f>IFERROR(VLOOKUP(A1069,'[4]Re-order'!$A:$AA,27,0),"")</f>
        <v>0</v>
      </c>
      <c r="AF1069" s="42">
        <f t="shared" si="255"/>
        <v>-4.5999999999999996</v>
      </c>
      <c r="AG1069" s="42" t="e">
        <f>SUMIFS('[4]Raw Inventory'!D:D,'[4]Raw Inventory'!C:C,"GREATWALL",'[4]Raw Inventory'!B:B,A1069)</f>
        <v>#VALUE!</v>
      </c>
      <c r="AH1069" s="42" t="e">
        <f>SUMIFS('[4]Raw Inventory'!D:D,'[4]Raw Inventory'!C:C,"DUARTE",'[4]Raw Inventory'!B:B,A1069)</f>
        <v>#VALUE!</v>
      </c>
      <c r="AI1069" s="42"/>
      <c r="AJ1069" s="42">
        <f t="shared" si="256"/>
        <v>30</v>
      </c>
      <c r="AK1069" s="40" t="str">
        <f>IFERROR(IF((Q1069+IF(AI1069="",0,AI3))&lt;=0,"Stockout",IF(AJ1069="","",IF(F1069="Class A",IF(AJ1069&lt;=7,"Critical",IF(AJ1069&lt;=15,"Low",IF(AJ1069&lt;=30,"Reorder",IF(AJ1069&lt;=45,"Optimal","Overstock")))),IF(F1069="Class B",IF(AJ1069&lt;=10,"Critical",IF(AJ1069&lt;=20,"Low",IF(AJ1069&lt;=45,"Reorder",IF(AJ1069&lt;=60,"Optimal","Overstock")))),IF(F1069="Class C",IF(AJ1069&lt;=15,"Critical",IF(AJ1069&lt;=30,"Low",IF(AJ1069&lt;=60,"Reorder",IF(AJ1069&lt;=90,"Optimal","Overstock")))),""))))),"")</f>
        <v>Reorder</v>
      </c>
      <c r="AL1069" s="42"/>
      <c r="AM1069" s="39"/>
      <c r="AN1069" s="39"/>
      <c r="AO1069" s="39"/>
      <c r="AP1069" s="39"/>
      <c r="AQ1069" s="39"/>
      <c r="AR1069" s="39"/>
      <c r="AS1069" s="39"/>
      <c r="AT1069" s="39"/>
      <c r="AU1069" s="39"/>
      <c r="AV1069" s="39"/>
    </row>
    <row r="1070" spans="1:48">
      <c r="A1070" s="39" t="s">
        <v>35</v>
      </c>
      <c r="B1070" s="39" t="s">
        <v>92</v>
      </c>
      <c r="C1070" s="39" t="s">
        <v>90</v>
      </c>
      <c r="D1070" s="40" t="s">
        <v>234</v>
      </c>
      <c r="E1070" s="40">
        <v>28</v>
      </c>
      <c r="F1070" s="40" t="s">
        <v>3</v>
      </c>
      <c r="G1070" s="39" t="str">
        <f>IFERROR(VLOOKUP(A1070,'[4]MC Masterlist 2026-09-17'!$B:$M, 3, 0),"")</f>
        <v>HONDA</v>
      </c>
      <c r="H1070" s="41">
        <f>IFERROR(VLOOKUP(A1070,'[4]MC Masterlist 2026-09-17'!$B:$M, 6, 0),"")</f>
        <v>57990</v>
      </c>
      <c r="I1070" s="42">
        <v>0</v>
      </c>
      <c r="J1070" s="42">
        <v>0</v>
      </c>
      <c r="K1070" s="42">
        <v>0</v>
      </c>
      <c r="L1070" s="42">
        <f t="shared" si="241"/>
        <v>0</v>
      </c>
      <c r="M1070" s="42">
        <f t="shared" si="242"/>
        <v>0</v>
      </c>
      <c r="N1070" s="41">
        <f t="shared" si="243"/>
        <v>0</v>
      </c>
      <c r="O1070" s="41">
        <f t="shared" si="244"/>
        <v>0</v>
      </c>
      <c r="P1070" s="42">
        <f t="shared" si="245"/>
        <v>0</v>
      </c>
      <c r="Q1070" s="42">
        <v>2</v>
      </c>
      <c r="R1070" s="41">
        <f t="shared" si="246"/>
        <v>115980</v>
      </c>
      <c r="S1070" s="42">
        <f t="shared" si="247"/>
        <v>0</v>
      </c>
      <c r="T1070" s="42">
        <f>IFERROR(VLOOKUP(A1070,'[4]Re-order'!$A:$Q,17,0),"")</f>
        <v>0</v>
      </c>
      <c r="U1070" s="42">
        <f>IFERROR(VLOOKUP(A1070,'[4]MC Masterlist 2026-09-17'!$B:$M, 10, 0),0)</f>
        <v>15</v>
      </c>
      <c r="V1070" s="42">
        <f>IFERROR(VLOOKUP(A1070,'[4]MC Masterlist 2026-09-17'!$B:$M, 11, 0),0)</f>
        <v>15</v>
      </c>
      <c r="W1070" s="42">
        <f t="shared" si="248"/>
        <v>30</v>
      </c>
      <c r="X1070" s="42">
        <f t="shared" si="249"/>
        <v>30</v>
      </c>
      <c r="Y1070" s="42">
        <f>IFERROR(IF(OR(C1070="AREA I",C1070="AREA V"),7,VLOOKUP(A1070,'[4]MC Masterlist 2026-09-17'!$B:$M, 12, 0)),0)</f>
        <v>30</v>
      </c>
      <c r="Z1070" s="42">
        <f t="shared" si="250"/>
        <v>0</v>
      </c>
      <c r="AA1070" s="42">
        <f t="shared" si="251"/>
        <v>0</v>
      </c>
      <c r="AB1070" s="42">
        <f t="shared" si="252"/>
        <v>0</v>
      </c>
      <c r="AC1070" s="42">
        <f t="shared" si="253"/>
        <v>0</v>
      </c>
      <c r="AD1070" s="40" t="str">
        <f t="shared" si="254"/>
        <v>Critical</v>
      </c>
      <c r="AE1070" s="40">
        <f>IFERROR(VLOOKUP(A1070,'[4]Re-order'!$A:$AA,27,0),"")</f>
        <v>0</v>
      </c>
      <c r="AF1070" s="42">
        <f t="shared" si="255"/>
        <v>-2</v>
      </c>
      <c r="AG1070" s="42" t="e">
        <f>SUMIFS('[4]Raw Inventory'!D:D,'[4]Raw Inventory'!C:C,"GREATWALL",'[4]Raw Inventory'!B:B,A1070)</f>
        <v>#VALUE!</v>
      </c>
      <c r="AH1070" s="42" t="e">
        <f>SUMIFS('[4]Raw Inventory'!D:D,'[4]Raw Inventory'!C:C,"DUARTE",'[4]Raw Inventory'!B:B,A1070)</f>
        <v>#VALUE!</v>
      </c>
      <c r="AI1070" s="42"/>
      <c r="AJ1070" s="42">
        <f t="shared" si="256"/>
        <v>0</v>
      </c>
      <c r="AK1070" s="40" t="str">
        <f>IFERROR(IF((Q1070+IF(AI1070="",0,AI3))&lt;=0,"Stockout",IF(AJ1070="","",IF(F1070="Class A",IF(AJ1070&lt;=7,"Critical",IF(AJ1070&lt;=15,"Low",IF(AJ1070&lt;=30,"Reorder",IF(AJ1070&lt;=45,"Optimal","Overstock")))),IF(F1070="Class B",IF(AJ1070&lt;=10,"Critical",IF(AJ1070&lt;=20,"Low",IF(AJ1070&lt;=45,"Reorder",IF(AJ1070&lt;=60,"Optimal","Overstock")))),IF(F1070="Class C",IF(AJ1070&lt;=15,"Critical",IF(AJ1070&lt;=30,"Low",IF(AJ1070&lt;=60,"Reorder",IF(AJ1070&lt;=90,"Optimal","Overstock")))),""))))),"")</f>
        <v>Critical</v>
      </c>
      <c r="AL1070" s="42"/>
      <c r="AM1070" s="39"/>
      <c r="AN1070" s="39"/>
      <c r="AO1070" s="39"/>
      <c r="AP1070" s="39"/>
      <c r="AQ1070" s="39"/>
      <c r="AR1070" s="39"/>
      <c r="AS1070" s="39"/>
      <c r="AT1070" s="39"/>
      <c r="AU1070" s="39"/>
      <c r="AV1070" s="39"/>
    </row>
    <row r="1071" spans="1:48">
      <c r="A1071" s="39" t="s">
        <v>68</v>
      </c>
      <c r="B1071" s="39" t="s">
        <v>129</v>
      </c>
      <c r="C1071" s="39" t="s">
        <v>128</v>
      </c>
      <c r="D1071" s="40" t="s">
        <v>241</v>
      </c>
      <c r="E1071" s="40">
        <v>22</v>
      </c>
      <c r="F1071" s="40" t="s">
        <v>3</v>
      </c>
      <c r="G1071" s="39" t="str">
        <f>IFERROR(VLOOKUP(A1071,'[4]MC Masterlist 2026-09-17'!$B:$M, 3, 0),"")</f>
        <v>SUZUKI</v>
      </c>
      <c r="H1071" s="41">
        <f>IFERROR(VLOOKUP(A1071,'[4]MC Masterlist 2026-09-17'!$B:$M, 6, 0),"")</f>
        <v>70037</v>
      </c>
      <c r="I1071" s="42">
        <v>0</v>
      </c>
      <c r="J1071" s="42">
        <v>0</v>
      </c>
      <c r="K1071" s="42">
        <v>0</v>
      </c>
      <c r="L1071" s="42">
        <f t="shared" si="241"/>
        <v>0</v>
      </c>
      <c r="M1071" s="42">
        <f t="shared" si="242"/>
        <v>0</v>
      </c>
      <c r="N1071" s="41">
        <f t="shared" si="243"/>
        <v>0</v>
      </c>
      <c r="O1071" s="41">
        <f t="shared" si="244"/>
        <v>0</v>
      </c>
      <c r="P1071" s="42">
        <f t="shared" si="245"/>
        <v>0</v>
      </c>
      <c r="Q1071" s="42">
        <v>1</v>
      </c>
      <c r="R1071" s="41">
        <f t="shared" si="246"/>
        <v>70037</v>
      </c>
      <c r="S1071" s="42">
        <f t="shared" si="247"/>
        <v>0</v>
      </c>
      <c r="T1071" s="42">
        <f>IFERROR(VLOOKUP(A1071,'[4]Re-order'!$A:$Q,17,0),"")</f>
        <v>0</v>
      </c>
      <c r="U1071" s="42">
        <f>IFERROR(VLOOKUP(A1071,'[4]MC Masterlist 2026-09-17'!$B:$M, 10, 0),0)</f>
        <v>15</v>
      </c>
      <c r="V1071" s="42">
        <f>IFERROR(VLOOKUP(A1071,'[4]MC Masterlist 2026-09-17'!$B:$M, 11, 0),0)</f>
        <v>15</v>
      </c>
      <c r="W1071" s="42">
        <f t="shared" si="248"/>
        <v>30</v>
      </c>
      <c r="X1071" s="42">
        <f t="shared" si="249"/>
        <v>30</v>
      </c>
      <c r="Y1071" s="42">
        <f>IFERROR(IF(OR(C1071="AREA I",C1071="AREA V"),7,VLOOKUP(A1071,'[4]MC Masterlist 2026-09-17'!$B:$M, 12, 0)),0)</f>
        <v>30</v>
      </c>
      <c r="Z1071" s="42">
        <f t="shared" si="250"/>
        <v>0</v>
      </c>
      <c r="AA1071" s="42">
        <f t="shared" si="251"/>
        <v>0</v>
      </c>
      <c r="AB1071" s="42">
        <f t="shared" si="252"/>
        <v>0</v>
      </c>
      <c r="AC1071" s="42">
        <f t="shared" si="253"/>
        <v>0</v>
      </c>
      <c r="AD1071" s="40" t="str">
        <f t="shared" si="254"/>
        <v>Critical</v>
      </c>
      <c r="AE1071" s="40">
        <f>IFERROR(VLOOKUP(A1071,'[4]Re-order'!$A:$AA,27,0),"")</f>
        <v>0</v>
      </c>
      <c r="AF1071" s="42">
        <f t="shared" si="255"/>
        <v>-1</v>
      </c>
      <c r="AG1071" s="42" t="e">
        <f>SUMIFS('[4]Raw Inventory'!D:D,'[4]Raw Inventory'!C:C,"GREATWALL",'[4]Raw Inventory'!B:B,A1071)</f>
        <v>#VALUE!</v>
      </c>
      <c r="AH1071" s="42" t="e">
        <f>SUMIFS('[4]Raw Inventory'!D:D,'[4]Raw Inventory'!C:C,"DUARTE",'[4]Raw Inventory'!B:B,A1071)</f>
        <v>#VALUE!</v>
      </c>
      <c r="AI1071" s="42"/>
      <c r="AJ1071" s="42">
        <f t="shared" si="256"/>
        <v>0</v>
      </c>
      <c r="AK1071" s="40" t="str">
        <f>IFERROR(IF((Q1071+IF(AI1071="",0,AI3))&lt;=0,"Stockout",IF(AJ1071="","",IF(F1071="Class A",IF(AJ1071&lt;=7,"Critical",IF(AJ1071&lt;=15,"Low",IF(AJ1071&lt;=30,"Reorder",IF(AJ1071&lt;=45,"Optimal","Overstock")))),IF(F1071="Class B",IF(AJ1071&lt;=10,"Critical",IF(AJ1071&lt;=20,"Low",IF(AJ1071&lt;=45,"Reorder",IF(AJ1071&lt;=60,"Optimal","Overstock")))),IF(F1071="Class C",IF(AJ1071&lt;=15,"Critical",IF(AJ1071&lt;=30,"Low",IF(AJ1071&lt;=60,"Reorder",IF(AJ1071&lt;=90,"Optimal","Overstock")))),""))))),"")</f>
        <v>Critical</v>
      </c>
      <c r="AL1071" s="42"/>
      <c r="AM1071" s="39"/>
      <c r="AN1071" s="39"/>
      <c r="AO1071" s="39"/>
      <c r="AP1071" s="39"/>
      <c r="AQ1071" s="39"/>
      <c r="AR1071" s="39"/>
      <c r="AS1071" s="39"/>
      <c r="AT1071" s="39"/>
      <c r="AU1071" s="39"/>
      <c r="AV1071" s="39"/>
    </row>
    <row r="1072" spans="1:48">
      <c r="A1072" s="39" t="s">
        <v>16</v>
      </c>
      <c r="B1072" s="39" t="s">
        <v>115</v>
      </c>
      <c r="C1072" s="39" t="s">
        <v>109</v>
      </c>
      <c r="D1072" s="40" t="s">
        <v>252</v>
      </c>
      <c r="E1072" s="40">
        <v>5</v>
      </c>
      <c r="F1072" s="40" t="s">
        <v>2</v>
      </c>
      <c r="G1072" s="39" t="str">
        <f>IFERROR(VLOOKUP(A1072,'[4]MC Masterlist 2026-09-17'!$B:$M, 3, 0),"")</f>
        <v>HONDA</v>
      </c>
      <c r="H1072" s="41">
        <f>IFERROR(VLOOKUP(A1072,'[4]MC Masterlist 2026-09-17'!$B:$M, 6, 0),"")</f>
        <v>84394</v>
      </c>
      <c r="I1072" s="42">
        <v>3</v>
      </c>
      <c r="J1072" s="42">
        <v>1</v>
      </c>
      <c r="K1072" s="42">
        <v>2</v>
      </c>
      <c r="L1072" s="42">
        <f t="shared" si="241"/>
        <v>6</v>
      </c>
      <c r="M1072" s="42">
        <f t="shared" si="242"/>
        <v>2</v>
      </c>
      <c r="N1072" s="41">
        <f t="shared" si="243"/>
        <v>506364</v>
      </c>
      <c r="O1072" s="41">
        <f t="shared" si="244"/>
        <v>168788</v>
      </c>
      <c r="P1072" s="42">
        <f t="shared" si="245"/>
        <v>6.6666666666666666E-2</v>
      </c>
      <c r="Q1072" s="42"/>
      <c r="R1072" s="41">
        <f t="shared" si="246"/>
        <v>0</v>
      </c>
      <c r="S1072" s="42">
        <f t="shared" si="247"/>
        <v>0</v>
      </c>
      <c r="T1072" s="42">
        <f>IFERROR(VLOOKUP(A1072,'[4]Re-order'!$A:$Q,17,0),"")</f>
        <v>0</v>
      </c>
      <c r="U1072" s="42">
        <f>IFERROR(VLOOKUP(A1072,'[4]MC Masterlist 2026-09-17'!$B:$M, 10, 0),0)</f>
        <v>15</v>
      </c>
      <c r="V1072" s="42">
        <f>IFERROR(VLOOKUP(A1072,'[4]MC Masterlist 2026-09-17'!$B:$M, 11, 0),0)</f>
        <v>15</v>
      </c>
      <c r="W1072" s="42">
        <f t="shared" si="248"/>
        <v>30</v>
      </c>
      <c r="X1072" s="42">
        <f t="shared" si="249"/>
        <v>29</v>
      </c>
      <c r="Y1072" s="42">
        <f>IFERROR(IF(OR(C1072="AREA I",C1072="AREA V"),7,VLOOKUP(A1072,'[4]MC Masterlist 2026-09-17'!$B:$M, 12, 0)),0)</f>
        <v>30</v>
      </c>
      <c r="Z1072" s="42">
        <f t="shared" si="250"/>
        <v>1</v>
      </c>
      <c r="AA1072" s="42">
        <f t="shared" si="251"/>
        <v>2</v>
      </c>
      <c r="AB1072" s="42">
        <f t="shared" si="252"/>
        <v>1.9333333333333333</v>
      </c>
      <c r="AC1072" s="42">
        <f t="shared" si="253"/>
        <v>2</v>
      </c>
      <c r="AD1072" s="40" t="str">
        <f t="shared" si="254"/>
        <v>Stockout</v>
      </c>
      <c r="AE1072" s="40">
        <f>IFERROR(VLOOKUP(A1072,'[4]Re-order'!$A:$AA,27,0),"")</f>
        <v>0</v>
      </c>
      <c r="AF1072" s="42">
        <f t="shared" si="255"/>
        <v>2</v>
      </c>
      <c r="AG1072" s="42" t="e">
        <f>SUMIFS('[4]Raw Inventory'!D:D,'[4]Raw Inventory'!C:C,"GREATWALL",'[4]Raw Inventory'!B:B,A1072)</f>
        <v>#VALUE!</v>
      </c>
      <c r="AH1072" s="42" t="e">
        <f>SUMIFS('[4]Raw Inventory'!D:D,'[4]Raw Inventory'!C:C,"DUARTE",'[4]Raw Inventory'!B:B,A1072)</f>
        <v>#VALUE!</v>
      </c>
      <c r="AI1072" s="42"/>
      <c r="AJ1072" s="42">
        <f t="shared" si="256"/>
        <v>0</v>
      </c>
      <c r="AK1072" s="40" t="str">
        <f>IFERROR(IF((Q1072+IF(AI1072="",0,AI3))&lt;=0,"Stockout",IF(AJ1072="","",IF(F1072="Class A",IF(AJ1072&lt;=7,"Critical",IF(AJ1072&lt;=15,"Low",IF(AJ1072&lt;=30,"Reorder",IF(AJ1072&lt;=45,"Optimal","Overstock")))),IF(F1072="Class B",IF(AJ1072&lt;=10,"Critical",IF(AJ1072&lt;=20,"Low",IF(AJ1072&lt;=45,"Reorder",IF(AJ1072&lt;=60,"Optimal","Overstock")))),IF(F1072="Class C",IF(AJ1072&lt;=15,"Critical",IF(AJ1072&lt;=30,"Low",IF(AJ1072&lt;=60,"Reorder",IF(AJ1072&lt;=90,"Optimal","Overstock")))),""))))),"")</f>
        <v>Stockout</v>
      </c>
      <c r="AL1072" s="42"/>
      <c r="AM1072" s="39"/>
      <c r="AN1072" s="39"/>
      <c r="AO1072" s="39"/>
      <c r="AP1072" s="39"/>
      <c r="AQ1072" s="39"/>
      <c r="AR1072" s="39"/>
      <c r="AS1072" s="39"/>
      <c r="AT1072" s="39"/>
      <c r="AU1072" s="39"/>
      <c r="AV1072" s="39"/>
    </row>
    <row r="1073" spans="1:48">
      <c r="A1073" s="39" t="s">
        <v>23</v>
      </c>
      <c r="B1073" s="39" t="s">
        <v>27</v>
      </c>
      <c r="C1073" s="39" t="s">
        <v>1</v>
      </c>
      <c r="D1073" s="40" t="s">
        <v>226</v>
      </c>
      <c r="E1073" s="40">
        <v>1</v>
      </c>
      <c r="F1073" s="40" t="s">
        <v>0</v>
      </c>
      <c r="G1073" s="39" t="str">
        <f>IFERROR(VLOOKUP(A1073,'[4]MC Masterlist 2026-09-17'!$B:$M, 3, 0),"")</f>
        <v>KAWASAKI</v>
      </c>
      <c r="H1073" s="41">
        <f>IFERROR(VLOOKUP(A1073,'[4]MC Masterlist 2026-09-17'!$B:$M, 6, 0),"")</f>
        <v>60656</v>
      </c>
      <c r="I1073" s="42">
        <v>61</v>
      </c>
      <c r="J1073" s="42">
        <v>51</v>
      </c>
      <c r="K1073" s="42">
        <v>44</v>
      </c>
      <c r="L1073" s="42">
        <f t="shared" si="241"/>
        <v>156</v>
      </c>
      <c r="M1073" s="42">
        <f t="shared" si="242"/>
        <v>52</v>
      </c>
      <c r="N1073" s="41">
        <f t="shared" si="243"/>
        <v>9462336</v>
      </c>
      <c r="O1073" s="41">
        <f t="shared" si="244"/>
        <v>3154112</v>
      </c>
      <c r="P1073" s="42">
        <f t="shared" si="245"/>
        <v>1.7333333333333334</v>
      </c>
      <c r="Q1073" s="42">
        <v>14</v>
      </c>
      <c r="R1073" s="41">
        <f t="shared" si="246"/>
        <v>849184</v>
      </c>
      <c r="S1073" s="42">
        <f t="shared" si="247"/>
        <v>8.0769230769230766</v>
      </c>
      <c r="T1073" s="42">
        <f>IFERROR(VLOOKUP(A1073,'[4]Re-order'!$A:$Q,17,0),"")</f>
        <v>0</v>
      </c>
      <c r="U1073" s="42">
        <f>IFERROR(VLOOKUP(A1073,'[4]MC Masterlist 2026-09-17'!$B:$M, 10, 0),0)</f>
        <v>15</v>
      </c>
      <c r="V1073" s="42">
        <f>IFERROR(VLOOKUP(A1073,'[4]MC Masterlist 2026-09-17'!$B:$M, 11, 0),0)</f>
        <v>15</v>
      </c>
      <c r="W1073" s="42">
        <f t="shared" si="248"/>
        <v>30</v>
      </c>
      <c r="X1073" s="42">
        <f t="shared" si="249"/>
        <v>-19</v>
      </c>
      <c r="Y1073" s="42">
        <f>IFERROR(IF(OR(C1073="AREA I",C1073="AREA V"),7,VLOOKUP(A1073,'[4]MC Masterlist 2026-09-17'!$B:$M, 12, 0)),0)</f>
        <v>7</v>
      </c>
      <c r="Z1073" s="42">
        <f t="shared" si="250"/>
        <v>26</v>
      </c>
      <c r="AA1073" s="42">
        <f t="shared" si="251"/>
        <v>52</v>
      </c>
      <c r="AB1073" s="42">
        <f t="shared" si="252"/>
        <v>-32.933333333333337</v>
      </c>
      <c r="AC1073" s="42">
        <f t="shared" si="253"/>
        <v>12.133333333333333</v>
      </c>
      <c r="AD1073" s="40" t="str">
        <f t="shared" si="254"/>
        <v>Low</v>
      </c>
      <c r="AE1073" s="40">
        <f>IFERROR(VLOOKUP(A1073,'[4]Re-order'!$A:$AA,27,0),"")</f>
        <v>0</v>
      </c>
      <c r="AF1073" s="42">
        <f t="shared" si="255"/>
        <v>-1.8666666666666671</v>
      </c>
      <c r="AG1073" s="42" t="e">
        <f>SUMIFS('[4]Raw Inventory'!D:D,'[4]Raw Inventory'!C:C,"GREATWALL",'[4]Raw Inventory'!B:B,A1073)</f>
        <v>#VALUE!</v>
      </c>
      <c r="AH1073" s="42" t="e">
        <f>SUMIFS('[4]Raw Inventory'!D:D,'[4]Raw Inventory'!C:C,"DUARTE",'[4]Raw Inventory'!B:B,A1073)</f>
        <v>#VALUE!</v>
      </c>
      <c r="AI1073" s="42"/>
      <c r="AJ1073" s="42">
        <f t="shared" si="256"/>
        <v>8.0769230769230766</v>
      </c>
      <c r="AK1073" s="40" t="str">
        <f>IFERROR(IF((Q1073+IF(AI1073="",0,AI3))&lt;=0,"Stockout",IF(AJ1073="","",IF(F1073="Class A",IF(AJ1073&lt;=7,"Critical",IF(AJ1073&lt;=15,"Low",IF(AJ1073&lt;=30,"Reorder",IF(AJ1073&lt;=45,"Optimal","Overstock")))),IF(F1073="Class B",IF(AJ1073&lt;=10,"Critical",IF(AJ1073&lt;=20,"Low",IF(AJ1073&lt;=45,"Reorder",IF(AJ1073&lt;=60,"Optimal","Overstock")))),IF(F1073="Class C",IF(AJ1073&lt;=15,"Critical",IF(AJ1073&lt;=30,"Low",IF(AJ1073&lt;=60,"Reorder",IF(AJ1073&lt;=90,"Optimal","Overstock")))),""))))),"")</f>
        <v>Low</v>
      </c>
      <c r="AL1073" s="42"/>
      <c r="AM1073" s="39"/>
      <c r="AN1073" s="39"/>
      <c r="AO1073" s="39"/>
      <c r="AP1073" s="39"/>
      <c r="AQ1073" s="39"/>
      <c r="AR1073" s="39"/>
      <c r="AS1073" s="39"/>
      <c r="AT1073" s="39"/>
      <c r="AU1073" s="39"/>
      <c r="AV1073" s="39"/>
    </row>
    <row r="1074" spans="1:48">
      <c r="A1074" s="39" t="s">
        <v>64</v>
      </c>
      <c r="B1074" s="39" t="s">
        <v>27</v>
      </c>
      <c r="C1074" s="39" t="s">
        <v>1</v>
      </c>
      <c r="D1074" s="40" t="s">
        <v>266</v>
      </c>
      <c r="E1074" s="40">
        <v>18</v>
      </c>
      <c r="F1074" s="40" t="s">
        <v>3</v>
      </c>
      <c r="G1074" s="39" t="str">
        <f>IFERROR(VLOOKUP(A1074,'[4]MC Masterlist 2026-09-17'!$B:$M, 3, 0),"")</f>
        <v>HONDA</v>
      </c>
      <c r="H1074" s="41">
        <f>IFERROR(VLOOKUP(A1074,'[4]MC Masterlist 2026-09-17'!$B:$M, 6, 0),"")</f>
        <v>73170</v>
      </c>
      <c r="I1074" s="42">
        <v>1</v>
      </c>
      <c r="J1074" s="42">
        <v>2</v>
      </c>
      <c r="K1074" s="42">
        <v>1</v>
      </c>
      <c r="L1074" s="42">
        <f t="shared" si="241"/>
        <v>4</v>
      </c>
      <c r="M1074" s="42">
        <f t="shared" si="242"/>
        <v>1.3333333333333333</v>
      </c>
      <c r="N1074" s="41">
        <f t="shared" si="243"/>
        <v>292680</v>
      </c>
      <c r="O1074" s="41">
        <f t="shared" si="244"/>
        <v>97560</v>
      </c>
      <c r="P1074" s="42">
        <f t="shared" si="245"/>
        <v>4.4444444444444439E-2</v>
      </c>
      <c r="Q1074" s="42"/>
      <c r="R1074" s="41">
        <f t="shared" si="246"/>
        <v>0</v>
      </c>
      <c r="S1074" s="42">
        <f t="shared" si="247"/>
        <v>0</v>
      </c>
      <c r="T1074" s="42">
        <f>IFERROR(VLOOKUP(A1074,'[4]Re-order'!$A:$Q,17,0),"")</f>
        <v>0</v>
      </c>
      <c r="U1074" s="42">
        <f>IFERROR(VLOOKUP(A1074,'[4]MC Masterlist 2026-09-17'!$B:$M, 10, 0),0)</f>
        <v>15</v>
      </c>
      <c r="V1074" s="42">
        <f>IFERROR(VLOOKUP(A1074,'[4]MC Masterlist 2026-09-17'!$B:$M, 11, 0),0)</f>
        <v>15</v>
      </c>
      <c r="W1074" s="42">
        <f t="shared" si="248"/>
        <v>30</v>
      </c>
      <c r="X1074" s="42">
        <f t="shared" si="249"/>
        <v>6.333333333333333</v>
      </c>
      <c r="Y1074" s="42">
        <f>IFERROR(IF(OR(C1074="AREA I",C1074="AREA V"),7,VLOOKUP(A1074,'[4]MC Masterlist 2026-09-17'!$B:$M, 12, 0)),0)</f>
        <v>7</v>
      </c>
      <c r="Z1074" s="42">
        <f t="shared" si="250"/>
        <v>0.66666666666666663</v>
      </c>
      <c r="AA1074" s="42">
        <f t="shared" si="251"/>
        <v>1.3333333333333333</v>
      </c>
      <c r="AB1074" s="42">
        <f t="shared" si="252"/>
        <v>0.28148148148148144</v>
      </c>
      <c r="AC1074" s="42">
        <f t="shared" si="253"/>
        <v>0.31111111111111106</v>
      </c>
      <c r="AD1074" s="40" t="str">
        <f t="shared" si="254"/>
        <v>Stockout</v>
      </c>
      <c r="AE1074" s="40">
        <f>IFERROR(VLOOKUP(A1074,'[4]Re-order'!$A:$AA,27,0),"")</f>
        <v>0</v>
      </c>
      <c r="AF1074" s="42">
        <f t="shared" si="255"/>
        <v>0.31111111111111106</v>
      </c>
      <c r="AG1074" s="42" t="e">
        <f>SUMIFS('[4]Raw Inventory'!D:D,'[4]Raw Inventory'!C:C,"GREATWALL",'[4]Raw Inventory'!B:B,A1074)</f>
        <v>#VALUE!</v>
      </c>
      <c r="AH1074" s="42" t="e">
        <f>SUMIFS('[4]Raw Inventory'!D:D,'[4]Raw Inventory'!C:C,"DUARTE",'[4]Raw Inventory'!B:B,A1074)</f>
        <v>#VALUE!</v>
      </c>
      <c r="AI1074" s="42"/>
      <c r="AJ1074" s="42">
        <f t="shared" si="256"/>
        <v>0</v>
      </c>
      <c r="AK1074" s="40" t="str">
        <f>IFERROR(IF((Q1074+IF(AI1074="",0,AI3))&lt;=0,"Stockout",IF(AJ1074="","",IF(F1074="Class A",IF(AJ1074&lt;=7,"Critical",IF(AJ1074&lt;=15,"Low",IF(AJ1074&lt;=30,"Reorder",IF(AJ1074&lt;=45,"Optimal","Overstock")))),IF(F1074="Class B",IF(AJ1074&lt;=10,"Critical",IF(AJ1074&lt;=20,"Low",IF(AJ1074&lt;=45,"Reorder",IF(AJ1074&lt;=60,"Optimal","Overstock")))),IF(F1074="Class C",IF(AJ1074&lt;=15,"Critical",IF(AJ1074&lt;=30,"Low",IF(AJ1074&lt;=60,"Reorder",IF(AJ1074&lt;=90,"Optimal","Overstock")))),""))))),"")</f>
        <v>Stockout</v>
      </c>
      <c r="AL1074" s="42"/>
      <c r="AM1074" s="39"/>
      <c r="AN1074" s="39"/>
      <c r="AO1074" s="39"/>
      <c r="AP1074" s="39"/>
      <c r="AQ1074" s="39"/>
      <c r="AR1074" s="39"/>
      <c r="AS1074" s="39"/>
      <c r="AT1074" s="39"/>
      <c r="AU1074" s="39"/>
      <c r="AV1074" s="39"/>
    </row>
    <row r="1075" spans="1:48">
      <c r="A1075" s="39" t="s">
        <v>39</v>
      </c>
      <c r="B1075" s="39" t="s">
        <v>145</v>
      </c>
      <c r="C1075" s="39" t="s">
        <v>137</v>
      </c>
      <c r="D1075" s="40" t="s">
        <v>225</v>
      </c>
      <c r="E1075" s="40">
        <v>28</v>
      </c>
      <c r="F1075" s="40" t="s">
        <v>3</v>
      </c>
      <c r="G1075" s="39" t="str">
        <f>IFERROR(VLOOKUP(A1075,'[4]MC Masterlist 2026-09-17'!$B:$M, 3, 0),"")</f>
        <v>HONDA</v>
      </c>
      <c r="H1075" s="41">
        <f>IFERROR(VLOOKUP(A1075,'[4]MC Masterlist 2026-09-17'!$B:$M, 6, 0),"")</f>
        <v>72434</v>
      </c>
      <c r="I1075" s="42">
        <v>0</v>
      </c>
      <c r="J1075" s="42">
        <v>0</v>
      </c>
      <c r="K1075" s="42">
        <v>0</v>
      </c>
      <c r="L1075" s="42">
        <f t="shared" si="241"/>
        <v>0</v>
      </c>
      <c r="M1075" s="42">
        <f t="shared" si="242"/>
        <v>0</v>
      </c>
      <c r="N1075" s="41">
        <f t="shared" si="243"/>
        <v>0</v>
      </c>
      <c r="O1075" s="41">
        <f t="shared" si="244"/>
        <v>0</v>
      </c>
      <c r="P1075" s="42">
        <f t="shared" si="245"/>
        <v>0</v>
      </c>
      <c r="Q1075" s="42">
        <v>1</v>
      </c>
      <c r="R1075" s="41">
        <f t="shared" si="246"/>
        <v>72434</v>
      </c>
      <c r="S1075" s="42">
        <f t="shared" si="247"/>
        <v>0</v>
      </c>
      <c r="T1075" s="42">
        <f>IFERROR(VLOOKUP(A1075,'[4]Re-order'!$A:$Q,17,0),"")</f>
        <v>0</v>
      </c>
      <c r="U1075" s="42">
        <f>IFERROR(VLOOKUP(A1075,'[4]MC Masterlist 2026-09-17'!$B:$M, 10, 0),0)</f>
        <v>15</v>
      </c>
      <c r="V1075" s="42">
        <f>IFERROR(VLOOKUP(A1075,'[4]MC Masterlist 2026-09-17'!$B:$M, 11, 0),0)</f>
        <v>15</v>
      </c>
      <c r="W1075" s="42">
        <f t="shared" si="248"/>
        <v>30</v>
      </c>
      <c r="X1075" s="42">
        <f t="shared" si="249"/>
        <v>7</v>
      </c>
      <c r="Y1075" s="42">
        <f>IFERROR(IF(OR(C1075="AREA I",C1075="AREA V"),7,VLOOKUP(A1075,'[4]MC Masterlist 2026-09-17'!$B:$M, 12, 0)),0)</f>
        <v>7</v>
      </c>
      <c r="Z1075" s="42">
        <f t="shared" si="250"/>
        <v>0</v>
      </c>
      <c r="AA1075" s="42">
        <f t="shared" si="251"/>
        <v>0</v>
      </c>
      <c r="AB1075" s="42">
        <f t="shared" si="252"/>
        <v>0</v>
      </c>
      <c r="AC1075" s="42">
        <f t="shared" si="253"/>
        <v>0</v>
      </c>
      <c r="AD1075" s="40" t="str">
        <f t="shared" si="254"/>
        <v>Critical</v>
      </c>
      <c r="AE1075" s="40">
        <f>IFERROR(VLOOKUP(A1075,'[4]Re-order'!$A:$AA,27,0),"")</f>
        <v>0</v>
      </c>
      <c r="AF1075" s="42">
        <f t="shared" si="255"/>
        <v>-1</v>
      </c>
      <c r="AG1075" s="42" t="e">
        <f>SUMIFS('[4]Raw Inventory'!D:D,'[4]Raw Inventory'!C:C,"GREATWALL",'[4]Raw Inventory'!B:B,A1075)</f>
        <v>#VALUE!</v>
      </c>
      <c r="AH1075" s="42" t="e">
        <f>SUMIFS('[4]Raw Inventory'!D:D,'[4]Raw Inventory'!C:C,"DUARTE",'[4]Raw Inventory'!B:B,A1075)</f>
        <v>#VALUE!</v>
      </c>
      <c r="AI1075" s="42"/>
      <c r="AJ1075" s="42">
        <f t="shared" si="256"/>
        <v>0</v>
      </c>
      <c r="AK1075" s="40" t="str">
        <f>IFERROR(IF((Q1075+IF(AI1075="",0,AI3))&lt;=0,"Stockout",IF(AJ1075="","",IF(F1075="Class A",IF(AJ1075&lt;=7,"Critical",IF(AJ1075&lt;=15,"Low",IF(AJ1075&lt;=30,"Reorder",IF(AJ1075&lt;=45,"Optimal","Overstock")))),IF(F1075="Class B",IF(AJ1075&lt;=10,"Critical",IF(AJ1075&lt;=20,"Low",IF(AJ1075&lt;=45,"Reorder",IF(AJ1075&lt;=60,"Optimal","Overstock")))),IF(F1075="Class C",IF(AJ1075&lt;=15,"Critical",IF(AJ1075&lt;=30,"Low",IF(AJ1075&lt;=60,"Reorder",IF(AJ1075&lt;=90,"Optimal","Overstock")))),""))))),"")</f>
        <v>Critical</v>
      </c>
      <c r="AL1075" s="42"/>
      <c r="AM1075" s="39"/>
      <c r="AN1075" s="39"/>
      <c r="AO1075" s="39"/>
      <c r="AP1075" s="39"/>
      <c r="AQ1075" s="39"/>
      <c r="AR1075" s="39"/>
      <c r="AS1075" s="39"/>
      <c r="AT1075" s="39"/>
      <c r="AU1075" s="39"/>
      <c r="AV1075" s="39"/>
    </row>
    <row r="1076" spans="1:48">
      <c r="A1076" s="39" t="s">
        <v>75</v>
      </c>
      <c r="B1076" s="39" t="s">
        <v>27</v>
      </c>
      <c r="C1076" s="39" t="s">
        <v>1</v>
      </c>
      <c r="D1076" s="40" t="s">
        <v>245</v>
      </c>
      <c r="E1076" s="40">
        <v>23</v>
      </c>
      <c r="F1076" s="40" t="s">
        <v>3</v>
      </c>
      <c r="G1076" s="39" t="str">
        <f>IFERROR(VLOOKUP(A1076,'[4]MC Masterlist 2026-09-17'!$B:$M, 3, 0),"")</f>
        <v>SUZUKI</v>
      </c>
      <c r="H1076" s="41">
        <f>IFERROR(VLOOKUP(A1076,'[4]MC Masterlist 2026-09-17'!$B:$M, 6, 0),"")</f>
        <v>138952</v>
      </c>
      <c r="I1076" s="42">
        <v>0</v>
      </c>
      <c r="J1076" s="42">
        <v>1</v>
      </c>
      <c r="K1076" s="42">
        <v>0</v>
      </c>
      <c r="L1076" s="42">
        <f t="shared" si="241"/>
        <v>1</v>
      </c>
      <c r="M1076" s="42">
        <f t="shared" si="242"/>
        <v>0.33333333333333331</v>
      </c>
      <c r="N1076" s="41">
        <f t="shared" si="243"/>
        <v>138952</v>
      </c>
      <c r="O1076" s="41">
        <f t="shared" si="244"/>
        <v>46317.333333333328</v>
      </c>
      <c r="P1076" s="42">
        <f t="shared" si="245"/>
        <v>1.111111111111111E-2</v>
      </c>
      <c r="Q1076" s="42"/>
      <c r="R1076" s="41">
        <f t="shared" si="246"/>
        <v>0</v>
      </c>
      <c r="S1076" s="42">
        <f t="shared" si="247"/>
        <v>0</v>
      </c>
      <c r="T1076" s="42">
        <f>IFERROR(VLOOKUP(A1076,'[4]Re-order'!$A:$Q,17,0),"")</f>
        <v>0</v>
      </c>
      <c r="U1076" s="42">
        <f>IFERROR(VLOOKUP(A1076,'[4]MC Masterlist 2026-09-17'!$B:$M, 10, 0),0)</f>
        <v>15</v>
      </c>
      <c r="V1076" s="42">
        <f>IFERROR(VLOOKUP(A1076,'[4]MC Masterlist 2026-09-17'!$B:$M, 11, 0),0)</f>
        <v>15</v>
      </c>
      <c r="W1076" s="42">
        <f t="shared" si="248"/>
        <v>30</v>
      </c>
      <c r="X1076" s="42">
        <f t="shared" si="249"/>
        <v>6.833333333333333</v>
      </c>
      <c r="Y1076" s="42">
        <f>IFERROR(IF(OR(C1076="AREA I",C1076="AREA V"),7,VLOOKUP(A1076,'[4]MC Masterlist 2026-09-17'!$B:$M, 12, 0)),0)</f>
        <v>7</v>
      </c>
      <c r="Z1076" s="42">
        <f t="shared" si="250"/>
        <v>0.16666666666666666</v>
      </c>
      <c r="AA1076" s="42">
        <f t="shared" si="251"/>
        <v>0.33333333333333331</v>
      </c>
      <c r="AB1076" s="42">
        <f t="shared" si="252"/>
        <v>7.5925925925925911E-2</v>
      </c>
      <c r="AC1076" s="42">
        <f t="shared" si="253"/>
        <v>7.7777777777777765E-2</v>
      </c>
      <c r="AD1076" s="40" t="str">
        <f t="shared" si="254"/>
        <v>Stockout</v>
      </c>
      <c r="AE1076" s="40">
        <f>IFERROR(VLOOKUP(A1076,'[4]Re-order'!$A:$AA,27,0),"")</f>
        <v>0</v>
      </c>
      <c r="AF1076" s="42">
        <f t="shared" si="255"/>
        <v>7.7777777777777765E-2</v>
      </c>
      <c r="AG1076" s="42" t="e">
        <f>SUMIFS('[4]Raw Inventory'!D:D,'[4]Raw Inventory'!C:C,"GREATWALL",'[4]Raw Inventory'!B:B,A1076)</f>
        <v>#VALUE!</v>
      </c>
      <c r="AH1076" s="42" t="e">
        <f>SUMIFS('[4]Raw Inventory'!D:D,'[4]Raw Inventory'!C:C,"DUARTE",'[4]Raw Inventory'!B:B,A1076)</f>
        <v>#VALUE!</v>
      </c>
      <c r="AI1076" s="42"/>
      <c r="AJ1076" s="42">
        <f t="shared" si="256"/>
        <v>0</v>
      </c>
      <c r="AK1076" s="40" t="str">
        <f>IFERROR(IF((Q1076+IF(AI1076="",0,AI3))&lt;=0,"Stockout",IF(AJ1076="","",IF(F1076="Class A",IF(AJ1076&lt;=7,"Critical",IF(AJ1076&lt;=15,"Low",IF(AJ1076&lt;=30,"Reorder",IF(AJ1076&lt;=45,"Optimal","Overstock")))),IF(F1076="Class B",IF(AJ1076&lt;=10,"Critical",IF(AJ1076&lt;=20,"Low",IF(AJ1076&lt;=45,"Reorder",IF(AJ1076&lt;=60,"Optimal","Overstock")))),IF(F1076="Class C",IF(AJ1076&lt;=15,"Critical",IF(AJ1076&lt;=30,"Low",IF(AJ1076&lt;=60,"Reorder",IF(AJ1076&lt;=90,"Optimal","Overstock")))),""))))),"")</f>
        <v>Stockout</v>
      </c>
      <c r="AL1076" s="42"/>
      <c r="AM1076" s="39"/>
      <c r="AN1076" s="39"/>
      <c r="AO1076" s="39"/>
      <c r="AP1076" s="39"/>
      <c r="AQ1076" s="39"/>
      <c r="AR1076" s="39"/>
      <c r="AS1076" s="39"/>
      <c r="AT1076" s="39"/>
      <c r="AU1076" s="39"/>
      <c r="AV1076" s="39"/>
    </row>
    <row r="1077" spans="1:48">
      <c r="A1077" s="39" t="s">
        <v>40</v>
      </c>
      <c r="B1077" s="39" t="s">
        <v>21</v>
      </c>
      <c r="C1077" s="39" t="s">
        <v>1</v>
      </c>
      <c r="D1077" s="40" t="s">
        <v>220</v>
      </c>
      <c r="E1077" s="40">
        <v>22</v>
      </c>
      <c r="F1077" s="40" t="s">
        <v>3</v>
      </c>
      <c r="G1077" s="39" t="str">
        <f>IFERROR(VLOOKUP(A1077,'[4]MC Masterlist 2026-09-17'!$B:$M, 3, 0),"")</f>
        <v>HONDA</v>
      </c>
      <c r="H1077" s="41">
        <f>IFERROR(VLOOKUP(A1077,'[4]MC Masterlist 2026-09-17'!$B:$M, 6, 0),"")</f>
        <v>56426</v>
      </c>
      <c r="I1077" s="42">
        <v>1</v>
      </c>
      <c r="J1077" s="42">
        <v>1</v>
      </c>
      <c r="K1077" s="42">
        <v>0</v>
      </c>
      <c r="L1077" s="42">
        <f t="shared" si="241"/>
        <v>2</v>
      </c>
      <c r="M1077" s="42">
        <f t="shared" si="242"/>
        <v>0.66666666666666663</v>
      </c>
      <c r="N1077" s="41">
        <f t="shared" si="243"/>
        <v>112852</v>
      </c>
      <c r="O1077" s="41">
        <f t="shared" si="244"/>
        <v>37617.333333333328</v>
      </c>
      <c r="P1077" s="42">
        <f t="shared" si="245"/>
        <v>2.222222222222222E-2</v>
      </c>
      <c r="Q1077" s="42"/>
      <c r="R1077" s="41">
        <f t="shared" si="246"/>
        <v>0</v>
      </c>
      <c r="S1077" s="42">
        <f t="shared" si="247"/>
        <v>0</v>
      </c>
      <c r="T1077" s="42">
        <f>IFERROR(VLOOKUP(A1077,'[4]Re-order'!$A:$Q,17,0),"")</f>
        <v>0</v>
      </c>
      <c r="U1077" s="42">
        <f>IFERROR(VLOOKUP(A1077,'[4]MC Masterlist 2026-09-17'!$B:$M, 10, 0),0)</f>
        <v>15</v>
      </c>
      <c r="V1077" s="42">
        <f>IFERROR(VLOOKUP(A1077,'[4]MC Masterlist 2026-09-17'!$B:$M, 11, 0),0)</f>
        <v>15</v>
      </c>
      <c r="W1077" s="42">
        <f t="shared" si="248"/>
        <v>30</v>
      </c>
      <c r="X1077" s="42">
        <f t="shared" si="249"/>
        <v>6.666666666666667</v>
      </c>
      <c r="Y1077" s="42">
        <f>IFERROR(IF(OR(C1077="AREA I",C1077="AREA V"),7,VLOOKUP(A1077,'[4]MC Masterlist 2026-09-17'!$B:$M, 12, 0)),0)</f>
        <v>7</v>
      </c>
      <c r="Z1077" s="42">
        <f t="shared" si="250"/>
        <v>0.33333333333333331</v>
      </c>
      <c r="AA1077" s="42">
        <f t="shared" si="251"/>
        <v>0.66666666666666663</v>
      </c>
      <c r="AB1077" s="42">
        <f t="shared" si="252"/>
        <v>0.14814814814814814</v>
      </c>
      <c r="AC1077" s="42">
        <f t="shared" si="253"/>
        <v>0.15555555555555553</v>
      </c>
      <c r="AD1077" s="40" t="str">
        <f t="shared" si="254"/>
        <v>Stockout</v>
      </c>
      <c r="AE1077" s="40">
        <f>IFERROR(VLOOKUP(A1077,'[4]Re-order'!$A:$AA,27,0),"")</f>
        <v>0</v>
      </c>
      <c r="AF1077" s="42">
        <f t="shared" si="255"/>
        <v>0.15555555555555553</v>
      </c>
      <c r="AG1077" s="42" t="e">
        <f>SUMIFS('[4]Raw Inventory'!D:D,'[4]Raw Inventory'!C:C,"GREATWALL",'[4]Raw Inventory'!B:B,A1077)</f>
        <v>#VALUE!</v>
      </c>
      <c r="AH1077" s="42" t="e">
        <f>SUMIFS('[4]Raw Inventory'!D:D,'[4]Raw Inventory'!C:C,"DUARTE",'[4]Raw Inventory'!B:B,A1077)</f>
        <v>#VALUE!</v>
      </c>
      <c r="AI1077" s="42"/>
      <c r="AJ1077" s="42">
        <f t="shared" si="256"/>
        <v>0</v>
      </c>
      <c r="AK1077" s="40" t="str">
        <f>IFERROR(IF((Q1077+IF(AI1077="",0,AI3))&lt;=0,"Stockout",IF(AJ1077="","",IF(F1077="Class A",IF(AJ1077&lt;=7,"Critical",IF(AJ1077&lt;=15,"Low",IF(AJ1077&lt;=30,"Reorder",IF(AJ1077&lt;=45,"Optimal","Overstock")))),IF(F1077="Class B",IF(AJ1077&lt;=10,"Critical",IF(AJ1077&lt;=20,"Low",IF(AJ1077&lt;=45,"Reorder",IF(AJ1077&lt;=60,"Optimal","Overstock")))),IF(F1077="Class C",IF(AJ1077&lt;=15,"Critical",IF(AJ1077&lt;=30,"Low",IF(AJ1077&lt;=60,"Reorder",IF(AJ1077&lt;=90,"Optimal","Overstock")))),""))))),"")</f>
        <v>Stockout</v>
      </c>
      <c r="AL1077" s="42"/>
      <c r="AM1077" s="39"/>
      <c r="AN1077" s="39"/>
      <c r="AO1077" s="39"/>
      <c r="AP1077" s="39"/>
      <c r="AQ1077" s="39"/>
      <c r="AR1077" s="39"/>
      <c r="AS1077" s="39"/>
      <c r="AT1077" s="39"/>
      <c r="AU1077" s="39"/>
      <c r="AV1077" s="39"/>
    </row>
    <row r="1078" spans="1:48">
      <c r="A1078" s="39" t="s">
        <v>75</v>
      </c>
      <c r="B1078" s="39" t="s">
        <v>145</v>
      </c>
      <c r="C1078" s="39" t="s">
        <v>137</v>
      </c>
      <c r="D1078" s="40" t="s">
        <v>238</v>
      </c>
      <c r="E1078" s="40">
        <v>28</v>
      </c>
      <c r="F1078" s="40" t="s">
        <v>3</v>
      </c>
      <c r="G1078" s="39" t="str">
        <f>IFERROR(VLOOKUP(A1078,'[4]MC Masterlist 2026-09-17'!$B:$M, 3, 0),"")</f>
        <v>SUZUKI</v>
      </c>
      <c r="H1078" s="41">
        <f>IFERROR(VLOOKUP(A1078,'[4]MC Masterlist 2026-09-17'!$B:$M, 6, 0),"")</f>
        <v>138952</v>
      </c>
      <c r="I1078" s="42">
        <v>0</v>
      </c>
      <c r="J1078" s="42">
        <v>0</v>
      </c>
      <c r="K1078" s="42">
        <v>0</v>
      </c>
      <c r="L1078" s="42">
        <f t="shared" si="241"/>
        <v>0</v>
      </c>
      <c r="M1078" s="42">
        <f t="shared" si="242"/>
        <v>0</v>
      </c>
      <c r="N1078" s="41">
        <f t="shared" si="243"/>
        <v>0</v>
      </c>
      <c r="O1078" s="41">
        <f t="shared" si="244"/>
        <v>0</v>
      </c>
      <c r="P1078" s="42">
        <f t="shared" si="245"/>
        <v>0</v>
      </c>
      <c r="Q1078" s="42">
        <v>1</v>
      </c>
      <c r="R1078" s="41">
        <f t="shared" si="246"/>
        <v>138952</v>
      </c>
      <c r="S1078" s="42">
        <f t="shared" si="247"/>
        <v>0</v>
      </c>
      <c r="T1078" s="42">
        <f>IFERROR(VLOOKUP(A1078,'[4]Re-order'!$A:$Q,17,0),"")</f>
        <v>0</v>
      </c>
      <c r="U1078" s="42">
        <f>IFERROR(VLOOKUP(A1078,'[4]MC Masterlist 2026-09-17'!$B:$M, 10, 0),0)</f>
        <v>15</v>
      </c>
      <c r="V1078" s="42">
        <f>IFERROR(VLOOKUP(A1078,'[4]MC Masterlist 2026-09-17'!$B:$M, 11, 0),0)</f>
        <v>15</v>
      </c>
      <c r="W1078" s="42">
        <f t="shared" si="248"/>
        <v>30</v>
      </c>
      <c r="X1078" s="42">
        <f t="shared" si="249"/>
        <v>7</v>
      </c>
      <c r="Y1078" s="42">
        <f>IFERROR(IF(OR(C1078="AREA I",C1078="AREA V"),7,VLOOKUP(A1078,'[4]MC Masterlist 2026-09-17'!$B:$M, 12, 0)),0)</f>
        <v>7</v>
      </c>
      <c r="Z1078" s="42">
        <f t="shared" si="250"/>
        <v>0</v>
      </c>
      <c r="AA1078" s="42">
        <f t="shared" si="251"/>
        <v>0</v>
      </c>
      <c r="AB1078" s="42">
        <f t="shared" si="252"/>
        <v>0</v>
      </c>
      <c r="AC1078" s="42">
        <f t="shared" si="253"/>
        <v>0</v>
      </c>
      <c r="AD1078" s="40" t="str">
        <f t="shared" si="254"/>
        <v>Critical</v>
      </c>
      <c r="AE1078" s="40">
        <f>IFERROR(VLOOKUP(A1078,'[4]Re-order'!$A:$AA,27,0),"")</f>
        <v>0</v>
      </c>
      <c r="AF1078" s="42">
        <f t="shared" si="255"/>
        <v>-1</v>
      </c>
      <c r="AG1078" s="42" t="e">
        <f>SUMIFS('[4]Raw Inventory'!D:D,'[4]Raw Inventory'!C:C,"GREATWALL",'[4]Raw Inventory'!B:B,A1078)</f>
        <v>#VALUE!</v>
      </c>
      <c r="AH1078" s="42" t="e">
        <f>SUMIFS('[4]Raw Inventory'!D:D,'[4]Raw Inventory'!C:C,"DUARTE",'[4]Raw Inventory'!B:B,A1078)</f>
        <v>#VALUE!</v>
      </c>
      <c r="AI1078" s="42"/>
      <c r="AJ1078" s="42">
        <f t="shared" si="256"/>
        <v>0</v>
      </c>
      <c r="AK1078" s="40" t="str">
        <f>IFERROR(IF((Q1078+IF(AI1078="",0,AI3))&lt;=0,"Stockout",IF(AJ1078="","",IF(F1078="Class A",IF(AJ1078&lt;=7,"Critical",IF(AJ1078&lt;=15,"Low",IF(AJ1078&lt;=30,"Reorder",IF(AJ1078&lt;=45,"Optimal","Overstock")))),IF(F1078="Class B",IF(AJ1078&lt;=10,"Critical",IF(AJ1078&lt;=20,"Low",IF(AJ1078&lt;=45,"Reorder",IF(AJ1078&lt;=60,"Optimal","Overstock")))),IF(F1078="Class C",IF(AJ1078&lt;=15,"Critical",IF(AJ1078&lt;=30,"Low",IF(AJ1078&lt;=60,"Reorder",IF(AJ1078&lt;=90,"Optimal","Overstock")))),""))))),"")</f>
        <v>Critical</v>
      </c>
      <c r="AL1078" s="42"/>
      <c r="AM1078" s="39"/>
      <c r="AN1078" s="39"/>
      <c r="AO1078" s="39"/>
      <c r="AP1078" s="39"/>
      <c r="AQ1078" s="39"/>
      <c r="AR1078" s="39"/>
      <c r="AS1078" s="39"/>
      <c r="AT1078" s="39"/>
      <c r="AU1078" s="39"/>
      <c r="AV1078" s="39"/>
    </row>
    <row r="1079" spans="1:48">
      <c r="A1079" s="39" t="s">
        <v>12</v>
      </c>
      <c r="B1079" s="39" t="s">
        <v>30</v>
      </c>
      <c r="C1079" s="39" t="s">
        <v>1</v>
      </c>
      <c r="D1079" s="40" t="s">
        <v>257</v>
      </c>
      <c r="E1079" s="40">
        <v>5</v>
      </c>
      <c r="F1079" s="40" t="s">
        <v>0</v>
      </c>
      <c r="G1079" s="39" t="str">
        <f>IFERROR(VLOOKUP(A1079,'[4]MC Masterlist 2026-09-17'!$B:$M, 3, 0),"")</f>
        <v>HONDA</v>
      </c>
      <c r="H1079" s="41">
        <f>IFERROR(VLOOKUP(A1079,'[4]MC Masterlist 2026-09-17'!$B:$M, 6, 0),"")</f>
        <v>158270</v>
      </c>
      <c r="I1079" s="42">
        <v>5</v>
      </c>
      <c r="J1079" s="42">
        <v>1</v>
      </c>
      <c r="K1079" s="42">
        <v>7</v>
      </c>
      <c r="L1079" s="42">
        <f t="shared" si="241"/>
        <v>13</v>
      </c>
      <c r="M1079" s="42">
        <f t="shared" si="242"/>
        <v>4.333333333333333</v>
      </c>
      <c r="N1079" s="41">
        <f t="shared" si="243"/>
        <v>2057510</v>
      </c>
      <c r="O1079" s="41">
        <f t="shared" si="244"/>
        <v>685836.66666666663</v>
      </c>
      <c r="P1079" s="42">
        <f t="shared" si="245"/>
        <v>0.14444444444444443</v>
      </c>
      <c r="Q1079" s="42">
        <v>2</v>
      </c>
      <c r="R1079" s="41">
        <f t="shared" si="246"/>
        <v>316540</v>
      </c>
      <c r="S1079" s="42">
        <f t="shared" si="247"/>
        <v>13.846153846153847</v>
      </c>
      <c r="T1079" s="42">
        <f>IFERROR(VLOOKUP(A1079,'[4]Re-order'!$A:$Q,17,0),"")</f>
        <v>0</v>
      </c>
      <c r="U1079" s="42">
        <f>IFERROR(VLOOKUP(A1079,'[4]MC Masterlist 2026-09-17'!$B:$M, 10, 0),0)</f>
        <v>15</v>
      </c>
      <c r="V1079" s="42">
        <f>IFERROR(VLOOKUP(A1079,'[4]MC Masterlist 2026-09-17'!$B:$M, 11, 0),0)</f>
        <v>15</v>
      </c>
      <c r="W1079" s="42">
        <f t="shared" si="248"/>
        <v>30</v>
      </c>
      <c r="X1079" s="42">
        <f t="shared" si="249"/>
        <v>4.8333333333333339</v>
      </c>
      <c r="Y1079" s="42">
        <f>IFERROR(IF(OR(C1079="AREA I",C1079="AREA V"),7,VLOOKUP(A1079,'[4]MC Masterlist 2026-09-17'!$B:$M, 12, 0)),0)</f>
        <v>7</v>
      </c>
      <c r="Z1079" s="42">
        <f t="shared" si="250"/>
        <v>2.1666666666666665</v>
      </c>
      <c r="AA1079" s="42">
        <f t="shared" si="251"/>
        <v>4.333333333333333</v>
      </c>
      <c r="AB1079" s="42">
        <f t="shared" si="252"/>
        <v>0.69814814814814818</v>
      </c>
      <c r="AC1079" s="42">
        <f t="shared" si="253"/>
        <v>1.0111111111111111</v>
      </c>
      <c r="AD1079" s="40" t="str">
        <f t="shared" si="254"/>
        <v>Low</v>
      </c>
      <c r="AE1079" s="40">
        <f>IFERROR(VLOOKUP(A1079,'[4]Re-order'!$A:$AA,27,0),"")</f>
        <v>0</v>
      </c>
      <c r="AF1079" s="42">
        <f t="shared" si="255"/>
        <v>-0.98888888888888893</v>
      </c>
      <c r="AG1079" s="42" t="e">
        <f>SUMIFS('[4]Raw Inventory'!D:D,'[4]Raw Inventory'!C:C,"GREATWALL",'[4]Raw Inventory'!B:B,A1079)</f>
        <v>#VALUE!</v>
      </c>
      <c r="AH1079" s="42" t="e">
        <f>SUMIFS('[4]Raw Inventory'!D:D,'[4]Raw Inventory'!C:C,"DUARTE",'[4]Raw Inventory'!B:B,A1079)</f>
        <v>#VALUE!</v>
      </c>
      <c r="AI1079" s="42"/>
      <c r="AJ1079" s="42">
        <f t="shared" si="256"/>
        <v>13.846153846153847</v>
      </c>
      <c r="AK1079" s="40" t="str">
        <f>IFERROR(IF((Q1079+IF(AI1079="",0,AI3))&lt;=0,"Stockout",IF(AJ1079="","",IF(F1079="Class A",IF(AJ1079&lt;=7,"Critical",IF(AJ1079&lt;=15,"Low",IF(AJ1079&lt;=30,"Reorder",IF(AJ1079&lt;=45,"Optimal","Overstock")))),IF(F1079="Class B",IF(AJ1079&lt;=10,"Critical",IF(AJ1079&lt;=20,"Low",IF(AJ1079&lt;=45,"Reorder",IF(AJ1079&lt;=60,"Optimal","Overstock")))),IF(F1079="Class C",IF(AJ1079&lt;=15,"Critical",IF(AJ1079&lt;=30,"Low",IF(AJ1079&lt;=60,"Reorder",IF(AJ1079&lt;=90,"Optimal","Overstock")))),""))))),"")</f>
        <v>Low</v>
      </c>
      <c r="AL1079" s="42"/>
      <c r="AM1079" s="39"/>
      <c r="AN1079" s="39"/>
      <c r="AO1079" s="39"/>
      <c r="AP1079" s="39"/>
      <c r="AQ1079" s="39"/>
      <c r="AR1079" s="39"/>
      <c r="AS1079" s="39"/>
      <c r="AT1079" s="39"/>
      <c r="AU1079" s="39"/>
      <c r="AV1079" s="39"/>
    </row>
    <row r="1080" spans="1:48">
      <c r="A1080" s="39" t="s">
        <v>50</v>
      </c>
      <c r="B1080" s="39" t="s">
        <v>119</v>
      </c>
      <c r="C1080" s="39" t="s">
        <v>118</v>
      </c>
      <c r="D1080" s="40" t="s">
        <v>240</v>
      </c>
      <c r="E1080" s="40">
        <v>28</v>
      </c>
      <c r="F1080" s="40" t="s">
        <v>3</v>
      </c>
      <c r="G1080" s="39" t="str">
        <f>IFERROR(VLOOKUP(A1080,'[4]MC Masterlist 2026-09-17'!$B:$M, 3, 0),"")</f>
        <v>YAMAHA</v>
      </c>
      <c r="H1080" s="41">
        <f>IFERROR(VLOOKUP(A1080,'[4]MC Masterlist 2026-09-17'!$B:$M, 6, 0),"")</f>
        <v>78957</v>
      </c>
      <c r="I1080" s="42">
        <v>1</v>
      </c>
      <c r="J1080" s="42">
        <v>0</v>
      </c>
      <c r="K1080" s="42">
        <v>0</v>
      </c>
      <c r="L1080" s="42">
        <f t="shared" si="241"/>
        <v>1</v>
      </c>
      <c r="M1080" s="42">
        <f t="shared" si="242"/>
        <v>0.33333333333333331</v>
      </c>
      <c r="N1080" s="41">
        <f t="shared" si="243"/>
        <v>78957</v>
      </c>
      <c r="O1080" s="41">
        <f t="shared" si="244"/>
        <v>26319</v>
      </c>
      <c r="P1080" s="42">
        <f t="shared" si="245"/>
        <v>1.111111111111111E-2</v>
      </c>
      <c r="Q1080" s="42"/>
      <c r="R1080" s="41">
        <f t="shared" si="246"/>
        <v>0</v>
      </c>
      <c r="S1080" s="42">
        <f t="shared" si="247"/>
        <v>0</v>
      </c>
      <c r="T1080" s="42">
        <f>IFERROR(VLOOKUP(A1080,'[4]Re-order'!$A:$Q,17,0),"")</f>
        <v>0</v>
      </c>
      <c r="U1080" s="42">
        <f>IFERROR(VLOOKUP(A1080,'[4]MC Masterlist 2026-09-17'!$B:$M, 10, 0),0)</f>
        <v>15</v>
      </c>
      <c r="V1080" s="42">
        <f>IFERROR(VLOOKUP(A1080,'[4]MC Masterlist 2026-09-17'!$B:$M, 11, 0),0)</f>
        <v>15</v>
      </c>
      <c r="W1080" s="42">
        <f t="shared" si="248"/>
        <v>30</v>
      </c>
      <c r="X1080" s="42">
        <f t="shared" si="249"/>
        <v>29.833333333333332</v>
      </c>
      <c r="Y1080" s="42">
        <f>IFERROR(IF(OR(C1080="AREA I",C1080="AREA V"),7,VLOOKUP(A1080,'[4]MC Masterlist 2026-09-17'!$B:$M, 12, 0)),0)</f>
        <v>30</v>
      </c>
      <c r="Z1080" s="42">
        <f t="shared" si="250"/>
        <v>0.16666666666666666</v>
      </c>
      <c r="AA1080" s="42">
        <f t="shared" si="251"/>
        <v>0.33333333333333331</v>
      </c>
      <c r="AB1080" s="42">
        <f t="shared" si="252"/>
        <v>0.33148148148148143</v>
      </c>
      <c r="AC1080" s="42">
        <f t="shared" si="253"/>
        <v>0.33333333333333331</v>
      </c>
      <c r="AD1080" s="40" t="str">
        <f t="shared" si="254"/>
        <v>Stockout</v>
      </c>
      <c r="AE1080" s="40">
        <f>IFERROR(VLOOKUP(A1080,'[4]Re-order'!$A:$AA,27,0),"")</f>
        <v>0</v>
      </c>
      <c r="AF1080" s="42">
        <f t="shared" si="255"/>
        <v>0.33333333333333331</v>
      </c>
      <c r="AG1080" s="42" t="e">
        <f>SUMIFS('[4]Raw Inventory'!D:D,'[4]Raw Inventory'!C:C,"GREATWALL",'[4]Raw Inventory'!B:B,A1080)</f>
        <v>#VALUE!</v>
      </c>
      <c r="AH1080" s="42" t="e">
        <f>SUMIFS('[4]Raw Inventory'!D:D,'[4]Raw Inventory'!C:C,"DUARTE",'[4]Raw Inventory'!B:B,A1080)</f>
        <v>#VALUE!</v>
      </c>
      <c r="AI1080" s="42"/>
      <c r="AJ1080" s="42">
        <f t="shared" si="256"/>
        <v>0</v>
      </c>
      <c r="AK1080" s="40" t="str">
        <f>IFERROR(IF((Q1080+IF(AI1080="",0,AI3))&lt;=0,"Stockout",IF(AJ1080="","",IF(F1080="Class A",IF(AJ1080&lt;=7,"Critical",IF(AJ1080&lt;=15,"Low",IF(AJ1080&lt;=30,"Reorder",IF(AJ1080&lt;=45,"Optimal","Overstock")))),IF(F1080="Class B",IF(AJ1080&lt;=10,"Critical",IF(AJ1080&lt;=20,"Low",IF(AJ1080&lt;=45,"Reorder",IF(AJ1080&lt;=60,"Optimal","Overstock")))),IF(F1080="Class C",IF(AJ1080&lt;=15,"Critical",IF(AJ1080&lt;=30,"Low",IF(AJ1080&lt;=60,"Reorder",IF(AJ1080&lt;=90,"Optimal","Overstock")))),""))))),"")</f>
        <v>Stockout</v>
      </c>
      <c r="AL1080" s="42"/>
      <c r="AM1080" s="39"/>
      <c r="AN1080" s="39"/>
      <c r="AO1080" s="39"/>
      <c r="AP1080" s="39"/>
      <c r="AQ1080" s="39"/>
      <c r="AR1080" s="39"/>
      <c r="AS1080" s="39"/>
      <c r="AT1080" s="39"/>
      <c r="AU1080" s="39"/>
      <c r="AV1080" s="39"/>
    </row>
    <row r="1081" spans="1:48">
      <c r="A1081" s="39" t="s">
        <v>14</v>
      </c>
      <c r="B1081" s="39" t="s">
        <v>91</v>
      </c>
      <c r="C1081" s="39" t="s">
        <v>90</v>
      </c>
      <c r="D1081" s="40" t="s">
        <v>237</v>
      </c>
      <c r="E1081" s="40">
        <v>2</v>
      </c>
      <c r="F1081" s="40" t="s">
        <v>0</v>
      </c>
      <c r="G1081" s="39" t="str">
        <f>IFERROR(VLOOKUP(A1081,'[4]MC Masterlist 2026-09-17'!$B:$M, 3, 0),"")</f>
        <v>HONDA</v>
      </c>
      <c r="H1081" s="41">
        <f>IFERROR(VLOOKUP(A1081,'[4]MC Masterlist 2026-09-17'!$B:$M, 6, 0),"")</f>
        <v>80070</v>
      </c>
      <c r="I1081" s="42">
        <v>4</v>
      </c>
      <c r="J1081" s="42">
        <v>3</v>
      </c>
      <c r="K1081" s="42">
        <v>4</v>
      </c>
      <c r="L1081" s="42">
        <f t="shared" si="241"/>
        <v>11</v>
      </c>
      <c r="M1081" s="42">
        <f t="shared" si="242"/>
        <v>3.6666666666666665</v>
      </c>
      <c r="N1081" s="41">
        <f t="shared" si="243"/>
        <v>880770</v>
      </c>
      <c r="O1081" s="41">
        <f t="shared" si="244"/>
        <v>293590</v>
      </c>
      <c r="P1081" s="42">
        <f t="shared" si="245"/>
        <v>0.12222222222222222</v>
      </c>
      <c r="Q1081" s="42">
        <v>15</v>
      </c>
      <c r="R1081" s="41">
        <f t="shared" si="246"/>
        <v>1201050</v>
      </c>
      <c r="S1081" s="42">
        <f t="shared" si="247"/>
        <v>122.72727272727272</v>
      </c>
      <c r="T1081" s="42">
        <f>IFERROR(VLOOKUP(A1081,'[4]Re-order'!$A:$Q,17,0),"")</f>
        <v>0</v>
      </c>
      <c r="U1081" s="42">
        <f>IFERROR(VLOOKUP(A1081,'[4]MC Masterlist 2026-09-17'!$B:$M, 10, 0),0)</f>
        <v>15</v>
      </c>
      <c r="V1081" s="42">
        <f>IFERROR(VLOOKUP(A1081,'[4]MC Masterlist 2026-09-17'!$B:$M, 11, 0),0)</f>
        <v>15</v>
      </c>
      <c r="W1081" s="42">
        <f t="shared" si="248"/>
        <v>30</v>
      </c>
      <c r="X1081" s="42">
        <f t="shared" si="249"/>
        <v>28.166666666666668</v>
      </c>
      <c r="Y1081" s="42">
        <f>IFERROR(IF(OR(C1081="AREA I",C1081="AREA V"),7,VLOOKUP(A1081,'[4]MC Masterlist 2026-09-17'!$B:$M, 12, 0)),0)</f>
        <v>30</v>
      </c>
      <c r="Z1081" s="42">
        <f t="shared" si="250"/>
        <v>1.8333333333333333</v>
      </c>
      <c r="AA1081" s="42">
        <f t="shared" si="251"/>
        <v>3.6666666666666665</v>
      </c>
      <c r="AB1081" s="42">
        <f t="shared" si="252"/>
        <v>3.4425925925925926</v>
      </c>
      <c r="AC1081" s="42">
        <f t="shared" si="253"/>
        <v>3.6666666666666665</v>
      </c>
      <c r="AD1081" s="40" t="str">
        <f t="shared" si="254"/>
        <v>Overstock</v>
      </c>
      <c r="AE1081" s="40">
        <f>IFERROR(VLOOKUP(A1081,'[4]Re-order'!$A:$AA,27,0),"")</f>
        <v>0</v>
      </c>
      <c r="AF1081" s="42">
        <f t="shared" si="255"/>
        <v>-11.333333333333334</v>
      </c>
      <c r="AG1081" s="42" t="e">
        <f>SUMIFS('[4]Raw Inventory'!D:D,'[4]Raw Inventory'!C:C,"GREATWALL",'[4]Raw Inventory'!B:B,A1081)</f>
        <v>#VALUE!</v>
      </c>
      <c r="AH1081" s="42" t="e">
        <f>SUMIFS('[4]Raw Inventory'!D:D,'[4]Raw Inventory'!C:C,"DUARTE",'[4]Raw Inventory'!B:B,A1081)</f>
        <v>#VALUE!</v>
      </c>
      <c r="AI1081" s="42"/>
      <c r="AJ1081" s="42">
        <f t="shared" si="256"/>
        <v>122.72727272727273</v>
      </c>
      <c r="AK1081" s="40" t="str">
        <f>IFERROR(IF((Q1081+IF(AI1081="",0,AI3))&lt;=0,"Stockout",IF(AJ1081="","",IF(F1081="Class A",IF(AJ1081&lt;=7,"Critical",IF(AJ1081&lt;=15,"Low",IF(AJ1081&lt;=30,"Reorder",IF(AJ1081&lt;=45,"Optimal","Overstock")))),IF(F1081="Class B",IF(AJ1081&lt;=10,"Critical",IF(AJ1081&lt;=20,"Low",IF(AJ1081&lt;=45,"Reorder",IF(AJ1081&lt;=60,"Optimal","Overstock")))),IF(F1081="Class C",IF(AJ1081&lt;=15,"Critical",IF(AJ1081&lt;=30,"Low",IF(AJ1081&lt;=60,"Reorder",IF(AJ1081&lt;=90,"Optimal","Overstock")))),""))))),"")</f>
        <v>Overstock</v>
      </c>
      <c r="AL1081" s="42"/>
      <c r="AM1081" s="39"/>
      <c r="AN1081" s="39"/>
      <c r="AO1081" s="39"/>
      <c r="AP1081" s="39"/>
      <c r="AQ1081" s="39"/>
      <c r="AR1081" s="39"/>
      <c r="AS1081" s="39"/>
      <c r="AT1081" s="39"/>
      <c r="AU1081" s="39"/>
      <c r="AV1081" s="39"/>
    </row>
    <row r="1082" spans="1:48">
      <c r="A1082" s="39" t="s">
        <v>37</v>
      </c>
      <c r="B1082" s="39" t="s">
        <v>113</v>
      </c>
      <c r="C1082" s="39" t="s">
        <v>109</v>
      </c>
      <c r="D1082" s="40" t="s">
        <v>260</v>
      </c>
      <c r="E1082" s="40">
        <v>14</v>
      </c>
      <c r="F1082" s="40" t="s">
        <v>2</v>
      </c>
      <c r="G1082" s="39" t="str">
        <f>IFERROR(VLOOKUP(A1082,'[4]MC Masterlist 2026-09-17'!$B:$M, 3, 0),"")</f>
        <v>HONDA</v>
      </c>
      <c r="H1082" s="41">
        <f>IFERROR(VLOOKUP(A1082,'[4]MC Masterlist 2026-09-17'!$B:$M, 6, 0),"")</f>
        <v>74550</v>
      </c>
      <c r="I1082" s="42">
        <v>2</v>
      </c>
      <c r="J1082" s="42">
        <v>0</v>
      </c>
      <c r="K1082" s="42">
        <v>2</v>
      </c>
      <c r="L1082" s="42">
        <f t="shared" si="241"/>
        <v>4</v>
      </c>
      <c r="M1082" s="42">
        <f t="shared" si="242"/>
        <v>1.3333333333333333</v>
      </c>
      <c r="N1082" s="41">
        <f t="shared" si="243"/>
        <v>298200</v>
      </c>
      <c r="O1082" s="41">
        <f t="shared" si="244"/>
        <v>99400</v>
      </c>
      <c r="P1082" s="42">
        <f t="shared" si="245"/>
        <v>4.4444444444444439E-2</v>
      </c>
      <c r="Q1082" s="42"/>
      <c r="R1082" s="41">
        <f t="shared" si="246"/>
        <v>0</v>
      </c>
      <c r="S1082" s="42">
        <f t="shared" si="247"/>
        <v>0</v>
      </c>
      <c r="T1082" s="42">
        <f>IFERROR(VLOOKUP(A1082,'[4]Re-order'!$A:$Q,17,0),"")</f>
        <v>0</v>
      </c>
      <c r="U1082" s="42">
        <f>IFERROR(VLOOKUP(A1082,'[4]MC Masterlist 2026-09-17'!$B:$M, 10, 0),0)</f>
        <v>15</v>
      </c>
      <c r="V1082" s="42">
        <f>IFERROR(VLOOKUP(A1082,'[4]MC Masterlist 2026-09-17'!$B:$M, 11, 0),0)</f>
        <v>15</v>
      </c>
      <c r="W1082" s="42">
        <f t="shared" si="248"/>
        <v>30</v>
      </c>
      <c r="X1082" s="42">
        <f t="shared" si="249"/>
        <v>29.333333333333332</v>
      </c>
      <c r="Y1082" s="42">
        <f>IFERROR(IF(OR(C1082="AREA I",C1082="AREA V"),7,VLOOKUP(A1082,'[4]MC Masterlist 2026-09-17'!$B:$M, 12, 0)),0)</f>
        <v>30</v>
      </c>
      <c r="Z1082" s="42">
        <f t="shared" si="250"/>
        <v>0.66666666666666663</v>
      </c>
      <c r="AA1082" s="42">
        <f t="shared" si="251"/>
        <v>1.3333333333333333</v>
      </c>
      <c r="AB1082" s="42">
        <f t="shared" si="252"/>
        <v>1.3037037037037036</v>
      </c>
      <c r="AC1082" s="42">
        <f t="shared" si="253"/>
        <v>1.3333333333333333</v>
      </c>
      <c r="AD1082" s="40" t="str">
        <f t="shared" si="254"/>
        <v>Stockout</v>
      </c>
      <c r="AE1082" s="40">
        <f>IFERROR(VLOOKUP(A1082,'[4]Re-order'!$A:$AA,27,0),"")</f>
        <v>0</v>
      </c>
      <c r="AF1082" s="42">
        <f t="shared" si="255"/>
        <v>1.3333333333333333</v>
      </c>
      <c r="AG1082" s="42" t="e">
        <f>SUMIFS('[4]Raw Inventory'!D:D,'[4]Raw Inventory'!C:C,"GREATWALL",'[4]Raw Inventory'!B:B,A1082)</f>
        <v>#VALUE!</v>
      </c>
      <c r="AH1082" s="42" t="e">
        <f>SUMIFS('[4]Raw Inventory'!D:D,'[4]Raw Inventory'!C:C,"DUARTE",'[4]Raw Inventory'!B:B,A1082)</f>
        <v>#VALUE!</v>
      </c>
      <c r="AI1082" s="42"/>
      <c r="AJ1082" s="42">
        <f t="shared" si="256"/>
        <v>0</v>
      </c>
      <c r="AK1082" s="40" t="str">
        <f>IFERROR(IF((Q1082+IF(AI1082="",0,AI3))&lt;=0,"Stockout",IF(AJ1082="","",IF(F1082="Class A",IF(AJ1082&lt;=7,"Critical",IF(AJ1082&lt;=15,"Low",IF(AJ1082&lt;=30,"Reorder",IF(AJ1082&lt;=45,"Optimal","Overstock")))),IF(F1082="Class B",IF(AJ1082&lt;=10,"Critical",IF(AJ1082&lt;=20,"Low",IF(AJ1082&lt;=45,"Reorder",IF(AJ1082&lt;=60,"Optimal","Overstock")))),IF(F1082="Class C",IF(AJ1082&lt;=15,"Critical",IF(AJ1082&lt;=30,"Low",IF(AJ1082&lt;=60,"Reorder",IF(AJ1082&lt;=90,"Optimal","Overstock")))),""))))),"")</f>
        <v>Stockout</v>
      </c>
      <c r="AL1082" s="42"/>
      <c r="AM1082" s="39"/>
      <c r="AN1082" s="39"/>
      <c r="AO1082" s="39"/>
      <c r="AP1082" s="39"/>
      <c r="AQ1082" s="39"/>
      <c r="AR1082" s="39"/>
      <c r="AS1082" s="39"/>
      <c r="AT1082" s="39"/>
      <c r="AU1082" s="39"/>
      <c r="AV1082" s="39"/>
    </row>
    <row r="1083" spans="1:48">
      <c r="A1083" s="39" t="s">
        <v>64</v>
      </c>
      <c r="B1083" s="39" t="s">
        <v>21</v>
      </c>
      <c r="C1083" s="39" t="s">
        <v>1</v>
      </c>
      <c r="D1083" s="40" t="s">
        <v>266</v>
      </c>
      <c r="E1083" s="40">
        <v>20</v>
      </c>
      <c r="F1083" s="40" t="s">
        <v>3</v>
      </c>
      <c r="G1083" s="39" t="str">
        <f>IFERROR(VLOOKUP(A1083,'[4]MC Masterlist 2026-09-17'!$B:$M, 3, 0),"")</f>
        <v>HONDA</v>
      </c>
      <c r="H1083" s="41">
        <f>IFERROR(VLOOKUP(A1083,'[4]MC Masterlist 2026-09-17'!$B:$M, 6, 0),"")</f>
        <v>73170</v>
      </c>
      <c r="I1083" s="42">
        <v>0</v>
      </c>
      <c r="J1083" s="42">
        <v>1</v>
      </c>
      <c r="K1083" s="42">
        <v>1</v>
      </c>
      <c r="L1083" s="42">
        <f t="shared" si="241"/>
        <v>2</v>
      </c>
      <c r="M1083" s="42">
        <f t="shared" si="242"/>
        <v>0.66666666666666663</v>
      </c>
      <c r="N1083" s="41">
        <f t="shared" si="243"/>
        <v>146340</v>
      </c>
      <c r="O1083" s="41">
        <f t="shared" si="244"/>
        <v>48780</v>
      </c>
      <c r="P1083" s="42">
        <f t="shared" si="245"/>
        <v>2.222222222222222E-2</v>
      </c>
      <c r="Q1083" s="42"/>
      <c r="R1083" s="41">
        <f t="shared" si="246"/>
        <v>0</v>
      </c>
      <c r="S1083" s="42">
        <f t="shared" si="247"/>
        <v>0</v>
      </c>
      <c r="T1083" s="42">
        <f>IFERROR(VLOOKUP(A1083,'[4]Re-order'!$A:$Q,17,0),"")</f>
        <v>0</v>
      </c>
      <c r="U1083" s="42">
        <f>IFERROR(VLOOKUP(A1083,'[4]MC Masterlist 2026-09-17'!$B:$M, 10, 0),0)</f>
        <v>15</v>
      </c>
      <c r="V1083" s="42">
        <f>IFERROR(VLOOKUP(A1083,'[4]MC Masterlist 2026-09-17'!$B:$M, 11, 0),0)</f>
        <v>15</v>
      </c>
      <c r="W1083" s="42">
        <f t="shared" si="248"/>
        <v>30</v>
      </c>
      <c r="X1083" s="42">
        <f t="shared" si="249"/>
        <v>6.666666666666667</v>
      </c>
      <c r="Y1083" s="42">
        <f>IFERROR(IF(OR(C1083="AREA I",C1083="AREA V"),7,VLOOKUP(A1083,'[4]MC Masterlist 2026-09-17'!$B:$M, 12, 0)),0)</f>
        <v>7</v>
      </c>
      <c r="Z1083" s="42">
        <f t="shared" si="250"/>
        <v>0.33333333333333331</v>
      </c>
      <c r="AA1083" s="42">
        <f t="shared" si="251"/>
        <v>0.66666666666666663</v>
      </c>
      <c r="AB1083" s="42">
        <f t="shared" si="252"/>
        <v>0.14814814814814814</v>
      </c>
      <c r="AC1083" s="42">
        <f t="shared" si="253"/>
        <v>0.15555555555555553</v>
      </c>
      <c r="AD1083" s="40" t="str">
        <f t="shared" si="254"/>
        <v>Stockout</v>
      </c>
      <c r="AE1083" s="40">
        <f>IFERROR(VLOOKUP(A1083,'[4]Re-order'!$A:$AA,27,0),"")</f>
        <v>0</v>
      </c>
      <c r="AF1083" s="42">
        <f t="shared" si="255"/>
        <v>0.15555555555555553</v>
      </c>
      <c r="AG1083" s="42" t="e">
        <f>SUMIFS('[4]Raw Inventory'!D:D,'[4]Raw Inventory'!C:C,"GREATWALL",'[4]Raw Inventory'!B:B,A1083)</f>
        <v>#VALUE!</v>
      </c>
      <c r="AH1083" s="42" t="e">
        <f>SUMIFS('[4]Raw Inventory'!D:D,'[4]Raw Inventory'!C:C,"DUARTE",'[4]Raw Inventory'!B:B,A1083)</f>
        <v>#VALUE!</v>
      </c>
      <c r="AI1083" s="42"/>
      <c r="AJ1083" s="42">
        <f t="shared" si="256"/>
        <v>0</v>
      </c>
      <c r="AK1083" s="40" t="str">
        <f>IFERROR(IF((Q1083+IF(AI1083="",0,AI3))&lt;=0,"Stockout",IF(AJ1083="","",IF(F1083="Class A",IF(AJ1083&lt;=7,"Critical",IF(AJ1083&lt;=15,"Low",IF(AJ1083&lt;=30,"Reorder",IF(AJ1083&lt;=45,"Optimal","Overstock")))),IF(F1083="Class B",IF(AJ1083&lt;=10,"Critical",IF(AJ1083&lt;=20,"Low",IF(AJ1083&lt;=45,"Reorder",IF(AJ1083&lt;=60,"Optimal","Overstock")))),IF(F1083="Class C",IF(AJ1083&lt;=15,"Critical",IF(AJ1083&lt;=30,"Low",IF(AJ1083&lt;=60,"Reorder",IF(AJ1083&lt;=90,"Optimal","Overstock")))),""))))),"")</f>
        <v>Stockout</v>
      </c>
      <c r="AL1083" s="42"/>
      <c r="AM1083" s="39"/>
      <c r="AN1083" s="39"/>
      <c r="AO1083" s="39"/>
      <c r="AP1083" s="39"/>
      <c r="AQ1083" s="39"/>
      <c r="AR1083" s="39"/>
      <c r="AS1083" s="39"/>
      <c r="AT1083" s="39"/>
      <c r="AU1083" s="39"/>
      <c r="AV1083" s="39"/>
    </row>
    <row r="1084" spans="1:48">
      <c r="A1084" s="39" t="s">
        <v>28</v>
      </c>
      <c r="B1084" s="39" t="s">
        <v>111</v>
      </c>
      <c r="C1084" s="39" t="s">
        <v>109</v>
      </c>
      <c r="D1084" s="40" t="s">
        <v>257</v>
      </c>
      <c r="E1084" s="40">
        <v>5</v>
      </c>
      <c r="F1084" s="40" t="s">
        <v>0</v>
      </c>
      <c r="G1084" s="39" t="str">
        <f>IFERROR(VLOOKUP(A1084,'[4]MC Masterlist 2026-09-17'!$B:$M, 3, 0),"")</f>
        <v>YAMAHA</v>
      </c>
      <c r="H1084" s="41">
        <f>IFERROR(VLOOKUP(A1084,'[4]MC Masterlist 2026-09-17'!$B:$M, 6, 0),"")</f>
        <v>147312</v>
      </c>
      <c r="I1084" s="42">
        <v>1</v>
      </c>
      <c r="J1084" s="42">
        <v>2</v>
      </c>
      <c r="K1084" s="42">
        <v>4</v>
      </c>
      <c r="L1084" s="42">
        <f t="shared" si="241"/>
        <v>7</v>
      </c>
      <c r="M1084" s="42">
        <f t="shared" si="242"/>
        <v>2.3333333333333335</v>
      </c>
      <c r="N1084" s="41">
        <f t="shared" si="243"/>
        <v>1031184</v>
      </c>
      <c r="O1084" s="41">
        <f t="shared" si="244"/>
        <v>343728</v>
      </c>
      <c r="P1084" s="42">
        <f t="shared" si="245"/>
        <v>7.7777777777777779E-2</v>
      </c>
      <c r="Q1084" s="42"/>
      <c r="R1084" s="41">
        <f t="shared" si="246"/>
        <v>0</v>
      </c>
      <c r="S1084" s="42">
        <f t="shared" si="247"/>
        <v>0</v>
      </c>
      <c r="T1084" s="42">
        <f>IFERROR(VLOOKUP(A1084,'[4]Re-order'!$A:$Q,17,0),"")</f>
        <v>0</v>
      </c>
      <c r="U1084" s="42">
        <f>IFERROR(VLOOKUP(A1084,'[4]MC Masterlist 2026-09-17'!$B:$M, 10, 0),0)</f>
        <v>15</v>
      </c>
      <c r="V1084" s="42">
        <f>IFERROR(VLOOKUP(A1084,'[4]MC Masterlist 2026-09-17'!$B:$M, 11, 0),0)</f>
        <v>15</v>
      </c>
      <c r="W1084" s="42">
        <f t="shared" si="248"/>
        <v>30</v>
      </c>
      <c r="X1084" s="42">
        <f t="shared" si="249"/>
        <v>28.833333333333332</v>
      </c>
      <c r="Y1084" s="42">
        <f>IFERROR(IF(OR(C1084="AREA I",C1084="AREA V"),7,VLOOKUP(A1084,'[4]MC Masterlist 2026-09-17'!$B:$M, 12, 0)),0)</f>
        <v>30</v>
      </c>
      <c r="Z1084" s="42">
        <f t="shared" si="250"/>
        <v>1.1666666666666667</v>
      </c>
      <c r="AA1084" s="42">
        <f t="shared" si="251"/>
        <v>2.3333333333333335</v>
      </c>
      <c r="AB1084" s="42">
        <f t="shared" si="252"/>
        <v>2.2425925925925925</v>
      </c>
      <c r="AC1084" s="42">
        <f t="shared" si="253"/>
        <v>2.3333333333333335</v>
      </c>
      <c r="AD1084" s="40" t="str">
        <f t="shared" si="254"/>
        <v>Stockout</v>
      </c>
      <c r="AE1084" s="40">
        <f>IFERROR(VLOOKUP(A1084,'[4]Re-order'!$A:$AA,27,0),"")</f>
        <v>0</v>
      </c>
      <c r="AF1084" s="42">
        <f t="shared" si="255"/>
        <v>2.3333333333333335</v>
      </c>
      <c r="AG1084" s="42" t="e">
        <f>SUMIFS('[4]Raw Inventory'!D:D,'[4]Raw Inventory'!C:C,"GREATWALL",'[4]Raw Inventory'!B:B,A1084)</f>
        <v>#VALUE!</v>
      </c>
      <c r="AH1084" s="42" t="e">
        <f>SUMIFS('[4]Raw Inventory'!D:D,'[4]Raw Inventory'!C:C,"DUARTE",'[4]Raw Inventory'!B:B,A1084)</f>
        <v>#VALUE!</v>
      </c>
      <c r="AI1084" s="42"/>
      <c r="AJ1084" s="42">
        <f t="shared" si="256"/>
        <v>0</v>
      </c>
      <c r="AK1084" s="40" t="str">
        <f>IFERROR(IF((Q1084+IF(AI1084="",0,AI3))&lt;=0,"Stockout",IF(AJ1084="","",IF(F1084="Class A",IF(AJ1084&lt;=7,"Critical",IF(AJ1084&lt;=15,"Low",IF(AJ1084&lt;=30,"Reorder",IF(AJ1084&lt;=45,"Optimal","Overstock")))),IF(F1084="Class B",IF(AJ1084&lt;=10,"Critical",IF(AJ1084&lt;=20,"Low",IF(AJ1084&lt;=45,"Reorder",IF(AJ1084&lt;=60,"Optimal","Overstock")))),IF(F1084="Class C",IF(AJ1084&lt;=15,"Critical",IF(AJ1084&lt;=30,"Low",IF(AJ1084&lt;=60,"Reorder",IF(AJ1084&lt;=90,"Optimal","Overstock")))),""))))),"")</f>
        <v>Stockout</v>
      </c>
      <c r="AL1084" s="42"/>
      <c r="AM1084" s="39"/>
      <c r="AN1084" s="39"/>
      <c r="AO1084" s="39"/>
      <c r="AP1084" s="39"/>
      <c r="AQ1084" s="39"/>
      <c r="AR1084" s="39"/>
      <c r="AS1084" s="39"/>
      <c r="AT1084" s="39"/>
      <c r="AU1084" s="39"/>
      <c r="AV1084" s="39"/>
    </row>
    <row r="1085" spans="1:48">
      <c r="A1085" s="39" t="s">
        <v>69</v>
      </c>
      <c r="B1085" s="39" t="s">
        <v>92</v>
      </c>
      <c r="C1085" s="39" t="s">
        <v>90</v>
      </c>
      <c r="D1085" s="40" t="s">
        <v>251</v>
      </c>
      <c r="E1085" s="40">
        <v>28</v>
      </c>
      <c r="F1085" s="40" t="s">
        <v>3</v>
      </c>
      <c r="G1085" s="39" t="str">
        <f>IFERROR(VLOOKUP(A1085,'[4]MC Masterlist 2026-09-17'!$B:$M, 3, 0),"")</f>
        <v>YAMAHA</v>
      </c>
      <c r="H1085" s="41">
        <f>IFERROR(VLOOKUP(A1085,'[4]MC Masterlist 2026-09-17'!$B:$M, 6, 0),"")</f>
        <v>54426</v>
      </c>
      <c r="I1085" s="42">
        <v>0</v>
      </c>
      <c r="J1085" s="42">
        <v>0</v>
      </c>
      <c r="K1085" s="42">
        <v>0</v>
      </c>
      <c r="L1085" s="42">
        <f t="shared" si="241"/>
        <v>0</v>
      </c>
      <c r="M1085" s="42">
        <f t="shared" si="242"/>
        <v>0</v>
      </c>
      <c r="N1085" s="41">
        <f t="shared" si="243"/>
        <v>0</v>
      </c>
      <c r="O1085" s="41">
        <f t="shared" si="244"/>
        <v>0</v>
      </c>
      <c r="P1085" s="42">
        <f t="shared" si="245"/>
        <v>0</v>
      </c>
      <c r="Q1085" s="42">
        <v>2</v>
      </c>
      <c r="R1085" s="41">
        <f t="shared" si="246"/>
        <v>108852</v>
      </c>
      <c r="S1085" s="42">
        <f t="shared" si="247"/>
        <v>0</v>
      </c>
      <c r="T1085" s="42">
        <f>IFERROR(VLOOKUP(A1085,'[4]Re-order'!$A:$Q,17,0),"")</f>
        <v>0</v>
      </c>
      <c r="U1085" s="42">
        <f>IFERROR(VLOOKUP(A1085,'[4]MC Masterlist 2026-09-17'!$B:$M, 10, 0),0)</f>
        <v>15</v>
      </c>
      <c r="V1085" s="42">
        <f>IFERROR(VLOOKUP(A1085,'[4]MC Masterlist 2026-09-17'!$B:$M, 11, 0),0)</f>
        <v>15</v>
      </c>
      <c r="W1085" s="42">
        <f t="shared" si="248"/>
        <v>30</v>
      </c>
      <c r="X1085" s="42">
        <f t="shared" si="249"/>
        <v>30</v>
      </c>
      <c r="Y1085" s="42">
        <f>IFERROR(IF(OR(C1085="AREA I",C1085="AREA V"),7,VLOOKUP(A1085,'[4]MC Masterlist 2026-09-17'!$B:$M, 12, 0)),0)</f>
        <v>30</v>
      </c>
      <c r="Z1085" s="42">
        <f t="shared" si="250"/>
        <v>0</v>
      </c>
      <c r="AA1085" s="42">
        <f t="shared" si="251"/>
        <v>0</v>
      </c>
      <c r="AB1085" s="42">
        <f t="shared" si="252"/>
        <v>0</v>
      </c>
      <c r="AC1085" s="42">
        <f t="shared" si="253"/>
        <v>0</v>
      </c>
      <c r="AD1085" s="40" t="str">
        <f t="shared" si="254"/>
        <v>Critical</v>
      </c>
      <c r="AE1085" s="40">
        <f>IFERROR(VLOOKUP(A1085,'[4]Re-order'!$A:$AA,27,0),"")</f>
        <v>0</v>
      </c>
      <c r="AF1085" s="42">
        <f t="shared" si="255"/>
        <v>-2</v>
      </c>
      <c r="AG1085" s="42" t="e">
        <f>SUMIFS('[4]Raw Inventory'!D:D,'[4]Raw Inventory'!C:C,"GREATWALL",'[4]Raw Inventory'!B:B,A1085)</f>
        <v>#VALUE!</v>
      </c>
      <c r="AH1085" s="42" t="e">
        <f>SUMIFS('[4]Raw Inventory'!D:D,'[4]Raw Inventory'!C:C,"DUARTE",'[4]Raw Inventory'!B:B,A1085)</f>
        <v>#VALUE!</v>
      </c>
      <c r="AI1085" s="42"/>
      <c r="AJ1085" s="42">
        <f t="shared" si="256"/>
        <v>0</v>
      </c>
      <c r="AK1085" s="40" t="str">
        <f>IFERROR(IF((Q1085+IF(AI1085="",0,AI3))&lt;=0,"Stockout",IF(AJ1085="","",IF(F1085="Class A",IF(AJ1085&lt;=7,"Critical",IF(AJ1085&lt;=15,"Low",IF(AJ1085&lt;=30,"Reorder",IF(AJ1085&lt;=45,"Optimal","Overstock")))),IF(F1085="Class B",IF(AJ1085&lt;=10,"Critical",IF(AJ1085&lt;=20,"Low",IF(AJ1085&lt;=45,"Reorder",IF(AJ1085&lt;=60,"Optimal","Overstock")))),IF(F1085="Class C",IF(AJ1085&lt;=15,"Critical",IF(AJ1085&lt;=30,"Low",IF(AJ1085&lt;=60,"Reorder",IF(AJ1085&lt;=90,"Optimal","Overstock")))),""))))),"")</f>
        <v>Critical</v>
      </c>
      <c r="AL1085" s="42"/>
      <c r="AM1085" s="39"/>
      <c r="AN1085" s="39"/>
      <c r="AO1085" s="39"/>
      <c r="AP1085" s="39"/>
      <c r="AQ1085" s="39"/>
      <c r="AR1085" s="39"/>
      <c r="AS1085" s="39"/>
      <c r="AT1085" s="39"/>
      <c r="AU1085" s="39"/>
      <c r="AV1085" s="39"/>
    </row>
    <row r="1086" spans="1:48">
      <c r="A1086" s="39" t="s">
        <v>44</v>
      </c>
      <c r="B1086" s="39" t="s">
        <v>115</v>
      </c>
      <c r="C1086" s="39" t="s">
        <v>109</v>
      </c>
      <c r="D1086" s="40" t="s">
        <v>227</v>
      </c>
      <c r="E1086" s="40">
        <v>18</v>
      </c>
      <c r="F1086" s="40" t="s">
        <v>2</v>
      </c>
      <c r="G1086" s="39" t="str">
        <f>IFERROR(VLOOKUP(A1086,'[4]MC Masterlist 2026-09-17'!$B:$M, 3, 0),"")</f>
        <v>YAMAHA</v>
      </c>
      <c r="H1086" s="41">
        <f>IFERROR(VLOOKUP(A1086,'[4]MC Masterlist 2026-09-17'!$B:$M, 6, 0),"")</f>
        <v>165912</v>
      </c>
      <c r="I1086" s="42">
        <v>0</v>
      </c>
      <c r="J1086" s="42">
        <v>1</v>
      </c>
      <c r="K1086" s="42">
        <v>0</v>
      </c>
      <c r="L1086" s="42">
        <f t="shared" si="241"/>
        <v>1</v>
      </c>
      <c r="M1086" s="42">
        <f t="shared" si="242"/>
        <v>0.33333333333333331</v>
      </c>
      <c r="N1086" s="41">
        <f t="shared" si="243"/>
        <v>165912</v>
      </c>
      <c r="O1086" s="41">
        <f t="shared" si="244"/>
        <v>55304</v>
      </c>
      <c r="P1086" s="42">
        <f t="shared" si="245"/>
        <v>1.111111111111111E-2</v>
      </c>
      <c r="Q1086" s="42"/>
      <c r="R1086" s="41">
        <f t="shared" si="246"/>
        <v>0</v>
      </c>
      <c r="S1086" s="42">
        <f t="shared" si="247"/>
        <v>0</v>
      </c>
      <c r="T1086" s="42">
        <f>IFERROR(VLOOKUP(A1086,'[4]Re-order'!$A:$Q,17,0),"")</f>
        <v>0</v>
      </c>
      <c r="U1086" s="42">
        <f>IFERROR(VLOOKUP(A1086,'[4]MC Masterlist 2026-09-17'!$B:$M, 10, 0),0)</f>
        <v>15</v>
      </c>
      <c r="V1086" s="42">
        <f>IFERROR(VLOOKUP(A1086,'[4]MC Masterlist 2026-09-17'!$B:$M, 11, 0),0)</f>
        <v>15</v>
      </c>
      <c r="W1086" s="42">
        <f t="shared" si="248"/>
        <v>30</v>
      </c>
      <c r="X1086" s="42">
        <f t="shared" si="249"/>
        <v>29.833333333333332</v>
      </c>
      <c r="Y1086" s="42">
        <f>IFERROR(IF(OR(C1086="AREA I",C1086="AREA V"),7,VLOOKUP(A1086,'[4]MC Masterlist 2026-09-17'!$B:$M, 12, 0)),0)</f>
        <v>30</v>
      </c>
      <c r="Z1086" s="42">
        <f t="shared" si="250"/>
        <v>0.16666666666666666</v>
      </c>
      <c r="AA1086" s="42">
        <f t="shared" si="251"/>
        <v>0.33333333333333331</v>
      </c>
      <c r="AB1086" s="42">
        <f t="shared" si="252"/>
        <v>0.33148148148148143</v>
      </c>
      <c r="AC1086" s="42">
        <f t="shared" si="253"/>
        <v>0.33333333333333331</v>
      </c>
      <c r="AD1086" s="40" t="str">
        <f t="shared" si="254"/>
        <v>Stockout</v>
      </c>
      <c r="AE1086" s="40">
        <f>IFERROR(VLOOKUP(A1086,'[4]Re-order'!$A:$AA,27,0),"")</f>
        <v>0</v>
      </c>
      <c r="AF1086" s="42">
        <f t="shared" si="255"/>
        <v>0.33333333333333331</v>
      </c>
      <c r="AG1086" s="42" t="e">
        <f>SUMIFS('[4]Raw Inventory'!D:D,'[4]Raw Inventory'!C:C,"GREATWALL",'[4]Raw Inventory'!B:B,A1086)</f>
        <v>#VALUE!</v>
      </c>
      <c r="AH1086" s="42" t="e">
        <f>SUMIFS('[4]Raw Inventory'!D:D,'[4]Raw Inventory'!C:C,"DUARTE",'[4]Raw Inventory'!B:B,A1086)</f>
        <v>#VALUE!</v>
      </c>
      <c r="AI1086" s="42"/>
      <c r="AJ1086" s="42">
        <f t="shared" si="256"/>
        <v>0</v>
      </c>
      <c r="AK1086" s="40" t="str">
        <f>IFERROR(IF((Q1086+IF(AI1086="",0,AI3))&lt;=0,"Stockout",IF(AJ1086="","",IF(F1086="Class A",IF(AJ1086&lt;=7,"Critical",IF(AJ1086&lt;=15,"Low",IF(AJ1086&lt;=30,"Reorder",IF(AJ1086&lt;=45,"Optimal","Overstock")))),IF(F1086="Class B",IF(AJ1086&lt;=10,"Critical",IF(AJ1086&lt;=20,"Low",IF(AJ1086&lt;=45,"Reorder",IF(AJ1086&lt;=60,"Optimal","Overstock")))),IF(F1086="Class C",IF(AJ1086&lt;=15,"Critical",IF(AJ1086&lt;=30,"Low",IF(AJ1086&lt;=60,"Reorder",IF(AJ1086&lt;=90,"Optimal","Overstock")))),""))))),"")</f>
        <v>Stockout</v>
      </c>
      <c r="AL1086" s="42"/>
      <c r="AM1086" s="39"/>
      <c r="AN1086" s="39"/>
      <c r="AO1086" s="39"/>
      <c r="AP1086" s="39"/>
      <c r="AQ1086" s="39"/>
      <c r="AR1086" s="39"/>
      <c r="AS1086" s="39"/>
      <c r="AT1086" s="39"/>
      <c r="AU1086" s="39"/>
      <c r="AV1086" s="39"/>
    </row>
    <row r="1087" spans="1:48">
      <c r="A1087" s="39" t="s">
        <v>75</v>
      </c>
      <c r="B1087" s="39" t="s">
        <v>138</v>
      </c>
      <c r="C1087" s="39" t="s">
        <v>137</v>
      </c>
      <c r="D1087" s="40" t="s">
        <v>282</v>
      </c>
      <c r="E1087" s="40">
        <v>41</v>
      </c>
      <c r="F1087" s="40" t="s">
        <v>3</v>
      </c>
      <c r="G1087" s="39" t="str">
        <f>IFERROR(VLOOKUP(A1087,'[4]MC Masterlist 2026-09-17'!$B:$M, 3, 0),"")</f>
        <v>SUZUKI</v>
      </c>
      <c r="H1087" s="41">
        <f>IFERROR(VLOOKUP(A1087,'[4]MC Masterlist 2026-09-17'!$B:$M, 6, 0),"")</f>
        <v>138952</v>
      </c>
      <c r="I1087" s="42">
        <v>0</v>
      </c>
      <c r="J1087" s="42">
        <v>0</v>
      </c>
      <c r="K1087" s="42">
        <v>0</v>
      </c>
      <c r="L1087" s="42">
        <f t="shared" si="241"/>
        <v>0</v>
      </c>
      <c r="M1087" s="42">
        <f t="shared" si="242"/>
        <v>0</v>
      </c>
      <c r="N1087" s="41">
        <f t="shared" si="243"/>
        <v>0</v>
      </c>
      <c r="O1087" s="41">
        <f t="shared" si="244"/>
        <v>0</v>
      </c>
      <c r="P1087" s="42">
        <f t="shared" si="245"/>
        <v>0</v>
      </c>
      <c r="Q1087" s="42">
        <v>8</v>
      </c>
      <c r="R1087" s="41">
        <f t="shared" si="246"/>
        <v>1111616</v>
      </c>
      <c r="S1087" s="42">
        <f t="shared" si="247"/>
        <v>0</v>
      </c>
      <c r="T1087" s="42">
        <f>IFERROR(VLOOKUP(A1087,'[4]Re-order'!$A:$Q,17,0),"")</f>
        <v>0</v>
      </c>
      <c r="U1087" s="42">
        <f>IFERROR(VLOOKUP(A1087,'[4]MC Masterlist 2026-09-17'!$B:$M, 10, 0),0)</f>
        <v>15</v>
      </c>
      <c r="V1087" s="42">
        <f>IFERROR(VLOOKUP(A1087,'[4]MC Masterlist 2026-09-17'!$B:$M, 11, 0),0)</f>
        <v>15</v>
      </c>
      <c r="W1087" s="42">
        <f t="shared" si="248"/>
        <v>30</v>
      </c>
      <c r="X1087" s="42">
        <f t="shared" si="249"/>
        <v>7</v>
      </c>
      <c r="Y1087" s="42">
        <f>IFERROR(IF(OR(C1087="AREA I",C1087="AREA V"),7,VLOOKUP(A1087,'[4]MC Masterlist 2026-09-17'!$B:$M, 12, 0)),0)</f>
        <v>7</v>
      </c>
      <c r="Z1087" s="42">
        <f t="shared" si="250"/>
        <v>0</v>
      </c>
      <c r="AA1087" s="42">
        <f t="shared" si="251"/>
        <v>0</v>
      </c>
      <c r="AB1087" s="42">
        <f t="shared" si="252"/>
        <v>0</v>
      </c>
      <c r="AC1087" s="42">
        <f t="shared" si="253"/>
        <v>0</v>
      </c>
      <c r="AD1087" s="40" t="str">
        <f t="shared" si="254"/>
        <v>Critical</v>
      </c>
      <c r="AE1087" s="40">
        <f>IFERROR(VLOOKUP(A1087,'[4]Re-order'!$A:$AA,27,0),"")</f>
        <v>0</v>
      </c>
      <c r="AF1087" s="42">
        <f t="shared" si="255"/>
        <v>-8</v>
      </c>
      <c r="AG1087" s="42" t="e">
        <f>SUMIFS('[4]Raw Inventory'!D:D,'[4]Raw Inventory'!C:C,"GREATWALL",'[4]Raw Inventory'!B:B,A1087)</f>
        <v>#VALUE!</v>
      </c>
      <c r="AH1087" s="42" t="e">
        <f>SUMIFS('[4]Raw Inventory'!D:D,'[4]Raw Inventory'!C:C,"DUARTE",'[4]Raw Inventory'!B:B,A1087)</f>
        <v>#VALUE!</v>
      </c>
      <c r="AI1087" s="42"/>
      <c r="AJ1087" s="42">
        <f t="shared" si="256"/>
        <v>0</v>
      </c>
      <c r="AK1087" s="40" t="str">
        <f>IFERROR(IF((Q1087+IF(AI1087="",0,AI3))&lt;=0,"Stockout",IF(AJ1087="","",IF(F1087="Class A",IF(AJ1087&lt;=7,"Critical",IF(AJ1087&lt;=15,"Low",IF(AJ1087&lt;=30,"Reorder",IF(AJ1087&lt;=45,"Optimal","Overstock")))),IF(F1087="Class B",IF(AJ1087&lt;=10,"Critical",IF(AJ1087&lt;=20,"Low",IF(AJ1087&lt;=45,"Reorder",IF(AJ1087&lt;=60,"Optimal","Overstock")))),IF(F1087="Class C",IF(AJ1087&lt;=15,"Critical",IF(AJ1087&lt;=30,"Low",IF(AJ1087&lt;=60,"Reorder",IF(AJ1087&lt;=90,"Optimal","Overstock")))),""))))),"")</f>
        <v>Critical</v>
      </c>
      <c r="AL1087" s="42"/>
      <c r="AM1087" s="39"/>
      <c r="AN1087" s="39"/>
      <c r="AO1087" s="39"/>
      <c r="AP1087" s="39"/>
      <c r="AQ1087" s="39"/>
      <c r="AR1087" s="39"/>
      <c r="AS1087" s="39"/>
      <c r="AT1087" s="39"/>
      <c r="AU1087" s="39"/>
      <c r="AV1087" s="39"/>
    </row>
    <row r="1088" spans="1:48">
      <c r="A1088" s="39" t="s">
        <v>55</v>
      </c>
      <c r="B1088" s="39" t="s">
        <v>122</v>
      </c>
      <c r="C1088" s="39" t="s">
        <v>118</v>
      </c>
      <c r="D1088" s="40" t="s">
        <v>225</v>
      </c>
      <c r="E1088" s="40">
        <v>33</v>
      </c>
      <c r="F1088" s="40" t="s">
        <v>3</v>
      </c>
      <c r="G1088" s="39" t="str">
        <f>IFERROR(VLOOKUP(A1088,'[4]MC Masterlist 2026-09-17'!$B:$M, 3, 0),"")</f>
        <v>HONDA</v>
      </c>
      <c r="H1088" s="41">
        <f>IFERROR(VLOOKUP(A1088,'[4]MC Masterlist 2026-09-17'!$B:$M, 6, 0),"")</f>
        <v>284880</v>
      </c>
      <c r="I1088" s="42">
        <v>0</v>
      </c>
      <c r="J1088" s="42">
        <v>0</v>
      </c>
      <c r="K1088" s="42">
        <v>0</v>
      </c>
      <c r="L1088" s="42">
        <f t="shared" si="241"/>
        <v>0</v>
      </c>
      <c r="M1088" s="42">
        <f t="shared" si="242"/>
        <v>0</v>
      </c>
      <c r="N1088" s="41">
        <f t="shared" si="243"/>
        <v>0</v>
      </c>
      <c r="O1088" s="41">
        <f t="shared" si="244"/>
        <v>0</v>
      </c>
      <c r="P1088" s="42">
        <f t="shared" si="245"/>
        <v>0</v>
      </c>
      <c r="Q1088" s="42">
        <v>1</v>
      </c>
      <c r="R1088" s="41">
        <f t="shared" si="246"/>
        <v>284880</v>
      </c>
      <c r="S1088" s="42">
        <f t="shared" si="247"/>
        <v>0</v>
      </c>
      <c r="T1088" s="42">
        <f>IFERROR(VLOOKUP(A1088,'[4]Re-order'!$A:$Q,17,0),"")</f>
        <v>0</v>
      </c>
      <c r="U1088" s="42">
        <f>IFERROR(VLOOKUP(A1088,'[4]MC Masterlist 2026-09-17'!$B:$M, 10, 0),0)</f>
        <v>15</v>
      </c>
      <c r="V1088" s="42">
        <f>IFERROR(VLOOKUP(A1088,'[4]MC Masterlist 2026-09-17'!$B:$M, 11, 0),0)</f>
        <v>15</v>
      </c>
      <c r="W1088" s="42">
        <f t="shared" si="248"/>
        <v>30</v>
      </c>
      <c r="X1088" s="42">
        <f t="shared" si="249"/>
        <v>30</v>
      </c>
      <c r="Y1088" s="42">
        <f>IFERROR(IF(OR(C1088="AREA I",C1088="AREA V"),7,VLOOKUP(A1088,'[4]MC Masterlist 2026-09-17'!$B:$M, 12, 0)),0)</f>
        <v>30</v>
      </c>
      <c r="Z1088" s="42">
        <f t="shared" si="250"/>
        <v>0</v>
      </c>
      <c r="AA1088" s="42">
        <f t="shared" si="251"/>
        <v>0</v>
      </c>
      <c r="AB1088" s="42">
        <f t="shared" si="252"/>
        <v>0</v>
      </c>
      <c r="AC1088" s="42">
        <f t="shared" si="253"/>
        <v>0</v>
      </c>
      <c r="AD1088" s="40" t="str">
        <f t="shared" si="254"/>
        <v>Critical</v>
      </c>
      <c r="AE1088" s="40">
        <f>IFERROR(VLOOKUP(A1088,'[4]Re-order'!$A:$AA,27,0),"")</f>
        <v>0</v>
      </c>
      <c r="AF1088" s="42">
        <f t="shared" si="255"/>
        <v>-1</v>
      </c>
      <c r="AG1088" s="42" t="e">
        <f>SUMIFS('[4]Raw Inventory'!D:D,'[4]Raw Inventory'!C:C,"GREATWALL",'[4]Raw Inventory'!B:B,A1088)</f>
        <v>#VALUE!</v>
      </c>
      <c r="AH1088" s="42" t="e">
        <f>SUMIFS('[4]Raw Inventory'!D:D,'[4]Raw Inventory'!C:C,"DUARTE",'[4]Raw Inventory'!B:B,A1088)</f>
        <v>#VALUE!</v>
      </c>
      <c r="AI1088" s="42"/>
      <c r="AJ1088" s="42">
        <f t="shared" si="256"/>
        <v>0</v>
      </c>
      <c r="AK1088" s="40" t="str">
        <f>IFERROR(IF((Q1088+IF(AI1088="",0,AI3))&lt;=0,"Stockout",IF(AJ1088="","",IF(F1088="Class A",IF(AJ1088&lt;=7,"Critical",IF(AJ1088&lt;=15,"Low",IF(AJ1088&lt;=30,"Reorder",IF(AJ1088&lt;=45,"Optimal","Overstock")))),IF(F1088="Class B",IF(AJ1088&lt;=10,"Critical",IF(AJ1088&lt;=20,"Low",IF(AJ1088&lt;=45,"Reorder",IF(AJ1088&lt;=60,"Optimal","Overstock")))),IF(F1088="Class C",IF(AJ1088&lt;=15,"Critical",IF(AJ1088&lt;=30,"Low",IF(AJ1088&lt;=60,"Reorder",IF(AJ1088&lt;=90,"Optimal","Overstock")))),""))))),"")</f>
        <v>Critical</v>
      </c>
      <c r="AL1088" s="42"/>
      <c r="AM1088" s="39"/>
      <c r="AN1088" s="39"/>
      <c r="AO1088" s="39"/>
      <c r="AP1088" s="39"/>
      <c r="AQ1088" s="39"/>
      <c r="AR1088" s="39"/>
      <c r="AS1088" s="39"/>
      <c r="AT1088" s="39"/>
      <c r="AU1088" s="39"/>
      <c r="AV1088" s="39"/>
    </row>
    <row r="1089" spans="1:48">
      <c r="A1089" s="39" t="s">
        <v>26</v>
      </c>
      <c r="B1089" s="39" t="s">
        <v>92</v>
      </c>
      <c r="C1089" s="39" t="s">
        <v>90</v>
      </c>
      <c r="D1089" s="40" t="s">
        <v>224</v>
      </c>
      <c r="E1089" s="40">
        <v>3</v>
      </c>
      <c r="F1089" s="40" t="s">
        <v>0</v>
      </c>
      <c r="G1089" s="39" t="str">
        <f>IFERROR(VLOOKUP(A1089,'[4]MC Masterlist 2026-09-17'!$B:$M, 3, 0),"")</f>
        <v>SUZUKI</v>
      </c>
      <c r="H1089" s="41">
        <f>IFERROR(VLOOKUP(A1089,'[4]MC Masterlist 2026-09-17'!$B:$M, 6, 0),"")</f>
        <v>123700</v>
      </c>
      <c r="I1089" s="42">
        <v>2</v>
      </c>
      <c r="J1089" s="42">
        <v>1</v>
      </c>
      <c r="K1089" s="42">
        <v>4</v>
      </c>
      <c r="L1089" s="42">
        <f t="shared" si="241"/>
        <v>7</v>
      </c>
      <c r="M1089" s="42">
        <f t="shared" si="242"/>
        <v>2.3333333333333335</v>
      </c>
      <c r="N1089" s="41">
        <f t="shared" si="243"/>
        <v>865900</v>
      </c>
      <c r="O1089" s="41">
        <f t="shared" si="244"/>
        <v>288633.33333333337</v>
      </c>
      <c r="P1089" s="42">
        <f t="shared" si="245"/>
        <v>7.7777777777777779E-2</v>
      </c>
      <c r="Q1089" s="42">
        <v>2</v>
      </c>
      <c r="R1089" s="41">
        <f t="shared" si="246"/>
        <v>247400</v>
      </c>
      <c r="S1089" s="42">
        <f t="shared" si="247"/>
        <v>25.714285714285708</v>
      </c>
      <c r="T1089" s="42">
        <f>IFERROR(VLOOKUP(A1089,'[4]Re-order'!$A:$Q,17,0),"")</f>
        <v>0</v>
      </c>
      <c r="U1089" s="42">
        <f>IFERROR(VLOOKUP(A1089,'[4]MC Masterlist 2026-09-17'!$B:$M, 10, 0),0)</f>
        <v>15</v>
      </c>
      <c r="V1089" s="42">
        <f>IFERROR(VLOOKUP(A1089,'[4]MC Masterlist 2026-09-17'!$B:$M, 11, 0),0)</f>
        <v>15</v>
      </c>
      <c r="W1089" s="42">
        <f t="shared" si="248"/>
        <v>30</v>
      </c>
      <c r="X1089" s="42">
        <f t="shared" si="249"/>
        <v>28.833333333333332</v>
      </c>
      <c r="Y1089" s="42">
        <f>IFERROR(IF(OR(C1089="AREA I",C1089="AREA V"),7,VLOOKUP(A1089,'[4]MC Masterlist 2026-09-17'!$B:$M, 12, 0)),0)</f>
        <v>30</v>
      </c>
      <c r="Z1089" s="42">
        <f t="shared" si="250"/>
        <v>1.1666666666666667</v>
      </c>
      <c r="AA1089" s="42">
        <f t="shared" si="251"/>
        <v>2.3333333333333335</v>
      </c>
      <c r="AB1089" s="42">
        <f t="shared" si="252"/>
        <v>2.2425925925925925</v>
      </c>
      <c r="AC1089" s="42">
        <f t="shared" si="253"/>
        <v>2.3333333333333335</v>
      </c>
      <c r="AD1089" s="40" t="str">
        <f t="shared" si="254"/>
        <v>Reorder</v>
      </c>
      <c r="AE1089" s="40">
        <f>IFERROR(VLOOKUP(A1089,'[4]Re-order'!$A:$AA,27,0),"")</f>
        <v>0</v>
      </c>
      <c r="AF1089" s="42">
        <f t="shared" si="255"/>
        <v>0.33333333333333348</v>
      </c>
      <c r="AG1089" s="42" t="e">
        <f>SUMIFS('[4]Raw Inventory'!D:D,'[4]Raw Inventory'!C:C,"GREATWALL",'[4]Raw Inventory'!B:B,A1089)</f>
        <v>#VALUE!</v>
      </c>
      <c r="AH1089" s="42" t="e">
        <f>SUMIFS('[4]Raw Inventory'!D:D,'[4]Raw Inventory'!C:C,"DUARTE",'[4]Raw Inventory'!B:B,A1089)</f>
        <v>#VALUE!</v>
      </c>
      <c r="AI1089" s="42"/>
      <c r="AJ1089" s="42">
        <f t="shared" si="256"/>
        <v>25.714285714285715</v>
      </c>
      <c r="AK1089" s="40" t="str">
        <f>IFERROR(IF((Q1089+IF(AI1089="",0,AI3))&lt;=0,"Stockout",IF(AJ1089="","",IF(F1089="Class A",IF(AJ1089&lt;=7,"Critical",IF(AJ1089&lt;=15,"Low",IF(AJ1089&lt;=30,"Reorder",IF(AJ1089&lt;=45,"Optimal","Overstock")))),IF(F1089="Class B",IF(AJ1089&lt;=10,"Critical",IF(AJ1089&lt;=20,"Low",IF(AJ1089&lt;=45,"Reorder",IF(AJ1089&lt;=60,"Optimal","Overstock")))),IF(F1089="Class C",IF(AJ1089&lt;=15,"Critical",IF(AJ1089&lt;=30,"Low",IF(AJ1089&lt;=60,"Reorder",IF(AJ1089&lt;=90,"Optimal","Overstock")))),""))))),"")</f>
        <v>Reorder</v>
      </c>
      <c r="AL1089" s="42"/>
      <c r="AM1089" s="39"/>
      <c r="AN1089" s="39"/>
      <c r="AO1089" s="39"/>
      <c r="AP1089" s="39"/>
      <c r="AQ1089" s="39"/>
      <c r="AR1089" s="39"/>
      <c r="AS1089" s="39"/>
      <c r="AT1089" s="39"/>
      <c r="AU1089" s="39"/>
      <c r="AV1089" s="39"/>
    </row>
    <row r="1090" spans="1:48">
      <c r="A1090" s="39" t="s">
        <v>71</v>
      </c>
      <c r="B1090" s="39" t="s">
        <v>141</v>
      </c>
      <c r="C1090" s="39" t="s">
        <v>137</v>
      </c>
      <c r="D1090" s="40" t="s">
        <v>241</v>
      </c>
      <c r="E1090" s="40">
        <v>28</v>
      </c>
      <c r="F1090" s="40" t="s">
        <v>3</v>
      </c>
      <c r="G1090" s="39" t="str">
        <f>IFERROR(VLOOKUP(A1090,'[4]MC Masterlist 2026-09-17'!$B:$M, 3, 0),"")</f>
        <v>SUZUKI</v>
      </c>
      <c r="H1090" s="41">
        <f>IFERROR(VLOOKUP(A1090,'[4]MC Masterlist 2026-09-17'!$B:$M, 6, 0),"")</f>
        <v>156250</v>
      </c>
      <c r="I1090" s="42">
        <v>0</v>
      </c>
      <c r="J1090" s="42">
        <v>0</v>
      </c>
      <c r="K1090" s="42">
        <v>0</v>
      </c>
      <c r="L1090" s="42">
        <f t="shared" si="241"/>
        <v>0</v>
      </c>
      <c r="M1090" s="42">
        <f t="shared" si="242"/>
        <v>0</v>
      </c>
      <c r="N1090" s="41">
        <f t="shared" si="243"/>
        <v>0</v>
      </c>
      <c r="O1090" s="41">
        <f t="shared" si="244"/>
        <v>0</v>
      </c>
      <c r="P1090" s="42">
        <f t="shared" si="245"/>
        <v>0</v>
      </c>
      <c r="Q1090" s="42">
        <v>3</v>
      </c>
      <c r="R1090" s="41">
        <f t="shared" si="246"/>
        <v>468750</v>
      </c>
      <c r="S1090" s="42">
        <f t="shared" si="247"/>
        <v>0</v>
      </c>
      <c r="T1090" s="42">
        <f>IFERROR(VLOOKUP(A1090,'[4]Re-order'!$A:$Q,17,0),"")</f>
        <v>0</v>
      </c>
      <c r="U1090" s="42">
        <f>IFERROR(VLOOKUP(A1090,'[4]MC Masterlist 2026-09-17'!$B:$M, 10, 0),0)</f>
        <v>15</v>
      </c>
      <c r="V1090" s="42">
        <f>IFERROR(VLOOKUP(A1090,'[4]MC Masterlist 2026-09-17'!$B:$M, 11, 0),0)</f>
        <v>15</v>
      </c>
      <c r="W1090" s="42">
        <f t="shared" si="248"/>
        <v>30</v>
      </c>
      <c r="X1090" s="42">
        <f t="shared" si="249"/>
        <v>7</v>
      </c>
      <c r="Y1090" s="42">
        <f>IFERROR(IF(OR(C1090="AREA I",C1090="AREA V"),7,VLOOKUP(A1090,'[4]MC Masterlist 2026-09-17'!$B:$M, 12, 0)),0)</f>
        <v>7</v>
      </c>
      <c r="Z1090" s="42">
        <f t="shared" si="250"/>
        <v>0</v>
      </c>
      <c r="AA1090" s="42">
        <f t="shared" si="251"/>
        <v>0</v>
      </c>
      <c r="AB1090" s="42">
        <f t="shared" si="252"/>
        <v>0</v>
      </c>
      <c r="AC1090" s="42">
        <f t="shared" si="253"/>
        <v>0</v>
      </c>
      <c r="AD1090" s="40" t="str">
        <f t="shared" si="254"/>
        <v>Critical</v>
      </c>
      <c r="AE1090" s="40">
        <f>IFERROR(VLOOKUP(A1090,'[4]Re-order'!$A:$AA,27,0),"")</f>
        <v>0</v>
      </c>
      <c r="AF1090" s="42">
        <f t="shared" si="255"/>
        <v>-3</v>
      </c>
      <c r="AG1090" s="42" t="e">
        <f>SUMIFS('[4]Raw Inventory'!D:D,'[4]Raw Inventory'!C:C,"GREATWALL",'[4]Raw Inventory'!B:B,A1090)</f>
        <v>#VALUE!</v>
      </c>
      <c r="AH1090" s="42" t="e">
        <f>SUMIFS('[4]Raw Inventory'!D:D,'[4]Raw Inventory'!C:C,"DUARTE",'[4]Raw Inventory'!B:B,A1090)</f>
        <v>#VALUE!</v>
      </c>
      <c r="AI1090" s="42"/>
      <c r="AJ1090" s="42">
        <f t="shared" si="256"/>
        <v>0</v>
      </c>
      <c r="AK1090" s="40" t="str">
        <f>IFERROR(IF((Q1090+IF(AI1090="",0,AI3))&lt;=0,"Stockout",IF(AJ1090="","",IF(F1090="Class A",IF(AJ1090&lt;=7,"Critical",IF(AJ1090&lt;=15,"Low",IF(AJ1090&lt;=30,"Reorder",IF(AJ1090&lt;=45,"Optimal","Overstock")))),IF(F1090="Class B",IF(AJ1090&lt;=10,"Critical",IF(AJ1090&lt;=20,"Low",IF(AJ1090&lt;=45,"Reorder",IF(AJ1090&lt;=60,"Optimal","Overstock")))),IF(F1090="Class C",IF(AJ1090&lt;=15,"Critical",IF(AJ1090&lt;=30,"Low",IF(AJ1090&lt;=60,"Reorder",IF(AJ1090&lt;=90,"Optimal","Overstock")))),""))))),"")</f>
        <v>Critical</v>
      </c>
      <c r="AL1090" s="42"/>
      <c r="AM1090" s="39"/>
      <c r="AN1090" s="39"/>
      <c r="AO1090" s="39"/>
      <c r="AP1090" s="39"/>
      <c r="AQ1090" s="39"/>
      <c r="AR1090" s="39"/>
      <c r="AS1090" s="39"/>
      <c r="AT1090" s="39"/>
      <c r="AU1090" s="39"/>
      <c r="AV1090" s="39"/>
    </row>
    <row r="1091" spans="1:48">
      <c r="A1091" s="39" t="s">
        <v>64</v>
      </c>
      <c r="B1091" s="39" t="s">
        <v>146</v>
      </c>
      <c r="C1091" s="39" t="s">
        <v>137</v>
      </c>
      <c r="D1091" s="40" t="s">
        <v>242</v>
      </c>
      <c r="E1091" s="40">
        <v>17</v>
      </c>
      <c r="F1091" s="40" t="s">
        <v>2</v>
      </c>
      <c r="G1091" s="39" t="str">
        <f>IFERROR(VLOOKUP(A1091,'[4]MC Masterlist 2026-09-17'!$B:$M, 3, 0),"")</f>
        <v>HONDA</v>
      </c>
      <c r="H1091" s="41">
        <f>IFERROR(VLOOKUP(A1091,'[4]MC Masterlist 2026-09-17'!$B:$M, 6, 0),"")</f>
        <v>73170</v>
      </c>
      <c r="I1091" s="42">
        <v>0</v>
      </c>
      <c r="J1091" s="42">
        <v>1</v>
      </c>
      <c r="K1091" s="42">
        <v>1</v>
      </c>
      <c r="L1091" s="42">
        <f t="shared" ref="L1091:L1154" si="257">I1091+J1091+K1091</f>
        <v>2</v>
      </c>
      <c r="M1091" s="42">
        <f t="shared" ref="M1091:M1154" si="258">AVERAGE(I1091,J1091,K1091)</f>
        <v>0.66666666666666663</v>
      </c>
      <c r="N1091" s="41">
        <f t="shared" ref="N1091:N1154" si="259">L1091*H1091</f>
        <v>146340</v>
      </c>
      <c r="O1091" s="41">
        <f t="shared" ref="O1091:O1154" si="260">M1091*H1091</f>
        <v>48780</v>
      </c>
      <c r="P1091" s="42">
        <f t="shared" ref="P1091:P1154" si="261">M1091/30</f>
        <v>2.222222222222222E-2</v>
      </c>
      <c r="Q1091" s="42">
        <v>1</v>
      </c>
      <c r="R1091" s="41">
        <f t="shared" ref="R1091:R1154" si="262">IFERROR(Q1091*H1091, 0)</f>
        <v>73170</v>
      </c>
      <c r="S1091" s="42">
        <f t="shared" ref="S1091:S1154" si="263">IFERROR(R1091/(O1091)*30, 0)</f>
        <v>45</v>
      </c>
      <c r="T1091" s="42">
        <f>IFERROR(VLOOKUP(A1091,'[4]Re-order'!$A:$Q,17,0),"")</f>
        <v>0</v>
      </c>
      <c r="U1091" s="42">
        <f>IFERROR(VLOOKUP(A1091,'[4]MC Masterlist 2026-09-17'!$B:$M, 10, 0),0)</f>
        <v>15</v>
      </c>
      <c r="V1091" s="42">
        <f>IFERROR(VLOOKUP(A1091,'[4]MC Masterlist 2026-09-17'!$B:$M, 11, 0),0)</f>
        <v>15</v>
      </c>
      <c r="W1091" s="42">
        <f t="shared" ref="W1091:W1154" si="264">U1091+V1091</f>
        <v>30</v>
      </c>
      <c r="X1091" s="42">
        <f t="shared" ref="X1091:X1154" si="265">Y1091-Z1091</f>
        <v>6.666666666666667</v>
      </c>
      <c r="Y1091" s="42">
        <f>IFERROR(IF(OR(C1091="AREA I",C1091="AREA V"),7,VLOOKUP(A1091,'[4]MC Masterlist 2026-09-17'!$B:$M, 12, 0)),0)</f>
        <v>7</v>
      </c>
      <c r="Z1091" s="42">
        <f t="shared" ref="Z1091:Z1154" si="266">V1091*P1091</f>
        <v>0.33333333333333331</v>
      </c>
      <c r="AA1091" s="42">
        <f t="shared" ref="AA1091:AA1154" si="267">W1091*P1091</f>
        <v>0.66666666666666663</v>
      </c>
      <c r="AB1091" s="42">
        <f t="shared" ref="AB1091:AB1154" si="268">X1091*P1091</f>
        <v>0.14814814814814814</v>
      </c>
      <c r="AC1091" s="42">
        <f t="shared" ref="AC1091:AC1154" si="269">Y1091*P1091</f>
        <v>0.15555555555555553</v>
      </c>
      <c r="AD1091" s="40" t="str">
        <f t="shared" ref="AD1091:AD1154" si="270">IFERROR(IF(Q1091&lt;=0,"Stockout",IF(S1091="","",IF(F1091="Class A",IF(S1091&lt;=7,"Critical",IF(S1091&lt;=15,"Low",IF(S1091&lt;=30,"Reorder",IF(S1091&lt;=45,"Optimal","Overstock")))),IF(F1091="Class B",IF(S1091&lt;=10,"Critical",IF(S1091&lt;=20,"Low",IF(S1091&lt;=45,"Reorder",IF(S1091&lt;=60,"Optimal","Overstock")))),IF(F1091="Class C",IF(S1091&lt;=15,"Critical",IF(S1091&lt;=30,"Low",IF(S1091&lt;=60,"Reorder",IF(S1091&lt;=90,"Optimal","Overstock")))),""))))),"")</f>
        <v>Reorder</v>
      </c>
      <c r="AE1091" s="40">
        <f>IFERROR(VLOOKUP(A1091,'[4]Re-order'!$A:$AA,27,0),"")</f>
        <v>0</v>
      </c>
      <c r="AF1091" s="42">
        <f t="shared" ref="AF1091:AF1154" si="271">AC1091-Q1091</f>
        <v>-0.84444444444444444</v>
      </c>
      <c r="AG1091" s="42" t="e">
        <f>SUMIFS('[4]Raw Inventory'!D:D,'[4]Raw Inventory'!C:C,"GREATWALL",'[4]Raw Inventory'!B:B,A1091)</f>
        <v>#VALUE!</v>
      </c>
      <c r="AH1091" s="42" t="e">
        <f>SUMIFS('[4]Raw Inventory'!D:D,'[4]Raw Inventory'!C:C,"DUARTE",'[4]Raw Inventory'!B:B,A1091)</f>
        <v>#VALUE!</v>
      </c>
      <c r="AI1091" s="42"/>
      <c r="AJ1091" s="42">
        <f t="shared" ref="AJ1091:AJ1154" si="272">IFERROR((Q1091 + IF(AI1091="",0,AI1091))/P1091, 0)</f>
        <v>45.000000000000007</v>
      </c>
      <c r="AK1091" s="40" t="str">
        <f>IFERROR(IF((Q1091+IF(AI1091="",0,AI3))&lt;=0,"Stockout",IF(AJ1091="","",IF(F1091="Class A",IF(AJ1091&lt;=7,"Critical",IF(AJ1091&lt;=15,"Low",IF(AJ1091&lt;=30,"Reorder",IF(AJ1091&lt;=45,"Optimal","Overstock")))),IF(F1091="Class B",IF(AJ1091&lt;=10,"Critical",IF(AJ1091&lt;=20,"Low",IF(AJ1091&lt;=45,"Reorder",IF(AJ1091&lt;=60,"Optimal","Overstock")))),IF(F1091="Class C",IF(AJ1091&lt;=15,"Critical",IF(AJ1091&lt;=30,"Low",IF(AJ1091&lt;=60,"Reorder",IF(AJ1091&lt;=90,"Optimal","Overstock")))),""))))),"")</f>
        <v>Reorder</v>
      </c>
      <c r="AL1091" s="42"/>
      <c r="AM1091" s="39"/>
      <c r="AN1091" s="39"/>
      <c r="AO1091" s="39"/>
      <c r="AP1091" s="39"/>
      <c r="AQ1091" s="39"/>
      <c r="AR1091" s="39"/>
      <c r="AS1091" s="39"/>
      <c r="AT1091" s="39"/>
      <c r="AU1091" s="39"/>
      <c r="AV1091" s="39"/>
    </row>
    <row r="1092" spans="1:48">
      <c r="A1092" s="39" t="s">
        <v>47</v>
      </c>
      <c r="B1092" s="39" t="s">
        <v>120</v>
      </c>
      <c r="C1092" s="39" t="s">
        <v>118</v>
      </c>
      <c r="D1092" s="40" t="s">
        <v>266</v>
      </c>
      <c r="E1092" s="40">
        <v>17</v>
      </c>
      <c r="F1092" s="40" t="s">
        <v>3</v>
      </c>
      <c r="G1092" s="39" t="str">
        <f>IFERROR(VLOOKUP(A1092,'[4]MC Masterlist 2026-09-17'!$B:$M, 3, 0),"")</f>
        <v>YAMAHA</v>
      </c>
      <c r="H1092" s="41">
        <f>IFERROR(VLOOKUP(A1092,'[4]MC Masterlist 2026-09-17'!$B:$M, 6, 0),"")</f>
        <v>76167</v>
      </c>
      <c r="I1092" s="42">
        <v>0</v>
      </c>
      <c r="J1092" s="42">
        <v>1</v>
      </c>
      <c r="K1092" s="42">
        <v>0</v>
      </c>
      <c r="L1092" s="42">
        <f t="shared" si="257"/>
        <v>1</v>
      </c>
      <c r="M1092" s="42">
        <f t="shared" si="258"/>
        <v>0.33333333333333331</v>
      </c>
      <c r="N1092" s="41">
        <f t="shared" si="259"/>
        <v>76167</v>
      </c>
      <c r="O1092" s="41">
        <f t="shared" si="260"/>
        <v>25389</v>
      </c>
      <c r="P1092" s="42">
        <f t="shared" si="261"/>
        <v>1.111111111111111E-2</v>
      </c>
      <c r="Q1092" s="42"/>
      <c r="R1092" s="41">
        <f t="shared" si="262"/>
        <v>0</v>
      </c>
      <c r="S1092" s="42">
        <f t="shared" si="263"/>
        <v>0</v>
      </c>
      <c r="T1092" s="42">
        <f>IFERROR(VLOOKUP(A1092,'[4]Re-order'!$A:$Q,17,0),"")</f>
        <v>0</v>
      </c>
      <c r="U1092" s="42">
        <f>IFERROR(VLOOKUP(A1092,'[4]MC Masterlist 2026-09-17'!$B:$M, 10, 0),0)</f>
        <v>15</v>
      </c>
      <c r="V1092" s="42">
        <f>IFERROR(VLOOKUP(A1092,'[4]MC Masterlist 2026-09-17'!$B:$M, 11, 0),0)</f>
        <v>15</v>
      </c>
      <c r="W1092" s="42">
        <f t="shared" si="264"/>
        <v>30</v>
      </c>
      <c r="X1092" s="42">
        <f t="shared" si="265"/>
        <v>29.833333333333332</v>
      </c>
      <c r="Y1092" s="42">
        <f>IFERROR(IF(OR(C1092="AREA I",C1092="AREA V"),7,VLOOKUP(A1092,'[4]MC Masterlist 2026-09-17'!$B:$M, 12, 0)),0)</f>
        <v>30</v>
      </c>
      <c r="Z1092" s="42">
        <f t="shared" si="266"/>
        <v>0.16666666666666666</v>
      </c>
      <c r="AA1092" s="42">
        <f t="shared" si="267"/>
        <v>0.33333333333333331</v>
      </c>
      <c r="AB1092" s="42">
        <f t="shared" si="268"/>
        <v>0.33148148148148143</v>
      </c>
      <c r="AC1092" s="42">
        <f t="shared" si="269"/>
        <v>0.33333333333333331</v>
      </c>
      <c r="AD1092" s="40" t="str">
        <f t="shared" si="270"/>
        <v>Stockout</v>
      </c>
      <c r="AE1092" s="40">
        <f>IFERROR(VLOOKUP(A1092,'[4]Re-order'!$A:$AA,27,0),"")</f>
        <v>0</v>
      </c>
      <c r="AF1092" s="42">
        <f t="shared" si="271"/>
        <v>0.33333333333333331</v>
      </c>
      <c r="AG1092" s="42" t="e">
        <f>SUMIFS('[4]Raw Inventory'!D:D,'[4]Raw Inventory'!C:C,"GREATWALL",'[4]Raw Inventory'!B:B,A1092)</f>
        <v>#VALUE!</v>
      </c>
      <c r="AH1092" s="42" t="e">
        <f>SUMIFS('[4]Raw Inventory'!D:D,'[4]Raw Inventory'!C:C,"DUARTE",'[4]Raw Inventory'!B:B,A1092)</f>
        <v>#VALUE!</v>
      </c>
      <c r="AI1092" s="42"/>
      <c r="AJ1092" s="42">
        <f t="shared" si="272"/>
        <v>0</v>
      </c>
      <c r="AK1092" s="40" t="str">
        <f>IFERROR(IF((Q1092+IF(AI1092="",0,AI3))&lt;=0,"Stockout",IF(AJ1092="","",IF(F1092="Class A",IF(AJ1092&lt;=7,"Critical",IF(AJ1092&lt;=15,"Low",IF(AJ1092&lt;=30,"Reorder",IF(AJ1092&lt;=45,"Optimal","Overstock")))),IF(F1092="Class B",IF(AJ1092&lt;=10,"Critical",IF(AJ1092&lt;=20,"Low",IF(AJ1092&lt;=45,"Reorder",IF(AJ1092&lt;=60,"Optimal","Overstock")))),IF(F1092="Class C",IF(AJ1092&lt;=15,"Critical",IF(AJ1092&lt;=30,"Low",IF(AJ1092&lt;=60,"Reorder",IF(AJ1092&lt;=90,"Optimal","Overstock")))),""))))),"")</f>
        <v>Stockout</v>
      </c>
      <c r="AL1092" s="42"/>
      <c r="AM1092" s="39"/>
      <c r="AN1092" s="39"/>
      <c r="AO1092" s="39"/>
      <c r="AP1092" s="39"/>
      <c r="AQ1092" s="39"/>
      <c r="AR1092" s="39"/>
      <c r="AS1092" s="39"/>
      <c r="AT1092" s="39"/>
      <c r="AU1092" s="39"/>
      <c r="AV1092" s="39"/>
    </row>
    <row r="1093" spans="1:48">
      <c r="A1093" s="39" t="s">
        <v>54</v>
      </c>
      <c r="B1093" s="39" t="s">
        <v>139</v>
      </c>
      <c r="C1093" s="39" t="s">
        <v>137</v>
      </c>
      <c r="D1093" s="40" t="s">
        <v>228</v>
      </c>
      <c r="E1093" s="40">
        <v>24</v>
      </c>
      <c r="F1093" s="40" t="s">
        <v>3</v>
      </c>
      <c r="G1093" s="39" t="str">
        <f>IFERROR(VLOOKUP(A1093,'[4]MC Masterlist 2026-09-17'!$B:$M, 3, 0),"")</f>
        <v>HONDA</v>
      </c>
      <c r="H1093" s="41">
        <f>IFERROR(VLOOKUP(A1093,'[4]MC Masterlist 2026-09-17'!$B:$M, 6, 0),"")</f>
        <v>70998</v>
      </c>
      <c r="I1093" s="42">
        <v>0</v>
      </c>
      <c r="J1093" s="42">
        <v>0</v>
      </c>
      <c r="K1093" s="42">
        <v>1</v>
      </c>
      <c r="L1093" s="42">
        <f t="shared" si="257"/>
        <v>1</v>
      </c>
      <c r="M1093" s="42">
        <f t="shared" si="258"/>
        <v>0.33333333333333331</v>
      </c>
      <c r="N1093" s="41">
        <f t="shared" si="259"/>
        <v>70998</v>
      </c>
      <c r="O1093" s="41">
        <f t="shared" si="260"/>
        <v>23666</v>
      </c>
      <c r="P1093" s="42">
        <f t="shared" si="261"/>
        <v>1.111111111111111E-2</v>
      </c>
      <c r="Q1093" s="42">
        <v>1</v>
      </c>
      <c r="R1093" s="41">
        <f t="shared" si="262"/>
        <v>70998</v>
      </c>
      <c r="S1093" s="42">
        <f t="shared" si="263"/>
        <v>90</v>
      </c>
      <c r="T1093" s="42">
        <f>IFERROR(VLOOKUP(A1093,'[4]Re-order'!$A:$Q,17,0),"")</f>
        <v>0</v>
      </c>
      <c r="U1093" s="42">
        <f>IFERROR(VLOOKUP(A1093,'[4]MC Masterlist 2026-09-17'!$B:$M, 10, 0),0)</f>
        <v>15</v>
      </c>
      <c r="V1093" s="42">
        <f>IFERROR(VLOOKUP(A1093,'[4]MC Masterlist 2026-09-17'!$B:$M, 11, 0),0)</f>
        <v>15</v>
      </c>
      <c r="W1093" s="42">
        <f t="shared" si="264"/>
        <v>30</v>
      </c>
      <c r="X1093" s="42">
        <f t="shared" si="265"/>
        <v>6.833333333333333</v>
      </c>
      <c r="Y1093" s="42">
        <f>IFERROR(IF(OR(C1093="AREA I",C1093="AREA V"),7,VLOOKUP(A1093,'[4]MC Masterlist 2026-09-17'!$B:$M, 12, 0)),0)</f>
        <v>7</v>
      </c>
      <c r="Z1093" s="42">
        <f t="shared" si="266"/>
        <v>0.16666666666666666</v>
      </c>
      <c r="AA1093" s="42">
        <f t="shared" si="267"/>
        <v>0.33333333333333331</v>
      </c>
      <c r="AB1093" s="42">
        <f t="shared" si="268"/>
        <v>7.5925925925925911E-2</v>
      </c>
      <c r="AC1093" s="42">
        <f t="shared" si="269"/>
        <v>7.7777777777777765E-2</v>
      </c>
      <c r="AD1093" s="40" t="str">
        <f t="shared" si="270"/>
        <v>Optimal</v>
      </c>
      <c r="AE1093" s="40">
        <f>IFERROR(VLOOKUP(A1093,'[4]Re-order'!$A:$AA,27,0),"")</f>
        <v>0</v>
      </c>
      <c r="AF1093" s="42">
        <f t="shared" si="271"/>
        <v>-0.92222222222222228</v>
      </c>
      <c r="AG1093" s="42" t="e">
        <f>SUMIFS('[4]Raw Inventory'!D:D,'[4]Raw Inventory'!C:C,"GREATWALL",'[4]Raw Inventory'!B:B,A1093)</f>
        <v>#VALUE!</v>
      </c>
      <c r="AH1093" s="42" t="e">
        <f>SUMIFS('[4]Raw Inventory'!D:D,'[4]Raw Inventory'!C:C,"DUARTE",'[4]Raw Inventory'!B:B,A1093)</f>
        <v>#VALUE!</v>
      </c>
      <c r="AI1093" s="42"/>
      <c r="AJ1093" s="42">
        <f t="shared" si="272"/>
        <v>90.000000000000014</v>
      </c>
      <c r="AK1093" s="40" t="str">
        <f>IFERROR(IF((Q1093+IF(AI1093="",0,AI3))&lt;=0,"Stockout",IF(AJ1093="","",IF(F1093="Class A",IF(AJ1093&lt;=7,"Critical",IF(AJ1093&lt;=15,"Low",IF(AJ1093&lt;=30,"Reorder",IF(AJ1093&lt;=45,"Optimal","Overstock")))),IF(F1093="Class B",IF(AJ1093&lt;=10,"Critical",IF(AJ1093&lt;=20,"Low",IF(AJ1093&lt;=45,"Reorder",IF(AJ1093&lt;=60,"Optimal","Overstock")))),IF(F1093="Class C",IF(AJ1093&lt;=15,"Critical",IF(AJ1093&lt;=30,"Low",IF(AJ1093&lt;=60,"Reorder",IF(AJ1093&lt;=90,"Optimal","Overstock")))),""))))),"")</f>
        <v>Optimal</v>
      </c>
      <c r="AL1093" s="42"/>
      <c r="AM1093" s="39"/>
      <c r="AN1093" s="39"/>
      <c r="AO1093" s="39"/>
      <c r="AP1093" s="39"/>
      <c r="AQ1093" s="39"/>
      <c r="AR1093" s="39"/>
      <c r="AS1093" s="39"/>
      <c r="AT1093" s="39"/>
      <c r="AU1093" s="39"/>
      <c r="AV1093" s="39"/>
    </row>
    <row r="1094" spans="1:48">
      <c r="A1094" s="39" t="s">
        <v>49</v>
      </c>
      <c r="B1094" s="39" t="s">
        <v>155</v>
      </c>
      <c r="C1094" s="39" t="s">
        <v>152</v>
      </c>
      <c r="D1094" s="40" t="s">
        <v>262</v>
      </c>
      <c r="E1094" s="40">
        <v>7</v>
      </c>
      <c r="F1094" s="40" t="s">
        <v>0</v>
      </c>
      <c r="G1094" s="39" t="str">
        <f>IFERROR(VLOOKUP(A1094,'[4]MC Masterlist 2026-09-17'!$B:$M, 3, 0),"")</f>
        <v>BAJAJ RE</v>
      </c>
      <c r="H1094" s="41">
        <f>IFERROR(VLOOKUP(A1094,'[4]MC Masterlist 2026-09-17'!$B:$M, 6, 0),"")</f>
        <v>191000</v>
      </c>
      <c r="I1094" s="42">
        <v>1</v>
      </c>
      <c r="J1094" s="42">
        <v>1</v>
      </c>
      <c r="K1094" s="42">
        <v>1</v>
      </c>
      <c r="L1094" s="42">
        <f t="shared" si="257"/>
        <v>3</v>
      </c>
      <c r="M1094" s="42">
        <f t="shared" si="258"/>
        <v>1</v>
      </c>
      <c r="N1094" s="41">
        <f t="shared" si="259"/>
        <v>573000</v>
      </c>
      <c r="O1094" s="41">
        <f t="shared" si="260"/>
        <v>191000</v>
      </c>
      <c r="P1094" s="42">
        <f t="shared" si="261"/>
        <v>3.3333333333333333E-2</v>
      </c>
      <c r="Q1094" s="42">
        <v>3</v>
      </c>
      <c r="R1094" s="41">
        <f t="shared" si="262"/>
        <v>573000</v>
      </c>
      <c r="S1094" s="42">
        <f t="shared" si="263"/>
        <v>90</v>
      </c>
      <c r="T1094" s="42">
        <f>IFERROR(VLOOKUP(A1094,'[4]Re-order'!$A:$Q,17,0),"")</f>
        <v>0</v>
      </c>
      <c r="U1094" s="42">
        <f>IFERROR(VLOOKUP(A1094,'[4]MC Masterlist 2026-09-17'!$B:$M, 10, 0),0)</f>
        <v>15</v>
      </c>
      <c r="V1094" s="42">
        <f>IFERROR(VLOOKUP(A1094,'[4]MC Masterlist 2026-09-17'!$B:$M, 11, 0),0)</f>
        <v>15</v>
      </c>
      <c r="W1094" s="42">
        <f t="shared" si="264"/>
        <v>30</v>
      </c>
      <c r="X1094" s="42">
        <f t="shared" si="265"/>
        <v>29.5</v>
      </c>
      <c r="Y1094" s="42">
        <f>IFERROR(IF(OR(C1094="AREA I",C1094="AREA V"),7,VLOOKUP(A1094,'[4]MC Masterlist 2026-09-17'!$B:$M, 12, 0)),0)</f>
        <v>30</v>
      </c>
      <c r="Z1094" s="42">
        <f t="shared" si="266"/>
        <v>0.5</v>
      </c>
      <c r="AA1094" s="42">
        <f t="shared" si="267"/>
        <v>1</v>
      </c>
      <c r="AB1094" s="42">
        <f t="shared" si="268"/>
        <v>0.98333333333333328</v>
      </c>
      <c r="AC1094" s="42">
        <f t="shared" si="269"/>
        <v>1</v>
      </c>
      <c r="AD1094" s="40" t="str">
        <f t="shared" si="270"/>
        <v>Overstock</v>
      </c>
      <c r="AE1094" s="40">
        <f>IFERROR(VLOOKUP(A1094,'[4]Re-order'!$A:$AA,27,0),"")</f>
        <v>0</v>
      </c>
      <c r="AF1094" s="42">
        <f t="shared" si="271"/>
        <v>-2</v>
      </c>
      <c r="AG1094" s="42" t="e">
        <f>SUMIFS('[4]Raw Inventory'!D:D,'[4]Raw Inventory'!C:C,"GREATWALL",'[4]Raw Inventory'!B:B,A1094)</f>
        <v>#VALUE!</v>
      </c>
      <c r="AH1094" s="42" t="e">
        <f>SUMIFS('[4]Raw Inventory'!D:D,'[4]Raw Inventory'!C:C,"DUARTE",'[4]Raw Inventory'!B:B,A1094)</f>
        <v>#VALUE!</v>
      </c>
      <c r="AI1094" s="42"/>
      <c r="AJ1094" s="42">
        <f t="shared" si="272"/>
        <v>90</v>
      </c>
      <c r="AK1094" s="40" t="str">
        <f>IFERROR(IF((Q1094+IF(AI1094="",0,AI3))&lt;=0,"Stockout",IF(AJ1094="","",IF(F1094="Class A",IF(AJ1094&lt;=7,"Critical",IF(AJ1094&lt;=15,"Low",IF(AJ1094&lt;=30,"Reorder",IF(AJ1094&lt;=45,"Optimal","Overstock")))),IF(F1094="Class B",IF(AJ1094&lt;=10,"Critical",IF(AJ1094&lt;=20,"Low",IF(AJ1094&lt;=45,"Reorder",IF(AJ1094&lt;=60,"Optimal","Overstock")))),IF(F1094="Class C",IF(AJ1094&lt;=15,"Critical",IF(AJ1094&lt;=30,"Low",IF(AJ1094&lt;=60,"Reorder",IF(AJ1094&lt;=90,"Optimal","Overstock")))),""))))),"")</f>
        <v>Overstock</v>
      </c>
      <c r="AL1094" s="42"/>
      <c r="AM1094" s="39"/>
      <c r="AN1094" s="39"/>
      <c r="AO1094" s="39"/>
      <c r="AP1094" s="39"/>
      <c r="AQ1094" s="39"/>
      <c r="AR1094" s="39"/>
      <c r="AS1094" s="39"/>
      <c r="AT1094" s="39"/>
      <c r="AU1094" s="39"/>
      <c r="AV1094" s="39"/>
    </row>
    <row r="1095" spans="1:48">
      <c r="A1095" s="39" t="s">
        <v>40</v>
      </c>
      <c r="B1095" s="39" t="s">
        <v>19</v>
      </c>
      <c r="C1095" s="39" t="s">
        <v>1</v>
      </c>
      <c r="D1095" s="40" t="s">
        <v>244</v>
      </c>
      <c r="E1095" s="40">
        <v>11</v>
      </c>
      <c r="F1095" s="40" t="s">
        <v>2</v>
      </c>
      <c r="G1095" s="39" t="str">
        <f>IFERROR(VLOOKUP(A1095,'[4]MC Masterlist 2026-09-17'!$B:$M, 3, 0),"")</f>
        <v>HONDA</v>
      </c>
      <c r="H1095" s="41">
        <f>IFERROR(VLOOKUP(A1095,'[4]MC Masterlist 2026-09-17'!$B:$M, 6, 0),"")</f>
        <v>56426</v>
      </c>
      <c r="I1095" s="42">
        <v>4</v>
      </c>
      <c r="J1095" s="42">
        <v>1</v>
      </c>
      <c r="K1095" s="42">
        <v>4</v>
      </c>
      <c r="L1095" s="42">
        <f t="shared" si="257"/>
        <v>9</v>
      </c>
      <c r="M1095" s="42">
        <f t="shared" si="258"/>
        <v>3</v>
      </c>
      <c r="N1095" s="41">
        <f t="shared" si="259"/>
        <v>507834</v>
      </c>
      <c r="O1095" s="41">
        <f t="shared" si="260"/>
        <v>169278</v>
      </c>
      <c r="P1095" s="42">
        <f t="shared" si="261"/>
        <v>0.1</v>
      </c>
      <c r="Q1095" s="42">
        <v>5</v>
      </c>
      <c r="R1095" s="41">
        <f t="shared" si="262"/>
        <v>282130</v>
      </c>
      <c r="S1095" s="42">
        <f t="shared" si="263"/>
        <v>50</v>
      </c>
      <c r="T1095" s="42">
        <f>IFERROR(VLOOKUP(A1095,'[4]Re-order'!$A:$Q,17,0),"")</f>
        <v>0</v>
      </c>
      <c r="U1095" s="42">
        <f>IFERROR(VLOOKUP(A1095,'[4]MC Masterlist 2026-09-17'!$B:$M, 10, 0),0)</f>
        <v>15</v>
      </c>
      <c r="V1095" s="42">
        <f>IFERROR(VLOOKUP(A1095,'[4]MC Masterlist 2026-09-17'!$B:$M, 11, 0),0)</f>
        <v>15</v>
      </c>
      <c r="W1095" s="42">
        <f t="shared" si="264"/>
        <v>30</v>
      </c>
      <c r="X1095" s="42">
        <f t="shared" si="265"/>
        <v>5.5</v>
      </c>
      <c r="Y1095" s="42">
        <f>IFERROR(IF(OR(C1095="AREA I",C1095="AREA V"),7,VLOOKUP(A1095,'[4]MC Masterlist 2026-09-17'!$B:$M, 12, 0)),0)</f>
        <v>7</v>
      </c>
      <c r="Z1095" s="42">
        <f t="shared" si="266"/>
        <v>1.5</v>
      </c>
      <c r="AA1095" s="42">
        <f t="shared" si="267"/>
        <v>3</v>
      </c>
      <c r="AB1095" s="42">
        <f t="shared" si="268"/>
        <v>0.55000000000000004</v>
      </c>
      <c r="AC1095" s="42">
        <f t="shared" si="269"/>
        <v>0.70000000000000007</v>
      </c>
      <c r="AD1095" s="40" t="str">
        <f t="shared" si="270"/>
        <v>Optimal</v>
      </c>
      <c r="AE1095" s="40">
        <f>IFERROR(VLOOKUP(A1095,'[4]Re-order'!$A:$AA,27,0),"")</f>
        <v>0</v>
      </c>
      <c r="AF1095" s="42">
        <f t="shared" si="271"/>
        <v>-4.3</v>
      </c>
      <c r="AG1095" s="42" t="e">
        <f>SUMIFS('[4]Raw Inventory'!D:D,'[4]Raw Inventory'!C:C,"GREATWALL",'[4]Raw Inventory'!B:B,A1095)</f>
        <v>#VALUE!</v>
      </c>
      <c r="AH1095" s="42" t="e">
        <f>SUMIFS('[4]Raw Inventory'!D:D,'[4]Raw Inventory'!C:C,"DUARTE",'[4]Raw Inventory'!B:B,A1095)</f>
        <v>#VALUE!</v>
      </c>
      <c r="AI1095" s="42"/>
      <c r="AJ1095" s="42">
        <f t="shared" si="272"/>
        <v>50</v>
      </c>
      <c r="AK1095" s="40" t="str">
        <f>IFERROR(IF((Q1095+IF(AI1095="",0,AI3))&lt;=0,"Stockout",IF(AJ1095="","",IF(F1095="Class A",IF(AJ1095&lt;=7,"Critical",IF(AJ1095&lt;=15,"Low",IF(AJ1095&lt;=30,"Reorder",IF(AJ1095&lt;=45,"Optimal","Overstock")))),IF(F1095="Class B",IF(AJ1095&lt;=10,"Critical",IF(AJ1095&lt;=20,"Low",IF(AJ1095&lt;=45,"Reorder",IF(AJ1095&lt;=60,"Optimal","Overstock")))),IF(F1095="Class C",IF(AJ1095&lt;=15,"Critical",IF(AJ1095&lt;=30,"Low",IF(AJ1095&lt;=60,"Reorder",IF(AJ1095&lt;=90,"Optimal","Overstock")))),""))))),"")</f>
        <v>Optimal</v>
      </c>
      <c r="AL1095" s="42"/>
      <c r="AM1095" s="39"/>
      <c r="AN1095" s="39"/>
      <c r="AO1095" s="39"/>
      <c r="AP1095" s="39"/>
      <c r="AQ1095" s="39"/>
      <c r="AR1095" s="39"/>
      <c r="AS1095" s="39"/>
      <c r="AT1095" s="39"/>
      <c r="AU1095" s="39"/>
      <c r="AV1095" s="39"/>
    </row>
    <row r="1096" spans="1:48">
      <c r="A1096" s="39" t="s">
        <v>176</v>
      </c>
      <c r="B1096" s="39" t="s">
        <v>139</v>
      </c>
      <c r="C1096" s="39" t="s">
        <v>137</v>
      </c>
      <c r="D1096" s="40" t="s">
        <v>236</v>
      </c>
      <c r="E1096" s="40">
        <v>25</v>
      </c>
      <c r="F1096" s="40" t="s">
        <v>3</v>
      </c>
      <c r="G1096" s="39" t="str">
        <f>IFERROR(VLOOKUP(A1096,'[4]MC Masterlist 2026-09-17'!$B:$M, 3, 0),"")</f>
        <v>HONDA</v>
      </c>
      <c r="H1096" s="41">
        <f>IFERROR(VLOOKUP(A1096,'[4]MC Masterlist 2026-09-17'!$B:$M, 6, 0),"")</f>
        <v>86510</v>
      </c>
      <c r="I1096" s="42">
        <v>0</v>
      </c>
      <c r="J1096" s="42">
        <v>0</v>
      </c>
      <c r="K1096" s="42">
        <v>0</v>
      </c>
      <c r="L1096" s="42">
        <f t="shared" si="257"/>
        <v>0</v>
      </c>
      <c r="M1096" s="42">
        <f t="shared" si="258"/>
        <v>0</v>
      </c>
      <c r="N1096" s="41">
        <f t="shared" si="259"/>
        <v>0</v>
      </c>
      <c r="O1096" s="41">
        <f t="shared" si="260"/>
        <v>0</v>
      </c>
      <c r="P1096" s="42">
        <f t="shared" si="261"/>
        <v>0</v>
      </c>
      <c r="Q1096" s="42">
        <v>4</v>
      </c>
      <c r="R1096" s="41">
        <f t="shared" si="262"/>
        <v>346040</v>
      </c>
      <c r="S1096" s="42">
        <f t="shared" si="263"/>
        <v>0</v>
      </c>
      <c r="T1096" s="42">
        <f>IFERROR(VLOOKUP(A1096,'[4]Re-order'!$A:$Q,17,0),"")</f>
        <v>0</v>
      </c>
      <c r="U1096" s="42">
        <f>IFERROR(VLOOKUP(A1096,'[4]MC Masterlist 2026-09-17'!$B:$M, 10, 0),0)</f>
        <v>15</v>
      </c>
      <c r="V1096" s="42">
        <f>IFERROR(VLOOKUP(A1096,'[4]MC Masterlist 2026-09-17'!$B:$M, 11, 0),0)</f>
        <v>15</v>
      </c>
      <c r="W1096" s="42">
        <f t="shared" si="264"/>
        <v>30</v>
      </c>
      <c r="X1096" s="42">
        <f t="shared" si="265"/>
        <v>7</v>
      </c>
      <c r="Y1096" s="42">
        <f>IFERROR(IF(OR(C1096="AREA I",C1096="AREA V"),7,VLOOKUP(A1096,'[4]MC Masterlist 2026-09-17'!$B:$M, 12, 0)),0)</f>
        <v>7</v>
      </c>
      <c r="Z1096" s="42">
        <f t="shared" si="266"/>
        <v>0</v>
      </c>
      <c r="AA1096" s="42">
        <f t="shared" si="267"/>
        <v>0</v>
      </c>
      <c r="AB1096" s="42">
        <f t="shared" si="268"/>
        <v>0</v>
      </c>
      <c r="AC1096" s="42">
        <f t="shared" si="269"/>
        <v>0</v>
      </c>
      <c r="AD1096" s="40" t="str">
        <f t="shared" si="270"/>
        <v>Critical</v>
      </c>
      <c r="AE1096" s="40">
        <f>IFERROR(VLOOKUP(A1096,'[4]Re-order'!$A:$AA,27,0),"")</f>
        <v>0</v>
      </c>
      <c r="AF1096" s="42">
        <f t="shared" si="271"/>
        <v>-4</v>
      </c>
      <c r="AG1096" s="42" t="e">
        <f>SUMIFS('[4]Raw Inventory'!D:D,'[4]Raw Inventory'!C:C,"GREATWALL",'[4]Raw Inventory'!B:B,A1096)</f>
        <v>#VALUE!</v>
      </c>
      <c r="AH1096" s="42" t="e">
        <f>SUMIFS('[4]Raw Inventory'!D:D,'[4]Raw Inventory'!C:C,"DUARTE",'[4]Raw Inventory'!B:B,A1096)</f>
        <v>#VALUE!</v>
      </c>
      <c r="AI1096" s="42"/>
      <c r="AJ1096" s="42">
        <f t="shared" si="272"/>
        <v>0</v>
      </c>
      <c r="AK1096" s="40" t="str">
        <f>IFERROR(IF((Q1096+IF(AI1096="",0,AI3))&lt;=0,"Stockout",IF(AJ1096="","",IF(F1096="Class A",IF(AJ1096&lt;=7,"Critical",IF(AJ1096&lt;=15,"Low",IF(AJ1096&lt;=30,"Reorder",IF(AJ1096&lt;=45,"Optimal","Overstock")))),IF(F1096="Class B",IF(AJ1096&lt;=10,"Critical",IF(AJ1096&lt;=20,"Low",IF(AJ1096&lt;=45,"Reorder",IF(AJ1096&lt;=60,"Optimal","Overstock")))),IF(F1096="Class C",IF(AJ1096&lt;=15,"Critical",IF(AJ1096&lt;=30,"Low",IF(AJ1096&lt;=60,"Reorder",IF(AJ1096&lt;=90,"Optimal","Overstock")))),""))))),"")</f>
        <v>Critical</v>
      </c>
      <c r="AL1096" s="42"/>
      <c r="AM1096" s="39"/>
      <c r="AN1096" s="39"/>
      <c r="AO1096" s="39"/>
      <c r="AP1096" s="39"/>
      <c r="AQ1096" s="39"/>
      <c r="AR1096" s="39"/>
      <c r="AS1096" s="39"/>
      <c r="AT1096" s="39"/>
      <c r="AU1096" s="39"/>
      <c r="AV1096" s="39"/>
    </row>
    <row r="1097" spans="1:48">
      <c r="A1097" s="39" t="s">
        <v>82</v>
      </c>
      <c r="B1097" s="39" t="s">
        <v>145</v>
      </c>
      <c r="C1097" s="39" t="s">
        <v>137</v>
      </c>
      <c r="D1097" s="40" t="s">
        <v>265</v>
      </c>
      <c r="E1097" s="40">
        <v>28</v>
      </c>
      <c r="F1097" s="40" t="s">
        <v>3</v>
      </c>
      <c r="G1097" s="39" t="str">
        <f>IFERROR(VLOOKUP(A1097,'[4]MC Masterlist 2026-09-17'!$B:$M, 3, 0),"")</f>
        <v>SUZUKI</v>
      </c>
      <c r="H1097" s="41">
        <f>IFERROR(VLOOKUP(A1097,'[4]MC Masterlist 2026-09-17'!$B:$M, 6, 0),"")</f>
        <v>67342</v>
      </c>
      <c r="I1097" s="42">
        <v>0</v>
      </c>
      <c r="J1097" s="42">
        <v>0</v>
      </c>
      <c r="K1097" s="42">
        <v>0</v>
      </c>
      <c r="L1097" s="42">
        <f t="shared" si="257"/>
        <v>0</v>
      </c>
      <c r="M1097" s="42">
        <f t="shared" si="258"/>
        <v>0</v>
      </c>
      <c r="N1097" s="41">
        <f t="shared" si="259"/>
        <v>0</v>
      </c>
      <c r="O1097" s="41">
        <f t="shared" si="260"/>
        <v>0</v>
      </c>
      <c r="P1097" s="42">
        <f t="shared" si="261"/>
        <v>0</v>
      </c>
      <c r="Q1097" s="42">
        <v>2</v>
      </c>
      <c r="R1097" s="41">
        <f t="shared" si="262"/>
        <v>134684</v>
      </c>
      <c r="S1097" s="42">
        <f t="shared" si="263"/>
        <v>0</v>
      </c>
      <c r="T1097" s="42">
        <f>IFERROR(VLOOKUP(A1097,'[4]Re-order'!$A:$Q,17,0),"")</f>
        <v>0</v>
      </c>
      <c r="U1097" s="42">
        <f>IFERROR(VLOOKUP(A1097,'[4]MC Masterlist 2026-09-17'!$B:$M, 10, 0),0)</f>
        <v>15</v>
      </c>
      <c r="V1097" s="42">
        <f>IFERROR(VLOOKUP(A1097,'[4]MC Masterlist 2026-09-17'!$B:$M, 11, 0),0)</f>
        <v>15</v>
      </c>
      <c r="W1097" s="42">
        <f t="shared" si="264"/>
        <v>30</v>
      </c>
      <c r="X1097" s="42">
        <f t="shared" si="265"/>
        <v>7</v>
      </c>
      <c r="Y1097" s="42">
        <f>IFERROR(IF(OR(C1097="AREA I",C1097="AREA V"),7,VLOOKUP(A1097,'[4]MC Masterlist 2026-09-17'!$B:$M, 12, 0)),0)</f>
        <v>7</v>
      </c>
      <c r="Z1097" s="42">
        <f t="shared" si="266"/>
        <v>0</v>
      </c>
      <c r="AA1097" s="42">
        <f t="shared" si="267"/>
        <v>0</v>
      </c>
      <c r="AB1097" s="42">
        <f t="shared" si="268"/>
        <v>0</v>
      </c>
      <c r="AC1097" s="42">
        <f t="shared" si="269"/>
        <v>0</v>
      </c>
      <c r="AD1097" s="40" t="str">
        <f t="shared" si="270"/>
        <v>Critical</v>
      </c>
      <c r="AE1097" s="40">
        <f>IFERROR(VLOOKUP(A1097,'[4]Re-order'!$A:$AA,27,0),"")</f>
        <v>0</v>
      </c>
      <c r="AF1097" s="42">
        <f t="shared" si="271"/>
        <v>-2</v>
      </c>
      <c r="AG1097" s="42" t="e">
        <f>SUMIFS('[4]Raw Inventory'!D:D,'[4]Raw Inventory'!C:C,"GREATWALL",'[4]Raw Inventory'!B:B,A1097)</f>
        <v>#VALUE!</v>
      </c>
      <c r="AH1097" s="42" t="e">
        <f>SUMIFS('[4]Raw Inventory'!D:D,'[4]Raw Inventory'!C:C,"DUARTE",'[4]Raw Inventory'!B:B,A1097)</f>
        <v>#VALUE!</v>
      </c>
      <c r="AI1097" s="42"/>
      <c r="AJ1097" s="42">
        <f t="shared" si="272"/>
        <v>0</v>
      </c>
      <c r="AK1097" s="40" t="str">
        <f>IFERROR(IF((Q1097+IF(AI1097="",0,AI3))&lt;=0,"Stockout",IF(AJ1097="","",IF(F1097="Class A",IF(AJ1097&lt;=7,"Critical",IF(AJ1097&lt;=15,"Low",IF(AJ1097&lt;=30,"Reorder",IF(AJ1097&lt;=45,"Optimal","Overstock")))),IF(F1097="Class B",IF(AJ1097&lt;=10,"Critical",IF(AJ1097&lt;=20,"Low",IF(AJ1097&lt;=45,"Reorder",IF(AJ1097&lt;=60,"Optimal","Overstock")))),IF(F1097="Class C",IF(AJ1097&lt;=15,"Critical",IF(AJ1097&lt;=30,"Low",IF(AJ1097&lt;=60,"Reorder",IF(AJ1097&lt;=90,"Optimal","Overstock")))),""))))),"")</f>
        <v>Critical</v>
      </c>
      <c r="AL1097" s="42"/>
      <c r="AM1097" s="39"/>
      <c r="AN1097" s="39"/>
      <c r="AO1097" s="39"/>
      <c r="AP1097" s="39"/>
      <c r="AQ1097" s="39"/>
      <c r="AR1097" s="39"/>
      <c r="AS1097" s="39"/>
      <c r="AT1097" s="39"/>
      <c r="AU1097" s="39"/>
      <c r="AV1097" s="39"/>
    </row>
    <row r="1098" spans="1:48">
      <c r="A1098" s="39" t="s">
        <v>50</v>
      </c>
      <c r="B1098" s="39" t="s">
        <v>29</v>
      </c>
      <c r="C1098" s="39" t="s">
        <v>1</v>
      </c>
      <c r="D1098" s="40" t="s">
        <v>290</v>
      </c>
      <c r="E1098" s="40">
        <v>25</v>
      </c>
      <c r="F1098" s="40" t="s">
        <v>2</v>
      </c>
      <c r="G1098" s="39" t="str">
        <f>IFERROR(VLOOKUP(A1098,'[4]MC Masterlist 2026-09-17'!$B:$M, 3, 0),"")</f>
        <v>YAMAHA</v>
      </c>
      <c r="H1098" s="41">
        <f>IFERROR(VLOOKUP(A1098,'[4]MC Masterlist 2026-09-17'!$B:$M, 6, 0),"")</f>
        <v>78957</v>
      </c>
      <c r="I1098" s="42">
        <v>0</v>
      </c>
      <c r="J1098" s="42">
        <v>2</v>
      </c>
      <c r="K1098" s="42">
        <v>0</v>
      </c>
      <c r="L1098" s="42">
        <f t="shared" si="257"/>
        <v>2</v>
      </c>
      <c r="M1098" s="42">
        <f t="shared" si="258"/>
        <v>0.66666666666666663</v>
      </c>
      <c r="N1098" s="41">
        <f t="shared" si="259"/>
        <v>157914</v>
      </c>
      <c r="O1098" s="41">
        <f t="shared" si="260"/>
        <v>52638</v>
      </c>
      <c r="P1098" s="42">
        <f t="shared" si="261"/>
        <v>2.222222222222222E-2</v>
      </c>
      <c r="Q1098" s="42">
        <v>1</v>
      </c>
      <c r="R1098" s="41">
        <f t="shared" si="262"/>
        <v>78957</v>
      </c>
      <c r="S1098" s="42">
        <f t="shared" si="263"/>
        <v>45</v>
      </c>
      <c r="T1098" s="42">
        <f>IFERROR(VLOOKUP(A1098,'[4]Re-order'!$A:$Q,17,0),"")</f>
        <v>0</v>
      </c>
      <c r="U1098" s="42">
        <f>IFERROR(VLOOKUP(A1098,'[4]MC Masterlist 2026-09-17'!$B:$M, 10, 0),0)</f>
        <v>15</v>
      </c>
      <c r="V1098" s="42">
        <f>IFERROR(VLOOKUP(A1098,'[4]MC Masterlist 2026-09-17'!$B:$M, 11, 0),0)</f>
        <v>15</v>
      </c>
      <c r="W1098" s="42">
        <f t="shared" si="264"/>
        <v>30</v>
      </c>
      <c r="X1098" s="42">
        <f t="shared" si="265"/>
        <v>6.666666666666667</v>
      </c>
      <c r="Y1098" s="42">
        <f>IFERROR(IF(OR(C1098="AREA I",C1098="AREA V"),7,VLOOKUP(A1098,'[4]MC Masterlist 2026-09-17'!$B:$M, 12, 0)),0)</f>
        <v>7</v>
      </c>
      <c r="Z1098" s="42">
        <f t="shared" si="266"/>
        <v>0.33333333333333331</v>
      </c>
      <c r="AA1098" s="42">
        <f t="shared" si="267"/>
        <v>0.66666666666666663</v>
      </c>
      <c r="AB1098" s="42">
        <f t="shared" si="268"/>
        <v>0.14814814814814814</v>
      </c>
      <c r="AC1098" s="42">
        <f t="shared" si="269"/>
        <v>0.15555555555555553</v>
      </c>
      <c r="AD1098" s="40" t="str">
        <f t="shared" si="270"/>
        <v>Reorder</v>
      </c>
      <c r="AE1098" s="40">
        <f>IFERROR(VLOOKUP(A1098,'[4]Re-order'!$A:$AA,27,0),"")</f>
        <v>0</v>
      </c>
      <c r="AF1098" s="42">
        <f t="shared" si="271"/>
        <v>-0.84444444444444444</v>
      </c>
      <c r="AG1098" s="42" t="e">
        <f>SUMIFS('[4]Raw Inventory'!D:D,'[4]Raw Inventory'!C:C,"GREATWALL",'[4]Raw Inventory'!B:B,A1098)</f>
        <v>#VALUE!</v>
      </c>
      <c r="AH1098" s="42" t="e">
        <f>SUMIFS('[4]Raw Inventory'!D:D,'[4]Raw Inventory'!C:C,"DUARTE",'[4]Raw Inventory'!B:B,A1098)</f>
        <v>#VALUE!</v>
      </c>
      <c r="AI1098" s="42"/>
      <c r="AJ1098" s="42">
        <f t="shared" si="272"/>
        <v>45.000000000000007</v>
      </c>
      <c r="AK1098" s="40" t="str">
        <f>IFERROR(IF((Q1098+IF(AI1098="",0,AI3))&lt;=0,"Stockout",IF(AJ1098="","",IF(F1098="Class A",IF(AJ1098&lt;=7,"Critical",IF(AJ1098&lt;=15,"Low",IF(AJ1098&lt;=30,"Reorder",IF(AJ1098&lt;=45,"Optimal","Overstock")))),IF(F1098="Class B",IF(AJ1098&lt;=10,"Critical",IF(AJ1098&lt;=20,"Low",IF(AJ1098&lt;=45,"Reorder",IF(AJ1098&lt;=60,"Optimal","Overstock")))),IF(F1098="Class C",IF(AJ1098&lt;=15,"Critical",IF(AJ1098&lt;=30,"Low",IF(AJ1098&lt;=60,"Reorder",IF(AJ1098&lt;=90,"Optimal","Overstock")))),""))))),"")</f>
        <v>Reorder</v>
      </c>
      <c r="AL1098" s="42"/>
      <c r="AM1098" s="39"/>
      <c r="AN1098" s="39"/>
      <c r="AO1098" s="39"/>
      <c r="AP1098" s="39"/>
      <c r="AQ1098" s="39"/>
      <c r="AR1098" s="39"/>
      <c r="AS1098" s="39"/>
      <c r="AT1098" s="39"/>
      <c r="AU1098" s="39"/>
      <c r="AV1098" s="39"/>
    </row>
    <row r="1099" spans="1:48">
      <c r="A1099" s="39" t="s">
        <v>36</v>
      </c>
      <c r="B1099" s="39" t="s">
        <v>110</v>
      </c>
      <c r="C1099" s="39" t="s">
        <v>109</v>
      </c>
      <c r="D1099" s="40" t="s">
        <v>236</v>
      </c>
      <c r="E1099" s="40">
        <v>29</v>
      </c>
      <c r="F1099" s="40" t="s">
        <v>3</v>
      </c>
      <c r="G1099" s="39" t="str">
        <f>IFERROR(VLOOKUP(A1099,'[4]MC Masterlist 2026-09-17'!$B:$M, 3, 0),"")</f>
        <v>HONDA</v>
      </c>
      <c r="H1099" s="41">
        <f>IFERROR(VLOOKUP(A1099,'[4]MC Masterlist 2026-09-17'!$B:$M, 6, 0),"")</f>
        <v>76850</v>
      </c>
      <c r="I1099" s="42">
        <v>0</v>
      </c>
      <c r="J1099" s="42">
        <v>0</v>
      </c>
      <c r="K1099" s="42">
        <v>0</v>
      </c>
      <c r="L1099" s="42">
        <f t="shared" si="257"/>
        <v>0</v>
      </c>
      <c r="M1099" s="42">
        <f t="shared" si="258"/>
        <v>0</v>
      </c>
      <c r="N1099" s="41">
        <f t="shared" si="259"/>
        <v>0</v>
      </c>
      <c r="O1099" s="41">
        <f t="shared" si="260"/>
        <v>0</v>
      </c>
      <c r="P1099" s="42">
        <f t="shared" si="261"/>
        <v>0</v>
      </c>
      <c r="Q1099" s="42">
        <v>1</v>
      </c>
      <c r="R1099" s="41">
        <f t="shared" si="262"/>
        <v>76850</v>
      </c>
      <c r="S1099" s="42">
        <f t="shared" si="263"/>
        <v>0</v>
      </c>
      <c r="T1099" s="42">
        <f>IFERROR(VLOOKUP(A1099,'[4]Re-order'!$A:$Q,17,0),"")</f>
        <v>0</v>
      </c>
      <c r="U1099" s="42">
        <f>IFERROR(VLOOKUP(A1099,'[4]MC Masterlist 2026-09-17'!$B:$M, 10, 0),0)</f>
        <v>15</v>
      </c>
      <c r="V1099" s="42">
        <f>IFERROR(VLOOKUP(A1099,'[4]MC Masterlist 2026-09-17'!$B:$M, 11, 0),0)</f>
        <v>15</v>
      </c>
      <c r="W1099" s="42">
        <f t="shared" si="264"/>
        <v>30</v>
      </c>
      <c r="X1099" s="42">
        <f t="shared" si="265"/>
        <v>30</v>
      </c>
      <c r="Y1099" s="42">
        <f>IFERROR(IF(OR(C1099="AREA I",C1099="AREA V"),7,VLOOKUP(A1099,'[4]MC Masterlist 2026-09-17'!$B:$M, 12, 0)),0)</f>
        <v>30</v>
      </c>
      <c r="Z1099" s="42">
        <f t="shared" si="266"/>
        <v>0</v>
      </c>
      <c r="AA1099" s="42">
        <f t="shared" si="267"/>
        <v>0</v>
      </c>
      <c r="AB1099" s="42">
        <f t="shared" si="268"/>
        <v>0</v>
      </c>
      <c r="AC1099" s="42">
        <f t="shared" si="269"/>
        <v>0</v>
      </c>
      <c r="AD1099" s="40" t="str">
        <f t="shared" si="270"/>
        <v>Critical</v>
      </c>
      <c r="AE1099" s="40">
        <f>IFERROR(VLOOKUP(A1099,'[4]Re-order'!$A:$AA,27,0),"")</f>
        <v>0</v>
      </c>
      <c r="AF1099" s="42">
        <f t="shared" si="271"/>
        <v>-1</v>
      </c>
      <c r="AG1099" s="42" t="e">
        <f>SUMIFS('[4]Raw Inventory'!D:D,'[4]Raw Inventory'!C:C,"GREATWALL",'[4]Raw Inventory'!B:B,A1099)</f>
        <v>#VALUE!</v>
      </c>
      <c r="AH1099" s="42" t="e">
        <f>SUMIFS('[4]Raw Inventory'!D:D,'[4]Raw Inventory'!C:C,"DUARTE",'[4]Raw Inventory'!B:B,A1099)</f>
        <v>#VALUE!</v>
      </c>
      <c r="AI1099" s="42"/>
      <c r="AJ1099" s="42">
        <f t="shared" si="272"/>
        <v>0</v>
      </c>
      <c r="AK1099" s="40" t="str">
        <f>IFERROR(IF((Q1099+IF(AI1099="",0,AI3))&lt;=0,"Stockout",IF(AJ1099="","",IF(F1099="Class A",IF(AJ1099&lt;=7,"Critical",IF(AJ1099&lt;=15,"Low",IF(AJ1099&lt;=30,"Reorder",IF(AJ1099&lt;=45,"Optimal","Overstock")))),IF(F1099="Class B",IF(AJ1099&lt;=10,"Critical",IF(AJ1099&lt;=20,"Low",IF(AJ1099&lt;=45,"Reorder",IF(AJ1099&lt;=60,"Optimal","Overstock")))),IF(F1099="Class C",IF(AJ1099&lt;=15,"Critical",IF(AJ1099&lt;=30,"Low",IF(AJ1099&lt;=60,"Reorder",IF(AJ1099&lt;=90,"Optimal","Overstock")))),""))))),"")</f>
        <v>Critical</v>
      </c>
      <c r="AL1099" s="42"/>
      <c r="AM1099" s="39"/>
      <c r="AN1099" s="39"/>
      <c r="AO1099" s="39"/>
      <c r="AP1099" s="39"/>
      <c r="AQ1099" s="39"/>
      <c r="AR1099" s="39"/>
      <c r="AS1099" s="39"/>
      <c r="AT1099" s="39"/>
      <c r="AU1099" s="39"/>
      <c r="AV1099" s="39"/>
    </row>
    <row r="1100" spans="1:48">
      <c r="A1100" s="39" t="s">
        <v>46</v>
      </c>
      <c r="B1100" s="39" t="s">
        <v>142</v>
      </c>
      <c r="C1100" s="39" t="s">
        <v>137</v>
      </c>
      <c r="D1100" s="40" t="s">
        <v>240</v>
      </c>
      <c r="E1100" s="40">
        <v>22</v>
      </c>
      <c r="F1100" s="40" t="s">
        <v>3</v>
      </c>
      <c r="G1100" s="39" t="str">
        <f>IFERROR(VLOOKUP(A1100,'[4]MC Masterlist 2026-09-17'!$B:$M, 3, 0),"")</f>
        <v>HONDA</v>
      </c>
      <c r="H1100" s="41">
        <f>IFERROR(VLOOKUP(A1100,'[4]MC Masterlist 2026-09-17'!$B:$M, 6, 0),"")</f>
        <v>73630</v>
      </c>
      <c r="I1100" s="42">
        <v>1</v>
      </c>
      <c r="J1100" s="42">
        <v>0</v>
      </c>
      <c r="K1100" s="42">
        <v>0</v>
      </c>
      <c r="L1100" s="42">
        <f t="shared" si="257"/>
        <v>1</v>
      </c>
      <c r="M1100" s="42">
        <f t="shared" si="258"/>
        <v>0.33333333333333331</v>
      </c>
      <c r="N1100" s="41">
        <f t="shared" si="259"/>
        <v>73630</v>
      </c>
      <c r="O1100" s="41">
        <f t="shared" si="260"/>
        <v>24543.333333333332</v>
      </c>
      <c r="P1100" s="42">
        <f t="shared" si="261"/>
        <v>1.111111111111111E-2</v>
      </c>
      <c r="Q1100" s="42"/>
      <c r="R1100" s="41">
        <f t="shared" si="262"/>
        <v>0</v>
      </c>
      <c r="S1100" s="42">
        <f t="shared" si="263"/>
        <v>0</v>
      </c>
      <c r="T1100" s="42">
        <f>IFERROR(VLOOKUP(A1100,'[4]Re-order'!$A:$Q,17,0),"")</f>
        <v>0</v>
      </c>
      <c r="U1100" s="42">
        <f>IFERROR(VLOOKUP(A1100,'[4]MC Masterlist 2026-09-17'!$B:$M, 10, 0),0)</f>
        <v>15</v>
      </c>
      <c r="V1100" s="42">
        <f>IFERROR(VLOOKUP(A1100,'[4]MC Masterlist 2026-09-17'!$B:$M, 11, 0),0)</f>
        <v>15</v>
      </c>
      <c r="W1100" s="42">
        <f t="shared" si="264"/>
        <v>30</v>
      </c>
      <c r="X1100" s="42">
        <f t="shared" si="265"/>
        <v>6.833333333333333</v>
      </c>
      <c r="Y1100" s="42">
        <f>IFERROR(IF(OR(C1100="AREA I",C1100="AREA V"),7,VLOOKUP(A1100,'[4]MC Masterlist 2026-09-17'!$B:$M, 12, 0)),0)</f>
        <v>7</v>
      </c>
      <c r="Z1100" s="42">
        <f t="shared" si="266"/>
        <v>0.16666666666666666</v>
      </c>
      <c r="AA1100" s="42">
        <f t="shared" si="267"/>
        <v>0.33333333333333331</v>
      </c>
      <c r="AB1100" s="42">
        <f t="shared" si="268"/>
        <v>7.5925925925925911E-2</v>
      </c>
      <c r="AC1100" s="42">
        <f t="shared" si="269"/>
        <v>7.7777777777777765E-2</v>
      </c>
      <c r="AD1100" s="40" t="str">
        <f t="shared" si="270"/>
        <v>Stockout</v>
      </c>
      <c r="AE1100" s="40">
        <f>IFERROR(VLOOKUP(A1100,'[4]Re-order'!$A:$AA,27,0),"")</f>
        <v>0</v>
      </c>
      <c r="AF1100" s="42">
        <f t="shared" si="271"/>
        <v>7.7777777777777765E-2</v>
      </c>
      <c r="AG1100" s="42" t="e">
        <f>SUMIFS('[4]Raw Inventory'!D:D,'[4]Raw Inventory'!C:C,"GREATWALL",'[4]Raw Inventory'!B:B,A1100)</f>
        <v>#VALUE!</v>
      </c>
      <c r="AH1100" s="42" t="e">
        <f>SUMIFS('[4]Raw Inventory'!D:D,'[4]Raw Inventory'!C:C,"DUARTE",'[4]Raw Inventory'!B:B,A1100)</f>
        <v>#VALUE!</v>
      </c>
      <c r="AI1100" s="42"/>
      <c r="AJ1100" s="42">
        <f t="shared" si="272"/>
        <v>0</v>
      </c>
      <c r="AK1100" s="40" t="str">
        <f>IFERROR(IF((Q1100+IF(AI1100="",0,AI3))&lt;=0,"Stockout",IF(AJ1100="","",IF(F1100="Class A",IF(AJ1100&lt;=7,"Critical",IF(AJ1100&lt;=15,"Low",IF(AJ1100&lt;=30,"Reorder",IF(AJ1100&lt;=45,"Optimal","Overstock")))),IF(F1100="Class B",IF(AJ1100&lt;=10,"Critical",IF(AJ1100&lt;=20,"Low",IF(AJ1100&lt;=45,"Reorder",IF(AJ1100&lt;=60,"Optimal","Overstock")))),IF(F1100="Class C",IF(AJ1100&lt;=15,"Critical",IF(AJ1100&lt;=30,"Low",IF(AJ1100&lt;=60,"Reorder",IF(AJ1100&lt;=90,"Optimal","Overstock")))),""))))),"")</f>
        <v>Stockout</v>
      </c>
      <c r="AL1100" s="42"/>
      <c r="AM1100" s="39"/>
      <c r="AN1100" s="39"/>
      <c r="AO1100" s="39"/>
      <c r="AP1100" s="39"/>
      <c r="AQ1100" s="39"/>
      <c r="AR1100" s="39"/>
      <c r="AS1100" s="39"/>
      <c r="AT1100" s="39"/>
      <c r="AU1100" s="39"/>
      <c r="AV1100" s="39"/>
    </row>
    <row r="1101" spans="1:48">
      <c r="A1101" s="39" t="s">
        <v>43</v>
      </c>
      <c r="B1101" s="39" t="s">
        <v>5</v>
      </c>
      <c r="C1101" s="39" t="s">
        <v>118</v>
      </c>
      <c r="D1101" s="40" t="s">
        <v>239</v>
      </c>
      <c r="E1101" s="40">
        <v>11</v>
      </c>
      <c r="F1101" s="40" t="s">
        <v>2</v>
      </c>
      <c r="G1101" s="39" t="str">
        <f>IFERROR(VLOOKUP(A1101,'[4]MC Masterlist 2026-09-17'!$B:$M, 3, 0),"")</f>
        <v>YAMAHA</v>
      </c>
      <c r="H1101" s="41">
        <f>IFERROR(VLOOKUP(A1101,'[4]MC Masterlist 2026-09-17'!$B:$M, 6, 0),"")</f>
        <v>70587</v>
      </c>
      <c r="I1101" s="42">
        <v>1</v>
      </c>
      <c r="J1101" s="42">
        <v>1</v>
      </c>
      <c r="K1101" s="42">
        <v>1</v>
      </c>
      <c r="L1101" s="42">
        <f t="shared" si="257"/>
        <v>3</v>
      </c>
      <c r="M1101" s="42">
        <f t="shared" si="258"/>
        <v>1</v>
      </c>
      <c r="N1101" s="41">
        <f t="shared" si="259"/>
        <v>211761</v>
      </c>
      <c r="O1101" s="41">
        <f t="shared" si="260"/>
        <v>70587</v>
      </c>
      <c r="P1101" s="42">
        <f t="shared" si="261"/>
        <v>3.3333333333333333E-2</v>
      </c>
      <c r="Q1101" s="42"/>
      <c r="R1101" s="41">
        <f t="shared" si="262"/>
        <v>0</v>
      </c>
      <c r="S1101" s="42">
        <f t="shared" si="263"/>
        <v>0</v>
      </c>
      <c r="T1101" s="42">
        <f>IFERROR(VLOOKUP(A1101,'[4]Re-order'!$A:$Q,17,0),"")</f>
        <v>0</v>
      </c>
      <c r="U1101" s="42">
        <f>IFERROR(VLOOKUP(A1101,'[4]MC Masterlist 2026-09-17'!$B:$M, 10, 0),0)</f>
        <v>15</v>
      </c>
      <c r="V1101" s="42">
        <f>IFERROR(VLOOKUP(A1101,'[4]MC Masterlist 2026-09-17'!$B:$M, 11, 0),0)</f>
        <v>15</v>
      </c>
      <c r="W1101" s="42">
        <f t="shared" si="264"/>
        <v>30</v>
      </c>
      <c r="X1101" s="42">
        <f t="shared" si="265"/>
        <v>29.5</v>
      </c>
      <c r="Y1101" s="42">
        <f>IFERROR(IF(OR(C1101="AREA I",C1101="AREA V"),7,VLOOKUP(A1101,'[4]MC Masterlist 2026-09-17'!$B:$M, 12, 0)),0)</f>
        <v>30</v>
      </c>
      <c r="Z1101" s="42">
        <f t="shared" si="266"/>
        <v>0.5</v>
      </c>
      <c r="AA1101" s="42">
        <f t="shared" si="267"/>
        <v>1</v>
      </c>
      <c r="AB1101" s="42">
        <f t="shared" si="268"/>
        <v>0.98333333333333328</v>
      </c>
      <c r="AC1101" s="42">
        <f t="shared" si="269"/>
        <v>1</v>
      </c>
      <c r="AD1101" s="40" t="str">
        <f t="shared" si="270"/>
        <v>Stockout</v>
      </c>
      <c r="AE1101" s="40">
        <f>IFERROR(VLOOKUP(A1101,'[4]Re-order'!$A:$AA,27,0),"")</f>
        <v>0</v>
      </c>
      <c r="AF1101" s="42">
        <f t="shared" si="271"/>
        <v>1</v>
      </c>
      <c r="AG1101" s="42" t="e">
        <f>SUMIFS('[4]Raw Inventory'!D:D,'[4]Raw Inventory'!C:C,"GREATWALL",'[4]Raw Inventory'!B:B,A1101)</f>
        <v>#VALUE!</v>
      </c>
      <c r="AH1101" s="42" t="e">
        <f>SUMIFS('[4]Raw Inventory'!D:D,'[4]Raw Inventory'!C:C,"DUARTE",'[4]Raw Inventory'!B:B,A1101)</f>
        <v>#VALUE!</v>
      </c>
      <c r="AI1101" s="42"/>
      <c r="AJ1101" s="42">
        <f t="shared" si="272"/>
        <v>0</v>
      </c>
      <c r="AK1101" s="40" t="str">
        <f>IFERROR(IF((Q1101+IF(AI1101="",0,AI3))&lt;=0,"Stockout",IF(AJ1101="","",IF(F1101="Class A",IF(AJ1101&lt;=7,"Critical",IF(AJ1101&lt;=15,"Low",IF(AJ1101&lt;=30,"Reorder",IF(AJ1101&lt;=45,"Optimal","Overstock")))),IF(F1101="Class B",IF(AJ1101&lt;=10,"Critical",IF(AJ1101&lt;=20,"Low",IF(AJ1101&lt;=45,"Reorder",IF(AJ1101&lt;=60,"Optimal","Overstock")))),IF(F1101="Class C",IF(AJ1101&lt;=15,"Critical",IF(AJ1101&lt;=30,"Low",IF(AJ1101&lt;=60,"Reorder",IF(AJ1101&lt;=90,"Optimal","Overstock")))),""))))),"")</f>
        <v>Stockout</v>
      </c>
      <c r="AL1101" s="42"/>
      <c r="AM1101" s="39"/>
      <c r="AN1101" s="39"/>
      <c r="AO1101" s="39"/>
      <c r="AP1101" s="39"/>
      <c r="AQ1101" s="39"/>
      <c r="AR1101" s="39"/>
      <c r="AS1101" s="39"/>
      <c r="AT1101" s="39"/>
      <c r="AU1101" s="39"/>
      <c r="AV1101" s="39"/>
    </row>
    <row r="1102" spans="1:48">
      <c r="A1102" s="39" t="s">
        <v>89</v>
      </c>
      <c r="B1102" s="39" t="s">
        <v>138</v>
      </c>
      <c r="C1102" s="39" t="s">
        <v>137</v>
      </c>
      <c r="D1102" s="40" t="s">
        <v>247</v>
      </c>
      <c r="E1102" s="40">
        <v>41</v>
      </c>
      <c r="F1102" s="40" t="s">
        <v>3</v>
      </c>
      <c r="G1102" s="39" t="str">
        <f>IFERROR(VLOOKUP(A1102,'[4]MC Masterlist 2026-09-17'!$B:$M, 3, 0),"")</f>
        <v>HONDA</v>
      </c>
      <c r="H1102" s="41">
        <f>IFERROR(VLOOKUP(A1102,'[4]MC Masterlist 2026-09-17'!$B:$M, 6, 0),"")</f>
        <v>117790</v>
      </c>
      <c r="I1102" s="42">
        <v>0</v>
      </c>
      <c r="J1102" s="42">
        <v>0</v>
      </c>
      <c r="K1102" s="42">
        <v>0</v>
      </c>
      <c r="L1102" s="42">
        <f t="shared" si="257"/>
        <v>0</v>
      </c>
      <c r="M1102" s="42">
        <f t="shared" si="258"/>
        <v>0</v>
      </c>
      <c r="N1102" s="41">
        <f t="shared" si="259"/>
        <v>0</v>
      </c>
      <c r="O1102" s="41">
        <f t="shared" si="260"/>
        <v>0</v>
      </c>
      <c r="P1102" s="42">
        <f t="shared" si="261"/>
        <v>0</v>
      </c>
      <c r="Q1102" s="42">
        <v>2</v>
      </c>
      <c r="R1102" s="41">
        <f t="shared" si="262"/>
        <v>235580</v>
      </c>
      <c r="S1102" s="42">
        <f t="shared" si="263"/>
        <v>0</v>
      </c>
      <c r="T1102" s="42">
        <f>IFERROR(VLOOKUP(A1102,'[4]Re-order'!$A:$Q,17,0),"")</f>
        <v>0</v>
      </c>
      <c r="U1102" s="42">
        <f>IFERROR(VLOOKUP(A1102,'[4]MC Masterlist 2026-09-17'!$B:$M, 10, 0),0)</f>
        <v>15</v>
      </c>
      <c r="V1102" s="42">
        <f>IFERROR(VLOOKUP(A1102,'[4]MC Masterlist 2026-09-17'!$B:$M, 11, 0),0)</f>
        <v>15</v>
      </c>
      <c r="W1102" s="42">
        <f t="shared" si="264"/>
        <v>30</v>
      </c>
      <c r="X1102" s="42">
        <f t="shared" si="265"/>
        <v>7</v>
      </c>
      <c r="Y1102" s="42">
        <f>IFERROR(IF(OR(C1102="AREA I",C1102="AREA V"),7,VLOOKUP(A1102,'[4]MC Masterlist 2026-09-17'!$B:$M, 12, 0)),0)</f>
        <v>7</v>
      </c>
      <c r="Z1102" s="42">
        <f t="shared" si="266"/>
        <v>0</v>
      </c>
      <c r="AA1102" s="42">
        <f t="shared" si="267"/>
        <v>0</v>
      </c>
      <c r="AB1102" s="42">
        <f t="shared" si="268"/>
        <v>0</v>
      </c>
      <c r="AC1102" s="42">
        <f t="shared" si="269"/>
        <v>0</v>
      </c>
      <c r="AD1102" s="40" t="str">
        <f t="shared" si="270"/>
        <v>Critical</v>
      </c>
      <c r="AE1102" s="40">
        <f>IFERROR(VLOOKUP(A1102,'[4]Re-order'!$A:$AA,27,0),"")</f>
        <v>0</v>
      </c>
      <c r="AF1102" s="42">
        <f t="shared" si="271"/>
        <v>-2</v>
      </c>
      <c r="AG1102" s="42" t="e">
        <f>SUMIFS('[4]Raw Inventory'!D:D,'[4]Raw Inventory'!C:C,"GREATWALL",'[4]Raw Inventory'!B:B,A1102)</f>
        <v>#VALUE!</v>
      </c>
      <c r="AH1102" s="42" t="e">
        <f>SUMIFS('[4]Raw Inventory'!D:D,'[4]Raw Inventory'!C:C,"DUARTE",'[4]Raw Inventory'!B:B,A1102)</f>
        <v>#VALUE!</v>
      </c>
      <c r="AI1102" s="42"/>
      <c r="AJ1102" s="42">
        <f t="shared" si="272"/>
        <v>0</v>
      </c>
      <c r="AK1102" s="40" t="str">
        <f>IFERROR(IF((Q1102+IF(AI1102="",0,AI3))&lt;=0,"Stockout",IF(AJ1102="","",IF(F1102="Class A",IF(AJ1102&lt;=7,"Critical",IF(AJ1102&lt;=15,"Low",IF(AJ1102&lt;=30,"Reorder",IF(AJ1102&lt;=45,"Optimal","Overstock")))),IF(F1102="Class B",IF(AJ1102&lt;=10,"Critical",IF(AJ1102&lt;=20,"Low",IF(AJ1102&lt;=45,"Reorder",IF(AJ1102&lt;=60,"Optimal","Overstock")))),IF(F1102="Class C",IF(AJ1102&lt;=15,"Critical",IF(AJ1102&lt;=30,"Low",IF(AJ1102&lt;=60,"Reorder",IF(AJ1102&lt;=90,"Optimal","Overstock")))),""))))),"")</f>
        <v>Critical</v>
      </c>
      <c r="AL1102" s="42"/>
      <c r="AM1102" s="39"/>
      <c r="AN1102" s="39"/>
      <c r="AO1102" s="39"/>
      <c r="AP1102" s="39"/>
      <c r="AQ1102" s="39"/>
      <c r="AR1102" s="39"/>
      <c r="AS1102" s="39"/>
      <c r="AT1102" s="39"/>
      <c r="AU1102" s="39"/>
      <c r="AV1102" s="39"/>
    </row>
    <row r="1103" spans="1:48">
      <c r="A1103" s="39" t="s">
        <v>22</v>
      </c>
      <c r="B1103" s="39" t="s">
        <v>112</v>
      </c>
      <c r="C1103" s="39" t="s">
        <v>109</v>
      </c>
      <c r="D1103" s="40" t="s">
        <v>233</v>
      </c>
      <c r="E1103" s="40">
        <v>4</v>
      </c>
      <c r="F1103" s="40" t="s">
        <v>0</v>
      </c>
      <c r="G1103" s="39" t="str">
        <f>IFERROR(VLOOKUP(A1103,'[4]MC Masterlist 2026-09-17'!$B:$M, 3, 0),"")</f>
        <v>HONDA</v>
      </c>
      <c r="H1103" s="41">
        <f>IFERROR(VLOOKUP(A1103,'[4]MC Masterlist 2026-09-17'!$B:$M, 6, 0),"")</f>
        <v>111258</v>
      </c>
      <c r="I1103" s="42">
        <v>3</v>
      </c>
      <c r="J1103" s="42">
        <v>2</v>
      </c>
      <c r="K1103" s="42">
        <v>0</v>
      </c>
      <c r="L1103" s="42">
        <f t="shared" si="257"/>
        <v>5</v>
      </c>
      <c r="M1103" s="42">
        <f t="shared" si="258"/>
        <v>1.6666666666666667</v>
      </c>
      <c r="N1103" s="41">
        <f t="shared" si="259"/>
        <v>556290</v>
      </c>
      <c r="O1103" s="41">
        <f t="shared" si="260"/>
        <v>185430</v>
      </c>
      <c r="P1103" s="42">
        <f t="shared" si="261"/>
        <v>5.5555555555555559E-2</v>
      </c>
      <c r="Q1103" s="42">
        <v>10</v>
      </c>
      <c r="R1103" s="41">
        <f t="shared" si="262"/>
        <v>1112580</v>
      </c>
      <c r="S1103" s="42">
        <f t="shared" si="263"/>
        <v>180</v>
      </c>
      <c r="T1103" s="42">
        <f>IFERROR(VLOOKUP(A1103,'[4]Re-order'!$A:$Q,17,0),"")</f>
        <v>0</v>
      </c>
      <c r="U1103" s="42">
        <f>IFERROR(VLOOKUP(A1103,'[4]MC Masterlist 2026-09-17'!$B:$M, 10, 0),0)</f>
        <v>15</v>
      </c>
      <c r="V1103" s="42">
        <f>IFERROR(VLOOKUP(A1103,'[4]MC Masterlist 2026-09-17'!$B:$M, 11, 0),0)</f>
        <v>15</v>
      </c>
      <c r="W1103" s="42">
        <f t="shared" si="264"/>
        <v>30</v>
      </c>
      <c r="X1103" s="42">
        <f t="shared" si="265"/>
        <v>29.166666666666668</v>
      </c>
      <c r="Y1103" s="42">
        <f>IFERROR(IF(OR(C1103="AREA I",C1103="AREA V"),7,VLOOKUP(A1103,'[4]MC Masterlist 2026-09-17'!$B:$M, 12, 0)),0)</f>
        <v>30</v>
      </c>
      <c r="Z1103" s="42">
        <f t="shared" si="266"/>
        <v>0.83333333333333337</v>
      </c>
      <c r="AA1103" s="42">
        <f t="shared" si="267"/>
        <v>1.6666666666666667</v>
      </c>
      <c r="AB1103" s="42">
        <f t="shared" si="268"/>
        <v>1.6203703703703705</v>
      </c>
      <c r="AC1103" s="42">
        <f t="shared" si="269"/>
        <v>1.6666666666666667</v>
      </c>
      <c r="AD1103" s="40" t="str">
        <f t="shared" si="270"/>
        <v>Overstock</v>
      </c>
      <c r="AE1103" s="40">
        <f>IFERROR(VLOOKUP(A1103,'[4]Re-order'!$A:$AA,27,0),"")</f>
        <v>0</v>
      </c>
      <c r="AF1103" s="42">
        <f t="shared" si="271"/>
        <v>-8.3333333333333339</v>
      </c>
      <c r="AG1103" s="42" t="e">
        <f>SUMIFS('[4]Raw Inventory'!D:D,'[4]Raw Inventory'!C:C,"GREATWALL",'[4]Raw Inventory'!B:B,A1103)</f>
        <v>#VALUE!</v>
      </c>
      <c r="AH1103" s="42" t="e">
        <f>SUMIFS('[4]Raw Inventory'!D:D,'[4]Raw Inventory'!C:C,"DUARTE",'[4]Raw Inventory'!B:B,A1103)</f>
        <v>#VALUE!</v>
      </c>
      <c r="AI1103" s="42"/>
      <c r="AJ1103" s="42">
        <f t="shared" si="272"/>
        <v>180</v>
      </c>
      <c r="AK1103" s="40" t="str">
        <f>IFERROR(IF((Q1103+IF(AI1103="",0,AI3))&lt;=0,"Stockout",IF(AJ1103="","",IF(F1103="Class A",IF(AJ1103&lt;=7,"Critical",IF(AJ1103&lt;=15,"Low",IF(AJ1103&lt;=30,"Reorder",IF(AJ1103&lt;=45,"Optimal","Overstock")))),IF(F1103="Class B",IF(AJ1103&lt;=10,"Critical",IF(AJ1103&lt;=20,"Low",IF(AJ1103&lt;=45,"Reorder",IF(AJ1103&lt;=60,"Optimal","Overstock")))),IF(F1103="Class C",IF(AJ1103&lt;=15,"Critical",IF(AJ1103&lt;=30,"Low",IF(AJ1103&lt;=60,"Reorder",IF(AJ1103&lt;=90,"Optimal","Overstock")))),""))))),"")</f>
        <v>Overstock</v>
      </c>
      <c r="AL1103" s="42"/>
      <c r="AM1103" s="39"/>
      <c r="AN1103" s="39"/>
      <c r="AO1103" s="39"/>
      <c r="AP1103" s="39"/>
      <c r="AQ1103" s="39"/>
      <c r="AR1103" s="39"/>
      <c r="AS1103" s="39"/>
      <c r="AT1103" s="39"/>
      <c r="AU1103" s="39"/>
      <c r="AV1103" s="39"/>
    </row>
    <row r="1104" spans="1:48">
      <c r="A1104" s="39" t="s">
        <v>28</v>
      </c>
      <c r="B1104" s="39" t="s">
        <v>158</v>
      </c>
      <c r="C1104" s="39" t="s">
        <v>152</v>
      </c>
      <c r="D1104" s="40" t="s">
        <v>229</v>
      </c>
      <c r="E1104" s="40">
        <v>6</v>
      </c>
      <c r="F1104" s="40" t="s">
        <v>0</v>
      </c>
      <c r="G1104" s="39" t="str">
        <f>IFERROR(VLOOKUP(A1104,'[4]MC Masterlist 2026-09-17'!$B:$M, 3, 0),"")</f>
        <v>YAMAHA</v>
      </c>
      <c r="H1104" s="41">
        <f>IFERROR(VLOOKUP(A1104,'[4]MC Masterlist 2026-09-17'!$B:$M, 6, 0),"")</f>
        <v>147312</v>
      </c>
      <c r="I1104" s="42">
        <v>0</v>
      </c>
      <c r="J1104" s="42">
        <v>2</v>
      </c>
      <c r="K1104" s="42">
        <v>1</v>
      </c>
      <c r="L1104" s="42">
        <f t="shared" si="257"/>
        <v>3</v>
      </c>
      <c r="M1104" s="42">
        <f t="shared" si="258"/>
        <v>1</v>
      </c>
      <c r="N1104" s="41">
        <f t="shared" si="259"/>
        <v>441936</v>
      </c>
      <c r="O1104" s="41">
        <f t="shared" si="260"/>
        <v>147312</v>
      </c>
      <c r="P1104" s="42">
        <f t="shared" si="261"/>
        <v>3.3333333333333333E-2</v>
      </c>
      <c r="Q1104" s="42"/>
      <c r="R1104" s="41">
        <f t="shared" si="262"/>
        <v>0</v>
      </c>
      <c r="S1104" s="42">
        <f t="shared" si="263"/>
        <v>0</v>
      </c>
      <c r="T1104" s="42">
        <f>IFERROR(VLOOKUP(A1104,'[4]Re-order'!$A:$Q,17,0),"")</f>
        <v>0</v>
      </c>
      <c r="U1104" s="42">
        <f>IFERROR(VLOOKUP(A1104,'[4]MC Masterlist 2026-09-17'!$B:$M, 10, 0),0)</f>
        <v>15</v>
      </c>
      <c r="V1104" s="42">
        <f>IFERROR(VLOOKUP(A1104,'[4]MC Masterlist 2026-09-17'!$B:$M, 11, 0),0)</f>
        <v>15</v>
      </c>
      <c r="W1104" s="42">
        <f t="shared" si="264"/>
        <v>30</v>
      </c>
      <c r="X1104" s="42">
        <f t="shared" si="265"/>
        <v>29.5</v>
      </c>
      <c r="Y1104" s="42">
        <f>IFERROR(IF(OR(C1104="AREA I",C1104="AREA V"),7,VLOOKUP(A1104,'[4]MC Masterlist 2026-09-17'!$B:$M, 12, 0)),0)</f>
        <v>30</v>
      </c>
      <c r="Z1104" s="42">
        <f t="shared" si="266"/>
        <v>0.5</v>
      </c>
      <c r="AA1104" s="42">
        <f t="shared" si="267"/>
        <v>1</v>
      </c>
      <c r="AB1104" s="42">
        <f t="shared" si="268"/>
        <v>0.98333333333333328</v>
      </c>
      <c r="AC1104" s="42">
        <f t="shared" si="269"/>
        <v>1</v>
      </c>
      <c r="AD1104" s="40" t="str">
        <f t="shared" si="270"/>
        <v>Stockout</v>
      </c>
      <c r="AE1104" s="40">
        <f>IFERROR(VLOOKUP(A1104,'[4]Re-order'!$A:$AA,27,0),"")</f>
        <v>0</v>
      </c>
      <c r="AF1104" s="42">
        <f t="shared" si="271"/>
        <v>1</v>
      </c>
      <c r="AG1104" s="42" t="e">
        <f>SUMIFS('[4]Raw Inventory'!D:D,'[4]Raw Inventory'!C:C,"GREATWALL",'[4]Raw Inventory'!B:B,A1104)</f>
        <v>#VALUE!</v>
      </c>
      <c r="AH1104" s="42" t="e">
        <f>SUMIFS('[4]Raw Inventory'!D:D,'[4]Raw Inventory'!C:C,"DUARTE",'[4]Raw Inventory'!B:B,A1104)</f>
        <v>#VALUE!</v>
      </c>
      <c r="AI1104" s="42"/>
      <c r="AJ1104" s="42">
        <f t="shared" si="272"/>
        <v>0</v>
      </c>
      <c r="AK1104" s="40" t="str">
        <f>IFERROR(IF((Q1104+IF(AI1104="",0,AI3))&lt;=0,"Stockout",IF(AJ1104="","",IF(F1104="Class A",IF(AJ1104&lt;=7,"Critical",IF(AJ1104&lt;=15,"Low",IF(AJ1104&lt;=30,"Reorder",IF(AJ1104&lt;=45,"Optimal","Overstock")))),IF(F1104="Class B",IF(AJ1104&lt;=10,"Critical",IF(AJ1104&lt;=20,"Low",IF(AJ1104&lt;=45,"Reorder",IF(AJ1104&lt;=60,"Optimal","Overstock")))),IF(F1104="Class C",IF(AJ1104&lt;=15,"Critical",IF(AJ1104&lt;=30,"Low",IF(AJ1104&lt;=60,"Reorder",IF(AJ1104&lt;=90,"Optimal","Overstock")))),""))))),"")</f>
        <v>Stockout</v>
      </c>
      <c r="AL1104" s="42"/>
      <c r="AM1104" s="39"/>
      <c r="AN1104" s="39"/>
      <c r="AO1104" s="39"/>
      <c r="AP1104" s="39"/>
      <c r="AQ1104" s="39"/>
      <c r="AR1104" s="39"/>
      <c r="AS1104" s="39"/>
      <c r="AT1104" s="39"/>
      <c r="AU1104" s="39"/>
      <c r="AV1104" s="39"/>
    </row>
    <row r="1105" spans="1:48">
      <c r="A1105" s="39" t="s">
        <v>45</v>
      </c>
      <c r="B1105" s="39" t="s">
        <v>138</v>
      </c>
      <c r="C1105" s="39" t="s">
        <v>137</v>
      </c>
      <c r="D1105" s="40" t="s">
        <v>292</v>
      </c>
      <c r="E1105" s="40">
        <v>41</v>
      </c>
      <c r="F1105" s="40" t="s">
        <v>3</v>
      </c>
      <c r="G1105" s="39" t="str">
        <f>IFERROR(VLOOKUP(A1105,'[4]MC Masterlist 2026-09-17'!$B:$M, 3, 0),"")</f>
        <v>YAMAHA</v>
      </c>
      <c r="H1105" s="41">
        <f>IFERROR(VLOOKUP(A1105,'[4]MC Masterlist 2026-09-17'!$B:$M, 6, 0),"")</f>
        <v>117087</v>
      </c>
      <c r="I1105" s="42">
        <v>0</v>
      </c>
      <c r="J1105" s="42">
        <v>0</v>
      </c>
      <c r="K1105" s="42">
        <v>0</v>
      </c>
      <c r="L1105" s="42">
        <f t="shared" si="257"/>
        <v>0</v>
      </c>
      <c r="M1105" s="42">
        <f t="shared" si="258"/>
        <v>0</v>
      </c>
      <c r="N1105" s="41">
        <f t="shared" si="259"/>
        <v>0</v>
      </c>
      <c r="O1105" s="41">
        <f t="shared" si="260"/>
        <v>0</v>
      </c>
      <c r="P1105" s="42">
        <f t="shared" si="261"/>
        <v>0</v>
      </c>
      <c r="Q1105" s="42">
        <v>5</v>
      </c>
      <c r="R1105" s="41">
        <f t="shared" si="262"/>
        <v>585435</v>
      </c>
      <c r="S1105" s="42">
        <f t="shared" si="263"/>
        <v>0</v>
      </c>
      <c r="T1105" s="42">
        <f>IFERROR(VLOOKUP(A1105,'[4]Re-order'!$A:$Q,17,0),"")</f>
        <v>0</v>
      </c>
      <c r="U1105" s="42">
        <f>IFERROR(VLOOKUP(A1105,'[4]MC Masterlist 2026-09-17'!$B:$M, 10, 0),0)</f>
        <v>15</v>
      </c>
      <c r="V1105" s="42">
        <f>IFERROR(VLOOKUP(A1105,'[4]MC Masterlist 2026-09-17'!$B:$M, 11, 0),0)</f>
        <v>15</v>
      </c>
      <c r="W1105" s="42">
        <f t="shared" si="264"/>
        <v>30</v>
      </c>
      <c r="X1105" s="42">
        <f t="shared" si="265"/>
        <v>7</v>
      </c>
      <c r="Y1105" s="42">
        <f>IFERROR(IF(OR(C1105="AREA I",C1105="AREA V"),7,VLOOKUP(A1105,'[4]MC Masterlist 2026-09-17'!$B:$M, 12, 0)),0)</f>
        <v>7</v>
      </c>
      <c r="Z1105" s="42">
        <f t="shared" si="266"/>
        <v>0</v>
      </c>
      <c r="AA1105" s="42">
        <f t="shared" si="267"/>
        <v>0</v>
      </c>
      <c r="AB1105" s="42">
        <f t="shared" si="268"/>
        <v>0</v>
      </c>
      <c r="AC1105" s="42">
        <f t="shared" si="269"/>
        <v>0</v>
      </c>
      <c r="AD1105" s="40" t="str">
        <f t="shared" si="270"/>
        <v>Critical</v>
      </c>
      <c r="AE1105" s="40">
        <f>IFERROR(VLOOKUP(A1105,'[4]Re-order'!$A:$AA,27,0),"")</f>
        <v>0</v>
      </c>
      <c r="AF1105" s="42">
        <f t="shared" si="271"/>
        <v>-5</v>
      </c>
      <c r="AG1105" s="42" t="e">
        <f>SUMIFS('[4]Raw Inventory'!D:D,'[4]Raw Inventory'!C:C,"GREATWALL",'[4]Raw Inventory'!B:B,A1105)</f>
        <v>#VALUE!</v>
      </c>
      <c r="AH1105" s="42" t="e">
        <f>SUMIFS('[4]Raw Inventory'!D:D,'[4]Raw Inventory'!C:C,"DUARTE",'[4]Raw Inventory'!B:B,A1105)</f>
        <v>#VALUE!</v>
      </c>
      <c r="AI1105" s="42"/>
      <c r="AJ1105" s="42">
        <f t="shared" si="272"/>
        <v>0</v>
      </c>
      <c r="AK1105" s="40" t="str">
        <f>IFERROR(IF((Q1105+IF(AI1105="",0,AI3))&lt;=0,"Stockout",IF(AJ1105="","",IF(F1105="Class A",IF(AJ1105&lt;=7,"Critical",IF(AJ1105&lt;=15,"Low",IF(AJ1105&lt;=30,"Reorder",IF(AJ1105&lt;=45,"Optimal","Overstock")))),IF(F1105="Class B",IF(AJ1105&lt;=10,"Critical",IF(AJ1105&lt;=20,"Low",IF(AJ1105&lt;=45,"Reorder",IF(AJ1105&lt;=60,"Optimal","Overstock")))),IF(F1105="Class C",IF(AJ1105&lt;=15,"Critical",IF(AJ1105&lt;=30,"Low",IF(AJ1105&lt;=60,"Reorder",IF(AJ1105&lt;=90,"Optimal","Overstock")))),""))))),"")</f>
        <v>Critical</v>
      </c>
      <c r="AL1105" s="42"/>
      <c r="AM1105" s="39"/>
      <c r="AN1105" s="39"/>
      <c r="AO1105" s="39"/>
      <c r="AP1105" s="39"/>
      <c r="AQ1105" s="39"/>
      <c r="AR1105" s="39"/>
      <c r="AS1105" s="39"/>
      <c r="AT1105" s="39"/>
      <c r="AU1105" s="39"/>
      <c r="AV1105" s="39"/>
    </row>
    <row r="1106" spans="1:48">
      <c r="A1106" s="39" t="s">
        <v>16</v>
      </c>
      <c r="B1106" s="39" t="s">
        <v>97</v>
      </c>
      <c r="C1106" s="39" t="s">
        <v>90</v>
      </c>
      <c r="D1106" s="40" t="s">
        <v>239</v>
      </c>
      <c r="E1106" s="40">
        <v>8</v>
      </c>
      <c r="F1106" s="40" t="s">
        <v>2</v>
      </c>
      <c r="G1106" s="39" t="str">
        <f>IFERROR(VLOOKUP(A1106,'[4]MC Masterlist 2026-09-17'!$B:$M, 3, 0),"")</f>
        <v>HONDA</v>
      </c>
      <c r="H1106" s="41">
        <f>IFERROR(VLOOKUP(A1106,'[4]MC Masterlist 2026-09-17'!$B:$M, 6, 0),"")</f>
        <v>84394</v>
      </c>
      <c r="I1106" s="42">
        <v>0</v>
      </c>
      <c r="J1106" s="42">
        <v>2</v>
      </c>
      <c r="K1106" s="42">
        <v>0</v>
      </c>
      <c r="L1106" s="42">
        <f t="shared" si="257"/>
        <v>2</v>
      </c>
      <c r="M1106" s="42">
        <f t="shared" si="258"/>
        <v>0.66666666666666663</v>
      </c>
      <c r="N1106" s="41">
        <f t="shared" si="259"/>
        <v>168788</v>
      </c>
      <c r="O1106" s="41">
        <f t="shared" si="260"/>
        <v>56262.666666666664</v>
      </c>
      <c r="P1106" s="42">
        <f t="shared" si="261"/>
        <v>2.222222222222222E-2</v>
      </c>
      <c r="Q1106" s="42">
        <v>1</v>
      </c>
      <c r="R1106" s="41">
        <f t="shared" si="262"/>
        <v>84394</v>
      </c>
      <c r="S1106" s="42">
        <f t="shared" si="263"/>
        <v>45</v>
      </c>
      <c r="T1106" s="42">
        <f>IFERROR(VLOOKUP(A1106,'[4]Re-order'!$A:$Q,17,0),"")</f>
        <v>0</v>
      </c>
      <c r="U1106" s="42">
        <f>IFERROR(VLOOKUP(A1106,'[4]MC Masterlist 2026-09-17'!$B:$M, 10, 0),0)</f>
        <v>15</v>
      </c>
      <c r="V1106" s="42">
        <f>IFERROR(VLOOKUP(A1106,'[4]MC Masterlist 2026-09-17'!$B:$M, 11, 0),0)</f>
        <v>15</v>
      </c>
      <c r="W1106" s="42">
        <f t="shared" si="264"/>
        <v>30</v>
      </c>
      <c r="X1106" s="42">
        <f t="shared" si="265"/>
        <v>29.666666666666668</v>
      </c>
      <c r="Y1106" s="42">
        <f>IFERROR(IF(OR(C1106="AREA I",C1106="AREA V"),7,VLOOKUP(A1106,'[4]MC Masterlist 2026-09-17'!$B:$M, 12, 0)),0)</f>
        <v>30</v>
      </c>
      <c r="Z1106" s="42">
        <f t="shared" si="266"/>
        <v>0.33333333333333331</v>
      </c>
      <c r="AA1106" s="42">
        <f t="shared" si="267"/>
        <v>0.66666666666666663</v>
      </c>
      <c r="AB1106" s="42">
        <f t="shared" si="268"/>
        <v>0.65925925925925921</v>
      </c>
      <c r="AC1106" s="42">
        <f t="shared" si="269"/>
        <v>0.66666666666666663</v>
      </c>
      <c r="AD1106" s="40" t="str">
        <f t="shared" si="270"/>
        <v>Reorder</v>
      </c>
      <c r="AE1106" s="40">
        <f>IFERROR(VLOOKUP(A1106,'[4]Re-order'!$A:$AA,27,0),"")</f>
        <v>0</v>
      </c>
      <c r="AF1106" s="42">
        <f t="shared" si="271"/>
        <v>-0.33333333333333337</v>
      </c>
      <c r="AG1106" s="42" t="e">
        <f>SUMIFS('[4]Raw Inventory'!D:D,'[4]Raw Inventory'!C:C,"GREATWALL",'[4]Raw Inventory'!B:B,A1106)</f>
        <v>#VALUE!</v>
      </c>
      <c r="AH1106" s="42" t="e">
        <f>SUMIFS('[4]Raw Inventory'!D:D,'[4]Raw Inventory'!C:C,"DUARTE",'[4]Raw Inventory'!B:B,A1106)</f>
        <v>#VALUE!</v>
      </c>
      <c r="AI1106" s="42"/>
      <c r="AJ1106" s="42">
        <f t="shared" si="272"/>
        <v>45.000000000000007</v>
      </c>
      <c r="AK1106" s="40" t="str">
        <f>IFERROR(IF((Q1106+IF(AI1106="",0,AI3))&lt;=0,"Stockout",IF(AJ1106="","",IF(F1106="Class A",IF(AJ1106&lt;=7,"Critical",IF(AJ1106&lt;=15,"Low",IF(AJ1106&lt;=30,"Reorder",IF(AJ1106&lt;=45,"Optimal","Overstock")))),IF(F1106="Class B",IF(AJ1106&lt;=10,"Critical",IF(AJ1106&lt;=20,"Low",IF(AJ1106&lt;=45,"Reorder",IF(AJ1106&lt;=60,"Optimal","Overstock")))),IF(F1106="Class C",IF(AJ1106&lt;=15,"Critical",IF(AJ1106&lt;=30,"Low",IF(AJ1106&lt;=60,"Reorder",IF(AJ1106&lt;=90,"Optimal","Overstock")))),""))))),"")</f>
        <v>Reorder</v>
      </c>
      <c r="AL1106" s="42"/>
      <c r="AM1106" s="39"/>
      <c r="AN1106" s="39"/>
      <c r="AO1106" s="39"/>
      <c r="AP1106" s="39"/>
      <c r="AQ1106" s="39"/>
      <c r="AR1106" s="39"/>
      <c r="AS1106" s="39"/>
      <c r="AT1106" s="39"/>
      <c r="AU1106" s="39"/>
      <c r="AV1106" s="39"/>
    </row>
    <row r="1107" spans="1:48">
      <c r="A1107" s="39" t="s">
        <v>12</v>
      </c>
      <c r="B1107" s="39" t="s">
        <v>139</v>
      </c>
      <c r="C1107" s="39" t="s">
        <v>137</v>
      </c>
      <c r="D1107" s="40" t="s">
        <v>226</v>
      </c>
      <c r="E1107" s="40">
        <v>1</v>
      </c>
      <c r="F1107" s="40" t="s">
        <v>0</v>
      </c>
      <c r="G1107" s="39" t="str">
        <f>IFERROR(VLOOKUP(A1107,'[4]MC Masterlist 2026-09-17'!$B:$M, 3, 0),"")</f>
        <v>HONDA</v>
      </c>
      <c r="H1107" s="41">
        <f>IFERROR(VLOOKUP(A1107,'[4]MC Masterlist 2026-09-17'!$B:$M, 6, 0),"")</f>
        <v>158270</v>
      </c>
      <c r="I1107" s="42">
        <v>7</v>
      </c>
      <c r="J1107" s="42">
        <v>6</v>
      </c>
      <c r="K1107" s="42">
        <v>13</v>
      </c>
      <c r="L1107" s="42">
        <f t="shared" si="257"/>
        <v>26</v>
      </c>
      <c r="M1107" s="42">
        <f t="shared" si="258"/>
        <v>8.6666666666666661</v>
      </c>
      <c r="N1107" s="41">
        <f t="shared" si="259"/>
        <v>4115020</v>
      </c>
      <c r="O1107" s="41">
        <f t="shared" si="260"/>
        <v>1371673.3333333333</v>
      </c>
      <c r="P1107" s="42">
        <f t="shared" si="261"/>
        <v>0.28888888888888886</v>
      </c>
      <c r="Q1107" s="42">
        <v>2</v>
      </c>
      <c r="R1107" s="41">
        <f t="shared" si="262"/>
        <v>316540</v>
      </c>
      <c r="S1107" s="42">
        <f t="shared" si="263"/>
        <v>6.9230769230769234</v>
      </c>
      <c r="T1107" s="42">
        <f>IFERROR(VLOOKUP(A1107,'[4]Re-order'!$A:$Q,17,0),"")</f>
        <v>0</v>
      </c>
      <c r="U1107" s="42">
        <f>IFERROR(VLOOKUP(A1107,'[4]MC Masterlist 2026-09-17'!$B:$M, 10, 0),0)</f>
        <v>15</v>
      </c>
      <c r="V1107" s="42">
        <f>IFERROR(VLOOKUP(A1107,'[4]MC Masterlist 2026-09-17'!$B:$M, 11, 0),0)</f>
        <v>15</v>
      </c>
      <c r="W1107" s="42">
        <f t="shared" si="264"/>
        <v>30</v>
      </c>
      <c r="X1107" s="42">
        <f t="shared" si="265"/>
        <v>2.666666666666667</v>
      </c>
      <c r="Y1107" s="42">
        <f>IFERROR(IF(OR(C1107="AREA I",C1107="AREA V"),7,VLOOKUP(A1107,'[4]MC Masterlist 2026-09-17'!$B:$M, 12, 0)),0)</f>
        <v>7</v>
      </c>
      <c r="Z1107" s="42">
        <f t="shared" si="266"/>
        <v>4.333333333333333</v>
      </c>
      <c r="AA1107" s="42">
        <f t="shared" si="267"/>
        <v>8.6666666666666661</v>
      </c>
      <c r="AB1107" s="42">
        <f t="shared" si="268"/>
        <v>0.77037037037037037</v>
      </c>
      <c r="AC1107" s="42">
        <f t="shared" si="269"/>
        <v>2.0222222222222221</v>
      </c>
      <c r="AD1107" s="40" t="str">
        <f t="shared" si="270"/>
        <v>Critical</v>
      </c>
      <c r="AE1107" s="40">
        <f>IFERROR(VLOOKUP(A1107,'[4]Re-order'!$A:$AA,27,0),"")</f>
        <v>0</v>
      </c>
      <c r="AF1107" s="42">
        <f t="shared" si="271"/>
        <v>2.2222222222222143E-2</v>
      </c>
      <c r="AG1107" s="42" t="e">
        <f>SUMIFS('[4]Raw Inventory'!D:D,'[4]Raw Inventory'!C:C,"GREATWALL",'[4]Raw Inventory'!B:B,A1107)</f>
        <v>#VALUE!</v>
      </c>
      <c r="AH1107" s="42" t="e">
        <f>SUMIFS('[4]Raw Inventory'!D:D,'[4]Raw Inventory'!C:C,"DUARTE",'[4]Raw Inventory'!B:B,A1107)</f>
        <v>#VALUE!</v>
      </c>
      <c r="AI1107" s="42"/>
      <c r="AJ1107" s="42">
        <f t="shared" si="272"/>
        <v>6.9230769230769234</v>
      </c>
      <c r="AK1107" s="40" t="str">
        <f>IFERROR(IF((Q1107+IF(AI1107="",0,AI3))&lt;=0,"Stockout",IF(AJ1107="","",IF(F1107="Class A",IF(AJ1107&lt;=7,"Critical",IF(AJ1107&lt;=15,"Low",IF(AJ1107&lt;=30,"Reorder",IF(AJ1107&lt;=45,"Optimal","Overstock")))),IF(F1107="Class B",IF(AJ1107&lt;=10,"Critical",IF(AJ1107&lt;=20,"Low",IF(AJ1107&lt;=45,"Reorder",IF(AJ1107&lt;=60,"Optimal","Overstock")))),IF(F1107="Class C",IF(AJ1107&lt;=15,"Critical",IF(AJ1107&lt;=30,"Low",IF(AJ1107&lt;=60,"Reorder",IF(AJ1107&lt;=90,"Optimal","Overstock")))),""))))),"")</f>
        <v>Critical</v>
      </c>
      <c r="AL1107" s="42"/>
      <c r="AM1107" s="39"/>
      <c r="AN1107" s="39"/>
      <c r="AO1107" s="39"/>
      <c r="AP1107" s="39"/>
      <c r="AQ1107" s="39"/>
      <c r="AR1107" s="39"/>
      <c r="AS1107" s="39"/>
      <c r="AT1107" s="39"/>
      <c r="AU1107" s="39"/>
      <c r="AV1107" s="39"/>
    </row>
    <row r="1108" spans="1:48">
      <c r="A1108" s="39" t="s">
        <v>61</v>
      </c>
      <c r="B1108" s="39" t="s">
        <v>146</v>
      </c>
      <c r="C1108" s="39" t="s">
        <v>137</v>
      </c>
      <c r="D1108" s="40" t="s">
        <v>243</v>
      </c>
      <c r="E1108" s="40">
        <v>29</v>
      </c>
      <c r="F1108" s="40" t="s">
        <v>3</v>
      </c>
      <c r="G1108" s="39" t="str">
        <f>IFERROR(VLOOKUP(A1108,'[4]MC Masterlist 2026-09-17'!$B:$M, 3, 0),"")</f>
        <v>HONDA</v>
      </c>
      <c r="H1108" s="41">
        <f>IFERROR(VLOOKUP(A1108,'[4]MC Masterlist 2026-09-17'!$B:$M, 6, 0),"")</f>
        <v>63510</v>
      </c>
      <c r="I1108" s="42">
        <v>0</v>
      </c>
      <c r="J1108" s="42">
        <v>0</v>
      </c>
      <c r="K1108" s="42">
        <v>0</v>
      </c>
      <c r="L1108" s="42">
        <f t="shared" si="257"/>
        <v>0</v>
      </c>
      <c r="M1108" s="42">
        <f t="shared" si="258"/>
        <v>0</v>
      </c>
      <c r="N1108" s="41">
        <f t="shared" si="259"/>
        <v>0</v>
      </c>
      <c r="O1108" s="41">
        <f t="shared" si="260"/>
        <v>0</v>
      </c>
      <c r="P1108" s="42">
        <f t="shared" si="261"/>
        <v>0</v>
      </c>
      <c r="Q1108" s="42">
        <v>2</v>
      </c>
      <c r="R1108" s="41">
        <f t="shared" si="262"/>
        <v>127020</v>
      </c>
      <c r="S1108" s="42">
        <f t="shared" si="263"/>
        <v>0</v>
      </c>
      <c r="T1108" s="42">
        <f>IFERROR(VLOOKUP(A1108,'[4]Re-order'!$A:$Q,17,0),"")</f>
        <v>0</v>
      </c>
      <c r="U1108" s="42">
        <f>IFERROR(VLOOKUP(A1108,'[4]MC Masterlist 2026-09-17'!$B:$M, 10, 0),0)</f>
        <v>15</v>
      </c>
      <c r="V1108" s="42">
        <f>IFERROR(VLOOKUP(A1108,'[4]MC Masterlist 2026-09-17'!$B:$M, 11, 0),0)</f>
        <v>15</v>
      </c>
      <c r="W1108" s="42">
        <f t="shared" si="264"/>
        <v>30</v>
      </c>
      <c r="X1108" s="42">
        <f t="shared" si="265"/>
        <v>7</v>
      </c>
      <c r="Y1108" s="42">
        <f>IFERROR(IF(OR(C1108="AREA I",C1108="AREA V"),7,VLOOKUP(A1108,'[4]MC Masterlist 2026-09-17'!$B:$M, 12, 0)),0)</f>
        <v>7</v>
      </c>
      <c r="Z1108" s="42">
        <f t="shared" si="266"/>
        <v>0</v>
      </c>
      <c r="AA1108" s="42">
        <f t="shared" si="267"/>
        <v>0</v>
      </c>
      <c r="AB1108" s="42">
        <f t="shared" si="268"/>
        <v>0</v>
      </c>
      <c r="AC1108" s="42">
        <f t="shared" si="269"/>
        <v>0</v>
      </c>
      <c r="AD1108" s="40" t="str">
        <f t="shared" si="270"/>
        <v>Critical</v>
      </c>
      <c r="AE1108" s="40">
        <f>IFERROR(VLOOKUP(A1108,'[4]Re-order'!$A:$AA,27,0),"")</f>
        <v>0</v>
      </c>
      <c r="AF1108" s="42">
        <f t="shared" si="271"/>
        <v>-2</v>
      </c>
      <c r="AG1108" s="42" t="e">
        <f>SUMIFS('[4]Raw Inventory'!D:D,'[4]Raw Inventory'!C:C,"GREATWALL",'[4]Raw Inventory'!B:B,A1108)</f>
        <v>#VALUE!</v>
      </c>
      <c r="AH1108" s="42" t="e">
        <f>SUMIFS('[4]Raw Inventory'!D:D,'[4]Raw Inventory'!C:C,"DUARTE",'[4]Raw Inventory'!B:B,A1108)</f>
        <v>#VALUE!</v>
      </c>
      <c r="AI1108" s="42"/>
      <c r="AJ1108" s="42">
        <f t="shared" si="272"/>
        <v>0</v>
      </c>
      <c r="AK1108" s="40" t="str">
        <f>IFERROR(IF((Q1108+IF(AI1108="",0,AI3))&lt;=0,"Stockout",IF(AJ1108="","",IF(F1108="Class A",IF(AJ1108&lt;=7,"Critical",IF(AJ1108&lt;=15,"Low",IF(AJ1108&lt;=30,"Reorder",IF(AJ1108&lt;=45,"Optimal","Overstock")))),IF(F1108="Class B",IF(AJ1108&lt;=10,"Critical",IF(AJ1108&lt;=20,"Low",IF(AJ1108&lt;=45,"Reorder",IF(AJ1108&lt;=60,"Optimal","Overstock")))),IF(F1108="Class C",IF(AJ1108&lt;=15,"Critical",IF(AJ1108&lt;=30,"Low",IF(AJ1108&lt;=60,"Reorder",IF(AJ1108&lt;=90,"Optimal","Overstock")))),""))))),"")</f>
        <v>Critical</v>
      </c>
      <c r="AL1108" s="42"/>
      <c r="AM1108" s="39"/>
      <c r="AN1108" s="39"/>
      <c r="AO1108" s="39"/>
      <c r="AP1108" s="39"/>
      <c r="AQ1108" s="39"/>
      <c r="AR1108" s="39"/>
      <c r="AS1108" s="39"/>
      <c r="AT1108" s="39"/>
      <c r="AU1108" s="39"/>
      <c r="AV1108" s="39"/>
    </row>
    <row r="1109" spans="1:48">
      <c r="A1109" s="39" t="s">
        <v>46</v>
      </c>
      <c r="B1109" s="39" t="s">
        <v>114</v>
      </c>
      <c r="C1109" s="39" t="s">
        <v>109</v>
      </c>
      <c r="D1109" s="40" t="s">
        <v>254</v>
      </c>
      <c r="E1109" s="40">
        <v>13</v>
      </c>
      <c r="F1109" s="40" t="s">
        <v>2</v>
      </c>
      <c r="G1109" s="39" t="str">
        <f>IFERROR(VLOOKUP(A1109,'[4]MC Masterlist 2026-09-17'!$B:$M, 3, 0),"")</f>
        <v>HONDA</v>
      </c>
      <c r="H1109" s="41">
        <f>IFERROR(VLOOKUP(A1109,'[4]MC Masterlist 2026-09-17'!$B:$M, 6, 0),"")</f>
        <v>73630</v>
      </c>
      <c r="I1109" s="42">
        <v>0</v>
      </c>
      <c r="J1109" s="42">
        <v>3</v>
      </c>
      <c r="K1109" s="42">
        <v>2</v>
      </c>
      <c r="L1109" s="42">
        <f t="shared" si="257"/>
        <v>5</v>
      </c>
      <c r="M1109" s="42">
        <f t="shared" si="258"/>
        <v>1.6666666666666667</v>
      </c>
      <c r="N1109" s="41">
        <f t="shared" si="259"/>
        <v>368150</v>
      </c>
      <c r="O1109" s="41">
        <f t="shared" si="260"/>
        <v>122716.66666666667</v>
      </c>
      <c r="P1109" s="42">
        <f t="shared" si="261"/>
        <v>5.5555555555555559E-2</v>
      </c>
      <c r="Q1109" s="42"/>
      <c r="R1109" s="41">
        <f t="shared" si="262"/>
        <v>0</v>
      </c>
      <c r="S1109" s="42">
        <f t="shared" si="263"/>
        <v>0</v>
      </c>
      <c r="T1109" s="42">
        <f>IFERROR(VLOOKUP(A1109,'[4]Re-order'!$A:$Q,17,0),"")</f>
        <v>0</v>
      </c>
      <c r="U1109" s="42">
        <f>IFERROR(VLOOKUP(A1109,'[4]MC Masterlist 2026-09-17'!$B:$M, 10, 0),0)</f>
        <v>15</v>
      </c>
      <c r="V1109" s="42">
        <f>IFERROR(VLOOKUP(A1109,'[4]MC Masterlist 2026-09-17'!$B:$M, 11, 0),0)</f>
        <v>15</v>
      </c>
      <c r="W1109" s="42">
        <f t="shared" si="264"/>
        <v>30</v>
      </c>
      <c r="X1109" s="42">
        <f t="shared" si="265"/>
        <v>29.166666666666668</v>
      </c>
      <c r="Y1109" s="42">
        <f>IFERROR(IF(OR(C1109="AREA I",C1109="AREA V"),7,VLOOKUP(A1109,'[4]MC Masterlist 2026-09-17'!$B:$M, 12, 0)),0)</f>
        <v>30</v>
      </c>
      <c r="Z1109" s="42">
        <f t="shared" si="266"/>
        <v>0.83333333333333337</v>
      </c>
      <c r="AA1109" s="42">
        <f t="shared" si="267"/>
        <v>1.6666666666666667</v>
      </c>
      <c r="AB1109" s="42">
        <f t="shared" si="268"/>
        <v>1.6203703703703705</v>
      </c>
      <c r="AC1109" s="42">
        <f t="shared" si="269"/>
        <v>1.6666666666666667</v>
      </c>
      <c r="AD1109" s="40" t="str">
        <f t="shared" si="270"/>
        <v>Stockout</v>
      </c>
      <c r="AE1109" s="40">
        <f>IFERROR(VLOOKUP(A1109,'[4]Re-order'!$A:$AA,27,0),"")</f>
        <v>0</v>
      </c>
      <c r="AF1109" s="42">
        <f t="shared" si="271"/>
        <v>1.6666666666666667</v>
      </c>
      <c r="AG1109" s="42" t="e">
        <f>SUMIFS('[4]Raw Inventory'!D:D,'[4]Raw Inventory'!C:C,"GREATWALL",'[4]Raw Inventory'!B:B,A1109)</f>
        <v>#VALUE!</v>
      </c>
      <c r="AH1109" s="42" t="e">
        <f>SUMIFS('[4]Raw Inventory'!D:D,'[4]Raw Inventory'!C:C,"DUARTE",'[4]Raw Inventory'!B:B,A1109)</f>
        <v>#VALUE!</v>
      </c>
      <c r="AI1109" s="42"/>
      <c r="AJ1109" s="42">
        <f t="shared" si="272"/>
        <v>0</v>
      </c>
      <c r="AK1109" s="40" t="str">
        <f>IFERROR(IF((Q1109+IF(AI1109="",0,AI3))&lt;=0,"Stockout",IF(AJ1109="","",IF(F1109="Class A",IF(AJ1109&lt;=7,"Critical",IF(AJ1109&lt;=15,"Low",IF(AJ1109&lt;=30,"Reorder",IF(AJ1109&lt;=45,"Optimal","Overstock")))),IF(F1109="Class B",IF(AJ1109&lt;=10,"Critical",IF(AJ1109&lt;=20,"Low",IF(AJ1109&lt;=45,"Reorder",IF(AJ1109&lt;=60,"Optimal","Overstock")))),IF(F1109="Class C",IF(AJ1109&lt;=15,"Critical",IF(AJ1109&lt;=30,"Low",IF(AJ1109&lt;=60,"Reorder",IF(AJ1109&lt;=90,"Optimal","Overstock")))),""))))),"")</f>
        <v>Stockout</v>
      </c>
      <c r="AL1109" s="42"/>
      <c r="AM1109" s="39"/>
      <c r="AN1109" s="39"/>
      <c r="AO1109" s="39"/>
      <c r="AP1109" s="39"/>
      <c r="AQ1109" s="39"/>
      <c r="AR1109" s="39"/>
      <c r="AS1109" s="39"/>
      <c r="AT1109" s="39"/>
      <c r="AU1109" s="39"/>
      <c r="AV1109" s="39"/>
    </row>
    <row r="1110" spans="1:48">
      <c r="A1110" s="39" t="s">
        <v>17</v>
      </c>
      <c r="B1110" s="39" t="s">
        <v>19</v>
      </c>
      <c r="C1110" s="39" t="s">
        <v>1</v>
      </c>
      <c r="D1110" s="40" t="s">
        <v>224</v>
      </c>
      <c r="E1110" s="40">
        <v>3</v>
      </c>
      <c r="F1110" s="40" t="s">
        <v>0</v>
      </c>
      <c r="G1110" s="39" t="str">
        <f>IFERROR(VLOOKUP(A1110,'[4]MC Masterlist 2026-09-17'!$B:$M, 3, 0),"")</f>
        <v>HONDA</v>
      </c>
      <c r="H1110" s="41">
        <f>IFERROR(VLOOKUP(A1110,'[4]MC Masterlist 2026-09-17'!$B:$M, 6, 0),"")</f>
        <v>140790</v>
      </c>
      <c r="I1110" s="42">
        <v>9</v>
      </c>
      <c r="J1110" s="42">
        <v>7</v>
      </c>
      <c r="K1110" s="42">
        <v>10</v>
      </c>
      <c r="L1110" s="42">
        <f t="shared" si="257"/>
        <v>26</v>
      </c>
      <c r="M1110" s="42">
        <f t="shared" si="258"/>
        <v>8.6666666666666661</v>
      </c>
      <c r="N1110" s="41">
        <f t="shared" si="259"/>
        <v>3660540</v>
      </c>
      <c r="O1110" s="41">
        <f t="shared" si="260"/>
        <v>1220180</v>
      </c>
      <c r="P1110" s="42">
        <f t="shared" si="261"/>
        <v>0.28888888888888886</v>
      </c>
      <c r="Q1110" s="42">
        <v>3</v>
      </c>
      <c r="R1110" s="41">
        <f t="shared" si="262"/>
        <v>422370</v>
      </c>
      <c r="S1110" s="42">
        <f t="shared" si="263"/>
        <v>10.384615384615385</v>
      </c>
      <c r="T1110" s="42">
        <f>IFERROR(VLOOKUP(A1110,'[4]Re-order'!$A:$Q,17,0),"")</f>
        <v>0</v>
      </c>
      <c r="U1110" s="42">
        <f>IFERROR(VLOOKUP(A1110,'[4]MC Masterlist 2026-09-17'!$B:$M, 10, 0),0)</f>
        <v>15</v>
      </c>
      <c r="V1110" s="42">
        <f>IFERROR(VLOOKUP(A1110,'[4]MC Masterlist 2026-09-17'!$B:$M, 11, 0),0)</f>
        <v>15</v>
      </c>
      <c r="W1110" s="42">
        <f t="shared" si="264"/>
        <v>30</v>
      </c>
      <c r="X1110" s="42">
        <f t="shared" si="265"/>
        <v>2.666666666666667</v>
      </c>
      <c r="Y1110" s="42">
        <f>IFERROR(IF(OR(C1110="AREA I",C1110="AREA V"),7,VLOOKUP(A1110,'[4]MC Masterlist 2026-09-17'!$B:$M, 12, 0)),0)</f>
        <v>7</v>
      </c>
      <c r="Z1110" s="42">
        <f t="shared" si="266"/>
        <v>4.333333333333333</v>
      </c>
      <c r="AA1110" s="42">
        <f t="shared" si="267"/>
        <v>8.6666666666666661</v>
      </c>
      <c r="AB1110" s="42">
        <f t="shared" si="268"/>
        <v>0.77037037037037037</v>
      </c>
      <c r="AC1110" s="42">
        <f t="shared" si="269"/>
        <v>2.0222222222222221</v>
      </c>
      <c r="AD1110" s="40" t="str">
        <f t="shared" si="270"/>
        <v>Low</v>
      </c>
      <c r="AE1110" s="40">
        <f>IFERROR(VLOOKUP(A1110,'[4]Re-order'!$A:$AA,27,0),"")</f>
        <v>0</v>
      </c>
      <c r="AF1110" s="42">
        <f t="shared" si="271"/>
        <v>-0.97777777777777786</v>
      </c>
      <c r="AG1110" s="42" t="e">
        <f>SUMIFS('[4]Raw Inventory'!D:D,'[4]Raw Inventory'!C:C,"GREATWALL",'[4]Raw Inventory'!B:B,A1110)</f>
        <v>#VALUE!</v>
      </c>
      <c r="AH1110" s="42" t="e">
        <f>SUMIFS('[4]Raw Inventory'!D:D,'[4]Raw Inventory'!C:C,"DUARTE",'[4]Raw Inventory'!B:B,A1110)</f>
        <v>#VALUE!</v>
      </c>
      <c r="AI1110" s="42"/>
      <c r="AJ1110" s="42">
        <f t="shared" si="272"/>
        <v>10.384615384615385</v>
      </c>
      <c r="AK1110" s="40" t="str">
        <f>IFERROR(IF((Q1110+IF(AI1110="",0,AI3))&lt;=0,"Stockout",IF(AJ1110="","",IF(F1110="Class A",IF(AJ1110&lt;=7,"Critical",IF(AJ1110&lt;=15,"Low",IF(AJ1110&lt;=30,"Reorder",IF(AJ1110&lt;=45,"Optimal","Overstock")))),IF(F1110="Class B",IF(AJ1110&lt;=10,"Critical",IF(AJ1110&lt;=20,"Low",IF(AJ1110&lt;=45,"Reorder",IF(AJ1110&lt;=60,"Optimal","Overstock")))),IF(F1110="Class C",IF(AJ1110&lt;=15,"Critical",IF(AJ1110&lt;=30,"Low",IF(AJ1110&lt;=60,"Reorder",IF(AJ1110&lt;=90,"Optimal","Overstock")))),""))))),"")</f>
        <v>Low</v>
      </c>
      <c r="AL1110" s="42"/>
      <c r="AM1110" s="39"/>
      <c r="AN1110" s="39"/>
      <c r="AO1110" s="39"/>
      <c r="AP1110" s="39"/>
      <c r="AQ1110" s="39"/>
      <c r="AR1110" s="39"/>
      <c r="AS1110" s="39"/>
      <c r="AT1110" s="39"/>
      <c r="AU1110" s="39"/>
      <c r="AV1110" s="39"/>
    </row>
    <row r="1111" spans="1:48">
      <c r="A1111" s="39" t="s">
        <v>65</v>
      </c>
      <c r="B1111" s="39" t="s">
        <v>97</v>
      </c>
      <c r="C1111" s="39" t="s">
        <v>90</v>
      </c>
      <c r="D1111" s="40" t="s">
        <v>228</v>
      </c>
      <c r="E1111" s="40">
        <v>17</v>
      </c>
      <c r="F1111" s="40" t="s">
        <v>3</v>
      </c>
      <c r="G1111" s="39" t="str">
        <f>IFERROR(VLOOKUP(A1111,'[4]MC Masterlist 2026-09-17'!$B:$M, 3, 0),"")</f>
        <v>SUZUKI</v>
      </c>
      <c r="H1111" s="41">
        <f>IFERROR(VLOOKUP(A1111,'[4]MC Masterlist 2026-09-17'!$B:$M, 6, 0),"")</f>
        <v>77572</v>
      </c>
      <c r="I1111" s="42">
        <v>0</v>
      </c>
      <c r="J1111" s="42">
        <v>0</v>
      </c>
      <c r="K1111" s="42">
        <v>0</v>
      </c>
      <c r="L1111" s="42">
        <f t="shared" si="257"/>
        <v>0</v>
      </c>
      <c r="M1111" s="42">
        <f t="shared" si="258"/>
        <v>0</v>
      </c>
      <c r="N1111" s="41">
        <f t="shared" si="259"/>
        <v>0</v>
      </c>
      <c r="O1111" s="41">
        <f t="shared" si="260"/>
        <v>0</v>
      </c>
      <c r="P1111" s="42">
        <f t="shared" si="261"/>
        <v>0</v>
      </c>
      <c r="Q1111" s="42">
        <v>1</v>
      </c>
      <c r="R1111" s="41">
        <f t="shared" si="262"/>
        <v>77572</v>
      </c>
      <c r="S1111" s="42">
        <f t="shared" si="263"/>
        <v>0</v>
      </c>
      <c r="T1111" s="42">
        <f>IFERROR(VLOOKUP(A1111,'[4]Re-order'!$A:$Q,17,0),"")</f>
        <v>0</v>
      </c>
      <c r="U1111" s="42">
        <f>IFERROR(VLOOKUP(A1111,'[4]MC Masterlist 2026-09-17'!$B:$M, 10, 0),0)</f>
        <v>15</v>
      </c>
      <c r="V1111" s="42">
        <f>IFERROR(VLOOKUP(A1111,'[4]MC Masterlist 2026-09-17'!$B:$M, 11, 0),0)</f>
        <v>15</v>
      </c>
      <c r="W1111" s="42">
        <f t="shared" si="264"/>
        <v>30</v>
      </c>
      <c r="X1111" s="42">
        <f t="shared" si="265"/>
        <v>30</v>
      </c>
      <c r="Y1111" s="42">
        <f>IFERROR(IF(OR(C1111="AREA I",C1111="AREA V"),7,VLOOKUP(A1111,'[4]MC Masterlist 2026-09-17'!$B:$M, 12, 0)),0)</f>
        <v>30</v>
      </c>
      <c r="Z1111" s="42">
        <f t="shared" si="266"/>
        <v>0</v>
      </c>
      <c r="AA1111" s="42">
        <f t="shared" si="267"/>
        <v>0</v>
      </c>
      <c r="AB1111" s="42">
        <f t="shared" si="268"/>
        <v>0</v>
      </c>
      <c r="AC1111" s="42">
        <f t="shared" si="269"/>
        <v>0</v>
      </c>
      <c r="AD1111" s="40" t="str">
        <f t="shared" si="270"/>
        <v>Critical</v>
      </c>
      <c r="AE1111" s="40">
        <f>IFERROR(VLOOKUP(A1111,'[4]Re-order'!$A:$AA,27,0),"")</f>
        <v>0</v>
      </c>
      <c r="AF1111" s="42">
        <f t="shared" si="271"/>
        <v>-1</v>
      </c>
      <c r="AG1111" s="42" t="e">
        <f>SUMIFS('[4]Raw Inventory'!D:D,'[4]Raw Inventory'!C:C,"GREATWALL",'[4]Raw Inventory'!B:B,A1111)</f>
        <v>#VALUE!</v>
      </c>
      <c r="AH1111" s="42" t="e">
        <f>SUMIFS('[4]Raw Inventory'!D:D,'[4]Raw Inventory'!C:C,"DUARTE",'[4]Raw Inventory'!B:B,A1111)</f>
        <v>#VALUE!</v>
      </c>
      <c r="AI1111" s="42"/>
      <c r="AJ1111" s="42">
        <f t="shared" si="272"/>
        <v>0</v>
      </c>
      <c r="AK1111" s="40" t="str">
        <f>IFERROR(IF((Q1111+IF(AI1111="",0,AI3))&lt;=0,"Stockout",IF(AJ1111="","",IF(F1111="Class A",IF(AJ1111&lt;=7,"Critical",IF(AJ1111&lt;=15,"Low",IF(AJ1111&lt;=30,"Reorder",IF(AJ1111&lt;=45,"Optimal","Overstock")))),IF(F1111="Class B",IF(AJ1111&lt;=10,"Critical",IF(AJ1111&lt;=20,"Low",IF(AJ1111&lt;=45,"Reorder",IF(AJ1111&lt;=60,"Optimal","Overstock")))),IF(F1111="Class C",IF(AJ1111&lt;=15,"Critical",IF(AJ1111&lt;=30,"Low",IF(AJ1111&lt;=60,"Reorder",IF(AJ1111&lt;=90,"Optimal","Overstock")))),""))))),"")</f>
        <v>Critical</v>
      </c>
      <c r="AL1111" s="42"/>
      <c r="AM1111" s="39"/>
      <c r="AN1111" s="39"/>
      <c r="AO1111" s="39"/>
      <c r="AP1111" s="39"/>
      <c r="AQ1111" s="39"/>
      <c r="AR1111" s="39"/>
      <c r="AS1111" s="39"/>
      <c r="AT1111" s="39"/>
      <c r="AU1111" s="39"/>
      <c r="AV1111" s="39"/>
    </row>
    <row r="1112" spans="1:48">
      <c r="A1112" s="39" t="s">
        <v>41</v>
      </c>
      <c r="B1112" s="39" t="s">
        <v>115</v>
      </c>
      <c r="C1112" s="39" t="s">
        <v>109</v>
      </c>
      <c r="D1112" s="40" t="s">
        <v>236</v>
      </c>
      <c r="E1112" s="40">
        <v>27</v>
      </c>
      <c r="F1112" s="40" t="s">
        <v>3</v>
      </c>
      <c r="G1112" s="39" t="str">
        <f>IFERROR(VLOOKUP(A1112,'[4]MC Masterlist 2026-09-17'!$B:$M, 3, 0),"")</f>
        <v>YAMAHA</v>
      </c>
      <c r="H1112" s="41">
        <f>IFERROR(VLOOKUP(A1112,'[4]MC Masterlist 2026-09-17'!$B:$M, 6, 0),"")</f>
        <v>92907</v>
      </c>
      <c r="I1112" s="42">
        <v>0</v>
      </c>
      <c r="J1112" s="42">
        <v>0</v>
      </c>
      <c r="K1112" s="42">
        <v>0</v>
      </c>
      <c r="L1112" s="42">
        <f t="shared" si="257"/>
        <v>0</v>
      </c>
      <c r="M1112" s="42">
        <f t="shared" si="258"/>
        <v>0</v>
      </c>
      <c r="N1112" s="41">
        <f t="shared" si="259"/>
        <v>0</v>
      </c>
      <c r="O1112" s="41">
        <f t="shared" si="260"/>
        <v>0</v>
      </c>
      <c r="P1112" s="42">
        <f t="shared" si="261"/>
        <v>0</v>
      </c>
      <c r="Q1112" s="42">
        <v>1</v>
      </c>
      <c r="R1112" s="41">
        <f t="shared" si="262"/>
        <v>92907</v>
      </c>
      <c r="S1112" s="42">
        <f t="shared" si="263"/>
        <v>0</v>
      </c>
      <c r="T1112" s="42">
        <f>IFERROR(VLOOKUP(A1112,'[4]Re-order'!$A:$Q,17,0),"")</f>
        <v>0</v>
      </c>
      <c r="U1112" s="42">
        <f>IFERROR(VLOOKUP(A1112,'[4]MC Masterlist 2026-09-17'!$B:$M, 10, 0),0)</f>
        <v>15</v>
      </c>
      <c r="V1112" s="42">
        <f>IFERROR(VLOOKUP(A1112,'[4]MC Masterlist 2026-09-17'!$B:$M, 11, 0),0)</f>
        <v>15</v>
      </c>
      <c r="W1112" s="42">
        <f t="shared" si="264"/>
        <v>30</v>
      </c>
      <c r="X1112" s="42">
        <f t="shared" si="265"/>
        <v>30</v>
      </c>
      <c r="Y1112" s="42">
        <f>IFERROR(IF(OR(C1112="AREA I",C1112="AREA V"),7,VLOOKUP(A1112,'[4]MC Masterlist 2026-09-17'!$B:$M, 12, 0)),0)</f>
        <v>30</v>
      </c>
      <c r="Z1112" s="42">
        <f t="shared" si="266"/>
        <v>0</v>
      </c>
      <c r="AA1112" s="42">
        <f t="shared" si="267"/>
        <v>0</v>
      </c>
      <c r="AB1112" s="42">
        <f t="shared" si="268"/>
        <v>0</v>
      </c>
      <c r="AC1112" s="42">
        <f t="shared" si="269"/>
        <v>0</v>
      </c>
      <c r="AD1112" s="40" t="str">
        <f t="shared" si="270"/>
        <v>Critical</v>
      </c>
      <c r="AE1112" s="40">
        <f>IFERROR(VLOOKUP(A1112,'[4]Re-order'!$A:$AA,27,0),"")</f>
        <v>0</v>
      </c>
      <c r="AF1112" s="42">
        <f t="shared" si="271"/>
        <v>-1</v>
      </c>
      <c r="AG1112" s="42" t="e">
        <f>SUMIFS('[4]Raw Inventory'!D:D,'[4]Raw Inventory'!C:C,"GREATWALL",'[4]Raw Inventory'!B:B,A1112)</f>
        <v>#VALUE!</v>
      </c>
      <c r="AH1112" s="42" t="e">
        <f>SUMIFS('[4]Raw Inventory'!D:D,'[4]Raw Inventory'!C:C,"DUARTE",'[4]Raw Inventory'!B:B,A1112)</f>
        <v>#VALUE!</v>
      </c>
      <c r="AI1112" s="42"/>
      <c r="AJ1112" s="42">
        <f t="shared" si="272"/>
        <v>0</v>
      </c>
      <c r="AK1112" s="40" t="str">
        <f>IFERROR(IF((Q1112+IF(AI1112="",0,AI3))&lt;=0,"Stockout",IF(AJ1112="","",IF(F1112="Class A",IF(AJ1112&lt;=7,"Critical",IF(AJ1112&lt;=15,"Low",IF(AJ1112&lt;=30,"Reorder",IF(AJ1112&lt;=45,"Optimal","Overstock")))),IF(F1112="Class B",IF(AJ1112&lt;=10,"Critical",IF(AJ1112&lt;=20,"Low",IF(AJ1112&lt;=45,"Reorder",IF(AJ1112&lt;=60,"Optimal","Overstock")))),IF(F1112="Class C",IF(AJ1112&lt;=15,"Critical",IF(AJ1112&lt;=30,"Low",IF(AJ1112&lt;=60,"Reorder",IF(AJ1112&lt;=90,"Optimal","Overstock")))),""))))),"")</f>
        <v>Critical</v>
      </c>
      <c r="AL1112" s="42"/>
      <c r="AM1112" s="39"/>
      <c r="AN1112" s="39"/>
      <c r="AO1112" s="39"/>
      <c r="AP1112" s="39"/>
      <c r="AQ1112" s="39"/>
      <c r="AR1112" s="39"/>
      <c r="AS1112" s="39"/>
      <c r="AT1112" s="39"/>
      <c r="AU1112" s="39"/>
      <c r="AV1112" s="39"/>
    </row>
    <row r="1113" spans="1:48">
      <c r="A1113" s="39" t="s">
        <v>73</v>
      </c>
      <c r="B1113" s="39" t="s">
        <v>138</v>
      </c>
      <c r="C1113" s="39" t="s">
        <v>137</v>
      </c>
      <c r="D1113" s="40" t="s">
        <v>220</v>
      </c>
      <c r="E1113" s="40">
        <v>19</v>
      </c>
      <c r="F1113" s="40" t="s">
        <v>3</v>
      </c>
      <c r="G1113" s="39" t="str">
        <f>IFERROR(VLOOKUP(A1113,'[4]MC Masterlist 2026-09-17'!$B:$M, 3, 0),"")</f>
        <v>SUZUKI</v>
      </c>
      <c r="H1113" s="41">
        <f>IFERROR(VLOOKUP(A1113,'[4]MC Masterlist 2026-09-17'!$B:$M, 6, 0),"")</f>
        <v>122770</v>
      </c>
      <c r="I1113" s="42">
        <v>0</v>
      </c>
      <c r="J1113" s="42">
        <v>0</v>
      </c>
      <c r="K1113" s="42">
        <v>0</v>
      </c>
      <c r="L1113" s="42">
        <f t="shared" si="257"/>
        <v>0</v>
      </c>
      <c r="M1113" s="42">
        <f t="shared" si="258"/>
        <v>0</v>
      </c>
      <c r="N1113" s="41">
        <f t="shared" si="259"/>
        <v>0</v>
      </c>
      <c r="O1113" s="41">
        <f t="shared" si="260"/>
        <v>0</v>
      </c>
      <c r="P1113" s="42">
        <f t="shared" si="261"/>
        <v>0</v>
      </c>
      <c r="Q1113" s="42">
        <v>8</v>
      </c>
      <c r="R1113" s="41">
        <f t="shared" si="262"/>
        <v>982160</v>
      </c>
      <c r="S1113" s="42">
        <f t="shared" si="263"/>
        <v>0</v>
      </c>
      <c r="T1113" s="42">
        <f>IFERROR(VLOOKUP(A1113,'[4]Re-order'!$A:$Q,17,0),"")</f>
        <v>0</v>
      </c>
      <c r="U1113" s="42">
        <f>IFERROR(VLOOKUP(A1113,'[4]MC Masterlist 2026-09-17'!$B:$M, 10, 0),0)</f>
        <v>15</v>
      </c>
      <c r="V1113" s="42">
        <f>IFERROR(VLOOKUP(A1113,'[4]MC Masterlist 2026-09-17'!$B:$M, 11, 0),0)</f>
        <v>15</v>
      </c>
      <c r="W1113" s="42">
        <f t="shared" si="264"/>
        <v>30</v>
      </c>
      <c r="X1113" s="42">
        <f t="shared" si="265"/>
        <v>7</v>
      </c>
      <c r="Y1113" s="42">
        <f>IFERROR(IF(OR(C1113="AREA I",C1113="AREA V"),7,VLOOKUP(A1113,'[4]MC Masterlist 2026-09-17'!$B:$M, 12, 0)),0)</f>
        <v>7</v>
      </c>
      <c r="Z1113" s="42">
        <f t="shared" si="266"/>
        <v>0</v>
      </c>
      <c r="AA1113" s="42">
        <f t="shared" si="267"/>
        <v>0</v>
      </c>
      <c r="AB1113" s="42">
        <f t="shared" si="268"/>
        <v>0</v>
      </c>
      <c r="AC1113" s="42">
        <f t="shared" si="269"/>
        <v>0</v>
      </c>
      <c r="AD1113" s="40" t="str">
        <f t="shared" si="270"/>
        <v>Critical</v>
      </c>
      <c r="AE1113" s="40">
        <f>IFERROR(VLOOKUP(A1113,'[4]Re-order'!$A:$AA,27,0),"")</f>
        <v>0</v>
      </c>
      <c r="AF1113" s="42">
        <f t="shared" si="271"/>
        <v>-8</v>
      </c>
      <c r="AG1113" s="42" t="e">
        <f>SUMIFS('[4]Raw Inventory'!D:D,'[4]Raw Inventory'!C:C,"GREATWALL",'[4]Raw Inventory'!B:B,A1113)</f>
        <v>#VALUE!</v>
      </c>
      <c r="AH1113" s="42" t="e">
        <f>SUMIFS('[4]Raw Inventory'!D:D,'[4]Raw Inventory'!C:C,"DUARTE",'[4]Raw Inventory'!B:B,A1113)</f>
        <v>#VALUE!</v>
      </c>
      <c r="AI1113" s="42"/>
      <c r="AJ1113" s="42">
        <f t="shared" si="272"/>
        <v>0</v>
      </c>
      <c r="AK1113" s="40" t="str">
        <f>IFERROR(IF((Q1113+IF(AI1113="",0,AI3))&lt;=0,"Stockout",IF(AJ1113="","",IF(F1113="Class A",IF(AJ1113&lt;=7,"Critical",IF(AJ1113&lt;=15,"Low",IF(AJ1113&lt;=30,"Reorder",IF(AJ1113&lt;=45,"Optimal","Overstock")))),IF(F1113="Class B",IF(AJ1113&lt;=10,"Critical",IF(AJ1113&lt;=20,"Low",IF(AJ1113&lt;=45,"Reorder",IF(AJ1113&lt;=60,"Optimal","Overstock")))),IF(F1113="Class C",IF(AJ1113&lt;=15,"Critical",IF(AJ1113&lt;=30,"Low",IF(AJ1113&lt;=60,"Reorder",IF(AJ1113&lt;=90,"Optimal","Overstock")))),""))))),"")</f>
        <v>Critical</v>
      </c>
      <c r="AL1113" s="42"/>
      <c r="AM1113" s="39"/>
      <c r="AN1113" s="39"/>
      <c r="AO1113" s="39"/>
      <c r="AP1113" s="39"/>
      <c r="AQ1113" s="39"/>
      <c r="AR1113" s="39"/>
      <c r="AS1113" s="39"/>
      <c r="AT1113" s="39"/>
      <c r="AU1113" s="39"/>
      <c r="AV1113" s="39"/>
    </row>
    <row r="1114" spans="1:48">
      <c r="A1114" s="39" t="s">
        <v>42</v>
      </c>
      <c r="B1114" s="39" t="s">
        <v>97</v>
      </c>
      <c r="C1114" s="39" t="s">
        <v>90</v>
      </c>
      <c r="D1114" s="40" t="s">
        <v>236</v>
      </c>
      <c r="E1114" s="40">
        <v>17</v>
      </c>
      <c r="F1114" s="40" t="s">
        <v>3</v>
      </c>
      <c r="G1114" s="39" t="str">
        <f>IFERROR(VLOOKUP(A1114,'[4]MC Masterlist 2026-09-17'!$B:$M, 3, 0),"")</f>
        <v>YAMAHA</v>
      </c>
      <c r="H1114" s="41">
        <f>IFERROR(VLOOKUP(A1114,'[4]MC Masterlist 2026-09-17'!$B:$M, 6, 0),"")</f>
        <v>152892</v>
      </c>
      <c r="I1114" s="42">
        <v>0</v>
      </c>
      <c r="J1114" s="42">
        <v>0</v>
      </c>
      <c r="K1114" s="42">
        <v>0</v>
      </c>
      <c r="L1114" s="42">
        <f t="shared" si="257"/>
        <v>0</v>
      </c>
      <c r="M1114" s="42">
        <f t="shared" si="258"/>
        <v>0</v>
      </c>
      <c r="N1114" s="41">
        <f t="shared" si="259"/>
        <v>0</v>
      </c>
      <c r="O1114" s="41">
        <f t="shared" si="260"/>
        <v>0</v>
      </c>
      <c r="P1114" s="42">
        <f t="shared" si="261"/>
        <v>0</v>
      </c>
      <c r="Q1114" s="42">
        <v>1</v>
      </c>
      <c r="R1114" s="41">
        <f t="shared" si="262"/>
        <v>152892</v>
      </c>
      <c r="S1114" s="42">
        <f t="shared" si="263"/>
        <v>0</v>
      </c>
      <c r="T1114" s="42">
        <f>IFERROR(VLOOKUP(A1114,'[4]Re-order'!$A:$Q,17,0),"")</f>
        <v>0</v>
      </c>
      <c r="U1114" s="42">
        <f>IFERROR(VLOOKUP(A1114,'[4]MC Masterlist 2026-09-17'!$B:$M, 10, 0),0)</f>
        <v>15</v>
      </c>
      <c r="V1114" s="42">
        <f>IFERROR(VLOOKUP(A1114,'[4]MC Masterlist 2026-09-17'!$B:$M, 11, 0),0)</f>
        <v>15</v>
      </c>
      <c r="W1114" s="42">
        <f t="shared" si="264"/>
        <v>30</v>
      </c>
      <c r="X1114" s="42">
        <f t="shared" si="265"/>
        <v>30</v>
      </c>
      <c r="Y1114" s="42">
        <f>IFERROR(IF(OR(C1114="AREA I",C1114="AREA V"),7,VLOOKUP(A1114,'[4]MC Masterlist 2026-09-17'!$B:$M, 12, 0)),0)</f>
        <v>30</v>
      </c>
      <c r="Z1114" s="42">
        <f t="shared" si="266"/>
        <v>0</v>
      </c>
      <c r="AA1114" s="42">
        <f t="shared" si="267"/>
        <v>0</v>
      </c>
      <c r="AB1114" s="42">
        <f t="shared" si="268"/>
        <v>0</v>
      </c>
      <c r="AC1114" s="42">
        <f t="shared" si="269"/>
        <v>0</v>
      </c>
      <c r="AD1114" s="40" t="str">
        <f t="shared" si="270"/>
        <v>Critical</v>
      </c>
      <c r="AE1114" s="40">
        <f>IFERROR(VLOOKUP(A1114,'[4]Re-order'!$A:$AA,27,0),"")</f>
        <v>0</v>
      </c>
      <c r="AF1114" s="42">
        <f t="shared" si="271"/>
        <v>-1</v>
      </c>
      <c r="AG1114" s="42" t="e">
        <f>SUMIFS('[4]Raw Inventory'!D:D,'[4]Raw Inventory'!C:C,"GREATWALL",'[4]Raw Inventory'!B:B,A1114)</f>
        <v>#VALUE!</v>
      </c>
      <c r="AH1114" s="42" t="e">
        <f>SUMIFS('[4]Raw Inventory'!D:D,'[4]Raw Inventory'!C:C,"DUARTE",'[4]Raw Inventory'!B:B,A1114)</f>
        <v>#VALUE!</v>
      </c>
      <c r="AI1114" s="42"/>
      <c r="AJ1114" s="42">
        <f t="shared" si="272"/>
        <v>0</v>
      </c>
      <c r="AK1114" s="40" t="str">
        <f>IFERROR(IF((Q1114+IF(AI1114="",0,AI3))&lt;=0,"Stockout",IF(AJ1114="","",IF(F1114="Class A",IF(AJ1114&lt;=7,"Critical",IF(AJ1114&lt;=15,"Low",IF(AJ1114&lt;=30,"Reorder",IF(AJ1114&lt;=45,"Optimal","Overstock")))),IF(F1114="Class B",IF(AJ1114&lt;=10,"Critical",IF(AJ1114&lt;=20,"Low",IF(AJ1114&lt;=45,"Reorder",IF(AJ1114&lt;=60,"Optimal","Overstock")))),IF(F1114="Class C",IF(AJ1114&lt;=15,"Critical",IF(AJ1114&lt;=30,"Low",IF(AJ1114&lt;=60,"Reorder",IF(AJ1114&lt;=90,"Optimal","Overstock")))),""))))),"")</f>
        <v>Critical</v>
      </c>
      <c r="AL1114" s="42"/>
      <c r="AM1114" s="39"/>
      <c r="AN1114" s="39"/>
      <c r="AO1114" s="39"/>
      <c r="AP1114" s="39"/>
      <c r="AQ1114" s="39"/>
      <c r="AR1114" s="39"/>
      <c r="AS1114" s="39"/>
      <c r="AT1114" s="39"/>
      <c r="AU1114" s="39"/>
      <c r="AV1114" s="39"/>
    </row>
    <row r="1115" spans="1:48">
      <c r="A1115" s="39" t="s">
        <v>69</v>
      </c>
      <c r="B1115" s="39" t="s">
        <v>138</v>
      </c>
      <c r="C1115" s="39" t="s">
        <v>137</v>
      </c>
      <c r="D1115" s="40" t="s">
        <v>230</v>
      </c>
      <c r="E1115" s="40">
        <v>27</v>
      </c>
      <c r="F1115" s="40" t="s">
        <v>3</v>
      </c>
      <c r="G1115" s="39" t="str">
        <f>IFERROR(VLOOKUP(A1115,'[4]MC Masterlist 2026-09-17'!$B:$M, 3, 0),"")</f>
        <v>YAMAHA</v>
      </c>
      <c r="H1115" s="41">
        <f>IFERROR(VLOOKUP(A1115,'[4]MC Masterlist 2026-09-17'!$B:$M, 6, 0),"")</f>
        <v>54426</v>
      </c>
      <c r="I1115" s="42">
        <v>0</v>
      </c>
      <c r="J1115" s="42">
        <v>0</v>
      </c>
      <c r="K1115" s="42">
        <v>0</v>
      </c>
      <c r="L1115" s="42">
        <f t="shared" si="257"/>
        <v>0</v>
      </c>
      <c r="M1115" s="42">
        <f t="shared" si="258"/>
        <v>0</v>
      </c>
      <c r="N1115" s="41">
        <f t="shared" si="259"/>
        <v>0</v>
      </c>
      <c r="O1115" s="41">
        <f t="shared" si="260"/>
        <v>0</v>
      </c>
      <c r="P1115" s="42">
        <f t="shared" si="261"/>
        <v>0</v>
      </c>
      <c r="Q1115" s="42">
        <v>1</v>
      </c>
      <c r="R1115" s="41">
        <f t="shared" si="262"/>
        <v>54426</v>
      </c>
      <c r="S1115" s="42">
        <f t="shared" si="263"/>
        <v>0</v>
      </c>
      <c r="T1115" s="42">
        <f>IFERROR(VLOOKUP(A1115,'[4]Re-order'!$A:$Q,17,0),"")</f>
        <v>0</v>
      </c>
      <c r="U1115" s="42">
        <f>IFERROR(VLOOKUP(A1115,'[4]MC Masterlist 2026-09-17'!$B:$M, 10, 0),0)</f>
        <v>15</v>
      </c>
      <c r="V1115" s="42">
        <f>IFERROR(VLOOKUP(A1115,'[4]MC Masterlist 2026-09-17'!$B:$M, 11, 0),0)</f>
        <v>15</v>
      </c>
      <c r="W1115" s="42">
        <f t="shared" si="264"/>
        <v>30</v>
      </c>
      <c r="X1115" s="42">
        <f t="shared" si="265"/>
        <v>7</v>
      </c>
      <c r="Y1115" s="42">
        <f>IFERROR(IF(OR(C1115="AREA I",C1115="AREA V"),7,VLOOKUP(A1115,'[4]MC Masterlist 2026-09-17'!$B:$M, 12, 0)),0)</f>
        <v>7</v>
      </c>
      <c r="Z1115" s="42">
        <f t="shared" si="266"/>
        <v>0</v>
      </c>
      <c r="AA1115" s="42">
        <f t="shared" si="267"/>
        <v>0</v>
      </c>
      <c r="AB1115" s="42">
        <f t="shared" si="268"/>
        <v>0</v>
      </c>
      <c r="AC1115" s="42">
        <f t="shared" si="269"/>
        <v>0</v>
      </c>
      <c r="AD1115" s="40" t="str">
        <f t="shared" si="270"/>
        <v>Critical</v>
      </c>
      <c r="AE1115" s="40">
        <f>IFERROR(VLOOKUP(A1115,'[4]Re-order'!$A:$AA,27,0),"")</f>
        <v>0</v>
      </c>
      <c r="AF1115" s="42">
        <f t="shared" si="271"/>
        <v>-1</v>
      </c>
      <c r="AG1115" s="42" t="e">
        <f>SUMIFS('[4]Raw Inventory'!D:D,'[4]Raw Inventory'!C:C,"GREATWALL",'[4]Raw Inventory'!B:B,A1115)</f>
        <v>#VALUE!</v>
      </c>
      <c r="AH1115" s="42" t="e">
        <f>SUMIFS('[4]Raw Inventory'!D:D,'[4]Raw Inventory'!C:C,"DUARTE",'[4]Raw Inventory'!B:B,A1115)</f>
        <v>#VALUE!</v>
      </c>
      <c r="AI1115" s="42"/>
      <c r="AJ1115" s="42">
        <f t="shared" si="272"/>
        <v>0</v>
      </c>
      <c r="AK1115" s="40" t="str">
        <f>IFERROR(IF((Q1115+IF(AI1115="",0,AI3))&lt;=0,"Stockout",IF(AJ1115="","",IF(F1115="Class A",IF(AJ1115&lt;=7,"Critical",IF(AJ1115&lt;=15,"Low",IF(AJ1115&lt;=30,"Reorder",IF(AJ1115&lt;=45,"Optimal","Overstock")))),IF(F1115="Class B",IF(AJ1115&lt;=10,"Critical",IF(AJ1115&lt;=20,"Low",IF(AJ1115&lt;=45,"Reorder",IF(AJ1115&lt;=60,"Optimal","Overstock")))),IF(F1115="Class C",IF(AJ1115&lt;=15,"Critical",IF(AJ1115&lt;=30,"Low",IF(AJ1115&lt;=60,"Reorder",IF(AJ1115&lt;=90,"Optimal","Overstock")))),""))))),"")</f>
        <v>Critical</v>
      </c>
      <c r="AL1115" s="42"/>
      <c r="AM1115" s="39"/>
      <c r="AN1115" s="39"/>
      <c r="AO1115" s="39"/>
      <c r="AP1115" s="39"/>
      <c r="AQ1115" s="39"/>
      <c r="AR1115" s="39"/>
      <c r="AS1115" s="39"/>
      <c r="AT1115" s="39"/>
      <c r="AU1115" s="39"/>
      <c r="AV1115" s="39"/>
    </row>
    <row r="1116" spans="1:48">
      <c r="A1116" s="39" t="s">
        <v>42</v>
      </c>
      <c r="B1116" s="39" t="s">
        <v>141</v>
      </c>
      <c r="C1116" s="39" t="s">
        <v>137</v>
      </c>
      <c r="D1116" s="40" t="s">
        <v>257</v>
      </c>
      <c r="E1116" s="40">
        <v>5</v>
      </c>
      <c r="F1116" s="40" t="s">
        <v>0</v>
      </c>
      <c r="G1116" s="39" t="str">
        <f>IFERROR(VLOOKUP(A1116,'[4]MC Masterlist 2026-09-17'!$B:$M, 3, 0),"")</f>
        <v>YAMAHA</v>
      </c>
      <c r="H1116" s="41">
        <f>IFERROR(VLOOKUP(A1116,'[4]MC Masterlist 2026-09-17'!$B:$M, 6, 0),"")</f>
        <v>152892</v>
      </c>
      <c r="I1116" s="42">
        <v>2</v>
      </c>
      <c r="J1116" s="42">
        <v>0</v>
      </c>
      <c r="K1116" s="42">
        <v>3</v>
      </c>
      <c r="L1116" s="42">
        <f t="shared" si="257"/>
        <v>5</v>
      </c>
      <c r="M1116" s="42">
        <f t="shared" si="258"/>
        <v>1.6666666666666667</v>
      </c>
      <c r="N1116" s="41">
        <f t="shared" si="259"/>
        <v>764460</v>
      </c>
      <c r="O1116" s="41">
        <f t="shared" si="260"/>
        <v>254820</v>
      </c>
      <c r="P1116" s="42">
        <f t="shared" si="261"/>
        <v>5.5555555555555559E-2</v>
      </c>
      <c r="Q1116" s="42">
        <v>0</v>
      </c>
      <c r="R1116" s="41">
        <f t="shared" si="262"/>
        <v>0</v>
      </c>
      <c r="S1116" s="42">
        <f t="shared" si="263"/>
        <v>0</v>
      </c>
      <c r="T1116" s="42">
        <f>IFERROR(VLOOKUP(A1116,'[4]Re-order'!$A:$Q,17,0),"")</f>
        <v>0</v>
      </c>
      <c r="U1116" s="42">
        <f>IFERROR(VLOOKUP(A1116,'[4]MC Masterlist 2026-09-17'!$B:$M, 10, 0),0)</f>
        <v>15</v>
      </c>
      <c r="V1116" s="42">
        <f>IFERROR(VLOOKUP(A1116,'[4]MC Masterlist 2026-09-17'!$B:$M, 11, 0),0)</f>
        <v>15</v>
      </c>
      <c r="W1116" s="42">
        <f t="shared" si="264"/>
        <v>30</v>
      </c>
      <c r="X1116" s="42">
        <f t="shared" si="265"/>
        <v>6.166666666666667</v>
      </c>
      <c r="Y1116" s="42">
        <f>IFERROR(IF(OR(C1116="AREA I",C1116="AREA V"),7,VLOOKUP(A1116,'[4]MC Masterlist 2026-09-17'!$B:$M, 12, 0)),0)</f>
        <v>7</v>
      </c>
      <c r="Z1116" s="42">
        <f t="shared" si="266"/>
        <v>0.83333333333333337</v>
      </c>
      <c r="AA1116" s="42">
        <f t="shared" si="267"/>
        <v>1.6666666666666667</v>
      </c>
      <c r="AB1116" s="42">
        <f t="shared" si="268"/>
        <v>0.34259259259259262</v>
      </c>
      <c r="AC1116" s="42">
        <f t="shared" si="269"/>
        <v>0.3888888888888889</v>
      </c>
      <c r="AD1116" s="40" t="str">
        <f t="shared" si="270"/>
        <v>Stockout</v>
      </c>
      <c r="AE1116" s="40">
        <f>IFERROR(VLOOKUP(A1116,'[4]Re-order'!$A:$AA,27,0),"")</f>
        <v>0</v>
      </c>
      <c r="AF1116" s="42">
        <f t="shared" si="271"/>
        <v>0.3888888888888889</v>
      </c>
      <c r="AG1116" s="42" t="e">
        <f>SUMIFS('[4]Raw Inventory'!D:D,'[4]Raw Inventory'!C:C,"GREATWALL",'[4]Raw Inventory'!B:B,A1116)</f>
        <v>#VALUE!</v>
      </c>
      <c r="AH1116" s="42" t="e">
        <f>SUMIFS('[4]Raw Inventory'!D:D,'[4]Raw Inventory'!C:C,"DUARTE",'[4]Raw Inventory'!B:B,A1116)</f>
        <v>#VALUE!</v>
      </c>
      <c r="AI1116" s="42"/>
      <c r="AJ1116" s="42">
        <f t="shared" si="272"/>
        <v>0</v>
      </c>
      <c r="AK1116" s="40" t="str">
        <f>IFERROR(IF((Q1116+IF(AI1116="",0,AI3))&lt;=0,"Stockout",IF(AJ1116="","",IF(F1116="Class A",IF(AJ1116&lt;=7,"Critical",IF(AJ1116&lt;=15,"Low",IF(AJ1116&lt;=30,"Reorder",IF(AJ1116&lt;=45,"Optimal","Overstock")))),IF(F1116="Class B",IF(AJ1116&lt;=10,"Critical",IF(AJ1116&lt;=20,"Low",IF(AJ1116&lt;=45,"Reorder",IF(AJ1116&lt;=60,"Optimal","Overstock")))),IF(F1116="Class C",IF(AJ1116&lt;=15,"Critical",IF(AJ1116&lt;=30,"Low",IF(AJ1116&lt;=60,"Reorder",IF(AJ1116&lt;=90,"Optimal","Overstock")))),""))))),"")</f>
        <v>Stockout</v>
      </c>
      <c r="AL1116" s="42"/>
      <c r="AM1116" s="39"/>
      <c r="AN1116" s="39"/>
      <c r="AO1116" s="39"/>
      <c r="AP1116" s="39"/>
      <c r="AQ1116" s="39"/>
      <c r="AR1116" s="39"/>
      <c r="AS1116" s="39"/>
      <c r="AT1116" s="39"/>
      <c r="AU1116" s="39"/>
      <c r="AV1116" s="39"/>
    </row>
    <row r="1117" spans="1:48">
      <c r="A1117" s="39" t="s">
        <v>25</v>
      </c>
      <c r="B1117" s="39" t="s">
        <v>113</v>
      </c>
      <c r="C1117" s="39" t="s">
        <v>109</v>
      </c>
      <c r="D1117" s="40" t="s">
        <v>254</v>
      </c>
      <c r="E1117" s="40">
        <v>13</v>
      </c>
      <c r="F1117" s="40" t="s">
        <v>2</v>
      </c>
      <c r="G1117" s="39" t="str">
        <f>IFERROR(VLOOKUP(A1117,'[4]MC Masterlist 2026-09-17'!$B:$M, 3, 0),"")</f>
        <v>YAMAHA</v>
      </c>
      <c r="H1117" s="41">
        <f>IFERROR(VLOOKUP(A1117,'[4]MC Masterlist 2026-09-17'!$B:$M, 6, 0),"")</f>
        <v>124527</v>
      </c>
      <c r="I1117" s="42">
        <v>1</v>
      </c>
      <c r="J1117" s="42">
        <v>2</v>
      </c>
      <c r="K1117" s="42">
        <v>0</v>
      </c>
      <c r="L1117" s="42">
        <f t="shared" si="257"/>
        <v>3</v>
      </c>
      <c r="M1117" s="42">
        <f t="shared" si="258"/>
        <v>1</v>
      </c>
      <c r="N1117" s="41">
        <f t="shared" si="259"/>
        <v>373581</v>
      </c>
      <c r="O1117" s="41">
        <f t="shared" si="260"/>
        <v>124527</v>
      </c>
      <c r="P1117" s="42">
        <f t="shared" si="261"/>
        <v>3.3333333333333333E-2</v>
      </c>
      <c r="Q1117" s="42"/>
      <c r="R1117" s="41">
        <f t="shared" si="262"/>
        <v>0</v>
      </c>
      <c r="S1117" s="42">
        <f t="shared" si="263"/>
        <v>0</v>
      </c>
      <c r="T1117" s="42">
        <f>IFERROR(VLOOKUP(A1117,'[4]Re-order'!$A:$Q,17,0),"")</f>
        <v>0</v>
      </c>
      <c r="U1117" s="42">
        <f>IFERROR(VLOOKUP(A1117,'[4]MC Masterlist 2026-09-17'!$B:$M, 10, 0),0)</f>
        <v>15</v>
      </c>
      <c r="V1117" s="42">
        <f>IFERROR(VLOOKUP(A1117,'[4]MC Masterlist 2026-09-17'!$B:$M, 11, 0),0)</f>
        <v>15</v>
      </c>
      <c r="W1117" s="42">
        <f t="shared" si="264"/>
        <v>30</v>
      </c>
      <c r="X1117" s="42">
        <f t="shared" si="265"/>
        <v>29.5</v>
      </c>
      <c r="Y1117" s="42">
        <f>IFERROR(IF(OR(C1117="AREA I",C1117="AREA V"),7,VLOOKUP(A1117,'[4]MC Masterlist 2026-09-17'!$B:$M, 12, 0)),0)</f>
        <v>30</v>
      </c>
      <c r="Z1117" s="42">
        <f t="shared" si="266"/>
        <v>0.5</v>
      </c>
      <c r="AA1117" s="42">
        <f t="shared" si="267"/>
        <v>1</v>
      </c>
      <c r="AB1117" s="42">
        <f t="shared" si="268"/>
        <v>0.98333333333333328</v>
      </c>
      <c r="AC1117" s="42">
        <f t="shared" si="269"/>
        <v>1</v>
      </c>
      <c r="AD1117" s="40" t="str">
        <f t="shared" si="270"/>
        <v>Stockout</v>
      </c>
      <c r="AE1117" s="40">
        <f>IFERROR(VLOOKUP(A1117,'[4]Re-order'!$A:$AA,27,0),"")</f>
        <v>0</v>
      </c>
      <c r="AF1117" s="42">
        <f t="shared" si="271"/>
        <v>1</v>
      </c>
      <c r="AG1117" s="42" t="e">
        <f>SUMIFS('[4]Raw Inventory'!D:D,'[4]Raw Inventory'!C:C,"GREATWALL",'[4]Raw Inventory'!B:B,A1117)</f>
        <v>#VALUE!</v>
      </c>
      <c r="AH1117" s="42" t="e">
        <f>SUMIFS('[4]Raw Inventory'!D:D,'[4]Raw Inventory'!C:C,"DUARTE",'[4]Raw Inventory'!B:B,A1117)</f>
        <v>#VALUE!</v>
      </c>
      <c r="AI1117" s="42"/>
      <c r="AJ1117" s="42">
        <f t="shared" si="272"/>
        <v>0</v>
      </c>
      <c r="AK1117" s="40" t="str">
        <f>IFERROR(IF((Q1117+IF(AI1117="",0,AI3))&lt;=0,"Stockout",IF(AJ1117="","",IF(F1117="Class A",IF(AJ1117&lt;=7,"Critical",IF(AJ1117&lt;=15,"Low",IF(AJ1117&lt;=30,"Reorder",IF(AJ1117&lt;=45,"Optimal","Overstock")))),IF(F1117="Class B",IF(AJ1117&lt;=10,"Critical",IF(AJ1117&lt;=20,"Low",IF(AJ1117&lt;=45,"Reorder",IF(AJ1117&lt;=60,"Optimal","Overstock")))),IF(F1117="Class C",IF(AJ1117&lt;=15,"Critical",IF(AJ1117&lt;=30,"Low",IF(AJ1117&lt;=60,"Reorder",IF(AJ1117&lt;=90,"Optimal","Overstock")))),""))))),"")</f>
        <v>Stockout</v>
      </c>
      <c r="AL1117" s="42"/>
      <c r="AM1117" s="39"/>
      <c r="AN1117" s="39"/>
      <c r="AO1117" s="39"/>
      <c r="AP1117" s="39"/>
      <c r="AQ1117" s="39"/>
      <c r="AR1117" s="39"/>
      <c r="AS1117" s="39"/>
      <c r="AT1117" s="39"/>
      <c r="AU1117" s="39"/>
      <c r="AV1117" s="39"/>
    </row>
    <row r="1118" spans="1:48">
      <c r="A1118" s="39" t="s">
        <v>82</v>
      </c>
      <c r="B1118" s="39" t="s">
        <v>93</v>
      </c>
      <c r="C1118" s="39" t="s">
        <v>90</v>
      </c>
      <c r="D1118" s="40" t="s">
        <v>234</v>
      </c>
      <c r="E1118" s="40">
        <v>21</v>
      </c>
      <c r="F1118" s="40" t="s">
        <v>3</v>
      </c>
      <c r="G1118" s="39" t="str">
        <f>IFERROR(VLOOKUP(A1118,'[4]MC Masterlist 2026-09-17'!$B:$M, 3, 0),"")</f>
        <v>SUZUKI</v>
      </c>
      <c r="H1118" s="41">
        <f>IFERROR(VLOOKUP(A1118,'[4]MC Masterlist 2026-09-17'!$B:$M, 6, 0),"")</f>
        <v>67342</v>
      </c>
      <c r="I1118" s="42">
        <v>0</v>
      </c>
      <c r="J1118" s="42">
        <v>0</v>
      </c>
      <c r="K1118" s="42">
        <v>0</v>
      </c>
      <c r="L1118" s="42">
        <f t="shared" si="257"/>
        <v>0</v>
      </c>
      <c r="M1118" s="42">
        <f t="shared" si="258"/>
        <v>0</v>
      </c>
      <c r="N1118" s="41">
        <f t="shared" si="259"/>
        <v>0</v>
      </c>
      <c r="O1118" s="41">
        <f t="shared" si="260"/>
        <v>0</v>
      </c>
      <c r="P1118" s="42">
        <f t="shared" si="261"/>
        <v>0</v>
      </c>
      <c r="Q1118" s="42">
        <v>1</v>
      </c>
      <c r="R1118" s="41">
        <f t="shared" si="262"/>
        <v>67342</v>
      </c>
      <c r="S1118" s="42">
        <f t="shared" si="263"/>
        <v>0</v>
      </c>
      <c r="T1118" s="42">
        <f>IFERROR(VLOOKUP(A1118,'[4]Re-order'!$A:$Q,17,0),"")</f>
        <v>0</v>
      </c>
      <c r="U1118" s="42">
        <f>IFERROR(VLOOKUP(A1118,'[4]MC Masterlist 2026-09-17'!$B:$M, 10, 0),0)</f>
        <v>15</v>
      </c>
      <c r="V1118" s="42">
        <f>IFERROR(VLOOKUP(A1118,'[4]MC Masterlist 2026-09-17'!$B:$M, 11, 0),0)</f>
        <v>15</v>
      </c>
      <c r="W1118" s="42">
        <f t="shared" si="264"/>
        <v>30</v>
      </c>
      <c r="X1118" s="42">
        <f t="shared" si="265"/>
        <v>30</v>
      </c>
      <c r="Y1118" s="42">
        <f>IFERROR(IF(OR(C1118="AREA I",C1118="AREA V"),7,VLOOKUP(A1118,'[4]MC Masterlist 2026-09-17'!$B:$M, 12, 0)),0)</f>
        <v>30</v>
      </c>
      <c r="Z1118" s="42">
        <f t="shared" si="266"/>
        <v>0</v>
      </c>
      <c r="AA1118" s="42">
        <f t="shared" si="267"/>
        <v>0</v>
      </c>
      <c r="AB1118" s="42">
        <f t="shared" si="268"/>
        <v>0</v>
      </c>
      <c r="AC1118" s="42">
        <f t="shared" si="269"/>
        <v>0</v>
      </c>
      <c r="AD1118" s="40" t="str">
        <f t="shared" si="270"/>
        <v>Critical</v>
      </c>
      <c r="AE1118" s="40">
        <f>IFERROR(VLOOKUP(A1118,'[4]Re-order'!$A:$AA,27,0),"")</f>
        <v>0</v>
      </c>
      <c r="AF1118" s="42">
        <f t="shared" si="271"/>
        <v>-1</v>
      </c>
      <c r="AG1118" s="42" t="e">
        <f>SUMIFS('[4]Raw Inventory'!D:D,'[4]Raw Inventory'!C:C,"GREATWALL",'[4]Raw Inventory'!B:B,A1118)</f>
        <v>#VALUE!</v>
      </c>
      <c r="AH1118" s="42" t="e">
        <f>SUMIFS('[4]Raw Inventory'!D:D,'[4]Raw Inventory'!C:C,"DUARTE",'[4]Raw Inventory'!B:B,A1118)</f>
        <v>#VALUE!</v>
      </c>
      <c r="AI1118" s="42"/>
      <c r="AJ1118" s="42">
        <f t="shared" si="272"/>
        <v>0</v>
      </c>
      <c r="AK1118" s="40" t="str">
        <f>IFERROR(IF((Q1118+IF(AI1118="",0,AI3))&lt;=0,"Stockout",IF(AJ1118="","",IF(F1118="Class A",IF(AJ1118&lt;=7,"Critical",IF(AJ1118&lt;=15,"Low",IF(AJ1118&lt;=30,"Reorder",IF(AJ1118&lt;=45,"Optimal","Overstock")))),IF(F1118="Class B",IF(AJ1118&lt;=10,"Critical",IF(AJ1118&lt;=20,"Low",IF(AJ1118&lt;=45,"Reorder",IF(AJ1118&lt;=60,"Optimal","Overstock")))),IF(F1118="Class C",IF(AJ1118&lt;=15,"Critical",IF(AJ1118&lt;=30,"Low",IF(AJ1118&lt;=60,"Reorder",IF(AJ1118&lt;=90,"Optimal","Overstock")))),""))))),"")</f>
        <v>Critical</v>
      </c>
      <c r="AL1118" s="42"/>
      <c r="AM1118" s="39"/>
      <c r="AN1118" s="39"/>
      <c r="AO1118" s="39"/>
      <c r="AP1118" s="39"/>
      <c r="AQ1118" s="39"/>
      <c r="AR1118" s="39"/>
      <c r="AS1118" s="39"/>
      <c r="AT1118" s="39"/>
      <c r="AU1118" s="39"/>
      <c r="AV1118" s="39"/>
    </row>
    <row r="1119" spans="1:48">
      <c r="A1119" s="39" t="s">
        <v>22</v>
      </c>
      <c r="B1119" s="39" t="s">
        <v>92</v>
      </c>
      <c r="C1119" s="39" t="s">
        <v>90</v>
      </c>
      <c r="D1119" s="40" t="s">
        <v>223</v>
      </c>
      <c r="E1119" s="40">
        <v>11</v>
      </c>
      <c r="F1119" s="40" t="s">
        <v>2</v>
      </c>
      <c r="G1119" s="39" t="str">
        <f>IFERROR(VLOOKUP(A1119,'[4]MC Masterlist 2026-09-17'!$B:$M, 3, 0),"")</f>
        <v>HONDA</v>
      </c>
      <c r="H1119" s="41">
        <f>IFERROR(VLOOKUP(A1119,'[4]MC Masterlist 2026-09-17'!$B:$M, 6, 0),"")</f>
        <v>111258</v>
      </c>
      <c r="I1119" s="42">
        <v>1</v>
      </c>
      <c r="J1119" s="42">
        <v>0</v>
      </c>
      <c r="K1119" s="42">
        <v>1</v>
      </c>
      <c r="L1119" s="42">
        <f t="shared" si="257"/>
        <v>2</v>
      </c>
      <c r="M1119" s="42">
        <f t="shared" si="258"/>
        <v>0.66666666666666663</v>
      </c>
      <c r="N1119" s="41">
        <f t="shared" si="259"/>
        <v>222516</v>
      </c>
      <c r="O1119" s="41">
        <f t="shared" si="260"/>
        <v>74172</v>
      </c>
      <c r="P1119" s="42">
        <f t="shared" si="261"/>
        <v>2.222222222222222E-2</v>
      </c>
      <c r="Q1119" s="42">
        <v>2</v>
      </c>
      <c r="R1119" s="41">
        <f t="shared" si="262"/>
        <v>222516</v>
      </c>
      <c r="S1119" s="42">
        <f t="shared" si="263"/>
        <v>90</v>
      </c>
      <c r="T1119" s="42">
        <f>IFERROR(VLOOKUP(A1119,'[4]Re-order'!$A:$Q,17,0),"")</f>
        <v>0</v>
      </c>
      <c r="U1119" s="42">
        <f>IFERROR(VLOOKUP(A1119,'[4]MC Masterlist 2026-09-17'!$B:$M, 10, 0),0)</f>
        <v>15</v>
      </c>
      <c r="V1119" s="42">
        <f>IFERROR(VLOOKUP(A1119,'[4]MC Masterlist 2026-09-17'!$B:$M, 11, 0),0)</f>
        <v>15</v>
      </c>
      <c r="W1119" s="42">
        <f t="shared" si="264"/>
        <v>30</v>
      </c>
      <c r="X1119" s="42">
        <f t="shared" si="265"/>
        <v>29.666666666666668</v>
      </c>
      <c r="Y1119" s="42">
        <f>IFERROR(IF(OR(C1119="AREA I",C1119="AREA V"),7,VLOOKUP(A1119,'[4]MC Masterlist 2026-09-17'!$B:$M, 12, 0)),0)</f>
        <v>30</v>
      </c>
      <c r="Z1119" s="42">
        <f t="shared" si="266"/>
        <v>0.33333333333333331</v>
      </c>
      <c r="AA1119" s="42">
        <f t="shared" si="267"/>
        <v>0.66666666666666663</v>
      </c>
      <c r="AB1119" s="42">
        <f t="shared" si="268"/>
        <v>0.65925925925925921</v>
      </c>
      <c r="AC1119" s="42">
        <f t="shared" si="269"/>
        <v>0.66666666666666663</v>
      </c>
      <c r="AD1119" s="40" t="str">
        <f t="shared" si="270"/>
        <v>Overstock</v>
      </c>
      <c r="AE1119" s="40">
        <f>IFERROR(VLOOKUP(A1119,'[4]Re-order'!$A:$AA,27,0),"")</f>
        <v>0</v>
      </c>
      <c r="AF1119" s="42">
        <f t="shared" si="271"/>
        <v>-1.3333333333333335</v>
      </c>
      <c r="AG1119" s="42" t="e">
        <f>SUMIFS('[4]Raw Inventory'!D:D,'[4]Raw Inventory'!C:C,"GREATWALL",'[4]Raw Inventory'!B:B,A1119)</f>
        <v>#VALUE!</v>
      </c>
      <c r="AH1119" s="42" t="e">
        <f>SUMIFS('[4]Raw Inventory'!D:D,'[4]Raw Inventory'!C:C,"DUARTE",'[4]Raw Inventory'!B:B,A1119)</f>
        <v>#VALUE!</v>
      </c>
      <c r="AI1119" s="42"/>
      <c r="AJ1119" s="42">
        <f t="shared" si="272"/>
        <v>90.000000000000014</v>
      </c>
      <c r="AK1119" s="40" t="str">
        <f>IFERROR(IF((Q1119+IF(AI1119="",0,AI3))&lt;=0,"Stockout",IF(AJ1119="","",IF(F1119="Class A",IF(AJ1119&lt;=7,"Critical",IF(AJ1119&lt;=15,"Low",IF(AJ1119&lt;=30,"Reorder",IF(AJ1119&lt;=45,"Optimal","Overstock")))),IF(F1119="Class B",IF(AJ1119&lt;=10,"Critical",IF(AJ1119&lt;=20,"Low",IF(AJ1119&lt;=45,"Reorder",IF(AJ1119&lt;=60,"Optimal","Overstock")))),IF(F1119="Class C",IF(AJ1119&lt;=15,"Critical",IF(AJ1119&lt;=30,"Low",IF(AJ1119&lt;=60,"Reorder",IF(AJ1119&lt;=90,"Optimal","Overstock")))),""))))),"")</f>
        <v>Overstock</v>
      </c>
      <c r="AL1119" s="42"/>
      <c r="AM1119" s="39"/>
      <c r="AN1119" s="39"/>
      <c r="AO1119" s="39"/>
      <c r="AP1119" s="39"/>
      <c r="AQ1119" s="39"/>
      <c r="AR1119" s="39"/>
      <c r="AS1119" s="39"/>
      <c r="AT1119" s="39"/>
      <c r="AU1119" s="39"/>
      <c r="AV1119" s="39"/>
    </row>
    <row r="1120" spans="1:48">
      <c r="A1120" s="39" t="s">
        <v>25</v>
      </c>
      <c r="B1120" s="39" t="s">
        <v>112</v>
      </c>
      <c r="C1120" s="39" t="s">
        <v>109</v>
      </c>
      <c r="D1120" s="40" t="s">
        <v>257</v>
      </c>
      <c r="E1120" s="40">
        <v>5</v>
      </c>
      <c r="F1120" s="40" t="s">
        <v>0</v>
      </c>
      <c r="G1120" s="39" t="str">
        <f>IFERROR(VLOOKUP(A1120,'[4]MC Masterlist 2026-09-17'!$B:$M, 3, 0),"")</f>
        <v>YAMAHA</v>
      </c>
      <c r="H1120" s="41">
        <f>IFERROR(VLOOKUP(A1120,'[4]MC Masterlist 2026-09-17'!$B:$M, 6, 0),"")</f>
        <v>124527</v>
      </c>
      <c r="I1120" s="42">
        <v>2</v>
      </c>
      <c r="J1120" s="42">
        <v>0</v>
      </c>
      <c r="K1120" s="42">
        <v>2</v>
      </c>
      <c r="L1120" s="42">
        <f t="shared" si="257"/>
        <v>4</v>
      </c>
      <c r="M1120" s="42">
        <f t="shared" si="258"/>
        <v>1.3333333333333333</v>
      </c>
      <c r="N1120" s="41">
        <f t="shared" si="259"/>
        <v>498108</v>
      </c>
      <c r="O1120" s="41">
        <f t="shared" si="260"/>
        <v>166036</v>
      </c>
      <c r="P1120" s="42">
        <f t="shared" si="261"/>
        <v>4.4444444444444439E-2</v>
      </c>
      <c r="Q1120" s="42"/>
      <c r="R1120" s="41">
        <f t="shared" si="262"/>
        <v>0</v>
      </c>
      <c r="S1120" s="42">
        <f t="shared" si="263"/>
        <v>0</v>
      </c>
      <c r="T1120" s="42">
        <f>IFERROR(VLOOKUP(A1120,'[4]Re-order'!$A:$Q,17,0),"")</f>
        <v>0</v>
      </c>
      <c r="U1120" s="42">
        <f>IFERROR(VLOOKUP(A1120,'[4]MC Masterlist 2026-09-17'!$B:$M, 10, 0),0)</f>
        <v>15</v>
      </c>
      <c r="V1120" s="42">
        <f>IFERROR(VLOOKUP(A1120,'[4]MC Masterlist 2026-09-17'!$B:$M, 11, 0),0)</f>
        <v>15</v>
      </c>
      <c r="W1120" s="42">
        <f t="shared" si="264"/>
        <v>30</v>
      </c>
      <c r="X1120" s="42">
        <f t="shared" si="265"/>
        <v>29.333333333333332</v>
      </c>
      <c r="Y1120" s="42">
        <f>IFERROR(IF(OR(C1120="AREA I",C1120="AREA V"),7,VLOOKUP(A1120,'[4]MC Masterlist 2026-09-17'!$B:$M, 12, 0)),0)</f>
        <v>30</v>
      </c>
      <c r="Z1120" s="42">
        <f t="shared" si="266"/>
        <v>0.66666666666666663</v>
      </c>
      <c r="AA1120" s="42">
        <f t="shared" si="267"/>
        <v>1.3333333333333333</v>
      </c>
      <c r="AB1120" s="42">
        <f t="shared" si="268"/>
        <v>1.3037037037037036</v>
      </c>
      <c r="AC1120" s="42">
        <f t="shared" si="269"/>
        <v>1.3333333333333333</v>
      </c>
      <c r="AD1120" s="40" t="str">
        <f t="shared" si="270"/>
        <v>Stockout</v>
      </c>
      <c r="AE1120" s="40">
        <f>IFERROR(VLOOKUP(A1120,'[4]Re-order'!$A:$AA,27,0),"")</f>
        <v>0</v>
      </c>
      <c r="AF1120" s="42">
        <f t="shared" si="271"/>
        <v>1.3333333333333333</v>
      </c>
      <c r="AG1120" s="42" t="e">
        <f>SUMIFS('[4]Raw Inventory'!D:D,'[4]Raw Inventory'!C:C,"GREATWALL",'[4]Raw Inventory'!B:B,A1120)</f>
        <v>#VALUE!</v>
      </c>
      <c r="AH1120" s="42" t="e">
        <f>SUMIFS('[4]Raw Inventory'!D:D,'[4]Raw Inventory'!C:C,"DUARTE",'[4]Raw Inventory'!B:B,A1120)</f>
        <v>#VALUE!</v>
      </c>
      <c r="AI1120" s="42"/>
      <c r="AJ1120" s="42">
        <f t="shared" si="272"/>
        <v>0</v>
      </c>
      <c r="AK1120" s="40" t="str">
        <f>IFERROR(IF((Q1120+IF(AI1120="",0,AI3))&lt;=0,"Stockout",IF(AJ1120="","",IF(F1120="Class A",IF(AJ1120&lt;=7,"Critical",IF(AJ1120&lt;=15,"Low",IF(AJ1120&lt;=30,"Reorder",IF(AJ1120&lt;=45,"Optimal","Overstock")))),IF(F1120="Class B",IF(AJ1120&lt;=10,"Critical",IF(AJ1120&lt;=20,"Low",IF(AJ1120&lt;=45,"Reorder",IF(AJ1120&lt;=60,"Optimal","Overstock")))),IF(F1120="Class C",IF(AJ1120&lt;=15,"Critical",IF(AJ1120&lt;=30,"Low",IF(AJ1120&lt;=60,"Reorder",IF(AJ1120&lt;=90,"Optimal","Overstock")))),""))))),"")</f>
        <v>Stockout</v>
      </c>
      <c r="AL1120" s="42"/>
      <c r="AM1120" s="39"/>
      <c r="AN1120" s="39"/>
      <c r="AO1120" s="39"/>
      <c r="AP1120" s="39"/>
      <c r="AQ1120" s="39"/>
      <c r="AR1120" s="39"/>
      <c r="AS1120" s="39"/>
      <c r="AT1120" s="39"/>
      <c r="AU1120" s="39"/>
      <c r="AV1120" s="39"/>
    </row>
    <row r="1121" spans="1:48">
      <c r="A1121" s="39" t="s">
        <v>85</v>
      </c>
      <c r="B1121" s="39" t="s">
        <v>144</v>
      </c>
      <c r="C1121" s="39" t="s">
        <v>137</v>
      </c>
      <c r="D1121" s="40" t="s">
        <v>270</v>
      </c>
      <c r="E1121" s="40">
        <v>33</v>
      </c>
      <c r="F1121" s="40" t="s">
        <v>3</v>
      </c>
      <c r="G1121" s="39" t="str">
        <f>IFERROR(VLOOKUP(A1121,'[4]MC Masterlist 2026-09-17'!$B:$M, 3, 0),"")</f>
        <v>KAWASAKI</v>
      </c>
      <c r="H1121" s="41">
        <f>IFERROR(VLOOKUP(A1121,'[4]MC Masterlist 2026-09-17'!$B:$M, 6, 0),"")</f>
        <v>71560</v>
      </c>
      <c r="I1121" s="42">
        <v>0</v>
      </c>
      <c r="J1121" s="42">
        <v>0</v>
      </c>
      <c r="K1121" s="42">
        <v>0</v>
      </c>
      <c r="L1121" s="42">
        <f t="shared" si="257"/>
        <v>0</v>
      </c>
      <c r="M1121" s="42">
        <f t="shared" si="258"/>
        <v>0</v>
      </c>
      <c r="N1121" s="41">
        <f t="shared" si="259"/>
        <v>0</v>
      </c>
      <c r="O1121" s="41">
        <f t="shared" si="260"/>
        <v>0</v>
      </c>
      <c r="P1121" s="42">
        <f t="shared" si="261"/>
        <v>0</v>
      </c>
      <c r="Q1121" s="42">
        <v>1</v>
      </c>
      <c r="R1121" s="41">
        <f t="shared" si="262"/>
        <v>71560</v>
      </c>
      <c r="S1121" s="42">
        <f t="shared" si="263"/>
        <v>0</v>
      </c>
      <c r="T1121" s="42">
        <f>IFERROR(VLOOKUP(A1121,'[4]Re-order'!$A:$Q,17,0),"")</f>
        <v>0</v>
      </c>
      <c r="U1121" s="42">
        <f>IFERROR(VLOOKUP(A1121,'[4]MC Masterlist 2026-09-17'!$B:$M, 10, 0),0)</f>
        <v>15</v>
      </c>
      <c r="V1121" s="42">
        <f>IFERROR(VLOOKUP(A1121,'[4]MC Masterlist 2026-09-17'!$B:$M, 11, 0),0)</f>
        <v>15</v>
      </c>
      <c r="W1121" s="42">
        <f t="shared" si="264"/>
        <v>30</v>
      </c>
      <c r="X1121" s="42">
        <f t="shared" si="265"/>
        <v>7</v>
      </c>
      <c r="Y1121" s="42">
        <f>IFERROR(IF(OR(C1121="AREA I",C1121="AREA V"),7,VLOOKUP(A1121,'[4]MC Masterlist 2026-09-17'!$B:$M, 12, 0)),0)</f>
        <v>7</v>
      </c>
      <c r="Z1121" s="42">
        <f t="shared" si="266"/>
        <v>0</v>
      </c>
      <c r="AA1121" s="42">
        <f t="shared" si="267"/>
        <v>0</v>
      </c>
      <c r="AB1121" s="42">
        <f t="shared" si="268"/>
        <v>0</v>
      </c>
      <c r="AC1121" s="42">
        <f t="shared" si="269"/>
        <v>0</v>
      </c>
      <c r="AD1121" s="40" t="str">
        <f t="shared" si="270"/>
        <v>Critical</v>
      </c>
      <c r="AE1121" s="40">
        <f>IFERROR(VLOOKUP(A1121,'[4]Re-order'!$A:$AA,27,0),"")</f>
        <v>0</v>
      </c>
      <c r="AF1121" s="42">
        <f t="shared" si="271"/>
        <v>-1</v>
      </c>
      <c r="AG1121" s="42" t="e">
        <f>SUMIFS('[4]Raw Inventory'!D:D,'[4]Raw Inventory'!C:C,"GREATWALL",'[4]Raw Inventory'!B:B,A1121)</f>
        <v>#VALUE!</v>
      </c>
      <c r="AH1121" s="42" t="e">
        <f>SUMIFS('[4]Raw Inventory'!D:D,'[4]Raw Inventory'!C:C,"DUARTE",'[4]Raw Inventory'!B:B,A1121)</f>
        <v>#VALUE!</v>
      </c>
      <c r="AI1121" s="42"/>
      <c r="AJ1121" s="42">
        <f t="shared" si="272"/>
        <v>0</v>
      </c>
      <c r="AK1121" s="40" t="str">
        <f>IFERROR(IF((Q1121+IF(AI1121="",0,AI3))&lt;=0,"Stockout",IF(AJ1121="","",IF(F1121="Class A",IF(AJ1121&lt;=7,"Critical",IF(AJ1121&lt;=15,"Low",IF(AJ1121&lt;=30,"Reorder",IF(AJ1121&lt;=45,"Optimal","Overstock")))),IF(F1121="Class B",IF(AJ1121&lt;=10,"Critical",IF(AJ1121&lt;=20,"Low",IF(AJ1121&lt;=45,"Reorder",IF(AJ1121&lt;=60,"Optimal","Overstock")))),IF(F1121="Class C",IF(AJ1121&lt;=15,"Critical",IF(AJ1121&lt;=30,"Low",IF(AJ1121&lt;=60,"Reorder",IF(AJ1121&lt;=90,"Optimal","Overstock")))),""))))),"")</f>
        <v>Critical</v>
      </c>
      <c r="AL1121" s="42"/>
      <c r="AM1121" s="39"/>
      <c r="AN1121" s="39"/>
      <c r="AO1121" s="39"/>
      <c r="AP1121" s="39"/>
      <c r="AQ1121" s="39"/>
      <c r="AR1121" s="39"/>
      <c r="AS1121" s="39"/>
      <c r="AT1121" s="39"/>
      <c r="AU1121" s="39"/>
      <c r="AV1121" s="39"/>
    </row>
    <row r="1122" spans="1:48">
      <c r="A1122" s="39" t="s">
        <v>86</v>
      </c>
      <c r="B1122" s="39" t="s">
        <v>30</v>
      </c>
      <c r="C1122" s="39" t="s">
        <v>1</v>
      </c>
      <c r="D1122" s="40" t="s">
        <v>263</v>
      </c>
      <c r="E1122" s="40">
        <v>35</v>
      </c>
      <c r="F1122" s="40" t="s">
        <v>3</v>
      </c>
      <c r="G1122" s="39" t="str">
        <f>IFERROR(VLOOKUP(A1122,'[4]MC Masterlist 2026-09-17'!$B:$M, 3, 0),"")</f>
        <v>KAWASAKI</v>
      </c>
      <c r="H1122" s="41">
        <f>IFERROR(VLOOKUP(A1122,'[4]MC Masterlist 2026-09-17'!$B:$M, 6, 0),"")</f>
        <v>72500</v>
      </c>
      <c r="I1122" s="42">
        <v>0</v>
      </c>
      <c r="J1122" s="42">
        <v>0</v>
      </c>
      <c r="K1122" s="42">
        <v>0</v>
      </c>
      <c r="L1122" s="42">
        <f t="shared" si="257"/>
        <v>0</v>
      </c>
      <c r="M1122" s="42">
        <f t="shared" si="258"/>
        <v>0</v>
      </c>
      <c r="N1122" s="41">
        <f t="shared" si="259"/>
        <v>0</v>
      </c>
      <c r="O1122" s="41">
        <f t="shared" si="260"/>
        <v>0</v>
      </c>
      <c r="P1122" s="42">
        <f t="shared" si="261"/>
        <v>0</v>
      </c>
      <c r="Q1122" s="42">
        <v>1</v>
      </c>
      <c r="R1122" s="41">
        <f t="shared" si="262"/>
        <v>72500</v>
      </c>
      <c r="S1122" s="42">
        <f t="shared" si="263"/>
        <v>0</v>
      </c>
      <c r="T1122" s="42">
        <f>IFERROR(VLOOKUP(A1122,'[4]Re-order'!$A:$Q,17,0),"")</f>
        <v>0</v>
      </c>
      <c r="U1122" s="42">
        <f>IFERROR(VLOOKUP(A1122,'[4]MC Masterlist 2026-09-17'!$B:$M, 10, 0),0)</f>
        <v>15</v>
      </c>
      <c r="V1122" s="42">
        <f>IFERROR(VLOOKUP(A1122,'[4]MC Masterlist 2026-09-17'!$B:$M, 11, 0),0)</f>
        <v>15</v>
      </c>
      <c r="W1122" s="42">
        <f t="shared" si="264"/>
        <v>30</v>
      </c>
      <c r="X1122" s="42">
        <f t="shared" si="265"/>
        <v>7</v>
      </c>
      <c r="Y1122" s="42">
        <f>IFERROR(IF(OR(C1122="AREA I",C1122="AREA V"),7,VLOOKUP(A1122,'[4]MC Masterlist 2026-09-17'!$B:$M, 12, 0)),0)</f>
        <v>7</v>
      </c>
      <c r="Z1122" s="42">
        <f t="shared" si="266"/>
        <v>0</v>
      </c>
      <c r="AA1122" s="42">
        <f t="shared" si="267"/>
        <v>0</v>
      </c>
      <c r="AB1122" s="42">
        <f t="shared" si="268"/>
        <v>0</v>
      </c>
      <c r="AC1122" s="42">
        <f t="shared" si="269"/>
        <v>0</v>
      </c>
      <c r="AD1122" s="40" t="str">
        <f t="shared" si="270"/>
        <v>Critical</v>
      </c>
      <c r="AE1122" s="40">
        <f>IFERROR(VLOOKUP(A1122,'[4]Re-order'!$A:$AA,27,0),"")</f>
        <v>0</v>
      </c>
      <c r="AF1122" s="42">
        <f t="shared" si="271"/>
        <v>-1</v>
      </c>
      <c r="AG1122" s="42" t="e">
        <f>SUMIFS('[4]Raw Inventory'!D:D,'[4]Raw Inventory'!C:C,"GREATWALL",'[4]Raw Inventory'!B:B,A1122)</f>
        <v>#VALUE!</v>
      </c>
      <c r="AH1122" s="42" t="e">
        <f>SUMIFS('[4]Raw Inventory'!D:D,'[4]Raw Inventory'!C:C,"DUARTE",'[4]Raw Inventory'!B:B,A1122)</f>
        <v>#VALUE!</v>
      </c>
      <c r="AI1122" s="42"/>
      <c r="AJ1122" s="42">
        <f t="shared" si="272"/>
        <v>0</v>
      </c>
      <c r="AK1122" s="40" t="str">
        <f>IFERROR(IF((Q1122+IF(AI1122="",0,AI3))&lt;=0,"Stockout",IF(AJ1122="","",IF(F1122="Class A",IF(AJ1122&lt;=7,"Critical",IF(AJ1122&lt;=15,"Low",IF(AJ1122&lt;=30,"Reorder",IF(AJ1122&lt;=45,"Optimal","Overstock")))),IF(F1122="Class B",IF(AJ1122&lt;=10,"Critical",IF(AJ1122&lt;=20,"Low",IF(AJ1122&lt;=45,"Reorder",IF(AJ1122&lt;=60,"Optimal","Overstock")))),IF(F1122="Class C",IF(AJ1122&lt;=15,"Critical",IF(AJ1122&lt;=30,"Low",IF(AJ1122&lt;=60,"Reorder",IF(AJ1122&lt;=90,"Optimal","Overstock")))),""))))),"")</f>
        <v>Critical</v>
      </c>
      <c r="AL1122" s="42"/>
      <c r="AM1122" s="39"/>
      <c r="AN1122" s="39"/>
      <c r="AO1122" s="39"/>
      <c r="AP1122" s="39"/>
      <c r="AQ1122" s="39"/>
      <c r="AR1122" s="39"/>
      <c r="AS1122" s="39"/>
      <c r="AT1122" s="39"/>
      <c r="AU1122" s="39"/>
      <c r="AV1122" s="39"/>
    </row>
    <row r="1123" spans="1:48">
      <c r="A1123" s="39" t="s">
        <v>82</v>
      </c>
      <c r="B1123" s="39" t="s">
        <v>30</v>
      </c>
      <c r="C1123" s="39" t="s">
        <v>1</v>
      </c>
      <c r="D1123" s="40" t="s">
        <v>225</v>
      </c>
      <c r="E1123" s="40">
        <v>33</v>
      </c>
      <c r="F1123" s="40" t="s">
        <v>3</v>
      </c>
      <c r="G1123" s="39" t="str">
        <f>IFERROR(VLOOKUP(A1123,'[4]MC Masterlist 2026-09-17'!$B:$M, 3, 0),"")</f>
        <v>SUZUKI</v>
      </c>
      <c r="H1123" s="41">
        <f>IFERROR(VLOOKUP(A1123,'[4]MC Masterlist 2026-09-17'!$B:$M, 6, 0),"")</f>
        <v>67342</v>
      </c>
      <c r="I1123" s="42">
        <v>1</v>
      </c>
      <c r="J1123" s="42">
        <v>0</v>
      </c>
      <c r="K1123" s="42">
        <v>0</v>
      </c>
      <c r="L1123" s="42">
        <f t="shared" si="257"/>
        <v>1</v>
      </c>
      <c r="M1123" s="42">
        <f t="shared" si="258"/>
        <v>0.33333333333333331</v>
      </c>
      <c r="N1123" s="41">
        <f t="shared" si="259"/>
        <v>67342</v>
      </c>
      <c r="O1123" s="41">
        <f t="shared" si="260"/>
        <v>22447.333333333332</v>
      </c>
      <c r="P1123" s="42">
        <f t="shared" si="261"/>
        <v>1.111111111111111E-2</v>
      </c>
      <c r="Q1123" s="42">
        <v>1</v>
      </c>
      <c r="R1123" s="41">
        <f t="shared" si="262"/>
        <v>67342</v>
      </c>
      <c r="S1123" s="42">
        <f t="shared" si="263"/>
        <v>90</v>
      </c>
      <c r="T1123" s="42">
        <f>IFERROR(VLOOKUP(A1123,'[4]Re-order'!$A:$Q,17,0),"")</f>
        <v>0</v>
      </c>
      <c r="U1123" s="42">
        <f>IFERROR(VLOOKUP(A1123,'[4]MC Masterlist 2026-09-17'!$B:$M, 10, 0),0)</f>
        <v>15</v>
      </c>
      <c r="V1123" s="42">
        <f>IFERROR(VLOOKUP(A1123,'[4]MC Masterlist 2026-09-17'!$B:$M, 11, 0),0)</f>
        <v>15</v>
      </c>
      <c r="W1123" s="42">
        <f t="shared" si="264"/>
        <v>30</v>
      </c>
      <c r="X1123" s="42">
        <f t="shared" si="265"/>
        <v>6.833333333333333</v>
      </c>
      <c r="Y1123" s="42">
        <f>IFERROR(IF(OR(C1123="AREA I",C1123="AREA V"),7,VLOOKUP(A1123,'[4]MC Masterlist 2026-09-17'!$B:$M, 12, 0)),0)</f>
        <v>7</v>
      </c>
      <c r="Z1123" s="42">
        <f t="shared" si="266"/>
        <v>0.16666666666666666</v>
      </c>
      <c r="AA1123" s="42">
        <f t="shared" si="267"/>
        <v>0.33333333333333331</v>
      </c>
      <c r="AB1123" s="42">
        <f t="shared" si="268"/>
        <v>7.5925925925925911E-2</v>
      </c>
      <c r="AC1123" s="42">
        <f t="shared" si="269"/>
        <v>7.7777777777777765E-2</v>
      </c>
      <c r="AD1123" s="40" t="str">
        <f t="shared" si="270"/>
        <v>Optimal</v>
      </c>
      <c r="AE1123" s="40">
        <f>IFERROR(VLOOKUP(A1123,'[4]Re-order'!$A:$AA,27,0),"")</f>
        <v>0</v>
      </c>
      <c r="AF1123" s="42">
        <f t="shared" si="271"/>
        <v>-0.92222222222222228</v>
      </c>
      <c r="AG1123" s="42" t="e">
        <f>SUMIFS('[4]Raw Inventory'!D:D,'[4]Raw Inventory'!C:C,"GREATWALL",'[4]Raw Inventory'!B:B,A1123)</f>
        <v>#VALUE!</v>
      </c>
      <c r="AH1123" s="42" t="e">
        <f>SUMIFS('[4]Raw Inventory'!D:D,'[4]Raw Inventory'!C:C,"DUARTE",'[4]Raw Inventory'!B:B,A1123)</f>
        <v>#VALUE!</v>
      </c>
      <c r="AI1123" s="42"/>
      <c r="AJ1123" s="42">
        <f t="shared" si="272"/>
        <v>90.000000000000014</v>
      </c>
      <c r="AK1123" s="40" t="str">
        <f>IFERROR(IF((Q1123+IF(AI1123="",0,AI3))&lt;=0,"Stockout",IF(AJ1123="","",IF(F1123="Class A",IF(AJ1123&lt;=7,"Critical",IF(AJ1123&lt;=15,"Low",IF(AJ1123&lt;=30,"Reorder",IF(AJ1123&lt;=45,"Optimal","Overstock")))),IF(F1123="Class B",IF(AJ1123&lt;=10,"Critical",IF(AJ1123&lt;=20,"Low",IF(AJ1123&lt;=45,"Reorder",IF(AJ1123&lt;=60,"Optimal","Overstock")))),IF(F1123="Class C",IF(AJ1123&lt;=15,"Critical",IF(AJ1123&lt;=30,"Low",IF(AJ1123&lt;=60,"Reorder",IF(AJ1123&lt;=90,"Optimal","Overstock")))),""))))),"")</f>
        <v>Optimal</v>
      </c>
      <c r="AL1123" s="42"/>
      <c r="AM1123" s="39"/>
      <c r="AN1123" s="39"/>
      <c r="AO1123" s="39"/>
      <c r="AP1123" s="39"/>
      <c r="AQ1123" s="39"/>
      <c r="AR1123" s="39"/>
      <c r="AS1123" s="39"/>
      <c r="AT1123" s="39"/>
      <c r="AU1123" s="39"/>
      <c r="AV1123" s="39"/>
    </row>
    <row r="1124" spans="1:48">
      <c r="A1124" s="39" t="s">
        <v>44</v>
      </c>
      <c r="B1124" s="39" t="s">
        <v>121</v>
      </c>
      <c r="C1124" s="39" t="s">
        <v>118</v>
      </c>
      <c r="D1124" s="40" t="s">
        <v>260</v>
      </c>
      <c r="E1124" s="40">
        <v>16</v>
      </c>
      <c r="F1124" s="40" t="s">
        <v>2</v>
      </c>
      <c r="G1124" s="39" t="str">
        <f>IFERROR(VLOOKUP(A1124,'[4]MC Masterlist 2026-09-17'!$B:$M, 3, 0),"")</f>
        <v>YAMAHA</v>
      </c>
      <c r="H1124" s="41">
        <f>IFERROR(VLOOKUP(A1124,'[4]MC Masterlist 2026-09-17'!$B:$M, 6, 0),"")</f>
        <v>165912</v>
      </c>
      <c r="I1124" s="42">
        <v>1</v>
      </c>
      <c r="J1124" s="42">
        <v>0</v>
      </c>
      <c r="K1124" s="42">
        <v>0</v>
      </c>
      <c r="L1124" s="42">
        <f t="shared" si="257"/>
        <v>1</v>
      </c>
      <c r="M1124" s="42">
        <f t="shared" si="258"/>
        <v>0.33333333333333331</v>
      </c>
      <c r="N1124" s="41">
        <f t="shared" si="259"/>
        <v>165912</v>
      </c>
      <c r="O1124" s="41">
        <f t="shared" si="260"/>
        <v>55304</v>
      </c>
      <c r="P1124" s="42">
        <f t="shared" si="261"/>
        <v>1.111111111111111E-2</v>
      </c>
      <c r="Q1124" s="42"/>
      <c r="R1124" s="41">
        <f t="shared" si="262"/>
        <v>0</v>
      </c>
      <c r="S1124" s="42">
        <f t="shared" si="263"/>
        <v>0</v>
      </c>
      <c r="T1124" s="42">
        <f>IFERROR(VLOOKUP(A1124,'[4]Re-order'!$A:$Q,17,0),"")</f>
        <v>0</v>
      </c>
      <c r="U1124" s="42">
        <f>IFERROR(VLOOKUP(A1124,'[4]MC Masterlist 2026-09-17'!$B:$M, 10, 0),0)</f>
        <v>15</v>
      </c>
      <c r="V1124" s="42">
        <f>IFERROR(VLOOKUP(A1124,'[4]MC Masterlist 2026-09-17'!$B:$M, 11, 0),0)</f>
        <v>15</v>
      </c>
      <c r="W1124" s="42">
        <f t="shared" si="264"/>
        <v>30</v>
      </c>
      <c r="X1124" s="42">
        <f t="shared" si="265"/>
        <v>29.833333333333332</v>
      </c>
      <c r="Y1124" s="42">
        <f>IFERROR(IF(OR(C1124="AREA I",C1124="AREA V"),7,VLOOKUP(A1124,'[4]MC Masterlist 2026-09-17'!$B:$M, 12, 0)),0)</f>
        <v>30</v>
      </c>
      <c r="Z1124" s="42">
        <f t="shared" si="266"/>
        <v>0.16666666666666666</v>
      </c>
      <c r="AA1124" s="42">
        <f t="shared" si="267"/>
        <v>0.33333333333333331</v>
      </c>
      <c r="AB1124" s="42">
        <f t="shared" si="268"/>
        <v>0.33148148148148143</v>
      </c>
      <c r="AC1124" s="42">
        <f t="shared" si="269"/>
        <v>0.33333333333333331</v>
      </c>
      <c r="AD1124" s="40" t="str">
        <f t="shared" si="270"/>
        <v>Stockout</v>
      </c>
      <c r="AE1124" s="40">
        <f>IFERROR(VLOOKUP(A1124,'[4]Re-order'!$A:$AA,27,0),"")</f>
        <v>0</v>
      </c>
      <c r="AF1124" s="42">
        <f t="shared" si="271"/>
        <v>0.33333333333333331</v>
      </c>
      <c r="AG1124" s="42" t="e">
        <f>SUMIFS('[4]Raw Inventory'!D:D,'[4]Raw Inventory'!C:C,"GREATWALL",'[4]Raw Inventory'!B:B,A1124)</f>
        <v>#VALUE!</v>
      </c>
      <c r="AH1124" s="42" t="e">
        <f>SUMIFS('[4]Raw Inventory'!D:D,'[4]Raw Inventory'!C:C,"DUARTE",'[4]Raw Inventory'!B:B,A1124)</f>
        <v>#VALUE!</v>
      </c>
      <c r="AI1124" s="42"/>
      <c r="AJ1124" s="42">
        <f t="shared" si="272"/>
        <v>0</v>
      </c>
      <c r="AK1124" s="40" t="str">
        <f>IFERROR(IF((Q1124+IF(AI1124="",0,AI3))&lt;=0,"Stockout",IF(AJ1124="","",IF(F1124="Class A",IF(AJ1124&lt;=7,"Critical",IF(AJ1124&lt;=15,"Low",IF(AJ1124&lt;=30,"Reorder",IF(AJ1124&lt;=45,"Optimal","Overstock")))),IF(F1124="Class B",IF(AJ1124&lt;=10,"Critical",IF(AJ1124&lt;=20,"Low",IF(AJ1124&lt;=45,"Reorder",IF(AJ1124&lt;=60,"Optimal","Overstock")))),IF(F1124="Class C",IF(AJ1124&lt;=15,"Critical",IF(AJ1124&lt;=30,"Low",IF(AJ1124&lt;=60,"Reorder",IF(AJ1124&lt;=90,"Optimal","Overstock")))),""))))),"")</f>
        <v>Stockout</v>
      </c>
      <c r="AL1124" s="42"/>
      <c r="AM1124" s="39"/>
      <c r="AN1124" s="39"/>
      <c r="AO1124" s="39"/>
      <c r="AP1124" s="39"/>
      <c r="AQ1124" s="39"/>
      <c r="AR1124" s="39"/>
      <c r="AS1124" s="39"/>
      <c r="AT1124" s="39"/>
      <c r="AU1124" s="39"/>
      <c r="AV1124" s="39"/>
    </row>
    <row r="1125" spans="1:48">
      <c r="A1125" s="39" t="s">
        <v>31</v>
      </c>
      <c r="B1125" s="39" t="s">
        <v>143</v>
      </c>
      <c r="C1125" s="39" t="s">
        <v>137</v>
      </c>
      <c r="D1125" s="40" t="s">
        <v>228</v>
      </c>
      <c r="E1125" s="40">
        <v>26</v>
      </c>
      <c r="F1125" s="40" t="s">
        <v>3</v>
      </c>
      <c r="G1125" s="39" t="str">
        <f>IFERROR(VLOOKUP(A1125,'[4]MC Masterlist 2026-09-17'!$B:$M, 3, 0),"")</f>
        <v>KAWASAKI</v>
      </c>
      <c r="H1125" s="41">
        <f>IFERROR(VLOOKUP(A1125,'[4]MC Masterlist 2026-09-17'!$B:$M, 6, 0),"")</f>
        <v>59528</v>
      </c>
      <c r="I1125" s="42">
        <v>1</v>
      </c>
      <c r="J1125" s="42">
        <v>0</v>
      </c>
      <c r="K1125" s="42">
        <v>0</v>
      </c>
      <c r="L1125" s="42">
        <f t="shared" si="257"/>
        <v>1</v>
      </c>
      <c r="M1125" s="42">
        <f t="shared" si="258"/>
        <v>0.33333333333333331</v>
      </c>
      <c r="N1125" s="41">
        <f t="shared" si="259"/>
        <v>59528</v>
      </c>
      <c r="O1125" s="41">
        <f t="shared" si="260"/>
        <v>19842.666666666664</v>
      </c>
      <c r="P1125" s="42">
        <f t="shared" si="261"/>
        <v>1.111111111111111E-2</v>
      </c>
      <c r="Q1125" s="42">
        <v>2</v>
      </c>
      <c r="R1125" s="41">
        <f t="shared" si="262"/>
        <v>119056</v>
      </c>
      <c r="S1125" s="42">
        <f t="shared" si="263"/>
        <v>180.00000000000003</v>
      </c>
      <c r="T1125" s="42">
        <f>IFERROR(VLOOKUP(A1125,'[4]Re-order'!$A:$Q,17,0),"")</f>
        <v>0</v>
      </c>
      <c r="U1125" s="42">
        <f>IFERROR(VLOOKUP(A1125,'[4]MC Masterlist 2026-09-17'!$B:$M, 10, 0),0)</f>
        <v>15</v>
      </c>
      <c r="V1125" s="42">
        <f>IFERROR(VLOOKUP(A1125,'[4]MC Masterlist 2026-09-17'!$B:$M, 11, 0),0)</f>
        <v>15</v>
      </c>
      <c r="W1125" s="42">
        <f t="shared" si="264"/>
        <v>30</v>
      </c>
      <c r="X1125" s="42">
        <f t="shared" si="265"/>
        <v>6.833333333333333</v>
      </c>
      <c r="Y1125" s="42">
        <f>IFERROR(IF(OR(C1125="AREA I",C1125="AREA V"),7,VLOOKUP(A1125,'[4]MC Masterlist 2026-09-17'!$B:$M, 12, 0)),0)</f>
        <v>7</v>
      </c>
      <c r="Z1125" s="42">
        <f t="shared" si="266"/>
        <v>0.16666666666666666</v>
      </c>
      <c r="AA1125" s="42">
        <f t="shared" si="267"/>
        <v>0.33333333333333331</v>
      </c>
      <c r="AB1125" s="42">
        <f t="shared" si="268"/>
        <v>7.5925925925925911E-2</v>
      </c>
      <c r="AC1125" s="42">
        <f t="shared" si="269"/>
        <v>7.7777777777777765E-2</v>
      </c>
      <c r="AD1125" s="40" t="str">
        <f t="shared" si="270"/>
        <v>Overstock</v>
      </c>
      <c r="AE1125" s="40">
        <f>IFERROR(VLOOKUP(A1125,'[4]Re-order'!$A:$AA,27,0),"")</f>
        <v>0</v>
      </c>
      <c r="AF1125" s="42">
        <f t="shared" si="271"/>
        <v>-1.9222222222222223</v>
      </c>
      <c r="AG1125" s="42" t="e">
        <f>SUMIFS('[4]Raw Inventory'!D:D,'[4]Raw Inventory'!C:C,"GREATWALL",'[4]Raw Inventory'!B:B,A1125)</f>
        <v>#VALUE!</v>
      </c>
      <c r="AH1125" s="42" t="e">
        <f>SUMIFS('[4]Raw Inventory'!D:D,'[4]Raw Inventory'!C:C,"DUARTE",'[4]Raw Inventory'!B:B,A1125)</f>
        <v>#VALUE!</v>
      </c>
      <c r="AI1125" s="42"/>
      <c r="AJ1125" s="42">
        <f t="shared" si="272"/>
        <v>180.00000000000003</v>
      </c>
      <c r="AK1125" s="40" t="str">
        <f>IFERROR(IF((Q1125+IF(AI1125="",0,AI3))&lt;=0,"Stockout",IF(AJ1125="","",IF(F1125="Class A",IF(AJ1125&lt;=7,"Critical",IF(AJ1125&lt;=15,"Low",IF(AJ1125&lt;=30,"Reorder",IF(AJ1125&lt;=45,"Optimal","Overstock")))),IF(F1125="Class B",IF(AJ1125&lt;=10,"Critical",IF(AJ1125&lt;=20,"Low",IF(AJ1125&lt;=45,"Reorder",IF(AJ1125&lt;=60,"Optimal","Overstock")))),IF(F1125="Class C",IF(AJ1125&lt;=15,"Critical",IF(AJ1125&lt;=30,"Low",IF(AJ1125&lt;=60,"Reorder",IF(AJ1125&lt;=90,"Optimal","Overstock")))),""))))),"")</f>
        <v>Overstock</v>
      </c>
      <c r="AL1125" s="42"/>
      <c r="AM1125" s="39"/>
      <c r="AN1125" s="39"/>
      <c r="AO1125" s="39"/>
      <c r="AP1125" s="39"/>
      <c r="AQ1125" s="39"/>
      <c r="AR1125" s="39"/>
      <c r="AS1125" s="39"/>
      <c r="AT1125" s="39"/>
      <c r="AU1125" s="39"/>
      <c r="AV1125" s="39"/>
    </row>
    <row r="1126" spans="1:48">
      <c r="A1126" s="39" t="s">
        <v>46</v>
      </c>
      <c r="B1126" s="39" t="s">
        <v>158</v>
      </c>
      <c r="C1126" s="39" t="s">
        <v>152</v>
      </c>
      <c r="D1126" s="40" t="s">
        <v>230</v>
      </c>
      <c r="E1126" s="40">
        <v>25</v>
      </c>
      <c r="F1126" s="40" t="s">
        <v>3</v>
      </c>
      <c r="G1126" s="39" t="str">
        <f>IFERROR(VLOOKUP(A1126,'[4]MC Masterlist 2026-09-17'!$B:$M, 3, 0),"")</f>
        <v>HONDA</v>
      </c>
      <c r="H1126" s="41">
        <f>IFERROR(VLOOKUP(A1126,'[4]MC Masterlist 2026-09-17'!$B:$M, 6, 0),"")</f>
        <v>73630</v>
      </c>
      <c r="I1126" s="42">
        <v>0</v>
      </c>
      <c r="J1126" s="42">
        <v>0</v>
      </c>
      <c r="K1126" s="42">
        <v>0</v>
      </c>
      <c r="L1126" s="42">
        <f t="shared" si="257"/>
        <v>0</v>
      </c>
      <c r="M1126" s="42">
        <f t="shared" si="258"/>
        <v>0</v>
      </c>
      <c r="N1126" s="41">
        <f t="shared" si="259"/>
        <v>0</v>
      </c>
      <c r="O1126" s="41">
        <f t="shared" si="260"/>
        <v>0</v>
      </c>
      <c r="P1126" s="42">
        <f t="shared" si="261"/>
        <v>0</v>
      </c>
      <c r="Q1126" s="42">
        <v>2</v>
      </c>
      <c r="R1126" s="41">
        <f t="shared" si="262"/>
        <v>147260</v>
      </c>
      <c r="S1126" s="42">
        <f t="shared" si="263"/>
        <v>0</v>
      </c>
      <c r="T1126" s="42">
        <f>IFERROR(VLOOKUP(A1126,'[4]Re-order'!$A:$Q,17,0),"")</f>
        <v>0</v>
      </c>
      <c r="U1126" s="42">
        <f>IFERROR(VLOOKUP(A1126,'[4]MC Masterlist 2026-09-17'!$B:$M, 10, 0),0)</f>
        <v>15</v>
      </c>
      <c r="V1126" s="42">
        <f>IFERROR(VLOOKUP(A1126,'[4]MC Masterlist 2026-09-17'!$B:$M, 11, 0),0)</f>
        <v>15</v>
      </c>
      <c r="W1126" s="42">
        <f t="shared" si="264"/>
        <v>30</v>
      </c>
      <c r="X1126" s="42">
        <f t="shared" si="265"/>
        <v>30</v>
      </c>
      <c r="Y1126" s="42">
        <f>IFERROR(IF(OR(C1126="AREA I",C1126="AREA V"),7,VLOOKUP(A1126,'[4]MC Masterlist 2026-09-17'!$B:$M, 12, 0)),0)</f>
        <v>30</v>
      </c>
      <c r="Z1126" s="42">
        <f t="shared" si="266"/>
        <v>0</v>
      </c>
      <c r="AA1126" s="42">
        <f t="shared" si="267"/>
        <v>0</v>
      </c>
      <c r="AB1126" s="42">
        <f t="shared" si="268"/>
        <v>0</v>
      </c>
      <c r="AC1126" s="42">
        <f t="shared" si="269"/>
        <v>0</v>
      </c>
      <c r="AD1126" s="40" t="str">
        <f t="shared" si="270"/>
        <v>Critical</v>
      </c>
      <c r="AE1126" s="40">
        <f>IFERROR(VLOOKUP(A1126,'[4]Re-order'!$A:$AA,27,0),"")</f>
        <v>0</v>
      </c>
      <c r="AF1126" s="42">
        <f t="shared" si="271"/>
        <v>-2</v>
      </c>
      <c r="AG1126" s="42" t="e">
        <f>SUMIFS('[4]Raw Inventory'!D:D,'[4]Raw Inventory'!C:C,"GREATWALL",'[4]Raw Inventory'!B:B,A1126)</f>
        <v>#VALUE!</v>
      </c>
      <c r="AH1126" s="42" t="e">
        <f>SUMIFS('[4]Raw Inventory'!D:D,'[4]Raw Inventory'!C:C,"DUARTE",'[4]Raw Inventory'!B:B,A1126)</f>
        <v>#VALUE!</v>
      </c>
      <c r="AI1126" s="42"/>
      <c r="AJ1126" s="42">
        <f t="shared" si="272"/>
        <v>0</v>
      </c>
      <c r="AK1126" s="40" t="str">
        <f>IFERROR(IF((Q1126+IF(AI1126="",0,AI3))&lt;=0,"Stockout",IF(AJ1126="","",IF(F1126="Class A",IF(AJ1126&lt;=7,"Critical",IF(AJ1126&lt;=15,"Low",IF(AJ1126&lt;=30,"Reorder",IF(AJ1126&lt;=45,"Optimal","Overstock")))),IF(F1126="Class B",IF(AJ1126&lt;=10,"Critical",IF(AJ1126&lt;=20,"Low",IF(AJ1126&lt;=45,"Reorder",IF(AJ1126&lt;=60,"Optimal","Overstock")))),IF(F1126="Class C",IF(AJ1126&lt;=15,"Critical",IF(AJ1126&lt;=30,"Low",IF(AJ1126&lt;=60,"Reorder",IF(AJ1126&lt;=90,"Optimal","Overstock")))),""))))),"")</f>
        <v>Critical</v>
      </c>
      <c r="AL1126" s="42"/>
      <c r="AM1126" s="39"/>
      <c r="AN1126" s="39"/>
      <c r="AO1126" s="39"/>
      <c r="AP1126" s="39"/>
      <c r="AQ1126" s="39"/>
      <c r="AR1126" s="39"/>
      <c r="AS1126" s="39"/>
      <c r="AT1126" s="39"/>
      <c r="AU1126" s="39"/>
      <c r="AV1126" s="39"/>
    </row>
    <row r="1127" spans="1:48">
      <c r="A1127" s="39" t="s">
        <v>16</v>
      </c>
      <c r="B1127" s="39" t="s">
        <v>122</v>
      </c>
      <c r="C1127" s="39" t="s">
        <v>118</v>
      </c>
      <c r="D1127" s="40" t="s">
        <v>249</v>
      </c>
      <c r="E1127" s="40">
        <v>8</v>
      </c>
      <c r="F1127" s="40" t="s">
        <v>0</v>
      </c>
      <c r="G1127" s="39" t="str">
        <f>IFERROR(VLOOKUP(A1127,'[4]MC Masterlist 2026-09-17'!$B:$M, 3, 0),"")</f>
        <v>HONDA</v>
      </c>
      <c r="H1127" s="41">
        <f>IFERROR(VLOOKUP(A1127,'[4]MC Masterlist 2026-09-17'!$B:$M, 6, 0),"")</f>
        <v>84394</v>
      </c>
      <c r="I1127" s="42">
        <v>5</v>
      </c>
      <c r="J1127" s="42">
        <v>4</v>
      </c>
      <c r="K1127" s="42">
        <v>6</v>
      </c>
      <c r="L1127" s="42">
        <f t="shared" si="257"/>
        <v>15</v>
      </c>
      <c r="M1127" s="42">
        <f t="shared" si="258"/>
        <v>5</v>
      </c>
      <c r="N1127" s="41">
        <f t="shared" si="259"/>
        <v>1265910</v>
      </c>
      <c r="O1127" s="41">
        <f t="shared" si="260"/>
        <v>421970</v>
      </c>
      <c r="P1127" s="42">
        <f t="shared" si="261"/>
        <v>0.16666666666666666</v>
      </c>
      <c r="Q1127" s="42">
        <v>2</v>
      </c>
      <c r="R1127" s="41">
        <f t="shared" si="262"/>
        <v>168788</v>
      </c>
      <c r="S1127" s="42">
        <f t="shared" si="263"/>
        <v>12</v>
      </c>
      <c r="T1127" s="42">
        <f>IFERROR(VLOOKUP(A1127,'[4]Re-order'!$A:$Q,17,0),"")</f>
        <v>0</v>
      </c>
      <c r="U1127" s="42">
        <f>IFERROR(VLOOKUP(A1127,'[4]MC Masterlist 2026-09-17'!$B:$M, 10, 0),0)</f>
        <v>15</v>
      </c>
      <c r="V1127" s="42">
        <f>IFERROR(VLOOKUP(A1127,'[4]MC Masterlist 2026-09-17'!$B:$M, 11, 0),0)</f>
        <v>15</v>
      </c>
      <c r="W1127" s="42">
        <f t="shared" si="264"/>
        <v>30</v>
      </c>
      <c r="X1127" s="42">
        <f t="shared" si="265"/>
        <v>27.5</v>
      </c>
      <c r="Y1127" s="42">
        <f>IFERROR(IF(OR(C1127="AREA I",C1127="AREA V"),7,VLOOKUP(A1127,'[4]MC Masterlist 2026-09-17'!$B:$M, 12, 0)),0)</f>
        <v>30</v>
      </c>
      <c r="Z1127" s="42">
        <f t="shared" si="266"/>
        <v>2.5</v>
      </c>
      <c r="AA1127" s="42">
        <f t="shared" si="267"/>
        <v>5</v>
      </c>
      <c r="AB1127" s="42">
        <f t="shared" si="268"/>
        <v>4.583333333333333</v>
      </c>
      <c r="AC1127" s="42">
        <f t="shared" si="269"/>
        <v>5</v>
      </c>
      <c r="AD1127" s="40" t="str">
        <f t="shared" si="270"/>
        <v>Low</v>
      </c>
      <c r="AE1127" s="40">
        <f>IFERROR(VLOOKUP(A1127,'[4]Re-order'!$A:$AA,27,0),"")</f>
        <v>0</v>
      </c>
      <c r="AF1127" s="42">
        <f t="shared" si="271"/>
        <v>3</v>
      </c>
      <c r="AG1127" s="42" t="e">
        <f>SUMIFS('[4]Raw Inventory'!D:D,'[4]Raw Inventory'!C:C,"GREATWALL",'[4]Raw Inventory'!B:B,A1127)</f>
        <v>#VALUE!</v>
      </c>
      <c r="AH1127" s="42" t="e">
        <f>SUMIFS('[4]Raw Inventory'!D:D,'[4]Raw Inventory'!C:C,"DUARTE",'[4]Raw Inventory'!B:B,A1127)</f>
        <v>#VALUE!</v>
      </c>
      <c r="AI1127" s="42"/>
      <c r="AJ1127" s="42">
        <f t="shared" si="272"/>
        <v>12</v>
      </c>
      <c r="AK1127" s="40" t="str">
        <f>IFERROR(IF((Q1127+IF(AI1127="",0,AI3))&lt;=0,"Stockout",IF(AJ1127="","",IF(F1127="Class A",IF(AJ1127&lt;=7,"Critical",IF(AJ1127&lt;=15,"Low",IF(AJ1127&lt;=30,"Reorder",IF(AJ1127&lt;=45,"Optimal","Overstock")))),IF(F1127="Class B",IF(AJ1127&lt;=10,"Critical",IF(AJ1127&lt;=20,"Low",IF(AJ1127&lt;=45,"Reorder",IF(AJ1127&lt;=60,"Optimal","Overstock")))),IF(F1127="Class C",IF(AJ1127&lt;=15,"Critical",IF(AJ1127&lt;=30,"Low",IF(AJ1127&lt;=60,"Reorder",IF(AJ1127&lt;=90,"Optimal","Overstock")))),""))))),"")</f>
        <v>Low</v>
      </c>
      <c r="AL1127" s="42"/>
      <c r="AM1127" s="39"/>
      <c r="AN1127" s="39"/>
      <c r="AO1127" s="39"/>
      <c r="AP1127" s="39"/>
      <c r="AQ1127" s="39"/>
      <c r="AR1127" s="39"/>
      <c r="AS1127" s="39"/>
      <c r="AT1127" s="39"/>
      <c r="AU1127" s="39"/>
      <c r="AV1127" s="39"/>
    </row>
    <row r="1128" spans="1:48">
      <c r="A1128" s="39" t="s">
        <v>65</v>
      </c>
      <c r="B1128" s="39" t="s">
        <v>154</v>
      </c>
      <c r="C1128" s="39" t="s">
        <v>152</v>
      </c>
      <c r="D1128" s="40" t="s">
        <v>243</v>
      </c>
      <c r="E1128" s="40">
        <v>31</v>
      </c>
      <c r="F1128" s="40" t="s">
        <v>3</v>
      </c>
      <c r="G1128" s="39" t="str">
        <f>IFERROR(VLOOKUP(A1128,'[4]MC Masterlist 2026-09-17'!$B:$M, 3, 0),"")</f>
        <v>SUZUKI</v>
      </c>
      <c r="H1128" s="41">
        <f>IFERROR(VLOOKUP(A1128,'[4]MC Masterlist 2026-09-17'!$B:$M, 6, 0),"")</f>
        <v>77572</v>
      </c>
      <c r="I1128" s="42">
        <v>0</v>
      </c>
      <c r="J1128" s="42">
        <v>0</v>
      </c>
      <c r="K1128" s="42">
        <v>0</v>
      </c>
      <c r="L1128" s="42">
        <f t="shared" si="257"/>
        <v>0</v>
      </c>
      <c r="M1128" s="42">
        <f t="shared" si="258"/>
        <v>0</v>
      </c>
      <c r="N1128" s="41">
        <f t="shared" si="259"/>
        <v>0</v>
      </c>
      <c r="O1128" s="41">
        <f t="shared" si="260"/>
        <v>0</v>
      </c>
      <c r="P1128" s="42">
        <f t="shared" si="261"/>
        <v>0</v>
      </c>
      <c r="Q1128" s="42">
        <v>1</v>
      </c>
      <c r="R1128" s="41">
        <f t="shared" si="262"/>
        <v>77572</v>
      </c>
      <c r="S1128" s="42">
        <f t="shared" si="263"/>
        <v>0</v>
      </c>
      <c r="T1128" s="42">
        <f>IFERROR(VLOOKUP(A1128,'[4]Re-order'!$A:$Q,17,0),"")</f>
        <v>0</v>
      </c>
      <c r="U1128" s="42">
        <f>IFERROR(VLOOKUP(A1128,'[4]MC Masterlist 2026-09-17'!$B:$M, 10, 0),0)</f>
        <v>15</v>
      </c>
      <c r="V1128" s="42">
        <f>IFERROR(VLOOKUP(A1128,'[4]MC Masterlist 2026-09-17'!$B:$M, 11, 0),0)</f>
        <v>15</v>
      </c>
      <c r="W1128" s="42">
        <f t="shared" si="264"/>
        <v>30</v>
      </c>
      <c r="X1128" s="42">
        <f t="shared" si="265"/>
        <v>30</v>
      </c>
      <c r="Y1128" s="42">
        <f>IFERROR(IF(OR(C1128="AREA I",C1128="AREA V"),7,VLOOKUP(A1128,'[4]MC Masterlist 2026-09-17'!$B:$M, 12, 0)),0)</f>
        <v>30</v>
      </c>
      <c r="Z1128" s="42">
        <f t="shared" si="266"/>
        <v>0</v>
      </c>
      <c r="AA1128" s="42">
        <f t="shared" si="267"/>
        <v>0</v>
      </c>
      <c r="AB1128" s="42">
        <f t="shared" si="268"/>
        <v>0</v>
      </c>
      <c r="AC1128" s="42">
        <f t="shared" si="269"/>
        <v>0</v>
      </c>
      <c r="AD1128" s="40" t="str">
        <f t="shared" si="270"/>
        <v>Critical</v>
      </c>
      <c r="AE1128" s="40">
        <f>IFERROR(VLOOKUP(A1128,'[4]Re-order'!$A:$AA,27,0),"")</f>
        <v>0</v>
      </c>
      <c r="AF1128" s="42">
        <f t="shared" si="271"/>
        <v>-1</v>
      </c>
      <c r="AG1128" s="42" t="e">
        <f>SUMIFS('[4]Raw Inventory'!D:D,'[4]Raw Inventory'!C:C,"GREATWALL",'[4]Raw Inventory'!B:B,A1128)</f>
        <v>#VALUE!</v>
      </c>
      <c r="AH1128" s="42" t="e">
        <f>SUMIFS('[4]Raw Inventory'!D:D,'[4]Raw Inventory'!C:C,"DUARTE",'[4]Raw Inventory'!B:B,A1128)</f>
        <v>#VALUE!</v>
      </c>
      <c r="AI1128" s="42"/>
      <c r="AJ1128" s="42">
        <f t="shared" si="272"/>
        <v>0</v>
      </c>
      <c r="AK1128" s="40" t="str">
        <f>IFERROR(IF((Q1128+IF(AI1128="",0,AI3))&lt;=0,"Stockout",IF(AJ1128="","",IF(F1128="Class A",IF(AJ1128&lt;=7,"Critical",IF(AJ1128&lt;=15,"Low",IF(AJ1128&lt;=30,"Reorder",IF(AJ1128&lt;=45,"Optimal","Overstock")))),IF(F1128="Class B",IF(AJ1128&lt;=10,"Critical",IF(AJ1128&lt;=20,"Low",IF(AJ1128&lt;=45,"Reorder",IF(AJ1128&lt;=60,"Optimal","Overstock")))),IF(F1128="Class C",IF(AJ1128&lt;=15,"Critical",IF(AJ1128&lt;=30,"Low",IF(AJ1128&lt;=60,"Reorder",IF(AJ1128&lt;=90,"Optimal","Overstock")))),""))))),"")</f>
        <v>Critical</v>
      </c>
      <c r="AL1128" s="42"/>
      <c r="AM1128" s="39"/>
      <c r="AN1128" s="39"/>
      <c r="AO1128" s="39"/>
      <c r="AP1128" s="39"/>
      <c r="AQ1128" s="39"/>
      <c r="AR1128" s="39"/>
      <c r="AS1128" s="39"/>
      <c r="AT1128" s="39"/>
      <c r="AU1128" s="39"/>
      <c r="AV1128" s="39"/>
    </row>
    <row r="1129" spans="1:48">
      <c r="A1129" s="39" t="s">
        <v>72</v>
      </c>
      <c r="B1129" s="39" t="s">
        <v>30</v>
      </c>
      <c r="C1129" s="39" t="s">
        <v>1</v>
      </c>
      <c r="D1129" s="40" t="s">
        <v>255</v>
      </c>
      <c r="E1129" s="40">
        <v>26</v>
      </c>
      <c r="F1129" s="40" t="s">
        <v>3</v>
      </c>
      <c r="G1129" s="39" t="str">
        <f>IFERROR(VLOOKUP(A1129,'[4]MC Masterlist 2026-09-17'!$B:$M, 3, 0),"")</f>
        <v>KAWASAKI</v>
      </c>
      <c r="H1129" s="41">
        <f>IFERROR(VLOOKUP(A1129,'[4]MC Masterlist 2026-09-17'!$B:$M, 6, 0),"")</f>
        <v>52948</v>
      </c>
      <c r="I1129" s="42">
        <v>0</v>
      </c>
      <c r="J1129" s="42">
        <v>0</v>
      </c>
      <c r="K1129" s="42">
        <v>2</v>
      </c>
      <c r="L1129" s="42">
        <f t="shared" si="257"/>
        <v>2</v>
      </c>
      <c r="M1129" s="42">
        <f t="shared" si="258"/>
        <v>0.66666666666666663</v>
      </c>
      <c r="N1129" s="41">
        <f t="shared" si="259"/>
        <v>105896</v>
      </c>
      <c r="O1129" s="41">
        <f t="shared" si="260"/>
        <v>35298.666666666664</v>
      </c>
      <c r="P1129" s="42">
        <f t="shared" si="261"/>
        <v>2.222222222222222E-2</v>
      </c>
      <c r="Q1129" s="42">
        <v>2</v>
      </c>
      <c r="R1129" s="41">
        <f t="shared" si="262"/>
        <v>105896</v>
      </c>
      <c r="S1129" s="42">
        <f t="shared" si="263"/>
        <v>90</v>
      </c>
      <c r="T1129" s="42">
        <f>IFERROR(VLOOKUP(A1129,'[4]Re-order'!$A:$Q,17,0),"")</f>
        <v>0</v>
      </c>
      <c r="U1129" s="42">
        <f>IFERROR(VLOOKUP(A1129,'[4]MC Masterlist 2026-09-17'!$B:$M, 10, 0),0)</f>
        <v>15</v>
      </c>
      <c r="V1129" s="42">
        <f>IFERROR(VLOOKUP(A1129,'[4]MC Masterlist 2026-09-17'!$B:$M, 11, 0),0)</f>
        <v>15</v>
      </c>
      <c r="W1129" s="42">
        <f t="shared" si="264"/>
        <v>30</v>
      </c>
      <c r="X1129" s="42">
        <f t="shared" si="265"/>
        <v>6.666666666666667</v>
      </c>
      <c r="Y1129" s="42">
        <f>IFERROR(IF(OR(C1129="AREA I",C1129="AREA V"),7,VLOOKUP(A1129,'[4]MC Masterlist 2026-09-17'!$B:$M, 12, 0)),0)</f>
        <v>7</v>
      </c>
      <c r="Z1129" s="42">
        <f t="shared" si="266"/>
        <v>0.33333333333333331</v>
      </c>
      <c r="AA1129" s="42">
        <f t="shared" si="267"/>
        <v>0.66666666666666663</v>
      </c>
      <c r="AB1129" s="42">
        <f t="shared" si="268"/>
        <v>0.14814814814814814</v>
      </c>
      <c r="AC1129" s="42">
        <f t="shared" si="269"/>
        <v>0.15555555555555553</v>
      </c>
      <c r="AD1129" s="40" t="str">
        <f t="shared" si="270"/>
        <v>Optimal</v>
      </c>
      <c r="AE1129" s="40">
        <f>IFERROR(VLOOKUP(A1129,'[4]Re-order'!$A:$AA,27,0),"")</f>
        <v>0</v>
      </c>
      <c r="AF1129" s="42">
        <f t="shared" si="271"/>
        <v>-1.8444444444444446</v>
      </c>
      <c r="AG1129" s="42" t="e">
        <f>SUMIFS('[4]Raw Inventory'!D:D,'[4]Raw Inventory'!C:C,"GREATWALL",'[4]Raw Inventory'!B:B,A1129)</f>
        <v>#VALUE!</v>
      </c>
      <c r="AH1129" s="42" t="e">
        <f>SUMIFS('[4]Raw Inventory'!D:D,'[4]Raw Inventory'!C:C,"DUARTE",'[4]Raw Inventory'!B:B,A1129)</f>
        <v>#VALUE!</v>
      </c>
      <c r="AI1129" s="42"/>
      <c r="AJ1129" s="42">
        <f t="shared" si="272"/>
        <v>90.000000000000014</v>
      </c>
      <c r="AK1129" s="40" t="str">
        <f>IFERROR(IF((Q1129+IF(AI1129="",0,AI3))&lt;=0,"Stockout",IF(AJ1129="","",IF(F1129="Class A",IF(AJ1129&lt;=7,"Critical",IF(AJ1129&lt;=15,"Low",IF(AJ1129&lt;=30,"Reorder",IF(AJ1129&lt;=45,"Optimal","Overstock")))),IF(F1129="Class B",IF(AJ1129&lt;=10,"Critical",IF(AJ1129&lt;=20,"Low",IF(AJ1129&lt;=45,"Reorder",IF(AJ1129&lt;=60,"Optimal","Overstock")))),IF(F1129="Class C",IF(AJ1129&lt;=15,"Critical",IF(AJ1129&lt;=30,"Low",IF(AJ1129&lt;=60,"Reorder",IF(AJ1129&lt;=90,"Optimal","Overstock")))),""))))),"")</f>
        <v>Optimal</v>
      </c>
      <c r="AL1129" s="42"/>
      <c r="AM1129" s="39"/>
      <c r="AN1129" s="39"/>
      <c r="AO1129" s="39"/>
      <c r="AP1129" s="39"/>
      <c r="AQ1129" s="39"/>
      <c r="AR1129" s="39"/>
      <c r="AS1129" s="39"/>
      <c r="AT1129" s="39"/>
      <c r="AU1129" s="39"/>
      <c r="AV1129" s="39"/>
    </row>
    <row r="1130" spans="1:48">
      <c r="A1130" s="39" t="s">
        <v>39</v>
      </c>
      <c r="B1130" s="39" t="s">
        <v>11</v>
      </c>
      <c r="C1130" s="39" t="s">
        <v>1</v>
      </c>
      <c r="D1130" s="40" t="s">
        <v>255</v>
      </c>
      <c r="E1130" s="40">
        <v>18</v>
      </c>
      <c r="F1130" s="40" t="s">
        <v>3</v>
      </c>
      <c r="G1130" s="39" t="str">
        <f>IFERROR(VLOOKUP(A1130,'[4]MC Masterlist 2026-09-17'!$B:$M, 3, 0),"")</f>
        <v>HONDA</v>
      </c>
      <c r="H1130" s="41">
        <f>IFERROR(VLOOKUP(A1130,'[4]MC Masterlist 2026-09-17'!$B:$M, 6, 0),"")</f>
        <v>72434</v>
      </c>
      <c r="I1130" s="42">
        <v>0</v>
      </c>
      <c r="J1130" s="42">
        <v>0</v>
      </c>
      <c r="K1130" s="42">
        <v>2</v>
      </c>
      <c r="L1130" s="42">
        <f t="shared" si="257"/>
        <v>2</v>
      </c>
      <c r="M1130" s="42">
        <f t="shared" si="258"/>
        <v>0.66666666666666663</v>
      </c>
      <c r="N1130" s="41">
        <f t="shared" si="259"/>
        <v>144868</v>
      </c>
      <c r="O1130" s="41">
        <f t="shared" si="260"/>
        <v>48289.333333333328</v>
      </c>
      <c r="P1130" s="42">
        <f t="shared" si="261"/>
        <v>2.222222222222222E-2</v>
      </c>
      <c r="Q1130" s="42">
        <v>4</v>
      </c>
      <c r="R1130" s="41">
        <f t="shared" si="262"/>
        <v>289736</v>
      </c>
      <c r="S1130" s="42">
        <f t="shared" si="263"/>
        <v>180.00000000000003</v>
      </c>
      <c r="T1130" s="42">
        <f>IFERROR(VLOOKUP(A1130,'[4]Re-order'!$A:$Q,17,0),"")</f>
        <v>0</v>
      </c>
      <c r="U1130" s="42">
        <f>IFERROR(VLOOKUP(A1130,'[4]MC Masterlist 2026-09-17'!$B:$M, 10, 0),0)</f>
        <v>15</v>
      </c>
      <c r="V1130" s="42">
        <f>IFERROR(VLOOKUP(A1130,'[4]MC Masterlist 2026-09-17'!$B:$M, 11, 0),0)</f>
        <v>15</v>
      </c>
      <c r="W1130" s="42">
        <f t="shared" si="264"/>
        <v>30</v>
      </c>
      <c r="X1130" s="42">
        <f t="shared" si="265"/>
        <v>6.666666666666667</v>
      </c>
      <c r="Y1130" s="42">
        <f>IFERROR(IF(OR(C1130="AREA I",C1130="AREA V"),7,VLOOKUP(A1130,'[4]MC Masterlist 2026-09-17'!$B:$M, 12, 0)),0)</f>
        <v>7</v>
      </c>
      <c r="Z1130" s="42">
        <f t="shared" si="266"/>
        <v>0.33333333333333331</v>
      </c>
      <c r="AA1130" s="42">
        <f t="shared" si="267"/>
        <v>0.66666666666666663</v>
      </c>
      <c r="AB1130" s="42">
        <f t="shared" si="268"/>
        <v>0.14814814814814814</v>
      </c>
      <c r="AC1130" s="42">
        <f t="shared" si="269"/>
        <v>0.15555555555555553</v>
      </c>
      <c r="AD1130" s="40" t="str">
        <f t="shared" si="270"/>
        <v>Overstock</v>
      </c>
      <c r="AE1130" s="40">
        <f>IFERROR(VLOOKUP(A1130,'[4]Re-order'!$A:$AA,27,0),"")</f>
        <v>0</v>
      </c>
      <c r="AF1130" s="42">
        <f t="shared" si="271"/>
        <v>-3.8444444444444446</v>
      </c>
      <c r="AG1130" s="42" t="e">
        <f>SUMIFS('[4]Raw Inventory'!D:D,'[4]Raw Inventory'!C:C,"GREATWALL",'[4]Raw Inventory'!B:B,A1130)</f>
        <v>#VALUE!</v>
      </c>
      <c r="AH1130" s="42" t="e">
        <f>SUMIFS('[4]Raw Inventory'!D:D,'[4]Raw Inventory'!C:C,"DUARTE",'[4]Raw Inventory'!B:B,A1130)</f>
        <v>#VALUE!</v>
      </c>
      <c r="AI1130" s="42"/>
      <c r="AJ1130" s="42">
        <f t="shared" si="272"/>
        <v>180.00000000000003</v>
      </c>
      <c r="AK1130" s="40" t="str">
        <f>IFERROR(IF((Q1130+IF(AI1130="",0,AI3))&lt;=0,"Stockout",IF(AJ1130="","",IF(F1130="Class A",IF(AJ1130&lt;=7,"Critical",IF(AJ1130&lt;=15,"Low",IF(AJ1130&lt;=30,"Reorder",IF(AJ1130&lt;=45,"Optimal","Overstock")))),IF(F1130="Class B",IF(AJ1130&lt;=10,"Critical",IF(AJ1130&lt;=20,"Low",IF(AJ1130&lt;=45,"Reorder",IF(AJ1130&lt;=60,"Optimal","Overstock")))),IF(F1130="Class C",IF(AJ1130&lt;=15,"Critical",IF(AJ1130&lt;=30,"Low",IF(AJ1130&lt;=60,"Reorder",IF(AJ1130&lt;=90,"Optimal","Overstock")))),""))))),"")</f>
        <v>Overstock</v>
      </c>
      <c r="AL1130" s="42"/>
      <c r="AM1130" s="39"/>
      <c r="AN1130" s="39"/>
      <c r="AO1130" s="39"/>
      <c r="AP1130" s="39"/>
      <c r="AQ1130" s="39"/>
      <c r="AR1130" s="39"/>
      <c r="AS1130" s="39"/>
      <c r="AT1130" s="39"/>
      <c r="AU1130" s="39"/>
      <c r="AV1130" s="39"/>
    </row>
    <row r="1131" spans="1:48">
      <c r="A1131" s="39" t="s">
        <v>81</v>
      </c>
      <c r="B1131" s="39" t="s">
        <v>121</v>
      </c>
      <c r="C1131" s="39" t="s">
        <v>118</v>
      </c>
      <c r="D1131" s="40" t="s">
        <v>222</v>
      </c>
      <c r="E1131" s="40">
        <v>20</v>
      </c>
      <c r="F1131" s="40" t="s">
        <v>3</v>
      </c>
      <c r="G1131" s="39" t="str">
        <f>IFERROR(VLOOKUP(A1131,'[4]MC Masterlist 2026-09-17'!$B:$M, 3, 0),"")</f>
        <v>HONDA</v>
      </c>
      <c r="H1131" s="41">
        <f>IFERROR(VLOOKUP(A1131,'[4]MC Masterlist 2026-09-17'!$B:$M, 6, 0),"")</f>
        <v>126198</v>
      </c>
      <c r="I1131" s="42">
        <v>1</v>
      </c>
      <c r="J1131" s="42">
        <v>0</v>
      </c>
      <c r="K1131" s="42">
        <v>0</v>
      </c>
      <c r="L1131" s="42">
        <f t="shared" si="257"/>
        <v>1</v>
      </c>
      <c r="M1131" s="42">
        <f t="shared" si="258"/>
        <v>0.33333333333333331</v>
      </c>
      <c r="N1131" s="41">
        <f t="shared" si="259"/>
        <v>126198</v>
      </c>
      <c r="O1131" s="41">
        <f t="shared" si="260"/>
        <v>42066</v>
      </c>
      <c r="P1131" s="42">
        <f t="shared" si="261"/>
        <v>1.111111111111111E-2</v>
      </c>
      <c r="Q1131" s="42"/>
      <c r="R1131" s="41">
        <f t="shared" si="262"/>
        <v>0</v>
      </c>
      <c r="S1131" s="42">
        <f t="shared" si="263"/>
        <v>0</v>
      </c>
      <c r="T1131" s="42">
        <f>IFERROR(VLOOKUP(A1131,'[4]Re-order'!$A:$Q,17,0),"")</f>
        <v>0</v>
      </c>
      <c r="U1131" s="42">
        <f>IFERROR(VLOOKUP(A1131,'[4]MC Masterlist 2026-09-17'!$B:$M, 10, 0),0)</f>
        <v>15</v>
      </c>
      <c r="V1131" s="42">
        <f>IFERROR(VLOOKUP(A1131,'[4]MC Masterlist 2026-09-17'!$B:$M, 11, 0),0)</f>
        <v>15</v>
      </c>
      <c r="W1131" s="42">
        <f t="shared" si="264"/>
        <v>30</v>
      </c>
      <c r="X1131" s="42">
        <f t="shared" si="265"/>
        <v>29.833333333333332</v>
      </c>
      <c r="Y1131" s="42">
        <f>IFERROR(IF(OR(C1131="AREA I",C1131="AREA V"),7,VLOOKUP(A1131,'[4]MC Masterlist 2026-09-17'!$B:$M, 12, 0)),0)</f>
        <v>30</v>
      </c>
      <c r="Z1131" s="42">
        <f t="shared" si="266"/>
        <v>0.16666666666666666</v>
      </c>
      <c r="AA1131" s="42">
        <f t="shared" si="267"/>
        <v>0.33333333333333331</v>
      </c>
      <c r="AB1131" s="42">
        <f t="shared" si="268"/>
        <v>0.33148148148148143</v>
      </c>
      <c r="AC1131" s="42">
        <f t="shared" si="269"/>
        <v>0.33333333333333331</v>
      </c>
      <c r="AD1131" s="40" t="str">
        <f t="shared" si="270"/>
        <v>Stockout</v>
      </c>
      <c r="AE1131" s="40">
        <f>IFERROR(VLOOKUP(A1131,'[4]Re-order'!$A:$AA,27,0),"")</f>
        <v>0</v>
      </c>
      <c r="AF1131" s="42">
        <f t="shared" si="271"/>
        <v>0.33333333333333331</v>
      </c>
      <c r="AG1131" s="42" t="e">
        <f>SUMIFS('[4]Raw Inventory'!D:D,'[4]Raw Inventory'!C:C,"GREATWALL",'[4]Raw Inventory'!B:B,A1131)</f>
        <v>#VALUE!</v>
      </c>
      <c r="AH1131" s="42" t="e">
        <f>SUMIFS('[4]Raw Inventory'!D:D,'[4]Raw Inventory'!C:C,"DUARTE",'[4]Raw Inventory'!B:B,A1131)</f>
        <v>#VALUE!</v>
      </c>
      <c r="AI1131" s="42"/>
      <c r="AJ1131" s="42">
        <f t="shared" si="272"/>
        <v>0</v>
      </c>
      <c r="AK1131" s="40" t="str">
        <f>IFERROR(IF((Q1131+IF(AI1131="",0,AI3))&lt;=0,"Stockout",IF(AJ1131="","",IF(F1131="Class A",IF(AJ1131&lt;=7,"Critical",IF(AJ1131&lt;=15,"Low",IF(AJ1131&lt;=30,"Reorder",IF(AJ1131&lt;=45,"Optimal","Overstock")))),IF(F1131="Class B",IF(AJ1131&lt;=10,"Critical",IF(AJ1131&lt;=20,"Low",IF(AJ1131&lt;=45,"Reorder",IF(AJ1131&lt;=60,"Optimal","Overstock")))),IF(F1131="Class C",IF(AJ1131&lt;=15,"Critical",IF(AJ1131&lt;=30,"Low",IF(AJ1131&lt;=60,"Reorder",IF(AJ1131&lt;=90,"Optimal","Overstock")))),""))))),"")</f>
        <v>Stockout</v>
      </c>
      <c r="AL1131" s="42"/>
      <c r="AM1131" s="39"/>
      <c r="AN1131" s="39"/>
      <c r="AO1131" s="39"/>
      <c r="AP1131" s="39"/>
      <c r="AQ1131" s="39"/>
      <c r="AR1131" s="39"/>
      <c r="AS1131" s="39"/>
      <c r="AT1131" s="39"/>
      <c r="AU1131" s="39"/>
      <c r="AV1131" s="39"/>
    </row>
    <row r="1132" spans="1:48">
      <c r="A1132" s="39" t="s">
        <v>17</v>
      </c>
      <c r="B1132" s="39" t="s">
        <v>130</v>
      </c>
      <c r="C1132" s="39" t="s">
        <v>128</v>
      </c>
      <c r="D1132" s="40" t="s">
        <v>262</v>
      </c>
      <c r="E1132" s="40">
        <v>7</v>
      </c>
      <c r="F1132" s="40" t="s">
        <v>0</v>
      </c>
      <c r="G1132" s="39" t="str">
        <f>IFERROR(VLOOKUP(A1132,'[4]MC Masterlist 2026-09-17'!$B:$M, 3, 0),"")</f>
        <v>HONDA</v>
      </c>
      <c r="H1132" s="41">
        <f>IFERROR(VLOOKUP(A1132,'[4]MC Masterlist 2026-09-17'!$B:$M, 6, 0),"")</f>
        <v>140790</v>
      </c>
      <c r="I1132" s="42">
        <v>3</v>
      </c>
      <c r="J1132" s="42">
        <v>1</v>
      </c>
      <c r="K1132" s="42">
        <v>1</v>
      </c>
      <c r="L1132" s="42">
        <f t="shared" si="257"/>
        <v>5</v>
      </c>
      <c r="M1132" s="42">
        <f t="shared" si="258"/>
        <v>1.6666666666666667</v>
      </c>
      <c r="N1132" s="41">
        <f t="shared" si="259"/>
        <v>703950</v>
      </c>
      <c r="O1132" s="41">
        <f t="shared" si="260"/>
        <v>234650</v>
      </c>
      <c r="P1132" s="42">
        <f t="shared" si="261"/>
        <v>5.5555555555555559E-2</v>
      </c>
      <c r="Q1132" s="42">
        <v>4</v>
      </c>
      <c r="R1132" s="41">
        <f t="shared" si="262"/>
        <v>563160</v>
      </c>
      <c r="S1132" s="42">
        <f t="shared" si="263"/>
        <v>72</v>
      </c>
      <c r="T1132" s="42">
        <f>IFERROR(VLOOKUP(A1132,'[4]Re-order'!$A:$Q,17,0),"")</f>
        <v>0</v>
      </c>
      <c r="U1132" s="42">
        <f>IFERROR(VLOOKUP(A1132,'[4]MC Masterlist 2026-09-17'!$B:$M, 10, 0),0)</f>
        <v>15</v>
      </c>
      <c r="V1132" s="42">
        <f>IFERROR(VLOOKUP(A1132,'[4]MC Masterlist 2026-09-17'!$B:$M, 11, 0),0)</f>
        <v>15</v>
      </c>
      <c r="W1132" s="42">
        <f t="shared" si="264"/>
        <v>30</v>
      </c>
      <c r="X1132" s="42">
        <f t="shared" si="265"/>
        <v>29.166666666666668</v>
      </c>
      <c r="Y1132" s="42">
        <f>IFERROR(IF(OR(C1132="AREA I",C1132="AREA V"),7,VLOOKUP(A1132,'[4]MC Masterlist 2026-09-17'!$B:$M, 12, 0)),0)</f>
        <v>30</v>
      </c>
      <c r="Z1132" s="42">
        <f t="shared" si="266"/>
        <v>0.83333333333333337</v>
      </c>
      <c r="AA1132" s="42">
        <f t="shared" si="267"/>
        <v>1.6666666666666667</v>
      </c>
      <c r="AB1132" s="42">
        <f t="shared" si="268"/>
        <v>1.6203703703703705</v>
      </c>
      <c r="AC1132" s="42">
        <f t="shared" si="269"/>
        <v>1.6666666666666667</v>
      </c>
      <c r="AD1132" s="40" t="str">
        <f t="shared" si="270"/>
        <v>Overstock</v>
      </c>
      <c r="AE1132" s="40">
        <f>IFERROR(VLOOKUP(A1132,'[4]Re-order'!$A:$AA,27,0),"")</f>
        <v>0</v>
      </c>
      <c r="AF1132" s="42">
        <f t="shared" si="271"/>
        <v>-2.333333333333333</v>
      </c>
      <c r="AG1132" s="42" t="e">
        <f>SUMIFS('[4]Raw Inventory'!D:D,'[4]Raw Inventory'!C:C,"GREATWALL",'[4]Raw Inventory'!B:B,A1132)</f>
        <v>#VALUE!</v>
      </c>
      <c r="AH1132" s="42" t="e">
        <f>SUMIFS('[4]Raw Inventory'!D:D,'[4]Raw Inventory'!C:C,"DUARTE",'[4]Raw Inventory'!B:B,A1132)</f>
        <v>#VALUE!</v>
      </c>
      <c r="AI1132" s="42"/>
      <c r="AJ1132" s="42">
        <f t="shared" si="272"/>
        <v>72</v>
      </c>
      <c r="AK1132" s="40" t="str">
        <f>IFERROR(IF((Q1132+IF(AI1132="",0,AI3))&lt;=0,"Stockout",IF(AJ1132="","",IF(F1132="Class A",IF(AJ1132&lt;=7,"Critical",IF(AJ1132&lt;=15,"Low",IF(AJ1132&lt;=30,"Reorder",IF(AJ1132&lt;=45,"Optimal","Overstock")))),IF(F1132="Class B",IF(AJ1132&lt;=10,"Critical",IF(AJ1132&lt;=20,"Low",IF(AJ1132&lt;=45,"Reorder",IF(AJ1132&lt;=60,"Optimal","Overstock")))),IF(F1132="Class C",IF(AJ1132&lt;=15,"Critical",IF(AJ1132&lt;=30,"Low",IF(AJ1132&lt;=60,"Reorder",IF(AJ1132&lt;=90,"Optimal","Overstock")))),""))))),"")</f>
        <v>Overstock</v>
      </c>
      <c r="AL1132" s="42"/>
      <c r="AM1132" s="39"/>
      <c r="AN1132" s="39"/>
      <c r="AO1132" s="39"/>
      <c r="AP1132" s="39"/>
      <c r="AQ1132" s="39"/>
      <c r="AR1132" s="39"/>
      <c r="AS1132" s="39"/>
      <c r="AT1132" s="39"/>
      <c r="AU1132" s="39"/>
      <c r="AV1132" s="39"/>
    </row>
    <row r="1133" spans="1:48">
      <c r="A1133" s="39" t="s">
        <v>41</v>
      </c>
      <c r="B1133" s="39" t="s">
        <v>29</v>
      </c>
      <c r="C1133" s="39" t="s">
        <v>1</v>
      </c>
      <c r="D1133" s="40" t="s">
        <v>228</v>
      </c>
      <c r="E1133" s="40">
        <v>32</v>
      </c>
      <c r="F1133" s="40" t="s">
        <v>3</v>
      </c>
      <c r="G1133" s="39" t="str">
        <f>IFERROR(VLOOKUP(A1133,'[4]MC Masterlist 2026-09-17'!$B:$M, 3, 0),"")</f>
        <v>YAMAHA</v>
      </c>
      <c r="H1133" s="41">
        <f>IFERROR(VLOOKUP(A1133,'[4]MC Masterlist 2026-09-17'!$B:$M, 6, 0),"")</f>
        <v>92907</v>
      </c>
      <c r="I1133" s="42">
        <v>1</v>
      </c>
      <c r="J1133" s="42">
        <v>0</v>
      </c>
      <c r="K1133" s="42">
        <v>0</v>
      </c>
      <c r="L1133" s="42">
        <f t="shared" si="257"/>
        <v>1</v>
      </c>
      <c r="M1133" s="42">
        <f t="shared" si="258"/>
        <v>0.33333333333333331</v>
      </c>
      <c r="N1133" s="41">
        <f t="shared" si="259"/>
        <v>92907</v>
      </c>
      <c r="O1133" s="41">
        <f t="shared" si="260"/>
        <v>30969</v>
      </c>
      <c r="P1133" s="42">
        <f t="shared" si="261"/>
        <v>1.111111111111111E-2</v>
      </c>
      <c r="Q1133" s="42">
        <v>1</v>
      </c>
      <c r="R1133" s="41">
        <f t="shared" si="262"/>
        <v>92907</v>
      </c>
      <c r="S1133" s="42">
        <f t="shared" si="263"/>
        <v>90</v>
      </c>
      <c r="T1133" s="42">
        <f>IFERROR(VLOOKUP(A1133,'[4]Re-order'!$A:$Q,17,0),"")</f>
        <v>0</v>
      </c>
      <c r="U1133" s="42">
        <f>IFERROR(VLOOKUP(A1133,'[4]MC Masterlist 2026-09-17'!$B:$M, 10, 0),0)</f>
        <v>15</v>
      </c>
      <c r="V1133" s="42">
        <f>IFERROR(VLOOKUP(A1133,'[4]MC Masterlist 2026-09-17'!$B:$M, 11, 0),0)</f>
        <v>15</v>
      </c>
      <c r="W1133" s="42">
        <f t="shared" si="264"/>
        <v>30</v>
      </c>
      <c r="X1133" s="42">
        <f t="shared" si="265"/>
        <v>6.833333333333333</v>
      </c>
      <c r="Y1133" s="42">
        <f>IFERROR(IF(OR(C1133="AREA I",C1133="AREA V"),7,VLOOKUP(A1133,'[4]MC Masterlist 2026-09-17'!$B:$M, 12, 0)),0)</f>
        <v>7</v>
      </c>
      <c r="Z1133" s="42">
        <f t="shared" si="266"/>
        <v>0.16666666666666666</v>
      </c>
      <c r="AA1133" s="42">
        <f t="shared" si="267"/>
        <v>0.33333333333333331</v>
      </c>
      <c r="AB1133" s="42">
        <f t="shared" si="268"/>
        <v>7.5925925925925911E-2</v>
      </c>
      <c r="AC1133" s="42">
        <f t="shared" si="269"/>
        <v>7.7777777777777765E-2</v>
      </c>
      <c r="AD1133" s="40" t="str">
        <f t="shared" si="270"/>
        <v>Optimal</v>
      </c>
      <c r="AE1133" s="40">
        <f>IFERROR(VLOOKUP(A1133,'[4]Re-order'!$A:$AA,27,0),"")</f>
        <v>0</v>
      </c>
      <c r="AF1133" s="42">
        <f t="shared" si="271"/>
        <v>-0.92222222222222228</v>
      </c>
      <c r="AG1133" s="42" t="e">
        <f>SUMIFS('[4]Raw Inventory'!D:D,'[4]Raw Inventory'!C:C,"GREATWALL",'[4]Raw Inventory'!B:B,A1133)</f>
        <v>#VALUE!</v>
      </c>
      <c r="AH1133" s="42" t="e">
        <f>SUMIFS('[4]Raw Inventory'!D:D,'[4]Raw Inventory'!C:C,"DUARTE",'[4]Raw Inventory'!B:B,A1133)</f>
        <v>#VALUE!</v>
      </c>
      <c r="AI1133" s="42"/>
      <c r="AJ1133" s="42">
        <f t="shared" si="272"/>
        <v>90.000000000000014</v>
      </c>
      <c r="AK1133" s="40" t="str">
        <f>IFERROR(IF((Q1133+IF(AI1133="",0,AI3))&lt;=0,"Stockout",IF(AJ1133="","",IF(F1133="Class A",IF(AJ1133&lt;=7,"Critical",IF(AJ1133&lt;=15,"Low",IF(AJ1133&lt;=30,"Reorder",IF(AJ1133&lt;=45,"Optimal","Overstock")))),IF(F1133="Class B",IF(AJ1133&lt;=10,"Critical",IF(AJ1133&lt;=20,"Low",IF(AJ1133&lt;=45,"Reorder",IF(AJ1133&lt;=60,"Optimal","Overstock")))),IF(F1133="Class C",IF(AJ1133&lt;=15,"Critical",IF(AJ1133&lt;=30,"Low",IF(AJ1133&lt;=60,"Reorder",IF(AJ1133&lt;=90,"Optimal","Overstock")))),""))))),"")</f>
        <v>Optimal</v>
      </c>
      <c r="AL1133" s="42"/>
      <c r="AM1133" s="39"/>
      <c r="AN1133" s="39"/>
      <c r="AO1133" s="39"/>
      <c r="AP1133" s="39"/>
      <c r="AQ1133" s="39"/>
      <c r="AR1133" s="39"/>
      <c r="AS1133" s="39"/>
      <c r="AT1133" s="39"/>
      <c r="AU1133" s="39"/>
      <c r="AV1133" s="39"/>
    </row>
    <row r="1134" spans="1:48">
      <c r="A1134" s="39" t="s">
        <v>35</v>
      </c>
      <c r="B1134" s="39" t="s">
        <v>153</v>
      </c>
      <c r="C1134" s="39" t="s">
        <v>152</v>
      </c>
      <c r="D1134" s="40" t="s">
        <v>245</v>
      </c>
      <c r="E1134" s="40">
        <v>19</v>
      </c>
      <c r="F1134" s="40" t="s">
        <v>3</v>
      </c>
      <c r="G1134" s="39" t="str">
        <f>IFERROR(VLOOKUP(A1134,'[4]MC Masterlist 2026-09-17'!$B:$M, 3, 0),"")</f>
        <v>HONDA</v>
      </c>
      <c r="H1134" s="41">
        <f>IFERROR(VLOOKUP(A1134,'[4]MC Masterlist 2026-09-17'!$B:$M, 6, 0),"")</f>
        <v>57990</v>
      </c>
      <c r="I1134" s="42">
        <v>0</v>
      </c>
      <c r="J1134" s="42">
        <v>0</v>
      </c>
      <c r="K1134" s="42">
        <v>1</v>
      </c>
      <c r="L1134" s="42">
        <f t="shared" si="257"/>
        <v>1</v>
      </c>
      <c r="M1134" s="42">
        <f t="shared" si="258"/>
        <v>0.33333333333333331</v>
      </c>
      <c r="N1134" s="41">
        <f t="shared" si="259"/>
        <v>57990</v>
      </c>
      <c r="O1134" s="41">
        <f t="shared" si="260"/>
        <v>19330</v>
      </c>
      <c r="P1134" s="42">
        <f t="shared" si="261"/>
        <v>1.111111111111111E-2</v>
      </c>
      <c r="Q1134" s="42">
        <v>1</v>
      </c>
      <c r="R1134" s="41">
        <f t="shared" si="262"/>
        <v>57990</v>
      </c>
      <c r="S1134" s="42">
        <f t="shared" si="263"/>
        <v>90</v>
      </c>
      <c r="T1134" s="42">
        <f>IFERROR(VLOOKUP(A1134,'[4]Re-order'!$A:$Q,17,0),"")</f>
        <v>0</v>
      </c>
      <c r="U1134" s="42">
        <f>IFERROR(VLOOKUP(A1134,'[4]MC Masterlist 2026-09-17'!$B:$M, 10, 0),0)</f>
        <v>15</v>
      </c>
      <c r="V1134" s="42">
        <f>IFERROR(VLOOKUP(A1134,'[4]MC Masterlist 2026-09-17'!$B:$M, 11, 0),0)</f>
        <v>15</v>
      </c>
      <c r="W1134" s="42">
        <f t="shared" si="264"/>
        <v>30</v>
      </c>
      <c r="X1134" s="42">
        <f t="shared" si="265"/>
        <v>29.833333333333332</v>
      </c>
      <c r="Y1134" s="42">
        <f>IFERROR(IF(OR(C1134="AREA I",C1134="AREA V"),7,VLOOKUP(A1134,'[4]MC Masterlist 2026-09-17'!$B:$M, 12, 0)),0)</f>
        <v>30</v>
      </c>
      <c r="Z1134" s="42">
        <f t="shared" si="266"/>
        <v>0.16666666666666666</v>
      </c>
      <c r="AA1134" s="42">
        <f t="shared" si="267"/>
        <v>0.33333333333333331</v>
      </c>
      <c r="AB1134" s="42">
        <f t="shared" si="268"/>
        <v>0.33148148148148143</v>
      </c>
      <c r="AC1134" s="42">
        <f t="shared" si="269"/>
        <v>0.33333333333333331</v>
      </c>
      <c r="AD1134" s="40" t="str">
        <f t="shared" si="270"/>
        <v>Optimal</v>
      </c>
      <c r="AE1134" s="40">
        <f>IFERROR(VLOOKUP(A1134,'[4]Re-order'!$A:$AA,27,0),"")</f>
        <v>0</v>
      </c>
      <c r="AF1134" s="42">
        <f t="shared" si="271"/>
        <v>-0.66666666666666674</v>
      </c>
      <c r="AG1134" s="42" t="e">
        <f>SUMIFS('[4]Raw Inventory'!D:D,'[4]Raw Inventory'!C:C,"GREATWALL",'[4]Raw Inventory'!B:B,A1134)</f>
        <v>#VALUE!</v>
      </c>
      <c r="AH1134" s="42" t="e">
        <f>SUMIFS('[4]Raw Inventory'!D:D,'[4]Raw Inventory'!C:C,"DUARTE",'[4]Raw Inventory'!B:B,A1134)</f>
        <v>#VALUE!</v>
      </c>
      <c r="AI1134" s="42"/>
      <c r="AJ1134" s="42">
        <f t="shared" si="272"/>
        <v>90.000000000000014</v>
      </c>
      <c r="AK1134" s="40" t="str">
        <f>IFERROR(IF((Q1134+IF(AI1134="",0,AI3))&lt;=0,"Stockout",IF(AJ1134="","",IF(F1134="Class A",IF(AJ1134&lt;=7,"Critical",IF(AJ1134&lt;=15,"Low",IF(AJ1134&lt;=30,"Reorder",IF(AJ1134&lt;=45,"Optimal","Overstock")))),IF(F1134="Class B",IF(AJ1134&lt;=10,"Critical",IF(AJ1134&lt;=20,"Low",IF(AJ1134&lt;=45,"Reorder",IF(AJ1134&lt;=60,"Optimal","Overstock")))),IF(F1134="Class C",IF(AJ1134&lt;=15,"Critical",IF(AJ1134&lt;=30,"Low",IF(AJ1134&lt;=60,"Reorder",IF(AJ1134&lt;=90,"Optimal","Overstock")))),""))))),"")</f>
        <v>Optimal</v>
      </c>
      <c r="AL1134" s="42"/>
      <c r="AM1134" s="39"/>
      <c r="AN1134" s="39"/>
      <c r="AO1134" s="39"/>
      <c r="AP1134" s="39"/>
      <c r="AQ1134" s="39"/>
      <c r="AR1134" s="39"/>
      <c r="AS1134" s="39"/>
      <c r="AT1134" s="39"/>
      <c r="AU1134" s="39"/>
      <c r="AV1134" s="39"/>
    </row>
    <row r="1135" spans="1:48">
      <c r="A1135" s="39" t="s">
        <v>17</v>
      </c>
      <c r="B1135" s="39" t="s">
        <v>131</v>
      </c>
      <c r="C1135" s="39" t="s">
        <v>128</v>
      </c>
      <c r="D1135" s="40" t="s">
        <v>252</v>
      </c>
      <c r="E1135" s="40">
        <v>5</v>
      </c>
      <c r="F1135" s="40" t="s">
        <v>2</v>
      </c>
      <c r="G1135" s="39" t="str">
        <f>IFERROR(VLOOKUP(A1135,'[4]MC Masterlist 2026-09-17'!$B:$M, 3, 0),"")</f>
        <v>HONDA</v>
      </c>
      <c r="H1135" s="41">
        <f>IFERROR(VLOOKUP(A1135,'[4]MC Masterlist 2026-09-17'!$B:$M, 6, 0),"")</f>
        <v>140790</v>
      </c>
      <c r="I1135" s="42">
        <v>3</v>
      </c>
      <c r="J1135" s="42">
        <v>1</v>
      </c>
      <c r="K1135" s="42">
        <v>7</v>
      </c>
      <c r="L1135" s="42">
        <f t="shared" si="257"/>
        <v>11</v>
      </c>
      <c r="M1135" s="42">
        <f t="shared" si="258"/>
        <v>3.6666666666666665</v>
      </c>
      <c r="N1135" s="41">
        <f t="shared" si="259"/>
        <v>1548690</v>
      </c>
      <c r="O1135" s="41">
        <f t="shared" si="260"/>
        <v>516230</v>
      </c>
      <c r="P1135" s="42">
        <f t="shared" si="261"/>
        <v>0.12222222222222222</v>
      </c>
      <c r="Q1135" s="42">
        <v>3</v>
      </c>
      <c r="R1135" s="41">
        <f t="shared" si="262"/>
        <v>422370</v>
      </c>
      <c r="S1135" s="42">
        <f t="shared" si="263"/>
        <v>24.545454545454547</v>
      </c>
      <c r="T1135" s="42">
        <f>IFERROR(VLOOKUP(A1135,'[4]Re-order'!$A:$Q,17,0),"")</f>
        <v>0</v>
      </c>
      <c r="U1135" s="42">
        <f>IFERROR(VLOOKUP(A1135,'[4]MC Masterlist 2026-09-17'!$B:$M, 10, 0),0)</f>
        <v>15</v>
      </c>
      <c r="V1135" s="42">
        <f>IFERROR(VLOOKUP(A1135,'[4]MC Masterlist 2026-09-17'!$B:$M, 11, 0),0)</f>
        <v>15</v>
      </c>
      <c r="W1135" s="42">
        <f t="shared" si="264"/>
        <v>30</v>
      </c>
      <c r="X1135" s="42">
        <f t="shared" si="265"/>
        <v>28.166666666666668</v>
      </c>
      <c r="Y1135" s="42">
        <f>IFERROR(IF(OR(C1135="AREA I",C1135="AREA V"),7,VLOOKUP(A1135,'[4]MC Masterlist 2026-09-17'!$B:$M, 12, 0)),0)</f>
        <v>30</v>
      </c>
      <c r="Z1135" s="42">
        <f t="shared" si="266"/>
        <v>1.8333333333333333</v>
      </c>
      <c r="AA1135" s="42">
        <f t="shared" si="267"/>
        <v>3.6666666666666665</v>
      </c>
      <c r="AB1135" s="42">
        <f t="shared" si="268"/>
        <v>3.4425925925925926</v>
      </c>
      <c r="AC1135" s="42">
        <f t="shared" si="269"/>
        <v>3.6666666666666665</v>
      </c>
      <c r="AD1135" s="40" t="str">
        <f t="shared" si="270"/>
        <v>Reorder</v>
      </c>
      <c r="AE1135" s="40">
        <f>IFERROR(VLOOKUP(A1135,'[4]Re-order'!$A:$AA,27,0),"")</f>
        <v>0</v>
      </c>
      <c r="AF1135" s="42">
        <f t="shared" si="271"/>
        <v>0.66666666666666652</v>
      </c>
      <c r="AG1135" s="42" t="e">
        <f>SUMIFS('[4]Raw Inventory'!D:D,'[4]Raw Inventory'!C:C,"GREATWALL",'[4]Raw Inventory'!B:B,A1135)</f>
        <v>#VALUE!</v>
      </c>
      <c r="AH1135" s="42" t="e">
        <f>SUMIFS('[4]Raw Inventory'!D:D,'[4]Raw Inventory'!C:C,"DUARTE",'[4]Raw Inventory'!B:B,A1135)</f>
        <v>#VALUE!</v>
      </c>
      <c r="AI1135" s="42"/>
      <c r="AJ1135" s="42">
        <f t="shared" si="272"/>
        <v>24.545454545454547</v>
      </c>
      <c r="AK1135" s="40" t="str">
        <f>IFERROR(IF((Q1135+IF(AI1135="",0,AI3))&lt;=0,"Stockout",IF(AJ1135="","",IF(F1135="Class A",IF(AJ1135&lt;=7,"Critical",IF(AJ1135&lt;=15,"Low",IF(AJ1135&lt;=30,"Reorder",IF(AJ1135&lt;=45,"Optimal","Overstock")))),IF(F1135="Class B",IF(AJ1135&lt;=10,"Critical",IF(AJ1135&lt;=20,"Low",IF(AJ1135&lt;=45,"Reorder",IF(AJ1135&lt;=60,"Optimal","Overstock")))),IF(F1135="Class C",IF(AJ1135&lt;=15,"Critical",IF(AJ1135&lt;=30,"Low",IF(AJ1135&lt;=60,"Reorder",IF(AJ1135&lt;=90,"Optimal","Overstock")))),""))))),"")</f>
        <v>Reorder</v>
      </c>
      <c r="AL1135" s="42"/>
      <c r="AM1135" s="39"/>
      <c r="AN1135" s="39"/>
      <c r="AO1135" s="39"/>
      <c r="AP1135" s="39"/>
      <c r="AQ1135" s="39"/>
      <c r="AR1135" s="39"/>
      <c r="AS1135" s="39"/>
      <c r="AT1135" s="39"/>
      <c r="AU1135" s="39"/>
      <c r="AV1135" s="39"/>
    </row>
    <row r="1136" spans="1:48">
      <c r="A1136" s="39" t="s">
        <v>64</v>
      </c>
      <c r="B1136" s="39" t="s">
        <v>91</v>
      </c>
      <c r="C1136" s="39" t="s">
        <v>90</v>
      </c>
      <c r="D1136" s="40" t="s">
        <v>252</v>
      </c>
      <c r="E1136" s="40">
        <v>6</v>
      </c>
      <c r="F1136" s="40" t="s">
        <v>2</v>
      </c>
      <c r="G1136" s="39" t="str">
        <f>IFERROR(VLOOKUP(A1136,'[4]MC Masterlist 2026-09-17'!$B:$M, 3, 0),"")</f>
        <v>HONDA</v>
      </c>
      <c r="H1136" s="41">
        <f>IFERROR(VLOOKUP(A1136,'[4]MC Masterlist 2026-09-17'!$B:$M, 6, 0),"")</f>
        <v>73170</v>
      </c>
      <c r="I1136" s="42">
        <v>2</v>
      </c>
      <c r="J1136" s="42">
        <v>3</v>
      </c>
      <c r="K1136" s="42">
        <v>1</v>
      </c>
      <c r="L1136" s="42">
        <f t="shared" si="257"/>
        <v>6</v>
      </c>
      <c r="M1136" s="42">
        <f t="shared" si="258"/>
        <v>2</v>
      </c>
      <c r="N1136" s="41">
        <f t="shared" si="259"/>
        <v>439020</v>
      </c>
      <c r="O1136" s="41">
        <f t="shared" si="260"/>
        <v>146340</v>
      </c>
      <c r="P1136" s="42">
        <f t="shared" si="261"/>
        <v>6.6666666666666666E-2</v>
      </c>
      <c r="Q1136" s="42">
        <v>3</v>
      </c>
      <c r="R1136" s="41">
        <f t="shared" si="262"/>
        <v>219510</v>
      </c>
      <c r="S1136" s="42">
        <f t="shared" si="263"/>
        <v>45</v>
      </c>
      <c r="T1136" s="42">
        <f>IFERROR(VLOOKUP(A1136,'[4]Re-order'!$A:$Q,17,0),"")</f>
        <v>0</v>
      </c>
      <c r="U1136" s="42">
        <f>IFERROR(VLOOKUP(A1136,'[4]MC Masterlist 2026-09-17'!$B:$M, 10, 0),0)</f>
        <v>15</v>
      </c>
      <c r="V1136" s="42">
        <f>IFERROR(VLOOKUP(A1136,'[4]MC Masterlist 2026-09-17'!$B:$M, 11, 0),0)</f>
        <v>15</v>
      </c>
      <c r="W1136" s="42">
        <f t="shared" si="264"/>
        <v>30</v>
      </c>
      <c r="X1136" s="42">
        <f t="shared" si="265"/>
        <v>29</v>
      </c>
      <c r="Y1136" s="42">
        <f>IFERROR(IF(OR(C1136="AREA I",C1136="AREA V"),7,VLOOKUP(A1136,'[4]MC Masterlist 2026-09-17'!$B:$M, 12, 0)),0)</f>
        <v>30</v>
      </c>
      <c r="Z1136" s="42">
        <f t="shared" si="266"/>
        <v>1</v>
      </c>
      <c r="AA1136" s="42">
        <f t="shared" si="267"/>
        <v>2</v>
      </c>
      <c r="AB1136" s="42">
        <f t="shared" si="268"/>
        <v>1.9333333333333333</v>
      </c>
      <c r="AC1136" s="42">
        <f t="shared" si="269"/>
        <v>2</v>
      </c>
      <c r="AD1136" s="40" t="str">
        <f t="shared" si="270"/>
        <v>Reorder</v>
      </c>
      <c r="AE1136" s="40">
        <f>IFERROR(VLOOKUP(A1136,'[4]Re-order'!$A:$AA,27,0),"")</f>
        <v>0</v>
      </c>
      <c r="AF1136" s="42">
        <f t="shared" si="271"/>
        <v>-1</v>
      </c>
      <c r="AG1136" s="42" t="e">
        <f>SUMIFS('[4]Raw Inventory'!D:D,'[4]Raw Inventory'!C:C,"GREATWALL",'[4]Raw Inventory'!B:B,A1136)</f>
        <v>#VALUE!</v>
      </c>
      <c r="AH1136" s="42" t="e">
        <f>SUMIFS('[4]Raw Inventory'!D:D,'[4]Raw Inventory'!C:C,"DUARTE",'[4]Raw Inventory'!B:B,A1136)</f>
        <v>#VALUE!</v>
      </c>
      <c r="AI1136" s="42"/>
      <c r="AJ1136" s="42">
        <f t="shared" si="272"/>
        <v>45</v>
      </c>
      <c r="AK1136" s="40" t="str">
        <f>IFERROR(IF((Q1136+IF(AI1136="",0,AI3))&lt;=0,"Stockout",IF(AJ1136="","",IF(F1136="Class A",IF(AJ1136&lt;=7,"Critical",IF(AJ1136&lt;=15,"Low",IF(AJ1136&lt;=30,"Reorder",IF(AJ1136&lt;=45,"Optimal","Overstock")))),IF(F1136="Class B",IF(AJ1136&lt;=10,"Critical",IF(AJ1136&lt;=20,"Low",IF(AJ1136&lt;=45,"Reorder",IF(AJ1136&lt;=60,"Optimal","Overstock")))),IF(F1136="Class C",IF(AJ1136&lt;=15,"Critical",IF(AJ1136&lt;=30,"Low",IF(AJ1136&lt;=60,"Reorder",IF(AJ1136&lt;=90,"Optimal","Overstock")))),""))))),"")</f>
        <v>Reorder</v>
      </c>
      <c r="AL1136" s="42"/>
      <c r="AM1136" s="39"/>
      <c r="AN1136" s="39"/>
      <c r="AO1136" s="39"/>
      <c r="AP1136" s="39"/>
      <c r="AQ1136" s="39"/>
      <c r="AR1136" s="39"/>
      <c r="AS1136" s="39"/>
      <c r="AT1136" s="39"/>
      <c r="AU1136" s="39"/>
      <c r="AV1136" s="39"/>
    </row>
    <row r="1137" spans="1:48">
      <c r="A1137" s="39" t="s">
        <v>23</v>
      </c>
      <c r="B1137" s="39" t="s">
        <v>160</v>
      </c>
      <c r="C1137" s="39" t="s">
        <v>159</v>
      </c>
      <c r="D1137" s="40" t="s">
        <v>230</v>
      </c>
      <c r="E1137" s="40">
        <v>23</v>
      </c>
      <c r="F1137" s="40" t="s">
        <v>3</v>
      </c>
      <c r="G1137" s="39" t="str">
        <f>IFERROR(VLOOKUP(A1137,'[4]MC Masterlist 2026-09-17'!$B:$M, 3, 0),"")</f>
        <v>KAWASAKI</v>
      </c>
      <c r="H1137" s="41">
        <f>IFERROR(VLOOKUP(A1137,'[4]MC Masterlist 2026-09-17'!$B:$M, 6, 0),"")</f>
        <v>60656</v>
      </c>
      <c r="I1137" s="42">
        <v>0</v>
      </c>
      <c r="J1137" s="42">
        <v>0</v>
      </c>
      <c r="K1137" s="42">
        <v>0</v>
      </c>
      <c r="L1137" s="42">
        <f t="shared" si="257"/>
        <v>0</v>
      </c>
      <c r="M1137" s="42">
        <f t="shared" si="258"/>
        <v>0</v>
      </c>
      <c r="N1137" s="41">
        <f t="shared" si="259"/>
        <v>0</v>
      </c>
      <c r="O1137" s="41">
        <f t="shared" si="260"/>
        <v>0</v>
      </c>
      <c r="P1137" s="42">
        <f t="shared" si="261"/>
        <v>0</v>
      </c>
      <c r="Q1137" s="42">
        <v>1</v>
      </c>
      <c r="R1137" s="41">
        <f t="shared" si="262"/>
        <v>60656</v>
      </c>
      <c r="S1137" s="42">
        <f t="shared" si="263"/>
        <v>0</v>
      </c>
      <c r="T1137" s="42">
        <f>IFERROR(VLOOKUP(A1137,'[4]Re-order'!$A:$Q,17,0),"")</f>
        <v>0</v>
      </c>
      <c r="U1137" s="42">
        <f>IFERROR(VLOOKUP(A1137,'[4]MC Masterlist 2026-09-17'!$B:$M, 10, 0),0)</f>
        <v>15</v>
      </c>
      <c r="V1137" s="42">
        <f>IFERROR(VLOOKUP(A1137,'[4]MC Masterlist 2026-09-17'!$B:$M, 11, 0),0)</f>
        <v>15</v>
      </c>
      <c r="W1137" s="42">
        <f t="shared" si="264"/>
        <v>30</v>
      </c>
      <c r="X1137" s="42">
        <f t="shared" si="265"/>
        <v>30</v>
      </c>
      <c r="Y1137" s="42">
        <f>IFERROR(IF(OR(C1137="AREA I",C1137="AREA V"),7,VLOOKUP(A1137,'[4]MC Masterlist 2026-09-17'!$B:$M, 12, 0)),0)</f>
        <v>30</v>
      </c>
      <c r="Z1137" s="42">
        <f t="shared" si="266"/>
        <v>0</v>
      </c>
      <c r="AA1137" s="42">
        <f t="shared" si="267"/>
        <v>0</v>
      </c>
      <c r="AB1137" s="42">
        <f t="shared" si="268"/>
        <v>0</v>
      </c>
      <c r="AC1137" s="42">
        <f t="shared" si="269"/>
        <v>0</v>
      </c>
      <c r="AD1137" s="40" t="str">
        <f t="shared" si="270"/>
        <v>Critical</v>
      </c>
      <c r="AE1137" s="40">
        <f>IFERROR(VLOOKUP(A1137,'[4]Re-order'!$A:$AA,27,0),"")</f>
        <v>0</v>
      </c>
      <c r="AF1137" s="42">
        <f t="shared" si="271"/>
        <v>-1</v>
      </c>
      <c r="AG1137" s="42" t="e">
        <f>SUMIFS('[4]Raw Inventory'!D:D,'[4]Raw Inventory'!C:C,"GREATWALL",'[4]Raw Inventory'!B:B,A1137)</f>
        <v>#VALUE!</v>
      </c>
      <c r="AH1137" s="42" t="e">
        <f>SUMIFS('[4]Raw Inventory'!D:D,'[4]Raw Inventory'!C:C,"DUARTE",'[4]Raw Inventory'!B:B,A1137)</f>
        <v>#VALUE!</v>
      </c>
      <c r="AI1137" s="42"/>
      <c r="AJ1137" s="42">
        <f t="shared" si="272"/>
        <v>0</v>
      </c>
      <c r="AK1137" s="40" t="str">
        <f>IFERROR(IF((Q1137+IF(AI1137="",0,AI3))&lt;=0,"Stockout",IF(AJ1137="","",IF(F1137="Class A",IF(AJ1137&lt;=7,"Critical",IF(AJ1137&lt;=15,"Low",IF(AJ1137&lt;=30,"Reorder",IF(AJ1137&lt;=45,"Optimal","Overstock")))),IF(F1137="Class B",IF(AJ1137&lt;=10,"Critical",IF(AJ1137&lt;=20,"Low",IF(AJ1137&lt;=45,"Reorder",IF(AJ1137&lt;=60,"Optimal","Overstock")))),IF(F1137="Class C",IF(AJ1137&lt;=15,"Critical",IF(AJ1137&lt;=30,"Low",IF(AJ1137&lt;=60,"Reorder",IF(AJ1137&lt;=90,"Optimal","Overstock")))),""))))),"")</f>
        <v>Critical</v>
      </c>
      <c r="AL1137" s="42"/>
      <c r="AM1137" s="39"/>
      <c r="AN1137" s="39"/>
      <c r="AO1137" s="39"/>
      <c r="AP1137" s="39"/>
      <c r="AQ1137" s="39"/>
      <c r="AR1137" s="39"/>
      <c r="AS1137" s="39"/>
      <c r="AT1137" s="39"/>
      <c r="AU1137" s="39"/>
      <c r="AV1137" s="39"/>
    </row>
    <row r="1138" spans="1:48">
      <c r="A1138" s="39" t="s">
        <v>18</v>
      </c>
      <c r="B1138" s="39" t="s">
        <v>156</v>
      </c>
      <c r="C1138" s="39" t="s">
        <v>152</v>
      </c>
      <c r="D1138" s="40" t="s">
        <v>241</v>
      </c>
      <c r="E1138" s="40">
        <v>26</v>
      </c>
      <c r="F1138" s="40" t="s">
        <v>3</v>
      </c>
      <c r="G1138" s="39" t="str">
        <f>IFERROR(VLOOKUP(A1138,'[4]MC Masterlist 2026-09-17'!$B:$M, 3, 0),"")</f>
        <v>HONDA</v>
      </c>
      <c r="H1138" s="41">
        <f>IFERROR(VLOOKUP(A1138,'[4]MC Masterlist 2026-09-17'!$B:$M, 6, 0),"")</f>
        <v>94330</v>
      </c>
      <c r="I1138" s="42">
        <v>0</v>
      </c>
      <c r="J1138" s="42">
        <v>0</v>
      </c>
      <c r="K1138" s="42">
        <v>0</v>
      </c>
      <c r="L1138" s="42">
        <f t="shared" si="257"/>
        <v>0</v>
      </c>
      <c r="M1138" s="42">
        <f t="shared" si="258"/>
        <v>0</v>
      </c>
      <c r="N1138" s="41">
        <f t="shared" si="259"/>
        <v>0</v>
      </c>
      <c r="O1138" s="41">
        <f t="shared" si="260"/>
        <v>0</v>
      </c>
      <c r="P1138" s="42">
        <f t="shared" si="261"/>
        <v>0</v>
      </c>
      <c r="Q1138" s="42">
        <v>5</v>
      </c>
      <c r="R1138" s="41">
        <f t="shared" si="262"/>
        <v>471650</v>
      </c>
      <c r="S1138" s="42">
        <f t="shared" si="263"/>
        <v>0</v>
      </c>
      <c r="T1138" s="42">
        <f>IFERROR(VLOOKUP(A1138,'[4]Re-order'!$A:$Q,17,0),"")</f>
        <v>0</v>
      </c>
      <c r="U1138" s="42">
        <f>IFERROR(VLOOKUP(A1138,'[4]MC Masterlist 2026-09-17'!$B:$M, 10, 0),0)</f>
        <v>15</v>
      </c>
      <c r="V1138" s="42">
        <f>IFERROR(VLOOKUP(A1138,'[4]MC Masterlist 2026-09-17'!$B:$M, 11, 0),0)</f>
        <v>15</v>
      </c>
      <c r="W1138" s="42">
        <f t="shared" si="264"/>
        <v>30</v>
      </c>
      <c r="X1138" s="42">
        <f t="shared" si="265"/>
        <v>30</v>
      </c>
      <c r="Y1138" s="42">
        <f>IFERROR(IF(OR(C1138="AREA I",C1138="AREA V"),7,VLOOKUP(A1138,'[4]MC Masterlist 2026-09-17'!$B:$M, 12, 0)),0)</f>
        <v>30</v>
      </c>
      <c r="Z1138" s="42">
        <f t="shared" si="266"/>
        <v>0</v>
      </c>
      <c r="AA1138" s="42">
        <f t="shared" si="267"/>
        <v>0</v>
      </c>
      <c r="AB1138" s="42">
        <f t="shared" si="268"/>
        <v>0</v>
      </c>
      <c r="AC1138" s="42">
        <f t="shared" si="269"/>
        <v>0</v>
      </c>
      <c r="AD1138" s="40" t="str">
        <f t="shared" si="270"/>
        <v>Critical</v>
      </c>
      <c r="AE1138" s="40">
        <f>IFERROR(VLOOKUP(A1138,'[4]Re-order'!$A:$AA,27,0),"")</f>
        <v>0</v>
      </c>
      <c r="AF1138" s="42">
        <f t="shared" si="271"/>
        <v>-5</v>
      </c>
      <c r="AG1138" s="42" t="e">
        <f>SUMIFS('[4]Raw Inventory'!D:D,'[4]Raw Inventory'!C:C,"GREATWALL",'[4]Raw Inventory'!B:B,A1138)</f>
        <v>#VALUE!</v>
      </c>
      <c r="AH1138" s="42" t="e">
        <f>SUMIFS('[4]Raw Inventory'!D:D,'[4]Raw Inventory'!C:C,"DUARTE",'[4]Raw Inventory'!B:B,A1138)</f>
        <v>#VALUE!</v>
      </c>
      <c r="AI1138" s="42"/>
      <c r="AJ1138" s="42">
        <f t="shared" si="272"/>
        <v>0</v>
      </c>
      <c r="AK1138" s="40" t="str">
        <f>IFERROR(IF((Q1138+IF(AI1138="",0,AI3))&lt;=0,"Stockout",IF(AJ1138="","",IF(F1138="Class A",IF(AJ1138&lt;=7,"Critical",IF(AJ1138&lt;=15,"Low",IF(AJ1138&lt;=30,"Reorder",IF(AJ1138&lt;=45,"Optimal","Overstock")))),IF(F1138="Class B",IF(AJ1138&lt;=10,"Critical",IF(AJ1138&lt;=20,"Low",IF(AJ1138&lt;=45,"Reorder",IF(AJ1138&lt;=60,"Optimal","Overstock")))),IF(F1138="Class C",IF(AJ1138&lt;=15,"Critical",IF(AJ1138&lt;=30,"Low",IF(AJ1138&lt;=60,"Reorder",IF(AJ1138&lt;=90,"Optimal","Overstock")))),""))))),"")</f>
        <v>Critical</v>
      </c>
      <c r="AL1138" s="42"/>
      <c r="AM1138" s="39"/>
      <c r="AN1138" s="39"/>
      <c r="AO1138" s="39"/>
      <c r="AP1138" s="39"/>
      <c r="AQ1138" s="39"/>
      <c r="AR1138" s="39"/>
      <c r="AS1138" s="39"/>
      <c r="AT1138" s="39"/>
      <c r="AU1138" s="39"/>
      <c r="AV1138" s="39"/>
    </row>
    <row r="1139" spans="1:48">
      <c r="A1139" s="39" t="s">
        <v>40</v>
      </c>
      <c r="B1139" s="39" t="s">
        <v>161</v>
      </c>
      <c r="C1139" s="39" t="s">
        <v>159</v>
      </c>
      <c r="D1139" s="40" t="s">
        <v>284</v>
      </c>
      <c r="E1139" s="40">
        <v>1</v>
      </c>
      <c r="F1139" s="40" t="s">
        <v>0</v>
      </c>
      <c r="G1139" s="39" t="str">
        <f>IFERROR(VLOOKUP(A1139,'[4]MC Masterlist 2026-09-17'!$B:$M, 3, 0),"")</f>
        <v>HONDA</v>
      </c>
      <c r="H1139" s="41">
        <f>IFERROR(VLOOKUP(A1139,'[4]MC Masterlist 2026-09-17'!$B:$M, 6, 0),"")</f>
        <v>56426</v>
      </c>
      <c r="I1139" s="42">
        <v>0</v>
      </c>
      <c r="J1139" s="42">
        <v>0</v>
      </c>
      <c r="K1139" s="42">
        <v>0</v>
      </c>
      <c r="L1139" s="42">
        <f t="shared" si="257"/>
        <v>0</v>
      </c>
      <c r="M1139" s="42">
        <f t="shared" si="258"/>
        <v>0</v>
      </c>
      <c r="N1139" s="41">
        <f t="shared" si="259"/>
        <v>0</v>
      </c>
      <c r="O1139" s="41">
        <f t="shared" si="260"/>
        <v>0</v>
      </c>
      <c r="P1139" s="42">
        <f t="shared" si="261"/>
        <v>0</v>
      </c>
      <c r="Q1139" s="42">
        <v>1</v>
      </c>
      <c r="R1139" s="41">
        <f t="shared" si="262"/>
        <v>56426</v>
      </c>
      <c r="S1139" s="42">
        <f t="shared" si="263"/>
        <v>0</v>
      </c>
      <c r="T1139" s="42">
        <f>IFERROR(VLOOKUP(A1139,'[4]Re-order'!$A:$Q,17,0),"")</f>
        <v>0</v>
      </c>
      <c r="U1139" s="42">
        <f>IFERROR(VLOOKUP(A1139,'[4]MC Masterlist 2026-09-17'!$B:$M, 10, 0),0)</f>
        <v>15</v>
      </c>
      <c r="V1139" s="42">
        <f>IFERROR(VLOOKUP(A1139,'[4]MC Masterlist 2026-09-17'!$B:$M, 11, 0),0)</f>
        <v>15</v>
      </c>
      <c r="W1139" s="42">
        <f t="shared" si="264"/>
        <v>30</v>
      </c>
      <c r="X1139" s="42">
        <f t="shared" si="265"/>
        <v>30</v>
      </c>
      <c r="Y1139" s="42">
        <f>IFERROR(IF(OR(C1139="AREA I",C1139="AREA V"),7,VLOOKUP(A1139,'[4]MC Masterlist 2026-09-17'!$B:$M, 12, 0)),0)</f>
        <v>30</v>
      </c>
      <c r="Z1139" s="42">
        <f t="shared" si="266"/>
        <v>0</v>
      </c>
      <c r="AA1139" s="42">
        <f t="shared" si="267"/>
        <v>0</v>
      </c>
      <c r="AB1139" s="42">
        <f t="shared" si="268"/>
        <v>0</v>
      </c>
      <c r="AC1139" s="42">
        <f t="shared" si="269"/>
        <v>0</v>
      </c>
      <c r="AD1139" s="40" t="str">
        <f t="shared" si="270"/>
        <v>Critical</v>
      </c>
      <c r="AE1139" s="40">
        <f>IFERROR(VLOOKUP(A1139,'[4]Re-order'!$A:$AA,27,0),"")</f>
        <v>0</v>
      </c>
      <c r="AF1139" s="42">
        <f t="shared" si="271"/>
        <v>-1</v>
      </c>
      <c r="AG1139" s="42" t="e">
        <f>SUMIFS('[4]Raw Inventory'!D:D,'[4]Raw Inventory'!C:C,"GREATWALL",'[4]Raw Inventory'!B:B,A1139)</f>
        <v>#VALUE!</v>
      </c>
      <c r="AH1139" s="42" t="e">
        <f>SUMIFS('[4]Raw Inventory'!D:D,'[4]Raw Inventory'!C:C,"DUARTE",'[4]Raw Inventory'!B:B,A1139)</f>
        <v>#VALUE!</v>
      </c>
      <c r="AI1139" s="42"/>
      <c r="AJ1139" s="42">
        <f t="shared" si="272"/>
        <v>0</v>
      </c>
      <c r="AK1139" s="40" t="str">
        <f>IFERROR(IF((Q1139+IF(AI1139="",0,AI3))&lt;=0,"Stockout",IF(AJ1139="","",IF(F1139="Class A",IF(AJ1139&lt;=7,"Critical",IF(AJ1139&lt;=15,"Low",IF(AJ1139&lt;=30,"Reorder",IF(AJ1139&lt;=45,"Optimal","Overstock")))),IF(F1139="Class B",IF(AJ1139&lt;=10,"Critical",IF(AJ1139&lt;=20,"Low",IF(AJ1139&lt;=45,"Reorder",IF(AJ1139&lt;=60,"Optimal","Overstock")))),IF(F1139="Class C",IF(AJ1139&lt;=15,"Critical",IF(AJ1139&lt;=30,"Low",IF(AJ1139&lt;=60,"Reorder",IF(AJ1139&lt;=90,"Optimal","Overstock")))),""))))),"")</f>
        <v>Critical</v>
      </c>
      <c r="AL1139" s="42"/>
      <c r="AM1139" s="39"/>
      <c r="AN1139" s="39"/>
      <c r="AO1139" s="39"/>
      <c r="AP1139" s="39"/>
      <c r="AQ1139" s="39"/>
      <c r="AR1139" s="39"/>
      <c r="AS1139" s="39"/>
      <c r="AT1139" s="39"/>
      <c r="AU1139" s="39"/>
      <c r="AV1139" s="39"/>
    </row>
    <row r="1140" spans="1:48">
      <c r="A1140" s="39" t="s">
        <v>18</v>
      </c>
      <c r="B1140" s="39" t="s">
        <v>158</v>
      </c>
      <c r="C1140" s="39" t="s">
        <v>152</v>
      </c>
      <c r="D1140" s="40" t="s">
        <v>222</v>
      </c>
      <c r="E1140" s="40">
        <v>20</v>
      </c>
      <c r="F1140" s="40" t="s">
        <v>3</v>
      </c>
      <c r="G1140" s="39" t="str">
        <f>IFERROR(VLOOKUP(A1140,'[4]MC Masterlist 2026-09-17'!$B:$M, 3, 0),"")</f>
        <v>HONDA</v>
      </c>
      <c r="H1140" s="41">
        <f>IFERROR(VLOOKUP(A1140,'[4]MC Masterlist 2026-09-17'!$B:$M, 6, 0),"")</f>
        <v>94330</v>
      </c>
      <c r="I1140" s="42">
        <v>0</v>
      </c>
      <c r="J1140" s="42">
        <v>1</v>
      </c>
      <c r="K1140" s="42">
        <v>0</v>
      </c>
      <c r="L1140" s="42">
        <f t="shared" si="257"/>
        <v>1</v>
      </c>
      <c r="M1140" s="42">
        <f t="shared" si="258"/>
        <v>0.33333333333333331</v>
      </c>
      <c r="N1140" s="41">
        <f t="shared" si="259"/>
        <v>94330</v>
      </c>
      <c r="O1140" s="41">
        <f t="shared" si="260"/>
        <v>31443.333333333332</v>
      </c>
      <c r="P1140" s="42">
        <f t="shared" si="261"/>
        <v>1.111111111111111E-2</v>
      </c>
      <c r="Q1140" s="42">
        <v>3</v>
      </c>
      <c r="R1140" s="41">
        <f t="shared" si="262"/>
        <v>282990</v>
      </c>
      <c r="S1140" s="42">
        <f t="shared" si="263"/>
        <v>270</v>
      </c>
      <c r="T1140" s="42">
        <f>IFERROR(VLOOKUP(A1140,'[4]Re-order'!$A:$Q,17,0),"")</f>
        <v>0</v>
      </c>
      <c r="U1140" s="42">
        <f>IFERROR(VLOOKUP(A1140,'[4]MC Masterlist 2026-09-17'!$B:$M, 10, 0),0)</f>
        <v>15</v>
      </c>
      <c r="V1140" s="42">
        <f>IFERROR(VLOOKUP(A1140,'[4]MC Masterlist 2026-09-17'!$B:$M, 11, 0),0)</f>
        <v>15</v>
      </c>
      <c r="W1140" s="42">
        <f t="shared" si="264"/>
        <v>30</v>
      </c>
      <c r="X1140" s="42">
        <f t="shared" si="265"/>
        <v>29.833333333333332</v>
      </c>
      <c r="Y1140" s="42">
        <f>IFERROR(IF(OR(C1140="AREA I",C1140="AREA V"),7,VLOOKUP(A1140,'[4]MC Masterlist 2026-09-17'!$B:$M, 12, 0)),0)</f>
        <v>30</v>
      </c>
      <c r="Z1140" s="42">
        <f t="shared" si="266"/>
        <v>0.16666666666666666</v>
      </c>
      <c r="AA1140" s="42">
        <f t="shared" si="267"/>
        <v>0.33333333333333331</v>
      </c>
      <c r="AB1140" s="42">
        <f t="shared" si="268"/>
        <v>0.33148148148148143</v>
      </c>
      <c r="AC1140" s="42">
        <f t="shared" si="269"/>
        <v>0.33333333333333331</v>
      </c>
      <c r="AD1140" s="40" t="str">
        <f t="shared" si="270"/>
        <v>Overstock</v>
      </c>
      <c r="AE1140" s="40">
        <f>IFERROR(VLOOKUP(A1140,'[4]Re-order'!$A:$AA,27,0),"")</f>
        <v>0</v>
      </c>
      <c r="AF1140" s="42">
        <f t="shared" si="271"/>
        <v>-2.6666666666666665</v>
      </c>
      <c r="AG1140" s="42" t="e">
        <f>SUMIFS('[4]Raw Inventory'!D:D,'[4]Raw Inventory'!C:C,"GREATWALL",'[4]Raw Inventory'!B:B,A1140)</f>
        <v>#VALUE!</v>
      </c>
      <c r="AH1140" s="42" t="e">
        <f>SUMIFS('[4]Raw Inventory'!D:D,'[4]Raw Inventory'!C:C,"DUARTE",'[4]Raw Inventory'!B:B,A1140)</f>
        <v>#VALUE!</v>
      </c>
      <c r="AI1140" s="42"/>
      <c r="AJ1140" s="42">
        <f t="shared" si="272"/>
        <v>270.00000000000006</v>
      </c>
      <c r="AK1140" s="40" t="str">
        <f>IFERROR(IF((Q1140+IF(AI1140="",0,AI3))&lt;=0,"Stockout",IF(AJ1140="","",IF(F1140="Class A",IF(AJ1140&lt;=7,"Critical",IF(AJ1140&lt;=15,"Low",IF(AJ1140&lt;=30,"Reorder",IF(AJ1140&lt;=45,"Optimal","Overstock")))),IF(F1140="Class B",IF(AJ1140&lt;=10,"Critical",IF(AJ1140&lt;=20,"Low",IF(AJ1140&lt;=45,"Reorder",IF(AJ1140&lt;=60,"Optimal","Overstock")))),IF(F1140="Class C",IF(AJ1140&lt;=15,"Critical",IF(AJ1140&lt;=30,"Low",IF(AJ1140&lt;=60,"Reorder",IF(AJ1140&lt;=90,"Optimal","Overstock")))),""))))),"")</f>
        <v>Overstock</v>
      </c>
      <c r="AL1140" s="42"/>
      <c r="AM1140" s="39"/>
      <c r="AN1140" s="39"/>
      <c r="AO1140" s="39"/>
      <c r="AP1140" s="39"/>
      <c r="AQ1140" s="39"/>
      <c r="AR1140" s="39"/>
      <c r="AS1140" s="39"/>
      <c r="AT1140" s="39"/>
      <c r="AU1140" s="39"/>
      <c r="AV1140" s="39"/>
    </row>
    <row r="1141" spans="1:48">
      <c r="A1141" s="39" t="s">
        <v>47</v>
      </c>
      <c r="B1141" s="39" t="s">
        <v>130</v>
      </c>
      <c r="C1141" s="39" t="s">
        <v>128</v>
      </c>
      <c r="D1141" s="40" t="s">
        <v>228</v>
      </c>
      <c r="E1141" s="40">
        <v>27</v>
      </c>
      <c r="F1141" s="40" t="s">
        <v>3</v>
      </c>
      <c r="G1141" s="39" t="str">
        <f>IFERROR(VLOOKUP(A1141,'[4]MC Masterlist 2026-09-17'!$B:$M, 3, 0),"")</f>
        <v>YAMAHA</v>
      </c>
      <c r="H1141" s="41">
        <f>IFERROR(VLOOKUP(A1141,'[4]MC Masterlist 2026-09-17'!$B:$M, 6, 0),"")</f>
        <v>76167</v>
      </c>
      <c r="I1141" s="42">
        <v>0</v>
      </c>
      <c r="J1141" s="42">
        <v>1</v>
      </c>
      <c r="K1141" s="42">
        <v>0</v>
      </c>
      <c r="L1141" s="42">
        <f t="shared" si="257"/>
        <v>1</v>
      </c>
      <c r="M1141" s="42">
        <f t="shared" si="258"/>
        <v>0.33333333333333331</v>
      </c>
      <c r="N1141" s="41">
        <f t="shared" si="259"/>
        <v>76167</v>
      </c>
      <c r="O1141" s="41">
        <f t="shared" si="260"/>
        <v>25389</v>
      </c>
      <c r="P1141" s="42">
        <f t="shared" si="261"/>
        <v>1.111111111111111E-2</v>
      </c>
      <c r="Q1141" s="42"/>
      <c r="R1141" s="41">
        <f t="shared" si="262"/>
        <v>0</v>
      </c>
      <c r="S1141" s="42">
        <f t="shared" si="263"/>
        <v>0</v>
      </c>
      <c r="T1141" s="42">
        <f>IFERROR(VLOOKUP(A1141,'[4]Re-order'!$A:$Q,17,0),"")</f>
        <v>0</v>
      </c>
      <c r="U1141" s="42">
        <f>IFERROR(VLOOKUP(A1141,'[4]MC Masterlist 2026-09-17'!$B:$M, 10, 0),0)</f>
        <v>15</v>
      </c>
      <c r="V1141" s="42">
        <f>IFERROR(VLOOKUP(A1141,'[4]MC Masterlist 2026-09-17'!$B:$M, 11, 0),0)</f>
        <v>15</v>
      </c>
      <c r="W1141" s="42">
        <f t="shared" si="264"/>
        <v>30</v>
      </c>
      <c r="X1141" s="42">
        <f t="shared" si="265"/>
        <v>29.833333333333332</v>
      </c>
      <c r="Y1141" s="42">
        <f>IFERROR(IF(OR(C1141="AREA I",C1141="AREA V"),7,VLOOKUP(A1141,'[4]MC Masterlist 2026-09-17'!$B:$M, 12, 0)),0)</f>
        <v>30</v>
      </c>
      <c r="Z1141" s="42">
        <f t="shared" si="266"/>
        <v>0.16666666666666666</v>
      </c>
      <c r="AA1141" s="42">
        <f t="shared" si="267"/>
        <v>0.33333333333333331</v>
      </c>
      <c r="AB1141" s="42">
        <f t="shared" si="268"/>
        <v>0.33148148148148143</v>
      </c>
      <c r="AC1141" s="42">
        <f t="shared" si="269"/>
        <v>0.33333333333333331</v>
      </c>
      <c r="AD1141" s="40" t="str">
        <f t="shared" si="270"/>
        <v>Stockout</v>
      </c>
      <c r="AE1141" s="40">
        <f>IFERROR(VLOOKUP(A1141,'[4]Re-order'!$A:$AA,27,0),"")</f>
        <v>0</v>
      </c>
      <c r="AF1141" s="42">
        <f t="shared" si="271"/>
        <v>0.33333333333333331</v>
      </c>
      <c r="AG1141" s="42" t="e">
        <f>SUMIFS('[4]Raw Inventory'!D:D,'[4]Raw Inventory'!C:C,"GREATWALL",'[4]Raw Inventory'!B:B,A1141)</f>
        <v>#VALUE!</v>
      </c>
      <c r="AH1141" s="42" t="e">
        <f>SUMIFS('[4]Raw Inventory'!D:D,'[4]Raw Inventory'!C:C,"DUARTE",'[4]Raw Inventory'!B:B,A1141)</f>
        <v>#VALUE!</v>
      </c>
      <c r="AI1141" s="42"/>
      <c r="AJ1141" s="42">
        <f t="shared" si="272"/>
        <v>0</v>
      </c>
      <c r="AK1141" s="40" t="str">
        <f>IFERROR(IF((Q1141+IF(AI1141="",0,AI3))&lt;=0,"Stockout",IF(AJ1141="","",IF(F1141="Class A",IF(AJ1141&lt;=7,"Critical",IF(AJ1141&lt;=15,"Low",IF(AJ1141&lt;=30,"Reorder",IF(AJ1141&lt;=45,"Optimal","Overstock")))),IF(F1141="Class B",IF(AJ1141&lt;=10,"Critical",IF(AJ1141&lt;=20,"Low",IF(AJ1141&lt;=45,"Reorder",IF(AJ1141&lt;=60,"Optimal","Overstock")))),IF(F1141="Class C",IF(AJ1141&lt;=15,"Critical",IF(AJ1141&lt;=30,"Low",IF(AJ1141&lt;=60,"Reorder",IF(AJ1141&lt;=90,"Optimal","Overstock")))),""))))),"")</f>
        <v>Stockout</v>
      </c>
      <c r="AL1141" s="42"/>
      <c r="AM1141" s="39"/>
      <c r="AN1141" s="39"/>
      <c r="AO1141" s="39"/>
      <c r="AP1141" s="39"/>
      <c r="AQ1141" s="39"/>
      <c r="AR1141" s="39"/>
      <c r="AS1141" s="39"/>
      <c r="AT1141" s="39"/>
      <c r="AU1141" s="39"/>
      <c r="AV1141" s="39"/>
    </row>
    <row r="1142" spans="1:48">
      <c r="A1142" s="39" t="s">
        <v>72</v>
      </c>
      <c r="B1142" s="39" t="s">
        <v>145</v>
      </c>
      <c r="C1142" s="39" t="s">
        <v>137</v>
      </c>
      <c r="D1142" s="40" t="s">
        <v>234</v>
      </c>
      <c r="E1142" s="40">
        <v>27</v>
      </c>
      <c r="F1142" s="40" t="s">
        <v>3</v>
      </c>
      <c r="G1142" s="39" t="str">
        <f>IFERROR(VLOOKUP(A1142,'[4]MC Masterlist 2026-09-17'!$B:$M, 3, 0),"")</f>
        <v>KAWASAKI</v>
      </c>
      <c r="H1142" s="41">
        <f>IFERROR(VLOOKUP(A1142,'[4]MC Masterlist 2026-09-17'!$B:$M, 6, 0),"")</f>
        <v>52948</v>
      </c>
      <c r="I1142" s="42">
        <v>0</v>
      </c>
      <c r="J1142" s="42">
        <v>1</v>
      </c>
      <c r="K1142" s="42">
        <v>0</v>
      </c>
      <c r="L1142" s="42">
        <f t="shared" si="257"/>
        <v>1</v>
      </c>
      <c r="M1142" s="42">
        <f t="shared" si="258"/>
        <v>0.33333333333333331</v>
      </c>
      <c r="N1142" s="41">
        <f t="shared" si="259"/>
        <v>52948</v>
      </c>
      <c r="O1142" s="41">
        <f t="shared" si="260"/>
        <v>17649.333333333332</v>
      </c>
      <c r="P1142" s="42">
        <f t="shared" si="261"/>
        <v>1.111111111111111E-2</v>
      </c>
      <c r="Q1142" s="42"/>
      <c r="R1142" s="41">
        <f t="shared" si="262"/>
        <v>0</v>
      </c>
      <c r="S1142" s="42">
        <f t="shared" si="263"/>
        <v>0</v>
      </c>
      <c r="T1142" s="42">
        <f>IFERROR(VLOOKUP(A1142,'[4]Re-order'!$A:$Q,17,0),"")</f>
        <v>0</v>
      </c>
      <c r="U1142" s="42">
        <f>IFERROR(VLOOKUP(A1142,'[4]MC Masterlist 2026-09-17'!$B:$M, 10, 0),0)</f>
        <v>15</v>
      </c>
      <c r="V1142" s="42">
        <f>IFERROR(VLOOKUP(A1142,'[4]MC Masterlist 2026-09-17'!$B:$M, 11, 0),0)</f>
        <v>15</v>
      </c>
      <c r="W1142" s="42">
        <f t="shared" si="264"/>
        <v>30</v>
      </c>
      <c r="X1142" s="42">
        <f t="shared" si="265"/>
        <v>6.833333333333333</v>
      </c>
      <c r="Y1142" s="42">
        <f>IFERROR(IF(OR(C1142="AREA I",C1142="AREA V"),7,VLOOKUP(A1142,'[4]MC Masterlist 2026-09-17'!$B:$M, 12, 0)),0)</f>
        <v>7</v>
      </c>
      <c r="Z1142" s="42">
        <f t="shared" si="266"/>
        <v>0.16666666666666666</v>
      </c>
      <c r="AA1142" s="42">
        <f t="shared" si="267"/>
        <v>0.33333333333333331</v>
      </c>
      <c r="AB1142" s="42">
        <f t="shared" si="268"/>
        <v>7.5925925925925911E-2</v>
      </c>
      <c r="AC1142" s="42">
        <f t="shared" si="269"/>
        <v>7.7777777777777765E-2</v>
      </c>
      <c r="AD1142" s="40" t="str">
        <f t="shared" si="270"/>
        <v>Stockout</v>
      </c>
      <c r="AE1142" s="40">
        <f>IFERROR(VLOOKUP(A1142,'[4]Re-order'!$A:$AA,27,0),"")</f>
        <v>0</v>
      </c>
      <c r="AF1142" s="42">
        <f t="shared" si="271"/>
        <v>7.7777777777777765E-2</v>
      </c>
      <c r="AG1142" s="42" t="e">
        <f>SUMIFS('[4]Raw Inventory'!D:D,'[4]Raw Inventory'!C:C,"GREATWALL",'[4]Raw Inventory'!B:B,A1142)</f>
        <v>#VALUE!</v>
      </c>
      <c r="AH1142" s="42" t="e">
        <f>SUMIFS('[4]Raw Inventory'!D:D,'[4]Raw Inventory'!C:C,"DUARTE",'[4]Raw Inventory'!B:B,A1142)</f>
        <v>#VALUE!</v>
      </c>
      <c r="AI1142" s="42"/>
      <c r="AJ1142" s="42">
        <f t="shared" si="272"/>
        <v>0</v>
      </c>
      <c r="AK1142" s="40" t="str">
        <f>IFERROR(IF((Q1142+IF(AI1142="",0,AI3))&lt;=0,"Stockout",IF(AJ1142="","",IF(F1142="Class A",IF(AJ1142&lt;=7,"Critical",IF(AJ1142&lt;=15,"Low",IF(AJ1142&lt;=30,"Reorder",IF(AJ1142&lt;=45,"Optimal","Overstock")))),IF(F1142="Class B",IF(AJ1142&lt;=10,"Critical",IF(AJ1142&lt;=20,"Low",IF(AJ1142&lt;=45,"Reorder",IF(AJ1142&lt;=60,"Optimal","Overstock")))),IF(F1142="Class C",IF(AJ1142&lt;=15,"Critical",IF(AJ1142&lt;=30,"Low",IF(AJ1142&lt;=60,"Reorder",IF(AJ1142&lt;=90,"Optimal","Overstock")))),""))))),"")</f>
        <v>Stockout</v>
      </c>
      <c r="AL1142" s="42"/>
      <c r="AM1142" s="39"/>
      <c r="AN1142" s="39"/>
      <c r="AO1142" s="39"/>
      <c r="AP1142" s="39"/>
      <c r="AQ1142" s="39"/>
      <c r="AR1142" s="39"/>
      <c r="AS1142" s="39"/>
      <c r="AT1142" s="39"/>
      <c r="AU1142" s="39"/>
      <c r="AV1142" s="39"/>
    </row>
    <row r="1143" spans="1:48">
      <c r="A1143" s="39" t="s">
        <v>49</v>
      </c>
      <c r="B1143" s="39" t="s">
        <v>156</v>
      </c>
      <c r="C1143" s="39" t="s">
        <v>152</v>
      </c>
      <c r="D1143" s="40" t="s">
        <v>226</v>
      </c>
      <c r="E1143" s="40">
        <v>1</v>
      </c>
      <c r="F1143" s="40" t="s">
        <v>0</v>
      </c>
      <c r="G1143" s="39" t="str">
        <f>IFERROR(VLOOKUP(A1143,'[4]MC Masterlist 2026-09-17'!$B:$M, 3, 0),"")</f>
        <v>BAJAJ RE</v>
      </c>
      <c r="H1143" s="41">
        <f>IFERROR(VLOOKUP(A1143,'[4]MC Masterlist 2026-09-17'!$B:$M, 6, 0),"")</f>
        <v>191000</v>
      </c>
      <c r="I1143" s="42">
        <v>15</v>
      </c>
      <c r="J1143" s="42">
        <v>11</v>
      </c>
      <c r="K1143" s="42">
        <v>18</v>
      </c>
      <c r="L1143" s="42">
        <f t="shared" si="257"/>
        <v>44</v>
      </c>
      <c r="M1143" s="42">
        <f t="shared" si="258"/>
        <v>14.666666666666666</v>
      </c>
      <c r="N1143" s="41">
        <f t="shared" si="259"/>
        <v>8404000</v>
      </c>
      <c r="O1143" s="41">
        <f t="shared" si="260"/>
        <v>2801333.333333333</v>
      </c>
      <c r="P1143" s="42">
        <f t="shared" si="261"/>
        <v>0.48888888888888887</v>
      </c>
      <c r="Q1143" s="42">
        <v>3</v>
      </c>
      <c r="R1143" s="41">
        <f t="shared" si="262"/>
        <v>573000</v>
      </c>
      <c r="S1143" s="42">
        <f t="shared" si="263"/>
        <v>6.1363636363636367</v>
      </c>
      <c r="T1143" s="42">
        <f>IFERROR(VLOOKUP(A1143,'[4]Re-order'!$A:$Q,17,0),"")</f>
        <v>0</v>
      </c>
      <c r="U1143" s="42">
        <f>IFERROR(VLOOKUP(A1143,'[4]MC Masterlist 2026-09-17'!$B:$M, 10, 0),0)</f>
        <v>15</v>
      </c>
      <c r="V1143" s="42">
        <f>IFERROR(VLOOKUP(A1143,'[4]MC Masterlist 2026-09-17'!$B:$M, 11, 0),0)</f>
        <v>15</v>
      </c>
      <c r="W1143" s="42">
        <f t="shared" si="264"/>
        <v>30</v>
      </c>
      <c r="X1143" s="42">
        <f t="shared" si="265"/>
        <v>22.666666666666668</v>
      </c>
      <c r="Y1143" s="42">
        <f>IFERROR(IF(OR(C1143="AREA I",C1143="AREA V"),7,VLOOKUP(A1143,'[4]MC Masterlist 2026-09-17'!$B:$M, 12, 0)),0)</f>
        <v>30</v>
      </c>
      <c r="Z1143" s="42">
        <f t="shared" si="266"/>
        <v>7.333333333333333</v>
      </c>
      <c r="AA1143" s="42">
        <f t="shared" si="267"/>
        <v>14.666666666666666</v>
      </c>
      <c r="AB1143" s="42">
        <f t="shared" si="268"/>
        <v>11.081481481481482</v>
      </c>
      <c r="AC1143" s="42">
        <f t="shared" si="269"/>
        <v>14.666666666666666</v>
      </c>
      <c r="AD1143" s="40" t="str">
        <f t="shared" si="270"/>
        <v>Critical</v>
      </c>
      <c r="AE1143" s="40">
        <f>IFERROR(VLOOKUP(A1143,'[4]Re-order'!$A:$AA,27,0),"")</f>
        <v>0</v>
      </c>
      <c r="AF1143" s="42">
        <f t="shared" si="271"/>
        <v>11.666666666666666</v>
      </c>
      <c r="AG1143" s="42" t="e">
        <f>SUMIFS('[4]Raw Inventory'!D:D,'[4]Raw Inventory'!C:C,"GREATWALL",'[4]Raw Inventory'!B:B,A1143)</f>
        <v>#VALUE!</v>
      </c>
      <c r="AH1143" s="42" t="e">
        <f>SUMIFS('[4]Raw Inventory'!D:D,'[4]Raw Inventory'!C:C,"DUARTE",'[4]Raw Inventory'!B:B,A1143)</f>
        <v>#VALUE!</v>
      </c>
      <c r="AI1143" s="42"/>
      <c r="AJ1143" s="42">
        <f t="shared" si="272"/>
        <v>6.1363636363636367</v>
      </c>
      <c r="AK1143" s="40" t="str">
        <f>IFERROR(IF((Q1143+IF(AI1143="",0,AI3))&lt;=0,"Stockout",IF(AJ1143="","",IF(F1143="Class A",IF(AJ1143&lt;=7,"Critical",IF(AJ1143&lt;=15,"Low",IF(AJ1143&lt;=30,"Reorder",IF(AJ1143&lt;=45,"Optimal","Overstock")))),IF(F1143="Class B",IF(AJ1143&lt;=10,"Critical",IF(AJ1143&lt;=20,"Low",IF(AJ1143&lt;=45,"Reorder",IF(AJ1143&lt;=60,"Optimal","Overstock")))),IF(F1143="Class C",IF(AJ1143&lt;=15,"Critical",IF(AJ1143&lt;=30,"Low",IF(AJ1143&lt;=60,"Reorder",IF(AJ1143&lt;=90,"Optimal","Overstock")))),""))))),"")</f>
        <v>Critical</v>
      </c>
      <c r="AL1143" s="42"/>
      <c r="AM1143" s="39"/>
      <c r="AN1143" s="39"/>
      <c r="AO1143" s="39"/>
      <c r="AP1143" s="39"/>
      <c r="AQ1143" s="39"/>
      <c r="AR1143" s="39"/>
      <c r="AS1143" s="39"/>
      <c r="AT1143" s="39"/>
      <c r="AU1143" s="39"/>
      <c r="AV1143" s="39"/>
    </row>
    <row r="1144" spans="1:48">
      <c r="A1144" s="39" t="s">
        <v>17</v>
      </c>
      <c r="B1144" s="39" t="s">
        <v>116</v>
      </c>
      <c r="C1144" s="39" t="s">
        <v>109</v>
      </c>
      <c r="D1144" s="40" t="s">
        <v>220</v>
      </c>
      <c r="E1144" s="40">
        <v>8</v>
      </c>
      <c r="F1144" s="40" t="s">
        <v>3</v>
      </c>
      <c r="G1144" s="39" t="str">
        <f>IFERROR(VLOOKUP(A1144,'[4]MC Masterlist 2026-09-17'!$B:$M, 3, 0),"")</f>
        <v>HONDA</v>
      </c>
      <c r="H1144" s="41">
        <f>IFERROR(VLOOKUP(A1144,'[4]MC Masterlist 2026-09-17'!$B:$M, 6, 0),"")</f>
        <v>140790</v>
      </c>
      <c r="I1144" s="42">
        <v>0</v>
      </c>
      <c r="J1144" s="42">
        <v>0</v>
      </c>
      <c r="K1144" s="42">
        <v>0</v>
      </c>
      <c r="L1144" s="42">
        <f t="shared" si="257"/>
        <v>0</v>
      </c>
      <c r="M1144" s="42">
        <f t="shared" si="258"/>
        <v>0</v>
      </c>
      <c r="N1144" s="41">
        <f t="shared" si="259"/>
        <v>0</v>
      </c>
      <c r="O1144" s="41">
        <f t="shared" si="260"/>
        <v>0</v>
      </c>
      <c r="P1144" s="42">
        <f t="shared" si="261"/>
        <v>0</v>
      </c>
      <c r="Q1144" s="42">
        <v>1</v>
      </c>
      <c r="R1144" s="41">
        <f t="shared" si="262"/>
        <v>140790</v>
      </c>
      <c r="S1144" s="42">
        <f t="shared" si="263"/>
        <v>0</v>
      </c>
      <c r="T1144" s="42">
        <f>IFERROR(VLOOKUP(A1144,'[4]Re-order'!$A:$Q,17,0),"")</f>
        <v>0</v>
      </c>
      <c r="U1144" s="42">
        <f>IFERROR(VLOOKUP(A1144,'[4]MC Masterlist 2026-09-17'!$B:$M, 10, 0),0)</f>
        <v>15</v>
      </c>
      <c r="V1144" s="42">
        <f>IFERROR(VLOOKUP(A1144,'[4]MC Masterlist 2026-09-17'!$B:$M, 11, 0),0)</f>
        <v>15</v>
      </c>
      <c r="W1144" s="42">
        <f t="shared" si="264"/>
        <v>30</v>
      </c>
      <c r="X1144" s="42">
        <f t="shared" si="265"/>
        <v>30</v>
      </c>
      <c r="Y1144" s="42">
        <f>IFERROR(IF(OR(C1144="AREA I",C1144="AREA V"),7,VLOOKUP(A1144,'[4]MC Masterlist 2026-09-17'!$B:$M, 12, 0)),0)</f>
        <v>30</v>
      </c>
      <c r="Z1144" s="42">
        <f t="shared" si="266"/>
        <v>0</v>
      </c>
      <c r="AA1144" s="42">
        <f t="shared" si="267"/>
        <v>0</v>
      </c>
      <c r="AB1144" s="42">
        <f t="shared" si="268"/>
        <v>0</v>
      </c>
      <c r="AC1144" s="42">
        <f t="shared" si="269"/>
        <v>0</v>
      </c>
      <c r="AD1144" s="40" t="str">
        <f t="shared" si="270"/>
        <v>Critical</v>
      </c>
      <c r="AE1144" s="40">
        <f>IFERROR(VLOOKUP(A1144,'[4]Re-order'!$A:$AA,27,0),"")</f>
        <v>0</v>
      </c>
      <c r="AF1144" s="42">
        <f t="shared" si="271"/>
        <v>-1</v>
      </c>
      <c r="AG1144" s="42" t="e">
        <f>SUMIFS('[4]Raw Inventory'!D:D,'[4]Raw Inventory'!C:C,"GREATWALL",'[4]Raw Inventory'!B:B,A1144)</f>
        <v>#VALUE!</v>
      </c>
      <c r="AH1144" s="42" t="e">
        <f>SUMIFS('[4]Raw Inventory'!D:D,'[4]Raw Inventory'!C:C,"DUARTE",'[4]Raw Inventory'!B:B,A1144)</f>
        <v>#VALUE!</v>
      </c>
      <c r="AI1144" s="42"/>
      <c r="AJ1144" s="42">
        <f t="shared" si="272"/>
        <v>0</v>
      </c>
      <c r="AK1144" s="40" t="str">
        <f>IFERROR(IF((Q1144+IF(AI1144="",0,AI3))&lt;=0,"Stockout",IF(AJ1144="","",IF(F1144="Class A",IF(AJ1144&lt;=7,"Critical",IF(AJ1144&lt;=15,"Low",IF(AJ1144&lt;=30,"Reorder",IF(AJ1144&lt;=45,"Optimal","Overstock")))),IF(F1144="Class B",IF(AJ1144&lt;=10,"Critical",IF(AJ1144&lt;=20,"Low",IF(AJ1144&lt;=45,"Reorder",IF(AJ1144&lt;=60,"Optimal","Overstock")))),IF(F1144="Class C",IF(AJ1144&lt;=15,"Critical",IF(AJ1144&lt;=30,"Low",IF(AJ1144&lt;=60,"Reorder",IF(AJ1144&lt;=90,"Optimal","Overstock")))),""))))),"")</f>
        <v>Critical</v>
      </c>
      <c r="AL1144" s="42"/>
      <c r="AM1144" s="39"/>
      <c r="AN1144" s="39"/>
      <c r="AO1144" s="39"/>
      <c r="AP1144" s="39"/>
      <c r="AQ1144" s="39"/>
      <c r="AR1144" s="39"/>
      <c r="AS1144" s="39"/>
      <c r="AT1144" s="39"/>
      <c r="AU1144" s="39"/>
      <c r="AV1144" s="39"/>
    </row>
    <row r="1145" spans="1:48">
      <c r="A1145" s="39" t="s">
        <v>62</v>
      </c>
      <c r="B1145" s="39" t="s">
        <v>91</v>
      </c>
      <c r="C1145" s="39" t="s">
        <v>90</v>
      </c>
      <c r="D1145" s="40" t="s">
        <v>266</v>
      </c>
      <c r="E1145" s="40">
        <v>10</v>
      </c>
      <c r="F1145" s="40" t="s">
        <v>3</v>
      </c>
      <c r="G1145" s="39" t="str">
        <f>IFERROR(VLOOKUP(A1145,'[4]MC Masterlist 2026-09-17'!$B:$M, 3, 0),"")</f>
        <v>HONDA</v>
      </c>
      <c r="H1145" s="41">
        <f>IFERROR(VLOOKUP(A1145,'[4]MC Masterlist 2026-09-17'!$B:$M, 6, 0),"")</f>
        <v>123310</v>
      </c>
      <c r="I1145" s="42">
        <v>1</v>
      </c>
      <c r="J1145" s="42">
        <v>0</v>
      </c>
      <c r="K1145" s="42">
        <v>0</v>
      </c>
      <c r="L1145" s="42">
        <f t="shared" si="257"/>
        <v>1</v>
      </c>
      <c r="M1145" s="42">
        <f t="shared" si="258"/>
        <v>0.33333333333333331</v>
      </c>
      <c r="N1145" s="41">
        <f t="shared" si="259"/>
        <v>123310</v>
      </c>
      <c r="O1145" s="41">
        <f t="shared" si="260"/>
        <v>41103.333333333328</v>
      </c>
      <c r="P1145" s="42">
        <f t="shared" si="261"/>
        <v>1.111111111111111E-2</v>
      </c>
      <c r="Q1145" s="42">
        <v>2</v>
      </c>
      <c r="R1145" s="41">
        <f t="shared" si="262"/>
        <v>246620</v>
      </c>
      <c r="S1145" s="42">
        <f t="shared" si="263"/>
        <v>180.00000000000003</v>
      </c>
      <c r="T1145" s="42">
        <f>IFERROR(VLOOKUP(A1145,'[4]Re-order'!$A:$Q,17,0),"")</f>
        <v>0</v>
      </c>
      <c r="U1145" s="42">
        <f>IFERROR(VLOOKUP(A1145,'[4]MC Masterlist 2026-09-17'!$B:$M, 10, 0),0)</f>
        <v>15</v>
      </c>
      <c r="V1145" s="42">
        <f>IFERROR(VLOOKUP(A1145,'[4]MC Masterlist 2026-09-17'!$B:$M, 11, 0),0)</f>
        <v>15</v>
      </c>
      <c r="W1145" s="42">
        <f t="shared" si="264"/>
        <v>30</v>
      </c>
      <c r="X1145" s="42">
        <f t="shared" si="265"/>
        <v>29.833333333333332</v>
      </c>
      <c r="Y1145" s="42">
        <f>IFERROR(IF(OR(C1145="AREA I",C1145="AREA V"),7,VLOOKUP(A1145,'[4]MC Masterlist 2026-09-17'!$B:$M, 12, 0)),0)</f>
        <v>30</v>
      </c>
      <c r="Z1145" s="42">
        <f t="shared" si="266"/>
        <v>0.16666666666666666</v>
      </c>
      <c r="AA1145" s="42">
        <f t="shared" si="267"/>
        <v>0.33333333333333331</v>
      </c>
      <c r="AB1145" s="42">
        <f t="shared" si="268"/>
        <v>0.33148148148148143</v>
      </c>
      <c r="AC1145" s="42">
        <f t="shared" si="269"/>
        <v>0.33333333333333331</v>
      </c>
      <c r="AD1145" s="40" t="str">
        <f t="shared" si="270"/>
        <v>Overstock</v>
      </c>
      <c r="AE1145" s="40">
        <f>IFERROR(VLOOKUP(A1145,'[4]Re-order'!$A:$AA,27,0),"")</f>
        <v>0</v>
      </c>
      <c r="AF1145" s="42">
        <f t="shared" si="271"/>
        <v>-1.6666666666666667</v>
      </c>
      <c r="AG1145" s="42" t="e">
        <f>SUMIFS('[4]Raw Inventory'!D:D,'[4]Raw Inventory'!C:C,"GREATWALL",'[4]Raw Inventory'!B:B,A1145)</f>
        <v>#VALUE!</v>
      </c>
      <c r="AH1145" s="42" t="e">
        <f>SUMIFS('[4]Raw Inventory'!D:D,'[4]Raw Inventory'!C:C,"DUARTE",'[4]Raw Inventory'!B:B,A1145)</f>
        <v>#VALUE!</v>
      </c>
      <c r="AI1145" s="42"/>
      <c r="AJ1145" s="42">
        <f t="shared" si="272"/>
        <v>180.00000000000003</v>
      </c>
      <c r="AK1145" s="40" t="str">
        <f>IFERROR(IF((Q1145+IF(AI1145="",0,AI3))&lt;=0,"Stockout",IF(AJ1145="","",IF(F1145="Class A",IF(AJ1145&lt;=7,"Critical",IF(AJ1145&lt;=15,"Low",IF(AJ1145&lt;=30,"Reorder",IF(AJ1145&lt;=45,"Optimal","Overstock")))),IF(F1145="Class B",IF(AJ1145&lt;=10,"Critical",IF(AJ1145&lt;=20,"Low",IF(AJ1145&lt;=45,"Reorder",IF(AJ1145&lt;=60,"Optimal","Overstock")))),IF(F1145="Class C",IF(AJ1145&lt;=15,"Critical",IF(AJ1145&lt;=30,"Low",IF(AJ1145&lt;=60,"Reorder",IF(AJ1145&lt;=90,"Optimal","Overstock")))),""))))),"")</f>
        <v>Overstock</v>
      </c>
      <c r="AL1145" s="42"/>
      <c r="AM1145" s="39"/>
      <c r="AN1145" s="39"/>
      <c r="AO1145" s="39"/>
      <c r="AP1145" s="39"/>
      <c r="AQ1145" s="39"/>
      <c r="AR1145" s="39"/>
      <c r="AS1145" s="39"/>
      <c r="AT1145" s="39"/>
      <c r="AU1145" s="39"/>
      <c r="AV1145" s="39"/>
    </row>
    <row r="1146" spans="1:48">
      <c r="A1146" s="39" t="s">
        <v>78</v>
      </c>
      <c r="B1146" s="39" t="s">
        <v>161</v>
      </c>
      <c r="C1146" s="39" t="s">
        <v>159</v>
      </c>
      <c r="D1146" s="40" t="s">
        <v>229</v>
      </c>
      <c r="E1146" s="40">
        <v>1</v>
      </c>
      <c r="F1146" s="40" t="s">
        <v>0</v>
      </c>
      <c r="G1146" s="39" t="str">
        <f>IFERROR(VLOOKUP(A1146,'[4]MC Masterlist 2026-09-17'!$B:$M, 3, 0),"")</f>
        <v>KAWASAKI</v>
      </c>
      <c r="H1146" s="41">
        <f>IFERROR(VLOOKUP(A1146,'[4]MC Masterlist 2026-09-17'!$B:$M, 6, 0),"")</f>
        <v>100700</v>
      </c>
      <c r="I1146" s="42">
        <v>0</v>
      </c>
      <c r="J1146" s="42">
        <v>0</v>
      </c>
      <c r="K1146" s="42">
        <v>0</v>
      </c>
      <c r="L1146" s="42">
        <f t="shared" si="257"/>
        <v>0</v>
      </c>
      <c r="M1146" s="42">
        <f t="shared" si="258"/>
        <v>0</v>
      </c>
      <c r="N1146" s="41">
        <f t="shared" si="259"/>
        <v>0</v>
      </c>
      <c r="O1146" s="41">
        <f t="shared" si="260"/>
        <v>0</v>
      </c>
      <c r="P1146" s="42">
        <f t="shared" si="261"/>
        <v>0</v>
      </c>
      <c r="Q1146" s="42">
        <v>1</v>
      </c>
      <c r="R1146" s="41">
        <f t="shared" si="262"/>
        <v>100700</v>
      </c>
      <c r="S1146" s="42">
        <f t="shared" si="263"/>
        <v>0</v>
      </c>
      <c r="T1146" s="42">
        <f>IFERROR(VLOOKUP(A1146,'[4]Re-order'!$A:$Q,17,0),"")</f>
        <v>0</v>
      </c>
      <c r="U1146" s="42">
        <f>IFERROR(VLOOKUP(A1146,'[4]MC Masterlist 2026-09-17'!$B:$M, 10, 0),0)</f>
        <v>15</v>
      </c>
      <c r="V1146" s="42">
        <f>IFERROR(VLOOKUP(A1146,'[4]MC Masterlist 2026-09-17'!$B:$M, 11, 0),0)</f>
        <v>15</v>
      </c>
      <c r="W1146" s="42">
        <f t="shared" si="264"/>
        <v>30</v>
      </c>
      <c r="X1146" s="42">
        <f t="shared" si="265"/>
        <v>30</v>
      </c>
      <c r="Y1146" s="42">
        <f>IFERROR(IF(OR(C1146="AREA I",C1146="AREA V"),7,VLOOKUP(A1146,'[4]MC Masterlist 2026-09-17'!$B:$M, 12, 0)),0)</f>
        <v>30</v>
      </c>
      <c r="Z1146" s="42">
        <f t="shared" si="266"/>
        <v>0</v>
      </c>
      <c r="AA1146" s="42">
        <f t="shared" si="267"/>
        <v>0</v>
      </c>
      <c r="AB1146" s="42">
        <f t="shared" si="268"/>
        <v>0</v>
      </c>
      <c r="AC1146" s="42">
        <f t="shared" si="269"/>
        <v>0</v>
      </c>
      <c r="AD1146" s="40" t="str">
        <f t="shared" si="270"/>
        <v>Critical</v>
      </c>
      <c r="AE1146" s="40">
        <f>IFERROR(VLOOKUP(A1146,'[4]Re-order'!$A:$AA,27,0),"")</f>
        <v>0</v>
      </c>
      <c r="AF1146" s="42">
        <f t="shared" si="271"/>
        <v>-1</v>
      </c>
      <c r="AG1146" s="42" t="e">
        <f>SUMIFS('[4]Raw Inventory'!D:D,'[4]Raw Inventory'!C:C,"GREATWALL",'[4]Raw Inventory'!B:B,A1146)</f>
        <v>#VALUE!</v>
      </c>
      <c r="AH1146" s="42" t="e">
        <f>SUMIFS('[4]Raw Inventory'!D:D,'[4]Raw Inventory'!C:C,"DUARTE",'[4]Raw Inventory'!B:B,A1146)</f>
        <v>#VALUE!</v>
      </c>
      <c r="AI1146" s="42"/>
      <c r="AJ1146" s="42">
        <f t="shared" si="272"/>
        <v>0</v>
      </c>
      <c r="AK1146" s="40" t="str">
        <f>IFERROR(IF((Q1146+IF(AI1146="",0,AI3))&lt;=0,"Stockout",IF(AJ1146="","",IF(F1146="Class A",IF(AJ1146&lt;=7,"Critical",IF(AJ1146&lt;=15,"Low",IF(AJ1146&lt;=30,"Reorder",IF(AJ1146&lt;=45,"Optimal","Overstock")))),IF(F1146="Class B",IF(AJ1146&lt;=10,"Critical",IF(AJ1146&lt;=20,"Low",IF(AJ1146&lt;=45,"Reorder",IF(AJ1146&lt;=60,"Optimal","Overstock")))),IF(F1146="Class C",IF(AJ1146&lt;=15,"Critical",IF(AJ1146&lt;=30,"Low",IF(AJ1146&lt;=60,"Reorder",IF(AJ1146&lt;=90,"Optimal","Overstock")))),""))))),"")</f>
        <v>Critical</v>
      </c>
      <c r="AL1146" s="42"/>
      <c r="AM1146" s="39"/>
      <c r="AN1146" s="39"/>
      <c r="AO1146" s="39"/>
      <c r="AP1146" s="39"/>
      <c r="AQ1146" s="39"/>
      <c r="AR1146" s="39"/>
      <c r="AS1146" s="39"/>
      <c r="AT1146" s="39"/>
      <c r="AU1146" s="39"/>
      <c r="AV1146" s="39"/>
    </row>
    <row r="1147" spans="1:48">
      <c r="A1147" s="39" t="s">
        <v>147</v>
      </c>
      <c r="B1147" s="39" t="s">
        <v>142</v>
      </c>
      <c r="C1147" s="39" t="s">
        <v>137</v>
      </c>
      <c r="D1147" s="40" t="s">
        <v>223</v>
      </c>
      <c r="E1147" s="40">
        <v>11</v>
      </c>
      <c r="F1147" s="40" t="s">
        <v>2</v>
      </c>
      <c r="G1147" s="39" t="str">
        <f>IFERROR(VLOOKUP(A1147,'[4]MC Masterlist 2026-09-17'!$B:$M, 3, 0),"")</f>
        <v>YAMAHA</v>
      </c>
      <c r="H1147" s="41">
        <f>IFERROR(VLOOKUP(A1147,'[4]MC Masterlist 2026-09-17'!$B:$M, 6, 0),"")</f>
        <v>278535</v>
      </c>
      <c r="I1147" s="42">
        <v>0</v>
      </c>
      <c r="J1147" s="42">
        <v>1</v>
      </c>
      <c r="K1147" s="42">
        <v>0</v>
      </c>
      <c r="L1147" s="42">
        <f t="shared" si="257"/>
        <v>1</v>
      </c>
      <c r="M1147" s="42">
        <f t="shared" si="258"/>
        <v>0.33333333333333331</v>
      </c>
      <c r="N1147" s="41">
        <f t="shared" si="259"/>
        <v>278535</v>
      </c>
      <c r="O1147" s="41">
        <f t="shared" si="260"/>
        <v>92845</v>
      </c>
      <c r="P1147" s="42">
        <f t="shared" si="261"/>
        <v>1.111111111111111E-2</v>
      </c>
      <c r="Q1147" s="42">
        <v>1</v>
      </c>
      <c r="R1147" s="41">
        <f t="shared" si="262"/>
        <v>278535</v>
      </c>
      <c r="S1147" s="42">
        <f t="shared" si="263"/>
        <v>90</v>
      </c>
      <c r="T1147" s="42">
        <f>IFERROR(VLOOKUP(A1147,'[4]Re-order'!$A:$Q,17,0),"")</f>
        <v>0</v>
      </c>
      <c r="U1147" s="42">
        <f>IFERROR(VLOOKUP(A1147,'[4]MC Masterlist 2026-09-17'!$B:$M, 10, 0),0)</f>
        <v>15</v>
      </c>
      <c r="V1147" s="42">
        <f>IFERROR(VLOOKUP(A1147,'[4]MC Masterlist 2026-09-17'!$B:$M, 11, 0),0)</f>
        <v>15</v>
      </c>
      <c r="W1147" s="42">
        <f t="shared" si="264"/>
        <v>30</v>
      </c>
      <c r="X1147" s="42">
        <f t="shared" si="265"/>
        <v>6.833333333333333</v>
      </c>
      <c r="Y1147" s="42">
        <f>IFERROR(IF(OR(C1147="AREA I",C1147="AREA V"),7,VLOOKUP(A1147,'[4]MC Masterlist 2026-09-17'!$B:$M, 12, 0)),0)</f>
        <v>7</v>
      </c>
      <c r="Z1147" s="42">
        <f t="shared" si="266"/>
        <v>0.16666666666666666</v>
      </c>
      <c r="AA1147" s="42">
        <f t="shared" si="267"/>
        <v>0.33333333333333331</v>
      </c>
      <c r="AB1147" s="42">
        <f t="shared" si="268"/>
        <v>7.5925925925925911E-2</v>
      </c>
      <c r="AC1147" s="42">
        <f t="shared" si="269"/>
        <v>7.7777777777777765E-2</v>
      </c>
      <c r="AD1147" s="40" t="str">
        <f t="shared" si="270"/>
        <v>Overstock</v>
      </c>
      <c r="AE1147" s="40">
        <f>IFERROR(VLOOKUP(A1147,'[4]Re-order'!$A:$AA,27,0),"")</f>
        <v>0</v>
      </c>
      <c r="AF1147" s="42">
        <f t="shared" si="271"/>
        <v>-0.92222222222222228</v>
      </c>
      <c r="AG1147" s="42" t="e">
        <f>SUMIFS('[4]Raw Inventory'!D:D,'[4]Raw Inventory'!C:C,"GREATWALL",'[4]Raw Inventory'!B:B,A1147)</f>
        <v>#VALUE!</v>
      </c>
      <c r="AH1147" s="42" t="e">
        <f>SUMIFS('[4]Raw Inventory'!D:D,'[4]Raw Inventory'!C:C,"DUARTE",'[4]Raw Inventory'!B:B,A1147)</f>
        <v>#VALUE!</v>
      </c>
      <c r="AI1147" s="42"/>
      <c r="AJ1147" s="42">
        <f t="shared" si="272"/>
        <v>90.000000000000014</v>
      </c>
      <c r="AK1147" s="40" t="str">
        <f>IFERROR(IF((Q1147+IF(AI1147="",0,AI3))&lt;=0,"Stockout",IF(AJ1147="","",IF(F1147="Class A",IF(AJ1147&lt;=7,"Critical",IF(AJ1147&lt;=15,"Low",IF(AJ1147&lt;=30,"Reorder",IF(AJ1147&lt;=45,"Optimal","Overstock")))),IF(F1147="Class B",IF(AJ1147&lt;=10,"Critical",IF(AJ1147&lt;=20,"Low",IF(AJ1147&lt;=45,"Reorder",IF(AJ1147&lt;=60,"Optimal","Overstock")))),IF(F1147="Class C",IF(AJ1147&lt;=15,"Critical",IF(AJ1147&lt;=30,"Low",IF(AJ1147&lt;=60,"Reorder",IF(AJ1147&lt;=90,"Optimal","Overstock")))),""))))),"")</f>
        <v>Overstock</v>
      </c>
      <c r="AL1147" s="42"/>
      <c r="AM1147" s="39"/>
      <c r="AN1147" s="39"/>
      <c r="AO1147" s="39"/>
      <c r="AP1147" s="39"/>
      <c r="AQ1147" s="39"/>
      <c r="AR1147" s="39"/>
      <c r="AS1147" s="39"/>
      <c r="AT1147" s="39"/>
      <c r="AU1147" s="39"/>
      <c r="AV1147" s="39"/>
    </row>
    <row r="1148" spans="1:48">
      <c r="A1148" s="39" t="s">
        <v>23</v>
      </c>
      <c r="B1148" s="39" t="s">
        <v>115</v>
      </c>
      <c r="C1148" s="39" t="s">
        <v>109</v>
      </c>
      <c r="D1148" s="40" t="s">
        <v>242</v>
      </c>
      <c r="E1148" s="40">
        <v>14</v>
      </c>
      <c r="F1148" s="40" t="s">
        <v>2</v>
      </c>
      <c r="G1148" s="39" t="str">
        <f>IFERROR(VLOOKUP(A1148,'[4]MC Masterlist 2026-09-17'!$B:$M, 3, 0),"")</f>
        <v>KAWASAKI</v>
      </c>
      <c r="H1148" s="41">
        <f>IFERROR(VLOOKUP(A1148,'[4]MC Masterlist 2026-09-17'!$B:$M, 6, 0),"")</f>
        <v>60656</v>
      </c>
      <c r="I1148" s="42">
        <v>1</v>
      </c>
      <c r="J1148" s="42">
        <v>3</v>
      </c>
      <c r="K1148" s="42">
        <v>0</v>
      </c>
      <c r="L1148" s="42">
        <f t="shared" si="257"/>
        <v>4</v>
      </c>
      <c r="M1148" s="42">
        <f t="shared" si="258"/>
        <v>1.3333333333333333</v>
      </c>
      <c r="N1148" s="41">
        <f t="shared" si="259"/>
        <v>242624</v>
      </c>
      <c r="O1148" s="41">
        <f t="shared" si="260"/>
        <v>80874.666666666657</v>
      </c>
      <c r="P1148" s="42">
        <f t="shared" si="261"/>
        <v>4.4444444444444439E-2</v>
      </c>
      <c r="Q1148" s="42">
        <v>14</v>
      </c>
      <c r="R1148" s="41">
        <f t="shared" si="262"/>
        <v>849184</v>
      </c>
      <c r="S1148" s="42">
        <f t="shared" si="263"/>
        <v>315.00000000000006</v>
      </c>
      <c r="T1148" s="42">
        <f>IFERROR(VLOOKUP(A1148,'[4]Re-order'!$A:$Q,17,0),"")</f>
        <v>0</v>
      </c>
      <c r="U1148" s="42">
        <f>IFERROR(VLOOKUP(A1148,'[4]MC Masterlist 2026-09-17'!$B:$M, 10, 0),0)</f>
        <v>15</v>
      </c>
      <c r="V1148" s="42">
        <f>IFERROR(VLOOKUP(A1148,'[4]MC Masterlist 2026-09-17'!$B:$M, 11, 0),0)</f>
        <v>15</v>
      </c>
      <c r="W1148" s="42">
        <f t="shared" si="264"/>
        <v>30</v>
      </c>
      <c r="X1148" s="42">
        <f t="shared" si="265"/>
        <v>29.333333333333332</v>
      </c>
      <c r="Y1148" s="42">
        <f>IFERROR(IF(OR(C1148="AREA I",C1148="AREA V"),7,VLOOKUP(A1148,'[4]MC Masterlist 2026-09-17'!$B:$M, 12, 0)),0)</f>
        <v>30</v>
      </c>
      <c r="Z1148" s="42">
        <f t="shared" si="266"/>
        <v>0.66666666666666663</v>
      </c>
      <c r="AA1148" s="42">
        <f t="shared" si="267"/>
        <v>1.3333333333333333</v>
      </c>
      <c r="AB1148" s="42">
        <f t="shared" si="268"/>
        <v>1.3037037037037036</v>
      </c>
      <c r="AC1148" s="42">
        <f t="shared" si="269"/>
        <v>1.3333333333333333</v>
      </c>
      <c r="AD1148" s="40" t="str">
        <f t="shared" si="270"/>
        <v>Overstock</v>
      </c>
      <c r="AE1148" s="40">
        <f>IFERROR(VLOOKUP(A1148,'[4]Re-order'!$A:$AA,27,0),"")</f>
        <v>0</v>
      </c>
      <c r="AF1148" s="42">
        <f t="shared" si="271"/>
        <v>-12.666666666666666</v>
      </c>
      <c r="AG1148" s="42" t="e">
        <f>SUMIFS('[4]Raw Inventory'!D:D,'[4]Raw Inventory'!C:C,"GREATWALL",'[4]Raw Inventory'!B:B,A1148)</f>
        <v>#VALUE!</v>
      </c>
      <c r="AH1148" s="42" t="e">
        <f>SUMIFS('[4]Raw Inventory'!D:D,'[4]Raw Inventory'!C:C,"DUARTE",'[4]Raw Inventory'!B:B,A1148)</f>
        <v>#VALUE!</v>
      </c>
      <c r="AI1148" s="42"/>
      <c r="AJ1148" s="42">
        <f t="shared" si="272"/>
        <v>315.00000000000006</v>
      </c>
      <c r="AK1148" s="40" t="str">
        <f>IFERROR(IF((Q1148+IF(AI1148="",0,AI3))&lt;=0,"Stockout",IF(AJ1148="","",IF(F1148="Class A",IF(AJ1148&lt;=7,"Critical",IF(AJ1148&lt;=15,"Low",IF(AJ1148&lt;=30,"Reorder",IF(AJ1148&lt;=45,"Optimal","Overstock")))),IF(F1148="Class B",IF(AJ1148&lt;=10,"Critical",IF(AJ1148&lt;=20,"Low",IF(AJ1148&lt;=45,"Reorder",IF(AJ1148&lt;=60,"Optimal","Overstock")))),IF(F1148="Class C",IF(AJ1148&lt;=15,"Critical",IF(AJ1148&lt;=30,"Low",IF(AJ1148&lt;=60,"Reorder",IF(AJ1148&lt;=90,"Optimal","Overstock")))),""))))),"")</f>
        <v>Overstock</v>
      </c>
      <c r="AL1148" s="42"/>
      <c r="AM1148" s="39"/>
      <c r="AN1148" s="39"/>
      <c r="AO1148" s="39"/>
      <c r="AP1148" s="39"/>
      <c r="AQ1148" s="39"/>
      <c r="AR1148" s="39"/>
      <c r="AS1148" s="39"/>
      <c r="AT1148" s="39"/>
      <c r="AU1148" s="39"/>
      <c r="AV1148" s="39"/>
    </row>
    <row r="1149" spans="1:48">
      <c r="A1149" s="39" t="s">
        <v>99</v>
      </c>
      <c r="B1149" s="39" t="s">
        <v>120</v>
      </c>
      <c r="C1149" s="39" t="s">
        <v>118</v>
      </c>
      <c r="D1149" s="40" t="s">
        <v>242</v>
      </c>
      <c r="E1149" s="40">
        <v>15</v>
      </c>
      <c r="F1149" s="40" t="s">
        <v>2</v>
      </c>
      <c r="G1149" s="39" t="str">
        <f>IFERROR(VLOOKUP(A1149,'[4]MC Masterlist 2026-09-17'!$B:$M, 3, 0),"")</f>
        <v>YAMAHA</v>
      </c>
      <c r="H1149" s="41">
        <f>IFERROR(VLOOKUP(A1149,'[4]MC Masterlist 2026-09-17'!$B:$M, 6, 0),"")</f>
        <v>86397</v>
      </c>
      <c r="I1149" s="42">
        <v>0</v>
      </c>
      <c r="J1149" s="42">
        <v>0</v>
      </c>
      <c r="K1149" s="42">
        <v>1</v>
      </c>
      <c r="L1149" s="42">
        <f t="shared" si="257"/>
        <v>1</v>
      </c>
      <c r="M1149" s="42">
        <f t="shared" si="258"/>
        <v>0.33333333333333331</v>
      </c>
      <c r="N1149" s="41">
        <f t="shared" si="259"/>
        <v>86397</v>
      </c>
      <c r="O1149" s="41">
        <f t="shared" si="260"/>
        <v>28799</v>
      </c>
      <c r="P1149" s="42">
        <f t="shared" si="261"/>
        <v>1.111111111111111E-2</v>
      </c>
      <c r="Q1149" s="42"/>
      <c r="R1149" s="41">
        <f t="shared" si="262"/>
        <v>0</v>
      </c>
      <c r="S1149" s="42">
        <f t="shared" si="263"/>
        <v>0</v>
      </c>
      <c r="T1149" s="42">
        <f>IFERROR(VLOOKUP(A1149,'[4]Re-order'!$A:$Q,17,0),"")</f>
        <v>0</v>
      </c>
      <c r="U1149" s="42">
        <f>IFERROR(VLOOKUP(A1149,'[4]MC Masterlist 2026-09-17'!$B:$M, 10, 0),0)</f>
        <v>15</v>
      </c>
      <c r="V1149" s="42">
        <f>IFERROR(VLOOKUP(A1149,'[4]MC Masterlist 2026-09-17'!$B:$M, 11, 0),0)</f>
        <v>15</v>
      </c>
      <c r="W1149" s="42">
        <f t="shared" si="264"/>
        <v>30</v>
      </c>
      <c r="X1149" s="42">
        <f t="shared" si="265"/>
        <v>29.833333333333332</v>
      </c>
      <c r="Y1149" s="42">
        <f>IFERROR(IF(OR(C1149="AREA I",C1149="AREA V"),7,VLOOKUP(A1149,'[4]MC Masterlist 2026-09-17'!$B:$M, 12, 0)),0)</f>
        <v>30</v>
      </c>
      <c r="Z1149" s="42">
        <f t="shared" si="266"/>
        <v>0.16666666666666666</v>
      </c>
      <c r="AA1149" s="42">
        <f t="shared" si="267"/>
        <v>0.33333333333333331</v>
      </c>
      <c r="AB1149" s="42">
        <f t="shared" si="268"/>
        <v>0.33148148148148143</v>
      </c>
      <c r="AC1149" s="42">
        <f t="shared" si="269"/>
        <v>0.33333333333333331</v>
      </c>
      <c r="AD1149" s="40" t="str">
        <f t="shared" si="270"/>
        <v>Stockout</v>
      </c>
      <c r="AE1149" s="40">
        <f>IFERROR(VLOOKUP(A1149,'[4]Re-order'!$A:$AA,27,0),"")</f>
        <v>0</v>
      </c>
      <c r="AF1149" s="42">
        <f t="shared" si="271"/>
        <v>0.33333333333333331</v>
      </c>
      <c r="AG1149" s="42" t="e">
        <f>SUMIFS('[4]Raw Inventory'!D:D,'[4]Raw Inventory'!C:C,"GREATWALL",'[4]Raw Inventory'!B:B,A1149)</f>
        <v>#VALUE!</v>
      </c>
      <c r="AH1149" s="42" t="e">
        <f>SUMIFS('[4]Raw Inventory'!D:D,'[4]Raw Inventory'!C:C,"DUARTE",'[4]Raw Inventory'!B:B,A1149)</f>
        <v>#VALUE!</v>
      </c>
      <c r="AI1149" s="42"/>
      <c r="AJ1149" s="42">
        <f t="shared" si="272"/>
        <v>0</v>
      </c>
      <c r="AK1149" s="40" t="str">
        <f>IFERROR(IF((Q1149+IF(AI1149="",0,AI3))&lt;=0,"Stockout",IF(AJ1149="","",IF(F1149="Class A",IF(AJ1149&lt;=7,"Critical",IF(AJ1149&lt;=15,"Low",IF(AJ1149&lt;=30,"Reorder",IF(AJ1149&lt;=45,"Optimal","Overstock")))),IF(F1149="Class B",IF(AJ1149&lt;=10,"Critical",IF(AJ1149&lt;=20,"Low",IF(AJ1149&lt;=45,"Reorder",IF(AJ1149&lt;=60,"Optimal","Overstock")))),IF(F1149="Class C",IF(AJ1149&lt;=15,"Critical",IF(AJ1149&lt;=30,"Low",IF(AJ1149&lt;=60,"Reorder",IF(AJ1149&lt;=90,"Optimal","Overstock")))),""))))),"")</f>
        <v>Stockout</v>
      </c>
      <c r="AL1149" s="42"/>
      <c r="AM1149" s="39"/>
      <c r="AN1149" s="39"/>
      <c r="AO1149" s="39"/>
      <c r="AP1149" s="39"/>
      <c r="AQ1149" s="39"/>
      <c r="AR1149" s="39"/>
      <c r="AS1149" s="39"/>
      <c r="AT1149" s="39"/>
      <c r="AU1149" s="39"/>
      <c r="AV1149" s="39"/>
    </row>
    <row r="1150" spans="1:48">
      <c r="A1150" s="39" t="s">
        <v>125</v>
      </c>
      <c r="B1150" s="39" t="s">
        <v>114</v>
      </c>
      <c r="C1150" s="39" t="s">
        <v>109</v>
      </c>
      <c r="D1150" s="40" t="s">
        <v>234</v>
      </c>
      <c r="E1150" s="40">
        <v>25</v>
      </c>
      <c r="F1150" s="40" t="s">
        <v>3</v>
      </c>
      <c r="G1150" s="39" t="str">
        <f>IFERROR(VLOOKUP(A1150,'[4]MC Masterlist 2026-09-17'!$B:$M, 3, 0),"")</f>
        <v>SUZUKI</v>
      </c>
      <c r="H1150" s="41">
        <f>IFERROR(VLOOKUP(A1150,'[4]MC Masterlist 2026-09-17'!$B:$M, 6, 0),"")</f>
        <v>68177</v>
      </c>
      <c r="I1150" s="42">
        <v>0</v>
      </c>
      <c r="J1150" s="42">
        <v>0</v>
      </c>
      <c r="K1150" s="42">
        <v>1</v>
      </c>
      <c r="L1150" s="42">
        <f t="shared" si="257"/>
        <v>1</v>
      </c>
      <c r="M1150" s="42">
        <f t="shared" si="258"/>
        <v>0.33333333333333331</v>
      </c>
      <c r="N1150" s="41">
        <f t="shared" si="259"/>
        <v>68177</v>
      </c>
      <c r="O1150" s="41">
        <f t="shared" si="260"/>
        <v>22725.666666666664</v>
      </c>
      <c r="P1150" s="42">
        <f t="shared" si="261"/>
        <v>1.111111111111111E-2</v>
      </c>
      <c r="Q1150" s="42"/>
      <c r="R1150" s="41">
        <f t="shared" si="262"/>
        <v>0</v>
      </c>
      <c r="S1150" s="42">
        <f t="shared" si="263"/>
        <v>0</v>
      </c>
      <c r="T1150" s="42">
        <f>IFERROR(VLOOKUP(A1150,'[4]Re-order'!$A:$Q,17,0),"")</f>
        <v>0</v>
      </c>
      <c r="U1150" s="42">
        <f>IFERROR(VLOOKUP(A1150,'[4]MC Masterlist 2026-09-17'!$B:$M, 10, 0),0)</f>
        <v>15</v>
      </c>
      <c r="V1150" s="42">
        <f>IFERROR(VLOOKUP(A1150,'[4]MC Masterlist 2026-09-17'!$B:$M, 11, 0),0)</f>
        <v>15</v>
      </c>
      <c r="W1150" s="42">
        <f t="shared" si="264"/>
        <v>30</v>
      </c>
      <c r="X1150" s="42">
        <f t="shared" si="265"/>
        <v>29.833333333333332</v>
      </c>
      <c r="Y1150" s="42">
        <f>IFERROR(IF(OR(C1150="AREA I",C1150="AREA V"),7,VLOOKUP(A1150,'[4]MC Masterlist 2026-09-17'!$B:$M, 12, 0)),0)</f>
        <v>30</v>
      </c>
      <c r="Z1150" s="42">
        <f t="shared" si="266"/>
        <v>0.16666666666666666</v>
      </c>
      <c r="AA1150" s="42">
        <f t="shared" si="267"/>
        <v>0.33333333333333331</v>
      </c>
      <c r="AB1150" s="42">
        <f t="shared" si="268"/>
        <v>0.33148148148148143</v>
      </c>
      <c r="AC1150" s="42">
        <f t="shared" si="269"/>
        <v>0.33333333333333331</v>
      </c>
      <c r="AD1150" s="40" t="str">
        <f t="shared" si="270"/>
        <v>Stockout</v>
      </c>
      <c r="AE1150" s="40">
        <f>IFERROR(VLOOKUP(A1150,'[4]Re-order'!$A:$AA,27,0),"")</f>
        <v>0</v>
      </c>
      <c r="AF1150" s="42">
        <f t="shared" si="271"/>
        <v>0.33333333333333331</v>
      </c>
      <c r="AG1150" s="42" t="e">
        <f>SUMIFS('[4]Raw Inventory'!D:D,'[4]Raw Inventory'!C:C,"GREATWALL",'[4]Raw Inventory'!B:B,A1150)</f>
        <v>#VALUE!</v>
      </c>
      <c r="AH1150" s="42" t="e">
        <f>SUMIFS('[4]Raw Inventory'!D:D,'[4]Raw Inventory'!C:C,"DUARTE",'[4]Raw Inventory'!B:B,A1150)</f>
        <v>#VALUE!</v>
      </c>
      <c r="AI1150" s="42"/>
      <c r="AJ1150" s="42">
        <f t="shared" si="272"/>
        <v>0</v>
      </c>
      <c r="AK1150" s="40" t="str">
        <f>IFERROR(IF((Q1150+IF(AI1150="",0,AI3))&lt;=0,"Stockout",IF(AJ1150="","",IF(F1150="Class A",IF(AJ1150&lt;=7,"Critical",IF(AJ1150&lt;=15,"Low",IF(AJ1150&lt;=30,"Reorder",IF(AJ1150&lt;=45,"Optimal","Overstock")))),IF(F1150="Class B",IF(AJ1150&lt;=10,"Critical",IF(AJ1150&lt;=20,"Low",IF(AJ1150&lt;=45,"Reorder",IF(AJ1150&lt;=60,"Optimal","Overstock")))),IF(F1150="Class C",IF(AJ1150&lt;=15,"Critical",IF(AJ1150&lt;=30,"Low",IF(AJ1150&lt;=60,"Reorder",IF(AJ1150&lt;=90,"Optimal","Overstock")))),""))))),"")</f>
        <v>Stockout</v>
      </c>
      <c r="AL1150" s="42"/>
      <c r="AM1150" s="39"/>
      <c r="AN1150" s="39"/>
      <c r="AO1150" s="39"/>
      <c r="AP1150" s="39"/>
      <c r="AQ1150" s="39"/>
      <c r="AR1150" s="39"/>
      <c r="AS1150" s="39"/>
      <c r="AT1150" s="39"/>
      <c r="AU1150" s="39"/>
      <c r="AV1150" s="39"/>
    </row>
    <row r="1151" spans="1:48">
      <c r="A1151" s="39" t="s">
        <v>18</v>
      </c>
      <c r="B1151" s="39" t="s">
        <v>116</v>
      </c>
      <c r="C1151" s="39" t="s">
        <v>109</v>
      </c>
      <c r="D1151" s="40" t="s">
        <v>245</v>
      </c>
      <c r="E1151" s="40">
        <v>8</v>
      </c>
      <c r="F1151" s="40" t="s">
        <v>3</v>
      </c>
      <c r="G1151" s="39" t="str">
        <f>IFERROR(VLOOKUP(A1151,'[4]MC Masterlist 2026-09-17'!$B:$M, 3, 0),"")</f>
        <v>HONDA</v>
      </c>
      <c r="H1151" s="41">
        <f>IFERROR(VLOOKUP(A1151,'[4]MC Masterlist 2026-09-17'!$B:$M, 6, 0),"")</f>
        <v>94330</v>
      </c>
      <c r="I1151" s="42">
        <v>0</v>
      </c>
      <c r="J1151" s="42">
        <v>0</v>
      </c>
      <c r="K1151" s="42">
        <v>0</v>
      </c>
      <c r="L1151" s="42">
        <f t="shared" si="257"/>
        <v>0</v>
      </c>
      <c r="M1151" s="42">
        <f t="shared" si="258"/>
        <v>0</v>
      </c>
      <c r="N1151" s="41">
        <f t="shared" si="259"/>
        <v>0</v>
      </c>
      <c r="O1151" s="41">
        <f t="shared" si="260"/>
        <v>0</v>
      </c>
      <c r="P1151" s="42">
        <f t="shared" si="261"/>
        <v>0</v>
      </c>
      <c r="Q1151" s="42">
        <v>1</v>
      </c>
      <c r="R1151" s="41">
        <f t="shared" si="262"/>
        <v>94330</v>
      </c>
      <c r="S1151" s="42">
        <f t="shared" si="263"/>
        <v>0</v>
      </c>
      <c r="T1151" s="42">
        <f>IFERROR(VLOOKUP(A1151,'[4]Re-order'!$A:$Q,17,0),"")</f>
        <v>0</v>
      </c>
      <c r="U1151" s="42">
        <f>IFERROR(VLOOKUP(A1151,'[4]MC Masterlist 2026-09-17'!$B:$M, 10, 0),0)</f>
        <v>15</v>
      </c>
      <c r="V1151" s="42">
        <f>IFERROR(VLOOKUP(A1151,'[4]MC Masterlist 2026-09-17'!$B:$M, 11, 0),0)</f>
        <v>15</v>
      </c>
      <c r="W1151" s="42">
        <f t="shared" si="264"/>
        <v>30</v>
      </c>
      <c r="X1151" s="42">
        <f t="shared" si="265"/>
        <v>30</v>
      </c>
      <c r="Y1151" s="42">
        <f>IFERROR(IF(OR(C1151="AREA I",C1151="AREA V"),7,VLOOKUP(A1151,'[4]MC Masterlist 2026-09-17'!$B:$M, 12, 0)),0)</f>
        <v>30</v>
      </c>
      <c r="Z1151" s="42">
        <f t="shared" si="266"/>
        <v>0</v>
      </c>
      <c r="AA1151" s="42">
        <f t="shared" si="267"/>
        <v>0</v>
      </c>
      <c r="AB1151" s="42">
        <f t="shared" si="268"/>
        <v>0</v>
      </c>
      <c r="AC1151" s="42">
        <f t="shared" si="269"/>
        <v>0</v>
      </c>
      <c r="AD1151" s="40" t="str">
        <f t="shared" si="270"/>
        <v>Critical</v>
      </c>
      <c r="AE1151" s="40">
        <f>IFERROR(VLOOKUP(A1151,'[4]Re-order'!$A:$AA,27,0),"")</f>
        <v>0</v>
      </c>
      <c r="AF1151" s="42">
        <f t="shared" si="271"/>
        <v>-1</v>
      </c>
      <c r="AG1151" s="42" t="e">
        <f>SUMIFS('[4]Raw Inventory'!D:D,'[4]Raw Inventory'!C:C,"GREATWALL",'[4]Raw Inventory'!B:B,A1151)</f>
        <v>#VALUE!</v>
      </c>
      <c r="AH1151" s="42" t="e">
        <f>SUMIFS('[4]Raw Inventory'!D:D,'[4]Raw Inventory'!C:C,"DUARTE",'[4]Raw Inventory'!B:B,A1151)</f>
        <v>#VALUE!</v>
      </c>
      <c r="AI1151" s="42"/>
      <c r="AJ1151" s="42">
        <f t="shared" si="272"/>
        <v>0</v>
      </c>
      <c r="AK1151" s="40" t="str">
        <f>IFERROR(IF((Q1151+IF(AI1151="",0,AI3))&lt;=0,"Stockout",IF(AJ1151="","",IF(F1151="Class A",IF(AJ1151&lt;=7,"Critical",IF(AJ1151&lt;=15,"Low",IF(AJ1151&lt;=30,"Reorder",IF(AJ1151&lt;=45,"Optimal","Overstock")))),IF(F1151="Class B",IF(AJ1151&lt;=10,"Critical",IF(AJ1151&lt;=20,"Low",IF(AJ1151&lt;=45,"Reorder",IF(AJ1151&lt;=60,"Optimal","Overstock")))),IF(F1151="Class C",IF(AJ1151&lt;=15,"Critical",IF(AJ1151&lt;=30,"Low",IF(AJ1151&lt;=60,"Reorder",IF(AJ1151&lt;=90,"Optimal","Overstock")))),""))))),"")</f>
        <v>Critical</v>
      </c>
      <c r="AL1151" s="42"/>
      <c r="AM1151" s="39"/>
      <c r="AN1151" s="39"/>
      <c r="AO1151" s="39"/>
      <c r="AP1151" s="39"/>
      <c r="AQ1151" s="39"/>
      <c r="AR1151" s="39"/>
      <c r="AS1151" s="39"/>
      <c r="AT1151" s="39"/>
      <c r="AU1151" s="39"/>
      <c r="AV1151" s="39"/>
    </row>
    <row r="1152" spans="1:48">
      <c r="A1152" s="39" t="s">
        <v>64</v>
      </c>
      <c r="B1152" s="39" t="s">
        <v>11</v>
      </c>
      <c r="C1152" s="39" t="s">
        <v>1</v>
      </c>
      <c r="D1152" s="40" t="s">
        <v>228</v>
      </c>
      <c r="E1152" s="40">
        <v>20</v>
      </c>
      <c r="F1152" s="40" t="s">
        <v>3</v>
      </c>
      <c r="G1152" s="39" t="str">
        <f>IFERROR(VLOOKUP(A1152,'[4]MC Masterlist 2026-09-17'!$B:$M, 3, 0),"")</f>
        <v>HONDA</v>
      </c>
      <c r="H1152" s="41">
        <f>IFERROR(VLOOKUP(A1152,'[4]MC Masterlist 2026-09-17'!$B:$M, 6, 0),"")</f>
        <v>73170</v>
      </c>
      <c r="I1152" s="42">
        <v>0</v>
      </c>
      <c r="J1152" s="42">
        <v>0</v>
      </c>
      <c r="K1152" s="42">
        <v>1</v>
      </c>
      <c r="L1152" s="42">
        <f t="shared" si="257"/>
        <v>1</v>
      </c>
      <c r="M1152" s="42">
        <f t="shared" si="258"/>
        <v>0.33333333333333331</v>
      </c>
      <c r="N1152" s="41">
        <f t="shared" si="259"/>
        <v>73170</v>
      </c>
      <c r="O1152" s="41">
        <f t="shared" si="260"/>
        <v>24390</v>
      </c>
      <c r="P1152" s="42">
        <f t="shared" si="261"/>
        <v>1.111111111111111E-2</v>
      </c>
      <c r="Q1152" s="42">
        <v>2</v>
      </c>
      <c r="R1152" s="41">
        <f t="shared" si="262"/>
        <v>146340</v>
      </c>
      <c r="S1152" s="42">
        <f t="shared" si="263"/>
        <v>180</v>
      </c>
      <c r="T1152" s="42">
        <f>IFERROR(VLOOKUP(A1152,'[4]Re-order'!$A:$Q,17,0),"")</f>
        <v>0</v>
      </c>
      <c r="U1152" s="42">
        <f>IFERROR(VLOOKUP(A1152,'[4]MC Masterlist 2026-09-17'!$B:$M, 10, 0),0)</f>
        <v>15</v>
      </c>
      <c r="V1152" s="42">
        <f>IFERROR(VLOOKUP(A1152,'[4]MC Masterlist 2026-09-17'!$B:$M, 11, 0),0)</f>
        <v>15</v>
      </c>
      <c r="W1152" s="42">
        <f t="shared" si="264"/>
        <v>30</v>
      </c>
      <c r="X1152" s="42">
        <f t="shared" si="265"/>
        <v>6.833333333333333</v>
      </c>
      <c r="Y1152" s="42">
        <f>IFERROR(IF(OR(C1152="AREA I",C1152="AREA V"),7,VLOOKUP(A1152,'[4]MC Masterlist 2026-09-17'!$B:$M, 12, 0)),0)</f>
        <v>7</v>
      </c>
      <c r="Z1152" s="42">
        <f t="shared" si="266"/>
        <v>0.16666666666666666</v>
      </c>
      <c r="AA1152" s="42">
        <f t="shared" si="267"/>
        <v>0.33333333333333331</v>
      </c>
      <c r="AB1152" s="42">
        <f t="shared" si="268"/>
        <v>7.5925925925925911E-2</v>
      </c>
      <c r="AC1152" s="42">
        <f t="shared" si="269"/>
        <v>7.7777777777777765E-2</v>
      </c>
      <c r="AD1152" s="40" t="str">
        <f t="shared" si="270"/>
        <v>Overstock</v>
      </c>
      <c r="AE1152" s="40">
        <f>IFERROR(VLOOKUP(A1152,'[4]Re-order'!$A:$AA,27,0),"")</f>
        <v>0</v>
      </c>
      <c r="AF1152" s="42">
        <f t="shared" si="271"/>
        <v>-1.9222222222222223</v>
      </c>
      <c r="AG1152" s="42" t="e">
        <f>SUMIFS('[4]Raw Inventory'!D:D,'[4]Raw Inventory'!C:C,"GREATWALL",'[4]Raw Inventory'!B:B,A1152)</f>
        <v>#VALUE!</v>
      </c>
      <c r="AH1152" s="42" t="e">
        <f>SUMIFS('[4]Raw Inventory'!D:D,'[4]Raw Inventory'!C:C,"DUARTE",'[4]Raw Inventory'!B:B,A1152)</f>
        <v>#VALUE!</v>
      </c>
      <c r="AI1152" s="42"/>
      <c r="AJ1152" s="42">
        <f t="shared" si="272"/>
        <v>180.00000000000003</v>
      </c>
      <c r="AK1152" s="40" t="str">
        <f>IFERROR(IF((Q1152+IF(AI1152="",0,AI3))&lt;=0,"Stockout",IF(AJ1152="","",IF(F1152="Class A",IF(AJ1152&lt;=7,"Critical",IF(AJ1152&lt;=15,"Low",IF(AJ1152&lt;=30,"Reorder",IF(AJ1152&lt;=45,"Optimal","Overstock")))),IF(F1152="Class B",IF(AJ1152&lt;=10,"Critical",IF(AJ1152&lt;=20,"Low",IF(AJ1152&lt;=45,"Reorder",IF(AJ1152&lt;=60,"Optimal","Overstock")))),IF(F1152="Class C",IF(AJ1152&lt;=15,"Critical",IF(AJ1152&lt;=30,"Low",IF(AJ1152&lt;=60,"Reorder",IF(AJ1152&lt;=90,"Optimal","Overstock")))),""))))),"")</f>
        <v>Overstock</v>
      </c>
      <c r="AL1152" s="42"/>
      <c r="AM1152" s="39"/>
      <c r="AN1152" s="39"/>
      <c r="AO1152" s="39"/>
      <c r="AP1152" s="39"/>
      <c r="AQ1152" s="39"/>
      <c r="AR1152" s="39"/>
      <c r="AS1152" s="39"/>
      <c r="AT1152" s="39"/>
      <c r="AU1152" s="39"/>
      <c r="AV1152" s="39"/>
    </row>
    <row r="1153" spans="1:48">
      <c r="A1153" s="39" t="s">
        <v>46</v>
      </c>
      <c r="B1153" s="39" t="s">
        <v>98</v>
      </c>
      <c r="C1153" s="39" t="s">
        <v>90</v>
      </c>
      <c r="D1153" s="40" t="s">
        <v>251</v>
      </c>
      <c r="E1153" s="40">
        <v>22</v>
      </c>
      <c r="F1153" s="40" t="s">
        <v>3</v>
      </c>
      <c r="G1153" s="39" t="str">
        <f>IFERROR(VLOOKUP(A1153,'[4]MC Masterlist 2026-09-17'!$B:$M, 3, 0),"")</f>
        <v>HONDA</v>
      </c>
      <c r="H1153" s="41">
        <f>IFERROR(VLOOKUP(A1153,'[4]MC Masterlist 2026-09-17'!$B:$M, 6, 0),"")</f>
        <v>73630</v>
      </c>
      <c r="I1153" s="42">
        <v>0</v>
      </c>
      <c r="J1153" s="42">
        <v>0</v>
      </c>
      <c r="K1153" s="42">
        <v>0</v>
      </c>
      <c r="L1153" s="42">
        <f t="shared" si="257"/>
        <v>0</v>
      </c>
      <c r="M1153" s="42">
        <f t="shared" si="258"/>
        <v>0</v>
      </c>
      <c r="N1153" s="41">
        <f t="shared" si="259"/>
        <v>0</v>
      </c>
      <c r="O1153" s="41">
        <f t="shared" si="260"/>
        <v>0</v>
      </c>
      <c r="P1153" s="42">
        <f t="shared" si="261"/>
        <v>0</v>
      </c>
      <c r="Q1153" s="42">
        <v>1</v>
      </c>
      <c r="R1153" s="41">
        <f t="shared" si="262"/>
        <v>73630</v>
      </c>
      <c r="S1153" s="42">
        <f t="shared" si="263"/>
        <v>0</v>
      </c>
      <c r="T1153" s="42">
        <f>IFERROR(VLOOKUP(A1153,'[4]Re-order'!$A:$Q,17,0),"")</f>
        <v>0</v>
      </c>
      <c r="U1153" s="42">
        <f>IFERROR(VLOOKUP(A1153,'[4]MC Masterlist 2026-09-17'!$B:$M, 10, 0),0)</f>
        <v>15</v>
      </c>
      <c r="V1153" s="42">
        <f>IFERROR(VLOOKUP(A1153,'[4]MC Masterlist 2026-09-17'!$B:$M, 11, 0),0)</f>
        <v>15</v>
      </c>
      <c r="W1153" s="42">
        <f t="shared" si="264"/>
        <v>30</v>
      </c>
      <c r="X1153" s="42">
        <f t="shared" si="265"/>
        <v>30</v>
      </c>
      <c r="Y1153" s="42">
        <f>IFERROR(IF(OR(C1153="AREA I",C1153="AREA V"),7,VLOOKUP(A1153,'[4]MC Masterlist 2026-09-17'!$B:$M, 12, 0)),0)</f>
        <v>30</v>
      </c>
      <c r="Z1153" s="42">
        <f t="shared" si="266"/>
        <v>0</v>
      </c>
      <c r="AA1153" s="42">
        <f t="shared" si="267"/>
        <v>0</v>
      </c>
      <c r="AB1153" s="42">
        <f t="shared" si="268"/>
        <v>0</v>
      </c>
      <c r="AC1153" s="42">
        <f t="shared" si="269"/>
        <v>0</v>
      </c>
      <c r="AD1153" s="40" t="str">
        <f t="shared" si="270"/>
        <v>Critical</v>
      </c>
      <c r="AE1153" s="40">
        <f>IFERROR(VLOOKUP(A1153,'[4]Re-order'!$A:$AA,27,0),"")</f>
        <v>0</v>
      </c>
      <c r="AF1153" s="42">
        <f t="shared" si="271"/>
        <v>-1</v>
      </c>
      <c r="AG1153" s="42" t="e">
        <f>SUMIFS('[4]Raw Inventory'!D:D,'[4]Raw Inventory'!C:C,"GREATWALL",'[4]Raw Inventory'!B:B,A1153)</f>
        <v>#VALUE!</v>
      </c>
      <c r="AH1153" s="42" t="e">
        <f>SUMIFS('[4]Raw Inventory'!D:D,'[4]Raw Inventory'!C:C,"DUARTE",'[4]Raw Inventory'!B:B,A1153)</f>
        <v>#VALUE!</v>
      </c>
      <c r="AI1153" s="42"/>
      <c r="AJ1153" s="42">
        <f t="shared" si="272"/>
        <v>0</v>
      </c>
      <c r="AK1153" s="40" t="str">
        <f>IFERROR(IF((Q1153+IF(AI1153="",0,AI3))&lt;=0,"Stockout",IF(AJ1153="","",IF(F1153="Class A",IF(AJ1153&lt;=7,"Critical",IF(AJ1153&lt;=15,"Low",IF(AJ1153&lt;=30,"Reorder",IF(AJ1153&lt;=45,"Optimal","Overstock")))),IF(F1153="Class B",IF(AJ1153&lt;=10,"Critical",IF(AJ1153&lt;=20,"Low",IF(AJ1153&lt;=45,"Reorder",IF(AJ1153&lt;=60,"Optimal","Overstock")))),IF(F1153="Class C",IF(AJ1153&lt;=15,"Critical",IF(AJ1153&lt;=30,"Low",IF(AJ1153&lt;=60,"Reorder",IF(AJ1153&lt;=90,"Optimal","Overstock")))),""))))),"")</f>
        <v>Critical</v>
      </c>
      <c r="AL1153" s="42"/>
      <c r="AM1153" s="39"/>
      <c r="AN1153" s="39"/>
      <c r="AO1153" s="39"/>
      <c r="AP1153" s="39"/>
      <c r="AQ1153" s="39"/>
      <c r="AR1153" s="39"/>
      <c r="AS1153" s="39"/>
      <c r="AT1153" s="39"/>
      <c r="AU1153" s="39"/>
      <c r="AV1153" s="39"/>
    </row>
    <row r="1154" spans="1:48">
      <c r="A1154" s="39" t="s">
        <v>66</v>
      </c>
      <c r="B1154" s="39" t="s">
        <v>132</v>
      </c>
      <c r="C1154" s="39" t="s">
        <v>128</v>
      </c>
      <c r="D1154" s="40" t="s">
        <v>235</v>
      </c>
      <c r="E1154" s="40">
        <v>9</v>
      </c>
      <c r="F1154" s="40" t="s">
        <v>2</v>
      </c>
      <c r="G1154" s="39" t="str">
        <f>IFERROR(VLOOKUP(A1154,'[4]MC Masterlist 2026-09-17'!$B:$M, 3, 0),"")</f>
        <v>KAWASAKI</v>
      </c>
      <c r="H1154" s="41">
        <f>IFERROR(VLOOKUP(A1154,'[4]MC Masterlist 2026-09-17'!$B:$M, 6, 0),"")</f>
        <v>95530</v>
      </c>
      <c r="I1154" s="42">
        <v>1</v>
      </c>
      <c r="J1154" s="42">
        <v>5</v>
      </c>
      <c r="K1154" s="42">
        <v>0</v>
      </c>
      <c r="L1154" s="42">
        <f t="shared" si="257"/>
        <v>6</v>
      </c>
      <c r="M1154" s="42">
        <f t="shared" si="258"/>
        <v>2</v>
      </c>
      <c r="N1154" s="41">
        <f t="shared" si="259"/>
        <v>573180</v>
      </c>
      <c r="O1154" s="41">
        <f t="shared" si="260"/>
        <v>191060</v>
      </c>
      <c r="P1154" s="42">
        <f t="shared" si="261"/>
        <v>6.6666666666666666E-2</v>
      </c>
      <c r="Q1154" s="42">
        <v>2</v>
      </c>
      <c r="R1154" s="41">
        <f t="shared" si="262"/>
        <v>191060</v>
      </c>
      <c r="S1154" s="42">
        <f t="shared" si="263"/>
        <v>30</v>
      </c>
      <c r="T1154" s="42">
        <f>IFERROR(VLOOKUP(A1154,'[4]Re-order'!$A:$Q,17,0),"")</f>
        <v>0</v>
      </c>
      <c r="U1154" s="42">
        <f>IFERROR(VLOOKUP(A1154,'[4]MC Masterlist 2026-09-17'!$B:$M, 10, 0),0)</f>
        <v>15</v>
      </c>
      <c r="V1154" s="42">
        <f>IFERROR(VLOOKUP(A1154,'[4]MC Masterlist 2026-09-17'!$B:$M, 11, 0),0)</f>
        <v>15</v>
      </c>
      <c r="W1154" s="42">
        <f t="shared" si="264"/>
        <v>30</v>
      </c>
      <c r="X1154" s="42">
        <f t="shared" si="265"/>
        <v>29</v>
      </c>
      <c r="Y1154" s="42">
        <f>IFERROR(IF(OR(C1154="AREA I",C1154="AREA V"),7,VLOOKUP(A1154,'[4]MC Masterlist 2026-09-17'!$B:$M, 12, 0)),0)</f>
        <v>30</v>
      </c>
      <c r="Z1154" s="42">
        <f t="shared" si="266"/>
        <v>1</v>
      </c>
      <c r="AA1154" s="42">
        <f t="shared" si="267"/>
        <v>2</v>
      </c>
      <c r="AB1154" s="42">
        <f t="shared" si="268"/>
        <v>1.9333333333333333</v>
      </c>
      <c r="AC1154" s="42">
        <f t="shared" si="269"/>
        <v>2</v>
      </c>
      <c r="AD1154" s="40" t="str">
        <f t="shared" si="270"/>
        <v>Reorder</v>
      </c>
      <c r="AE1154" s="40">
        <f>IFERROR(VLOOKUP(A1154,'[4]Re-order'!$A:$AA,27,0),"")</f>
        <v>0</v>
      </c>
      <c r="AF1154" s="42">
        <f t="shared" si="271"/>
        <v>0</v>
      </c>
      <c r="AG1154" s="42" t="e">
        <f>SUMIFS('[4]Raw Inventory'!D:D,'[4]Raw Inventory'!C:C,"GREATWALL",'[4]Raw Inventory'!B:B,A1154)</f>
        <v>#VALUE!</v>
      </c>
      <c r="AH1154" s="42" t="e">
        <f>SUMIFS('[4]Raw Inventory'!D:D,'[4]Raw Inventory'!C:C,"DUARTE",'[4]Raw Inventory'!B:B,A1154)</f>
        <v>#VALUE!</v>
      </c>
      <c r="AI1154" s="42"/>
      <c r="AJ1154" s="42">
        <f t="shared" si="272"/>
        <v>30</v>
      </c>
      <c r="AK1154" s="40" t="str">
        <f>IFERROR(IF((Q1154+IF(AI1154="",0,AI3))&lt;=0,"Stockout",IF(AJ1154="","",IF(F1154="Class A",IF(AJ1154&lt;=7,"Critical",IF(AJ1154&lt;=15,"Low",IF(AJ1154&lt;=30,"Reorder",IF(AJ1154&lt;=45,"Optimal","Overstock")))),IF(F1154="Class B",IF(AJ1154&lt;=10,"Critical",IF(AJ1154&lt;=20,"Low",IF(AJ1154&lt;=45,"Reorder",IF(AJ1154&lt;=60,"Optimal","Overstock")))),IF(F1154="Class C",IF(AJ1154&lt;=15,"Critical",IF(AJ1154&lt;=30,"Low",IF(AJ1154&lt;=60,"Reorder",IF(AJ1154&lt;=90,"Optimal","Overstock")))),""))))),"")</f>
        <v>Reorder</v>
      </c>
      <c r="AL1154" s="42"/>
      <c r="AM1154" s="39"/>
      <c r="AN1154" s="39"/>
      <c r="AO1154" s="39"/>
      <c r="AP1154" s="39"/>
      <c r="AQ1154" s="39"/>
      <c r="AR1154" s="39"/>
      <c r="AS1154" s="39"/>
      <c r="AT1154" s="39"/>
      <c r="AU1154" s="39"/>
      <c r="AV1154" s="39"/>
    </row>
    <row r="1155" spans="1:48">
      <c r="A1155" s="39" t="s">
        <v>26</v>
      </c>
      <c r="B1155" s="39" t="s">
        <v>157</v>
      </c>
      <c r="C1155" s="39" t="s">
        <v>152</v>
      </c>
      <c r="D1155" s="40" t="s">
        <v>253</v>
      </c>
      <c r="E1155" s="40">
        <v>11</v>
      </c>
      <c r="F1155" s="40" t="s">
        <v>2</v>
      </c>
      <c r="G1155" s="39" t="str">
        <f>IFERROR(VLOOKUP(A1155,'[4]MC Masterlist 2026-09-17'!$B:$M, 3, 0),"")</f>
        <v>SUZUKI</v>
      </c>
      <c r="H1155" s="41">
        <f>IFERROR(VLOOKUP(A1155,'[4]MC Masterlist 2026-09-17'!$B:$M, 6, 0),"")</f>
        <v>123700</v>
      </c>
      <c r="I1155" s="42">
        <v>0</v>
      </c>
      <c r="J1155" s="42">
        <v>2</v>
      </c>
      <c r="K1155" s="42">
        <v>1</v>
      </c>
      <c r="L1155" s="42">
        <f t="shared" ref="L1155:L1218" si="273">I1155+J1155+K1155</f>
        <v>3</v>
      </c>
      <c r="M1155" s="42">
        <f t="shared" ref="M1155:M1218" si="274">AVERAGE(I1155,J1155,K1155)</f>
        <v>1</v>
      </c>
      <c r="N1155" s="41">
        <f t="shared" ref="N1155:N1218" si="275">L1155*H1155</f>
        <v>371100</v>
      </c>
      <c r="O1155" s="41">
        <f t="shared" ref="O1155:O1218" si="276">M1155*H1155</f>
        <v>123700</v>
      </c>
      <c r="P1155" s="42">
        <f t="shared" ref="P1155:P1218" si="277">M1155/30</f>
        <v>3.3333333333333333E-2</v>
      </c>
      <c r="Q1155" s="42">
        <v>3</v>
      </c>
      <c r="R1155" s="41">
        <f t="shared" ref="R1155:R1218" si="278">IFERROR(Q1155*H1155, 0)</f>
        <v>371100</v>
      </c>
      <c r="S1155" s="42">
        <f t="shared" ref="S1155:S1218" si="279">IFERROR(R1155/(O1155)*30, 0)</f>
        <v>90</v>
      </c>
      <c r="T1155" s="42">
        <f>IFERROR(VLOOKUP(A1155,'[4]Re-order'!$A:$Q,17,0),"")</f>
        <v>0</v>
      </c>
      <c r="U1155" s="42">
        <f>IFERROR(VLOOKUP(A1155,'[4]MC Masterlist 2026-09-17'!$B:$M, 10, 0),0)</f>
        <v>15</v>
      </c>
      <c r="V1155" s="42">
        <f>IFERROR(VLOOKUP(A1155,'[4]MC Masterlist 2026-09-17'!$B:$M, 11, 0),0)</f>
        <v>15</v>
      </c>
      <c r="W1155" s="42">
        <f t="shared" ref="W1155:W1218" si="280">U1155+V1155</f>
        <v>30</v>
      </c>
      <c r="X1155" s="42">
        <f t="shared" ref="X1155:X1218" si="281">Y1155-Z1155</f>
        <v>29.5</v>
      </c>
      <c r="Y1155" s="42">
        <f>IFERROR(IF(OR(C1155="AREA I",C1155="AREA V"),7,VLOOKUP(A1155,'[4]MC Masterlist 2026-09-17'!$B:$M, 12, 0)),0)</f>
        <v>30</v>
      </c>
      <c r="Z1155" s="42">
        <f t="shared" ref="Z1155:Z1218" si="282">V1155*P1155</f>
        <v>0.5</v>
      </c>
      <c r="AA1155" s="42">
        <f t="shared" ref="AA1155:AA1218" si="283">W1155*P1155</f>
        <v>1</v>
      </c>
      <c r="AB1155" s="42">
        <f t="shared" ref="AB1155:AB1218" si="284">X1155*P1155</f>
        <v>0.98333333333333328</v>
      </c>
      <c r="AC1155" s="42">
        <f t="shared" ref="AC1155:AC1218" si="285">Y1155*P1155</f>
        <v>1</v>
      </c>
      <c r="AD1155" s="40" t="str">
        <f t="shared" ref="AD1155:AD1218" si="286">IFERROR(IF(Q1155&lt;=0,"Stockout",IF(S1155="","",IF(F1155="Class A",IF(S1155&lt;=7,"Critical",IF(S1155&lt;=15,"Low",IF(S1155&lt;=30,"Reorder",IF(S1155&lt;=45,"Optimal","Overstock")))),IF(F1155="Class B",IF(S1155&lt;=10,"Critical",IF(S1155&lt;=20,"Low",IF(S1155&lt;=45,"Reorder",IF(S1155&lt;=60,"Optimal","Overstock")))),IF(F1155="Class C",IF(S1155&lt;=15,"Critical",IF(S1155&lt;=30,"Low",IF(S1155&lt;=60,"Reorder",IF(S1155&lt;=90,"Optimal","Overstock")))),""))))),"")</f>
        <v>Overstock</v>
      </c>
      <c r="AE1155" s="40">
        <f>IFERROR(VLOOKUP(A1155,'[4]Re-order'!$A:$AA,27,0),"")</f>
        <v>0</v>
      </c>
      <c r="AF1155" s="42">
        <f t="shared" ref="AF1155:AF1218" si="287">AC1155-Q1155</f>
        <v>-2</v>
      </c>
      <c r="AG1155" s="42" t="e">
        <f>SUMIFS('[4]Raw Inventory'!D:D,'[4]Raw Inventory'!C:C,"GREATWALL",'[4]Raw Inventory'!B:B,A1155)</f>
        <v>#VALUE!</v>
      </c>
      <c r="AH1155" s="42" t="e">
        <f>SUMIFS('[4]Raw Inventory'!D:D,'[4]Raw Inventory'!C:C,"DUARTE",'[4]Raw Inventory'!B:B,A1155)</f>
        <v>#VALUE!</v>
      </c>
      <c r="AI1155" s="42"/>
      <c r="AJ1155" s="42">
        <f t="shared" ref="AJ1155:AJ1218" si="288">IFERROR((Q1155 + IF(AI1155="",0,AI1155))/P1155, 0)</f>
        <v>90</v>
      </c>
      <c r="AK1155" s="40" t="str">
        <f>IFERROR(IF((Q1155+IF(AI1155="",0,AI3))&lt;=0,"Stockout",IF(AJ1155="","",IF(F1155="Class A",IF(AJ1155&lt;=7,"Critical",IF(AJ1155&lt;=15,"Low",IF(AJ1155&lt;=30,"Reorder",IF(AJ1155&lt;=45,"Optimal","Overstock")))),IF(F1155="Class B",IF(AJ1155&lt;=10,"Critical",IF(AJ1155&lt;=20,"Low",IF(AJ1155&lt;=45,"Reorder",IF(AJ1155&lt;=60,"Optimal","Overstock")))),IF(F1155="Class C",IF(AJ1155&lt;=15,"Critical",IF(AJ1155&lt;=30,"Low",IF(AJ1155&lt;=60,"Reorder",IF(AJ1155&lt;=90,"Optimal","Overstock")))),""))))),"")</f>
        <v>Overstock</v>
      </c>
      <c r="AL1155" s="42"/>
      <c r="AM1155" s="39"/>
      <c r="AN1155" s="39"/>
      <c r="AO1155" s="39"/>
      <c r="AP1155" s="39"/>
      <c r="AQ1155" s="39"/>
      <c r="AR1155" s="39"/>
      <c r="AS1155" s="39"/>
      <c r="AT1155" s="39"/>
      <c r="AU1155" s="39"/>
      <c r="AV1155" s="39"/>
    </row>
    <row r="1156" spans="1:48">
      <c r="A1156" s="39" t="s">
        <v>14</v>
      </c>
      <c r="B1156" s="39" t="s">
        <v>92</v>
      </c>
      <c r="C1156" s="39" t="s">
        <v>90</v>
      </c>
      <c r="D1156" s="40" t="s">
        <v>226</v>
      </c>
      <c r="E1156" s="40">
        <v>1</v>
      </c>
      <c r="F1156" s="40" t="s">
        <v>0</v>
      </c>
      <c r="G1156" s="39" t="str">
        <f>IFERROR(VLOOKUP(A1156,'[4]MC Masterlist 2026-09-17'!$B:$M, 3, 0),"")</f>
        <v>HONDA</v>
      </c>
      <c r="H1156" s="41">
        <f>IFERROR(VLOOKUP(A1156,'[4]MC Masterlist 2026-09-17'!$B:$M, 6, 0),"")</f>
        <v>80070</v>
      </c>
      <c r="I1156" s="42">
        <v>7</v>
      </c>
      <c r="J1156" s="42">
        <v>7</v>
      </c>
      <c r="K1156" s="42">
        <v>8</v>
      </c>
      <c r="L1156" s="42">
        <f t="shared" si="273"/>
        <v>22</v>
      </c>
      <c r="M1156" s="42">
        <f t="shared" si="274"/>
        <v>7.333333333333333</v>
      </c>
      <c r="N1156" s="41">
        <f t="shared" si="275"/>
        <v>1761540</v>
      </c>
      <c r="O1156" s="41">
        <f t="shared" si="276"/>
        <v>587180</v>
      </c>
      <c r="P1156" s="42">
        <f t="shared" si="277"/>
        <v>0.24444444444444444</v>
      </c>
      <c r="Q1156" s="42"/>
      <c r="R1156" s="41">
        <f t="shared" si="278"/>
        <v>0</v>
      </c>
      <c r="S1156" s="42">
        <f t="shared" si="279"/>
        <v>0</v>
      </c>
      <c r="T1156" s="42">
        <f>IFERROR(VLOOKUP(A1156,'[4]Re-order'!$A:$Q,17,0),"")</f>
        <v>0</v>
      </c>
      <c r="U1156" s="42">
        <f>IFERROR(VLOOKUP(A1156,'[4]MC Masterlist 2026-09-17'!$B:$M, 10, 0),0)</f>
        <v>15</v>
      </c>
      <c r="V1156" s="42">
        <f>IFERROR(VLOOKUP(A1156,'[4]MC Masterlist 2026-09-17'!$B:$M, 11, 0),0)</f>
        <v>15</v>
      </c>
      <c r="W1156" s="42">
        <f t="shared" si="280"/>
        <v>30</v>
      </c>
      <c r="X1156" s="42">
        <f t="shared" si="281"/>
        <v>26.333333333333332</v>
      </c>
      <c r="Y1156" s="42">
        <f>IFERROR(IF(OR(C1156="AREA I",C1156="AREA V"),7,VLOOKUP(A1156,'[4]MC Masterlist 2026-09-17'!$B:$M, 12, 0)),0)</f>
        <v>30</v>
      </c>
      <c r="Z1156" s="42">
        <f t="shared" si="282"/>
        <v>3.6666666666666665</v>
      </c>
      <c r="AA1156" s="42">
        <f t="shared" si="283"/>
        <v>7.333333333333333</v>
      </c>
      <c r="AB1156" s="42">
        <f t="shared" si="284"/>
        <v>6.4370370370370367</v>
      </c>
      <c r="AC1156" s="42">
        <f t="shared" si="285"/>
        <v>7.333333333333333</v>
      </c>
      <c r="AD1156" s="40" t="str">
        <f t="shared" si="286"/>
        <v>Stockout</v>
      </c>
      <c r="AE1156" s="40">
        <f>IFERROR(VLOOKUP(A1156,'[4]Re-order'!$A:$AA,27,0),"")</f>
        <v>0</v>
      </c>
      <c r="AF1156" s="42">
        <f t="shared" si="287"/>
        <v>7.333333333333333</v>
      </c>
      <c r="AG1156" s="42" t="e">
        <f>SUMIFS('[4]Raw Inventory'!D:D,'[4]Raw Inventory'!C:C,"GREATWALL",'[4]Raw Inventory'!B:B,A1156)</f>
        <v>#VALUE!</v>
      </c>
      <c r="AH1156" s="42" t="e">
        <f>SUMIFS('[4]Raw Inventory'!D:D,'[4]Raw Inventory'!C:C,"DUARTE",'[4]Raw Inventory'!B:B,A1156)</f>
        <v>#VALUE!</v>
      </c>
      <c r="AI1156" s="42"/>
      <c r="AJ1156" s="42">
        <f t="shared" si="288"/>
        <v>0</v>
      </c>
      <c r="AK1156" s="40" t="str">
        <f>IFERROR(IF((Q1156+IF(AI1156="",0,AI3))&lt;=0,"Stockout",IF(AJ1156="","",IF(F1156="Class A",IF(AJ1156&lt;=7,"Critical",IF(AJ1156&lt;=15,"Low",IF(AJ1156&lt;=30,"Reorder",IF(AJ1156&lt;=45,"Optimal","Overstock")))),IF(F1156="Class B",IF(AJ1156&lt;=10,"Critical",IF(AJ1156&lt;=20,"Low",IF(AJ1156&lt;=45,"Reorder",IF(AJ1156&lt;=60,"Optimal","Overstock")))),IF(F1156="Class C",IF(AJ1156&lt;=15,"Critical",IF(AJ1156&lt;=30,"Low",IF(AJ1156&lt;=60,"Reorder",IF(AJ1156&lt;=90,"Optimal","Overstock")))),""))))),"")</f>
        <v>Stockout</v>
      </c>
      <c r="AL1156" s="42"/>
      <c r="AM1156" s="39"/>
      <c r="AN1156" s="39"/>
      <c r="AO1156" s="39"/>
      <c r="AP1156" s="39"/>
      <c r="AQ1156" s="39"/>
      <c r="AR1156" s="39"/>
      <c r="AS1156" s="39"/>
      <c r="AT1156" s="39"/>
      <c r="AU1156" s="39"/>
      <c r="AV1156" s="39"/>
    </row>
    <row r="1157" spans="1:48">
      <c r="A1157" s="39" t="s">
        <v>148</v>
      </c>
      <c r="B1157" s="39" t="s">
        <v>146</v>
      </c>
      <c r="C1157" s="39" t="s">
        <v>137</v>
      </c>
      <c r="D1157" s="40" t="s">
        <v>222</v>
      </c>
      <c r="E1157" s="40">
        <v>22</v>
      </c>
      <c r="F1157" s="40" t="s">
        <v>3</v>
      </c>
      <c r="G1157" s="39" t="str">
        <f>IFERROR(VLOOKUP(A1157,'[4]MC Masterlist 2026-09-17'!$B:$M, 3, 0),"")</f>
        <v>SUZUKI</v>
      </c>
      <c r="H1157" s="41">
        <f>IFERROR(VLOOKUP(A1157,'[4]MC Masterlist 2026-09-17'!$B:$M, 6, 0),"")</f>
        <v>101752</v>
      </c>
      <c r="I1157" s="42">
        <v>0</v>
      </c>
      <c r="J1157" s="42">
        <v>1</v>
      </c>
      <c r="K1157" s="42">
        <v>0</v>
      </c>
      <c r="L1157" s="42">
        <f t="shared" si="273"/>
        <v>1</v>
      </c>
      <c r="M1157" s="42">
        <f t="shared" si="274"/>
        <v>0.33333333333333331</v>
      </c>
      <c r="N1157" s="41">
        <f t="shared" si="275"/>
        <v>101752</v>
      </c>
      <c r="O1157" s="41">
        <f t="shared" si="276"/>
        <v>33917.333333333328</v>
      </c>
      <c r="P1157" s="42">
        <f t="shared" si="277"/>
        <v>1.111111111111111E-2</v>
      </c>
      <c r="Q1157" s="42"/>
      <c r="R1157" s="41">
        <f t="shared" si="278"/>
        <v>0</v>
      </c>
      <c r="S1157" s="42">
        <f t="shared" si="279"/>
        <v>0</v>
      </c>
      <c r="T1157" s="42">
        <f>IFERROR(VLOOKUP(A1157,'[4]Re-order'!$A:$Q,17,0),"")</f>
        <v>0</v>
      </c>
      <c r="U1157" s="42">
        <f>IFERROR(VLOOKUP(A1157,'[4]MC Masterlist 2026-09-17'!$B:$M, 10, 0),0)</f>
        <v>15</v>
      </c>
      <c r="V1157" s="42">
        <f>IFERROR(VLOOKUP(A1157,'[4]MC Masterlist 2026-09-17'!$B:$M, 11, 0),0)</f>
        <v>15</v>
      </c>
      <c r="W1157" s="42">
        <f t="shared" si="280"/>
        <v>30</v>
      </c>
      <c r="X1157" s="42">
        <f t="shared" si="281"/>
        <v>6.833333333333333</v>
      </c>
      <c r="Y1157" s="42">
        <f>IFERROR(IF(OR(C1157="AREA I",C1157="AREA V"),7,VLOOKUP(A1157,'[4]MC Masterlist 2026-09-17'!$B:$M, 12, 0)),0)</f>
        <v>7</v>
      </c>
      <c r="Z1157" s="42">
        <f t="shared" si="282"/>
        <v>0.16666666666666666</v>
      </c>
      <c r="AA1157" s="42">
        <f t="shared" si="283"/>
        <v>0.33333333333333331</v>
      </c>
      <c r="AB1157" s="42">
        <f t="shared" si="284"/>
        <v>7.5925925925925911E-2</v>
      </c>
      <c r="AC1157" s="42">
        <f t="shared" si="285"/>
        <v>7.7777777777777765E-2</v>
      </c>
      <c r="AD1157" s="40" t="str">
        <f t="shared" si="286"/>
        <v>Stockout</v>
      </c>
      <c r="AE1157" s="40">
        <f>IFERROR(VLOOKUP(A1157,'[4]Re-order'!$A:$AA,27,0),"")</f>
        <v>0</v>
      </c>
      <c r="AF1157" s="42">
        <f t="shared" si="287"/>
        <v>7.7777777777777765E-2</v>
      </c>
      <c r="AG1157" s="42" t="e">
        <f>SUMIFS('[4]Raw Inventory'!D:D,'[4]Raw Inventory'!C:C,"GREATWALL",'[4]Raw Inventory'!B:B,A1157)</f>
        <v>#VALUE!</v>
      </c>
      <c r="AH1157" s="42" t="e">
        <f>SUMIFS('[4]Raw Inventory'!D:D,'[4]Raw Inventory'!C:C,"DUARTE",'[4]Raw Inventory'!B:B,A1157)</f>
        <v>#VALUE!</v>
      </c>
      <c r="AI1157" s="42"/>
      <c r="AJ1157" s="42">
        <f t="shared" si="288"/>
        <v>0</v>
      </c>
      <c r="AK1157" s="40" t="str">
        <f>IFERROR(IF((Q1157+IF(AI1157="",0,AI3))&lt;=0,"Stockout",IF(AJ1157="","",IF(F1157="Class A",IF(AJ1157&lt;=7,"Critical",IF(AJ1157&lt;=15,"Low",IF(AJ1157&lt;=30,"Reorder",IF(AJ1157&lt;=45,"Optimal","Overstock")))),IF(F1157="Class B",IF(AJ1157&lt;=10,"Critical",IF(AJ1157&lt;=20,"Low",IF(AJ1157&lt;=45,"Reorder",IF(AJ1157&lt;=60,"Optimal","Overstock")))),IF(F1157="Class C",IF(AJ1157&lt;=15,"Critical",IF(AJ1157&lt;=30,"Low",IF(AJ1157&lt;=60,"Reorder",IF(AJ1157&lt;=90,"Optimal","Overstock")))),""))))),"")</f>
        <v>Stockout</v>
      </c>
      <c r="AL1157" s="42"/>
      <c r="AM1157" s="39"/>
      <c r="AN1157" s="39"/>
      <c r="AO1157" s="39"/>
      <c r="AP1157" s="39"/>
      <c r="AQ1157" s="39"/>
      <c r="AR1157" s="39"/>
      <c r="AS1157" s="39"/>
      <c r="AT1157" s="39"/>
      <c r="AU1157" s="39"/>
      <c r="AV1157" s="39"/>
    </row>
    <row r="1158" spans="1:48">
      <c r="A1158" s="39" t="s">
        <v>50</v>
      </c>
      <c r="B1158" s="39" t="s">
        <v>94</v>
      </c>
      <c r="C1158" s="39" t="s">
        <v>90</v>
      </c>
      <c r="D1158" s="40" t="s">
        <v>264</v>
      </c>
      <c r="E1158" s="40">
        <v>18</v>
      </c>
      <c r="F1158" s="40" t="s">
        <v>2</v>
      </c>
      <c r="G1158" s="39" t="str">
        <f>IFERROR(VLOOKUP(A1158,'[4]MC Masterlist 2026-09-17'!$B:$M, 3, 0),"")</f>
        <v>YAMAHA</v>
      </c>
      <c r="H1158" s="41">
        <f>IFERROR(VLOOKUP(A1158,'[4]MC Masterlist 2026-09-17'!$B:$M, 6, 0),"")</f>
        <v>78957</v>
      </c>
      <c r="I1158" s="42">
        <v>0</v>
      </c>
      <c r="J1158" s="42">
        <v>0</v>
      </c>
      <c r="K1158" s="42">
        <v>1</v>
      </c>
      <c r="L1158" s="42">
        <f t="shared" si="273"/>
        <v>1</v>
      </c>
      <c r="M1158" s="42">
        <f t="shared" si="274"/>
        <v>0.33333333333333331</v>
      </c>
      <c r="N1158" s="41">
        <f t="shared" si="275"/>
        <v>78957</v>
      </c>
      <c r="O1158" s="41">
        <f t="shared" si="276"/>
        <v>26319</v>
      </c>
      <c r="P1158" s="42">
        <f t="shared" si="277"/>
        <v>1.111111111111111E-2</v>
      </c>
      <c r="Q1158" s="42">
        <v>1</v>
      </c>
      <c r="R1158" s="41">
        <f t="shared" si="278"/>
        <v>78957</v>
      </c>
      <c r="S1158" s="42">
        <f t="shared" si="279"/>
        <v>90</v>
      </c>
      <c r="T1158" s="42">
        <f>IFERROR(VLOOKUP(A1158,'[4]Re-order'!$A:$Q,17,0),"")</f>
        <v>0</v>
      </c>
      <c r="U1158" s="42">
        <f>IFERROR(VLOOKUP(A1158,'[4]MC Masterlist 2026-09-17'!$B:$M, 10, 0),0)</f>
        <v>15</v>
      </c>
      <c r="V1158" s="42">
        <f>IFERROR(VLOOKUP(A1158,'[4]MC Masterlist 2026-09-17'!$B:$M, 11, 0),0)</f>
        <v>15</v>
      </c>
      <c r="W1158" s="42">
        <f t="shared" si="280"/>
        <v>30</v>
      </c>
      <c r="X1158" s="42">
        <f t="shared" si="281"/>
        <v>29.833333333333332</v>
      </c>
      <c r="Y1158" s="42">
        <f>IFERROR(IF(OR(C1158="AREA I",C1158="AREA V"),7,VLOOKUP(A1158,'[4]MC Masterlist 2026-09-17'!$B:$M, 12, 0)),0)</f>
        <v>30</v>
      </c>
      <c r="Z1158" s="42">
        <f t="shared" si="282"/>
        <v>0.16666666666666666</v>
      </c>
      <c r="AA1158" s="42">
        <f t="shared" si="283"/>
        <v>0.33333333333333331</v>
      </c>
      <c r="AB1158" s="42">
        <f t="shared" si="284"/>
        <v>0.33148148148148143</v>
      </c>
      <c r="AC1158" s="42">
        <f t="shared" si="285"/>
        <v>0.33333333333333331</v>
      </c>
      <c r="AD1158" s="40" t="str">
        <f t="shared" si="286"/>
        <v>Overstock</v>
      </c>
      <c r="AE1158" s="40">
        <f>IFERROR(VLOOKUP(A1158,'[4]Re-order'!$A:$AA,27,0),"")</f>
        <v>0</v>
      </c>
      <c r="AF1158" s="42">
        <f t="shared" si="287"/>
        <v>-0.66666666666666674</v>
      </c>
      <c r="AG1158" s="42" t="e">
        <f>SUMIFS('[4]Raw Inventory'!D:D,'[4]Raw Inventory'!C:C,"GREATWALL",'[4]Raw Inventory'!B:B,A1158)</f>
        <v>#VALUE!</v>
      </c>
      <c r="AH1158" s="42" t="e">
        <f>SUMIFS('[4]Raw Inventory'!D:D,'[4]Raw Inventory'!C:C,"DUARTE",'[4]Raw Inventory'!B:B,A1158)</f>
        <v>#VALUE!</v>
      </c>
      <c r="AI1158" s="42"/>
      <c r="AJ1158" s="42">
        <f t="shared" si="288"/>
        <v>90.000000000000014</v>
      </c>
      <c r="AK1158" s="40" t="str">
        <f>IFERROR(IF((Q1158+IF(AI1158="",0,AI3))&lt;=0,"Stockout",IF(AJ1158="","",IF(F1158="Class A",IF(AJ1158&lt;=7,"Critical",IF(AJ1158&lt;=15,"Low",IF(AJ1158&lt;=30,"Reorder",IF(AJ1158&lt;=45,"Optimal","Overstock")))),IF(F1158="Class B",IF(AJ1158&lt;=10,"Critical",IF(AJ1158&lt;=20,"Low",IF(AJ1158&lt;=45,"Reorder",IF(AJ1158&lt;=60,"Optimal","Overstock")))),IF(F1158="Class C",IF(AJ1158&lt;=15,"Critical",IF(AJ1158&lt;=30,"Low",IF(AJ1158&lt;=60,"Reorder",IF(AJ1158&lt;=90,"Optimal","Overstock")))),""))))),"")</f>
        <v>Overstock</v>
      </c>
      <c r="AL1158" s="42"/>
      <c r="AM1158" s="39"/>
      <c r="AN1158" s="39"/>
      <c r="AO1158" s="39"/>
      <c r="AP1158" s="39"/>
      <c r="AQ1158" s="39"/>
      <c r="AR1158" s="39"/>
      <c r="AS1158" s="39"/>
      <c r="AT1158" s="39"/>
      <c r="AU1158" s="39"/>
      <c r="AV1158" s="39"/>
    </row>
    <row r="1159" spans="1:48">
      <c r="A1159" s="39" t="s">
        <v>49</v>
      </c>
      <c r="B1159" s="39" t="s">
        <v>97</v>
      </c>
      <c r="C1159" s="39" t="s">
        <v>90</v>
      </c>
      <c r="D1159" s="40" t="s">
        <v>226</v>
      </c>
      <c r="E1159" s="40">
        <v>1</v>
      </c>
      <c r="F1159" s="40" t="s">
        <v>0</v>
      </c>
      <c r="G1159" s="39" t="str">
        <f>IFERROR(VLOOKUP(A1159,'[4]MC Masterlist 2026-09-17'!$B:$M, 3, 0),"")</f>
        <v>BAJAJ RE</v>
      </c>
      <c r="H1159" s="41">
        <f>IFERROR(VLOOKUP(A1159,'[4]MC Masterlist 2026-09-17'!$B:$M, 6, 0),"")</f>
        <v>191000</v>
      </c>
      <c r="I1159" s="42">
        <v>6</v>
      </c>
      <c r="J1159" s="42">
        <v>7</v>
      </c>
      <c r="K1159" s="42">
        <v>2</v>
      </c>
      <c r="L1159" s="42">
        <f t="shared" si="273"/>
        <v>15</v>
      </c>
      <c r="M1159" s="42">
        <f t="shared" si="274"/>
        <v>5</v>
      </c>
      <c r="N1159" s="41">
        <f t="shared" si="275"/>
        <v>2865000</v>
      </c>
      <c r="O1159" s="41">
        <f t="shared" si="276"/>
        <v>955000</v>
      </c>
      <c r="P1159" s="42">
        <f t="shared" si="277"/>
        <v>0.16666666666666666</v>
      </c>
      <c r="Q1159" s="42">
        <v>2</v>
      </c>
      <c r="R1159" s="41">
        <f t="shared" si="278"/>
        <v>382000</v>
      </c>
      <c r="S1159" s="42">
        <f t="shared" si="279"/>
        <v>12</v>
      </c>
      <c r="T1159" s="42">
        <f>IFERROR(VLOOKUP(A1159,'[4]Re-order'!$A:$Q,17,0),"")</f>
        <v>0</v>
      </c>
      <c r="U1159" s="42">
        <f>IFERROR(VLOOKUP(A1159,'[4]MC Masterlist 2026-09-17'!$B:$M, 10, 0),0)</f>
        <v>15</v>
      </c>
      <c r="V1159" s="42">
        <f>IFERROR(VLOOKUP(A1159,'[4]MC Masterlist 2026-09-17'!$B:$M, 11, 0),0)</f>
        <v>15</v>
      </c>
      <c r="W1159" s="42">
        <f t="shared" si="280"/>
        <v>30</v>
      </c>
      <c r="X1159" s="42">
        <f t="shared" si="281"/>
        <v>27.5</v>
      </c>
      <c r="Y1159" s="42">
        <f>IFERROR(IF(OR(C1159="AREA I",C1159="AREA V"),7,VLOOKUP(A1159,'[4]MC Masterlist 2026-09-17'!$B:$M, 12, 0)),0)</f>
        <v>30</v>
      </c>
      <c r="Z1159" s="42">
        <f t="shared" si="282"/>
        <v>2.5</v>
      </c>
      <c r="AA1159" s="42">
        <f t="shared" si="283"/>
        <v>5</v>
      </c>
      <c r="AB1159" s="42">
        <f t="shared" si="284"/>
        <v>4.583333333333333</v>
      </c>
      <c r="AC1159" s="42">
        <f t="shared" si="285"/>
        <v>5</v>
      </c>
      <c r="AD1159" s="40" t="str">
        <f t="shared" si="286"/>
        <v>Low</v>
      </c>
      <c r="AE1159" s="40">
        <f>IFERROR(VLOOKUP(A1159,'[4]Re-order'!$A:$AA,27,0),"")</f>
        <v>0</v>
      </c>
      <c r="AF1159" s="42">
        <f t="shared" si="287"/>
        <v>3</v>
      </c>
      <c r="AG1159" s="42" t="e">
        <f>SUMIFS('[4]Raw Inventory'!D:D,'[4]Raw Inventory'!C:C,"GREATWALL",'[4]Raw Inventory'!B:B,A1159)</f>
        <v>#VALUE!</v>
      </c>
      <c r="AH1159" s="42" t="e">
        <f>SUMIFS('[4]Raw Inventory'!D:D,'[4]Raw Inventory'!C:C,"DUARTE",'[4]Raw Inventory'!B:B,A1159)</f>
        <v>#VALUE!</v>
      </c>
      <c r="AI1159" s="42"/>
      <c r="AJ1159" s="42">
        <f t="shared" si="288"/>
        <v>12</v>
      </c>
      <c r="AK1159" s="40" t="str">
        <f>IFERROR(IF((Q1159+IF(AI1159="",0,AI3))&lt;=0,"Stockout",IF(AJ1159="","",IF(F1159="Class A",IF(AJ1159&lt;=7,"Critical",IF(AJ1159&lt;=15,"Low",IF(AJ1159&lt;=30,"Reorder",IF(AJ1159&lt;=45,"Optimal","Overstock")))),IF(F1159="Class B",IF(AJ1159&lt;=10,"Critical",IF(AJ1159&lt;=20,"Low",IF(AJ1159&lt;=45,"Reorder",IF(AJ1159&lt;=60,"Optimal","Overstock")))),IF(F1159="Class C",IF(AJ1159&lt;=15,"Critical",IF(AJ1159&lt;=30,"Low",IF(AJ1159&lt;=60,"Reorder",IF(AJ1159&lt;=90,"Optimal","Overstock")))),""))))),"")</f>
        <v>Low</v>
      </c>
      <c r="AL1159" s="42"/>
      <c r="AM1159" s="39"/>
      <c r="AN1159" s="39"/>
      <c r="AO1159" s="39"/>
      <c r="AP1159" s="39"/>
      <c r="AQ1159" s="39"/>
      <c r="AR1159" s="39"/>
      <c r="AS1159" s="39"/>
      <c r="AT1159" s="39"/>
      <c r="AU1159" s="39"/>
      <c r="AV1159" s="39"/>
    </row>
    <row r="1160" spans="1:48">
      <c r="A1160" s="39" t="s">
        <v>16</v>
      </c>
      <c r="B1160" s="39" t="s">
        <v>143</v>
      </c>
      <c r="C1160" s="39" t="s">
        <v>137</v>
      </c>
      <c r="D1160" s="40" t="s">
        <v>223</v>
      </c>
      <c r="E1160" s="40">
        <v>12</v>
      </c>
      <c r="F1160" s="40" t="s">
        <v>2</v>
      </c>
      <c r="G1160" s="39" t="str">
        <f>IFERROR(VLOOKUP(A1160,'[4]MC Masterlist 2026-09-17'!$B:$M, 3, 0),"")</f>
        <v>HONDA</v>
      </c>
      <c r="H1160" s="41">
        <f>IFERROR(VLOOKUP(A1160,'[4]MC Masterlist 2026-09-17'!$B:$M, 6, 0),"")</f>
        <v>84394</v>
      </c>
      <c r="I1160" s="42">
        <v>1</v>
      </c>
      <c r="J1160" s="42">
        <v>0</v>
      </c>
      <c r="K1160" s="42">
        <v>3</v>
      </c>
      <c r="L1160" s="42">
        <f t="shared" si="273"/>
        <v>4</v>
      </c>
      <c r="M1160" s="42">
        <f t="shared" si="274"/>
        <v>1.3333333333333333</v>
      </c>
      <c r="N1160" s="41">
        <f t="shared" si="275"/>
        <v>337576</v>
      </c>
      <c r="O1160" s="41">
        <f t="shared" si="276"/>
        <v>112525.33333333333</v>
      </c>
      <c r="P1160" s="42">
        <f t="shared" si="277"/>
        <v>4.4444444444444439E-2</v>
      </c>
      <c r="Q1160" s="42"/>
      <c r="R1160" s="41">
        <f t="shared" si="278"/>
        <v>0</v>
      </c>
      <c r="S1160" s="42">
        <f t="shared" si="279"/>
        <v>0</v>
      </c>
      <c r="T1160" s="42">
        <f>IFERROR(VLOOKUP(A1160,'[4]Re-order'!$A:$Q,17,0),"")</f>
        <v>0</v>
      </c>
      <c r="U1160" s="42">
        <f>IFERROR(VLOOKUP(A1160,'[4]MC Masterlist 2026-09-17'!$B:$M, 10, 0),0)</f>
        <v>15</v>
      </c>
      <c r="V1160" s="42">
        <f>IFERROR(VLOOKUP(A1160,'[4]MC Masterlist 2026-09-17'!$B:$M, 11, 0),0)</f>
        <v>15</v>
      </c>
      <c r="W1160" s="42">
        <f t="shared" si="280"/>
        <v>30</v>
      </c>
      <c r="X1160" s="42">
        <f t="shared" si="281"/>
        <v>6.333333333333333</v>
      </c>
      <c r="Y1160" s="42">
        <f>IFERROR(IF(OR(C1160="AREA I",C1160="AREA V"),7,VLOOKUP(A1160,'[4]MC Masterlist 2026-09-17'!$B:$M, 12, 0)),0)</f>
        <v>7</v>
      </c>
      <c r="Z1160" s="42">
        <f t="shared" si="282"/>
        <v>0.66666666666666663</v>
      </c>
      <c r="AA1160" s="42">
        <f t="shared" si="283"/>
        <v>1.3333333333333333</v>
      </c>
      <c r="AB1160" s="42">
        <f t="shared" si="284"/>
        <v>0.28148148148148144</v>
      </c>
      <c r="AC1160" s="42">
        <f t="shared" si="285"/>
        <v>0.31111111111111106</v>
      </c>
      <c r="AD1160" s="40" t="str">
        <f t="shared" si="286"/>
        <v>Stockout</v>
      </c>
      <c r="AE1160" s="40">
        <f>IFERROR(VLOOKUP(A1160,'[4]Re-order'!$A:$AA,27,0),"")</f>
        <v>0</v>
      </c>
      <c r="AF1160" s="42">
        <f t="shared" si="287"/>
        <v>0.31111111111111106</v>
      </c>
      <c r="AG1160" s="42" t="e">
        <f>SUMIFS('[4]Raw Inventory'!D:D,'[4]Raw Inventory'!C:C,"GREATWALL",'[4]Raw Inventory'!B:B,A1160)</f>
        <v>#VALUE!</v>
      </c>
      <c r="AH1160" s="42" t="e">
        <f>SUMIFS('[4]Raw Inventory'!D:D,'[4]Raw Inventory'!C:C,"DUARTE",'[4]Raw Inventory'!B:B,A1160)</f>
        <v>#VALUE!</v>
      </c>
      <c r="AI1160" s="42"/>
      <c r="AJ1160" s="42">
        <f t="shared" si="288"/>
        <v>0</v>
      </c>
      <c r="AK1160" s="40" t="str">
        <f>IFERROR(IF((Q1160+IF(AI1160="",0,AI3))&lt;=0,"Stockout",IF(AJ1160="","",IF(F1160="Class A",IF(AJ1160&lt;=7,"Critical",IF(AJ1160&lt;=15,"Low",IF(AJ1160&lt;=30,"Reorder",IF(AJ1160&lt;=45,"Optimal","Overstock")))),IF(F1160="Class B",IF(AJ1160&lt;=10,"Critical",IF(AJ1160&lt;=20,"Low",IF(AJ1160&lt;=45,"Reorder",IF(AJ1160&lt;=60,"Optimal","Overstock")))),IF(F1160="Class C",IF(AJ1160&lt;=15,"Critical",IF(AJ1160&lt;=30,"Low",IF(AJ1160&lt;=60,"Reorder",IF(AJ1160&lt;=90,"Optimal","Overstock")))),""))))),"")</f>
        <v>Stockout</v>
      </c>
      <c r="AL1160" s="42"/>
      <c r="AM1160" s="39"/>
      <c r="AN1160" s="39"/>
      <c r="AO1160" s="39"/>
      <c r="AP1160" s="39"/>
      <c r="AQ1160" s="39"/>
      <c r="AR1160" s="39"/>
      <c r="AS1160" s="39"/>
      <c r="AT1160" s="39"/>
      <c r="AU1160" s="39"/>
      <c r="AV1160" s="39"/>
    </row>
    <row r="1161" spans="1:48">
      <c r="A1161" s="39" t="s">
        <v>35</v>
      </c>
      <c r="B1161" s="39" t="s">
        <v>11</v>
      </c>
      <c r="C1161" s="39" t="s">
        <v>1</v>
      </c>
      <c r="D1161" s="40" t="s">
        <v>254</v>
      </c>
      <c r="E1161" s="40">
        <v>13</v>
      </c>
      <c r="F1161" s="40" t="s">
        <v>2</v>
      </c>
      <c r="G1161" s="39" t="str">
        <f>IFERROR(VLOOKUP(A1161,'[4]MC Masterlist 2026-09-17'!$B:$M, 3, 0),"")</f>
        <v>HONDA</v>
      </c>
      <c r="H1161" s="41">
        <f>IFERROR(VLOOKUP(A1161,'[4]MC Masterlist 2026-09-17'!$B:$M, 6, 0),"")</f>
        <v>57990</v>
      </c>
      <c r="I1161" s="42">
        <v>3</v>
      </c>
      <c r="J1161" s="42">
        <v>3</v>
      </c>
      <c r="K1161" s="42">
        <v>0</v>
      </c>
      <c r="L1161" s="42">
        <f t="shared" si="273"/>
        <v>6</v>
      </c>
      <c r="M1161" s="42">
        <f t="shared" si="274"/>
        <v>2</v>
      </c>
      <c r="N1161" s="41">
        <f t="shared" si="275"/>
        <v>347940</v>
      </c>
      <c r="O1161" s="41">
        <f t="shared" si="276"/>
        <v>115980</v>
      </c>
      <c r="P1161" s="42">
        <f t="shared" si="277"/>
        <v>6.6666666666666666E-2</v>
      </c>
      <c r="Q1161" s="42">
        <v>4</v>
      </c>
      <c r="R1161" s="41">
        <f t="shared" si="278"/>
        <v>231960</v>
      </c>
      <c r="S1161" s="42">
        <f t="shared" si="279"/>
        <v>60</v>
      </c>
      <c r="T1161" s="42">
        <f>IFERROR(VLOOKUP(A1161,'[4]Re-order'!$A:$Q,17,0),"")</f>
        <v>0</v>
      </c>
      <c r="U1161" s="42">
        <f>IFERROR(VLOOKUP(A1161,'[4]MC Masterlist 2026-09-17'!$B:$M, 10, 0),0)</f>
        <v>15</v>
      </c>
      <c r="V1161" s="42">
        <f>IFERROR(VLOOKUP(A1161,'[4]MC Masterlist 2026-09-17'!$B:$M, 11, 0),0)</f>
        <v>15</v>
      </c>
      <c r="W1161" s="42">
        <f t="shared" si="280"/>
        <v>30</v>
      </c>
      <c r="X1161" s="42">
        <f t="shared" si="281"/>
        <v>6</v>
      </c>
      <c r="Y1161" s="42">
        <f>IFERROR(IF(OR(C1161="AREA I",C1161="AREA V"),7,VLOOKUP(A1161,'[4]MC Masterlist 2026-09-17'!$B:$M, 12, 0)),0)</f>
        <v>7</v>
      </c>
      <c r="Z1161" s="42">
        <f t="shared" si="282"/>
        <v>1</v>
      </c>
      <c r="AA1161" s="42">
        <f t="shared" si="283"/>
        <v>2</v>
      </c>
      <c r="AB1161" s="42">
        <f t="shared" si="284"/>
        <v>0.4</v>
      </c>
      <c r="AC1161" s="42">
        <f t="shared" si="285"/>
        <v>0.46666666666666667</v>
      </c>
      <c r="AD1161" s="40" t="str">
        <f t="shared" si="286"/>
        <v>Optimal</v>
      </c>
      <c r="AE1161" s="40">
        <f>IFERROR(VLOOKUP(A1161,'[4]Re-order'!$A:$AA,27,0),"")</f>
        <v>0</v>
      </c>
      <c r="AF1161" s="42">
        <f t="shared" si="287"/>
        <v>-3.5333333333333332</v>
      </c>
      <c r="AG1161" s="42" t="e">
        <f>SUMIFS('[4]Raw Inventory'!D:D,'[4]Raw Inventory'!C:C,"GREATWALL",'[4]Raw Inventory'!B:B,A1161)</f>
        <v>#VALUE!</v>
      </c>
      <c r="AH1161" s="42" t="e">
        <f>SUMIFS('[4]Raw Inventory'!D:D,'[4]Raw Inventory'!C:C,"DUARTE",'[4]Raw Inventory'!B:B,A1161)</f>
        <v>#VALUE!</v>
      </c>
      <c r="AI1161" s="42"/>
      <c r="AJ1161" s="42">
        <f t="shared" si="288"/>
        <v>60</v>
      </c>
      <c r="AK1161" s="40" t="str">
        <f>IFERROR(IF((Q1161+IF(AI1161="",0,AI3))&lt;=0,"Stockout",IF(AJ1161="","",IF(F1161="Class A",IF(AJ1161&lt;=7,"Critical",IF(AJ1161&lt;=15,"Low",IF(AJ1161&lt;=30,"Reorder",IF(AJ1161&lt;=45,"Optimal","Overstock")))),IF(F1161="Class B",IF(AJ1161&lt;=10,"Critical",IF(AJ1161&lt;=20,"Low",IF(AJ1161&lt;=45,"Reorder",IF(AJ1161&lt;=60,"Optimal","Overstock")))),IF(F1161="Class C",IF(AJ1161&lt;=15,"Critical",IF(AJ1161&lt;=30,"Low",IF(AJ1161&lt;=60,"Reorder",IF(AJ1161&lt;=90,"Optimal","Overstock")))),""))))),"")</f>
        <v>Optimal</v>
      </c>
      <c r="AL1161" s="42"/>
      <c r="AM1161" s="39"/>
      <c r="AN1161" s="39"/>
      <c r="AO1161" s="39"/>
      <c r="AP1161" s="39"/>
      <c r="AQ1161" s="39"/>
      <c r="AR1161" s="39"/>
      <c r="AS1161" s="39"/>
      <c r="AT1161" s="39"/>
      <c r="AU1161" s="39"/>
      <c r="AV1161" s="39"/>
    </row>
    <row r="1162" spans="1:48">
      <c r="A1162" s="39" t="s">
        <v>44</v>
      </c>
      <c r="B1162" s="39" t="s">
        <v>154</v>
      </c>
      <c r="C1162" s="39" t="s">
        <v>152</v>
      </c>
      <c r="D1162" s="40" t="s">
        <v>238</v>
      </c>
      <c r="E1162" s="40">
        <v>31</v>
      </c>
      <c r="F1162" s="40" t="s">
        <v>3</v>
      </c>
      <c r="G1162" s="39" t="str">
        <f>IFERROR(VLOOKUP(A1162,'[4]MC Masterlist 2026-09-17'!$B:$M, 3, 0),"")</f>
        <v>YAMAHA</v>
      </c>
      <c r="H1162" s="41">
        <f>IFERROR(VLOOKUP(A1162,'[4]MC Masterlist 2026-09-17'!$B:$M, 6, 0),"")</f>
        <v>165912</v>
      </c>
      <c r="I1162" s="42">
        <v>0</v>
      </c>
      <c r="J1162" s="42">
        <v>0</v>
      </c>
      <c r="K1162" s="42">
        <v>0</v>
      </c>
      <c r="L1162" s="42">
        <f t="shared" si="273"/>
        <v>0</v>
      </c>
      <c r="M1162" s="42">
        <f t="shared" si="274"/>
        <v>0</v>
      </c>
      <c r="N1162" s="41">
        <f t="shared" si="275"/>
        <v>0</v>
      </c>
      <c r="O1162" s="41">
        <f t="shared" si="276"/>
        <v>0</v>
      </c>
      <c r="P1162" s="42">
        <f t="shared" si="277"/>
        <v>0</v>
      </c>
      <c r="Q1162" s="42">
        <v>1</v>
      </c>
      <c r="R1162" s="41">
        <f t="shared" si="278"/>
        <v>165912</v>
      </c>
      <c r="S1162" s="42">
        <f t="shared" si="279"/>
        <v>0</v>
      </c>
      <c r="T1162" s="42">
        <f>IFERROR(VLOOKUP(A1162,'[4]Re-order'!$A:$Q,17,0),"")</f>
        <v>0</v>
      </c>
      <c r="U1162" s="42">
        <f>IFERROR(VLOOKUP(A1162,'[4]MC Masterlist 2026-09-17'!$B:$M, 10, 0),0)</f>
        <v>15</v>
      </c>
      <c r="V1162" s="42">
        <f>IFERROR(VLOOKUP(A1162,'[4]MC Masterlist 2026-09-17'!$B:$M, 11, 0),0)</f>
        <v>15</v>
      </c>
      <c r="W1162" s="42">
        <f t="shared" si="280"/>
        <v>30</v>
      </c>
      <c r="X1162" s="42">
        <f t="shared" si="281"/>
        <v>30</v>
      </c>
      <c r="Y1162" s="42">
        <f>IFERROR(IF(OR(C1162="AREA I",C1162="AREA V"),7,VLOOKUP(A1162,'[4]MC Masterlist 2026-09-17'!$B:$M, 12, 0)),0)</f>
        <v>30</v>
      </c>
      <c r="Z1162" s="42">
        <f t="shared" si="282"/>
        <v>0</v>
      </c>
      <c r="AA1162" s="42">
        <f t="shared" si="283"/>
        <v>0</v>
      </c>
      <c r="AB1162" s="42">
        <f t="shared" si="284"/>
        <v>0</v>
      </c>
      <c r="AC1162" s="42">
        <f t="shared" si="285"/>
        <v>0</v>
      </c>
      <c r="AD1162" s="40" t="str">
        <f t="shared" si="286"/>
        <v>Critical</v>
      </c>
      <c r="AE1162" s="40">
        <f>IFERROR(VLOOKUP(A1162,'[4]Re-order'!$A:$AA,27,0),"")</f>
        <v>0</v>
      </c>
      <c r="AF1162" s="42">
        <f t="shared" si="287"/>
        <v>-1</v>
      </c>
      <c r="AG1162" s="42" t="e">
        <f>SUMIFS('[4]Raw Inventory'!D:D,'[4]Raw Inventory'!C:C,"GREATWALL",'[4]Raw Inventory'!B:B,A1162)</f>
        <v>#VALUE!</v>
      </c>
      <c r="AH1162" s="42" t="e">
        <f>SUMIFS('[4]Raw Inventory'!D:D,'[4]Raw Inventory'!C:C,"DUARTE",'[4]Raw Inventory'!B:B,A1162)</f>
        <v>#VALUE!</v>
      </c>
      <c r="AI1162" s="42"/>
      <c r="AJ1162" s="42">
        <f t="shared" si="288"/>
        <v>0</v>
      </c>
      <c r="AK1162" s="40" t="str">
        <f>IFERROR(IF((Q1162+IF(AI1162="",0,AI3))&lt;=0,"Stockout",IF(AJ1162="","",IF(F1162="Class A",IF(AJ1162&lt;=7,"Critical",IF(AJ1162&lt;=15,"Low",IF(AJ1162&lt;=30,"Reorder",IF(AJ1162&lt;=45,"Optimal","Overstock")))),IF(F1162="Class B",IF(AJ1162&lt;=10,"Critical",IF(AJ1162&lt;=20,"Low",IF(AJ1162&lt;=45,"Reorder",IF(AJ1162&lt;=60,"Optimal","Overstock")))),IF(F1162="Class C",IF(AJ1162&lt;=15,"Critical",IF(AJ1162&lt;=30,"Low",IF(AJ1162&lt;=60,"Reorder",IF(AJ1162&lt;=90,"Optimal","Overstock")))),""))))),"")</f>
        <v>Critical</v>
      </c>
      <c r="AL1162" s="42"/>
      <c r="AM1162" s="39"/>
      <c r="AN1162" s="39"/>
      <c r="AO1162" s="39"/>
      <c r="AP1162" s="39"/>
      <c r="AQ1162" s="39"/>
      <c r="AR1162" s="39"/>
      <c r="AS1162" s="39"/>
      <c r="AT1162" s="39"/>
      <c r="AU1162" s="39"/>
      <c r="AV1162" s="39"/>
    </row>
    <row r="1163" spans="1:48">
      <c r="A1163" s="39" t="s">
        <v>44</v>
      </c>
      <c r="B1163" s="39" t="s">
        <v>162</v>
      </c>
      <c r="C1163" s="39" t="s">
        <v>159</v>
      </c>
      <c r="D1163" s="40" t="s">
        <v>239</v>
      </c>
      <c r="E1163" s="40">
        <v>9</v>
      </c>
      <c r="F1163" s="40" t="s">
        <v>2</v>
      </c>
      <c r="G1163" s="39" t="str">
        <f>IFERROR(VLOOKUP(A1163,'[4]MC Masterlist 2026-09-17'!$B:$M, 3, 0),"")</f>
        <v>YAMAHA</v>
      </c>
      <c r="H1163" s="41">
        <f>IFERROR(VLOOKUP(A1163,'[4]MC Masterlist 2026-09-17'!$B:$M, 6, 0),"")</f>
        <v>165912</v>
      </c>
      <c r="I1163" s="42">
        <v>0</v>
      </c>
      <c r="J1163" s="42">
        <v>2</v>
      </c>
      <c r="K1163" s="42">
        <v>0</v>
      </c>
      <c r="L1163" s="42">
        <f t="shared" si="273"/>
        <v>2</v>
      </c>
      <c r="M1163" s="42">
        <f t="shared" si="274"/>
        <v>0.66666666666666663</v>
      </c>
      <c r="N1163" s="41">
        <f t="shared" si="275"/>
        <v>331824</v>
      </c>
      <c r="O1163" s="41">
        <f t="shared" si="276"/>
        <v>110608</v>
      </c>
      <c r="P1163" s="42">
        <f t="shared" si="277"/>
        <v>2.222222222222222E-2</v>
      </c>
      <c r="Q1163" s="42"/>
      <c r="R1163" s="41">
        <f t="shared" si="278"/>
        <v>0</v>
      </c>
      <c r="S1163" s="42">
        <f t="shared" si="279"/>
        <v>0</v>
      </c>
      <c r="T1163" s="42">
        <f>IFERROR(VLOOKUP(A1163,'[4]Re-order'!$A:$Q,17,0),"")</f>
        <v>0</v>
      </c>
      <c r="U1163" s="42">
        <f>IFERROR(VLOOKUP(A1163,'[4]MC Masterlist 2026-09-17'!$B:$M, 10, 0),0)</f>
        <v>15</v>
      </c>
      <c r="V1163" s="42">
        <f>IFERROR(VLOOKUP(A1163,'[4]MC Masterlist 2026-09-17'!$B:$M, 11, 0),0)</f>
        <v>15</v>
      </c>
      <c r="W1163" s="42">
        <f t="shared" si="280"/>
        <v>30</v>
      </c>
      <c r="X1163" s="42">
        <f t="shared" si="281"/>
        <v>29.666666666666668</v>
      </c>
      <c r="Y1163" s="42">
        <f>IFERROR(IF(OR(C1163="AREA I",C1163="AREA V"),7,VLOOKUP(A1163,'[4]MC Masterlist 2026-09-17'!$B:$M, 12, 0)),0)</f>
        <v>30</v>
      </c>
      <c r="Z1163" s="42">
        <f t="shared" si="282"/>
        <v>0.33333333333333331</v>
      </c>
      <c r="AA1163" s="42">
        <f t="shared" si="283"/>
        <v>0.66666666666666663</v>
      </c>
      <c r="AB1163" s="42">
        <f t="shared" si="284"/>
        <v>0.65925925925925921</v>
      </c>
      <c r="AC1163" s="42">
        <f t="shared" si="285"/>
        <v>0.66666666666666663</v>
      </c>
      <c r="AD1163" s="40" t="str">
        <f t="shared" si="286"/>
        <v>Stockout</v>
      </c>
      <c r="AE1163" s="40">
        <f>IFERROR(VLOOKUP(A1163,'[4]Re-order'!$A:$AA,27,0),"")</f>
        <v>0</v>
      </c>
      <c r="AF1163" s="42">
        <f t="shared" si="287"/>
        <v>0.66666666666666663</v>
      </c>
      <c r="AG1163" s="42" t="e">
        <f>SUMIFS('[4]Raw Inventory'!D:D,'[4]Raw Inventory'!C:C,"GREATWALL",'[4]Raw Inventory'!B:B,A1163)</f>
        <v>#VALUE!</v>
      </c>
      <c r="AH1163" s="42" t="e">
        <f>SUMIFS('[4]Raw Inventory'!D:D,'[4]Raw Inventory'!C:C,"DUARTE",'[4]Raw Inventory'!B:B,A1163)</f>
        <v>#VALUE!</v>
      </c>
      <c r="AI1163" s="42"/>
      <c r="AJ1163" s="42">
        <f t="shared" si="288"/>
        <v>0</v>
      </c>
      <c r="AK1163" s="40" t="str">
        <f>IFERROR(IF((Q1163+IF(AI1163="",0,AI3))&lt;=0,"Stockout",IF(AJ1163="","",IF(F1163="Class A",IF(AJ1163&lt;=7,"Critical",IF(AJ1163&lt;=15,"Low",IF(AJ1163&lt;=30,"Reorder",IF(AJ1163&lt;=45,"Optimal","Overstock")))),IF(F1163="Class B",IF(AJ1163&lt;=10,"Critical",IF(AJ1163&lt;=20,"Low",IF(AJ1163&lt;=45,"Reorder",IF(AJ1163&lt;=60,"Optimal","Overstock")))),IF(F1163="Class C",IF(AJ1163&lt;=15,"Critical",IF(AJ1163&lt;=30,"Low",IF(AJ1163&lt;=60,"Reorder",IF(AJ1163&lt;=90,"Optimal","Overstock")))),""))))),"")</f>
        <v>Stockout</v>
      </c>
      <c r="AL1163" s="42"/>
      <c r="AM1163" s="39"/>
      <c r="AN1163" s="39"/>
      <c r="AO1163" s="39"/>
      <c r="AP1163" s="39"/>
      <c r="AQ1163" s="39"/>
      <c r="AR1163" s="39"/>
      <c r="AS1163" s="39"/>
      <c r="AT1163" s="39"/>
      <c r="AU1163" s="39"/>
      <c r="AV1163" s="39"/>
    </row>
    <row r="1164" spans="1:48">
      <c r="A1164" s="39" t="s">
        <v>24</v>
      </c>
      <c r="B1164" s="39" t="s">
        <v>119</v>
      </c>
      <c r="C1164" s="39" t="s">
        <v>118</v>
      </c>
      <c r="D1164" s="40" t="s">
        <v>249</v>
      </c>
      <c r="E1164" s="40">
        <v>8</v>
      </c>
      <c r="F1164" s="40" t="s">
        <v>0</v>
      </c>
      <c r="G1164" s="39" t="str">
        <f>IFERROR(VLOOKUP(A1164,'[4]MC Masterlist 2026-09-17'!$B:$M, 3, 0),"")</f>
        <v>KAWASAKI</v>
      </c>
      <c r="H1164" s="41">
        <f>IFERROR(VLOOKUP(A1164,'[4]MC Masterlist 2026-09-17'!$B:$M, 6, 0),"")</f>
        <v>131626</v>
      </c>
      <c r="I1164" s="42">
        <v>2</v>
      </c>
      <c r="J1164" s="42">
        <v>2</v>
      </c>
      <c r="K1164" s="42">
        <v>2</v>
      </c>
      <c r="L1164" s="42">
        <f t="shared" si="273"/>
        <v>6</v>
      </c>
      <c r="M1164" s="42">
        <f t="shared" si="274"/>
        <v>2</v>
      </c>
      <c r="N1164" s="41">
        <f t="shared" si="275"/>
        <v>789756</v>
      </c>
      <c r="O1164" s="41">
        <f t="shared" si="276"/>
        <v>263252</v>
      </c>
      <c r="P1164" s="42">
        <f t="shared" si="277"/>
        <v>6.6666666666666666E-2</v>
      </c>
      <c r="Q1164" s="42">
        <v>3</v>
      </c>
      <c r="R1164" s="41">
        <f t="shared" si="278"/>
        <v>394878</v>
      </c>
      <c r="S1164" s="42">
        <f t="shared" si="279"/>
        <v>45</v>
      </c>
      <c r="T1164" s="42">
        <f>IFERROR(VLOOKUP(A1164,'[4]Re-order'!$A:$Q,17,0),"")</f>
        <v>0</v>
      </c>
      <c r="U1164" s="42">
        <f>IFERROR(VLOOKUP(A1164,'[4]MC Masterlist 2026-09-17'!$B:$M, 10, 0),0)</f>
        <v>15</v>
      </c>
      <c r="V1164" s="42">
        <f>IFERROR(VLOOKUP(A1164,'[4]MC Masterlist 2026-09-17'!$B:$M, 11, 0),0)</f>
        <v>15</v>
      </c>
      <c r="W1164" s="42">
        <f t="shared" si="280"/>
        <v>30</v>
      </c>
      <c r="X1164" s="42">
        <f t="shared" si="281"/>
        <v>29</v>
      </c>
      <c r="Y1164" s="42">
        <f>IFERROR(IF(OR(C1164="AREA I",C1164="AREA V"),7,VLOOKUP(A1164,'[4]MC Masterlist 2026-09-17'!$B:$M, 12, 0)),0)</f>
        <v>30</v>
      </c>
      <c r="Z1164" s="42">
        <f t="shared" si="282"/>
        <v>1</v>
      </c>
      <c r="AA1164" s="42">
        <f t="shared" si="283"/>
        <v>2</v>
      </c>
      <c r="AB1164" s="42">
        <f t="shared" si="284"/>
        <v>1.9333333333333333</v>
      </c>
      <c r="AC1164" s="42">
        <f t="shared" si="285"/>
        <v>2</v>
      </c>
      <c r="AD1164" s="40" t="str">
        <f t="shared" si="286"/>
        <v>Optimal</v>
      </c>
      <c r="AE1164" s="40">
        <f>IFERROR(VLOOKUP(A1164,'[4]Re-order'!$A:$AA,27,0),"")</f>
        <v>0</v>
      </c>
      <c r="AF1164" s="42">
        <f t="shared" si="287"/>
        <v>-1</v>
      </c>
      <c r="AG1164" s="42" t="e">
        <f>SUMIFS('[4]Raw Inventory'!D:D,'[4]Raw Inventory'!C:C,"GREATWALL",'[4]Raw Inventory'!B:B,A1164)</f>
        <v>#VALUE!</v>
      </c>
      <c r="AH1164" s="42" t="e">
        <f>SUMIFS('[4]Raw Inventory'!D:D,'[4]Raw Inventory'!C:C,"DUARTE",'[4]Raw Inventory'!B:B,A1164)</f>
        <v>#VALUE!</v>
      </c>
      <c r="AI1164" s="42"/>
      <c r="AJ1164" s="42">
        <f t="shared" si="288"/>
        <v>45</v>
      </c>
      <c r="AK1164" s="40" t="str">
        <f>IFERROR(IF((Q1164+IF(AI1164="",0,AI3))&lt;=0,"Stockout",IF(AJ1164="","",IF(F1164="Class A",IF(AJ1164&lt;=7,"Critical",IF(AJ1164&lt;=15,"Low",IF(AJ1164&lt;=30,"Reorder",IF(AJ1164&lt;=45,"Optimal","Overstock")))),IF(F1164="Class B",IF(AJ1164&lt;=10,"Critical",IF(AJ1164&lt;=20,"Low",IF(AJ1164&lt;=45,"Reorder",IF(AJ1164&lt;=60,"Optimal","Overstock")))),IF(F1164="Class C",IF(AJ1164&lt;=15,"Critical",IF(AJ1164&lt;=30,"Low",IF(AJ1164&lt;=60,"Reorder",IF(AJ1164&lt;=90,"Optimal","Overstock")))),""))))),"")</f>
        <v>Optimal</v>
      </c>
      <c r="AL1164" s="42"/>
      <c r="AM1164" s="39"/>
      <c r="AN1164" s="39"/>
      <c r="AO1164" s="39"/>
      <c r="AP1164" s="39"/>
      <c r="AQ1164" s="39"/>
      <c r="AR1164" s="39"/>
      <c r="AS1164" s="39"/>
      <c r="AT1164" s="39"/>
      <c r="AU1164" s="39"/>
      <c r="AV1164" s="39"/>
    </row>
    <row r="1165" spans="1:48">
      <c r="A1165" s="39" t="s">
        <v>103</v>
      </c>
      <c r="B1165" s="39" t="s">
        <v>92</v>
      </c>
      <c r="C1165" s="39" t="s">
        <v>90</v>
      </c>
      <c r="D1165" s="40" t="s">
        <v>236</v>
      </c>
      <c r="E1165" s="40">
        <v>28</v>
      </c>
      <c r="F1165" s="40" t="s">
        <v>3</v>
      </c>
      <c r="G1165" s="39" t="str">
        <f>IFERROR(VLOOKUP(A1165,'[4]MC Masterlist 2026-09-17'!$B:$M, 3, 0),"")</f>
        <v>SUZUKI</v>
      </c>
      <c r="H1165" s="41">
        <f>IFERROR(VLOOKUP(A1165,'[4]MC Masterlist 2026-09-17'!$B:$M, 6, 0),"")</f>
        <v>172897</v>
      </c>
      <c r="I1165" s="42">
        <v>0</v>
      </c>
      <c r="J1165" s="42">
        <v>0</v>
      </c>
      <c r="K1165" s="42">
        <v>0</v>
      </c>
      <c r="L1165" s="42">
        <f t="shared" si="273"/>
        <v>0</v>
      </c>
      <c r="M1165" s="42">
        <f t="shared" si="274"/>
        <v>0</v>
      </c>
      <c r="N1165" s="41">
        <f t="shared" si="275"/>
        <v>0</v>
      </c>
      <c r="O1165" s="41">
        <f t="shared" si="276"/>
        <v>0</v>
      </c>
      <c r="P1165" s="42">
        <f t="shared" si="277"/>
        <v>0</v>
      </c>
      <c r="Q1165" s="42">
        <v>1</v>
      </c>
      <c r="R1165" s="41">
        <f t="shared" si="278"/>
        <v>172897</v>
      </c>
      <c r="S1165" s="42">
        <f t="shared" si="279"/>
        <v>0</v>
      </c>
      <c r="T1165" s="42">
        <f>IFERROR(VLOOKUP(A1165,'[4]Re-order'!$A:$Q,17,0),"")</f>
        <v>0</v>
      </c>
      <c r="U1165" s="42">
        <f>IFERROR(VLOOKUP(A1165,'[4]MC Masterlist 2026-09-17'!$B:$M, 10, 0),0)</f>
        <v>15</v>
      </c>
      <c r="V1165" s="42">
        <f>IFERROR(VLOOKUP(A1165,'[4]MC Masterlist 2026-09-17'!$B:$M, 11, 0),0)</f>
        <v>15</v>
      </c>
      <c r="W1165" s="42">
        <f t="shared" si="280"/>
        <v>30</v>
      </c>
      <c r="X1165" s="42">
        <f t="shared" si="281"/>
        <v>30</v>
      </c>
      <c r="Y1165" s="42">
        <f>IFERROR(IF(OR(C1165="AREA I",C1165="AREA V"),7,VLOOKUP(A1165,'[4]MC Masterlist 2026-09-17'!$B:$M, 12, 0)),0)</f>
        <v>30</v>
      </c>
      <c r="Z1165" s="42">
        <f t="shared" si="282"/>
        <v>0</v>
      </c>
      <c r="AA1165" s="42">
        <f t="shared" si="283"/>
        <v>0</v>
      </c>
      <c r="AB1165" s="42">
        <f t="shared" si="284"/>
        <v>0</v>
      </c>
      <c r="AC1165" s="42">
        <f t="shared" si="285"/>
        <v>0</v>
      </c>
      <c r="AD1165" s="40" t="str">
        <f t="shared" si="286"/>
        <v>Critical</v>
      </c>
      <c r="AE1165" s="40">
        <f>IFERROR(VLOOKUP(A1165,'[4]Re-order'!$A:$AA,27,0),"")</f>
        <v>0</v>
      </c>
      <c r="AF1165" s="42">
        <f t="shared" si="287"/>
        <v>-1</v>
      </c>
      <c r="AG1165" s="42" t="e">
        <f>SUMIFS('[4]Raw Inventory'!D:D,'[4]Raw Inventory'!C:C,"GREATWALL",'[4]Raw Inventory'!B:B,A1165)</f>
        <v>#VALUE!</v>
      </c>
      <c r="AH1165" s="42" t="e">
        <f>SUMIFS('[4]Raw Inventory'!D:D,'[4]Raw Inventory'!C:C,"DUARTE",'[4]Raw Inventory'!B:B,A1165)</f>
        <v>#VALUE!</v>
      </c>
      <c r="AI1165" s="42"/>
      <c r="AJ1165" s="42">
        <f t="shared" si="288"/>
        <v>0</v>
      </c>
      <c r="AK1165" s="40" t="str">
        <f>IFERROR(IF((Q1165+IF(AI1165="",0,AI3))&lt;=0,"Stockout",IF(AJ1165="","",IF(F1165="Class A",IF(AJ1165&lt;=7,"Critical",IF(AJ1165&lt;=15,"Low",IF(AJ1165&lt;=30,"Reorder",IF(AJ1165&lt;=45,"Optimal","Overstock")))),IF(F1165="Class B",IF(AJ1165&lt;=10,"Critical",IF(AJ1165&lt;=20,"Low",IF(AJ1165&lt;=45,"Reorder",IF(AJ1165&lt;=60,"Optimal","Overstock")))),IF(F1165="Class C",IF(AJ1165&lt;=15,"Critical",IF(AJ1165&lt;=30,"Low",IF(AJ1165&lt;=60,"Reorder",IF(AJ1165&lt;=90,"Optimal","Overstock")))),""))))),"")</f>
        <v>Critical</v>
      </c>
      <c r="AL1165" s="42"/>
      <c r="AM1165" s="39"/>
      <c r="AN1165" s="39"/>
      <c r="AO1165" s="39"/>
      <c r="AP1165" s="39"/>
      <c r="AQ1165" s="39"/>
      <c r="AR1165" s="39"/>
      <c r="AS1165" s="39"/>
      <c r="AT1165" s="39"/>
      <c r="AU1165" s="39"/>
      <c r="AV1165" s="39"/>
    </row>
    <row r="1166" spans="1:48">
      <c r="A1166" s="39" t="s">
        <v>46</v>
      </c>
      <c r="B1166" s="39" t="s">
        <v>116</v>
      </c>
      <c r="C1166" s="39" t="s">
        <v>109</v>
      </c>
      <c r="D1166" s="40" t="s">
        <v>266</v>
      </c>
      <c r="E1166" s="40">
        <v>6</v>
      </c>
      <c r="F1166" s="40" t="s">
        <v>3</v>
      </c>
      <c r="G1166" s="39" t="str">
        <f>IFERROR(VLOOKUP(A1166,'[4]MC Masterlist 2026-09-17'!$B:$M, 3, 0),"")</f>
        <v>HONDA</v>
      </c>
      <c r="H1166" s="41">
        <f>IFERROR(VLOOKUP(A1166,'[4]MC Masterlist 2026-09-17'!$B:$M, 6, 0),"")</f>
        <v>73630</v>
      </c>
      <c r="I1166" s="42">
        <v>0</v>
      </c>
      <c r="J1166" s="42">
        <v>0</v>
      </c>
      <c r="K1166" s="42">
        <v>1</v>
      </c>
      <c r="L1166" s="42">
        <f t="shared" si="273"/>
        <v>1</v>
      </c>
      <c r="M1166" s="42">
        <f t="shared" si="274"/>
        <v>0.33333333333333331</v>
      </c>
      <c r="N1166" s="41">
        <f t="shared" si="275"/>
        <v>73630</v>
      </c>
      <c r="O1166" s="41">
        <f t="shared" si="276"/>
        <v>24543.333333333332</v>
      </c>
      <c r="P1166" s="42">
        <f t="shared" si="277"/>
        <v>1.111111111111111E-2</v>
      </c>
      <c r="Q1166" s="42"/>
      <c r="R1166" s="41">
        <f t="shared" si="278"/>
        <v>0</v>
      </c>
      <c r="S1166" s="42">
        <f t="shared" si="279"/>
        <v>0</v>
      </c>
      <c r="T1166" s="42">
        <f>IFERROR(VLOOKUP(A1166,'[4]Re-order'!$A:$Q,17,0),"")</f>
        <v>0</v>
      </c>
      <c r="U1166" s="42">
        <f>IFERROR(VLOOKUP(A1166,'[4]MC Masterlist 2026-09-17'!$B:$M, 10, 0),0)</f>
        <v>15</v>
      </c>
      <c r="V1166" s="42">
        <f>IFERROR(VLOOKUP(A1166,'[4]MC Masterlist 2026-09-17'!$B:$M, 11, 0),0)</f>
        <v>15</v>
      </c>
      <c r="W1166" s="42">
        <f t="shared" si="280"/>
        <v>30</v>
      </c>
      <c r="X1166" s="42">
        <f t="shared" si="281"/>
        <v>29.833333333333332</v>
      </c>
      <c r="Y1166" s="42">
        <f>IFERROR(IF(OR(C1166="AREA I",C1166="AREA V"),7,VLOOKUP(A1166,'[4]MC Masterlist 2026-09-17'!$B:$M, 12, 0)),0)</f>
        <v>30</v>
      </c>
      <c r="Z1166" s="42">
        <f t="shared" si="282"/>
        <v>0.16666666666666666</v>
      </c>
      <c r="AA1166" s="42">
        <f t="shared" si="283"/>
        <v>0.33333333333333331</v>
      </c>
      <c r="AB1166" s="42">
        <f t="shared" si="284"/>
        <v>0.33148148148148143</v>
      </c>
      <c r="AC1166" s="42">
        <f t="shared" si="285"/>
        <v>0.33333333333333331</v>
      </c>
      <c r="AD1166" s="40" t="str">
        <f t="shared" si="286"/>
        <v>Stockout</v>
      </c>
      <c r="AE1166" s="40">
        <f>IFERROR(VLOOKUP(A1166,'[4]Re-order'!$A:$AA,27,0),"")</f>
        <v>0</v>
      </c>
      <c r="AF1166" s="42">
        <f t="shared" si="287"/>
        <v>0.33333333333333331</v>
      </c>
      <c r="AG1166" s="42" t="e">
        <f>SUMIFS('[4]Raw Inventory'!D:D,'[4]Raw Inventory'!C:C,"GREATWALL",'[4]Raw Inventory'!B:B,A1166)</f>
        <v>#VALUE!</v>
      </c>
      <c r="AH1166" s="42" t="e">
        <f>SUMIFS('[4]Raw Inventory'!D:D,'[4]Raw Inventory'!C:C,"DUARTE",'[4]Raw Inventory'!B:B,A1166)</f>
        <v>#VALUE!</v>
      </c>
      <c r="AI1166" s="42"/>
      <c r="AJ1166" s="42">
        <f t="shared" si="288"/>
        <v>0</v>
      </c>
      <c r="AK1166" s="40" t="str">
        <f>IFERROR(IF((Q1166+IF(AI1166="",0,AI3))&lt;=0,"Stockout",IF(AJ1166="","",IF(F1166="Class A",IF(AJ1166&lt;=7,"Critical",IF(AJ1166&lt;=15,"Low",IF(AJ1166&lt;=30,"Reorder",IF(AJ1166&lt;=45,"Optimal","Overstock")))),IF(F1166="Class B",IF(AJ1166&lt;=10,"Critical",IF(AJ1166&lt;=20,"Low",IF(AJ1166&lt;=45,"Reorder",IF(AJ1166&lt;=60,"Optimal","Overstock")))),IF(F1166="Class C",IF(AJ1166&lt;=15,"Critical",IF(AJ1166&lt;=30,"Low",IF(AJ1166&lt;=60,"Reorder",IF(AJ1166&lt;=90,"Optimal","Overstock")))),""))))),"")</f>
        <v>Stockout</v>
      </c>
      <c r="AL1166" s="42"/>
      <c r="AM1166" s="39"/>
      <c r="AN1166" s="39"/>
      <c r="AO1166" s="39"/>
      <c r="AP1166" s="39"/>
      <c r="AQ1166" s="39"/>
      <c r="AR1166" s="39"/>
      <c r="AS1166" s="39"/>
      <c r="AT1166" s="39"/>
      <c r="AU1166" s="39"/>
      <c r="AV1166" s="39"/>
    </row>
    <row r="1167" spans="1:48">
      <c r="A1167" s="39" t="s">
        <v>39</v>
      </c>
      <c r="B1167" s="39" t="s">
        <v>98</v>
      </c>
      <c r="C1167" s="39" t="s">
        <v>90</v>
      </c>
      <c r="D1167" s="40" t="s">
        <v>252</v>
      </c>
      <c r="E1167" s="40">
        <v>8</v>
      </c>
      <c r="F1167" s="40" t="s">
        <v>2</v>
      </c>
      <c r="G1167" s="39" t="str">
        <f>IFERROR(VLOOKUP(A1167,'[4]MC Masterlist 2026-09-17'!$B:$M, 3, 0),"")</f>
        <v>HONDA</v>
      </c>
      <c r="H1167" s="41">
        <f>IFERROR(VLOOKUP(A1167,'[4]MC Masterlist 2026-09-17'!$B:$M, 6, 0),"")</f>
        <v>72434</v>
      </c>
      <c r="I1167" s="42">
        <v>1</v>
      </c>
      <c r="J1167" s="42">
        <v>0</v>
      </c>
      <c r="K1167" s="42">
        <v>4</v>
      </c>
      <c r="L1167" s="42">
        <f t="shared" si="273"/>
        <v>5</v>
      </c>
      <c r="M1167" s="42">
        <f t="shared" si="274"/>
        <v>1.6666666666666667</v>
      </c>
      <c r="N1167" s="41">
        <f t="shared" si="275"/>
        <v>362170</v>
      </c>
      <c r="O1167" s="41">
        <f t="shared" si="276"/>
        <v>120723.33333333334</v>
      </c>
      <c r="P1167" s="42">
        <f t="shared" si="277"/>
        <v>5.5555555555555559E-2</v>
      </c>
      <c r="Q1167" s="42">
        <v>2</v>
      </c>
      <c r="R1167" s="41">
        <f t="shared" si="278"/>
        <v>144868</v>
      </c>
      <c r="S1167" s="42">
        <f t="shared" si="279"/>
        <v>36</v>
      </c>
      <c r="T1167" s="42">
        <f>IFERROR(VLOOKUP(A1167,'[4]Re-order'!$A:$Q,17,0),"")</f>
        <v>0</v>
      </c>
      <c r="U1167" s="42">
        <f>IFERROR(VLOOKUP(A1167,'[4]MC Masterlist 2026-09-17'!$B:$M, 10, 0),0)</f>
        <v>15</v>
      </c>
      <c r="V1167" s="42">
        <f>IFERROR(VLOOKUP(A1167,'[4]MC Masterlist 2026-09-17'!$B:$M, 11, 0),0)</f>
        <v>15</v>
      </c>
      <c r="W1167" s="42">
        <f t="shared" si="280"/>
        <v>30</v>
      </c>
      <c r="X1167" s="42">
        <f t="shared" si="281"/>
        <v>29.166666666666668</v>
      </c>
      <c r="Y1167" s="42">
        <f>IFERROR(IF(OR(C1167="AREA I",C1167="AREA V"),7,VLOOKUP(A1167,'[4]MC Masterlist 2026-09-17'!$B:$M, 12, 0)),0)</f>
        <v>30</v>
      </c>
      <c r="Z1167" s="42">
        <f t="shared" si="282"/>
        <v>0.83333333333333337</v>
      </c>
      <c r="AA1167" s="42">
        <f t="shared" si="283"/>
        <v>1.6666666666666667</v>
      </c>
      <c r="AB1167" s="42">
        <f t="shared" si="284"/>
        <v>1.6203703703703705</v>
      </c>
      <c r="AC1167" s="42">
        <f t="shared" si="285"/>
        <v>1.6666666666666667</v>
      </c>
      <c r="AD1167" s="40" t="str">
        <f t="shared" si="286"/>
        <v>Reorder</v>
      </c>
      <c r="AE1167" s="40">
        <f>IFERROR(VLOOKUP(A1167,'[4]Re-order'!$A:$AA,27,0),"")</f>
        <v>0</v>
      </c>
      <c r="AF1167" s="42">
        <f t="shared" si="287"/>
        <v>-0.33333333333333326</v>
      </c>
      <c r="AG1167" s="42" t="e">
        <f>SUMIFS('[4]Raw Inventory'!D:D,'[4]Raw Inventory'!C:C,"GREATWALL",'[4]Raw Inventory'!B:B,A1167)</f>
        <v>#VALUE!</v>
      </c>
      <c r="AH1167" s="42" t="e">
        <f>SUMIFS('[4]Raw Inventory'!D:D,'[4]Raw Inventory'!C:C,"DUARTE",'[4]Raw Inventory'!B:B,A1167)</f>
        <v>#VALUE!</v>
      </c>
      <c r="AI1167" s="42"/>
      <c r="AJ1167" s="42">
        <f t="shared" si="288"/>
        <v>36</v>
      </c>
      <c r="AK1167" s="40" t="str">
        <f>IFERROR(IF((Q1167+IF(AI1167="",0,AI3))&lt;=0,"Stockout",IF(AJ1167="","",IF(F1167="Class A",IF(AJ1167&lt;=7,"Critical",IF(AJ1167&lt;=15,"Low",IF(AJ1167&lt;=30,"Reorder",IF(AJ1167&lt;=45,"Optimal","Overstock")))),IF(F1167="Class B",IF(AJ1167&lt;=10,"Critical",IF(AJ1167&lt;=20,"Low",IF(AJ1167&lt;=45,"Reorder",IF(AJ1167&lt;=60,"Optimal","Overstock")))),IF(F1167="Class C",IF(AJ1167&lt;=15,"Critical",IF(AJ1167&lt;=30,"Low",IF(AJ1167&lt;=60,"Reorder",IF(AJ1167&lt;=90,"Optimal","Overstock")))),""))))),"")</f>
        <v>Reorder</v>
      </c>
      <c r="AL1167" s="42"/>
      <c r="AM1167" s="39"/>
      <c r="AN1167" s="39"/>
      <c r="AO1167" s="39"/>
      <c r="AP1167" s="39"/>
      <c r="AQ1167" s="39"/>
      <c r="AR1167" s="39"/>
      <c r="AS1167" s="39"/>
      <c r="AT1167" s="39"/>
      <c r="AU1167" s="39"/>
      <c r="AV1167" s="39"/>
    </row>
    <row r="1168" spans="1:48">
      <c r="A1168" s="39" t="s">
        <v>39</v>
      </c>
      <c r="B1168" s="39" t="s">
        <v>138</v>
      </c>
      <c r="C1168" s="39" t="s">
        <v>137</v>
      </c>
      <c r="D1168" s="40" t="s">
        <v>259</v>
      </c>
      <c r="E1168" s="40">
        <v>16</v>
      </c>
      <c r="F1168" s="40" t="s">
        <v>2</v>
      </c>
      <c r="G1168" s="39" t="str">
        <f>IFERROR(VLOOKUP(A1168,'[4]MC Masterlist 2026-09-17'!$B:$M, 3, 0),"")</f>
        <v>HONDA</v>
      </c>
      <c r="H1168" s="41">
        <f>IFERROR(VLOOKUP(A1168,'[4]MC Masterlist 2026-09-17'!$B:$M, 6, 0),"")</f>
        <v>72434</v>
      </c>
      <c r="I1168" s="42">
        <v>0</v>
      </c>
      <c r="J1168" s="42">
        <v>0</v>
      </c>
      <c r="K1168" s="42">
        <v>0</v>
      </c>
      <c r="L1168" s="42">
        <f t="shared" si="273"/>
        <v>0</v>
      </c>
      <c r="M1168" s="42">
        <f t="shared" si="274"/>
        <v>0</v>
      </c>
      <c r="N1168" s="41">
        <f t="shared" si="275"/>
        <v>0</v>
      </c>
      <c r="O1168" s="41">
        <f t="shared" si="276"/>
        <v>0</v>
      </c>
      <c r="P1168" s="42">
        <f t="shared" si="277"/>
        <v>0</v>
      </c>
      <c r="Q1168" s="42">
        <v>36</v>
      </c>
      <c r="R1168" s="41">
        <f t="shared" si="278"/>
        <v>2607624</v>
      </c>
      <c r="S1168" s="42">
        <f t="shared" si="279"/>
        <v>0</v>
      </c>
      <c r="T1168" s="42">
        <f>IFERROR(VLOOKUP(A1168,'[4]Re-order'!$A:$Q,17,0),"")</f>
        <v>0</v>
      </c>
      <c r="U1168" s="42">
        <f>IFERROR(VLOOKUP(A1168,'[4]MC Masterlist 2026-09-17'!$B:$M, 10, 0),0)</f>
        <v>15</v>
      </c>
      <c r="V1168" s="42">
        <f>IFERROR(VLOOKUP(A1168,'[4]MC Masterlist 2026-09-17'!$B:$M, 11, 0),0)</f>
        <v>15</v>
      </c>
      <c r="W1168" s="42">
        <f t="shared" si="280"/>
        <v>30</v>
      </c>
      <c r="X1168" s="42">
        <f t="shared" si="281"/>
        <v>7</v>
      </c>
      <c r="Y1168" s="42">
        <f>IFERROR(IF(OR(C1168="AREA I",C1168="AREA V"),7,VLOOKUP(A1168,'[4]MC Masterlist 2026-09-17'!$B:$M, 12, 0)),0)</f>
        <v>7</v>
      </c>
      <c r="Z1168" s="42">
        <f t="shared" si="282"/>
        <v>0</v>
      </c>
      <c r="AA1168" s="42">
        <f t="shared" si="283"/>
        <v>0</v>
      </c>
      <c r="AB1168" s="42">
        <f t="shared" si="284"/>
        <v>0</v>
      </c>
      <c r="AC1168" s="42">
        <f t="shared" si="285"/>
        <v>0</v>
      </c>
      <c r="AD1168" s="40" t="str">
        <f t="shared" si="286"/>
        <v>Critical</v>
      </c>
      <c r="AE1168" s="40">
        <f>IFERROR(VLOOKUP(A1168,'[4]Re-order'!$A:$AA,27,0),"")</f>
        <v>0</v>
      </c>
      <c r="AF1168" s="42">
        <f t="shared" si="287"/>
        <v>-36</v>
      </c>
      <c r="AG1168" s="42" t="e">
        <f>SUMIFS('[4]Raw Inventory'!D:D,'[4]Raw Inventory'!C:C,"GREATWALL",'[4]Raw Inventory'!B:B,A1168)</f>
        <v>#VALUE!</v>
      </c>
      <c r="AH1168" s="42" t="e">
        <f>SUMIFS('[4]Raw Inventory'!D:D,'[4]Raw Inventory'!C:C,"DUARTE",'[4]Raw Inventory'!B:B,A1168)</f>
        <v>#VALUE!</v>
      </c>
      <c r="AI1168" s="42"/>
      <c r="AJ1168" s="42">
        <f t="shared" si="288"/>
        <v>0</v>
      </c>
      <c r="AK1168" s="40" t="str">
        <f>IFERROR(IF((Q1168+IF(AI1168="",0,AI3))&lt;=0,"Stockout",IF(AJ1168="","",IF(F1168="Class A",IF(AJ1168&lt;=7,"Critical",IF(AJ1168&lt;=15,"Low",IF(AJ1168&lt;=30,"Reorder",IF(AJ1168&lt;=45,"Optimal","Overstock")))),IF(F1168="Class B",IF(AJ1168&lt;=10,"Critical",IF(AJ1168&lt;=20,"Low",IF(AJ1168&lt;=45,"Reorder",IF(AJ1168&lt;=60,"Optimal","Overstock")))),IF(F1168="Class C",IF(AJ1168&lt;=15,"Critical",IF(AJ1168&lt;=30,"Low",IF(AJ1168&lt;=60,"Reorder",IF(AJ1168&lt;=90,"Optimal","Overstock")))),""))))),"")</f>
        <v>Critical</v>
      </c>
      <c r="AL1168" s="42"/>
      <c r="AM1168" s="39"/>
      <c r="AN1168" s="39"/>
      <c r="AO1168" s="39"/>
      <c r="AP1168" s="39"/>
      <c r="AQ1168" s="39"/>
      <c r="AR1168" s="39"/>
      <c r="AS1168" s="39"/>
      <c r="AT1168" s="39"/>
      <c r="AU1168" s="39"/>
      <c r="AV1168" s="39"/>
    </row>
    <row r="1169" spans="1:48">
      <c r="A1169" s="39" t="s">
        <v>48</v>
      </c>
      <c r="B1169" s="39" t="s">
        <v>97</v>
      </c>
      <c r="C1169" s="39" t="s">
        <v>90</v>
      </c>
      <c r="D1169" s="40" t="s">
        <v>263</v>
      </c>
      <c r="E1169" s="40">
        <v>17</v>
      </c>
      <c r="F1169" s="40" t="s">
        <v>3</v>
      </c>
      <c r="G1169" s="39" t="str">
        <f>IFERROR(VLOOKUP(A1169,'[4]MC Masterlist 2026-09-17'!$B:$M, 3, 0),"")</f>
        <v>SUZUKI</v>
      </c>
      <c r="H1169" s="41">
        <f>IFERROR(VLOOKUP(A1169,'[4]MC Masterlist 2026-09-17'!$B:$M, 6, 0),"")</f>
        <v>82687</v>
      </c>
      <c r="I1169" s="42">
        <v>0</v>
      </c>
      <c r="J1169" s="42">
        <v>0</v>
      </c>
      <c r="K1169" s="42">
        <v>0</v>
      </c>
      <c r="L1169" s="42">
        <f t="shared" si="273"/>
        <v>0</v>
      </c>
      <c r="M1169" s="42">
        <f t="shared" si="274"/>
        <v>0</v>
      </c>
      <c r="N1169" s="41">
        <f t="shared" si="275"/>
        <v>0</v>
      </c>
      <c r="O1169" s="41">
        <f t="shared" si="276"/>
        <v>0</v>
      </c>
      <c r="P1169" s="42">
        <f t="shared" si="277"/>
        <v>0</v>
      </c>
      <c r="Q1169" s="42">
        <v>1</v>
      </c>
      <c r="R1169" s="41">
        <f t="shared" si="278"/>
        <v>82687</v>
      </c>
      <c r="S1169" s="42">
        <f t="shared" si="279"/>
        <v>0</v>
      </c>
      <c r="T1169" s="42">
        <f>IFERROR(VLOOKUP(A1169,'[4]Re-order'!$A:$Q,17,0),"")</f>
        <v>0</v>
      </c>
      <c r="U1169" s="42">
        <f>IFERROR(VLOOKUP(A1169,'[4]MC Masterlist 2026-09-17'!$B:$M, 10, 0),0)</f>
        <v>15</v>
      </c>
      <c r="V1169" s="42">
        <f>IFERROR(VLOOKUP(A1169,'[4]MC Masterlist 2026-09-17'!$B:$M, 11, 0),0)</f>
        <v>15</v>
      </c>
      <c r="W1169" s="42">
        <f t="shared" si="280"/>
        <v>30</v>
      </c>
      <c r="X1169" s="42">
        <f t="shared" si="281"/>
        <v>30</v>
      </c>
      <c r="Y1169" s="42">
        <f>IFERROR(IF(OR(C1169="AREA I",C1169="AREA V"),7,VLOOKUP(A1169,'[4]MC Masterlist 2026-09-17'!$B:$M, 12, 0)),0)</f>
        <v>30</v>
      </c>
      <c r="Z1169" s="42">
        <f t="shared" si="282"/>
        <v>0</v>
      </c>
      <c r="AA1169" s="42">
        <f t="shared" si="283"/>
        <v>0</v>
      </c>
      <c r="AB1169" s="42">
        <f t="shared" si="284"/>
        <v>0</v>
      </c>
      <c r="AC1169" s="42">
        <f t="shared" si="285"/>
        <v>0</v>
      </c>
      <c r="AD1169" s="40" t="str">
        <f t="shared" si="286"/>
        <v>Critical</v>
      </c>
      <c r="AE1169" s="40">
        <f>IFERROR(VLOOKUP(A1169,'[4]Re-order'!$A:$AA,27,0),"")</f>
        <v>0</v>
      </c>
      <c r="AF1169" s="42">
        <f t="shared" si="287"/>
        <v>-1</v>
      </c>
      <c r="AG1169" s="42" t="e">
        <f>SUMIFS('[4]Raw Inventory'!D:D,'[4]Raw Inventory'!C:C,"GREATWALL",'[4]Raw Inventory'!B:B,A1169)</f>
        <v>#VALUE!</v>
      </c>
      <c r="AH1169" s="42" t="e">
        <f>SUMIFS('[4]Raw Inventory'!D:D,'[4]Raw Inventory'!C:C,"DUARTE",'[4]Raw Inventory'!B:B,A1169)</f>
        <v>#VALUE!</v>
      </c>
      <c r="AI1169" s="42"/>
      <c r="AJ1169" s="42">
        <f t="shared" si="288"/>
        <v>0</v>
      </c>
      <c r="AK1169" s="40" t="str">
        <f>IFERROR(IF((Q1169+IF(AI1169="",0,AI3))&lt;=0,"Stockout",IF(AJ1169="","",IF(F1169="Class A",IF(AJ1169&lt;=7,"Critical",IF(AJ1169&lt;=15,"Low",IF(AJ1169&lt;=30,"Reorder",IF(AJ1169&lt;=45,"Optimal","Overstock")))),IF(F1169="Class B",IF(AJ1169&lt;=10,"Critical",IF(AJ1169&lt;=20,"Low",IF(AJ1169&lt;=45,"Reorder",IF(AJ1169&lt;=60,"Optimal","Overstock")))),IF(F1169="Class C",IF(AJ1169&lt;=15,"Critical",IF(AJ1169&lt;=30,"Low",IF(AJ1169&lt;=60,"Reorder",IF(AJ1169&lt;=90,"Optimal","Overstock")))),""))))),"")</f>
        <v>Critical</v>
      </c>
      <c r="AL1169" s="42"/>
      <c r="AM1169" s="39"/>
      <c r="AN1169" s="39"/>
      <c r="AO1169" s="39"/>
      <c r="AP1169" s="39"/>
      <c r="AQ1169" s="39"/>
      <c r="AR1169" s="39"/>
      <c r="AS1169" s="39"/>
      <c r="AT1169" s="39"/>
      <c r="AU1169" s="39"/>
      <c r="AV1169" s="39"/>
    </row>
    <row r="1170" spans="1:48">
      <c r="A1170" s="39" t="s">
        <v>18</v>
      </c>
      <c r="B1170" s="39" t="s">
        <v>141</v>
      </c>
      <c r="C1170" s="39" t="s">
        <v>137</v>
      </c>
      <c r="D1170" s="40" t="s">
        <v>242</v>
      </c>
      <c r="E1170" s="40">
        <v>17</v>
      </c>
      <c r="F1170" s="40" t="s">
        <v>2</v>
      </c>
      <c r="G1170" s="39" t="str">
        <f>IFERROR(VLOOKUP(A1170,'[4]MC Masterlist 2026-09-17'!$B:$M, 3, 0),"")</f>
        <v>HONDA</v>
      </c>
      <c r="H1170" s="41">
        <f>IFERROR(VLOOKUP(A1170,'[4]MC Masterlist 2026-09-17'!$B:$M, 6, 0),"")</f>
        <v>94330</v>
      </c>
      <c r="I1170" s="42">
        <v>0</v>
      </c>
      <c r="J1170" s="42">
        <v>0</v>
      </c>
      <c r="K1170" s="42">
        <v>4</v>
      </c>
      <c r="L1170" s="42">
        <f t="shared" si="273"/>
        <v>4</v>
      </c>
      <c r="M1170" s="42">
        <f t="shared" si="274"/>
        <v>1.3333333333333333</v>
      </c>
      <c r="N1170" s="41">
        <f t="shared" si="275"/>
        <v>377320</v>
      </c>
      <c r="O1170" s="41">
        <f t="shared" si="276"/>
        <v>125773.33333333333</v>
      </c>
      <c r="P1170" s="42">
        <f t="shared" si="277"/>
        <v>4.4444444444444439E-2</v>
      </c>
      <c r="Q1170" s="42">
        <v>1</v>
      </c>
      <c r="R1170" s="41">
        <f t="shared" si="278"/>
        <v>94330</v>
      </c>
      <c r="S1170" s="42">
        <f t="shared" si="279"/>
        <v>22.5</v>
      </c>
      <c r="T1170" s="42">
        <f>IFERROR(VLOOKUP(A1170,'[4]Re-order'!$A:$Q,17,0),"")</f>
        <v>0</v>
      </c>
      <c r="U1170" s="42">
        <f>IFERROR(VLOOKUP(A1170,'[4]MC Masterlist 2026-09-17'!$B:$M, 10, 0),0)</f>
        <v>15</v>
      </c>
      <c r="V1170" s="42">
        <f>IFERROR(VLOOKUP(A1170,'[4]MC Masterlist 2026-09-17'!$B:$M, 11, 0),0)</f>
        <v>15</v>
      </c>
      <c r="W1170" s="42">
        <f t="shared" si="280"/>
        <v>30</v>
      </c>
      <c r="X1170" s="42">
        <f t="shared" si="281"/>
        <v>6.333333333333333</v>
      </c>
      <c r="Y1170" s="42">
        <f>IFERROR(IF(OR(C1170="AREA I",C1170="AREA V"),7,VLOOKUP(A1170,'[4]MC Masterlist 2026-09-17'!$B:$M, 12, 0)),0)</f>
        <v>7</v>
      </c>
      <c r="Z1170" s="42">
        <f t="shared" si="282"/>
        <v>0.66666666666666663</v>
      </c>
      <c r="AA1170" s="42">
        <f t="shared" si="283"/>
        <v>1.3333333333333333</v>
      </c>
      <c r="AB1170" s="42">
        <f t="shared" si="284"/>
        <v>0.28148148148148144</v>
      </c>
      <c r="AC1170" s="42">
        <f t="shared" si="285"/>
        <v>0.31111111111111106</v>
      </c>
      <c r="AD1170" s="40" t="str">
        <f t="shared" si="286"/>
        <v>Reorder</v>
      </c>
      <c r="AE1170" s="40">
        <f>IFERROR(VLOOKUP(A1170,'[4]Re-order'!$A:$AA,27,0),"")</f>
        <v>0</v>
      </c>
      <c r="AF1170" s="42">
        <f t="shared" si="287"/>
        <v>-0.68888888888888888</v>
      </c>
      <c r="AG1170" s="42" t="e">
        <f>SUMIFS('[4]Raw Inventory'!D:D,'[4]Raw Inventory'!C:C,"GREATWALL",'[4]Raw Inventory'!B:B,A1170)</f>
        <v>#VALUE!</v>
      </c>
      <c r="AH1170" s="42" t="e">
        <f>SUMIFS('[4]Raw Inventory'!D:D,'[4]Raw Inventory'!C:C,"DUARTE",'[4]Raw Inventory'!B:B,A1170)</f>
        <v>#VALUE!</v>
      </c>
      <c r="AI1170" s="42"/>
      <c r="AJ1170" s="42">
        <f t="shared" si="288"/>
        <v>22.500000000000004</v>
      </c>
      <c r="AK1170" s="40" t="str">
        <f>IFERROR(IF((Q1170+IF(AI1170="",0,AI3))&lt;=0,"Stockout",IF(AJ1170="","",IF(F1170="Class A",IF(AJ1170&lt;=7,"Critical",IF(AJ1170&lt;=15,"Low",IF(AJ1170&lt;=30,"Reorder",IF(AJ1170&lt;=45,"Optimal","Overstock")))),IF(F1170="Class B",IF(AJ1170&lt;=10,"Critical",IF(AJ1170&lt;=20,"Low",IF(AJ1170&lt;=45,"Reorder",IF(AJ1170&lt;=60,"Optimal","Overstock")))),IF(F1170="Class C",IF(AJ1170&lt;=15,"Critical",IF(AJ1170&lt;=30,"Low",IF(AJ1170&lt;=60,"Reorder",IF(AJ1170&lt;=90,"Optimal","Overstock")))),""))))),"")</f>
        <v>Reorder</v>
      </c>
      <c r="AL1170" s="42"/>
      <c r="AM1170" s="39"/>
      <c r="AN1170" s="39"/>
      <c r="AO1170" s="39"/>
      <c r="AP1170" s="39"/>
      <c r="AQ1170" s="39"/>
      <c r="AR1170" s="39"/>
      <c r="AS1170" s="39"/>
      <c r="AT1170" s="39"/>
      <c r="AU1170" s="39"/>
      <c r="AV1170" s="39"/>
    </row>
    <row r="1171" spans="1:48">
      <c r="A1171" s="39" t="s">
        <v>40</v>
      </c>
      <c r="B1171" s="39" t="s">
        <v>113</v>
      </c>
      <c r="C1171" s="39" t="s">
        <v>109</v>
      </c>
      <c r="D1171" s="40" t="s">
        <v>225</v>
      </c>
      <c r="E1171" s="40">
        <v>32</v>
      </c>
      <c r="F1171" s="40" t="s">
        <v>3</v>
      </c>
      <c r="G1171" s="39" t="str">
        <f>IFERROR(VLOOKUP(A1171,'[4]MC Masterlist 2026-09-17'!$B:$M, 3, 0),"")</f>
        <v>HONDA</v>
      </c>
      <c r="H1171" s="41">
        <f>IFERROR(VLOOKUP(A1171,'[4]MC Masterlist 2026-09-17'!$B:$M, 6, 0),"")</f>
        <v>56426</v>
      </c>
      <c r="I1171" s="42">
        <v>0</v>
      </c>
      <c r="J1171" s="42">
        <v>1</v>
      </c>
      <c r="K1171" s="42">
        <v>0</v>
      </c>
      <c r="L1171" s="42">
        <f t="shared" si="273"/>
        <v>1</v>
      </c>
      <c r="M1171" s="42">
        <f t="shared" si="274"/>
        <v>0.33333333333333331</v>
      </c>
      <c r="N1171" s="41">
        <f t="shared" si="275"/>
        <v>56426</v>
      </c>
      <c r="O1171" s="41">
        <f t="shared" si="276"/>
        <v>18808.666666666664</v>
      </c>
      <c r="P1171" s="42">
        <f t="shared" si="277"/>
        <v>1.111111111111111E-2</v>
      </c>
      <c r="Q1171" s="42">
        <v>2</v>
      </c>
      <c r="R1171" s="41">
        <f t="shared" si="278"/>
        <v>112852</v>
      </c>
      <c r="S1171" s="42">
        <f t="shared" si="279"/>
        <v>180.00000000000003</v>
      </c>
      <c r="T1171" s="42">
        <f>IFERROR(VLOOKUP(A1171,'[4]Re-order'!$A:$Q,17,0),"")</f>
        <v>0</v>
      </c>
      <c r="U1171" s="42">
        <f>IFERROR(VLOOKUP(A1171,'[4]MC Masterlist 2026-09-17'!$B:$M, 10, 0),0)</f>
        <v>15</v>
      </c>
      <c r="V1171" s="42">
        <f>IFERROR(VLOOKUP(A1171,'[4]MC Masterlist 2026-09-17'!$B:$M, 11, 0),0)</f>
        <v>15</v>
      </c>
      <c r="W1171" s="42">
        <f t="shared" si="280"/>
        <v>30</v>
      </c>
      <c r="X1171" s="42">
        <f t="shared" si="281"/>
        <v>29.833333333333332</v>
      </c>
      <c r="Y1171" s="42">
        <f>IFERROR(IF(OR(C1171="AREA I",C1171="AREA V"),7,VLOOKUP(A1171,'[4]MC Masterlist 2026-09-17'!$B:$M, 12, 0)),0)</f>
        <v>30</v>
      </c>
      <c r="Z1171" s="42">
        <f t="shared" si="282"/>
        <v>0.16666666666666666</v>
      </c>
      <c r="AA1171" s="42">
        <f t="shared" si="283"/>
        <v>0.33333333333333331</v>
      </c>
      <c r="AB1171" s="42">
        <f t="shared" si="284"/>
        <v>0.33148148148148143</v>
      </c>
      <c r="AC1171" s="42">
        <f t="shared" si="285"/>
        <v>0.33333333333333331</v>
      </c>
      <c r="AD1171" s="40" t="str">
        <f t="shared" si="286"/>
        <v>Overstock</v>
      </c>
      <c r="AE1171" s="40">
        <f>IFERROR(VLOOKUP(A1171,'[4]Re-order'!$A:$AA,27,0),"")</f>
        <v>0</v>
      </c>
      <c r="AF1171" s="42">
        <f t="shared" si="287"/>
        <v>-1.6666666666666667</v>
      </c>
      <c r="AG1171" s="42" t="e">
        <f>SUMIFS('[4]Raw Inventory'!D:D,'[4]Raw Inventory'!C:C,"GREATWALL",'[4]Raw Inventory'!B:B,A1171)</f>
        <v>#VALUE!</v>
      </c>
      <c r="AH1171" s="42" t="e">
        <f>SUMIFS('[4]Raw Inventory'!D:D,'[4]Raw Inventory'!C:C,"DUARTE",'[4]Raw Inventory'!B:B,A1171)</f>
        <v>#VALUE!</v>
      </c>
      <c r="AI1171" s="42"/>
      <c r="AJ1171" s="42">
        <f t="shared" si="288"/>
        <v>180.00000000000003</v>
      </c>
      <c r="AK1171" s="40" t="str">
        <f>IFERROR(IF((Q1171+IF(AI1171="",0,AI3))&lt;=0,"Stockout",IF(AJ1171="","",IF(F1171="Class A",IF(AJ1171&lt;=7,"Critical",IF(AJ1171&lt;=15,"Low",IF(AJ1171&lt;=30,"Reorder",IF(AJ1171&lt;=45,"Optimal","Overstock")))),IF(F1171="Class B",IF(AJ1171&lt;=10,"Critical",IF(AJ1171&lt;=20,"Low",IF(AJ1171&lt;=45,"Reorder",IF(AJ1171&lt;=60,"Optimal","Overstock")))),IF(F1171="Class C",IF(AJ1171&lt;=15,"Critical",IF(AJ1171&lt;=30,"Low",IF(AJ1171&lt;=60,"Reorder",IF(AJ1171&lt;=90,"Optimal","Overstock")))),""))))),"")</f>
        <v>Overstock</v>
      </c>
      <c r="AL1171" s="42"/>
      <c r="AM1171" s="39"/>
      <c r="AN1171" s="39"/>
      <c r="AO1171" s="39"/>
      <c r="AP1171" s="39"/>
      <c r="AQ1171" s="39"/>
      <c r="AR1171" s="39"/>
      <c r="AS1171" s="39"/>
      <c r="AT1171" s="39"/>
      <c r="AU1171" s="39"/>
      <c r="AV1171" s="39"/>
    </row>
    <row r="1172" spans="1:48">
      <c r="A1172" s="39" t="s">
        <v>48</v>
      </c>
      <c r="B1172" s="39" t="s">
        <v>138</v>
      </c>
      <c r="C1172" s="39" t="s">
        <v>137</v>
      </c>
      <c r="D1172" s="40" t="s">
        <v>294</v>
      </c>
      <c r="E1172" s="40">
        <v>41</v>
      </c>
      <c r="F1172" s="40" t="s">
        <v>3</v>
      </c>
      <c r="G1172" s="39" t="str">
        <f>IFERROR(VLOOKUP(A1172,'[4]MC Masterlist 2026-09-17'!$B:$M, 3, 0),"")</f>
        <v>SUZUKI</v>
      </c>
      <c r="H1172" s="41">
        <f>IFERROR(VLOOKUP(A1172,'[4]MC Masterlist 2026-09-17'!$B:$M, 6, 0),"")</f>
        <v>82687</v>
      </c>
      <c r="I1172" s="42">
        <v>0</v>
      </c>
      <c r="J1172" s="42">
        <v>0</v>
      </c>
      <c r="K1172" s="42">
        <v>0</v>
      </c>
      <c r="L1172" s="42">
        <f t="shared" si="273"/>
        <v>0</v>
      </c>
      <c r="M1172" s="42">
        <f t="shared" si="274"/>
        <v>0</v>
      </c>
      <c r="N1172" s="41">
        <f t="shared" si="275"/>
        <v>0</v>
      </c>
      <c r="O1172" s="41">
        <f t="shared" si="276"/>
        <v>0</v>
      </c>
      <c r="P1172" s="42">
        <f t="shared" si="277"/>
        <v>0</v>
      </c>
      <c r="Q1172" s="42">
        <v>8</v>
      </c>
      <c r="R1172" s="41">
        <f t="shared" si="278"/>
        <v>661496</v>
      </c>
      <c r="S1172" s="42">
        <f t="shared" si="279"/>
        <v>0</v>
      </c>
      <c r="T1172" s="42">
        <f>IFERROR(VLOOKUP(A1172,'[4]Re-order'!$A:$Q,17,0),"")</f>
        <v>0</v>
      </c>
      <c r="U1172" s="42">
        <f>IFERROR(VLOOKUP(A1172,'[4]MC Masterlist 2026-09-17'!$B:$M, 10, 0),0)</f>
        <v>15</v>
      </c>
      <c r="V1172" s="42">
        <f>IFERROR(VLOOKUP(A1172,'[4]MC Masterlist 2026-09-17'!$B:$M, 11, 0),0)</f>
        <v>15</v>
      </c>
      <c r="W1172" s="42">
        <f t="shared" si="280"/>
        <v>30</v>
      </c>
      <c r="X1172" s="42">
        <f t="shared" si="281"/>
        <v>7</v>
      </c>
      <c r="Y1172" s="42">
        <f>IFERROR(IF(OR(C1172="AREA I",C1172="AREA V"),7,VLOOKUP(A1172,'[4]MC Masterlist 2026-09-17'!$B:$M, 12, 0)),0)</f>
        <v>7</v>
      </c>
      <c r="Z1172" s="42">
        <f t="shared" si="282"/>
        <v>0</v>
      </c>
      <c r="AA1172" s="42">
        <f t="shared" si="283"/>
        <v>0</v>
      </c>
      <c r="AB1172" s="42">
        <f t="shared" si="284"/>
        <v>0</v>
      </c>
      <c r="AC1172" s="42">
        <f t="shared" si="285"/>
        <v>0</v>
      </c>
      <c r="AD1172" s="40" t="str">
        <f t="shared" si="286"/>
        <v>Critical</v>
      </c>
      <c r="AE1172" s="40">
        <f>IFERROR(VLOOKUP(A1172,'[4]Re-order'!$A:$AA,27,0),"")</f>
        <v>0</v>
      </c>
      <c r="AF1172" s="42">
        <f t="shared" si="287"/>
        <v>-8</v>
      </c>
      <c r="AG1172" s="42" t="e">
        <f>SUMIFS('[4]Raw Inventory'!D:D,'[4]Raw Inventory'!C:C,"GREATWALL",'[4]Raw Inventory'!B:B,A1172)</f>
        <v>#VALUE!</v>
      </c>
      <c r="AH1172" s="42" t="e">
        <f>SUMIFS('[4]Raw Inventory'!D:D,'[4]Raw Inventory'!C:C,"DUARTE",'[4]Raw Inventory'!B:B,A1172)</f>
        <v>#VALUE!</v>
      </c>
      <c r="AI1172" s="42"/>
      <c r="AJ1172" s="42">
        <f t="shared" si="288"/>
        <v>0</v>
      </c>
      <c r="AK1172" s="40" t="str">
        <f>IFERROR(IF((Q1172+IF(AI1172="",0,AI3))&lt;=0,"Stockout",IF(AJ1172="","",IF(F1172="Class A",IF(AJ1172&lt;=7,"Critical",IF(AJ1172&lt;=15,"Low",IF(AJ1172&lt;=30,"Reorder",IF(AJ1172&lt;=45,"Optimal","Overstock")))),IF(F1172="Class B",IF(AJ1172&lt;=10,"Critical",IF(AJ1172&lt;=20,"Low",IF(AJ1172&lt;=45,"Reorder",IF(AJ1172&lt;=60,"Optimal","Overstock")))),IF(F1172="Class C",IF(AJ1172&lt;=15,"Critical",IF(AJ1172&lt;=30,"Low",IF(AJ1172&lt;=60,"Reorder",IF(AJ1172&lt;=90,"Optimal","Overstock")))),""))))),"")</f>
        <v>Critical</v>
      </c>
      <c r="AL1172" s="42"/>
      <c r="AM1172" s="39"/>
      <c r="AN1172" s="39"/>
      <c r="AO1172" s="39"/>
      <c r="AP1172" s="39"/>
      <c r="AQ1172" s="39"/>
      <c r="AR1172" s="39"/>
      <c r="AS1172" s="39"/>
      <c r="AT1172" s="39"/>
      <c r="AU1172" s="39"/>
      <c r="AV1172" s="39"/>
    </row>
    <row r="1173" spans="1:48">
      <c r="A1173" s="39" t="s">
        <v>55</v>
      </c>
      <c r="B1173" s="39" t="s">
        <v>11</v>
      </c>
      <c r="C1173" s="39" t="s">
        <v>1</v>
      </c>
      <c r="D1173" s="40" t="s">
        <v>225</v>
      </c>
      <c r="E1173" s="40">
        <v>23</v>
      </c>
      <c r="F1173" s="40" t="s">
        <v>3</v>
      </c>
      <c r="G1173" s="39" t="str">
        <f>IFERROR(VLOOKUP(A1173,'[4]MC Masterlist 2026-09-17'!$B:$M, 3, 0),"")</f>
        <v>HONDA</v>
      </c>
      <c r="H1173" s="41">
        <f>IFERROR(VLOOKUP(A1173,'[4]MC Masterlist 2026-09-17'!$B:$M, 6, 0),"")</f>
        <v>284880</v>
      </c>
      <c r="I1173" s="42">
        <v>0</v>
      </c>
      <c r="J1173" s="42">
        <v>0</v>
      </c>
      <c r="K1173" s="42">
        <v>0</v>
      </c>
      <c r="L1173" s="42">
        <f t="shared" si="273"/>
        <v>0</v>
      </c>
      <c r="M1173" s="42">
        <f t="shared" si="274"/>
        <v>0</v>
      </c>
      <c r="N1173" s="41">
        <f t="shared" si="275"/>
        <v>0</v>
      </c>
      <c r="O1173" s="41">
        <f t="shared" si="276"/>
        <v>0</v>
      </c>
      <c r="P1173" s="42">
        <f t="shared" si="277"/>
        <v>0</v>
      </c>
      <c r="Q1173" s="42">
        <v>1</v>
      </c>
      <c r="R1173" s="41">
        <f t="shared" si="278"/>
        <v>284880</v>
      </c>
      <c r="S1173" s="42">
        <f t="shared" si="279"/>
        <v>0</v>
      </c>
      <c r="T1173" s="42">
        <f>IFERROR(VLOOKUP(A1173,'[4]Re-order'!$A:$Q,17,0),"")</f>
        <v>0</v>
      </c>
      <c r="U1173" s="42">
        <f>IFERROR(VLOOKUP(A1173,'[4]MC Masterlist 2026-09-17'!$B:$M, 10, 0),0)</f>
        <v>15</v>
      </c>
      <c r="V1173" s="42">
        <f>IFERROR(VLOOKUP(A1173,'[4]MC Masterlist 2026-09-17'!$B:$M, 11, 0),0)</f>
        <v>15</v>
      </c>
      <c r="W1173" s="42">
        <f t="shared" si="280"/>
        <v>30</v>
      </c>
      <c r="X1173" s="42">
        <f t="shared" si="281"/>
        <v>7</v>
      </c>
      <c r="Y1173" s="42">
        <f>IFERROR(IF(OR(C1173="AREA I",C1173="AREA V"),7,VLOOKUP(A1173,'[4]MC Masterlist 2026-09-17'!$B:$M, 12, 0)),0)</f>
        <v>7</v>
      </c>
      <c r="Z1173" s="42">
        <f t="shared" si="282"/>
        <v>0</v>
      </c>
      <c r="AA1173" s="42">
        <f t="shared" si="283"/>
        <v>0</v>
      </c>
      <c r="AB1173" s="42">
        <f t="shared" si="284"/>
        <v>0</v>
      </c>
      <c r="AC1173" s="42">
        <f t="shared" si="285"/>
        <v>0</v>
      </c>
      <c r="AD1173" s="40" t="str">
        <f t="shared" si="286"/>
        <v>Critical</v>
      </c>
      <c r="AE1173" s="40">
        <f>IFERROR(VLOOKUP(A1173,'[4]Re-order'!$A:$AA,27,0),"")</f>
        <v>0</v>
      </c>
      <c r="AF1173" s="42">
        <f t="shared" si="287"/>
        <v>-1</v>
      </c>
      <c r="AG1173" s="42" t="e">
        <f>SUMIFS('[4]Raw Inventory'!D:D,'[4]Raw Inventory'!C:C,"GREATWALL",'[4]Raw Inventory'!B:B,A1173)</f>
        <v>#VALUE!</v>
      </c>
      <c r="AH1173" s="42" t="e">
        <f>SUMIFS('[4]Raw Inventory'!D:D,'[4]Raw Inventory'!C:C,"DUARTE",'[4]Raw Inventory'!B:B,A1173)</f>
        <v>#VALUE!</v>
      </c>
      <c r="AI1173" s="42"/>
      <c r="AJ1173" s="42">
        <f t="shared" si="288"/>
        <v>0</v>
      </c>
      <c r="AK1173" s="40" t="str">
        <f>IFERROR(IF((Q1173+IF(AI1173="",0,AI3))&lt;=0,"Stockout",IF(AJ1173="","",IF(F1173="Class A",IF(AJ1173&lt;=7,"Critical",IF(AJ1173&lt;=15,"Low",IF(AJ1173&lt;=30,"Reorder",IF(AJ1173&lt;=45,"Optimal","Overstock")))),IF(F1173="Class B",IF(AJ1173&lt;=10,"Critical",IF(AJ1173&lt;=20,"Low",IF(AJ1173&lt;=45,"Reorder",IF(AJ1173&lt;=60,"Optimal","Overstock")))),IF(F1173="Class C",IF(AJ1173&lt;=15,"Critical",IF(AJ1173&lt;=30,"Low",IF(AJ1173&lt;=60,"Reorder",IF(AJ1173&lt;=90,"Optimal","Overstock")))),""))))),"")</f>
        <v>Critical</v>
      </c>
      <c r="AL1173" s="42"/>
      <c r="AM1173" s="39"/>
      <c r="AN1173" s="39"/>
      <c r="AO1173" s="39"/>
      <c r="AP1173" s="39"/>
      <c r="AQ1173" s="39"/>
      <c r="AR1173" s="39"/>
      <c r="AS1173" s="39"/>
      <c r="AT1173" s="39"/>
      <c r="AU1173" s="39"/>
      <c r="AV1173" s="39"/>
    </row>
    <row r="1174" spans="1:48">
      <c r="A1174" s="39" t="s">
        <v>20</v>
      </c>
      <c r="B1174" s="39" t="s">
        <v>27</v>
      </c>
      <c r="C1174" s="39" t="s">
        <v>1</v>
      </c>
      <c r="D1174" s="40" t="s">
        <v>223</v>
      </c>
      <c r="E1174" s="40">
        <v>11</v>
      </c>
      <c r="F1174" s="40" t="s">
        <v>2</v>
      </c>
      <c r="G1174" s="39" t="str">
        <f>IFERROR(VLOOKUP(A1174,'[4]MC Masterlist 2026-09-17'!$B:$M, 3, 0),"")</f>
        <v>HONDA</v>
      </c>
      <c r="H1174" s="41">
        <f>IFERROR(VLOOKUP(A1174,'[4]MC Masterlist 2026-09-17'!$B:$M, 6, 0),"")</f>
        <v>69950</v>
      </c>
      <c r="I1174" s="42">
        <v>7</v>
      </c>
      <c r="J1174" s="42">
        <v>1</v>
      </c>
      <c r="K1174" s="42">
        <v>5</v>
      </c>
      <c r="L1174" s="42">
        <f t="shared" si="273"/>
        <v>13</v>
      </c>
      <c r="M1174" s="42">
        <f t="shared" si="274"/>
        <v>4.333333333333333</v>
      </c>
      <c r="N1174" s="41">
        <f t="shared" si="275"/>
        <v>909350</v>
      </c>
      <c r="O1174" s="41">
        <f t="shared" si="276"/>
        <v>303116.66666666663</v>
      </c>
      <c r="P1174" s="42">
        <f t="shared" si="277"/>
        <v>0.14444444444444443</v>
      </c>
      <c r="Q1174" s="42">
        <v>3</v>
      </c>
      <c r="R1174" s="41">
        <f t="shared" si="278"/>
        <v>209850</v>
      </c>
      <c r="S1174" s="42">
        <f t="shared" si="279"/>
        <v>20.769230769230774</v>
      </c>
      <c r="T1174" s="42">
        <f>IFERROR(VLOOKUP(A1174,'[4]Re-order'!$A:$Q,17,0),"")</f>
        <v>0</v>
      </c>
      <c r="U1174" s="42">
        <f>IFERROR(VLOOKUP(A1174,'[4]MC Masterlist 2026-09-17'!$B:$M, 10, 0),0)</f>
        <v>15</v>
      </c>
      <c r="V1174" s="42">
        <f>IFERROR(VLOOKUP(A1174,'[4]MC Masterlist 2026-09-17'!$B:$M, 11, 0),0)</f>
        <v>15</v>
      </c>
      <c r="W1174" s="42">
        <f t="shared" si="280"/>
        <v>30</v>
      </c>
      <c r="X1174" s="42">
        <f t="shared" si="281"/>
        <v>4.8333333333333339</v>
      </c>
      <c r="Y1174" s="42">
        <f>IFERROR(IF(OR(C1174="AREA I",C1174="AREA V"),7,VLOOKUP(A1174,'[4]MC Masterlist 2026-09-17'!$B:$M, 12, 0)),0)</f>
        <v>7</v>
      </c>
      <c r="Z1174" s="42">
        <f t="shared" si="282"/>
        <v>2.1666666666666665</v>
      </c>
      <c r="AA1174" s="42">
        <f t="shared" si="283"/>
        <v>4.333333333333333</v>
      </c>
      <c r="AB1174" s="42">
        <f t="shared" si="284"/>
        <v>0.69814814814814818</v>
      </c>
      <c r="AC1174" s="42">
        <f t="shared" si="285"/>
        <v>1.0111111111111111</v>
      </c>
      <c r="AD1174" s="40" t="str">
        <f t="shared" si="286"/>
        <v>Reorder</v>
      </c>
      <c r="AE1174" s="40">
        <f>IFERROR(VLOOKUP(A1174,'[4]Re-order'!$A:$AA,27,0),"")</f>
        <v>0</v>
      </c>
      <c r="AF1174" s="42">
        <f t="shared" si="287"/>
        <v>-1.9888888888888889</v>
      </c>
      <c r="AG1174" s="42" t="e">
        <f>SUMIFS('[4]Raw Inventory'!D:D,'[4]Raw Inventory'!C:C,"GREATWALL",'[4]Raw Inventory'!B:B,A1174)</f>
        <v>#VALUE!</v>
      </c>
      <c r="AH1174" s="42" t="e">
        <f>SUMIFS('[4]Raw Inventory'!D:D,'[4]Raw Inventory'!C:C,"DUARTE",'[4]Raw Inventory'!B:B,A1174)</f>
        <v>#VALUE!</v>
      </c>
      <c r="AI1174" s="42"/>
      <c r="AJ1174" s="42">
        <f t="shared" si="288"/>
        <v>20.76923076923077</v>
      </c>
      <c r="AK1174" s="40" t="str">
        <f>IFERROR(IF((Q1174+IF(AI1174="",0,AI3))&lt;=0,"Stockout",IF(AJ1174="","",IF(F1174="Class A",IF(AJ1174&lt;=7,"Critical",IF(AJ1174&lt;=15,"Low",IF(AJ1174&lt;=30,"Reorder",IF(AJ1174&lt;=45,"Optimal","Overstock")))),IF(F1174="Class B",IF(AJ1174&lt;=10,"Critical",IF(AJ1174&lt;=20,"Low",IF(AJ1174&lt;=45,"Reorder",IF(AJ1174&lt;=60,"Optimal","Overstock")))),IF(F1174="Class C",IF(AJ1174&lt;=15,"Critical",IF(AJ1174&lt;=30,"Low",IF(AJ1174&lt;=60,"Reorder",IF(AJ1174&lt;=90,"Optimal","Overstock")))),""))))),"")</f>
        <v>Reorder</v>
      </c>
      <c r="AL1174" s="42"/>
      <c r="AM1174" s="39"/>
      <c r="AN1174" s="39"/>
      <c r="AO1174" s="39"/>
      <c r="AP1174" s="39"/>
      <c r="AQ1174" s="39"/>
      <c r="AR1174" s="39"/>
      <c r="AS1174" s="39"/>
      <c r="AT1174" s="39"/>
      <c r="AU1174" s="39"/>
      <c r="AV1174" s="39"/>
    </row>
    <row r="1175" spans="1:48">
      <c r="A1175" s="39" t="s">
        <v>46</v>
      </c>
      <c r="B1175" s="39" t="s">
        <v>153</v>
      </c>
      <c r="C1175" s="39" t="s">
        <v>152</v>
      </c>
      <c r="D1175" s="40" t="s">
        <v>236</v>
      </c>
      <c r="E1175" s="40">
        <v>21</v>
      </c>
      <c r="F1175" s="40" t="s">
        <v>3</v>
      </c>
      <c r="G1175" s="39" t="str">
        <f>IFERROR(VLOOKUP(A1175,'[4]MC Masterlist 2026-09-17'!$B:$M, 3, 0),"")</f>
        <v>HONDA</v>
      </c>
      <c r="H1175" s="41">
        <f>IFERROR(VLOOKUP(A1175,'[4]MC Masterlist 2026-09-17'!$B:$M, 6, 0),"")</f>
        <v>73630</v>
      </c>
      <c r="I1175" s="42">
        <v>0</v>
      </c>
      <c r="J1175" s="42">
        <v>0</v>
      </c>
      <c r="K1175" s="42">
        <v>0</v>
      </c>
      <c r="L1175" s="42">
        <f t="shared" si="273"/>
        <v>0</v>
      </c>
      <c r="M1175" s="42">
        <f t="shared" si="274"/>
        <v>0</v>
      </c>
      <c r="N1175" s="41">
        <f t="shared" si="275"/>
        <v>0</v>
      </c>
      <c r="O1175" s="41">
        <f t="shared" si="276"/>
        <v>0</v>
      </c>
      <c r="P1175" s="42">
        <f t="shared" si="277"/>
        <v>0</v>
      </c>
      <c r="Q1175" s="42">
        <v>1</v>
      </c>
      <c r="R1175" s="41">
        <f t="shared" si="278"/>
        <v>73630</v>
      </c>
      <c r="S1175" s="42">
        <f t="shared" si="279"/>
        <v>0</v>
      </c>
      <c r="T1175" s="42">
        <f>IFERROR(VLOOKUP(A1175,'[4]Re-order'!$A:$Q,17,0),"")</f>
        <v>0</v>
      </c>
      <c r="U1175" s="42">
        <f>IFERROR(VLOOKUP(A1175,'[4]MC Masterlist 2026-09-17'!$B:$M, 10, 0),0)</f>
        <v>15</v>
      </c>
      <c r="V1175" s="42">
        <f>IFERROR(VLOOKUP(A1175,'[4]MC Masterlist 2026-09-17'!$B:$M, 11, 0),0)</f>
        <v>15</v>
      </c>
      <c r="W1175" s="42">
        <f t="shared" si="280"/>
        <v>30</v>
      </c>
      <c r="X1175" s="42">
        <f t="shared" si="281"/>
        <v>30</v>
      </c>
      <c r="Y1175" s="42">
        <f>IFERROR(IF(OR(C1175="AREA I",C1175="AREA V"),7,VLOOKUP(A1175,'[4]MC Masterlist 2026-09-17'!$B:$M, 12, 0)),0)</f>
        <v>30</v>
      </c>
      <c r="Z1175" s="42">
        <f t="shared" si="282"/>
        <v>0</v>
      </c>
      <c r="AA1175" s="42">
        <f t="shared" si="283"/>
        <v>0</v>
      </c>
      <c r="AB1175" s="42">
        <f t="shared" si="284"/>
        <v>0</v>
      </c>
      <c r="AC1175" s="42">
        <f t="shared" si="285"/>
        <v>0</v>
      </c>
      <c r="AD1175" s="40" t="str">
        <f t="shared" si="286"/>
        <v>Critical</v>
      </c>
      <c r="AE1175" s="40">
        <f>IFERROR(VLOOKUP(A1175,'[4]Re-order'!$A:$AA,27,0),"")</f>
        <v>0</v>
      </c>
      <c r="AF1175" s="42">
        <f t="shared" si="287"/>
        <v>-1</v>
      </c>
      <c r="AG1175" s="42" t="e">
        <f>SUMIFS('[4]Raw Inventory'!D:D,'[4]Raw Inventory'!C:C,"GREATWALL",'[4]Raw Inventory'!B:B,A1175)</f>
        <v>#VALUE!</v>
      </c>
      <c r="AH1175" s="42" t="e">
        <f>SUMIFS('[4]Raw Inventory'!D:D,'[4]Raw Inventory'!C:C,"DUARTE",'[4]Raw Inventory'!B:B,A1175)</f>
        <v>#VALUE!</v>
      </c>
      <c r="AI1175" s="42"/>
      <c r="AJ1175" s="42">
        <f t="shared" si="288"/>
        <v>0</v>
      </c>
      <c r="AK1175" s="40" t="str">
        <f>IFERROR(IF((Q1175+IF(AI1175="",0,AI3))&lt;=0,"Stockout",IF(AJ1175="","",IF(F1175="Class A",IF(AJ1175&lt;=7,"Critical",IF(AJ1175&lt;=15,"Low",IF(AJ1175&lt;=30,"Reorder",IF(AJ1175&lt;=45,"Optimal","Overstock")))),IF(F1175="Class B",IF(AJ1175&lt;=10,"Critical",IF(AJ1175&lt;=20,"Low",IF(AJ1175&lt;=45,"Reorder",IF(AJ1175&lt;=60,"Optimal","Overstock")))),IF(F1175="Class C",IF(AJ1175&lt;=15,"Critical",IF(AJ1175&lt;=30,"Low",IF(AJ1175&lt;=60,"Reorder",IF(AJ1175&lt;=90,"Optimal","Overstock")))),""))))),"")</f>
        <v>Critical</v>
      </c>
      <c r="AL1175" s="42"/>
      <c r="AM1175" s="39"/>
      <c r="AN1175" s="39"/>
      <c r="AO1175" s="39"/>
      <c r="AP1175" s="39"/>
      <c r="AQ1175" s="39"/>
      <c r="AR1175" s="39"/>
      <c r="AS1175" s="39"/>
      <c r="AT1175" s="39"/>
      <c r="AU1175" s="39"/>
      <c r="AV1175" s="39"/>
    </row>
    <row r="1176" spans="1:48">
      <c r="A1176" s="39" t="s">
        <v>73</v>
      </c>
      <c r="B1176" s="39" t="s">
        <v>141</v>
      </c>
      <c r="C1176" s="39" t="s">
        <v>137</v>
      </c>
      <c r="D1176" s="40" t="s">
        <v>244</v>
      </c>
      <c r="E1176" s="40">
        <v>13</v>
      </c>
      <c r="F1176" s="40" t="s">
        <v>2</v>
      </c>
      <c r="G1176" s="39" t="str">
        <f>IFERROR(VLOOKUP(A1176,'[4]MC Masterlist 2026-09-17'!$B:$M, 3, 0),"")</f>
        <v>SUZUKI</v>
      </c>
      <c r="H1176" s="41">
        <f>IFERROR(VLOOKUP(A1176,'[4]MC Masterlist 2026-09-17'!$B:$M, 6, 0),"")</f>
        <v>122770</v>
      </c>
      <c r="I1176" s="42">
        <v>0</v>
      </c>
      <c r="J1176" s="42">
        <v>2</v>
      </c>
      <c r="K1176" s="42">
        <v>2</v>
      </c>
      <c r="L1176" s="42">
        <f t="shared" si="273"/>
        <v>4</v>
      </c>
      <c r="M1176" s="42">
        <f t="shared" si="274"/>
        <v>1.3333333333333333</v>
      </c>
      <c r="N1176" s="41">
        <f t="shared" si="275"/>
        <v>491080</v>
      </c>
      <c r="O1176" s="41">
        <f t="shared" si="276"/>
        <v>163693.33333333331</v>
      </c>
      <c r="P1176" s="42">
        <f t="shared" si="277"/>
        <v>4.4444444444444439E-2</v>
      </c>
      <c r="Q1176" s="42">
        <v>3</v>
      </c>
      <c r="R1176" s="41">
        <f t="shared" si="278"/>
        <v>368310</v>
      </c>
      <c r="S1176" s="42">
        <f t="shared" si="279"/>
        <v>67.500000000000014</v>
      </c>
      <c r="T1176" s="42">
        <f>IFERROR(VLOOKUP(A1176,'[4]Re-order'!$A:$Q,17,0),"")</f>
        <v>0</v>
      </c>
      <c r="U1176" s="42">
        <f>IFERROR(VLOOKUP(A1176,'[4]MC Masterlist 2026-09-17'!$B:$M, 10, 0),0)</f>
        <v>15</v>
      </c>
      <c r="V1176" s="42">
        <f>IFERROR(VLOOKUP(A1176,'[4]MC Masterlist 2026-09-17'!$B:$M, 11, 0),0)</f>
        <v>15</v>
      </c>
      <c r="W1176" s="42">
        <f t="shared" si="280"/>
        <v>30</v>
      </c>
      <c r="X1176" s="42">
        <f t="shared" si="281"/>
        <v>6.333333333333333</v>
      </c>
      <c r="Y1176" s="42">
        <f>IFERROR(IF(OR(C1176="AREA I",C1176="AREA V"),7,VLOOKUP(A1176,'[4]MC Masterlist 2026-09-17'!$B:$M, 12, 0)),0)</f>
        <v>7</v>
      </c>
      <c r="Z1176" s="42">
        <f t="shared" si="282"/>
        <v>0.66666666666666663</v>
      </c>
      <c r="AA1176" s="42">
        <f t="shared" si="283"/>
        <v>1.3333333333333333</v>
      </c>
      <c r="AB1176" s="42">
        <f t="shared" si="284"/>
        <v>0.28148148148148144</v>
      </c>
      <c r="AC1176" s="42">
        <f t="shared" si="285"/>
        <v>0.31111111111111106</v>
      </c>
      <c r="AD1176" s="40" t="str">
        <f t="shared" si="286"/>
        <v>Overstock</v>
      </c>
      <c r="AE1176" s="40">
        <f>IFERROR(VLOOKUP(A1176,'[4]Re-order'!$A:$AA,27,0),"")</f>
        <v>0</v>
      </c>
      <c r="AF1176" s="42">
        <f t="shared" si="287"/>
        <v>-2.6888888888888891</v>
      </c>
      <c r="AG1176" s="42" t="e">
        <f>SUMIFS('[4]Raw Inventory'!D:D,'[4]Raw Inventory'!C:C,"GREATWALL",'[4]Raw Inventory'!B:B,A1176)</f>
        <v>#VALUE!</v>
      </c>
      <c r="AH1176" s="42" t="e">
        <f>SUMIFS('[4]Raw Inventory'!D:D,'[4]Raw Inventory'!C:C,"DUARTE",'[4]Raw Inventory'!B:B,A1176)</f>
        <v>#VALUE!</v>
      </c>
      <c r="AI1176" s="42"/>
      <c r="AJ1176" s="42">
        <f t="shared" si="288"/>
        <v>67.500000000000014</v>
      </c>
      <c r="AK1176" s="40" t="str">
        <f>IFERROR(IF((Q1176+IF(AI1176="",0,AI3))&lt;=0,"Stockout",IF(AJ1176="","",IF(F1176="Class A",IF(AJ1176&lt;=7,"Critical",IF(AJ1176&lt;=15,"Low",IF(AJ1176&lt;=30,"Reorder",IF(AJ1176&lt;=45,"Optimal","Overstock")))),IF(F1176="Class B",IF(AJ1176&lt;=10,"Critical",IF(AJ1176&lt;=20,"Low",IF(AJ1176&lt;=45,"Reorder",IF(AJ1176&lt;=60,"Optimal","Overstock")))),IF(F1176="Class C",IF(AJ1176&lt;=15,"Critical",IF(AJ1176&lt;=30,"Low",IF(AJ1176&lt;=60,"Reorder",IF(AJ1176&lt;=90,"Optimal","Overstock")))),""))))),"")</f>
        <v>Overstock</v>
      </c>
      <c r="AL1176" s="42"/>
      <c r="AM1176" s="39"/>
      <c r="AN1176" s="39"/>
      <c r="AO1176" s="39"/>
      <c r="AP1176" s="39"/>
      <c r="AQ1176" s="39"/>
      <c r="AR1176" s="39"/>
      <c r="AS1176" s="39"/>
      <c r="AT1176" s="39"/>
      <c r="AU1176" s="39"/>
      <c r="AV1176" s="39"/>
    </row>
    <row r="1177" spans="1:48">
      <c r="A1177" s="39" t="s">
        <v>77</v>
      </c>
      <c r="B1177" s="39" t="s">
        <v>162</v>
      </c>
      <c r="C1177" s="39" t="s">
        <v>159</v>
      </c>
      <c r="D1177" s="40" t="s">
        <v>251</v>
      </c>
      <c r="E1177" s="40">
        <v>26</v>
      </c>
      <c r="F1177" s="40" t="s">
        <v>3</v>
      </c>
      <c r="G1177" s="39" t="str">
        <f>IFERROR(VLOOKUP(A1177,'[4]MC Masterlist 2026-09-17'!$B:$M, 3, 0),"")</f>
        <v>SUZUKI</v>
      </c>
      <c r="H1177" s="41">
        <f>IFERROR(VLOOKUP(A1177,'[4]MC Masterlist 2026-09-17'!$B:$M, 6, 0),"")</f>
        <v>91057</v>
      </c>
      <c r="I1177" s="42">
        <v>0</v>
      </c>
      <c r="J1177" s="42">
        <v>0</v>
      </c>
      <c r="K1177" s="42">
        <v>0</v>
      </c>
      <c r="L1177" s="42">
        <f t="shared" si="273"/>
        <v>0</v>
      </c>
      <c r="M1177" s="42">
        <f t="shared" si="274"/>
        <v>0</v>
      </c>
      <c r="N1177" s="41">
        <f t="shared" si="275"/>
        <v>0</v>
      </c>
      <c r="O1177" s="41">
        <f t="shared" si="276"/>
        <v>0</v>
      </c>
      <c r="P1177" s="42">
        <f t="shared" si="277"/>
        <v>0</v>
      </c>
      <c r="Q1177" s="42">
        <v>2</v>
      </c>
      <c r="R1177" s="41">
        <f t="shared" si="278"/>
        <v>182114</v>
      </c>
      <c r="S1177" s="42">
        <f t="shared" si="279"/>
        <v>0</v>
      </c>
      <c r="T1177" s="42">
        <f>IFERROR(VLOOKUP(A1177,'[4]Re-order'!$A:$Q,17,0),"")</f>
        <v>0</v>
      </c>
      <c r="U1177" s="42">
        <f>IFERROR(VLOOKUP(A1177,'[4]MC Masterlist 2026-09-17'!$B:$M, 10, 0),0)</f>
        <v>15</v>
      </c>
      <c r="V1177" s="42">
        <f>IFERROR(VLOOKUP(A1177,'[4]MC Masterlist 2026-09-17'!$B:$M, 11, 0),0)</f>
        <v>15</v>
      </c>
      <c r="W1177" s="42">
        <f t="shared" si="280"/>
        <v>30</v>
      </c>
      <c r="X1177" s="42">
        <f t="shared" si="281"/>
        <v>30</v>
      </c>
      <c r="Y1177" s="42">
        <f>IFERROR(IF(OR(C1177="AREA I",C1177="AREA V"),7,VLOOKUP(A1177,'[4]MC Masterlist 2026-09-17'!$B:$M, 12, 0)),0)</f>
        <v>30</v>
      </c>
      <c r="Z1177" s="42">
        <f t="shared" si="282"/>
        <v>0</v>
      </c>
      <c r="AA1177" s="42">
        <f t="shared" si="283"/>
        <v>0</v>
      </c>
      <c r="AB1177" s="42">
        <f t="shared" si="284"/>
        <v>0</v>
      </c>
      <c r="AC1177" s="42">
        <f t="shared" si="285"/>
        <v>0</v>
      </c>
      <c r="AD1177" s="40" t="str">
        <f t="shared" si="286"/>
        <v>Critical</v>
      </c>
      <c r="AE1177" s="40">
        <f>IFERROR(VLOOKUP(A1177,'[4]Re-order'!$A:$AA,27,0),"")</f>
        <v>0</v>
      </c>
      <c r="AF1177" s="42">
        <f t="shared" si="287"/>
        <v>-2</v>
      </c>
      <c r="AG1177" s="42" t="e">
        <f>SUMIFS('[4]Raw Inventory'!D:D,'[4]Raw Inventory'!C:C,"GREATWALL",'[4]Raw Inventory'!B:B,A1177)</f>
        <v>#VALUE!</v>
      </c>
      <c r="AH1177" s="42" t="e">
        <f>SUMIFS('[4]Raw Inventory'!D:D,'[4]Raw Inventory'!C:C,"DUARTE",'[4]Raw Inventory'!B:B,A1177)</f>
        <v>#VALUE!</v>
      </c>
      <c r="AI1177" s="42"/>
      <c r="AJ1177" s="42">
        <f t="shared" si="288"/>
        <v>0</v>
      </c>
      <c r="AK1177" s="40" t="str">
        <f>IFERROR(IF((Q1177+IF(AI1177="",0,AI3))&lt;=0,"Stockout",IF(AJ1177="","",IF(F1177="Class A",IF(AJ1177&lt;=7,"Critical",IF(AJ1177&lt;=15,"Low",IF(AJ1177&lt;=30,"Reorder",IF(AJ1177&lt;=45,"Optimal","Overstock")))),IF(F1177="Class B",IF(AJ1177&lt;=10,"Critical",IF(AJ1177&lt;=20,"Low",IF(AJ1177&lt;=45,"Reorder",IF(AJ1177&lt;=60,"Optimal","Overstock")))),IF(F1177="Class C",IF(AJ1177&lt;=15,"Critical",IF(AJ1177&lt;=30,"Low",IF(AJ1177&lt;=60,"Reorder",IF(AJ1177&lt;=90,"Optimal","Overstock")))),""))))),"")</f>
        <v>Critical</v>
      </c>
      <c r="AL1177" s="42"/>
      <c r="AM1177" s="39"/>
      <c r="AN1177" s="39"/>
      <c r="AO1177" s="39"/>
      <c r="AP1177" s="39"/>
      <c r="AQ1177" s="39"/>
      <c r="AR1177" s="39"/>
      <c r="AS1177" s="39"/>
      <c r="AT1177" s="39"/>
      <c r="AU1177" s="39"/>
      <c r="AV1177" s="39"/>
    </row>
    <row r="1178" spans="1:48">
      <c r="A1178" s="39" t="s">
        <v>38</v>
      </c>
      <c r="B1178" s="39" t="s">
        <v>160</v>
      </c>
      <c r="C1178" s="39" t="s">
        <v>159</v>
      </c>
      <c r="D1178" s="40" t="s">
        <v>223</v>
      </c>
      <c r="E1178" s="40">
        <v>10</v>
      </c>
      <c r="F1178" s="40" t="s">
        <v>2</v>
      </c>
      <c r="G1178" s="39" t="str">
        <f>IFERROR(VLOOKUP(A1178,'[4]MC Masterlist 2026-09-17'!$B:$M, 3, 0),"")</f>
        <v>HONDA</v>
      </c>
      <c r="H1178" s="41">
        <f>IFERROR(VLOOKUP(A1178,'[4]MC Masterlist 2026-09-17'!$B:$M, 6, 0),"")</f>
        <v>165630</v>
      </c>
      <c r="I1178" s="42">
        <v>0</v>
      </c>
      <c r="J1178" s="42">
        <v>2</v>
      </c>
      <c r="K1178" s="42">
        <v>0</v>
      </c>
      <c r="L1178" s="42">
        <f t="shared" si="273"/>
        <v>2</v>
      </c>
      <c r="M1178" s="42">
        <f t="shared" si="274"/>
        <v>0.66666666666666663</v>
      </c>
      <c r="N1178" s="41">
        <f t="shared" si="275"/>
        <v>331260</v>
      </c>
      <c r="O1178" s="41">
        <f t="shared" si="276"/>
        <v>110420</v>
      </c>
      <c r="P1178" s="42">
        <f t="shared" si="277"/>
        <v>2.222222222222222E-2</v>
      </c>
      <c r="Q1178" s="42"/>
      <c r="R1178" s="41">
        <f t="shared" si="278"/>
        <v>0</v>
      </c>
      <c r="S1178" s="42">
        <f t="shared" si="279"/>
        <v>0</v>
      </c>
      <c r="T1178" s="42">
        <f>IFERROR(VLOOKUP(A1178,'[4]Re-order'!$A:$Q,17,0),"")</f>
        <v>0</v>
      </c>
      <c r="U1178" s="42">
        <f>IFERROR(VLOOKUP(A1178,'[4]MC Masterlist 2026-09-17'!$B:$M, 10, 0),0)</f>
        <v>15</v>
      </c>
      <c r="V1178" s="42">
        <f>IFERROR(VLOOKUP(A1178,'[4]MC Masterlist 2026-09-17'!$B:$M, 11, 0),0)</f>
        <v>15</v>
      </c>
      <c r="W1178" s="42">
        <f t="shared" si="280"/>
        <v>30</v>
      </c>
      <c r="X1178" s="42">
        <f t="shared" si="281"/>
        <v>29.666666666666668</v>
      </c>
      <c r="Y1178" s="42">
        <f>IFERROR(IF(OR(C1178="AREA I",C1178="AREA V"),7,VLOOKUP(A1178,'[4]MC Masterlist 2026-09-17'!$B:$M, 12, 0)),0)</f>
        <v>30</v>
      </c>
      <c r="Z1178" s="42">
        <f t="shared" si="282"/>
        <v>0.33333333333333331</v>
      </c>
      <c r="AA1178" s="42">
        <f t="shared" si="283"/>
        <v>0.66666666666666663</v>
      </c>
      <c r="AB1178" s="42">
        <f t="shared" si="284"/>
        <v>0.65925925925925921</v>
      </c>
      <c r="AC1178" s="42">
        <f t="shared" si="285"/>
        <v>0.66666666666666663</v>
      </c>
      <c r="AD1178" s="40" t="str">
        <f t="shared" si="286"/>
        <v>Stockout</v>
      </c>
      <c r="AE1178" s="40">
        <f>IFERROR(VLOOKUP(A1178,'[4]Re-order'!$A:$AA,27,0),"")</f>
        <v>0</v>
      </c>
      <c r="AF1178" s="42">
        <f t="shared" si="287"/>
        <v>0.66666666666666663</v>
      </c>
      <c r="AG1178" s="42" t="e">
        <f>SUMIFS('[4]Raw Inventory'!D:D,'[4]Raw Inventory'!C:C,"GREATWALL",'[4]Raw Inventory'!B:B,A1178)</f>
        <v>#VALUE!</v>
      </c>
      <c r="AH1178" s="42" t="e">
        <f>SUMIFS('[4]Raw Inventory'!D:D,'[4]Raw Inventory'!C:C,"DUARTE",'[4]Raw Inventory'!B:B,A1178)</f>
        <v>#VALUE!</v>
      </c>
      <c r="AI1178" s="42"/>
      <c r="AJ1178" s="42">
        <f t="shared" si="288"/>
        <v>0</v>
      </c>
      <c r="AK1178" s="40" t="str">
        <f>IFERROR(IF((Q1178+IF(AI1178="",0,AI3))&lt;=0,"Stockout",IF(AJ1178="","",IF(F1178="Class A",IF(AJ1178&lt;=7,"Critical",IF(AJ1178&lt;=15,"Low",IF(AJ1178&lt;=30,"Reorder",IF(AJ1178&lt;=45,"Optimal","Overstock")))),IF(F1178="Class B",IF(AJ1178&lt;=10,"Critical",IF(AJ1178&lt;=20,"Low",IF(AJ1178&lt;=45,"Reorder",IF(AJ1178&lt;=60,"Optimal","Overstock")))),IF(F1178="Class C",IF(AJ1178&lt;=15,"Critical",IF(AJ1178&lt;=30,"Low",IF(AJ1178&lt;=60,"Reorder",IF(AJ1178&lt;=90,"Optimal","Overstock")))),""))))),"")</f>
        <v>Stockout</v>
      </c>
      <c r="AL1178" s="42"/>
      <c r="AM1178" s="39"/>
      <c r="AN1178" s="39"/>
      <c r="AO1178" s="39"/>
      <c r="AP1178" s="39"/>
      <c r="AQ1178" s="39"/>
      <c r="AR1178" s="39"/>
      <c r="AS1178" s="39"/>
      <c r="AT1178" s="39"/>
      <c r="AU1178" s="39"/>
      <c r="AV1178" s="39"/>
    </row>
    <row r="1179" spans="1:48">
      <c r="A1179" s="39" t="s">
        <v>71</v>
      </c>
      <c r="B1179" s="39" t="s">
        <v>130</v>
      </c>
      <c r="C1179" s="39" t="s">
        <v>128</v>
      </c>
      <c r="D1179" s="40" t="s">
        <v>225</v>
      </c>
      <c r="E1179" s="40">
        <v>30</v>
      </c>
      <c r="F1179" s="40" t="s">
        <v>3</v>
      </c>
      <c r="G1179" s="39" t="str">
        <f>IFERROR(VLOOKUP(A1179,'[4]MC Masterlist 2026-09-17'!$B:$M, 3, 0),"")</f>
        <v>SUZUKI</v>
      </c>
      <c r="H1179" s="41">
        <f>IFERROR(VLOOKUP(A1179,'[4]MC Masterlist 2026-09-17'!$B:$M, 6, 0),"")</f>
        <v>156250</v>
      </c>
      <c r="I1179" s="42">
        <v>0</v>
      </c>
      <c r="J1179" s="42">
        <v>0</v>
      </c>
      <c r="K1179" s="42">
        <v>0</v>
      </c>
      <c r="L1179" s="42">
        <f t="shared" si="273"/>
        <v>0</v>
      </c>
      <c r="M1179" s="42">
        <f t="shared" si="274"/>
        <v>0</v>
      </c>
      <c r="N1179" s="41">
        <f t="shared" si="275"/>
        <v>0</v>
      </c>
      <c r="O1179" s="41">
        <f t="shared" si="276"/>
        <v>0</v>
      </c>
      <c r="P1179" s="42">
        <f t="shared" si="277"/>
        <v>0</v>
      </c>
      <c r="Q1179" s="42">
        <v>1</v>
      </c>
      <c r="R1179" s="41">
        <f t="shared" si="278"/>
        <v>156250</v>
      </c>
      <c r="S1179" s="42">
        <f t="shared" si="279"/>
        <v>0</v>
      </c>
      <c r="T1179" s="42">
        <f>IFERROR(VLOOKUP(A1179,'[4]Re-order'!$A:$Q,17,0),"")</f>
        <v>0</v>
      </c>
      <c r="U1179" s="42">
        <f>IFERROR(VLOOKUP(A1179,'[4]MC Masterlist 2026-09-17'!$B:$M, 10, 0),0)</f>
        <v>15</v>
      </c>
      <c r="V1179" s="42">
        <f>IFERROR(VLOOKUP(A1179,'[4]MC Masterlist 2026-09-17'!$B:$M, 11, 0),0)</f>
        <v>15</v>
      </c>
      <c r="W1179" s="42">
        <f t="shared" si="280"/>
        <v>30</v>
      </c>
      <c r="X1179" s="42">
        <f t="shared" si="281"/>
        <v>30</v>
      </c>
      <c r="Y1179" s="42">
        <f>IFERROR(IF(OR(C1179="AREA I",C1179="AREA V"),7,VLOOKUP(A1179,'[4]MC Masterlist 2026-09-17'!$B:$M, 12, 0)),0)</f>
        <v>30</v>
      </c>
      <c r="Z1179" s="42">
        <f t="shared" si="282"/>
        <v>0</v>
      </c>
      <c r="AA1179" s="42">
        <f t="shared" si="283"/>
        <v>0</v>
      </c>
      <c r="AB1179" s="42">
        <f t="shared" si="284"/>
        <v>0</v>
      </c>
      <c r="AC1179" s="42">
        <f t="shared" si="285"/>
        <v>0</v>
      </c>
      <c r="AD1179" s="40" t="str">
        <f t="shared" si="286"/>
        <v>Critical</v>
      </c>
      <c r="AE1179" s="40">
        <f>IFERROR(VLOOKUP(A1179,'[4]Re-order'!$A:$AA,27,0),"")</f>
        <v>0</v>
      </c>
      <c r="AF1179" s="42">
        <f t="shared" si="287"/>
        <v>-1</v>
      </c>
      <c r="AG1179" s="42" t="e">
        <f>SUMIFS('[4]Raw Inventory'!D:D,'[4]Raw Inventory'!C:C,"GREATWALL",'[4]Raw Inventory'!B:B,A1179)</f>
        <v>#VALUE!</v>
      </c>
      <c r="AH1179" s="42" t="e">
        <f>SUMIFS('[4]Raw Inventory'!D:D,'[4]Raw Inventory'!C:C,"DUARTE",'[4]Raw Inventory'!B:B,A1179)</f>
        <v>#VALUE!</v>
      </c>
      <c r="AI1179" s="42"/>
      <c r="AJ1179" s="42">
        <f t="shared" si="288"/>
        <v>0</v>
      </c>
      <c r="AK1179" s="40" t="str">
        <f>IFERROR(IF((Q1179+IF(AI1179="",0,AI3))&lt;=0,"Stockout",IF(AJ1179="","",IF(F1179="Class A",IF(AJ1179&lt;=7,"Critical",IF(AJ1179&lt;=15,"Low",IF(AJ1179&lt;=30,"Reorder",IF(AJ1179&lt;=45,"Optimal","Overstock")))),IF(F1179="Class B",IF(AJ1179&lt;=10,"Critical",IF(AJ1179&lt;=20,"Low",IF(AJ1179&lt;=45,"Reorder",IF(AJ1179&lt;=60,"Optimal","Overstock")))),IF(F1179="Class C",IF(AJ1179&lt;=15,"Critical",IF(AJ1179&lt;=30,"Low",IF(AJ1179&lt;=60,"Reorder",IF(AJ1179&lt;=90,"Optimal","Overstock")))),""))))),"")</f>
        <v>Critical</v>
      </c>
      <c r="AL1179" s="42"/>
      <c r="AM1179" s="39"/>
      <c r="AN1179" s="39"/>
      <c r="AO1179" s="39"/>
      <c r="AP1179" s="39"/>
      <c r="AQ1179" s="39"/>
      <c r="AR1179" s="39"/>
      <c r="AS1179" s="39"/>
      <c r="AT1179" s="39"/>
      <c r="AU1179" s="39"/>
      <c r="AV1179" s="39"/>
    </row>
    <row r="1180" spans="1:48">
      <c r="A1180" s="39" t="s">
        <v>66</v>
      </c>
      <c r="B1180" s="39" t="s">
        <v>119</v>
      </c>
      <c r="C1180" s="39" t="s">
        <v>118</v>
      </c>
      <c r="D1180" s="40" t="s">
        <v>242</v>
      </c>
      <c r="E1180" s="40">
        <v>20</v>
      </c>
      <c r="F1180" s="40" t="s">
        <v>2</v>
      </c>
      <c r="G1180" s="39" t="str">
        <f>IFERROR(VLOOKUP(A1180,'[4]MC Masterlist 2026-09-17'!$B:$M, 3, 0),"")</f>
        <v>KAWASAKI</v>
      </c>
      <c r="H1180" s="41">
        <f>IFERROR(VLOOKUP(A1180,'[4]MC Masterlist 2026-09-17'!$B:$M, 6, 0),"")</f>
        <v>95530</v>
      </c>
      <c r="I1180" s="42">
        <v>1</v>
      </c>
      <c r="J1180" s="42">
        <v>0</v>
      </c>
      <c r="K1180" s="42">
        <v>1</v>
      </c>
      <c r="L1180" s="42">
        <f t="shared" si="273"/>
        <v>2</v>
      </c>
      <c r="M1180" s="42">
        <f t="shared" si="274"/>
        <v>0.66666666666666663</v>
      </c>
      <c r="N1180" s="41">
        <f t="shared" si="275"/>
        <v>191060</v>
      </c>
      <c r="O1180" s="41">
        <f t="shared" si="276"/>
        <v>63686.666666666664</v>
      </c>
      <c r="P1180" s="42">
        <f t="shared" si="277"/>
        <v>2.222222222222222E-2</v>
      </c>
      <c r="Q1180" s="42">
        <v>2</v>
      </c>
      <c r="R1180" s="41">
        <f t="shared" si="278"/>
        <v>191060</v>
      </c>
      <c r="S1180" s="42">
        <f t="shared" si="279"/>
        <v>90</v>
      </c>
      <c r="T1180" s="42">
        <f>IFERROR(VLOOKUP(A1180,'[4]Re-order'!$A:$Q,17,0),"")</f>
        <v>0</v>
      </c>
      <c r="U1180" s="42">
        <f>IFERROR(VLOOKUP(A1180,'[4]MC Masterlist 2026-09-17'!$B:$M, 10, 0),0)</f>
        <v>15</v>
      </c>
      <c r="V1180" s="42">
        <f>IFERROR(VLOOKUP(A1180,'[4]MC Masterlist 2026-09-17'!$B:$M, 11, 0),0)</f>
        <v>15</v>
      </c>
      <c r="W1180" s="42">
        <f t="shared" si="280"/>
        <v>30</v>
      </c>
      <c r="X1180" s="42">
        <f t="shared" si="281"/>
        <v>29.666666666666668</v>
      </c>
      <c r="Y1180" s="42">
        <f>IFERROR(IF(OR(C1180="AREA I",C1180="AREA V"),7,VLOOKUP(A1180,'[4]MC Masterlist 2026-09-17'!$B:$M, 12, 0)),0)</f>
        <v>30</v>
      </c>
      <c r="Z1180" s="42">
        <f t="shared" si="282"/>
        <v>0.33333333333333331</v>
      </c>
      <c r="AA1180" s="42">
        <f t="shared" si="283"/>
        <v>0.66666666666666663</v>
      </c>
      <c r="AB1180" s="42">
        <f t="shared" si="284"/>
        <v>0.65925925925925921</v>
      </c>
      <c r="AC1180" s="42">
        <f t="shared" si="285"/>
        <v>0.66666666666666663</v>
      </c>
      <c r="AD1180" s="40" t="str">
        <f t="shared" si="286"/>
        <v>Overstock</v>
      </c>
      <c r="AE1180" s="40">
        <f>IFERROR(VLOOKUP(A1180,'[4]Re-order'!$A:$AA,27,0),"")</f>
        <v>0</v>
      </c>
      <c r="AF1180" s="42">
        <f t="shared" si="287"/>
        <v>-1.3333333333333335</v>
      </c>
      <c r="AG1180" s="42" t="e">
        <f>SUMIFS('[4]Raw Inventory'!D:D,'[4]Raw Inventory'!C:C,"GREATWALL",'[4]Raw Inventory'!B:B,A1180)</f>
        <v>#VALUE!</v>
      </c>
      <c r="AH1180" s="42" t="e">
        <f>SUMIFS('[4]Raw Inventory'!D:D,'[4]Raw Inventory'!C:C,"DUARTE",'[4]Raw Inventory'!B:B,A1180)</f>
        <v>#VALUE!</v>
      </c>
      <c r="AI1180" s="42"/>
      <c r="AJ1180" s="42">
        <f t="shared" si="288"/>
        <v>90.000000000000014</v>
      </c>
      <c r="AK1180" s="40" t="str">
        <f>IFERROR(IF((Q1180+IF(AI1180="",0,AI3))&lt;=0,"Stockout",IF(AJ1180="","",IF(F1180="Class A",IF(AJ1180&lt;=7,"Critical",IF(AJ1180&lt;=15,"Low",IF(AJ1180&lt;=30,"Reorder",IF(AJ1180&lt;=45,"Optimal","Overstock")))),IF(F1180="Class B",IF(AJ1180&lt;=10,"Critical",IF(AJ1180&lt;=20,"Low",IF(AJ1180&lt;=45,"Reorder",IF(AJ1180&lt;=60,"Optimal","Overstock")))),IF(F1180="Class C",IF(AJ1180&lt;=15,"Critical",IF(AJ1180&lt;=30,"Low",IF(AJ1180&lt;=60,"Reorder",IF(AJ1180&lt;=90,"Optimal","Overstock")))),""))))),"")</f>
        <v>Overstock</v>
      </c>
      <c r="AL1180" s="42"/>
      <c r="AM1180" s="39"/>
      <c r="AN1180" s="39"/>
      <c r="AO1180" s="39"/>
      <c r="AP1180" s="39"/>
      <c r="AQ1180" s="39"/>
      <c r="AR1180" s="39"/>
      <c r="AS1180" s="39"/>
      <c r="AT1180" s="39"/>
      <c r="AU1180" s="39"/>
      <c r="AV1180" s="39"/>
    </row>
    <row r="1181" spans="1:48">
      <c r="A1181" s="39" t="s">
        <v>104</v>
      </c>
      <c r="B1181" s="39" t="s">
        <v>96</v>
      </c>
      <c r="C1181" s="39" t="s">
        <v>90</v>
      </c>
      <c r="D1181" s="40" t="s">
        <v>234</v>
      </c>
      <c r="E1181" s="40">
        <v>7</v>
      </c>
      <c r="F1181" s="40" t="s">
        <v>3</v>
      </c>
      <c r="G1181" s="39" t="str">
        <f>IFERROR(VLOOKUP(A1181,'[4]MC Masterlist 2026-09-17'!$B:$M, 3, 0),"")</f>
        <v>SUZUKI</v>
      </c>
      <c r="H1181" s="41">
        <f>IFERROR(VLOOKUP(A1181,'[4]MC Masterlist 2026-09-17'!$B:$M, 6, 0),"")</f>
        <v>71062</v>
      </c>
      <c r="I1181" s="42">
        <v>0</v>
      </c>
      <c r="J1181" s="42">
        <v>0</v>
      </c>
      <c r="K1181" s="42">
        <v>0</v>
      </c>
      <c r="L1181" s="42">
        <f t="shared" si="273"/>
        <v>0</v>
      </c>
      <c r="M1181" s="42">
        <f t="shared" si="274"/>
        <v>0</v>
      </c>
      <c r="N1181" s="41">
        <f t="shared" si="275"/>
        <v>0</v>
      </c>
      <c r="O1181" s="41">
        <f t="shared" si="276"/>
        <v>0</v>
      </c>
      <c r="P1181" s="42">
        <f t="shared" si="277"/>
        <v>0</v>
      </c>
      <c r="Q1181" s="42">
        <v>1</v>
      </c>
      <c r="R1181" s="41">
        <f t="shared" si="278"/>
        <v>71062</v>
      </c>
      <c r="S1181" s="42">
        <f t="shared" si="279"/>
        <v>0</v>
      </c>
      <c r="T1181" s="42">
        <f>IFERROR(VLOOKUP(A1181,'[4]Re-order'!$A:$Q,17,0),"")</f>
        <v>0</v>
      </c>
      <c r="U1181" s="42">
        <f>IFERROR(VLOOKUP(A1181,'[4]MC Masterlist 2026-09-17'!$B:$M, 10, 0),0)</f>
        <v>15</v>
      </c>
      <c r="V1181" s="42">
        <f>IFERROR(VLOOKUP(A1181,'[4]MC Masterlist 2026-09-17'!$B:$M, 11, 0),0)</f>
        <v>15</v>
      </c>
      <c r="W1181" s="42">
        <f t="shared" si="280"/>
        <v>30</v>
      </c>
      <c r="X1181" s="42">
        <f t="shared" si="281"/>
        <v>30</v>
      </c>
      <c r="Y1181" s="42">
        <f>IFERROR(IF(OR(C1181="AREA I",C1181="AREA V"),7,VLOOKUP(A1181,'[4]MC Masterlist 2026-09-17'!$B:$M, 12, 0)),0)</f>
        <v>30</v>
      </c>
      <c r="Z1181" s="42">
        <f t="shared" si="282"/>
        <v>0</v>
      </c>
      <c r="AA1181" s="42">
        <f t="shared" si="283"/>
        <v>0</v>
      </c>
      <c r="AB1181" s="42">
        <f t="shared" si="284"/>
        <v>0</v>
      </c>
      <c r="AC1181" s="42">
        <f t="shared" si="285"/>
        <v>0</v>
      </c>
      <c r="AD1181" s="40" t="str">
        <f t="shared" si="286"/>
        <v>Critical</v>
      </c>
      <c r="AE1181" s="40">
        <f>IFERROR(VLOOKUP(A1181,'[4]Re-order'!$A:$AA,27,0),"")</f>
        <v>0</v>
      </c>
      <c r="AF1181" s="42">
        <f t="shared" si="287"/>
        <v>-1</v>
      </c>
      <c r="AG1181" s="42" t="e">
        <f>SUMIFS('[4]Raw Inventory'!D:D,'[4]Raw Inventory'!C:C,"GREATWALL",'[4]Raw Inventory'!B:B,A1181)</f>
        <v>#VALUE!</v>
      </c>
      <c r="AH1181" s="42" t="e">
        <f>SUMIFS('[4]Raw Inventory'!D:D,'[4]Raw Inventory'!C:C,"DUARTE",'[4]Raw Inventory'!B:B,A1181)</f>
        <v>#VALUE!</v>
      </c>
      <c r="AI1181" s="42"/>
      <c r="AJ1181" s="42">
        <f t="shared" si="288"/>
        <v>0</v>
      </c>
      <c r="AK1181" s="40" t="str">
        <f>IFERROR(IF((Q1181+IF(AI1181="",0,AI3))&lt;=0,"Stockout",IF(AJ1181="","",IF(F1181="Class A",IF(AJ1181&lt;=7,"Critical",IF(AJ1181&lt;=15,"Low",IF(AJ1181&lt;=30,"Reorder",IF(AJ1181&lt;=45,"Optimal","Overstock")))),IF(F1181="Class B",IF(AJ1181&lt;=10,"Critical",IF(AJ1181&lt;=20,"Low",IF(AJ1181&lt;=45,"Reorder",IF(AJ1181&lt;=60,"Optimal","Overstock")))),IF(F1181="Class C",IF(AJ1181&lt;=15,"Critical",IF(AJ1181&lt;=30,"Low",IF(AJ1181&lt;=60,"Reorder",IF(AJ1181&lt;=90,"Optimal","Overstock")))),""))))),"")</f>
        <v>Critical</v>
      </c>
      <c r="AL1181" s="42"/>
      <c r="AM1181" s="39"/>
      <c r="AN1181" s="39"/>
      <c r="AO1181" s="39"/>
      <c r="AP1181" s="39"/>
      <c r="AQ1181" s="39"/>
      <c r="AR1181" s="39"/>
      <c r="AS1181" s="39"/>
      <c r="AT1181" s="39"/>
      <c r="AU1181" s="39"/>
      <c r="AV1181" s="39"/>
    </row>
    <row r="1182" spans="1:48">
      <c r="A1182" s="39" t="s">
        <v>71</v>
      </c>
      <c r="B1182" s="39" t="s">
        <v>160</v>
      </c>
      <c r="C1182" s="39" t="s">
        <v>159</v>
      </c>
      <c r="D1182" s="40" t="s">
        <v>231</v>
      </c>
      <c r="E1182" s="40">
        <v>23</v>
      </c>
      <c r="F1182" s="40" t="s">
        <v>3</v>
      </c>
      <c r="G1182" s="39" t="str">
        <f>IFERROR(VLOOKUP(A1182,'[4]MC Masterlist 2026-09-17'!$B:$M, 3, 0),"")</f>
        <v>SUZUKI</v>
      </c>
      <c r="H1182" s="41">
        <f>IFERROR(VLOOKUP(A1182,'[4]MC Masterlist 2026-09-17'!$B:$M, 6, 0),"")</f>
        <v>156250</v>
      </c>
      <c r="I1182" s="42">
        <v>0</v>
      </c>
      <c r="J1182" s="42">
        <v>0</v>
      </c>
      <c r="K1182" s="42">
        <v>0</v>
      </c>
      <c r="L1182" s="42">
        <f t="shared" si="273"/>
        <v>0</v>
      </c>
      <c r="M1182" s="42">
        <f t="shared" si="274"/>
        <v>0</v>
      </c>
      <c r="N1182" s="41">
        <f t="shared" si="275"/>
        <v>0</v>
      </c>
      <c r="O1182" s="41">
        <f t="shared" si="276"/>
        <v>0</v>
      </c>
      <c r="P1182" s="42">
        <f t="shared" si="277"/>
        <v>0</v>
      </c>
      <c r="Q1182" s="42">
        <v>5</v>
      </c>
      <c r="R1182" s="41">
        <f t="shared" si="278"/>
        <v>781250</v>
      </c>
      <c r="S1182" s="42">
        <f t="shared" si="279"/>
        <v>0</v>
      </c>
      <c r="T1182" s="42">
        <f>IFERROR(VLOOKUP(A1182,'[4]Re-order'!$A:$Q,17,0),"")</f>
        <v>0</v>
      </c>
      <c r="U1182" s="42">
        <f>IFERROR(VLOOKUP(A1182,'[4]MC Masterlist 2026-09-17'!$B:$M, 10, 0),0)</f>
        <v>15</v>
      </c>
      <c r="V1182" s="42">
        <f>IFERROR(VLOOKUP(A1182,'[4]MC Masterlist 2026-09-17'!$B:$M, 11, 0),0)</f>
        <v>15</v>
      </c>
      <c r="W1182" s="42">
        <f t="shared" si="280"/>
        <v>30</v>
      </c>
      <c r="X1182" s="42">
        <f t="shared" si="281"/>
        <v>30</v>
      </c>
      <c r="Y1182" s="42">
        <f>IFERROR(IF(OR(C1182="AREA I",C1182="AREA V"),7,VLOOKUP(A1182,'[4]MC Masterlist 2026-09-17'!$B:$M, 12, 0)),0)</f>
        <v>30</v>
      </c>
      <c r="Z1182" s="42">
        <f t="shared" si="282"/>
        <v>0</v>
      </c>
      <c r="AA1182" s="42">
        <f t="shared" si="283"/>
        <v>0</v>
      </c>
      <c r="AB1182" s="42">
        <f t="shared" si="284"/>
        <v>0</v>
      </c>
      <c r="AC1182" s="42">
        <f t="shared" si="285"/>
        <v>0</v>
      </c>
      <c r="AD1182" s="40" t="str">
        <f t="shared" si="286"/>
        <v>Critical</v>
      </c>
      <c r="AE1182" s="40">
        <f>IFERROR(VLOOKUP(A1182,'[4]Re-order'!$A:$AA,27,0),"")</f>
        <v>0</v>
      </c>
      <c r="AF1182" s="42">
        <f t="shared" si="287"/>
        <v>-5</v>
      </c>
      <c r="AG1182" s="42" t="e">
        <f>SUMIFS('[4]Raw Inventory'!D:D,'[4]Raw Inventory'!C:C,"GREATWALL",'[4]Raw Inventory'!B:B,A1182)</f>
        <v>#VALUE!</v>
      </c>
      <c r="AH1182" s="42" t="e">
        <f>SUMIFS('[4]Raw Inventory'!D:D,'[4]Raw Inventory'!C:C,"DUARTE",'[4]Raw Inventory'!B:B,A1182)</f>
        <v>#VALUE!</v>
      </c>
      <c r="AI1182" s="42"/>
      <c r="AJ1182" s="42">
        <f t="shared" si="288"/>
        <v>0</v>
      </c>
      <c r="AK1182" s="40" t="str">
        <f>IFERROR(IF((Q1182+IF(AI1182="",0,AI3))&lt;=0,"Stockout",IF(AJ1182="","",IF(F1182="Class A",IF(AJ1182&lt;=7,"Critical",IF(AJ1182&lt;=15,"Low",IF(AJ1182&lt;=30,"Reorder",IF(AJ1182&lt;=45,"Optimal","Overstock")))),IF(F1182="Class B",IF(AJ1182&lt;=10,"Critical",IF(AJ1182&lt;=20,"Low",IF(AJ1182&lt;=45,"Reorder",IF(AJ1182&lt;=60,"Optimal","Overstock")))),IF(F1182="Class C",IF(AJ1182&lt;=15,"Critical",IF(AJ1182&lt;=30,"Low",IF(AJ1182&lt;=60,"Reorder",IF(AJ1182&lt;=90,"Optimal","Overstock")))),""))))),"")</f>
        <v>Critical</v>
      </c>
      <c r="AL1182" s="42"/>
      <c r="AM1182" s="39"/>
      <c r="AN1182" s="39"/>
      <c r="AO1182" s="39"/>
      <c r="AP1182" s="39"/>
      <c r="AQ1182" s="39"/>
      <c r="AR1182" s="39"/>
      <c r="AS1182" s="39"/>
      <c r="AT1182" s="39"/>
      <c r="AU1182" s="39"/>
      <c r="AV1182" s="39"/>
    </row>
    <row r="1183" spans="1:48">
      <c r="A1183" s="39" t="s">
        <v>67</v>
      </c>
      <c r="B1183" s="39" t="s">
        <v>142</v>
      </c>
      <c r="C1183" s="39" t="s">
        <v>137</v>
      </c>
      <c r="D1183" s="40" t="s">
        <v>259</v>
      </c>
      <c r="E1183" s="40">
        <v>18</v>
      </c>
      <c r="F1183" s="40" t="s">
        <v>2</v>
      </c>
      <c r="G1183" s="39" t="str">
        <f>IFERROR(VLOOKUP(A1183,'[4]MC Masterlist 2026-09-17'!$B:$M, 3, 0),"")</f>
        <v>YAMAHA</v>
      </c>
      <c r="H1183" s="41">
        <f>IFERROR(VLOOKUP(A1183,'[4]MC Masterlist 2026-09-17'!$B:$M, 6, 0),"")</f>
        <v>86397</v>
      </c>
      <c r="I1183" s="42">
        <v>0</v>
      </c>
      <c r="J1183" s="42">
        <v>0</v>
      </c>
      <c r="K1183" s="42">
        <v>1</v>
      </c>
      <c r="L1183" s="42">
        <f t="shared" si="273"/>
        <v>1</v>
      </c>
      <c r="M1183" s="42">
        <f t="shared" si="274"/>
        <v>0.33333333333333331</v>
      </c>
      <c r="N1183" s="41">
        <f t="shared" si="275"/>
        <v>86397</v>
      </c>
      <c r="O1183" s="41">
        <f t="shared" si="276"/>
        <v>28799</v>
      </c>
      <c r="P1183" s="42">
        <f t="shared" si="277"/>
        <v>1.111111111111111E-2</v>
      </c>
      <c r="Q1183" s="42">
        <v>3</v>
      </c>
      <c r="R1183" s="41">
        <f t="shared" si="278"/>
        <v>259191</v>
      </c>
      <c r="S1183" s="42">
        <f t="shared" si="279"/>
        <v>270</v>
      </c>
      <c r="T1183" s="42">
        <f>IFERROR(VLOOKUP(A1183,'[4]Re-order'!$A:$Q,17,0),"")</f>
        <v>0</v>
      </c>
      <c r="U1183" s="42">
        <f>IFERROR(VLOOKUP(A1183,'[4]MC Masterlist 2026-09-17'!$B:$M, 10, 0),0)</f>
        <v>15</v>
      </c>
      <c r="V1183" s="42">
        <f>IFERROR(VLOOKUP(A1183,'[4]MC Masterlist 2026-09-17'!$B:$M, 11, 0),0)</f>
        <v>15</v>
      </c>
      <c r="W1183" s="42">
        <f t="shared" si="280"/>
        <v>30</v>
      </c>
      <c r="X1183" s="42">
        <f t="shared" si="281"/>
        <v>6.833333333333333</v>
      </c>
      <c r="Y1183" s="42">
        <f>IFERROR(IF(OR(C1183="AREA I",C1183="AREA V"),7,VLOOKUP(A1183,'[4]MC Masterlist 2026-09-17'!$B:$M, 12, 0)),0)</f>
        <v>7</v>
      </c>
      <c r="Z1183" s="42">
        <f t="shared" si="282"/>
        <v>0.16666666666666666</v>
      </c>
      <c r="AA1183" s="42">
        <f t="shared" si="283"/>
        <v>0.33333333333333331</v>
      </c>
      <c r="AB1183" s="42">
        <f t="shared" si="284"/>
        <v>7.5925925925925911E-2</v>
      </c>
      <c r="AC1183" s="42">
        <f t="shared" si="285"/>
        <v>7.7777777777777765E-2</v>
      </c>
      <c r="AD1183" s="40" t="str">
        <f t="shared" si="286"/>
        <v>Overstock</v>
      </c>
      <c r="AE1183" s="40">
        <f>IFERROR(VLOOKUP(A1183,'[4]Re-order'!$A:$AA,27,0),"")</f>
        <v>0</v>
      </c>
      <c r="AF1183" s="42">
        <f t="shared" si="287"/>
        <v>-2.9222222222222221</v>
      </c>
      <c r="AG1183" s="42" t="e">
        <f>SUMIFS('[4]Raw Inventory'!D:D,'[4]Raw Inventory'!C:C,"GREATWALL",'[4]Raw Inventory'!B:B,A1183)</f>
        <v>#VALUE!</v>
      </c>
      <c r="AH1183" s="42" t="e">
        <f>SUMIFS('[4]Raw Inventory'!D:D,'[4]Raw Inventory'!C:C,"DUARTE",'[4]Raw Inventory'!B:B,A1183)</f>
        <v>#VALUE!</v>
      </c>
      <c r="AI1183" s="42"/>
      <c r="AJ1183" s="42">
        <f t="shared" si="288"/>
        <v>270.00000000000006</v>
      </c>
      <c r="AK1183" s="40" t="str">
        <f>IFERROR(IF((Q1183+IF(AI1183="",0,AI3))&lt;=0,"Stockout",IF(AJ1183="","",IF(F1183="Class A",IF(AJ1183&lt;=7,"Critical",IF(AJ1183&lt;=15,"Low",IF(AJ1183&lt;=30,"Reorder",IF(AJ1183&lt;=45,"Optimal","Overstock")))),IF(F1183="Class B",IF(AJ1183&lt;=10,"Critical",IF(AJ1183&lt;=20,"Low",IF(AJ1183&lt;=45,"Reorder",IF(AJ1183&lt;=60,"Optimal","Overstock")))),IF(F1183="Class C",IF(AJ1183&lt;=15,"Critical",IF(AJ1183&lt;=30,"Low",IF(AJ1183&lt;=60,"Reorder",IF(AJ1183&lt;=90,"Optimal","Overstock")))),""))))),"")</f>
        <v>Overstock</v>
      </c>
      <c r="AL1183" s="42"/>
      <c r="AM1183" s="39"/>
      <c r="AN1183" s="39"/>
      <c r="AO1183" s="39"/>
      <c r="AP1183" s="39"/>
      <c r="AQ1183" s="39"/>
      <c r="AR1183" s="39"/>
      <c r="AS1183" s="39"/>
      <c r="AT1183" s="39"/>
      <c r="AU1183" s="39"/>
      <c r="AV1183" s="39"/>
    </row>
    <row r="1184" spans="1:48">
      <c r="A1184" s="39" t="s">
        <v>76</v>
      </c>
      <c r="B1184" s="39" t="s">
        <v>122</v>
      </c>
      <c r="C1184" s="39" t="s">
        <v>118</v>
      </c>
      <c r="D1184" s="40" t="s">
        <v>236</v>
      </c>
      <c r="E1184" s="40">
        <v>30</v>
      </c>
      <c r="F1184" s="40" t="s">
        <v>3</v>
      </c>
      <c r="G1184" s="39" t="str">
        <f>IFERROR(VLOOKUP(A1184,'[4]MC Masterlist 2026-09-17'!$B:$M, 3, 0),"")</f>
        <v>SUZUKI</v>
      </c>
      <c r="H1184" s="41">
        <f>IFERROR(VLOOKUP(A1184,'[4]MC Masterlist 2026-09-17'!$B:$M, 6, 0),"")</f>
        <v>62692</v>
      </c>
      <c r="I1184" s="42">
        <v>1</v>
      </c>
      <c r="J1184" s="42">
        <v>0</v>
      </c>
      <c r="K1184" s="42">
        <v>0</v>
      </c>
      <c r="L1184" s="42">
        <f t="shared" si="273"/>
        <v>1</v>
      </c>
      <c r="M1184" s="42">
        <f t="shared" si="274"/>
        <v>0.33333333333333331</v>
      </c>
      <c r="N1184" s="41">
        <f t="shared" si="275"/>
        <v>62692</v>
      </c>
      <c r="O1184" s="41">
        <f t="shared" si="276"/>
        <v>20897.333333333332</v>
      </c>
      <c r="P1184" s="42">
        <f t="shared" si="277"/>
        <v>1.111111111111111E-2</v>
      </c>
      <c r="Q1184" s="42">
        <v>2</v>
      </c>
      <c r="R1184" s="41">
        <f t="shared" si="278"/>
        <v>125384</v>
      </c>
      <c r="S1184" s="42">
        <f t="shared" si="279"/>
        <v>180</v>
      </c>
      <c r="T1184" s="42">
        <f>IFERROR(VLOOKUP(A1184,'[4]Re-order'!$A:$Q,17,0),"")</f>
        <v>0</v>
      </c>
      <c r="U1184" s="42">
        <f>IFERROR(VLOOKUP(A1184,'[4]MC Masterlist 2026-09-17'!$B:$M, 10, 0),0)</f>
        <v>15</v>
      </c>
      <c r="V1184" s="42">
        <f>IFERROR(VLOOKUP(A1184,'[4]MC Masterlist 2026-09-17'!$B:$M, 11, 0),0)</f>
        <v>15</v>
      </c>
      <c r="W1184" s="42">
        <f t="shared" si="280"/>
        <v>30</v>
      </c>
      <c r="X1184" s="42">
        <f t="shared" si="281"/>
        <v>29.833333333333332</v>
      </c>
      <c r="Y1184" s="42">
        <f>IFERROR(IF(OR(C1184="AREA I",C1184="AREA V"),7,VLOOKUP(A1184,'[4]MC Masterlist 2026-09-17'!$B:$M, 12, 0)),0)</f>
        <v>30</v>
      </c>
      <c r="Z1184" s="42">
        <f t="shared" si="282"/>
        <v>0.16666666666666666</v>
      </c>
      <c r="AA1184" s="42">
        <f t="shared" si="283"/>
        <v>0.33333333333333331</v>
      </c>
      <c r="AB1184" s="42">
        <f t="shared" si="284"/>
        <v>0.33148148148148143</v>
      </c>
      <c r="AC1184" s="42">
        <f t="shared" si="285"/>
        <v>0.33333333333333331</v>
      </c>
      <c r="AD1184" s="40" t="str">
        <f t="shared" si="286"/>
        <v>Overstock</v>
      </c>
      <c r="AE1184" s="40">
        <f>IFERROR(VLOOKUP(A1184,'[4]Re-order'!$A:$AA,27,0),"")</f>
        <v>0</v>
      </c>
      <c r="AF1184" s="42">
        <f t="shared" si="287"/>
        <v>-1.6666666666666667</v>
      </c>
      <c r="AG1184" s="42" t="e">
        <f>SUMIFS('[4]Raw Inventory'!D:D,'[4]Raw Inventory'!C:C,"GREATWALL",'[4]Raw Inventory'!B:B,A1184)</f>
        <v>#VALUE!</v>
      </c>
      <c r="AH1184" s="42" t="e">
        <f>SUMIFS('[4]Raw Inventory'!D:D,'[4]Raw Inventory'!C:C,"DUARTE",'[4]Raw Inventory'!B:B,A1184)</f>
        <v>#VALUE!</v>
      </c>
      <c r="AI1184" s="42"/>
      <c r="AJ1184" s="42">
        <f t="shared" si="288"/>
        <v>180.00000000000003</v>
      </c>
      <c r="AK1184" s="40" t="str">
        <f>IFERROR(IF((Q1184+IF(AI1184="",0,AI3))&lt;=0,"Stockout",IF(AJ1184="","",IF(F1184="Class A",IF(AJ1184&lt;=7,"Critical",IF(AJ1184&lt;=15,"Low",IF(AJ1184&lt;=30,"Reorder",IF(AJ1184&lt;=45,"Optimal","Overstock")))),IF(F1184="Class B",IF(AJ1184&lt;=10,"Critical",IF(AJ1184&lt;=20,"Low",IF(AJ1184&lt;=45,"Reorder",IF(AJ1184&lt;=60,"Optimal","Overstock")))),IF(F1184="Class C",IF(AJ1184&lt;=15,"Critical",IF(AJ1184&lt;=30,"Low",IF(AJ1184&lt;=60,"Reorder",IF(AJ1184&lt;=90,"Optimal","Overstock")))),""))))),"")</f>
        <v>Overstock</v>
      </c>
      <c r="AL1184" s="42"/>
      <c r="AM1184" s="39"/>
      <c r="AN1184" s="39"/>
      <c r="AO1184" s="39"/>
      <c r="AP1184" s="39"/>
      <c r="AQ1184" s="39"/>
      <c r="AR1184" s="39"/>
      <c r="AS1184" s="39"/>
      <c r="AT1184" s="39"/>
      <c r="AU1184" s="39"/>
      <c r="AV1184" s="39"/>
    </row>
    <row r="1185" spans="1:48">
      <c r="A1185" s="39" t="s">
        <v>53</v>
      </c>
      <c r="B1185" s="39" t="s">
        <v>11</v>
      </c>
      <c r="C1185" s="39" t="s">
        <v>1</v>
      </c>
      <c r="D1185" s="40" t="s">
        <v>251</v>
      </c>
      <c r="E1185" s="40">
        <v>23</v>
      </c>
      <c r="F1185" s="40" t="s">
        <v>3</v>
      </c>
      <c r="G1185" s="39" t="str">
        <f>IFERROR(VLOOKUP(A1185,'[4]MC Masterlist 2026-09-17'!$B:$M, 3, 0),"")</f>
        <v>HONDA</v>
      </c>
      <c r="H1185" s="41">
        <f>IFERROR(VLOOKUP(A1185,'[4]MC Masterlist 2026-09-17'!$B:$M, 6, 0),"")</f>
        <v>118838</v>
      </c>
      <c r="I1185" s="42">
        <v>0</v>
      </c>
      <c r="J1185" s="42">
        <v>0</v>
      </c>
      <c r="K1185" s="42">
        <v>0</v>
      </c>
      <c r="L1185" s="42">
        <f t="shared" si="273"/>
        <v>0</v>
      </c>
      <c r="M1185" s="42">
        <f t="shared" si="274"/>
        <v>0</v>
      </c>
      <c r="N1185" s="41">
        <f t="shared" si="275"/>
        <v>0</v>
      </c>
      <c r="O1185" s="41">
        <f t="shared" si="276"/>
        <v>0</v>
      </c>
      <c r="P1185" s="42">
        <f t="shared" si="277"/>
        <v>0</v>
      </c>
      <c r="Q1185" s="42">
        <v>1</v>
      </c>
      <c r="R1185" s="41">
        <f t="shared" si="278"/>
        <v>118838</v>
      </c>
      <c r="S1185" s="42">
        <f t="shared" si="279"/>
        <v>0</v>
      </c>
      <c r="T1185" s="42">
        <f>IFERROR(VLOOKUP(A1185,'[4]Re-order'!$A:$Q,17,0),"")</f>
        <v>0</v>
      </c>
      <c r="U1185" s="42">
        <f>IFERROR(VLOOKUP(A1185,'[4]MC Masterlist 2026-09-17'!$B:$M, 10, 0),0)</f>
        <v>15</v>
      </c>
      <c r="V1185" s="42">
        <f>IFERROR(VLOOKUP(A1185,'[4]MC Masterlist 2026-09-17'!$B:$M, 11, 0),0)</f>
        <v>15</v>
      </c>
      <c r="W1185" s="42">
        <f t="shared" si="280"/>
        <v>30</v>
      </c>
      <c r="X1185" s="42">
        <f t="shared" si="281"/>
        <v>7</v>
      </c>
      <c r="Y1185" s="42">
        <f>IFERROR(IF(OR(C1185="AREA I",C1185="AREA V"),7,VLOOKUP(A1185,'[4]MC Masterlist 2026-09-17'!$B:$M, 12, 0)),0)</f>
        <v>7</v>
      </c>
      <c r="Z1185" s="42">
        <f t="shared" si="282"/>
        <v>0</v>
      </c>
      <c r="AA1185" s="42">
        <f t="shared" si="283"/>
        <v>0</v>
      </c>
      <c r="AB1185" s="42">
        <f t="shared" si="284"/>
        <v>0</v>
      </c>
      <c r="AC1185" s="42">
        <f t="shared" si="285"/>
        <v>0</v>
      </c>
      <c r="AD1185" s="40" t="str">
        <f t="shared" si="286"/>
        <v>Critical</v>
      </c>
      <c r="AE1185" s="40">
        <f>IFERROR(VLOOKUP(A1185,'[4]Re-order'!$A:$AA,27,0),"")</f>
        <v>0</v>
      </c>
      <c r="AF1185" s="42">
        <f t="shared" si="287"/>
        <v>-1</v>
      </c>
      <c r="AG1185" s="42" t="e">
        <f>SUMIFS('[4]Raw Inventory'!D:D,'[4]Raw Inventory'!C:C,"GREATWALL",'[4]Raw Inventory'!B:B,A1185)</f>
        <v>#VALUE!</v>
      </c>
      <c r="AH1185" s="42" t="e">
        <f>SUMIFS('[4]Raw Inventory'!D:D,'[4]Raw Inventory'!C:C,"DUARTE",'[4]Raw Inventory'!B:B,A1185)</f>
        <v>#VALUE!</v>
      </c>
      <c r="AI1185" s="42"/>
      <c r="AJ1185" s="42">
        <f t="shared" si="288"/>
        <v>0</v>
      </c>
      <c r="AK1185" s="40" t="str">
        <f>IFERROR(IF((Q1185+IF(AI1185="",0,AI3))&lt;=0,"Stockout",IF(AJ1185="","",IF(F1185="Class A",IF(AJ1185&lt;=7,"Critical",IF(AJ1185&lt;=15,"Low",IF(AJ1185&lt;=30,"Reorder",IF(AJ1185&lt;=45,"Optimal","Overstock")))),IF(F1185="Class B",IF(AJ1185&lt;=10,"Critical",IF(AJ1185&lt;=20,"Low",IF(AJ1185&lt;=45,"Reorder",IF(AJ1185&lt;=60,"Optimal","Overstock")))),IF(F1185="Class C",IF(AJ1185&lt;=15,"Critical",IF(AJ1185&lt;=30,"Low",IF(AJ1185&lt;=60,"Reorder",IF(AJ1185&lt;=90,"Optimal","Overstock")))),""))))),"")</f>
        <v>Critical</v>
      </c>
      <c r="AL1185" s="42"/>
      <c r="AM1185" s="39"/>
      <c r="AN1185" s="39"/>
      <c r="AO1185" s="39"/>
      <c r="AP1185" s="39"/>
      <c r="AQ1185" s="39"/>
      <c r="AR1185" s="39"/>
      <c r="AS1185" s="39"/>
      <c r="AT1185" s="39"/>
      <c r="AU1185" s="39"/>
      <c r="AV1185" s="39"/>
    </row>
    <row r="1186" spans="1:48">
      <c r="A1186" s="39" t="s">
        <v>46</v>
      </c>
      <c r="B1186" s="39" t="s">
        <v>30</v>
      </c>
      <c r="C1186" s="39" t="s">
        <v>1</v>
      </c>
      <c r="D1186" s="40" t="s">
        <v>236</v>
      </c>
      <c r="E1186" s="40">
        <v>30</v>
      </c>
      <c r="F1186" s="40" t="s">
        <v>3</v>
      </c>
      <c r="G1186" s="39" t="str">
        <f>IFERROR(VLOOKUP(A1186,'[4]MC Masterlist 2026-09-17'!$B:$M, 3, 0),"")</f>
        <v>HONDA</v>
      </c>
      <c r="H1186" s="41">
        <f>IFERROR(VLOOKUP(A1186,'[4]MC Masterlist 2026-09-17'!$B:$M, 6, 0),"")</f>
        <v>73630</v>
      </c>
      <c r="I1186" s="42">
        <v>1</v>
      </c>
      <c r="J1186" s="42">
        <v>0</v>
      </c>
      <c r="K1186" s="42">
        <v>0</v>
      </c>
      <c r="L1186" s="42">
        <f t="shared" si="273"/>
        <v>1</v>
      </c>
      <c r="M1186" s="42">
        <f t="shared" si="274"/>
        <v>0.33333333333333331</v>
      </c>
      <c r="N1186" s="41">
        <f t="shared" si="275"/>
        <v>73630</v>
      </c>
      <c r="O1186" s="41">
        <f t="shared" si="276"/>
        <v>24543.333333333332</v>
      </c>
      <c r="P1186" s="42">
        <f t="shared" si="277"/>
        <v>1.111111111111111E-2</v>
      </c>
      <c r="Q1186" s="42"/>
      <c r="R1186" s="41">
        <f t="shared" si="278"/>
        <v>0</v>
      </c>
      <c r="S1186" s="42">
        <f t="shared" si="279"/>
        <v>0</v>
      </c>
      <c r="T1186" s="42">
        <f>IFERROR(VLOOKUP(A1186,'[4]Re-order'!$A:$Q,17,0),"")</f>
        <v>0</v>
      </c>
      <c r="U1186" s="42">
        <f>IFERROR(VLOOKUP(A1186,'[4]MC Masterlist 2026-09-17'!$B:$M, 10, 0),0)</f>
        <v>15</v>
      </c>
      <c r="V1186" s="42">
        <f>IFERROR(VLOOKUP(A1186,'[4]MC Masterlist 2026-09-17'!$B:$M, 11, 0),0)</f>
        <v>15</v>
      </c>
      <c r="W1186" s="42">
        <f t="shared" si="280"/>
        <v>30</v>
      </c>
      <c r="X1186" s="42">
        <f t="shared" si="281"/>
        <v>6.833333333333333</v>
      </c>
      <c r="Y1186" s="42">
        <f>IFERROR(IF(OR(C1186="AREA I",C1186="AREA V"),7,VLOOKUP(A1186,'[4]MC Masterlist 2026-09-17'!$B:$M, 12, 0)),0)</f>
        <v>7</v>
      </c>
      <c r="Z1186" s="42">
        <f t="shared" si="282"/>
        <v>0.16666666666666666</v>
      </c>
      <c r="AA1186" s="42">
        <f t="shared" si="283"/>
        <v>0.33333333333333331</v>
      </c>
      <c r="AB1186" s="42">
        <f t="shared" si="284"/>
        <v>7.5925925925925911E-2</v>
      </c>
      <c r="AC1186" s="42">
        <f t="shared" si="285"/>
        <v>7.7777777777777765E-2</v>
      </c>
      <c r="AD1186" s="40" t="str">
        <f t="shared" si="286"/>
        <v>Stockout</v>
      </c>
      <c r="AE1186" s="40">
        <f>IFERROR(VLOOKUP(A1186,'[4]Re-order'!$A:$AA,27,0),"")</f>
        <v>0</v>
      </c>
      <c r="AF1186" s="42">
        <f t="shared" si="287"/>
        <v>7.7777777777777765E-2</v>
      </c>
      <c r="AG1186" s="42" t="e">
        <f>SUMIFS('[4]Raw Inventory'!D:D,'[4]Raw Inventory'!C:C,"GREATWALL",'[4]Raw Inventory'!B:B,A1186)</f>
        <v>#VALUE!</v>
      </c>
      <c r="AH1186" s="42" t="e">
        <f>SUMIFS('[4]Raw Inventory'!D:D,'[4]Raw Inventory'!C:C,"DUARTE",'[4]Raw Inventory'!B:B,A1186)</f>
        <v>#VALUE!</v>
      </c>
      <c r="AI1186" s="42"/>
      <c r="AJ1186" s="42">
        <f t="shared" si="288"/>
        <v>0</v>
      </c>
      <c r="AK1186" s="40" t="str">
        <f>IFERROR(IF((Q1186+IF(AI1186="",0,AI3))&lt;=0,"Stockout",IF(AJ1186="","",IF(F1186="Class A",IF(AJ1186&lt;=7,"Critical",IF(AJ1186&lt;=15,"Low",IF(AJ1186&lt;=30,"Reorder",IF(AJ1186&lt;=45,"Optimal","Overstock")))),IF(F1186="Class B",IF(AJ1186&lt;=10,"Critical",IF(AJ1186&lt;=20,"Low",IF(AJ1186&lt;=45,"Reorder",IF(AJ1186&lt;=60,"Optimal","Overstock")))),IF(F1186="Class C",IF(AJ1186&lt;=15,"Critical",IF(AJ1186&lt;=30,"Low",IF(AJ1186&lt;=60,"Reorder",IF(AJ1186&lt;=90,"Optimal","Overstock")))),""))))),"")</f>
        <v>Stockout</v>
      </c>
      <c r="AL1186" s="42"/>
      <c r="AM1186" s="39"/>
      <c r="AN1186" s="39"/>
      <c r="AO1186" s="39"/>
      <c r="AP1186" s="39"/>
      <c r="AQ1186" s="39"/>
      <c r="AR1186" s="39"/>
      <c r="AS1186" s="39"/>
      <c r="AT1186" s="39"/>
      <c r="AU1186" s="39"/>
      <c r="AV1186" s="39"/>
    </row>
    <row r="1187" spans="1:48">
      <c r="A1187" s="39" t="s">
        <v>17</v>
      </c>
      <c r="B1187" s="39" t="s">
        <v>157</v>
      </c>
      <c r="C1187" s="39" t="s">
        <v>152</v>
      </c>
      <c r="D1187" s="40" t="s">
        <v>233</v>
      </c>
      <c r="E1187" s="40">
        <v>4</v>
      </c>
      <c r="F1187" s="40" t="s">
        <v>0</v>
      </c>
      <c r="G1187" s="39" t="str">
        <f>IFERROR(VLOOKUP(A1187,'[4]MC Masterlist 2026-09-17'!$B:$M, 3, 0),"")</f>
        <v>HONDA</v>
      </c>
      <c r="H1187" s="41">
        <f>IFERROR(VLOOKUP(A1187,'[4]MC Masterlist 2026-09-17'!$B:$M, 6, 0),"")</f>
        <v>140790</v>
      </c>
      <c r="I1187" s="42">
        <v>3</v>
      </c>
      <c r="J1187" s="42">
        <v>0</v>
      </c>
      <c r="K1187" s="42">
        <v>4</v>
      </c>
      <c r="L1187" s="42">
        <f t="shared" si="273"/>
        <v>7</v>
      </c>
      <c r="M1187" s="42">
        <f t="shared" si="274"/>
        <v>2.3333333333333335</v>
      </c>
      <c r="N1187" s="41">
        <f t="shared" si="275"/>
        <v>985530</v>
      </c>
      <c r="O1187" s="41">
        <f t="shared" si="276"/>
        <v>328510</v>
      </c>
      <c r="P1187" s="42">
        <f t="shared" si="277"/>
        <v>7.7777777777777779E-2</v>
      </c>
      <c r="Q1187" s="42">
        <v>3</v>
      </c>
      <c r="R1187" s="41">
        <f t="shared" si="278"/>
        <v>422370</v>
      </c>
      <c r="S1187" s="42">
        <f t="shared" si="279"/>
        <v>38.571428571428577</v>
      </c>
      <c r="T1187" s="42">
        <f>IFERROR(VLOOKUP(A1187,'[4]Re-order'!$A:$Q,17,0),"")</f>
        <v>0</v>
      </c>
      <c r="U1187" s="42">
        <f>IFERROR(VLOOKUP(A1187,'[4]MC Masterlist 2026-09-17'!$B:$M, 10, 0),0)</f>
        <v>15</v>
      </c>
      <c r="V1187" s="42">
        <f>IFERROR(VLOOKUP(A1187,'[4]MC Masterlist 2026-09-17'!$B:$M, 11, 0),0)</f>
        <v>15</v>
      </c>
      <c r="W1187" s="42">
        <f t="shared" si="280"/>
        <v>30</v>
      </c>
      <c r="X1187" s="42">
        <f t="shared" si="281"/>
        <v>28.833333333333332</v>
      </c>
      <c r="Y1187" s="42">
        <f>IFERROR(IF(OR(C1187="AREA I",C1187="AREA V"),7,VLOOKUP(A1187,'[4]MC Masterlist 2026-09-17'!$B:$M, 12, 0)),0)</f>
        <v>30</v>
      </c>
      <c r="Z1187" s="42">
        <f t="shared" si="282"/>
        <v>1.1666666666666667</v>
      </c>
      <c r="AA1187" s="42">
        <f t="shared" si="283"/>
        <v>2.3333333333333335</v>
      </c>
      <c r="AB1187" s="42">
        <f t="shared" si="284"/>
        <v>2.2425925925925925</v>
      </c>
      <c r="AC1187" s="42">
        <f t="shared" si="285"/>
        <v>2.3333333333333335</v>
      </c>
      <c r="AD1187" s="40" t="str">
        <f t="shared" si="286"/>
        <v>Optimal</v>
      </c>
      <c r="AE1187" s="40">
        <f>IFERROR(VLOOKUP(A1187,'[4]Re-order'!$A:$AA,27,0),"")</f>
        <v>0</v>
      </c>
      <c r="AF1187" s="42">
        <f t="shared" si="287"/>
        <v>-0.66666666666666652</v>
      </c>
      <c r="AG1187" s="42" t="e">
        <f>SUMIFS('[4]Raw Inventory'!D:D,'[4]Raw Inventory'!C:C,"GREATWALL",'[4]Raw Inventory'!B:B,A1187)</f>
        <v>#VALUE!</v>
      </c>
      <c r="AH1187" s="42" t="e">
        <f>SUMIFS('[4]Raw Inventory'!D:D,'[4]Raw Inventory'!C:C,"DUARTE",'[4]Raw Inventory'!B:B,A1187)</f>
        <v>#VALUE!</v>
      </c>
      <c r="AI1187" s="42"/>
      <c r="AJ1187" s="42">
        <f t="shared" si="288"/>
        <v>38.571428571428569</v>
      </c>
      <c r="AK1187" s="40" t="str">
        <f>IFERROR(IF((Q1187+IF(AI1187="",0,AI3))&lt;=0,"Stockout",IF(AJ1187="","",IF(F1187="Class A",IF(AJ1187&lt;=7,"Critical",IF(AJ1187&lt;=15,"Low",IF(AJ1187&lt;=30,"Reorder",IF(AJ1187&lt;=45,"Optimal","Overstock")))),IF(F1187="Class B",IF(AJ1187&lt;=10,"Critical",IF(AJ1187&lt;=20,"Low",IF(AJ1187&lt;=45,"Reorder",IF(AJ1187&lt;=60,"Optimal","Overstock")))),IF(F1187="Class C",IF(AJ1187&lt;=15,"Critical",IF(AJ1187&lt;=30,"Low",IF(AJ1187&lt;=60,"Reorder",IF(AJ1187&lt;=90,"Optimal","Overstock")))),""))))),"")</f>
        <v>Optimal</v>
      </c>
      <c r="AL1187" s="42"/>
      <c r="AM1187" s="39"/>
      <c r="AN1187" s="39"/>
      <c r="AO1187" s="39"/>
      <c r="AP1187" s="39"/>
      <c r="AQ1187" s="39"/>
      <c r="AR1187" s="39"/>
      <c r="AS1187" s="39"/>
      <c r="AT1187" s="39"/>
      <c r="AU1187" s="39"/>
      <c r="AV1187" s="39"/>
    </row>
    <row r="1188" spans="1:48">
      <c r="A1188" s="39" t="s">
        <v>52</v>
      </c>
      <c r="B1188" s="39" t="s">
        <v>97</v>
      </c>
      <c r="C1188" s="39" t="s">
        <v>90</v>
      </c>
      <c r="D1188" s="40" t="s">
        <v>241</v>
      </c>
      <c r="E1188" s="40">
        <v>17</v>
      </c>
      <c r="F1188" s="40" t="s">
        <v>3</v>
      </c>
      <c r="G1188" s="39" t="str">
        <f>IFERROR(VLOOKUP(A1188,'[4]MC Masterlist 2026-09-17'!$B:$M, 3, 0),"")</f>
        <v>YAMAHA</v>
      </c>
      <c r="H1188" s="41">
        <f>IFERROR(VLOOKUP(A1188,'[4]MC Masterlist 2026-09-17'!$B:$M, 6, 0),"")</f>
        <v>85446</v>
      </c>
      <c r="I1188" s="42">
        <v>0</v>
      </c>
      <c r="J1188" s="42">
        <v>0</v>
      </c>
      <c r="K1188" s="42">
        <v>0</v>
      </c>
      <c r="L1188" s="42">
        <f t="shared" si="273"/>
        <v>0</v>
      </c>
      <c r="M1188" s="42">
        <f t="shared" si="274"/>
        <v>0</v>
      </c>
      <c r="N1188" s="41">
        <f t="shared" si="275"/>
        <v>0</v>
      </c>
      <c r="O1188" s="41">
        <f t="shared" si="276"/>
        <v>0</v>
      </c>
      <c r="P1188" s="42">
        <f t="shared" si="277"/>
        <v>0</v>
      </c>
      <c r="Q1188" s="42">
        <v>1</v>
      </c>
      <c r="R1188" s="41">
        <f t="shared" si="278"/>
        <v>85446</v>
      </c>
      <c r="S1188" s="42">
        <f t="shared" si="279"/>
        <v>0</v>
      </c>
      <c r="T1188" s="42">
        <f>IFERROR(VLOOKUP(A1188,'[4]Re-order'!$A:$Q,17,0),"")</f>
        <v>0</v>
      </c>
      <c r="U1188" s="42">
        <f>IFERROR(VLOOKUP(A1188,'[4]MC Masterlist 2026-09-17'!$B:$M, 10, 0),0)</f>
        <v>15</v>
      </c>
      <c r="V1188" s="42">
        <f>IFERROR(VLOOKUP(A1188,'[4]MC Masterlist 2026-09-17'!$B:$M, 11, 0),0)</f>
        <v>15</v>
      </c>
      <c r="W1188" s="42">
        <f t="shared" si="280"/>
        <v>30</v>
      </c>
      <c r="X1188" s="42">
        <f t="shared" si="281"/>
        <v>30</v>
      </c>
      <c r="Y1188" s="42">
        <f>IFERROR(IF(OR(C1188="AREA I",C1188="AREA V"),7,VLOOKUP(A1188,'[4]MC Masterlist 2026-09-17'!$B:$M, 12, 0)),0)</f>
        <v>30</v>
      </c>
      <c r="Z1188" s="42">
        <f t="shared" si="282"/>
        <v>0</v>
      </c>
      <c r="AA1188" s="42">
        <f t="shared" si="283"/>
        <v>0</v>
      </c>
      <c r="AB1188" s="42">
        <f t="shared" si="284"/>
        <v>0</v>
      </c>
      <c r="AC1188" s="42">
        <f t="shared" si="285"/>
        <v>0</v>
      </c>
      <c r="AD1188" s="40" t="str">
        <f t="shared" si="286"/>
        <v>Critical</v>
      </c>
      <c r="AE1188" s="40">
        <f>IFERROR(VLOOKUP(A1188,'[4]Re-order'!$A:$AA,27,0),"")</f>
        <v>0</v>
      </c>
      <c r="AF1188" s="42">
        <f t="shared" si="287"/>
        <v>-1</v>
      </c>
      <c r="AG1188" s="42" t="e">
        <f>SUMIFS('[4]Raw Inventory'!D:D,'[4]Raw Inventory'!C:C,"GREATWALL",'[4]Raw Inventory'!B:B,A1188)</f>
        <v>#VALUE!</v>
      </c>
      <c r="AH1188" s="42" t="e">
        <f>SUMIFS('[4]Raw Inventory'!D:D,'[4]Raw Inventory'!C:C,"DUARTE",'[4]Raw Inventory'!B:B,A1188)</f>
        <v>#VALUE!</v>
      </c>
      <c r="AI1188" s="42"/>
      <c r="AJ1188" s="42">
        <f t="shared" si="288"/>
        <v>0</v>
      </c>
      <c r="AK1188" s="40" t="str">
        <f>IFERROR(IF((Q1188+IF(AI1188="",0,AI3))&lt;=0,"Stockout",IF(AJ1188="","",IF(F1188="Class A",IF(AJ1188&lt;=7,"Critical",IF(AJ1188&lt;=15,"Low",IF(AJ1188&lt;=30,"Reorder",IF(AJ1188&lt;=45,"Optimal","Overstock")))),IF(F1188="Class B",IF(AJ1188&lt;=10,"Critical",IF(AJ1188&lt;=20,"Low",IF(AJ1188&lt;=45,"Reorder",IF(AJ1188&lt;=60,"Optimal","Overstock")))),IF(F1188="Class C",IF(AJ1188&lt;=15,"Critical",IF(AJ1188&lt;=30,"Low",IF(AJ1188&lt;=60,"Reorder",IF(AJ1188&lt;=90,"Optimal","Overstock")))),""))))),"")</f>
        <v>Critical</v>
      </c>
      <c r="AL1188" s="42"/>
      <c r="AM1188" s="39"/>
      <c r="AN1188" s="39"/>
      <c r="AO1188" s="39"/>
      <c r="AP1188" s="39"/>
      <c r="AQ1188" s="39"/>
      <c r="AR1188" s="39"/>
      <c r="AS1188" s="39"/>
      <c r="AT1188" s="39"/>
      <c r="AU1188" s="39"/>
      <c r="AV1188" s="39"/>
    </row>
    <row r="1189" spans="1:48">
      <c r="A1189" s="39" t="s">
        <v>37</v>
      </c>
      <c r="B1189" s="39" t="s">
        <v>162</v>
      </c>
      <c r="C1189" s="39" t="s">
        <v>159</v>
      </c>
      <c r="D1189" s="40" t="s">
        <v>263</v>
      </c>
      <c r="E1189" s="40">
        <v>26</v>
      </c>
      <c r="F1189" s="40" t="s">
        <v>3</v>
      </c>
      <c r="G1189" s="39" t="str">
        <f>IFERROR(VLOOKUP(A1189,'[4]MC Masterlist 2026-09-17'!$B:$M, 3, 0),"")</f>
        <v>HONDA</v>
      </c>
      <c r="H1189" s="41">
        <f>IFERROR(VLOOKUP(A1189,'[4]MC Masterlist 2026-09-17'!$B:$M, 6, 0),"")</f>
        <v>74550</v>
      </c>
      <c r="I1189" s="42">
        <v>0</v>
      </c>
      <c r="J1189" s="42">
        <v>0</v>
      </c>
      <c r="K1189" s="42">
        <v>0</v>
      </c>
      <c r="L1189" s="42">
        <f t="shared" si="273"/>
        <v>0</v>
      </c>
      <c r="M1189" s="42">
        <f t="shared" si="274"/>
        <v>0</v>
      </c>
      <c r="N1189" s="41">
        <f t="shared" si="275"/>
        <v>0</v>
      </c>
      <c r="O1189" s="41">
        <f t="shared" si="276"/>
        <v>0</v>
      </c>
      <c r="P1189" s="42">
        <f t="shared" si="277"/>
        <v>0</v>
      </c>
      <c r="Q1189" s="42">
        <v>2</v>
      </c>
      <c r="R1189" s="41">
        <f t="shared" si="278"/>
        <v>149100</v>
      </c>
      <c r="S1189" s="42">
        <f t="shared" si="279"/>
        <v>0</v>
      </c>
      <c r="T1189" s="42">
        <f>IFERROR(VLOOKUP(A1189,'[4]Re-order'!$A:$Q,17,0),"")</f>
        <v>0</v>
      </c>
      <c r="U1189" s="42">
        <f>IFERROR(VLOOKUP(A1189,'[4]MC Masterlist 2026-09-17'!$B:$M, 10, 0),0)</f>
        <v>15</v>
      </c>
      <c r="V1189" s="42">
        <f>IFERROR(VLOOKUP(A1189,'[4]MC Masterlist 2026-09-17'!$B:$M, 11, 0),0)</f>
        <v>15</v>
      </c>
      <c r="W1189" s="42">
        <f t="shared" si="280"/>
        <v>30</v>
      </c>
      <c r="X1189" s="42">
        <f t="shared" si="281"/>
        <v>30</v>
      </c>
      <c r="Y1189" s="42">
        <f>IFERROR(IF(OR(C1189="AREA I",C1189="AREA V"),7,VLOOKUP(A1189,'[4]MC Masterlist 2026-09-17'!$B:$M, 12, 0)),0)</f>
        <v>30</v>
      </c>
      <c r="Z1189" s="42">
        <f t="shared" si="282"/>
        <v>0</v>
      </c>
      <c r="AA1189" s="42">
        <f t="shared" si="283"/>
        <v>0</v>
      </c>
      <c r="AB1189" s="42">
        <f t="shared" si="284"/>
        <v>0</v>
      </c>
      <c r="AC1189" s="42">
        <f t="shared" si="285"/>
        <v>0</v>
      </c>
      <c r="AD1189" s="40" t="str">
        <f t="shared" si="286"/>
        <v>Critical</v>
      </c>
      <c r="AE1189" s="40">
        <f>IFERROR(VLOOKUP(A1189,'[4]Re-order'!$A:$AA,27,0),"")</f>
        <v>0</v>
      </c>
      <c r="AF1189" s="42">
        <f t="shared" si="287"/>
        <v>-2</v>
      </c>
      <c r="AG1189" s="42" t="e">
        <f>SUMIFS('[4]Raw Inventory'!D:D,'[4]Raw Inventory'!C:C,"GREATWALL",'[4]Raw Inventory'!B:B,A1189)</f>
        <v>#VALUE!</v>
      </c>
      <c r="AH1189" s="42" t="e">
        <f>SUMIFS('[4]Raw Inventory'!D:D,'[4]Raw Inventory'!C:C,"DUARTE",'[4]Raw Inventory'!B:B,A1189)</f>
        <v>#VALUE!</v>
      </c>
      <c r="AI1189" s="42"/>
      <c r="AJ1189" s="42">
        <f t="shared" si="288"/>
        <v>0</v>
      </c>
      <c r="AK1189" s="40" t="str">
        <f>IFERROR(IF((Q1189+IF(AI1189="",0,AI3))&lt;=0,"Stockout",IF(AJ1189="","",IF(F1189="Class A",IF(AJ1189&lt;=7,"Critical",IF(AJ1189&lt;=15,"Low",IF(AJ1189&lt;=30,"Reorder",IF(AJ1189&lt;=45,"Optimal","Overstock")))),IF(F1189="Class B",IF(AJ1189&lt;=10,"Critical",IF(AJ1189&lt;=20,"Low",IF(AJ1189&lt;=45,"Reorder",IF(AJ1189&lt;=60,"Optimal","Overstock")))),IF(F1189="Class C",IF(AJ1189&lt;=15,"Critical",IF(AJ1189&lt;=30,"Low",IF(AJ1189&lt;=60,"Reorder",IF(AJ1189&lt;=90,"Optimal","Overstock")))),""))))),"")</f>
        <v>Critical</v>
      </c>
      <c r="AL1189" s="42"/>
      <c r="AM1189" s="39"/>
      <c r="AN1189" s="39"/>
      <c r="AO1189" s="39"/>
      <c r="AP1189" s="39"/>
      <c r="AQ1189" s="39"/>
      <c r="AR1189" s="39"/>
      <c r="AS1189" s="39"/>
      <c r="AT1189" s="39"/>
      <c r="AU1189" s="39"/>
      <c r="AV1189" s="39"/>
    </row>
    <row r="1190" spans="1:48">
      <c r="A1190" s="39" t="s">
        <v>28</v>
      </c>
      <c r="B1190" s="39" t="s">
        <v>146</v>
      </c>
      <c r="C1190" s="39" t="s">
        <v>137</v>
      </c>
      <c r="D1190" s="40" t="s">
        <v>224</v>
      </c>
      <c r="E1190" s="40">
        <v>3</v>
      </c>
      <c r="F1190" s="40" t="s">
        <v>0</v>
      </c>
      <c r="G1190" s="39" t="str">
        <f>IFERROR(VLOOKUP(A1190,'[4]MC Masterlist 2026-09-17'!$B:$M, 3, 0),"")</f>
        <v>YAMAHA</v>
      </c>
      <c r="H1190" s="41">
        <f>IFERROR(VLOOKUP(A1190,'[4]MC Masterlist 2026-09-17'!$B:$M, 6, 0),"")</f>
        <v>147312</v>
      </c>
      <c r="I1190" s="42">
        <v>2</v>
      </c>
      <c r="J1190" s="42">
        <v>6</v>
      </c>
      <c r="K1190" s="42">
        <v>0</v>
      </c>
      <c r="L1190" s="42">
        <f t="shared" si="273"/>
        <v>8</v>
      </c>
      <c r="M1190" s="42">
        <f t="shared" si="274"/>
        <v>2.6666666666666665</v>
      </c>
      <c r="N1190" s="41">
        <f t="shared" si="275"/>
        <v>1178496</v>
      </c>
      <c r="O1190" s="41">
        <f t="shared" si="276"/>
        <v>392832</v>
      </c>
      <c r="P1190" s="42">
        <f t="shared" si="277"/>
        <v>8.8888888888888878E-2</v>
      </c>
      <c r="Q1190" s="42"/>
      <c r="R1190" s="41">
        <f t="shared" si="278"/>
        <v>0</v>
      </c>
      <c r="S1190" s="42">
        <f t="shared" si="279"/>
        <v>0</v>
      </c>
      <c r="T1190" s="42">
        <f>IFERROR(VLOOKUP(A1190,'[4]Re-order'!$A:$Q,17,0),"")</f>
        <v>0</v>
      </c>
      <c r="U1190" s="42">
        <f>IFERROR(VLOOKUP(A1190,'[4]MC Masterlist 2026-09-17'!$B:$M, 10, 0),0)</f>
        <v>15</v>
      </c>
      <c r="V1190" s="42">
        <f>IFERROR(VLOOKUP(A1190,'[4]MC Masterlist 2026-09-17'!$B:$M, 11, 0),0)</f>
        <v>15</v>
      </c>
      <c r="W1190" s="42">
        <f t="shared" si="280"/>
        <v>30</v>
      </c>
      <c r="X1190" s="42">
        <f t="shared" si="281"/>
        <v>5.666666666666667</v>
      </c>
      <c r="Y1190" s="42">
        <f>IFERROR(IF(OR(C1190="AREA I",C1190="AREA V"),7,VLOOKUP(A1190,'[4]MC Masterlist 2026-09-17'!$B:$M, 12, 0)),0)</f>
        <v>7</v>
      </c>
      <c r="Z1190" s="42">
        <f t="shared" si="282"/>
        <v>1.3333333333333333</v>
      </c>
      <c r="AA1190" s="42">
        <f t="shared" si="283"/>
        <v>2.6666666666666665</v>
      </c>
      <c r="AB1190" s="42">
        <f t="shared" si="284"/>
        <v>0.50370370370370365</v>
      </c>
      <c r="AC1190" s="42">
        <f t="shared" si="285"/>
        <v>0.62222222222222212</v>
      </c>
      <c r="AD1190" s="40" t="str">
        <f t="shared" si="286"/>
        <v>Stockout</v>
      </c>
      <c r="AE1190" s="40">
        <f>IFERROR(VLOOKUP(A1190,'[4]Re-order'!$A:$AA,27,0),"")</f>
        <v>0</v>
      </c>
      <c r="AF1190" s="42">
        <f t="shared" si="287"/>
        <v>0.62222222222222212</v>
      </c>
      <c r="AG1190" s="42" t="e">
        <f>SUMIFS('[4]Raw Inventory'!D:D,'[4]Raw Inventory'!C:C,"GREATWALL",'[4]Raw Inventory'!B:B,A1190)</f>
        <v>#VALUE!</v>
      </c>
      <c r="AH1190" s="42" t="e">
        <f>SUMIFS('[4]Raw Inventory'!D:D,'[4]Raw Inventory'!C:C,"DUARTE",'[4]Raw Inventory'!B:B,A1190)</f>
        <v>#VALUE!</v>
      </c>
      <c r="AI1190" s="42"/>
      <c r="AJ1190" s="42">
        <f t="shared" si="288"/>
        <v>0</v>
      </c>
      <c r="AK1190" s="40" t="str">
        <f>IFERROR(IF((Q1190+IF(AI1190="",0,AI3))&lt;=0,"Stockout",IF(AJ1190="","",IF(F1190="Class A",IF(AJ1190&lt;=7,"Critical",IF(AJ1190&lt;=15,"Low",IF(AJ1190&lt;=30,"Reorder",IF(AJ1190&lt;=45,"Optimal","Overstock")))),IF(F1190="Class B",IF(AJ1190&lt;=10,"Critical",IF(AJ1190&lt;=20,"Low",IF(AJ1190&lt;=45,"Reorder",IF(AJ1190&lt;=60,"Optimal","Overstock")))),IF(F1190="Class C",IF(AJ1190&lt;=15,"Critical",IF(AJ1190&lt;=30,"Low",IF(AJ1190&lt;=60,"Reorder",IF(AJ1190&lt;=90,"Optimal","Overstock")))),""))))),"")</f>
        <v>Stockout</v>
      </c>
      <c r="AL1190" s="42"/>
      <c r="AM1190" s="39"/>
      <c r="AN1190" s="39"/>
      <c r="AO1190" s="39"/>
      <c r="AP1190" s="39"/>
      <c r="AQ1190" s="39"/>
      <c r="AR1190" s="39"/>
      <c r="AS1190" s="39"/>
      <c r="AT1190" s="39"/>
      <c r="AU1190" s="39"/>
      <c r="AV1190" s="39"/>
    </row>
    <row r="1191" spans="1:48">
      <c r="A1191" s="39" t="s">
        <v>24</v>
      </c>
      <c r="B1191" s="39" t="s">
        <v>144</v>
      </c>
      <c r="C1191" s="39" t="s">
        <v>137</v>
      </c>
      <c r="D1191" s="40" t="s">
        <v>262</v>
      </c>
      <c r="E1191" s="40">
        <v>7</v>
      </c>
      <c r="F1191" s="40" t="s">
        <v>0</v>
      </c>
      <c r="G1191" s="39" t="str">
        <f>IFERROR(VLOOKUP(A1191,'[4]MC Masterlist 2026-09-17'!$B:$M, 3, 0),"")</f>
        <v>KAWASAKI</v>
      </c>
      <c r="H1191" s="41">
        <f>IFERROR(VLOOKUP(A1191,'[4]MC Masterlist 2026-09-17'!$B:$M, 6, 0),"")</f>
        <v>131626</v>
      </c>
      <c r="I1191" s="42">
        <v>2</v>
      </c>
      <c r="J1191" s="42">
        <v>5</v>
      </c>
      <c r="K1191" s="42">
        <v>2</v>
      </c>
      <c r="L1191" s="42">
        <f t="shared" si="273"/>
        <v>9</v>
      </c>
      <c r="M1191" s="42">
        <f t="shared" si="274"/>
        <v>3</v>
      </c>
      <c r="N1191" s="41">
        <f t="shared" si="275"/>
        <v>1184634</v>
      </c>
      <c r="O1191" s="41">
        <f t="shared" si="276"/>
        <v>394878</v>
      </c>
      <c r="P1191" s="42">
        <f t="shared" si="277"/>
        <v>0.1</v>
      </c>
      <c r="Q1191" s="42">
        <v>1</v>
      </c>
      <c r="R1191" s="41">
        <f t="shared" si="278"/>
        <v>131626</v>
      </c>
      <c r="S1191" s="42">
        <f t="shared" si="279"/>
        <v>10</v>
      </c>
      <c r="T1191" s="42">
        <f>IFERROR(VLOOKUP(A1191,'[4]Re-order'!$A:$Q,17,0),"")</f>
        <v>0</v>
      </c>
      <c r="U1191" s="42">
        <f>IFERROR(VLOOKUP(A1191,'[4]MC Masterlist 2026-09-17'!$B:$M, 10, 0),0)</f>
        <v>15</v>
      </c>
      <c r="V1191" s="42">
        <f>IFERROR(VLOOKUP(A1191,'[4]MC Masterlist 2026-09-17'!$B:$M, 11, 0),0)</f>
        <v>15</v>
      </c>
      <c r="W1191" s="42">
        <f t="shared" si="280"/>
        <v>30</v>
      </c>
      <c r="X1191" s="42">
        <f t="shared" si="281"/>
        <v>5.5</v>
      </c>
      <c r="Y1191" s="42">
        <f>IFERROR(IF(OR(C1191="AREA I",C1191="AREA V"),7,VLOOKUP(A1191,'[4]MC Masterlist 2026-09-17'!$B:$M, 12, 0)),0)</f>
        <v>7</v>
      </c>
      <c r="Z1191" s="42">
        <f t="shared" si="282"/>
        <v>1.5</v>
      </c>
      <c r="AA1191" s="42">
        <f t="shared" si="283"/>
        <v>3</v>
      </c>
      <c r="AB1191" s="42">
        <f t="shared" si="284"/>
        <v>0.55000000000000004</v>
      </c>
      <c r="AC1191" s="42">
        <f t="shared" si="285"/>
        <v>0.70000000000000007</v>
      </c>
      <c r="AD1191" s="40" t="str">
        <f t="shared" si="286"/>
        <v>Low</v>
      </c>
      <c r="AE1191" s="40">
        <f>IFERROR(VLOOKUP(A1191,'[4]Re-order'!$A:$AA,27,0),"")</f>
        <v>0</v>
      </c>
      <c r="AF1191" s="42">
        <f t="shared" si="287"/>
        <v>-0.29999999999999993</v>
      </c>
      <c r="AG1191" s="42" t="e">
        <f>SUMIFS('[4]Raw Inventory'!D:D,'[4]Raw Inventory'!C:C,"GREATWALL",'[4]Raw Inventory'!B:B,A1191)</f>
        <v>#VALUE!</v>
      </c>
      <c r="AH1191" s="42" t="e">
        <f>SUMIFS('[4]Raw Inventory'!D:D,'[4]Raw Inventory'!C:C,"DUARTE",'[4]Raw Inventory'!B:B,A1191)</f>
        <v>#VALUE!</v>
      </c>
      <c r="AI1191" s="42"/>
      <c r="AJ1191" s="42">
        <f t="shared" si="288"/>
        <v>10</v>
      </c>
      <c r="AK1191" s="40" t="str">
        <f>IFERROR(IF((Q1191+IF(AI1191="",0,AI3))&lt;=0,"Stockout",IF(AJ1191="","",IF(F1191="Class A",IF(AJ1191&lt;=7,"Critical",IF(AJ1191&lt;=15,"Low",IF(AJ1191&lt;=30,"Reorder",IF(AJ1191&lt;=45,"Optimal","Overstock")))),IF(F1191="Class B",IF(AJ1191&lt;=10,"Critical",IF(AJ1191&lt;=20,"Low",IF(AJ1191&lt;=45,"Reorder",IF(AJ1191&lt;=60,"Optimal","Overstock")))),IF(F1191="Class C",IF(AJ1191&lt;=15,"Critical",IF(AJ1191&lt;=30,"Low",IF(AJ1191&lt;=60,"Reorder",IF(AJ1191&lt;=90,"Optimal","Overstock")))),""))))),"")</f>
        <v>Low</v>
      </c>
      <c r="AL1191" s="42"/>
      <c r="AM1191" s="39"/>
      <c r="AN1191" s="39"/>
      <c r="AO1191" s="39"/>
      <c r="AP1191" s="39"/>
      <c r="AQ1191" s="39"/>
      <c r="AR1191" s="39"/>
      <c r="AS1191" s="39"/>
      <c r="AT1191" s="39"/>
      <c r="AU1191" s="39"/>
      <c r="AV1191" s="39"/>
    </row>
    <row r="1192" spans="1:48">
      <c r="A1192" s="39" t="s">
        <v>14</v>
      </c>
      <c r="B1192" s="39" t="s">
        <v>160</v>
      </c>
      <c r="C1192" s="39" t="s">
        <v>159</v>
      </c>
      <c r="D1192" s="40" t="s">
        <v>226</v>
      </c>
      <c r="E1192" s="40">
        <v>1</v>
      </c>
      <c r="F1192" s="40" t="s">
        <v>0</v>
      </c>
      <c r="G1192" s="39" t="str">
        <f>IFERROR(VLOOKUP(A1192,'[4]MC Masterlist 2026-09-17'!$B:$M, 3, 0),"")</f>
        <v>HONDA</v>
      </c>
      <c r="H1192" s="41">
        <f>IFERROR(VLOOKUP(A1192,'[4]MC Masterlist 2026-09-17'!$B:$M, 6, 0),"")</f>
        <v>80070</v>
      </c>
      <c r="I1192" s="42">
        <v>14</v>
      </c>
      <c r="J1192" s="42">
        <v>13</v>
      </c>
      <c r="K1192" s="42">
        <v>5</v>
      </c>
      <c r="L1192" s="42">
        <f t="shared" si="273"/>
        <v>32</v>
      </c>
      <c r="M1192" s="42">
        <f t="shared" si="274"/>
        <v>10.666666666666666</v>
      </c>
      <c r="N1192" s="41">
        <f t="shared" si="275"/>
        <v>2562240</v>
      </c>
      <c r="O1192" s="41">
        <f t="shared" si="276"/>
        <v>854080</v>
      </c>
      <c r="P1192" s="42">
        <f t="shared" si="277"/>
        <v>0.35555555555555551</v>
      </c>
      <c r="Q1192" s="42">
        <v>8</v>
      </c>
      <c r="R1192" s="41">
        <f t="shared" si="278"/>
        <v>640560</v>
      </c>
      <c r="S1192" s="42">
        <f t="shared" si="279"/>
        <v>22.5</v>
      </c>
      <c r="T1192" s="42">
        <f>IFERROR(VLOOKUP(A1192,'[4]Re-order'!$A:$Q,17,0),"")</f>
        <v>0</v>
      </c>
      <c r="U1192" s="42">
        <f>IFERROR(VLOOKUP(A1192,'[4]MC Masterlist 2026-09-17'!$B:$M, 10, 0),0)</f>
        <v>15</v>
      </c>
      <c r="V1192" s="42">
        <f>IFERROR(VLOOKUP(A1192,'[4]MC Masterlist 2026-09-17'!$B:$M, 11, 0),0)</f>
        <v>15</v>
      </c>
      <c r="W1192" s="42">
        <f t="shared" si="280"/>
        <v>30</v>
      </c>
      <c r="X1192" s="42">
        <f t="shared" si="281"/>
        <v>24.666666666666668</v>
      </c>
      <c r="Y1192" s="42">
        <f>IFERROR(IF(OR(C1192="AREA I",C1192="AREA V"),7,VLOOKUP(A1192,'[4]MC Masterlist 2026-09-17'!$B:$M, 12, 0)),0)</f>
        <v>30</v>
      </c>
      <c r="Z1192" s="42">
        <f t="shared" si="282"/>
        <v>5.333333333333333</v>
      </c>
      <c r="AA1192" s="42">
        <f t="shared" si="283"/>
        <v>10.666666666666666</v>
      </c>
      <c r="AB1192" s="42">
        <f t="shared" si="284"/>
        <v>8.7703703703703706</v>
      </c>
      <c r="AC1192" s="42">
        <f t="shared" si="285"/>
        <v>10.666666666666666</v>
      </c>
      <c r="AD1192" s="40" t="str">
        <f t="shared" si="286"/>
        <v>Reorder</v>
      </c>
      <c r="AE1192" s="40">
        <f>IFERROR(VLOOKUP(A1192,'[4]Re-order'!$A:$AA,27,0),"")</f>
        <v>0</v>
      </c>
      <c r="AF1192" s="42">
        <f t="shared" si="287"/>
        <v>2.6666666666666661</v>
      </c>
      <c r="AG1192" s="42" t="e">
        <f>SUMIFS('[4]Raw Inventory'!D:D,'[4]Raw Inventory'!C:C,"GREATWALL",'[4]Raw Inventory'!B:B,A1192)</f>
        <v>#VALUE!</v>
      </c>
      <c r="AH1192" s="42" t="e">
        <f>SUMIFS('[4]Raw Inventory'!D:D,'[4]Raw Inventory'!C:C,"DUARTE",'[4]Raw Inventory'!B:B,A1192)</f>
        <v>#VALUE!</v>
      </c>
      <c r="AI1192" s="42"/>
      <c r="AJ1192" s="42">
        <f t="shared" si="288"/>
        <v>22.500000000000004</v>
      </c>
      <c r="AK1192" s="40" t="str">
        <f>IFERROR(IF((Q1192+IF(AI1192="",0,AI3))&lt;=0,"Stockout",IF(AJ1192="","",IF(F1192="Class A",IF(AJ1192&lt;=7,"Critical",IF(AJ1192&lt;=15,"Low",IF(AJ1192&lt;=30,"Reorder",IF(AJ1192&lt;=45,"Optimal","Overstock")))),IF(F1192="Class B",IF(AJ1192&lt;=10,"Critical",IF(AJ1192&lt;=20,"Low",IF(AJ1192&lt;=45,"Reorder",IF(AJ1192&lt;=60,"Optimal","Overstock")))),IF(F1192="Class C",IF(AJ1192&lt;=15,"Critical",IF(AJ1192&lt;=30,"Low",IF(AJ1192&lt;=60,"Reorder",IF(AJ1192&lt;=90,"Optimal","Overstock")))),""))))),"")</f>
        <v>Reorder</v>
      </c>
      <c r="AL1192" s="42"/>
      <c r="AM1192" s="39"/>
      <c r="AN1192" s="39"/>
      <c r="AO1192" s="39"/>
      <c r="AP1192" s="39"/>
      <c r="AQ1192" s="39"/>
      <c r="AR1192" s="39"/>
      <c r="AS1192" s="39"/>
      <c r="AT1192" s="39"/>
      <c r="AU1192" s="39"/>
      <c r="AV1192" s="39"/>
    </row>
    <row r="1193" spans="1:48">
      <c r="A1193" s="39" t="s">
        <v>34</v>
      </c>
      <c r="B1193" s="39" t="s">
        <v>144</v>
      </c>
      <c r="C1193" s="39" t="s">
        <v>137</v>
      </c>
      <c r="D1193" s="40" t="s">
        <v>260</v>
      </c>
      <c r="E1193" s="40">
        <v>16</v>
      </c>
      <c r="F1193" s="40" t="s">
        <v>2</v>
      </c>
      <c r="G1193" s="39" t="str">
        <f>IFERROR(VLOOKUP(A1193,'[4]MC Masterlist 2026-09-17'!$B:$M, 3, 0),"")</f>
        <v>HONDA</v>
      </c>
      <c r="H1193" s="41">
        <f>IFERROR(VLOOKUP(A1193,'[4]MC Masterlist 2026-09-17'!$B:$M, 6, 0),"")</f>
        <v>101230</v>
      </c>
      <c r="I1193" s="42">
        <v>3</v>
      </c>
      <c r="J1193" s="42">
        <v>0</v>
      </c>
      <c r="K1193" s="42">
        <v>0</v>
      </c>
      <c r="L1193" s="42">
        <f t="shared" si="273"/>
        <v>3</v>
      </c>
      <c r="M1193" s="42">
        <f t="shared" si="274"/>
        <v>1</v>
      </c>
      <c r="N1193" s="41">
        <f t="shared" si="275"/>
        <v>303690</v>
      </c>
      <c r="O1193" s="41">
        <f t="shared" si="276"/>
        <v>101230</v>
      </c>
      <c r="P1193" s="42">
        <f t="shared" si="277"/>
        <v>3.3333333333333333E-2</v>
      </c>
      <c r="Q1193" s="42"/>
      <c r="R1193" s="41">
        <f t="shared" si="278"/>
        <v>0</v>
      </c>
      <c r="S1193" s="42">
        <f t="shared" si="279"/>
        <v>0</v>
      </c>
      <c r="T1193" s="42">
        <f>IFERROR(VLOOKUP(A1193,'[4]Re-order'!$A:$Q,17,0),"")</f>
        <v>0</v>
      </c>
      <c r="U1193" s="42">
        <f>IFERROR(VLOOKUP(A1193,'[4]MC Masterlist 2026-09-17'!$B:$M, 10, 0),0)</f>
        <v>15</v>
      </c>
      <c r="V1193" s="42">
        <f>IFERROR(VLOOKUP(A1193,'[4]MC Masterlist 2026-09-17'!$B:$M, 11, 0),0)</f>
        <v>15</v>
      </c>
      <c r="W1193" s="42">
        <f t="shared" si="280"/>
        <v>30</v>
      </c>
      <c r="X1193" s="42">
        <f t="shared" si="281"/>
        <v>6.5</v>
      </c>
      <c r="Y1193" s="42">
        <f>IFERROR(IF(OR(C1193="AREA I",C1193="AREA V"),7,VLOOKUP(A1193,'[4]MC Masterlist 2026-09-17'!$B:$M, 12, 0)),0)</f>
        <v>7</v>
      </c>
      <c r="Z1193" s="42">
        <f t="shared" si="282"/>
        <v>0.5</v>
      </c>
      <c r="AA1193" s="42">
        <f t="shared" si="283"/>
        <v>1</v>
      </c>
      <c r="AB1193" s="42">
        <f t="shared" si="284"/>
        <v>0.21666666666666667</v>
      </c>
      <c r="AC1193" s="42">
        <f t="shared" si="285"/>
        <v>0.23333333333333334</v>
      </c>
      <c r="AD1193" s="40" t="str">
        <f t="shared" si="286"/>
        <v>Stockout</v>
      </c>
      <c r="AE1193" s="40">
        <f>IFERROR(VLOOKUP(A1193,'[4]Re-order'!$A:$AA,27,0),"")</f>
        <v>0</v>
      </c>
      <c r="AF1193" s="42">
        <f t="shared" si="287"/>
        <v>0.23333333333333334</v>
      </c>
      <c r="AG1193" s="42" t="e">
        <f>SUMIFS('[4]Raw Inventory'!D:D,'[4]Raw Inventory'!C:C,"GREATWALL",'[4]Raw Inventory'!B:B,A1193)</f>
        <v>#VALUE!</v>
      </c>
      <c r="AH1193" s="42" t="e">
        <f>SUMIFS('[4]Raw Inventory'!D:D,'[4]Raw Inventory'!C:C,"DUARTE",'[4]Raw Inventory'!B:B,A1193)</f>
        <v>#VALUE!</v>
      </c>
      <c r="AI1193" s="42"/>
      <c r="AJ1193" s="42">
        <f t="shared" si="288"/>
        <v>0</v>
      </c>
      <c r="AK1193" s="40" t="str">
        <f>IFERROR(IF((Q1193+IF(AI1193="",0,AI3))&lt;=0,"Stockout",IF(AJ1193="","",IF(F1193="Class A",IF(AJ1193&lt;=7,"Critical",IF(AJ1193&lt;=15,"Low",IF(AJ1193&lt;=30,"Reorder",IF(AJ1193&lt;=45,"Optimal","Overstock")))),IF(F1193="Class B",IF(AJ1193&lt;=10,"Critical",IF(AJ1193&lt;=20,"Low",IF(AJ1193&lt;=45,"Reorder",IF(AJ1193&lt;=60,"Optimal","Overstock")))),IF(F1193="Class C",IF(AJ1193&lt;=15,"Critical",IF(AJ1193&lt;=30,"Low",IF(AJ1193&lt;=60,"Reorder",IF(AJ1193&lt;=90,"Optimal","Overstock")))),""))))),"")</f>
        <v>Stockout</v>
      </c>
      <c r="AL1193" s="42"/>
      <c r="AM1193" s="39"/>
      <c r="AN1193" s="39"/>
      <c r="AO1193" s="39"/>
      <c r="AP1193" s="39"/>
      <c r="AQ1193" s="39"/>
      <c r="AR1193" s="39"/>
      <c r="AS1193" s="39"/>
      <c r="AT1193" s="39"/>
      <c r="AU1193" s="39"/>
      <c r="AV1193" s="39"/>
    </row>
    <row r="1194" spans="1:48">
      <c r="A1194" s="39" t="s">
        <v>73</v>
      </c>
      <c r="B1194" s="39" t="s">
        <v>157</v>
      </c>
      <c r="C1194" s="39" t="s">
        <v>152</v>
      </c>
      <c r="D1194" s="40" t="s">
        <v>251</v>
      </c>
      <c r="E1194" s="40">
        <v>23</v>
      </c>
      <c r="F1194" s="40" t="s">
        <v>3</v>
      </c>
      <c r="G1194" s="39" t="str">
        <f>IFERROR(VLOOKUP(A1194,'[4]MC Masterlist 2026-09-17'!$B:$M, 3, 0),"")</f>
        <v>SUZUKI</v>
      </c>
      <c r="H1194" s="41">
        <f>IFERROR(VLOOKUP(A1194,'[4]MC Masterlist 2026-09-17'!$B:$M, 6, 0),"")</f>
        <v>122770</v>
      </c>
      <c r="I1194" s="42">
        <v>0</v>
      </c>
      <c r="J1194" s="42">
        <v>0</v>
      </c>
      <c r="K1194" s="42">
        <v>0</v>
      </c>
      <c r="L1194" s="42">
        <f t="shared" si="273"/>
        <v>0</v>
      </c>
      <c r="M1194" s="42">
        <f t="shared" si="274"/>
        <v>0</v>
      </c>
      <c r="N1194" s="41">
        <f t="shared" si="275"/>
        <v>0</v>
      </c>
      <c r="O1194" s="41">
        <f t="shared" si="276"/>
        <v>0</v>
      </c>
      <c r="P1194" s="42">
        <f t="shared" si="277"/>
        <v>0</v>
      </c>
      <c r="Q1194" s="42">
        <v>1</v>
      </c>
      <c r="R1194" s="41">
        <f t="shared" si="278"/>
        <v>122770</v>
      </c>
      <c r="S1194" s="42">
        <f t="shared" si="279"/>
        <v>0</v>
      </c>
      <c r="T1194" s="42">
        <f>IFERROR(VLOOKUP(A1194,'[4]Re-order'!$A:$Q,17,0),"")</f>
        <v>0</v>
      </c>
      <c r="U1194" s="42">
        <f>IFERROR(VLOOKUP(A1194,'[4]MC Masterlist 2026-09-17'!$B:$M, 10, 0),0)</f>
        <v>15</v>
      </c>
      <c r="V1194" s="42">
        <f>IFERROR(VLOOKUP(A1194,'[4]MC Masterlist 2026-09-17'!$B:$M, 11, 0),0)</f>
        <v>15</v>
      </c>
      <c r="W1194" s="42">
        <f t="shared" si="280"/>
        <v>30</v>
      </c>
      <c r="X1194" s="42">
        <f t="shared" si="281"/>
        <v>30</v>
      </c>
      <c r="Y1194" s="42">
        <f>IFERROR(IF(OR(C1194="AREA I",C1194="AREA V"),7,VLOOKUP(A1194,'[4]MC Masterlist 2026-09-17'!$B:$M, 12, 0)),0)</f>
        <v>30</v>
      </c>
      <c r="Z1194" s="42">
        <f t="shared" si="282"/>
        <v>0</v>
      </c>
      <c r="AA1194" s="42">
        <f t="shared" si="283"/>
        <v>0</v>
      </c>
      <c r="AB1194" s="42">
        <f t="shared" si="284"/>
        <v>0</v>
      </c>
      <c r="AC1194" s="42">
        <f t="shared" si="285"/>
        <v>0</v>
      </c>
      <c r="AD1194" s="40" t="str">
        <f t="shared" si="286"/>
        <v>Critical</v>
      </c>
      <c r="AE1194" s="40">
        <f>IFERROR(VLOOKUP(A1194,'[4]Re-order'!$A:$AA,27,0),"")</f>
        <v>0</v>
      </c>
      <c r="AF1194" s="42">
        <f t="shared" si="287"/>
        <v>-1</v>
      </c>
      <c r="AG1194" s="42" t="e">
        <f>SUMIFS('[4]Raw Inventory'!D:D,'[4]Raw Inventory'!C:C,"GREATWALL",'[4]Raw Inventory'!B:B,A1194)</f>
        <v>#VALUE!</v>
      </c>
      <c r="AH1194" s="42" t="e">
        <f>SUMIFS('[4]Raw Inventory'!D:D,'[4]Raw Inventory'!C:C,"DUARTE",'[4]Raw Inventory'!B:B,A1194)</f>
        <v>#VALUE!</v>
      </c>
      <c r="AI1194" s="42"/>
      <c r="AJ1194" s="42">
        <f t="shared" si="288"/>
        <v>0</v>
      </c>
      <c r="AK1194" s="40" t="str">
        <f>IFERROR(IF((Q1194+IF(AI1194="",0,AI3))&lt;=0,"Stockout",IF(AJ1194="","",IF(F1194="Class A",IF(AJ1194&lt;=7,"Critical",IF(AJ1194&lt;=15,"Low",IF(AJ1194&lt;=30,"Reorder",IF(AJ1194&lt;=45,"Optimal","Overstock")))),IF(F1194="Class B",IF(AJ1194&lt;=10,"Critical",IF(AJ1194&lt;=20,"Low",IF(AJ1194&lt;=45,"Reorder",IF(AJ1194&lt;=60,"Optimal","Overstock")))),IF(F1194="Class C",IF(AJ1194&lt;=15,"Critical",IF(AJ1194&lt;=30,"Low",IF(AJ1194&lt;=60,"Reorder",IF(AJ1194&lt;=90,"Optimal","Overstock")))),""))))),"")</f>
        <v>Critical</v>
      </c>
      <c r="AL1194" s="42"/>
      <c r="AM1194" s="39"/>
      <c r="AN1194" s="39"/>
      <c r="AO1194" s="39"/>
      <c r="AP1194" s="39"/>
      <c r="AQ1194" s="39"/>
      <c r="AR1194" s="39"/>
      <c r="AS1194" s="39"/>
      <c r="AT1194" s="39"/>
      <c r="AU1194" s="39"/>
      <c r="AV1194" s="39"/>
    </row>
    <row r="1195" spans="1:48">
      <c r="A1195" s="39" t="s">
        <v>25</v>
      </c>
      <c r="B1195" s="39" t="s">
        <v>30</v>
      </c>
      <c r="C1195" s="39" t="s">
        <v>1</v>
      </c>
      <c r="D1195" s="40" t="s">
        <v>220</v>
      </c>
      <c r="E1195" s="40">
        <v>24</v>
      </c>
      <c r="F1195" s="40" t="s">
        <v>3</v>
      </c>
      <c r="G1195" s="39" t="str">
        <f>IFERROR(VLOOKUP(A1195,'[4]MC Masterlist 2026-09-17'!$B:$M, 3, 0),"")</f>
        <v>YAMAHA</v>
      </c>
      <c r="H1195" s="41">
        <f>IFERROR(VLOOKUP(A1195,'[4]MC Masterlist 2026-09-17'!$B:$M, 6, 0),"")</f>
        <v>124527</v>
      </c>
      <c r="I1195" s="42">
        <v>0</v>
      </c>
      <c r="J1195" s="42">
        <v>1</v>
      </c>
      <c r="K1195" s="42">
        <v>0</v>
      </c>
      <c r="L1195" s="42">
        <f t="shared" si="273"/>
        <v>1</v>
      </c>
      <c r="M1195" s="42">
        <f t="shared" si="274"/>
        <v>0.33333333333333331</v>
      </c>
      <c r="N1195" s="41">
        <f t="shared" si="275"/>
        <v>124527</v>
      </c>
      <c r="O1195" s="41">
        <f t="shared" si="276"/>
        <v>41509</v>
      </c>
      <c r="P1195" s="42">
        <f t="shared" si="277"/>
        <v>1.111111111111111E-2</v>
      </c>
      <c r="Q1195" s="42"/>
      <c r="R1195" s="41">
        <f t="shared" si="278"/>
        <v>0</v>
      </c>
      <c r="S1195" s="42">
        <f t="shared" si="279"/>
        <v>0</v>
      </c>
      <c r="T1195" s="42">
        <f>IFERROR(VLOOKUP(A1195,'[4]Re-order'!$A:$Q,17,0),"")</f>
        <v>0</v>
      </c>
      <c r="U1195" s="42">
        <f>IFERROR(VLOOKUP(A1195,'[4]MC Masterlist 2026-09-17'!$B:$M, 10, 0),0)</f>
        <v>15</v>
      </c>
      <c r="V1195" s="42">
        <f>IFERROR(VLOOKUP(A1195,'[4]MC Masterlist 2026-09-17'!$B:$M, 11, 0),0)</f>
        <v>15</v>
      </c>
      <c r="W1195" s="42">
        <f t="shared" si="280"/>
        <v>30</v>
      </c>
      <c r="X1195" s="42">
        <f t="shared" si="281"/>
        <v>6.833333333333333</v>
      </c>
      <c r="Y1195" s="42">
        <f>IFERROR(IF(OR(C1195="AREA I",C1195="AREA V"),7,VLOOKUP(A1195,'[4]MC Masterlist 2026-09-17'!$B:$M, 12, 0)),0)</f>
        <v>7</v>
      </c>
      <c r="Z1195" s="42">
        <f t="shared" si="282"/>
        <v>0.16666666666666666</v>
      </c>
      <c r="AA1195" s="42">
        <f t="shared" si="283"/>
        <v>0.33333333333333331</v>
      </c>
      <c r="AB1195" s="42">
        <f t="shared" si="284"/>
        <v>7.5925925925925911E-2</v>
      </c>
      <c r="AC1195" s="42">
        <f t="shared" si="285"/>
        <v>7.7777777777777765E-2</v>
      </c>
      <c r="AD1195" s="40" t="str">
        <f t="shared" si="286"/>
        <v>Stockout</v>
      </c>
      <c r="AE1195" s="40">
        <f>IFERROR(VLOOKUP(A1195,'[4]Re-order'!$A:$AA,27,0),"")</f>
        <v>0</v>
      </c>
      <c r="AF1195" s="42">
        <f t="shared" si="287"/>
        <v>7.7777777777777765E-2</v>
      </c>
      <c r="AG1195" s="42" t="e">
        <f>SUMIFS('[4]Raw Inventory'!D:D,'[4]Raw Inventory'!C:C,"GREATWALL",'[4]Raw Inventory'!B:B,A1195)</f>
        <v>#VALUE!</v>
      </c>
      <c r="AH1195" s="42" t="e">
        <f>SUMIFS('[4]Raw Inventory'!D:D,'[4]Raw Inventory'!C:C,"DUARTE",'[4]Raw Inventory'!B:B,A1195)</f>
        <v>#VALUE!</v>
      </c>
      <c r="AI1195" s="42"/>
      <c r="AJ1195" s="42">
        <f t="shared" si="288"/>
        <v>0</v>
      </c>
      <c r="AK1195" s="40" t="str">
        <f>IFERROR(IF((Q1195+IF(AI1195="",0,AI3))&lt;=0,"Stockout",IF(AJ1195="","",IF(F1195="Class A",IF(AJ1195&lt;=7,"Critical",IF(AJ1195&lt;=15,"Low",IF(AJ1195&lt;=30,"Reorder",IF(AJ1195&lt;=45,"Optimal","Overstock")))),IF(F1195="Class B",IF(AJ1195&lt;=10,"Critical",IF(AJ1195&lt;=20,"Low",IF(AJ1195&lt;=45,"Reorder",IF(AJ1195&lt;=60,"Optimal","Overstock")))),IF(F1195="Class C",IF(AJ1195&lt;=15,"Critical",IF(AJ1195&lt;=30,"Low",IF(AJ1195&lt;=60,"Reorder",IF(AJ1195&lt;=90,"Optimal","Overstock")))),""))))),"")</f>
        <v>Stockout</v>
      </c>
      <c r="AL1195" s="42"/>
      <c r="AM1195" s="39"/>
      <c r="AN1195" s="39"/>
      <c r="AO1195" s="39"/>
      <c r="AP1195" s="39"/>
      <c r="AQ1195" s="39"/>
      <c r="AR1195" s="39"/>
      <c r="AS1195" s="39"/>
      <c r="AT1195" s="39"/>
      <c r="AU1195" s="39"/>
      <c r="AV1195" s="39"/>
    </row>
    <row r="1196" spans="1:48">
      <c r="A1196" s="39" t="s">
        <v>86</v>
      </c>
      <c r="B1196" s="39" t="s">
        <v>130</v>
      </c>
      <c r="C1196" s="39" t="s">
        <v>128</v>
      </c>
      <c r="D1196" s="40" t="s">
        <v>251</v>
      </c>
      <c r="E1196" s="40">
        <v>30</v>
      </c>
      <c r="F1196" s="40" t="s">
        <v>3</v>
      </c>
      <c r="G1196" s="39" t="str">
        <f>IFERROR(VLOOKUP(A1196,'[4]MC Masterlist 2026-09-17'!$B:$M, 3, 0),"")</f>
        <v>KAWASAKI</v>
      </c>
      <c r="H1196" s="41">
        <f>IFERROR(VLOOKUP(A1196,'[4]MC Masterlist 2026-09-17'!$B:$M, 6, 0),"")</f>
        <v>72500</v>
      </c>
      <c r="I1196" s="42">
        <v>0</v>
      </c>
      <c r="J1196" s="42">
        <v>0</v>
      </c>
      <c r="K1196" s="42">
        <v>0</v>
      </c>
      <c r="L1196" s="42">
        <f t="shared" si="273"/>
        <v>0</v>
      </c>
      <c r="M1196" s="42">
        <f t="shared" si="274"/>
        <v>0</v>
      </c>
      <c r="N1196" s="41">
        <f t="shared" si="275"/>
        <v>0</v>
      </c>
      <c r="O1196" s="41">
        <f t="shared" si="276"/>
        <v>0</v>
      </c>
      <c r="P1196" s="42">
        <f t="shared" si="277"/>
        <v>0</v>
      </c>
      <c r="Q1196" s="42">
        <v>1</v>
      </c>
      <c r="R1196" s="41">
        <f t="shared" si="278"/>
        <v>72500</v>
      </c>
      <c r="S1196" s="42">
        <f t="shared" si="279"/>
        <v>0</v>
      </c>
      <c r="T1196" s="42">
        <f>IFERROR(VLOOKUP(A1196,'[4]Re-order'!$A:$Q,17,0),"")</f>
        <v>0</v>
      </c>
      <c r="U1196" s="42">
        <f>IFERROR(VLOOKUP(A1196,'[4]MC Masterlist 2026-09-17'!$B:$M, 10, 0),0)</f>
        <v>15</v>
      </c>
      <c r="V1196" s="42">
        <f>IFERROR(VLOOKUP(A1196,'[4]MC Masterlist 2026-09-17'!$B:$M, 11, 0),0)</f>
        <v>15</v>
      </c>
      <c r="W1196" s="42">
        <f t="shared" si="280"/>
        <v>30</v>
      </c>
      <c r="X1196" s="42">
        <f t="shared" si="281"/>
        <v>30</v>
      </c>
      <c r="Y1196" s="42">
        <f>IFERROR(IF(OR(C1196="AREA I",C1196="AREA V"),7,VLOOKUP(A1196,'[4]MC Masterlist 2026-09-17'!$B:$M, 12, 0)),0)</f>
        <v>30</v>
      </c>
      <c r="Z1196" s="42">
        <f t="shared" si="282"/>
        <v>0</v>
      </c>
      <c r="AA1196" s="42">
        <f t="shared" si="283"/>
        <v>0</v>
      </c>
      <c r="AB1196" s="42">
        <f t="shared" si="284"/>
        <v>0</v>
      </c>
      <c r="AC1196" s="42">
        <f t="shared" si="285"/>
        <v>0</v>
      </c>
      <c r="AD1196" s="40" t="str">
        <f t="shared" si="286"/>
        <v>Critical</v>
      </c>
      <c r="AE1196" s="40">
        <f>IFERROR(VLOOKUP(A1196,'[4]Re-order'!$A:$AA,27,0),"")</f>
        <v>0</v>
      </c>
      <c r="AF1196" s="42">
        <f t="shared" si="287"/>
        <v>-1</v>
      </c>
      <c r="AG1196" s="42" t="e">
        <f>SUMIFS('[4]Raw Inventory'!D:D,'[4]Raw Inventory'!C:C,"GREATWALL",'[4]Raw Inventory'!B:B,A1196)</f>
        <v>#VALUE!</v>
      </c>
      <c r="AH1196" s="42" t="e">
        <f>SUMIFS('[4]Raw Inventory'!D:D,'[4]Raw Inventory'!C:C,"DUARTE",'[4]Raw Inventory'!B:B,A1196)</f>
        <v>#VALUE!</v>
      </c>
      <c r="AI1196" s="42"/>
      <c r="AJ1196" s="42">
        <f t="shared" si="288"/>
        <v>0</v>
      </c>
      <c r="AK1196" s="40" t="str">
        <f>IFERROR(IF((Q1196+IF(AI1196="",0,AI3))&lt;=0,"Stockout",IF(AJ1196="","",IF(F1196="Class A",IF(AJ1196&lt;=7,"Critical",IF(AJ1196&lt;=15,"Low",IF(AJ1196&lt;=30,"Reorder",IF(AJ1196&lt;=45,"Optimal","Overstock")))),IF(F1196="Class B",IF(AJ1196&lt;=10,"Critical",IF(AJ1196&lt;=20,"Low",IF(AJ1196&lt;=45,"Reorder",IF(AJ1196&lt;=60,"Optimal","Overstock")))),IF(F1196="Class C",IF(AJ1196&lt;=15,"Critical",IF(AJ1196&lt;=30,"Low",IF(AJ1196&lt;=60,"Reorder",IF(AJ1196&lt;=90,"Optimal","Overstock")))),""))))),"")</f>
        <v>Critical</v>
      </c>
      <c r="AL1196" s="42"/>
      <c r="AM1196" s="39"/>
      <c r="AN1196" s="39"/>
      <c r="AO1196" s="39"/>
      <c r="AP1196" s="39"/>
      <c r="AQ1196" s="39"/>
      <c r="AR1196" s="39"/>
      <c r="AS1196" s="39"/>
      <c r="AT1196" s="39"/>
      <c r="AU1196" s="39"/>
      <c r="AV1196" s="39"/>
    </row>
    <row r="1197" spans="1:48">
      <c r="A1197" s="39" t="s">
        <v>22</v>
      </c>
      <c r="B1197" s="39" t="s">
        <v>11</v>
      </c>
      <c r="C1197" s="39" t="s">
        <v>1</v>
      </c>
      <c r="D1197" s="40" t="s">
        <v>252</v>
      </c>
      <c r="E1197" s="40">
        <v>6</v>
      </c>
      <c r="F1197" s="40" t="s">
        <v>2</v>
      </c>
      <c r="G1197" s="39" t="str">
        <f>IFERROR(VLOOKUP(A1197,'[4]MC Masterlist 2026-09-17'!$B:$M, 3, 0),"")</f>
        <v>HONDA</v>
      </c>
      <c r="H1197" s="41">
        <f>IFERROR(VLOOKUP(A1197,'[4]MC Masterlist 2026-09-17'!$B:$M, 6, 0),"")</f>
        <v>111258</v>
      </c>
      <c r="I1197" s="42">
        <v>8</v>
      </c>
      <c r="J1197" s="42">
        <v>3</v>
      </c>
      <c r="K1197" s="42">
        <v>4</v>
      </c>
      <c r="L1197" s="42">
        <f t="shared" si="273"/>
        <v>15</v>
      </c>
      <c r="M1197" s="42">
        <f t="shared" si="274"/>
        <v>5</v>
      </c>
      <c r="N1197" s="41">
        <f t="shared" si="275"/>
        <v>1668870</v>
      </c>
      <c r="O1197" s="41">
        <f t="shared" si="276"/>
        <v>556290</v>
      </c>
      <c r="P1197" s="42">
        <f t="shared" si="277"/>
        <v>0.16666666666666666</v>
      </c>
      <c r="Q1197" s="42"/>
      <c r="R1197" s="41">
        <f t="shared" si="278"/>
        <v>0</v>
      </c>
      <c r="S1197" s="42">
        <f t="shared" si="279"/>
        <v>0</v>
      </c>
      <c r="T1197" s="42">
        <f>IFERROR(VLOOKUP(A1197,'[4]Re-order'!$A:$Q,17,0),"")</f>
        <v>0</v>
      </c>
      <c r="U1197" s="42">
        <f>IFERROR(VLOOKUP(A1197,'[4]MC Masterlist 2026-09-17'!$B:$M, 10, 0),0)</f>
        <v>15</v>
      </c>
      <c r="V1197" s="42">
        <f>IFERROR(VLOOKUP(A1197,'[4]MC Masterlist 2026-09-17'!$B:$M, 11, 0),0)</f>
        <v>15</v>
      </c>
      <c r="W1197" s="42">
        <f t="shared" si="280"/>
        <v>30</v>
      </c>
      <c r="X1197" s="42">
        <f t="shared" si="281"/>
        <v>4.5</v>
      </c>
      <c r="Y1197" s="42">
        <f>IFERROR(IF(OR(C1197="AREA I",C1197="AREA V"),7,VLOOKUP(A1197,'[4]MC Masterlist 2026-09-17'!$B:$M, 12, 0)),0)</f>
        <v>7</v>
      </c>
      <c r="Z1197" s="42">
        <f t="shared" si="282"/>
        <v>2.5</v>
      </c>
      <c r="AA1197" s="42">
        <f t="shared" si="283"/>
        <v>5</v>
      </c>
      <c r="AB1197" s="42">
        <f t="shared" si="284"/>
        <v>0.75</v>
      </c>
      <c r="AC1197" s="42">
        <f t="shared" si="285"/>
        <v>1.1666666666666665</v>
      </c>
      <c r="AD1197" s="40" t="str">
        <f t="shared" si="286"/>
        <v>Stockout</v>
      </c>
      <c r="AE1197" s="40">
        <f>IFERROR(VLOOKUP(A1197,'[4]Re-order'!$A:$AA,27,0),"")</f>
        <v>0</v>
      </c>
      <c r="AF1197" s="42">
        <f t="shared" si="287"/>
        <v>1.1666666666666665</v>
      </c>
      <c r="AG1197" s="42" t="e">
        <f>SUMIFS('[4]Raw Inventory'!D:D,'[4]Raw Inventory'!C:C,"GREATWALL",'[4]Raw Inventory'!B:B,A1197)</f>
        <v>#VALUE!</v>
      </c>
      <c r="AH1197" s="42" t="e">
        <f>SUMIFS('[4]Raw Inventory'!D:D,'[4]Raw Inventory'!C:C,"DUARTE",'[4]Raw Inventory'!B:B,A1197)</f>
        <v>#VALUE!</v>
      </c>
      <c r="AI1197" s="42"/>
      <c r="AJ1197" s="42">
        <f t="shared" si="288"/>
        <v>0</v>
      </c>
      <c r="AK1197" s="40" t="str">
        <f>IFERROR(IF((Q1197+IF(AI1197="",0,AI3))&lt;=0,"Stockout",IF(AJ1197="","",IF(F1197="Class A",IF(AJ1197&lt;=7,"Critical",IF(AJ1197&lt;=15,"Low",IF(AJ1197&lt;=30,"Reorder",IF(AJ1197&lt;=45,"Optimal","Overstock")))),IF(F1197="Class B",IF(AJ1197&lt;=10,"Critical",IF(AJ1197&lt;=20,"Low",IF(AJ1197&lt;=45,"Reorder",IF(AJ1197&lt;=60,"Optimal","Overstock")))),IF(F1197="Class C",IF(AJ1197&lt;=15,"Critical",IF(AJ1197&lt;=30,"Low",IF(AJ1197&lt;=60,"Reorder",IF(AJ1197&lt;=90,"Optimal","Overstock")))),""))))),"")</f>
        <v>Stockout</v>
      </c>
      <c r="AL1197" s="42"/>
      <c r="AM1197" s="39"/>
      <c r="AN1197" s="39"/>
      <c r="AO1197" s="39"/>
      <c r="AP1197" s="39"/>
      <c r="AQ1197" s="39"/>
      <c r="AR1197" s="39"/>
      <c r="AS1197" s="39"/>
      <c r="AT1197" s="39"/>
      <c r="AU1197" s="39"/>
      <c r="AV1197" s="39"/>
    </row>
    <row r="1198" spans="1:48">
      <c r="A1198" s="39" t="s">
        <v>47</v>
      </c>
      <c r="B1198" s="39" t="s">
        <v>143</v>
      </c>
      <c r="C1198" s="39" t="s">
        <v>137</v>
      </c>
      <c r="D1198" s="40" t="s">
        <v>255</v>
      </c>
      <c r="E1198" s="40">
        <v>24</v>
      </c>
      <c r="F1198" s="40" t="s">
        <v>3</v>
      </c>
      <c r="G1198" s="39" t="str">
        <f>IFERROR(VLOOKUP(A1198,'[4]MC Masterlist 2026-09-17'!$B:$M, 3, 0),"")</f>
        <v>YAMAHA</v>
      </c>
      <c r="H1198" s="41">
        <f>IFERROR(VLOOKUP(A1198,'[4]MC Masterlist 2026-09-17'!$B:$M, 6, 0),"")</f>
        <v>76167</v>
      </c>
      <c r="I1198" s="42">
        <v>0</v>
      </c>
      <c r="J1198" s="42">
        <v>0</v>
      </c>
      <c r="K1198" s="42">
        <v>1</v>
      </c>
      <c r="L1198" s="42">
        <f t="shared" si="273"/>
        <v>1</v>
      </c>
      <c r="M1198" s="42">
        <f t="shared" si="274"/>
        <v>0.33333333333333331</v>
      </c>
      <c r="N1198" s="41">
        <f t="shared" si="275"/>
        <v>76167</v>
      </c>
      <c r="O1198" s="41">
        <f t="shared" si="276"/>
        <v>25389</v>
      </c>
      <c r="P1198" s="42">
        <f t="shared" si="277"/>
        <v>1.111111111111111E-2</v>
      </c>
      <c r="Q1198" s="42"/>
      <c r="R1198" s="41">
        <f t="shared" si="278"/>
        <v>0</v>
      </c>
      <c r="S1198" s="42">
        <f t="shared" si="279"/>
        <v>0</v>
      </c>
      <c r="T1198" s="42">
        <f>IFERROR(VLOOKUP(A1198,'[4]Re-order'!$A:$Q,17,0),"")</f>
        <v>0</v>
      </c>
      <c r="U1198" s="42">
        <f>IFERROR(VLOOKUP(A1198,'[4]MC Masterlist 2026-09-17'!$B:$M, 10, 0),0)</f>
        <v>15</v>
      </c>
      <c r="V1198" s="42">
        <f>IFERROR(VLOOKUP(A1198,'[4]MC Masterlist 2026-09-17'!$B:$M, 11, 0),0)</f>
        <v>15</v>
      </c>
      <c r="W1198" s="42">
        <f t="shared" si="280"/>
        <v>30</v>
      </c>
      <c r="X1198" s="42">
        <f t="shared" si="281"/>
        <v>6.833333333333333</v>
      </c>
      <c r="Y1198" s="42">
        <f>IFERROR(IF(OR(C1198="AREA I",C1198="AREA V"),7,VLOOKUP(A1198,'[4]MC Masterlist 2026-09-17'!$B:$M, 12, 0)),0)</f>
        <v>7</v>
      </c>
      <c r="Z1198" s="42">
        <f t="shared" si="282"/>
        <v>0.16666666666666666</v>
      </c>
      <c r="AA1198" s="42">
        <f t="shared" si="283"/>
        <v>0.33333333333333331</v>
      </c>
      <c r="AB1198" s="42">
        <f t="shared" si="284"/>
        <v>7.5925925925925911E-2</v>
      </c>
      <c r="AC1198" s="42">
        <f t="shared" si="285"/>
        <v>7.7777777777777765E-2</v>
      </c>
      <c r="AD1198" s="40" t="str">
        <f t="shared" si="286"/>
        <v>Stockout</v>
      </c>
      <c r="AE1198" s="40">
        <f>IFERROR(VLOOKUP(A1198,'[4]Re-order'!$A:$AA,27,0),"")</f>
        <v>0</v>
      </c>
      <c r="AF1198" s="42">
        <f t="shared" si="287"/>
        <v>7.7777777777777765E-2</v>
      </c>
      <c r="AG1198" s="42" t="e">
        <f>SUMIFS('[4]Raw Inventory'!D:D,'[4]Raw Inventory'!C:C,"GREATWALL",'[4]Raw Inventory'!B:B,A1198)</f>
        <v>#VALUE!</v>
      </c>
      <c r="AH1198" s="42" t="e">
        <f>SUMIFS('[4]Raw Inventory'!D:D,'[4]Raw Inventory'!C:C,"DUARTE",'[4]Raw Inventory'!B:B,A1198)</f>
        <v>#VALUE!</v>
      </c>
      <c r="AI1198" s="42"/>
      <c r="AJ1198" s="42">
        <f t="shared" si="288"/>
        <v>0</v>
      </c>
      <c r="AK1198" s="40" t="str">
        <f>IFERROR(IF((Q1198+IF(AI1198="",0,AI3))&lt;=0,"Stockout",IF(AJ1198="","",IF(F1198="Class A",IF(AJ1198&lt;=7,"Critical",IF(AJ1198&lt;=15,"Low",IF(AJ1198&lt;=30,"Reorder",IF(AJ1198&lt;=45,"Optimal","Overstock")))),IF(F1198="Class B",IF(AJ1198&lt;=10,"Critical",IF(AJ1198&lt;=20,"Low",IF(AJ1198&lt;=45,"Reorder",IF(AJ1198&lt;=60,"Optimal","Overstock")))),IF(F1198="Class C",IF(AJ1198&lt;=15,"Critical",IF(AJ1198&lt;=30,"Low",IF(AJ1198&lt;=60,"Reorder",IF(AJ1198&lt;=90,"Optimal","Overstock")))),""))))),"")</f>
        <v>Stockout</v>
      </c>
      <c r="AL1198" s="42"/>
      <c r="AM1198" s="39"/>
      <c r="AN1198" s="39"/>
      <c r="AO1198" s="39"/>
      <c r="AP1198" s="39"/>
      <c r="AQ1198" s="39"/>
      <c r="AR1198" s="39"/>
      <c r="AS1198" s="39"/>
      <c r="AT1198" s="39"/>
      <c r="AU1198" s="39"/>
      <c r="AV1198" s="39"/>
    </row>
    <row r="1199" spans="1:48">
      <c r="A1199" s="39" t="s">
        <v>77</v>
      </c>
      <c r="B1199" s="39" t="s">
        <v>138</v>
      </c>
      <c r="C1199" s="39" t="s">
        <v>137</v>
      </c>
      <c r="D1199" s="40" t="s">
        <v>279</v>
      </c>
      <c r="E1199" s="40">
        <v>41</v>
      </c>
      <c r="F1199" s="40" t="s">
        <v>3</v>
      </c>
      <c r="G1199" s="39" t="str">
        <f>IFERROR(VLOOKUP(A1199,'[4]MC Masterlist 2026-09-17'!$B:$M, 3, 0),"")</f>
        <v>SUZUKI</v>
      </c>
      <c r="H1199" s="41">
        <f>IFERROR(VLOOKUP(A1199,'[4]MC Masterlist 2026-09-17'!$B:$M, 6, 0),"")</f>
        <v>91057</v>
      </c>
      <c r="I1199" s="42">
        <v>0</v>
      </c>
      <c r="J1199" s="42">
        <v>0</v>
      </c>
      <c r="K1199" s="42">
        <v>0</v>
      </c>
      <c r="L1199" s="42">
        <f t="shared" si="273"/>
        <v>0</v>
      </c>
      <c r="M1199" s="42">
        <f t="shared" si="274"/>
        <v>0</v>
      </c>
      <c r="N1199" s="41">
        <f t="shared" si="275"/>
        <v>0</v>
      </c>
      <c r="O1199" s="41">
        <f t="shared" si="276"/>
        <v>0</v>
      </c>
      <c r="P1199" s="42">
        <f t="shared" si="277"/>
        <v>0</v>
      </c>
      <c r="Q1199" s="42">
        <v>12</v>
      </c>
      <c r="R1199" s="41">
        <f t="shared" si="278"/>
        <v>1092684</v>
      </c>
      <c r="S1199" s="42">
        <f t="shared" si="279"/>
        <v>0</v>
      </c>
      <c r="T1199" s="42">
        <f>IFERROR(VLOOKUP(A1199,'[4]Re-order'!$A:$Q,17,0),"")</f>
        <v>0</v>
      </c>
      <c r="U1199" s="42">
        <f>IFERROR(VLOOKUP(A1199,'[4]MC Masterlist 2026-09-17'!$B:$M, 10, 0),0)</f>
        <v>15</v>
      </c>
      <c r="V1199" s="42">
        <f>IFERROR(VLOOKUP(A1199,'[4]MC Masterlist 2026-09-17'!$B:$M, 11, 0),0)</f>
        <v>15</v>
      </c>
      <c r="W1199" s="42">
        <f t="shared" si="280"/>
        <v>30</v>
      </c>
      <c r="X1199" s="42">
        <f t="shared" si="281"/>
        <v>7</v>
      </c>
      <c r="Y1199" s="42">
        <f>IFERROR(IF(OR(C1199="AREA I",C1199="AREA V"),7,VLOOKUP(A1199,'[4]MC Masterlist 2026-09-17'!$B:$M, 12, 0)),0)</f>
        <v>7</v>
      </c>
      <c r="Z1199" s="42">
        <f t="shared" si="282"/>
        <v>0</v>
      </c>
      <c r="AA1199" s="42">
        <f t="shared" si="283"/>
        <v>0</v>
      </c>
      <c r="AB1199" s="42">
        <f t="shared" si="284"/>
        <v>0</v>
      </c>
      <c r="AC1199" s="42">
        <f t="shared" si="285"/>
        <v>0</v>
      </c>
      <c r="AD1199" s="40" t="str">
        <f t="shared" si="286"/>
        <v>Critical</v>
      </c>
      <c r="AE1199" s="40">
        <f>IFERROR(VLOOKUP(A1199,'[4]Re-order'!$A:$AA,27,0),"")</f>
        <v>0</v>
      </c>
      <c r="AF1199" s="42">
        <f t="shared" si="287"/>
        <v>-12</v>
      </c>
      <c r="AG1199" s="42" t="e">
        <f>SUMIFS('[4]Raw Inventory'!D:D,'[4]Raw Inventory'!C:C,"GREATWALL",'[4]Raw Inventory'!B:B,A1199)</f>
        <v>#VALUE!</v>
      </c>
      <c r="AH1199" s="42" t="e">
        <f>SUMIFS('[4]Raw Inventory'!D:D,'[4]Raw Inventory'!C:C,"DUARTE",'[4]Raw Inventory'!B:B,A1199)</f>
        <v>#VALUE!</v>
      </c>
      <c r="AI1199" s="42"/>
      <c r="AJ1199" s="42">
        <f t="shared" si="288"/>
        <v>0</v>
      </c>
      <c r="AK1199" s="40" t="str">
        <f>IFERROR(IF((Q1199+IF(AI1199="",0,AI3))&lt;=0,"Stockout",IF(AJ1199="","",IF(F1199="Class A",IF(AJ1199&lt;=7,"Critical",IF(AJ1199&lt;=15,"Low",IF(AJ1199&lt;=30,"Reorder",IF(AJ1199&lt;=45,"Optimal","Overstock")))),IF(F1199="Class B",IF(AJ1199&lt;=10,"Critical",IF(AJ1199&lt;=20,"Low",IF(AJ1199&lt;=45,"Reorder",IF(AJ1199&lt;=60,"Optimal","Overstock")))),IF(F1199="Class C",IF(AJ1199&lt;=15,"Critical",IF(AJ1199&lt;=30,"Low",IF(AJ1199&lt;=60,"Reorder",IF(AJ1199&lt;=90,"Optimal","Overstock")))),""))))),"")</f>
        <v>Critical</v>
      </c>
      <c r="AL1199" s="42"/>
      <c r="AM1199" s="39"/>
      <c r="AN1199" s="39"/>
      <c r="AO1199" s="39"/>
      <c r="AP1199" s="39"/>
      <c r="AQ1199" s="39"/>
      <c r="AR1199" s="39"/>
      <c r="AS1199" s="39"/>
      <c r="AT1199" s="39"/>
      <c r="AU1199" s="39"/>
      <c r="AV1199" s="39"/>
    </row>
    <row r="1200" spans="1:48">
      <c r="A1200" s="39" t="s">
        <v>39</v>
      </c>
      <c r="B1200" s="39" t="s">
        <v>161</v>
      </c>
      <c r="C1200" s="39" t="s">
        <v>159</v>
      </c>
      <c r="D1200" s="40" t="s">
        <v>249</v>
      </c>
      <c r="E1200" s="40">
        <v>1</v>
      </c>
      <c r="F1200" s="40" t="s">
        <v>0</v>
      </c>
      <c r="G1200" s="39" t="str">
        <f>IFERROR(VLOOKUP(A1200,'[4]MC Masterlist 2026-09-17'!$B:$M, 3, 0),"")</f>
        <v>HONDA</v>
      </c>
      <c r="H1200" s="41">
        <f>IFERROR(VLOOKUP(A1200,'[4]MC Masterlist 2026-09-17'!$B:$M, 6, 0),"")</f>
        <v>72434</v>
      </c>
      <c r="I1200" s="42">
        <v>0</v>
      </c>
      <c r="J1200" s="42">
        <v>0</v>
      </c>
      <c r="K1200" s="42">
        <v>0</v>
      </c>
      <c r="L1200" s="42">
        <f t="shared" si="273"/>
        <v>0</v>
      </c>
      <c r="M1200" s="42">
        <f t="shared" si="274"/>
        <v>0</v>
      </c>
      <c r="N1200" s="41">
        <f t="shared" si="275"/>
        <v>0</v>
      </c>
      <c r="O1200" s="41">
        <f t="shared" si="276"/>
        <v>0</v>
      </c>
      <c r="P1200" s="42">
        <f t="shared" si="277"/>
        <v>0</v>
      </c>
      <c r="Q1200" s="42">
        <v>1</v>
      </c>
      <c r="R1200" s="41">
        <f t="shared" si="278"/>
        <v>72434</v>
      </c>
      <c r="S1200" s="42">
        <f t="shared" si="279"/>
        <v>0</v>
      </c>
      <c r="T1200" s="42">
        <f>IFERROR(VLOOKUP(A1200,'[4]Re-order'!$A:$Q,17,0),"")</f>
        <v>0</v>
      </c>
      <c r="U1200" s="42">
        <f>IFERROR(VLOOKUP(A1200,'[4]MC Masterlist 2026-09-17'!$B:$M, 10, 0),0)</f>
        <v>15</v>
      </c>
      <c r="V1200" s="42">
        <f>IFERROR(VLOOKUP(A1200,'[4]MC Masterlist 2026-09-17'!$B:$M, 11, 0),0)</f>
        <v>15</v>
      </c>
      <c r="W1200" s="42">
        <f t="shared" si="280"/>
        <v>30</v>
      </c>
      <c r="X1200" s="42">
        <f t="shared" si="281"/>
        <v>30</v>
      </c>
      <c r="Y1200" s="42">
        <f>IFERROR(IF(OR(C1200="AREA I",C1200="AREA V"),7,VLOOKUP(A1200,'[4]MC Masterlist 2026-09-17'!$B:$M, 12, 0)),0)</f>
        <v>30</v>
      </c>
      <c r="Z1200" s="42">
        <f t="shared" si="282"/>
        <v>0</v>
      </c>
      <c r="AA1200" s="42">
        <f t="shared" si="283"/>
        <v>0</v>
      </c>
      <c r="AB1200" s="42">
        <f t="shared" si="284"/>
        <v>0</v>
      </c>
      <c r="AC1200" s="42">
        <f t="shared" si="285"/>
        <v>0</v>
      </c>
      <c r="AD1200" s="40" t="str">
        <f t="shared" si="286"/>
        <v>Critical</v>
      </c>
      <c r="AE1200" s="40">
        <f>IFERROR(VLOOKUP(A1200,'[4]Re-order'!$A:$AA,27,0),"")</f>
        <v>0</v>
      </c>
      <c r="AF1200" s="42">
        <f t="shared" si="287"/>
        <v>-1</v>
      </c>
      <c r="AG1200" s="42" t="e">
        <f>SUMIFS('[4]Raw Inventory'!D:D,'[4]Raw Inventory'!C:C,"GREATWALL",'[4]Raw Inventory'!B:B,A1200)</f>
        <v>#VALUE!</v>
      </c>
      <c r="AH1200" s="42" t="e">
        <f>SUMIFS('[4]Raw Inventory'!D:D,'[4]Raw Inventory'!C:C,"DUARTE",'[4]Raw Inventory'!B:B,A1200)</f>
        <v>#VALUE!</v>
      </c>
      <c r="AI1200" s="42"/>
      <c r="AJ1200" s="42">
        <f t="shared" si="288"/>
        <v>0</v>
      </c>
      <c r="AK1200" s="40" t="str">
        <f>IFERROR(IF((Q1200+IF(AI1200="",0,AI3))&lt;=0,"Stockout",IF(AJ1200="","",IF(F1200="Class A",IF(AJ1200&lt;=7,"Critical",IF(AJ1200&lt;=15,"Low",IF(AJ1200&lt;=30,"Reorder",IF(AJ1200&lt;=45,"Optimal","Overstock")))),IF(F1200="Class B",IF(AJ1200&lt;=10,"Critical",IF(AJ1200&lt;=20,"Low",IF(AJ1200&lt;=45,"Reorder",IF(AJ1200&lt;=60,"Optimal","Overstock")))),IF(F1200="Class C",IF(AJ1200&lt;=15,"Critical",IF(AJ1200&lt;=30,"Low",IF(AJ1200&lt;=60,"Reorder",IF(AJ1200&lt;=90,"Optimal","Overstock")))),""))))),"")</f>
        <v>Critical</v>
      </c>
      <c r="AL1200" s="42"/>
      <c r="AM1200" s="39"/>
      <c r="AN1200" s="39"/>
      <c r="AO1200" s="39"/>
      <c r="AP1200" s="39"/>
      <c r="AQ1200" s="39"/>
      <c r="AR1200" s="39"/>
      <c r="AS1200" s="39"/>
      <c r="AT1200" s="39"/>
      <c r="AU1200" s="39"/>
      <c r="AV1200" s="39"/>
    </row>
    <row r="1201" spans="1:48">
      <c r="A1201" s="39" t="s">
        <v>44</v>
      </c>
      <c r="B1201" s="39" t="s">
        <v>146</v>
      </c>
      <c r="C1201" s="39" t="s">
        <v>137</v>
      </c>
      <c r="D1201" s="40" t="s">
        <v>257</v>
      </c>
      <c r="E1201" s="40">
        <v>5</v>
      </c>
      <c r="F1201" s="40" t="s">
        <v>0</v>
      </c>
      <c r="G1201" s="39" t="str">
        <f>IFERROR(VLOOKUP(A1201,'[4]MC Masterlist 2026-09-17'!$B:$M, 3, 0),"")</f>
        <v>YAMAHA</v>
      </c>
      <c r="H1201" s="41">
        <f>IFERROR(VLOOKUP(A1201,'[4]MC Masterlist 2026-09-17'!$B:$M, 6, 0),"")</f>
        <v>165912</v>
      </c>
      <c r="I1201" s="42">
        <v>3</v>
      </c>
      <c r="J1201" s="42">
        <v>1</v>
      </c>
      <c r="K1201" s="42">
        <v>0</v>
      </c>
      <c r="L1201" s="42">
        <f t="shared" si="273"/>
        <v>4</v>
      </c>
      <c r="M1201" s="42">
        <f t="shared" si="274"/>
        <v>1.3333333333333333</v>
      </c>
      <c r="N1201" s="41">
        <f t="shared" si="275"/>
        <v>663648</v>
      </c>
      <c r="O1201" s="41">
        <f t="shared" si="276"/>
        <v>221216</v>
      </c>
      <c r="P1201" s="42">
        <f t="shared" si="277"/>
        <v>4.4444444444444439E-2</v>
      </c>
      <c r="Q1201" s="42"/>
      <c r="R1201" s="41">
        <f t="shared" si="278"/>
        <v>0</v>
      </c>
      <c r="S1201" s="42">
        <f t="shared" si="279"/>
        <v>0</v>
      </c>
      <c r="T1201" s="42">
        <f>IFERROR(VLOOKUP(A1201,'[4]Re-order'!$A:$Q,17,0),"")</f>
        <v>0</v>
      </c>
      <c r="U1201" s="42">
        <f>IFERROR(VLOOKUP(A1201,'[4]MC Masterlist 2026-09-17'!$B:$M, 10, 0),0)</f>
        <v>15</v>
      </c>
      <c r="V1201" s="42">
        <f>IFERROR(VLOOKUP(A1201,'[4]MC Masterlist 2026-09-17'!$B:$M, 11, 0),0)</f>
        <v>15</v>
      </c>
      <c r="W1201" s="42">
        <f t="shared" si="280"/>
        <v>30</v>
      </c>
      <c r="X1201" s="42">
        <f t="shared" si="281"/>
        <v>6.333333333333333</v>
      </c>
      <c r="Y1201" s="42">
        <f>IFERROR(IF(OR(C1201="AREA I",C1201="AREA V"),7,VLOOKUP(A1201,'[4]MC Masterlist 2026-09-17'!$B:$M, 12, 0)),0)</f>
        <v>7</v>
      </c>
      <c r="Z1201" s="42">
        <f t="shared" si="282"/>
        <v>0.66666666666666663</v>
      </c>
      <c r="AA1201" s="42">
        <f t="shared" si="283"/>
        <v>1.3333333333333333</v>
      </c>
      <c r="AB1201" s="42">
        <f t="shared" si="284"/>
        <v>0.28148148148148144</v>
      </c>
      <c r="AC1201" s="42">
        <f t="shared" si="285"/>
        <v>0.31111111111111106</v>
      </c>
      <c r="AD1201" s="40" t="str">
        <f t="shared" si="286"/>
        <v>Stockout</v>
      </c>
      <c r="AE1201" s="40">
        <f>IFERROR(VLOOKUP(A1201,'[4]Re-order'!$A:$AA,27,0),"")</f>
        <v>0</v>
      </c>
      <c r="AF1201" s="42">
        <f t="shared" si="287"/>
        <v>0.31111111111111106</v>
      </c>
      <c r="AG1201" s="42" t="e">
        <f>SUMIFS('[4]Raw Inventory'!D:D,'[4]Raw Inventory'!C:C,"GREATWALL",'[4]Raw Inventory'!B:B,A1201)</f>
        <v>#VALUE!</v>
      </c>
      <c r="AH1201" s="42" t="e">
        <f>SUMIFS('[4]Raw Inventory'!D:D,'[4]Raw Inventory'!C:C,"DUARTE",'[4]Raw Inventory'!B:B,A1201)</f>
        <v>#VALUE!</v>
      </c>
      <c r="AI1201" s="42"/>
      <c r="AJ1201" s="42">
        <f t="shared" si="288"/>
        <v>0</v>
      </c>
      <c r="AK1201" s="40" t="str">
        <f>IFERROR(IF((Q1201+IF(AI1201="",0,AI3))&lt;=0,"Stockout",IF(AJ1201="","",IF(F1201="Class A",IF(AJ1201&lt;=7,"Critical",IF(AJ1201&lt;=15,"Low",IF(AJ1201&lt;=30,"Reorder",IF(AJ1201&lt;=45,"Optimal","Overstock")))),IF(F1201="Class B",IF(AJ1201&lt;=10,"Critical",IF(AJ1201&lt;=20,"Low",IF(AJ1201&lt;=45,"Reorder",IF(AJ1201&lt;=60,"Optimal","Overstock")))),IF(F1201="Class C",IF(AJ1201&lt;=15,"Critical",IF(AJ1201&lt;=30,"Low",IF(AJ1201&lt;=60,"Reorder",IF(AJ1201&lt;=90,"Optimal","Overstock")))),""))))),"")</f>
        <v>Stockout</v>
      </c>
      <c r="AL1201" s="42"/>
      <c r="AM1201" s="39"/>
      <c r="AN1201" s="39"/>
      <c r="AO1201" s="39"/>
      <c r="AP1201" s="39"/>
      <c r="AQ1201" s="39"/>
      <c r="AR1201" s="39"/>
      <c r="AS1201" s="39"/>
      <c r="AT1201" s="39"/>
      <c r="AU1201" s="39"/>
      <c r="AV1201" s="39"/>
    </row>
    <row r="1202" spans="1:48">
      <c r="A1202" s="39" t="s">
        <v>43</v>
      </c>
      <c r="B1202" s="39" t="s">
        <v>122</v>
      </c>
      <c r="C1202" s="39" t="s">
        <v>118</v>
      </c>
      <c r="D1202" s="40" t="s">
        <v>253</v>
      </c>
      <c r="E1202" s="40">
        <v>15</v>
      </c>
      <c r="F1202" s="40" t="s">
        <v>2</v>
      </c>
      <c r="G1202" s="39" t="str">
        <f>IFERROR(VLOOKUP(A1202,'[4]MC Masterlist 2026-09-17'!$B:$M, 3, 0),"")</f>
        <v>YAMAHA</v>
      </c>
      <c r="H1202" s="41">
        <f>IFERROR(VLOOKUP(A1202,'[4]MC Masterlist 2026-09-17'!$B:$M, 6, 0),"")</f>
        <v>70587</v>
      </c>
      <c r="I1202" s="42">
        <v>3</v>
      </c>
      <c r="J1202" s="42">
        <v>2</v>
      </c>
      <c r="K1202" s="42">
        <v>0</v>
      </c>
      <c r="L1202" s="42">
        <f t="shared" si="273"/>
        <v>5</v>
      </c>
      <c r="M1202" s="42">
        <f t="shared" si="274"/>
        <v>1.6666666666666667</v>
      </c>
      <c r="N1202" s="41">
        <f t="shared" si="275"/>
        <v>352935</v>
      </c>
      <c r="O1202" s="41">
        <f t="shared" si="276"/>
        <v>117645</v>
      </c>
      <c r="P1202" s="42">
        <f t="shared" si="277"/>
        <v>5.5555555555555559E-2</v>
      </c>
      <c r="Q1202" s="42"/>
      <c r="R1202" s="41">
        <f t="shared" si="278"/>
        <v>0</v>
      </c>
      <c r="S1202" s="42">
        <f t="shared" si="279"/>
        <v>0</v>
      </c>
      <c r="T1202" s="42">
        <f>IFERROR(VLOOKUP(A1202,'[4]Re-order'!$A:$Q,17,0),"")</f>
        <v>0</v>
      </c>
      <c r="U1202" s="42">
        <f>IFERROR(VLOOKUP(A1202,'[4]MC Masterlist 2026-09-17'!$B:$M, 10, 0),0)</f>
        <v>15</v>
      </c>
      <c r="V1202" s="42">
        <f>IFERROR(VLOOKUP(A1202,'[4]MC Masterlist 2026-09-17'!$B:$M, 11, 0),0)</f>
        <v>15</v>
      </c>
      <c r="W1202" s="42">
        <f t="shared" si="280"/>
        <v>30</v>
      </c>
      <c r="X1202" s="42">
        <f t="shared" si="281"/>
        <v>29.166666666666668</v>
      </c>
      <c r="Y1202" s="42">
        <f>IFERROR(IF(OR(C1202="AREA I",C1202="AREA V"),7,VLOOKUP(A1202,'[4]MC Masterlist 2026-09-17'!$B:$M, 12, 0)),0)</f>
        <v>30</v>
      </c>
      <c r="Z1202" s="42">
        <f t="shared" si="282"/>
        <v>0.83333333333333337</v>
      </c>
      <c r="AA1202" s="42">
        <f t="shared" si="283"/>
        <v>1.6666666666666667</v>
      </c>
      <c r="AB1202" s="42">
        <f t="shared" si="284"/>
        <v>1.6203703703703705</v>
      </c>
      <c r="AC1202" s="42">
        <f t="shared" si="285"/>
        <v>1.6666666666666667</v>
      </c>
      <c r="AD1202" s="40" t="str">
        <f t="shared" si="286"/>
        <v>Stockout</v>
      </c>
      <c r="AE1202" s="40">
        <f>IFERROR(VLOOKUP(A1202,'[4]Re-order'!$A:$AA,27,0),"")</f>
        <v>0</v>
      </c>
      <c r="AF1202" s="42">
        <f t="shared" si="287"/>
        <v>1.6666666666666667</v>
      </c>
      <c r="AG1202" s="42" t="e">
        <f>SUMIFS('[4]Raw Inventory'!D:D,'[4]Raw Inventory'!C:C,"GREATWALL",'[4]Raw Inventory'!B:B,A1202)</f>
        <v>#VALUE!</v>
      </c>
      <c r="AH1202" s="42" t="e">
        <f>SUMIFS('[4]Raw Inventory'!D:D,'[4]Raw Inventory'!C:C,"DUARTE",'[4]Raw Inventory'!B:B,A1202)</f>
        <v>#VALUE!</v>
      </c>
      <c r="AI1202" s="42"/>
      <c r="AJ1202" s="42">
        <f t="shared" si="288"/>
        <v>0</v>
      </c>
      <c r="AK1202" s="40" t="str">
        <f>IFERROR(IF((Q1202+IF(AI1202="",0,AI3))&lt;=0,"Stockout",IF(AJ1202="","",IF(F1202="Class A",IF(AJ1202&lt;=7,"Critical",IF(AJ1202&lt;=15,"Low",IF(AJ1202&lt;=30,"Reorder",IF(AJ1202&lt;=45,"Optimal","Overstock")))),IF(F1202="Class B",IF(AJ1202&lt;=10,"Critical",IF(AJ1202&lt;=20,"Low",IF(AJ1202&lt;=45,"Reorder",IF(AJ1202&lt;=60,"Optimal","Overstock")))),IF(F1202="Class C",IF(AJ1202&lt;=15,"Critical",IF(AJ1202&lt;=30,"Low",IF(AJ1202&lt;=60,"Reorder",IF(AJ1202&lt;=90,"Optimal","Overstock")))),""))))),"")</f>
        <v>Stockout</v>
      </c>
      <c r="AL1202" s="42"/>
      <c r="AM1202" s="39"/>
      <c r="AN1202" s="39"/>
      <c r="AO1202" s="39"/>
      <c r="AP1202" s="39"/>
      <c r="AQ1202" s="39"/>
      <c r="AR1202" s="39"/>
      <c r="AS1202" s="39"/>
      <c r="AT1202" s="39"/>
      <c r="AU1202" s="39"/>
      <c r="AV1202" s="39"/>
    </row>
    <row r="1203" spans="1:48">
      <c r="A1203" s="39" t="s">
        <v>42</v>
      </c>
      <c r="B1203" s="39" t="s">
        <v>21</v>
      </c>
      <c r="C1203" s="39" t="s">
        <v>1</v>
      </c>
      <c r="D1203" s="40" t="s">
        <v>249</v>
      </c>
      <c r="E1203" s="40">
        <v>8</v>
      </c>
      <c r="F1203" s="40" t="s">
        <v>0</v>
      </c>
      <c r="G1203" s="39" t="str">
        <f>IFERROR(VLOOKUP(A1203,'[4]MC Masterlist 2026-09-17'!$B:$M, 3, 0),"")</f>
        <v>YAMAHA</v>
      </c>
      <c r="H1203" s="41">
        <f>IFERROR(VLOOKUP(A1203,'[4]MC Masterlist 2026-09-17'!$B:$M, 6, 0),"")</f>
        <v>152892</v>
      </c>
      <c r="I1203" s="42">
        <v>0</v>
      </c>
      <c r="J1203" s="42">
        <v>1</v>
      </c>
      <c r="K1203" s="42">
        <v>3</v>
      </c>
      <c r="L1203" s="42">
        <f t="shared" si="273"/>
        <v>4</v>
      </c>
      <c r="M1203" s="42">
        <f t="shared" si="274"/>
        <v>1.3333333333333333</v>
      </c>
      <c r="N1203" s="41">
        <f t="shared" si="275"/>
        <v>611568</v>
      </c>
      <c r="O1203" s="41">
        <f t="shared" si="276"/>
        <v>203856</v>
      </c>
      <c r="P1203" s="42">
        <f t="shared" si="277"/>
        <v>4.4444444444444439E-2</v>
      </c>
      <c r="Q1203" s="42"/>
      <c r="R1203" s="41">
        <f t="shared" si="278"/>
        <v>0</v>
      </c>
      <c r="S1203" s="42">
        <f t="shared" si="279"/>
        <v>0</v>
      </c>
      <c r="T1203" s="42">
        <f>IFERROR(VLOOKUP(A1203,'[4]Re-order'!$A:$Q,17,0),"")</f>
        <v>0</v>
      </c>
      <c r="U1203" s="42">
        <f>IFERROR(VLOOKUP(A1203,'[4]MC Masterlist 2026-09-17'!$B:$M, 10, 0),0)</f>
        <v>15</v>
      </c>
      <c r="V1203" s="42">
        <f>IFERROR(VLOOKUP(A1203,'[4]MC Masterlist 2026-09-17'!$B:$M, 11, 0),0)</f>
        <v>15</v>
      </c>
      <c r="W1203" s="42">
        <f t="shared" si="280"/>
        <v>30</v>
      </c>
      <c r="X1203" s="42">
        <f t="shared" si="281"/>
        <v>6.333333333333333</v>
      </c>
      <c r="Y1203" s="42">
        <f>IFERROR(IF(OR(C1203="AREA I",C1203="AREA V"),7,VLOOKUP(A1203,'[4]MC Masterlist 2026-09-17'!$B:$M, 12, 0)),0)</f>
        <v>7</v>
      </c>
      <c r="Z1203" s="42">
        <f t="shared" si="282"/>
        <v>0.66666666666666663</v>
      </c>
      <c r="AA1203" s="42">
        <f t="shared" si="283"/>
        <v>1.3333333333333333</v>
      </c>
      <c r="AB1203" s="42">
        <f t="shared" si="284"/>
        <v>0.28148148148148144</v>
      </c>
      <c r="AC1203" s="42">
        <f t="shared" si="285"/>
        <v>0.31111111111111106</v>
      </c>
      <c r="AD1203" s="40" t="str">
        <f t="shared" si="286"/>
        <v>Stockout</v>
      </c>
      <c r="AE1203" s="40">
        <f>IFERROR(VLOOKUP(A1203,'[4]Re-order'!$A:$AA,27,0),"")</f>
        <v>0</v>
      </c>
      <c r="AF1203" s="42">
        <f t="shared" si="287"/>
        <v>0.31111111111111106</v>
      </c>
      <c r="AG1203" s="42" t="e">
        <f>SUMIFS('[4]Raw Inventory'!D:D,'[4]Raw Inventory'!C:C,"GREATWALL",'[4]Raw Inventory'!B:B,A1203)</f>
        <v>#VALUE!</v>
      </c>
      <c r="AH1203" s="42" t="e">
        <f>SUMIFS('[4]Raw Inventory'!D:D,'[4]Raw Inventory'!C:C,"DUARTE",'[4]Raw Inventory'!B:B,A1203)</f>
        <v>#VALUE!</v>
      </c>
      <c r="AI1203" s="42"/>
      <c r="AJ1203" s="42">
        <f t="shared" si="288"/>
        <v>0</v>
      </c>
      <c r="AK1203" s="40" t="str">
        <f>IFERROR(IF((Q1203+IF(AI1203="",0,AI3))&lt;=0,"Stockout",IF(AJ1203="","",IF(F1203="Class A",IF(AJ1203&lt;=7,"Critical",IF(AJ1203&lt;=15,"Low",IF(AJ1203&lt;=30,"Reorder",IF(AJ1203&lt;=45,"Optimal","Overstock")))),IF(F1203="Class B",IF(AJ1203&lt;=10,"Critical",IF(AJ1203&lt;=20,"Low",IF(AJ1203&lt;=45,"Reorder",IF(AJ1203&lt;=60,"Optimal","Overstock")))),IF(F1203="Class C",IF(AJ1203&lt;=15,"Critical",IF(AJ1203&lt;=30,"Low",IF(AJ1203&lt;=60,"Reorder",IF(AJ1203&lt;=90,"Optimal","Overstock")))),""))))),"")</f>
        <v>Stockout</v>
      </c>
      <c r="AL1203" s="42"/>
      <c r="AM1203" s="39"/>
      <c r="AN1203" s="39"/>
      <c r="AO1203" s="39"/>
      <c r="AP1203" s="39"/>
      <c r="AQ1203" s="39"/>
      <c r="AR1203" s="39"/>
      <c r="AS1203" s="39"/>
      <c r="AT1203" s="39"/>
      <c r="AU1203" s="39"/>
      <c r="AV1203" s="39"/>
    </row>
    <row r="1204" spans="1:48">
      <c r="A1204" s="39" t="s">
        <v>35</v>
      </c>
      <c r="B1204" s="39" t="s">
        <v>29</v>
      </c>
      <c r="C1204" s="39" t="s">
        <v>1</v>
      </c>
      <c r="D1204" s="40" t="s">
        <v>231</v>
      </c>
      <c r="E1204" s="40">
        <v>38</v>
      </c>
      <c r="F1204" s="40" t="s">
        <v>3</v>
      </c>
      <c r="G1204" s="39" t="str">
        <f>IFERROR(VLOOKUP(A1204,'[4]MC Masterlist 2026-09-17'!$B:$M, 3, 0),"")</f>
        <v>HONDA</v>
      </c>
      <c r="H1204" s="41">
        <f>IFERROR(VLOOKUP(A1204,'[4]MC Masterlist 2026-09-17'!$B:$M, 6, 0),"")</f>
        <v>57990</v>
      </c>
      <c r="I1204" s="42">
        <v>0</v>
      </c>
      <c r="J1204" s="42">
        <v>0</v>
      </c>
      <c r="K1204" s="42">
        <v>1</v>
      </c>
      <c r="L1204" s="42">
        <f t="shared" si="273"/>
        <v>1</v>
      </c>
      <c r="M1204" s="42">
        <f t="shared" si="274"/>
        <v>0.33333333333333331</v>
      </c>
      <c r="N1204" s="41">
        <f t="shared" si="275"/>
        <v>57990</v>
      </c>
      <c r="O1204" s="41">
        <f t="shared" si="276"/>
        <v>19330</v>
      </c>
      <c r="P1204" s="42">
        <f t="shared" si="277"/>
        <v>1.111111111111111E-2</v>
      </c>
      <c r="Q1204" s="42"/>
      <c r="R1204" s="41">
        <f t="shared" si="278"/>
        <v>0</v>
      </c>
      <c r="S1204" s="42">
        <f t="shared" si="279"/>
        <v>0</v>
      </c>
      <c r="T1204" s="42">
        <f>IFERROR(VLOOKUP(A1204,'[4]Re-order'!$A:$Q,17,0),"")</f>
        <v>0</v>
      </c>
      <c r="U1204" s="42">
        <f>IFERROR(VLOOKUP(A1204,'[4]MC Masterlist 2026-09-17'!$B:$M, 10, 0),0)</f>
        <v>15</v>
      </c>
      <c r="V1204" s="42">
        <f>IFERROR(VLOOKUP(A1204,'[4]MC Masterlist 2026-09-17'!$B:$M, 11, 0),0)</f>
        <v>15</v>
      </c>
      <c r="W1204" s="42">
        <f t="shared" si="280"/>
        <v>30</v>
      </c>
      <c r="X1204" s="42">
        <f t="shared" si="281"/>
        <v>6.833333333333333</v>
      </c>
      <c r="Y1204" s="42">
        <f>IFERROR(IF(OR(C1204="AREA I",C1204="AREA V"),7,VLOOKUP(A1204,'[4]MC Masterlist 2026-09-17'!$B:$M, 12, 0)),0)</f>
        <v>7</v>
      </c>
      <c r="Z1204" s="42">
        <f t="shared" si="282"/>
        <v>0.16666666666666666</v>
      </c>
      <c r="AA1204" s="42">
        <f t="shared" si="283"/>
        <v>0.33333333333333331</v>
      </c>
      <c r="AB1204" s="42">
        <f t="shared" si="284"/>
        <v>7.5925925925925911E-2</v>
      </c>
      <c r="AC1204" s="42">
        <f t="shared" si="285"/>
        <v>7.7777777777777765E-2</v>
      </c>
      <c r="AD1204" s="40" t="str">
        <f t="shared" si="286"/>
        <v>Stockout</v>
      </c>
      <c r="AE1204" s="40">
        <f>IFERROR(VLOOKUP(A1204,'[4]Re-order'!$A:$AA,27,0),"")</f>
        <v>0</v>
      </c>
      <c r="AF1204" s="42">
        <f t="shared" si="287"/>
        <v>7.7777777777777765E-2</v>
      </c>
      <c r="AG1204" s="42" t="e">
        <f>SUMIFS('[4]Raw Inventory'!D:D,'[4]Raw Inventory'!C:C,"GREATWALL",'[4]Raw Inventory'!B:B,A1204)</f>
        <v>#VALUE!</v>
      </c>
      <c r="AH1204" s="42" t="e">
        <f>SUMIFS('[4]Raw Inventory'!D:D,'[4]Raw Inventory'!C:C,"DUARTE",'[4]Raw Inventory'!B:B,A1204)</f>
        <v>#VALUE!</v>
      </c>
      <c r="AI1204" s="42"/>
      <c r="AJ1204" s="42">
        <f t="shared" si="288"/>
        <v>0</v>
      </c>
      <c r="AK1204" s="40" t="str">
        <f>IFERROR(IF((Q1204+IF(AI1204="",0,AI3))&lt;=0,"Stockout",IF(AJ1204="","",IF(F1204="Class A",IF(AJ1204&lt;=7,"Critical",IF(AJ1204&lt;=15,"Low",IF(AJ1204&lt;=30,"Reorder",IF(AJ1204&lt;=45,"Optimal","Overstock")))),IF(F1204="Class B",IF(AJ1204&lt;=10,"Critical",IF(AJ1204&lt;=20,"Low",IF(AJ1204&lt;=45,"Reorder",IF(AJ1204&lt;=60,"Optimal","Overstock")))),IF(F1204="Class C",IF(AJ1204&lt;=15,"Critical",IF(AJ1204&lt;=30,"Low",IF(AJ1204&lt;=60,"Reorder",IF(AJ1204&lt;=90,"Optimal","Overstock")))),""))))),"")</f>
        <v>Stockout</v>
      </c>
      <c r="AL1204" s="42"/>
      <c r="AM1204" s="39"/>
      <c r="AN1204" s="39"/>
      <c r="AO1204" s="39"/>
      <c r="AP1204" s="39"/>
      <c r="AQ1204" s="39"/>
      <c r="AR1204" s="39"/>
      <c r="AS1204" s="39"/>
      <c r="AT1204" s="39"/>
      <c r="AU1204" s="39"/>
      <c r="AV1204" s="39"/>
    </row>
    <row r="1205" spans="1:48">
      <c r="A1205" s="39" t="s">
        <v>69</v>
      </c>
      <c r="B1205" s="39" t="s">
        <v>5</v>
      </c>
      <c r="C1205" s="39" t="s">
        <v>118</v>
      </c>
      <c r="D1205" s="40" t="s">
        <v>245</v>
      </c>
      <c r="E1205" s="40">
        <v>21</v>
      </c>
      <c r="F1205" s="40" t="s">
        <v>3</v>
      </c>
      <c r="G1205" s="39" t="str">
        <f>IFERROR(VLOOKUP(A1205,'[4]MC Masterlist 2026-09-17'!$B:$M, 3, 0),"")</f>
        <v>YAMAHA</v>
      </c>
      <c r="H1205" s="41">
        <f>IFERROR(VLOOKUP(A1205,'[4]MC Masterlist 2026-09-17'!$B:$M, 6, 0),"")</f>
        <v>54426</v>
      </c>
      <c r="I1205" s="42">
        <v>0</v>
      </c>
      <c r="J1205" s="42">
        <v>1</v>
      </c>
      <c r="K1205" s="42">
        <v>0</v>
      </c>
      <c r="L1205" s="42">
        <f t="shared" si="273"/>
        <v>1</v>
      </c>
      <c r="M1205" s="42">
        <f t="shared" si="274"/>
        <v>0.33333333333333331</v>
      </c>
      <c r="N1205" s="41">
        <f t="shared" si="275"/>
        <v>54426</v>
      </c>
      <c r="O1205" s="41">
        <f t="shared" si="276"/>
        <v>18142</v>
      </c>
      <c r="P1205" s="42">
        <f t="shared" si="277"/>
        <v>1.111111111111111E-2</v>
      </c>
      <c r="Q1205" s="42"/>
      <c r="R1205" s="41">
        <f t="shared" si="278"/>
        <v>0</v>
      </c>
      <c r="S1205" s="42">
        <f t="shared" si="279"/>
        <v>0</v>
      </c>
      <c r="T1205" s="42">
        <f>IFERROR(VLOOKUP(A1205,'[4]Re-order'!$A:$Q,17,0),"")</f>
        <v>0</v>
      </c>
      <c r="U1205" s="42">
        <f>IFERROR(VLOOKUP(A1205,'[4]MC Masterlist 2026-09-17'!$B:$M, 10, 0),0)</f>
        <v>15</v>
      </c>
      <c r="V1205" s="42">
        <f>IFERROR(VLOOKUP(A1205,'[4]MC Masterlist 2026-09-17'!$B:$M, 11, 0),0)</f>
        <v>15</v>
      </c>
      <c r="W1205" s="42">
        <f t="shared" si="280"/>
        <v>30</v>
      </c>
      <c r="X1205" s="42">
        <f t="shared" si="281"/>
        <v>29.833333333333332</v>
      </c>
      <c r="Y1205" s="42">
        <f>IFERROR(IF(OR(C1205="AREA I",C1205="AREA V"),7,VLOOKUP(A1205,'[4]MC Masterlist 2026-09-17'!$B:$M, 12, 0)),0)</f>
        <v>30</v>
      </c>
      <c r="Z1205" s="42">
        <f t="shared" si="282"/>
        <v>0.16666666666666666</v>
      </c>
      <c r="AA1205" s="42">
        <f t="shared" si="283"/>
        <v>0.33333333333333331</v>
      </c>
      <c r="AB1205" s="42">
        <f t="shared" si="284"/>
        <v>0.33148148148148143</v>
      </c>
      <c r="AC1205" s="42">
        <f t="shared" si="285"/>
        <v>0.33333333333333331</v>
      </c>
      <c r="AD1205" s="40" t="str">
        <f t="shared" si="286"/>
        <v>Stockout</v>
      </c>
      <c r="AE1205" s="40">
        <f>IFERROR(VLOOKUP(A1205,'[4]Re-order'!$A:$AA,27,0),"")</f>
        <v>0</v>
      </c>
      <c r="AF1205" s="42">
        <f t="shared" si="287"/>
        <v>0.33333333333333331</v>
      </c>
      <c r="AG1205" s="42" t="e">
        <f>SUMIFS('[4]Raw Inventory'!D:D,'[4]Raw Inventory'!C:C,"GREATWALL",'[4]Raw Inventory'!B:B,A1205)</f>
        <v>#VALUE!</v>
      </c>
      <c r="AH1205" s="42" t="e">
        <f>SUMIFS('[4]Raw Inventory'!D:D,'[4]Raw Inventory'!C:C,"DUARTE",'[4]Raw Inventory'!B:B,A1205)</f>
        <v>#VALUE!</v>
      </c>
      <c r="AI1205" s="42"/>
      <c r="AJ1205" s="42">
        <f t="shared" si="288"/>
        <v>0</v>
      </c>
      <c r="AK1205" s="40" t="str">
        <f>IFERROR(IF((Q1205+IF(AI1205="",0,AI3))&lt;=0,"Stockout",IF(AJ1205="","",IF(F1205="Class A",IF(AJ1205&lt;=7,"Critical",IF(AJ1205&lt;=15,"Low",IF(AJ1205&lt;=30,"Reorder",IF(AJ1205&lt;=45,"Optimal","Overstock")))),IF(F1205="Class B",IF(AJ1205&lt;=10,"Critical",IF(AJ1205&lt;=20,"Low",IF(AJ1205&lt;=45,"Reorder",IF(AJ1205&lt;=60,"Optimal","Overstock")))),IF(F1205="Class C",IF(AJ1205&lt;=15,"Critical",IF(AJ1205&lt;=30,"Low",IF(AJ1205&lt;=60,"Reorder",IF(AJ1205&lt;=90,"Optimal","Overstock")))),""))))),"")</f>
        <v>Stockout</v>
      </c>
      <c r="AL1205" s="42"/>
      <c r="AM1205" s="39"/>
      <c r="AN1205" s="39"/>
      <c r="AO1205" s="39"/>
      <c r="AP1205" s="39"/>
      <c r="AQ1205" s="39"/>
      <c r="AR1205" s="39"/>
      <c r="AS1205" s="39"/>
      <c r="AT1205" s="39"/>
      <c r="AU1205" s="39"/>
      <c r="AV1205" s="39"/>
    </row>
    <row r="1206" spans="1:48">
      <c r="A1206" s="39" t="s">
        <v>69</v>
      </c>
      <c r="B1206" s="39" t="s">
        <v>156</v>
      </c>
      <c r="C1206" s="39" t="s">
        <v>152</v>
      </c>
      <c r="D1206" s="40" t="s">
        <v>244</v>
      </c>
      <c r="E1206" s="40">
        <v>8</v>
      </c>
      <c r="F1206" s="40" t="s">
        <v>2</v>
      </c>
      <c r="G1206" s="39" t="str">
        <f>IFERROR(VLOOKUP(A1206,'[4]MC Masterlist 2026-09-17'!$B:$M, 3, 0),"")</f>
        <v>YAMAHA</v>
      </c>
      <c r="H1206" s="41">
        <f>IFERROR(VLOOKUP(A1206,'[4]MC Masterlist 2026-09-17'!$B:$M, 6, 0),"")</f>
        <v>54426</v>
      </c>
      <c r="I1206" s="42">
        <v>2</v>
      </c>
      <c r="J1206" s="42">
        <v>0</v>
      </c>
      <c r="K1206" s="42">
        <v>3</v>
      </c>
      <c r="L1206" s="42">
        <f t="shared" si="273"/>
        <v>5</v>
      </c>
      <c r="M1206" s="42">
        <f t="shared" si="274"/>
        <v>1.6666666666666667</v>
      </c>
      <c r="N1206" s="41">
        <f t="shared" si="275"/>
        <v>272130</v>
      </c>
      <c r="O1206" s="41">
        <f t="shared" si="276"/>
        <v>90710</v>
      </c>
      <c r="P1206" s="42">
        <f t="shared" si="277"/>
        <v>5.5555555555555559E-2</v>
      </c>
      <c r="Q1206" s="42"/>
      <c r="R1206" s="41">
        <f t="shared" si="278"/>
        <v>0</v>
      </c>
      <c r="S1206" s="42">
        <f t="shared" si="279"/>
        <v>0</v>
      </c>
      <c r="T1206" s="42">
        <f>IFERROR(VLOOKUP(A1206,'[4]Re-order'!$A:$Q,17,0),"")</f>
        <v>0</v>
      </c>
      <c r="U1206" s="42">
        <f>IFERROR(VLOOKUP(A1206,'[4]MC Masterlist 2026-09-17'!$B:$M, 10, 0),0)</f>
        <v>15</v>
      </c>
      <c r="V1206" s="42">
        <f>IFERROR(VLOOKUP(A1206,'[4]MC Masterlist 2026-09-17'!$B:$M, 11, 0),0)</f>
        <v>15</v>
      </c>
      <c r="W1206" s="42">
        <f t="shared" si="280"/>
        <v>30</v>
      </c>
      <c r="X1206" s="42">
        <f t="shared" si="281"/>
        <v>29.166666666666668</v>
      </c>
      <c r="Y1206" s="42">
        <f>IFERROR(IF(OR(C1206="AREA I",C1206="AREA V"),7,VLOOKUP(A1206,'[4]MC Masterlist 2026-09-17'!$B:$M, 12, 0)),0)</f>
        <v>30</v>
      </c>
      <c r="Z1206" s="42">
        <f t="shared" si="282"/>
        <v>0.83333333333333337</v>
      </c>
      <c r="AA1206" s="42">
        <f t="shared" si="283"/>
        <v>1.6666666666666667</v>
      </c>
      <c r="AB1206" s="42">
        <f t="shared" si="284"/>
        <v>1.6203703703703705</v>
      </c>
      <c r="AC1206" s="42">
        <f t="shared" si="285"/>
        <v>1.6666666666666667</v>
      </c>
      <c r="AD1206" s="40" t="str">
        <f t="shared" si="286"/>
        <v>Stockout</v>
      </c>
      <c r="AE1206" s="40">
        <f>IFERROR(VLOOKUP(A1206,'[4]Re-order'!$A:$AA,27,0),"")</f>
        <v>0</v>
      </c>
      <c r="AF1206" s="42">
        <f t="shared" si="287"/>
        <v>1.6666666666666667</v>
      </c>
      <c r="AG1206" s="42" t="e">
        <f>SUMIFS('[4]Raw Inventory'!D:D,'[4]Raw Inventory'!C:C,"GREATWALL",'[4]Raw Inventory'!B:B,A1206)</f>
        <v>#VALUE!</v>
      </c>
      <c r="AH1206" s="42" t="e">
        <f>SUMIFS('[4]Raw Inventory'!D:D,'[4]Raw Inventory'!C:C,"DUARTE",'[4]Raw Inventory'!B:B,A1206)</f>
        <v>#VALUE!</v>
      </c>
      <c r="AI1206" s="42"/>
      <c r="AJ1206" s="42">
        <f t="shared" si="288"/>
        <v>0</v>
      </c>
      <c r="AK1206" s="40" t="str">
        <f>IFERROR(IF((Q1206+IF(AI1206="",0,AI3))&lt;=0,"Stockout",IF(AJ1206="","",IF(F1206="Class A",IF(AJ1206&lt;=7,"Critical",IF(AJ1206&lt;=15,"Low",IF(AJ1206&lt;=30,"Reorder",IF(AJ1206&lt;=45,"Optimal","Overstock")))),IF(F1206="Class B",IF(AJ1206&lt;=10,"Critical",IF(AJ1206&lt;=20,"Low",IF(AJ1206&lt;=45,"Reorder",IF(AJ1206&lt;=60,"Optimal","Overstock")))),IF(F1206="Class C",IF(AJ1206&lt;=15,"Critical",IF(AJ1206&lt;=30,"Low",IF(AJ1206&lt;=60,"Reorder",IF(AJ1206&lt;=90,"Optimal","Overstock")))),""))))),"")</f>
        <v>Stockout</v>
      </c>
      <c r="AL1206" s="42"/>
      <c r="AM1206" s="39"/>
      <c r="AN1206" s="39"/>
      <c r="AO1206" s="39"/>
      <c r="AP1206" s="39"/>
      <c r="AQ1206" s="39"/>
      <c r="AR1206" s="39"/>
      <c r="AS1206" s="39"/>
      <c r="AT1206" s="39"/>
      <c r="AU1206" s="39"/>
      <c r="AV1206" s="39"/>
    </row>
    <row r="1207" spans="1:48">
      <c r="A1207" s="39" t="s">
        <v>18</v>
      </c>
      <c r="B1207" s="39" t="s">
        <v>157</v>
      </c>
      <c r="C1207" s="39" t="s">
        <v>152</v>
      </c>
      <c r="D1207" s="40" t="s">
        <v>242</v>
      </c>
      <c r="E1207" s="40">
        <v>14</v>
      </c>
      <c r="F1207" s="40" t="s">
        <v>2</v>
      </c>
      <c r="G1207" s="39" t="str">
        <f>IFERROR(VLOOKUP(A1207,'[4]MC Masterlist 2026-09-17'!$B:$M, 3, 0),"")</f>
        <v>HONDA</v>
      </c>
      <c r="H1207" s="41">
        <f>IFERROR(VLOOKUP(A1207,'[4]MC Masterlist 2026-09-17'!$B:$M, 6, 0),"")</f>
        <v>94330</v>
      </c>
      <c r="I1207" s="42">
        <v>0</v>
      </c>
      <c r="J1207" s="42">
        <v>1</v>
      </c>
      <c r="K1207" s="42">
        <v>2</v>
      </c>
      <c r="L1207" s="42">
        <f t="shared" si="273"/>
        <v>3</v>
      </c>
      <c r="M1207" s="42">
        <f t="shared" si="274"/>
        <v>1</v>
      </c>
      <c r="N1207" s="41">
        <f t="shared" si="275"/>
        <v>282990</v>
      </c>
      <c r="O1207" s="41">
        <f t="shared" si="276"/>
        <v>94330</v>
      </c>
      <c r="P1207" s="42">
        <f t="shared" si="277"/>
        <v>3.3333333333333333E-2</v>
      </c>
      <c r="Q1207" s="42">
        <v>7</v>
      </c>
      <c r="R1207" s="41">
        <f t="shared" si="278"/>
        <v>660310</v>
      </c>
      <c r="S1207" s="42">
        <f t="shared" si="279"/>
        <v>210</v>
      </c>
      <c r="T1207" s="42">
        <f>IFERROR(VLOOKUP(A1207,'[4]Re-order'!$A:$Q,17,0),"")</f>
        <v>0</v>
      </c>
      <c r="U1207" s="42">
        <f>IFERROR(VLOOKUP(A1207,'[4]MC Masterlist 2026-09-17'!$B:$M, 10, 0),0)</f>
        <v>15</v>
      </c>
      <c r="V1207" s="42">
        <f>IFERROR(VLOOKUP(A1207,'[4]MC Masterlist 2026-09-17'!$B:$M, 11, 0),0)</f>
        <v>15</v>
      </c>
      <c r="W1207" s="42">
        <f t="shared" si="280"/>
        <v>30</v>
      </c>
      <c r="X1207" s="42">
        <f t="shared" si="281"/>
        <v>29.5</v>
      </c>
      <c r="Y1207" s="42">
        <f>IFERROR(IF(OR(C1207="AREA I",C1207="AREA V"),7,VLOOKUP(A1207,'[4]MC Masterlist 2026-09-17'!$B:$M, 12, 0)),0)</f>
        <v>30</v>
      </c>
      <c r="Z1207" s="42">
        <f t="shared" si="282"/>
        <v>0.5</v>
      </c>
      <c r="AA1207" s="42">
        <f t="shared" si="283"/>
        <v>1</v>
      </c>
      <c r="AB1207" s="42">
        <f t="shared" si="284"/>
        <v>0.98333333333333328</v>
      </c>
      <c r="AC1207" s="42">
        <f t="shared" si="285"/>
        <v>1</v>
      </c>
      <c r="AD1207" s="40" t="str">
        <f t="shared" si="286"/>
        <v>Overstock</v>
      </c>
      <c r="AE1207" s="40">
        <f>IFERROR(VLOOKUP(A1207,'[4]Re-order'!$A:$AA,27,0),"")</f>
        <v>0</v>
      </c>
      <c r="AF1207" s="42">
        <f t="shared" si="287"/>
        <v>-6</v>
      </c>
      <c r="AG1207" s="42" t="e">
        <f>SUMIFS('[4]Raw Inventory'!D:D,'[4]Raw Inventory'!C:C,"GREATWALL",'[4]Raw Inventory'!B:B,A1207)</f>
        <v>#VALUE!</v>
      </c>
      <c r="AH1207" s="42" t="e">
        <f>SUMIFS('[4]Raw Inventory'!D:D,'[4]Raw Inventory'!C:C,"DUARTE",'[4]Raw Inventory'!B:B,A1207)</f>
        <v>#VALUE!</v>
      </c>
      <c r="AI1207" s="42"/>
      <c r="AJ1207" s="42">
        <f t="shared" si="288"/>
        <v>210</v>
      </c>
      <c r="AK1207" s="40" t="str">
        <f>IFERROR(IF((Q1207+IF(AI1207="",0,AI3))&lt;=0,"Stockout",IF(AJ1207="","",IF(F1207="Class A",IF(AJ1207&lt;=7,"Critical",IF(AJ1207&lt;=15,"Low",IF(AJ1207&lt;=30,"Reorder",IF(AJ1207&lt;=45,"Optimal","Overstock")))),IF(F1207="Class B",IF(AJ1207&lt;=10,"Critical",IF(AJ1207&lt;=20,"Low",IF(AJ1207&lt;=45,"Reorder",IF(AJ1207&lt;=60,"Optimal","Overstock")))),IF(F1207="Class C",IF(AJ1207&lt;=15,"Critical",IF(AJ1207&lt;=30,"Low",IF(AJ1207&lt;=60,"Reorder",IF(AJ1207&lt;=90,"Optimal","Overstock")))),""))))),"")</f>
        <v>Overstock</v>
      </c>
      <c r="AL1207" s="42"/>
      <c r="AM1207" s="39"/>
      <c r="AN1207" s="39"/>
      <c r="AO1207" s="39"/>
      <c r="AP1207" s="39"/>
      <c r="AQ1207" s="39"/>
      <c r="AR1207" s="39"/>
      <c r="AS1207" s="39"/>
      <c r="AT1207" s="39"/>
      <c r="AU1207" s="39"/>
      <c r="AV1207" s="39"/>
    </row>
    <row r="1208" spans="1:48">
      <c r="A1208" s="39" t="s">
        <v>12</v>
      </c>
      <c r="B1208" s="39" t="s">
        <v>110</v>
      </c>
      <c r="C1208" s="39" t="s">
        <v>109</v>
      </c>
      <c r="D1208" s="40" t="s">
        <v>224</v>
      </c>
      <c r="E1208" s="40">
        <v>3</v>
      </c>
      <c r="F1208" s="40" t="s">
        <v>0</v>
      </c>
      <c r="G1208" s="39" t="str">
        <f>IFERROR(VLOOKUP(A1208,'[4]MC Masterlist 2026-09-17'!$B:$M, 3, 0),"")</f>
        <v>HONDA</v>
      </c>
      <c r="H1208" s="41">
        <f>IFERROR(VLOOKUP(A1208,'[4]MC Masterlist 2026-09-17'!$B:$M, 6, 0),"")</f>
        <v>158270</v>
      </c>
      <c r="I1208" s="42">
        <v>3</v>
      </c>
      <c r="J1208" s="42">
        <v>1</v>
      </c>
      <c r="K1208" s="42">
        <v>3</v>
      </c>
      <c r="L1208" s="42">
        <f t="shared" si="273"/>
        <v>7</v>
      </c>
      <c r="M1208" s="42">
        <f t="shared" si="274"/>
        <v>2.3333333333333335</v>
      </c>
      <c r="N1208" s="41">
        <f t="shared" si="275"/>
        <v>1107890</v>
      </c>
      <c r="O1208" s="41">
        <f t="shared" si="276"/>
        <v>369296.66666666669</v>
      </c>
      <c r="P1208" s="42">
        <f t="shared" si="277"/>
        <v>7.7777777777777779E-2</v>
      </c>
      <c r="Q1208" s="42">
        <v>2</v>
      </c>
      <c r="R1208" s="41">
        <f t="shared" si="278"/>
        <v>316540</v>
      </c>
      <c r="S1208" s="42">
        <f t="shared" si="279"/>
        <v>25.714285714285712</v>
      </c>
      <c r="T1208" s="42">
        <f>IFERROR(VLOOKUP(A1208,'[4]Re-order'!$A:$Q,17,0),"")</f>
        <v>0</v>
      </c>
      <c r="U1208" s="42">
        <f>IFERROR(VLOOKUP(A1208,'[4]MC Masterlist 2026-09-17'!$B:$M, 10, 0),0)</f>
        <v>15</v>
      </c>
      <c r="V1208" s="42">
        <f>IFERROR(VLOOKUP(A1208,'[4]MC Masterlist 2026-09-17'!$B:$M, 11, 0),0)</f>
        <v>15</v>
      </c>
      <c r="W1208" s="42">
        <f t="shared" si="280"/>
        <v>30</v>
      </c>
      <c r="X1208" s="42">
        <f t="shared" si="281"/>
        <v>28.833333333333332</v>
      </c>
      <c r="Y1208" s="42">
        <f>IFERROR(IF(OR(C1208="AREA I",C1208="AREA V"),7,VLOOKUP(A1208,'[4]MC Masterlist 2026-09-17'!$B:$M, 12, 0)),0)</f>
        <v>30</v>
      </c>
      <c r="Z1208" s="42">
        <f t="shared" si="282"/>
        <v>1.1666666666666667</v>
      </c>
      <c r="AA1208" s="42">
        <f t="shared" si="283"/>
        <v>2.3333333333333335</v>
      </c>
      <c r="AB1208" s="42">
        <f t="shared" si="284"/>
        <v>2.2425925925925925</v>
      </c>
      <c r="AC1208" s="42">
        <f t="shared" si="285"/>
        <v>2.3333333333333335</v>
      </c>
      <c r="AD1208" s="40" t="str">
        <f t="shared" si="286"/>
        <v>Reorder</v>
      </c>
      <c r="AE1208" s="40">
        <f>IFERROR(VLOOKUP(A1208,'[4]Re-order'!$A:$AA,27,0),"")</f>
        <v>0</v>
      </c>
      <c r="AF1208" s="42">
        <f t="shared" si="287"/>
        <v>0.33333333333333348</v>
      </c>
      <c r="AG1208" s="42" t="e">
        <f>SUMIFS('[4]Raw Inventory'!D:D,'[4]Raw Inventory'!C:C,"GREATWALL",'[4]Raw Inventory'!B:B,A1208)</f>
        <v>#VALUE!</v>
      </c>
      <c r="AH1208" s="42" t="e">
        <f>SUMIFS('[4]Raw Inventory'!D:D,'[4]Raw Inventory'!C:C,"DUARTE",'[4]Raw Inventory'!B:B,A1208)</f>
        <v>#VALUE!</v>
      </c>
      <c r="AI1208" s="42"/>
      <c r="AJ1208" s="42">
        <f t="shared" si="288"/>
        <v>25.714285714285715</v>
      </c>
      <c r="AK1208" s="40" t="str">
        <f>IFERROR(IF((Q1208+IF(AI1208="",0,AI3))&lt;=0,"Stockout",IF(AJ1208="","",IF(F1208="Class A",IF(AJ1208&lt;=7,"Critical",IF(AJ1208&lt;=15,"Low",IF(AJ1208&lt;=30,"Reorder",IF(AJ1208&lt;=45,"Optimal","Overstock")))),IF(F1208="Class B",IF(AJ1208&lt;=10,"Critical",IF(AJ1208&lt;=20,"Low",IF(AJ1208&lt;=45,"Reorder",IF(AJ1208&lt;=60,"Optimal","Overstock")))),IF(F1208="Class C",IF(AJ1208&lt;=15,"Critical",IF(AJ1208&lt;=30,"Low",IF(AJ1208&lt;=60,"Reorder",IF(AJ1208&lt;=90,"Optimal","Overstock")))),""))))),"")</f>
        <v>Reorder</v>
      </c>
      <c r="AL1208" s="42"/>
      <c r="AM1208" s="39"/>
      <c r="AN1208" s="39"/>
      <c r="AO1208" s="39"/>
      <c r="AP1208" s="39"/>
      <c r="AQ1208" s="39"/>
      <c r="AR1208" s="39"/>
      <c r="AS1208" s="39"/>
      <c r="AT1208" s="39"/>
      <c r="AU1208" s="39"/>
      <c r="AV1208" s="39"/>
    </row>
    <row r="1209" spans="1:48">
      <c r="A1209" s="39" t="s">
        <v>50</v>
      </c>
      <c r="B1209" s="39" t="s">
        <v>123</v>
      </c>
      <c r="C1209" s="39" t="s">
        <v>118</v>
      </c>
      <c r="D1209" s="40" t="s">
        <v>239</v>
      </c>
      <c r="E1209" s="40">
        <v>11</v>
      </c>
      <c r="F1209" s="40" t="s">
        <v>2</v>
      </c>
      <c r="G1209" s="39" t="str">
        <f>IFERROR(VLOOKUP(A1209,'[4]MC Masterlist 2026-09-17'!$B:$M, 3, 0),"")</f>
        <v>YAMAHA</v>
      </c>
      <c r="H1209" s="41">
        <f>IFERROR(VLOOKUP(A1209,'[4]MC Masterlist 2026-09-17'!$B:$M, 6, 0),"")</f>
        <v>78957</v>
      </c>
      <c r="I1209" s="42">
        <v>0</v>
      </c>
      <c r="J1209" s="42">
        <v>1</v>
      </c>
      <c r="K1209" s="42">
        <v>1</v>
      </c>
      <c r="L1209" s="42">
        <f t="shared" si="273"/>
        <v>2</v>
      </c>
      <c r="M1209" s="42">
        <f t="shared" si="274"/>
        <v>0.66666666666666663</v>
      </c>
      <c r="N1209" s="41">
        <f t="shared" si="275"/>
        <v>157914</v>
      </c>
      <c r="O1209" s="41">
        <f t="shared" si="276"/>
        <v>52638</v>
      </c>
      <c r="P1209" s="42">
        <f t="shared" si="277"/>
        <v>2.222222222222222E-2</v>
      </c>
      <c r="Q1209" s="42"/>
      <c r="R1209" s="41">
        <f t="shared" si="278"/>
        <v>0</v>
      </c>
      <c r="S1209" s="42">
        <f t="shared" si="279"/>
        <v>0</v>
      </c>
      <c r="T1209" s="42">
        <f>IFERROR(VLOOKUP(A1209,'[4]Re-order'!$A:$Q,17,0),"")</f>
        <v>0</v>
      </c>
      <c r="U1209" s="42">
        <f>IFERROR(VLOOKUP(A1209,'[4]MC Masterlist 2026-09-17'!$B:$M, 10, 0),0)</f>
        <v>15</v>
      </c>
      <c r="V1209" s="42">
        <f>IFERROR(VLOOKUP(A1209,'[4]MC Masterlist 2026-09-17'!$B:$M, 11, 0),0)</f>
        <v>15</v>
      </c>
      <c r="W1209" s="42">
        <f t="shared" si="280"/>
        <v>30</v>
      </c>
      <c r="X1209" s="42">
        <f t="shared" si="281"/>
        <v>29.666666666666668</v>
      </c>
      <c r="Y1209" s="42">
        <f>IFERROR(IF(OR(C1209="AREA I",C1209="AREA V"),7,VLOOKUP(A1209,'[4]MC Masterlist 2026-09-17'!$B:$M, 12, 0)),0)</f>
        <v>30</v>
      </c>
      <c r="Z1209" s="42">
        <f t="shared" si="282"/>
        <v>0.33333333333333331</v>
      </c>
      <c r="AA1209" s="42">
        <f t="shared" si="283"/>
        <v>0.66666666666666663</v>
      </c>
      <c r="AB1209" s="42">
        <f t="shared" si="284"/>
        <v>0.65925925925925921</v>
      </c>
      <c r="AC1209" s="42">
        <f t="shared" si="285"/>
        <v>0.66666666666666663</v>
      </c>
      <c r="AD1209" s="40" t="str">
        <f t="shared" si="286"/>
        <v>Stockout</v>
      </c>
      <c r="AE1209" s="40">
        <f>IFERROR(VLOOKUP(A1209,'[4]Re-order'!$A:$AA,27,0),"")</f>
        <v>0</v>
      </c>
      <c r="AF1209" s="42">
        <f t="shared" si="287"/>
        <v>0.66666666666666663</v>
      </c>
      <c r="AG1209" s="42" t="e">
        <f>SUMIFS('[4]Raw Inventory'!D:D,'[4]Raw Inventory'!C:C,"GREATWALL",'[4]Raw Inventory'!B:B,A1209)</f>
        <v>#VALUE!</v>
      </c>
      <c r="AH1209" s="42" t="e">
        <f>SUMIFS('[4]Raw Inventory'!D:D,'[4]Raw Inventory'!C:C,"DUARTE",'[4]Raw Inventory'!B:B,A1209)</f>
        <v>#VALUE!</v>
      </c>
      <c r="AI1209" s="42"/>
      <c r="AJ1209" s="42">
        <f t="shared" si="288"/>
        <v>0</v>
      </c>
      <c r="AK1209" s="40" t="str">
        <f>IFERROR(IF((Q1209+IF(AI1209="",0,AI3))&lt;=0,"Stockout",IF(AJ1209="","",IF(F1209="Class A",IF(AJ1209&lt;=7,"Critical",IF(AJ1209&lt;=15,"Low",IF(AJ1209&lt;=30,"Reorder",IF(AJ1209&lt;=45,"Optimal","Overstock")))),IF(F1209="Class B",IF(AJ1209&lt;=10,"Critical",IF(AJ1209&lt;=20,"Low",IF(AJ1209&lt;=45,"Reorder",IF(AJ1209&lt;=60,"Optimal","Overstock")))),IF(F1209="Class C",IF(AJ1209&lt;=15,"Critical",IF(AJ1209&lt;=30,"Low",IF(AJ1209&lt;=60,"Reorder",IF(AJ1209&lt;=90,"Optimal","Overstock")))),""))))),"")</f>
        <v>Stockout</v>
      </c>
      <c r="AL1209" s="42"/>
      <c r="AM1209" s="39"/>
      <c r="AN1209" s="39"/>
      <c r="AO1209" s="39"/>
      <c r="AP1209" s="39"/>
      <c r="AQ1209" s="39"/>
      <c r="AR1209" s="39"/>
      <c r="AS1209" s="39"/>
      <c r="AT1209" s="39"/>
      <c r="AU1209" s="39"/>
      <c r="AV1209" s="39"/>
    </row>
    <row r="1210" spans="1:48">
      <c r="A1210" s="39" t="s">
        <v>108</v>
      </c>
      <c r="B1210" s="39" t="s">
        <v>98</v>
      </c>
      <c r="C1210" s="39" t="s">
        <v>90</v>
      </c>
      <c r="D1210" s="40" t="s">
        <v>228</v>
      </c>
      <c r="E1210" s="40">
        <v>22</v>
      </c>
      <c r="F1210" s="40" t="s">
        <v>3</v>
      </c>
      <c r="G1210" s="39" t="str">
        <f>IFERROR(VLOOKUP(A1210,'[4]MC Masterlist 2026-09-17'!$B:$M, 3, 0),"")</f>
        <v>SUZUKI</v>
      </c>
      <c r="H1210" s="41">
        <f>IFERROR(VLOOKUP(A1210,'[4]MC Masterlist 2026-09-17'!$B:$M, 6, 0),"")</f>
        <v>66412</v>
      </c>
      <c r="I1210" s="42">
        <v>0</v>
      </c>
      <c r="J1210" s="42">
        <v>0</v>
      </c>
      <c r="K1210" s="42">
        <v>0</v>
      </c>
      <c r="L1210" s="42">
        <f t="shared" si="273"/>
        <v>0</v>
      </c>
      <c r="M1210" s="42">
        <f t="shared" si="274"/>
        <v>0</v>
      </c>
      <c r="N1210" s="41">
        <f t="shared" si="275"/>
        <v>0</v>
      </c>
      <c r="O1210" s="41">
        <f t="shared" si="276"/>
        <v>0</v>
      </c>
      <c r="P1210" s="42">
        <f t="shared" si="277"/>
        <v>0</v>
      </c>
      <c r="Q1210" s="42">
        <v>1</v>
      </c>
      <c r="R1210" s="41">
        <f t="shared" si="278"/>
        <v>66412</v>
      </c>
      <c r="S1210" s="42">
        <f t="shared" si="279"/>
        <v>0</v>
      </c>
      <c r="T1210" s="42">
        <f>IFERROR(VLOOKUP(A1210,'[4]Re-order'!$A:$Q,17,0),"")</f>
        <v>0</v>
      </c>
      <c r="U1210" s="42">
        <f>IFERROR(VLOOKUP(A1210,'[4]MC Masterlist 2026-09-17'!$B:$M, 10, 0),0)</f>
        <v>15</v>
      </c>
      <c r="V1210" s="42">
        <f>IFERROR(VLOOKUP(A1210,'[4]MC Masterlist 2026-09-17'!$B:$M, 11, 0),0)</f>
        <v>15</v>
      </c>
      <c r="W1210" s="42">
        <f t="shared" si="280"/>
        <v>30</v>
      </c>
      <c r="X1210" s="42">
        <f t="shared" si="281"/>
        <v>30</v>
      </c>
      <c r="Y1210" s="42">
        <f>IFERROR(IF(OR(C1210="AREA I",C1210="AREA V"),7,VLOOKUP(A1210,'[4]MC Masterlist 2026-09-17'!$B:$M, 12, 0)),0)</f>
        <v>30</v>
      </c>
      <c r="Z1210" s="42">
        <f t="shared" si="282"/>
        <v>0</v>
      </c>
      <c r="AA1210" s="42">
        <f t="shared" si="283"/>
        <v>0</v>
      </c>
      <c r="AB1210" s="42">
        <f t="shared" si="284"/>
        <v>0</v>
      </c>
      <c r="AC1210" s="42">
        <f t="shared" si="285"/>
        <v>0</v>
      </c>
      <c r="AD1210" s="40" t="str">
        <f t="shared" si="286"/>
        <v>Critical</v>
      </c>
      <c r="AE1210" s="40">
        <f>IFERROR(VLOOKUP(A1210,'[4]Re-order'!$A:$AA,27,0),"")</f>
        <v>0</v>
      </c>
      <c r="AF1210" s="42">
        <f t="shared" si="287"/>
        <v>-1</v>
      </c>
      <c r="AG1210" s="42" t="e">
        <f>SUMIFS('[4]Raw Inventory'!D:D,'[4]Raw Inventory'!C:C,"GREATWALL",'[4]Raw Inventory'!B:B,A1210)</f>
        <v>#VALUE!</v>
      </c>
      <c r="AH1210" s="42" t="e">
        <f>SUMIFS('[4]Raw Inventory'!D:D,'[4]Raw Inventory'!C:C,"DUARTE",'[4]Raw Inventory'!B:B,A1210)</f>
        <v>#VALUE!</v>
      </c>
      <c r="AI1210" s="42"/>
      <c r="AJ1210" s="42">
        <f t="shared" si="288"/>
        <v>0</v>
      </c>
      <c r="AK1210" s="40" t="str">
        <f>IFERROR(IF((Q1210+IF(AI1210="",0,AI3))&lt;=0,"Stockout",IF(AJ1210="","",IF(F1210="Class A",IF(AJ1210&lt;=7,"Critical",IF(AJ1210&lt;=15,"Low",IF(AJ1210&lt;=30,"Reorder",IF(AJ1210&lt;=45,"Optimal","Overstock")))),IF(F1210="Class B",IF(AJ1210&lt;=10,"Critical",IF(AJ1210&lt;=20,"Low",IF(AJ1210&lt;=45,"Reorder",IF(AJ1210&lt;=60,"Optimal","Overstock")))),IF(F1210="Class C",IF(AJ1210&lt;=15,"Critical",IF(AJ1210&lt;=30,"Low",IF(AJ1210&lt;=60,"Reorder",IF(AJ1210&lt;=90,"Optimal","Overstock")))),""))))),"")</f>
        <v>Critical</v>
      </c>
      <c r="AL1210" s="42"/>
      <c r="AM1210" s="39"/>
      <c r="AN1210" s="39"/>
      <c r="AO1210" s="39"/>
      <c r="AP1210" s="39"/>
      <c r="AQ1210" s="39"/>
      <c r="AR1210" s="39"/>
      <c r="AS1210" s="39"/>
      <c r="AT1210" s="39"/>
      <c r="AU1210" s="39"/>
      <c r="AV1210" s="39"/>
    </row>
    <row r="1211" spans="1:48">
      <c r="A1211" s="39" t="s">
        <v>47</v>
      </c>
      <c r="B1211" s="39" t="s">
        <v>30</v>
      </c>
      <c r="C1211" s="39" t="s">
        <v>1</v>
      </c>
      <c r="D1211" s="40" t="s">
        <v>243</v>
      </c>
      <c r="E1211" s="40">
        <v>35</v>
      </c>
      <c r="F1211" s="40" t="s">
        <v>3</v>
      </c>
      <c r="G1211" s="39" t="str">
        <f>IFERROR(VLOOKUP(A1211,'[4]MC Masterlist 2026-09-17'!$B:$M, 3, 0),"")</f>
        <v>YAMAHA</v>
      </c>
      <c r="H1211" s="41">
        <f>IFERROR(VLOOKUP(A1211,'[4]MC Masterlist 2026-09-17'!$B:$M, 6, 0),"")</f>
        <v>76167</v>
      </c>
      <c r="I1211" s="42">
        <v>0</v>
      </c>
      <c r="J1211" s="42">
        <v>0</v>
      </c>
      <c r="K1211" s="42">
        <v>0</v>
      </c>
      <c r="L1211" s="42">
        <f t="shared" si="273"/>
        <v>0</v>
      </c>
      <c r="M1211" s="42">
        <f t="shared" si="274"/>
        <v>0</v>
      </c>
      <c r="N1211" s="41">
        <f t="shared" si="275"/>
        <v>0</v>
      </c>
      <c r="O1211" s="41">
        <f t="shared" si="276"/>
        <v>0</v>
      </c>
      <c r="P1211" s="42">
        <f t="shared" si="277"/>
        <v>0</v>
      </c>
      <c r="Q1211" s="42">
        <v>1</v>
      </c>
      <c r="R1211" s="41">
        <f t="shared" si="278"/>
        <v>76167</v>
      </c>
      <c r="S1211" s="42">
        <f t="shared" si="279"/>
        <v>0</v>
      </c>
      <c r="T1211" s="42">
        <f>IFERROR(VLOOKUP(A1211,'[4]Re-order'!$A:$Q,17,0),"")</f>
        <v>0</v>
      </c>
      <c r="U1211" s="42">
        <f>IFERROR(VLOOKUP(A1211,'[4]MC Masterlist 2026-09-17'!$B:$M, 10, 0),0)</f>
        <v>15</v>
      </c>
      <c r="V1211" s="42">
        <f>IFERROR(VLOOKUP(A1211,'[4]MC Masterlist 2026-09-17'!$B:$M, 11, 0),0)</f>
        <v>15</v>
      </c>
      <c r="W1211" s="42">
        <f t="shared" si="280"/>
        <v>30</v>
      </c>
      <c r="X1211" s="42">
        <f t="shared" si="281"/>
        <v>7</v>
      </c>
      <c r="Y1211" s="42">
        <f>IFERROR(IF(OR(C1211="AREA I",C1211="AREA V"),7,VLOOKUP(A1211,'[4]MC Masterlist 2026-09-17'!$B:$M, 12, 0)),0)</f>
        <v>7</v>
      </c>
      <c r="Z1211" s="42">
        <f t="shared" si="282"/>
        <v>0</v>
      </c>
      <c r="AA1211" s="42">
        <f t="shared" si="283"/>
        <v>0</v>
      </c>
      <c r="AB1211" s="42">
        <f t="shared" si="284"/>
        <v>0</v>
      </c>
      <c r="AC1211" s="42">
        <f t="shared" si="285"/>
        <v>0</v>
      </c>
      <c r="AD1211" s="40" t="str">
        <f t="shared" si="286"/>
        <v>Critical</v>
      </c>
      <c r="AE1211" s="40">
        <f>IFERROR(VLOOKUP(A1211,'[4]Re-order'!$A:$AA,27,0),"")</f>
        <v>0</v>
      </c>
      <c r="AF1211" s="42">
        <f t="shared" si="287"/>
        <v>-1</v>
      </c>
      <c r="AG1211" s="42" t="e">
        <f>SUMIFS('[4]Raw Inventory'!D:D,'[4]Raw Inventory'!C:C,"GREATWALL",'[4]Raw Inventory'!B:B,A1211)</f>
        <v>#VALUE!</v>
      </c>
      <c r="AH1211" s="42" t="e">
        <f>SUMIFS('[4]Raw Inventory'!D:D,'[4]Raw Inventory'!C:C,"DUARTE",'[4]Raw Inventory'!B:B,A1211)</f>
        <v>#VALUE!</v>
      </c>
      <c r="AI1211" s="42"/>
      <c r="AJ1211" s="42">
        <f t="shared" si="288"/>
        <v>0</v>
      </c>
      <c r="AK1211" s="40" t="str">
        <f>IFERROR(IF((Q1211+IF(AI1211="",0,AI3))&lt;=0,"Stockout",IF(AJ1211="","",IF(F1211="Class A",IF(AJ1211&lt;=7,"Critical",IF(AJ1211&lt;=15,"Low",IF(AJ1211&lt;=30,"Reorder",IF(AJ1211&lt;=45,"Optimal","Overstock")))),IF(F1211="Class B",IF(AJ1211&lt;=10,"Critical",IF(AJ1211&lt;=20,"Low",IF(AJ1211&lt;=45,"Reorder",IF(AJ1211&lt;=60,"Optimal","Overstock")))),IF(F1211="Class C",IF(AJ1211&lt;=15,"Critical",IF(AJ1211&lt;=30,"Low",IF(AJ1211&lt;=60,"Reorder",IF(AJ1211&lt;=90,"Optimal","Overstock")))),""))))),"")</f>
        <v>Critical</v>
      </c>
      <c r="AL1211" s="42"/>
      <c r="AM1211" s="39"/>
      <c r="AN1211" s="39"/>
      <c r="AO1211" s="39"/>
      <c r="AP1211" s="39"/>
      <c r="AQ1211" s="39"/>
      <c r="AR1211" s="39"/>
      <c r="AS1211" s="39"/>
      <c r="AT1211" s="39"/>
      <c r="AU1211" s="39"/>
      <c r="AV1211" s="39"/>
    </row>
    <row r="1212" spans="1:48">
      <c r="A1212" s="39" t="s">
        <v>18</v>
      </c>
      <c r="B1212" s="39" t="s">
        <v>131</v>
      </c>
      <c r="C1212" s="39" t="s">
        <v>128</v>
      </c>
      <c r="D1212" s="40" t="s">
        <v>255</v>
      </c>
      <c r="E1212" s="40">
        <v>17</v>
      </c>
      <c r="F1212" s="40" t="s">
        <v>3</v>
      </c>
      <c r="G1212" s="39" t="str">
        <f>IFERROR(VLOOKUP(A1212,'[4]MC Masterlist 2026-09-17'!$B:$M, 3, 0),"")</f>
        <v>HONDA</v>
      </c>
      <c r="H1212" s="41">
        <f>IFERROR(VLOOKUP(A1212,'[4]MC Masterlist 2026-09-17'!$B:$M, 6, 0),"")</f>
        <v>94330</v>
      </c>
      <c r="I1212" s="42">
        <v>0</v>
      </c>
      <c r="J1212" s="42">
        <v>1</v>
      </c>
      <c r="K1212" s="42">
        <v>0</v>
      </c>
      <c r="L1212" s="42">
        <f t="shared" si="273"/>
        <v>1</v>
      </c>
      <c r="M1212" s="42">
        <f t="shared" si="274"/>
        <v>0.33333333333333331</v>
      </c>
      <c r="N1212" s="41">
        <f t="shared" si="275"/>
        <v>94330</v>
      </c>
      <c r="O1212" s="41">
        <f t="shared" si="276"/>
        <v>31443.333333333332</v>
      </c>
      <c r="P1212" s="42">
        <f t="shared" si="277"/>
        <v>1.111111111111111E-2</v>
      </c>
      <c r="Q1212" s="42">
        <v>2</v>
      </c>
      <c r="R1212" s="41">
        <f t="shared" si="278"/>
        <v>188660</v>
      </c>
      <c r="S1212" s="42">
        <f t="shared" si="279"/>
        <v>180</v>
      </c>
      <c r="T1212" s="42">
        <f>IFERROR(VLOOKUP(A1212,'[4]Re-order'!$A:$Q,17,0),"")</f>
        <v>0</v>
      </c>
      <c r="U1212" s="42">
        <f>IFERROR(VLOOKUP(A1212,'[4]MC Masterlist 2026-09-17'!$B:$M, 10, 0),0)</f>
        <v>15</v>
      </c>
      <c r="V1212" s="42">
        <f>IFERROR(VLOOKUP(A1212,'[4]MC Masterlist 2026-09-17'!$B:$M, 11, 0),0)</f>
        <v>15</v>
      </c>
      <c r="W1212" s="42">
        <f t="shared" si="280"/>
        <v>30</v>
      </c>
      <c r="X1212" s="42">
        <f t="shared" si="281"/>
        <v>29.833333333333332</v>
      </c>
      <c r="Y1212" s="42">
        <f>IFERROR(IF(OR(C1212="AREA I",C1212="AREA V"),7,VLOOKUP(A1212,'[4]MC Masterlist 2026-09-17'!$B:$M, 12, 0)),0)</f>
        <v>30</v>
      </c>
      <c r="Z1212" s="42">
        <f t="shared" si="282"/>
        <v>0.16666666666666666</v>
      </c>
      <c r="AA1212" s="42">
        <f t="shared" si="283"/>
        <v>0.33333333333333331</v>
      </c>
      <c r="AB1212" s="42">
        <f t="shared" si="284"/>
        <v>0.33148148148148143</v>
      </c>
      <c r="AC1212" s="42">
        <f t="shared" si="285"/>
        <v>0.33333333333333331</v>
      </c>
      <c r="AD1212" s="40" t="str">
        <f t="shared" si="286"/>
        <v>Overstock</v>
      </c>
      <c r="AE1212" s="40">
        <f>IFERROR(VLOOKUP(A1212,'[4]Re-order'!$A:$AA,27,0),"")</f>
        <v>0</v>
      </c>
      <c r="AF1212" s="42">
        <f t="shared" si="287"/>
        <v>-1.6666666666666667</v>
      </c>
      <c r="AG1212" s="42" t="e">
        <f>SUMIFS('[4]Raw Inventory'!D:D,'[4]Raw Inventory'!C:C,"GREATWALL",'[4]Raw Inventory'!B:B,A1212)</f>
        <v>#VALUE!</v>
      </c>
      <c r="AH1212" s="42" t="e">
        <f>SUMIFS('[4]Raw Inventory'!D:D,'[4]Raw Inventory'!C:C,"DUARTE",'[4]Raw Inventory'!B:B,A1212)</f>
        <v>#VALUE!</v>
      </c>
      <c r="AI1212" s="42"/>
      <c r="AJ1212" s="42">
        <f t="shared" si="288"/>
        <v>180.00000000000003</v>
      </c>
      <c r="AK1212" s="40" t="str">
        <f>IFERROR(IF((Q1212+IF(AI1212="",0,AI3))&lt;=0,"Stockout",IF(AJ1212="","",IF(F1212="Class A",IF(AJ1212&lt;=7,"Critical",IF(AJ1212&lt;=15,"Low",IF(AJ1212&lt;=30,"Reorder",IF(AJ1212&lt;=45,"Optimal","Overstock")))),IF(F1212="Class B",IF(AJ1212&lt;=10,"Critical",IF(AJ1212&lt;=20,"Low",IF(AJ1212&lt;=45,"Reorder",IF(AJ1212&lt;=60,"Optimal","Overstock")))),IF(F1212="Class C",IF(AJ1212&lt;=15,"Critical",IF(AJ1212&lt;=30,"Low",IF(AJ1212&lt;=60,"Reorder",IF(AJ1212&lt;=90,"Optimal","Overstock")))),""))))),"")</f>
        <v>Overstock</v>
      </c>
      <c r="AL1212" s="42"/>
      <c r="AM1212" s="39"/>
      <c r="AN1212" s="39"/>
      <c r="AO1212" s="39"/>
      <c r="AP1212" s="39"/>
      <c r="AQ1212" s="39"/>
      <c r="AR1212" s="39"/>
      <c r="AS1212" s="39"/>
      <c r="AT1212" s="39"/>
      <c r="AU1212" s="39"/>
      <c r="AV1212" s="39"/>
    </row>
    <row r="1213" spans="1:48">
      <c r="A1213" s="39" t="s">
        <v>76</v>
      </c>
      <c r="B1213" s="39" t="s">
        <v>98</v>
      </c>
      <c r="C1213" s="39" t="s">
        <v>90</v>
      </c>
      <c r="D1213" s="40" t="s">
        <v>234</v>
      </c>
      <c r="E1213" s="40">
        <v>22</v>
      </c>
      <c r="F1213" s="40" t="s">
        <v>3</v>
      </c>
      <c r="G1213" s="39" t="str">
        <f>IFERROR(VLOOKUP(A1213,'[4]MC Masterlist 2026-09-17'!$B:$M, 3, 0),"")</f>
        <v>SUZUKI</v>
      </c>
      <c r="H1213" s="41">
        <f>IFERROR(VLOOKUP(A1213,'[4]MC Masterlist 2026-09-17'!$B:$M, 6, 0),"")</f>
        <v>62692</v>
      </c>
      <c r="I1213" s="42">
        <v>0</v>
      </c>
      <c r="J1213" s="42">
        <v>0</v>
      </c>
      <c r="K1213" s="42">
        <v>0</v>
      </c>
      <c r="L1213" s="42">
        <f t="shared" si="273"/>
        <v>0</v>
      </c>
      <c r="M1213" s="42">
        <f t="shared" si="274"/>
        <v>0</v>
      </c>
      <c r="N1213" s="41">
        <f t="shared" si="275"/>
        <v>0</v>
      </c>
      <c r="O1213" s="41">
        <f t="shared" si="276"/>
        <v>0</v>
      </c>
      <c r="P1213" s="42">
        <f t="shared" si="277"/>
        <v>0</v>
      </c>
      <c r="Q1213" s="42">
        <v>1</v>
      </c>
      <c r="R1213" s="41">
        <f t="shared" si="278"/>
        <v>62692</v>
      </c>
      <c r="S1213" s="42">
        <f t="shared" si="279"/>
        <v>0</v>
      </c>
      <c r="T1213" s="42">
        <f>IFERROR(VLOOKUP(A1213,'[4]Re-order'!$A:$Q,17,0),"")</f>
        <v>0</v>
      </c>
      <c r="U1213" s="42">
        <f>IFERROR(VLOOKUP(A1213,'[4]MC Masterlist 2026-09-17'!$B:$M, 10, 0),0)</f>
        <v>15</v>
      </c>
      <c r="V1213" s="42">
        <f>IFERROR(VLOOKUP(A1213,'[4]MC Masterlist 2026-09-17'!$B:$M, 11, 0),0)</f>
        <v>15</v>
      </c>
      <c r="W1213" s="42">
        <f t="shared" si="280"/>
        <v>30</v>
      </c>
      <c r="X1213" s="42">
        <f t="shared" si="281"/>
        <v>30</v>
      </c>
      <c r="Y1213" s="42">
        <f>IFERROR(IF(OR(C1213="AREA I",C1213="AREA V"),7,VLOOKUP(A1213,'[4]MC Masterlist 2026-09-17'!$B:$M, 12, 0)),0)</f>
        <v>30</v>
      </c>
      <c r="Z1213" s="42">
        <f t="shared" si="282"/>
        <v>0</v>
      </c>
      <c r="AA1213" s="42">
        <f t="shared" si="283"/>
        <v>0</v>
      </c>
      <c r="AB1213" s="42">
        <f t="shared" si="284"/>
        <v>0</v>
      </c>
      <c r="AC1213" s="42">
        <f t="shared" si="285"/>
        <v>0</v>
      </c>
      <c r="AD1213" s="40" t="str">
        <f t="shared" si="286"/>
        <v>Critical</v>
      </c>
      <c r="AE1213" s="40">
        <f>IFERROR(VLOOKUP(A1213,'[4]Re-order'!$A:$AA,27,0),"")</f>
        <v>0</v>
      </c>
      <c r="AF1213" s="42">
        <f t="shared" si="287"/>
        <v>-1</v>
      </c>
      <c r="AG1213" s="42" t="e">
        <f>SUMIFS('[4]Raw Inventory'!D:D,'[4]Raw Inventory'!C:C,"GREATWALL",'[4]Raw Inventory'!B:B,A1213)</f>
        <v>#VALUE!</v>
      </c>
      <c r="AH1213" s="42" t="e">
        <f>SUMIFS('[4]Raw Inventory'!D:D,'[4]Raw Inventory'!C:C,"DUARTE",'[4]Raw Inventory'!B:B,A1213)</f>
        <v>#VALUE!</v>
      </c>
      <c r="AI1213" s="42"/>
      <c r="AJ1213" s="42">
        <f t="shared" si="288"/>
        <v>0</v>
      </c>
      <c r="AK1213" s="40" t="str">
        <f>IFERROR(IF((Q1213+IF(AI1213="",0,AI3))&lt;=0,"Stockout",IF(AJ1213="","",IF(F1213="Class A",IF(AJ1213&lt;=7,"Critical",IF(AJ1213&lt;=15,"Low",IF(AJ1213&lt;=30,"Reorder",IF(AJ1213&lt;=45,"Optimal","Overstock")))),IF(F1213="Class B",IF(AJ1213&lt;=10,"Critical",IF(AJ1213&lt;=20,"Low",IF(AJ1213&lt;=45,"Reorder",IF(AJ1213&lt;=60,"Optimal","Overstock")))),IF(F1213="Class C",IF(AJ1213&lt;=15,"Critical",IF(AJ1213&lt;=30,"Low",IF(AJ1213&lt;=60,"Reorder",IF(AJ1213&lt;=90,"Optimal","Overstock")))),""))))),"")</f>
        <v>Critical</v>
      </c>
      <c r="AL1213" s="42"/>
      <c r="AM1213" s="39"/>
      <c r="AN1213" s="39"/>
      <c r="AO1213" s="39"/>
      <c r="AP1213" s="39"/>
      <c r="AQ1213" s="39"/>
      <c r="AR1213" s="39"/>
      <c r="AS1213" s="39"/>
      <c r="AT1213" s="39"/>
      <c r="AU1213" s="39"/>
      <c r="AV1213" s="39"/>
    </row>
    <row r="1214" spans="1:48">
      <c r="A1214" s="39" t="s">
        <v>66</v>
      </c>
      <c r="B1214" s="39" t="s">
        <v>111</v>
      </c>
      <c r="C1214" s="39" t="s">
        <v>109</v>
      </c>
      <c r="D1214" s="40" t="s">
        <v>220</v>
      </c>
      <c r="E1214" s="40">
        <v>22</v>
      </c>
      <c r="F1214" s="40" t="s">
        <v>3</v>
      </c>
      <c r="G1214" s="39" t="str">
        <f>IFERROR(VLOOKUP(A1214,'[4]MC Masterlist 2026-09-17'!$B:$M, 3, 0),"")</f>
        <v>KAWASAKI</v>
      </c>
      <c r="H1214" s="41">
        <f>IFERROR(VLOOKUP(A1214,'[4]MC Masterlist 2026-09-17'!$B:$M, 6, 0),"")</f>
        <v>95530</v>
      </c>
      <c r="I1214" s="42">
        <v>0</v>
      </c>
      <c r="J1214" s="42">
        <v>0</v>
      </c>
      <c r="K1214" s="42">
        <v>1</v>
      </c>
      <c r="L1214" s="42">
        <f t="shared" si="273"/>
        <v>1</v>
      </c>
      <c r="M1214" s="42">
        <f t="shared" si="274"/>
        <v>0.33333333333333331</v>
      </c>
      <c r="N1214" s="41">
        <f t="shared" si="275"/>
        <v>95530</v>
      </c>
      <c r="O1214" s="41">
        <f t="shared" si="276"/>
        <v>31843.333333333332</v>
      </c>
      <c r="P1214" s="42">
        <f t="shared" si="277"/>
        <v>1.111111111111111E-2</v>
      </c>
      <c r="Q1214" s="42">
        <v>3</v>
      </c>
      <c r="R1214" s="41">
        <f t="shared" si="278"/>
        <v>286590</v>
      </c>
      <c r="S1214" s="42">
        <f t="shared" si="279"/>
        <v>270</v>
      </c>
      <c r="T1214" s="42">
        <f>IFERROR(VLOOKUP(A1214,'[4]Re-order'!$A:$Q,17,0),"")</f>
        <v>0</v>
      </c>
      <c r="U1214" s="42">
        <f>IFERROR(VLOOKUP(A1214,'[4]MC Masterlist 2026-09-17'!$B:$M, 10, 0),0)</f>
        <v>15</v>
      </c>
      <c r="V1214" s="42">
        <f>IFERROR(VLOOKUP(A1214,'[4]MC Masterlist 2026-09-17'!$B:$M, 11, 0),0)</f>
        <v>15</v>
      </c>
      <c r="W1214" s="42">
        <f t="shared" si="280"/>
        <v>30</v>
      </c>
      <c r="X1214" s="42">
        <f t="shared" si="281"/>
        <v>29.833333333333332</v>
      </c>
      <c r="Y1214" s="42">
        <f>IFERROR(IF(OR(C1214="AREA I",C1214="AREA V"),7,VLOOKUP(A1214,'[4]MC Masterlist 2026-09-17'!$B:$M, 12, 0)),0)</f>
        <v>30</v>
      </c>
      <c r="Z1214" s="42">
        <f t="shared" si="282"/>
        <v>0.16666666666666666</v>
      </c>
      <c r="AA1214" s="42">
        <f t="shared" si="283"/>
        <v>0.33333333333333331</v>
      </c>
      <c r="AB1214" s="42">
        <f t="shared" si="284"/>
        <v>0.33148148148148143</v>
      </c>
      <c r="AC1214" s="42">
        <f t="shared" si="285"/>
        <v>0.33333333333333331</v>
      </c>
      <c r="AD1214" s="40" t="str">
        <f t="shared" si="286"/>
        <v>Overstock</v>
      </c>
      <c r="AE1214" s="40">
        <f>IFERROR(VLOOKUP(A1214,'[4]Re-order'!$A:$AA,27,0),"")</f>
        <v>0</v>
      </c>
      <c r="AF1214" s="42">
        <f t="shared" si="287"/>
        <v>-2.6666666666666665</v>
      </c>
      <c r="AG1214" s="42" t="e">
        <f>SUMIFS('[4]Raw Inventory'!D:D,'[4]Raw Inventory'!C:C,"GREATWALL",'[4]Raw Inventory'!B:B,A1214)</f>
        <v>#VALUE!</v>
      </c>
      <c r="AH1214" s="42" t="e">
        <f>SUMIFS('[4]Raw Inventory'!D:D,'[4]Raw Inventory'!C:C,"DUARTE",'[4]Raw Inventory'!B:B,A1214)</f>
        <v>#VALUE!</v>
      </c>
      <c r="AI1214" s="42"/>
      <c r="AJ1214" s="42">
        <f t="shared" si="288"/>
        <v>270.00000000000006</v>
      </c>
      <c r="AK1214" s="40" t="str">
        <f>IFERROR(IF((Q1214+IF(AI1214="",0,AI3))&lt;=0,"Stockout",IF(AJ1214="","",IF(F1214="Class A",IF(AJ1214&lt;=7,"Critical",IF(AJ1214&lt;=15,"Low",IF(AJ1214&lt;=30,"Reorder",IF(AJ1214&lt;=45,"Optimal","Overstock")))),IF(F1214="Class B",IF(AJ1214&lt;=10,"Critical",IF(AJ1214&lt;=20,"Low",IF(AJ1214&lt;=45,"Reorder",IF(AJ1214&lt;=60,"Optimal","Overstock")))),IF(F1214="Class C",IF(AJ1214&lt;=15,"Critical",IF(AJ1214&lt;=30,"Low",IF(AJ1214&lt;=60,"Reorder",IF(AJ1214&lt;=90,"Optimal","Overstock")))),""))))),"")</f>
        <v>Overstock</v>
      </c>
      <c r="AL1214" s="42"/>
      <c r="AM1214" s="39"/>
      <c r="AN1214" s="39"/>
      <c r="AO1214" s="39"/>
      <c r="AP1214" s="39"/>
      <c r="AQ1214" s="39"/>
      <c r="AR1214" s="39"/>
      <c r="AS1214" s="39"/>
      <c r="AT1214" s="39"/>
      <c r="AU1214" s="39"/>
      <c r="AV1214" s="39"/>
    </row>
    <row r="1215" spans="1:48">
      <c r="A1215" s="39" t="s">
        <v>61</v>
      </c>
      <c r="B1215" s="39" t="s">
        <v>154</v>
      </c>
      <c r="C1215" s="39" t="s">
        <v>152</v>
      </c>
      <c r="D1215" s="40" t="s">
        <v>270</v>
      </c>
      <c r="E1215" s="40">
        <v>31</v>
      </c>
      <c r="F1215" s="40" t="s">
        <v>3</v>
      </c>
      <c r="G1215" s="39" t="str">
        <f>IFERROR(VLOOKUP(A1215,'[4]MC Masterlist 2026-09-17'!$B:$M, 3, 0),"")</f>
        <v>HONDA</v>
      </c>
      <c r="H1215" s="41">
        <f>IFERROR(VLOOKUP(A1215,'[4]MC Masterlist 2026-09-17'!$B:$M, 6, 0),"")</f>
        <v>63510</v>
      </c>
      <c r="I1215" s="42">
        <v>0</v>
      </c>
      <c r="J1215" s="42">
        <v>0</v>
      </c>
      <c r="K1215" s="42">
        <v>0</v>
      </c>
      <c r="L1215" s="42">
        <f t="shared" si="273"/>
        <v>0</v>
      </c>
      <c r="M1215" s="42">
        <f t="shared" si="274"/>
        <v>0</v>
      </c>
      <c r="N1215" s="41">
        <f t="shared" si="275"/>
        <v>0</v>
      </c>
      <c r="O1215" s="41">
        <f t="shared" si="276"/>
        <v>0</v>
      </c>
      <c r="P1215" s="42">
        <f t="shared" si="277"/>
        <v>0</v>
      </c>
      <c r="Q1215" s="42">
        <v>1</v>
      </c>
      <c r="R1215" s="41">
        <f t="shared" si="278"/>
        <v>63510</v>
      </c>
      <c r="S1215" s="42">
        <f t="shared" si="279"/>
        <v>0</v>
      </c>
      <c r="T1215" s="42">
        <f>IFERROR(VLOOKUP(A1215,'[4]Re-order'!$A:$Q,17,0),"")</f>
        <v>0</v>
      </c>
      <c r="U1215" s="42">
        <f>IFERROR(VLOOKUP(A1215,'[4]MC Masterlist 2026-09-17'!$B:$M, 10, 0),0)</f>
        <v>15</v>
      </c>
      <c r="V1215" s="42">
        <f>IFERROR(VLOOKUP(A1215,'[4]MC Masterlist 2026-09-17'!$B:$M, 11, 0),0)</f>
        <v>15</v>
      </c>
      <c r="W1215" s="42">
        <f t="shared" si="280"/>
        <v>30</v>
      </c>
      <c r="X1215" s="42">
        <f t="shared" si="281"/>
        <v>30</v>
      </c>
      <c r="Y1215" s="42">
        <f>IFERROR(IF(OR(C1215="AREA I",C1215="AREA V"),7,VLOOKUP(A1215,'[4]MC Masterlist 2026-09-17'!$B:$M, 12, 0)),0)</f>
        <v>30</v>
      </c>
      <c r="Z1215" s="42">
        <f t="shared" si="282"/>
        <v>0</v>
      </c>
      <c r="AA1215" s="42">
        <f t="shared" si="283"/>
        <v>0</v>
      </c>
      <c r="AB1215" s="42">
        <f t="shared" si="284"/>
        <v>0</v>
      </c>
      <c r="AC1215" s="42">
        <f t="shared" si="285"/>
        <v>0</v>
      </c>
      <c r="AD1215" s="40" t="str">
        <f t="shared" si="286"/>
        <v>Critical</v>
      </c>
      <c r="AE1215" s="40">
        <f>IFERROR(VLOOKUP(A1215,'[4]Re-order'!$A:$AA,27,0),"")</f>
        <v>0</v>
      </c>
      <c r="AF1215" s="42">
        <f t="shared" si="287"/>
        <v>-1</v>
      </c>
      <c r="AG1215" s="42" t="e">
        <f>SUMIFS('[4]Raw Inventory'!D:D,'[4]Raw Inventory'!C:C,"GREATWALL",'[4]Raw Inventory'!B:B,A1215)</f>
        <v>#VALUE!</v>
      </c>
      <c r="AH1215" s="42" t="e">
        <f>SUMIFS('[4]Raw Inventory'!D:D,'[4]Raw Inventory'!C:C,"DUARTE",'[4]Raw Inventory'!B:B,A1215)</f>
        <v>#VALUE!</v>
      </c>
      <c r="AI1215" s="42"/>
      <c r="AJ1215" s="42">
        <f t="shared" si="288"/>
        <v>0</v>
      </c>
      <c r="AK1215" s="40" t="str">
        <f>IFERROR(IF((Q1215+IF(AI1215="",0,AI3))&lt;=0,"Stockout",IF(AJ1215="","",IF(F1215="Class A",IF(AJ1215&lt;=7,"Critical",IF(AJ1215&lt;=15,"Low",IF(AJ1215&lt;=30,"Reorder",IF(AJ1215&lt;=45,"Optimal","Overstock")))),IF(F1215="Class B",IF(AJ1215&lt;=10,"Critical",IF(AJ1215&lt;=20,"Low",IF(AJ1215&lt;=45,"Reorder",IF(AJ1215&lt;=60,"Optimal","Overstock")))),IF(F1215="Class C",IF(AJ1215&lt;=15,"Critical",IF(AJ1215&lt;=30,"Low",IF(AJ1215&lt;=60,"Reorder",IF(AJ1215&lt;=90,"Optimal","Overstock")))),""))))),"")</f>
        <v>Critical</v>
      </c>
      <c r="AL1215" s="42"/>
      <c r="AM1215" s="39"/>
      <c r="AN1215" s="39"/>
      <c r="AO1215" s="39"/>
      <c r="AP1215" s="39"/>
      <c r="AQ1215" s="39"/>
      <c r="AR1215" s="39"/>
      <c r="AS1215" s="39"/>
      <c r="AT1215" s="39"/>
      <c r="AU1215" s="39"/>
      <c r="AV1215" s="39"/>
    </row>
    <row r="1216" spans="1:48">
      <c r="A1216" s="39" t="s">
        <v>20</v>
      </c>
      <c r="B1216" s="39" t="s">
        <v>121</v>
      </c>
      <c r="C1216" s="39" t="s">
        <v>118</v>
      </c>
      <c r="D1216" s="40" t="s">
        <v>233</v>
      </c>
      <c r="E1216" s="40">
        <v>4</v>
      </c>
      <c r="F1216" s="40" t="s">
        <v>0</v>
      </c>
      <c r="G1216" s="39" t="str">
        <f>IFERROR(VLOOKUP(A1216,'[4]MC Masterlist 2026-09-17'!$B:$M, 3, 0),"")</f>
        <v>HONDA</v>
      </c>
      <c r="H1216" s="41">
        <f>IFERROR(VLOOKUP(A1216,'[4]MC Masterlist 2026-09-17'!$B:$M, 6, 0),"")</f>
        <v>69950</v>
      </c>
      <c r="I1216" s="42">
        <v>5</v>
      </c>
      <c r="J1216" s="42">
        <v>5</v>
      </c>
      <c r="K1216" s="42">
        <v>4</v>
      </c>
      <c r="L1216" s="42">
        <f t="shared" si="273"/>
        <v>14</v>
      </c>
      <c r="M1216" s="42">
        <f t="shared" si="274"/>
        <v>4.666666666666667</v>
      </c>
      <c r="N1216" s="41">
        <f t="shared" si="275"/>
        <v>979300</v>
      </c>
      <c r="O1216" s="41">
        <f t="shared" si="276"/>
        <v>326433.33333333337</v>
      </c>
      <c r="P1216" s="42">
        <f t="shared" si="277"/>
        <v>0.15555555555555556</v>
      </c>
      <c r="Q1216" s="42">
        <v>7</v>
      </c>
      <c r="R1216" s="41">
        <f t="shared" si="278"/>
        <v>489650</v>
      </c>
      <c r="S1216" s="42">
        <f t="shared" si="279"/>
        <v>44.999999999999993</v>
      </c>
      <c r="T1216" s="42">
        <f>IFERROR(VLOOKUP(A1216,'[4]Re-order'!$A:$Q,17,0),"")</f>
        <v>0</v>
      </c>
      <c r="U1216" s="42">
        <f>IFERROR(VLOOKUP(A1216,'[4]MC Masterlist 2026-09-17'!$B:$M, 10, 0),0)</f>
        <v>15</v>
      </c>
      <c r="V1216" s="42">
        <f>IFERROR(VLOOKUP(A1216,'[4]MC Masterlist 2026-09-17'!$B:$M, 11, 0),0)</f>
        <v>15</v>
      </c>
      <c r="W1216" s="42">
        <f t="shared" si="280"/>
        <v>30</v>
      </c>
      <c r="X1216" s="42">
        <f t="shared" si="281"/>
        <v>27.666666666666668</v>
      </c>
      <c r="Y1216" s="42">
        <f>IFERROR(IF(OR(C1216="AREA I",C1216="AREA V"),7,VLOOKUP(A1216,'[4]MC Masterlist 2026-09-17'!$B:$M, 12, 0)),0)</f>
        <v>30</v>
      </c>
      <c r="Z1216" s="42">
        <f t="shared" si="282"/>
        <v>2.3333333333333335</v>
      </c>
      <c r="AA1216" s="42">
        <f t="shared" si="283"/>
        <v>4.666666666666667</v>
      </c>
      <c r="AB1216" s="42">
        <f t="shared" si="284"/>
        <v>4.3037037037037038</v>
      </c>
      <c r="AC1216" s="42">
        <f t="shared" si="285"/>
        <v>4.666666666666667</v>
      </c>
      <c r="AD1216" s="40" t="str">
        <f t="shared" si="286"/>
        <v>Optimal</v>
      </c>
      <c r="AE1216" s="40">
        <f>IFERROR(VLOOKUP(A1216,'[4]Re-order'!$A:$AA,27,0),"")</f>
        <v>0</v>
      </c>
      <c r="AF1216" s="42">
        <f t="shared" si="287"/>
        <v>-2.333333333333333</v>
      </c>
      <c r="AG1216" s="42" t="e">
        <f>SUMIFS('[4]Raw Inventory'!D:D,'[4]Raw Inventory'!C:C,"GREATWALL",'[4]Raw Inventory'!B:B,A1216)</f>
        <v>#VALUE!</v>
      </c>
      <c r="AH1216" s="42" t="e">
        <f>SUMIFS('[4]Raw Inventory'!D:D,'[4]Raw Inventory'!C:C,"DUARTE",'[4]Raw Inventory'!B:B,A1216)</f>
        <v>#VALUE!</v>
      </c>
      <c r="AI1216" s="42"/>
      <c r="AJ1216" s="42">
        <f t="shared" si="288"/>
        <v>45</v>
      </c>
      <c r="AK1216" s="40" t="str">
        <f>IFERROR(IF((Q1216+IF(AI1216="",0,AI3))&lt;=0,"Stockout",IF(AJ1216="","",IF(F1216="Class A",IF(AJ1216&lt;=7,"Critical",IF(AJ1216&lt;=15,"Low",IF(AJ1216&lt;=30,"Reorder",IF(AJ1216&lt;=45,"Optimal","Overstock")))),IF(F1216="Class B",IF(AJ1216&lt;=10,"Critical",IF(AJ1216&lt;=20,"Low",IF(AJ1216&lt;=45,"Reorder",IF(AJ1216&lt;=60,"Optimal","Overstock")))),IF(F1216="Class C",IF(AJ1216&lt;=15,"Critical",IF(AJ1216&lt;=30,"Low",IF(AJ1216&lt;=60,"Reorder",IF(AJ1216&lt;=90,"Optimal","Overstock")))),""))))),"")</f>
        <v>Optimal</v>
      </c>
      <c r="AL1216" s="42"/>
      <c r="AM1216" s="39"/>
      <c r="AN1216" s="39"/>
      <c r="AO1216" s="39"/>
      <c r="AP1216" s="39"/>
      <c r="AQ1216" s="39"/>
      <c r="AR1216" s="39"/>
      <c r="AS1216" s="39"/>
      <c r="AT1216" s="39"/>
      <c r="AU1216" s="39"/>
      <c r="AV1216" s="39"/>
    </row>
    <row r="1217" spans="1:48">
      <c r="A1217" s="39" t="s">
        <v>40</v>
      </c>
      <c r="B1217" s="39" t="s">
        <v>155</v>
      </c>
      <c r="C1217" s="39" t="s">
        <v>152</v>
      </c>
      <c r="D1217" s="40" t="s">
        <v>222</v>
      </c>
      <c r="E1217" s="40">
        <v>21</v>
      </c>
      <c r="F1217" s="40" t="s">
        <v>3</v>
      </c>
      <c r="G1217" s="39" t="str">
        <f>IFERROR(VLOOKUP(A1217,'[4]MC Masterlist 2026-09-17'!$B:$M, 3, 0),"")</f>
        <v>HONDA</v>
      </c>
      <c r="H1217" s="41">
        <f>IFERROR(VLOOKUP(A1217,'[4]MC Masterlist 2026-09-17'!$B:$M, 6, 0),"")</f>
        <v>56426</v>
      </c>
      <c r="I1217" s="42">
        <v>0</v>
      </c>
      <c r="J1217" s="42">
        <v>0</v>
      </c>
      <c r="K1217" s="42">
        <v>2</v>
      </c>
      <c r="L1217" s="42">
        <f t="shared" si="273"/>
        <v>2</v>
      </c>
      <c r="M1217" s="42">
        <f t="shared" si="274"/>
        <v>0.66666666666666663</v>
      </c>
      <c r="N1217" s="41">
        <f t="shared" si="275"/>
        <v>112852</v>
      </c>
      <c r="O1217" s="41">
        <f t="shared" si="276"/>
        <v>37617.333333333328</v>
      </c>
      <c r="P1217" s="42">
        <f t="shared" si="277"/>
        <v>2.222222222222222E-2</v>
      </c>
      <c r="Q1217" s="42">
        <v>4</v>
      </c>
      <c r="R1217" s="41">
        <f t="shared" si="278"/>
        <v>225704</v>
      </c>
      <c r="S1217" s="42">
        <f t="shared" si="279"/>
        <v>180.00000000000003</v>
      </c>
      <c r="T1217" s="42">
        <f>IFERROR(VLOOKUP(A1217,'[4]Re-order'!$A:$Q,17,0),"")</f>
        <v>0</v>
      </c>
      <c r="U1217" s="42">
        <f>IFERROR(VLOOKUP(A1217,'[4]MC Masterlist 2026-09-17'!$B:$M, 10, 0),0)</f>
        <v>15</v>
      </c>
      <c r="V1217" s="42">
        <f>IFERROR(VLOOKUP(A1217,'[4]MC Masterlist 2026-09-17'!$B:$M, 11, 0),0)</f>
        <v>15</v>
      </c>
      <c r="W1217" s="42">
        <f t="shared" si="280"/>
        <v>30</v>
      </c>
      <c r="X1217" s="42">
        <f t="shared" si="281"/>
        <v>29.666666666666668</v>
      </c>
      <c r="Y1217" s="42">
        <f>IFERROR(IF(OR(C1217="AREA I",C1217="AREA V"),7,VLOOKUP(A1217,'[4]MC Masterlist 2026-09-17'!$B:$M, 12, 0)),0)</f>
        <v>30</v>
      </c>
      <c r="Z1217" s="42">
        <f t="shared" si="282"/>
        <v>0.33333333333333331</v>
      </c>
      <c r="AA1217" s="42">
        <f t="shared" si="283"/>
        <v>0.66666666666666663</v>
      </c>
      <c r="AB1217" s="42">
        <f t="shared" si="284"/>
        <v>0.65925925925925921</v>
      </c>
      <c r="AC1217" s="42">
        <f t="shared" si="285"/>
        <v>0.66666666666666663</v>
      </c>
      <c r="AD1217" s="40" t="str">
        <f t="shared" si="286"/>
        <v>Overstock</v>
      </c>
      <c r="AE1217" s="40">
        <f>IFERROR(VLOOKUP(A1217,'[4]Re-order'!$A:$AA,27,0),"")</f>
        <v>0</v>
      </c>
      <c r="AF1217" s="42">
        <f t="shared" si="287"/>
        <v>-3.3333333333333335</v>
      </c>
      <c r="AG1217" s="42" t="e">
        <f>SUMIFS('[4]Raw Inventory'!D:D,'[4]Raw Inventory'!C:C,"GREATWALL",'[4]Raw Inventory'!B:B,A1217)</f>
        <v>#VALUE!</v>
      </c>
      <c r="AH1217" s="42" t="e">
        <f>SUMIFS('[4]Raw Inventory'!D:D,'[4]Raw Inventory'!C:C,"DUARTE",'[4]Raw Inventory'!B:B,A1217)</f>
        <v>#VALUE!</v>
      </c>
      <c r="AI1217" s="42"/>
      <c r="AJ1217" s="42">
        <f t="shared" si="288"/>
        <v>180.00000000000003</v>
      </c>
      <c r="AK1217" s="40" t="str">
        <f>IFERROR(IF((Q1217+IF(AI1217="",0,AI3))&lt;=0,"Stockout",IF(AJ1217="","",IF(F1217="Class A",IF(AJ1217&lt;=7,"Critical",IF(AJ1217&lt;=15,"Low",IF(AJ1217&lt;=30,"Reorder",IF(AJ1217&lt;=45,"Optimal","Overstock")))),IF(F1217="Class B",IF(AJ1217&lt;=10,"Critical",IF(AJ1217&lt;=20,"Low",IF(AJ1217&lt;=45,"Reorder",IF(AJ1217&lt;=60,"Optimal","Overstock")))),IF(F1217="Class C",IF(AJ1217&lt;=15,"Critical",IF(AJ1217&lt;=30,"Low",IF(AJ1217&lt;=60,"Reorder",IF(AJ1217&lt;=90,"Optimal","Overstock")))),""))))),"")</f>
        <v>Overstock</v>
      </c>
      <c r="AL1217" s="42"/>
      <c r="AM1217" s="39"/>
      <c r="AN1217" s="39"/>
      <c r="AO1217" s="39"/>
      <c r="AP1217" s="39"/>
      <c r="AQ1217" s="39"/>
      <c r="AR1217" s="39"/>
      <c r="AS1217" s="39"/>
      <c r="AT1217" s="39"/>
      <c r="AU1217" s="39"/>
      <c r="AV1217" s="39"/>
    </row>
    <row r="1218" spans="1:48">
      <c r="A1218" s="39" t="s">
        <v>83</v>
      </c>
      <c r="B1218" s="39" t="s">
        <v>122</v>
      </c>
      <c r="C1218" s="39" t="s">
        <v>118</v>
      </c>
      <c r="D1218" s="40" t="s">
        <v>266</v>
      </c>
      <c r="E1218" s="40">
        <v>22</v>
      </c>
      <c r="F1218" s="40" t="s">
        <v>3</v>
      </c>
      <c r="G1218" s="39" t="str">
        <f>IFERROR(VLOOKUP(A1218,'[4]MC Masterlist 2026-09-17'!$B:$M, 3, 0),"")</f>
        <v>SKYGO</v>
      </c>
      <c r="H1218" s="41">
        <f>IFERROR(VLOOKUP(A1218,'[4]MC Masterlist 2026-09-17'!$B:$M, 6, 0),"")</f>
        <v>35055</v>
      </c>
      <c r="I1218" s="42">
        <v>0</v>
      </c>
      <c r="J1218" s="42">
        <v>0</v>
      </c>
      <c r="K1218" s="42">
        <v>4</v>
      </c>
      <c r="L1218" s="42">
        <f t="shared" si="273"/>
        <v>4</v>
      </c>
      <c r="M1218" s="42">
        <f t="shared" si="274"/>
        <v>1.3333333333333333</v>
      </c>
      <c r="N1218" s="41">
        <f t="shared" si="275"/>
        <v>140220</v>
      </c>
      <c r="O1218" s="41">
        <f t="shared" si="276"/>
        <v>46740</v>
      </c>
      <c r="P1218" s="42">
        <f t="shared" si="277"/>
        <v>4.4444444444444439E-2</v>
      </c>
      <c r="Q1218" s="42">
        <v>3</v>
      </c>
      <c r="R1218" s="41">
        <f t="shared" si="278"/>
        <v>105165</v>
      </c>
      <c r="S1218" s="42">
        <f t="shared" si="279"/>
        <v>67.5</v>
      </c>
      <c r="T1218" s="42">
        <f>IFERROR(VLOOKUP(A1218,'[4]Re-order'!$A:$Q,17,0),"")</f>
        <v>0</v>
      </c>
      <c r="U1218" s="42">
        <f>IFERROR(VLOOKUP(A1218,'[4]MC Masterlist 2026-09-17'!$B:$M, 10, 0),0)</f>
        <v>15</v>
      </c>
      <c r="V1218" s="42">
        <f>IFERROR(VLOOKUP(A1218,'[4]MC Masterlist 2026-09-17'!$B:$M, 11, 0),0)</f>
        <v>15</v>
      </c>
      <c r="W1218" s="42">
        <f t="shared" si="280"/>
        <v>30</v>
      </c>
      <c r="X1218" s="42">
        <f t="shared" si="281"/>
        <v>29.333333333333332</v>
      </c>
      <c r="Y1218" s="42">
        <f>IFERROR(IF(OR(C1218="AREA I",C1218="AREA V"),7,VLOOKUP(A1218,'[4]MC Masterlist 2026-09-17'!$B:$M, 12, 0)),0)</f>
        <v>30</v>
      </c>
      <c r="Z1218" s="42">
        <f t="shared" si="282"/>
        <v>0.66666666666666663</v>
      </c>
      <c r="AA1218" s="42">
        <f t="shared" si="283"/>
        <v>1.3333333333333333</v>
      </c>
      <c r="AB1218" s="42">
        <f t="shared" si="284"/>
        <v>1.3037037037037036</v>
      </c>
      <c r="AC1218" s="42">
        <f t="shared" si="285"/>
        <v>1.3333333333333333</v>
      </c>
      <c r="AD1218" s="40" t="str">
        <f t="shared" si="286"/>
        <v>Optimal</v>
      </c>
      <c r="AE1218" s="40">
        <f>IFERROR(VLOOKUP(A1218,'[4]Re-order'!$A:$AA,27,0),"")</f>
        <v>0</v>
      </c>
      <c r="AF1218" s="42">
        <f t="shared" si="287"/>
        <v>-1.6666666666666667</v>
      </c>
      <c r="AG1218" s="42" t="e">
        <f>SUMIFS('[4]Raw Inventory'!D:D,'[4]Raw Inventory'!C:C,"GREATWALL",'[4]Raw Inventory'!B:B,A1218)</f>
        <v>#VALUE!</v>
      </c>
      <c r="AH1218" s="42" t="e">
        <f>SUMIFS('[4]Raw Inventory'!D:D,'[4]Raw Inventory'!C:C,"DUARTE",'[4]Raw Inventory'!B:B,A1218)</f>
        <v>#VALUE!</v>
      </c>
      <c r="AI1218" s="42"/>
      <c r="AJ1218" s="42">
        <f t="shared" si="288"/>
        <v>67.500000000000014</v>
      </c>
      <c r="AK1218" s="40" t="str">
        <f>IFERROR(IF((Q1218+IF(AI1218="",0,AI3))&lt;=0,"Stockout",IF(AJ1218="","",IF(F1218="Class A",IF(AJ1218&lt;=7,"Critical",IF(AJ1218&lt;=15,"Low",IF(AJ1218&lt;=30,"Reorder",IF(AJ1218&lt;=45,"Optimal","Overstock")))),IF(F1218="Class B",IF(AJ1218&lt;=10,"Critical",IF(AJ1218&lt;=20,"Low",IF(AJ1218&lt;=45,"Reorder",IF(AJ1218&lt;=60,"Optimal","Overstock")))),IF(F1218="Class C",IF(AJ1218&lt;=15,"Critical",IF(AJ1218&lt;=30,"Low",IF(AJ1218&lt;=60,"Reorder",IF(AJ1218&lt;=90,"Optimal","Overstock")))),""))))),"")</f>
        <v>Optimal</v>
      </c>
      <c r="AL1218" s="42"/>
      <c r="AM1218" s="39"/>
      <c r="AN1218" s="39"/>
      <c r="AO1218" s="39"/>
      <c r="AP1218" s="39"/>
      <c r="AQ1218" s="39"/>
      <c r="AR1218" s="39"/>
      <c r="AS1218" s="39"/>
      <c r="AT1218" s="39"/>
      <c r="AU1218" s="39"/>
      <c r="AV1218" s="39"/>
    </row>
    <row r="1219" spans="1:48">
      <c r="A1219" s="39" t="s">
        <v>20</v>
      </c>
      <c r="B1219" s="39" t="s">
        <v>140</v>
      </c>
      <c r="C1219" s="39" t="s">
        <v>137</v>
      </c>
      <c r="D1219" s="40" t="s">
        <v>233</v>
      </c>
      <c r="E1219" s="40">
        <v>4</v>
      </c>
      <c r="F1219" s="40" t="s">
        <v>0</v>
      </c>
      <c r="G1219" s="39" t="str">
        <f>IFERROR(VLOOKUP(A1219,'[4]MC Masterlist 2026-09-17'!$B:$M, 3, 0),"")</f>
        <v>HONDA</v>
      </c>
      <c r="H1219" s="41">
        <f>IFERROR(VLOOKUP(A1219,'[4]MC Masterlist 2026-09-17'!$B:$M, 6, 0),"")</f>
        <v>69950</v>
      </c>
      <c r="I1219" s="42">
        <v>4</v>
      </c>
      <c r="J1219" s="42">
        <v>8</v>
      </c>
      <c r="K1219" s="42">
        <v>3</v>
      </c>
      <c r="L1219" s="42">
        <f t="shared" ref="L1219:L1282" si="289">I1219+J1219+K1219</f>
        <v>15</v>
      </c>
      <c r="M1219" s="42">
        <f t="shared" ref="M1219:M1282" si="290">AVERAGE(I1219,J1219,K1219)</f>
        <v>5</v>
      </c>
      <c r="N1219" s="41">
        <f t="shared" ref="N1219:N1282" si="291">L1219*H1219</f>
        <v>1049250</v>
      </c>
      <c r="O1219" s="41">
        <f t="shared" ref="O1219:O1282" si="292">M1219*H1219</f>
        <v>349750</v>
      </c>
      <c r="P1219" s="42">
        <f t="shared" ref="P1219:P1282" si="293">M1219/30</f>
        <v>0.16666666666666666</v>
      </c>
      <c r="Q1219" s="42">
        <v>3</v>
      </c>
      <c r="R1219" s="41">
        <f t="shared" ref="R1219:R1282" si="294">IFERROR(Q1219*H1219, 0)</f>
        <v>209850</v>
      </c>
      <c r="S1219" s="42">
        <f t="shared" ref="S1219:S1282" si="295">IFERROR(R1219/(O1219)*30, 0)</f>
        <v>18</v>
      </c>
      <c r="T1219" s="42">
        <f>IFERROR(VLOOKUP(A1219,'[4]Re-order'!$A:$Q,17,0),"")</f>
        <v>0</v>
      </c>
      <c r="U1219" s="42">
        <f>IFERROR(VLOOKUP(A1219,'[4]MC Masterlist 2026-09-17'!$B:$M, 10, 0),0)</f>
        <v>15</v>
      </c>
      <c r="V1219" s="42">
        <f>IFERROR(VLOOKUP(A1219,'[4]MC Masterlist 2026-09-17'!$B:$M, 11, 0),0)</f>
        <v>15</v>
      </c>
      <c r="W1219" s="42">
        <f t="shared" ref="W1219:W1282" si="296">U1219+V1219</f>
        <v>30</v>
      </c>
      <c r="X1219" s="42">
        <f t="shared" ref="X1219:X1282" si="297">Y1219-Z1219</f>
        <v>4.5</v>
      </c>
      <c r="Y1219" s="42">
        <f>IFERROR(IF(OR(C1219="AREA I",C1219="AREA V"),7,VLOOKUP(A1219,'[4]MC Masterlist 2026-09-17'!$B:$M, 12, 0)),0)</f>
        <v>7</v>
      </c>
      <c r="Z1219" s="42">
        <f t="shared" ref="Z1219:Z1282" si="298">V1219*P1219</f>
        <v>2.5</v>
      </c>
      <c r="AA1219" s="42">
        <f t="shared" ref="AA1219:AA1282" si="299">W1219*P1219</f>
        <v>5</v>
      </c>
      <c r="AB1219" s="42">
        <f t="shared" ref="AB1219:AB1282" si="300">X1219*P1219</f>
        <v>0.75</v>
      </c>
      <c r="AC1219" s="42">
        <f t="shared" ref="AC1219:AC1282" si="301">Y1219*P1219</f>
        <v>1.1666666666666665</v>
      </c>
      <c r="AD1219" s="40" t="str">
        <f t="shared" ref="AD1219:AD1282" si="302">IFERROR(IF(Q1219&lt;=0,"Stockout",IF(S1219="","",IF(F1219="Class A",IF(S1219&lt;=7,"Critical",IF(S1219&lt;=15,"Low",IF(S1219&lt;=30,"Reorder",IF(S1219&lt;=45,"Optimal","Overstock")))),IF(F1219="Class B",IF(S1219&lt;=10,"Critical",IF(S1219&lt;=20,"Low",IF(S1219&lt;=45,"Reorder",IF(S1219&lt;=60,"Optimal","Overstock")))),IF(F1219="Class C",IF(S1219&lt;=15,"Critical",IF(S1219&lt;=30,"Low",IF(S1219&lt;=60,"Reorder",IF(S1219&lt;=90,"Optimal","Overstock")))),""))))),"")</f>
        <v>Reorder</v>
      </c>
      <c r="AE1219" s="40">
        <f>IFERROR(VLOOKUP(A1219,'[4]Re-order'!$A:$AA,27,0),"")</f>
        <v>0</v>
      </c>
      <c r="AF1219" s="42">
        <f t="shared" ref="AF1219:AF1282" si="303">AC1219-Q1219</f>
        <v>-1.8333333333333335</v>
      </c>
      <c r="AG1219" s="42" t="e">
        <f>SUMIFS('[4]Raw Inventory'!D:D,'[4]Raw Inventory'!C:C,"GREATWALL",'[4]Raw Inventory'!B:B,A1219)</f>
        <v>#VALUE!</v>
      </c>
      <c r="AH1219" s="42" t="e">
        <f>SUMIFS('[4]Raw Inventory'!D:D,'[4]Raw Inventory'!C:C,"DUARTE",'[4]Raw Inventory'!B:B,A1219)</f>
        <v>#VALUE!</v>
      </c>
      <c r="AI1219" s="42"/>
      <c r="AJ1219" s="42">
        <f t="shared" ref="AJ1219:AJ1282" si="304">IFERROR((Q1219 + IF(AI1219="",0,AI1219))/P1219, 0)</f>
        <v>18</v>
      </c>
      <c r="AK1219" s="40" t="str">
        <f>IFERROR(IF((Q1219+IF(AI1219="",0,AI3))&lt;=0,"Stockout",IF(AJ1219="","",IF(F1219="Class A",IF(AJ1219&lt;=7,"Critical",IF(AJ1219&lt;=15,"Low",IF(AJ1219&lt;=30,"Reorder",IF(AJ1219&lt;=45,"Optimal","Overstock")))),IF(F1219="Class B",IF(AJ1219&lt;=10,"Critical",IF(AJ1219&lt;=20,"Low",IF(AJ1219&lt;=45,"Reorder",IF(AJ1219&lt;=60,"Optimal","Overstock")))),IF(F1219="Class C",IF(AJ1219&lt;=15,"Critical",IF(AJ1219&lt;=30,"Low",IF(AJ1219&lt;=60,"Reorder",IF(AJ1219&lt;=90,"Optimal","Overstock")))),""))))),"")</f>
        <v>Reorder</v>
      </c>
      <c r="AL1219" s="42"/>
      <c r="AM1219" s="39"/>
      <c r="AN1219" s="39"/>
      <c r="AO1219" s="39"/>
      <c r="AP1219" s="39"/>
      <c r="AQ1219" s="39"/>
      <c r="AR1219" s="39"/>
      <c r="AS1219" s="39"/>
      <c r="AT1219" s="39"/>
      <c r="AU1219" s="39"/>
      <c r="AV1219" s="39"/>
    </row>
    <row r="1220" spans="1:48">
      <c r="A1220" s="39" t="s">
        <v>16</v>
      </c>
      <c r="B1220" s="39" t="s">
        <v>11</v>
      </c>
      <c r="C1220" s="39" t="s">
        <v>1</v>
      </c>
      <c r="D1220" s="40" t="s">
        <v>226</v>
      </c>
      <c r="E1220" s="40">
        <v>1</v>
      </c>
      <c r="F1220" s="40" t="s">
        <v>0</v>
      </c>
      <c r="G1220" s="39" t="str">
        <f>IFERROR(VLOOKUP(A1220,'[4]MC Masterlist 2026-09-17'!$B:$M, 3, 0),"")</f>
        <v>HONDA</v>
      </c>
      <c r="H1220" s="41">
        <f>IFERROR(VLOOKUP(A1220,'[4]MC Masterlist 2026-09-17'!$B:$M, 6, 0),"")</f>
        <v>84394</v>
      </c>
      <c r="I1220" s="42">
        <v>22</v>
      </c>
      <c r="J1220" s="42">
        <v>12</v>
      </c>
      <c r="K1220" s="42">
        <v>17</v>
      </c>
      <c r="L1220" s="42">
        <f t="shared" si="289"/>
        <v>51</v>
      </c>
      <c r="M1220" s="42">
        <f t="shared" si="290"/>
        <v>17</v>
      </c>
      <c r="N1220" s="41">
        <f t="shared" si="291"/>
        <v>4304094</v>
      </c>
      <c r="O1220" s="41">
        <f t="shared" si="292"/>
        <v>1434698</v>
      </c>
      <c r="P1220" s="42">
        <f t="shared" si="293"/>
        <v>0.56666666666666665</v>
      </c>
      <c r="Q1220" s="42">
        <v>3</v>
      </c>
      <c r="R1220" s="41">
        <f t="shared" si="294"/>
        <v>253182</v>
      </c>
      <c r="S1220" s="42">
        <f t="shared" si="295"/>
        <v>5.2941176470588243</v>
      </c>
      <c r="T1220" s="42">
        <f>IFERROR(VLOOKUP(A1220,'[4]Re-order'!$A:$Q,17,0),"")</f>
        <v>0</v>
      </c>
      <c r="U1220" s="42">
        <f>IFERROR(VLOOKUP(A1220,'[4]MC Masterlist 2026-09-17'!$B:$M, 10, 0),0)</f>
        <v>15</v>
      </c>
      <c r="V1220" s="42">
        <f>IFERROR(VLOOKUP(A1220,'[4]MC Masterlist 2026-09-17'!$B:$M, 11, 0),0)</f>
        <v>15</v>
      </c>
      <c r="W1220" s="42">
        <f t="shared" si="296"/>
        <v>30</v>
      </c>
      <c r="X1220" s="42">
        <f t="shared" si="297"/>
        <v>-1.5</v>
      </c>
      <c r="Y1220" s="42">
        <f>IFERROR(IF(OR(C1220="AREA I",C1220="AREA V"),7,VLOOKUP(A1220,'[4]MC Masterlist 2026-09-17'!$B:$M, 12, 0)),0)</f>
        <v>7</v>
      </c>
      <c r="Z1220" s="42">
        <f t="shared" si="298"/>
        <v>8.5</v>
      </c>
      <c r="AA1220" s="42">
        <f t="shared" si="299"/>
        <v>17</v>
      </c>
      <c r="AB1220" s="42">
        <f t="shared" si="300"/>
        <v>-0.85</v>
      </c>
      <c r="AC1220" s="42">
        <f t="shared" si="301"/>
        <v>3.9666666666666668</v>
      </c>
      <c r="AD1220" s="40" t="str">
        <f t="shared" si="302"/>
        <v>Critical</v>
      </c>
      <c r="AE1220" s="40">
        <f>IFERROR(VLOOKUP(A1220,'[4]Re-order'!$A:$AA,27,0),"")</f>
        <v>0</v>
      </c>
      <c r="AF1220" s="42">
        <f t="shared" si="303"/>
        <v>0.96666666666666679</v>
      </c>
      <c r="AG1220" s="42" t="e">
        <f>SUMIFS('[4]Raw Inventory'!D:D,'[4]Raw Inventory'!C:C,"GREATWALL",'[4]Raw Inventory'!B:B,A1220)</f>
        <v>#VALUE!</v>
      </c>
      <c r="AH1220" s="42" t="e">
        <f>SUMIFS('[4]Raw Inventory'!D:D,'[4]Raw Inventory'!C:C,"DUARTE",'[4]Raw Inventory'!B:B,A1220)</f>
        <v>#VALUE!</v>
      </c>
      <c r="AI1220" s="42"/>
      <c r="AJ1220" s="42">
        <f t="shared" si="304"/>
        <v>5.2941176470588234</v>
      </c>
      <c r="AK1220" s="40" t="str">
        <f>IFERROR(IF((Q1220+IF(AI1220="",0,AI3))&lt;=0,"Stockout",IF(AJ1220="","",IF(F1220="Class A",IF(AJ1220&lt;=7,"Critical",IF(AJ1220&lt;=15,"Low",IF(AJ1220&lt;=30,"Reorder",IF(AJ1220&lt;=45,"Optimal","Overstock")))),IF(F1220="Class B",IF(AJ1220&lt;=10,"Critical",IF(AJ1220&lt;=20,"Low",IF(AJ1220&lt;=45,"Reorder",IF(AJ1220&lt;=60,"Optimal","Overstock")))),IF(F1220="Class C",IF(AJ1220&lt;=15,"Critical",IF(AJ1220&lt;=30,"Low",IF(AJ1220&lt;=60,"Reorder",IF(AJ1220&lt;=90,"Optimal","Overstock")))),""))))),"")</f>
        <v>Critical</v>
      </c>
      <c r="AL1220" s="42"/>
      <c r="AM1220" s="39"/>
      <c r="AN1220" s="39"/>
      <c r="AO1220" s="39"/>
      <c r="AP1220" s="39"/>
      <c r="AQ1220" s="39"/>
      <c r="AR1220" s="39"/>
      <c r="AS1220" s="39"/>
      <c r="AT1220" s="39"/>
      <c r="AU1220" s="39"/>
      <c r="AV1220" s="39"/>
    </row>
    <row r="1221" spans="1:48">
      <c r="A1221" s="39" t="s">
        <v>22</v>
      </c>
      <c r="B1221" s="39" t="s">
        <v>91</v>
      </c>
      <c r="C1221" s="39" t="s">
        <v>90</v>
      </c>
      <c r="D1221" s="40" t="s">
        <v>232</v>
      </c>
      <c r="E1221" s="40">
        <v>8</v>
      </c>
      <c r="F1221" s="40" t="s">
        <v>2</v>
      </c>
      <c r="G1221" s="39" t="str">
        <f>IFERROR(VLOOKUP(A1221,'[4]MC Masterlist 2026-09-17'!$B:$M, 3, 0),"")</f>
        <v>HONDA</v>
      </c>
      <c r="H1221" s="41">
        <f>IFERROR(VLOOKUP(A1221,'[4]MC Masterlist 2026-09-17'!$B:$M, 6, 0),"")</f>
        <v>111258</v>
      </c>
      <c r="I1221" s="42">
        <v>1</v>
      </c>
      <c r="J1221" s="42">
        <v>1</v>
      </c>
      <c r="K1221" s="42">
        <v>1</v>
      </c>
      <c r="L1221" s="42">
        <f t="shared" si="289"/>
        <v>3</v>
      </c>
      <c r="M1221" s="42">
        <f t="shared" si="290"/>
        <v>1</v>
      </c>
      <c r="N1221" s="41">
        <f t="shared" si="291"/>
        <v>333774</v>
      </c>
      <c r="O1221" s="41">
        <f t="shared" si="292"/>
        <v>111258</v>
      </c>
      <c r="P1221" s="42">
        <f t="shared" si="293"/>
        <v>3.3333333333333333E-2</v>
      </c>
      <c r="Q1221" s="42">
        <v>4</v>
      </c>
      <c r="R1221" s="41">
        <f t="shared" si="294"/>
        <v>445032</v>
      </c>
      <c r="S1221" s="42">
        <f t="shared" si="295"/>
        <v>120</v>
      </c>
      <c r="T1221" s="42">
        <f>IFERROR(VLOOKUP(A1221,'[4]Re-order'!$A:$Q,17,0),"")</f>
        <v>0</v>
      </c>
      <c r="U1221" s="42">
        <f>IFERROR(VLOOKUP(A1221,'[4]MC Masterlist 2026-09-17'!$B:$M, 10, 0),0)</f>
        <v>15</v>
      </c>
      <c r="V1221" s="42">
        <f>IFERROR(VLOOKUP(A1221,'[4]MC Masterlist 2026-09-17'!$B:$M, 11, 0),0)</f>
        <v>15</v>
      </c>
      <c r="W1221" s="42">
        <f t="shared" si="296"/>
        <v>30</v>
      </c>
      <c r="X1221" s="42">
        <f t="shared" si="297"/>
        <v>29.5</v>
      </c>
      <c r="Y1221" s="42">
        <f>IFERROR(IF(OR(C1221="AREA I",C1221="AREA V"),7,VLOOKUP(A1221,'[4]MC Masterlist 2026-09-17'!$B:$M, 12, 0)),0)</f>
        <v>30</v>
      </c>
      <c r="Z1221" s="42">
        <f t="shared" si="298"/>
        <v>0.5</v>
      </c>
      <c r="AA1221" s="42">
        <f t="shared" si="299"/>
        <v>1</v>
      </c>
      <c r="AB1221" s="42">
        <f t="shared" si="300"/>
        <v>0.98333333333333328</v>
      </c>
      <c r="AC1221" s="42">
        <f t="shared" si="301"/>
        <v>1</v>
      </c>
      <c r="AD1221" s="40" t="str">
        <f t="shared" si="302"/>
        <v>Overstock</v>
      </c>
      <c r="AE1221" s="40">
        <f>IFERROR(VLOOKUP(A1221,'[4]Re-order'!$A:$AA,27,0),"")</f>
        <v>0</v>
      </c>
      <c r="AF1221" s="42">
        <f t="shared" si="303"/>
        <v>-3</v>
      </c>
      <c r="AG1221" s="42" t="e">
        <f>SUMIFS('[4]Raw Inventory'!D:D,'[4]Raw Inventory'!C:C,"GREATWALL",'[4]Raw Inventory'!B:B,A1221)</f>
        <v>#VALUE!</v>
      </c>
      <c r="AH1221" s="42" t="e">
        <f>SUMIFS('[4]Raw Inventory'!D:D,'[4]Raw Inventory'!C:C,"DUARTE",'[4]Raw Inventory'!B:B,A1221)</f>
        <v>#VALUE!</v>
      </c>
      <c r="AI1221" s="42"/>
      <c r="AJ1221" s="42">
        <f t="shared" si="304"/>
        <v>120</v>
      </c>
      <c r="AK1221" s="40" t="str">
        <f>IFERROR(IF((Q1221+IF(AI1221="",0,AI3))&lt;=0,"Stockout",IF(AJ1221="","",IF(F1221="Class A",IF(AJ1221&lt;=7,"Critical",IF(AJ1221&lt;=15,"Low",IF(AJ1221&lt;=30,"Reorder",IF(AJ1221&lt;=45,"Optimal","Overstock")))),IF(F1221="Class B",IF(AJ1221&lt;=10,"Critical",IF(AJ1221&lt;=20,"Low",IF(AJ1221&lt;=45,"Reorder",IF(AJ1221&lt;=60,"Optimal","Overstock")))),IF(F1221="Class C",IF(AJ1221&lt;=15,"Critical",IF(AJ1221&lt;=30,"Low",IF(AJ1221&lt;=60,"Reorder",IF(AJ1221&lt;=90,"Optimal","Overstock")))),""))))),"")</f>
        <v>Overstock</v>
      </c>
      <c r="AL1221" s="42"/>
      <c r="AM1221" s="39"/>
      <c r="AN1221" s="39"/>
      <c r="AO1221" s="39"/>
      <c r="AP1221" s="39"/>
      <c r="AQ1221" s="39"/>
      <c r="AR1221" s="39"/>
      <c r="AS1221" s="39"/>
      <c r="AT1221" s="39"/>
      <c r="AU1221" s="39"/>
      <c r="AV1221" s="39"/>
    </row>
    <row r="1222" spans="1:48">
      <c r="A1222" s="39" t="s">
        <v>14</v>
      </c>
      <c r="B1222" s="39" t="s">
        <v>154</v>
      </c>
      <c r="C1222" s="39" t="s">
        <v>152</v>
      </c>
      <c r="D1222" s="40" t="s">
        <v>237</v>
      </c>
      <c r="E1222" s="40">
        <v>2</v>
      </c>
      <c r="F1222" s="40" t="s">
        <v>0</v>
      </c>
      <c r="G1222" s="39" t="str">
        <f>IFERROR(VLOOKUP(A1222,'[4]MC Masterlist 2026-09-17'!$B:$M, 3, 0),"")</f>
        <v>HONDA</v>
      </c>
      <c r="H1222" s="41">
        <f>IFERROR(VLOOKUP(A1222,'[4]MC Masterlist 2026-09-17'!$B:$M, 6, 0),"")</f>
        <v>80070</v>
      </c>
      <c r="I1222" s="42">
        <v>9</v>
      </c>
      <c r="J1222" s="42">
        <v>4</v>
      </c>
      <c r="K1222" s="42">
        <v>8</v>
      </c>
      <c r="L1222" s="42">
        <f t="shared" si="289"/>
        <v>21</v>
      </c>
      <c r="M1222" s="42">
        <f t="shared" si="290"/>
        <v>7</v>
      </c>
      <c r="N1222" s="41">
        <f t="shared" si="291"/>
        <v>1681470</v>
      </c>
      <c r="O1222" s="41">
        <f t="shared" si="292"/>
        <v>560490</v>
      </c>
      <c r="P1222" s="42">
        <f t="shared" si="293"/>
        <v>0.23333333333333334</v>
      </c>
      <c r="Q1222" s="42">
        <v>2</v>
      </c>
      <c r="R1222" s="41">
        <f t="shared" si="294"/>
        <v>160140</v>
      </c>
      <c r="S1222" s="42">
        <f t="shared" si="295"/>
        <v>8.5714285714285712</v>
      </c>
      <c r="T1222" s="42">
        <f>IFERROR(VLOOKUP(A1222,'[4]Re-order'!$A:$Q,17,0),"")</f>
        <v>0</v>
      </c>
      <c r="U1222" s="42">
        <f>IFERROR(VLOOKUP(A1222,'[4]MC Masterlist 2026-09-17'!$B:$M, 10, 0),0)</f>
        <v>15</v>
      </c>
      <c r="V1222" s="42">
        <f>IFERROR(VLOOKUP(A1222,'[4]MC Masterlist 2026-09-17'!$B:$M, 11, 0),0)</f>
        <v>15</v>
      </c>
      <c r="W1222" s="42">
        <f t="shared" si="296"/>
        <v>30</v>
      </c>
      <c r="X1222" s="42">
        <f t="shared" si="297"/>
        <v>26.5</v>
      </c>
      <c r="Y1222" s="42">
        <f>IFERROR(IF(OR(C1222="AREA I",C1222="AREA V"),7,VLOOKUP(A1222,'[4]MC Masterlist 2026-09-17'!$B:$M, 12, 0)),0)</f>
        <v>30</v>
      </c>
      <c r="Z1222" s="42">
        <f t="shared" si="298"/>
        <v>3.5</v>
      </c>
      <c r="AA1222" s="42">
        <f t="shared" si="299"/>
        <v>7</v>
      </c>
      <c r="AB1222" s="42">
        <f t="shared" si="300"/>
        <v>6.1833333333333336</v>
      </c>
      <c r="AC1222" s="42">
        <f t="shared" si="301"/>
        <v>7</v>
      </c>
      <c r="AD1222" s="40" t="str">
        <f t="shared" si="302"/>
        <v>Low</v>
      </c>
      <c r="AE1222" s="40">
        <f>IFERROR(VLOOKUP(A1222,'[4]Re-order'!$A:$AA,27,0),"")</f>
        <v>0</v>
      </c>
      <c r="AF1222" s="42">
        <f t="shared" si="303"/>
        <v>5</v>
      </c>
      <c r="AG1222" s="42" t="e">
        <f>SUMIFS('[4]Raw Inventory'!D:D,'[4]Raw Inventory'!C:C,"GREATWALL",'[4]Raw Inventory'!B:B,A1222)</f>
        <v>#VALUE!</v>
      </c>
      <c r="AH1222" s="42" t="e">
        <f>SUMIFS('[4]Raw Inventory'!D:D,'[4]Raw Inventory'!C:C,"DUARTE",'[4]Raw Inventory'!B:B,A1222)</f>
        <v>#VALUE!</v>
      </c>
      <c r="AI1222" s="42"/>
      <c r="AJ1222" s="42">
        <f t="shared" si="304"/>
        <v>8.5714285714285712</v>
      </c>
      <c r="AK1222" s="40" t="str">
        <f>IFERROR(IF((Q1222+IF(AI1222="",0,AI3))&lt;=0,"Stockout",IF(AJ1222="","",IF(F1222="Class A",IF(AJ1222&lt;=7,"Critical",IF(AJ1222&lt;=15,"Low",IF(AJ1222&lt;=30,"Reorder",IF(AJ1222&lt;=45,"Optimal","Overstock")))),IF(F1222="Class B",IF(AJ1222&lt;=10,"Critical",IF(AJ1222&lt;=20,"Low",IF(AJ1222&lt;=45,"Reorder",IF(AJ1222&lt;=60,"Optimal","Overstock")))),IF(F1222="Class C",IF(AJ1222&lt;=15,"Critical",IF(AJ1222&lt;=30,"Low",IF(AJ1222&lt;=60,"Reorder",IF(AJ1222&lt;=90,"Optimal","Overstock")))),""))))),"")</f>
        <v>Low</v>
      </c>
      <c r="AL1222" s="42"/>
      <c r="AM1222" s="39"/>
      <c r="AN1222" s="39"/>
      <c r="AO1222" s="39"/>
      <c r="AP1222" s="39"/>
      <c r="AQ1222" s="39"/>
      <c r="AR1222" s="39"/>
      <c r="AS1222" s="39"/>
      <c r="AT1222" s="39"/>
      <c r="AU1222" s="39"/>
      <c r="AV1222" s="39"/>
    </row>
    <row r="1223" spans="1:48">
      <c r="A1223" s="39" t="s">
        <v>72</v>
      </c>
      <c r="B1223" s="39" t="s">
        <v>138</v>
      </c>
      <c r="C1223" s="39" t="s">
        <v>137</v>
      </c>
      <c r="D1223" s="40" t="s">
        <v>258</v>
      </c>
      <c r="E1223" s="40">
        <v>37</v>
      </c>
      <c r="F1223" s="40" t="s">
        <v>3</v>
      </c>
      <c r="G1223" s="39" t="str">
        <f>IFERROR(VLOOKUP(A1223,'[4]MC Masterlist 2026-09-17'!$B:$M, 3, 0),"")</f>
        <v>KAWASAKI</v>
      </c>
      <c r="H1223" s="41">
        <f>IFERROR(VLOOKUP(A1223,'[4]MC Masterlist 2026-09-17'!$B:$M, 6, 0),"")</f>
        <v>52948</v>
      </c>
      <c r="I1223" s="42">
        <v>0</v>
      </c>
      <c r="J1223" s="42">
        <v>0</v>
      </c>
      <c r="K1223" s="42">
        <v>0</v>
      </c>
      <c r="L1223" s="42">
        <f t="shared" si="289"/>
        <v>0</v>
      </c>
      <c r="M1223" s="42">
        <f t="shared" si="290"/>
        <v>0</v>
      </c>
      <c r="N1223" s="41">
        <f t="shared" si="291"/>
        <v>0</v>
      </c>
      <c r="O1223" s="41">
        <f t="shared" si="292"/>
        <v>0</v>
      </c>
      <c r="P1223" s="42">
        <f t="shared" si="293"/>
        <v>0</v>
      </c>
      <c r="Q1223" s="42">
        <v>15</v>
      </c>
      <c r="R1223" s="41">
        <f t="shared" si="294"/>
        <v>794220</v>
      </c>
      <c r="S1223" s="42">
        <f t="shared" si="295"/>
        <v>0</v>
      </c>
      <c r="T1223" s="42">
        <f>IFERROR(VLOOKUP(A1223,'[4]Re-order'!$A:$Q,17,0),"")</f>
        <v>0</v>
      </c>
      <c r="U1223" s="42">
        <f>IFERROR(VLOOKUP(A1223,'[4]MC Masterlist 2026-09-17'!$B:$M, 10, 0),0)</f>
        <v>15</v>
      </c>
      <c r="V1223" s="42">
        <f>IFERROR(VLOOKUP(A1223,'[4]MC Masterlist 2026-09-17'!$B:$M, 11, 0),0)</f>
        <v>15</v>
      </c>
      <c r="W1223" s="42">
        <f t="shared" si="296"/>
        <v>30</v>
      </c>
      <c r="X1223" s="42">
        <f t="shared" si="297"/>
        <v>7</v>
      </c>
      <c r="Y1223" s="42">
        <f>IFERROR(IF(OR(C1223="AREA I",C1223="AREA V"),7,VLOOKUP(A1223,'[4]MC Masterlist 2026-09-17'!$B:$M, 12, 0)),0)</f>
        <v>7</v>
      </c>
      <c r="Z1223" s="42">
        <f t="shared" si="298"/>
        <v>0</v>
      </c>
      <c r="AA1223" s="42">
        <f t="shared" si="299"/>
        <v>0</v>
      </c>
      <c r="AB1223" s="42">
        <f t="shared" si="300"/>
        <v>0</v>
      </c>
      <c r="AC1223" s="42">
        <f t="shared" si="301"/>
        <v>0</v>
      </c>
      <c r="AD1223" s="40" t="str">
        <f t="shared" si="302"/>
        <v>Critical</v>
      </c>
      <c r="AE1223" s="40">
        <f>IFERROR(VLOOKUP(A1223,'[4]Re-order'!$A:$AA,27,0),"")</f>
        <v>0</v>
      </c>
      <c r="AF1223" s="42">
        <f t="shared" si="303"/>
        <v>-15</v>
      </c>
      <c r="AG1223" s="42" t="e">
        <f>SUMIFS('[4]Raw Inventory'!D:D,'[4]Raw Inventory'!C:C,"GREATWALL",'[4]Raw Inventory'!B:B,A1223)</f>
        <v>#VALUE!</v>
      </c>
      <c r="AH1223" s="42" t="e">
        <f>SUMIFS('[4]Raw Inventory'!D:D,'[4]Raw Inventory'!C:C,"DUARTE",'[4]Raw Inventory'!B:B,A1223)</f>
        <v>#VALUE!</v>
      </c>
      <c r="AI1223" s="42"/>
      <c r="AJ1223" s="42">
        <f t="shared" si="304"/>
        <v>0</v>
      </c>
      <c r="AK1223" s="40" t="str">
        <f>IFERROR(IF((Q1223+IF(AI1223="",0,AI3))&lt;=0,"Stockout",IF(AJ1223="","",IF(F1223="Class A",IF(AJ1223&lt;=7,"Critical",IF(AJ1223&lt;=15,"Low",IF(AJ1223&lt;=30,"Reorder",IF(AJ1223&lt;=45,"Optimal","Overstock")))),IF(F1223="Class B",IF(AJ1223&lt;=10,"Critical",IF(AJ1223&lt;=20,"Low",IF(AJ1223&lt;=45,"Reorder",IF(AJ1223&lt;=60,"Optimal","Overstock")))),IF(F1223="Class C",IF(AJ1223&lt;=15,"Critical",IF(AJ1223&lt;=30,"Low",IF(AJ1223&lt;=60,"Reorder",IF(AJ1223&lt;=90,"Optimal","Overstock")))),""))))),"")</f>
        <v>Critical</v>
      </c>
      <c r="AL1223" s="42"/>
      <c r="AM1223" s="39"/>
      <c r="AN1223" s="39"/>
      <c r="AO1223" s="39"/>
      <c r="AP1223" s="39"/>
      <c r="AQ1223" s="39"/>
      <c r="AR1223" s="39"/>
      <c r="AS1223" s="39"/>
      <c r="AT1223" s="39"/>
      <c r="AU1223" s="39"/>
      <c r="AV1223" s="39"/>
    </row>
    <row r="1224" spans="1:48">
      <c r="A1224" s="39" t="s">
        <v>43</v>
      </c>
      <c r="B1224" s="39" t="s">
        <v>130</v>
      </c>
      <c r="C1224" s="39" t="s">
        <v>128</v>
      </c>
      <c r="D1224" s="40" t="s">
        <v>260</v>
      </c>
      <c r="E1224" s="40">
        <v>17</v>
      </c>
      <c r="F1224" s="40" t="s">
        <v>2</v>
      </c>
      <c r="G1224" s="39" t="str">
        <f>IFERROR(VLOOKUP(A1224,'[4]MC Masterlist 2026-09-17'!$B:$M, 3, 0),"")</f>
        <v>YAMAHA</v>
      </c>
      <c r="H1224" s="41">
        <f>IFERROR(VLOOKUP(A1224,'[4]MC Masterlist 2026-09-17'!$B:$M, 6, 0),"")</f>
        <v>70587</v>
      </c>
      <c r="I1224" s="42">
        <v>3</v>
      </c>
      <c r="J1224" s="42">
        <v>1</v>
      </c>
      <c r="K1224" s="42">
        <v>0</v>
      </c>
      <c r="L1224" s="42">
        <f t="shared" si="289"/>
        <v>4</v>
      </c>
      <c r="M1224" s="42">
        <f t="shared" si="290"/>
        <v>1.3333333333333333</v>
      </c>
      <c r="N1224" s="41">
        <f t="shared" si="291"/>
        <v>282348</v>
      </c>
      <c r="O1224" s="41">
        <f t="shared" si="292"/>
        <v>94116</v>
      </c>
      <c r="P1224" s="42">
        <f t="shared" si="293"/>
        <v>4.4444444444444439E-2</v>
      </c>
      <c r="Q1224" s="42"/>
      <c r="R1224" s="41">
        <f t="shared" si="294"/>
        <v>0</v>
      </c>
      <c r="S1224" s="42">
        <f t="shared" si="295"/>
        <v>0</v>
      </c>
      <c r="T1224" s="42">
        <f>IFERROR(VLOOKUP(A1224,'[4]Re-order'!$A:$Q,17,0),"")</f>
        <v>0</v>
      </c>
      <c r="U1224" s="42">
        <f>IFERROR(VLOOKUP(A1224,'[4]MC Masterlist 2026-09-17'!$B:$M, 10, 0),0)</f>
        <v>15</v>
      </c>
      <c r="V1224" s="42">
        <f>IFERROR(VLOOKUP(A1224,'[4]MC Masterlist 2026-09-17'!$B:$M, 11, 0),0)</f>
        <v>15</v>
      </c>
      <c r="W1224" s="42">
        <f t="shared" si="296"/>
        <v>30</v>
      </c>
      <c r="X1224" s="42">
        <f t="shared" si="297"/>
        <v>29.333333333333332</v>
      </c>
      <c r="Y1224" s="42">
        <f>IFERROR(IF(OR(C1224="AREA I",C1224="AREA V"),7,VLOOKUP(A1224,'[4]MC Masterlist 2026-09-17'!$B:$M, 12, 0)),0)</f>
        <v>30</v>
      </c>
      <c r="Z1224" s="42">
        <f t="shared" si="298"/>
        <v>0.66666666666666663</v>
      </c>
      <c r="AA1224" s="42">
        <f t="shared" si="299"/>
        <v>1.3333333333333333</v>
      </c>
      <c r="AB1224" s="42">
        <f t="shared" si="300"/>
        <v>1.3037037037037036</v>
      </c>
      <c r="AC1224" s="42">
        <f t="shared" si="301"/>
        <v>1.3333333333333333</v>
      </c>
      <c r="AD1224" s="40" t="str">
        <f t="shared" si="302"/>
        <v>Stockout</v>
      </c>
      <c r="AE1224" s="40">
        <f>IFERROR(VLOOKUP(A1224,'[4]Re-order'!$A:$AA,27,0),"")</f>
        <v>0</v>
      </c>
      <c r="AF1224" s="42">
        <f t="shared" si="303"/>
        <v>1.3333333333333333</v>
      </c>
      <c r="AG1224" s="42" t="e">
        <f>SUMIFS('[4]Raw Inventory'!D:D,'[4]Raw Inventory'!C:C,"GREATWALL",'[4]Raw Inventory'!B:B,A1224)</f>
        <v>#VALUE!</v>
      </c>
      <c r="AH1224" s="42" t="e">
        <f>SUMIFS('[4]Raw Inventory'!D:D,'[4]Raw Inventory'!C:C,"DUARTE",'[4]Raw Inventory'!B:B,A1224)</f>
        <v>#VALUE!</v>
      </c>
      <c r="AI1224" s="42"/>
      <c r="AJ1224" s="42">
        <f t="shared" si="304"/>
        <v>0</v>
      </c>
      <c r="AK1224" s="40" t="str">
        <f>IFERROR(IF((Q1224+IF(AI1224="",0,AI3))&lt;=0,"Stockout",IF(AJ1224="","",IF(F1224="Class A",IF(AJ1224&lt;=7,"Critical",IF(AJ1224&lt;=15,"Low",IF(AJ1224&lt;=30,"Reorder",IF(AJ1224&lt;=45,"Optimal","Overstock")))),IF(F1224="Class B",IF(AJ1224&lt;=10,"Critical",IF(AJ1224&lt;=20,"Low",IF(AJ1224&lt;=45,"Reorder",IF(AJ1224&lt;=60,"Optimal","Overstock")))),IF(F1224="Class C",IF(AJ1224&lt;=15,"Critical",IF(AJ1224&lt;=30,"Low",IF(AJ1224&lt;=60,"Reorder",IF(AJ1224&lt;=90,"Optimal","Overstock")))),""))))),"")</f>
        <v>Stockout</v>
      </c>
      <c r="AL1224" s="42"/>
      <c r="AM1224" s="39"/>
      <c r="AN1224" s="39"/>
      <c r="AO1224" s="39"/>
      <c r="AP1224" s="39"/>
      <c r="AQ1224" s="39"/>
      <c r="AR1224" s="39"/>
      <c r="AS1224" s="39"/>
      <c r="AT1224" s="39"/>
      <c r="AU1224" s="39"/>
      <c r="AV1224" s="39"/>
    </row>
    <row r="1225" spans="1:48">
      <c r="A1225" s="39" t="s">
        <v>83</v>
      </c>
      <c r="B1225" s="39" t="s">
        <v>121</v>
      </c>
      <c r="C1225" s="39" t="s">
        <v>118</v>
      </c>
      <c r="D1225" s="40" t="s">
        <v>256</v>
      </c>
      <c r="E1225" s="40">
        <v>28</v>
      </c>
      <c r="F1225" s="40" t="s">
        <v>3</v>
      </c>
      <c r="G1225" s="39" t="str">
        <f>IFERROR(VLOOKUP(A1225,'[4]MC Masterlist 2026-09-17'!$B:$M, 3, 0),"")</f>
        <v>SKYGO</v>
      </c>
      <c r="H1225" s="41">
        <f>IFERROR(VLOOKUP(A1225,'[4]MC Masterlist 2026-09-17'!$B:$M, 6, 0),"")</f>
        <v>35055</v>
      </c>
      <c r="I1225" s="42">
        <v>0</v>
      </c>
      <c r="J1225" s="42">
        <v>0</v>
      </c>
      <c r="K1225" s="42">
        <v>0</v>
      </c>
      <c r="L1225" s="42">
        <f t="shared" si="289"/>
        <v>0</v>
      </c>
      <c r="M1225" s="42">
        <f t="shared" si="290"/>
        <v>0</v>
      </c>
      <c r="N1225" s="41">
        <f t="shared" si="291"/>
        <v>0</v>
      </c>
      <c r="O1225" s="41">
        <f t="shared" si="292"/>
        <v>0</v>
      </c>
      <c r="P1225" s="42">
        <f t="shared" si="293"/>
        <v>0</v>
      </c>
      <c r="Q1225" s="42">
        <v>8</v>
      </c>
      <c r="R1225" s="41">
        <f t="shared" si="294"/>
        <v>280440</v>
      </c>
      <c r="S1225" s="42">
        <f t="shared" si="295"/>
        <v>0</v>
      </c>
      <c r="T1225" s="42">
        <f>IFERROR(VLOOKUP(A1225,'[4]Re-order'!$A:$Q,17,0),"")</f>
        <v>0</v>
      </c>
      <c r="U1225" s="42">
        <f>IFERROR(VLOOKUP(A1225,'[4]MC Masterlist 2026-09-17'!$B:$M, 10, 0),0)</f>
        <v>15</v>
      </c>
      <c r="V1225" s="42">
        <f>IFERROR(VLOOKUP(A1225,'[4]MC Masterlist 2026-09-17'!$B:$M, 11, 0),0)</f>
        <v>15</v>
      </c>
      <c r="W1225" s="42">
        <f t="shared" si="296"/>
        <v>30</v>
      </c>
      <c r="X1225" s="42">
        <f t="shared" si="297"/>
        <v>30</v>
      </c>
      <c r="Y1225" s="42">
        <f>IFERROR(IF(OR(C1225="AREA I",C1225="AREA V"),7,VLOOKUP(A1225,'[4]MC Masterlist 2026-09-17'!$B:$M, 12, 0)),0)</f>
        <v>30</v>
      </c>
      <c r="Z1225" s="42">
        <f t="shared" si="298"/>
        <v>0</v>
      </c>
      <c r="AA1225" s="42">
        <f t="shared" si="299"/>
        <v>0</v>
      </c>
      <c r="AB1225" s="42">
        <f t="shared" si="300"/>
        <v>0</v>
      </c>
      <c r="AC1225" s="42">
        <f t="shared" si="301"/>
        <v>0</v>
      </c>
      <c r="AD1225" s="40" t="str">
        <f t="shared" si="302"/>
        <v>Critical</v>
      </c>
      <c r="AE1225" s="40">
        <f>IFERROR(VLOOKUP(A1225,'[4]Re-order'!$A:$AA,27,0),"")</f>
        <v>0</v>
      </c>
      <c r="AF1225" s="42">
        <f t="shared" si="303"/>
        <v>-8</v>
      </c>
      <c r="AG1225" s="42" t="e">
        <f>SUMIFS('[4]Raw Inventory'!D:D,'[4]Raw Inventory'!C:C,"GREATWALL",'[4]Raw Inventory'!B:B,A1225)</f>
        <v>#VALUE!</v>
      </c>
      <c r="AH1225" s="42" t="e">
        <f>SUMIFS('[4]Raw Inventory'!D:D,'[4]Raw Inventory'!C:C,"DUARTE",'[4]Raw Inventory'!B:B,A1225)</f>
        <v>#VALUE!</v>
      </c>
      <c r="AI1225" s="42"/>
      <c r="AJ1225" s="42">
        <f t="shared" si="304"/>
        <v>0</v>
      </c>
      <c r="AK1225" s="40" t="str">
        <f>IFERROR(IF((Q1225+IF(AI1225="",0,AI3))&lt;=0,"Stockout",IF(AJ1225="","",IF(F1225="Class A",IF(AJ1225&lt;=7,"Critical",IF(AJ1225&lt;=15,"Low",IF(AJ1225&lt;=30,"Reorder",IF(AJ1225&lt;=45,"Optimal","Overstock")))),IF(F1225="Class B",IF(AJ1225&lt;=10,"Critical",IF(AJ1225&lt;=20,"Low",IF(AJ1225&lt;=45,"Reorder",IF(AJ1225&lt;=60,"Optimal","Overstock")))),IF(F1225="Class C",IF(AJ1225&lt;=15,"Critical",IF(AJ1225&lt;=30,"Low",IF(AJ1225&lt;=60,"Reorder",IF(AJ1225&lt;=90,"Optimal","Overstock")))),""))))),"")</f>
        <v>Critical</v>
      </c>
      <c r="AL1225" s="42"/>
      <c r="AM1225" s="39"/>
      <c r="AN1225" s="39"/>
      <c r="AO1225" s="39"/>
      <c r="AP1225" s="39"/>
      <c r="AQ1225" s="39"/>
      <c r="AR1225" s="39"/>
      <c r="AS1225" s="39"/>
      <c r="AT1225" s="39"/>
      <c r="AU1225" s="39"/>
      <c r="AV1225" s="39"/>
    </row>
    <row r="1226" spans="1:48">
      <c r="A1226" s="39" t="s">
        <v>26</v>
      </c>
      <c r="B1226" s="39" t="s">
        <v>98</v>
      </c>
      <c r="C1226" s="39" t="s">
        <v>90</v>
      </c>
      <c r="D1226" s="40" t="s">
        <v>257</v>
      </c>
      <c r="E1226" s="40">
        <v>5</v>
      </c>
      <c r="F1226" s="40" t="s">
        <v>0</v>
      </c>
      <c r="G1226" s="39" t="str">
        <f>IFERROR(VLOOKUP(A1226,'[4]MC Masterlist 2026-09-17'!$B:$M, 3, 0),"")</f>
        <v>SUZUKI</v>
      </c>
      <c r="H1226" s="41">
        <f>IFERROR(VLOOKUP(A1226,'[4]MC Masterlist 2026-09-17'!$B:$M, 6, 0),"")</f>
        <v>123700</v>
      </c>
      <c r="I1226" s="42">
        <v>1</v>
      </c>
      <c r="J1226" s="42">
        <v>0</v>
      </c>
      <c r="K1226" s="42">
        <v>3</v>
      </c>
      <c r="L1226" s="42">
        <f t="shared" si="289"/>
        <v>4</v>
      </c>
      <c r="M1226" s="42">
        <f t="shared" si="290"/>
        <v>1.3333333333333333</v>
      </c>
      <c r="N1226" s="41">
        <f t="shared" si="291"/>
        <v>494800</v>
      </c>
      <c r="O1226" s="41">
        <f t="shared" si="292"/>
        <v>164933.33333333331</v>
      </c>
      <c r="P1226" s="42">
        <f t="shared" si="293"/>
        <v>4.4444444444444439E-2</v>
      </c>
      <c r="Q1226" s="42"/>
      <c r="R1226" s="41">
        <f t="shared" si="294"/>
        <v>0</v>
      </c>
      <c r="S1226" s="42">
        <f t="shared" si="295"/>
        <v>0</v>
      </c>
      <c r="T1226" s="42">
        <f>IFERROR(VLOOKUP(A1226,'[4]Re-order'!$A:$Q,17,0),"")</f>
        <v>0</v>
      </c>
      <c r="U1226" s="42">
        <f>IFERROR(VLOOKUP(A1226,'[4]MC Masterlist 2026-09-17'!$B:$M, 10, 0),0)</f>
        <v>15</v>
      </c>
      <c r="V1226" s="42">
        <f>IFERROR(VLOOKUP(A1226,'[4]MC Masterlist 2026-09-17'!$B:$M, 11, 0),0)</f>
        <v>15</v>
      </c>
      <c r="W1226" s="42">
        <f t="shared" si="296"/>
        <v>30</v>
      </c>
      <c r="X1226" s="42">
        <f t="shared" si="297"/>
        <v>29.333333333333332</v>
      </c>
      <c r="Y1226" s="42">
        <f>IFERROR(IF(OR(C1226="AREA I",C1226="AREA V"),7,VLOOKUP(A1226,'[4]MC Masterlist 2026-09-17'!$B:$M, 12, 0)),0)</f>
        <v>30</v>
      </c>
      <c r="Z1226" s="42">
        <f t="shared" si="298"/>
        <v>0.66666666666666663</v>
      </c>
      <c r="AA1226" s="42">
        <f t="shared" si="299"/>
        <v>1.3333333333333333</v>
      </c>
      <c r="AB1226" s="42">
        <f t="shared" si="300"/>
        <v>1.3037037037037036</v>
      </c>
      <c r="AC1226" s="42">
        <f t="shared" si="301"/>
        <v>1.3333333333333333</v>
      </c>
      <c r="AD1226" s="40" t="str">
        <f t="shared" si="302"/>
        <v>Stockout</v>
      </c>
      <c r="AE1226" s="40">
        <f>IFERROR(VLOOKUP(A1226,'[4]Re-order'!$A:$AA,27,0),"")</f>
        <v>0</v>
      </c>
      <c r="AF1226" s="42">
        <f t="shared" si="303"/>
        <v>1.3333333333333333</v>
      </c>
      <c r="AG1226" s="42" t="e">
        <f>SUMIFS('[4]Raw Inventory'!D:D,'[4]Raw Inventory'!C:C,"GREATWALL",'[4]Raw Inventory'!B:B,A1226)</f>
        <v>#VALUE!</v>
      </c>
      <c r="AH1226" s="42" t="e">
        <f>SUMIFS('[4]Raw Inventory'!D:D,'[4]Raw Inventory'!C:C,"DUARTE",'[4]Raw Inventory'!B:B,A1226)</f>
        <v>#VALUE!</v>
      </c>
      <c r="AI1226" s="42"/>
      <c r="AJ1226" s="42">
        <f t="shared" si="304"/>
        <v>0</v>
      </c>
      <c r="AK1226" s="40" t="str">
        <f>IFERROR(IF((Q1226+IF(AI1226="",0,AI3))&lt;=0,"Stockout",IF(AJ1226="","",IF(F1226="Class A",IF(AJ1226&lt;=7,"Critical",IF(AJ1226&lt;=15,"Low",IF(AJ1226&lt;=30,"Reorder",IF(AJ1226&lt;=45,"Optimal","Overstock")))),IF(F1226="Class B",IF(AJ1226&lt;=10,"Critical",IF(AJ1226&lt;=20,"Low",IF(AJ1226&lt;=45,"Reorder",IF(AJ1226&lt;=60,"Optimal","Overstock")))),IF(F1226="Class C",IF(AJ1226&lt;=15,"Critical",IF(AJ1226&lt;=30,"Low",IF(AJ1226&lt;=60,"Reorder",IF(AJ1226&lt;=90,"Optimal","Overstock")))),""))))),"")</f>
        <v>Stockout</v>
      </c>
      <c r="AL1226" s="42"/>
      <c r="AM1226" s="39"/>
      <c r="AN1226" s="39"/>
      <c r="AO1226" s="39"/>
      <c r="AP1226" s="39"/>
      <c r="AQ1226" s="39"/>
      <c r="AR1226" s="39"/>
      <c r="AS1226" s="39"/>
      <c r="AT1226" s="39"/>
      <c r="AU1226" s="39"/>
      <c r="AV1226" s="39"/>
    </row>
    <row r="1227" spans="1:48">
      <c r="A1227" s="39" t="s">
        <v>82</v>
      </c>
      <c r="B1227" s="39" t="s">
        <v>121</v>
      </c>
      <c r="C1227" s="39" t="s">
        <v>118</v>
      </c>
      <c r="D1227" s="40" t="s">
        <v>234</v>
      </c>
      <c r="E1227" s="40">
        <v>26</v>
      </c>
      <c r="F1227" s="40" t="s">
        <v>3</v>
      </c>
      <c r="G1227" s="39" t="str">
        <f>IFERROR(VLOOKUP(A1227,'[4]MC Masterlist 2026-09-17'!$B:$M, 3, 0),"")</f>
        <v>SUZUKI</v>
      </c>
      <c r="H1227" s="41">
        <f>IFERROR(VLOOKUP(A1227,'[4]MC Masterlist 2026-09-17'!$B:$M, 6, 0),"")</f>
        <v>67342</v>
      </c>
      <c r="I1227" s="42">
        <v>1</v>
      </c>
      <c r="J1227" s="42">
        <v>0</v>
      </c>
      <c r="K1227" s="42">
        <v>0</v>
      </c>
      <c r="L1227" s="42">
        <f t="shared" si="289"/>
        <v>1</v>
      </c>
      <c r="M1227" s="42">
        <f t="shared" si="290"/>
        <v>0.33333333333333331</v>
      </c>
      <c r="N1227" s="41">
        <f t="shared" si="291"/>
        <v>67342</v>
      </c>
      <c r="O1227" s="41">
        <f t="shared" si="292"/>
        <v>22447.333333333332</v>
      </c>
      <c r="P1227" s="42">
        <f t="shared" si="293"/>
        <v>1.111111111111111E-2</v>
      </c>
      <c r="Q1227" s="42"/>
      <c r="R1227" s="41">
        <f t="shared" si="294"/>
        <v>0</v>
      </c>
      <c r="S1227" s="42">
        <f t="shared" si="295"/>
        <v>0</v>
      </c>
      <c r="T1227" s="42">
        <f>IFERROR(VLOOKUP(A1227,'[4]Re-order'!$A:$Q,17,0),"")</f>
        <v>0</v>
      </c>
      <c r="U1227" s="42">
        <f>IFERROR(VLOOKUP(A1227,'[4]MC Masterlist 2026-09-17'!$B:$M, 10, 0),0)</f>
        <v>15</v>
      </c>
      <c r="V1227" s="42">
        <f>IFERROR(VLOOKUP(A1227,'[4]MC Masterlist 2026-09-17'!$B:$M, 11, 0),0)</f>
        <v>15</v>
      </c>
      <c r="W1227" s="42">
        <f t="shared" si="296"/>
        <v>30</v>
      </c>
      <c r="X1227" s="42">
        <f t="shared" si="297"/>
        <v>29.833333333333332</v>
      </c>
      <c r="Y1227" s="42">
        <f>IFERROR(IF(OR(C1227="AREA I",C1227="AREA V"),7,VLOOKUP(A1227,'[4]MC Masterlist 2026-09-17'!$B:$M, 12, 0)),0)</f>
        <v>30</v>
      </c>
      <c r="Z1227" s="42">
        <f t="shared" si="298"/>
        <v>0.16666666666666666</v>
      </c>
      <c r="AA1227" s="42">
        <f t="shared" si="299"/>
        <v>0.33333333333333331</v>
      </c>
      <c r="AB1227" s="42">
        <f t="shared" si="300"/>
        <v>0.33148148148148143</v>
      </c>
      <c r="AC1227" s="42">
        <f t="shared" si="301"/>
        <v>0.33333333333333331</v>
      </c>
      <c r="AD1227" s="40" t="str">
        <f t="shared" si="302"/>
        <v>Stockout</v>
      </c>
      <c r="AE1227" s="40">
        <f>IFERROR(VLOOKUP(A1227,'[4]Re-order'!$A:$AA,27,0),"")</f>
        <v>0</v>
      </c>
      <c r="AF1227" s="42">
        <f t="shared" si="303"/>
        <v>0.33333333333333331</v>
      </c>
      <c r="AG1227" s="42" t="e">
        <f>SUMIFS('[4]Raw Inventory'!D:D,'[4]Raw Inventory'!C:C,"GREATWALL",'[4]Raw Inventory'!B:B,A1227)</f>
        <v>#VALUE!</v>
      </c>
      <c r="AH1227" s="42" t="e">
        <f>SUMIFS('[4]Raw Inventory'!D:D,'[4]Raw Inventory'!C:C,"DUARTE",'[4]Raw Inventory'!B:B,A1227)</f>
        <v>#VALUE!</v>
      </c>
      <c r="AI1227" s="42"/>
      <c r="AJ1227" s="42">
        <f t="shared" si="304"/>
        <v>0</v>
      </c>
      <c r="AK1227" s="40" t="str">
        <f>IFERROR(IF((Q1227+IF(AI1227="",0,AI3))&lt;=0,"Stockout",IF(AJ1227="","",IF(F1227="Class A",IF(AJ1227&lt;=7,"Critical",IF(AJ1227&lt;=15,"Low",IF(AJ1227&lt;=30,"Reorder",IF(AJ1227&lt;=45,"Optimal","Overstock")))),IF(F1227="Class B",IF(AJ1227&lt;=10,"Critical",IF(AJ1227&lt;=20,"Low",IF(AJ1227&lt;=45,"Reorder",IF(AJ1227&lt;=60,"Optimal","Overstock")))),IF(F1227="Class C",IF(AJ1227&lt;=15,"Critical",IF(AJ1227&lt;=30,"Low",IF(AJ1227&lt;=60,"Reorder",IF(AJ1227&lt;=90,"Optimal","Overstock")))),""))))),"")</f>
        <v>Stockout</v>
      </c>
      <c r="AL1227" s="42"/>
      <c r="AM1227" s="39"/>
      <c r="AN1227" s="39"/>
      <c r="AO1227" s="39"/>
      <c r="AP1227" s="39"/>
      <c r="AQ1227" s="39"/>
      <c r="AR1227" s="39"/>
      <c r="AS1227" s="39"/>
      <c r="AT1227" s="39"/>
      <c r="AU1227" s="39"/>
      <c r="AV1227" s="39"/>
    </row>
    <row r="1228" spans="1:48">
      <c r="A1228" s="39" t="s">
        <v>76</v>
      </c>
      <c r="B1228" s="39" t="s">
        <v>110</v>
      </c>
      <c r="C1228" s="39" t="s">
        <v>109</v>
      </c>
      <c r="D1228" s="40" t="s">
        <v>253</v>
      </c>
      <c r="E1228" s="40">
        <v>13</v>
      </c>
      <c r="F1228" s="40" t="s">
        <v>2</v>
      </c>
      <c r="G1228" s="39" t="str">
        <f>IFERROR(VLOOKUP(A1228,'[4]MC Masterlist 2026-09-17'!$B:$M, 3, 0),"")</f>
        <v>SUZUKI</v>
      </c>
      <c r="H1228" s="41">
        <f>IFERROR(VLOOKUP(A1228,'[4]MC Masterlist 2026-09-17'!$B:$M, 6, 0),"")</f>
        <v>62692</v>
      </c>
      <c r="I1228" s="42">
        <v>0</v>
      </c>
      <c r="J1228" s="42">
        <v>2</v>
      </c>
      <c r="K1228" s="42">
        <v>1</v>
      </c>
      <c r="L1228" s="42">
        <f t="shared" si="289"/>
        <v>3</v>
      </c>
      <c r="M1228" s="42">
        <f t="shared" si="290"/>
        <v>1</v>
      </c>
      <c r="N1228" s="41">
        <f t="shared" si="291"/>
        <v>188076</v>
      </c>
      <c r="O1228" s="41">
        <f t="shared" si="292"/>
        <v>62692</v>
      </c>
      <c r="P1228" s="42">
        <f t="shared" si="293"/>
        <v>3.3333333333333333E-2</v>
      </c>
      <c r="Q1228" s="42">
        <v>1</v>
      </c>
      <c r="R1228" s="41">
        <f t="shared" si="294"/>
        <v>62692</v>
      </c>
      <c r="S1228" s="42">
        <f t="shared" si="295"/>
        <v>30</v>
      </c>
      <c r="T1228" s="42">
        <f>IFERROR(VLOOKUP(A1228,'[4]Re-order'!$A:$Q,17,0),"")</f>
        <v>0</v>
      </c>
      <c r="U1228" s="42">
        <f>IFERROR(VLOOKUP(A1228,'[4]MC Masterlist 2026-09-17'!$B:$M, 10, 0),0)</f>
        <v>15</v>
      </c>
      <c r="V1228" s="42">
        <f>IFERROR(VLOOKUP(A1228,'[4]MC Masterlist 2026-09-17'!$B:$M, 11, 0),0)</f>
        <v>15</v>
      </c>
      <c r="W1228" s="42">
        <f t="shared" si="296"/>
        <v>30</v>
      </c>
      <c r="X1228" s="42">
        <f t="shared" si="297"/>
        <v>29.5</v>
      </c>
      <c r="Y1228" s="42">
        <f>IFERROR(IF(OR(C1228="AREA I",C1228="AREA V"),7,VLOOKUP(A1228,'[4]MC Masterlist 2026-09-17'!$B:$M, 12, 0)),0)</f>
        <v>30</v>
      </c>
      <c r="Z1228" s="42">
        <f t="shared" si="298"/>
        <v>0.5</v>
      </c>
      <c r="AA1228" s="42">
        <f t="shared" si="299"/>
        <v>1</v>
      </c>
      <c r="AB1228" s="42">
        <f t="shared" si="300"/>
        <v>0.98333333333333328</v>
      </c>
      <c r="AC1228" s="42">
        <f t="shared" si="301"/>
        <v>1</v>
      </c>
      <c r="AD1228" s="40" t="str">
        <f t="shared" si="302"/>
        <v>Reorder</v>
      </c>
      <c r="AE1228" s="40">
        <f>IFERROR(VLOOKUP(A1228,'[4]Re-order'!$A:$AA,27,0),"")</f>
        <v>0</v>
      </c>
      <c r="AF1228" s="42">
        <f t="shared" si="303"/>
        <v>0</v>
      </c>
      <c r="AG1228" s="42" t="e">
        <f>SUMIFS('[4]Raw Inventory'!D:D,'[4]Raw Inventory'!C:C,"GREATWALL",'[4]Raw Inventory'!B:B,A1228)</f>
        <v>#VALUE!</v>
      </c>
      <c r="AH1228" s="42" t="e">
        <f>SUMIFS('[4]Raw Inventory'!D:D,'[4]Raw Inventory'!C:C,"DUARTE",'[4]Raw Inventory'!B:B,A1228)</f>
        <v>#VALUE!</v>
      </c>
      <c r="AI1228" s="42"/>
      <c r="AJ1228" s="42">
        <f t="shared" si="304"/>
        <v>30</v>
      </c>
      <c r="AK1228" s="40" t="str">
        <f>IFERROR(IF((Q1228+IF(AI1228="",0,AI3))&lt;=0,"Stockout",IF(AJ1228="","",IF(F1228="Class A",IF(AJ1228&lt;=7,"Critical",IF(AJ1228&lt;=15,"Low",IF(AJ1228&lt;=30,"Reorder",IF(AJ1228&lt;=45,"Optimal","Overstock")))),IF(F1228="Class B",IF(AJ1228&lt;=10,"Critical",IF(AJ1228&lt;=20,"Low",IF(AJ1228&lt;=45,"Reorder",IF(AJ1228&lt;=60,"Optimal","Overstock")))),IF(F1228="Class C",IF(AJ1228&lt;=15,"Critical",IF(AJ1228&lt;=30,"Low",IF(AJ1228&lt;=60,"Reorder",IF(AJ1228&lt;=90,"Optimal","Overstock")))),""))))),"")</f>
        <v>Reorder</v>
      </c>
      <c r="AL1228" s="42"/>
      <c r="AM1228" s="39"/>
      <c r="AN1228" s="39"/>
      <c r="AO1228" s="39"/>
      <c r="AP1228" s="39"/>
      <c r="AQ1228" s="39"/>
      <c r="AR1228" s="39"/>
      <c r="AS1228" s="39"/>
      <c r="AT1228" s="39"/>
      <c r="AU1228" s="39"/>
      <c r="AV1228" s="39"/>
    </row>
    <row r="1229" spans="1:48">
      <c r="A1229" s="39" t="s">
        <v>108</v>
      </c>
      <c r="B1229" s="39" t="s">
        <v>141</v>
      </c>
      <c r="C1229" s="39" t="s">
        <v>137</v>
      </c>
      <c r="D1229" s="40" t="s">
        <v>225</v>
      </c>
      <c r="E1229" s="40">
        <v>28</v>
      </c>
      <c r="F1229" s="40" t="s">
        <v>3</v>
      </c>
      <c r="G1229" s="39" t="str">
        <f>IFERROR(VLOOKUP(A1229,'[4]MC Masterlist 2026-09-17'!$B:$M, 3, 0),"")</f>
        <v>SUZUKI</v>
      </c>
      <c r="H1229" s="41">
        <f>IFERROR(VLOOKUP(A1229,'[4]MC Masterlist 2026-09-17'!$B:$M, 6, 0),"")</f>
        <v>66412</v>
      </c>
      <c r="I1229" s="42">
        <v>0</v>
      </c>
      <c r="J1229" s="42">
        <v>0</v>
      </c>
      <c r="K1229" s="42">
        <v>0</v>
      </c>
      <c r="L1229" s="42">
        <f t="shared" si="289"/>
        <v>0</v>
      </c>
      <c r="M1229" s="42">
        <f t="shared" si="290"/>
        <v>0</v>
      </c>
      <c r="N1229" s="41">
        <f t="shared" si="291"/>
        <v>0</v>
      </c>
      <c r="O1229" s="41">
        <f t="shared" si="292"/>
        <v>0</v>
      </c>
      <c r="P1229" s="42">
        <f t="shared" si="293"/>
        <v>0</v>
      </c>
      <c r="Q1229" s="42">
        <v>1</v>
      </c>
      <c r="R1229" s="41">
        <f t="shared" si="294"/>
        <v>66412</v>
      </c>
      <c r="S1229" s="42">
        <f t="shared" si="295"/>
        <v>0</v>
      </c>
      <c r="T1229" s="42">
        <f>IFERROR(VLOOKUP(A1229,'[4]Re-order'!$A:$Q,17,0),"")</f>
        <v>0</v>
      </c>
      <c r="U1229" s="42">
        <f>IFERROR(VLOOKUP(A1229,'[4]MC Masterlist 2026-09-17'!$B:$M, 10, 0),0)</f>
        <v>15</v>
      </c>
      <c r="V1229" s="42">
        <f>IFERROR(VLOOKUP(A1229,'[4]MC Masterlist 2026-09-17'!$B:$M, 11, 0),0)</f>
        <v>15</v>
      </c>
      <c r="W1229" s="42">
        <f t="shared" si="296"/>
        <v>30</v>
      </c>
      <c r="X1229" s="42">
        <f t="shared" si="297"/>
        <v>7</v>
      </c>
      <c r="Y1229" s="42">
        <f>IFERROR(IF(OR(C1229="AREA I",C1229="AREA V"),7,VLOOKUP(A1229,'[4]MC Masterlist 2026-09-17'!$B:$M, 12, 0)),0)</f>
        <v>7</v>
      </c>
      <c r="Z1229" s="42">
        <f t="shared" si="298"/>
        <v>0</v>
      </c>
      <c r="AA1229" s="42">
        <f t="shared" si="299"/>
        <v>0</v>
      </c>
      <c r="AB1229" s="42">
        <f t="shared" si="300"/>
        <v>0</v>
      </c>
      <c r="AC1229" s="42">
        <f t="shared" si="301"/>
        <v>0</v>
      </c>
      <c r="AD1229" s="40" t="str">
        <f t="shared" si="302"/>
        <v>Critical</v>
      </c>
      <c r="AE1229" s="40">
        <f>IFERROR(VLOOKUP(A1229,'[4]Re-order'!$A:$AA,27,0),"")</f>
        <v>0</v>
      </c>
      <c r="AF1229" s="42">
        <f t="shared" si="303"/>
        <v>-1</v>
      </c>
      <c r="AG1229" s="42" t="e">
        <f>SUMIFS('[4]Raw Inventory'!D:D,'[4]Raw Inventory'!C:C,"GREATWALL",'[4]Raw Inventory'!B:B,A1229)</f>
        <v>#VALUE!</v>
      </c>
      <c r="AH1229" s="42" t="e">
        <f>SUMIFS('[4]Raw Inventory'!D:D,'[4]Raw Inventory'!C:C,"DUARTE",'[4]Raw Inventory'!B:B,A1229)</f>
        <v>#VALUE!</v>
      </c>
      <c r="AI1229" s="42"/>
      <c r="AJ1229" s="42">
        <f t="shared" si="304"/>
        <v>0</v>
      </c>
      <c r="AK1229" s="40" t="str">
        <f>IFERROR(IF((Q1229+IF(AI1229="",0,AI3))&lt;=0,"Stockout",IF(AJ1229="","",IF(F1229="Class A",IF(AJ1229&lt;=7,"Critical",IF(AJ1229&lt;=15,"Low",IF(AJ1229&lt;=30,"Reorder",IF(AJ1229&lt;=45,"Optimal","Overstock")))),IF(F1229="Class B",IF(AJ1229&lt;=10,"Critical",IF(AJ1229&lt;=20,"Low",IF(AJ1229&lt;=45,"Reorder",IF(AJ1229&lt;=60,"Optimal","Overstock")))),IF(F1229="Class C",IF(AJ1229&lt;=15,"Critical",IF(AJ1229&lt;=30,"Low",IF(AJ1229&lt;=60,"Reorder",IF(AJ1229&lt;=90,"Optimal","Overstock")))),""))))),"")</f>
        <v>Critical</v>
      </c>
      <c r="AL1229" s="42"/>
      <c r="AM1229" s="39"/>
      <c r="AN1229" s="39"/>
      <c r="AO1229" s="39"/>
      <c r="AP1229" s="39"/>
      <c r="AQ1229" s="39"/>
      <c r="AR1229" s="39"/>
      <c r="AS1229" s="39"/>
      <c r="AT1229" s="39"/>
      <c r="AU1229" s="39"/>
      <c r="AV1229" s="39"/>
    </row>
    <row r="1230" spans="1:48">
      <c r="A1230" s="39" t="s">
        <v>106</v>
      </c>
      <c r="B1230" s="39" t="s">
        <v>160</v>
      </c>
      <c r="C1230" s="39" t="s">
        <v>159</v>
      </c>
      <c r="D1230" s="40" t="s">
        <v>253</v>
      </c>
      <c r="E1230" s="40">
        <v>13</v>
      </c>
      <c r="F1230" s="40" t="s">
        <v>2</v>
      </c>
      <c r="G1230" s="39" t="str">
        <f>IFERROR(VLOOKUP(A1230,'[4]MC Masterlist 2026-09-17'!$B:$M, 3, 0),"")</f>
        <v>SUZUKI</v>
      </c>
      <c r="H1230" s="41">
        <f>IFERROR(VLOOKUP(A1230,'[4]MC Masterlist 2026-09-17'!$B:$M, 6, 0),"")</f>
        <v>104077</v>
      </c>
      <c r="I1230" s="42">
        <v>0</v>
      </c>
      <c r="J1230" s="42">
        <v>2</v>
      </c>
      <c r="K1230" s="42">
        <v>0</v>
      </c>
      <c r="L1230" s="42">
        <f t="shared" si="289"/>
        <v>2</v>
      </c>
      <c r="M1230" s="42">
        <f t="shared" si="290"/>
        <v>0.66666666666666663</v>
      </c>
      <c r="N1230" s="41">
        <f t="shared" si="291"/>
        <v>208154</v>
      </c>
      <c r="O1230" s="41">
        <f t="shared" si="292"/>
        <v>69384.666666666657</v>
      </c>
      <c r="P1230" s="42">
        <f t="shared" si="293"/>
        <v>2.222222222222222E-2</v>
      </c>
      <c r="Q1230" s="42"/>
      <c r="R1230" s="41">
        <f t="shared" si="294"/>
        <v>0</v>
      </c>
      <c r="S1230" s="42">
        <f t="shared" si="295"/>
        <v>0</v>
      </c>
      <c r="T1230" s="42">
        <f>IFERROR(VLOOKUP(A1230,'[4]Re-order'!$A:$Q,17,0),"")</f>
        <v>0</v>
      </c>
      <c r="U1230" s="42">
        <f>IFERROR(VLOOKUP(A1230,'[4]MC Masterlist 2026-09-17'!$B:$M, 10, 0),0)</f>
        <v>15</v>
      </c>
      <c r="V1230" s="42">
        <f>IFERROR(VLOOKUP(A1230,'[4]MC Masterlist 2026-09-17'!$B:$M, 11, 0),0)</f>
        <v>15</v>
      </c>
      <c r="W1230" s="42">
        <f t="shared" si="296"/>
        <v>30</v>
      </c>
      <c r="X1230" s="42">
        <f t="shared" si="297"/>
        <v>29.666666666666668</v>
      </c>
      <c r="Y1230" s="42">
        <f>IFERROR(IF(OR(C1230="AREA I",C1230="AREA V"),7,VLOOKUP(A1230,'[4]MC Masterlist 2026-09-17'!$B:$M, 12, 0)),0)</f>
        <v>30</v>
      </c>
      <c r="Z1230" s="42">
        <f t="shared" si="298"/>
        <v>0.33333333333333331</v>
      </c>
      <c r="AA1230" s="42">
        <f t="shared" si="299"/>
        <v>0.66666666666666663</v>
      </c>
      <c r="AB1230" s="42">
        <f t="shared" si="300"/>
        <v>0.65925925925925921</v>
      </c>
      <c r="AC1230" s="42">
        <f t="shared" si="301"/>
        <v>0.66666666666666663</v>
      </c>
      <c r="AD1230" s="40" t="str">
        <f t="shared" si="302"/>
        <v>Stockout</v>
      </c>
      <c r="AE1230" s="40">
        <f>IFERROR(VLOOKUP(A1230,'[4]Re-order'!$A:$AA,27,0),"")</f>
        <v>0</v>
      </c>
      <c r="AF1230" s="42">
        <f t="shared" si="303"/>
        <v>0.66666666666666663</v>
      </c>
      <c r="AG1230" s="42" t="e">
        <f>SUMIFS('[4]Raw Inventory'!D:D,'[4]Raw Inventory'!C:C,"GREATWALL",'[4]Raw Inventory'!B:B,A1230)</f>
        <v>#VALUE!</v>
      </c>
      <c r="AH1230" s="42" t="e">
        <f>SUMIFS('[4]Raw Inventory'!D:D,'[4]Raw Inventory'!C:C,"DUARTE",'[4]Raw Inventory'!B:B,A1230)</f>
        <v>#VALUE!</v>
      </c>
      <c r="AI1230" s="42"/>
      <c r="AJ1230" s="42">
        <f t="shared" si="304"/>
        <v>0</v>
      </c>
      <c r="AK1230" s="40" t="str">
        <f>IFERROR(IF((Q1230+IF(AI1230="",0,AI3))&lt;=0,"Stockout",IF(AJ1230="","",IF(F1230="Class A",IF(AJ1230&lt;=7,"Critical",IF(AJ1230&lt;=15,"Low",IF(AJ1230&lt;=30,"Reorder",IF(AJ1230&lt;=45,"Optimal","Overstock")))),IF(F1230="Class B",IF(AJ1230&lt;=10,"Critical",IF(AJ1230&lt;=20,"Low",IF(AJ1230&lt;=45,"Reorder",IF(AJ1230&lt;=60,"Optimal","Overstock")))),IF(F1230="Class C",IF(AJ1230&lt;=15,"Critical",IF(AJ1230&lt;=30,"Low",IF(AJ1230&lt;=60,"Reorder",IF(AJ1230&lt;=90,"Optimal","Overstock")))),""))))),"")</f>
        <v>Stockout</v>
      </c>
      <c r="AL1230" s="42"/>
      <c r="AM1230" s="39"/>
      <c r="AN1230" s="39"/>
      <c r="AO1230" s="39"/>
      <c r="AP1230" s="39"/>
      <c r="AQ1230" s="39"/>
      <c r="AR1230" s="39"/>
      <c r="AS1230" s="39"/>
      <c r="AT1230" s="39"/>
      <c r="AU1230" s="39"/>
      <c r="AV1230" s="39"/>
    </row>
    <row r="1231" spans="1:48">
      <c r="A1231" s="39" t="s">
        <v>76</v>
      </c>
      <c r="B1231" s="39" t="s">
        <v>153</v>
      </c>
      <c r="C1231" s="39" t="s">
        <v>152</v>
      </c>
      <c r="D1231" s="40" t="s">
        <v>238</v>
      </c>
      <c r="E1231" s="40">
        <v>21</v>
      </c>
      <c r="F1231" s="40" t="s">
        <v>3</v>
      </c>
      <c r="G1231" s="39" t="str">
        <f>IFERROR(VLOOKUP(A1231,'[4]MC Masterlist 2026-09-17'!$B:$M, 3, 0),"")</f>
        <v>SUZUKI</v>
      </c>
      <c r="H1231" s="41">
        <f>IFERROR(VLOOKUP(A1231,'[4]MC Masterlist 2026-09-17'!$B:$M, 6, 0),"")</f>
        <v>62692</v>
      </c>
      <c r="I1231" s="42">
        <v>0</v>
      </c>
      <c r="J1231" s="42">
        <v>0</v>
      </c>
      <c r="K1231" s="42">
        <v>0</v>
      </c>
      <c r="L1231" s="42">
        <f t="shared" si="289"/>
        <v>0</v>
      </c>
      <c r="M1231" s="42">
        <f t="shared" si="290"/>
        <v>0</v>
      </c>
      <c r="N1231" s="41">
        <f t="shared" si="291"/>
        <v>0</v>
      </c>
      <c r="O1231" s="41">
        <f t="shared" si="292"/>
        <v>0</v>
      </c>
      <c r="P1231" s="42">
        <f t="shared" si="293"/>
        <v>0</v>
      </c>
      <c r="Q1231" s="42">
        <v>2</v>
      </c>
      <c r="R1231" s="41">
        <f t="shared" si="294"/>
        <v>125384</v>
      </c>
      <c r="S1231" s="42">
        <f t="shared" si="295"/>
        <v>0</v>
      </c>
      <c r="T1231" s="42">
        <f>IFERROR(VLOOKUP(A1231,'[4]Re-order'!$A:$Q,17,0),"")</f>
        <v>0</v>
      </c>
      <c r="U1231" s="42">
        <f>IFERROR(VLOOKUP(A1231,'[4]MC Masterlist 2026-09-17'!$B:$M, 10, 0),0)</f>
        <v>15</v>
      </c>
      <c r="V1231" s="42">
        <f>IFERROR(VLOOKUP(A1231,'[4]MC Masterlist 2026-09-17'!$B:$M, 11, 0),0)</f>
        <v>15</v>
      </c>
      <c r="W1231" s="42">
        <f t="shared" si="296"/>
        <v>30</v>
      </c>
      <c r="X1231" s="42">
        <f t="shared" si="297"/>
        <v>30</v>
      </c>
      <c r="Y1231" s="42">
        <f>IFERROR(IF(OR(C1231="AREA I",C1231="AREA V"),7,VLOOKUP(A1231,'[4]MC Masterlist 2026-09-17'!$B:$M, 12, 0)),0)</f>
        <v>30</v>
      </c>
      <c r="Z1231" s="42">
        <f t="shared" si="298"/>
        <v>0</v>
      </c>
      <c r="AA1231" s="42">
        <f t="shared" si="299"/>
        <v>0</v>
      </c>
      <c r="AB1231" s="42">
        <f t="shared" si="300"/>
        <v>0</v>
      </c>
      <c r="AC1231" s="42">
        <f t="shared" si="301"/>
        <v>0</v>
      </c>
      <c r="AD1231" s="40" t="str">
        <f t="shared" si="302"/>
        <v>Critical</v>
      </c>
      <c r="AE1231" s="40">
        <f>IFERROR(VLOOKUP(A1231,'[4]Re-order'!$A:$AA,27,0),"")</f>
        <v>0</v>
      </c>
      <c r="AF1231" s="42">
        <f t="shared" si="303"/>
        <v>-2</v>
      </c>
      <c r="AG1231" s="42" t="e">
        <f>SUMIFS('[4]Raw Inventory'!D:D,'[4]Raw Inventory'!C:C,"GREATWALL",'[4]Raw Inventory'!B:B,A1231)</f>
        <v>#VALUE!</v>
      </c>
      <c r="AH1231" s="42" t="e">
        <f>SUMIFS('[4]Raw Inventory'!D:D,'[4]Raw Inventory'!C:C,"DUARTE",'[4]Raw Inventory'!B:B,A1231)</f>
        <v>#VALUE!</v>
      </c>
      <c r="AI1231" s="42"/>
      <c r="AJ1231" s="42">
        <f t="shared" si="304"/>
        <v>0</v>
      </c>
      <c r="AK1231" s="40" t="str">
        <f>IFERROR(IF((Q1231+IF(AI1231="",0,AI3))&lt;=0,"Stockout",IF(AJ1231="","",IF(F1231="Class A",IF(AJ1231&lt;=7,"Critical",IF(AJ1231&lt;=15,"Low",IF(AJ1231&lt;=30,"Reorder",IF(AJ1231&lt;=45,"Optimal","Overstock")))),IF(F1231="Class B",IF(AJ1231&lt;=10,"Critical",IF(AJ1231&lt;=20,"Low",IF(AJ1231&lt;=45,"Reorder",IF(AJ1231&lt;=60,"Optimal","Overstock")))),IF(F1231="Class C",IF(AJ1231&lt;=15,"Critical",IF(AJ1231&lt;=30,"Low",IF(AJ1231&lt;=60,"Reorder",IF(AJ1231&lt;=90,"Optimal","Overstock")))),""))))),"")</f>
        <v>Critical</v>
      </c>
      <c r="AL1231" s="42"/>
      <c r="AM1231" s="39"/>
      <c r="AN1231" s="39"/>
      <c r="AO1231" s="39"/>
      <c r="AP1231" s="39"/>
      <c r="AQ1231" s="39"/>
      <c r="AR1231" s="39"/>
      <c r="AS1231" s="39"/>
      <c r="AT1231" s="39"/>
      <c r="AU1231" s="39"/>
      <c r="AV1231" s="39"/>
    </row>
    <row r="1232" spans="1:48">
      <c r="A1232" s="39" t="s">
        <v>63</v>
      </c>
      <c r="B1232" s="39" t="s">
        <v>139</v>
      </c>
      <c r="C1232" s="39" t="s">
        <v>137</v>
      </c>
      <c r="D1232" s="40" t="s">
        <v>255</v>
      </c>
      <c r="E1232" s="40">
        <v>22</v>
      </c>
      <c r="F1232" s="40" t="s">
        <v>3</v>
      </c>
      <c r="G1232" s="39" t="str">
        <f>IFERROR(VLOOKUP(A1232,'[4]MC Masterlist 2026-09-17'!$B:$M, 3, 0),"")</f>
        <v>HONDA</v>
      </c>
      <c r="H1232" s="41">
        <f>IFERROR(VLOOKUP(A1232,'[4]MC Masterlist 2026-09-17'!$B:$M, 6, 0),"")</f>
        <v>125150</v>
      </c>
      <c r="I1232" s="42">
        <v>0</v>
      </c>
      <c r="J1232" s="42">
        <v>0</v>
      </c>
      <c r="K1232" s="42">
        <v>1</v>
      </c>
      <c r="L1232" s="42">
        <f t="shared" si="289"/>
        <v>1</v>
      </c>
      <c r="M1232" s="42">
        <f t="shared" si="290"/>
        <v>0.33333333333333331</v>
      </c>
      <c r="N1232" s="41">
        <f t="shared" si="291"/>
        <v>125150</v>
      </c>
      <c r="O1232" s="41">
        <f t="shared" si="292"/>
        <v>41716.666666666664</v>
      </c>
      <c r="P1232" s="42">
        <f t="shared" si="293"/>
        <v>1.111111111111111E-2</v>
      </c>
      <c r="Q1232" s="42">
        <v>0</v>
      </c>
      <c r="R1232" s="41">
        <f t="shared" si="294"/>
        <v>0</v>
      </c>
      <c r="S1232" s="42">
        <f t="shared" si="295"/>
        <v>0</v>
      </c>
      <c r="T1232" s="42">
        <f>IFERROR(VLOOKUP(A1232,'[4]Re-order'!$A:$Q,17,0),"")</f>
        <v>0</v>
      </c>
      <c r="U1232" s="42">
        <f>IFERROR(VLOOKUP(A1232,'[4]MC Masterlist 2026-09-17'!$B:$M, 10, 0),0)</f>
        <v>15</v>
      </c>
      <c r="V1232" s="42">
        <f>IFERROR(VLOOKUP(A1232,'[4]MC Masterlist 2026-09-17'!$B:$M, 11, 0),0)</f>
        <v>15</v>
      </c>
      <c r="W1232" s="42">
        <f t="shared" si="296"/>
        <v>30</v>
      </c>
      <c r="X1232" s="42">
        <f t="shared" si="297"/>
        <v>6.833333333333333</v>
      </c>
      <c r="Y1232" s="42">
        <f>IFERROR(IF(OR(C1232="AREA I",C1232="AREA V"),7,VLOOKUP(A1232,'[4]MC Masterlist 2026-09-17'!$B:$M, 12, 0)),0)</f>
        <v>7</v>
      </c>
      <c r="Z1232" s="42">
        <f t="shared" si="298"/>
        <v>0.16666666666666666</v>
      </c>
      <c r="AA1232" s="42">
        <f t="shared" si="299"/>
        <v>0.33333333333333331</v>
      </c>
      <c r="AB1232" s="42">
        <f t="shared" si="300"/>
        <v>7.5925925925925911E-2</v>
      </c>
      <c r="AC1232" s="42">
        <f t="shared" si="301"/>
        <v>7.7777777777777765E-2</v>
      </c>
      <c r="AD1232" s="40" t="str">
        <f t="shared" si="302"/>
        <v>Stockout</v>
      </c>
      <c r="AE1232" s="40">
        <f>IFERROR(VLOOKUP(A1232,'[4]Re-order'!$A:$AA,27,0),"")</f>
        <v>0</v>
      </c>
      <c r="AF1232" s="42">
        <f t="shared" si="303"/>
        <v>7.7777777777777765E-2</v>
      </c>
      <c r="AG1232" s="42" t="e">
        <f>SUMIFS('[4]Raw Inventory'!D:D,'[4]Raw Inventory'!C:C,"GREATWALL",'[4]Raw Inventory'!B:B,A1232)</f>
        <v>#VALUE!</v>
      </c>
      <c r="AH1232" s="42" t="e">
        <f>SUMIFS('[4]Raw Inventory'!D:D,'[4]Raw Inventory'!C:C,"DUARTE",'[4]Raw Inventory'!B:B,A1232)</f>
        <v>#VALUE!</v>
      </c>
      <c r="AI1232" s="42"/>
      <c r="AJ1232" s="42">
        <f t="shared" si="304"/>
        <v>0</v>
      </c>
      <c r="AK1232" s="40" t="str">
        <f>IFERROR(IF((Q1232+IF(AI1232="",0,AI3))&lt;=0,"Stockout",IF(AJ1232="","",IF(F1232="Class A",IF(AJ1232&lt;=7,"Critical",IF(AJ1232&lt;=15,"Low",IF(AJ1232&lt;=30,"Reorder",IF(AJ1232&lt;=45,"Optimal","Overstock")))),IF(F1232="Class B",IF(AJ1232&lt;=10,"Critical",IF(AJ1232&lt;=20,"Low",IF(AJ1232&lt;=45,"Reorder",IF(AJ1232&lt;=60,"Optimal","Overstock")))),IF(F1232="Class C",IF(AJ1232&lt;=15,"Critical",IF(AJ1232&lt;=30,"Low",IF(AJ1232&lt;=60,"Reorder",IF(AJ1232&lt;=90,"Optimal","Overstock")))),""))))),"")</f>
        <v>Stockout</v>
      </c>
      <c r="AL1232" s="42"/>
      <c r="AM1232" s="39"/>
      <c r="AN1232" s="39"/>
      <c r="AO1232" s="39"/>
      <c r="AP1232" s="39"/>
      <c r="AQ1232" s="39"/>
      <c r="AR1232" s="39"/>
      <c r="AS1232" s="39"/>
      <c r="AT1232" s="39"/>
      <c r="AU1232" s="39"/>
      <c r="AV1232" s="39"/>
    </row>
    <row r="1233" spans="1:48">
      <c r="A1233" s="39" t="s">
        <v>64</v>
      </c>
      <c r="B1233" s="39" t="s">
        <v>29</v>
      </c>
      <c r="C1233" s="39" t="s">
        <v>1</v>
      </c>
      <c r="D1233" s="40" t="s">
        <v>253</v>
      </c>
      <c r="E1233" s="40">
        <v>15</v>
      </c>
      <c r="F1233" s="40" t="s">
        <v>2</v>
      </c>
      <c r="G1233" s="39" t="str">
        <f>IFERROR(VLOOKUP(A1233,'[4]MC Masterlist 2026-09-17'!$B:$M, 3, 0),"")</f>
        <v>HONDA</v>
      </c>
      <c r="H1233" s="41">
        <f>IFERROR(VLOOKUP(A1233,'[4]MC Masterlist 2026-09-17'!$B:$M, 6, 0),"")</f>
        <v>73170</v>
      </c>
      <c r="I1233" s="42">
        <v>1</v>
      </c>
      <c r="J1233" s="42">
        <v>1</v>
      </c>
      <c r="K1233" s="42">
        <v>3</v>
      </c>
      <c r="L1233" s="42">
        <f t="shared" si="289"/>
        <v>5</v>
      </c>
      <c r="M1233" s="42">
        <f t="shared" si="290"/>
        <v>1.6666666666666667</v>
      </c>
      <c r="N1233" s="41">
        <f t="shared" si="291"/>
        <v>365850</v>
      </c>
      <c r="O1233" s="41">
        <f t="shared" si="292"/>
        <v>121950</v>
      </c>
      <c r="P1233" s="42">
        <f t="shared" si="293"/>
        <v>5.5555555555555559E-2</v>
      </c>
      <c r="Q1233" s="42">
        <v>2</v>
      </c>
      <c r="R1233" s="41">
        <f t="shared" si="294"/>
        <v>146340</v>
      </c>
      <c r="S1233" s="42">
        <f t="shared" si="295"/>
        <v>36</v>
      </c>
      <c r="T1233" s="42">
        <f>IFERROR(VLOOKUP(A1233,'[4]Re-order'!$A:$Q,17,0),"")</f>
        <v>0</v>
      </c>
      <c r="U1233" s="42">
        <f>IFERROR(VLOOKUP(A1233,'[4]MC Masterlist 2026-09-17'!$B:$M, 10, 0),0)</f>
        <v>15</v>
      </c>
      <c r="V1233" s="42">
        <f>IFERROR(VLOOKUP(A1233,'[4]MC Masterlist 2026-09-17'!$B:$M, 11, 0),0)</f>
        <v>15</v>
      </c>
      <c r="W1233" s="42">
        <f t="shared" si="296"/>
        <v>30</v>
      </c>
      <c r="X1233" s="42">
        <f t="shared" si="297"/>
        <v>6.166666666666667</v>
      </c>
      <c r="Y1233" s="42">
        <f>IFERROR(IF(OR(C1233="AREA I",C1233="AREA V"),7,VLOOKUP(A1233,'[4]MC Masterlist 2026-09-17'!$B:$M, 12, 0)),0)</f>
        <v>7</v>
      </c>
      <c r="Z1233" s="42">
        <f t="shared" si="298"/>
        <v>0.83333333333333337</v>
      </c>
      <c r="AA1233" s="42">
        <f t="shared" si="299"/>
        <v>1.6666666666666667</v>
      </c>
      <c r="AB1233" s="42">
        <f t="shared" si="300"/>
        <v>0.34259259259259262</v>
      </c>
      <c r="AC1233" s="42">
        <f t="shared" si="301"/>
        <v>0.3888888888888889</v>
      </c>
      <c r="AD1233" s="40" t="str">
        <f t="shared" si="302"/>
        <v>Reorder</v>
      </c>
      <c r="AE1233" s="40">
        <f>IFERROR(VLOOKUP(A1233,'[4]Re-order'!$A:$AA,27,0),"")</f>
        <v>0</v>
      </c>
      <c r="AF1233" s="42">
        <f t="shared" si="303"/>
        <v>-1.6111111111111112</v>
      </c>
      <c r="AG1233" s="42" t="e">
        <f>SUMIFS('[4]Raw Inventory'!D:D,'[4]Raw Inventory'!C:C,"GREATWALL",'[4]Raw Inventory'!B:B,A1233)</f>
        <v>#VALUE!</v>
      </c>
      <c r="AH1233" s="42" t="e">
        <f>SUMIFS('[4]Raw Inventory'!D:D,'[4]Raw Inventory'!C:C,"DUARTE",'[4]Raw Inventory'!B:B,A1233)</f>
        <v>#VALUE!</v>
      </c>
      <c r="AI1233" s="42"/>
      <c r="AJ1233" s="42">
        <f t="shared" si="304"/>
        <v>36</v>
      </c>
      <c r="AK1233" s="40" t="str">
        <f>IFERROR(IF((Q1233+IF(AI1233="",0,AI3))&lt;=0,"Stockout",IF(AJ1233="","",IF(F1233="Class A",IF(AJ1233&lt;=7,"Critical",IF(AJ1233&lt;=15,"Low",IF(AJ1233&lt;=30,"Reorder",IF(AJ1233&lt;=45,"Optimal","Overstock")))),IF(F1233="Class B",IF(AJ1233&lt;=10,"Critical",IF(AJ1233&lt;=20,"Low",IF(AJ1233&lt;=45,"Reorder",IF(AJ1233&lt;=60,"Optimal","Overstock")))),IF(F1233="Class C",IF(AJ1233&lt;=15,"Critical",IF(AJ1233&lt;=30,"Low",IF(AJ1233&lt;=60,"Reorder",IF(AJ1233&lt;=90,"Optimal","Overstock")))),""))))),"")</f>
        <v>Reorder</v>
      </c>
      <c r="AL1233" s="42"/>
      <c r="AM1233" s="39"/>
      <c r="AN1233" s="39"/>
      <c r="AO1233" s="39"/>
      <c r="AP1233" s="39"/>
      <c r="AQ1233" s="39"/>
      <c r="AR1233" s="39"/>
      <c r="AS1233" s="39"/>
      <c r="AT1233" s="39"/>
      <c r="AU1233" s="39"/>
      <c r="AV1233" s="39"/>
    </row>
    <row r="1234" spans="1:48">
      <c r="A1234" s="39" t="s">
        <v>23</v>
      </c>
      <c r="B1234" s="39" t="s">
        <v>158</v>
      </c>
      <c r="C1234" s="39" t="s">
        <v>152</v>
      </c>
      <c r="D1234" s="40" t="s">
        <v>262</v>
      </c>
      <c r="E1234" s="40">
        <v>7</v>
      </c>
      <c r="F1234" s="40" t="s">
        <v>0</v>
      </c>
      <c r="G1234" s="39" t="str">
        <f>IFERROR(VLOOKUP(A1234,'[4]MC Masterlist 2026-09-17'!$B:$M, 3, 0),"")</f>
        <v>KAWASAKI</v>
      </c>
      <c r="H1234" s="41">
        <f>IFERROR(VLOOKUP(A1234,'[4]MC Masterlist 2026-09-17'!$B:$M, 6, 0),"")</f>
        <v>60656</v>
      </c>
      <c r="I1234" s="42">
        <v>2</v>
      </c>
      <c r="J1234" s="42">
        <v>1</v>
      </c>
      <c r="K1234" s="42">
        <v>4</v>
      </c>
      <c r="L1234" s="42">
        <f t="shared" si="289"/>
        <v>7</v>
      </c>
      <c r="M1234" s="42">
        <f t="shared" si="290"/>
        <v>2.3333333333333335</v>
      </c>
      <c r="N1234" s="41">
        <f t="shared" si="291"/>
        <v>424592</v>
      </c>
      <c r="O1234" s="41">
        <f t="shared" si="292"/>
        <v>141530.66666666669</v>
      </c>
      <c r="P1234" s="42">
        <f t="shared" si="293"/>
        <v>7.7777777777777779E-2</v>
      </c>
      <c r="Q1234" s="42">
        <v>16</v>
      </c>
      <c r="R1234" s="41">
        <f t="shared" si="294"/>
        <v>970496</v>
      </c>
      <c r="S1234" s="42">
        <f t="shared" si="295"/>
        <v>205.71428571428567</v>
      </c>
      <c r="T1234" s="42">
        <f>IFERROR(VLOOKUP(A1234,'[4]Re-order'!$A:$Q,17,0),"")</f>
        <v>0</v>
      </c>
      <c r="U1234" s="42">
        <f>IFERROR(VLOOKUP(A1234,'[4]MC Masterlist 2026-09-17'!$B:$M, 10, 0),0)</f>
        <v>15</v>
      </c>
      <c r="V1234" s="42">
        <f>IFERROR(VLOOKUP(A1234,'[4]MC Masterlist 2026-09-17'!$B:$M, 11, 0),0)</f>
        <v>15</v>
      </c>
      <c r="W1234" s="42">
        <f t="shared" si="296"/>
        <v>30</v>
      </c>
      <c r="X1234" s="42">
        <f t="shared" si="297"/>
        <v>28.833333333333332</v>
      </c>
      <c r="Y1234" s="42">
        <f>IFERROR(IF(OR(C1234="AREA I",C1234="AREA V"),7,VLOOKUP(A1234,'[4]MC Masterlist 2026-09-17'!$B:$M, 12, 0)),0)</f>
        <v>30</v>
      </c>
      <c r="Z1234" s="42">
        <f t="shared" si="298"/>
        <v>1.1666666666666667</v>
      </c>
      <c r="AA1234" s="42">
        <f t="shared" si="299"/>
        <v>2.3333333333333335</v>
      </c>
      <c r="AB1234" s="42">
        <f t="shared" si="300"/>
        <v>2.2425925925925925</v>
      </c>
      <c r="AC1234" s="42">
        <f t="shared" si="301"/>
        <v>2.3333333333333335</v>
      </c>
      <c r="AD1234" s="40" t="str">
        <f t="shared" si="302"/>
        <v>Overstock</v>
      </c>
      <c r="AE1234" s="40">
        <f>IFERROR(VLOOKUP(A1234,'[4]Re-order'!$A:$AA,27,0),"")</f>
        <v>0</v>
      </c>
      <c r="AF1234" s="42">
        <f t="shared" si="303"/>
        <v>-13.666666666666666</v>
      </c>
      <c r="AG1234" s="42" t="e">
        <f>SUMIFS('[4]Raw Inventory'!D:D,'[4]Raw Inventory'!C:C,"GREATWALL",'[4]Raw Inventory'!B:B,A1234)</f>
        <v>#VALUE!</v>
      </c>
      <c r="AH1234" s="42" t="e">
        <f>SUMIFS('[4]Raw Inventory'!D:D,'[4]Raw Inventory'!C:C,"DUARTE",'[4]Raw Inventory'!B:B,A1234)</f>
        <v>#VALUE!</v>
      </c>
      <c r="AI1234" s="42"/>
      <c r="AJ1234" s="42">
        <f t="shared" si="304"/>
        <v>205.71428571428572</v>
      </c>
      <c r="AK1234" s="40" t="str">
        <f>IFERROR(IF((Q1234+IF(AI1234="",0,AI3))&lt;=0,"Stockout",IF(AJ1234="","",IF(F1234="Class A",IF(AJ1234&lt;=7,"Critical",IF(AJ1234&lt;=15,"Low",IF(AJ1234&lt;=30,"Reorder",IF(AJ1234&lt;=45,"Optimal","Overstock")))),IF(F1234="Class B",IF(AJ1234&lt;=10,"Critical",IF(AJ1234&lt;=20,"Low",IF(AJ1234&lt;=45,"Reorder",IF(AJ1234&lt;=60,"Optimal","Overstock")))),IF(F1234="Class C",IF(AJ1234&lt;=15,"Critical",IF(AJ1234&lt;=30,"Low",IF(AJ1234&lt;=60,"Reorder",IF(AJ1234&lt;=90,"Optimal","Overstock")))),""))))),"")</f>
        <v>Overstock</v>
      </c>
      <c r="AL1234" s="42"/>
      <c r="AM1234" s="39"/>
      <c r="AN1234" s="39"/>
      <c r="AO1234" s="39"/>
      <c r="AP1234" s="39"/>
      <c r="AQ1234" s="39"/>
      <c r="AR1234" s="39"/>
      <c r="AS1234" s="39"/>
      <c r="AT1234" s="39"/>
      <c r="AU1234" s="39"/>
      <c r="AV1234" s="39"/>
    </row>
    <row r="1235" spans="1:48">
      <c r="A1235" s="39" t="s">
        <v>69</v>
      </c>
      <c r="B1235" s="39" t="s">
        <v>144</v>
      </c>
      <c r="C1235" s="39" t="s">
        <v>137</v>
      </c>
      <c r="D1235" s="40" t="s">
        <v>263</v>
      </c>
      <c r="E1235" s="40">
        <v>33</v>
      </c>
      <c r="F1235" s="40" t="s">
        <v>3</v>
      </c>
      <c r="G1235" s="39" t="str">
        <f>IFERROR(VLOOKUP(A1235,'[4]MC Masterlist 2026-09-17'!$B:$M, 3, 0),"")</f>
        <v>YAMAHA</v>
      </c>
      <c r="H1235" s="41">
        <f>IFERROR(VLOOKUP(A1235,'[4]MC Masterlist 2026-09-17'!$B:$M, 6, 0),"")</f>
        <v>54426</v>
      </c>
      <c r="I1235" s="42">
        <v>0</v>
      </c>
      <c r="J1235" s="42">
        <v>0</v>
      </c>
      <c r="K1235" s="42">
        <v>0</v>
      </c>
      <c r="L1235" s="42">
        <f t="shared" si="289"/>
        <v>0</v>
      </c>
      <c r="M1235" s="42">
        <f t="shared" si="290"/>
        <v>0</v>
      </c>
      <c r="N1235" s="41">
        <f t="shared" si="291"/>
        <v>0</v>
      </c>
      <c r="O1235" s="41">
        <f t="shared" si="292"/>
        <v>0</v>
      </c>
      <c r="P1235" s="42">
        <f t="shared" si="293"/>
        <v>0</v>
      </c>
      <c r="Q1235" s="42">
        <v>2</v>
      </c>
      <c r="R1235" s="41">
        <f t="shared" si="294"/>
        <v>108852</v>
      </c>
      <c r="S1235" s="42">
        <f t="shared" si="295"/>
        <v>0</v>
      </c>
      <c r="T1235" s="42">
        <f>IFERROR(VLOOKUP(A1235,'[4]Re-order'!$A:$Q,17,0),"")</f>
        <v>0</v>
      </c>
      <c r="U1235" s="42">
        <f>IFERROR(VLOOKUP(A1235,'[4]MC Masterlist 2026-09-17'!$B:$M, 10, 0),0)</f>
        <v>15</v>
      </c>
      <c r="V1235" s="42">
        <f>IFERROR(VLOOKUP(A1235,'[4]MC Masterlist 2026-09-17'!$B:$M, 11, 0),0)</f>
        <v>15</v>
      </c>
      <c r="W1235" s="42">
        <f t="shared" si="296"/>
        <v>30</v>
      </c>
      <c r="X1235" s="42">
        <f t="shared" si="297"/>
        <v>7</v>
      </c>
      <c r="Y1235" s="42">
        <f>IFERROR(IF(OR(C1235="AREA I",C1235="AREA V"),7,VLOOKUP(A1235,'[4]MC Masterlist 2026-09-17'!$B:$M, 12, 0)),0)</f>
        <v>7</v>
      </c>
      <c r="Z1235" s="42">
        <f t="shared" si="298"/>
        <v>0</v>
      </c>
      <c r="AA1235" s="42">
        <f t="shared" si="299"/>
        <v>0</v>
      </c>
      <c r="AB1235" s="42">
        <f t="shared" si="300"/>
        <v>0</v>
      </c>
      <c r="AC1235" s="42">
        <f t="shared" si="301"/>
        <v>0</v>
      </c>
      <c r="AD1235" s="40" t="str">
        <f t="shared" si="302"/>
        <v>Critical</v>
      </c>
      <c r="AE1235" s="40">
        <f>IFERROR(VLOOKUP(A1235,'[4]Re-order'!$A:$AA,27,0),"")</f>
        <v>0</v>
      </c>
      <c r="AF1235" s="42">
        <f t="shared" si="303"/>
        <v>-2</v>
      </c>
      <c r="AG1235" s="42" t="e">
        <f>SUMIFS('[4]Raw Inventory'!D:D,'[4]Raw Inventory'!C:C,"GREATWALL",'[4]Raw Inventory'!B:B,A1235)</f>
        <v>#VALUE!</v>
      </c>
      <c r="AH1235" s="42" t="e">
        <f>SUMIFS('[4]Raw Inventory'!D:D,'[4]Raw Inventory'!C:C,"DUARTE",'[4]Raw Inventory'!B:B,A1235)</f>
        <v>#VALUE!</v>
      </c>
      <c r="AI1235" s="42"/>
      <c r="AJ1235" s="42">
        <f t="shared" si="304"/>
        <v>0</v>
      </c>
      <c r="AK1235" s="40" t="str">
        <f>IFERROR(IF((Q1235+IF(AI1235="",0,AI3))&lt;=0,"Stockout",IF(AJ1235="","",IF(F1235="Class A",IF(AJ1235&lt;=7,"Critical",IF(AJ1235&lt;=15,"Low",IF(AJ1235&lt;=30,"Reorder",IF(AJ1235&lt;=45,"Optimal","Overstock")))),IF(F1235="Class B",IF(AJ1235&lt;=10,"Critical",IF(AJ1235&lt;=20,"Low",IF(AJ1235&lt;=45,"Reorder",IF(AJ1235&lt;=60,"Optimal","Overstock")))),IF(F1235="Class C",IF(AJ1235&lt;=15,"Critical",IF(AJ1235&lt;=30,"Low",IF(AJ1235&lt;=60,"Reorder",IF(AJ1235&lt;=90,"Optimal","Overstock")))),""))))),"")</f>
        <v>Critical</v>
      </c>
      <c r="AL1235" s="42"/>
      <c r="AM1235" s="39"/>
      <c r="AN1235" s="39"/>
      <c r="AO1235" s="39"/>
      <c r="AP1235" s="39"/>
      <c r="AQ1235" s="39"/>
      <c r="AR1235" s="39"/>
      <c r="AS1235" s="39"/>
      <c r="AT1235" s="39"/>
      <c r="AU1235" s="39"/>
      <c r="AV1235" s="39"/>
    </row>
    <row r="1236" spans="1:48">
      <c r="A1236" s="39" t="s">
        <v>71</v>
      </c>
      <c r="B1236" s="39" t="s">
        <v>29</v>
      </c>
      <c r="C1236" s="39" t="s">
        <v>1</v>
      </c>
      <c r="D1236" s="40" t="s">
        <v>266</v>
      </c>
      <c r="E1236" s="40">
        <v>26</v>
      </c>
      <c r="F1236" s="40" t="s">
        <v>3</v>
      </c>
      <c r="G1236" s="39" t="str">
        <f>IFERROR(VLOOKUP(A1236,'[4]MC Masterlist 2026-09-17'!$B:$M, 3, 0),"")</f>
        <v>SUZUKI</v>
      </c>
      <c r="H1236" s="41">
        <f>IFERROR(VLOOKUP(A1236,'[4]MC Masterlist 2026-09-17'!$B:$M, 6, 0),"")</f>
        <v>156250</v>
      </c>
      <c r="I1236" s="42">
        <v>0</v>
      </c>
      <c r="J1236" s="42">
        <v>0</v>
      </c>
      <c r="K1236" s="42">
        <v>1</v>
      </c>
      <c r="L1236" s="42">
        <f t="shared" si="289"/>
        <v>1</v>
      </c>
      <c r="M1236" s="42">
        <f t="shared" si="290"/>
        <v>0.33333333333333331</v>
      </c>
      <c r="N1236" s="41">
        <f t="shared" si="291"/>
        <v>156250</v>
      </c>
      <c r="O1236" s="41">
        <f t="shared" si="292"/>
        <v>52083.333333333328</v>
      </c>
      <c r="P1236" s="42">
        <f t="shared" si="293"/>
        <v>1.111111111111111E-2</v>
      </c>
      <c r="Q1236" s="42"/>
      <c r="R1236" s="41">
        <f t="shared" si="294"/>
        <v>0</v>
      </c>
      <c r="S1236" s="42">
        <f t="shared" si="295"/>
        <v>0</v>
      </c>
      <c r="T1236" s="42">
        <f>IFERROR(VLOOKUP(A1236,'[4]Re-order'!$A:$Q,17,0),"")</f>
        <v>0</v>
      </c>
      <c r="U1236" s="42">
        <f>IFERROR(VLOOKUP(A1236,'[4]MC Masterlist 2026-09-17'!$B:$M, 10, 0),0)</f>
        <v>15</v>
      </c>
      <c r="V1236" s="42">
        <f>IFERROR(VLOOKUP(A1236,'[4]MC Masterlist 2026-09-17'!$B:$M, 11, 0),0)</f>
        <v>15</v>
      </c>
      <c r="W1236" s="42">
        <f t="shared" si="296"/>
        <v>30</v>
      </c>
      <c r="X1236" s="42">
        <f t="shared" si="297"/>
        <v>6.833333333333333</v>
      </c>
      <c r="Y1236" s="42">
        <f>IFERROR(IF(OR(C1236="AREA I",C1236="AREA V"),7,VLOOKUP(A1236,'[4]MC Masterlist 2026-09-17'!$B:$M, 12, 0)),0)</f>
        <v>7</v>
      </c>
      <c r="Z1236" s="42">
        <f t="shared" si="298"/>
        <v>0.16666666666666666</v>
      </c>
      <c r="AA1236" s="42">
        <f t="shared" si="299"/>
        <v>0.33333333333333331</v>
      </c>
      <c r="AB1236" s="42">
        <f t="shared" si="300"/>
        <v>7.5925925925925911E-2</v>
      </c>
      <c r="AC1236" s="42">
        <f t="shared" si="301"/>
        <v>7.7777777777777765E-2</v>
      </c>
      <c r="AD1236" s="40" t="str">
        <f t="shared" si="302"/>
        <v>Stockout</v>
      </c>
      <c r="AE1236" s="40">
        <f>IFERROR(VLOOKUP(A1236,'[4]Re-order'!$A:$AA,27,0),"")</f>
        <v>0</v>
      </c>
      <c r="AF1236" s="42">
        <f t="shared" si="303"/>
        <v>7.7777777777777765E-2</v>
      </c>
      <c r="AG1236" s="42" t="e">
        <f>SUMIFS('[4]Raw Inventory'!D:D,'[4]Raw Inventory'!C:C,"GREATWALL",'[4]Raw Inventory'!B:B,A1236)</f>
        <v>#VALUE!</v>
      </c>
      <c r="AH1236" s="42" t="e">
        <f>SUMIFS('[4]Raw Inventory'!D:D,'[4]Raw Inventory'!C:C,"DUARTE",'[4]Raw Inventory'!B:B,A1236)</f>
        <v>#VALUE!</v>
      </c>
      <c r="AI1236" s="42"/>
      <c r="AJ1236" s="42">
        <f t="shared" si="304"/>
        <v>0</v>
      </c>
      <c r="AK1236" s="40" t="str">
        <f>IFERROR(IF((Q1236+IF(AI1236="",0,AI3))&lt;=0,"Stockout",IF(AJ1236="","",IF(F1236="Class A",IF(AJ1236&lt;=7,"Critical",IF(AJ1236&lt;=15,"Low",IF(AJ1236&lt;=30,"Reorder",IF(AJ1236&lt;=45,"Optimal","Overstock")))),IF(F1236="Class B",IF(AJ1236&lt;=10,"Critical",IF(AJ1236&lt;=20,"Low",IF(AJ1236&lt;=45,"Reorder",IF(AJ1236&lt;=60,"Optimal","Overstock")))),IF(F1236="Class C",IF(AJ1236&lt;=15,"Critical",IF(AJ1236&lt;=30,"Low",IF(AJ1236&lt;=60,"Reorder",IF(AJ1236&lt;=90,"Optimal","Overstock")))),""))))),"")</f>
        <v>Stockout</v>
      </c>
      <c r="AL1236" s="42"/>
      <c r="AM1236" s="39"/>
      <c r="AN1236" s="39"/>
      <c r="AO1236" s="39"/>
      <c r="AP1236" s="39"/>
      <c r="AQ1236" s="39"/>
      <c r="AR1236" s="39"/>
      <c r="AS1236" s="39"/>
      <c r="AT1236" s="39"/>
      <c r="AU1236" s="39"/>
      <c r="AV1236" s="39"/>
    </row>
    <row r="1237" spans="1:48">
      <c r="A1237" s="39" t="s">
        <v>44</v>
      </c>
      <c r="B1237" s="39" t="s">
        <v>120</v>
      </c>
      <c r="C1237" s="39" t="s">
        <v>118</v>
      </c>
      <c r="D1237" s="40" t="s">
        <v>253</v>
      </c>
      <c r="E1237" s="40">
        <v>12</v>
      </c>
      <c r="F1237" s="40" t="s">
        <v>2</v>
      </c>
      <c r="G1237" s="39" t="str">
        <f>IFERROR(VLOOKUP(A1237,'[4]MC Masterlist 2026-09-17'!$B:$M, 3, 0),"")</f>
        <v>YAMAHA</v>
      </c>
      <c r="H1237" s="41">
        <f>IFERROR(VLOOKUP(A1237,'[4]MC Masterlist 2026-09-17'!$B:$M, 6, 0),"")</f>
        <v>165912</v>
      </c>
      <c r="I1237" s="42">
        <v>0</v>
      </c>
      <c r="J1237" s="42">
        <v>0</v>
      </c>
      <c r="K1237" s="42">
        <v>1</v>
      </c>
      <c r="L1237" s="42">
        <f t="shared" si="289"/>
        <v>1</v>
      </c>
      <c r="M1237" s="42">
        <f t="shared" si="290"/>
        <v>0.33333333333333331</v>
      </c>
      <c r="N1237" s="41">
        <f t="shared" si="291"/>
        <v>165912</v>
      </c>
      <c r="O1237" s="41">
        <f t="shared" si="292"/>
        <v>55304</v>
      </c>
      <c r="P1237" s="42">
        <f t="shared" si="293"/>
        <v>1.111111111111111E-2</v>
      </c>
      <c r="Q1237" s="42"/>
      <c r="R1237" s="41">
        <f t="shared" si="294"/>
        <v>0</v>
      </c>
      <c r="S1237" s="42">
        <f t="shared" si="295"/>
        <v>0</v>
      </c>
      <c r="T1237" s="42">
        <f>IFERROR(VLOOKUP(A1237,'[4]Re-order'!$A:$Q,17,0),"")</f>
        <v>0</v>
      </c>
      <c r="U1237" s="42">
        <f>IFERROR(VLOOKUP(A1237,'[4]MC Masterlist 2026-09-17'!$B:$M, 10, 0),0)</f>
        <v>15</v>
      </c>
      <c r="V1237" s="42">
        <f>IFERROR(VLOOKUP(A1237,'[4]MC Masterlist 2026-09-17'!$B:$M, 11, 0),0)</f>
        <v>15</v>
      </c>
      <c r="W1237" s="42">
        <f t="shared" si="296"/>
        <v>30</v>
      </c>
      <c r="X1237" s="42">
        <f t="shared" si="297"/>
        <v>29.833333333333332</v>
      </c>
      <c r="Y1237" s="42">
        <f>IFERROR(IF(OR(C1237="AREA I",C1237="AREA V"),7,VLOOKUP(A1237,'[4]MC Masterlist 2026-09-17'!$B:$M, 12, 0)),0)</f>
        <v>30</v>
      </c>
      <c r="Z1237" s="42">
        <f t="shared" si="298"/>
        <v>0.16666666666666666</v>
      </c>
      <c r="AA1237" s="42">
        <f t="shared" si="299"/>
        <v>0.33333333333333331</v>
      </c>
      <c r="AB1237" s="42">
        <f t="shared" si="300"/>
        <v>0.33148148148148143</v>
      </c>
      <c r="AC1237" s="42">
        <f t="shared" si="301"/>
        <v>0.33333333333333331</v>
      </c>
      <c r="AD1237" s="40" t="str">
        <f t="shared" si="302"/>
        <v>Stockout</v>
      </c>
      <c r="AE1237" s="40">
        <f>IFERROR(VLOOKUP(A1237,'[4]Re-order'!$A:$AA,27,0),"")</f>
        <v>0</v>
      </c>
      <c r="AF1237" s="42">
        <f t="shared" si="303"/>
        <v>0.33333333333333331</v>
      </c>
      <c r="AG1237" s="42" t="e">
        <f>SUMIFS('[4]Raw Inventory'!D:D,'[4]Raw Inventory'!C:C,"GREATWALL",'[4]Raw Inventory'!B:B,A1237)</f>
        <v>#VALUE!</v>
      </c>
      <c r="AH1237" s="42" t="e">
        <f>SUMIFS('[4]Raw Inventory'!D:D,'[4]Raw Inventory'!C:C,"DUARTE",'[4]Raw Inventory'!B:B,A1237)</f>
        <v>#VALUE!</v>
      </c>
      <c r="AI1237" s="42"/>
      <c r="AJ1237" s="42">
        <f t="shared" si="304"/>
        <v>0</v>
      </c>
      <c r="AK1237" s="40" t="str">
        <f>IFERROR(IF((Q1237+IF(AI1237="",0,AI3))&lt;=0,"Stockout",IF(AJ1237="","",IF(F1237="Class A",IF(AJ1237&lt;=7,"Critical",IF(AJ1237&lt;=15,"Low",IF(AJ1237&lt;=30,"Reorder",IF(AJ1237&lt;=45,"Optimal","Overstock")))),IF(F1237="Class B",IF(AJ1237&lt;=10,"Critical",IF(AJ1237&lt;=20,"Low",IF(AJ1237&lt;=45,"Reorder",IF(AJ1237&lt;=60,"Optimal","Overstock")))),IF(F1237="Class C",IF(AJ1237&lt;=15,"Critical",IF(AJ1237&lt;=30,"Low",IF(AJ1237&lt;=60,"Reorder",IF(AJ1237&lt;=90,"Optimal","Overstock")))),""))))),"")</f>
        <v>Stockout</v>
      </c>
      <c r="AL1237" s="42"/>
      <c r="AM1237" s="39"/>
      <c r="AN1237" s="39"/>
      <c r="AO1237" s="39"/>
      <c r="AP1237" s="39"/>
      <c r="AQ1237" s="39"/>
      <c r="AR1237" s="39"/>
      <c r="AS1237" s="39"/>
      <c r="AT1237" s="39"/>
      <c r="AU1237" s="39"/>
      <c r="AV1237" s="39"/>
    </row>
    <row r="1238" spans="1:48">
      <c r="A1238" s="39" t="s">
        <v>64</v>
      </c>
      <c r="B1238" s="39" t="s">
        <v>122</v>
      </c>
      <c r="C1238" s="39" t="s">
        <v>118</v>
      </c>
      <c r="D1238" s="40" t="s">
        <v>244</v>
      </c>
      <c r="E1238" s="40">
        <v>14</v>
      </c>
      <c r="F1238" s="40" t="s">
        <v>2</v>
      </c>
      <c r="G1238" s="39" t="str">
        <f>IFERROR(VLOOKUP(A1238,'[4]MC Masterlist 2026-09-17'!$B:$M, 3, 0),"")</f>
        <v>HONDA</v>
      </c>
      <c r="H1238" s="41">
        <f>IFERROR(VLOOKUP(A1238,'[4]MC Masterlist 2026-09-17'!$B:$M, 6, 0),"")</f>
        <v>73170</v>
      </c>
      <c r="I1238" s="42">
        <v>3</v>
      </c>
      <c r="J1238" s="42">
        <v>2</v>
      </c>
      <c r="K1238" s="42">
        <v>0</v>
      </c>
      <c r="L1238" s="42">
        <f t="shared" si="289"/>
        <v>5</v>
      </c>
      <c r="M1238" s="42">
        <f t="shared" si="290"/>
        <v>1.6666666666666667</v>
      </c>
      <c r="N1238" s="41">
        <f t="shared" si="291"/>
        <v>365850</v>
      </c>
      <c r="O1238" s="41">
        <f t="shared" si="292"/>
        <v>121950</v>
      </c>
      <c r="P1238" s="42">
        <f t="shared" si="293"/>
        <v>5.5555555555555559E-2</v>
      </c>
      <c r="Q1238" s="42">
        <v>3</v>
      </c>
      <c r="R1238" s="41">
        <f t="shared" si="294"/>
        <v>219510</v>
      </c>
      <c r="S1238" s="42">
        <f t="shared" si="295"/>
        <v>54</v>
      </c>
      <c r="T1238" s="42">
        <f>IFERROR(VLOOKUP(A1238,'[4]Re-order'!$A:$Q,17,0),"")</f>
        <v>0</v>
      </c>
      <c r="U1238" s="42">
        <f>IFERROR(VLOOKUP(A1238,'[4]MC Masterlist 2026-09-17'!$B:$M, 10, 0),0)</f>
        <v>15</v>
      </c>
      <c r="V1238" s="42">
        <f>IFERROR(VLOOKUP(A1238,'[4]MC Masterlist 2026-09-17'!$B:$M, 11, 0),0)</f>
        <v>15</v>
      </c>
      <c r="W1238" s="42">
        <f t="shared" si="296"/>
        <v>30</v>
      </c>
      <c r="X1238" s="42">
        <f t="shared" si="297"/>
        <v>29.166666666666668</v>
      </c>
      <c r="Y1238" s="42">
        <f>IFERROR(IF(OR(C1238="AREA I",C1238="AREA V"),7,VLOOKUP(A1238,'[4]MC Masterlist 2026-09-17'!$B:$M, 12, 0)),0)</f>
        <v>30</v>
      </c>
      <c r="Z1238" s="42">
        <f t="shared" si="298"/>
        <v>0.83333333333333337</v>
      </c>
      <c r="AA1238" s="42">
        <f t="shared" si="299"/>
        <v>1.6666666666666667</v>
      </c>
      <c r="AB1238" s="42">
        <f t="shared" si="300"/>
        <v>1.6203703703703705</v>
      </c>
      <c r="AC1238" s="42">
        <f t="shared" si="301"/>
        <v>1.6666666666666667</v>
      </c>
      <c r="AD1238" s="40" t="str">
        <f t="shared" si="302"/>
        <v>Optimal</v>
      </c>
      <c r="AE1238" s="40">
        <f>IFERROR(VLOOKUP(A1238,'[4]Re-order'!$A:$AA,27,0),"")</f>
        <v>0</v>
      </c>
      <c r="AF1238" s="42">
        <f t="shared" si="303"/>
        <v>-1.3333333333333333</v>
      </c>
      <c r="AG1238" s="42" t="e">
        <f>SUMIFS('[4]Raw Inventory'!D:D,'[4]Raw Inventory'!C:C,"GREATWALL",'[4]Raw Inventory'!B:B,A1238)</f>
        <v>#VALUE!</v>
      </c>
      <c r="AH1238" s="42" t="e">
        <f>SUMIFS('[4]Raw Inventory'!D:D,'[4]Raw Inventory'!C:C,"DUARTE",'[4]Raw Inventory'!B:B,A1238)</f>
        <v>#VALUE!</v>
      </c>
      <c r="AI1238" s="42"/>
      <c r="AJ1238" s="42">
        <f t="shared" si="304"/>
        <v>53.999999999999993</v>
      </c>
      <c r="AK1238" s="40" t="str">
        <f>IFERROR(IF((Q1238+IF(AI1238="",0,AI3))&lt;=0,"Stockout",IF(AJ1238="","",IF(F1238="Class A",IF(AJ1238&lt;=7,"Critical",IF(AJ1238&lt;=15,"Low",IF(AJ1238&lt;=30,"Reorder",IF(AJ1238&lt;=45,"Optimal","Overstock")))),IF(F1238="Class B",IF(AJ1238&lt;=10,"Critical",IF(AJ1238&lt;=20,"Low",IF(AJ1238&lt;=45,"Reorder",IF(AJ1238&lt;=60,"Optimal","Overstock")))),IF(F1238="Class C",IF(AJ1238&lt;=15,"Critical",IF(AJ1238&lt;=30,"Low",IF(AJ1238&lt;=60,"Reorder",IF(AJ1238&lt;=90,"Optimal","Overstock")))),""))))),"")</f>
        <v>Optimal</v>
      </c>
      <c r="AL1238" s="42"/>
      <c r="AM1238" s="39"/>
      <c r="AN1238" s="39"/>
      <c r="AO1238" s="39"/>
      <c r="AP1238" s="39"/>
      <c r="AQ1238" s="39"/>
      <c r="AR1238" s="39"/>
      <c r="AS1238" s="39"/>
      <c r="AT1238" s="39"/>
      <c r="AU1238" s="39"/>
      <c r="AV1238" s="39"/>
    </row>
    <row r="1239" spans="1:48">
      <c r="A1239" s="39" t="s">
        <v>75</v>
      </c>
      <c r="B1239" s="39" t="s">
        <v>161</v>
      </c>
      <c r="C1239" s="39" t="s">
        <v>159</v>
      </c>
      <c r="D1239" s="40" t="s">
        <v>285</v>
      </c>
      <c r="E1239" s="40">
        <v>1</v>
      </c>
      <c r="F1239" s="40" t="s">
        <v>0</v>
      </c>
      <c r="G1239" s="39" t="str">
        <f>IFERROR(VLOOKUP(A1239,'[4]MC Masterlist 2026-09-17'!$B:$M, 3, 0),"")</f>
        <v>SUZUKI</v>
      </c>
      <c r="H1239" s="41">
        <f>IFERROR(VLOOKUP(A1239,'[4]MC Masterlist 2026-09-17'!$B:$M, 6, 0),"")</f>
        <v>138952</v>
      </c>
      <c r="I1239" s="42">
        <v>0</v>
      </c>
      <c r="J1239" s="42">
        <v>0</v>
      </c>
      <c r="K1239" s="42">
        <v>0</v>
      </c>
      <c r="L1239" s="42">
        <f t="shared" si="289"/>
        <v>0</v>
      </c>
      <c r="M1239" s="42">
        <f t="shared" si="290"/>
        <v>0</v>
      </c>
      <c r="N1239" s="41">
        <f t="shared" si="291"/>
        <v>0</v>
      </c>
      <c r="O1239" s="41">
        <f t="shared" si="292"/>
        <v>0</v>
      </c>
      <c r="P1239" s="42">
        <f t="shared" si="293"/>
        <v>0</v>
      </c>
      <c r="Q1239" s="42">
        <v>1</v>
      </c>
      <c r="R1239" s="41">
        <f t="shared" si="294"/>
        <v>138952</v>
      </c>
      <c r="S1239" s="42">
        <f t="shared" si="295"/>
        <v>0</v>
      </c>
      <c r="T1239" s="42">
        <f>IFERROR(VLOOKUP(A1239,'[4]Re-order'!$A:$Q,17,0),"")</f>
        <v>0</v>
      </c>
      <c r="U1239" s="42">
        <f>IFERROR(VLOOKUP(A1239,'[4]MC Masterlist 2026-09-17'!$B:$M, 10, 0),0)</f>
        <v>15</v>
      </c>
      <c r="V1239" s="42">
        <f>IFERROR(VLOOKUP(A1239,'[4]MC Masterlist 2026-09-17'!$B:$M, 11, 0),0)</f>
        <v>15</v>
      </c>
      <c r="W1239" s="42">
        <f t="shared" si="296"/>
        <v>30</v>
      </c>
      <c r="X1239" s="42">
        <f t="shared" si="297"/>
        <v>30</v>
      </c>
      <c r="Y1239" s="42">
        <f>IFERROR(IF(OR(C1239="AREA I",C1239="AREA V"),7,VLOOKUP(A1239,'[4]MC Masterlist 2026-09-17'!$B:$M, 12, 0)),0)</f>
        <v>30</v>
      </c>
      <c r="Z1239" s="42">
        <f t="shared" si="298"/>
        <v>0</v>
      </c>
      <c r="AA1239" s="42">
        <f t="shared" si="299"/>
        <v>0</v>
      </c>
      <c r="AB1239" s="42">
        <f t="shared" si="300"/>
        <v>0</v>
      </c>
      <c r="AC1239" s="42">
        <f t="shared" si="301"/>
        <v>0</v>
      </c>
      <c r="AD1239" s="40" t="str">
        <f t="shared" si="302"/>
        <v>Critical</v>
      </c>
      <c r="AE1239" s="40">
        <f>IFERROR(VLOOKUP(A1239,'[4]Re-order'!$A:$AA,27,0),"")</f>
        <v>0</v>
      </c>
      <c r="AF1239" s="42">
        <f t="shared" si="303"/>
        <v>-1</v>
      </c>
      <c r="AG1239" s="42" t="e">
        <f>SUMIFS('[4]Raw Inventory'!D:D,'[4]Raw Inventory'!C:C,"GREATWALL",'[4]Raw Inventory'!B:B,A1239)</f>
        <v>#VALUE!</v>
      </c>
      <c r="AH1239" s="42" t="e">
        <f>SUMIFS('[4]Raw Inventory'!D:D,'[4]Raw Inventory'!C:C,"DUARTE",'[4]Raw Inventory'!B:B,A1239)</f>
        <v>#VALUE!</v>
      </c>
      <c r="AI1239" s="42"/>
      <c r="AJ1239" s="42">
        <f t="shared" si="304"/>
        <v>0</v>
      </c>
      <c r="AK1239" s="40" t="str">
        <f>IFERROR(IF((Q1239+IF(AI1239="",0,AI3))&lt;=0,"Stockout",IF(AJ1239="","",IF(F1239="Class A",IF(AJ1239&lt;=7,"Critical",IF(AJ1239&lt;=15,"Low",IF(AJ1239&lt;=30,"Reorder",IF(AJ1239&lt;=45,"Optimal","Overstock")))),IF(F1239="Class B",IF(AJ1239&lt;=10,"Critical",IF(AJ1239&lt;=20,"Low",IF(AJ1239&lt;=45,"Reorder",IF(AJ1239&lt;=60,"Optimal","Overstock")))),IF(F1239="Class C",IF(AJ1239&lt;=15,"Critical",IF(AJ1239&lt;=30,"Low",IF(AJ1239&lt;=60,"Reorder",IF(AJ1239&lt;=90,"Optimal","Overstock")))),""))))),"")</f>
        <v>Critical</v>
      </c>
      <c r="AL1239" s="42"/>
      <c r="AM1239" s="39"/>
      <c r="AN1239" s="39"/>
      <c r="AO1239" s="39"/>
      <c r="AP1239" s="39"/>
      <c r="AQ1239" s="39"/>
      <c r="AR1239" s="39"/>
      <c r="AS1239" s="39"/>
      <c r="AT1239" s="39"/>
      <c r="AU1239" s="39"/>
      <c r="AV1239" s="39"/>
    </row>
    <row r="1240" spans="1:48">
      <c r="A1240" s="39" t="s">
        <v>16</v>
      </c>
      <c r="B1240" s="39" t="s">
        <v>93</v>
      </c>
      <c r="C1240" s="39" t="s">
        <v>90</v>
      </c>
      <c r="D1240" s="40" t="s">
        <v>235</v>
      </c>
      <c r="E1240" s="40">
        <v>8</v>
      </c>
      <c r="F1240" s="40" t="s">
        <v>2</v>
      </c>
      <c r="G1240" s="39" t="str">
        <f>IFERROR(VLOOKUP(A1240,'[4]MC Masterlist 2026-09-17'!$B:$M, 3, 0),"")</f>
        <v>HONDA</v>
      </c>
      <c r="H1240" s="41">
        <f>IFERROR(VLOOKUP(A1240,'[4]MC Masterlist 2026-09-17'!$B:$M, 6, 0),"")</f>
        <v>84394</v>
      </c>
      <c r="I1240" s="42">
        <v>2</v>
      </c>
      <c r="J1240" s="42">
        <v>1</v>
      </c>
      <c r="K1240" s="42">
        <v>1</v>
      </c>
      <c r="L1240" s="42">
        <f t="shared" si="289"/>
        <v>4</v>
      </c>
      <c r="M1240" s="42">
        <f t="shared" si="290"/>
        <v>1.3333333333333333</v>
      </c>
      <c r="N1240" s="41">
        <f t="shared" si="291"/>
        <v>337576</v>
      </c>
      <c r="O1240" s="41">
        <f t="shared" si="292"/>
        <v>112525.33333333333</v>
      </c>
      <c r="P1240" s="42">
        <f t="shared" si="293"/>
        <v>4.4444444444444439E-2</v>
      </c>
      <c r="Q1240" s="42">
        <v>4</v>
      </c>
      <c r="R1240" s="41">
        <f t="shared" si="294"/>
        <v>337576</v>
      </c>
      <c r="S1240" s="42">
        <f t="shared" si="295"/>
        <v>90</v>
      </c>
      <c r="T1240" s="42">
        <f>IFERROR(VLOOKUP(A1240,'[4]Re-order'!$A:$Q,17,0),"")</f>
        <v>0</v>
      </c>
      <c r="U1240" s="42">
        <f>IFERROR(VLOOKUP(A1240,'[4]MC Masterlist 2026-09-17'!$B:$M, 10, 0),0)</f>
        <v>15</v>
      </c>
      <c r="V1240" s="42">
        <f>IFERROR(VLOOKUP(A1240,'[4]MC Masterlist 2026-09-17'!$B:$M, 11, 0),0)</f>
        <v>15</v>
      </c>
      <c r="W1240" s="42">
        <f t="shared" si="296"/>
        <v>30</v>
      </c>
      <c r="X1240" s="42">
        <f t="shared" si="297"/>
        <v>29.333333333333332</v>
      </c>
      <c r="Y1240" s="42">
        <f>IFERROR(IF(OR(C1240="AREA I",C1240="AREA V"),7,VLOOKUP(A1240,'[4]MC Masterlist 2026-09-17'!$B:$M, 12, 0)),0)</f>
        <v>30</v>
      </c>
      <c r="Z1240" s="42">
        <f t="shared" si="298"/>
        <v>0.66666666666666663</v>
      </c>
      <c r="AA1240" s="42">
        <f t="shared" si="299"/>
        <v>1.3333333333333333</v>
      </c>
      <c r="AB1240" s="42">
        <f t="shared" si="300"/>
        <v>1.3037037037037036</v>
      </c>
      <c r="AC1240" s="42">
        <f t="shared" si="301"/>
        <v>1.3333333333333333</v>
      </c>
      <c r="AD1240" s="40" t="str">
        <f t="shared" si="302"/>
        <v>Overstock</v>
      </c>
      <c r="AE1240" s="40">
        <f>IFERROR(VLOOKUP(A1240,'[4]Re-order'!$A:$AA,27,0),"")</f>
        <v>0</v>
      </c>
      <c r="AF1240" s="42">
        <f t="shared" si="303"/>
        <v>-2.666666666666667</v>
      </c>
      <c r="AG1240" s="42" t="e">
        <f>SUMIFS('[4]Raw Inventory'!D:D,'[4]Raw Inventory'!C:C,"GREATWALL",'[4]Raw Inventory'!B:B,A1240)</f>
        <v>#VALUE!</v>
      </c>
      <c r="AH1240" s="42" t="e">
        <f>SUMIFS('[4]Raw Inventory'!D:D,'[4]Raw Inventory'!C:C,"DUARTE",'[4]Raw Inventory'!B:B,A1240)</f>
        <v>#VALUE!</v>
      </c>
      <c r="AI1240" s="42"/>
      <c r="AJ1240" s="42">
        <f t="shared" si="304"/>
        <v>90.000000000000014</v>
      </c>
      <c r="AK1240" s="40" t="str">
        <f>IFERROR(IF((Q1240+IF(AI1240="",0,AI3))&lt;=0,"Stockout",IF(AJ1240="","",IF(F1240="Class A",IF(AJ1240&lt;=7,"Critical",IF(AJ1240&lt;=15,"Low",IF(AJ1240&lt;=30,"Reorder",IF(AJ1240&lt;=45,"Optimal","Overstock")))),IF(F1240="Class B",IF(AJ1240&lt;=10,"Critical",IF(AJ1240&lt;=20,"Low",IF(AJ1240&lt;=45,"Reorder",IF(AJ1240&lt;=60,"Optimal","Overstock")))),IF(F1240="Class C",IF(AJ1240&lt;=15,"Critical",IF(AJ1240&lt;=30,"Low",IF(AJ1240&lt;=60,"Reorder",IF(AJ1240&lt;=90,"Optimal","Overstock")))),""))))),"")</f>
        <v>Overstock</v>
      </c>
      <c r="AL1240" s="42"/>
      <c r="AM1240" s="39"/>
      <c r="AN1240" s="39"/>
      <c r="AO1240" s="39"/>
      <c r="AP1240" s="39"/>
      <c r="AQ1240" s="39"/>
      <c r="AR1240" s="39"/>
      <c r="AS1240" s="39"/>
      <c r="AT1240" s="39"/>
      <c r="AU1240" s="39"/>
      <c r="AV1240" s="39"/>
    </row>
    <row r="1241" spans="1:48">
      <c r="A1241" s="39" t="s">
        <v>14</v>
      </c>
      <c r="B1241" s="39" t="s">
        <v>131</v>
      </c>
      <c r="C1241" s="39" t="s">
        <v>128</v>
      </c>
      <c r="D1241" s="40" t="s">
        <v>226</v>
      </c>
      <c r="E1241" s="40">
        <v>1</v>
      </c>
      <c r="F1241" s="40" t="s">
        <v>0</v>
      </c>
      <c r="G1241" s="39" t="str">
        <f>IFERROR(VLOOKUP(A1241,'[4]MC Masterlist 2026-09-17'!$B:$M, 3, 0),"")</f>
        <v>HONDA</v>
      </c>
      <c r="H1241" s="41">
        <f>IFERROR(VLOOKUP(A1241,'[4]MC Masterlist 2026-09-17'!$B:$M, 6, 0),"")</f>
        <v>80070</v>
      </c>
      <c r="I1241" s="42">
        <v>18</v>
      </c>
      <c r="J1241" s="42">
        <v>20</v>
      </c>
      <c r="K1241" s="42">
        <v>38</v>
      </c>
      <c r="L1241" s="42">
        <f t="shared" si="289"/>
        <v>76</v>
      </c>
      <c r="M1241" s="42">
        <f t="shared" si="290"/>
        <v>25.333333333333332</v>
      </c>
      <c r="N1241" s="41">
        <f t="shared" si="291"/>
        <v>6085320</v>
      </c>
      <c r="O1241" s="41">
        <f t="shared" si="292"/>
        <v>2028440</v>
      </c>
      <c r="P1241" s="42">
        <f t="shared" si="293"/>
        <v>0.84444444444444444</v>
      </c>
      <c r="Q1241" s="42"/>
      <c r="R1241" s="41">
        <f t="shared" si="294"/>
        <v>0</v>
      </c>
      <c r="S1241" s="42">
        <f t="shared" si="295"/>
        <v>0</v>
      </c>
      <c r="T1241" s="42">
        <f>IFERROR(VLOOKUP(A1241,'[4]Re-order'!$A:$Q,17,0),"")</f>
        <v>0</v>
      </c>
      <c r="U1241" s="42">
        <f>IFERROR(VLOOKUP(A1241,'[4]MC Masterlist 2026-09-17'!$B:$M, 10, 0),0)</f>
        <v>15</v>
      </c>
      <c r="V1241" s="42">
        <f>IFERROR(VLOOKUP(A1241,'[4]MC Masterlist 2026-09-17'!$B:$M, 11, 0),0)</f>
        <v>15</v>
      </c>
      <c r="W1241" s="42">
        <f t="shared" si="296"/>
        <v>30</v>
      </c>
      <c r="X1241" s="42">
        <f t="shared" si="297"/>
        <v>17.333333333333336</v>
      </c>
      <c r="Y1241" s="42">
        <f>IFERROR(IF(OR(C1241="AREA I",C1241="AREA V"),7,VLOOKUP(A1241,'[4]MC Masterlist 2026-09-17'!$B:$M, 12, 0)),0)</f>
        <v>30</v>
      </c>
      <c r="Z1241" s="42">
        <f t="shared" si="298"/>
        <v>12.666666666666666</v>
      </c>
      <c r="AA1241" s="42">
        <f t="shared" si="299"/>
        <v>25.333333333333332</v>
      </c>
      <c r="AB1241" s="42">
        <f t="shared" si="300"/>
        <v>14.63703703703704</v>
      </c>
      <c r="AC1241" s="42">
        <f t="shared" si="301"/>
        <v>25.333333333333332</v>
      </c>
      <c r="AD1241" s="40" t="str">
        <f t="shared" si="302"/>
        <v>Stockout</v>
      </c>
      <c r="AE1241" s="40">
        <f>IFERROR(VLOOKUP(A1241,'[4]Re-order'!$A:$AA,27,0),"")</f>
        <v>0</v>
      </c>
      <c r="AF1241" s="42">
        <f t="shared" si="303"/>
        <v>25.333333333333332</v>
      </c>
      <c r="AG1241" s="42" t="e">
        <f>SUMIFS('[4]Raw Inventory'!D:D,'[4]Raw Inventory'!C:C,"GREATWALL",'[4]Raw Inventory'!B:B,A1241)</f>
        <v>#VALUE!</v>
      </c>
      <c r="AH1241" s="42" t="e">
        <f>SUMIFS('[4]Raw Inventory'!D:D,'[4]Raw Inventory'!C:C,"DUARTE",'[4]Raw Inventory'!B:B,A1241)</f>
        <v>#VALUE!</v>
      </c>
      <c r="AI1241" s="42"/>
      <c r="AJ1241" s="42">
        <f t="shared" si="304"/>
        <v>0</v>
      </c>
      <c r="AK1241" s="40" t="str">
        <f>IFERROR(IF((Q1241+IF(AI1241="",0,AI3))&lt;=0,"Stockout",IF(AJ1241="","",IF(F1241="Class A",IF(AJ1241&lt;=7,"Critical",IF(AJ1241&lt;=15,"Low",IF(AJ1241&lt;=30,"Reorder",IF(AJ1241&lt;=45,"Optimal","Overstock")))),IF(F1241="Class B",IF(AJ1241&lt;=10,"Critical",IF(AJ1241&lt;=20,"Low",IF(AJ1241&lt;=45,"Reorder",IF(AJ1241&lt;=60,"Optimal","Overstock")))),IF(F1241="Class C",IF(AJ1241&lt;=15,"Critical",IF(AJ1241&lt;=30,"Low",IF(AJ1241&lt;=60,"Reorder",IF(AJ1241&lt;=90,"Optimal","Overstock")))),""))))),"")</f>
        <v>Stockout</v>
      </c>
      <c r="AL1241" s="42"/>
      <c r="AM1241" s="39"/>
      <c r="AN1241" s="39"/>
      <c r="AO1241" s="39"/>
      <c r="AP1241" s="39"/>
      <c r="AQ1241" s="39"/>
      <c r="AR1241" s="39"/>
      <c r="AS1241" s="39"/>
      <c r="AT1241" s="39"/>
      <c r="AU1241" s="39"/>
      <c r="AV1241" s="39"/>
    </row>
    <row r="1242" spans="1:48">
      <c r="A1242" s="39" t="s">
        <v>46</v>
      </c>
      <c r="B1242" s="39" t="s">
        <v>145</v>
      </c>
      <c r="C1242" s="39" t="s">
        <v>137</v>
      </c>
      <c r="D1242" s="40" t="s">
        <v>253</v>
      </c>
      <c r="E1242" s="40">
        <v>14</v>
      </c>
      <c r="F1242" s="40" t="s">
        <v>2</v>
      </c>
      <c r="G1242" s="39" t="str">
        <f>IFERROR(VLOOKUP(A1242,'[4]MC Masterlist 2026-09-17'!$B:$M, 3, 0),"")</f>
        <v>HONDA</v>
      </c>
      <c r="H1242" s="41">
        <f>IFERROR(VLOOKUP(A1242,'[4]MC Masterlist 2026-09-17'!$B:$M, 6, 0),"")</f>
        <v>73630</v>
      </c>
      <c r="I1242" s="42">
        <v>1</v>
      </c>
      <c r="J1242" s="42">
        <v>1</v>
      </c>
      <c r="K1242" s="42">
        <v>1</v>
      </c>
      <c r="L1242" s="42">
        <f t="shared" si="289"/>
        <v>3</v>
      </c>
      <c r="M1242" s="42">
        <f t="shared" si="290"/>
        <v>1</v>
      </c>
      <c r="N1242" s="41">
        <f t="shared" si="291"/>
        <v>220890</v>
      </c>
      <c r="O1242" s="41">
        <f t="shared" si="292"/>
        <v>73630</v>
      </c>
      <c r="P1242" s="42">
        <f t="shared" si="293"/>
        <v>3.3333333333333333E-2</v>
      </c>
      <c r="Q1242" s="42"/>
      <c r="R1242" s="41">
        <f t="shared" si="294"/>
        <v>0</v>
      </c>
      <c r="S1242" s="42">
        <f t="shared" si="295"/>
        <v>0</v>
      </c>
      <c r="T1242" s="42">
        <f>IFERROR(VLOOKUP(A1242,'[4]Re-order'!$A:$Q,17,0),"")</f>
        <v>0</v>
      </c>
      <c r="U1242" s="42">
        <f>IFERROR(VLOOKUP(A1242,'[4]MC Masterlist 2026-09-17'!$B:$M, 10, 0),0)</f>
        <v>15</v>
      </c>
      <c r="V1242" s="42">
        <f>IFERROR(VLOOKUP(A1242,'[4]MC Masterlist 2026-09-17'!$B:$M, 11, 0),0)</f>
        <v>15</v>
      </c>
      <c r="W1242" s="42">
        <f t="shared" si="296"/>
        <v>30</v>
      </c>
      <c r="X1242" s="42">
        <f t="shared" si="297"/>
        <v>6.5</v>
      </c>
      <c r="Y1242" s="42">
        <f>IFERROR(IF(OR(C1242="AREA I",C1242="AREA V"),7,VLOOKUP(A1242,'[4]MC Masterlist 2026-09-17'!$B:$M, 12, 0)),0)</f>
        <v>7</v>
      </c>
      <c r="Z1242" s="42">
        <f t="shared" si="298"/>
        <v>0.5</v>
      </c>
      <c r="AA1242" s="42">
        <f t="shared" si="299"/>
        <v>1</v>
      </c>
      <c r="AB1242" s="42">
        <f t="shared" si="300"/>
        <v>0.21666666666666667</v>
      </c>
      <c r="AC1242" s="42">
        <f t="shared" si="301"/>
        <v>0.23333333333333334</v>
      </c>
      <c r="AD1242" s="40" t="str">
        <f t="shared" si="302"/>
        <v>Stockout</v>
      </c>
      <c r="AE1242" s="40">
        <f>IFERROR(VLOOKUP(A1242,'[4]Re-order'!$A:$AA,27,0),"")</f>
        <v>0</v>
      </c>
      <c r="AF1242" s="42">
        <f t="shared" si="303"/>
        <v>0.23333333333333334</v>
      </c>
      <c r="AG1242" s="42" t="e">
        <f>SUMIFS('[4]Raw Inventory'!D:D,'[4]Raw Inventory'!C:C,"GREATWALL",'[4]Raw Inventory'!B:B,A1242)</f>
        <v>#VALUE!</v>
      </c>
      <c r="AH1242" s="42" t="e">
        <f>SUMIFS('[4]Raw Inventory'!D:D,'[4]Raw Inventory'!C:C,"DUARTE",'[4]Raw Inventory'!B:B,A1242)</f>
        <v>#VALUE!</v>
      </c>
      <c r="AI1242" s="42"/>
      <c r="AJ1242" s="42">
        <f t="shared" si="304"/>
        <v>0</v>
      </c>
      <c r="AK1242" s="40" t="str">
        <f>IFERROR(IF((Q1242+IF(AI1242="",0,AI3))&lt;=0,"Stockout",IF(AJ1242="","",IF(F1242="Class A",IF(AJ1242&lt;=7,"Critical",IF(AJ1242&lt;=15,"Low",IF(AJ1242&lt;=30,"Reorder",IF(AJ1242&lt;=45,"Optimal","Overstock")))),IF(F1242="Class B",IF(AJ1242&lt;=10,"Critical",IF(AJ1242&lt;=20,"Low",IF(AJ1242&lt;=45,"Reorder",IF(AJ1242&lt;=60,"Optimal","Overstock")))),IF(F1242="Class C",IF(AJ1242&lt;=15,"Critical",IF(AJ1242&lt;=30,"Low",IF(AJ1242&lt;=60,"Reorder",IF(AJ1242&lt;=90,"Optimal","Overstock")))),""))))),"")</f>
        <v>Stockout</v>
      </c>
      <c r="AL1242" s="42"/>
      <c r="AM1242" s="39"/>
      <c r="AN1242" s="39"/>
      <c r="AO1242" s="39"/>
      <c r="AP1242" s="39"/>
      <c r="AQ1242" s="39"/>
      <c r="AR1242" s="39"/>
      <c r="AS1242" s="39"/>
      <c r="AT1242" s="39"/>
      <c r="AU1242" s="39"/>
      <c r="AV1242" s="39"/>
    </row>
    <row r="1243" spans="1:48">
      <c r="A1243" s="39" t="s">
        <v>45</v>
      </c>
      <c r="B1243" s="39" t="s">
        <v>143</v>
      </c>
      <c r="C1243" s="39" t="s">
        <v>137</v>
      </c>
      <c r="D1243" s="40" t="s">
        <v>259</v>
      </c>
      <c r="E1243" s="40">
        <v>19</v>
      </c>
      <c r="F1243" s="40" t="s">
        <v>2</v>
      </c>
      <c r="G1243" s="39" t="str">
        <f>IFERROR(VLOOKUP(A1243,'[4]MC Masterlist 2026-09-17'!$B:$M, 3, 0),"")</f>
        <v>YAMAHA</v>
      </c>
      <c r="H1243" s="41">
        <f>IFERROR(VLOOKUP(A1243,'[4]MC Masterlist 2026-09-17'!$B:$M, 6, 0),"")</f>
        <v>117087</v>
      </c>
      <c r="I1243" s="42">
        <v>1</v>
      </c>
      <c r="J1243" s="42">
        <v>0</v>
      </c>
      <c r="K1243" s="42">
        <v>0</v>
      </c>
      <c r="L1243" s="42">
        <f t="shared" si="289"/>
        <v>1</v>
      </c>
      <c r="M1243" s="42">
        <f t="shared" si="290"/>
        <v>0.33333333333333331</v>
      </c>
      <c r="N1243" s="41">
        <f t="shared" si="291"/>
        <v>117087</v>
      </c>
      <c r="O1243" s="41">
        <f t="shared" si="292"/>
        <v>39029</v>
      </c>
      <c r="P1243" s="42">
        <f t="shared" si="293"/>
        <v>1.111111111111111E-2</v>
      </c>
      <c r="Q1243" s="42"/>
      <c r="R1243" s="41">
        <f t="shared" si="294"/>
        <v>0</v>
      </c>
      <c r="S1243" s="42">
        <f t="shared" si="295"/>
        <v>0</v>
      </c>
      <c r="T1243" s="42">
        <f>IFERROR(VLOOKUP(A1243,'[4]Re-order'!$A:$Q,17,0),"")</f>
        <v>0</v>
      </c>
      <c r="U1243" s="42">
        <f>IFERROR(VLOOKUP(A1243,'[4]MC Masterlist 2026-09-17'!$B:$M, 10, 0),0)</f>
        <v>15</v>
      </c>
      <c r="V1243" s="42">
        <f>IFERROR(VLOOKUP(A1243,'[4]MC Masterlist 2026-09-17'!$B:$M, 11, 0),0)</f>
        <v>15</v>
      </c>
      <c r="W1243" s="42">
        <f t="shared" si="296"/>
        <v>30</v>
      </c>
      <c r="X1243" s="42">
        <f t="shared" si="297"/>
        <v>6.833333333333333</v>
      </c>
      <c r="Y1243" s="42">
        <f>IFERROR(IF(OR(C1243="AREA I",C1243="AREA V"),7,VLOOKUP(A1243,'[4]MC Masterlist 2026-09-17'!$B:$M, 12, 0)),0)</f>
        <v>7</v>
      </c>
      <c r="Z1243" s="42">
        <f t="shared" si="298"/>
        <v>0.16666666666666666</v>
      </c>
      <c r="AA1243" s="42">
        <f t="shared" si="299"/>
        <v>0.33333333333333331</v>
      </c>
      <c r="AB1243" s="42">
        <f t="shared" si="300"/>
        <v>7.5925925925925911E-2</v>
      </c>
      <c r="AC1243" s="42">
        <f t="shared" si="301"/>
        <v>7.7777777777777765E-2</v>
      </c>
      <c r="AD1243" s="40" t="str">
        <f t="shared" si="302"/>
        <v>Stockout</v>
      </c>
      <c r="AE1243" s="40">
        <f>IFERROR(VLOOKUP(A1243,'[4]Re-order'!$A:$AA,27,0),"")</f>
        <v>0</v>
      </c>
      <c r="AF1243" s="42">
        <f t="shared" si="303"/>
        <v>7.7777777777777765E-2</v>
      </c>
      <c r="AG1243" s="42" t="e">
        <f>SUMIFS('[4]Raw Inventory'!D:D,'[4]Raw Inventory'!C:C,"GREATWALL",'[4]Raw Inventory'!B:B,A1243)</f>
        <v>#VALUE!</v>
      </c>
      <c r="AH1243" s="42" t="e">
        <f>SUMIFS('[4]Raw Inventory'!D:D,'[4]Raw Inventory'!C:C,"DUARTE",'[4]Raw Inventory'!B:B,A1243)</f>
        <v>#VALUE!</v>
      </c>
      <c r="AI1243" s="42"/>
      <c r="AJ1243" s="42">
        <f t="shared" si="304"/>
        <v>0</v>
      </c>
      <c r="AK1243" s="40" t="str">
        <f>IFERROR(IF((Q1243+IF(AI1243="",0,AI3))&lt;=0,"Stockout",IF(AJ1243="","",IF(F1243="Class A",IF(AJ1243&lt;=7,"Critical",IF(AJ1243&lt;=15,"Low",IF(AJ1243&lt;=30,"Reorder",IF(AJ1243&lt;=45,"Optimal","Overstock")))),IF(F1243="Class B",IF(AJ1243&lt;=10,"Critical",IF(AJ1243&lt;=20,"Low",IF(AJ1243&lt;=45,"Reorder",IF(AJ1243&lt;=60,"Optimal","Overstock")))),IF(F1243="Class C",IF(AJ1243&lt;=15,"Critical",IF(AJ1243&lt;=30,"Low",IF(AJ1243&lt;=60,"Reorder",IF(AJ1243&lt;=90,"Optimal","Overstock")))),""))))),"")</f>
        <v>Stockout</v>
      </c>
      <c r="AL1243" s="42"/>
      <c r="AM1243" s="39"/>
      <c r="AN1243" s="39"/>
      <c r="AO1243" s="39"/>
      <c r="AP1243" s="39"/>
      <c r="AQ1243" s="39"/>
      <c r="AR1243" s="39"/>
      <c r="AS1243" s="39"/>
      <c r="AT1243" s="39"/>
      <c r="AU1243" s="39"/>
      <c r="AV1243" s="39"/>
    </row>
    <row r="1244" spans="1:48">
      <c r="A1244" s="39" t="s">
        <v>17</v>
      </c>
      <c r="B1244" s="39" t="s">
        <v>115</v>
      </c>
      <c r="C1244" s="39" t="s">
        <v>109</v>
      </c>
      <c r="D1244" s="40" t="s">
        <v>224</v>
      </c>
      <c r="E1244" s="40">
        <v>3</v>
      </c>
      <c r="F1244" s="40" t="s">
        <v>0</v>
      </c>
      <c r="G1244" s="39" t="str">
        <f>IFERROR(VLOOKUP(A1244,'[4]MC Masterlist 2026-09-17'!$B:$M, 3, 0),"")</f>
        <v>HONDA</v>
      </c>
      <c r="H1244" s="41">
        <f>IFERROR(VLOOKUP(A1244,'[4]MC Masterlist 2026-09-17'!$B:$M, 6, 0),"")</f>
        <v>140790</v>
      </c>
      <c r="I1244" s="42">
        <v>7</v>
      </c>
      <c r="J1244" s="42">
        <v>1</v>
      </c>
      <c r="K1244" s="42">
        <v>3</v>
      </c>
      <c r="L1244" s="42">
        <f t="shared" si="289"/>
        <v>11</v>
      </c>
      <c r="M1244" s="42">
        <f t="shared" si="290"/>
        <v>3.6666666666666665</v>
      </c>
      <c r="N1244" s="41">
        <f t="shared" si="291"/>
        <v>1548690</v>
      </c>
      <c r="O1244" s="41">
        <f t="shared" si="292"/>
        <v>516230</v>
      </c>
      <c r="P1244" s="42">
        <f t="shared" si="293"/>
        <v>0.12222222222222222</v>
      </c>
      <c r="Q1244" s="42">
        <v>5</v>
      </c>
      <c r="R1244" s="41">
        <f t="shared" si="294"/>
        <v>703950</v>
      </c>
      <c r="S1244" s="42">
        <f t="shared" si="295"/>
        <v>40.909090909090907</v>
      </c>
      <c r="T1244" s="42">
        <f>IFERROR(VLOOKUP(A1244,'[4]Re-order'!$A:$Q,17,0),"")</f>
        <v>0</v>
      </c>
      <c r="U1244" s="42">
        <f>IFERROR(VLOOKUP(A1244,'[4]MC Masterlist 2026-09-17'!$B:$M, 10, 0),0)</f>
        <v>15</v>
      </c>
      <c r="V1244" s="42">
        <f>IFERROR(VLOOKUP(A1244,'[4]MC Masterlist 2026-09-17'!$B:$M, 11, 0),0)</f>
        <v>15</v>
      </c>
      <c r="W1244" s="42">
        <f t="shared" si="296"/>
        <v>30</v>
      </c>
      <c r="X1244" s="42">
        <f t="shared" si="297"/>
        <v>28.166666666666668</v>
      </c>
      <c r="Y1244" s="42">
        <f>IFERROR(IF(OR(C1244="AREA I",C1244="AREA V"),7,VLOOKUP(A1244,'[4]MC Masterlist 2026-09-17'!$B:$M, 12, 0)),0)</f>
        <v>30</v>
      </c>
      <c r="Z1244" s="42">
        <f t="shared" si="298"/>
        <v>1.8333333333333333</v>
      </c>
      <c r="AA1244" s="42">
        <f t="shared" si="299"/>
        <v>3.6666666666666665</v>
      </c>
      <c r="AB1244" s="42">
        <f t="shared" si="300"/>
        <v>3.4425925925925926</v>
      </c>
      <c r="AC1244" s="42">
        <f t="shared" si="301"/>
        <v>3.6666666666666665</v>
      </c>
      <c r="AD1244" s="40" t="str">
        <f t="shared" si="302"/>
        <v>Optimal</v>
      </c>
      <c r="AE1244" s="40">
        <f>IFERROR(VLOOKUP(A1244,'[4]Re-order'!$A:$AA,27,0),"")</f>
        <v>0</v>
      </c>
      <c r="AF1244" s="42">
        <f t="shared" si="303"/>
        <v>-1.3333333333333335</v>
      </c>
      <c r="AG1244" s="42" t="e">
        <f>SUMIFS('[4]Raw Inventory'!D:D,'[4]Raw Inventory'!C:C,"GREATWALL",'[4]Raw Inventory'!B:B,A1244)</f>
        <v>#VALUE!</v>
      </c>
      <c r="AH1244" s="42" t="e">
        <f>SUMIFS('[4]Raw Inventory'!D:D,'[4]Raw Inventory'!C:C,"DUARTE",'[4]Raw Inventory'!B:B,A1244)</f>
        <v>#VALUE!</v>
      </c>
      <c r="AI1244" s="42"/>
      <c r="AJ1244" s="42">
        <f t="shared" si="304"/>
        <v>40.909090909090914</v>
      </c>
      <c r="AK1244" s="40" t="str">
        <f>IFERROR(IF((Q1244+IF(AI1244="",0,AI3))&lt;=0,"Stockout",IF(AJ1244="","",IF(F1244="Class A",IF(AJ1244&lt;=7,"Critical",IF(AJ1244&lt;=15,"Low",IF(AJ1244&lt;=30,"Reorder",IF(AJ1244&lt;=45,"Optimal","Overstock")))),IF(F1244="Class B",IF(AJ1244&lt;=10,"Critical",IF(AJ1244&lt;=20,"Low",IF(AJ1244&lt;=45,"Reorder",IF(AJ1244&lt;=60,"Optimal","Overstock")))),IF(F1244="Class C",IF(AJ1244&lt;=15,"Critical",IF(AJ1244&lt;=30,"Low",IF(AJ1244&lt;=60,"Reorder",IF(AJ1244&lt;=90,"Optimal","Overstock")))),""))))),"")</f>
        <v>Optimal</v>
      </c>
      <c r="AL1244" s="42"/>
      <c r="AM1244" s="39"/>
      <c r="AN1244" s="39"/>
      <c r="AO1244" s="39"/>
      <c r="AP1244" s="39"/>
      <c r="AQ1244" s="39"/>
      <c r="AR1244" s="39"/>
      <c r="AS1244" s="39"/>
      <c r="AT1244" s="39"/>
      <c r="AU1244" s="39"/>
      <c r="AV1244" s="39"/>
    </row>
    <row r="1245" spans="1:48">
      <c r="A1245" s="39" t="s">
        <v>24</v>
      </c>
      <c r="B1245" s="39" t="s">
        <v>96</v>
      </c>
      <c r="C1245" s="39" t="s">
        <v>90</v>
      </c>
      <c r="D1245" s="40" t="s">
        <v>232</v>
      </c>
      <c r="E1245" s="40">
        <v>4</v>
      </c>
      <c r="F1245" s="40" t="s">
        <v>2</v>
      </c>
      <c r="G1245" s="39" t="str">
        <f>IFERROR(VLOOKUP(A1245,'[4]MC Masterlist 2026-09-17'!$B:$M, 3, 0),"")</f>
        <v>KAWASAKI</v>
      </c>
      <c r="H1245" s="41">
        <f>IFERROR(VLOOKUP(A1245,'[4]MC Masterlist 2026-09-17'!$B:$M, 6, 0),"")</f>
        <v>131626</v>
      </c>
      <c r="I1245" s="42">
        <v>1</v>
      </c>
      <c r="J1245" s="42">
        <v>0</v>
      </c>
      <c r="K1245" s="42">
        <v>0</v>
      </c>
      <c r="L1245" s="42">
        <f t="shared" si="289"/>
        <v>1</v>
      </c>
      <c r="M1245" s="42">
        <f t="shared" si="290"/>
        <v>0.33333333333333331</v>
      </c>
      <c r="N1245" s="41">
        <f t="shared" si="291"/>
        <v>131626</v>
      </c>
      <c r="O1245" s="41">
        <f t="shared" si="292"/>
        <v>43875.333333333328</v>
      </c>
      <c r="P1245" s="42">
        <f t="shared" si="293"/>
        <v>1.111111111111111E-2</v>
      </c>
      <c r="Q1245" s="42"/>
      <c r="R1245" s="41">
        <f t="shared" si="294"/>
        <v>0</v>
      </c>
      <c r="S1245" s="42">
        <f t="shared" si="295"/>
        <v>0</v>
      </c>
      <c r="T1245" s="42">
        <f>IFERROR(VLOOKUP(A1245,'[4]Re-order'!$A:$Q,17,0),"")</f>
        <v>0</v>
      </c>
      <c r="U1245" s="42">
        <f>IFERROR(VLOOKUP(A1245,'[4]MC Masterlist 2026-09-17'!$B:$M, 10, 0),0)</f>
        <v>15</v>
      </c>
      <c r="V1245" s="42">
        <f>IFERROR(VLOOKUP(A1245,'[4]MC Masterlist 2026-09-17'!$B:$M, 11, 0),0)</f>
        <v>15</v>
      </c>
      <c r="W1245" s="42">
        <f t="shared" si="296"/>
        <v>30</v>
      </c>
      <c r="X1245" s="42">
        <f t="shared" si="297"/>
        <v>29.833333333333332</v>
      </c>
      <c r="Y1245" s="42">
        <f>IFERROR(IF(OR(C1245="AREA I",C1245="AREA V"),7,VLOOKUP(A1245,'[4]MC Masterlist 2026-09-17'!$B:$M, 12, 0)),0)</f>
        <v>30</v>
      </c>
      <c r="Z1245" s="42">
        <f t="shared" si="298"/>
        <v>0.16666666666666666</v>
      </c>
      <c r="AA1245" s="42">
        <f t="shared" si="299"/>
        <v>0.33333333333333331</v>
      </c>
      <c r="AB1245" s="42">
        <f t="shared" si="300"/>
        <v>0.33148148148148143</v>
      </c>
      <c r="AC1245" s="42">
        <f t="shared" si="301"/>
        <v>0.33333333333333331</v>
      </c>
      <c r="AD1245" s="40" t="str">
        <f t="shared" si="302"/>
        <v>Stockout</v>
      </c>
      <c r="AE1245" s="40">
        <f>IFERROR(VLOOKUP(A1245,'[4]Re-order'!$A:$AA,27,0),"")</f>
        <v>0</v>
      </c>
      <c r="AF1245" s="42">
        <f t="shared" si="303"/>
        <v>0.33333333333333331</v>
      </c>
      <c r="AG1245" s="42" t="e">
        <f>SUMIFS('[4]Raw Inventory'!D:D,'[4]Raw Inventory'!C:C,"GREATWALL",'[4]Raw Inventory'!B:B,A1245)</f>
        <v>#VALUE!</v>
      </c>
      <c r="AH1245" s="42" t="e">
        <f>SUMIFS('[4]Raw Inventory'!D:D,'[4]Raw Inventory'!C:C,"DUARTE",'[4]Raw Inventory'!B:B,A1245)</f>
        <v>#VALUE!</v>
      </c>
      <c r="AI1245" s="42"/>
      <c r="AJ1245" s="42">
        <f t="shared" si="304"/>
        <v>0</v>
      </c>
      <c r="AK1245" s="40" t="str">
        <f>IFERROR(IF((Q1245+IF(AI1245="",0,AI3))&lt;=0,"Stockout",IF(AJ1245="","",IF(F1245="Class A",IF(AJ1245&lt;=7,"Critical",IF(AJ1245&lt;=15,"Low",IF(AJ1245&lt;=30,"Reorder",IF(AJ1245&lt;=45,"Optimal","Overstock")))),IF(F1245="Class B",IF(AJ1245&lt;=10,"Critical",IF(AJ1245&lt;=20,"Low",IF(AJ1245&lt;=45,"Reorder",IF(AJ1245&lt;=60,"Optimal","Overstock")))),IF(F1245="Class C",IF(AJ1245&lt;=15,"Critical",IF(AJ1245&lt;=30,"Low",IF(AJ1245&lt;=60,"Reorder",IF(AJ1245&lt;=90,"Optimal","Overstock")))),""))))),"")</f>
        <v>Stockout</v>
      </c>
      <c r="AL1245" s="42"/>
      <c r="AM1245" s="39"/>
      <c r="AN1245" s="39"/>
      <c r="AO1245" s="39"/>
      <c r="AP1245" s="39"/>
      <c r="AQ1245" s="39"/>
      <c r="AR1245" s="39"/>
      <c r="AS1245" s="39"/>
      <c r="AT1245" s="39"/>
      <c r="AU1245" s="39"/>
      <c r="AV1245" s="39"/>
    </row>
    <row r="1246" spans="1:48">
      <c r="A1246" s="39" t="s">
        <v>149</v>
      </c>
      <c r="B1246" s="39" t="s">
        <v>139</v>
      </c>
      <c r="C1246" s="39" t="s">
        <v>137</v>
      </c>
      <c r="D1246" s="40" t="s">
        <v>234</v>
      </c>
      <c r="E1246" s="40">
        <v>25</v>
      </c>
      <c r="F1246" s="40" t="s">
        <v>3</v>
      </c>
      <c r="G1246" s="39" t="str">
        <f>IFERROR(VLOOKUP(A1246,'[4]MC Masterlist 2026-09-17'!$B:$M, 3, 0),"")</f>
        <v>HONDA</v>
      </c>
      <c r="H1246" s="41">
        <f>IFERROR(VLOOKUP(A1246,'[4]MC Masterlist 2026-09-17'!$B:$M, 6, 0),"")</f>
        <v>254520</v>
      </c>
      <c r="I1246" s="42">
        <v>0</v>
      </c>
      <c r="J1246" s="42">
        <v>0</v>
      </c>
      <c r="K1246" s="42">
        <v>0</v>
      </c>
      <c r="L1246" s="42">
        <f t="shared" si="289"/>
        <v>0</v>
      </c>
      <c r="M1246" s="42">
        <f t="shared" si="290"/>
        <v>0</v>
      </c>
      <c r="N1246" s="41">
        <f t="shared" si="291"/>
        <v>0</v>
      </c>
      <c r="O1246" s="41">
        <f t="shared" si="292"/>
        <v>0</v>
      </c>
      <c r="P1246" s="42">
        <f t="shared" si="293"/>
        <v>0</v>
      </c>
      <c r="Q1246" s="42">
        <v>1</v>
      </c>
      <c r="R1246" s="41">
        <f t="shared" si="294"/>
        <v>254520</v>
      </c>
      <c r="S1246" s="42">
        <f t="shared" si="295"/>
        <v>0</v>
      </c>
      <c r="T1246" s="42">
        <f>IFERROR(VLOOKUP(A1246,'[4]Re-order'!$A:$Q,17,0),"")</f>
        <v>0</v>
      </c>
      <c r="U1246" s="42">
        <f>IFERROR(VLOOKUP(A1246,'[4]MC Masterlist 2026-09-17'!$B:$M, 10, 0),0)</f>
        <v>15</v>
      </c>
      <c r="V1246" s="42">
        <f>IFERROR(VLOOKUP(A1246,'[4]MC Masterlist 2026-09-17'!$B:$M, 11, 0),0)</f>
        <v>15</v>
      </c>
      <c r="W1246" s="42">
        <f t="shared" si="296"/>
        <v>30</v>
      </c>
      <c r="X1246" s="42">
        <f t="shared" si="297"/>
        <v>7</v>
      </c>
      <c r="Y1246" s="42">
        <f>IFERROR(IF(OR(C1246="AREA I",C1246="AREA V"),7,VLOOKUP(A1246,'[4]MC Masterlist 2026-09-17'!$B:$M, 12, 0)),0)</f>
        <v>7</v>
      </c>
      <c r="Z1246" s="42">
        <f t="shared" si="298"/>
        <v>0</v>
      </c>
      <c r="AA1246" s="42">
        <f t="shared" si="299"/>
        <v>0</v>
      </c>
      <c r="AB1246" s="42">
        <f t="shared" si="300"/>
        <v>0</v>
      </c>
      <c r="AC1246" s="42">
        <f t="shared" si="301"/>
        <v>0</v>
      </c>
      <c r="AD1246" s="40" t="str">
        <f t="shared" si="302"/>
        <v>Critical</v>
      </c>
      <c r="AE1246" s="40">
        <f>IFERROR(VLOOKUP(A1246,'[4]Re-order'!$A:$AA,27,0),"")</f>
        <v>0</v>
      </c>
      <c r="AF1246" s="42">
        <f t="shared" si="303"/>
        <v>-1</v>
      </c>
      <c r="AG1246" s="42" t="e">
        <f>SUMIFS('[4]Raw Inventory'!D:D,'[4]Raw Inventory'!C:C,"GREATWALL",'[4]Raw Inventory'!B:B,A1246)</f>
        <v>#VALUE!</v>
      </c>
      <c r="AH1246" s="42" t="e">
        <f>SUMIFS('[4]Raw Inventory'!D:D,'[4]Raw Inventory'!C:C,"DUARTE",'[4]Raw Inventory'!B:B,A1246)</f>
        <v>#VALUE!</v>
      </c>
      <c r="AI1246" s="42"/>
      <c r="AJ1246" s="42">
        <f t="shared" si="304"/>
        <v>0</v>
      </c>
      <c r="AK1246" s="40" t="str">
        <f>IFERROR(IF((Q1246+IF(AI1246="",0,AI3))&lt;=0,"Stockout",IF(AJ1246="","",IF(F1246="Class A",IF(AJ1246&lt;=7,"Critical",IF(AJ1246&lt;=15,"Low",IF(AJ1246&lt;=30,"Reorder",IF(AJ1246&lt;=45,"Optimal","Overstock")))),IF(F1246="Class B",IF(AJ1246&lt;=10,"Critical",IF(AJ1246&lt;=20,"Low",IF(AJ1246&lt;=45,"Reorder",IF(AJ1246&lt;=60,"Optimal","Overstock")))),IF(F1246="Class C",IF(AJ1246&lt;=15,"Critical",IF(AJ1246&lt;=30,"Low",IF(AJ1246&lt;=60,"Reorder",IF(AJ1246&lt;=90,"Optimal","Overstock")))),""))))),"")</f>
        <v>Critical</v>
      </c>
      <c r="AL1246" s="42"/>
      <c r="AM1246" s="39"/>
      <c r="AN1246" s="39"/>
      <c r="AO1246" s="39"/>
      <c r="AP1246" s="39"/>
      <c r="AQ1246" s="39"/>
      <c r="AR1246" s="39"/>
      <c r="AS1246" s="39"/>
      <c r="AT1246" s="39"/>
      <c r="AU1246" s="39"/>
      <c r="AV1246" s="39"/>
    </row>
    <row r="1247" spans="1:48">
      <c r="A1247" s="39" t="s">
        <v>31</v>
      </c>
      <c r="B1247" s="39" t="s">
        <v>113</v>
      </c>
      <c r="C1247" s="39" t="s">
        <v>109</v>
      </c>
      <c r="D1247" s="40" t="s">
        <v>278</v>
      </c>
      <c r="E1247" s="40">
        <v>20</v>
      </c>
      <c r="F1247" s="40" t="s">
        <v>2</v>
      </c>
      <c r="G1247" s="39" t="str">
        <f>IFERROR(VLOOKUP(A1247,'[4]MC Masterlist 2026-09-17'!$B:$M, 3, 0),"")</f>
        <v>KAWASAKI</v>
      </c>
      <c r="H1247" s="41">
        <f>IFERROR(VLOOKUP(A1247,'[4]MC Masterlist 2026-09-17'!$B:$M, 6, 0),"")</f>
        <v>59528</v>
      </c>
      <c r="I1247" s="42">
        <v>3</v>
      </c>
      <c r="J1247" s="42">
        <v>0</v>
      </c>
      <c r="K1247" s="42">
        <v>0</v>
      </c>
      <c r="L1247" s="42">
        <f t="shared" si="289"/>
        <v>3</v>
      </c>
      <c r="M1247" s="42">
        <f t="shared" si="290"/>
        <v>1</v>
      </c>
      <c r="N1247" s="41">
        <f t="shared" si="291"/>
        <v>178584</v>
      </c>
      <c r="O1247" s="41">
        <f t="shared" si="292"/>
        <v>59528</v>
      </c>
      <c r="P1247" s="42">
        <f t="shared" si="293"/>
        <v>3.3333333333333333E-2</v>
      </c>
      <c r="Q1247" s="42"/>
      <c r="R1247" s="41">
        <f t="shared" si="294"/>
        <v>0</v>
      </c>
      <c r="S1247" s="42">
        <f t="shared" si="295"/>
        <v>0</v>
      </c>
      <c r="T1247" s="42">
        <f>IFERROR(VLOOKUP(A1247,'[4]Re-order'!$A:$Q,17,0),"")</f>
        <v>0</v>
      </c>
      <c r="U1247" s="42">
        <f>IFERROR(VLOOKUP(A1247,'[4]MC Masterlist 2026-09-17'!$B:$M, 10, 0),0)</f>
        <v>15</v>
      </c>
      <c r="V1247" s="42">
        <f>IFERROR(VLOOKUP(A1247,'[4]MC Masterlist 2026-09-17'!$B:$M, 11, 0),0)</f>
        <v>15</v>
      </c>
      <c r="W1247" s="42">
        <f t="shared" si="296"/>
        <v>30</v>
      </c>
      <c r="X1247" s="42">
        <f t="shared" si="297"/>
        <v>29.5</v>
      </c>
      <c r="Y1247" s="42">
        <f>IFERROR(IF(OR(C1247="AREA I",C1247="AREA V"),7,VLOOKUP(A1247,'[4]MC Masterlist 2026-09-17'!$B:$M, 12, 0)),0)</f>
        <v>30</v>
      </c>
      <c r="Z1247" s="42">
        <f t="shared" si="298"/>
        <v>0.5</v>
      </c>
      <c r="AA1247" s="42">
        <f t="shared" si="299"/>
        <v>1</v>
      </c>
      <c r="AB1247" s="42">
        <f t="shared" si="300"/>
        <v>0.98333333333333328</v>
      </c>
      <c r="AC1247" s="42">
        <f t="shared" si="301"/>
        <v>1</v>
      </c>
      <c r="AD1247" s="40" t="str">
        <f t="shared" si="302"/>
        <v>Stockout</v>
      </c>
      <c r="AE1247" s="40">
        <f>IFERROR(VLOOKUP(A1247,'[4]Re-order'!$A:$AA,27,0),"")</f>
        <v>0</v>
      </c>
      <c r="AF1247" s="42">
        <f t="shared" si="303"/>
        <v>1</v>
      </c>
      <c r="AG1247" s="42" t="e">
        <f>SUMIFS('[4]Raw Inventory'!D:D,'[4]Raw Inventory'!C:C,"GREATWALL",'[4]Raw Inventory'!B:B,A1247)</f>
        <v>#VALUE!</v>
      </c>
      <c r="AH1247" s="42" t="e">
        <f>SUMIFS('[4]Raw Inventory'!D:D,'[4]Raw Inventory'!C:C,"DUARTE",'[4]Raw Inventory'!B:B,A1247)</f>
        <v>#VALUE!</v>
      </c>
      <c r="AI1247" s="42"/>
      <c r="AJ1247" s="42">
        <f t="shared" si="304"/>
        <v>0</v>
      </c>
      <c r="AK1247" s="40" t="str">
        <f>IFERROR(IF((Q1247+IF(AI1247="",0,AI3))&lt;=0,"Stockout",IF(AJ1247="","",IF(F1247="Class A",IF(AJ1247&lt;=7,"Critical",IF(AJ1247&lt;=15,"Low",IF(AJ1247&lt;=30,"Reorder",IF(AJ1247&lt;=45,"Optimal","Overstock")))),IF(F1247="Class B",IF(AJ1247&lt;=10,"Critical",IF(AJ1247&lt;=20,"Low",IF(AJ1247&lt;=45,"Reorder",IF(AJ1247&lt;=60,"Optimal","Overstock")))),IF(F1247="Class C",IF(AJ1247&lt;=15,"Critical",IF(AJ1247&lt;=30,"Low",IF(AJ1247&lt;=60,"Reorder",IF(AJ1247&lt;=90,"Optimal","Overstock")))),""))))),"")</f>
        <v>Stockout</v>
      </c>
      <c r="AL1247" s="42"/>
      <c r="AM1247" s="39"/>
      <c r="AN1247" s="39"/>
      <c r="AO1247" s="39"/>
      <c r="AP1247" s="39"/>
      <c r="AQ1247" s="39"/>
      <c r="AR1247" s="39"/>
      <c r="AS1247" s="39"/>
      <c r="AT1247" s="39"/>
      <c r="AU1247" s="39"/>
      <c r="AV1247" s="39"/>
    </row>
    <row r="1248" spans="1:48">
      <c r="A1248" s="39" t="s">
        <v>22</v>
      </c>
      <c r="B1248" s="39" t="s">
        <v>123</v>
      </c>
      <c r="C1248" s="39" t="s">
        <v>118</v>
      </c>
      <c r="D1248" s="40" t="s">
        <v>242</v>
      </c>
      <c r="E1248" s="40">
        <v>16</v>
      </c>
      <c r="F1248" s="40" t="s">
        <v>2</v>
      </c>
      <c r="G1248" s="39" t="str">
        <f>IFERROR(VLOOKUP(A1248,'[4]MC Masterlist 2026-09-17'!$B:$M, 3, 0),"")</f>
        <v>HONDA</v>
      </c>
      <c r="H1248" s="41">
        <f>IFERROR(VLOOKUP(A1248,'[4]MC Masterlist 2026-09-17'!$B:$M, 6, 0),"")</f>
        <v>111258</v>
      </c>
      <c r="I1248" s="42">
        <v>0</v>
      </c>
      <c r="J1248" s="42">
        <v>0</v>
      </c>
      <c r="K1248" s="42">
        <v>1</v>
      </c>
      <c r="L1248" s="42">
        <f t="shared" si="289"/>
        <v>1</v>
      </c>
      <c r="M1248" s="42">
        <f t="shared" si="290"/>
        <v>0.33333333333333331</v>
      </c>
      <c r="N1248" s="41">
        <f t="shared" si="291"/>
        <v>111258</v>
      </c>
      <c r="O1248" s="41">
        <f t="shared" si="292"/>
        <v>37086</v>
      </c>
      <c r="P1248" s="42">
        <f t="shared" si="293"/>
        <v>1.111111111111111E-2</v>
      </c>
      <c r="Q1248" s="42">
        <v>3</v>
      </c>
      <c r="R1248" s="41">
        <f t="shared" si="294"/>
        <v>333774</v>
      </c>
      <c r="S1248" s="42">
        <f t="shared" si="295"/>
        <v>270</v>
      </c>
      <c r="T1248" s="42">
        <f>IFERROR(VLOOKUP(A1248,'[4]Re-order'!$A:$Q,17,0),"")</f>
        <v>0</v>
      </c>
      <c r="U1248" s="42">
        <f>IFERROR(VLOOKUP(A1248,'[4]MC Masterlist 2026-09-17'!$B:$M, 10, 0),0)</f>
        <v>15</v>
      </c>
      <c r="V1248" s="42">
        <f>IFERROR(VLOOKUP(A1248,'[4]MC Masterlist 2026-09-17'!$B:$M, 11, 0),0)</f>
        <v>15</v>
      </c>
      <c r="W1248" s="42">
        <f t="shared" si="296"/>
        <v>30</v>
      </c>
      <c r="X1248" s="42">
        <f t="shared" si="297"/>
        <v>29.833333333333332</v>
      </c>
      <c r="Y1248" s="42">
        <f>IFERROR(IF(OR(C1248="AREA I",C1248="AREA V"),7,VLOOKUP(A1248,'[4]MC Masterlist 2026-09-17'!$B:$M, 12, 0)),0)</f>
        <v>30</v>
      </c>
      <c r="Z1248" s="42">
        <f t="shared" si="298"/>
        <v>0.16666666666666666</v>
      </c>
      <c r="AA1248" s="42">
        <f t="shared" si="299"/>
        <v>0.33333333333333331</v>
      </c>
      <c r="AB1248" s="42">
        <f t="shared" si="300"/>
        <v>0.33148148148148143</v>
      </c>
      <c r="AC1248" s="42">
        <f t="shared" si="301"/>
        <v>0.33333333333333331</v>
      </c>
      <c r="AD1248" s="40" t="str">
        <f t="shared" si="302"/>
        <v>Overstock</v>
      </c>
      <c r="AE1248" s="40">
        <f>IFERROR(VLOOKUP(A1248,'[4]Re-order'!$A:$AA,27,0),"")</f>
        <v>0</v>
      </c>
      <c r="AF1248" s="42">
        <f t="shared" si="303"/>
        <v>-2.6666666666666665</v>
      </c>
      <c r="AG1248" s="42" t="e">
        <f>SUMIFS('[4]Raw Inventory'!D:D,'[4]Raw Inventory'!C:C,"GREATWALL",'[4]Raw Inventory'!B:B,A1248)</f>
        <v>#VALUE!</v>
      </c>
      <c r="AH1248" s="42" t="e">
        <f>SUMIFS('[4]Raw Inventory'!D:D,'[4]Raw Inventory'!C:C,"DUARTE",'[4]Raw Inventory'!B:B,A1248)</f>
        <v>#VALUE!</v>
      </c>
      <c r="AI1248" s="42"/>
      <c r="AJ1248" s="42">
        <f t="shared" si="304"/>
        <v>270.00000000000006</v>
      </c>
      <c r="AK1248" s="40" t="str">
        <f>IFERROR(IF((Q1248+IF(AI1248="",0,AI3))&lt;=0,"Stockout",IF(AJ1248="","",IF(F1248="Class A",IF(AJ1248&lt;=7,"Critical",IF(AJ1248&lt;=15,"Low",IF(AJ1248&lt;=30,"Reorder",IF(AJ1248&lt;=45,"Optimal","Overstock")))),IF(F1248="Class B",IF(AJ1248&lt;=10,"Critical",IF(AJ1248&lt;=20,"Low",IF(AJ1248&lt;=45,"Reorder",IF(AJ1248&lt;=60,"Optimal","Overstock")))),IF(F1248="Class C",IF(AJ1248&lt;=15,"Critical",IF(AJ1248&lt;=30,"Low",IF(AJ1248&lt;=60,"Reorder",IF(AJ1248&lt;=90,"Optimal","Overstock")))),""))))),"")</f>
        <v>Overstock</v>
      </c>
      <c r="AL1248" s="42"/>
      <c r="AM1248" s="39"/>
      <c r="AN1248" s="39"/>
      <c r="AO1248" s="39"/>
      <c r="AP1248" s="39"/>
      <c r="AQ1248" s="39"/>
      <c r="AR1248" s="39"/>
      <c r="AS1248" s="39"/>
      <c r="AT1248" s="39"/>
      <c r="AU1248" s="39"/>
      <c r="AV1248" s="39"/>
    </row>
    <row r="1249" spans="1:48">
      <c r="A1249" s="39" t="s">
        <v>36</v>
      </c>
      <c r="B1249" s="39" t="s">
        <v>111</v>
      </c>
      <c r="C1249" s="39" t="s">
        <v>109</v>
      </c>
      <c r="D1249" s="40" t="s">
        <v>245</v>
      </c>
      <c r="E1249" s="40">
        <v>25</v>
      </c>
      <c r="F1249" s="40" t="s">
        <v>3</v>
      </c>
      <c r="G1249" s="39" t="str">
        <f>IFERROR(VLOOKUP(A1249,'[4]MC Masterlist 2026-09-17'!$B:$M, 3, 0),"")</f>
        <v>HONDA</v>
      </c>
      <c r="H1249" s="41">
        <f>IFERROR(VLOOKUP(A1249,'[4]MC Masterlist 2026-09-17'!$B:$M, 6, 0),"")</f>
        <v>76850</v>
      </c>
      <c r="I1249" s="42">
        <v>0</v>
      </c>
      <c r="J1249" s="42">
        <v>0</v>
      </c>
      <c r="K1249" s="42">
        <v>1</v>
      </c>
      <c r="L1249" s="42">
        <f t="shared" si="289"/>
        <v>1</v>
      </c>
      <c r="M1249" s="42">
        <f t="shared" si="290"/>
        <v>0.33333333333333331</v>
      </c>
      <c r="N1249" s="41">
        <f t="shared" si="291"/>
        <v>76850</v>
      </c>
      <c r="O1249" s="41">
        <f t="shared" si="292"/>
        <v>25616.666666666664</v>
      </c>
      <c r="P1249" s="42">
        <f t="shared" si="293"/>
        <v>1.111111111111111E-2</v>
      </c>
      <c r="Q1249" s="42"/>
      <c r="R1249" s="41">
        <f t="shared" si="294"/>
        <v>0</v>
      </c>
      <c r="S1249" s="42">
        <f t="shared" si="295"/>
        <v>0</v>
      </c>
      <c r="T1249" s="42">
        <f>IFERROR(VLOOKUP(A1249,'[4]Re-order'!$A:$Q,17,0),"")</f>
        <v>0</v>
      </c>
      <c r="U1249" s="42">
        <f>IFERROR(VLOOKUP(A1249,'[4]MC Masterlist 2026-09-17'!$B:$M, 10, 0),0)</f>
        <v>15</v>
      </c>
      <c r="V1249" s="42">
        <f>IFERROR(VLOOKUP(A1249,'[4]MC Masterlist 2026-09-17'!$B:$M, 11, 0),0)</f>
        <v>15</v>
      </c>
      <c r="W1249" s="42">
        <f t="shared" si="296"/>
        <v>30</v>
      </c>
      <c r="X1249" s="42">
        <f t="shared" si="297"/>
        <v>29.833333333333332</v>
      </c>
      <c r="Y1249" s="42">
        <f>IFERROR(IF(OR(C1249="AREA I",C1249="AREA V"),7,VLOOKUP(A1249,'[4]MC Masterlist 2026-09-17'!$B:$M, 12, 0)),0)</f>
        <v>30</v>
      </c>
      <c r="Z1249" s="42">
        <f t="shared" si="298"/>
        <v>0.16666666666666666</v>
      </c>
      <c r="AA1249" s="42">
        <f t="shared" si="299"/>
        <v>0.33333333333333331</v>
      </c>
      <c r="AB1249" s="42">
        <f t="shared" si="300"/>
        <v>0.33148148148148143</v>
      </c>
      <c r="AC1249" s="42">
        <f t="shared" si="301"/>
        <v>0.33333333333333331</v>
      </c>
      <c r="AD1249" s="40" t="str">
        <f t="shared" si="302"/>
        <v>Stockout</v>
      </c>
      <c r="AE1249" s="40">
        <f>IFERROR(VLOOKUP(A1249,'[4]Re-order'!$A:$AA,27,0),"")</f>
        <v>0</v>
      </c>
      <c r="AF1249" s="42">
        <f t="shared" si="303"/>
        <v>0.33333333333333331</v>
      </c>
      <c r="AG1249" s="42" t="e">
        <f>SUMIFS('[4]Raw Inventory'!D:D,'[4]Raw Inventory'!C:C,"GREATWALL",'[4]Raw Inventory'!B:B,A1249)</f>
        <v>#VALUE!</v>
      </c>
      <c r="AH1249" s="42" t="e">
        <f>SUMIFS('[4]Raw Inventory'!D:D,'[4]Raw Inventory'!C:C,"DUARTE",'[4]Raw Inventory'!B:B,A1249)</f>
        <v>#VALUE!</v>
      </c>
      <c r="AI1249" s="42"/>
      <c r="AJ1249" s="42">
        <f t="shared" si="304"/>
        <v>0</v>
      </c>
      <c r="AK1249" s="40" t="str">
        <f>IFERROR(IF((Q1249+IF(AI1249="",0,AI3))&lt;=0,"Stockout",IF(AJ1249="","",IF(F1249="Class A",IF(AJ1249&lt;=7,"Critical",IF(AJ1249&lt;=15,"Low",IF(AJ1249&lt;=30,"Reorder",IF(AJ1249&lt;=45,"Optimal","Overstock")))),IF(F1249="Class B",IF(AJ1249&lt;=10,"Critical",IF(AJ1249&lt;=20,"Low",IF(AJ1249&lt;=45,"Reorder",IF(AJ1249&lt;=60,"Optimal","Overstock")))),IF(F1249="Class C",IF(AJ1249&lt;=15,"Critical",IF(AJ1249&lt;=30,"Low",IF(AJ1249&lt;=60,"Reorder",IF(AJ1249&lt;=90,"Optimal","Overstock")))),""))))),"")</f>
        <v>Stockout</v>
      </c>
      <c r="AL1249" s="42"/>
      <c r="AM1249" s="39"/>
      <c r="AN1249" s="39"/>
      <c r="AO1249" s="39"/>
      <c r="AP1249" s="39"/>
      <c r="AQ1249" s="39"/>
      <c r="AR1249" s="39"/>
      <c r="AS1249" s="39"/>
      <c r="AT1249" s="39"/>
      <c r="AU1249" s="39"/>
      <c r="AV1249" s="39"/>
    </row>
    <row r="1250" spans="1:48">
      <c r="A1250" s="39" t="s">
        <v>54</v>
      </c>
      <c r="B1250" s="39" t="s">
        <v>146</v>
      </c>
      <c r="C1250" s="39" t="s">
        <v>137</v>
      </c>
      <c r="D1250" s="40" t="s">
        <v>231</v>
      </c>
      <c r="E1250" s="40">
        <v>29</v>
      </c>
      <c r="F1250" s="40" t="s">
        <v>3</v>
      </c>
      <c r="G1250" s="39" t="str">
        <f>IFERROR(VLOOKUP(A1250,'[4]MC Masterlist 2026-09-17'!$B:$M, 3, 0),"")</f>
        <v>HONDA</v>
      </c>
      <c r="H1250" s="41">
        <f>IFERROR(VLOOKUP(A1250,'[4]MC Masterlist 2026-09-17'!$B:$M, 6, 0),"")</f>
        <v>70998</v>
      </c>
      <c r="I1250" s="42">
        <v>0</v>
      </c>
      <c r="J1250" s="42">
        <v>0</v>
      </c>
      <c r="K1250" s="42">
        <v>0</v>
      </c>
      <c r="L1250" s="42">
        <f t="shared" si="289"/>
        <v>0</v>
      </c>
      <c r="M1250" s="42">
        <f t="shared" si="290"/>
        <v>0</v>
      </c>
      <c r="N1250" s="41">
        <f t="shared" si="291"/>
        <v>0</v>
      </c>
      <c r="O1250" s="41">
        <f t="shared" si="292"/>
        <v>0</v>
      </c>
      <c r="P1250" s="42">
        <f t="shared" si="293"/>
        <v>0</v>
      </c>
      <c r="Q1250" s="42">
        <v>1</v>
      </c>
      <c r="R1250" s="41">
        <f t="shared" si="294"/>
        <v>70998</v>
      </c>
      <c r="S1250" s="42">
        <f t="shared" si="295"/>
        <v>0</v>
      </c>
      <c r="T1250" s="42">
        <f>IFERROR(VLOOKUP(A1250,'[4]Re-order'!$A:$Q,17,0),"")</f>
        <v>0</v>
      </c>
      <c r="U1250" s="42">
        <f>IFERROR(VLOOKUP(A1250,'[4]MC Masterlist 2026-09-17'!$B:$M, 10, 0),0)</f>
        <v>15</v>
      </c>
      <c r="V1250" s="42">
        <f>IFERROR(VLOOKUP(A1250,'[4]MC Masterlist 2026-09-17'!$B:$M, 11, 0),0)</f>
        <v>15</v>
      </c>
      <c r="W1250" s="42">
        <f t="shared" si="296"/>
        <v>30</v>
      </c>
      <c r="X1250" s="42">
        <f t="shared" si="297"/>
        <v>7</v>
      </c>
      <c r="Y1250" s="42">
        <f>IFERROR(IF(OR(C1250="AREA I",C1250="AREA V"),7,VLOOKUP(A1250,'[4]MC Masterlist 2026-09-17'!$B:$M, 12, 0)),0)</f>
        <v>7</v>
      </c>
      <c r="Z1250" s="42">
        <f t="shared" si="298"/>
        <v>0</v>
      </c>
      <c r="AA1250" s="42">
        <f t="shared" si="299"/>
        <v>0</v>
      </c>
      <c r="AB1250" s="42">
        <f t="shared" si="300"/>
        <v>0</v>
      </c>
      <c r="AC1250" s="42">
        <f t="shared" si="301"/>
        <v>0</v>
      </c>
      <c r="AD1250" s="40" t="str">
        <f t="shared" si="302"/>
        <v>Critical</v>
      </c>
      <c r="AE1250" s="40">
        <f>IFERROR(VLOOKUP(A1250,'[4]Re-order'!$A:$AA,27,0),"")</f>
        <v>0</v>
      </c>
      <c r="AF1250" s="42">
        <f t="shared" si="303"/>
        <v>-1</v>
      </c>
      <c r="AG1250" s="42" t="e">
        <f>SUMIFS('[4]Raw Inventory'!D:D,'[4]Raw Inventory'!C:C,"GREATWALL",'[4]Raw Inventory'!B:B,A1250)</f>
        <v>#VALUE!</v>
      </c>
      <c r="AH1250" s="42" t="e">
        <f>SUMIFS('[4]Raw Inventory'!D:D,'[4]Raw Inventory'!C:C,"DUARTE",'[4]Raw Inventory'!B:B,A1250)</f>
        <v>#VALUE!</v>
      </c>
      <c r="AI1250" s="42"/>
      <c r="AJ1250" s="42">
        <f t="shared" si="304"/>
        <v>0</v>
      </c>
      <c r="AK1250" s="40" t="str">
        <f>IFERROR(IF((Q1250+IF(AI1250="",0,AI3))&lt;=0,"Stockout",IF(AJ1250="","",IF(F1250="Class A",IF(AJ1250&lt;=7,"Critical",IF(AJ1250&lt;=15,"Low",IF(AJ1250&lt;=30,"Reorder",IF(AJ1250&lt;=45,"Optimal","Overstock")))),IF(F1250="Class B",IF(AJ1250&lt;=10,"Critical",IF(AJ1250&lt;=20,"Low",IF(AJ1250&lt;=45,"Reorder",IF(AJ1250&lt;=60,"Optimal","Overstock")))),IF(F1250="Class C",IF(AJ1250&lt;=15,"Critical",IF(AJ1250&lt;=30,"Low",IF(AJ1250&lt;=60,"Reorder",IF(AJ1250&lt;=90,"Optimal","Overstock")))),""))))),"")</f>
        <v>Critical</v>
      </c>
      <c r="AL1250" s="42"/>
      <c r="AM1250" s="39"/>
      <c r="AN1250" s="39"/>
      <c r="AO1250" s="39"/>
      <c r="AP1250" s="39"/>
      <c r="AQ1250" s="39"/>
      <c r="AR1250" s="39"/>
      <c r="AS1250" s="39"/>
      <c r="AT1250" s="39"/>
      <c r="AU1250" s="39"/>
      <c r="AV1250" s="39"/>
    </row>
    <row r="1251" spans="1:48">
      <c r="A1251" s="39" t="s">
        <v>37</v>
      </c>
      <c r="B1251" s="39" t="s">
        <v>120</v>
      </c>
      <c r="C1251" s="39" t="s">
        <v>118</v>
      </c>
      <c r="D1251" s="40" t="s">
        <v>222</v>
      </c>
      <c r="E1251" s="40">
        <v>18</v>
      </c>
      <c r="F1251" s="40" t="s">
        <v>3</v>
      </c>
      <c r="G1251" s="39" t="str">
        <f>IFERROR(VLOOKUP(A1251,'[4]MC Masterlist 2026-09-17'!$B:$M, 3, 0),"")</f>
        <v>HONDA</v>
      </c>
      <c r="H1251" s="41">
        <f>IFERROR(VLOOKUP(A1251,'[4]MC Masterlist 2026-09-17'!$B:$M, 6, 0),"")</f>
        <v>74550</v>
      </c>
      <c r="I1251" s="42">
        <v>0</v>
      </c>
      <c r="J1251" s="42">
        <v>1</v>
      </c>
      <c r="K1251" s="42">
        <v>0</v>
      </c>
      <c r="L1251" s="42">
        <f t="shared" si="289"/>
        <v>1</v>
      </c>
      <c r="M1251" s="42">
        <f t="shared" si="290"/>
        <v>0.33333333333333331</v>
      </c>
      <c r="N1251" s="41">
        <f t="shared" si="291"/>
        <v>74550</v>
      </c>
      <c r="O1251" s="41">
        <f t="shared" si="292"/>
        <v>24850</v>
      </c>
      <c r="P1251" s="42">
        <f t="shared" si="293"/>
        <v>1.111111111111111E-2</v>
      </c>
      <c r="Q1251" s="42">
        <v>2</v>
      </c>
      <c r="R1251" s="41">
        <f t="shared" si="294"/>
        <v>149100</v>
      </c>
      <c r="S1251" s="42">
        <f t="shared" si="295"/>
        <v>180</v>
      </c>
      <c r="T1251" s="42">
        <f>IFERROR(VLOOKUP(A1251,'[4]Re-order'!$A:$Q,17,0),"")</f>
        <v>0</v>
      </c>
      <c r="U1251" s="42">
        <f>IFERROR(VLOOKUP(A1251,'[4]MC Masterlist 2026-09-17'!$B:$M, 10, 0),0)</f>
        <v>15</v>
      </c>
      <c r="V1251" s="42">
        <f>IFERROR(VLOOKUP(A1251,'[4]MC Masterlist 2026-09-17'!$B:$M, 11, 0),0)</f>
        <v>15</v>
      </c>
      <c r="W1251" s="42">
        <f t="shared" si="296"/>
        <v>30</v>
      </c>
      <c r="X1251" s="42">
        <f t="shared" si="297"/>
        <v>29.833333333333332</v>
      </c>
      <c r="Y1251" s="42">
        <f>IFERROR(IF(OR(C1251="AREA I",C1251="AREA V"),7,VLOOKUP(A1251,'[4]MC Masterlist 2026-09-17'!$B:$M, 12, 0)),0)</f>
        <v>30</v>
      </c>
      <c r="Z1251" s="42">
        <f t="shared" si="298"/>
        <v>0.16666666666666666</v>
      </c>
      <c r="AA1251" s="42">
        <f t="shared" si="299"/>
        <v>0.33333333333333331</v>
      </c>
      <c r="AB1251" s="42">
        <f t="shared" si="300"/>
        <v>0.33148148148148143</v>
      </c>
      <c r="AC1251" s="42">
        <f t="shared" si="301"/>
        <v>0.33333333333333331</v>
      </c>
      <c r="AD1251" s="40" t="str">
        <f t="shared" si="302"/>
        <v>Overstock</v>
      </c>
      <c r="AE1251" s="40">
        <f>IFERROR(VLOOKUP(A1251,'[4]Re-order'!$A:$AA,27,0),"")</f>
        <v>0</v>
      </c>
      <c r="AF1251" s="42">
        <f t="shared" si="303"/>
        <v>-1.6666666666666667</v>
      </c>
      <c r="AG1251" s="42" t="e">
        <f>SUMIFS('[4]Raw Inventory'!D:D,'[4]Raw Inventory'!C:C,"GREATWALL",'[4]Raw Inventory'!B:B,A1251)</f>
        <v>#VALUE!</v>
      </c>
      <c r="AH1251" s="42" t="e">
        <f>SUMIFS('[4]Raw Inventory'!D:D,'[4]Raw Inventory'!C:C,"DUARTE",'[4]Raw Inventory'!B:B,A1251)</f>
        <v>#VALUE!</v>
      </c>
      <c r="AI1251" s="42"/>
      <c r="AJ1251" s="42">
        <f t="shared" si="304"/>
        <v>180.00000000000003</v>
      </c>
      <c r="AK1251" s="40" t="str">
        <f>IFERROR(IF((Q1251+IF(AI1251="",0,AI3))&lt;=0,"Stockout",IF(AJ1251="","",IF(F1251="Class A",IF(AJ1251&lt;=7,"Critical",IF(AJ1251&lt;=15,"Low",IF(AJ1251&lt;=30,"Reorder",IF(AJ1251&lt;=45,"Optimal","Overstock")))),IF(F1251="Class B",IF(AJ1251&lt;=10,"Critical",IF(AJ1251&lt;=20,"Low",IF(AJ1251&lt;=45,"Reorder",IF(AJ1251&lt;=60,"Optimal","Overstock")))),IF(F1251="Class C",IF(AJ1251&lt;=15,"Critical",IF(AJ1251&lt;=30,"Low",IF(AJ1251&lt;=60,"Reorder",IF(AJ1251&lt;=90,"Optimal","Overstock")))),""))))),"")</f>
        <v>Overstock</v>
      </c>
      <c r="AL1251" s="42"/>
      <c r="AM1251" s="39"/>
      <c r="AN1251" s="39"/>
      <c r="AO1251" s="39"/>
      <c r="AP1251" s="39"/>
      <c r="AQ1251" s="39"/>
      <c r="AR1251" s="39"/>
      <c r="AS1251" s="39"/>
      <c r="AT1251" s="39"/>
      <c r="AU1251" s="39"/>
      <c r="AV1251" s="39"/>
    </row>
    <row r="1252" spans="1:48">
      <c r="A1252" s="39" t="s">
        <v>17</v>
      </c>
      <c r="B1252" s="39" t="s">
        <v>91</v>
      </c>
      <c r="C1252" s="39" t="s">
        <v>90</v>
      </c>
      <c r="D1252" s="40" t="s">
        <v>233</v>
      </c>
      <c r="E1252" s="40">
        <v>4</v>
      </c>
      <c r="F1252" s="40" t="s">
        <v>0</v>
      </c>
      <c r="G1252" s="39" t="str">
        <f>IFERROR(VLOOKUP(A1252,'[4]MC Masterlist 2026-09-17'!$B:$M, 3, 0),"")</f>
        <v>HONDA</v>
      </c>
      <c r="H1252" s="41">
        <f>IFERROR(VLOOKUP(A1252,'[4]MC Masterlist 2026-09-17'!$B:$M, 6, 0),"")</f>
        <v>140790</v>
      </c>
      <c r="I1252" s="42">
        <v>2</v>
      </c>
      <c r="J1252" s="42">
        <v>1</v>
      </c>
      <c r="K1252" s="42">
        <v>1</v>
      </c>
      <c r="L1252" s="42">
        <f t="shared" si="289"/>
        <v>4</v>
      </c>
      <c r="M1252" s="42">
        <f t="shared" si="290"/>
        <v>1.3333333333333333</v>
      </c>
      <c r="N1252" s="41">
        <f t="shared" si="291"/>
        <v>563160</v>
      </c>
      <c r="O1252" s="41">
        <f t="shared" si="292"/>
        <v>187720</v>
      </c>
      <c r="P1252" s="42">
        <f t="shared" si="293"/>
        <v>4.4444444444444439E-2</v>
      </c>
      <c r="Q1252" s="42">
        <v>3</v>
      </c>
      <c r="R1252" s="41">
        <f t="shared" si="294"/>
        <v>422370</v>
      </c>
      <c r="S1252" s="42">
        <f t="shared" si="295"/>
        <v>67.5</v>
      </c>
      <c r="T1252" s="42">
        <f>IFERROR(VLOOKUP(A1252,'[4]Re-order'!$A:$Q,17,0),"")</f>
        <v>0</v>
      </c>
      <c r="U1252" s="42">
        <f>IFERROR(VLOOKUP(A1252,'[4]MC Masterlist 2026-09-17'!$B:$M, 10, 0),0)</f>
        <v>15</v>
      </c>
      <c r="V1252" s="42">
        <f>IFERROR(VLOOKUP(A1252,'[4]MC Masterlist 2026-09-17'!$B:$M, 11, 0),0)</f>
        <v>15</v>
      </c>
      <c r="W1252" s="42">
        <f t="shared" si="296"/>
        <v>30</v>
      </c>
      <c r="X1252" s="42">
        <f t="shared" si="297"/>
        <v>29.333333333333332</v>
      </c>
      <c r="Y1252" s="42">
        <f>IFERROR(IF(OR(C1252="AREA I",C1252="AREA V"),7,VLOOKUP(A1252,'[4]MC Masterlist 2026-09-17'!$B:$M, 12, 0)),0)</f>
        <v>30</v>
      </c>
      <c r="Z1252" s="42">
        <f t="shared" si="298"/>
        <v>0.66666666666666663</v>
      </c>
      <c r="AA1252" s="42">
        <f t="shared" si="299"/>
        <v>1.3333333333333333</v>
      </c>
      <c r="AB1252" s="42">
        <f t="shared" si="300"/>
        <v>1.3037037037037036</v>
      </c>
      <c r="AC1252" s="42">
        <f t="shared" si="301"/>
        <v>1.3333333333333333</v>
      </c>
      <c r="AD1252" s="40" t="str">
        <f t="shared" si="302"/>
        <v>Overstock</v>
      </c>
      <c r="AE1252" s="40">
        <f>IFERROR(VLOOKUP(A1252,'[4]Re-order'!$A:$AA,27,0),"")</f>
        <v>0</v>
      </c>
      <c r="AF1252" s="42">
        <f t="shared" si="303"/>
        <v>-1.6666666666666667</v>
      </c>
      <c r="AG1252" s="42" t="e">
        <f>SUMIFS('[4]Raw Inventory'!D:D,'[4]Raw Inventory'!C:C,"GREATWALL",'[4]Raw Inventory'!B:B,A1252)</f>
        <v>#VALUE!</v>
      </c>
      <c r="AH1252" s="42" t="e">
        <f>SUMIFS('[4]Raw Inventory'!D:D,'[4]Raw Inventory'!C:C,"DUARTE",'[4]Raw Inventory'!B:B,A1252)</f>
        <v>#VALUE!</v>
      </c>
      <c r="AI1252" s="42"/>
      <c r="AJ1252" s="42">
        <f t="shared" si="304"/>
        <v>67.500000000000014</v>
      </c>
      <c r="AK1252" s="40" t="str">
        <f>IFERROR(IF((Q1252+IF(AI1252="",0,AI3))&lt;=0,"Stockout",IF(AJ1252="","",IF(F1252="Class A",IF(AJ1252&lt;=7,"Critical",IF(AJ1252&lt;=15,"Low",IF(AJ1252&lt;=30,"Reorder",IF(AJ1252&lt;=45,"Optimal","Overstock")))),IF(F1252="Class B",IF(AJ1252&lt;=10,"Critical",IF(AJ1252&lt;=20,"Low",IF(AJ1252&lt;=45,"Reorder",IF(AJ1252&lt;=60,"Optimal","Overstock")))),IF(F1252="Class C",IF(AJ1252&lt;=15,"Critical",IF(AJ1252&lt;=30,"Low",IF(AJ1252&lt;=60,"Reorder",IF(AJ1252&lt;=90,"Optimal","Overstock")))),""))))),"")</f>
        <v>Overstock</v>
      </c>
      <c r="AL1252" s="42"/>
      <c r="AM1252" s="39"/>
      <c r="AN1252" s="39"/>
      <c r="AO1252" s="39"/>
      <c r="AP1252" s="39"/>
      <c r="AQ1252" s="39"/>
      <c r="AR1252" s="39"/>
      <c r="AS1252" s="39"/>
      <c r="AT1252" s="39"/>
      <c r="AU1252" s="39"/>
      <c r="AV1252" s="39"/>
    </row>
    <row r="1253" spans="1:48">
      <c r="A1253" s="39" t="s">
        <v>44</v>
      </c>
      <c r="B1253" s="39" t="s">
        <v>97</v>
      </c>
      <c r="C1253" s="39" t="s">
        <v>90</v>
      </c>
      <c r="D1253" s="40" t="s">
        <v>244</v>
      </c>
      <c r="E1253" s="40">
        <v>9</v>
      </c>
      <c r="F1253" s="40" t="s">
        <v>2</v>
      </c>
      <c r="G1253" s="39" t="str">
        <f>IFERROR(VLOOKUP(A1253,'[4]MC Masterlist 2026-09-17'!$B:$M, 3, 0),"")</f>
        <v>YAMAHA</v>
      </c>
      <c r="H1253" s="41">
        <f>IFERROR(VLOOKUP(A1253,'[4]MC Masterlist 2026-09-17'!$B:$M, 6, 0),"")</f>
        <v>165912</v>
      </c>
      <c r="I1253" s="42">
        <v>1</v>
      </c>
      <c r="J1253" s="42">
        <v>0</v>
      </c>
      <c r="K1253" s="42">
        <v>0</v>
      </c>
      <c r="L1253" s="42">
        <f t="shared" si="289"/>
        <v>1</v>
      </c>
      <c r="M1253" s="42">
        <f t="shared" si="290"/>
        <v>0.33333333333333331</v>
      </c>
      <c r="N1253" s="41">
        <f t="shared" si="291"/>
        <v>165912</v>
      </c>
      <c r="O1253" s="41">
        <f t="shared" si="292"/>
        <v>55304</v>
      </c>
      <c r="P1253" s="42">
        <f t="shared" si="293"/>
        <v>1.111111111111111E-2</v>
      </c>
      <c r="Q1253" s="42"/>
      <c r="R1253" s="41">
        <f t="shared" si="294"/>
        <v>0</v>
      </c>
      <c r="S1253" s="42">
        <f t="shared" si="295"/>
        <v>0</v>
      </c>
      <c r="T1253" s="42">
        <f>IFERROR(VLOOKUP(A1253,'[4]Re-order'!$A:$Q,17,0),"")</f>
        <v>0</v>
      </c>
      <c r="U1253" s="42">
        <f>IFERROR(VLOOKUP(A1253,'[4]MC Masterlist 2026-09-17'!$B:$M, 10, 0),0)</f>
        <v>15</v>
      </c>
      <c r="V1253" s="42">
        <f>IFERROR(VLOOKUP(A1253,'[4]MC Masterlist 2026-09-17'!$B:$M, 11, 0),0)</f>
        <v>15</v>
      </c>
      <c r="W1253" s="42">
        <f t="shared" si="296"/>
        <v>30</v>
      </c>
      <c r="X1253" s="42">
        <f t="shared" si="297"/>
        <v>29.833333333333332</v>
      </c>
      <c r="Y1253" s="42">
        <f>IFERROR(IF(OR(C1253="AREA I",C1253="AREA V"),7,VLOOKUP(A1253,'[4]MC Masterlist 2026-09-17'!$B:$M, 12, 0)),0)</f>
        <v>30</v>
      </c>
      <c r="Z1253" s="42">
        <f t="shared" si="298"/>
        <v>0.16666666666666666</v>
      </c>
      <c r="AA1253" s="42">
        <f t="shared" si="299"/>
        <v>0.33333333333333331</v>
      </c>
      <c r="AB1253" s="42">
        <f t="shared" si="300"/>
        <v>0.33148148148148143</v>
      </c>
      <c r="AC1253" s="42">
        <f t="shared" si="301"/>
        <v>0.33333333333333331</v>
      </c>
      <c r="AD1253" s="40" t="str">
        <f t="shared" si="302"/>
        <v>Stockout</v>
      </c>
      <c r="AE1253" s="40">
        <f>IFERROR(VLOOKUP(A1253,'[4]Re-order'!$A:$AA,27,0),"")</f>
        <v>0</v>
      </c>
      <c r="AF1253" s="42">
        <f t="shared" si="303"/>
        <v>0.33333333333333331</v>
      </c>
      <c r="AG1253" s="42" t="e">
        <f>SUMIFS('[4]Raw Inventory'!D:D,'[4]Raw Inventory'!C:C,"GREATWALL",'[4]Raw Inventory'!B:B,A1253)</f>
        <v>#VALUE!</v>
      </c>
      <c r="AH1253" s="42" t="e">
        <f>SUMIFS('[4]Raw Inventory'!D:D,'[4]Raw Inventory'!C:C,"DUARTE",'[4]Raw Inventory'!B:B,A1253)</f>
        <v>#VALUE!</v>
      </c>
      <c r="AI1253" s="42"/>
      <c r="AJ1253" s="42">
        <f t="shared" si="304"/>
        <v>0</v>
      </c>
      <c r="AK1253" s="40" t="str">
        <f>IFERROR(IF((Q1253+IF(AI1253="",0,AI3))&lt;=0,"Stockout",IF(AJ1253="","",IF(F1253="Class A",IF(AJ1253&lt;=7,"Critical",IF(AJ1253&lt;=15,"Low",IF(AJ1253&lt;=30,"Reorder",IF(AJ1253&lt;=45,"Optimal","Overstock")))),IF(F1253="Class B",IF(AJ1253&lt;=10,"Critical",IF(AJ1253&lt;=20,"Low",IF(AJ1253&lt;=45,"Reorder",IF(AJ1253&lt;=60,"Optimal","Overstock")))),IF(F1253="Class C",IF(AJ1253&lt;=15,"Critical",IF(AJ1253&lt;=30,"Low",IF(AJ1253&lt;=60,"Reorder",IF(AJ1253&lt;=90,"Optimal","Overstock")))),""))))),"")</f>
        <v>Stockout</v>
      </c>
      <c r="AL1253" s="42"/>
      <c r="AM1253" s="39"/>
      <c r="AN1253" s="39"/>
      <c r="AO1253" s="39"/>
      <c r="AP1253" s="39"/>
      <c r="AQ1253" s="39"/>
      <c r="AR1253" s="39"/>
      <c r="AS1253" s="39"/>
      <c r="AT1253" s="39"/>
      <c r="AU1253" s="39"/>
      <c r="AV1253" s="39"/>
    </row>
    <row r="1254" spans="1:48">
      <c r="A1254" s="39" t="s">
        <v>50</v>
      </c>
      <c r="B1254" s="39" t="s">
        <v>21</v>
      </c>
      <c r="C1254" s="39" t="s">
        <v>1</v>
      </c>
      <c r="D1254" s="40" t="s">
        <v>251</v>
      </c>
      <c r="E1254" s="40">
        <v>28</v>
      </c>
      <c r="F1254" s="40" t="s">
        <v>3</v>
      </c>
      <c r="G1254" s="39" t="str">
        <f>IFERROR(VLOOKUP(A1254,'[4]MC Masterlist 2026-09-17'!$B:$M, 3, 0),"")</f>
        <v>YAMAHA</v>
      </c>
      <c r="H1254" s="41">
        <f>IFERROR(VLOOKUP(A1254,'[4]MC Masterlist 2026-09-17'!$B:$M, 6, 0),"")</f>
        <v>78957</v>
      </c>
      <c r="I1254" s="42">
        <v>0</v>
      </c>
      <c r="J1254" s="42">
        <v>0</v>
      </c>
      <c r="K1254" s="42">
        <v>0</v>
      </c>
      <c r="L1254" s="42">
        <f t="shared" si="289"/>
        <v>0</v>
      </c>
      <c r="M1254" s="42">
        <f t="shared" si="290"/>
        <v>0</v>
      </c>
      <c r="N1254" s="41">
        <f t="shared" si="291"/>
        <v>0</v>
      </c>
      <c r="O1254" s="41">
        <f t="shared" si="292"/>
        <v>0</v>
      </c>
      <c r="P1254" s="42">
        <f t="shared" si="293"/>
        <v>0</v>
      </c>
      <c r="Q1254" s="42">
        <v>4</v>
      </c>
      <c r="R1254" s="41">
        <f t="shared" si="294"/>
        <v>315828</v>
      </c>
      <c r="S1254" s="42">
        <f t="shared" si="295"/>
        <v>0</v>
      </c>
      <c r="T1254" s="42">
        <f>IFERROR(VLOOKUP(A1254,'[4]Re-order'!$A:$Q,17,0),"")</f>
        <v>0</v>
      </c>
      <c r="U1254" s="42">
        <f>IFERROR(VLOOKUP(A1254,'[4]MC Masterlist 2026-09-17'!$B:$M, 10, 0),0)</f>
        <v>15</v>
      </c>
      <c r="V1254" s="42">
        <f>IFERROR(VLOOKUP(A1254,'[4]MC Masterlist 2026-09-17'!$B:$M, 11, 0),0)</f>
        <v>15</v>
      </c>
      <c r="W1254" s="42">
        <f t="shared" si="296"/>
        <v>30</v>
      </c>
      <c r="X1254" s="42">
        <f t="shared" si="297"/>
        <v>7</v>
      </c>
      <c r="Y1254" s="42">
        <f>IFERROR(IF(OR(C1254="AREA I",C1254="AREA V"),7,VLOOKUP(A1254,'[4]MC Masterlist 2026-09-17'!$B:$M, 12, 0)),0)</f>
        <v>7</v>
      </c>
      <c r="Z1254" s="42">
        <f t="shared" si="298"/>
        <v>0</v>
      </c>
      <c r="AA1254" s="42">
        <f t="shared" si="299"/>
        <v>0</v>
      </c>
      <c r="AB1254" s="42">
        <f t="shared" si="300"/>
        <v>0</v>
      </c>
      <c r="AC1254" s="42">
        <f t="shared" si="301"/>
        <v>0</v>
      </c>
      <c r="AD1254" s="40" t="str">
        <f t="shared" si="302"/>
        <v>Critical</v>
      </c>
      <c r="AE1254" s="40">
        <f>IFERROR(VLOOKUP(A1254,'[4]Re-order'!$A:$AA,27,0),"")</f>
        <v>0</v>
      </c>
      <c r="AF1254" s="42">
        <f t="shared" si="303"/>
        <v>-4</v>
      </c>
      <c r="AG1254" s="42" t="e">
        <f>SUMIFS('[4]Raw Inventory'!D:D,'[4]Raw Inventory'!C:C,"GREATWALL",'[4]Raw Inventory'!B:B,A1254)</f>
        <v>#VALUE!</v>
      </c>
      <c r="AH1254" s="42" t="e">
        <f>SUMIFS('[4]Raw Inventory'!D:D,'[4]Raw Inventory'!C:C,"DUARTE",'[4]Raw Inventory'!B:B,A1254)</f>
        <v>#VALUE!</v>
      </c>
      <c r="AI1254" s="42"/>
      <c r="AJ1254" s="42">
        <f t="shared" si="304"/>
        <v>0</v>
      </c>
      <c r="AK1254" s="40" t="str">
        <f>IFERROR(IF((Q1254+IF(AI1254="",0,AI3))&lt;=0,"Stockout",IF(AJ1254="","",IF(F1254="Class A",IF(AJ1254&lt;=7,"Critical",IF(AJ1254&lt;=15,"Low",IF(AJ1254&lt;=30,"Reorder",IF(AJ1254&lt;=45,"Optimal","Overstock")))),IF(F1254="Class B",IF(AJ1254&lt;=10,"Critical",IF(AJ1254&lt;=20,"Low",IF(AJ1254&lt;=45,"Reorder",IF(AJ1254&lt;=60,"Optimal","Overstock")))),IF(F1254="Class C",IF(AJ1254&lt;=15,"Critical",IF(AJ1254&lt;=30,"Low",IF(AJ1254&lt;=60,"Reorder",IF(AJ1254&lt;=90,"Optimal","Overstock")))),""))))),"")</f>
        <v>Critical</v>
      </c>
      <c r="AL1254" s="42"/>
      <c r="AM1254" s="39"/>
      <c r="AN1254" s="39"/>
      <c r="AO1254" s="39"/>
      <c r="AP1254" s="39"/>
      <c r="AQ1254" s="39"/>
      <c r="AR1254" s="39"/>
      <c r="AS1254" s="39"/>
      <c r="AT1254" s="39"/>
      <c r="AU1254" s="39"/>
      <c r="AV1254" s="39"/>
    </row>
    <row r="1255" spans="1:48">
      <c r="A1255" s="39" t="s">
        <v>12</v>
      </c>
      <c r="B1255" s="39" t="s">
        <v>144</v>
      </c>
      <c r="C1255" s="39" t="s">
        <v>137</v>
      </c>
      <c r="D1255" s="40" t="s">
        <v>237</v>
      </c>
      <c r="E1255" s="40">
        <v>2</v>
      </c>
      <c r="F1255" s="40" t="s">
        <v>0</v>
      </c>
      <c r="G1255" s="39" t="str">
        <f>IFERROR(VLOOKUP(A1255,'[4]MC Masterlist 2026-09-17'!$B:$M, 3, 0),"")</f>
        <v>HONDA</v>
      </c>
      <c r="H1255" s="41">
        <f>IFERROR(VLOOKUP(A1255,'[4]MC Masterlist 2026-09-17'!$B:$M, 6, 0),"")</f>
        <v>158270</v>
      </c>
      <c r="I1255" s="42">
        <v>15</v>
      </c>
      <c r="J1255" s="42">
        <v>2</v>
      </c>
      <c r="K1255" s="42">
        <v>4</v>
      </c>
      <c r="L1255" s="42">
        <f t="shared" si="289"/>
        <v>21</v>
      </c>
      <c r="M1255" s="42">
        <f t="shared" si="290"/>
        <v>7</v>
      </c>
      <c r="N1255" s="41">
        <f t="shared" si="291"/>
        <v>3323670</v>
      </c>
      <c r="O1255" s="41">
        <f t="shared" si="292"/>
        <v>1107890</v>
      </c>
      <c r="P1255" s="42">
        <f t="shared" si="293"/>
        <v>0.23333333333333334</v>
      </c>
      <c r="Q1255" s="42">
        <v>3</v>
      </c>
      <c r="R1255" s="41">
        <f t="shared" si="294"/>
        <v>474810</v>
      </c>
      <c r="S1255" s="42">
        <f t="shared" si="295"/>
        <v>12.857142857142856</v>
      </c>
      <c r="T1255" s="42">
        <f>IFERROR(VLOOKUP(A1255,'[4]Re-order'!$A:$Q,17,0),"")</f>
        <v>0</v>
      </c>
      <c r="U1255" s="42">
        <f>IFERROR(VLOOKUP(A1255,'[4]MC Masterlist 2026-09-17'!$B:$M, 10, 0),0)</f>
        <v>15</v>
      </c>
      <c r="V1255" s="42">
        <f>IFERROR(VLOOKUP(A1255,'[4]MC Masterlist 2026-09-17'!$B:$M, 11, 0),0)</f>
        <v>15</v>
      </c>
      <c r="W1255" s="42">
        <f t="shared" si="296"/>
        <v>30</v>
      </c>
      <c r="X1255" s="42">
        <f t="shared" si="297"/>
        <v>3.5</v>
      </c>
      <c r="Y1255" s="42">
        <f>IFERROR(IF(OR(C1255="AREA I",C1255="AREA V"),7,VLOOKUP(A1255,'[4]MC Masterlist 2026-09-17'!$B:$M, 12, 0)),0)</f>
        <v>7</v>
      </c>
      <c r="Z1255" s="42">
        <f t="shared" si="298"/>
        <v>3.5</v>
      </c>
      <c r="AA1255" s="42">
        <f t="shared" si="299"/>
        <v>7</v>
      </c>
      <c r="AB1255" s="42">
        <f t="shared" si="300"/>
        <v>0.81666666666666665</v>
      </c>
      <c r="AC1255" s="42">
        <f t="shared" si="301"/>
        <v>1.6333333333333333</v>
      </c>
      <c r="AD1255" s="40" t="str">
        <f t="shared" si="302"/>
        <v>Low</v>
      </c>
      <c r="AE1255" s="40">
        <f>IFERROR(VLOOKUP(A1255,'[4]Re-order'!$A:$AA,27,0),"")</f>
        <v>0</v>
      </c>
      <c r="AF1255" s="42">
        <f t="shared" si="303"/>
        <v>-1.3666666666666667</v>
      </c>
      <c r="AG1255" s="42" t="e">
        <f>SUMIFS('[4]Raw Inventory'!D:D,'[4]Raw Inventory'!C:C,"GREATWALL",'[4]Raw Inventory'!B:B,A1255)</f>
        <v>#VALUE!</v>
      </c>
      <c r="AH1255" s="42" t="e">
        <f>SUMIFS('[4]Raw Inventory'!D:D,'[4]Raw Inventory'!C:C,"DUARTE",'[4]Raw Inventory'!B:B,A1255)</f>
        <v>#VALUE!</v>
      </c>
      <c r="AI1255" s="42"/>
      <c r="AJ1255" s="42">
        <f t="shared" si="304"/>
        <v>12.857142857142858</v>
      </c>
      <c r="AK1255" s="40" t="str">
        <f>IFERROR(IF((Q1255+IF(AI1255="",0,AI3))&lt;=0,"Stockout",IF(AJ1255="","",IF(F1255="Class A",IF(AJ1255&lt;=7,"Critical",IF(AJ1255&lt;=15,"Low",IF(AJ1255&lt;=30,"Reorder",IF(AJ1255&lt;=45,"Optimal","Overstock")))),IF(F1255="Class B",IF(AJ1255&lt;=10,"Critical",IF(AJ1255&lt;=20,"Low",IF(AJ1255&lt;=45,"Reorder",IF(AJ1255&lt;=60,"Optimal","Overstock")))),IF(F1255="Class C",IF(AJ1255&lt;=15,"Critical",IF(AJ1255&lt;=30,"Low",IF(AJ1255&lt;=60,"Reorder",IF(AJ1255&lt;=90,"Optimal","Overstock")))),""))))),"")</f>
        <v>Low</v>
      </c>
      <c r="AL1255" s="42"/>
      <c r="AM1255" s="39"/>
      <c r="AN1255" s="39"/>
      <c r="AO1255" s="39"/>
      <c r="AP1255" s="39"/>
      <c r="AQ1255" s="39"/>
      <c r="AR1255" s="39"/>
      <c r="AS1255" s="39"/>
      <c r="AT1255" s="39"/>
      <c r="AU1255" s="39"/>
      <c r="AV1255" s="39"/>
    </row>
    <row r="1256" spans="1:48">
      <c r="A1256" s="39" t="s">
        <v>76</v>
      </c>
      <c r="B1256" s="39" t="s">
        <v>132</v>
      </c>
      <c r="C1256" s="39" t="s">
        <v>128</v>
      </c>
      <c r="D1256" s="40" t="s">
        <v>234</v>
      </c>
      <c r="E1256" s="40">
        <v>28</v>
      </c>
      <c r="F1256" s="40" t="s">
        <v>3</v>
      </c>
      <c r="G1256" s="39" t="str">
        <f>IFERROR(VLOOKUP(A1256,'[4]MC Masterlist 2026-09-17'!$B:$M, 3, 0),"")</f>
        <v>SUZUKI</v>
      </c>
      <c r="H1256" s="41">
        <f>IFERROR(VLOOKUP(A1256,'[4]MC Masterlist 2026-09-17'!$B:$M, 6, 0),"")</f>
        <v>62692</v>
      </c>
      <c r="I1256" s="42">
        <v>0</v>
      </c>
      <c r="J1256" s="42">
        <v>1</v>
      </c>
      <c r="K1256" s="42">
        <v>0</v>
      </c>
      <c r="L1256" s="42">
        <f t="shared" si="289"/>
        <v>1</v>
      </c>
      <c r="M1256" s="42">
        <f t="shared" si="290"/>
        <v>0.33333333333333331</v>
      </c>
      <c r="N1256" s="41">
        <f t="shared" si="291"/>
        <v>62692</v>
      </c>
      <c r="O1256" s="41">
        <f t="shared" si="292"/>
        <v>20897.333333333332</v>
      </c>
      <c r="P1256" s="42">
        <f t="shared" si="293"/>
        <v>1.111111111111111E-2</v>
      </c>
      <c r="Q1256" s="42"/>
      <c r="R1256" s="41">
        <f t="shared" si="294"/>
        <v>0</v>
      </c>
      <c r="S1256" s="42">
        <f t="shared" si="295"/>
        <v>0</v>
      </c>
      <c r="T1256" s="42">
        <f>IFERROR(VLOOKUP(A1256,'[4]Re-order'!$A:$Q,17,0),"")</f>
        <v>0</v>
      </c>
      <c r="U1256" s="42">
        <f>IFERROR(VLOOKUP(A1256,'[4]MC Masterlist 2026-09-17'!$B:$M, 10, 0),0)</f>
        <v>15</v>
      </c>
      <c r="V1256" s="42">
        <f>IFERROR(VLOOKUP(A1256,'[4]MC Masterlist 2026-09-17'!$B:$M, 11, 0),0)</f>
        <v>15</v>
      </c>
      <c r="W1256" s="42">
        <f t="shared" si="296"/>
        <v>30</v>
      </c>
      <c r="X1256" s="42">
        <f t="shared" si="297"/>
        <v>29.833333333333332</v>
      </c>
      <c r="Y1256" s="42">
        <f>IFERROR(IF(OR(C1256="AREA I",C1256="AREA V"),7,VLOOKUP(A1256,'[4]MC Masterlist 2026-09-17'!$B:$M, 12, 0)),0)</f>
        <v>30</v>
      </c>
      <c r="Z1256" s="42">
        <f t="shared" si="298"/>
        <v>0.16666666666666666</v>
      </c>
      <c r="AA1256" s="42">
        <f t="shared" si="299"/>
        <v>0.33333333333333331</v>
      </c>
      <c r="AB1256" s="42">
        <f t="shared" si="300"/>
        <v>0.33148148148148143</v>
      </c>
      <c r="AC1256" s="42">
        <f t="shared" si="301"/>
        <v>0.33333333333333331</v>
      </c>
      <c r="AD1256" s="40" t="str">
        <f t="shared" si="302"/>
        <v>Stockout</v>
      </c>
      <c r="AE1256" s="40">
        <f>IFERROR(VLOOKUP(A1256,'[4]Re-order'!$A:$AA,27,0),"")</f>
        <v>0</v>
      </c>
      <c r="AF1256" s="42">
        <f t="shared" si="303"/>
        <v>0.33333333333333331</v>
      </c>
      <c r="AG1256" s="42" t="e">
        <f>SUMIFS('[4]Raw Inventory'!D:D,'[4]Raw Inventory'!C:C,"GREATWALL",'[4]Raw Inventory'!B:B,A1256)</f>
        <v>#VALUE!</v>
      </c>
      <c r="AH1256" s="42" t="e">
        <f>SUMIFS('[4]Raw Inventory'!D:D,'[4]Raw Inventory'!C:C,"DUARTE",'[4]Raw Inventory'!B:B,A1256)</f>
        <v>#VALUE!</v>
      </c>
      <c r="AI1256" s="42"/>
      <c r="AJ1256" s="42">
        <f t="shared" si="304"/>
        <v>0</v>
      </c>
      <c r="AK1256" s="40" t="str">
        <f>IFERROR(IF((Q1256+IF(AI1256="",0,AI3))&lt;=0,"Stockout",IF(AJ1256="","",IF(F1256="Class A",IF(AJ1256&lt;=7,"Critical",IF(AJ1256&lt;=15,"Low",IF(AJ1256&lt;=30,"Reorder",IF(AJ1256&lt;=45,"Optimal","Overstock")))),IF(F1256="Class B",IF(AJ1256&lt;=10,"Critical",IF(AJ1256&lt;=20,"Low",IF(AJ1256&lt;=45,"Reorder",IF(AJ1256&lt;=60,"Optimal","Overstock")))),IF(F1256="Class C",IF(AJ1256&lt;=15,"Critical",IF(AJ1256&lt;=30,"Low",IF(AJ1256&lt;=60,"Reorder",IF(AJ1256&lt;=90,"Optimal","Overstock")))),""))))),"")</f>
        <v>Stockout</v>
      </c>
      <c r="AL1256" s="42"/>
      <c r="AM1256" s="39"/>
      <c r="AN1256" s="39"/>
      <c r="AO1256" s="39"/>
      <c r="AP1256" s="39"/>
      <c r="AQ1256" s="39"/>
      <c r="AR1256" s="39"/>
      <c r="AS1256" s="39"/>
      <c r="AT1256" s="39"/>
      <c r="AU1256" s="39"/>
      <c r="AV1256" s="39"/>
    </row>
    <row r="1257" spans="1:48">
      <c r="A1257" s="39" t="s">
        <v>42</v>
      </c>
      <c r="B1257" s="39" t="s">
        <v>144</v>
      </c>
      <c r="C1257" s="39" t="s">
        <v>137</v>
      </c>
      <c r="D1257" s="40" t="s">
        <v>252</v>
      </c>
      <c r="E1257" s="40">
        <v>8</v>
      </c>
      <c r="F1257" s="40" t="s">
        <v>2</v>
      </c>
      <c r="G1257" s="39" t="str">
        <f>IFERROR(VLOOKUP(A1257,'[4]MC Masterlist 2026-09-17'!$B:$M, 3, 0),"")</f>
        <v>YAMAHA</v>
      </c>
      <c r="H1257" s="41">
        <f>IFERROR(VLOOKUP(A1257,'[4]MC Masterlist 2026-09-17'!$B:$M, 6, 0),"")</f>
        <v>152892</v>
      </c>
      <c r="I1257" s="42">
        <v>0</v>
      </c>
      <c r="J1257" s="42">
        <v>4</v>
      </c>
      <c r="K1257" s="42">
        <v>3</v>
      </c>
      <c r="L1257" s="42">
        <f t="shared" si="289"/>
        <v>7</v>
      </c>
      <c r="M1257" s="42">
        <f t="shared" si="290"/>
        <v>2.3333333333333335</v>
      </c>
      <c r="N1257" s="41">
        <f t="shared" si="291"/>
        <v>1070244</v>
      </c>
      <c r="O1257" s="41">
        <f t="shared" si="292"/>
        <v>356748</v>
      </c>
      <c r="P1257" s="42">
        <f t="shared" si="293"/>
        <v>7.7777777777777779E-2</v>
      </c>
      <c r="Q1257" s="42">
        <v>1</v>
      </c>
      <c r="R1257" s="41">
        <f t="shared" si="294"/>
        <v>152892</v>
      </c>
      <c r="S1257" s="42">
        <f t="shared" si="295"/>
        <v>12.857142857142856</v>
      </c>
      <c r="T1257" s="42">
        <f>IFERROR(VLOOKUP(A1257,'[4]Re-order'!$A:$Q,17,0),"")</f>
        <v>0</v>
      </c>
      <c r="U1257" s="42">
        <f>IFERROR(VLOOKUP(A1257,'[4]MC Masterlist 2026-09-17'!$B:$M, 10, 0),0)</f>
        <v>15</v>
      </c>
      <c r="V1257" s="42">
        <f>IFERROR(VLOOKUP(A1257,'[4]MC Masterlist 2026-09-17'!$B:$M, 11, 0),0)</f>
        <v>15</v>
      </c>
      <c r="W1257" s="42">
        <f t="shared" si="296"/>
        <v>30</v>
      </c>
      <c r="X1257" s="42">
        <f t="shared" si="297"/>
        <v>5.833333333333333</v>
      </c>
      <c r="Y1257" s="42">
        <f>IFERROR(IF(OR(C1257="AREA I",C1257="AREA V"),7,VLOOKUP(A1257,'[4]MC Masterlist 2026-09-17'!$B:$M, 12, 0)),0)</f>
        <v>7</v>
      </c>
      <c r="Z1257" s="42">
        <f t="shared" si="298"/>
        <v>1.1666666666666667</v>
      </c>
      <c r="AA1257" s="42">
        <f t="shared" si="299"/>
        <v>2.3333333333333335</v>
      </c>
      <c r="AB1257" s="42">
        <f t="shared" si="300"/>
        <v>0.45370370370370366</v>
      </c>
      <c r="AC1257" s="42">
        <f t="shared" si="301"/>
        <v>0.54444444444444451</v>
      </c>
      <c r="AD1257" s="40" t="str">
        <f t="shared" si="302"/>
        <v>Low</v>
      </c>
      <c r="AE1257" s="40">
        <f>IFERROR(VLOOKUP(A1257,'[4]Re-order'!$A:$AA,27,0),"")</f>
        <v>0</v>
      </c>
      <c r="AF1257" s="42">
        <f t="shared" si="303"/>
        <v>-0.45555555555555549</v>
      </c>
      <c r="AG1257" s="42" t="e">
        <f>SUMIFS('[4]Raw Inventory'!D:D,'[4]Raw Inventory'!C:C,"GREATWALL",'[4]Raw Inventory'!B:B,A1257)</f>
        <v>#VALUE!</v>
      </c>
      <c r="AH1257" s="42" t="e">
        <f>SUMIFS('[4]Raw Inventory'!D:D,'[4]Raw Inventory'!C:C,"DUARTE",'[4]Raw Inventory'!B:B,A1257)</f>
        <v>#VALUE!</v>
      </c>
      <c r="AI1257" s="42"/>
      <c r="AJ1257" s="42">
        <f t="shared" si="304"/>
        <v>12.857142857142858</v>
      </c>
      <c r="AK1257" s="40" t="str">
        <f>IFERROR(IF((Q1257+IF(AI1257="",0,AI3))&lt;=0,"Stockout",IF(AJ1257="","",IF(F1257="Class A",IF(AJ1257&lt;=7,"Critical",IF(AJ1257&lt;=15,"Low",IF(AJ1257&lt;=30,"Reorder",IF(AJ1257&lt;=45,"Optimal","Overstock")))),IF(F1257="Class B",IF(AJ1257&lt;=10,"Critical",IF(AJ1257&lt;=20,"Low",IF(AJ1257&lt;=45,"Reorder",IF(AJ1257&lt;=60,"Optimal","Overstock")))),IF(F1257="Class C",IF(AJ1257&lt;=15,"Critical",IF(AJ1257&lt;=30,"Low",IF(AJ1257&lt;=60,"Reorder",IF(AJ1257&lt;=90,"Optimal","Overstock")))),""))))),"")</f>
        <v>Low</v>
      </c>
      <c r="AL1257" s="42"/>
      <c r="AM1257" s="39"/>
      <c r="AN1257" s="39"/>
      <c r="AO1257" s="39"/>
      <c r="AP1257" s="39"/>
      <c r="AQ1257" s="39"/>
      <c r="AR1257" s="39"/>
      <c r="AS1257" s="39"/>
      <c r="AT1257" s="39"/>
      <c r="AU1257" s="39"/>
      <c r="AV1257" s="39"/>
    </row>
    <row r="1258" spans="1:48">
      <c r="A1258" s="39" t="s">
        <v>66</v>
      </c>
      <c r="B1258" s="39" t="s">
        <v>141</v>
      </c>
      <c r="C1258" s="39" t="s">
        <v>137</v>
      </c>
      <c r="D1258" s="40" t="s">
        <v>231</v>
      </c>
      <c r="E1258" s="40">
        <v>28</v>
      </c>
      <c r="F1258" s="40" t="s">
        <v>3</v>
      </c>
      <c r="G1258" s="39" t="str">
        <f>IFERROR(VLOOKUP(A1258,'[4]MC Masterlist 2026-09-17'!$B:$M, 3, 0),"")</f>
        <v>KAWASAKI</v>
      </c>
      <c r="H1258" s="41">
        <f>IFERROR(VLOOKUP(A1258,'[4]MC Masterlist 2026-09-17'!$B:$M, 6, 0),"")</f>
        <v>95530</v>
      </c>
      <c r="I1258" s="42">
        <v>0</v>
      </c>
      <c r="J1258" s="42">
        <v>0</v>
      </c>
      <c r="K1258" s="42">
        <v>0</v>
      </c>
      <c r="L1258" s="42">
        <f t="shared" si="289"/>
        <v>0</v>
      </c>
      <c r="M1258" s="42">
        <f t="shared" si="290"/>
        <v>0</v>
      </c>
      <c r="N1258" s="41">
        <f t="shared" si="291"/>
        <v>0</v>
      </c>
      <c r="O1258" s="41">
        <f t="shared" si="292"/>
        <v>0</v>
      </c>
      <c r="P1258" s="42">
        <f t="shared" si="293"/>
        <v>0</v>
      </c>
      <c r="Q1258" s="42">
        <v>1</v>
      </c>
      <c r="R1258" s="41">
        <f t="shared" si="294"/>
        <v>95530</v>
      </c>
      <c r="S1258" s="42">
        <f t="shared" si="295"/>
        <v>0</v>
      </c>
      <c r="T1258" s="42">
        <f>IFERROR(VLOOKUP(A1258,'[4]Re-order'!$A:$Q,17,0),"")</f>
        <v>0</v>
      </c>
      <c r="U1258" s="42">
        <f>IFERROR(VLOOKUP(A1258,'[4]MC Masterlist 2026-09-17'!$B:$M, 10, 0),0)</f>
        <v>15</v>
      </c>
      <c r="V1258" s="42">
        <f>IFERROR(VLOOKUP(A1258,'[4]MC Masterlist 2026-09-17'!$B:$M, 11, 0),0)</f>
        <v>15</v>
      </c>
      <c r="W1258" s="42">
        <f t="shared" si="296"/>
        <v>30</v>
      </c>
      <c r="X1258" s="42">
        <f t="shared" si="297"/>
        <v>7</v>
      </c>
      <c r="Y1258" s="42">
        <f>IFERROR(IF(OR(C1258="AREA I",C1258="AREA V"),7,VLOOKUP(A1258,'[4]MC Masterlist 2026-09-17'!$B:$M, 12, 0)),0)</f>
        <v>7</v>
      </c>
      <c r="Z1258" s="42">
        <f t="shared" si="298"/>
        <v>0</v>
      </c>
      <c r="AA1258" s="42">
        <f t="shared" si="299"/>
        <v>0</v>
      </c>
      <c r="AB1258" s="42">
        <f t="shared" si="300"/>
        <v>0</v>
      </c>
      <c r="AC1258" s="42">
        <f t="shared" si="301"/>
        <v>0</v>
      </c>
      <c r="AD1258" s="40" t="str">
        <f t="shared" si="302"/>
        <v>Critical</v>
      </c>
      <c r="AE1258" s="40">
        <f>IFERROR(VLOOKUP(A1258,'[4]Re-order'!$A:$AA,27,0),"")</f>
        <v>0</v>
      </c>
      <c r="AF1258" s="42">
        <f t="shared" si="303"/>
        <v>-1</v>
      </c>
      <c r="AG1258" s="42" t="e">
        <f>SUMIFS('[4]Raw Inventory'!D:D,'[4]Raw Inventory'!C:C,"GREATWALL",'[4]Raw Inventory'!B:B,A1258)</f>
        <v>#VALUE!</v>
      </c>
      <c r="AH1258" s="42" t="e">
        <f>SUMIFS('[4]Raw Inventory'!D:D,'[4]Raw Inventory'!C:C,"DUARTE",'[4]Raw Inventory'!B:B,A1258)</f>
        <v>#VALUE!</v>
      </c>
      <c r="AI1258" s="42"/>
      <c r="AJ1258" s="42">
        <f t="shared" si="304"/>
        <v>0</v>
      </c>
      <c r="AK1258" s="40" t="str">
        <f>IFERROR(IF((Q1258+IF(AI1258="",0,AI3))&lt;=0,"Stockout",IF(AJ1258="","",IF(F1258="Class A",IF(AJ1258&lt;=7,"Critical",IF(AJ1258&lt;=15,"Low",IF(AJ1258&lt;=30,"Reorder",IF(AJ1258&lt;=45,"Optimal","Overstock")))),IF(F1258="Class B",IF(AJ1258&lt;=10,"Critical",IF(AJ1258&lt;=20,"Low",IF(AJ1258&lt;=45,"Reorder",IF(AJ1258&lt;=60,"Optimal","Overstock")))),IF(F1258="Class C",IF(AJ1258&lt;=15,"Critical",IF(AJ1258&lt;=30,"Low",IF(AJ1258&lt;=60,"Reorder",IF(AJ1258&lt;=90,"Optimal","Overstock")))),""))))),"")</f>
        <v>Critical</v>
      </c>
      <c r="AL1258" s="42"/>
      <c r="AM1258" s="39"/>
      <c r="AN1258" s="39"/>
      <c r="AO1258" s="39"/>
      <c r="AP1258" s="39"/>
      <c r="AQ1258" s="39"/>
      <c r="AR1258" s="39"/>
      <c r="AS1258" s="39"/>
      <c r="AT1258" s="39"/>
      <c r="AU1258" s="39"/>
      <c r="AV1258" s="39"/>
    </row>
    <row r="1259" spans="1:48">
      <c r="A1259" s="39" t="s">
        <v>75</v>
      </c>
      <c r="B1259" s="39" t="s">
        <v>111</v>
      </c>
      <c r="C1259" s="39" t="s">
        <v>109</v>
      </c>
      <c r="D1259" s="40" t="s">
        <v>256</v>
      </c>
      <c r="E1259" s="40">
        <v>30</v>
      </c>
      <c r="F1259" s="40" t="s">
        <v>3</v>
      </c>
      <c r="G1259" s="39" t="str">
        <f>IFERROR(VLOOKUP(A1259,'[4]MC Masterlist 2026-09-17'!$B:$M, 3, 0),"")</f>
        <v>SUZUKI</v>
      </c>
      <c r="H1259" s="41">
        <f>IFERROR(VLOOKUP(A1259,'[4]MC Masterlist 2026-09-17'!$B:$M, 6, 0),"")</f>
        <v>138952</v>
      </c>
      <c r="I1259" s="42">
        <v>0</v>
      </c>
      <c r="J1259" s="42">
        <v>0</v>
      </c>
      <c r="K1259" s="42">
        <v>0</v>
      </c>
      <c r="L1259" s="42">
        <f t="shared" si="289"/>
        <v>0</v>
      </c>
      <c r="M1259" s="42">
        <f t="shared" si="290"/>
        <v>0</v>
      </c>
      <c r="N1259" s="41">
        <f t="shared" si="291"/>
        <v>0</v>
      </c>
      <c r="O1259" s="41">
        <f t="shared" si="292"/>
        <v>0</v>
      </c>
      <c r="P1259" s="42">
        <f t="shared" si="293"/>
        <v>0</v>
      </c>
      <c r="Q1259" s="42">
        <v>1</v>
      </c>
      <c r="R1259" s="41">
        <f t="shared" si="294"/>
        <v>138952</v>
      </c>
      <c r="S1259" s="42">
        <f t="shared" si="295"/>
        <v>0</v>
      </c>
      <c r="T1259" s="42">
        <f>IFERROR(VLOOKUP(A1259,'[4]Re-order'!$A:$Q,17,0),"")</f>
        <v>0</v>
      </c>
      <c r="U1259" s="42">
        <f>IFERROR(VLOOKUP(A1259,'[4]MC Masterlist 2026-09-17'!$B:$M, 10, 0),0)</f>
        <v>15</v>
      </c>
      <c r="V1259" s="42">
        <f>IFERROR(VLOOKUP(A1259,'[4]MC Masterlist 2026-09-17'!$B:$M, 11, 0),0)</f>
        <v>15</v>
      </c>
      <c r="W1259" s="42">
        <f t="shared" si="296"/>
        <v>30</v>
      </c>
      <c r="X1259" s="42">
        <f t="shared" si="297"/>
        <v>30</v>
      </c>
      <c r="Y1259" s="42">
        <f>IFERROR(IF(OR(C1259="AREA I",C1259="AREA V"),7,VLOOKUP(A1259,'[4]MC Masterlist 2026-09-17'!$B:$M, 12, 0)),0)</f>
        <v>30</v>
      </c>
      <c r="Z1259" s="42">
        <f t="shared" si="298"/>
        <v>0</v>
      </c>
      <c r="AA1259" s="42">
        <f t="shared" si="299"/>
        <v>0</v>
      </c>
      <c r="AB1259" s="42">
        <f t="shared" si="300"/>
        <v>0</v>
      </c>
      <c r="AC1259" s="42">
        <f t="shared" si="301"/>
        <v>0</v>
      </c>
      <c r="AD1259" s="40" t="str">
        <f t="shared" si="302"/>
        <v>Critical</v>
      </c>
      <c r="AE1259" s="40">
        <f>IFERROR(VLOOKUP(A1259,'[4]Re-order'!$A:$AA,27,0),"")</f>
        <v>0</v>
      </c>
      <c r="AF1259" s="42">
        <f t="shared" si="303"/>
        <v>-1</v>
      </c>
      <c r="AG1259" s="42" t="e">
        <f>SUMIFS('[4]Raw Inventory'!D:D,'[4]Raw Inventory'!C:C,"GREATWALL",'[4]Raw Inventory'!B:B,A1259)</f>
        <v>#VALUE!</v>
      </c>
      <c r="AH1259" s="42" t="e">
        <f>SUMIFS('[4]Raw Inventory'!D:D,'[4]Raw Inventory'!C:C,"DUARTE",'[4]Raw Inventory'!B:B,A1259)</f>
        <v>#VALUE!</v>
      </c>
      <c r="AI1259" s="42"/>
      <c r="AJ1259" s="42">
        <f t="shared" si="304"/>
        <v>0</v>
      </c>
      <c r="AK1259" s="40" t="str">
        <f>IFERROR(IF((Q1259+IF(AI1259="",0,AI3))&lt;=0,"Stockout",IF(AJ1259="","",IF(F1259="Class A",IF(AJ1259&lt;=7,"Critical",IF(AJ1259&lt;=15,"Low",IF(AJ1259&lt;=30,"Reorder",IF(AJ1259&lt;=45,"Optimal","Overstock")))),IF(F1259="Class B",IF(AJ1259&lt;=10,"Critical",IF(AJ1259&lt;=20,"Low",IF(AJ1259&lt;=45,"Reorder",IF(AJ1259&lt;=60,"Optimal","Overstock")))),IF(F1259="Class C",IF(AJ1259&lt;=15,"Critical",IF(AJ1259&lt;=30,"Low",IF(AJ1259&lt;=60,"Reorder",IF(AJ1259&lt;=90,"Optimal","Overstock")))),""))))),"")</f>
        <v>Critical</v>
      </c>
      <c r="AL1259" s="42"/>
      <c r="AM1259" s="39"/>
      <c r="AN1259" s="39"/>
      <c r="AO1259" s="39"/>
      <c r="AP1259" s="39"/>
      <c r="AQ1259" s="39"/>
      <c r="AR1259" s="39"/>
      <c r="AS1259" s="39"/>
      <c r="AT1259" s="39"/>
      <c r="AU1259" s="39"/>
      <c r="AV1259" s="39"/>
    </row>
    <row r="1260" spans="1:48">
      <c r="A1260" s="39" t="s">
        <v>22</v>
      </c>
      <c r="B1260" s="39" t="s">
        <v>138</v>
      </c>
      <c r="C1260" s="39" t="s">
        <v>137</v>
      </c>
      <c r="D1260" s="40" t="s">
        <v>252</v>
      </c>
      <c r="E1260" s="40">
        <v>6</v>
      </c>
      <c r="F1260" s="40" t="s">
        <v>2</v>
      </c>
      <c r="G1260" s="39" t="str">
        <f>IFERROR(VLOOKUP(A1260,'[4]MC Masterlist 2026-09-17'!$B:$M, 3, 0),"")</f>
        <v>HONDA</v>
      </c>
      <c r="H1260" s="41">
        <f>IFERROR(VLOOKUP(A1260,'[4]MC Masterlist 2026-09-17'!$B:$M, 6, 0),"")</f>
        <v>111258</v>
      </c>
      <c r="I1260" s="42">
        <v>0</v>
      </c>
      <c r="J1260" s="42">
        <v>0</v>
      </c>
      <c r="K1260" s="42">
        <v>0</v>
      </c>
      <c r="L1260" s="42">
        <f t="shared" si="289"/>
        <v>0</v>
      </c>
      <c r="M1260" s="42">
        <f t="shared" si="290"/>
        <v>0</v>
      </c>
      <c r="N1260" s="41">
        <f t="shared" si="291"/>
        <v>0</v>
      </c>
      <c r="O1260" s="41">
        <f t="shared" si="292"/>
        <v>0</v>
      </c>
      <c r="P1260" s="42">
        <f t="shared" si="293"/>
        <v>0</v>
      </c>
      <c r="Q1260" s="42">
        <v>4</v>
      </c>
      <c r="R1260" s="41">
        <f t="shared" si="294"/>
        <v>445032</v>
      </c>
      <c r="S1260" s="42">
        <f t="shared" si="295"/>
        <v>0</v>
      </c>
      <c r="T1260" s="42">
        <f>IFERROR(VLOOKUP(A1260,'[4]Re-order'!$A:$Q,17,0),"")</f>
        <v>0</v>
      </c>
      <c r="U1260" s="42">
        <f>IFERROR(VLOOKUP(A1260,'[4]MC Masterlist 2026-09-17'!$B:$M, 10, 0),0)</f>
        <v>15</v>
      </c>
      <c r="V1260" s="42">
        <f>IFERROR(VLOOKUP(A1260,'[4]MC Masterlist 2026-09-17'!$B:$M, 11, 0),0)</f>
        <v>15</v>
      </c>
      <c r="W1260" s="42">
        <f t="shared" si="296"/>
        <v>30</v>
      </c>
      <c r="X1260" s="42">
        <f t="shared" si="297"/>
        <v>7</v>
      </c>
      <c r="Y1260" s="42">
        <f>IFERROR(IF(OR(C1260="AREA I",C1260="AREA V"),7,VLOOKUP(A1260,'[4]MC Masterlist 2026-09-17'!$B:$M, 12, 0)),0)</f>
        <v>7</v>
      </c>
      <c r="Z1260" s="42">
        <f t="shared" si="298"/>
        <v>0</v>
      </c>
      <c r="AA1260" s="42">
        <f t="shared" si="299"/>
        <v>0</v>
      </c>
      <c r="AB1260" s="42">
        <f t="shared" si="300"/>
        <v>0</v>
      </c>
      <c r="AC1260" s="42">
        <f t="shared" si="301"/>
        <v>0</v>
      </c>
      <c r="AD1260" s="40" t="str">
        <f t="shared" si="302"/>
        <v>Critical</v>
      </c>
      <c r="AE1260" s="40">
        <f>IFERROR(VLOOKUP(A1260,'[4]Re-order'!$A:$AA,27,0),"")</f>
        <v>0</v>
      </c>
      <c r="AF1260" s="42">
        <f t="shared" si="303"/>
        <v>-4</v>
      </c>
      <c r="AG1260" s="42" t="e">
        <f>SUMIFS('[4]Raw Inventory'!D:D,'[4]Raw Inventory'!C:C,"GREATWALL",'[4]Raw Inventory'!B:B,A1260)</f>
        <v>#VALUE!</v>
      </c>
      <c r="AH1260" s="42" t="e">
        <f>SUMIFS('[4]Raw Inventory'!D:D,'[4]Raw Inventory'!C:C,"DUARTE",'[4]Raw Inventory'!B:B,A1260)</f>
        <v>#VALUE!</v>
      </c>
      <c r="AI1260" s="42"/>
      <c r="AJ1260" s="42">
        <f t="shared" si="304"/>
        <v>0</v>
      </c>
      <c r="AK1260" s="40" t="str">
        <f>IFERROR(IF((Q1260+IF(AI1260="",0,AI3))&lt;=0,"Stockout",IF(AJ1260="","",IF(F1260="Class A",IF(AJ1260&lt;=7,"Critical",IF(AJ1260&lt;=15,"Low",IF(AJ1260&lt;=30,"Reorder",IF(AJ1260&lt;=45,"Optimal","Overstock")))),IF(F1260="Class B",IF(AJ1260&lt;=10,"Critical",IF(AJ1260&lt;=20,"Low",IF(AJ1260&lt;=45,"Reorder",IF(AJ1260&lt;=60,"Optimal","Overstock")))),IF(F1260="Class C",IF(AJ1260&lt;=15,"Critical",IF(AJ1260&lt;=30,"Low",IF(AJ1260&lt;=60,"Reorder",IF(AJ1260&lt;=90,"Optimal","Overstock")))),""))))),"")</f>
        <v>Critical</v>
      </c>
      <c r="AL1260" s="42"/>
      <c r="AM1260" s="39"/>
      <c r="AN1260" s="39"/>
      <c r="AO1260" s="39"/>
      <c r="AP1260" s="39"/>
      <c r="AQ1260" s="39"/>
      <c r="AR1260" s="39"/>
      <c r="AS1260" s="39"/>
      <c r="AT1260" s="39"/>
      <c r="AU1260" s="39"/>
      <c r="AV1260" s="39"/>
    </row>
    <row r="1261" spans="1:48">
      <c r="A1261" s="39" t="s">
        <v>17</v>
      </c>
      <c r="B1261" s="39" t="s">
        <v>144</v>
      </c>
      <c r="C1261" s="39" t="s">
        <v>137</v>
      </c>
      <c r="D1261" s="40" t="s">
        <v>224</v>
      </c>
      <c r="E1261" s="40">
        <v>3</v>
      </c>
      <c r="F1261" s="40" t="s">
        <v>0</v>
      </c>
      <c r="G1261" s="39" t="str">
        <f>IFERROR(VLOOKUP(A1261,'[4]MC Masterlist 2026-09-17'!$B:$M, 3, 0),"")</f>
        <v>HONDA</v>
      </c>
      <c r="H1261" s="41">
        <f>IFERROR(VLOOKUP(A1261,'[4]MC Masterlist 2026-09-17'!$B:$M, 6, 0),"")</f>
        <v>140790</v>
      </c>
      <c r="I1261" s="42">
        <v>13</v>
      </c>
      <c r="J1261" s="42">
        <v>2</v>
      </c>
      <c r="K1261" s="42">
        <v>2</v>
      </c>
      <c r="L1261" s="42">
        <f t="shared" si="289"/>
        <v>17</v>
      </c>
      <c r="M1261" s="42">
        <f t="shared" si="290"/>
        <v>5.666666666666667</v>
      </c>
      <c r="N1261" s="41">
        <f t="shared" si="291"/>
        <v>2393430</v>
      </c>
      <c r="O1261" s="41">
        <f t="shared" si="292"/>
        <v>797810</v>
      </c>
      <c r="P1261" s="42">
        <f t="shared" si="293"/>
        <v>0.18888888888888891</v>
      </c>
      <c r="Q1261" s="42">
        <v>3</v>
      </c>
      <c r="R1261" s="41">
        <f t="shared" si="294"/>
        <v>422370</v>
      </c>
      <c r="S1261" s="42">
        <f t="shared" si="295"/>
        <v>15.882352941176471</v>
      </c>
      <c r="T1261" s="42">
        <f>IFERROR(VLOOKUP(A1261,'[4]Re-order'!$A:$Q,17,0),"")</f>
        <v>0</v>
      </c>
      <c r="U1261" s="42">
        <f>IFERROR(VLOOKUP(A1261,'[4]MC Masterlist 2026-09-17'!$B:$M, 10, 0),0)</f>
        <v>15</v>
      </c>
      <c r="V1261" s="42">
        <f>IFERROR(VLOOKUP(A1261,'[4]MC Masterlist 2026-09-17'!$B:$M, 11, 0),0)</f>
        <v>15</v>
      </c>
      <c r="W1261" s="42">
        <f t="shared" si="296"/>
        <v>30</v>
      </c>
      <c r="X1261" s="42">
        <f t="shared" si="297"/>
        <v>4.1666666666666661</v>
      </c>
      <c r="Y1261" s="42">
        <f>IFERROR(IF(OR(C1261="AREA I",C1261="AREA V"),7,VLOOKUP(A1261,'[4]MC Masterlist 2026-09-17'!$B:$M, 12, 0)),0)</f>
        <v>7</v>
      </c>
      <c r="Z1261" s="42">
        <f t="shared" si="298"/>
        <v>2.8333333333333335</v>
      </c>
      <c r="AA1261" s="42">
        <f t="shared" si="299"/>
        <v>5.666666666666667</v>
      </c>
      <c r="AB1261" s="42">
        <f t="shared" si="300"/>
        <v>0.78703703703703698</v>
      </c>
      <c r="AC1261" s="42">
        <f t="shared" si="301"/>
        <v>1.3222222222222224</v>
      </c>
      <c r="AD1261" s="40" t="str">
        <f t="shared" si="302"/>
        <v>Reorder</v>
      </c>
      <c r="AE1261" s="40">
        <f>IFERROR(VLOOKUP(A1261,'[4]Re-order'!$A:$AA,27,0),"")</f>
        <v>0</v>
      </c>
      <c r="AF1261" s="42">
        <f t="shared" si="303"/>
        <v>-1.6777777777777776</v>
      </c>
      <c r="AG1261" s="42" t="e">
        <f>SUMIFS('[4]Raw Inventory'!D:D,'[4]Raw Inventory'!C:C,"GREATWALL",'[4]Raw Inventory'!B:B,A1261)</f>
        <v>#VALUE!</v>
      </c>
      <c r="AH1261" s="42" t="e">
        <f>SUMIFS('[4]Raw Inventory'!D:D,'[4]Raw Inventory'!C:C,"DUARTE",'[4]Raw Inventory'!B:B,A1261)</f>
        <v>#VALUE!</v>
      </c>
      <c r="AI1261" s="42"/>
      <c r="AJ1261" s="42">
        <f t="shared" si="304"/>
        <v>15.882352941176469</v>
      </c>
      <c r="AK1261" s="40" t="str">
        <f>IFERROR(IF((Q1261+IF(AI1261="",0,AI3))&lt;=0,"Stockout",IF(AJ1261="","",IF(F1261="Class A",IF(AJ1261&lt;=7,"Critical",IF(AJ1261&lt;=15,"Low",IF(AJ1261&lt;=30,"Reorder",IF(AJ1261&lt;=45,"Optimal","Overstock")))),IF(F1261="Class B",IF(AJ1261&lt;=10,"Critical",IF(AJ1261&lt;=20,"Low",IF(AJ1261&lt;=45,"Reorder",IF(AJ1261&lt;=60,"Optimal","Overstock")))),IF(F1261="Class C",IF(AJ1261&lt;=15,"Critical",IF(AJ1261&lt;=30,"Low",IF(AJ1261&lt;=60,"Reorder",IF(AJ1261&lt;=90,"Optimal","Overstock")))),""))))),"")</f>
        <v>Reorder</v>
      </c>
      <c r="AL1261" s="42"/>
      <c r="AM1261" s="39"/>
      <c r="AN1261" s="39"/>
      <c r="AO1261" s="39"/>
      <c r="AP1261" s="39"/>
      <c r="AQ1261" s="39"/>
      <c r="AR1261" s="39"/>
      <c r="AS1261" s="39"/>
      <c r="AT1261" s="39"/>
      <c r="AU1261" s="39"/>
      <c r="AV1261" s="39"/>
    </row>
    <row r="1262" spans="1:48">
      <c r="A1262" s="39" t="s">
        <v>23</v>
      </c>
      <c r="B1262" s="39" t="s">
        <v>29</v>
      </c>
      <c r="C1262" s="39" t="s">
        <v>1</v>
      </c>
      <c r="D1262" s="40" t="s">
        <v>226</v>
      </c>
      <c r="E1262" s="40">
        <v>1</v>
      </c>
      <c r="F1262" s="40" t="s">
        <v>0</v>
      </c>
      <c r="G1262" s="39" t="str">
        <f>IFERROR(VLOOKUP(A1262,'[4]MC Masterlist 2026-09-17'!$B:$M, 3, 0),"")</f>
        <v>KAWASAKI</v>
      </c>
      <c r="H1262" s="41">
        <f>IFERROR(VLOOKUP(A1262,'[4]MC Masterlist 2026-09-17'!$B:$M, 6, 0),"")</f>
        <v>60656</v>
      </c>
      <c r="I1262" s="42">
        <v>35</v>
      </c>
      <c r="J1262" s="42">
        <v>26</v>
      </c>
      <c r="K1262" s="42">
        <v>26</v>
      </c>
      <c r="L1262" s="42">
        <f t="shared" si="289"/>
        <v>87</v>
      </c>
      <c r="M1262" s="42">
        <f t="shared" si="290"/>
        <v>29</v>
      </c>
      <c r="N1262" s="41">
        <f t="shared" si="291"/>
        <v>5277072</v>
      </c>
      <c r="O1262" s="41">
        <f t="shared" si="292"/>
        <v>1759024</v>
      </c>
      <c r="P1262" s="42">
        <f t="shared" si="293"/>
        <v>0.96666666666666667</v>
      </c>
      <c r="Q1262" s="42">
        <v>20</v>
      </c>
      <c r="R1262" s="41">
        <f t="shared" si="294"/>
        <v>1213120</v>
      </c>
      <c r="S1262" s="42">
        <f t="shared" si="295"/>
        <v>20.689655172413794</v>
      </c>
      <c r="T1262" s="42">
        <f>IFERROR(VLOOKUP(A1262,'[4]Re-order'!$A:$Q,17,0),"")</f>
        <v>0</v>
      </c>
      <c r="U1262" s="42">
        <f>IFERROR(VLOOKUP(A1262,'[4]MC Masterlist 2026-09-17'!$B:$M, 10, 0),0)</f>
        <v>15</v>
      </c>
      <c r="V1262" s="42">
        <f>IFERROR(VLOOKUP(A1262,'[4]MC Masterlist 2026-09-17'!$B:$M, 11, 0),0)</f>
        <v>15</v>
      </c>
      <c r="W1262" s="42">
        <f t="shared" si="296"/>
        <v>30</v>
      </c>
      <c r="X1262" s="42">
        <f t="shared" si="297"/>
        <v>-7.5</v>
      </c>
      <c r="Y1262" s="42">
        <f>IFERROR(IF(OR(C1262="AREA I",C1262="AREA V"),7,VLOOKUP(A1262,'[4]MC Masterlist 2026-09-17'!$B:$M, 12, 0)),0)</f>
        <v>7</v>
      </c>
      <c r="Z1262" s="42">
        <f t="shared" si="298"/>
        <v>14.5</v>
      </c>
      <c r="AA1262" s="42">
        <f t="shared" si="299"/>
        <v>29</v>
      </c>
      <c r="AB1262" s="42">
        <f t="shared" si="300"/>
        <v>-7.25</v>
      </c>
      <c r="AC1262" s="42">
        <f t="shared" si="301"/>
        <v>6.7666666666666666</v>
      </c>
      <c r="AD1262" s="40" t="str">
        <f t="shared" si="302"/>
        <v>Reorder</v>
      </c>
      <c r="AE1262" s="40">
        <f>IFERROR(VLOOKUP(A1262,'[4]Re-order'!$A:$AA,27,0),"")</f>
        <v>0</v>
      </c>
      <c r="AF1262" s="42">
        <f t="shared" si="303"/>
        <v>-13.233333333333334</v>
      </c>
      <c r="AG1262" s="42" t="e">
        <f>SUMIFS('[4]Raw Inventory'!D:D,'[4]Raw Inventory'!C:C,"GREATWALL",'[4]Raw Inventory'!B:B,A1262)</f>
        <v>#VALUE!</v>
      </c>
      <c r="AH1262" s="42" t="e">
        <f>SUMIFS('[4]Raw Inventory'!D:D,'[4]Raw Inventory'!C:C,"DUARTE",'[4]Raw Inventory'!B:B,A1262)</f>
        <v>#VALUE!</v>
      </c>
      <c r="AI1262" s="42"/>
      <c r="AJ1262" s="42">
        <f t="shared" si="304"/>
        <v>20.689655172413794</v>
      </c>
      <c r="AK1262" s="40" t="str">
        <f>IFERROR(IF((Q1262+IF(AI1262="",0,AI3))&lt;=0,"Stockout",IF(AJ1262="","",IF(F1262="Class A",IF(AJ1262&lt;=7,"Critical",IF(AJ1262&lt;=15,"Low",IF(AJ1262&lt;=30,"Reorder",IF(AJ1262&lt;=45,"Optimal","Overstock")))),IF(F1262="Class B",IF(AJ1262&lt;=10,"Critical",IF(AJ1262&lt;=20,"Low",IF(AJ1262&lt;=45,"Reorder",IF(AJ1262&lt;=60,"Optimal","Overstock")))),IF(F1262="Class C",IF(AJ1262&lt;=15,"Critical",IF(AJ1262&lt;=30,"Low",IF(AJ1262&lt;=60,"Reorder",IF(AJ1262&lt;=90,"Optimal","Overstock")))),""))))),"")</f>
        <v>Reorder</v>
      </c>
      <c r="AL1262" s="42"/>
      <c r="AM1262" s="39"/>
      <c r="AN1262" s="39"/>
      <c r="AO1262" s="39"/>
      <c r="AP1262" s="39"/>
      <c r="AQ1262" s="39"/>
      <c r="AR1262" s="39"/>
      <c r="AS1262" s="39"/>
      <c r="AT1262" s="39"/>
      <c r="AU1262" s="39"/>
      <c r="AV1262" s="39"/>
    </row>
    <row r="1263" spans="1:48">
      <c r="A1263" s="39" t="s">
        <v>31</v>
      </c>
      <c r="B1263" s="39" t="s">
        <v>92</v>
      </c>
      <c r="C1263" s="39" t="s">
        <v>90</v>
      </c>
      <c r="D1263" s="40" t="s">
        <v>231</v>
      </c>
      <c r="E1263" s="40">
        <v>28</v>
      </c>
      <c r="F1263" s="40" t="s">
        <v>3</v>
      </c>
      <c r="G1263" s="39" t="str">
        <f>IFERROR(VLOOKUP(A1263,'[4]MC Masterlist 2026-09-17'!$B:$M, 3, 0),"")</f>
        <v>KAWASAKI</v>
      </c>
      <c r="H1263" s="41">
        <f>IFERROR(VLOOKUP(A1263,'[4]MC Masterlist 2026-09-17'!$B:$M, 6, 0),"")</f>
        <v>59528</v>
      </c>
      <c r="I1263" s="42">
        <v>0</v>
      </c>
      <c r="J1263" s="42">
        <v>0</v>
      </c>
      <c r="K1263" s="42">
        <v>0</v>
      </c>
      <c r="L1263" s="42">
        <f t="shared" si="289"/>
        <v>0</v>
      </c>
      <c r="M1263" s="42">
        <f t="shared" si="290"/>
        <v>0</v>
      </c>
      <c r="N1263" s="41">
        <f t="shared" si="291"/>
        <v>0</v>
      </c>
      <c r="O1263" s="41">
        <f t="shared" si="292"/>
        <v>0</v>
      </c>
      <c r="P1263" s="42">
        <f t="shared" si="293"/>
        <v>0</v>
      </c>
      <c r="Q1263" s="42">
        <v>1</v>
      </c>
      <c r="R1263" s="41">
        <f t="shared" si="294"/>
        <v>59528</v>
      </c>
      <c r="S1263" s="42">
        <f t="shared" si="295"/>
        <v>0</v>
      </c>
      <c r="T1263" s="42">
        <f>IFERROR(VLOOKUP(A1263,'[4]Re-order'!$A:$Q,17,0),"")</f>
        <v>0</v>
      </c>
      <c r="U1263" s="42">
        <f>IFERROR(VLOOKUP(A1263,'[4]MC Masterlist 2026-09-17'!$B:$M, 10, 0),0)</f>
        <v>15</v>
      </c>
      <c r="V1263" s="42">
        <f>IFERROR(VLOOKUP(A1263,'[4]MC Masterlist 2026-09-17'!$B:$M, 11, 0),0)</f>
        <v>15</v>
      </c>
      <c r="W1263" s="42">
        <f t="shared" si="296"/>
        <v>30</v>
      </c>
      <c r="X1263" s="42">
        <f t="shared" si="297"/>
        <v>30</v>
      </c>
      <c r="Y1263" s="42">
        <f>IFERROR(IF(OR(C1263="AREA I",C1263="AREA V"),7,VLOOKUP(A1263,'[4]MC Masterlist 2026-09-17'!$B:$M, 12, 0)),0)</f>
        <v>30</v>
      </c>
      <c r="Z1263" s="42">
        <f t="shared" si="298"/>
        <v>0</v>
      </c>
      <c r="AA1263" s="42">
        <f t="shared" si="299"/>
        <v>0</v>
      </c>
      <c r="AB1263" s="42">
        <f t="shared" si="300"/>
        <v>0</v>
      </c>
      <c r="AC1263" s="42">
        <f t="shared" si="301"/>
        <v>0</v>
      </c>
      <c r="AD1263" s="40" t="str">
        <f t="shared" si="302"/>
        <v>Critical</v>
      </c>
      <c r="AE1263" s="40">
        <f>IFERROR(VLOOKUP(A1263,'[4]Re-order'!$A:$AA,27,0),"")</f>
        <v>0</v>
      </c>
      <c r="AF1263" s="42">
        <f t="shared" si="303"/>
        <v>-1</v>
      </c>
      <c r="AG1263" s="42" t="e">
        <f>SUMIFS('[4]Raw Inventory'!D:D,'[4]Raw Inventory'!C:C,"GREATWALL",'[4]Raw Inventory'!B:B,A1263)</f>
        <v>#VALUE!</v>
      </c>
      <c r="AH1263" s="42" t="e">
        <f>SUMIFS('[4]Raw Inventory'!D:D,'[4]Raw Inventory'!C:C,"DUARTE",'[4]Raw Inventory'!B:B,A1263)</f>
        <v>#VALUE!</v>
      </c>
      <c r="AI1263" s="42"/>
      <c r="AJ1263" s="42">
        <f t="shared" si="304"/>
        <v>0</v>
      </c>
      <c r="AK1263" s="40" t="str">
        <f>IFERROR(IF((Q1263+IF(AI1263="",0,AI3))&lt;=0,"Stockout",IF(AJ1263="","",IF(F1263="Class A",IF(AJ1263&lt;=7,"Critical",IF(AJ1263&lt;=15,"Low",IF(AJ1263&lt;=30,"Reorder",IF(AJ1263&lt;=45,"Optimal","Overstock")))),IF(F1263="Class B",IF(AJ1263&lt;=10,"Critical",IF(AJ1263&lt;=20,"Low",IF(AJ1263&lt;=45,"Reorder",IF(AJ1263&lt;=60,"Optimal","Overstock")))),IF(F1263="Class C",IF(AJ1263&lt;=15,"Critical",IF(AJ1263&lt;=30,"Low",IF(AJ1263&lt;=60,"Reorder",IF(AJ1263&lt;=90,"Optimal","Overstock")))),""))))),"")</f>
        <v>Critical</v>
      </c>
      <c r="AL1263" s="42"/>
      <c r="AM1263" s="39"/>
      <c r="AN1263" s="39"/>
      <c r="AO1263" s="39"/>
      <c r="AP1263" s="39"/>
      <c r="AQ1263" s="39"/>
      <c r="AR1263" s="39"/>
      <c r="AS1263" s="39"/>
      <c r="AT1263" s="39"/>
      <c r="AU1263" s="39"/>
      <c r="AV1263" s="39"/>
    </row>
    <row r="1264" spans="1:48">
      <c r="A1264" s="39" t="s">
        <v>52</v>
      </c>
      <c r="B1264" s="39" t="s">
        <v>114</v>
      </c>
      <c r="C1264" s="39" t="s">
        <v>109</v>
      </c>
      <c r="D1264" s="40" t="s">
        <v>255</v>
      </c>
      <c r="E1264" s="40">
        <v>22</v>
      </c>
      <c r="F1264" s="40" t="s">
        <v>3</v>
      </c>
      <c r="G1264" s="39" t="str">
        <f>IFERROR(VLOOKUP(A1264,'[4]MC Masterlist 2026-09-17'!$B:$M, 3, 0),"")</f>
        <v>YAMAHA</v>
      </c>
      <c r="H1264" s="41">
        <f>IFERROR(VLOOKUP(A1264,'[4]MC Masterlist 2026-09-17'!$B:$M, 6, 0),"")</f>
        <v>85446</v>
      </c>
      <c r="I1264" s="42">
        <v>0</v>
      </c>
      <c r="J1264" s="42">
        <v>1</v>
      </c>
      <c r="K1264" s="42">
        <v>0</v>
      </c>
      <c r="L1264" s="42">
        <f t="shared" si="289"/>
        <v>1</v>
      </c>
      <c r="M1264" s="42">
        <f t="shared" si="290"/>
        <v>0.33333333333333331</v>
      </c>
      <c r="N1264" s="41">
        <f t="shared" si="291"/>
        <v>85446</v>
      </c>
      <c r="O1264" s="41">
        <f t="shared" si="292"/>
        <v>28482</v>
      </c>
      <c r="P1264" s="42">
        <f t="shared" si="293"/>
        <v>1.111111111111111E-2</v>
      </c>
      <c r="Q1264" s="42">
        <v>1</v>
      </c>
      <c r="R1264" s="41">
        <f t="shared" si="294"/>
        <v>85446</v>
      </c>
      <c r="S1264" s="42">
        <f t="shared" si="295"/>
        <v>90</v>
      </c>
      <c r="T1264" s="42">
        <f>IFERROR(VLOOKUP(A1264,'[4]Re-order'!$A:$Q,17,0),"")</f>
        <v>0</v>
      </c>
      <c r="U1264" s="42">
        <f>IFERROR(VLOOKUP(A1264,'[4]MC Masterlist 2026-09-17'!$B:$M, 10, 0),0)</f>
        <v>15</v>
      </c>
      <c r="V1264" s="42">
        <f>IFERROR(VLOOKUP(A1264,'[4]MC Masterlist 2026-09-17'!$B:$M, 11, 0),0)</f>
        <v>15</v>
      </c>
      <c r="W1264" s="42">
        <f t="shared" si="296"/>
        <v>30</v>
      </c>
      <c r="X1264" s="42">
        <f t="shared" si="297"/>
        <v>29.833333333333332</v>
      </c>
      <c r="Y1264" s="42">
        <f>IFERROR(IF(OR(C1264="AREA I",C1264="AREA V"),7,VLOOKUP(A1264,'[4]MC Masterlist 2026-09-17'!$B:$M, 12, 0)),0)</f>
        <v>30</v>
      </c>
      <c r="Z1264" s="42">
        <f t="shared" si="298"/>
        <v>0.16666666666666666</v>
      </c>
      <c r="AA1264" s="42">
        <f t="shared" si="299"/>
        <v>0.33333333333333331</v>
      </c>
      <c r="AB1264" s="42">
        <f t="shared" si="300"/>
        <v>0.33148148148148143</v>
      </c>
      <c r="AC1264" s="42">
        <f t="shared" si="301"/>
        <v>0.33333333333333331</v>
      </c>
      <c r="AD1264" s="40" t="str">
        <f t="shared" si="302"/>
        <v>Optimal</v>
      </c>
      <c r="AE1264" s="40">
        <f>IFERROR(VLOOKUP(A1264,'[4]Re-order'!$A:$AA,27,0),"")</f>
        <v>0</v>
      </c>
      <c r="AF1264" s="42">
        <f t="shared" si="303"/>
        <v>-0.66666666666666674</v>
      </c>
      <c r="AG1264" s="42" t="e">
        <f>SUMIFS('[4]Raw Inventory'!D:D,'[4]Raw Inventory'!C:C,"GREATWALL",'[4]Raw Inventory'!B:B,A1264)</f>
        <v>#VALUE!</v>
      </c>
      <c r="AH1264" s="42" t="e">
        <f>SUMIFS('[4]Raw Inventory'!D:D,'[4]Raw Inventory'!C:C,"DUARTE",'[4]Raw Inventory'!B:B,A1264)</f>
        <v>#VALUE!</v>
      </c>
      <c r="AI1264" s="42"/>
      <c r="AJ1264" s="42">
        <f t="shared" si="304"/>
        <v>90.000000000000014</v>
      </c>
      <c r="AK1264" s="40" t="str">
        <f>IFERROR(IF((Q1264+IF(AI1264="",0,AI3))&lt;=0,"Stockout",IF(AJ1264="","",IF(F1264="Class A",IF(AJ1264&lt;=7,"Critical",IF(AJ1264&lt;=15,"Low",IF(AJ1264&lt;=30,"Reorder",IF(AJ1264&lt;=45,"Optimal","Overstock")))),IF(F1264="Class B",IF(AJ1264&lt;=10,"Critical",IF(AJ1264&lt;=20,"Low",IF(AJ1264&lt;=45,"Reorder",IF(AJ1264&lt;=60,"Optimal","Overstock")))),IF(F1264="Class C",IF(AJ1264&lt;=15,"Critical",IF(AJ1264&lt;=30,"Low",IF(AJ1264&lt;=60,"Reorder",IF(AJ1264&lt;=90,"Optimal","Overstock")))),""))))),"")</f>
        <v>Optimal</v>
      </c>
      <c r="AL1264" s="42"/>
      <c r="AM1264" s="39"/>
      <c r="AN1264" s="39"/>
      <c r="AO1264" s="39"/>
      <c r="AP1264" s="39"/>
      <c r="AQ1264" s="39"/>
      <c r="AR1264" s="39"/>
      <c r="AS1264" s="39"/>
      <c r="AT1264" s="39"/>
      <c r="AU1264" s="39"/>
      <c r="AV1264" s="39"/>
    </row>
    <row r="1265" spans="1:48">
      <c r="A1265" s="39" t="s">
        <v>62</v>
      </c>
      <c r="B1265" s="39" t="s">
        <v>139</v>
      </c>
      <c r="C1265" s="39" t="s">
        <v>137</v>
      </c>
      <c r="D1265" s="40" t="s">
        <v>245</v>
      </c>
      <c r="E1265" s="40">
        <v>23</v>
      </c>
      <c r="F1265" s="40" t="s">
        <v>3</v>
      </c>
      <c r="G1265" s="39" t="str">
        <f>IFERROR(VLOOKUP(A1265,'[4]MC Masterlist 2026-09-17'!$B:$M, 3, 0),"")</f>
        <v>HONDA</v>
      </c>
      <c r="H1265" s="41">
        <f>IFERROR(VLOOKUP(A1265,'[4]MC Masterlist 2026-09-17'!$B:$M, 6, 0),"")</f>
        <v>123310</v>
      </c>
      <c r="I1265" s="42">
        <v>1</v>
      </c>
      <c r="J1265" s="42">
        <v>0</v>
      </c>
      <c r="K1265" s="42">
        <v>0</v>
      </c>
      <c r="L1265" s="42">
        <f t="shared" si="289"/>
        <v>1</v>
      </c>
      <c r="M1265" s="42">
        <f t="shared" si="290"/>
        <v>0.33333333333333331</v>
      </c>
      <c r="N1265" s="41">
        <f t="shared" si="291"/>
        <v>123310</v>
      </c>
      <c r="O1265" s="41">
        <f t="shared" si="292"/>
        <v>41103.333333333328</v>
      </c>
      <c r="P1265" s="42">
        <f t="shared" si="293"/>
        <v>1.111111111111111E-2</v>
      </c>
      <c r="Q1265" s="42">
        <v>0</v>
      </c>
      <c r="R1265" s="41">
        <f t="shared" si="294"/>
        <v>0</v>
      </c>
      <c r="S1265" s="42">
        <f t="shared" si="295"/>
        <v>0</v>
      </c>
      <c r="T1265" s="42">
        <f>IFERROR(VLOOKUP(A1265,'[4]Re-order'!$A:$Q,17,0),"")</f>
        <v>0</v>
      </c>
      <c r="U1265" s="42">
        <f>IFERROR(VLOOKUP(A1265,'[4]MC Masterlist 2026-09-17'!$B:$M, 10, 0),0)</f>
        <v>15</v>
      </c>
      <c r="V1265" s="42">
        <f>IFERROR(VLOOKUP(A1265,'[4]MC Masterlist 2026-09-17'!$B:$M, 11, 0),0)</f>
        <v>15</v>
      </c>
      <c r="W1265" s="42">
        <f t="shared" si="296"/>
        <v>30</v>
      </c>
      <c r="X1265" s="42">
        <f t="shared" si="297"/>
        <v>6.833333333333333</v>
      </c>
      <c r="Y1265" s="42">
        <f>IFERROR(IF(OR(C1265="AREA I",C1265="AREA V"),7,VLOOKUP(A1265,'[4]MC Masterlist 2026-09-17'!$B:$M, 12, 0)),0)</f>
        <v>7</v>
      </c>
      <c r="Z1265" s="42">
        <f t="shared" si="298"/>
        <v>0.16666666666666666</v>
      </c>
      <c r="AA1265" s="42">
        <f t="shared" si="299"/>
        <v>0.33333333333333331</v>
      </c>
      <c r="AB1265" s="42">
        <f t="shared" si="300"/>
        <v>7.5925925925925911E-2</v>
      </c>
      <c r="AC1265" s="42">
        <f t="shared" si="301"/>
        <v>7.7777777777777765E-2</v>
      </c>
      <c r="AD1265" s="40" t="str">
        <f t="shared" si="302"/>
        <v>Stockout</v>
      </c>
      <c r="AE1265" s="40">
        <f>IFERROR(VLOOKUP(A1265,'[4]Re-order'!$A:$AA,27,0),"")</f>
        <v>0</v>
      </c>
      <c r="AF1265" s="42">
        <f t="shared" si="303"/>
        <v>7.7777777777777765E-2</v>
      </c>
      <c r="AG1265" s="42" t="e">
        <f>SUMIFS('[4]Raw Inventory'!D:D,'[4]Raw Inventory'!C:C,"GREATWALL",'[4]Raw Inventory'!B:B,A1265)</f>
        <v>#VALUE!</v>
      </c>
      <c r="AH1265" s="42" t="e">
        <f>SUMIFS('[4]Raw Inventory'!D:D,'[4]Raw Inventory'!C:C,"DUARTE",'[4]Raw Inventory'!B:B,A1265)</f>
        <v>#VALUE!</v>
      </c>
      <c r="AI1265" s="42"/>
      <c r="AJ1265" s="42">
        <f t="shared" si="304"/>
        <v>0</v>
      </c>
      <c r="AK1265" s="40" t="str">
        <f>IFERROR(IF((Q1265+IF(AI1265="",0,AI3))&lt;=0,"Stockout",IF(AJ1265="","",IF(F1265="Class A",IF(AJ1265&lt;=7,"Critical",IF(AJ1265&lt;=15,"Low",IF(AJ1265&lt;=30,"Reorder",IF(AJ1265&lt;=45,"Optimal","Overstock")))),IF(F1265="Class B",IF(AJ1265&lt;=10,"Critical",IF(AJ1265&lt;=20,"Low",IF(AJ1265&lt;=45,"Reorder",IF(AJ1265&lt;=60,"Optimal","Overstock")))),IF(F1265="Class C",IF(AJ1265&lt;=15,"Critical",IF(AJ1265&lt;=30,"Low",IF(AJ1265&lt;=60,"Reorder",IF(AJ1265&lt;=90,"Optimal","Overstock")))),""))))),"")</f>
        <v>Stockout</v>
      </c>
      <c r="AL1265" s="42"/>
      <c r="AM1265" s="39"/>
      <c r="AN1265" s="39"/>
      <c r="AO1265" s="39"/>
      <c r="AP1265" s="39"/>
      <c r="AQ1265" s="39"/>
      <c r="AR1265" s="39"/>
      <c r="AS1265" s="39"/>
      <c r="AT1265" s="39"/>
      <c r="AU1265" s="39"/>
      <c r="AV1265" s="39"/>
    </row>
    <row r="1266" spans="1:48">
      <c r="A1266" s="39" t="s">
        <v>20</v>
      </c>
      <c r="B1266" s="39" t="s">
        <v>130</v>
      </c>
      <c r="C1266" s="39" t="s">
        <v>128</v>
      </c>
      <c r="D1266" s="40" t="s">
        <v>253</v>
      </c>
      <c r="E1266" s="40">
        <v>15</v>
      </c>
      <c r="F1266" s="40" t="s">
        <v>2</v>
      </c>
      <c r="G1266" s="39" t="str">
        <f>IFERROR(VLOOKUP(A1266,'[4]MC Masterlist 2026-09-17'!$B:$M, 3, 0),"")</f>
        <v>HONDA</v>
      </c>
      <c r="H1266" s="41">
        <f>IFERROR(VLOOKUP(A1266,'[4]MC Masterlist 2026-09-17'!$B:$M, 6, 0),"")</f>
        <v>69950</v>
      </c>
      <c r="I1266" s="42">
        <v>1</v>
      </c>
      <c r="J1266" s="42">
        <v>2</v>
      </c>
      <c r="K1266" s="42">
        <v>2</v>
      </c>
      <c r="L1266" s="42">
        <f t="shared" si="289"/>
        <v>5</v>
      </c>
      <c r="M1266" s="42">
        <f t="shared" si="290"/>
        <v>1.6666666666666667</v>
      </c>
      <c r="N1266" s="41">
        <f t="shared" si="291"/>
        <v>349750</v>
      </c>
      <c r="O1266" s="41">
        <f t="shared" si="292"/>
        <v>116583.33333333334</v>
      </c>
      <c r="P1266" s="42">
        <f t="shared" si="293"/>
        <v>5.5555555555555559E-2</v>
      </c>
      <c r="Q1266" s="42">
        <v>5</v>
      </c>
      <c r="R1266" s="41">
        <f t="shared" si="294"/>
        <v>349750</v>
      </c>
      <c r="S1266" s="42">
        <f t="shared" si="295"/>
        <v>89.999999999999986</v>
      </c>
      <c r="T1266" s="42">
        <f>IFERROR(VLOOKUP(A1266,'[4]Re-order'!$A:$Q,17,0),"")</f>
        <v>0</v>
      </c>
      <c r="U1266" s="42">
        <f>IFERROR(VLOOKUP(A1266,'[4]MC Masterlist 2026-09-17'!$B:$M, 10, 0),0)</f>
        <v>15</v>
      </c>
      <c r="V1266" s="42">
        <f>IFERROR(VLOOKUP(A1266,'[4]MC Masterlist 2026-09-17'!$B:$M, 11, 0),0)</f>
        <v>15</v>
      </c>
      <c r="W1266" s="42">
        <f t="shared" si="296"/>
        <v>30</v>
      </c>
      <c r="X1266" s="42">
        <f t="shared" si="297"/>
        <v>29.166666666666668</v>
      </c>
      <c r="Y1266" s="42">
        <f>IFERROR(IF(OR(C1266="AREA I",C1266="AREA V"),7,VLOOKUP(A1266,'[4]MC Masterlist 2026-09-17'!$B:$M, 12, 0)),0)</f>
        <v>30</v>
      </c>
      <c r="Z1266" s="42">
        <f t="shared" si="298"/>
        <v>0.83333333333333337</v>
      </c>
      <c r="AA1266" s="42">
        <f t="shared" si="299"/>
        <v>1.6666666666666667</v>
      </c>
      <c r="AB1266" s="42">
        <f t="shared" si="300"/>
        <v>1.6203703703703705</v>
      </c>
      <c r="AC1266" s="42">
        <f t="shared" si="301"/>
        <v>1.6666666666666667</v>
      </c>
      <c r="AD1266" s="40" t="str">
        <f t="shared" si="302"/>
        <v>Overstock</v>
      </c>
      <c r="AE1266" s="40">
        <f>IFERROR(VLOOKUP(A1266,'[4]Re-order'!$A:$AA,27,0),"")</f>
        <v>0</v>
      </c>
      <c r="AF1266" s="42">
        <f t="shared" si="303"/>
        <v>-3.333333333333333</v>
      </c>
      <c r="AG1266" s="42" t="e">
        <f>SUMIFS('[4]Raw Inventory'!D:D,'[4]Raw Inventory'!C:C,"GREATWALL",'[4]Raw Inventory'!B:B,A1266)</f>
        <v>#VALUE!</v>
      </c>
      <c r="AH1266" s="42" t="e">
        <f>SUMIFS('[4]Raw Inventory'!D:D,'[4]Raw Inventory'!C:C,"DUARTE",'[4]Raw Inventory'!B:B,A1266)</f>
        <v>#VALUE!</v>
      </c>
      <c r="AI1266" s="42"/>
      <c r="AJ1266" s="42">
        <f t="shared" si="304"/>
        <v>90</v>
      </c>
      <c r="AK1266" s="40" t="str">
        <f>IFERROR(IF((Q1266+IF(AI1266="",0,AI3))&lt;=0,"Stockout",IF(AJ1266="","",IF(F1266="Class A",IF(AJ1266&lt;=7,"Critical",IF(AJ1266&lt;=15,"Low",IF(AJ1266&lt;=30,"Reorder",IF(AJ1266&lt;=45,"Optimal","Overstock")))),IF(F1266="Class B",IF(AJ1266&lt;=10,"Critical",IF(AJ1266&lt;=20,"Low",IF(AJ1266&lt;=45,"Reorder",IF(AJ1266&lt;=60,"Optimal","Overstock")))),IF(F1266="Class C",IF(AJ1266&lt;=15,"Critical",IF(AJ1266&lt;=30,"Low",IF(AJ1266&lt;=60,"Reorder",IF(AJ1266&lt;=90,"Optimal","Overstock")))),""))))),"")</f>
        <v>Overstock</v>
      </c>
      <c r="AL1266" s="42"/>
      <c r="AM1266" s="39"/>
      <c r="AN1266" s="39"/>
      <c r="AO1266" s="39"/>
      <c r="AP1266" s="39"/>
      <c r="AQ1266" s="39"/>
      <c r="AR1266" s="39"/>
      <c r="AS1266" s="39"/>
      <c r="AT1266" s="39"/>
      <c r="AU1266" s="39"/>
      <c r="AV1266" s="39"/>
    </row>
    <row r="1267" spans="1:48">
      <c r="A1267" s="39" t="s">
        <v>12</v>
      </c>
      <c r="B1267" s="39" t="s">
        <v>131</v>
      </c>
      <c r="C1267" s="39" t="s">
        <v>128</v>
      </c>
      <c r="D1267" s="40" t="s">
        <v>237</v>
      </c>
      <c r="E1267" s="40">
        <v>2</v>
      </c>
      <c r="F1267" s="40" t="s">
        <v>0</v>
      </c>
      <c r="G1267" s="39" t="str">
        <f>IFERROR(VLOOKUP(A1267,'[4]MC Masterlist 2026-09-17'!$B:$M, 3, 0),"")</f>
        <v>HONDA</v>
      </c>
      <c r="H1267" s="41">
        <f>IFERROR(VLOOKUP(A1267,'[4]MC Masterlist 2026-09-17'!$B:$M, 6, 0),"")</f>
        <v>158270</v>
      </c>
      <c r="I1267" s="42">
        <v>5</v>
      </c>
      <c r="J1267" s="42">
        <v>3</v>
      </c>
      <c r="K1267" s="42">
        <v>7</v>
      </c>
      <c r="L1267" s="42">
        <f t="shared" si="289"/>
        <v>15</v>
      </c>
      <c r="M1267" s="42">
        <f t="shared" si="290"/>
        <v>5</v>
      </c>
      <c r="N1267" s="41">
        <f t="shared" si="291"/>
        <v>2374050</v>
      </c>
      <c r="O1267" s="41">
        <f t="shared" si="292"/>
        <v>791350</v>
      </c>
      <c r="P1267" s="42">
        <f t="shared" si="293"/>
        <v>0.16666666666666666</v>
      </c>
      <c r="Q1267" s="42">
        <v>1</v>
      </c>
      <c r="R1267" s="41">
        <f t="shared" si="294"/>
        <v>158270</v>
      </c>
      <c r="S1267" s="42">
        <f t="shared" si="295"/>
        <v>6</v>
      </c>
      <c r="T1267" s="42">
        <f>IFERROR(VLOOKUP(A1267,'[4]Re-order'!$A:$Q,17,0),"")</f>
        <v>0</v>
      </c>
      <c r="U1267" s="42">
        <f>IFERROR(VLOOKUP(A1267,'[4]MC Masterlist 2026-09-17'!$B:$M, 10, 0),0)</f>
        <v>15</v>
      </c>
      <c r="V1267" s="42">
        <f>IFERROR(VLOOKUP(A1267,'[4]MC Masterlist 2026-09-17'!$B:$M, 11, 0),0)</f>
        <v>15</v>
      </c>
      <c r="W1267" s="42">
        <f t="shared" si="296"/>
        <v>30</v>
      </c>
      <c r="X1267" s="42">
        <f t="shared" si="297"/>
        <v>27.5</v>
      </c>
      <c r="Y1267" s="42">
        <f>IFERROR(IF(OR(C1267="AREA I",C1267="AREA V"),7,VLOOKUP(A1267,'[4]MC Masterlist 2026-09-17'!$B:$M, 12, 0)),0)</f>
        <v>30</v>
      </c>
      <c r="Z1267" s="42">
        <f t="shared" si="298"/>
        <v>2.5</v>
      </c>
      <c r="AA1267" s="42">
        <f t="shared" si="299"/>
        <v>5</v>
      </c>
      <c r="AB1267" s="42">
        <f t="shared" si="300"/>
        <v>4.583333333333333</v>
      </c>
      <c r="AC1267" s="42">
        <f t="shared" si="301"/>
        <v>5</v>
      </c>
      <c r="AD1267" s="40" t="str">
        <f t="shared" si="302"/>
        <v>Critical</v>
      </c>
      <c r="AE1267" s="40">
        <f>IFERROR(VLOOKUP(A1267,'[4]Re-order'!$A:$AA,27,0),"")</f>
        <v>0</v>
      </c>
      <c r="AF1267" s="42">
        <f t="shared" si="303"/>
        <v>4</v>
      </c>
      <c r="AG1267" s="42" t="e">
        <f>SUMIFS('[4]Raw Inventory'!D:D,'[4]Raw Inventory'!C:C,"GREATWALL",'[4]Raw Inventory'!B:B,A1267)</f>
        <v>#VALUE!</v>
      </c>
      <c r="AH1267" s="42" t="e">
        <f>SUMIFS('[4]Raw Inventory'!D:D,'[4]Raw Inventory'!C:C,"DUARTE",'[4]Raw Inventory'!B:B,A1267)</f>
        <v>#VALUE!</v>
      </c>
      <c r="AI1267" s="42"/>
      <c r="AJ1267" s="42">
        <f t="shared" si="304"/>
        <v>6</v>
      </c>
      <c r="AK1267" s="40" t="str">
        <f>IFERROR(IF((Q1267+IF(AI1267="",0,AI3))&lt;=0,"Stockout",IF(AJ1267="","",IF(F1267="Class A",IF(AJ1267&lt;=7,"Critical",IF(AJ1267&lt;=15,"Low",IF(AJ1267&lt;=30,"Reorder",IF(AJ1267&lt;=45,"Optimal","Overstock")))),IF(F1267="Class B",IF(AJ1267&lt;=10,"Critical",IF(AJ1267&lt;=20,"Low",IF(AJ1267&lt;=45,"Reorder",IF(AJ1267&lt;=60,"Optimal","Overstock")))),IF(F1267="Class C",IF(AJ1267&lt;=15,"Critical",IF(AJ1267&lt;=30,"Low",IF(AJ1267&lt;=60,"Reorder",IF(AJ1267&lt;=90,"Optimal","Overstock")))),""))))),"")</f>
        <v>Critical</v>
      </c>
      <c r="AL1267" s="42"/>
      <c r="AM1267" s="39"/>
      <c r="AN1267" s="39"/>
      <c r="AO1267" s="39"/>
      <c r="AP1267" s="39"/>
      <c r="AQ1267" s="39"/>
      <c r="AR1267" s="39"/>
      <c r="AS1267" s="39"/>
      <c r="AT1267" s="39"/>
      <c r="AU1267" s="39"/>
      <c r="AV1267" s="39"/>
    </row>
    <row r="1268" spans="1:48">
      <c r="A1268" s="39" t="s">
        <v>70</v>
      </c>
      <c r="B1268" s="39" t="s">
        <v>97</v>
      </c>
      <c r="C1268" s="39" t="s">
        <v>90</v>
      </c>
      <c r="D1268" s="40" t="s">
        <v>255</v>
      </c>
      <c r="E1268" s="40">
        <v>17</v>
      </c>
      <c r="F1268" s="40" t="s">
        <v>3</v>
      </c>
      <c r="G1268" s="39" t="str">
        <f>IFERROR(VLOOKUP(A1268,'[4]MC Masterlist 2026-09-17'!$B:$M, 3, 0),"")</f>
        <v>KAWASAKI</v>
      </c>
      <c r="H1268" s="41">
        <f>IFERROR(VLOOKUP(A1268,'[4]MC Masterlist 2026-09-17'!$B:$M, 6, 0),"")</f>
        <v>91770</v>
      </c>
      <c r="I1268" s="42">
        <v>0</v>
      </c>
      <c r="J1268" s="42">
        <v>0</v>
      </c>
      <c r="K1268" s="42">
        <v>0</v>
      </c>
      <c r="L1268" s="42">
        <f t="shared" si="289"/>
        <v>0</v>
      </c>
      <c r="M1268" s="42">
        <f t="shared" si="290"/>
        <v>0</v>
      </c>
      <c r="N1268" s="41">
        <f t="shared" si="291"/>
        <v>0</v>
      </c>
      <c r="O1268" s="41">
        <f t="shared" si="292"/>
        <v>0</v>
      </c>
      <c r="P1268" s="42">
        <f t="shared" si="293"/>
        <v>0</v>
      </c>
      <c r="Q1268" s="42">
        <v>1</v>
      </c>
      <c r="R1268" s="41">
        <f t="shared" si="294"/>
        <v>91770</v>
      </c>
      <c r="S1268" s="42">
        <f t="shared" si="295"/>
        <v>0</v>
      </c>
      <c r="T1268" s="42">
        <f>IFERROR(VLOOKUP(A1268,'[4]Re-order'!$A:$Q,17,0),"")</f>
        <v>0</v>
      </c>
      <c r="U1268" s="42">
        <f>IFERROR(VLOOKUP(A1268,'[4]MC Masterlist 2026-09-17'!$B:$M, 10, 0),0)</f>
        <v>15</v>
      </c>
      <c r="V1268" s="42">
        <f>IFERROR(VLOOKUP(A1268,'[4]MC Masterlist 2026-09-17'!$B:$M, 11, 0),0)</f>
        <v>15</v>
      </c>
      <c r="W1268" s="42">
        <f t="shared" si="296"/>
        <v>30</v>
      </c>
      <c r="X1268" s="42">
        <f t="shared" si="297"/>
        <v>30</v>
      </c>
      <c r="Y1268" s="42">
        <f>IFERROR(IF(OR(C1268="AREA I",C1268="AREA V"),7,VLOOKUP(A1268,'[4]MC Masterlist 2026-09-17'!$B:$M, 12, 0)),0)</f>
        <v>30</v>
      </c>
      <c r="Z1268" s="42">
        <f t="shared" si="298"/>
        <v>0</v>
      </c>
      <c r="AA1268" s="42">
        <f t="shared" si="299"/>
        <v>0</v>
      </c>
      <c r="AB1268" s="42">
        <f t="shared" si="300"/>
        <v>0</v>
      </c>
      <c r="AC1268" s="42">
        <f t="shared" si="301"/>
        <v>0</v>
      </c>
      <c r="AD1268" s="40" t="str">
        <f t="shared" si="302"/>
        <v>Critical</v>
      </c>
      <c r="AE1268" s="40">
        <f>IFERROR(VLOOKUP(A1268,'[4]Re-order'!$A:$AA,27,0),"")</f>
        <v>0</v>
      </c>
      <c r="AF1268" s="42">
        <f t="shared" si="303"/>
        <v>-1</v>
      </c>
      <c r="AG1268" s="42" t="e">
        <f>SUMIFS('[4]Raw Inventory'!D:D,'[4]Raw Inventory'!C:C,"GREATWALL",'[4]Raw Inventory'!B:B,A1268)</f>
        <v>#VALUE!</v>
      </c>
      <c r="AH1268" s="42" t="e">
        <f>SUMIFS('[4]Raw Inventory'!D:D,'[4]Raw Inventory'!C:C,"DUARTE",'[4]Raw Inventory'!B:B,A1268)</f>
        <v>#VALUE!</v>
      </c>
      <c r="AI1268" s="42"/>
      <c r="AJ1268" s="42">
        <f t="shared" si="304"/>
        <v>0</v>
      </c>
      <c r="AK1268" s="40" t="str">
        <f>IFERROR(IF((Q1268+IF(AI1268="",0,AI3))&lt;=0,"Stockout",IF(AJ1268="","",IF(F1268="Class A",IF(AJ1268&lt;=7,"Critical",IF(AJ1268&lt;=15,"Low",IF(AJ1268&lt;=30,"Reorder",IF(AJ1268&lt;=45,"Optimal","Overstock")))),IF(F1268="Class B",IF(AJ1268&lt;=10,"Critical",IF(AJ1268&lt;=20,"Low",IF(AJ1268&lt;=45,"Reorder",IF(AJ1268&lt;=60,"Optimal","Overstock")))),IF(F1268="Class C",IF(AJ1268&lt;=15,"Critical",IF(AJ1268&lt;=30,"Low",IF(AJ1268&lt;=60,"Reorder",IF(AJ1268&lt;=90,"Optimal","Overstock")))),""))))),"")</f>
        <v>Critical</v>
      </c>
      <c r="AL1268" s="42"/>
      <c r="AM1268" s="39"/>
      <c r="AN1268" s="39"/>
      <c r="AO1268" s="39"/>
      <c r="AP1268" s="39"/>
      <c r="AQ1268" s="39"/>
      <c r="AR1268" s="39"/>
      <c r="AS1268" s="39"/>
      <c r="AT1268" s="39"/>
      <c r="AU1268" s="39"/>
      <c r="AV1268" s="39"/>
    </row>
    <row r="1269" spans="1:48">
      <c r="A1269" s="39" t="s">
        <v>20</v>
      </c>
      <c r="B1269" s="39" t="s">
        <v>91</v>
      </c>
      <c r="C1269" s="39" t="s">
        <v>90</v>
      </c>
      <c r="D1269" s="40" t="s">
        <v>235</v>
      </c>
      <c r="E1269" s="40">
        <v>7</v>
      </c>
      <c r="F1269" s="40" t="s">
        <v>2</v>
      </c>
      <c r="G1269" s="39" t="str">
        <f>IFERROR(VLOOKUP(A1269,'[4]MC Masterlist 2026-09-17'!$B:$M, 3, 0),"")</f>
        <v>HONDA</v>
      </c>
      <c r="H1269" s="41">
        <f>IFERROR(VLOOKUP(A1269,'[4]MC Masterlist 2026-09-17'!$B:$M, 6, 0),"")</f>
        <v>69950</v>
      </c>
      <c r="I1269" s="42">
        <v>1</v>
      </c>
      <c r="J1269" s="42">
        <v>3</v>
      </c>
      <c r="K1269" s="42">
        <v>2</v>
      </c>
      <c r="L1269" s="42">
        <f t="shared" si="289"/>
        <v>6</v>
      </c>
      <c r="M1269" s="42">
        <f t="shared" si="290"/>
        <v>2</v>
      </c>
      <c r="N1269" s="41">
        <f t="shared" si="291"/>
        <v>419700</v>
      </c>
      <c r="O1269" s="41">
        <f t="shared" si="292"/>
        <v>139900</v>
      </c>
      <c r="P1269" s="42">
        <f t="shared" si="293"/>
        <v>6.6666666666666666E-2</v>
      </c>
      <c r="Q1269" s="42">
        <v>10</v>
      </c>
      <c r="R1269" s="41">
        <f t="shared" si="294"/>
        <v>699500</v>
      </c>
      <c r="S1269" s="42">
        <f t="shared" si="295"/>
        <v>150</v>
      </c>
      <c r="T1269" s="42">
        <f>IFERROR(VLOOKUP(A1269,'[4]Re-order'!$A:$Q,17,0),"")</f>
        <v>0</v>
      </c>
      <c r="U1269" s="42">
        <f>IFERROR(VLOOKUP(A1269,'[4]MC Masterlist 2026-09-17'!$B:$M, 10, 0),0)</f>
        <v>15</v>
      </c>
      <c r="V1269" s="42">
        <f>IFERROR(VLOOKUP(A1269,'[4]MC Masterlist 2026-09-17'!$B:$M, 11, 0),0)</f>
        <v>15</v>
      </c>
      <c r="W1269" s="42">
        <f t="shared" si="296"/>
        <v>30</v>
      </c>
      <c r="X1269" s="42">
        <f t="shared" si="297"/>
        <v>29</v>
      </c>
      <c r="Y1269" s="42">
        <f>IFERROR(IF(OR(C1269="AREA I",C1269="AREA V"),7,VLOOKUP(A1269,'[4]MC Masterlist 2026-09-17'!$B:$M, 12, 0)),0)</f>
        <v>30</v>
      </c>
      <c r="Z1269" s="42">
        <f t="shared" si="298"/>
        <v>1</v>
      </c>
      <c r="AA1269" s="42">
        <f t="shared" si="299"/>
        <v>2</v>
      </c>
      <c r="AB1269" s="42">
        <f t="shared" si="300"/>
        <v>1.9333333333333333</v>
      </c>
      <c r="AC1269" s="42">
        <f t="shared" si="301"/>
        <v>2</v>
      </c>
      <c r="AD1269" s="40" t="str">
        <f t="shared" si="302"/>
        <v>Overstock</v>
      </c>
      <c r="AE1269" s="40">
        <f>IFERROR(VLOOKUP(A1269,'[4]Re-order'!$A:$AA,27,0),"")</f>
        <v>0</v>
      </c>
      <c r="AF1269" s="42">
        <f t="shared" si="303"/>
        <v>-8</v>
      </c>
      <c r="AG1269" s="42" t="e">
        <f>SUMIFS('[4]Raw Inventory'!D:D,'[4]Raw Inventory'!C:C,"GREATWALL",'[4]Raw Inventory'!B:B,A1269)</f>
        <v>#VALUE!</v>
      </c>
      <c r="AH1269" s="42" t="e">
        <f>SUMIFS('[4]Raw Inventory'!D:D,'[4]Raw Inventory'!C:C,"DUARTE",'[4]Raw Inventory'!B:B,A1269)</f>
        <v>#VALUE!</v>
      </c>
      <c r="AI1269" s="42"/>
      <c r="AJ1269" s="42">
        <f t="shared" si="304"/>
        <v>150</v>
      </c>
      <c r="AK1269" s="40" t="str">
        <f>IFERROR(IF((Q1269+IF(AI1269="",0,AI3))&lt;=0,"Stockout",IF(AJ1269="","",IF(F1269="Class A",IF(AJ1269&lt;=7,"Critical",IF(AJ1269&lt;=15,"Low",IF(AJ1269&lt;=30,"Reorder",IF(AJ1269&lt;=45,"Optimal","Overstock")))),IF(F1269="Class B",IF(AJ1269&lt;=10,"Critical",IF(AJ1269&lt;=20,"Low",IF(AJ1269&lt;=45,"Reorder",IF(AJ1269&lt;=60,"Optimal","Overstock")))),IF(F1269="Class C",IF(AJ1269&lt;=15,"Critical",IF(AJ1269&lt;=30,"Low",IF(AJ1269&lt;=60,"Reorder",IF(AJ1269&lt;=90,"Optimal","Overstock")))),""))))),"")</f>
        <v>Overstock</v>
      </c>
      <c r="AL1269" s="42"/>
      <c r="AM1269" s="39"/>
      <c r="AN1269" s="39"/>
      <c r="AO1269" s="39"/>
      <c r="AP1269" s="39"/>
      <c r="AQ1269" s="39"/>
      <c r="AR1269" s="39"/>
      <c r="AS1269" s="39"/>
      <c r="AT1269" s="39"/>
      <c r="AU1269" s="39"/>
      <c r="AV1269" s="39"/>
    </row>
    <row r="1270" spans="1:48">
      <c r="A1270" s="39" t="s">
        <v>50</v>
      </c>
      <c r="B1270" s="39" t="s">
        <v>146</v>
      </c>
      <c r="C1270" s="39" t="s">
        <v>137</v>
      </c>
      <c r="D1270" s="40" t="s">
        <v>240</v>
      </c>
      <c r="E1270" s="40">
        <v>24</v>
      </c>
      <c r="F1270" s="40" t="s">
        <v>3</v>
      </c>
      <c r="G1270" s="39" t="str">
        <f>IFERROR(VLOOKUP(A1270,'[4]MC Masterlist 2026-09-17'!$B:$M, 3, 0),"")</f>
        <v>YAMAHA</v>
      </c>
      <c r="H1270" s="41">
        <f>IFERROR(VLOOKUP(A1270,'[4]MC Masterlist 2026-09-17'!$B:$M, 6, 0),"")</f>
        <v>78957</v>
      </c>
      <c r="I1270" s="42">
        <v>1</v>
      </c>
      <c r="J1270" s="42">
        <v>0</v>
      </c>
      <c r="K1270" s="42">
        <v>0</v>
      </c>
      <c r="L1270" s="42">
        <f t="shared" si="289"/>
        <v>1</v>
      </c>
      <c r="M1270" s="42">
        <f t="shared" si="290"/>
        <v>0.33333333333333331</v>
      </c>
      <c r="N1270" s="41">
        <f t="shared" si="291"/>
        <v>78957</v>
      </c>
      <c r="O1270" s="41">
        <f t="shared" si="292"/>
        <v>26319</v>
      </c>
      <c r="P1270" s="42">
        <f t="shared" si="293"/>
        <v>1.111111111111111E-2</v>
      </c>
      <c r="Q1270" s="42">
        <v>1</v>
      </c>
      <c r="R1270" s="41">
        <f t="shared" si="294"/>
        <v>78957</v>
      </c>
      <c r="S1270" s="42">
        <f t="shared" si="295"/>
        <v>90</v>
      </c>
      <c r="T1270" s="42">
        <f>IFERROR(VLOOKUP(A1270,'[4]Re-order'!$A:$Q,17,0),"")</f>
        <v>0</v>
      </c>
      <c r="U1270" s="42">
        <f>IFERROR(VLOOKUP(A1270,'[4]MC Masterlist 2026-09-17'!$B:$M, 10, 0),0)</f>
        <v>15</v>
      </c>
      <c r="V1270" s="42">
        <f>IFERROR(VLOOKUP(A1270,'[4]MC Masterlist 2026-09-17'!$B:$M, 11, 0),0)</f>
        <v>15</v>
      </c>
      <c r="W1270" s="42">
        <f t="shared" si="296"/>
        <v>30</v>
      </c>
      <c r="X1270" s="42">
        <f t="shared" si="297"/>
        <v>6.833333333333333</v>
      </c>
      <c r="Y1270" s="42">
        <f>IFERROR(IF(OR(C1270="AREA I",C1270="AREA V"),7,VLOOKUP(A1270,'[4]MC Masterlist 2026-09-17'!$B:$M, 12, 0)),0)</f>
        <v>7</v>
      </c>
      <c r="Z1270" s="42">
        <f t="shared" si="298"/>
        <v>0.16666666666666666</v>
      </c>
      <c r="AA1270" s="42">
        <f t="shared" si="299"/>
        <v>0.33333333333333331</v>
      </c>
      <c r="AB1270" s="42">
        <f t="shared" si="300"/>
        <v>7.5925925925925911E-2</v>
      </c>
      <c r="AC1270" s="42">
        <f t="shared" si="301"/>
        <v>7.7777777777777765E-2</v>
      </c>
      <c r="AD1270" s="40" t="str">
        <f t="shared" si="302"/>
        <v>Optimal</v>
      </c>
      <c r="AE1270" s="40">
        <f>IFERROR(VLOOKUP(A1270,'[4]Re-order'!$A:$AA,27,0),"")</f>
        <v>0</v>
      </c>
      <c r="AF1270" s="42">
        <f t="shared" si="303"/>
        <v>-0.92222222222222228</v>
      </c>
      <c r="AG1270" s="42" t="e">
        <f>SUMIFS('[4]Raw Inventory'!D:D,'[4]Raw Inventory'!C:C,"GREATWALL",'[4]Raw Inventory'!B:B,A1270)</f>
        <v>#VALUE!</v>
      </c>
      <c r="AH1270" s="42" t="e">
        <f>SUMIFS('[4]Raw Inventory'!D:D,'[4]Raw Inventory'!C:C,"DUARTE",'[4]Raw Inventory'!B:B,A1270)</f>
        <v>#VALUE!</v>
      </c>
      <c r="AI1270" s="42"/>
      <c r="AJ1270" s="42">
        <f t="shared" si="304"/>
        <v>90.000000000000014</v>
      </c>
      <c r="AK1270" s="40" t="str">
        <f>IFERROR(IF((Q1270+IF(AI1270="",0,AI3))&lt;=0,"Stockout",IF(AJ1270="","",IF(F1270="Class A",IF(AJ1270&lt;=7,"Critical",IF(AJ1270&lt;=15,"Low",IF(AJ1270&lt;=30,"Reorder",IF(AJ1270&lt;=45,"Optimal","Overstock")))),IF(F1270="Class B",IF(AJ1270&lt;=10,"Critical",IF(AJ1270&lt;=20,"Low",IF(AJ1270&lt;=45,"Reorder",IF(AJ1270&lt;=60,"Optimal","Overstock")))),IF(F1270="Class C",IF(AJ1270&lt;=15,"Critical",IF(AJ1270&lt;=30,"Low",IF(AJ1270&lt;=60,"Reorder",IF(AJ1270&lt;=90,"Optimal","Overstock")))),""))))),"")</f>
        <v>Optimal</v>
      </c>
      <c r="AL1270" s="42"/>
      <c r="AM1270" s="39"/>
      <c r="AN1270" s="39"/>
      <c r="AO1270" s="39"/>
      <c r="AP1270" s="39"/>
      <c r="AQ1270" s="39"/>
      <c r="AR1270" s="39"/>
      <c r="AS1270" s="39"/>
      <c r="AT1270" s="39"/>
      <c r="AU1270" s="39"/>
      <c r="AV1270" s="39"/>
    </row>
    <row r="1271" spans="1:48">
      <c r="A1271" s="39" t="s">
        <v>42</v>
      </c>
      <c r="B1271" s="39" t="s">
        <v>142</v>
      </c>
      <c r="C1271" s="39" t="s">
        <v>137</v>
      </c>
      <c r="D1271" s="40" t="s">
        <v>238</v>
      </c>
      <c r="E1271" s="40">
        <v>26</v>
      </c>
      <c r="F1271" s="40" t="s">
        <v>3</v>
      </c>
      <c r="G1271" s="39" t="str">
        <f>IFERROR(VLOOKUP(A1271,'[4]MC Masterlist 2026-09-17'!$B:$M, 3, 0),"")</f>
        <v>YAMAHA</v>
      </c>
      <c r="H1271" s="41">
        <f>IFERROR(VLOOKUP(A1271,'[4]MC Masterlist 2026-09-17'!$B:$M, 6, 0),"")</f>
        <v>152892</v>
      </c>
      <c r="I1271" s="42">
        <v>0</v>
      </c>
      <c r="J1271" s="42">
        <v>0</v>
      </c>
      <c r="K1271" s="42">
        <v>0</v>
      </c>
      <c r="L1271" s="42">
        <f t="shared" si="289"/>
        <v>0</v>
      </c>
      <c r="M1271" s="42">
        <f t="shared" si="290"/>
        <v>0</v>
      </c>
      <c r="N1271" s="41">
        <f t="shared" si="291"/>
        <v>0</v>
      </c>
      <c r="O1271" s="41">
        <f t="shared" si="292"/>
        <v>0</v>
      </c>
      <c r="P1271" s="42">
        <f t="shared" si="293"/>
        <v>0</v>
      </c>
      <c r="Q1271" s="42">
        <v>3</v>
      </c>
      <c r="R1271" s="41">
        <f t="shared" si="294"/>
        <v>458676</v>
      </c>
      <c r="S1271" s="42">
        <f t="shared" si="295"/>
        <v>0</v>
      </c>
      <c r="T1271" s="42">
        <f>IFERROR(VLOOKUP(A1271,'[4]Re-order'!$A:$Q,17,0),"")</f>
        <v>0</v>
      </c>
      <c r="U1271" s="42">
        <f>IFERROR(VLOOKUP(A1271,'[4]MC Masterlist 2026-09-17'!$B:$M, 10, 0),0)</f>
        <v>15</v>
      </c>
      <c r="V1271" s="42">
        <f>IFERROR(VLOOKUP(A1271,'[4]MC Masterlist 2026-09-17'!$B:$M, 11, 0),0)</f>
        <v>15</v>
      </c>
      <c r="W1271" s="42">
        <f t="shared" si="296"/>
        <v>30</v>
      </c>
      <c r="X1271" s="42">
        <f t="shared" si="297"/>
        <v>7</v>
      </c>
      <c r="Y1271" s="42">
        <f>IFERROR(IF(OR(C1271="AREA I",C1271="AREA V"),7,VLOOKUP(A1271,'[4]MC Masterlist 2026-09-17'!$B:$M, 12, 0)),0)</f>
        <v>7</v>
      </c>
      <c r="Z1271" s="42">
        <f t="shared" si="298"/>
        <v>0</v>
      </c>
      <c r="AA1271" s="42">
        <f t="shared" si="299"/>
        <v>0</v>
      </c>
      <c r="AB1271" s="42">
        <f t="shared" si="300"/>
        <v>0</v>
      </c>
      <c r="AC1271" s="42">
        <f t="shared" si="301"/>
        <v>0</v>
      </c>
      <c r="AD1271" s="40" t="str">
        <f t="shared" si="302"/>
        <v>Critical</v>
      </c>
      <c r="AE1271" s="40">
        <f>IFERROR(VLOOKUP(A1271,'[4]Re-order'!$A:$AA,27,0),"")</f>
        <v>0</v>
      </c>
      <c r="AF1271" s="42">
        <f t="shared" si="303"/>
        <v>-3</v>
      </c>
      <c r="AG1271" s="42" t="e">
        <f>SUMIFS('[4]Raw Inventory'!D:D,'[4]Raw Inventory'!C:C,"GREATWALL",'[4]Raw Inventory'!B:B,A1271)</f>
        <v>#VALUE!</v>
      </c>
      <c r="AH1271" s="42" t="e">
        <f>SUMIFS('[4]Raw Inventory'!D:D,'[4]Raw Inventory'!C:C,"DUARTE",'[4]Raw Inventory'!B:B,A1271)</f>
        <v>#VALUE!</v>
      </c>
      <c r="AI1271" s="42"/>
      <c r="AJ1271" s="42">
        <f t="shared" si="304"/>
        <v>0</v>
      </c>
      <c r="AK1271" s="40" t="str">
        <f>IFERROR(IF((Q1271+IF(AI1271="",0,AI3))&lt;=0,"Stockout",IF(AJ1271="","",IF(F1271="Class A",IF(AJ1271&lt;=7,"Critical",IF(AJ1271&lt;=15,"Low",IF(AJ1271&lt;=30,"Reorder",IF(AJ1271&lt;=45,"Optimal","Overstock")))),IF(F1271="Class B",IF(AJ1271&lt;=10,"Critical",IF(AJ1271&lt;=20,"Low",IF(AJ1271&lt;=45,"Reorder",IF(AJ1271&lt;=60,"Optimal","Overstock")))),IF(F1271="Class C",IF(AJ1271&lt;=15,"Critical",IF(AJ1271&lt;=30,"Low",IF(AJ1271&lt;=60,"Reorder",IF(AJ1271&lt;=90,"Optimal","Overstock")))),""))))),"")</f>
        <v>Critical</v>
      </c>
      <c r="AL1271" s="42"/>
      <c r="AM1271" s="39"/>
      <c r="AN1271" s="39"/>
      <c r="AO1271" s="39"/>
      <c r="AP1271" s="39"/>
      <c r="AQ1271" s="39"/>
      <c r="AR1271" s="39"/>
      <c r="AS1271" s="39"/>
      <c r="AT1271" s="39"/>
      <c r="AU1271" s="39"/>
      <c r="AV1271" s="39"/>
    </row>
    <row r="1272" spans="1:48">
      <c r="A1272" s="39" t="s">
        <v>44</v>
      </c>
      <c r="B1272" s="39" t="s">
        <v>160</v>
      </c>
      <c r="C1272" s="39" t="s">
        <v>159</v>
      </c>
      <c r="D1272" s="40" t="s">
        <v>232</v>
      </c>
      <c r="E1272" s="40">
        <v>9</v>
      </c>
      <c r="F1272" s="40" t="s">
        <v>2</v>
      </c>
      <c r="G1272" s="39" t="str">
        <f>IFERROR(VLOOKUP(A1272,'[4]MC Masterlist 2026-09-17'!$B:$M, 3, 0),"")</f>
        <v>YAMAHA</v>
      </c>
      <c r="H1272" s="41">
        <f>IFERROR(VLOOKUP(A1272,'[4]MC Masterlist 2026-09-17'!$B:$M, 6, 0),"")</f>
        <v>165912</v>
      </c>
      <c r="I1272" s="42">
        <v>0</v>
      </c>
      <c r="J1272" s="42">
        <v>1</v>
      </c>
      <c r="K1272" s="42">
        <v>1</v>
      </c>
      <c r="L1272" s="42">
        <f t="shared" si="289"/>
        <v>2</v>
      </c>
      <c r="M1272" s="42">
        <f t="shared" si="290"/>
        <v>0.66666666666666663</v>
      </c>
      <c r="N1272" s="41">
        <f t="shared" si="291"/>
        <v>331824</v>
      </c>
      <c r="O1272" s="41">
        <f t="shared" si="292"/>
        <v>110608</v>
      </c>
      <c r="P1272" s="42">
        <f t="shared" si="293"/>
        <v>2.222222222222222E-2</v>
      </c>
      <c r="Q1272" s="42">
        <v>1</v>
      </c>
      <c r="R1272" s="41">
        <f t="shared" si="294"/>
        <v>165912</v>
      </c>
      <c r="S1272" s="42">
        <f t="shared" si="295"/>
        <v>45</v>
      </c>
      <c r="T1272" s="42">
        <f>IFERROR(VLOOKUP(A1272,'[4]Re-order'!$A:$Q,17,0),"")</f>
        <v>0</v>
      </c>
      <c r="U1272" s="42">
        <f>IFERROR(VLOOKUP(A1272,'[4]MC Masterlist 2026-09-17'!$B:$M, 10, 0),0)</f>
        <v>15</v>
      </c>
      <c r="V1272" s="42">
        <f>IFERROR(VLOOKUP(A1272,'[4]MC Masterlist 2026-09-17'!$B:$M, 11, 0),0)</f>
        <v>15</v>
      </c>
      <c r="W1272" s="42">
        <f t="shared" si="296"/>
        <v>30</v>
      </c>
      <c r="X1272" s="42">
        <f t="shared" si="297"/>
        <v>29.666666666666668</v>
      </c>
      <c r="Y1272" s="42">
        <f>IFERROR(IF(OR(C1272="AREA I",C1272="AREA V"),7,VLOOKUP(A1272,'[4]MC Masterlist 2026-09-17'!$B:$M, 12, 0)),0)</f>
        <v>30</v>
      </c>
      <c r="Z1272" s="42">
        <f t="shared" si="298"/>
        <v>0.33333333333333331</v>
      </c>
      <c r="AA1272" s="42">
        <f t="shared" si="299"/>
        <v>0.66666666666666663</v>
      </c>
      <c r="AB1272" s="42">
        <f t="shared" si="300"/>
        <v>0.65925925925925921</v>
      </c>
      <c r="AC1272" s="42">
        <f t="shared" si="301"/>
        <v>0.66666666666666663</v>
      </c>
      <c r="AD1272" s="40" t="str">
        <f t="shared" si="302"/>
        <v>Reorder</v>
      </c>
      <c r="AE1272" s="40">
        <f>IFERROR(VLOOKUP(A1272,'[4]Re-order'!$A:$AA,27,0),"")</f>
        <v>0</v>
      </c>
      <c r="AF1272" s="42">
        <f t="shared" si="303"/>
        <v>-0.33333333333333337</v>
      </c>
      <c r="AG1272" s="42" t="e">
        <f>SUMIFS('[4]Raw Inventory'!D:D,'[4]Raw Inventory'!C:C,"GREATWALL",'[4]Raw Inventory'!B:B,A1272)</f>
        <v>#VALUE!</v>
      </c>
      <c r="AH1272" s="42" t="e">
        <f>SUMIFS('[4]Raw Inventory'!D:D,'[4]Raw Inventory'!C:C,"DUARTE",'[4]Raw Inventory'!B:B,A1272)</f>
        <v>#VALUE!</v>
      </c>
      <c r="AI1272" s="42"/>
      <c r="AJ1272" s="42">
        <f t="shared" si="304"/>
        <v>45.000000000000007</v>
      </c>
      <c r="AK1272" s="40" t="str">
        <f>IFERROR(IF((Q1272+IF(AI1272="",0,AI3))&lt;=0,"Stockout",IF(AJ1272="","",IF(F1272="Class A",IF(AJ1272&lt;=7,"Critical",IF(AJ1272&lt;=15,"Low",IF(AJ1272&lt;=30,"Reorder",IF(AJ1272&lt;=45,"Optimal","Overstock")))),IF(F1272="Class B",IF(AJ1272&lt;=10,"Critical",IF(AJ1272&lt;=20,"Low",IF(AJ1272&lt;=45,"Reorder",IF(AJ1272&lt;=60,"Optimal","Overstock")))),IF(F1272="Class C",IF(AJ1272&lt;=15,"Critical",IF(AJ1272&lt;=30,"Low",IF(AJ1272&lt;=60,"Reorder",IF(AJ1272&lt;=90,"Optimal","Overstock")))),""))))),"")</f>
        <v>Reorder</v>
      </c>
      <c r="AL1272" s="42"/>
      <c r="AM1272" s="39"/>
      <c r="AN1272" s="39"/>
      <c r="AO1272" s="39"/>
      <c r="AP1272" s="39"/>
      <c r="AQ1272" s="39"/>
      <c r="AR1272" s="39"/>
      <c r="AS1272" s="39"/>
      <c r="AT1272" s="39"/>
      <c r="AU1272" s="39"/>
      <c r="AV1272" s="39"/>
    </row>
    <row r="1273" spans="1:48">
      <c r="A1273" s="39" t="s">
        <v>85</v>
      </c>
      <c r="B1273" s="39" t="s">
        <v>30</v>
      </c>
      <c r="C1273" s="39" t="s">
        <v>1</v>
      </c>
      <c r="D1273" s="40" t="s">
        <v>251</v>
      </c>
      <c r="E1273" s="40">
        <v>31</v>
      </c>
      <c r="F1273" s="40" t="s">
        <v>3</v>
      </c>
      <c r="G1273" s="39" t="str">
        <f>IFERROR(VLOOKUP(A1273,'[4]MC Masterlist 2026-09-17'!$B:$M, 3, 0),"")</f>
        <v>KAWASAKI</v>
      </c>
      <c r="H1273" s="41">
        <f>IFERROR(VLOOKUP(A1273,'[4]MC Masterlist 2026-09-17'!$B:$M, 6, 0),"")</f>
        <v>71560</v>
      </c>
      <c r="I1273" s="42">
        <v>0</v>
      </c>
      <c r="J1273" s="42">
        <v>1</v>
      </c>
      <c r="K1273" s="42">
        <v>0</v>
      </c>
      <c r="L1273" s="42">
        <f t="shared" si="289"/>
        <v>1</v>
      </c>
      <c r="M1273" s="42">
        <f t="shared" si="290"/>
        <v>0.33333333333333331</v>
      </c>
      <c r="N1273" s="41">
        <f t="shared" si="291"/>
        <v>71560</v>
      </c>
      <c r="O1273" s="41">
        <f t="shared" si="292"/>
        <v>23853.333333333332</v>
      </c>
      <c r="P1273" s="42">
        <f t="shared" si="293"/>
        <v>1.111111111111111E-2</v>
      </c>
      <c r="Q1273" s="42"/>
      <c r="R1273" s="41">
        <f t="shared" si="294"/>
        <v>0</v>
      </c>
      <c r="S1273" s="42">
        <f t="shared" si="295"/>
        <v>0</v>
      </c>
      <c r="T1273" s="42">
        <f>IFERROR(VLOOKUP(A1273,'[4]Re-order'!$A:$Q,17,0),"")</f>
        <v>0</v>
      </c>
      <c r="U1273" s="42">
        <f>IFERROR(VLOOKUP(A1273,'[4]MC Masterlist 2026-09-17'!$B:$M, 10, 0),0)</f>
        <v>15</v>
      </c>
      <c r="V1273" s="42">
        <f>IFERROR(VLOOKUP(A1273,'[4]MC Masterlist 2026-09-17'!$B:$M, 11, 0),0)</f>
        <v>15</v>
      </c>
      <c r="W1273" s="42">
        <f t="shared" si="296"/>
        <v>30</v>
      </c>
      <c r="X1273" s="42">
        <f t="shared" si="297"/>
        <v>6.833333333333333</v>
      </c>
      <c r="Y1273" s="42">
        <f>IFERROR(IF(OR(C1273="AREA I",C1273="AREA V"),7,VLOOKUP(A1273,'[4]MC Masterlist 2026-09-17'!$B:$M, 12, 0)),0)</f>
        <v>7</v>
      </c>
      <c r="Z1273" s="42">
        <f t="shared" si="298"/>
        <v>0.16666666666666666</v>
      </c>
      <c r="AA1273" s="42">
        <f t="shared" si="299"/>
        <v>0.33333333333333331</v>
      </c>
      <c r="AB1273" s="42">
        <f t="shared" si="300"/>
        <v>7.5925925925925911E-2</v>
      </c>
      <c r="AC1273" s="42">
        <f t="shared" si="301"/>
        <v>7.7777777777777765E-2</v>
      </c>
      <c r="AD1273" s="40" t="str">
        <f t="shared" si="302"/>
        <v>Stockout</v>
      </c>
      <c r="AE1273" s="40">
        <f>IFERROR(VLOOKUP(A1273,'[4]Re-order'!$A:$AA,27,0),"")</f>
        <v>0</v>
      </c>
      <c r="AF1273" s="42">
        <f t="shared" si="303"/>
        <v>7.7777777777777765E-2</v>
      </c>
      <c r="AG1273" s="42" t="e">
        <f>SUMIFS('[4]Raw Inventory'!D:D,'[4]Raw Inventory'!C:C,"GREATWALL",'[4]Raw Inventory'!B:B,A1273)</f>
        <v>#VALUE!</v>
      </c>
      <c r="AH1273" s="42" t="e">
        <f>SUMIFS('[4]Raw Inventory'!D:D,'[4]Raw Inventory'!C:C,"DUARTE",'[4]Raw Inventory'!B:B,A1273)</f>
        <v>#VALUE!</v>
      </c>
      <c r="AI1273" s="42"/>
      <c r="AJ1273" s="42">
        <f t="shared" si="304"/>
        <v>0</v>
      </c>
      <c r="AK1273" s="40" t="str">
        <f>IFERROR(IF((Q1273+IF(AI1273="",0,AI3))&lt;=0,"Stockout",IF(AJ1273="","",IF(F1273="Class A",IF(AJ1273&lt;=7,"Critical",IF(AJ1273&lt;=15,"Low",IF(AJ1273&lt;=30,"Reorder",IF(AJ1273&lt;=45,"Optimal","Overstock")))),IF(F1273="Class B",IF(AJ1273&lt;=10,"Critical",IF(AJ1273&lt;=20,"Low",IF(AJ1273&lt;=45,"Reorder",IF(AJ1273&lt;=60,"Optimal","Overstock")))),IF(F1273="Class C",IF(AJ1273&lt;=15,"Critical",IF(AJ1273&lt;=30,"Low",IF(AJ1273&lt;=60,"Reorder",IF(AJ1273&lt;=90,"Optimal","Overstock")))),""))))),"")</f>
        <v>Stockout</v>
      </c>
      <c r="AL1273" s="42"/>
      <c r="AM1273" s="39"/>
      <c r="AN1273" s="39"/>
      <c r="AO1273" s="39"/>
      <c r="AP1273" s="39"/>
      <c r="AQ1273" s="39"/>
      <c r="AR1273" s="39"/>
      <c r="AS1273" s="39"/>
      <c r="AT1273" s="39"/>
      <c r="AU1273" s="39"/>
      <c r="AV1273" s="39"/>
    </row>
    <row r="1274" spans="1:48">
      <c r="A1274" s="39" t="s">
        <v>76</v>
      </c>
      <c r="B1274" s="39" t="s">
        <v>113</v>
      </c>
      <c r="C1274" s="39" t="s">
        <v>109</v>
      </c>
      <c r="D1274" s="40" t="s">
        <v>227</v>
      </c>
      <c r="E1274" s="40">
        <v>19</v>
      </c>
      <c r="F1274" s="40" t="s">
        <v>2</v>
      </c>
      <c r="G1274" s="39" t="str">
        <f>IFERROR(VLOOKUP(A1274,'[4]MC Masterlist 2026-09-17'!$B:$M, 3, 0),"")</f>
        <v>SUZUKI</v>
      </c>
      <c r="H1274" s="41">
        <f>IFERROR(VLOOKUP(A1274,'[4]MC Masterlist 2026-09-17'!$B:$M, 6, 0),"")</f>
        <v>62692</v>
      </c>
      <c r="I1274" s="42">
        <v>0</v>
      </c>
      <c r="J1274" s="42">
        <v>2</v>
      </c>
      <c r="K1274" s="42">
        <v>1</v>
      </c>
      <c r="L1274" s="42">
        <f t="shared" si="289"/>
        <v>3</v>
      </c>
      <c r="M1274" s="42">
        <f t="shared" si="290"/>
        <v>1</v>
      </c>
      <c r="N1274" s="41">
        <f t="shared" si="291"/>
        <v>188076</v>
      </c>
      <c r="O1274" s="41">
        <f t="shared" si="292"/>
        <v>62692</v>
      </c>
      <c r="P1274" s="42">
        <f t="shared" si="293"/>
        <v>3.3333333333333333E-2</v>
      </c>
      <c r="Q1274" s="42">
        <v>5</v>
      </c>
      <c r="R1274" s="41">
        <f t="shared" si="294"/>
        <v>313460</v>
      </c>
      <c r="S1274" s="42">
        <f t="shared" si="295"/>
        <v>150</v>
      </c>
      <c r="T1274" s="42">
        <f>IFERROR(VLOOKUP(A1274,'[4]Re-order'!$A:$Q,17,0),"")</f>
        <v>0</v>
      </c>
      <c r="U1274" s="42">
        <f>IFERROR(VLOOKUP(A1274,'[4]MC Masterlist 2026-09-17'!$B:$M, 10, 0),0)</f>
        <v>15</v>
      </c>
      <c r="V1274" s="42">
        <f>IFERROR(VLOOKUP(A1274,'[4]MC Masterlist 2026-09-17'!$B:$M, 11, 0),0)</f>
        <v>15</v>
      </c>
      <c r="W1274" s="42">
        <f t="shared" si="296"/>
        <v>30</v>
      </c>
      <c r="X1274" s="42">
        <f t="shared" si="297"/>
        <v>29.5</v>
      </c>
      <c r="Y1274" s="42">
        <f>IFERROR(IF(OR(C1274="AREA I",C1274="AREA V"),7,VLOOKUP(A1274,'[4]MC Masterlist 2026-09-17'!$B:$M, 12, 0)),0)</f>
        <v>30</v>
      </c>
      <c r="Z1274" s="42">
        <f t="shared" si="298"/>
        <v>0.5</v>
      </c>
      <c r="AA1274" s="42">
        <f t="shared" si="299"/>
        <v>1</v>
      </c>
      <c r="AB1274" s="42">
        <f t="shared" si="300"/>
        <v>0.98333333333333328</v>
      </c>
      <c r="AC1274" s="42">
        <f t="shared" si="301"/>
        <v>1</v>
      </c>
      <c r="AD1274" s="40" t="str">
        <f t="shared" si="302"/>
        <v>Overstock</v>
      </c>
      <c r="AE1274" s="40">
        <f>IFERROR(VLOOKUP(A1274,'[4]Re-order'!$A:$AA,27,0),"")</f>
        <v>0</v>
      </c>
      <c r="AF1274" s="42">
        <f t="shared" si="303"/>
        <v>-4</v>
      </c>
      <c r="AG1274" s="42" t="e">
        <f>SUMIFS('[4]Raw Inventory'!D:D,'[4]Raw Inventory'!C:C,"GREATWALL",'[4]Raw Inventory'!B:B,A1274)</f>
        <v>#VALUE!</v>
      </c>
      <c r="AH1274" s="42" t="e">
        <f>SUMIFS('[4]Raw Inventory'!D:D,'[4]Raw Inventory'!C:C,"DUARTE",'[4]Raw Inventory'!B:B,A1274)</f>
        <v>#VALUE!</v>
      </c>
      <c r="AI1274" s="42"/>
      <c r="AJ1274" s="42">
        <f t="shared" si="304"/>
        <v>150</v>
      </c>
      <c r="AK1274" s="40" t="str">
        <f>IFERROR(IF((Q1274+IF(AI1274="",0,AI3))&lt;=0,"Stockout",IF(AJ1274="","",IF(F1274="Class A",IF(AJ1274&lt;=7,"Critical",IF(AJ1274&lt;=15,"Low",IF(AJ1274&lt;=30,"Reorder",IF(AJ1274&lt;=45,"Optimal","Overstock")))),IF(F1274="Class B",IF(AJ1274&lt;=10,"Critical",IF(AJ1274&lt;=20,"Low",IF(AJ1274&lt;=45,"Reorder",IF(AJ1274&lt;=60,"Optimal","Overstock")))),IF(F1274="Class C",IF(AJ1274&lt;=15,"Critical",IF(AJ1274&lt;=30,"Low",IF(AJ1274&lt;=60,"Reorder",IF(AJ1274&lt;=90,"Optimal","Overstock")))),""))))),"")</f>
        <v>Overstock</v>
      </c>
      <c r="AL1274" s="42"/>
      <c r="AM1274" s="39"/>
      <c r="AN1274" s="39"/>
      <c r="AO1274" s="39"/>
      <c r="AP1274" s="39"/>
      <c r="AQ1274" s="39"/>
      <c r="AR1274" s="39"/>
      <c r="AS1274" s="39"/>
      <c r="AT1274" s="39"/>
      <c r="AU1274" s="39"/>
      <c r="AV1274" s="39"/>
    </row>
    <row r="1275" spans="1:48">
      <c r="A1275" s="39" t="s">
        <v>43</v>
      </c>
      <c r="B1275" s="39" t="s">
        <v>158</v>
      </c>
      <c r="C1275" s="39" t="s">
        <v>152</v>
      </c>
      <c r="D1275" s="40" t="s">
        <v>260</v>
      </c>
      <c r="E1275" s="40">
        <v>16</v>
      </c>
      <c r="F1275" s="40" t="s">
        <v>2</v>
      </c>
      <c r="G1275" s="39" t="str">
        <f>IFERROR(VLOOKUP(A1275,'[4]MC Masterlist 2026-09-17'!$B:$M, 3, 0),"")</f>
        <v>YAMAHA</v>
      </c>
      <c r="H1275" s="41">
        <f>IFERROR(VLOOKUP(A1275,'[4]MC Masterlist 2026-09-17'!$B:$M, 6, 0),"")</f>
        <v>70587</v>
      </c>
      <c r="I1275" s="42">
        <v>0</v>
      </c>
      <c r="J1275" s="42">
        <v>0</v>
      </c>
      <c r="K1275" s="42">
        <v>2</v>
      </c>
      <c r="L1275" s="42">
        <f t="shared" si="289"/>
        <v>2</v>
      </c>
      <c r="M1275" s="42">
        <f t="shared" si="290"/>
        <v>0.66666666666666663</v>
      </c>
      <c r="N1275" s="41">
        <f t="shared" si="291"/>
        <v>141174</v>
      </c>
      <c r="O1275" s="41">
        <f t="shared" si="292"/>
        <v>47058</v>
      </c>
      <c r="P1275" s="42">
        <f t="shared" si="293"/>
        <v>2.222222222222222E-2</v>
      </c>
      <c r="Q1275" s="42"/>
      <c r="R1275" s="41">
        <f t="shared" si="294"/>
        <v>0</v>
      </c>
      <c r="S1275" s="42">
        <f t="shared" si="295"/>
        <v>0</v>
      </c>
      <c r="T1275" s="42">
        <f>IFERROR(VLOOKUP(A1275,'[4]Re-order'!$A:$Q,17,0),"")</f>
        <v>0</v>
      </c>
      <c r="U1275" s="42">
        <f>IFERROR(VLOOKUP(A1275,'[4]MC Masterlist 2026-09-17'!$B:$M, 10, 0),0)</f>
        <v>15</v>
      </c>
      <c r="V1275" s="42">
        <f>IFERROR(VLOOKUP(A1275,'[4]MC Masterlist 2026-09-17'!$B:$M, 11, 0),0)</f>
        <v>15</v>
      </c>
      <c r="W1275" s="42">
        <f t="shared" si="296"/>
        <v>30</v>
      </c>
      <c r="X1275" s="42">
        <f t="shared" si="297"/>
        <v>29.666666666666668</v>
      </c>
      <c r="Y1275" s="42">
        <f>IFERROR(IF(OR(C1275="AREA I",C1275="AREA V"),7,VLOOKUP(A1275,'[4]MC Masterlist 2026-09-17'!$B:$M, 12, 0)),0)</f>
        <v>30</v>
      </c>
      <c r="Z1275" s="42">
        <f t="shared" si="298"/>
        <v>0.33333333333333331</v>
      </c>
      <c r="AA1275" s="42">
        <f t="shared" si="299"/>
        <v>0.66666666666666663</v>
      </c>
      <c r="AB1275" s="42">
        <f t="shared" si="300"/>
        <v>0.65925925925925921</v>
      </c>
      <c r="AC1275" s="42">
        <f t="shared" si="301"/>
        <v>0.66666666666666663</v>
      </c>
      <c r="AD1275" s="40" t="str">
        <f t="shared" si="302"/>
        <v>Stockout</v>
      </c>
      <c r="AE1275" s="40">
        <f>IFERROR(VLOOKUP(A1275,'[4]Re-order'!$A:$AA,27,0),"")</f>
        <v>0</v>
      </c>
      <c r="AF1275" s="42">
        <f t="shared" si="303"/>
        <v>0.66666666666666663</v>
      </c>
      <c r="AG1275" s="42" t="e">
        <f>SUMIFS('[4]Raw Inventory'!D:D,'[4]Raw Inventory'!C:C,"GREATWALL",'[4]Raw Inventory'!B:B,A1275)</f>
        <v>#VALUE!</v>
      </c>
      <c r="AH1275" s="42" t="e">
        <f>SUMIFS('[4]Raw Inventory'!D:D,'[4]Raw Inventory'!C:C,"DUARTE",'[4]Raw Inventory'!B:B,A1275)</f>
        <v>#VALUE!</v>
      </c>
      <c r="AI1275" s="42"/>
      <c r="AJ1275" s="42">
        <f t="shared" si="304"/>
        <v>0</v>
      </c>
      <c r="AK1275" s="40" t="str">
        <f>IFERROR(IF((Q1275+IF(AI1275="",0,AI3))&lt;=0,"Stockout",IF(AJ1275="","",IF(F1275="Class A",IF(AJ1275&lt;=7,"Critical",IF(AJ1275&lt;=15,"Low",IF(AJ1275&lt;=30,"Reorder",IF(AJ1275&lt;=45,"Optimal","Overstock")))),IF(F1275="Class B",IF(AJ1275&lt;=10,"Critical",IF(AJ1275&lt;=20,"Low",IF(AJ1275&lt;=45,"Reorder",IF(AJ1275&lt;=60,"Optimal","Overstock")))),IF(F1275="Class C",IF(AJ1275&lt;=15,"Critical",IF(AJ1275&lt;=30,"Low",IF(AJ1275&lt;=60,"Reorder",IF(AJ1275&lt;=90,"Optimal","Overstock")))),""))))),"")</f>
        <v>Stockout</v>
      </c>
      <c r="AL1275" s="42"/>
      <c r="AM1275" s="39"/>
      <c r="AN1275" s="39"/>
      <c r="AO1275" s="39"/>
      <c r="AP1275" s="39"/>
      <c r="AQ1275" s="39"/>
      <c r="AR1275" s="39"/>
      <c r="AS1275" s="39"/>
      <c r="AT1275" s="39"/>
      <c r="AU1275" s="39"/>
      <c r="AV1275" s="39"/>
    </row>
    <row r="1276" spans="1:48">
      <c r="A1276" s="39" t="s">
        <v>28</v>
      </c>
      <c r="B1276" s="39" t="s">
        <v>145</v>
      </c>
      <c r="C1276" s="39" t="s">
        <v>137</v>
      </c>
      <c r="D1276" s="40" t="s">
        <v>257</v>
      </c>
      <c r="E1276" s="40">
        <v>5</v>
      </c>
      <c r="F1276" s="40" t="s">
        <v>0</v>
      </c>
      <c r="G1276" s="39" t="str">
        <f>IFERROR(VLOOKUP(A1276,'[4]MC Masterlist 2026-09-17'!$B:$M, 3, 0),"")</f>
        <v>YAMAHA</v>
      </c>
      <c r="H1276" s="41">
        <f>IFERROR(VLOOKUP(A1276,'[4]MC Masterlist 2026-09-17'!$B:$M, 6, 0),"")</f>
        <v>147312</v>
      </c>
      <c r="I1276" s="42">
        <v>1</v>
      </c>
      <c r="J1276" s="42">
        <v>1</v>
      </c>
      <c r="K1276" s="42">
        <v>1</v>
      </c>
      <c r="L1276" s="42">
        <f t="shared" si="289"/>
        <v>3</v>
      </c>
      <c r="M1276" s="42">
        <f t="shared" si="290"/>
        <v>1</v>
      </c>
      <c r="N1276" s="41">
        <f t="shared" si="291"/>
        <v>441936</v>
      </c>
      <c r="O1276" s="41">
        <f t="shared" si="292"/>
        <v>147312</v>
      </c>
      <c r="P1276" s="42">
        <f t="shared" si="293"/>
        <v>3.3333333333333333E-2</v>
      </c>
      <c r="Q1276" s="42"/>
      <c r="R1276" s="41">
        <f t="shared" si="294"/>
        <v>0</v>
      </c>
      <c r="S1276" s="42">
        <f t="shared" si="295"/>
        <v>0</v>
      </c>
      <c r="T1276" s="42">
        <f>IFERROR(VLOOKUP(A1276,'[4]Re-order'!$A:$Q,17,0),"")</f>
        <v>0</v>
      </c>
      <c r="U1276" s="42">
        <f>IFERROR(VLOOKUP(A1276,'[4]MC Masterlist 2026-09-17'!$B:$M, 10, 0),0)</f>
        <v>15</v>
      </c>
      <c r="V1276" s="42">
        <f>IFERROR(VLOOKUP(A1276,'[4]MC Masterlist 2026-09-17'!$B:$M, 11, 0),0)</f>
        <v>15</v>
      </c>
      <c r="W1276" s="42">
        <f t="shared" si="296"/>
        <v>30</v>
      </c>
      <c r="X1276" s="42">
        <f t="shared" si="297"/>
        <v>6.5</v>
      </c>
      <c r="Y1276" s="42">
        <f>IFERROR(IF(OR(C1276="AREA I",C1276="AREA V"),7,VLOOKUP(A1276,'[4]MC Masterlist 2026-09-17'!$B:$M, 12, 0)),0)</f>
        <v>7</v>
      </c>
      <c r="Z1276" s="42">
        <f t="shared" si="298"/>
        <v>0.5</v>
      </c>
      <c r="AA1276" s="42">
        <f t="shared" si="299"/>
        <v>1</v>
      </c>
      <c r="AB1276" s="42">
        <f t="shared" si="300"/>
        <v>0.21666666666666667</v>
      </c>
      <c r="AC1276" s="42">
        <f t="shared" si="301"/>
        <v>0.23333333333333334</v>
      </c>
      <c r="AD1276" s="40" t="str">
        <f t="shared" si="302"/>
        <v>Stockout</v>
      </c>
      <c r="AE1276" s="40">
        <f>IFERROR(VLOOKUP(A1276,'[4]Re-order'!$A:$AA,27,0),"")</f>
        <v>0</v>
      </c>
      <c r="AF1276" s="42">
        <f t="shared" si="303"/>
        <v>0.23333333333333334</v>
      </c>
      <c r="AG1276" s="42" t="e">
        <f>SUMIFS('[4]Raw Inventory'!D:D,'[4]Raw Inventory'!C:C,"GREATWALL",'[4]Raw Inventory'!B:B,A1276)</f>
        <v>#VALUE!</v>
      </c>
      <c r="AH1276" s="42" t="e">
        <f>SUMIFS('[4]Raw Inventory'!D:D,'[4]Raw Inventory'!C:C,"DUARTE",'[4]Raw Inventory'!B:B,A1276)</f>
        <v>#VALUE!</v>
      </c>
      <c r="AI1276" s="42"/>
      <c r="AJ1276" s="42">
        <f t="shared" si="304"/>
        <v>0</v>
      </c>
      <c r="AK1276" s="40" t="str">
        <f>IFERROR(IF((Q1276+IF(AI1276="",0,AI3))&lt;=0,"Stockout",IF(AJ1276="","",IF(F1276="Class A",IF(AJ1276&lt;=7,"Critical",IF(AJ1276&lt;=15,"Low",IF(AJ1276&lt;=30,"Reorder",IF(AJ1276&lt;=45,"Optimal","Overstock")))),IF(F1276="Class B",IF(AJ1276&lt;=10,"Critical",IF(AJ1276&lt;=20,"Low",IF(AJ1276&lt;=45,"Reorder",IF(AJ1276&lt;=60,"Optimal","Overstock")))),IF(F1276="Class C",IF(AJ1276&lt;=15,"Critical",IF(AJ1276&lt;=30,"Low",IF(AJ1276&lt;=60,"Reorder",IF(AJ1276&lt;=90,"Optimal","Overstock")))),""))))),"")</f>
        <v>Stockout</v>
      </c>
      <c r="AL1276" s="42"/>
      <c r="AM1276" s="39"/>
      <c r="AN1276" s="39"/>
      <c r="AO1276" s="39"/>
      <c r="AP1276" s="39"/>
      <c r="AQ1276" s="39"/>
      <c r="AR1276" s="39"/>
      <c r="AS1276" s="39"/>
      <c r="AT1276" s="39"/>
      <c r="AU1276" s="39"/>
      <c r="AV1276" s="39"/>
    </row>
    <row r="1277" spans="1:48">
      <c r="A1277" s="39" t="s">
        <v>53</v>
      </c>
      <c r="B1277" s="39" t="s">
        <v>97</v>
      </c>
      <c r="C1277" s="39" t="s">
        <v>90</v>
      </c>
      <c r="D1277" s="40" t="s">
        <v>251</v>
      </c>
      <c r="E1277" s="40">
        <v>17</v>
      </c>
      <c r="F1277" s="40" t="s">
        <v>3</v>
      </c>
      <c r="G1277" s="39" t="str">
        <f>IFERROR(VLOOKUP(A1277,'[4]MC Masterlist 2026-09-17'!$B:$M, 3, 0),"")</f>
        <v>HONDA</v>
      </c>
      <c r="H1277" s="41">
        <f>IFERROR(VLOOKUP(A1277,'[4]MC Masterlist 2026-09-17'!$B:$M, 6, 0),"")</f>
        <v>118838</v>
      </c>
      <c r="I1277" s="42">
        <v>0</v>
      </c>
      <c r="J1277" s="42">
        <v>0</v>
      </c>
      <c r="K1277" s="42">
        <v>0</v>
      </c>
      <c r="L1277" s="42">
        <f t="shared" si="289"/>
        <v>0</v>
      </c>
      <c r="M1277" s="42">
        <f t="shared" si="290"/>
        <v>0</v>
      </c>
      <c r="N1277" s="41">
        <f t="shared" si="291"/>
        <v>0</v>
      </c>
      <c r="O1277" s="41">
        <f t="shared" si="292"/>
        <v>0</v>
      </c>
      <c r="P1277" s="42">
        <f t="shared" si="293"/>
        <v>0</v>
      </c>
      <c r="Q1277" s="42">
        <v>1</v>
      </c>
      <c r="R1277" s="41">
        <f t="shared" si="294"/>
        <v>118838</v>
      </c>
      <c r="S1277" s="42">
        <f t="shared" si="295"/>
        <v>0</v>
      </c>
      <c r="T1277" s="42">
        <f>IFERROR(VLOOKUP(A1277,'[4]Re-order'!$A:$Q,17,0),"")</f>
        <v>0</v>
      </c>
      <c r="U1277" s="42">
        <f>IFERROR(VLOOKUP(A1277,'[4]MC Masterlist 2026-09-17'!$B:$M, 10, 0),0)</f>
        <v>15</v>
      </c>
      <c r="V1277" s="42">
        <f>IFERROR(VLOOKUP(A1277,'[4]MC Masterlist 2026-09-17'!$B:$M, 11, 0),0)</f>
        <v>15</v>
      </c>
      <c r="W1277" s="42">
        <f t="shared" si="296"/>
        <v>30</v>
      </c>
      <c r="X1277" s="42">
        <f t="shared" si="297"/>
        <v>30</v>
      </c>
      <c r="Y1277" s="42">
        <f>IFERROR(IF(OR(C1277="AREA I",C1277="AREA V"),7,VLOOKUP(A1277,'[4]MC Masterlist 2026-09-17'!$B:$M, 12, 0)),0)</f>
        <v>30</v>
      </c>
      <c r="Z1277" s="42">
        <f t="shared" si="298"/>
        <v>0</v>
      </c>
      <c r="AA1277" s="42">
        <f t="shared" si="299"/>
        <v>0</v>
      </c>
      <c r="AB1277" s="42">
        <f t="shared" si="300"/>
        <v>0</v>
      </c>
      <c r="AC1277" s="42">
        <f t="shared" si="301"/>
        <v>0</v>
      </c>
      <c r="AD1277" s="40" t="str">
        <f t="shared" si="302"/>
        <v>Critical</v>
      </c>
      <c r="AE1277" s="40">
        <f>IFERROR(VLOOKUP(A1277,'[4]Re-order'!$A:$AA,27,0),"")</f>
        <v>0</v>
      </c>
      <c r="AF1277" s="42">
        <f t="shared" si="303"/>
        <v>-1</v>
      </c>
      <c r="AG1277" s="42" t="e">
        <f>SUMIFS('[4]Raw Inventory'!D:D,'[4]Raw Inventory'!C:C,"GREATWALL",'[4]Raw Inventory'!B:B,A1277)</f>
        <v>#VALUE!</v>
      </c>
      <c r="AH1277" s="42" t="e">
        <f>SUMIFS('[4]Raw Inventory'!D:D,'[4]Raw Inventory'!C:C,"DUARTE",'[4]Raw Inventory'!B:B,A1277)</f>
        <v>#VALUE!</v>
      </c>
      <c r="AI1277" s="42"/>
      <c r="AJ1277" s="42">
        <f t="shared" si="304"/>
        <v>0</v>
      </c>
      <c r="AK1277" s="40" t="str">
        <f>IFERROR(IF((Q1277+IF(AI1277="",0,AI3))&lt;=0,"Stockout",IF(AJ1277="","",IF(F1277="Class A",IF(AJ1277&lt;=7,"Critical",IF(AJ1277&lt;=15,"Low",IF(AJ1277&lt;=30,"Reorder",IF(AJ1277&lt;=45,"Optimal","Overstock")))),IF(F1277="Class B",IF(AJ1277&lt;=10,"Critical",IF(AJ1277&lt;=20,"Low",IF(AJ1277&lt;=45,"Reorder",IF(AJ1277&lt;=60,"Optimal","Overstock")))),IF(F1277="Class C",IF(AJ1277&lt;=15,"Critical",IF(AJ1277&lt;=30,"Low",IF(AJ1277&lt;=60,"Reorder",IF(AJ1277&lt;=90,"Optimal","Overstock")))),""))))),"")</f>
        <v>Critical</v>
      </c>
      <c r="AL1277" s="42"/>
      <c r="AM1277" s="39"/>
      <c r="AN1277" s="39"/>
      <c r="AO1277" s="39"/>
      <c r="AP1277" s="39"/>
      <c r="AQ1277" s="39"/>
      <c r="AR1277" s="39"/>
      <c r="AS1277" s="39"/>
      <c r="AT1277" s="39"/>
      <c r="AU1277" s="39"/>
      <c r="AV1277" s="39"/>
    </row>
    <row r="1278" spans="1:48">
      <c r="A1278" s="39" t="s">
        <v>77</v>
      </c>
      <c r="B1278" s="39" t="s">
        <v>141</v>
      </c>
      <c r="C1278" s="39" t="s">
        <v>137</v>
      </c>
      <c r="D1278" s="40" t="s">
        <v>263</v>
      </c>
      <c r="E1278" s="40">
        <v>28</v>
      </c>
      <c r="F1278" s="40" t="s">
        <v>3</v>
      </c>
      <c r="G1278" s="39" t="str">
        <f>IFERROR(VLOOKUP(A1278,'[4]MC Masterlist 2026-09-17'!$B:$M, 3, 0),"")</f>
        <v>SUZUKI</v>
      </c>
      <c r="H1278" s="41">
        <f>IFERROR(VLOOKUP(A1278,'[4]MC Masterlist 2026-09-17'!$B:$M, 6, 0),"")</f>
        <v>91057</v>
      </c>
      <c r="I1278" s="42">
        <v>0</v>
      </c>
      <c r="J1278" s="42">
        <v>0</v>
      </c>
      <c r="K1278" s="42">
        <v>0</v>
      </c>
      <c r="L1278" s="42">
        <f t="shared" si="289"/>
        <v>0</v>
      </c>
      <c r="M1278" s="42">
        <f t="shared" si="290"/>
        <v>0</v>
      </c>
      <c r="N1278" s="41">
        <f t="shared" si="291"/>
        <v>0</v>
      </c>
      <c r="O1278" s="41">
        <f t="shared" si="292"/>
        <v>0</v>
      </c>
      <c r="P1278" s="42">
        <f t="shared" si="293"/>
        <v>0</v>
      </c>
      <c r="Q1278" s="42">
        <v>2</v>
      </c>
      <c r="R1278" s="41">
        <f t="shared" si="294"/>
        <v>182114</v>
      </c>
      <c r="S1278" s="42">
        <f t="shared" si="295"/>
        <v>0</v>
      </c>
      <c r="T1278" s="42">
        <f>IFERROR(VLOOKUP(A1278,'[4]Re-order'!$A:$Q,17,0),"")</f>
        <v>0</v>
      </c>
      <c r="U1278" s="42">
        <f>IFERROR(VLOOKUP(A1278,'[4]MC Masterlist 2026-09-17'!$B:$M, 10, 0),0)</f>
        <v>15</v>
      </c>
      <c r="V1278" s="42">
        <f>IFERROR(VLOOKUP(A1278,'[4]MC Masterlist 2026-09-17'!$B:$M, 11, 0),0)</f>
        <v>15</v>
      </c>
      <c r="W1278" s="42">
        <f t="shared" si="296"/>
        <v>30</v>
      </c>
      <c r="X1278" s="42">
        <f t="shared" si="297"/>
        <v>7</v>
      </c>
      <c r="Y1278" s="42">
        <f>IFERROR(IF(OR(C1278="AREA I",C1278="AREA V"),7,VLOOKUP(A1278,'[4]MC Masterlist 2026-09-17'!$B:$M, 12, 0)),0)</f>
        <v>7</v>
      </c>
      <c r="Z1278" s="42">
        <f t="shared" si="298"/>
        <v>0</v>
      </c>
      <c r="AA1278" s="42">
        <f t="shared" si="299"/>
        <v>0</v>
      </c>
      <c r="AB1278" s="42">
        <f t="shared" si="300"/>
        <v>0</v>
      </c>
      <c r="AC1278" s="42">
        <f t="shared" si="301"/>
        <v>0</v>
      </c>
      <c r="AD1278" s="40" t="str">
        <f t="shared" si="302"/>
        <v>Critical</v>
      </c>
      <c r="AE1278" s="40">
        <f>IFERROR(VLOOKUP(A1278,'[4]Re-order'!$A:$AA,27,0),"")</f>
        <v>0</v>
      </c>
      <c r="AF1278" s="42">
        <f t="shared" si="303"/>
        <v>-2</v>
      </c>
      <c r="AG1278" s="42" t="e">
        <f>SUMIFS('[4]Raw Inventory'!D:D,'[4]Raw Inventory'!C:C,"GREATWALL",'[4]Raw Inventory'!B:B,A1278)</f>
        <v>#VALUE!</v>
      </c>
      <c r="AH1278" s="42" t="e">
        <f>SUMIFS('[4]Raw Inventory'!D:D,'[4]Raw Inventory'!C:C,"DUARTE",'[4]Raw Inventory'!B:B,A1278)</f>
        <v>#VALUE!</v>
      </c>
      <c r="AI1278" s="42"/>
      <c r="AJ1278" s="42">
        <f t="shared" si="304"/>
        <v>0</v>
      </c>
      <c r="AK1278" s="40" t="str">
        <f>IFERROR(IF((Q1278+IF(AI1278="",0,AI3))&lt;=0,"Stockout",IF(AJ1278="","",IF(F1278="Class A",IF(AJ1278&lt;=7,"Critical",IF(AJ1278&lt;=15,"Low",IF(AJ1278&lt;=30,"Reorder",IF(AJ1278&lt;=45,"Optimal","Overstock")))),IF(F1278="Class B",IF(AJ1278&lt;=10,"Critical",IF(AJ1278&lt;=20,"Low",IF(AJ1278&lt;=45,"Reorder",IF(AJ1278&lt;=60,"Optimal","Overstock")))),IF(F1278="Class C",IF(AJ1278&lt;=15,"Critical",IF(AJ1278&lt;=30,"Low",IF(AJ1278&lt;=60,"Reorder",IF(AJ1278&lt;=90,"Optimal","Overstock")))),""))))),"")</f>
        <v>Critical</v>
      </c>
      <c r="AL1278" s="42"/>
      <c r="AM1278" s="39"/>
      <c r="AN1278" s="39"/>
      <c r="AO1278" s="39"/>
      <c r="AP1278" s="39"/>
      <c r="AQ1278" s="39"/>
      <c r="AR1278" s="39"/>
      <c r="AS1278" s="39"/>
      <c r="AT1278" s="39"/>
      <c r="AU1278" s="39"/>
      <c r="AV1278" s="39"/>
    </row>
    <row r="1279" spans="1:48">
      <c r="A1279" s="39" t="s">
        <v>70</v>
      </c>
      <c r="B1279" s="39" t="s">
        <v>144</v>
      </c>
      <c r="C1279" s="39" t="s">
        <v>137</v>
      </c>
      <c r="D1279" s="40" t="s">
        <v>234</v>
      </c>
      <c r="E1279" s="40">
        <v>28</v>
      </c>
      <c r="F1279" s="40" t="s">
        <v>3</v>
      </c>
      <c r="G1279" s="39" t="str">
        <f>IFERROR(VLOOKUP(A1279,'[4]MC Masterlist 2026-09-17'!$B:$M, 3, 0),"")</f>
        <v>KAWASAKI</v>
      </c>
      <c r="H1279" s="41">
        <f>IFERROR(VLOOKUP(A1279,'[4]MC Masterlist 2026-09-17'!$B:$M, 6, 0),"")</f>
        <v>91770</v>
      </c>
      <c r="I1279" s="42">
        <v>0</v>
      </c>
      <c r="J1279" s="42">
        <v>0</v>
      </c>
      <c r="K1279" s="42">
        <v>1</v>
      </c>
      <c r="L1279" s="42">
        <f t="shared" si="289"/>
        <v>1</v>
      </c>
      <c r="M1279" s="42">
        <f t="shared" si="290"/>
        <v>0.33333333333333331</v>
      </c>
      <c r="N1279" s="41">
        <f t="shared" si="291"/>
        <v>91770</v>
      </c>
      <c r="O1279" s="41">
        <f t="shared" si="292"/>
        <v>30590</v>
      </c>
      <c r="P1279" s="42">
        <f t="shared" si="293"/>
        <v>1.111111111111111E-2</v>
      </c>
      <c r="Q1279" s="42"/>
      <c r="R1279" s="41">
        <f t="shared" si="294"/>
        <v>0</v>
      </c>
      <c r="S1279" s="42">
        <f t="shared" si="295"/>
        <v>0</v>
      </c>
      <c r="T1279" s="42">
        <f>IFERROR(VLOOKUP(A1279,'[4]Re-order'!$A:$Q,17,0),"")</f>
        <v>0</v>
      </c>
      <c r="U1279" s="42">
        <f>IFERROR(VLOOKUP(A1279,'[4]MC Masterlist 2026-09-17'!$B:$M, 10, 0),0)</f>
        <v>15</v>
      </c>
      <c r="V1279" s="42">
        <f>IFERROR(VLOOKUP(A1279,'[4]MC Masterlist 2026-09-17'!$B:$M, 11, 0),0)</f>
        <v>15</v>
      </c>
      <c r="W1279" s="42">
        <f t="shared" si="296"/>
        <v>30</v>
      </c>
      <c r="X1279" s="42">
        <f t="shared" si="297"/>
        <v>6.833333333333333</v>
      </c>
      <c r="Y1279" s="42">
        <f>IFERROR(IF(OR(C1279="AREA I",C1279="AREA V"),7,VLOOKUP(A1279,'[4]MC Masterlist 2026-09-17'!$B:$M, 12, 0)),0)</f>
        <v>7</v>
      </c>
      <c r="Z1279" s="42">
        <f t="shared" si="298"/>
        <v>0.16666666666666666</v>
      </c>
      <c r="AA1279" s="42">
        <f t="shared" si="299"/>
        <v>0.33333333333333331</v>
      </c>
      <c r="AB1279" s="42">
        <f t="shared" si="300"/>
        <v>7.5925925925925911E-2</v>
      </c>
      <c r="AC1279" s="42">
        <f t="shared" si="301"/>
        <v>7.7777777777777765E-2</v>
      </c>
      <c r="AD1279" s="40" t="str">
        <f t="shared" si="302"/>
        <v>Stockout</v>
      </c>
      <c r="AE1279" s="40">
        <f>IFERROR(VLOOKUP(A1279,'[4]Re-order'!$A:$AA,27,0),"")</f>
        <v>0</v>
      </c>
      <c r="AF1279" s="42">
        <f t="shared" si="303"/>
        <v>7.7777777777777765E-2</v>
      </c>
      <c r="AG1279" s="42" t="e">
        <f>SUMIFS('[4]Raw Inventory'!D:D,'[4]Raw Inventory'!C:C,"GREATWALL",'[4]Raw Inventory'!B:B,A1279)</f>
        <v>#VALUE!</v>
      </c>
      <c r="AH1279" s="42" t="e">
        <f>SUMIFS('[4]Raw Inventory'!D:D,'[4]Raw Inventory'!C:C,"DUARTE",'[4]Raw Inventory'!B:B,A1279)</f>
        <v>#VALUE!</v>
      </c>
      <c r="AI1279" s="42"/>
      <c r="AJ1279" s="42">
        <f t="shared" si="304"/>
        <v>0</v>
      </c>
      <c r="AK1279" s="40" t="str">
        <f>IFERROR(IF((Q1279+IF(AI1279="",0,AI3))&lt;=0,"Stockout",IF(AJ1279="","",IF(F1279="Class A",IF(AJ1279&lt;=7,"Critical",IF(AJ1279&lt;=15,"Low",IF(AJ1279&lt;=30,"Reorder",IF(AJ1279&lt;=45,"Optimal","Overstock")))),IF(F1279="Class B",IF(AJ1279&lt;=10,"Critical",IF(AJ1279&lt;=20,"Low",IF(AJ1279&lt;=45,"Reorder",IF(AJ1279&lt;=60,"Optimal","Overstock")))),IF(F1279="Class C",IF(AJ1279&lt;=15,"Critical",IF(AJ1279&lt;=30,"Low",IF(AJ1279&lt;=60,"Reorder",IF(AJ1279&lt;=90,"Optimal","Overstock")))),""))))),"")</f>
        <v>Stockout</v>
      </c>
      <c r="AL1279" s="42"/>
      <c r="AM1279" s="39"/>
      <c r="AN1279" s="39"/>
      <c r="AO1279" s="39"/>
      <c r="AP1279" s="39"/>
      <c r="AQ1279" s="39"/>
      <c r="AR1279" s="39"/>
      <c r="AS1279" s="39"/>
      <c r="AT1279" s="39"/>
      <c r="AU1279" s="39"/>
      <c r="AV1279" s="39"/>
    </row>
    <row r="1280" spans="1:48">
      <c r="A1280" s="39" t="s">
        <v>62</v>
      </c>
      <c r="B1280" s="39" t="s">
        <v>111</v>
      </c>
      <c r="C1280" s="39" t="s">
        <v>109</v>
      </c>
      <c r="D1280" s="40" t="s">
        <v>266</v>
      </c>
      <c r="E1280" s="40">
        <v>20</v>
      </c>
      <c r="F1280" s="40" t="s">
        <v>3</v>
      </c>
      <c r="G1280" s="39" t="str">
        <f>IFERROR(VLOOKUP(A1280,'[4]MC Masterlist 2026-09-17'!$B:$M, 3, 0),"")</f>
        <v>HONDA</v>
      </c>
      <c r="H1280" s="41">
        <f>IFERROR(VLOOKUP(A1280,'[4]MC Masterlist 2026-09-17'!$B:$M, 6, 0),"")</f>
        <v>123310</v>
      </c>
      <c r="I1280" s="42">
        <v>1</v>
      </c>
      <c r="J1280" s="42">
        <v>0</v>
      </c>
      <c r="K1280" s="42">
        <v>0</v>
      </c>
      <c r="L1280" s="42">
        <f t="shared" si="289"/>
        <v>1</v>
      </c>
      <c r="M1280" s="42">
        <f t="shared" si="290"/>
        <v>0.33333333333333331</v>
      </c>
      <c r="N1280" s="41">
        <f t="shared" si="291"/>
        <v>123310</v>
      </c>
      <c r="O1280" s="41">
        <f t="shared" si="292"/>
        <v>41103.333333333328</v>
      </c>
      <c r="P1280" s="42">
        <f t="shared" si="293"/>
        <v>1.111111111111111E-2</v>
      </c>
      <c r="Q1280" s="42"/>
      <c r="R1280" s="41">
        <f t="shared" si="294"/>
        <v>0</v>
      </c>
      <c r="S1280" s="42">
        <f t="shared" si="295"/>
        <v>0</v>
      </c>
      <c r="T1280" s="42">
        <f>IFERROR(VLOOKUP(A1280,'[4]Re-order'!$A:$Q,17,0),"")</f>
        <v>0</v>
      </c>
      <c r="U1280" s="42">
        <f>IFERROR(VLOOKUP(A1280,'[4]MC Masterlist 2026-09-17'!$B:$M, 10, 0),0)</f>
        <v>15</v>
      </c>
      <c r="V1280" s="42">
        <f>IFERROR(VLOOKUP(A1280,'[4]MC Masterlist 2026-09-17'!$B:$M, 11, 0),0)</f>
        <v>15</v>
      </c>
      <c r="W1280" s="42">
        <f t="shared" si="296"/>
        <v>30</v>
      </c>
      <c r="X1280" s="42">
        <f t="shared" si="297"/>
        <v>29.833333333333332</v>
      </c>
      <c r="Y1280" s="42">
        <f>IFERROR(IF(OR(C1280="AREA I",C1280="AREA V"),7,VLOOKUP(A1280,'[4]MC Masterlist 2026-09-17'!$B:$M, 12, 0)),0)</f>
        <v>30</v>
      </c>
      <c r="Z1280" s="42">
        <f t="shared" si="298"/>
        <v>0.16666666666666666</v>
      </c>
      <c r="AA1280" s="42">
        <f t="shared" si="299"/>
        <v>0.33333333333333331</v>
      </c>
      <c r="AB1280" s="42">
        <f t="shared" si="300"/>
        <v>0.33148148148148143</v>
      </c>
      <c r="AC1280" s="42">
        <f t="shared" si="301"/>
        <v>0.33333333333333331</v>
      </c>
      <c r="AD1280" s="40" t="str">
        <f t="shared" si="302"/>
        <v>Stockout</v>
      </c>
      <c r="AE1280" s="40">
        <f>IFERROR(VLOOKUP(A1280,'[4]Re-order'!$A:$AA,27,0),"")</f>
        <v>0</v>
      </c>
      <c r="AF1280" s="42">
        <f t="shared" si="303"/>
        <v>0.33333333333333331</v>
      </c>
      <c r="AG1280" s="42" t="e">
        <f>SUMIFS('[4]Raw Inventory'!D:D,'[4]Raw Inventory'!C:C,"GREATWALL",'[4]Raw Inventory'!B:B,A1280)</f>
        <v>#VALUE!</v>
      </c>
      <c r="AH1280" s="42" t="e">
        <f>SUMIFS('[4]Raw Inventory'!D:D,'[4]Raw Inventory'!C:C,"DUARTE",'[4]Raw Inventory'!B:B,A1280)</f>
        <v>#VALUE!</v>
      </c>
      <c r="AI1280" s="42"/>
      <c r="AJ1280" s="42">
        <f t="shared" si="304"/>
        <v>0</v>
      </c>
      <c r="AK1280" s="40" t="str">
        <f>IFERROR(IF((Q1280+IF(AI1280="",0,AI3))&lt;=0,"Stockout",IF(AJ1280="","",IF(F1280="Class A",IF(AJ1280&lt;=7,"Critical",IF(AJ1280&lt;=15,"Low",IF(AJ1280&lt;=30,"Reorder",IF(AJ1280&lt;=45,"Optimal","Overstock")))),IF(F1280="Class B",IF(AJ1280&lt;=10,"Critical",IF(AJ1280&lt;=20,"Low",IF(AJ1280&lt;=45,"Reorder",IF(AJ1280&lt;=60,"Optimal","Overstock")))),IF(F1280="Class C",IF(AJ1280&lt;=15,"Critical",IF(AJ1280&lt;=30,"Low",IF(AJ1280&lt;=60,"Reorder",IF(AJ1280&lt;=90,"Optimal","Overstock")))),""))))),"")</f>
        <v>Stockout</v>
      </c>
      <c r="AL1280" s="42"/>
      <c r="AM1280" s="39"/>
      <c r="AN1280" s="39"/>
      <c r="AO1280" s="39"/>
      <c r="AP1280" s="39"/>
      <c r="AQ1280" s="39"/>
      <c r="AR1280" s="39"/>
      <c r="AS1280" s="39"/>
      <c r="AT1280" s="39"/>
      <c r="AU1280" s="39"/>
      <c r="AV1280" s="39"/>
    </row>
    <row r="1281" spans="1:48">
      <c r="A1281" s="39" t="s">
        <v>67</v>
      </c>
      <c r="B1281" s="39" t="s">
        <v>160</v>
      </c>
      <c r="C1281" s="39" t="s">
        <v>159</v>
      </c>
      <c r="D1281" s="40" t="s">
        <v>242</v>
      </c>
      <c r="E1281" s="40">
        <v>16</v>
      </c>
      <c r="F1281" s="40" t="s">
        <v>2</v>
      </c>
      <c r="G1281" s="39" t="str">
        <f>IFERROR(VLOOKUP(A1281,'[4]MC Masterlist 2026-09-17'!$B:$M, 3, 0),"")</f>
        <v>YAMAHA</v>
      </c>
      <c r="H1281" s="41">
        <f>IFERROR(VLOOKUP(A1281,'[4]MC Masterlist 2026-09-17'!$B:$M, 6, 0),"")</f>
        <v>86397</v>
      </c>
      <c r="I1281" s="42">
        <v>2</v>
      </c>
      <c r="J1281" s="42">
        <v>0</v>
      </c>
      <c r="K1281" s="42">
        <v>0</v>
      </c>
      <c r="L1281" s="42">
        <f t="shared" si="289"/>
        <v>2</v>
      </c>
      <c r="M1281" s="42">
        <f t="shared" si="290"/>
        <v>0.66666666666666663</v>
      </c>
      <c r="N1281" s="41">
        <f t="shared" si="291"/>
        <v>172794</v>
      </c>
      <c r="O1281" s="41">
        <f t="shared" si="292"/>
        <v>57598</v>
      </c>
      <c r="P1281" s="42">
        <f t="shared" si="293"/>
        <v>2.222222222222222E-2</v>
      </c>
      <c r="Q1281" s="42"/>
      <c r="R1281" s="41">
        <f t="shared" si="294"/>
        <v>0</v>
      </c>
      <c r="S1281" s="42">
        <f t="shared" si="295"/>
        <v>0</v>
      </c>
      <c r="T1281" s="42">
        <f>IFERROR(VLOOKUP(A1281,'[4]Re-order'!$A:$Q,17,0),"")</f>
        <v>0</v>
      </c>
      <c r="U1281" s="42">
        <f>IFERROR(VLOOKUP(A1281,'[4]MC Masterlist 2026-09-17'!$B:$M, 10, 0),0)</f>
        <v>15</v>
      </c>
      <c r="V1281" s="42">
        <f>IFERROR(VLOOKUP(A1281,'[4]MC Masterlist 2026-09-17'!$B:$M, 11, 0),0)</f>
        <v>15</v>
      </c>
      <c r="W1281" s="42">
        <f t="shared" si="296"/>
        <v>30</v>
      </c>
      <c r="X1281" s="42">
        <f t="shared" si="297"/>
        <v>29.666666666666668</v>
      </c>
      <c r="Y1281" s="42">
        <f>IFERROR(IF(OR(C1281="AREA I",C1281="AREA V"),7,VLOOKUP(A1281,'[4]MC Masterlist 2026-09-17'!$B:$M, 12, 0)),0)</f>
        <v>30</v>
      </c>
      <c r="Z1281" s="42">
        <f t="shared" si="298"/>
        <v>0.33333333333333331</v>
      </c>
      <c r="AA1281" s="42">
        <f t="shared" si="299"/>
        <v>0.66666666666666663</v>
      </c>
      <c r="AB1281" s="42">
        <f t="shared" si="300"/>
        <v>0.65925925925925921</v>
      </c>
      <c r="AC1281" s="42">
        <f t="shared" si="301"/>
        <v>0.66666666666666663</v>
      </c>
      <c r="AD1281" s="40" t="str">
        <f t="shared" si="302"/>
        <v>Stockout</v>
      </c>
      <c r="AE1281" s="40">
        <f>IFERROR(VLOOKUP(A1281,'[4]Re-order'!$A:$AA,27,0),"")</f>
        <v>0</v>
      </c>
      <c r="AF1281" s="42">
        <f t="shared" si="303"/>
        <v>0.66666666666666663</v>
      </c>
      <c r="AG1281" s="42" t="e">
        <f>SUMIFS('[4]Raw Inventory'!D:D,'[4]Raw Inventory'!C:C,"GREATWALL",'[4]Raw Inventory'!B:B,A1281)</f>
        <v>#VALUE!</v>
      </c>
      <c r="AH1281" s="42" t="e">
        <f>SUMIFS('[4]Raw Inventory'!D:D,'[4]Raw Inventory'!C:C,"DUARTE",'[4]Raw Inventory'!B:B,A1281)</f>
        <v>#VALUE!</v>
      </c>
      <c r="AI1281" s="42"/>
      <c r="AJ1281" s="42">
        <f t="shared" si="304"/>
        <v>0</v>
      </c>
      <c r="AK1281" s="40" t="str">
        <f>IFERROR(IF((Q1281+IF(AI1281="",0,AI3))&lt;=0,"Stockout",IF(AJ1281="","",IF(F1281="Class A",IF(AJ1281&lt;=7,"Critical",IF(AJ1281&lt;=15,"Low",IF(AJ1281&lt;=30,"Reorder",IF(AJ1281&lt;=45,"Optimal","Overstock")))),IF(F1281="Class B",IF(AJ1281&lt;=10,"Critical",IF(AJ1281&lt;=20,"Low",IF(AJ1281&lt;=45,"Reorder",IF(AJ1281&lt;=60,"Optimal","Overstock")))),IF(F1281="Class C",IF(AJ1281&lt;=15,"Critical",IF(AJ1281&lt;=30,"Low",IF(AJ1281&lt;=60,"Reorder",IF(AJ1281&lt;=90,"Optimal","Overstock")))),""))))),"")</f>
        <v>Stockout</v>
      </c>
      <c r="AL1281" s="42"/>
      <c r="AM1281" s="39"/>
      <c r="AN1281" s="39"/>
      <c r="AO1281" s="39"/>
      <c r="AP1281" s="39"/>
      <c r="AQ1281" s="39"/>
      <c r="AR1281" s="39"/>
      <c r="AS1281" s="39"/>
      <c r="AT1281" s="39"/>
      <c r="AU1281" s="39"/>
      <c r="AV1281" s="39"/>
    </row>
    <row r="1282" spans="1:48">
      <c r="A1282" s="39" t="s">
        <v>26</v>
      </c>
      <c r="B1282" s="39" t="s">
        <v>144</v>
      </c>
      <c r="C1282" s="39" t="s">
        <v>137</v>
      </c>
      <c r="D1282" s="40" t="s">
        <v>235</v>
      </c>
      <c r="E1282" s="40">
        <v>9</v>
      </c>
      <c r="F1282" s="40" t="s">
        <v>2</v>
      </c>
      <c r="G1282" s="39" t="str">
        <f>IFERROR(VLOOKUP(A1282,'[4]MC Masterlist 2026-09-17'!$B:$M, 3, 0),"")</f>
        <v>SUZUKI</v>
      </c>
      <c r="H1282" s="41">
        <f>IFERROR(VLOOKUP(A1282,'[4]MC Masterlist 2026-09-17'!$B:$M, 6, 0),"")</f>
        <v>123700</v>
      </c>
      <c r="I1282" s="42">
        <v>3</v>
      </c>
      <c r="J1282" s="42">
        <v>2</v>
      </c>
      <c r="K1282" s="42">
        <v>3</v>
      </c>
      <c r="L1282" s="42">
        <f t="shared" si="289"/>
        <v>8</v>
      </c>
      <c r="M1282" s="42">
        <f t="shared" si="290"/>
        <v>2.6666666666666665</v>
      </c>
      <c r="N1282" s="41">
        <f t="shared" si="291"/>
        <v>989600</v>
      </c>
      <c r="O1282" s="41">
        <f t="shared" si="292"/>
        <v>329866.66666666663</v>
      </c>
      <c r="P1282" s="42">
        <f t="shared" si="293"/>
        <v>8.8888888888888878E-2</v>
      </c>
      <c r="Q1282" s="42">
        <v>2</v>
      </c>
      <c r="R1282" s="41">
        <f t="shared" si="294"/>
        <v>247400</v>
      </c>
      <c r="S1282" s="42">
        <f t="shared" si="295"/>
        <v>22.500000000000004</v>
      </c>
      <c r="T1282" s="42">
        <f>IFERROR(VLOOKUP(A1282,'[4]Re-order'!$A:$Q,17,0),"")</f>
        <v>0</v>
      </c>
      <c r="U1282" s="42">
        <f>IFERROR(VLOOKUP(A1282,'[4]MC Masterlist 2026-09-17'!$B:$M, 10, 0),0)</f>
        <v>15</v>
      </c>
      <c r="V1282" s="42">
        <f>IFERROR(VLOOKUP(A1282,'[4]MC Masterlist 2026-09-17'!$B:$M, 11, 0),0)</f>
        <v>15</v>
      </c>
      <c r="W1282" s="42">
        <f t="shared" si="296"/>
        <v>30</v>
      </c>
      <c r="X1282" s="42">
        <f t="shared" si="297"/>
        <v>5.666666666666667</v>
      </c>
      <c r="Y1282" s="42">
        <f>IFERROR(IF(OR(C1282="AREA I",C1282="AREA V"),7,VLOOKUP(A1282,'[4]MC Masterlist 2026-09-17'!$B:$M, 12, 0)),0)</f>
        <v>7</v>
      </c>
      <c r="Z1282" s="42">
        <f t="shared" si="298"/>
        <v>1.3333333333333333</v>
      </c>
      <c r="AA1282" s="42">
        <f t="shared" si="299"/>
        <v>2.6666666666666665</v>
      </c>
      <c r="AB1282" s="42">
        <f t="shared" si="300"/>
        <v>0.50370370370370365</v>
      </c>
      <c r="AC1282" s="42">
        <f t="shared" si="301"/>
        <v>0.62222222222222212</v>
      </c>
      <c r="AD1282" s="40" t="str">
        <f t="shared" si="302"/>
        <v>Reorder</v>
      </c>
      <c r="AE1282" s="40">
        <f>IFERROR(VLOOKUP(A1282,'[4]Re-order'!$A:$AA,27,0),"")</f>
        <v>0</v>
      </c>
      <c r="AF1282" s="42">
        <f t="shared" si="303"/>
        <v>-1.3777777777777778</v>
      </c>
      <c r="AG1282" s="42" t="e">
        <f>SUMIFS('[4]Raw Inventory'!D:D,'[4]Raw Inventory'!C:C,"GREATWALL",'[4]Raw Inventory'!B:B,A1282)</f>
        <v>#VALUE!</v>
      </c>
      <c r="AH1282" s="42" t="e">
        <f>SUMIFS('[4]Raw Inventory'!D:D,'[4]Raw Inventory'!C:C,"DUARTE",'[4]Raw Inventory'!B:B,A1282)</f>
        <v>#VALUE!</v>
      </c>
      <c r="AI1282" s="42"/>
      <c r="AJ1282" s="42">
        <f t="shared" si="304"/>
        <v>22.500000000000004</v>
      </c>
      <c r="AK1282" s="40" t="str">
        <f>IFERROR(IF((Q1282+IF(AI1282="",0,AI3))&lt;=0,"Stockout",IF(AJ1282="","",IF(F1282="Class A",IF(AJ1282&lt;=7,"Critical",IF(AJ1282&lt;=15,"Low",IF(AJ1282&lt;=30,"Reorder",IF(AJ1282&lt;=45,"Optimal","Overstock")))),IF(F1282="Class B",IF(AJ1282&lt;=10,"Critical",IF(AJ1282&lt;=20,"Low",IF(AJ1282&lt;=45,"Reorder",IF(AJ1282&lt;=60,"Optimal","Overstock")))),IF(F1282="Class C",IF(AJ1282&lt;=15,"Critical",IF(AJ1282&lt;=30,"Low",IF(AJ1282&lt;=60,"Reorder",IF(AJ1282&lt;=90,"Optimal","Overstock")))),""))))),"")</f>
        <v>Reorder</v>
      </c>
      <c r="AL1282" s="42"/>
      <c r="AM1282" s="39"/>
      <c r="AN1282" s="39"/>
      <c r="AO1282" s="39"/>
      <c r="AP1282" s="39"/>
      <c r="AQ1282" s="39"/>
      <c r="AR1282" s="39"/>
      <c r="AS1282" s="39"/>
      <c r="AT1282" s="39"/>
      <c r="AU1282" s="39"/>
      <c r="AV1282" s="39"/>
    </row>
    <row r="1283" spans="1:48">
      <c r="A1283" s="39" t="s">
        <v>16</v>
      </c>
      <c r="B1283" s="39" t="s">
        <v>123</v>
      </c>
      <c r="C1283" s="39" t="s">
        <v>118</v>
      </c>
      <c r="D1283" s="40" t="s">
        <v>233</v>
      </c>
      <c r="E1283" s="40">
        <v>4</v>
      </c>
      <c r="F1283" s="40" t="s">
        <v>0</v>
      </c>
      <c r="G1283" s="39" t="str">
        <f>IFERROR(VLOOKUP(A1283,'[4]MC Masterlist 2026-09-17'!$B:$M, 3, 0),"")</f>
        <v>HONDA</v>
      </c>
      <c r="H1283" s="41">
        <f>IFERROR(VLOOKUP(A1283,'[4]MC Masterlist 2026-09-17'!$B:$M, 6, 0),"")</f>
        <v>84394</v>
      </c>
      <c r="I1283" s="42">
        <v>2</v>
      </c>
      <c r="J1283" s="42">
        <v>3</v>
      </c>
      <c r="K1283" s="42">
        <v>1</v>
      </c>
      <c r="L1283" s="42">
        <f t="shared" ref="L1283:L1346" si="305">I1283+J1283+K1283</f>
        <v>6</v>
      </c>
      <c r="M1283" s="42">
        <f t="shared" ref="M1283:M1346" si="306">AVERAGE(I1283,J1283,K1283)</f>
        <v>2</v>
      </c>
      <c r="N1283" s="41">
        <f t="shared" ref="N1283:N1346" si="307">L1283*H1283</f>
        <v>506364</v>
      </c>
      <c r="O1283" s="41">
        <f t="shared" ref="O1283:O1346" si="308">M1283*H1283</f>
        <v>168788</v>
      </c>
      <c r="P1283" s="42">
        <f t="shared" ref="P1283:P1346" si="309">M1283/30</f>
        <v>6.6666666666666666E-2</v>
      </c>
      <c r="Q1283" s="42">
        <v>3</v>
      </c>
      <c r="R1283" s="41">
        <f t="shared" ref="R1283:R1346" si="310">IFERROR(Q1283*H1283, 0)</f>
        <v>253182</v>
      </c>
      <c r="S1283" s="42">
        <f t="shared" ref="S1283:S1346" si="311">IFERROR(R1283/(O1283)*30, 0)</f>
        <v>45</v>
      </c>
      <c r="T1283" s="42">
        <f>IFERROR(VLOOKUP(A1283,'[4]Re-order'!$A:$Q,17,0),"")</f>
        <v>0</v>
      </c>
      <c r="U1283" s="42">
        <f>IFERROR(VLOOKUP(A1283,'[4]MC Masterlist 2026-09-17'!$B:$M, 10, 0),0)</f>
        <v>15</v>
      </c>
      <c r="V1283" s="42">
        <f>IFERROR(VLOOKUP(A1283,'[4]MC Masterlist 2026-09-17'!$B:$M, 11, 0),0)</f>
        <v>15</v>
      </c>
      <c r="W1283" s="42">
        <f t="shared" ref="W1283:W1346" si="312">U1283+V1283</f>
        <v>30</v>
      </c>
      <c r="X1283" s="42">
        <f t="shared" ref="X1283:X1346" si="313">Y1283-Z1283</f>
        <v>29</v>
      </c>
      <c r="Y1283" s="42">
        <f>IFERROR(IF(OR(C1283="AREA I",C1283="AREA V"),7,VLOOKUP(A1283,'[4]MC Masterlist 2026-09-17'!$B:$M, 12, 0)),0)</f>
        <v>30</v>
      </c>
      <c r="Z1283" s="42">
        <f t="shared" ref="Z1283:Z1346" si="314">V1283*P1283</f>
        <v>1</v>
      </c>
      <c r="AA1283" s="42">
        <f t="shared" ref="AA1283:AA1346" si="315">W1283*P1283</f>
        <v>2</v>
      </c>
      <c r="AB1283" s="42">
        <f t="shared" ref="AB1283:AB1346" si="316">X1283*P1283</f>
        <v>1.9333333333333333</v>
      </c>
      <c r="AC1283" s="42">
        <f t="shared" ref="AC1283:AC1346" si="317">Y1283*P1283</f>
        <v>2</v>
      </c>
      <c r="AD1283" s="40" t="str">
        <f t="shared" ref="AD1283:AD1346" si="318">IFERROR(IF(Q1283&lt;=0,"Stockout",IF(S1283="","",IF(F1283="Class A",IF(S1283&lt;=7,"Critical",IF(S1283&lt;=15,"Low",IF(S1283&lt;=30,"Reorder",IF(S1283&lt;=45,"Optimal","Overstock")))),IF(F1283="Class B",IF(S1283&lt;=10,"Critical",IF(S1283&lt;=20,"Low",IF(S1283&lt;=45,"Reorder",IF(S1283&lt;=60,"Optimal","Overstock")))),IF(F1283="Class C",IF(S1283&lt;=15,"Critical",IF(S1283&lt;=30,"Low",IF(S1283&lt;=60,"Reorder",IF(S1283&lt;=90,"Optimal","Overstock")))),""))))),"")</f>
        <v>Optimal</v>
      </c>
      <c r="AE1283" s="40">
        <f>IFERROR(VLOOKUP(A1283,'[4]Re-order'!$A:$AA,27,0),"")</f>
        <v>0</v>
      </c>
      <c r="AF1283" s="42">
        <f t="shared" ref="AF1283:AF1346" si="319">AC1283-Q1283</f>
        <v>-1</v>
      </c>
      <c r="AG1283" s="42" t="e">
        <f>SUMIFS('[4]Raw Inventory'!D:D,'[4]Raw Inventory'!C:C,"GREATWALL",'[4]Raw Inventory'!B:B,A1283)</f>
        <v>#VALUE!</v>
      </c>
      <c r="AH1283" s="42" t="e">
        <f>SUMIFS('[4]Raw Inventory'!D:D,'[4]Raw Inventory'!C:C,"DUARTE",'[4]Raw Inventory'!B:B,A1283)</f>
        <v>#VALUE!</v>
      </c>
      <c r="AI1283" s="42"/>
      <c r="AJ1283" s="42">
        <f t="shared" ref="AJ1283:AJ1346" si="320">IFERROR((Q1283 + IF(AI1283="",0,AI1283))/P1283, 0)</f>
        <v>45</v>
      </c>
      <c r="AK1283" s="40" t="str">
        <f>IFERROR(IF((Q1283+IF(AI1283="",0,AI3))&lt;=0,"Stockout",IF(AJ1283="","",IF(F1283="Class A",IF(AJ1283&lt;=7,"Critical",IF(AJ1283&lt;=15,"Low",IF(AJ1283&lt;=30,"Reorder",IF(AJ1283&lt;=45,"Optimal","Overstock")))),IF(F1283="Class B",IF(AJ1283&lt;=10,"Critical",IF(AJ1283&lt;=20,"Low",IF(AJ1283&lt;=45,"Reorder",IF(AJ1283&lt;=60,"Optimal","Overstock")))),IF(F1283="Class C",IF(AJ1283&lt;=15,"Critical",IF(AJ1283&lt;=30,"Low",IF(AJ1283&lt;=60,"Reorder",IF(AJ1283&lt;=90,"Optimal","Overstock")))),""))))),"")</f>
        <v>Optimal</v>
      </c>
      <c r="AL1283" s="42"/>
      <c r="AM1283" s="39"/>
      <c r="AN1283" s="39"/>
      <c r="AO1283" s="39"/>
      <c r="AP1283" s="39"/>
      <c r="AQ1283" s="39"/>
      <c r="AR1283" s="39"/>
      <c r="AS1283" s="39"/>
      <c r="AT1283" s="39"/>
      <c r="AU1283" s="39"/>
      <c r="AV1283" s="39"/>
    </row>
    <row r="1284" spans="1:48">
      <c r="A1284" s="39" t="s">
        <v>31</v>
      </c>
      <c r="B1284" s="39" t="s">
        <v>144</v>
      </c>
      <c r="C1284" s="39" t="s">
        <v>137</v>
      </c>
      <c r="D1284" s="40" t="s">
        <v>244</v>
      </c>
      <c r="E1284" s="40">
        <v>13</v>
      </c>
      <c r="F1284" s="40" t="s">
        <v>2</v>
      </c>
      <c r="G1284" s="39" t="str">
        <f>IFERROR(VLOOKUP(A1284,'[4]MC Masterlist 2026-09-17'!$B:$M, 3, 0),"")</f>
        <v>KAWASAKI</v>
      </c>
      <c r="H1284" s="41">
        <f>IFERROR(VLOOKUP(A1284,'[4]MC Masterlist 2026-09-17'!$B:$M, 6, 0),"")</f>
        <v>59528</v>
      </c>
      <c r="I1284" s="42">
        <v>6</v>
      </c>
      <c r="J1284" s="42">
        <v>3</v>
      </c>
      <c r="K1284" s="42">
        <v>1</v>
      </c>
      <c r="L1284" s="42">
        <f t="shared" si="305"/>
        <v>10</v>
      </c>
      <c r="M1284" s="42">
        <f t="shared" si="306"/>
        <v>3.3333333333333335</v>
      </c>
      <c r="N1284" s="41">
        <f t="shared" si="307"/>
        <v>595280</v>
      </c>
      <c r="O1284" s="41">
        <f t="shared" si="308"/>
        <v>198426.66666666669</v>
      </c>
      <c r="P1284" s="42">
        <f t="shared" si="309"/>
        <v>0.11111111111111112</v>
      </c>
      <c r="Q1284" s="42">
        <v>2</v>
      </c>
      <c r="R1284" s="41">
        <f t="shared" si="310"/>
        <v>119056</v>
      </c>
      <c r="S1284" s="42">
        <f t="shared" si="311"/>
        <v>18</v>
      </c>
      <c r="T1284" s="42">
        <f>IFERROR(VLOOKUP(A1284,'[4]Re-order'!$A:$Q,17,0),"")</f>
        <v>0</v>
      </c>
      <c r="U1284" s="42">
        <f>IFERROR(VLOOKUP(A1284,'[4]MC Masterlist 2026-09-17'!$B:$M, 10, 0),0)</f>
        <v>15</v>
      </c>
      <c r="V1284" s="42">
        <f>IFERROR(VLOOKUP(A1284,'[4]MC Masterlist 2026-09-17'!$B:$M, 11, 0),0)</f>
        <v>15</v>
      </c>
      <c r="W1284" s="42">
        <f t="shared" si="312"/>
        <v>30</v>
      </c>
      <c r="X1284" s="42">
        <f t="shared" si="313"/>
        <v>5.333333333333333</v>
      </c>
      <c r="Y1284" s="42">
        <f>IFERROR(IF(OR(C1284="AREA I",C1284="AREA V"),7,VLOOKUP(A1284,'[4]MC Masterlist 2026-09-17'!$B:$M, 12, 0)),0)</f>
        <v>7</v>
      </c>
      <c r="Z1284" s="42">
        <f t="shared" si="314"/>
        <v>1.6666666666666667</v>
      </c>
      <c r="AA1284" s="42">
        <f t="shared" si="315"/>
        <v>3.3333333333333335</v>
      </c>
      <c r="AB1284" s="42">
        <f t="shared" si="316"/>
        <v>0.59259259259259256</v>
      </c>
      <c r="AC1284" s="42">
        <f t="shared" si="317"/>
        <v>0.77777777777777779</v>
      </c>
      <c r="AD1284" s="40" t="str">
        <f t="shared" si="318"/>
        <v>Low</v>
      </c>
      <c r="AE1284" s="40">
        <f>IFERROR(VLOOKUP(A1284,'[4]Re-order'!$A:$AA,27,0),"")</f>
        <v>0</v>
      </c>
      <c r="AF1284" s="42">
        <f t="shared" si="319"/>
        <v>-1.2222222222222223</v>
      </c>
      <c r="AG1284" s="42" t="e">
        <f>SUMIFS('[4]Raw Inventory'!D:D,'[4]Raw Inventory'!C:C,"GREATWALL",'[4]Raw Inventory'!B:B,A1284)</f>
        <v>#VALUE!</v>
      </c>
      <c r="AH1284" s="42" t="e">
        <f>SUMIFS('[4]Raw Inventory'!D:D,'[4]Raw Inventory'!C:C,"DUARTE",'[4]Raw Inventory'!B:B,A1284)</f>
        <v>#VALUE!</v>
      </c>
      <c r="AI1284" s="42"/>
      <c r="AJ1284" s="42">
        <f t="shared" si="320"/>
        <v>18</v>
      </c>
      <c r="AK1284" s="40" t="str">
        <f>IFERROR(IF((Q1284+IF(AI1284="",0,AI3))&lt;=0,"Stockout",IF(AJ1284="","",IF(F1284="Class A",IF(AJ1284&lt;=7,"Critical",IF(AJ1284&lt;=15,"Low",IF(AJ1284&lt;=30,"Reorder",IF(AJ1284&lt;=45,"Optimal","Overstock")))),IF(F1284="Class B",IF(AJ1284&lt;=10,"Critical",IF(AJ1284&lt;=20,"Low",IF(AJ1284&lt;=45,"Reorder",IF(AJ1284&lt;=60,"Optimal","Overstock")))),IF(F1284="Class C",IF(AJ1284&lt;=15,"Critical",IF(AJ1284&lt;=30,"Low",IF(AJ1284&lt;=60,"Reorder",IF(AJ1284&lt;=90,"Optimal","Overstock")))),""))))),"")</f>
        <v>Low</v>
      </c>
      <c r="AL1284" s="42"/>
      <c r="AM1284" s="39"/>
      <c r="AN1284" s="39"/>
      <c r="AO1284" s="39"/>
      <c r="AP1284" s="39"/>
      <c r="AQ1284" s="39"/>
      <c r="AR1284" s="39"/>
      <c r="AS1284" s="39"/>
      <c r="AT1284" s="39"/>
      <c r="AU1284" s="39"/>
      <c r="AV1284" s="39"/>
    </row>
    <row r="1285" spans="1:48">
      <c r="A1285" s="39" t="s">
        <v>99</v>
      </c>
      <c r="B1285" s="39" t="s">
        <v>142</v>
      </c>
      <c r="C1285" s="39" t="s">
        <v>137</v>
      </c>
      <c r="D1285" s="40" t="s">
        <v>236</v>
      </c>
      <c r="E1285" s="40">
        <v>26</v>
      </c>
      <c r="F1285" s="40" t="s">
        <v>3</v>
      </c>
      <c r="G1285" s="39" t="str">
        <f>IFERROR(VLOOKUP(A1285,'[4]MC Masterlist 2026-09-17'!$B:$M, 3, 0),"")</f>
        <v>YAMAHA</v>
      </c>
      <c r="H1285" s="41">
        <f>IFERROR(VLOOKUP(A1285,'[4]MC Masterlist 2026-09-17'!$B:$M, 6, 0),"")</f>
        <v>86397</v>
      </c>
      <c r="I1285" s="42">
        <v>0</v>
      </c>
      <c r="J1285" s="42">
        <v>0</v>
      </c>
      <c r="K1285" s="42">
        <v>0</v>
      </c>
      <c r="L1285" s="42">
        <f t="shared" si="305"/>
        <v>0</v>
      </c>
      <c r="M1285" s="42">
        <f t="shared" si="306"/>
        <v>0</v>
      </c>
      <c r="N1285" s="41">
        <f t="shared" si="307"/>
        <v>0</v>
      </c>
      <c r="O1285" s="41">
        <f t="shared" si="308"/>
        <v>0</v>
      </c>
      <c r="P1285" s="42">
        <f t="shared" si="309"/>
        <v>0</v>
      </c>
      <c r="Q1285" s="42">
        <v>1</v>
      </c>
      <c r="R1285" s="41">
        <f t="shared" si="310"/>
        <v>86397</v>
      </c>
      <c r="S1285" s="42">
        <f t="shared" si="311"/>
        <v>0</v>
      </c>
      <c r="T1285" s="42">
        <f>IFERROR(VLOOKUP(A1285,'[4]Re-order'!$A:$Q,17,0),"")</f>
        <v>0</v>
      </c>
      <c r="U1285" s="42">
        <f>IFERROR(VLOOKUP(A1285,'[4]MC Masterlist 2026-09-17'!$B:$M, 10, 0),0)</f>
        <v>15</v>
      </c>
      <c r="V1285" s="42">
        <f>IFERROR(VLOOKUP(A1285,'[4]MC Masterlist 2026-09-17'!$B:$M, 11, 0),0)</f>
        <v>15</v>
      </c>
      <c r="W1285" s="42">
        <f t="shared" si="312"/>
        <v>30</v>
      </c>
      <c r="X1285" s="42">
        <f t="shared" si="313"/>
        <v>7</v>
      </c>
      <c r="Y1285" s="42">
        <f>IFERROR(IF(OR(C1285="AREA I",C1285="AREA V"),7,VLOOKUP(A1285,'[4]MC Masterlist 2026-09-17'!$B:$M, 12, 0)),0)</f>
        <v>7</v>
      </c>
      <c r="Z1285" s="42">
        <f t="shared" si="314"/>
        <v>0</v>
      </c>
      <c r="AA1285" s="42">
        <f t="shared" si="315"/>
        <v>0</v>
      </c>
      <c r="AB1285" s="42">
        <f t="shared" si="316"/>
        <v>0</v>
      </c>
      <c r="AC1285" s="42">
        <f t="shared" si="317"/>
        <v>0</v>
      </c>
      <c r="AD1285" s="40" t="str">
        <f t="shared" si="318"/>
        <v>Critical</v>
      </c>
      <c r="AE1285" s="40">
        <f>IFERROR(VLOOKUP(A1285,'[4]Re-order'!$A:$AA,27,0),"")</f>
        <v>0</v>
      </c>
      <c r="AF1285" s="42">
        <f t="shared" si="319"/>
        <v>-1</v>
      </c>
      <c r="AG1285" s="42" t="e">
        <f>SUMIFS('[4]Raw Inventory'!D:D,'[4]Raw Inventory'!C:C,"GREATWALL",'[4]Raw Inventory'!B:B,A1285)</f>
        <v>#VALUE!</v>
      </c>
      <c r="AH1285" s="42" t="e">
        <f>SUMIFS('[4]Raw Inventory'!D:D,'[4]Raw Inventory'!C:C,"DUARTE",'[4]Raw Inventory'!B:B,A1285)</f>
        <v>#VALUE!</v>
      </c>
      <c r="AI1285" s="42"/>
      <c r="AJ1285" s="42">
        <f t="shared" si="320"/>
        <v>0</v>
      </c>
      <c r="AK1285" s="40" t="str">
        <f>IFERROR(IF((Q1285+IF(AI1285="",0,AI3))&lt;=0,"Stockout",IF(AJ1285="","",IF(F1285="Class A",IF(AJ1285&lt;=7,"Critical",IF(AJ1285&lt;=15,"Low",IF(AJ1285&lt;=30,"Reorder",IF(AJ1285&lt;=45,"Optimal","Overstock")))),IF(F1285="Class B",IF(AJ1285&lt;=10,"Critical",IF(AJ1285&lt;=20,"Low",IF(AJ1285&lt;=45,"Reorder",IF(AJ1285&lt;=60,"Optimal","Overstock")))),IF(F1285="Class C",IF(AJ1285&lt;=15,"Critical",IF(AJ1285&lt;=30,"Low",IF(AJ1285&lt;=60,"Reorder",IF(AJ1285&lt;=90,"Optimal","Overstock")))),""))))),"")</f>
        <v>Critical</v>
      </c>
      <c r="AL1285" s="42"/>
      <c r="AM1285" s="39"/>
      <c r="AN1285" s="39"/>
      <c r="AO1285" s="39"/>
      <c r="AP1285" s="39"/>
      <c r="AQ1285" s="39"/>
      <c r="AR1285" s="39"/>
      <c r="AS1285" s="39"/>
      <c r="AT1285" s="39"/>
      <c r="AU1285" s="39"/>
      <c r="AV1285" s="39"/>
    </row>
    <row r="1286" spans="1:48">
      <c r="A1286" s="39" t="s">
        <v>44</v>
      </c>
      <c r="B1286" s="39" t="s">
        <v>157</v>
      </c>
      <c r="C1286" s="39" t="s">
        <v>152</v>
      </c>
      <c r="D1286" s="40" t="s">
        <v>238</v>
      </c>
      <c r="E1286" s="40">
        <v>23</v>
      </c>
      <c r="F1286" s="40" t="s">
        <v>3</v>
      </c>
      <c r="G1286" s="39" t="str">
        <f>IFERROR(VLOOKUP(A1286,'[4]MC Masterlist 2026-09-17'!$B:$M, 3, 0),"")</f>
        <v>YAMAHA</v>
      </c>
      <c r="H1286" s="41">
        <f>IFERROR(VLOOKUP(A1286,'[4]MC Masterlist 2026-09-17'!$B:$M, 6, 0),"")</f>
        <v>165912</v>
      </c>
      <c r="I1286" s="42">
        <v>0</v>
      </c>
      <c r="J1286" s="42">
        <v>0</v>
      </c>
      <c r="K1286" s="42">
        <v>0</v>
      </c>
      <c r="L1286" s="42">
        <f t="shared" si="305"/>
        <v>0</v>
      </c>
      <c r="M1286" s="42">
        <f t="shared" si="306"/>
        <v>0</v>
      </c>
      <c r="N1286" s="41">
        <f t="shared" si="307"/>
        <v>0</v>
      </c>
      <c r="O1286" s="41">
        <f t="shared" si="308"/>
        <v>0</v>
      </c>
      <c r="P1286" s="42">
        <f t="shared" si="309"/>
        <v>0</v>
      </c>
      <c r="Q1286" s="42">
        <v>1</v>
      </c>
      <c r="R1286" s="41">
        <f t="shared" si="310"/>
        <v>165912</v>
      </c>
      <c r="S1286" s="42">
        <f t="shared" si="311"/>
        <v>0</v>
      </c>
      <c r="T1286" s="42">
        <f>IFERROR(VLOOKUP(A1286,'[4]Re-order'!$A:$Q,17,0),"")</f>
        <v>0</v>
      </c>
      <c r="U1286" s="42">
        <f>IFERROR(VLOOKUP(A1286,'[4]MC Masterlist 2026-09-17'!$B:$M, 10, 0),0)</f>
        <v>15</v>
      </c>
      <c r="V1286" s="42">
        <f>IFERROR(VLOOKUP(A1286,'[4]MC Masterlist 2026-09-17'!$B:$M, 11, 0),0)</f>
        <v>15</v>
      </c>
      <c r="W1286" s="42">
        <f t="shared" si="312"/>
        <v>30</v>
      </c>
      <c r="X1286" s="42">
        <f t="shared" si="313"/>
        <v>30</v>
      </c>
      <c r="Y1286" s="42">
        <f>IFERROR(IF(OR(C1286="AREA I",C1286="AREA V"),7,VLOOKUP(A1286,'[4]MC Masterlist 2026-09-17'!$B:$M, 12, 0)),0)</f>
        <v>30</v>
      </c>
      <c r="Z1286" s="42">
        <f t="shared" si="314"/>
        <v>0</v>
      </c>
      <c r="AA1286" s="42">
        <f t="shared" si="315"/>
        <v>0</v>
      </c>
      <c r="AB1286" s="42">
        <f t="shared" si="316"/>
        <v>0</v>
      </c>
      <c r="AC1286" s="42">
        <f t="shared" si="317"/>
        <v>0</v>
      </c>
      <c r="AD1286" s="40" t="str">
        <f t="shared" si="318"/>
        <v>Critical</v>
      </c>
      <c r="AE1286" s="40">
        <f>IFERROR(VLOOKUP(A1286,'[4]Re-order'!$A:$AA,27,0),"")</f>
        <v>0</v>
      </c>
      <c r="AF1286" s="42">
        <f t="shared" si="319"/>
        <v>-1</v>
      </c>
      <c r="AG1286" s="42" t="e">
        <f>SUMIFS('[4]Raw Inventory'!D:D,'[4]Raw Inventory'!C:C,"GREATWALL",'[4]Raw Inventory'!B:B,A1286)</f>
        <v>#VALUE!</v>
      </c>
      <c r="AH1286" s="42" t="e">
        <f>SUMIFS('[4]Raw Inventory'!D:D,'[4]Raw Inventory'!C:C,"DUARTE",'[4]Raw Inventory'!B:B,A1286)</f>
        <v>#VALUE!</v>
      </c>
      <c r="AI1286" s="42"/>
      <c r="AJ1286" s="42">
        <f t="shared" si="320"/>
        <v>0</v>
      </c>
      <c r="AK1286" s="40" t="str">
        <f>IFERROR(IF((Q1286+IF(AI1286="",0,AI3))&lt;=0,"Stockout",IF(AJ1286="","",IF(F1286="Class A",IF(AJ1286&lt;=7,"Critical",IF(AJ1286&lt;=15,"Low",IF(AJ1286&lt;=30,"Reorder",IF(AJ1286&lt;=45,"Optimal","Overstock")))),IF(F1286="Class B",IF(AJ1286&lt;=10,"Critical",IF(AJ1286&lt;=20,"Low",IF(AJ1286&lt;=45,"Reorder",IF(AJ1286&lt;=60,"Optimal","Overstock")))),IF(F1286="Class C",IF(AJ1286&lt;=15,"Critical",IF(AJ1286&lt;=30,"Low",IF(AJ1286&lt;=60,"Reorder",IF(AJ1286&lt;=90,"Optimal","Overstock")))),""))))),"")</f>
        <v>Critical</v>
      </c>
      <c r="AL1286" s="42"/>
      <c r="AM1286" s="39"/>
      <c r="AN1286" s="39"/>
      <c r="AO1286" s="39"/>
      <c r="AP1286" s="39"/>
      <c r="AQ1286" s="39"/>
      <c r="AR1286" s="39"/>
      <c r="AS1286" s="39"/>
      <c r="AT1286" s="39"/>
      <c r="AU1286" s="39"/>
      <c r="AV1286" s="39"/>
    </row>
    <row r="1287" spans="1:48">
      <c r="A1287" s="39" t="s">
        <v>49</v>
      </c>
      <c r="B1287" s="39" t="s">
        <v>27</v>
      </c>
      <c r="C1287" s="39" t="s">
        <v>1</v>
      </c>
      <c r="D1287" s="40" t="s">
        <v>243</v>
      </c>
      <c r="E1287" s="40">
        <v>30</v>
      </c>
      <c r="F1287" s="40" t="s">
        <v>3</v>
      </c>
      <c r="G1287" s="39" t="str">
        <f>IFERROR(VLOOKUP(A1287,'[4]MC Masterlist 2026-09-17'!$B:$M, 3, 0),"")</f>
        <v>BAJAJ RE</v>
      </c>
      <c r="H1287" s="41">
        <f>IFERROR(VLOOKUP(A1287,'[4]MC Masterlist 2026-09-17'!$B:$M, 6, 0),"")</f>
        <v>191000</v>
      </c>
      <c r="I1287" s="42">
        <v>0</v>
      </c>
      <c r="J1287" s="42">
        <v>0</v>
      </c>
      <c r="K1287" s="42">
        <v>0</v>
      </c>
      <c r="L1287" s="42">
        <f t="shared" si="305"/>
        <v>0</v>
      </c>
      <c r="M1287" s="42">
        <f t="shared" si="306"/>
        <v>0</v>
      </c>
      <c r="N1287" s="41">
        <f t="shared" si="307"/>
        <v>0</v>
      </c>
      <c r="O1287" s="41">
        <f t="shared" si="308"/>
        <v>0</v>
      </c>
      <c r="P1287" s="42">
        <f t="shared" si="309"/>
        <v>0</v>
      </c>
      <c r="Q1287" s="42">
        <v>1</v>
      </c>
      <c r="R1287" s="41">
        <f t="shared" si="310"/>
        <v>191000</v>
      </c>
      <c r="S1287" s="42">
        <f t="shared" si="311"/>
        <v>0</v>
      </c>
      <c r="T1287" s="42">
        <f>IFERROR(VLOOKUP(A1287,'[4]Re-order'!$A:$Q,17,0),"")</f>
        <v>0</v>
      </c>
      <c r="U1287" s="42">
        <f>IFERROR(VLOOKUP(A1287,'[4]MC Masterlist 2026-09-17'!$B:$M, 10, 0),0)</f>
        <v>15</v>
      </c>
      <c r="V1287" s="42">
        <f>IFERROR(VLOOKUP(A1287,'[4]MC Masterlist 2026-09-17'!$B:$M, 11, 0),0)</f>
        <v>15</v>
      </c>
      <c r="W1287" s="42">
        <f t="shared" si="312"/>
        <v>30</v>
      </c>
      <c r="X1287" s="42">
        <f t="shared" si="313"/>
        <v>7</v>
      </c>
      <c r="Y1287" s="42">
        <f>IFERROR(IF(OR(C1287="AREA I",C1287="AREA V"),7,VLOOKUP(A1287,'[4]MC Masterlist 2026-09-17'!$B:$M, 12, 0)),0)</f>
        <v>7</v>
      </c>
      <c r="Z1287" s="42">
        <f t="shared" si="314"/>
        <v>0</v>
      </c>
      <c r="AA1287" s="42">
        <f t="shared" si="315"/>
        <v>0</v>
      </c>
      <c r="AB1287" s="42">
        <f t="shared" si="316"/>
        <v>0</v>
      </c>
      <c r="AC1287" s="42">
        <f t="shared" si="317"/>
        <v>0</v>
      </c>
      <c r="AD1287" s="40" t="str">
        <f t="shared" si="318"/>
        <v>Critical</v>
      </c>
      <c r="AE1287" s="40">
        <f>IFERROR(VLOOKUP(A1287,'[4]Re-order'!$A:$AA,27,0),"")</f>
        <v>0</v>
      </c>
      <c r="AF1287" s="42">
        <f t="shared" si="319"/>
        <v>-1</v>
      </c>
      <c r="AG1287" s="42" t="e">
        <f>SUMIFS('[4]Raw Inventory'!D:D,'[4]Raw Inventory'!C:C,"GREATWALL",'[4]Raw Inventory'!B:B,A1287)</f>
        <v>#VALUE!</v>
      </c>
      <c r="AH1287" s="42" t="e">
        <f>SUMIFS('[4]Raw Inventory'!D:D,'[4]Raw Inventory'!C:C,"DUARTE",'[4]Raw Inventory'!B:B,A1287)</f>
        <v>#VALUE!</v>
      </c>
      <c r="AI1287" s="42"/>
      <c r="AJ1287" s="42">
        <f t="shared" si="320"/>
        <v>0</v>
      </c>
      <c r="AK1287" s="40" t="str">
        <f>IFERROR(IF((Q1287+IF(AI1287="",0,AI3))&lt;=0,"Stockout",IF(AJ1287="","",IF(F1287="Class A",IF(AJ1287&lt;=7,"Critical",IF(AJ1287&lt;=15,"Low",IF(AJ1287&lt;=30,"Reorder",IF(AJ1287&lt;=45,"Optimal","Overstock")))),IF(F1287="Class B",IF(AJ1287&lt;=10,"Critical",IF(AJ1287&lt;=20,"Low",IF(AJ1287&lt;=45,"Reorder",IF(AJ1287&lt;=60,"Optimal","Overstock")))),IF(F1287="Class C",IF(AJ1287&lt;=15,"Critical",IF(AJ1287&lt;=30,"Low",IF(AJ1287&lt;=60,"Reorder",IF(AJ1287&lt;=90,"Optimal","Overstock")))),""))))),"")</f>
        <v>Critical</v>
      </c>
      <c r="AL1287" s="42"/>
      <c r="AM1287" s="39"/>
      <c r="AN1287" s="39"/>
      <c r="AO1287" s="39"/>
      <c r="AP1287" s="39"/>
      <c r="AQ1287" s="39"/>
      <c r="AR1287" s="39"/>
      <c r="AS1287" s="39"/>
      <c r="AT1287" s="39"/>
      <c r="AU1287" s="39"/>
      <c r="AV1287" s="39"/>
    </row>
    <row r="1288" spans="1:48">
      <c r="A1288" s="39" t="s">
        <v>59</v>
      </c>
      <c r="B1288" s="39" t="s">
        <v>139</v>
      </c>
      <c r="C1288" s="39" t="s">
        <v>137</v>
      </c>
      <c r="D1288" s="40" t="s">
        <v>239</v>
      </c>
      <c r="E1288" s="40">
        <v>13</v>
      </c>
      <c r="F1288" s="40" t="s">
        <v>2</v>
      </c>
      <c r="G1288" s="39" t="str">
        <f>IFERROR(VLOOKUP(A1288,'[4]MC Masterlist 2026-09-17'!$B:$M, 3, 0),"")</f>
        <v>HONDA</v>
      </c>
      <c r="H1288" s="41">
        <f>IFERROR(VLOOKUP(A1288,'[4]MC Masterlist 2026-09-17'!$B:$M, 6, 0),"")</f>
        <v>147230</v>
      </c>
      <c r="I1288" s="42">
        <v>1</v>
      </c>
      <c r="J1288" s="42">
        <v>1</v>
      </c>
      <c r="K1288" s="42">
        <v>3</v>
      </c>
      <c r="L1288" s="42">
        <f t="shared" si="305"/>
        <v>5</v>
      </c>
      <c r="M1288" s="42">
        <f t="shared" si="306"/>
        <v>1.6666666666666667</v>
      </c>
      <c r="N1288" s="41">
        <f t="shared" si="307"/>
        <v>736150</v>
      </c>
      <c r="O1288" s="41">
        <f t="shared" si="308"/>
        <v>245383.33333333334</v>
      </c>
      <c r="P1288" s="42">
        <f t="shared" si="309"/>
        <v>5.5555555555555559E-2</v>
      </c>
      <c r="Q1288" s="42">
        <v>2</v>
      </c>
      <c r="R1288" s="41">
        <f t="shared" si="310"/>
        <v>294460</v>
      </c>
      <c r="S1288" s="42">
        <f t="shared" si="311"/>
        <v>36</v>
      </c>
      <c r="T1288" s="42">
        <f>IFERROR(VLOOKUP(A1288,'[4]Re-order'!$A:$Q,17,0),"")</f>
        <v>0</v>
      </c>
      <c r="U1288" s="42">
        <f>IFERROR(VLOOKUP(A1288,'[4]MC Masterlist 2026-09-17'!$B:$M, 10, 0),0)</f>
        <v>15</v>
      </c>
      <c r="V1288" s="42">
        <f>IFERROR(VLOOKUP(A1288,'[4]MC Masterlist 2026-09-17'!$B:$M, 11, 0),0)</f>
        <v>15</v>
      </c>
      <c r="W1288" s="42">
        <f t="shared" si="312"/>
        <v>30</v>
      </c>
      <c r="X1288" s="42">
        <f t="shared" si="313"/>
        <v>6.166666666666667</v>
      </c>
      <c r="Y1288" s="42">
        <f>IFERROR(IF(OR(C1288="AREA I",C1288="AREA V"),7,VLOOKUP(A1288,'[4]MC Masterlist 2026-09-17'!$B:$M, 12, 0)),0)</f>
        <v>7</v>
      </c>
      <c r="Z1288" s="42">
        <f t="shared" si="314"/>
        <v>0.83333333333333337</v>
      </c>
      <c r="AA1288" s="42">
        <f t="shared" si="315"/>
        <v>1.6666666666666667</v>
      </c>
      <c r="AB1288" s="42">
        <f t="shared" si="316"/>
        <v>0.34259259259259262</v>
      </c>
      <c r="AC1288" s="42">
        <f t="shared" si="317"/>
        <v>0.3888888888888889</v>
      </c>
      <c r="AD1288" s="40" t="str">
        <f t="shared" si="318"/>
        <v>Reorder</v>
      </c>
      <c r="AE1288" s="40">
        <f>IFERROR(VLOOKUP(A1288,'[4]Re-order'!$A:$AA,27,0),"")</f>
        <v>0</v>
      </c>
      <c r="AF1288" s="42">
        <f t="shared" si="319"/>
        <v>-1.6111111111111112</v>
      </c>
      <c r="AG1288" s="42" t="e">
        <f>SUMIFS('[4]Raw Inventory'!D:D,'[4]Raw Inventory'!C:C,"GREATWALL",'[4]Raw Inventory'!B:B,A1288)</f>
        <v>#VALUE!</v>
      </c>
      <c r="AH1288" s="42" t="e">
        <f>SUMIFS('[4]Raw Inventory'!D:D,'[4]Raw Inventory'!C:C,"DUARTE",'[4]Raw Inventory'!B:B,A1288)</f>
        <v>#VALUE!</v>
      </c>
      <c r="AI1288" s="42"/>
      <c r="AJ1288" s="42">
        <f t="shared" si="320"/>
        <v>36</v>
      </c>
      <c r="AK1288" s="40" t="str">
        <f>IFERROR(IF((Q1288+IF(AI1288="",0,AI3))&lt;=0,"Stockout",IF(AJ1288="","",IF(F1288="Class A",IF(AJ1288&lt;=7,"Critical",IF(AJ1288&lt;=15,"Low",IF(AJ1288&lt;=30,"Reorder",IF(AJ1288&lt;=45,"Optimal","Overstock")))),IF(F1288="Class B",IF(AJ1288&lt;=10,"Critical",IF(AJ1288&lt;=20,"Low",IF(AJ1288&lt;=45,"Reorder",IF(AJ1288&lt;=60,"Optimal","Overstock")))),IF(F1288="Class C",IF(AJ1288&lt;=15,"Critical",IF(AJ1288&lt;=30,"Low",IF(AJ1288&lt;=60,"Reorder",IF(AJ1288&lt;=90,"Optimal","Overstock")))),""))))),"")</f>
        <v>Reorder</v>
      </c>
      <c r="AL1288" s="42"/>
      <c r="AM1288" s="39"/>
      <c r="AN1288" s="39"/>
      <c r="AO1288" s="39"/>
      <c r="AP1288" s="39"/>
      <c r="AQ1288" s="39"/>
      <c r="AR1288" s="39"/>
      <c r="AS1288" s="39"/>
      <c r="AT1288" s="39"/>
      <c r="AU1288" s="39"/>
      <c r="AV1288" s="39"/>
    </row>
    <row r="1289" spans="1:48">
      <c r="A1289" s="39" t="s">
        <v>36</v>
      </c>
      <c r="B1289" s="39" t="s">
        <v>95</v>
      </c>
      <c r="C1289" s="39" t="s">
        <v>90</v>
      </c>
      <c r="D1289" s="40" t="s">
        <v>220</v>
      </c>
      <c r="E1289" s="40">
        <v>19</v>
      </c>
      <c r="F1289" s="40" t="s">
        <v>3</v>
      </c>
      <c r="G1289" s="39" t="str">
        <f>IFERROR(VLOOKUP(A1289,'[4]MC Masterlist 2026-09-17'!$B:$M, 3, 0),"")</f>
        <v>HONDA</v>
      </c>
      <c r="H1289" s="41">
        <f>IFERROR(VLOOKUP(A1289,'[4]MC Masterlist 2026-09-17'!$B:$M, 6, 0),"")</f>
        <v>76850</v>
      </c>
      <c r="I1289" s="42">
        <v>1</v>
      </c>
      <c r="J1289" s="42">
        <v>0</v>
      </c>
      <c r="K1289" s="42">
        <v>0</v>
      </c>
      <c r="L1289" s="42">
        <f t="shared" si="305"/>
        <v>1</v>
      </c>
      <c r="M1289" s="42">
        <f t="shared" si="306"/>
        <v>0.33333333333333331</v>
      </c>
      <c r="N1289" s="41">
        <f t="shared" si="307"/>
        <v>76850</v>
      </c>
      <c r="O1289" s="41">
        <f t="shared" si="308"/>
        <v>25616.666666666664</v>
      </c>
      <c r="P1289" s="42">
        <f t="shared" si="309"/>
        <v>1.111111111111111E-2</v>
      </c>
      <c r="Q1289" s="42">
        <v>1</v>
      </c>
      <c r="R1289" s="41">
        <f t="shared" si="310"/>
        <v>76850</v>
      </c>
      <c r="S1289" s="42">
        <f t="shared" si="311"/>
        <v>90.000000000000014</v>
      </c>
      <c r="T1289" s="42">
        <f>IFERROR(VLOOKUP(A1289,'[4]Re-order'!$A:$Q,17,0),"")</f>
        <v>0</v>
      </c>
      <c r="U1289" s="42">
        <f>IFERROR(VLOOKUP(A1289,'[4]MC Masterlist 2026-09-17'!$B:$M, 10, 0),0)</f>
        <v>15</v>
      </c>
      <c r="V1289" s="42">
        <f>IFERROR(VLOOKUP(A1289,'[4]MC Masterlist 2026-09-17'!$B:$M, 11, 0),0)</f>
        <v>15</v>
      </c>
      <c r="W1289" s="42">
        <f t="shared" si="312"/>
        <v>30</v>
      </c>
      <c r="X1289" s="42">
        <f t="shared" si="313"/>
        <v>29.833333333333332</v>
      </c>
      <c r="Y1289" s="42">
        <f>IFERROR(IF(OR(C1289="AREA I",C1289="AREA V"),7,VLOOKUP(A1289,'[4]MC Masterlist 2026-09-17'!$B:$M, 12, 0)),0)</f>
        <v>30</v>
      </c>
      <c r="Z1289" s="42">
        <f t="shared" si="314"/>
        <v>0.16666666666666666</v>
      </c>
      <c r="AA1289" s="42">
        <f t="shared" si="315"/>
        <v>0.33333333333333331</v>
      </c>
      <c r="AB1289" s="42">
        <f t="shared" si="316"/>
        <v>0.33148148148148143</v>
      </c>
      <c r="AC1289" s="42">
        <f t="shared" si="317"/>
        <v>0.33333333333333331</v>
      </c>
      <c r="AD1289" s="40" t="str">
        <f t="shared" si="318"/>
        <v>Optimal</v>
      </c>
      <c r="AE1289" s="40">
        <f>IFERROR(VLOOKUP(A1289,'[4]Re-order'!$A:$AA,27,0),"")</f>
        <v>0</v>
      </c>
      <c r="AF1289" s="42">
        <f t="shared" si="319"/>
        <v>-0.66666666666666674</v>
      </c>
      <c r="AG1289" s="42" t="e">
        <f>SUMIFS('[4]Raw Inventory'!D:D,'[4]Raw Inventory'!C:C,"GREATWALL",'[4]Raw Inventory'!B:B,A1289)</f>
        <v>#VALUE!</v>
      </c>
      <c r="AH1289" s="42" t="e">
        <f>SUMIFS('[4]Raw Inventory'!D:D,'[4]Raw Inventory'!C:C,"DUARTE",'[4]Raw Inventory'!B:B,A1289)</f>
        <v>#VALUE!</v>
      </c>
      <c r="AI1289" s="42"/>
      <c r="AJ1289" s="42">
        <f t="shared" si="320"/>
        <v>90.000000000000014</v>
      </c>
      <c r="AK1289" s="40" t="str">
        <f>IFERROR(IF((Q1289+IF(AI1289="",0,AI3))&lt;=0,"Stockout",IF(AJ1289="","",IF(F1289="Class A",IF(AJ1289&lt;=7,"Critical",IF(AJ1289&lt;=15,"Low",IF(AJ1289&lt;=30,"Reorder",IF(AJ1289&lt;=45,"Optimal","Overstock")))),IF(F1289="Class B",IF(AJ1289&lt;=10,"Critical",IF(AJ1289&lt;=20,"Low",IF(AJ1289&lt;=45,"Reorder",IF(AJ1289&lt;=60,"Optimal","Overstock")))),IF(F1289="Class C",IF(AJ1289&lt;=15,"Critical",IF(AJ1289&lt;=30,"Low",IF(AJ1289&lt;=60,"Reorder",IF(AJ1289&lt;=90,"Optimal","Overstock")))),""))))),"")</f>
        <v>Optimal</v>
      </c>
      <c r="AL1289" s="42"/>
      <c r="AM1289" s="39"/>
      <c r="AN1289" s="39"/>
      <c r="AO1289" s="39"/>
      <c r="AP1289" s="39"/>
      <c r="AQ1289" s="39"/>
      <c r="AR1289" s="39"/>
      <c r="AS1289" s="39"/>
      <c r="AT1289" s="39"/>
      <c r="AU1289" s="39"/>
      <c r="AV1289" s="39"/>
    </row>
    <row r="1290" spans="1:48">
      <c r="A1290" s="39" t="s">
        <v>57</v>
      </c>
      <c r="B1290" s="39" t="s">
        <v>91</v>
      </c>
      <c r="C1290" s="39" t="s">
        <v>90</v>
      </c>
      <c r="D1290" s="40" t="s">
        <v>225</v>
      </c>
      <c r="E1290" s="40">
        <v>14</v>
      </c>
      <c r="F1290" s="40" t="s">
        <v>3</v>
      </c>
      <c r="G1290" s="39" t="str">
        <f>IFERROR(VLOOKUP(A1290,'[4]MC Masterlist 2026-09-17'!$B:$M, 3, 0),"")</f>
        <v>HONDA</v>
      </c>
      <c r="H1290" s="41">
        <f>IFERROR(VLOOKUP(A1290,'[4]MC Masterlist 2026-09-17'!$B:$M, 6, 0),"")</f>
        <v>146328</v>
      </c>
      <c r="I1290" s="42">
        <v>0</v>
      </c>
      <c r="J1290" s="42">
        <v>0</v>
      </c>
      <c r="K1290" s="42">
        <v>0</v>
      </c>
      <c r="L1290" s="42">
        <f t="shared" si="305"/>
        <v>0</v>
      </c>
      <c r="M1290" s="42">
        <f t="shared" si="306"/>
        <v>0</v>
      </c>
      <c r="N1290" s="41">
        <f t="shared" si="307"/>
        <v>0</v>
      </c>
      <c r="O1290" s="41">
        <f t="shared" si="308"/>
        <v>0</v>
      </c>
      <c r="P1290" s="42">
        <f t="shared" si="309"/>
        <v>0</v>
      </c>
      <c r="Q1290" s="42">
        <v>1</v>
      </c>
      <c r="R1290" s="41">
        <f t="shared" si="310"/>
        <v>146328</v>
      </c>
      <c r="S1290" s="42">
        <f t="shared" si="311"/>
        <v>0</v>
      </c>
      <c r="T1290" s="42">
        <f>IFERROR(VLOOKUP(A1290,'[4]Re-order'!$A:$Q,17,0),"")</f>
        <v>0</v>
      </c>
      <c r="U1290" s="42">
        <f>IFERROR(VLOOKUP(A1290,'[4]MC Masterlist 2026-09-17'!$B:$M, 10, 0),0)</f>
        <v>15</v>
      </c>
      <c r="V1290" s="42">
        <f>IFERROR(VLOOKUP(A1290,'[4]MC Masterlist 2026-09-17'!$B:$M, 11, 0),0)</f>
        <v>15</v>
      </c>
      <c r="W1290" s="42">
        <f t="shared" si="312"/>
        <v>30</v>
      </c>
      <c r="X1290" s="42">
        <f t="shared" si="313"/>
        <v>30</v>
      </c>
      <c r="Y1290" s="42">
        <f>IFERROR(IF(OR(C1290="AREA I",C1290="AREA V"),7,VLOOKUP(A1290,'[4]MC Masterlist 2026-09-17'!$B:$M, 12, 0)),0)</f>
        <v>30</v>
      </c>
      <c r="Z1290" s="42">
        <f t="shared" si="314"/>
        <v>0</v>
      </c>
      <c r="AA1290" s="42">
        <f t="shared" si="315"/>
        <v>0</v>
      </c>
      <c r="AB1290" s="42">
        <f t="shared" si="316"/>
        <v>0</v>
      </c>
      <c r="AC1290" s="42">
        <f t="shared" si="317"/>
        <v>0</v>
      </c>
      <c r="AD1290" s="40" t="str">
        <f t="shared" si="318"/>
        <v>Critical</v>
      </c>
      <c r="AE1290" s="40">
        <f>IFERROR(VLOOKUP(A1290,'[4]Re-order'!$A:$AA,27,0),"")</f>
        <v>0</v>
      </c>
      <c r="AF1290" s="42">
        <f t="shared" si="319"/>
        <v>-1</v>
      </c>
      <c r="AG1290" s="42" t="e">
        <f>SUMIFS('[4]Raw Inventory'!D:D,'[4]Raw Inventory'!C:C,"GREATWALL",'[4]Raw Inventory'!B:B,A1290)</f>
        <v>#VALUE!</v>
      </c>
      <c r="AH1290" s="42" t="e">
        <f>SUMIFS('[4]Raw Inventory'!D:D,'[4]Raw Inventory'!C:C,"DUARTE",'[4]Raw Inventory'!B:B,A1290)</f>
        <v>#VALUE!</v>
      </c>
      <c r="AI1290" s="42"/>
      <c r="AJ1290" s="42">
        <f t="shared" si="320"/>
        <v>0</v>
      </c>
      <c r="AK1290" s="40" t="str">
        <f>IFERROR(IF((Q1290+IF(AI1290="",0,AI3))&lt;=0,"Stockout",IF(AJ1290="","",IF(F1290="Class A",IF(AJ1290&lt;=7,"Critical",IF(AJ1290&lt;=15,"Low",IF(AJ1290&lt;=30,"Reorder",IF(AJ1290&lt;=45,"Optimal","Overstock")))),IF(F1290="Class B",IF(AJ1290&lt;=10,"Critical",IF(AJ1290&lt;=20,"Low",IF(AJ1290&lt;=45,"Reorder",IF(AJ1290&lt;=60,"Optimal","Overstock")))),IF(F1290="Class C",IF(AJ1290&lt;=15,"Critical",IF(AJ1290&lt;=30,"Low",IF(AJ1290&lt;=60,"Reorder",IF(AJ1290&lt;=90,"Optimal","Overstock")))),""))))),"")</f>
        <v>Critical</v>
      </c>
      <c r="AL1290" s="42"/>
      <c r="AM1290" s="39"/>
      <c r="AN1290" s="39"/>
      <c r="AO1290" s="39"/>
      <c r="AP1290" s="39"/>
      <c r="AQ1290" s="39"/>
      <c r="AR1290" s="39"/>
      <c r="AS1290" s="39"/>
      <c r="AT1290" s="39"/>
      <c r="AU1290" s="39"/>
      <c r="AV1290" s="39"/>
    </row>
    <row r="1291" spans="1:48">
      <c r="A1291" s="39" t="s">
        <v>82</v>
      </c>
      <c r="B1291" s="39" t="s">
        <v>153</v>
      </c>
      <c r="C1291" s="39" t="s">
        <v>152</v>
      </c>
      <c r="D1291" s="40" t="s">
        <v>240</v>
      </c>
      <c r="E1291" s="40">
        <v>17</v>
      </c>
      <c r="F1291" s="40" t="s">
        <v>3</v>
      </c>
      <c r="G1291" s="39" t="str">
        <f>IFERROR(VLOOKUP(A1291,'[4]MC Masterlist 2026-09-17'!$B:$M, 3, 0),"")</f>
        <v>SUZUKI</v>
      </c>
      <c r="H1291" s="41">
        <f>IFERROR(VLOOKUP(A1291,'[4]MC Masterlist 2026-09-17'!$B:$M, 6, 0),"")</f>
        <v>67342</v>
      </c>
      <c r="I1291" s="42">
        <v>1</v>
      </c>
      <c r="J1291" s="42">
        <v>0</v>
      </c>
      <c r="K1291" s="42">
        <v>0</v>
      </c>
      <c r="L1291" s="42">
        <f t="shared" si="305"/>
        <v>1</v>
      </c>
      <c r="M1291" s="42">
        <f t="shared" si="306"/>
        <v>0.33333333333333331</v>
      </c>
      <c r="N1291" s="41">
        <f t="shared" si="307"/>
        <v>67342</v>
      </c>
      <c r="O1291" s="41">
        <f t="shared" si="308"/>
        <v>22447.333333333332</v>
      </c>
      <c r="P1291" s="42">
        <f t="shared" si="309"/>
        <v>1.111111111111111E-2</v>
      </c>
      <c r="Q1291" s="42"/>
      <c r="R1291" s="41">
        <f t="shared" si="310"/>
        <v>0</v>
      </c>
      <c r="S1291" s="42">
        <f t="shared" si="311"/>
        <v>0</v>
      </c>
      <c r="T1291" s="42">
        <f>IFERROR(VLOOKUP(A1291,'[4]Re-order'!$A:$Q,17,0),"")</f>
        <v>0</v>
      </c>
      <c r="U1291" s="42">
        <f>IFERROR(VLOOKUP(A1291,'[4]MC Masterlist 2026-09-17'!$B:$M, 10, 0),0)</f>
        <v>15</v>
      </c>
      <c r="V1291" s="42">
        <f>IFERROR(VLOOKUP(A1291,'[4]MC Masterlist 2026-09-17'!$B:$M, 11, 0),0)</f>
        <v>15</v>
      </c>
      <c r="W1291" s="42">
        <f t="shared" si="312"/>
        <v>30</v>
      </c>
      <c r="X1291" s="42">
        <f t="shared" si="313"/>
        <v>29.833333333333332</v>
      </c>
      <c r="Y1291" s="42">
        <f>IFERROR(IF(OR(C1291="AREA I",C1291="AREA V"),7,VLOOKUP(A1291,'[4]MC Masterlist 2026-09-17'!$B:$M, 12, 0)),0)</f>
        <v>30</v>
      </c>
      <c r="Z1291" s="42">
        <f t="shared" si="314"/>
        <v>0.16666666666666666</v>
      </c>
      <c r="AA1291" s="42">
        <f t="shared" si="315"/>
        <v>0.33333333333333331</v>
      </c>
      <c r="AB1291" s="42">
        <f t="shared" si="316"/>
        <v>0.33148148148148143</v>
      </c>
      <c r="AC1291" s="42">
        <f t="shared" si="317"/>
        <v>0.33333333333333331</v>
      </c>
      <c r="AD1291" s="40" t="str">
        <f t="shared" si="318"/>
        <v>Stockout</v>
      </c>
      <c r="AE1291" s="40">
        <f>IFERROR(VLOOKUP(A1291,'[4]Re-order'!$A:$AA,27,0),"")</f>
        <v>0</v>
      </c>
      <c r="AF1291" s="42">
        <f t="shared" si="319"/>
        <v>0.33333333333333331</v>
      </c>
      <c r="AG1291" s="42" t="e">
        <f>SUMIFS('[4]Raw Inventory'!D:D,'[4]Raw Inventory'!C:C,"GREATWALL",'[4]Raw Inventory'!B:B,A1291)</f>
        <v>#VALUE!</v>
      </c>
      <c r="AH1291" s="42" t="e">
        <f>SUMIFS('[4]Raw Inventory'!D:D,'[4]Raw Inventory'!C:C,"DUARTE",'[4]Raw Inventory'!B:B,A1291)</f>
        <v>#VALUE!</v>
      </c>
      <c r="AI1291" s="42"/>
      <c r="AJ1291" s="42">
        <f t="shared" si="320"/>
        <v>0</v>
      </c>
      <c r="AK1291" s="40" t="str">
        <f>IFERROR(IF((Q1291+IF(AI1291="",0,AI3))&lt;=0,"Stockout",IF(AJ1291="","",IF(F1291="Class A",IF(AJ1291&lt;=7,"Critical",IF(AJ1291&lt;=15,"Low",IF(AJ1291&lt;=30,"Reorder",IF(AJ1291&lt;=45,"Optimal","Overstock")))),IF(F1291="Class B",IF(AJ1291&lt;=10,"Critical",IF(AJ1291&lt;=20,"Low",IF(AJ1291&lt;=45,"Reorder",IF(AJ1291&lt;=60,"Optimal","Overstock")))),IF(F1291="Class C",IF(AJ1291&lt;=15,"Critical",IF(AJ1291&lt;=30,"Low",IF(AJ1291&lt;=60,"Reorder",IF(AJ1291&lt;=90,"Optimal","Overstock")))),""))))),"")</f>
        <v>Stockout</v>
      </c>
      <c r="AL1291" s="42"/>
      <c r="AM1291" s="39"/>
      <c r="AN1291" s="39"/>
      <c r="AO1291" s="39"/>
      <c r="AP1291" s="39"/>
      <c r="AQ1291" s="39"/>
      <c r="AR1291" s="39"/>
      <c r="AS1291" s="39"/>
      <c r="AT1291" s="39"/>
      <c r="AU1291" s="39"/>
      <c r="AV1291" s="39"/>
    </row>
    <row r="1292" spans="1:48">
      <c r="A1292" s="39" t="s">
        <v>82</v>
      </c>
      <c r="B1292" s="39" t="s">
        <v>119</v>
      </c>
      <c r="C1292" s="39" t="s">
        <v>118</v>
      </c>
      <c r="D1292" s="40" t="s">
        <v>234</v>
      </c>
      <c r="E1292" s="40">
        <v>32</v>
      </c>
      <c r="F1292" s="40" t="s">
        <v>3</v>
      </c>
      <c r="G1292" s="39" t="str">
        <f>IFERROR(VLOOKUP(A1292,'[4]MC Masterlist 2026-09-17'!$B:$M, 3, 0),"")</f>
        <v>SUZUKI</v>
      </c>
      <c r="H1292" s="41">
        <f>IFERROR(VLOOKUP(A1292,'[4]MC Masterlist 2026-09-17'!$B:$M, 6, 0),"")</f>
        <v>67342</v>
      </c>
      <c r="I1292" s="42">
        <v>1</v>
      </c>
      <c r="J1292" s="42">
        <v>0</v>
      </c>
      <c r="K1292" s="42">
        <v>0</v>
      </c>
      <c r="L1292" s="42">
        <f t="shared" si="305"/>
        <v>1</v>
      </c>
      <c r="M1292" s="42">
        <f t="shared" si="306"/>
        <v>0.33333333333333331</v>
      </c>
      <c r="N1292" s="41">
        <f t="shared" si="307"/>
        <v>67342</v>
      </c>
      <c r="O1292" s="41">
        <f t="shared" si="308"/>
        <v>22447.333333333332</v>
      </c>
      <c r="P1292" s="42">
        <f t="shared" si="309"/>
        <v>1.111111111111111E-2</v>
      </c>
      <c r="Q1292" s="42"/>
      <c r="R1292" s="41">
        <f t="shared" si="310"/>
        <v>0</v>
      </c>
      <c r="S1292" s="42">
        <f t="shared" si="311"/>
        <v>0</v>
      </c>
      <c r="T1292" s="42">
        <f>IFERROR(VLOOKUP(A1292,'[4]Re-order'!$A:$Q,17,0),"")</f>
        <v>0</v>
      </c>
      <c r="U1292" s="42">
        <f>IFERROR(VLOOKUP(A1292,'[4]MC Masterlist 2026-09-17'!$B:$M, 10, 0),0)</f>
        <v>15</v>
      </c>
      <c r="V1292" s="42">
        <f>IFERROR(VLOOKUP(A1292,'[4]MC Masterlist 2026-09-17'!$B:$M, 11, 0),0)</f>
        <v>15</v>
      </c>
      <c r="W1292" s="42">
        <f t="shared" si="312"/>
        <v>30</v>
      </c>
      <c r="X1292" s="42">
        <f t="shared" si="313"/>
        <v>29.833333333333332</v>
      </c>
      <c r="Y1292" s="42">
        <f>IFERROR(IF(OR(C1292="AREA I",C1292="AREA V"),7,VLOOKUP(A1292,'[4]MC Masterlist 2026-09-17'!$B:$M, 12, 0)),0)</f>
        <v>30</v>
      </c>
      <c r="Z1292" s="42">
        <f t="shared" si="314"/>
        <v>0.16666666666666666</v>
      </c>
      <c r="AA1292" s="42">
        <f t="shared" si="315"/>
        <v>0.33333333333333331</v>
      </c>
      <c r="AB1292" s="42">
        <f t="shared" si="316"/>
        <v>0.33148148148148143</v>
      </c>
      <c r="AC1292" s="42">
        <f t="shared" si="317"/>
        <v>0.33333333333333331</v>
      </c>
      <c r="AD1292" s="40" t="str">
        <f t="shared" si="318"/>
        <v>Stockout</v>
      </c>
      <c r="AE1292" s="40">
        <f>IFERROR(VLOOKUP(A1292,'[4]Re-order'!$A:$AA,27,0),"")</f>
        <v>0</v>
      </c>
      <c r="AF1292" s="42">
        <f t="shared" si="319"/>
        <v>0.33333333333333331</v>
      </c>
      <c r="AG1292" s="42" t="e">
        <f>SUMIFS('[4]Raw Inventory'!D:D,'[4]Raw Inventory'!C:C,"GREATWALL",'[4]Raw Inventory'!B:B,A1292)</f>
        <v>#VALUE!</v>
      </c>
      <c r="AH1292" s="42" t="e">
        <f>SUMIFS('[4]Raw Inventory'!D:D,'[4]Raw Inventory'!C:C,"DUARTE",'[4]Raw Inventory'!B:B,A1292)</f>
        <v>#VALUE!</v>
      </c>
      <c r="AI1292" s="42"/>
      <c r="AJ1292" s="42">
        <f t="shared" si="320"/>
        <v>0</v>
      </c>
      <c r="AK1292" s="40" t="str">
        <f>IFERROR(IF((Q1292+IF(AI1292="",0,AI3))&lt;=0,"Stockout",IF(AJ1292="","",IF(F1292="Class A",IF(AJ1292&lt;=7,"Critical",IF(AJ1292&lt;=15,"Low",IF(AJ1292&lt;=30,"Reorder",IF(AJ1292&lt;=45,"Optimal","Overstock")))),IF(F1292="Class B",IF(AJ1292&lt;=10,"Critical",IF(AJ1292&lt;=20,"Low",IF(AJ1292&lt;=45,"Reorder",IF(AJ1292&lt;=60,"Optimal","Overstock")))),IF(F1292="Class C",IF(AJ1292&lt;=15,"Critical",IF(AJ1292&lt;=30,"Low",IF(AJ1292&lt;=60,"Reorder",IF(AJ1292&lt;=90,"Optimal","Overstock")))),""))))),"")</f>
        <v>Stockout</v>
      </c>
      <c r="AL1292" s="42"/>
      <c r="AM1292" s="39"/>
      <c r="AN1292" s="39"/>
      <c r="AO1292" s="39"/>
      <c r="AP1292" s="39"/>
      <c r="AQ1292" s="39"/>
      <c r="AR1292" s="39"/>
      <c r="AS1292" s="39"/>
      <c r="AT1292" s="39"/>
      <c r="AU1292" s="39"/>
      <c r="AV1292" s="39"/>
    </row>
    <row r="1293" spans="1:48">
      <c r="A1293" s="39" t="s">
        <v>35</v>
      </c>
      <c r="B1293" s="39" t="s">
        <v>162</v>
      </c>
      <c r="C1293" s="39" t="s">
        <v>159</v>
      </c>
      <c r="D1293" s="40" t="s">
        <v>242</v>
      </c>
      <c r="E1293" s="40">
        <v>14</v>
      </c>
      <c r="F1293" s="40" t="s">
        <v>2</v>
      </c>
      <c r="G1293" s="39" t="str">
        <f>IFERROR(VLOOKUP(A1293,'[4]MC Masterlist 2026-09-17'!$B:$M, 3, 0),"")</f>
        <v>HONDA</v>
      </c>
      <c r="H1293" s="41">
        <f>IFERROR(VLOOKUP(A1293,'[4]MC Masterlist 2026-09-17'!$B:$M, 6, 0),"")</f>
        <v>57990</v>
      </c>
      <c r="I1293" s="42">
        <v>0</v>
      </c>
      <c r="J1293" s="42">
        <v>2</v>
      </c>
      <c r="K1293" s="42">
        <v>0</v>
      </c>
      <c r="L1293" s="42">
        <f t="shared" si="305"/>
        <v>2</v>
      </c>
      <c r="M1293" s="42">
        <f t="shared" si="306"/>
        <v>0.66666666666666663</v>
      </c>
      <c r="N1293" s="41">
        <f t="shared" si="307"/>
        <v>115980</v>
      </c>
      <c r="O1293" s="41">
        <f t="shared" si="308"/>
        <v>38660</v>
      </c>
      <c r="P1293" s="42">
        <f t="shared" si="309"/>
        <v>2.222222222222222E-2</v>
      </c>
      <c r="Q1293" s="42">
        <v>1</v>
      </c>
      <c r="R1293" s="41">
        <f t="shared" si="310"/>
        <v>57990</v>
      </c>
      <c r="S1293" s="42">
        <f t="shared" si="311"/>
        <v>45</v>
      </c>
      <c r="T1293" s="42">
        <f>IFERROR(VLOOKUP(A1293,'[4]Re-order'!$A:$Q,17,0),"")</f>
        <v>0</v>
      </c>
      <c r="U1293" s="42">
        <f>IFERROR(VLOOKUP(A1293,'[4]MC Masterlist 2026-09-17'!$B:$M, 10, 0),0)</f>
        <v>15</v>
      </c>
      <c r="V1293" s="42">
        <f>IFERROR(VLOOKUP(A1293,'[4]MC Masterlist 2026-09-17'!$B:$M, 11, 0),0)</f>
        <v>15</v>
      </c>
      <c r="W1293" s="42">
        <f t="shared" si="312"/>
        <v>30</v>
      </c>
      <c r="X1293" s="42">
        <f t="shared" si="313"/>
        <v>29.666666666666668</v>
      </c>
      <c r="Y1293" s="42">
        <f>IFERROR(IF(OR(C1293="AREA I",C1293="AREA V"),7,VLOOKUP(A1293,'[4]MC Masterlist 2026-09-17'!$B:$M, 12, 0)),0)</f>
        <v>30</v>
      </c>
      <c r="Z1293" s="42">
        <f t="shared" si="314"/>
        <v>0.33333333333333331</v>
      </c>
      <c r="AA1293" s="42">
        <f t="shared" si="315"/>
        <v>0.66666666666666663</v>
      </c>
      <c r="AB1293" s="42">
        <f t="shared" si="316"/>
        <v>0.65925925925925921</v>
      </c>
      <c r="AC1293" s="42">
        <f t="shared" si="317"/>
        <v>0.66666666666666663</v>
      </c>
      <c r="AD1293" s="40" t="str">
        <f t="shared" si="318"/>
        <v>Reorder</v>
      </c>
      <c r="AE1293" s="40">
        <f>IFERROR(VLOOKUP(A1293,'[4]Re-order'!$A:$AA,27,0),"")</f>
        <v>0</v>
      </c>
      <c r="AF1293" s="42">
        <f t="shared" si="319"/>
        <v>-0.33333333333333337</v>
      </c>
      <c r="AG1293" s="42" t="e">
        <f>SUMIFS('[4]Raw Inventory'!D:D,'[4]Raw Inventory'!C:C,"GREATWALL",'[4]Raw Inventory'!B:B,A1293)</f>
        <v>#VALUE!</v>
      </c>
      <c r="AH1293" s="42" t="e">
        <f>SUMIFS('[4]Raw Inventory'!D:D,'[4]Raw Inventory'!C:C,"DUARTE",'[4]Raw Inventory'!B:B,A1293)</f>
        <v>#VALUE!</v>
      </c>
      <c r="AI1293" s="42"/>
      <c r="AJ1293" s="42">
        <f t="shared" si="320"/>
        <v>45.000000000000007</v>
      </c>
      <c r="AK1293" s="40" t="str">
        <f>IFERROR(IF((Q1293+IF(AI1293="",0,AI3))&lt;=0,"Stockout",IF(AJ1293="","",IF(F1293="Class A",IF(AJ1293&lt;=7,"Critical",IF(AJ1293&lt;=15,"Low",IF(AJ1293&lt;=30,"Reorder",IF(AJ1293&lt;=45,"Optimal","Overstock")))),IF(F1293="Class B",IF(AJ1293&lt;=10,"Critical",IF(AJ1293&lt;=20,"Low",IF(AJ1293&lt;=45,"Reorder",IF(AJ1293&lt;=60,"Optimal","Overstock")))),IF(F1293="Class C",IF(AJ1293&lt;=15,"Critical",IF(AJ1293&lt;=30,"Low",IF(AJ1293&lt;=60,"Reorder",IF(AJ1293&lt;=90,"Optimal","Overstock")))),""))))),"")</f>
        <v>Reorder</v>
      </c>
      <c r="AL1293" s="42"/>
      <c r="AM1293" s="39"/>
      <c r="AN1293" s="39"/>
      <c r="AO1293" s="39"/>
      <c r="AP1293" s="39"/>
      <c r="AQ1293" s="39"/>
      <c r="AR1293" s="39"/>
      <c r="AS1293" s="39"/>
      <c r="AT1293" s="39"/>
      <c r="AU1293" s="39"/>
      <c r="AV1293" s="39"/>
    </row>
    <row r="1294" spans="1:48">
      <c r="A1294" s="39" t="s">
        <v>26</v>
      </c>
      <c r="B1294" s="39" t="s">
        <v>130</v>
      </c>
      <c r="C1294" s="39" t="s">
        <v>128</v>
      </c>
      <c r="D1294" s="40" t="s">
        <v>257</v>
      </c>
      <c r="E1294" s="40">
        <v>5</v>
      </c>
      <c r="F1294" s="40" t="s">
        <v>0</v>
      </c>
      <c r="G1294" s="39" t="str">
        <f>IFERROR(VLOOKUP(A1294,'[4]MC Masterlist 2026-09-17'!$B:$M, 3, 0),"")</f>
        <v>SUZUKI</v>
      </c>
      <c r="H1294" s="41">
        <f>IFERROR(VLOOKUP(A1294,'[4]MC Masterlist 2026-09-17'!$B:$M, 6, 0),"")</f>
        <v>123700</v>
      </c>
      <c r="I1294" s="42">
        <v>2</v>
      </c>
      <c r="J1294" s="42">
        <v>3</v>
      </c>
      <c r="K1294" s="42">
        <v>3</v>
      </c>
      <c r="L1294" s="42">
        <f t="shared" si="305"/>
        <v>8</v>
      </c>
      <c r="M1294" s="42">
        <f t="shared" si="306"/>
        <v>2.6666666666666665</v>
      </c>
      <c r="N1294" s="41">
        <f t="shared" si="307"/>
        <v>989600</v>
      </c>
      <c r="O1294" s="41">
        <f t="shared" si="308"/>
        <v>329866.66666666663</v>
      </c>
      <c r="P1294" s="42">
        <f t="shared" si="309"/>
        <v>8.8888888888888878E-2</v>
      </c>
      <c r="Q1294" s="42">
        <v>3</v>
      </c>
      <c r="R1294" s="41">
        <f t="shared" si="310"/>
        <v>371100</v>
      </c>
      <c r="S1294" s="42">
        <f t="shared" si="311"/>
        <v>33.750000000000007</v>
      </c>
      <c r="T1294" s="42">
        <f>IFERROR(VLOOKUP(A1294,'[4]Re-order'!$A:$Q,17,0),"")</f>
        <v>0</v>
      </c>
      <c r="U1294" s="42">
        <f>IFERROR(VLOOKUP(A1294,'[4]MC Masterlist 2026-09-17'!$B:$M, 10, 0),0)</f>
        <v>15</v>
      </c>
      <c r="V1294" s="42">
        <f>IFERROR(VLOOKUP(A1294,'[4]MC Masterlist 2026-09-17'!$B:$M, 11, 0),0)</f>
        <v>15</v>
      </c>
      <c r="W1294" s="42">
        <f t="shared" si="312"/>
        <v>30</v>
      </c>
      <c r="X1294" s="42">
        <f t="shared" si="313"/>
        <v>28.666666666666668</v>
      </c>
      <c r="Y1294" s="42">
        <f>IFERROR(IF(OR(C1294="AREA I",C1294="AREA V"),7,VLOOKUP(A1294,'[4]MC Masterlist 2026-09-17'!$B:$M, 12, 0)),0)</f>
        <v>30</v>
      </c>
      <c r="Z1294" s="42">
        <f t="shared" si="314"/>
        <v>1.3333333333333333</v>
      </c>
      <c r="AA1294" s="42">
        <f t="shared" si="315"/>
        <v>2.6666666666666665</v>
      </c>
      <c r="AB1294" s="42">
        <f t="shared" si="316"/>
        <v>2.5481481481481478</v>
      </c>
      <c r="AC1294" s="42">
        <f t="shared" si="317"/>
        <v>2.6666666666666665</v>
      </c>
      <c r="AD1294" s="40" t="str">
        <f t="shared" si="318"/>
        <v>Optimal</v>
      </c>
      <c r="AE1294" s="40">
        <f>IFERROR(VLOOKUP(A1294,'[4]Re-order'!$A:$AA,27,0),"")</f>
        <v>0</v>
      </c>
      <c r="AF1294" s="42">
        <f t="shared" si="319"/>
        <v>-0.33333333333333348</v>
      </c>
      <c r="AG1294" s="42" t="e">
        <f>SUMIFS('[4]Raw Inventory'!D:D,'[4]Raw Inventory'!C:C,"GREATWALL",'[4]Raw Inventory'!B:B,A1294)</f>
        <v>#VALUE!</v>
      </c>
      <c r="AH1294" s="42" t="e">
        <f>SUMIFS('[4]Raw Inventory'!D:D,'[4]Raw Inventory'!C:C,"DUARTE",'[4]Raw Inventory'!B:B,A1294)</f>
        <v>#VALUE!</v>
      </c>
      <c r="AI1294" s="42"/>
      <c r="AJ1294" s="42">
        <f t="shared" si="320"/>
        <v>33.750000000000007</v>
      </c>
      <c r="AK1294" s="40" t="str">
        <f>IFERROR(IF((Q1294+IF(AI1294="",0,AI3))&lt;=0,"Stockout",IF(AJ1294="","",IF(F1294="Class A",IF(AJ1294&lt;=7,"Critical",IF(AJ1294&lt;=15,"Low",IF(AJ1294&lt;=30,"Reorder",IF(AJ1294&lt;=45,"Optimal","Overstock")))),IF(F1294="Class B",IF(AJ1294&lt;=10,"Critical",IF(AJ1294&lt;=20,"Low",IF(AJ1294&lt;=45,"Reorder",IF(AJ1294&lt;=60,"Optimal","Overstock")))),IF(F1294="Class C",IF(AJ1294&lt;=15,"Critical",IF(AJ1294&lt;=30,"Low",IF(AJ1294&lt;=60,"Reorder",IF(AJ1294&lt;=90,"Optimal","Overstock")))),""))))),"")</f>
        <v>Optimal</v>
      </c>
      <c r="AL1294" s="42"/>
      <c r="AM1294" s="39"/>
      <c r="AN1294" s="39"/>
      <c r="AO1294" s="39"/>
      <c r="AP1294" s="39"/>
      <c r="AQ1294" s="39"/>
      <c r="AR1294" s="39"/>
      <c r="AS1294" s="39"/>
      <c r="AT1294" s="39"/>
      <c r="AU1294" s="39"/>
      <c r="AV1294" s="39"/>
    </row>
    <row r="1295" spans="1:48">
      <c r="A1295" s="39" t="s">
        <v>22</v>
      </c>
      <c r="B1295" s="39" t="s">
        <v>139</v>
      </c>
      <c r="C1295" s="39" t="s">
        <v>137</v>
      </c>
      <c r="D1295" s="40" t="s">
        <v>262</v>
      </c>
      <c r="E1295" s="40">
        <v>7</v>
      </c>
      <c r="F1295" s="40" t="s">
        <v>0</v>
      </c>
      <c r="G1295" s="39" t="str">
        <f>IFERROR(VLOOKUP(A1295,'[4]MC Masterlist 2026-09-17'!$B:$M, 3, 0),"")</f>
        <v>HONDA</v>
      </c>
      <c r="H1295" s="41">
        <f>IFERROR(VLOOKUP(A1295,'[4]MC Masterlist 2026-09-17'!$B:$M, 6, 0),"")</f>
        <v>111258</v>
      </c>
      <c r="I1295" s="42">
        <v>4</v>
      </c>
      <c r="J1295" s="42">
        <v>3</v>
      </c>
      <c r="K1295" s="42">
        <v>1</v>
      </c>
      <c r="L1295" s="42">
        <f t="shared" si="305"/>
        <v>8</v>
      </c>
      <c r="M1295" s="42">
        <f t="shared" si="306"/>
        <v>2.6666666666666665</v>
      </c>
      <c r="N1295" s="41">
        <f t="shared" si="307"/>
        <v>890064</v>
      </c>
      <c r="O1295" s="41">
        <f t="shared" si="308"/>
        <v>296688</v>
      </c>
      <c r="P1295" s="42">
        <f t="shared" si="309"/>
        <v>8.8888888888888878E-2</v>
      </c>
      <c r="Q1295" s="42">
        <v>0</v>
      </c>
      <c r="R1295" s="41">
        <f t="shared" si="310"/>
        <v>0</v>
      </c>
      <c r="S1295" s="42">
        <f t="shared" si="311"/>
        <v>0</v>
      </c>
      <c r="T1295" s="42">
        <f>IFERROR(VLOOKUP(A1295,'[4]Re-order'!$A:$Q,17,0),"")</f>
        <v>0</v>
      </c>
      <c r="U1295" s="42">
        <f>IFERROR(VLOOKUP(A1295,'[4]MC Masterlist 2026-09-17'!$B:$M, 10, 0),0)</f>
        <v>15</v>
      </c>
      <c r="V1295" s="42">
        <f>IFERROR(VLOOKUP(A1295,'[4]MC Masterlist 2026-09-17'!$B:$M, 11, 0),0)</f>
        <v>15</v>
      </c>
      <c r="W1295" s="42">
        <f t="shared" si="312"/>
        <v>30</v>
      </c>
      <c r="X1295" s="42">
        <f t="shared" si="313"/>
        <v>5.666666666666667</v>
      </c>
      <c r="Y1295" s="42">
        <f>IFERROR(IF(OR(C1295="AREA I",C1295="AREA V"),7,VLOOKUP(A1295,'[4]MC Masterlist 2026-09-17'!$B:$M, 12, 0)),0)</f>
        <v>7</v>
      </c>
      <c r="Z1295" s="42">
        <f t="shared" si="314"/>
        <v>1.3333333333333333</v>
      </c>
      <c r="AA1295" s="42">
        <f t="shared" si="315"/>
        <v>2.6666666666666665</v>
      </c>
      <c r="AB1295" s="42">
        <f t="shared" si="316"/>
        <v>0.50370370370370365</v>
      </c>
      <c r="AC1295" s="42">
        <f t="shared" si="317"/>
        <v>0.62222222222222212</v>
      </c>
      <c r="AD1295" s="40" t="str">
        <f t="shared" si="318"/>
        <v>Stockout</v>
      </c>
      <c r="AE1295" s="40">
        <f>IFERROR(VLOOKUP(A1295,'[4]Re-order'!$A:$AA,27,0),"")</f>
        <v>0</v>
      </c>
      <c r="AF1295" s="42">
        <f t="shared" si="319"/>
        <v>0.62222222222222212</v>
      </c>
      <c r="AG1295" s="42" t="e">
        <f>SUMIFS('[4]Raw Inventory'!D:D,'[4]Raw Inventory'!C:C,"GREATWALL",'[4]Raw Inventory'!B:B,A1295)</f>
        <v>#VALUE!</v>
      </c>
      <c r="AH1295" s="42" t="e">
        <f>SUMIFS('[4]Raw Inventory'!D:D,'[4]Raw Inventory'!C:C,"DUARTE",'[4]Raw Inventory'!B:B,A1295)</f>
        <v>#VALUE!</v>
      </c>
      <c r="AI1295" s="42"/>
      <c r="AJ1295" s="42">
        <f t="shared" si="320"/>
        <v>0</v>
      </c>
      <c r="AK1295" s="40" t="str">
        <f>IFERROR(IF((Q1295+IF(AI1295="",0,AI3))&lt;=0,"Stockout",IF(AJ1295="","",IF(F1295="Class A",IF(AJ1295&lt;=7,"Critical",IF(AJ1295&lt;=15,"Low",IF(AJ1295&lt;=30,"Reorder",IF(AJ1295&lt;=45,"Optimal","Overstock")))),IF(F1295="Class B",IF(AJ1295&lt;=10,"Critical",IF(AJ1295&lt;=20,"Low",IF(AJ1295&lt;=45,"Reorder",IF(AJ1295&lt;=60,"Optimal","Overstock")))),IF(F1295="Class C",IF(AJ1295&lt;=15,"Critical",IF(AJ1295&lt;=30,"Low",IF(AJ1295&lt;=60,"Reorder",IF(AJ1295&lt;=90,"Optimal","Overstock")))),""))))),"")</f>
        <v>Stockout</v>
      </c>
      <c r="AL1295" s="42"/>
      <c r="AM1295" s="39"/>
      <c r="AN1295" s="39"/>
      <c r="AO1295" s="39"/>
      <c r="AP1295" s="39"/>
      <c r="AQ1295" s="39"/>
      <c r="AR1295" s="39"/>
      <c r="AS1295" s="39"/>
      <c r="AT1295" s="39"/>
      <c r="AU1295" s="39"/>
      <c r="AV1295" s="39"/>
    </row>
    <row r="1296" spans="1:48">
      <c r="A1296" s="39" t="s">
        <v>40</v>
      </c>
      <c r="B1296" s="39" t="s">
        <v>91</v>
      </c>
      <c r="C1296" s="39" t="s">
        <v>90</v>
      </c>
      <c r="D1296" s="40" t="s">
        <v>255</v>
      </c>
      <c r="E1296" s="40">
        <v>14</v>
      </c>
      <c r="F1296" s="40" t="s">
        <v>3</v>
      </c>
      <c r="G1296" s="39" t="str">
        <f>IFERROR(VLOOKUP(A1296,'[4]MC Masterlist 2026-09-17'!$B:$M, 3, 0),"")</f>
        <v>HONDA</v>
      </c>
      <c r="H1296" s="41">
        <f>IFERROR(VLOOKUP(A1296,'[4]MC Masterlist 2026-09-17'!$B:$M, 6, 0),"")</f>
        <v>56426</v>
      </c>
      <c r="I1296" s="42">
        <v>0</v>
      </c>
      <c r="J1296" s="42">
        <v>0</v>
      </c>
      <c r="K1296" s="42">
        <v>0</v>
      </c>
      <c r="L1296" s="42">
        <f t="shared" si="305"/>
        <v>0</v>
      </c>
      <c r="M1296" s="42">
        <f t="shared" si="306"/>
        <v>0</v>
      </c>
      <c r="N1296" s="41">
        <f t="shared" si="307"/>
        <v>0</v>
      </c>
      <c r="O1296" s="41">
        <f t="shared" si="308"/>
        <v>0</v>
      </c>
      <c r="P1296" s="42">
        <f t="shared" si="309"/>
        <v>0</v>
      </c>
      <c r="Q1296" s="42">
        <v>1</v>
      </c>
      <c r="R1296" s="41">
        <f t="shared" si="310"/>
        <v>56426</v>
      </c>
      <c r="S1296" s="42">
        <f t="shared" si="311"/>
        <v>0</v>
      </c>
      <c r="T1296" s="42">
        <f>IFERROR(VLOOKUP(A1296,'[4]Re-order'!$A:$Q,17,0),"")</f>
        <v>0</v>
      </c>
      <c r="U1296" s="42">
        <f>IFERROR(VLOOKUP(A1296,'[4]MC Masterlist 2026-09-17'!$B:$M, 10, 0),0)</f>
        <v>15</v>
      </c>
      <c r="V1296" s="42">
        <f>IFERROR(VLOOKUP(A1296,'[4]MC Masterlist 2026-09-17'!$B:$M, 11, 0),0)</f>
        <v>15</v>
      </c>
      <c r="W1296" s="42">
        <f t="shared" si="312"/>
        <v>30</v>
      </c>
      <c r="X1296" s="42">
        <f t="shared" si="313"/>
        <v>30</v>
      </c>
      <c r="Y1296" s="42">
        <f>IFERROR(IF(OR(C1296="AREA I",C1296="AREA V"),7,VLOOKUP(A1296,'[4]MC Masterlist 2026-09-17'!$B:$M, 12, 0)),0)</f>
        <v>30</v>
      </c>
      <c r="Z1296" s="42">
        <f t="shared" si="314"/>
        <v>0</v>
      </c>
      <c r="AA1296" s="42">
        <f t="shared" si="315"/>
        <v>0</v>
      </c>
      <c r="AB1296" s="42">
        <f t="shared" si="316"/>
        <v>0</v>
      </c>
      <c r="AC1296" s="42">
        <f t="shared" si="317"/>
        <v>0</v>
      </c>
      <c r="AD1296" s="40" t="str">
        <f t="shared" si="318"/>
        <v>Critical</v>
      </c>
      <c r="AE1296" s="40">
        <f>IFERROR(VLOOKUP(A1296,'[4]Re-order'!$A:$AA,27,0),"")</f>
        <v>0</v>
      </c>
      <c r="AF1296" s="42">
        <f t="shared" si="319"/>
        <v>-1</v>
      </c>
      <c r="AG1296" s="42" t="e">
        <f>SUMIFS('[4]Raw Inventory'!D:D,'[4]Raw Inventory'!C:C,"GREATWALL",'[4]Raw Inventory'!B:B,A1296)</f>
        <v>#VALUE!</v>
      </c>
      <c r="AH1296" s="42" t="e">
        <f>SUMIFS('[4]Raw Inventory'!D:D,'[4]Raw Inventory'!C:C,"DUARTE",'[4]Raw Inventory'!B:B,A1296)</f>
        <v>#VALUE!</v>
      </c>
      <c r="AI1296" s="42"/>
      <c r="AJ1296" s="42">
        <f t="shared" si="320"/>
        <v>0</v>
      </c>
      <c r="AK1296" s="40" t="str">
        <f>IFERROR(IF((Q1296+IF(AI1296="",0,AI3))&lt;=0,"Stockout",IF(AJ1296="","",IF(F1296="Class A",IF(AJ1296&lt;=7,"Critical",IF(AJ1296&lt;=15,"Low",IF(AJ1296&lt;=30,"Reorder",IF(AJ1296&lt;=45,"Optimal","Overstock")))),IF(F1296="Class B",IF(AJ1296&lt;=10,"Critical",IF(AJ1296&lt;=20,"Low",IF(AJ1296&lt;=45,"Reorder",IF(AJ1296&lt;=60,"Optimal","Overstock")))),IF(F1296="Class C",IF(AJ1296&lt;=15,"Critical",IF(AJ1296&lt;=30,"Low",IF(AJ1296&lt;=60,"Reorder",IF(AJ1296&lt;=90,"Optimal","Overstock")))),""))))),"")</f>
        <v>Critical</v>
      </c>
      <c r="AL1296" s="42"/>
      <c r="AM1296" s="39"/>
      <c r="AN1296" s="39"/>
      <c r="AO1296" s="39"/>
      <c r="AP1296" s="39"/>
      <c r="AQ1296" s="39"/>
      <c r="AR1296" s="39"/>
      <c r="AS1296" s="39"/>
      <c r="AT1296" s="39"/>
      <c r="AU1296" s="39"/>
      <c r="AV1296" s="39"/>
    </row>
    <row r="1297" spans="1:48">
      <c r="A1297" s="39" t="s">
        <v>22</v>
      </c>
      <c r="B1297" s="39" t="s">
        <v>153</v>
      </c>
      <c r="C1297" s="39" t="s">
        <v>152</v>
      </c>
      <c r="D1297" s="40" t="s">
        <v>242</v>
      </c>
      <c r="E1297" s="40">
        <v>13</v>
      </c>
      <c r="F1297" s="40" t="s">
        <v>2</v>
      </c>
      <c r="G1297" s="39" t="str">
        <f>IFERROR(VLOOKUP(A1297,'[4]MC Masterlist 2026-09-17'!$B:$M, 3, 0),"")</f>
        <v>HONDA</v>
      </c>
      <c r="H1297" s="41">
        <f>IFERROR(VLOOKUP(A1297,'[4]MC Masterlist 2026-09-17'!$B:$M, 6, 0),"")</f>
        <v>111258</v>
      </c>
      <c r="I1297" s="42">
        <v>0</v>
      </c>
      <c r="J1297" s="42">
        <v>0</v>
      </c>
      <c r="K1297" s="42">
        <v>1</v>
      </c>
      <c r="L1297" s="42">
        <f t="shared" si="305"/>
        <v>1</v>
      </c>
      <c r="M1297" s="42">
        <f t="shared" si="306"/>
        <v>0.33333333333333331</v>
      </c>
      <c r="N1297" s="41">
        <f t="shared" si="307"/>
        <v>111258</v>
      </c>
      <c r="O1297" s="41">
        <f t="shared" si="308"/>
        <v>37086</v>
      </c>
      <c r="P1297" s="42">
        <f t="shared" si="309"/>
        <v>1.111111111111111E-2</v>
      </c>
      <c r="Q1297" s="42">
        <v>2</v>
      </c>
      <c r="R1297" s="41">
        <f t="shared" si="310"/>
        <v>222516</v>
      </c>
      <c r="S1297" s="42">
        <f t="shared" si="311"/>
        <v>180</v>
      </c>
      <c r="T1297" s="42">
        <f>IFERROR(VLOOKUP(A1297,'[4]Re-order'!$A:$Q,17,0),"")</f>
        <v>0</v>
      </c>
      <c r="U1297" s="42">
        <f>IFERROR(VLOOKUP(A1297,'[4]MC Masterlist 2026-09-17'!$B:$M, 10, 0),0)</f>
        <v>15</v>
      </c>
      <c r="V1297" s="42">
        <f>IFERROR(VLOOKUP(A1297,'[4]MC Masterlist 2026-09-17'!$B:$M, 11, 0),0)</f>
        <v>15</v>
      </c>
      <c r="W1297" s="42">
        <f t="shared" si="312"/>
        <v>30</v>
      </c>
      <c r="X1297" s="42">
        <f t="shared" si="313"/>
        <v>29.833333333333332</v>
      </c>
      <c r="Y1297" s="42">
        <f>IFERROR(IF(OR(C1297="AREA I",C1297="AREA V"),7,VLOOKUP(A1297,'[4]MC Masterlist 2026-09-17'!$B:$M, 12, 0)),0)</f>
        <v>30</v>
      </c>
      <c r="Z1297" s="42">
        <f t="shared" si="314"/>
        <v>0.16666666666666666</v>
      </c>
      <c r="AA1297" s="42">
        <f t="shared" si="315"/>
        <v>0.33333333333333331</v>
      </c>
      <c r="AB1297" s="42">
        <f t="shared" si="316"/>
        <v>0.33148148148148143</v>
      </c>
      <c r="AC1297" s="42">
        <f t="shared" si="317"/>
        <v>0.33333333333333331</v>
      </c>
      <c r="AD1297" s="40" t="str">
        <f t="shared" si="318"/>
        <v>Overstock</v>
      </c>
      <c r="AE1297" s="40">
        <f>IFERROR(VLOOKUP(A1297,'[4]Re-order'!$A:$AA,27,0),"")</f>
        <v>0</v>
      </c>
      <c r="AF1297" s="42">
        <f t="shared" si="319"/>
        <v>-1.6666666666666667</v>
      </c>
      <c r="AG1297" s="42" t="e">
        <f>SUMIFS('[4]Raw Inventory'!D:D,'[4]Raw Inventory'!C:C,"GREATWALL",'[4]Raw Inventory'!B:B,A1297)</f>
        <v>#VALUE!</v>
      </c>
      <c r="AH1297" s="42" t="e">
        <f>SUMIFS('[4]Raw Inventory'!D:D,'[4]Raw Inventory'!C:C,"DUARTE",'[4]Raw Inventory'!B:B,A1297)</f>
        <v>#VALUE!</v>
      </c>
      <c r="AI1297" s="42"/>
      <c r="AJ1297" s="42">
        <f t="shared" si="320"/>
        <v>180.00000000000003</v>
      </c>
      <c r="AK1297" s="40" t="str">
        <f>IFERROR(IF((Q1297+IF(AI1297="",0,AI3))&lt;=0,"Stockout",IF(AJ1297="","",IF(F1297="Class A",IF(AJ1297&lt;=7,"Critical",IF(AJ1297&lt;=15,"Low",IF(AJ1297&lt;=30,"Reorder",IF(AJ1297&lt;=45,"Optimal","Overstock")))),IF(F1297="Class B",IF(AJ1297&lt;=10,"Critical",IF(AJ1297&lt;=20,"Low",IF(AJ1297&lt;=45,"Reorder",IF(AJ1297&lt;=60,"Optimal","Overstock")))),IF(F1297="Class C",IF(AJ1297&lt;=15,"Critical",IF(AJ1297&lt;=30,"Low",IF(AJ1297&lt;=60,"Reorder",IF(AJ1297&lt;=90,"Optimal","Overstock")))),""))))),"")</f>
        <v>Overstock</v>
      </c>
      <c r="AL1297" s="42"/>
      <c r="AM1297" s="39"/>
      <c r="AN1297" s="39"/>
      <c r="AO1297" s="39"/>
      <c r="AP1297" s="39"/>
      <c r="AQ1297" s="39"/>
      <c r="AR1297" s="39"/>
      <c r="AS1297" s="39"/>
      <c r="AT1297" s="39"/>
      <c r="AU1297" s="39"/>
      <c r="AV1297" s="39"/>
    </row>
    <row r="1298" spans="1:48">
      <c r="A1298" s="39" t="s">
        <v>17</v>
      </c>
      <c r="B1298" s="39" t="s">
        <v>27</v>
      </c>
      <c r="C1298" s="39" t="s">
        <v>1</v>
      </c>
      <c r="D1298" s="40" t="s">
        <v>239</v>
      </c>
      <c r="E1298" s="40">
        <v>12</v>
      </c>
      <c r="F1298" s="40" t="s">
        <v>2</v>
      </c>
      <c r="G1298" s="39" t="str">
        <f>IFERROR(VLOOKUP(A1298,'[4]MC Masterlist 2026-09-17'!$B:$M, 3, 0),"")</f>
        <v>HONDA</v>
      </c>
      <c r="H1298" s="41">
        <f>IFERROR(VLOOKUP(A1298,'[4]MC Masterlist 2026-09-17'!$B:$M, 6, 0),"")</f>
        <v>140790</v>
      </c>
      <c r="I1298" s="42">
        <v>1</v>
      </c>
      <c r="J1298" s="42">
        <v>2</v>
      </c>
      <c r="K1298" s="42">
        <v>3</v>
      </c>
      <c r="L1298" s="42">
        <f t="shared" si="305"/>
        <v>6</v>
      </c>
      <c r="M1298" s="42">
        <f t="shared" si="306"/>
        <v>2</v>
      </c>
      <c r="N1298" s="41">
        <f t="shared" si="307"/>
        <v>844740</v>
      </c>
      <c r="O1298" s="41">
        <f t="shared" si="308"/>
        <v>281580</v>
      </c>
      <c r="P1298" s="42">
        <f t="shared" si="309"/>
        <v>6.6666666666666666E-2</v>
      </c>
      <c r="Q1298" s="42">
        <v>2</v>
      </c>
      <c r="R1298" s="41">
        <f t="shared" si="310"/>
        <v>281580</v>
      </c>
      <c r="S1298" s="42">
        <f t="shared" si="311"/>
        <v>30</v>
      </c>
      <c r="T1298" s="42">
        <f>IFERROR(VLOOKUP(A1298,'[4]Re-order'!$A:$Q,17,0),"")</f>
        <v>0</v>
      </c>
      <c r="U1298" s="42">
        <f>IFERROR(VLOOKUP(A1298,'[4]MC Masterlist 2026-09-17'!$B:$M, 10, 0),0)</f>
        <v>15</v>
      </c>
      <c r="V1298" s="42">
        <f>IFERROR(VLOOKUP(A1298,'[4]MC Masterlist 2026-09-17'!$B:$M, 11, 0),0)</f>
        <v>15</v>
      </c>
      <c r="W1298" s="42">
        <f t="shared" si="312"/>
        <v>30</v>
      </c>
      <c r="X1298" s="42">
        <f t="shared" si="313"/>
        <v>6</v>
      </c>
      <c r="Y1298" s="42">
        <f>IFERROR(IF(OR(C1298="AREA I",C1298="AREA V"),7,VLOOKUP(A1298,'[4]MC Masterlist 2026-09-17'!$B:$M, 12, 0)),0)</f>
        <v>7</v>
      </c>
      <c r="Z1298" s="42">
        <f t="shared" si="314"/>
        <v>1</v>
      </c>
      <c r="AA1298" s="42">
        <f t="shared" si="315"/>
        <v>2</v>
      </c>
      <c r="AB1298" s="42">
        <f t="shared" si="316"/>
        <v>0.4</v>
      </c>
      <c r="AC1298" s="42">
        <f t="shared" si="317"/>
        <v>0.46666666666666667</v>
      </c>
      <c r="AD1298" s="40" t="str">
        <f t="shared" si="318"/>
        <v>Reorder</v>
      </c>
      <c r="AE1298" s="40">
        <f>IFERROR(VLOOKUP(A1298,'[4]Re-order'!$A:$AA,27,0),"")</f>
        <v>0</v>
      </c>
      <c r="AF1298" s="42">
        <f t="shared" si="319"/>
        <v>-1.5333333333333332</v>
      </c>
      <c r="AG1298" s="42" t="e">
        <f>SUMIFS('[4]Raw Inventory'!D:D,'[4]Raw Inventory'!C:C,"GREATWALL",'[4]Raw Inventory'!B:B,A1298)</f>
        <v>#VALUE!</v>
      </c>
      <c r="AH1298" s="42" t="e">
        <f>SUMIFS('[4]Raw Inventory'!D:D,'[4]Raw Inventory'!C:C,"DUARTE",'[4]Raw Inventory'!B:B,A1298)</f>
        <v>#VALUE!</v>
      </c>
      <c r="AI1298" s="42"/>
      <c r="AJ1298" s="42">
        <f t="shared" si="320"/>
        <v>30</v>
      </c>
      <c r="AK1298" s="40" t="str">
        <f>IFERROR(IF((Q1298+IF(AI1298="",0,AI3))&lt;=0,"Stockout",IF(AJ1298="","",IF(F1298="Class A",IF(AJ1298&lt;=7,"Critical",IF(AJ1298&lt;=15,"Low",IF(AJ1298&lt;=30,"Reorder",IF(AJ1298&lt;=45,"Optimal","Overstock")))),IF(F1298="Class B",IF(AJ1298&lt;=10,"Critical",IF(AJ1298&lt;=20,"Low",IF(AJ1298&lt;=45,"Reorder",IF(AJ1298&lt;=60,"Optimal","Overstock")))),IF(F1298="Class C",IF(AJ1298&lt;=15,"Critical",IF(AJ1298&lt;=30,"Low",IF(AJ1298&lt;=60,"Reorder",IF(AJ1298&lt;=90,"Optimal","Overstock")))),""))))),"")</f>
        <v>Reorder</v>
      </c>
      <c r="AL1298" s="42"/>
      <c r="AM1298" s="39"/>
      <c r="AN1298" s="39"/>
      <c r="AO1298" s="39"/>
      <c r="AP1298" s="39"/>
      <c r="AQ1298" s="39"/>
      <c r="AR1298" s="39"/>
      <c r="AS1298" s="39"/>
      <c r="AT1298" s="39"/>
      <c r="AU1298" s="39"/>
      <c r="AV1298" s="39"/>
    </row>
    <row r="1299" spans="1:48">
      <c r="A1299" s="39" t="s">
        <v>36</v>
      </c>
      <c r="B1299" s="39" t="s">
        <v>138</v>
      </c>
      <c r="C1299" s="39" t="s">
        <v>137</v>
      </c>
      <c r="D1299" s="40" t="s">
        <v>265</v>
      </c>
      <c r="E1299" s="40">
        <v>34</v>
      </c>
      <c r="F1299" s="40" t="s">
        <v>3</v>
      </c>
      <c r="G1299" s="39" t="str">
        <f>IFERROR(VLOOKUP(A1299,'[4]MC Masterlist 2026-09-17'!$B:$M, 3, 0),"")</f>
        <v>HONDA</v>
      </c>
      <c r="H1299" s="41">
        <f>IFERROR(VLOOKUP(A1299,'[4]MC Masterlist 2026-09-17'!$B:$M, 6, 0),"")</f>
        <v>76850</v>
      </c>
      <c r="I1299" s="42">
        <v>0</v>
      </c>
      <c r="J1299" s="42">
        <v>0</v>
      </c>
      <c r="K1299" s="42">
        <v>0</v>
      </c>
      <c r="L1299" s="42">
        <f t="shared" si="305"/>
        <v>0</v>
      </c>
      <c r="M1299" s="42">
        <f t="shared" si="306"/>
        <v>0</v>
      </c>
      <c r="N1299" s="41">
        <f t="shared" si="307"/>
        <v>0</v>
      </c>
      <c r="O1299" s="41">
        <f t="shared" si="308"/>
        <v>0</v>
      </c>
      <c r="P1299" s="42">
        <f t="shared" si="309"/>
        <v>0</v>
      </c>
      <c r="Q1299" s="42">
        <v>63</v>
      </c>
      <c r="R1299" s="41">
        <f t="shared" si="310"/>
        <v>4841550</v>
      </c>
      <c r="S1299" s="42">
        <f t="shared" si="311"/>
        <v>0</v>
      </c>
      <c r="T1299" s="42">
        <f>IFERROR(VLOOKUP(A1299,'[4]Re-order'!$A:$Q,17,0),"")</f>
        <v>0</v>
      </c>
      <c r="U1299" s="42">
        <f>IFERROR(VLOOKUP(A1299,'[4]MC Masterlist 2026-09-17'!$B:$M, 10, 0),0)</f>
        <v>15</v>
      </c>
      <c r="V1299" s="42">
        <f>IFERROR(VLOOKUP(A1299,'[4]MC Masterlist 2026-09-17'!$B:$M, 11, 0),0)</f>
        <v>15</v>
      </c>
      <c r="W1299" s="42">
        <f t="shared" si="312"/>
        <v>30</v>
      </c>
      <c r="X1299" s="42">
        <f t="shared" si="313"/>
        <v>7</v>
      </c>
      <c r="Y1299" s="42">
        <f>IFERROR(IF(OR(C1299="AREA I",C1299="AREA V"),7,VLOOKUP(A1299,'[4]MC Masterlist 2026-09-17'!$B:$M, 12, 0)),0)</f>
        <v>7</v>
      </c>
      <c r="Z1299" s="42">
        <f t="shared" si="314"/>
        <v>0</v>
      </c>
      <c r="AA1299" s="42">
        <f t="shared" si="315"/>
        <v>0</v>
      </c>
      <c r="AB1299" s="42">
        <f t="shared" si="316"/>
        <v>0</v>
      </c>
      <c r="AC1299" s="42">
        <f t="shared" si="317"/>
        <v>0</v>
      </c>
      <c r="AD1299" s="40" t="str">
        <f t="shared" si="318"/>
        <v>Critical</v>
      </c>
      <c r="AE1299" s="40">
        <f>IFERROR(VLOOKUP(A1299,'[4]Re-order'!$A:$AA,27,0),"")</f>
        <v>0</v>
      </c>
      <c r="AF1299" s="42">
        <f t="shared" si="319"/>
        <v>-63</v>
      </c>
      <c r="AG1299" s="42" t="e">
        <f>SUMIFS('[4]Raw Inventory'!D:D,'[4]Raw Inventory'!C:C,"GREATWALL",'[4]Raw Inventory'!B:B,A1299)</f>
        <v>#VALUE!</v>
      </c>
      <c r="AH1299" s="42" t="e">
        <f>SUMIFS('[4]Raw Inventory'!D:D,'[4]Raw Inventory'!C:C,"DUARTE",'[4]Raw Inventory'!B:B,A1299)</f>
        <v>#VALUE!</v>
      </c>
      <c r="AI1299" s="42"/>
      <c r="AJ1299" s="42">
        <f t="shared" si="320"/>
        <v>0</v>
      </c>
      <c r="AK1299" s="40" t="str">
        <f>IFERROR(IF((Q1299+IF(AI1299="",0,AI3))&lt;=0,"Stockout",IF(AJ1299="","",IF(F1299="Class A",IF(AJ1299&lt;=7,"Critical",IF(AJ1299&lt;=15,"Low",IF(AJ1299&lt;=30,"Reorder",IF(AJ1299&lt;=45,"Optimal","Overstock")))),IF(F1299="Class B",IF(AJ1299&lt;=10,"Critical",IF(AJ1299&lt;=20,"Low",IF(AJ1299&lt;=45,"Reorder",IF(AJ1299&lt;=60,"Optimal","Overstock")))),IF(F1299="Class C",IF(AJ1299&lt;=15,"Critical",IF(AJ1299&lt;=30,"Low",IF(AJ1299&lt;=60,"Reorder",IF(AJ1299&lt;=90,"Optimal","Overstock")))),""))))),"")</f>
        <v>Critical</v>
      </c>
      <c r="AL1299" s="42"/>
      <c r="AM1299" s="39"/>
      <c r="AN1299" s="39"/>
      <c r="AO1299" s="39"/>
      <c r="AP1299" s="39"/>
      <c r="AQ1299" s="39"/>
      <c r="AR1299" s="39"/>
      <c r="AS1299" s="39"/>
      <c r="AT1299" s="39"/>
      <c r="AU1299" s="39"/>
      <c r="AV1299" s="39"/>
    </row>
    <row r="1300" spans="1:48">
      <c r="A1300" s="39" t="s">
        <v>73</v>
      </c>
      <c r="B1300" s="39" t="s">
        <v>122</v>
      </c>
      <c r="C1300" s="39" t="s">
        <v>118</v>
      </c>
      <c r="D1300" s="40" t="s">
        <v>220</v>
      </c>
      <c r="E1300" s="40">
        <v>24</v>
      </c>
      <c r="F1300" s="40" t="s">
        <v>3</v>
      </c>
      <c r="G1300" s="39" t="str">
        <f>IFERROR(VLOOKUP(A1300,'[4]MC Masterlist 2026-09-17'!$B:$M, 3, 0),"")</f>
        <v>SUZUKI</v>
      </c>
      <c r="H1300" s="41">
        <f>IFERROR(VLOOKUP(A1300,'[4]MC Masterlist 2026-09-17'!$B:$M, 6, 0),"")</f>
        <v>122770</v>
      </c>
      <c r="I1300" s="42">
        <v>0</v>
      </c>
      <c r="J1300" s="42">
        <v>0</v>
      </c>
      <c r="K1300" s="42">
        <v>1</v>
      </c>
      <c r="L1300" s="42">
        <f t="shared" si="305"/>
        <v>1</v>
      </c>
      <c r="M1300" s="42">
        <f t="shared" si="306"/>
        <v>0.33333333333333331</v>
      </c>
      <c r="N1300" s="41">
        <f t="shared" si="307"/>
        <v>122770</v>
      </c>
      <c r="O1300" s="41">
        <f t="shared" si="308"/>
        <v>40923.333333333328</v>
      </c>
      <c r="P1300" s="42">
        <f t="shared" si="309"/>
        <v>1.111111111111111E-2</v>
      </c>
      <c r="Q1300" s="42">
        <v>1</v>
      </c>
      <c r="R1300" s="41">
        <f t="shared" si="310"/>
        <v>122770</v>
      </c>
      <c r="S1300" s="42">
        <f t="shared" si="311"/>
        <v>90.000000000000014</v>
      </c>
      <c r="T1300" s="42">
        <f>IFERROR(VLOOKUP(A1300,'[4]Re-order'!$A:$Q,17,0),"")</f>
        <v>0</v>
      </c>
      <c r="U1300" s="42">
        <f>IFERROR(VLOOKUP(A1300,'[4]MC Masterlist 2026-09-17'!$B:$M, 10, 0),0)</f>
        <v>15</v>
      </c>
      <c r="V1300" s="42">
        <f>IFERROR(VLOOKUP(A1300,'[4]MC Masterlist 2026-09-17'!$B:$M, 11, 0),0)</f>
        <v>15</v>
      </c>
      <c r="W1300" s="42">
        <f t="shared" si="312"/>
        <v>30</v>
      </c>
      <c r="X1300" s="42">
        <f t="shared" si="313"/>
        <v>29.833333333333332</v>
      </c>
      <c r="Y1300" s="42">
        <f>IFERROR(IF(OR(C1300="AREA I",C1300="AREA V"),7,VLOOKUP(A1300,'[4]MC Masterlist 2026-09-17'!$B:$M, 12, 0)),0)</f>
        <v>30</v>
      </c>
      <c r="Z1300" s="42">
        <f t="shared" si="314"/>
        <v>0.16666666666666666</v>
      </c>
      <c r="AA1300" s="42">
        <f t="shared" si="315"/>
        <v>0.33333333333333331</v>
      </c>
      <c r="AB1300" s="42">
        <f t="shared" si="316"/>
        <v>0.33148148148148143</v>
      </c>
      <c r="AC1300" s="42">
        <f t="shared" si="317"/>
        <v>0.33333333333333331</v>
      </c>
      <c r="AD1300" s="40" t="str">
        <f t="shared" si="318"/>
        <v>Optimal</v>
      </c>
      <c r="AE1300" s="40">
        <f>IFERROR(VLOOKUP(A1300,'[4]Re-order'!$A:$AA,27,0),"")</f>
        <v>0</v>
      </c>
      <c r="AF1300" s="42">
        <f t="shared" si="319"/>
        <v>-0.66666666666666674</v>
      </c>
      <c r="AG1300" s="42" t="e">
        <f>SUMIFS('[4]Raw Inventory'!D:D,'[4]Raw Inventory'!C:C,"GREATWALL",'[4]Raw Inventory'!B:B,A1300)</f>
        <v>#VALUE!</v>
      </c>
      <c r="AH1300" s="42" t="e">
        <f>SUMIFS('[4]Raw Inventory'!D:D,'[4]Raw Inventory'!C:C,"DUARTE",'[4]Raw Inventory'!B:B,A1300)</f>
        <v>#VALUE!</v>
      </c>
      <c r="AI1300" s="42"/>
      <c r="AJ1300" s="42">
        <f t="shared" si="320"/>
        <v>90.000000000000014</v>
      </c>
      <c r="AK1300" s="40" t="str">
        <f>IFERROR(IF((Q1300+IF(AI1300="",0,AI3))&lt;=0,"Stockout",IF(AJ1300="","",IF(F1300="Class A",IF(AJ1300&lt;=7,"Critical",IF(AJ1300&lt;=15,"Low",IF(AJ1300&lt;=30,"Reorder",IF(AJ1300&lt;=45,"Optimal","Overstock")))),IF(F1300="Class B",IF(AJ1300&lt;=10,"Critical",IF(AJ1300&lt;=20,"Low",IF(AJ1300&lt;=45,"Reorder",IF(AJ1300&lt;=60,"Optimal","Overstock")))),IF(F1300="Class C",IF(AJ1300&lt;=15,"Critical",IF(AJ1300&lt;=30,"Low",IF(AJ1300&lt;=60,"Reorder",IF(AJ1300&lt;=90,"Optimal","Overstock")))),""))))),"")</f>
        <v>Optimal</v>
      </c>
      <c r="AL1300" s="42"/>
      <c r="AM1300" s="39"/>
      <c r="AN1300" s="39"/>
      <c r="AO1300" s="39"/>
      <c r="AP1300" s="39"/>
      <c r="AQ1300" s="39"/>
      <c r="AR1300" s="39"/>
      <c r="AS1300" s="39"/>
      <c r="AT1300" s="39"/>
      <c r="AU1300" s="39"/>
      <c r="AV1300" s="39"/>
    </row>
    <row r="1301" spans="1:48">
      <c r="A1301" s="39" t="s">
        <v>17</v>
      </c>
      <c r="B1301" s="39" t="s">
        <v>129</v>
      </c>
      <c r="C1301" s="39" t="s">
        <v>128</v>
      </c>
      <c r="D1301" s="40" t="s">
        <v>233</v>
      </c>
      <c r="E1301" s="40">
        <v>4</v>
      </c>
      <c r="F1301" s="40" t="s">
        <v>0</v>
      </c>
      <c r="G1301" s="39" t="str">
        <f>IFERROR(VLOOKUP(A1301,'[4]MC Masterlist 2026-09-17'!$B:$M, 3, 0),"")</f>
        <v>HONDA</v>
      </c>
      <c r="H1301" s="41">
        <f>IFERROR(VLOOKUP(A1301,'[4]MC Masterlist 2026-09-17'!$B:$M, 6, 0),"")</f>
        <v>140790</v>
      </c>
      <c r="I1301" s="42">
        <v>4</v>
      </c>
      <c r="J1301" s="42">
        <v>3</v>
      </c>
      <c r="K1301" s="42">
        <v>3</v>
      </c>
      <c r="L1301" s="42">
        <f t="shared" si="305"/>
        <v>10</v>
      </c>
      <c r="M1301" s="42">
        <f t="shared" si="306"/>
        <v>3.3333333333333335</v>
      </c>
      <c r="N1301" s="41">
        <f t="shared" si="307"/>
        <v>1407900</v>
      </c>
      <c r="O1301" s="41">
        <f t="shared" si="308"/>
        <v>469300</v>
      </c>
      <c r="P1301" s="42">
        <f t="shared" si="309"/>
        <v>0.11111111111111112</v>
      </c>
      <c r="Q1301" s="42">
        <v>6</v>
      </c>
      <c r="R1301" s="41">
        <f t="shared" si="310"/>
        <v>844740</v>
      </c>
      <c r="S1301" s="42">
        <f t="shared" si="311"/>
        <v>54</v>
      </c>
      <c r="T1301" s="42">
        <f>IFERROR(VLOOKUP(A1301,'[4]Re-order'!$A:$Q,17,0),"")</f>
        <v>0</v>
      </c>
      <c r="U1301" s="42">
        <f>IFERROR(VLOOKUP(A1301,'[4]MC Masterlist 2026-09-17'!$B:$M, 10, 0),0)</f>
        <v>15</v>
      </c>
      <c r="V1301" s="42">
        <f>IFERROR(VLOOKUP(A1301,'[4]MC Masterlist 2026-09-17'!$B:$M, 11, 0),0)</f>
        <v>15</v>
      </c>
      <c r="W1301" s="42">
        <f t="shared" si="312"/>
        <v>30</v>
      </c>
      <c r="X1301" s="42">
        <f t="shared" si="313"/>
        <v>28.333333333333332</v>
      </c>
      <c r="Y1301" s="42">
        <f>IFERROR(IF(OR(C1301="AREA I",C1301="AREA V"),7,VLOOKUP(A1301,'[4]MC Masterlist 2026-09-17'!$B:$M, 12, 0)),0)</f>
        <v>30</v>
      </c>
      <c r="Z1301" s="42">
        <f t="shared" si="314"/>
        <v>1.6666666666666667</v>
      </c>
      <c r="AA1301" s="42">
        <f t="shared" si="315"/>
        <v>3.3333333333333335</v>
      </c>
      <c r="AB1301" s="42">
        <f t="shared" si="316"/>
        <v>3.1481481481481484</v>
      </c>
      <c r="AC1301" s="42">
        <f t="shared" si="317"/>
        <v>3.3333333333333335</v>
      </c>
      <c r="AD1301" s="40" t="str">
        <f t="shared" si="318"/>
        <v>Overstock</v>
      </c>
      <c r="AE1301" s="40">
        <f>IFERROR(VLOOKUP(A1301,'[4]Re-order'!$A:$AA,27,0),"")</f>
        <v>0</v>
      </c>
      <c r="AF1301" s="42">
        <f t="shared" si="319"/>
        <v>-2.6666666666666665</v>
      </c>
      <c r="AG1301" s="42" t="e">
        <f>SUMIFS('[4]Raw Inventory'!D:D,'[4]Raw Inventory'!C:C,"GREATWALL",'[4]Raw Inventory'!B:B,A1301)</f>
        <v>#VALUE!</v>
      </c>
      <c r="AH1301" s="42" t="e">
        <f>SUMIFS('[4]Raw Inventory'!D:D,'[4]Raw Inventory'!C:C,"DUARTE",'[4]Raw Inventory'!B:B,A1301)</f>
        <v>#VALUE!</v>
      </c>
      <c r="AI1301" s="42"/>
      <c r="AJ1301" s="42">
        <f t="shared" si="320"/>
        <v>53.999999999999993</v>
      </c>
      <c r="AK1301" s="40" t="str">
        <f>IFERROR(IF((Q1301+IF(AI1301="",0,AI3))&lt;=0,"Stockout",IF(AJ1301="","",IF(F1301="Class A",IF(AJ1301&lt;=7,"Critical",IF(AJ1301&lt;=15,"Low",IF(AJ1301&lt;=30,"Reorder",IF(AJ1301&lt;=45,"Optimal","Overstock")))),IF(F1301="Class B",IF(AJ1301&lt;=10,"Critical",IF(AJ1301&lt;=20,"Low",IF(AJ1301&lt;=45,"Reorder",IF(AJ1301&lt;=60,"Optimal","Overstock")))),IF(F1301="Class C",IF(AJ1301&lt;=15,"Critical",IF(AJ1301&lt;=30,"Low",IF(AJ1301&lt;=60,"Reorder",IF(AJ1301&lt;=90,"Optimal","Overstock")))),""))))),"")</f>
        <v>Overstock</v>
      </c>
      <c r="AL1301" s="42"/>
      <c r="AM1301" s="39"/>
      <c r="AN1301" s="39"/>
      <c r="AO1301" s="39"/>
      <c r="AP1301" s="39"/>
      <c r="AQ1301" s="39"/>
      <c r="AR1301" s="39"/>
      <c r="AS1301" s="39"/>
      <c r="AT1301" s="39"/>
      <c r="AU1301" s="39"/>
      <c r="AV1301" s="39"/>
    </row>
    <row r="1302" spans="1:48">
      <c r="A1302" s="39" t="s">
        <v>20</v>
      </c>
      <c r="B1302" s="39" t="s">
        <v>95</v>
      </c>
      <c r="C1302" s="39" t="s">
        <v>90</v>
      </c>
      <c r="D1302" s="40" t="s">
        <v>257</v>
      </c>
      <c r="E1302" s="40">
        <v>5</v>
      </c>
      <c r="F1302" s="40" t="s">
        <v>0</v>
      </c>
      <c r="G1302" s="39" t="str">
        <f>IFERROR(VLOOKUP(A1302,'[4]MC Masterlist 2026-09-17'!$B:$M, 3, 0),"")</f>
        <v>HONDA</v>
      </c>
      <c r="H1302" s="41">
        <f>IFERROR(VLOOKUP(A1302,'[4]MC Masterlist 2026-09-17'!$B:$M, 6, 0),"")</f>
        <v>69950</v>
      </c>
      <c r="I1302" s="42">
        <v>3</v>
      </c>
      <c r="J1302" s="42">
        <v>3</v>
      </c>
      <c r="K1302" s="42">
        <v>2</v>
      </c>
      <c r="L1302" s="42">
        <f t="shared" si="305"/>
        <v>8</v>
      </c>
      <c r="M1302" s="42">
        <f t="shared" si="306"/>
        <v>2.6666666666666665</v>
      </c>
      <c r="N1302" s="41">
        <f t="shared" si="307"/>
        <v>559600</v>
      </c>
      <c r="O1302" s="41">
        <f t="shared" si="308"/>
        <v>186533.33333333331</v>
      </c>
      <c r="P1302" s="42">
        <f t="shared" si="309"/>
        <v>8.8888888888888878E-2</v>
      </c>
      <c r="Q1302" s="42">
        <v>6</v>
      </c>
      <c r="R1302" s="41">
        <f t="shared" si="310"/>
        <v>419700</v>
      </c>
      <c r="S1302" s="42">
        <f t="shared" si="311"/>
        <v>67.500000000000014</v>
      </c>
      <c r="T1302" s="42">
        <f>IFERROR(VLOOKUP(A1302,'[4]Re-order'!$A:$Q,17,0),"")</f>
        <v>0</v>
      </c>
      <c r="U1302" s="42">
        <f>IFERROR(VLOOKUP(A1302,'[4]MC Masterlist 2026-09-17'!$B:$M, 10, 0),0)</f>
        <v>15</v>
      </c>
      <c r="V1302" s="42">
        <f>IFERROR(VLOOKUP(A1302,'[4]MC Masterlist 2026-09-17'!$B:$M, 11, 0),0)</f>
        <v>15</v>
      </c>
      <c r="W1302" s="42">
        <f t="shared" si="312"/>
        <v>30</v>
      </c>
      <c r="X1302" s="42">
        <f t="shared" si="313"/>
        <v>28.666666666666668</v>
      </c>
      <c r="Y1302" s="42">
        <f>IFERROR(IF(OR(C1302="AREA I",C1302="AREA V"),7,VLOOKUP(A1302,'[4]MC Masterlist 2026-09-17'!$B:$M, 12, 0)),0)</f>
        <v>30</v>
      </c>
      <c r="Z1302" s="42">
        <f t="shared" si="314"/>
        <v>1.3333333333333333</v>
      </c>
      <c r="AA1302" s="42">
        <f t="shared" si="315"/>
        <v>2.6666666666666665</v>
      </c>
      <c r="AB1302" s="42">
        <f t="shared" si="316"/>
        <v>2.5481481481481478</v>
      </c>
      <c r="AC1302" s="42">
        <f t="shared" si="317"/>
        <v>2.6666666666666665</v>
      </c>
      <c r="AD1302" s="40" t="str">
        <f t="shared" si="318"/>
        <v>Overstock</v>
      </c>
      <c r="AE1302" s="40">
        <f>IFERROR(VLOOKUP(A1302,'[4]Re-order'!$A:$AA,27,0),"")</f>
        <v>0</v>
      </c>
      <c r="AF1302" s="42">
        <f t="shared" si="319"/>
        <v>-3.3333333333333335</v>
      </c>
      <c r="AG1302" s="42" t="e">
        <f>SUMIFS('[4]Raw Inventory'!D:D,'[4]Raw Inventory'!C:C,"GREATWALL",'[4]Raw Inventory'!B:B,A1302)</f>
        <v>#VALUE!</v>
      </c>
      <c r="AH1302" s="42" t="e">
        <f>SUMIFS('[4]Raw Inventory'!D:D,'[4]Raw Inventory'!C:C,"DUARTE",'[4]Raw Inventory'!B:B,A1302)</f>
        <v>#VALUE!</v>
      </c>
      <c r="AI1302" s="42"/>
      <c r="AJ1302" s="42">
        <f t="shared" si="320"/>
        <v>67.500000000000014</v>
      </c>
      <c r="AK1302" s="40" t="str">
        <f>IFERROR(IF((Q1302+IF(AI1302="",0,AI3))&lt;=0,"Stockout",IF(AJ1302="","",IF(F1302="Class A",IF(AJ1302&lt;=7,"Critical",IF(AJ1302&lt;=15,"Low",IF(AJ1302&lt;=30,"Reorder",IF(AJ1302&lt;=45,"Optimal","Overstock")))),IF(F1302="Class B",IF(AJ1302&lt;=10,"Critical",IF(AJ1302&lt;=20,"Low",IF(AJ1302&lt;=45,"Reorder",IF(AJ1302&lt;=60,"Optimal","Overstock")))),IF(F1302="Class C",IF(AJ1302&lt;=15,"Critical",IF(AJ1302&lt;=30,"Low",IF(AJ1302&lt;=60,"Reorder",IF(AJ1302&lt;=90,"Optimal","Overstock")))),""))))),"")</f>
        <v>Overstock</v>
      </c>
      <c r="AL1302" s="42"/>
      <c r="AM1302" s="39"/>
      <c r="AN1302" s="39"/>
      <c r="AO1302" s="39"/>
      <c r="AP1302" s="39"/>
      <c r="AQ1302" s="39"/>
      <c r="AR1302" s="39"/>
      <c r="AS1302" s="39"/>
      <c r="AT1302" s="39"/>
      <c r="AU1302" s="39"/>
      <c r="AV1302" s="39"/>
    </row>
    <row r="1303" spans="1:48">
      <c r="A1303" s="39" t="s">
        <v>35</v>
      </c>
      <c r="B1303" s="39" t="s">
        <v>114</v>
      </c>
      <c r="C1303" s="39" t="s">
        <v>109</v>
      </c>
      <c r="D1303" s="40" t="s">
        <v>230</v>
      </c>
      <c r="E1303" s="40">
        <v>28</v>
      </c>
      <c r="F1303" s="40" t="s">
        <v>3</v>
      </c>
      <c r="G1303" s="39" t="str">
        <f>IFERROR(VLOOKUP(A1303,'[4]MC Masterlist 2026-09-17'!$B:$M, 3, 0),"")</f>
        <v>HONDA</v>
      </c>
      <c r="H1303" s="41">
        <f>IFERROR(VLOOKUP(A1303,'[4]MC Masterlist 2026-09-17'!$B:$M, 6, 0),"")</f>
        <v>57990</v>
      </c>
      <c r="I1303" s="42">
        <v>0</v>
      </c>
      <c r="J1303" s="42">
        <v>0</v>
      </c>
      <c r="K1303" s="42">
        <v>1</v>
      </c>
      <c r="L1303" s="42">
        <f t="shared" si="305"/>
        <v>1</v>
      </c>
      <c r="M1303" s="42">
        <f t="shared" si="306"/>
        <v>0.33333333333333331</v>
      </c>
      <c r="N1303" s="41">
        <f t="shared" si="307"/>
        <v>57990</v>
      </c>
      <c r="O1303" s="41">
        <f t="shared" si="308"/>
        <v>19330</v>
      </c>
      <c r="P1303" s="42">
        <f t="shared" si="309"/>
        <v>1.111111111111111E-2</v>
      </c>
      <c r="Q1303" s="42">
        <v>1</v>
      </c>
      <c r="R1303" s="41">
        <f t="shared" si="310"/>
        <v>57990</v>
      </c>
      <c r="S1303" s="42">
        <f t="shared" si="311"/>
        <v>90</v>
      </c>
      <c r="T1303" s="42">
        <f>IFERROR(VLOOKUP(A1303,'[4]Re-order'!$A:$Q,17,0),"")</f>
        <v>0</v>
      </c>
      <c r="U1303" s="42">
        <f>IFERROR(VLOOKUP(A1303,'[4]MC Masterlist 2026-09-17'!$B:$M, 10, 0),0)</f>
        <v>15</v>
      </c>
      <c r="V1303" s="42">
        <f>IFERROR(VLOOKUP(A1303,'[4]MC Masterlist 2026-09-17'!$B:$M, 11, 0),0)</f>
        <v>15</v>
      </c>
      <c r="W1303" s="42">
        <f t="shared" si="312"/>
        <v>30</v>
      </c>
      <c r="X1303" s="42">
        <f t="shared" si="313"/>
        <v>29.833333333333332</v>
      </c>
      <c r="Y1303" s="42">
        <f>IFERROR(IF(OR(C1303="AREA I",C1303="AREA V"),7,VLOOKUP(A1303,'[4]MC Masterlist 2026-09-17'!$B:$M, 12, 0)),0)</f>
        <v>30</v>
      </c>
      <c r="Z1303" s="42">
        <f t="shared" si="314"/>
        <v>0.16666666666666666</v>
      </c>
      <c r="AA1303" s="42">
        <f t="shared" si="315"/>
        <v>0.33333333333333331</v>
      </c>
      <c r="AB1303" s="42">
        <f t="shared" si="316"/>
        <v>0.33148148148148143</v>
      </c>
      <c r="AC1303" s="42">
        <f t="shared" si="317"/>
        <v>0.33333333333333331</v>
      </c>
      <c r="AD1303" s="40" t="str">
        <f t="shared" si="318"/>
        <v>Optimal</v>
      </c>
      <c r="AE1303" s="40">
        <f>IFERROR(VLOOKUP(A1303,'[4]Re-order'!$A:$AA,27,0),"")</f>
        <v>0</v>
      </c>
      <c r="AF1303" s="42">
        <f t="shared" si="319"/>
        <v>-0.66666666666666674</v>
      </c>
      <c r="AG1303" s="42" t="e">
        <f>SUMIFS('[4]Raw Inventory'!D:D,'[4]Raw Inventory'!C:C,"GREATWALL",'[4]Raw Inventory'!B:B,A1303)</f>
        <v>#VALUE!</v>
      </c>
      <c r="AH1303" s="42" t="e">
        <f>SUMIFS('[4]Raw Inventory'!D:D,'[4]Raw Inventory'!C:C,"DUARTE",'[4]Raw Inventory'!B:B,A1303)</f>
        <v>#VALUE!</v>
      </c>
      <c r="AI1303" s="42"/>
      <c r="AJ1303" s="42">
        <f t="shared" si="320"/>
        <v>90.000000000000014</v>
      </c>
      <c r="AK1303" s="40" t="str">
        <f>IFERROR(IF((Q1303+IF(AI1303="",0,AI3))&lt;=0,"Stockout",IF(AJ1303="","",IF(F1303="Class A",IF(AJ1303&lt;=7,"Critical",IF(AJ1303&lt;=15,"Low",IF(AJ1303&lt;=30,"Reorder",IF(AJ1303&lt;=45,"Optimal","Overstock")))),IF(F1303="Class B",IF(AJ1303&lt;=10,"Critical",IF(AJ1303&lt;=20,"Low",IF(AJ1303&lt;=45,"Reorder",IF(AJ1303&lt;=60,"Optimal","Overstock")))),IF(F1303="Class C",IF(AJ1303&lt;=15,"Critical",IF(AJ1303&lt;=30,"Low",IF(AJ1303&lt;=60,"Reorder",IF(AJ1303&lt;=90,"Optimal","Overstock")))),""))))),"")</f>
        <v>Optimal</v>
      </c>
      <c r="AL1303" s="42"/>
      <c r="AM1303" s="39"/>
      <c r="AN1303" s="39"/>
      <c r="AO1303" s="39"/>
      <c r="AP1303" s="39"/>
      <c r="AQ1303" s="39"/>
      <c r="AR1303" s="39"/>
      <c r="AS1303" s="39"/>
      <c r="AT1303" s="39"/>
      <c r="AU1303" s="39"/>
      <c r="AV1303" s="39"/>
    </row>
    <row r="1304" spans="1:48">
      <c r="A1304" s="39" t="s">
        <v>31</v>
      </c>
      <c r="B1304" s="39" t="s">
        <v>154</v>
      </c>
      <c r="C1304" s="39" t="s">
        <v>152</v>
      </c>
      <c r="D1304" s="40" t="s">
        <v>241</v>
      </c>
      <c r="E1304" s="40">
        <v>31</v>
      </c>
      <c r="F1304" s="40" t="s">
        <v>3</v>
      </c>
      <c r="G1304" s="39" t="str">
        <f>IFERROR(VLOOKUP(A1304,'[4]MC Masterlist 2026-09-17'!$B:$M, 3, 0),"")</f>
        <v>KAWASAKI</v>
      </c>
      <c r="H1304" s="41">
        <f>IFERROR(VLOOKUP(A1304,'[4]MC Masterlist 2026-09-17'!$B:$M, 6, 0),"")</f>
        <v>59528</v>
      </c>
      <c r="I1304" s="42">
        <v>0</v>
      </c>
      <c r="J1304" s="42">
        <v>0</v>
      </c>
      <c r="K1304" s="42">
        <v>0</v>
      </c>
      <c r="L1304" s="42">
        <f t="shared" si="305"/>
        <v>0</v>
      </c>
      <c r="M1304" s="42">
        <f t="shared" si="306"/>
        <v>0</v>
      </c>
      <c r="N1304" s="41">
        <f t="shared" si="307"/>
        <v>0</v>
      </c>
      <c r="O1304" s="41">
        <f t="shared" si="308"/>
        <v>0</v>
      </c>
      <c r="P1304" s="42">
        <f t="shared" si="309"/>
        <v>0</v>
      </c>
      <c r="Q1304" s="42">
        <v>1</v>
      </c>
      <c r="R1304" s="41">
        <f t="shared" si="310"/>
        <v>59528</v>
      </c>
      <c r="S1304" s="42">
        <f t="shared" si="311"/>
        <v>0</v>
      </c>
      <c r="T1304" s="42">
        <f>IFERROR(VLOOKUP(A1304,'[4]Re-order'!$A:$Q,17,0),"")</f>
        <v>0</v>
      </c>
      <c r="U1304" s="42">
        <f>IFERROR(VLOOKUP(A1304,'[4]MC Masterlist 2026-09-17'!$B:$M, 10, 0),0)</f>
        <v>15</v>
      </c>
      <c r="V1304" s="42">
        <f>IFERROR(VLOOKUP(A1304,'[4]MC Masterlist 2026-09-17'!$B:$M, 11, 0),0)</f>
        <v>15</v>
      </c>
      <c r="W1304" s="42">
        <f t="shared" si="312"/>
        <v>30</v>
      </c>
      <c r="X1304" s="42">
        <f t="shared" si="313"/>
        <v>30</v>
      </c>
      <c r="Y1304" s="42">
        <f>IFERROR(IF(OR(C1304="AREA I",C1304="AREA V"),7,VLOOKUP(A1304,'[4]MC Masterlist 2026-09-17'!$B:$M, 12, 0)),0)</f>
        <v>30</v>
      </c>
      <c r="Z1304" s="42">
        <f t="shared" si="314"/>
        <v>0</v>
      </c>
      <c r="AA1304" s="42">
        <f t="shared" si="315"/>
        <v>0</v>
      </c>
      <c r="AB1304" s="42">
        <f t="shared" si="316"/>
        <v>0</v>
      </c>
      <c r="AC1304" s="42">
        <f t="shared" si="317"/>
        <v>0</v>
      </c>
      <c r="AD1304" s="40" t="str">
        <f t="shared" si="318"/>
        <v>Critical</v>
      </c>
      <c r="AE1304" s="40">
        <f>IFERROR(VLOOKUP(A1304,'[4]Re-order'!$A:$AA,27,0),"")</f>
        <v>0</v>
      </c>
      <c r="AF1304" s="42">
        <f t="shared" si="319"/>
        <v>-1</v>
      </c>
      <c r="AG1304" s="42" t="e">
        <f>SUMIFS('[4]Raw Inventory'!D:D,'[4]Raw Inventory'!C:C,"GREATWALL",'[4]Raw Inventory'!B:B,A1304)</f>
        <v>#VALUE!</v>
      </c>
      <c r="AH1304" s="42" t="e">
        <f>SUMIFS('[4]Raw Inventory'!D:D,'[4]Raw Inventory'!C:C,"DUARTE",'[4]Raw Inventory'!B:B,A1304)</f>
        <v>#VALUE!</v>
      </c>
      <c r="AI1304" s="42"/>
      <c r="AJ1304" s="42">
        <f t="shared" si="320"/>
        <v>0</v>
      </c>
      <c r="AK1304" s="40" t="str">
        <f>IFERROR(IF((Q1304+IF(AI1304="",0,AI3))&lt;=0,"Stockout",IF(AJ1304="","",IF(F1304="Class A",IF(AJ1304&lt;=7,"Critical",IF(AJ1304&lt;=15,"Low",IF(AJ1304&lt;=30,"Reorder",IF(AJ1304&lt;=45,"Optimal","Overstock")))),IF(F1304="Class B",IF(AJ1304&lt;=10,"Critical",IF(AJ1304&lt;=20,"Low",IF(AJ1304&lt;=45,"Reorder",IF(AJ1304&lt;=60,"Optimal","Overstock")))),IF(F1304="Class C",IF(AJ1304&lt;=15,"Critical",IF(AJ1304&lt;=30,"Low",IF(AJ1304&lt;=60,"Reorder",IF(AJ1304&lt;=90,"Optimal","Overstock")))),""))))),"")</f>
        <v>Critical</v>
      </c>
      <c r="AL1304" s="42"/>
      <c r="AM1304" s="39"/>
      <c r="AN1304" s="39"/>
      <c r="AO1304" s="39"/>
      <c r="AP1304" s="39"/>
      <c r="AQ1304" s="39"/>
      <c r="AR1304" s="39"/>
      <c r="AS1304" s="39"/>
      <c r="AT1304" s="39"/>
      <c r="AU1304" s="39"/>
      <c r="AV1304" s="39"/>
    </row>
    <row r="1305" spans="1:48">
      <c r="A1305" s="39" t="s">
        <v>18</v>
      </c>
      <c r="B1305" s="39" t="s">
        <v>142</v>
      </c>
      <c r="C1305" s="39" t="s">
        <v>137</v>
      </c>
      <c r="D1305" s="40" t="s">
        <v>251</v>
      </c>
      <c r="E1305" s="40">
        <v>26</v>
      </c>
      <c r="F1305" s="40" t="s">
        <v>3</v>
      </c>
      <c r="G1305" s="39" t="str">
        <f>IFERROR(VLOOKUP(A1305,'[4]MC Masterlist 2026-09-17'!$B:$M, 3, 0),"")</f>
        <v>HONDA</v>
      </c>
      <c r="H1305" s="41">
        <f>IFERROR(VLOOKUP(A1305,'[4]MC Masterlist 2026-09-17'!$B:$M, 6, 0),"")</f>
        <v>94330</v>
      </c>
      <c r="I1305" s="42">
        <v>0</v>
      </c>
      <c r="J1305" s="42">
        <v>0</v>
      </c>
      <c r="K1305" s="42">
        <v>0</v>
      </c>
      <c r="L1305" s="42">
        <f t="shared" si="305"/>
        <v>0</v>
      </c>
      <c r="M1305" s="42">
        <f t="shared" si="306"/>
        <v>0</v>
      </c>
      <c r="N1305" s="41">
        <f t="shared" si="307"/>
        <v>0</v>
      </c>
      <c r="O1305" s="41">
        <f t="shared" si="308"/>
        <v>0</v>
      </c>
      <c r="P1305" s="42">
        <f t="shared" si="309"/>
        <v>0</v>
      </c>
      <c r="Q1305" s="42">
        <v>3</v>
      </c>
      <c r="R1305" s="41">
        <f t="shared" si="310"/>
        <v>282990</v>
      </c>
      <c r="S1305" s="42">
        <f t="shared" si="311"/>
        <v>0</v>
      </c>
      <c r="T1305" s="42">
        <f>IFERROR(VLOOKUP(A1305,'[4]Re-order'!$A:$Q,17,0),"")</f>
        <v>0</v>
      </c>
      <c r="U1305" s="42">
        <f>IFERROR(VLOOKUP(A1305,'[4]MC Masterlist 2026-09-17'!$B:$M, 10, 0),0)</f>
        <v>15</v>
      </c>
      <c r="V1305" s="42">
        <f>IFERROR(VLOOKUP(A1305,'[4]MC Masterlist 2026-09-17'!$B:$M, 11, 0),0)</f>
        <v>15</v>
      </c>
      <c r="W1305" s="42">
        <f t="shared" si="312"/>
        <v>30</v>
      </c>
      <c r="X1305" s="42">
        <f t="shared" si="313"/>
        <v>7</v>
      </c>
      <c r="Y1305" s="42">
        <f>IFERROR(IF(OR(C1305="AREA I",C1305="AREA V"),7,VLOOKUP(A1305,'[4]MC Masterlist 2026-09-17'!$B:$M, 12, 0)),0)</f>
        <v>7</v>
      </c>
      <c r="Z1305" s="42">
        <f t="shared" si="314"/>
        <v>0</v>
      </c>
      <c r="AA1305" s="42">
        <f t="shared" si="315"/>
        <v>0</v>
      </c>
      <c r="AB1305" s="42">
        <f t="shared" si="316"/>
        <v>0</v>
      </c>
      <c r="AC1305" s="42">
        <f t="shared" si="317"/>
        <v>0</v>
      </c>
      <c r="AD1305" s="40" t="str">
        <f t="shared" si="318"/>
        <v>Critical</v>
      </c>
      <c r="AE1305" s="40">
        <f>IFERROR(VLOOKUP(A1305,'[4]Re-order'!$A:$AA,27,0),"")</f>
        <v>0</v>
      </c>
      <c r="AF1305" s="42">
        <f t="shared" si="319"/>
        <v>-3</v>
      </c>
      <c r="AG1305" s="42" t="e">
        <f>SUMIFS('[4]Raw Inventory'!D:D,'[4]Raw Inventory'!C:C,"GREATWALL",'[4]Raw Inventory'!B:B,A1305)</f>
        <v>#VALUE!</v>
      </c>
      <c r="AH1305" s="42" t="e">
        <f>SUMIFS('[4]Raw Inventory'!D:D,'[4]Raw Inventory'!C:C,"DUARTE",'[4]Raw Inventory'!B:B,A1305)</f>
        <v>#VALUE!</v>
      </c>
      <c r="AI1305" s="42"/>
      <c r="AJ1305" s="42">
        <f t="shared" si="320"/>
        <v>0</v>
      </c>
      <c r="AK1305" s="40" t="str">
        <f>IFERROR(IF((Q1305+IF(AI1305="",0,AI3))&lt;=0,"Stockout",IF(AJ1305="","",IF(F1305="Class A",IF(AJ1305&lt;=7,"Critical",IF(AJ1305&lt;=15,"Low",IF(AJ1305&lt;=30,"Reorder",IF(AJ1305&lt;=45,"Optimal","Overstock")))),IF(F1305="Class B",IF(AJ1305&lt;=10,"Critical",IF(AJ1305&lt;=20,"Low",IF(AJ1305&lt;=45,"Reorder",IF(AJ1305&lt;=60,"Optimal","Overstock")))),IF(F1305="Class C",IF(AJ1305&lt;=15,"Critical",IF(AJ1305&lt;=30,"Low",IF(AJ1305&lt;=60,"Reorder",IF(AJ1305&lt;=90,"Optimal","Overstock")))),""))))),"")</f>
        <v>Critical</v>
      </c>
      <c r="AL1305" s="42"/>
      <c r="AM1305" s="39"/>
      <c r="AN1305" s="39"/>
      <c r="AO1305" s="39"/>
      <c r="AP1305" s="39"/>
      <c r="AQ1305" s="39"/>
      <c r="AR1305" s="39"/>
      <c r="AS1305" s="39"/>
      <c r="AT1305" s="39"/>
      <c r="AU1305" s="39"/>
      <c r="AV1305" s="39"/>
    </row>
    <row r="1306" spans="1:48">
      <c r="A1306" s="39" t="s">
        <v>78</v>
      </c>
      <c r="B1306" s="39" t="s">
        <v>160</v>
      </c>
      <c r="C1306" s="39" t="s">
        <v>159</v>
      </c>
      <c r="D1306" s="40" t="s">
        <v>254</v>
      </c>
      <c r="E1306" s="40">
        <v>14</v>
      </c>
      <c r="F1306" s="40" t="s">
        <v>2</v>
      </c>
      <c r="G1306" s="39" t="str">
        <f>IFERROR(VLOOKUP(A1306,'[4]MC Masterlist 2026-09-17'!$B:$M, 3, 0),"")</f>
        <v>KAWASAKI</v>
      </c>
      <c r="H1306" s="41">
        <f>IFERROR(VLOOKUP(A1306,'[4]MC Masterlist 2026-09-17'!$B:$M, 6, 0),"")</f>
        <v>100700</v>
      </c>
      <c r="I1306" s="42">
        <v>1</v>
      </c>
      <c r="J1306" s="42">
        <v>0</v>
      </c>
      <c r="K1306" s="42">
        <v>1</v>
      </c>
      <c r="L1306" s="42">
        <f t="shared" si="305"/>
        <v>2</v>
      </c>
      <c r="M1306" s="42">
        <f t="shared" si="306"/>
        <v>0.66666666666666663</v>
      </c>
      <c r="N1306" s="41">
        <f t="shared" si="307"/>
        <v>201400</v>
      </c>
      <c r="O1306" s="41">
        <f t="shared" si="308"/>
        <v>67133.333333333328</v>
      </c>
      <c r="P1306" s="42">
        <f t="shared" si="309"/>
        <v>2.222222222222222E-2</v>
      </c>
      <c r="Q1306" s="42">
        <v>3</v>
      </c>
      <c r="R1306" s="41">
        <f t="shared" si="310"/>
        <v>302100</v>
      </c>
      <c r="S1306" s="42">
        <f t="shared" si="311"/>
        <v>135</v>
      </c>
      <c r="T1306" s="42">
        <f>IFERROR(VLOOKUP(A1306,'[4]Re-order'!$A:$Q,17,0),"")</f>
        <v>0</v>
      </c>
      <c r="U1306" s="42">
        <f>IFERROR(VLOOKUP(A1306,'[4]MC Masterlist 2026-09-17'!$B:$M, 10, 0),0)</f>
        <v>15</v>
      </c>
      <c r="V1306" s="42">
        <f>IFERROR(VLOOKUP(A1306,'[4]MC Masterlist 2026-09-17'!$B:$M, 11, 0),0)</f>
        <v>15</v>
      </c>
      <c r="W1306" s="42">
        <f t="shared" si="312"/>
        <v>30</v>
      </c>
      <c r="X1306" s="42">
        <f t="shared" si="313"/>
        <v>29.666666666666668</v>
      </c>
      <c r="Y1306" s="42">
        <f>IFERROR(IF(OR(C1306="AREA I",C1306="AREA V"),7,VLOOKUP(A1306,'[4]MC Masterlist 2026-09-17'!$B:$M, 12, 0)),0)</f>
        <v>30</v>
      </c>
      <c r="Z1306" s="42">
        <f t="shared" si="314"/>
        <v>0.33333333333333331</v>
      </c>
      <c r="AA1306" s="42">
        <f t="shared" si="315"/>
        <v>0.66666666666666663</v>
      </c>
      <c r="AB1306" s="42">
        <f t="shared" si="316"/>
        <v>0.65925925925925921</v>
      </c>
      <c r="AC1306" s="42">
        <f t="shared" si="317"/>
        <v>0.66666666666666663</v>
      </c>
      <c r="AD1306" s="40" t="str">
        <f t="shared" si="318"/>
        <v>Overstock</v>
      </c>
      <c r="AE1306" s="40">
        <f>IFERROR(VLOOKUP(A1306,'[4]Re-order'!$A:$AA,27,0),"")</f>
        <v>0</v>
      </c>
      <c r="AF1306" s="42">
        <f t="shared" si="319"/>
        <v>-2.3333333333333335</v>
      </c>
      <c r="AG1306" s="42" t="e">
        <f>SUMIFS('[4]Raw Inventory'!D:D,'[4]Raw Inventory'!C:C,"GREATWALL",'[4]Raw Inventory'!B:B,A1306)</f>
        <v>#VALUE!</v>
      </c>
      <c r="AH1306" s="42" t="e">
        <f>SUMIFS('[4]Raw Inventory'!D:D,'[4]Raw Inventory'!C:C,"DUARTE",'[4]Raw Inventory'!B:B,A1306)</f>
        <v>#VALUE!</v>
      </c>
      <c r="AI1306" s="42"/>
      <c r="AJ1306" s="42">
        <f t="shared" si="320"/>
        <v>135.00000000000003</v>
      </c>
      <c r="AK1306" s="40" t="str">
        <f>IFERROR(IF((Q1306+IF(AI1306="",0,AI3))&lt;=0,"Stockout",IF(AJ1306="","",IF(F1306="Class A",IF(AJ1306&lt;=7,"Critical",IF(AJ1306&lt;=15,"Low",IF(AJ1306&lt;=30,"Reorder",IF(AJ1306&lt;=45,"Optimal","Overstock")))),IF(F1306="Class B",IF(AJ1306&lt;=10,"Critical",IF(AJ1306&lt;=20,"Low",IF(AJ1306&lt;=45,"Reorder",IF(AJ1306&lt;=60,"Optimal","Overstock")))),IF(F1306="Class C",IF(AJ1306&lt;=15,"Critical",IF(AJ1306&lt;=30,"Low",IF(AJ1306&lt;=60,"Reorder",IF(AJ1306&lt;=90,"Optimal","Overstock")))),""))))),"")</f>
        <v>Overstock</v>
      </c>
      <c r="AL1306" s="42"/>
      <c r="AM1306" s="39"/>
      <c r="AN1306" s="39"/>
      <c r="AO1306" s="39"/>
      <c r="AP1306" s="39"/>
      <c r="AQ1306" s="39"/>
      <c r="AR1306" s="39"/>
      <c r="AS1306" s="39"/>
      <c r="AT1306" s="39"/>
      <c r="AU1306" s="39"/>
      <c r="AV1306" s="39"/>
    </row>
    <row r="1307" spans="1:48">
      <c r="A1307" s="39" t="s">
        <v>16</v>
      </c>
      <c r="B1307" s="39" t="s">
        <v>145</v>
      </c>
      <c r="C1307" s="39" t="s">
        <v>137</v>
      </c>
      <c r="D1307" s="40" t="s">
        <v>224</v>
      </c>
      <c r="E1307" s="40">
        <v>3</v>
      </c>
      <c r="F1307" s="40" t="s">
        <v>0</v>
      </c>
      <c r="G1307" s="39" t="str">
        <f>IFERROR(VLOOKUP(A1307,'[4]MC Masterlist 2026-09-17'!$B:$M, 3, 0),"")</f>
        <v>HONDA</v>
      </c>
      <c r="H1307" s="41">
        <f>IFERROR(VLOOKUP(A1307,'[4]MC Masterlist 2026-09-17'!$B:$M, 6, 0),"")</f>
        <v>84394</v>
      </c>
      <c r="I1307" s="42">
        <v>2</v>
      </c>
      <c r="J1307" s="42">
        <v>3</v>
      </c>
      <c r="K1307" s="42">
        <v>3</v>
      </c>
      <c r="L1307" s="42">
        <f t="shared" si="305"/>
        <v>8</v>
      </c>
      <c r="M1307" s="42">
        <f t="shared" si="306"/>
        <v>2.6666666666666665</v>
      </c>
      <c r="N1307" s="41">
        <f t="shared" si="307"/>
        <v>675152</v>
      </c>
      <c r="O1307" s="41">
        <f t="shared" si="308"/>
        <v>225050.66666666666</v>
      </c>
      <c r="P1307" s="42">
        <f t="shared" si="309"/>
        <v>8.8888888888888878E-2</v>
      </c>
      <c r="Q1307" s="42">
        <v>2</v>
      </c>
      <c r="R1307" s="41">
        <f t="shared" si="310"/>
        <v>168788</v>
      </c>
      <c r="S1307" s="42">
        <f t="shared" si="311"/>
        <v>22.5</v>
      </c>
      <c r="T1307" s="42">
        <f>IFERROR(VLOOKUP(A1307,'[4]Re-order'!$A:$Q,17,0),"")</f>
        <v>0</v>
      </c>
      <c r="U1307" s="42">
        <f>IFERROR(VLOOKUP(A1307,'[4]MC Masterlist 2026-09-17'!$B:$M, 10, 0),0)</f>
        <v>15</v>
      </c>
      <c r="V1307" s="42">
        <f>IFERROR(VLOOKUP(A1307,'[4]MC Masterlist 2026-09-17'!$B:$M, 11, 0),0)</f>
        <v>15</v>
      </c>
      <c r="W1307" s="42">
        <f t="shared" si="312"/>
        <v>30</v>
      </c>
      <c r="X1307" s="42">
        <f t="shared" si="313"/>
        <v>5.666666666666667</v>
      </c>
      <c r="Y1307" s="42">
        <f>IFERROR(IF(OR(C1307="AREA I",C1307="AREA V"),7,VLOOKUP(A1307,'[4]MC Masterlist 2026-09-17'!$B:$M, 12, 0)),0)</f>
        <v>7</v>
      </c>
      <c r="Z1307" s="42">
        <f t="shared" si="314"/>
        <v>1.3333333333333333</v>
      </c>
      <c r="AA1307" s="42">
        <f t="shared" si="315"/>
        <v>2.6666666666666665</v>
      </c>
      <c r="AB1307" s="42">
        <f t="shared" si="316"/>
        <v>0.50370370370370365</v>
      </c>
      <c r="AC1307" s="42">
        <f t="shared" si="317"/>
        <v>0.62222222222222212</v>
      </c>
      <c r="AD1307" s="40" t="str">
        <f t="shared" si="318"/>
        <v>Reorder</v>
      </c>
      <c r="AE1307" s="40">
        <f>IFERROR(VLOOKUP(A1307,'[4]Re-order'!$A:$AA,27,0),"")</f>
        <v>0</v>
      </c>
      <c r="AF1307" s="42">
        <f t="shared" si="319"/>
        <v>-1.3777777777777778</v>
      </c>
      <c r="AG1307" s="42" t="e">
        <f>SUMIFS('[4]Raw Inventory'!D:D,'[4]Raw Inventory'!C:C,"GREATWALL",'[4]Raw Inventory'!B:B,A1307)</f>
        <v>#VALUE!</v>
      </c>
      <c r="AH1307" s="42" t="e">
        <f>SUMIFS('[4]Raw Inventory'!D:D,'[4]Raw Inventory'!C:C,"DUARTE",'[4]Raw Inventory'!B:B,A1307)</f>
        <v>#VALUE!</v>
      </c>
      <c r="AI1307" s="42"/>
      <c r="AJ1307" s="42">
        <f t="shared" si="320"/>
        <v>22.500000000000004</v>
      </c>
      <c r="AK1307" s="40" t="str">
        <f>IFERROR(IF((Q1307+IF(AI1307="",0,AI3))&lt;=0,"Stockout",IF(AJ1307="","",IF(F1307="Class A",IF(AJ1307&lt;=7,"Critical",IF(AJ1307&lt;=15,"Low",IF(AJ1307&lt;=30,"Reorder",IF(AJ1307&lt;=45,"Optimal","Overstock")))),IF(F1307="Class B",IF(AJ1307&lt;=10,"Critical",IF(AJ1307&lt;=20,"Low",IF(AJ1307&lt;=45,"Reorder",IF(AJ1307&lt;=60,"Optimal","Overstock")))),IF(F1307="Class C",IF(AJ1307&lt;=15,"Critical",IF(AJ1307&lt;=30,"Low",IF(AJ1307&lt;=60,"Reorder",IF(AJ1307&lt;=90,"Optimal","Overstock")))),""))))),"")</f>
        <v>Reorder</v>
      </c>
      <c r="AL1307" s="42"/>
      <c r="AM1307" s="39"/>
      <c r="AN1307" s="39"/>
      <c r="AO1307" s="39"/>
      <c r="AP1307" s="39"/>
      <c r="AQ1307" s="39"/>
      <c r="AR1307" s="39"/>
      <c r="AS1307" s="39"/>
      <c r="AT1307" s="39"/>
      <c r="AU1307" s="39"/>
      <c r="AV1307" s="39"/>
    </row>
    <row r="1308" spans="1:48">
      <c r="A1308" s="39" t="s">
        <v>32</v>
      </c>
      <c r="B1308" s="39" t="s">
        <v>138</v>
      </c>
      <c r="C1308" s="39" t="s">
        <v>137</v>
      </c>
      <c r="D1308" s="40" t="s">
        <v>287</v>
      </c>
      <c r="E1308" s="40">
        <v>41</v>
      </c>
      <c r="F1308" s="40" t="s">
        <v>3</v>
      </c>
      <c r="G1308" s="39" t="str">
        <f>IFERROR(VLOOKUP(A1308,'[4]MC Masterlist 2026-09-17'!$B:$M, 3, 0),"")</f>
        <v>HONDA</v>
      </c>
      <c r="H1308" s="41">
        <f>IFERROR(VLOOKUP(A1308,'[4]MC Masterlist 2026-09-17'!$B:$M, 6, 0),"")</f>
        <v>288910</v>
      </c>
      <c r="I1308" s="42">
        <v>0</v>
      </c>
      <c r="J1308" s="42">
        <v>0</v>
      </c>
      <c r="K1308" s="42">
        <v>0</v>
      </c>
      <c r="L1308" s="42">
        <f t="shared" si="305"/>
        <v>0</v>
      </c>
      <c r="M1308" s="42">
        <f t="shared" si="306"/>
        <v>0</v>
      </c>
      <c r="N1308" s="41">
        <f t="shared" si="307"/>
        <v>0</v>
      </c>
      <c r="O1308" s="41">
        <f t="shared" si="308"/>
        <v>0</v>
      </c>
      <c r="P1308" s="42">
        <f t="shared" si="309"/>
        <v>0</v>
      </c>
      <c r="Q1308" s="42">
        <v>7</v>
      </c>
      <c r="R1308" s="41">
        <f t="shared" si="310"/>
        <v>2022370</v>
      </c>
      <c r="S1308" s="42">
        <f t="shared" si="311"/>
        <v>0</v>
      </c>
      <c r="T1308" s="42">
        <f>IFERROR(VLOOKUP(A1308,'[4]Re-order'!$A:$Q,17,0),"")</f>
        <v>0</v>
      </c>
      <c r="U1308" s="42">
        <f>IFERROR(VLOOKUP(A1308,'[4]MC Masterlist 2026-09-17'!$B:$M, 10, 0),0)</f>
        <v>15</v>
      </c>
      <c r="V1308" s="42">
        <f>IFERROR(VLOOKUP(A1308,'[4]MC Masterlist 2026-09-17'!$B:$M, 11, 0),0)</f>
        <v>15</v>
      </c>
      <c r="W1308" s="42">
        <f t="shared" si="312"/>
        <v>30</v>
      </c>
      <c r="X1308" s="42">
        <f t="shared" si="313"/>
        <v>7</v>
      </c>
      <c r="Y1308" s="42">
        <f>IFERROR(IF(OR(C1308="AREA I",C1308="AREA V"),7,VLOOKUP(A1308,'[4]MC Masterlist 2026-09-17'!$B:$M, 12, 0)),0)</f>
        <v>7</v>
      </c>
      <c r="Z1308" s="42">
        <f t="shared" si="314"/>
        <v>0</v>
      </c>
      <c r="AA1308" s="42">
        <f t="shared" si="315"/>
        <v>0</v>
      </c>
      <c r="AB1308" s="42">
        <f t="shared" si="316"/>
        <v>0</v>
      </c>
      <c r="AC1308" s="42">
        <f t="shared" si="317"/>
        <v>0</v>
      </c>
      <c r="AD1308" s="40" t="str">
        <f t="shared" si="318"/>
        <v>Critical</v>
      </c>
      <c r="AE1308" s="40">
        <f>IFERROR(VLOOKUP(A1308,'[4]Re-order'!$A:$AA,27,0),"")</f>
        <v>0</v>
      </c>
      <c r="AF1308" s="42">
        <f t="shared" si="319"/>
        <v>-7</v>
      </c>
      <c r="AG1308" s="42" t="e">
        <f>SUMIFS('[4]Raw Inventory'!D:D,'[4]Raw Inventory'!C:C,"GREATWALL",'[4]Raw Inventory'!B:B,A1308)</f>
        <v>#VALUE!</v>
      </c>
      <c r="AH1308" s="42" t="e">
        <f>SUMIFS('[4]Raw Inventory'!D:D,'[4]Raw Inventory'!C:C,"DUARTE",'[4]Raw Inventory'!B:B,A1308)</f>
        <v>#VALUE!</v>
      </c>
      <c r="AI1308" s="42"/>
      <c r="AJ1308" s="42">
        <f t="shared" si="320"/>
        <v>0</v>
      </c>
      <c r="AK1308" s="40" t="str">
        <f>IFERROR(IF((Q1308+IF(AI1308="",0,AI3))&lt;=0,"Stockout",IF(AJ1308="","",IF(F1308="Class A",IF(AJ1308&lt;=7,"Critical",IF(AJ1308&lt;=15,"Low",IF(AJ1308&lt;=30,"Reorder",IF(AJ1308&lt;=45,"Optimal","Overstock")))),IF(F1308="Class B",IF(AJ1308&lt;=10,"Critical",IF(AJ1308&lt;=20,"Low",IF(AJ1308&lt;=45,"Reorder",IF(AJ1308&lt;=60,"Optimal","Overstock")))),IF(F1308="Class C",IF(AJ1308&lt;=15,"Critical",IF(AJ1308&lt;=30,"Low",IF(AJ1308&lt;=60,"Reorder",IF(AJ1308&lt;=90,"Optimal","Overstock")))),""))))),"")</f>
        <v>Critical</v>
      </c>
      <c r="AL1308" s="42"/>
      <c r="AM1308" s="39"/>
      <c r="AN1308" s="39"/>
      <c r="AO1308" s="39"/>
      <c r="AP1308" s="39"/>
      <c r="AQ1308" s="39"/>
      <c r="AR1308" s="39"/>
      <c r="AS1308" s="39"/>
      <c r="AT1308" s="39"/>
      <c r="AU1308" s="39"/>
      <c r="AV1308" s="39"/>
    </row>
    <row r="1309" spans="1:48">
      <c r="A1309" s="39" t="s">
        <v>44</v>
      </c>
      <c r="B1309" s="39" t="s">
        <v>110</v>
      </c>
      <c r="C1309" s="39" t="s">
        <v>109</v>
      </c>
      <c r="D1309" s="40" t="s">
        <v>254</v>
      </c>
      <c r="E1309" s="40">
        <v>14</v>
      </c>
      <c r="F1309" s="40" t="s">
        <v>2</v>
      </c>
      <c r="G1309" s="39" t="str">
        <f>IFERROR(VLOOKUP(A1309,'[4]MC Masterlist 2026-09-17'!$B:$M, 3, 0),"")</f>
        <v>YAMAHA</v>
      </c>
      <c r="H1309" s="41">
        <f>IFERROR(VLOOKUP(A1309,'[4]MC Masterlist 2026-09-17'!$B:$M, 6, 0),"")</f>
        <v>165912</v>
      </c>
      <c r="I1309" s="42">
        <v>0</v>
      </c>
      <c r="J1309" s="42">
        <v>0</v>
      </c>
      <c r="K1309" s="42">
        <v>1</v>
      </c>
      <c r="L1309" s="42">
        <f t="shared" si="305"/>
        <v>1</v>
      </c>
      <c r="M1309" s="42">
        <f t="shared" si="306"/>
        <v>0.33333333333333331</v>
      </c>
      <c r="N1309" s="41">
        <f t="shared" si="307"/>
        <v>165912</v>
      </c>
      <c r="O1309" s="41">
        <f t="shared" si="308"/>
        <v>55304</v>
      </c>
      <c r="P1309" s="42">
        <f t="shared" si="309"/>
        <v>1.111111111111111E-2</v>
      </c>
      <c r="Q1309" s="42"/>
      <c r="R1309" s="41">
        <f t="shared" si="310"/>
        <v>0</v>
      </c>
      <c r="S1309" s="42">
        <f t="shared" si="311"/>
        <v>0</v>
      </c>
      <c r="T1309" s="42">
        <f>IFERROR(VLOOKUP(A1309,'[4]Re-order'!$A:$Q,17,0),"")</f>
        <v>0</v>
      </c>
      <c r="U1309" s="42">
        <f>IFERROR(VLOOKUP(A1309,'[4]MC Masterlist 2026-09-17'!$B:$M, 10, 0),0)</f>
        <v>15</v>
      </c>
      <c r="V1309" s="42">
        <f>IFERROR(VLOOKUP(A1309,'[4]MC Masterlist 2026-09-17'!$B:$M, 11, 0),0)</f>
        <v>15</v>
      </c>
      <c r="W1309" s="42">
        <f t="shared" si="312"/>
        <v>30</v>
      </c>
      <c r="X1309" s="42">
        <f t="shared" si="313"/>
        <v>29.833333333333332</v>
      </c>
      <c r="Y1309" s="42">
        <f>IFERROR(IF(OR(C1309="AREA I",C1309="AREA V"),7,VLOOKUP(A1309,'[4]MC Masterlist 2026-09-17'!$B:$M, 12, 0)),0)</f>
        <v>30</v>
      </c>
      <c r="Z1309" s="42">
        <f t="shared" si="314"/>
        <v>0.16666666666666666</v>
      </c>
      <c r="AA1309" s="42">
        <f t="shared" si="315"/>
        <v>0.33333333333333331</v>
      </c>
      <c r="AB1309" s="42">
        <f t="shared" si="316"/>
        <v>0.33148148148148143</v>
      </c>
      <c r="AC1309" s="42">
        <f t="shared" si="317"/>
        <v>0.33333333333333331</v>
      </c>
      <c r="AD1309" s="40" t="str">
        <f t="shared" si="318"/>
        <v>Stockout</v>
      </c>
      <c r="AE1309" s="40">
        <f>IFERROR(VLOOKUP(A1309,'[4]Re-order'!$A:$AA,27,0),"")</f>
        <v>0</v>
      </c>
      <c r="AF1309" s="42">
        <f t="shared" si="319"/>
        <v>0.33333333333333331</v>
      </c>
      <c r="AG1309" s="42" t="e">
        <f>SUMIFS('[4]Raw Inventory'!D:D,'[4]Raw Inventory'!C:C,"GREATWALL",'[4]Raw Inventory'!B:B,A1309)</f>
        <v>#VALUE!</v>
      </c>
      <c r="AH1309" s="42" t="e">
        <f>SUMIFS('[4]Raw Inventory'!D:D,'[4]Raw Inventory'!C:C,"DUARTE",'[4]Raw Inventory'!B:B,A1309)</f>
        <v>#VALUE!</v>
      </c>
      <c r="AI1309" s="42"/>
      <c r="AJ1309" s="42">
        <f t="shared" si="320"/>
        <v>0</v>
      </c>
      <c r="AK1309" s="40" t="str">
        <f>IFERROR(IF((Q1309+IF(AI1309="",0,AI3))&lt;=0,"Stockout",IF(AJ1309="","",IF(F1309="Class A",IF(AJ1309&lt;=7,"Critical",IF(AJ1309&lt;=15,"Low",IF(AJ1309&lt;=30,"Reorder",IF(AJ1309&lt;=45,"Optimal","Overstock")))),IF(F1309="Class B",IF(AJ1309&lt;=10,"Critical",IF(AJ1309&lt;=20,"Low",IF(AJ1309&lt;=45,"Reorder",IF(AJ1309&lt;=60,"Optimal","Overstock")))),IF(F1309="Class C",IF(AJ1309&lt;=15,"Critical",IF(AJ1309&lt;=30,"Low",IF(AJ1309&lt;=60,"Reorder",IF(AJ1309&lt;=90,"Optimal","Overstock")))),""))))),"")</f>
        <v>Stockout</v>
      </c>
      <c r="AL1309" s="42"/>
      <c r="AM1309" s="39"/>
      <c r="AN1309" s="39"/>
      <c r="AO1309" s="39"/>
      <c r="AP1309" s="39"/>
      <c r="AQ1309" s="39"/>
      <c r="AR1309" s="39"/>
      <c r="AS1309" s="39"/>
      <c r="AT1309" s="39"/>
      <c r="AU1309" s="39"/>
      <c r="AV1309" s="39"/>
    </row>
    <row r="1310" spans="1:48">
      <c r="A1310" s="39" t="s">
        <v>84</v>
      </c>
      <c r="B1310" s="39" t="s">
        <v>153</v>
      </c>
      <c r="C1310" s="39" t="s">
        <v>152</v>
      </c>
      <c r="D1310" s="40" t="s">
        <v>231</v>
      </c>
      <c r="E1310" s="40">
        <v>21</v>
      </c>
      <c r="F1310" s="40" t="s">
        <v>3</v>
      </c>
      <c r="G1310" s="39" t="str">
        <f>IFERROR(VLOOKUP(A1310,'[4]MC Masterlist 2026-09-17'!$B:$M, 3, 0),"")</f>
        <v>SKYGO</v>
      </c>
      <c r="H1310" s="41">
        <f>IFERROR(VLOOKUP(A1310,'[4]MC Masterlist 2026-09-17'!$B:$M, 6, 0),"")</f>
        <v>98325</v>
      </c>
      <c r="I1310" s="42">
        <v>0</v>
      </c>
      <c r="J1310" s="42">
        <v>0</v>
      </c>
      <c r="K1310" s="42">
        <v>0</v>
      </c>
      <c r="L1310" s="42">
        <f t="shared" si="305"/>
        <v>0</v>
      </c>
      <c r="M1310" s="42">
        <f t="shared" si="306"/>
        <v>0</v>
      </c>
      <c r="N1310" s="41">
        <f t="shared" si="307"/>
        <v>0</v>
      </c>
      <c r="O1310" s="41">
        <f t="shared" si="308"/>
        <v>0</v>
      </c>
      <c r="P1310" s="42">
        <f t="shared" si="309"/>
        <v>0</v>
      </c>
      <c r="Q1310" s="42">
        <v>1</v>
      </c>
      <c r="R1310" s="41">
        <f t="shared" si="310"/>
        <v>98325</v>
      </c>
      <c r="S1310" s="42">
        <f t="shared" si="311"/>
        <v>0</v>
      </c>
      <c r="T1310" s="42">
        <f>IFERROR(VLOOKUP(A1310,'[4]Re-order'!$A:$Q,17,0),"")</f>
        <v>0</v>
      </c>
      <c r="U1310" s="42">
        <f>IFERROR(VLOOKUP(A1310,'[4]MC Masterlist 2026-09-17'!$B:$M, 10, 0),0)</f>
        <v>15</v>
      </c>
      <c r="V1310" s="42">
        <f>IFERROR(VLOOKUP(A1310,'[4]MC Masterlist 2026-09-17'!$B:$M, 11, 0),0)</f>
        <v>15</v>
      </c>
      <c r="W1310" s="42">
        <f t="shared" si="312"/>
        <v>30</v>
      </c>
      <c r="X1310" s="42">
        <f t="shared" si="313"/>
        <v>30</v>
      </c>
      <c r="Y1310" s="42">
        <f>IFERROR(IF(OR(C1310="AREA I",C1310="AREA V"),7,VLOOKUP(A1310,'[4]MC Masterlist 2026-09-17'!$B:$M, 12, 0)),0)</f>
        <v>30</v>
      </c>
      <c r="Z1310" s="42">
        <f t="shared" si="314"/>
        <v>0</v>
      </c>
      <c r="AA1310" s="42">
        <f t="shared" si="315"/>
        <v>0</v>
      </c>
      <c r="AB1310" s="42">
        <f t="shared" si="316"/>
        <v>0</v>
      </c>
      <c r="AC1310" s="42">
        <f t="shared" si="317"/>
        <v>0</v>
      </c>
      <c r="AD1310" s="40" t="str">
        <f t="shared" si="318"/>
        <v>Critical</v>
      </c>
      <c r="AE1310" s="40">
        <f>IFERROR(VLOOKUP(A1310,'[4]Re-order'!$A:$AA,27,0),"")</f>
        <v>0</v>
      </c>
      <c r="AF1310" s="42">
        <f t="shared" si="319"/>
        <v>-1</v>
      </c>
      <c r="AG1310" s="42" t="e">
        <f>SUMIFS('[4]Raw Inventory'!D:D,'[4]Raw Inventory'!C:C,"GREATWALL",'[4]Raw Inventory'!B:B,A1310)</f>
        <v>#VALUE!</v>
      </c>
      <c r="AH1310" s="42" t="e">
        <f>SUMIFS('[4]Raw Inventory'!D:D,'[4]Raw Inventory'!C:C,"DUARTE",'[4]Raw Inventory'!B:B,A1310)</f>
        <v>#VALUE!</v>
      </c>
      <c r="AI1310" s="42"/>
      <c r="AJ1310" s="42">
        <f t="shared" si="320"/>
        <v>0</v>
      </c>
      <c r="AK1310" s="40" t="str">
        <f>IFERROR(IF((Q1310+IF(AI1310="",0,AI3))&lt;=0,"Stockout",IF(AJ1310="","",IF(F1310="Class A",IF(AJ1310&lt;=7,"Critical",IF(AJ1310&lt;=15,"Low",IF(AJ1310&lt;=30,"Reorder",IF(AJ1310&lt;=45,"Optimal","Overstock")))),IF(F1310="Class B",IF(AJ1310&lt;=10,"Critical",IF(AJ1310&lt;=20,"Low",IF(AJ1310&lt;=45,"Reorder",IF(AJ1310&lt;=60,"Optimal","Overstock")))),IF(F1310="Class C",IF(AJ1310&lt;=15,"Critical",IF(AJ1310&lt;=30,"Low",IF(AJ1310&lt;=60,"Reorder",IF(AJ1310&lt;=90,"Optimal","Overstock")))),""))))),"")</f>
        <v>Critical</v>
      </c>
      <c r="AL1310" s="42"/>
      <c r="AM1310" s="39"/>
      <c r="AN1310" s="39"/>
      <c r="AO1310" s="39"/>
      <c r="AP1310" s="39"/>
      <c r="AQ1310" s="39"/>
      <c r="AR1310" s="39"/>
      <c r="AS1310" s="39"/>
      <c r="AT1310" s="39"/>
      <c r="AU1310" s="39"/>
      <c r="AV1310" s="39"/>
    </row>
    <row r="1311" spans="1:48">
      <c r="A1311" s="39" t="s">
        <v>63</v>
      </c>
      <c r="B1311" s="39" t="s">
        <v>154</v>
      </c>
      <c r="C1311" s="39" t="s">
        <v>152</v>
      </c>
      <c r="D1311" s="40" t="s">
        <v>221</v>
      </c>
      <c r="E1311" s="40">
        <v>22</v>
      </c>
      <c r="F1311" s="40" t="s">
        <v>2</v>
      </c>
      <c r="G1311" s="39" t="str">
        <f>IFERROR(VLOOKUP(A1311,'[4]MC Masterlist 2026-09-17'!$B:$M, 3, 0),"")</f>
        <v>HONDA</v>
      </c>
      <c r="H1311" s="41">
        <f>IFERROR(VLOOKUP(A1311,'[4]MC Masterlist 2026-09-17'!$B:$M, 6, 0),"")</f>
        <v>125150</v>
      </c>
      <c r="I1311" s="42">
        <v>1</v>
      </c>
      <c r="J1311" s="42">
        <v>0</v>
      </c>
      <c r="K1311" s="42">
        <v>0</v>
      </c>
      <c r="L1311" s="42">
        <f t="shared" si="305"/>
        <v>1</v>
      </c>
      <c r="M1311" s="42">
        <f t="shared" si="306"/>
        <v>0.33333333333333331</v>
      </c>
      <c r="N1311" s="41">
        <f t="shared" si="307"/>
        <v>125150</v>
      </c>
      <c r="O1311" s="41">
        <f t="shared" si="308"/>
        <v>41716.666666666664</v>
      </c>
      <c r="P1311" s="42">
        <f t="shared" si="309"/>
        <v>1.111111111111111E-2</v>
      </c>
      <c r="Q1311" s="42"/>
      <c r="R1311" s="41">
        <f t="shared" si="310"/>
        <v>0</v>
      </c>
      <c r="S1311" s="42">
        <f t="shared" si="311"/>
        <v>0</v>
      </c>
      <c r="T1311" s="42">
        <f>IFERROR(VLOOKUP(A1311,'[4]Re-order'!$A:$Q,17,0),"")</f>
        <v>0</v>
      </c>
      <c r="U1311" s="42">
        <f>IFERROR(VLOOKUP(A1311,'[4]MC Masterlist 2026-09-17'!$B:$M, 10, 0),0)</f>
        <v>15</v>
      </c>
      <c r="V1311" s="42">
        <f>IFERROR(VLOOKUP(A1311,'[4]MC Masterlist 2026-09-17'!$B:$M, 11, 0),0)</f>
        <v>15</v>
      </c>
      <c r="W1311" s="42">
        <f t="shared" si="312"/>
        <v>30</v>
      </c>
      <c r="X1311" s="42">
        <f t="shared" si="313"/>
        <v>29.833333333333332</v>
      </c>
      <c r="Y1311" s="42">
        <f>IFERROR(IF(OR(C1311="AREA I",C1311="AREA V"),7,VLOOKUP(A1311,'[4]MC Masterlist 2026-09-17'!$B:$M, 12, 0)),0)</f>
        <v>30</v>
      </c>
      <c r="Z1311" s="42">
        <f t="shared" si="314"/>
        <v>0.16666666666666666</v>
      </c>
      <c r="AA1311" s="42">
        <f t="shared" si="315"/>
        <v>0.33333333333333331</v>
      </c>
      <c r="AB1311" s="42">
        <f t="shared" si="316"/>
        <v>0.33148148148148143</v>
      </c>
      <c r="AC1311" s="42">
        <f t="shared" si="317"/>
        <v>0.33333333333333331</v>
      </c>
      <c r="AD1311" s="40" t="str">
        <f t="shared" si="318"/>
        <v>Stockout</v>
      </c>
      <c r="AE1311" s="40">
        <f>IFERROR(VLOOKUP(A1311,'[4]Re-order'!$A:$AA,27,0),"")</f>
        <v>0</v>
      </c>
      <c r="AF1311" s="42">
        <f t="shared" si="319"/>
        <v>0.33333333333333331</v>
      </c>
      <c r="AG1311" s="42" t="e">
        <f>SUMIFS('[4]Raw Inventory'!D:D,'[4]Raw Inventory'!C:C,"GREATWALL",'[4]Raw Inventory'!B:B,A1311)</f>
        <v>#VALUE!</v>
      </c>
      <c r="AH1311" s="42" t="e">
        <f>SUMIFS('[4]Raw Inventory'!D:D,'[4]Raw Inventory'!C:C,"DUARTE",'[4]Raw Inventory'!B:B,A1311)</f>
        <v>#VALUE!</v>
      </c>
      <c r="AI1311" s="42"/>
      <c r="AJ1311" s="42">
        <f t="shared" si="320"/>
        <v>0</v>
      </c>
      <c r="AK1311" s="40" t="str">
        <f>IFERROR(IF((Q1311+IF(AI1311="",0,AI3))&lt;=0,"Stockout",IF(AJ1311="","",IF(F1311="Class A",IF(AJ1311&lt;=7,"Critical",IF(AJ1311&lt;=15,"Low",IF(AJ1311&lt;=30,"Reorder",IF(AJ1311&lt;=45,"Optimal","Overstock")))),IF(F1311="Class B",IF(AJ1311&lt;=10,"Critical",IF(AJ1311&lt;=20,"Low",IF(AJ1311&lt;=45,"Reorder",IF(AJ1311&lt;=60,"Optimal","Overstock")))),IF(F1311="Class C",IF(AJ1311&lt;=15,"Critical",IF(AJ1311&lt;=30,"Low",IF(AJ1311&lt;=60,"Reorder",IF(AJ1311&lt;=90,"Optimal","Overstock")))),""))))),"")</f>
        <v>Stockout</v>
      </c>
      <c r="AL1311" s="42"/>
      <c r="AM1311" s="39"/>
      <c r="AN1311" s="39"/>
      <c r="AO1311" s="39"/>
      <c r="AP1311" s="39"/>
      <c r="AQ1311" s="39"/>
      <c r="AR1311" s="39"/>
      <c r="AS1311" s="39"/>
      <c r="AT1311" s="39"/>
      <c r="AU1311" s="39"/>
      <c r="AV1311" s="39"/>
    </row>
    <row r="1312" spans="1:48">
      <c r="A1312" s="39" t="s">
        <v>31</v>
      </c>
      <c r="B1312" s="39" t="s">
        <v>146</v>
      </c>
      <c r="C1312" s="39" t="s">
        <v>137</v>
      </c>
      <c r="D1312" s="40" t="s">
        <v>228</v>
      </c>
      <c r="E1312" s="40">
        <v>27</v>
      </c>
      <c r="F1312" s="40" t="s">
        <v>3</v>
      </c>
      <c r="G1312" s="39" t="str">
        <f>IFERROR(VLOOKUP(A1312,'[4]MC Masterlist 2026-09-17'!$B:$M, 3, 0),"")</f>
        <v>KAWASAKI</v>
      </c>
      <c r="H1312" s="41">
        <f>IFERROR(VLOOKUP(A1312,'[4]MC Masterlist 2026-09-17'!$B:$M, 6, 0),"")</f>
        <v>59528</v>
      </c>
      <c r="I1312" s="42">
        <v>1</v>
      </c>
      <c r="J1312" s="42">
        <v>0</v>
      </c>
      <c r="K1312" s="42">
        <v>0</v>
      </c>
      <c r="L1312" s="42">
        <f t="shared" si="305"/>
        <v>1</v>
      </c>
      <c r="M1312" s="42">
        <f t="shared" si="306"/>
        <v>0.33333333333333331</v>
      </c>
      <c r="N1312" s="41">
        <f t="shared" si="307"/>
        <v>59528</v>
      </c>
      <c r="O1312" s="41">
        <f t="shared" si="308"/>
        <v>19842.666666666664</v>
      </c>
      <c r="P1312" s="42">
        <f t="shared" si="309"/>
        <v>1.111111111111111E-2</v>
      </c>
      <c r="Q1312" s="42">
        <v>1</v>
      </c>
      <c r="R1312" s="41">
        <f t="shared" si="310"/>
        <v>59528</v>
      </c>
      <c r="S1312" s="42">
        <f t="shared" si="311"/>
        <v>90.000000000000014</v>
      </c>
      <c r="T1312" s="42">
        <f>IFERROR(VLOOKUP(A1312,'[4]Re-order'!$A:$Q,17,0),"")</f>
        <v>0</v>
      </c>
      <c r="U1312" s="42">
        <f>IFERROR(VLOOKUP(A1312,'[4]MC Masterlist 2026-09-17'!$B:$M, 10, 0),0)</f>
        <v>15</v>
      </c>
      <c r="V1312" s="42">
        <f>IFERROR(VLOOKUP(A1312,'[4]MC Masterlist 2026-09-17'!$B:$M, 11, 0),0)</f>
        <v>15</v>
      </c>
      <c r="W1312" s="42">
        <f t="shared" si="312"/>
        <v>30</v>
      </c>
      <c r="X1312" s="42">
        <f t="shared" si="313"/>
        <v>6.833333333333333</v>
      </c>
      <c r="Y1312" s="42">
        <f>IFERROR(IF(OR(C1312="AREA I",C1312="AREA V"),7,VLOOKUP(A1312,'[4]MC Masterlist 2026-09-17'!$B:$M, 12, 0)),0)</f>
        <v>7</v>
      </c>
      <c r="Z1312" s="42">
        <f t="shared" si="314"/>
        <v>0.16666666666666666</v>
      </c>
      <c r="AA1312" s="42">
        <f t="shared" si="315"/>
        <v>0.33333333333333331</v>
      </c>
      <c r="AB1312" s="42">
        <f t="shared" si="316"/>
        <v>7.5925925925925911E-2</v>
      </c>
      <c r="AC1312" s="42">
        <f t="shared" si="317"/>
        <v>7.7777777777777765E-2</v>
      </c>
      <c r="AD1312" s="40" t="str">
        <f t="shared" si="318"/>
        <v>Optimal</v>
      </c>
      <c r="AE1312" s="40">
        <f>IFERROR(VLOOKUP(A1312,'[4]Re-order'!$A:$AA,27,0),"")</f>
        <v>0</v>
      </c>
      <c r="AF1312" s="42">
        <f t="shared" si="319"/>
        <v>-0.92222222222222228</v>
      </c>
      <c r="AG1312" s="42" t="e">
        <f>SUMIFS('[4]Raw Inventory'!D:D,'[4]Raw Inventory'!C:C,"GREATWALL",'[4]Raw Inventory'!B:B,A1312)</f>
        <v>#VALUE!</v>
      </c>
      <c r="AH1312" s="42" t="e">
        <f>SUMIFS('[4]Raw Inventory'!D:D,'[4]Raw Inventory'!C:C,"DUARTE",'[4]Raw Inventory'!B:B,A1312)</f>
        <v>#VALUE!</v>
      </c>
      <c r="AI1312" s="42"/>
      <c r="AJ1312" s="42">
        <f t="shared" si="320"/>
        <v>90.000000000000014</v>
      </c>
      <c r="AK1312" s="40" t="str">
        <f>IFERROR(IF((Q1312+IF(AI1312="",0,AI3))&lt;=0,"Stockout",IF(AJ1312="","",IF(F1312="Class A",IF(AJ1312&lt;=7,"Critical",IF(AJ1312&lt;=15,"Low",IF(AJ1312&lt;=30,"Reorder",IF(AJ1312&lt;=45,"Optimal","Overstock")))),IF(F1312="Class B",IF(AJ1312&lt;=10,"Critical",IF(AJ1312&lt;=20,"Low",IF(AJ1312&lt;=45,"Reorder",IF(AJ1312&lt;=60,"Optimal","Overstock")))),IF(F1312="Class C",IF(AJ1312&lt;=15,"Critical",IF(AJ1312&lt;=30,"Low",IF(AJ1312&lt;=60,"Reorder",IF(AJ1312&lt;=90,"Optimal","Overstock")))),""))))),"")</f>
        <v>Optimal</v>
      </c>
      <c r="AL1312" s="42"/>
      <c r="AM1312" s="39"/>
      <c r="AN1312" s="39"/>
      <c r="AO1312" s="39"/>
      <c r="AP1312" s="39"/>
      <c r="AQ1312" s="39"/>
      <c r="AR1312" s="39"/>
      <c r="AS1312" s="39"/>
      <c r="AT1312" s="39"/>
      <c r="AU1312" s="39"/>
      <c r="AV1312" s="39"/>
    </row>
    <row r="1313" spans="1:48">
      <c r="A1313" s="39" t="s">
        <v>43</v>
      </c>
      <c r="B1313" s="39" t="s">
        <v>142</v>
      </c>
      <c r="C1313" s="39" t="s">
        <v>137</v>
      </c>
      <c r="D1313" s="40" t="s">
        <v>255</v>
      </c>
      <c r="E1313" s="40">
        <v>23</v>
      </c>
      <c r="F1313" s="40" t="s">
        <v>3</v>
      </c>
      <c r="G1313" s="39" t="str">
        <f>IFERROR(VLOOKUP(A1313,'[4]MC Masterlist 2026-09-17'!$B:$M, 3, 0),"")</f>
        <v>YAMAHA</v>
      </c>
      <c r="H1313" s="41">
        <f>IFERROR(VLOOKUP(A1313,'[4]MC Masterlist 2026-09-17'!$B:$M, 6, 0),"")</f>
        <v>70587</v>
      </c>
      <c r="I1313" s="42">
        <v>0</v>
      </c>
      <c r="J1313" s="42">
        <v>1</v>
      </c>
      <c r="K1313" s="42">
        <v>0</v>
      </c>
      <c r="L1313" s="42">
        <f t="shared" si="305"/>
        <v>1</v>
      </c>
      <c r="M1313" s="42">
        <f t="shared" si="306"/>
        <v>0.33333333333333331</v>
      </c>
      <c r="N1313" s="41">
        <f t="shared" si="307"/>
        <v>70587</v>
      </c>
      <c r="O1313" s="41">
        <f t="shared" si="308"/>
        <v>23529</v>
      </c>
      <c r="P1313" s="42">
        <f t="shared" si="309"/>
        <v>1.111111111111111E-2</v>
      </c>
      <c r="Q1313" s="42">
        <v>4</v>
      </c>
      <c r="R1313" s="41">
        <f t="shared" si="310"/>
        <v>282348</v>
      </c>
      <c r="S1313" s="42">
        <f t="shared" si="311"/>
        <v>360</v>
      </c>
      <c r="T1313" s="42">
        <f>IFERROR(VLOOKUP(A1313,'[4]Re-order'!$A:$Q,17,0),"")</f>
        <v>0</v>
      </c>
      <c r="U1313" s="42">
        <f>IFERROR(VLOOKUP(A1313,'[4]MC Masterlist 2026-09-17'!$B:$M, 10, 0),0)</f>
        <v>15</v>
      </c>
      <c r="V1313" s="42">
        <f>IFERROR(VLOOKUP(A1313,'[4]MC Masterlist 2026-09-17'!$B:$M, 11, 0),0)</f>
        <v>15</v>
      </c>
      <c r="W1313" s="42">
        <f t="shared" si="312"/>
        <v>30</v>
      </c>
      <c r="X1313" s="42">
        <f t="shared" si="313"/>
        <v>6.833333333333333</v>
      </c>
      <c r="Y1313" s="42">
        <f>IFERROR(IF(OR(C1313="AREA I",C1313="AREA V"),7,VLOOKUP(A1313,'[4]MC Masterlist 2026-09-17'!$B:$M, 12, 0)),0)</f>
        <v>7</v>
      </c>
      <c r="Z1313" s="42">
        <f t="shared" si="314"/>
        <v>0.16666666666666666</v>
      </c>
      <c r="AA1313" s="42">
        <f t="shared" si="315"/>
        <v>0.33333333333333331</v>
      </c>
      <c r="AB1313" s="42">
        <f t="shared" si="316"/>
        <v>7.5925925925925911E-2</v>
      </c>
      <c r="AC1313" s="42">
        <f t="shared" si="317"/>
        <v>7.7777777777777765E-2</v>
      </c>
      <c r="AD1313" s="40" t="str">
        <f t="shared" si="318"/>
        <v>Overstock</v>
      </c>
      <c r="AE1313" s="40">
        <f>IFERROR(VLOOKUP(A1313,'[4]Re-order'!$A:$AA,27,0),"")</f>
        <v>0</v>
      </c>
      <c r="AF1313" s="42">
        <f t="shared" si="319"/>
        <v>-3.9222222222222221</v>
      </c>
      <c r="AG1313" s="42" t="e">
        <f>SUMIFS('[4]Raw Inventory'!D:D,'[4]Raw Inventory'!C:C,"GREATWALL",'[4]Raw Inventory'!B:B,A1313)</f>
        <v>#VALUE!</v>
      </c>
      <c r="AH1313" s="42" t="e">
        <f>SUMIFS('[4]Raw Inventory'!D:D,'[4]Raw Inventory'!C:C,"DUARTE",'[4]Raw Inventory'!B:B,A1313)</f>
        <v>#VALUE!</v>
      </c>
      <c r="AI1313" s="42"/>
      <c r="AJ1313" s="42">
        <f t="shared" si="320"/>
        <v>360.00000000000006</v>
      </c>
      <c r="AK1313" s="40" t="str">
        <f>IFERROR(IF((Q1313+IF(AI1313="",0,AI3))&lt;=0,"Stockout",IF(AJ1313="","",IF(F1313="Class A",IF(AJ1313&lt;=7,"Critical",IF(AJ1313&lt;=15,"Low",IF(AJ1313&lt;=30,"Reorder",IF(AJ1313&lt;=45,"Optimal","Overstock")))),IF(F1313="Class B",IF(AJ1313&lt;=10,"Critical",IF(AJ1313&lt;=20,"Low",IF(AJ1313&lt;=45,"Reorder",IF(AJ1313&lt;=60,"Optimal","Overstock")))),IF(F1313="Class C",IF(AJ1313&lt;=15,"Critical",IF(AJ1313&lt;=30,"Low",IF(AJ1313&lt;=60,"Reorder",IF(AJ1313&lt;=90,"Optimal","Overstock")))),""))))),"")</f>
        <v>Overstock</v>
      </c>
      <c r="AL1313" s="42"/>
      <c r="AM1313" s="39"/>
      <c r="AN1313" s="39"/>
      <c r="AO1313" s="39"/>
      <c r="AP1313" s="39"/>
      <c r="AQ1313" s="39"/>
      <c r="AR1313" s="39"/>
      <c r="AS1313" s="39"/>
      <c r="AT1313" s="39"/>
      <c r="AU1313" s="39"/>
      <c r="AV1313" s="39"/>
    </row>
    <row r="1314" spans="1:48">
      <c r="A1314" s="39" t="s">
        <v>25</v>
      </c>
      <c r="B1314" s="39" t="s">
        <v>131</v>
      </c>
      <c r="C1314" s="39" t="s">
        <v>128</v>
      </c>
      <c r="D1314" s="40" t="s">
        <v>253</v>
      </c>
      <c r="E1314" s="40">
        <v>11</v>
      </c>
      <c r="F1314" s="40" t="s">
        <v>2</v>
      </c>
      <c r="G1314" s="39" t="str">
        <f>IFERROR(VLOOKUP(A1314,'[4]MC Masterlist 2026-09-17'!$B:$M, 3, 0),"")</f>
        <v>YAMAHA</v>
      </c>
      <c r="H1314" s="41">
        <f>IFERROR(VLOOKUP(A1314,'[4]MC Masterlist 2026-09-17'!$B:$M, 6, 0),"")</f>
        <v>124527</v>
      </c>
      <c r="I1314" s="42">
        <v>1</v>
      </c>
      <c r="J1314" s="42">
        <v>1</v>
      </c>
      <c r="K1314" s="42">
        <v>0</v>
      </c>
      <c r="L1314" s="42">
        <f t="shared" si="305"/>
        <v>2</v>
      </c>
      <c r="M1314" s="42">
        <f t="shared" si="306"/>
        <v>0.66666666666666663</v>
      </c>
      <c r="N1314" s="41">
        <f t="shared" si="307"/>
        <v>249054</v>
      </c>
      <c r="O1314" s="41">
        <f t="shared" si="308"/>
        <v>83018</v>
      </c>
      <c r="P1314" s="42">
        <f t="shared" si="309"/>
        <v>2.222222222222222E-2</v>
      </c>
      <c r="Q1314" s="42"/>
      <c r="R1314" s="41">
        <f t="shared" si="310"/>
        <v>0</v>
      </c>
      <c r="S1314" s="42">
        <f t="shared" si="311"/>
        <v>0</v>
      </c>
      <c r="T1314" s="42">
        <f>IFERROR(VLOOKUP(A1314,'[4]Re-order'!$A:$Q,17,0),"")</f>
        <v>0</v>
      </c>
      <c r="U1314" s="42">
        <f>IFERROR(VLOOKUP(A1314,'[4]MC Masterlist 2026-09-17'!$B:$M, 10, 0),0)</f>
        <v>15</v>
      </c>
      <c r="V1314" s="42">
        <f>IFERROR(VLOOKUP(A1314,'[4]MC Masterlist 2026-09-17'!$B:$M, 11, 0),0)</f>
        <v>15</v>
      </c>
      <c r="W1314" s="42">
        <f t="shared" si="312"/>
        <v>30</v>
      </c>
      <c r="X1314" s="42">
        <f t="shared" si="313"/>
        <v>29.666666666666668</v>
      </c>
      <c r="Y1314" s="42">
        <f>IFERROR(IF(OR(C1314="AREA I",C1314="AREA V"),7,VLOOKUP(A1314,'[4]MC Masterlist 2026-09-17'!$B:$M, 12, 0)),0)</f>
        <v>30</v>
      </c>
      <c r="Z1314" s="42">
        <f t="shared" si="314"/>
        <v>0.33333333333333331</v>
      </c>
      <c r="AA1314" s="42">
        <f t="shared" si="315"/>
        <v>0.66666666666666663</v>
      </c>
      <c r="AB1314" s="42">
        <f t="shared" si="316"/>
        <v>0.65925925925925921</v>
      </c>
      <c r="AC1314" s="42">
        <f t="shared" si="317"/>
        <v>0.66666666666666663</v>
      </c>
      <c r="AD1314" s="40" t="str">
        <f t="shared" si="318"/>
        <v>Stockout</v>
      </c>
      <c r="AE1314" s="40">
        <f>IFERROR(VLOOKUP(A1314,'[4]Re-order'!$A:$AA,27,0),"")</f>
        <v>0</v>
      </c>
      <c r="AF1314" s="42">
        <f t="shared" si="319"/>
        <v>0.66666666666666663</v>
      </c>
      <c r="AG1314" s="42" t="e">
        <f>SUMIFS('[4]Raw Inventory'!D:D,'[4]Raw Inventory'!C:C,"GREATWALL",'[4]Raw Inventory'!B:B,A1314)</f>
        <v>#VALUE!</v>
      </c>
      <c r="AH1314" s="42" t="e">
        <f>SUMIFS('[4]Raw Inventory'!D:D,'[4]Raw Inventory'!C:C,"DUARTE",'[4]Raw Inventory'!B:B,A1314)</f>
        <v>#VALUE!</v>
      </c>
      <c r="AI1314" s="42"/>
      <c r="AJ1314" s="42">
        <f t="shared" si="320"/>
        <v>0</v>
      </c>
      <c r="AK1314" s="40" t="str">
        <f>IFERROR(IF((Q1314+IF(AI1314="",0,AI3))&lt;=0,"Stockout",IF(AJ1314="","",IF(F1314="Class A",IF(AJ1314&lt;=7,"Critical",IF(AJ1314&lt;=15,"Low",IF(AJ1314&lt;=30,"Reorder",IF(AJ1314&lt;=45,"Optimal","Overstock")))),IF(F1314="Class B",IF(AJ1314&lt;=10,"Critical",IF(AJ1314&lt;=20,"Low",IF(AJ1314&lt;=45,"Reorder",IF(AJ1314&lt;=60,"Optimal","Overstock")))),IF(F1314="Class C",IF(AJ1314&lt;=15,"Critical",IF(AJ1314&lt;=30,"Low",IF(AJ1314&lt;=60,"Reorder",IF(AJ1314&lt;=90,"Optimal","Overstock")))),""))))),"")</f>
        <v>Stockout</v>
      </c>
      <c r="AL1314" s="42"/>
      <c r="AM1314" s="39"/>
      <c r="AN1314" s="39"/>
      <c r="AO1314" s="39"/>
      <c r="AP1314" s="39"/>
      <c r="AQ1314" s="39"/>
      <c r="AR1314" s="39"/>
      <c r="AS1314" s="39"/>
      <c r="AT1314" s="39"/>
      <c r="AU1314" s="39"/>
      <c r="AV1314" s="39"/>
    </row>
    <row r="1315" spans="1:48">
      <c r="A1315" s="39" t="s">
        <v>83</v>
      </c>
      <c r="B1315" s="39" t="s">
        <v>144</v>
      </c>
      <c r="C1315" s="39" t="s">
        <v>137</v>
      </c>
      <c r="D1315" s="40" t="s">
        <v>245</v>
      </c>
      <c r="E1315" s="40">
        <v>26</v>
      </c>
      <c r="F1315" s="40" t="s">
        <v>3</v>
      </c>
      <c r="G1315" s="39" t="str">
        <f>IFERROR(VLOOKUP(A1315,'[4]MC Masterlist 2026-09-17'!$B:$M, 3, 0),"")</f>
        <v>SKYGO</v>
      </c>
      <c r="H1315" s="41">
        <f>IFERROR(VLOOKUP(A1315,'[4]MC Masterlist 2026-09-17'!$B:$M, 6, 0),"")</f>
        <v>35055</v>
      </c>
      <c r="I1315" s="42">
        <v>0</v>
      </c>
      <c r="J1315" s="42">
        <v>1</v>
      </c>
      <c r="K1315" s="42">
        <v>3</v>
      </c>
      <c r="L1315" s="42">
        <f t="shared" si="305"/>
        <v>4</v>
      </c>
      <c r="M1315" s="42">
        <f t="shared" si="306"/>
        <v>1.3333333333333333</v>
      </c>
      <c r="N1315" s="41">
        <f t="shared" si="307"/>
        <v>140220</v>
      </c>
      <c r="O1315" s="41">
        <f t="shared" si="308"/>
        <v>46740</v>
      </c>
      <c r="P1315" s="42">
        <f t="shared" si="309"/>
        <v>4.4444444444444439E-2</v>
      </c>
      <c r="Q1315" s="42">
        <v>3</v>
      </c>
      <c r="R1315" s="41">
        <f t="shared" si="310"/>
        <v>105165</v>
      </c>
      <c r="S1315" s="42">
        <f t="shared" si="311"/>
        <v>67.5</v>
      </c>
      <c r="T1315" s="42">
        <f>IFERROR(VLOOKUP(A1315,'[4]Re-order'!$A:$Q,17,0),"")</f>
        <v>0</v>
      </c>
      <c r="U1315" s="42">
        <f>IFERROR(VLOOKUP(A1315,'[4]MC Masterlist 2026-09-17'!$B:$M, 10, 0),0)</f>
        <v>15</v>
      </c>
      <c r="V1315" s="42">
        <f>IFERROR(VLOOKUP(A1315,'[4]MC Masterlist 2026-09-17'!$B:$M, 11, 0),0)</f>
        <v>15</v>
      </c>
      <c r="W1315" s="42">
        <f t="shared" si="312"/>
        <v>30</v>
      </c>
      <c r="X1315" s="42">
        <f t="shared" si="313"/>
        <v>6.333333333333333</v>
      </c>
      <c r="Y1315" s="42">
        <f>IFERROR(IF(OR(C1315="AREA I",C1315="AREA V"),7,VLOOKUP(A1315,'[4]MC Masterlist 2026-09-17'!$B:$M, 12, 0)),0)</f>
        <v>7</v>
      </c>
      <c r="Z1315" s="42">
        <f t="shared" si="314"/>
        <v>0.66666666666666663</v>
      </c>
      <c r="AA1315" s="42">
        <f t="shared" si="315"/>
        <v>1.3333333333333333</v>
      </c>
      <c r="AB1315" s="42">
        <f t="shared" si="316"/>
        <v>0.28148148148148144</v>
      </c>
      <c r="AC1315" s="42">
        <f t="shared" si="317"/>
        <v>0.31111111111111106</v>
      </c>
      <c r="AD1315" s="40" t="str">
        <f t="shared" si="318"/>
        <v>Optimal</v>
      </c>
      <c r="AE1315" s="40">
        <f>IFERROR(VLOOKUP(A1315,'[4]Re-order'!$A:$AA,27,0),"")</f>
        <v>0</v>
      </c>
      <c r="AF1315" s="42">
        <f t="shared" si="319"/>
        <v>-2.6888888888888891</v>
      </c>
      <c r="AG1315" s="42" t="e">
        <f>SUMIFS('[4]Raw Inventory'!D:D,'[4]Raw Inventory'!C:C,"GREATWALL",'[4]Raw Inventory'!B:B,A1315)</f>
        <v>#VALUE!</v>
      </c>
      <c r="AH1315" s="42" t="e">
        <f>SUMIFS('[4]Raw Inventory'!D:D,'[4]Raw Inventory'!C:C,"DUARTE",'[4]Raw Inventory'!B:B,A1315)</f>
        <v>#VALUE!</v>
      </c>
      <c r="AI1315" s="42"/>
      <c r="AJ1315" s="42">
        <f t="shared" si="320"/>
        <v>67.500000000000014</v>
      </c>
      <c r="AK1315" s="40" t="str">
        <f>IFERROR(IF((Q1315+IF(AI1315="",0,AI3))&lt;=0,"Stockout",IF(AJ1315="","",IF(F1315="Class A",IF(AJ1315&lt;=7,"Critical",IF(AJ1315&lt;=15,"Low",IF(AJ1315&lt;=30,"Reorder",IF(AJ1315&lt;=45,"Optimal","Overstock")))),IF(F1315="Class B",IF(AJ1315&lt;=10,"Critical",IF(AJ1315&lt;=20,"Low",IF(AJ1315&lt;=45,"Reorder",IF(AJ1315&lt;=60,"Optimal","Overstock")))),IF(F1315="Class C",IF(AJ1315&lt;=15,"Critical",IF(AJ1315&lt;=30,"Low",IF(AJ1315&lt;=60,"Reorder",IF(AJ1315&lt;=90,"Optimal","Overstock")))),""))))),"")</f>
        <v>Optimal</v>
      </c>
      <c r="AL1315" s="42"/>
      <c r="AM1315" s="39"/>
      <c r="AN1315" s="39"/>
      <c r="AO1315" s="39"/>
      <c r="AP1315" s="39"/>
      <c r="AQ1315" s="39"/>
      <c r="AR1315" s="39"/>
      <c r="AS1315" s="39"/>
      <c r="AT1315" s="39"/>
      <c r="AU1315" s="39"/>
      <c r="AV1315" s="39"/>
    </row>
    <row r="1316" spans="1:48">
      <c r="A1316" s="39" t="s">
        <v>43</v>
      </c>
      <c r="B1316" s="39" t="s">
        <v>93</v>
      </c>
      <c r="C1316" s="39" t="s">
        <v>90</v>
      </c>
      <c r="D1316" s="40" t="s">
        <v>240</v>
      </c>
      <c r="E1316" s="40">
        <v>19</v>
      </c>
      <c r="F1316" s="40" t="s">
        <v>3</v>
      </c>
      <c r="G1316" s="39" t="str">
        <f>IFERROR(VLOOKUP(A1316,'[4]MC Masterlist 2026-09-17'!$B:$M, 3, 0),"")</f>
        <v>YAMAHA</v>
      </c>
      <c r="H1316" s="41">
        <f>IFERROR(VLOOKUP(A1316,'[4]MC Masterlist 2026-09-17'!$B:$M, 6, 0),"")</f>
        <v>70587</v>
      </c>
      <c r="I1316" s="42">
        <v>0</v>
      </c>
      <c r="J1316" s="42">
        <v>1</v>
      </c>
      <c r="K1316" s="42">
        <v>0</v>
      </c>
      <c r="L1316" s="42">
        <f t="shared" si="305"/>
        <v>1</v>
      </c>
      <c r="M1316" s="42">
        <f t="shared" si="306"/>
        <v>0.33333333333333331</v>
      </c>
      <c r="N1316" s="41">
        <f t="shared" si="307"/>
        <v>70587</v>
      </c>
      <c r="O1316" s="41">
        <f t="shared" si="308"/>
        <v>23529</v>
      </c>
      <c r="P1316" s="42">
        <f t="shared" si="309"/>
        <v>1.111111111111111E-2</v>
      </c>
      <c r="Q1316" s="42"/>
      <c r="R1316" s="41">
        <f t="shared" si="310"/>
        <v>0</v>
      </c>
      <c r="S1316" s="42">
        <f t="shared" si="311"/>
        <v>0</v>
      </c>
      <c r="T1316" s="42">
        <f>IFERROR(VLOOKUP(A1316,'[4]Re-order'!$A:$Q,17,0),"")</f>
        <v>0</v>
      </c>
      <c r="U1316" s="42">
        <f>IFERROR(VLOOKUP(A1316,'[4]MC Masterlist 2026-09-17'!$B:$M, 10, 0),0)</f>
        <v>15</v>
      </c>
      <c r="V1316" s="42">
        <f>IFERROR(VLOOKUP(A1316,'[4]MC Masterlist 2026-09-17'!$B:$M, 11, 0),0)</f>
        <v>15</v>
      </c>
      <c r="W1316" s="42">
        <f t="shared" si="312"/>
        <v>30</v>
      </c>
      <c r="X1316" s="42">
        <f t="shared" si="313"/>
        <v>29.833333333333332</v>
      </c>
      <c r="Y1316" s="42">
        <f>IFERROR(IF(OR(C1316="AREA I",C1316="AREA V"),7,VLOOKUP(A1316,'[4]MC Masterlist 2026-09-17'!$B:$M, 12, 0)),0)</f>
        <v>30</v>
      </c>
      <c r="Z1316" s="42">
        <f t="shared" si="314"/>
        <v>0.16666666666666666</v>
      </c>
      <c r="AA1316" s="42">
        <f t="shared" si="315"/>
        <v>0.33333333333333331</v>
      </c>
      <c r="AB1316" s="42">
        <f t="shared" si="316"/>
        <v>0.33148148148148143</v>
      </c>
      <c r="AC1316" s="42">
        <f t="shared" si="317"/>
        <v>0.33333333333333331</v>
      </c>
      <c r="AD1316" s="40" t="str">
        <f t="shared" si="318"/>
        <v>Stockout</v>
      </c>
      <c r="AE1316" s="40">
        <f>IFERROR(VLOOKUP(A1316,'[4]Re-order'!$A:$AA,27,0),"")</f>
        <v>0</v>
      </c>
      <c r="AF1316" s="42">
        <f t="shared" si="319"/>
        <v>0.33333333333333331</v>
      </c>
      <c r="AG1316" s="42" t="e">
        <f>SUMIFS('[4]Raw Inventory'!D:D,'[4]Raw Inventory'!C:C,"GREATWALL",'[4]Raw Inventory'!B:B,A1316)</f>
        <v>#VALUE!</v>
      </c>
      <c r="AH1316" s="42" t="e">
        <f>SUMIFS('[4]Raw Inventory'!D:D,'[4]Raw Inventory'!C:C,"DUARTE",'[4]Raw Inventory'!B:B,A1316)</f>
        <v>#VALUE!</v>
      </c>
      <c r="AI1316" s="42"/>
      <c r="AJ1316" s="42">
        <f t="shared" si="320"/>
        <v>0</v>
      </c>
      <c r="AK1316" s="40" t="str">
        <f>IFERROR(IF((Q1316+IF(AI1316="",0,AI3))&lt;=0,"Stockout",IF(AJ1316="","",IF(F1316="Class A",IF(AJ1316&lt;=7,"Critical",IF(AJ1316&lt;=15,"Low",IF(AJ1316&lt;=30,"Reorder",IF(AJ1316&lt;=45,"Optimal","Overstock")))),IF(F1316="Class B",IF(AJ1316&lt;=10,"Critical",IF(AJ1316&lt;=20,"Low",IF(AJ1316&lt;=45,"Reorder",IF(AJ1316&lt;=60,"Optimal","Overstock")))),IF(F1316="Class C",IF(AJ1316&lt;=15,"Critical",IF(AJ1316&lt;=30,"Low",IF(AJ1316&lt;=60,"Reorder",IF(AJ1316&lt;=90,"Optimal","Overstock")))),""))))),"")</f>
        <v>Stockout</v>
      </c>
      <c r="AL1316" s="42"/>
      <c r="AM1316" s="39"/>
      <c r="AN1316" s="39"/>
      <c r="AO1316" s="39"/>
      <c r="AP1316" s="39"/>
      <c r="AQ1316" s="39"/>
      <c r="AR1316" s="39"/>
      <c r="AS1316" s="39"/>
      <c r="AT1316" s="39"/>
      <c r="AU1316" s="39"/>
      <c r="AV1316" s="39"/>
    </row>
    <row r="1317" spans="1:48">
      <c r="A1317" s="39" t="s">
        <v>25</v>
      </c>
      <c r="B1317" s="39" t="s">
        <v>144</v>
      </c>
      <c r="C1317" s="39" t="s">
        <v>137</v>
      </c>
      <c r="D1317" s="40" t="s">
        <v>229</v>
      </c>
      <c r="E1317" s="40">
        <v>6</v>
      </c>
      <c r="F1317" s="40" t="s">
        <v>0</v>
      </c>
      <c r="G1317" s="39" t="str">
        <f>IFERROR(VLOOKUP(A1317,'[4]MC Masterlist 2026-09-17'!$B:$M, 3, 0),"")</f>
        <v>YAMAHA</v>
      </c>
      <c r="H1317" s="41">
        <f>IFERROR(VLOOKUP(A1317,'[4]MC Masterlist 2026-09-17'!$B:$M, 6, 0),"")</f>
        <v>124527</v>
      </c>
      <c r="I1317" s="42">
        <v>3</v>
      </c>
      <c r="J1317" s="42">
        <v>5</v>
      </c>
      <c r="K1317" s="42">
        <v>2</v>
      </c>
      <c r="L1317" s="42">
        <f t="shared" si="305"/>
        <v>10</v>
      </c>
      <c r="M1317" s="42">
        <f t="shared" si="306"/>
        <v>3.3333333333333335</v>
      </c>
      <c r="N1317" s="41">
        <f t="shared" si="307"/>
        <v>1245270</v>
      </c>
      <c r="O1317" s="41">
        <f t="shared" si="308"/>
        <v>415090</v>
      </c>
      <c r="P1317" s="42">
        <f t="shared" si="309"/>
        <v>0.11111111111111112</v>
      </c>
      <c r="Q1317" s="42"/>
      <c r="R1317" s="41">
        <f t="shared" si="310"/>
        <v>0</v>
      </c>
      <c r="S1317" s="42">
        <f t="shared" si="311"/>
        <v>0</v>
      </c>
      <c r="T1317" s="42">
        <f>IFERROR(VLOOKUP(A1317,'[4]Re-order'!$A:$Q,17,0),"")</f>
        <v>0</v>
      </c>
      <c r="U1317" s="42">
        <f>IFERROR(VLOOKUP(A1317,'[4]MC Masterlist 2026-09-17'!$B:$M, 10, 0),0)</f>
        <v>15</v>
      </c>
      <c r="V1317" s="42">
        <f>IFERROR(VLOOKUP(A1317,'[4]MC Masterlist 2026-09-17'!$B:$M, 11, 0),0)</f>
        <v>15</v>
      </c>
      <c r="W1317" s="42">
        <f t="shared" si="312"/>
        <v>30</v>
      </c>
      <c r="X1317" s="42">
        <f t="shared" si="313"/>
        <v>5.333333333333333</v>
      </c>
      <c r="Y1317" s="42">
        <f>IFERROR(IF(OR(C1317="AREA I",C1317="AREA V"),7,VLOOKUP(A1317,'[4]MC Masterlist 2026-09-17'!$B:$M, 12, 0)),0)</f>
        <v>7</v>
      </c>
      <c r="Z1317" s="42">
        <f t="shared" si="314"/>
        <v>1.6666666666666667</v>
      </c>
      <c r="AA1317" s="42">
        <f t="shared" si="315"/>
        <v>3.3333333333333335</v>
      </c>
      <c r="AB1317" s="42">
        <f t="shared" si="316"/>
        <v>0.59259259259259256</v>
      </c>
      <c r="AC1317" s="42">
        <f t="shared" si="317"/>
        <v>0.77777777777777779</v>
      </c>
      <c r="AD1317" s="40" t="str">
        <f t="shared" si="318"/>
        <v>Stockout</v>
      </c>
      <c r="AE1317" s="40">
        <f>IFERROR(VLOOKUP(A1317,'[4]Re-order'!$A:$AA,27,0),"")</f>
        <v>0</v>
      </c>
      <c r="AF1317" s="42">
        <f t="shared" si="319"/>
        <v>0.77777777777777779</v>
      </c>
      <c r="AG1317" s="42" t="e">
        <f>SUMIFS('[4]Raw Inventory'!D:D,'[4]Raw Inventory'!C:C,"GREATWALL",'[4]Raw Inventory'!B:B,A1317)</f>
        <v>#VALUE!</v>
      </c>
      <c r="AH1317" s="42" t="e">
        <f>SUMIFS('[4]Raw Inventory'!D:D,'[4]Raw Inventory'!C:C,"DUARTE",'[4]Raw Inventory'!B:B,A1317)</f>
        <v>#VALUE!</v>
      </c>
      <c r="AI1317" s="42"/>
      <c r="AJ1317" s="42">
        <f t="shared" si="320"/>
        <v>0</v>
      </c>
      <c r="AK1317" s="40" t="str">
        <f>IFERROR(IF((Q1317+IF(AI1317="",0,AI3))&lt;=0,"Stockout",IF(AJ1317="","",IF(F1317="Class A",IF(AJ1317&lt;=7,"Critical",IF(AJ1317&lt;=15,"Low",IF(AJ1317&lt;=30,"Reorder",IF(AJ1317&lt;=45,"Optimal","Overstock")))),IF(F1317="Class B",IF(AJ1317&lt;=10,"Critical",IF(AJ1317&lt;=20,"Low",IF(AJ1317&lt;=45,"Reorder",IF(AJ1317&lt;=60,"Optimal","Overstock")))),IF(F1317="Class C",IF(AJ1317&lt;=15,"Critical",IF(AJ1317&lt;=30,"Low",IF(AJ1317&lt;=60,"Reorder",IF(AJ1317&lt;=90,"Optimal","Overstock")))),""))))),"")</f>
        <v>Stockout</v>
      </c>
      <c r="AL1317" s="42"/>
      <c r="AM1317" s="39"/>
      <c r="AN1317" s="39"/>
      <c r="AO1317" s="39"/>
      <c r="AP1317" s="39"/>
      <c r="AQ1317" s="39"/>
      <c r="AR1317" s="39"/>
      <c r="AS1317" s="39"/>
      <c r="AT1317" s="39"/>
      <c r="AU1317" s="39"/>
      <c r="AV1317" s="39"/>
    </row>
    <row r="1318" spans="1:48">
      <c r="A1318" s="39" t="s">
        <v>60</v>
      </c>
      <c r="B1318" s="39" t="s">
        <v>91</v>
      </c>
      <c r="C1318" s="39" t="s">
        <v>90</v>
      </c>
      <c r="D1318" s="40" t="s">
        <v>241</v>
      </c>
      <c r="E1318" s="40">
        <v>14</v>
      </c>
      <c r="F1318" s="40" t="s">
        <v>3</v>
      </c>
      <c r="G1318" s="39" t="str">
        <f>IFERROR(VLOOKUP(A1318,'[4]MC Masterlist 2026-09-17'!$B:$M, 3, 0),"")</f>
        <v>HONDA</v>
      </c>
      <c r="H1318" s="41">
        <f>IFERROR(VLOOKUP(A1318,'[4]MC Masterlist 2026-09-17'!$B:$M, 6, 0),"")</f>
        <v>61670</v>
      </c>
      <c r="I1318" s="42">
        <v>0</v>
      </c>
      <c r="J1318" s="42">
        <v>0</v>
      </c>
      <c r="K1318" s="42">
        <v>0</v>
      </c>
      <c r="L1318" s="42">
        <f t="shared" si="305"/>
        <v>0</v>
      </c>
      <c r="M1318" s="42">
        <f t="shared" si="306"/>
        <v>0</v>
      </c>
      <c r="N1318" s="41">
        <f t="shared" si="307"/>
        <v>0</v>
      </c>
      <c r="O1318" s="41">
        <f t="shared" si="308"/>
        <v>0</v>
      </c>
      <c r="P1318" s="42">
        <f t="shared" si="309"/>
        <v>0</v>
      </c>
      <c r="Q1318" s="42">
        <v>1</v>
      </c>
      <c r="R1318" s="41">
        <f t="shared" si="310"/>
        <v>61670</v>
      </c>
      <c r="S1318" s="42">
        <f t="shared" si="311"/>
        <v>0</v>
      </c>
      <c r="T1318" s="42">
        <f>IFERROR(VLOOKUP(A1318,'[4]Re-order'!$A:$Q,17,0),"")</f>
        <v>0</v>
      </c>
      <c r="U1318" s="42">
        <f>IFERROR(VLOOKUP(A1318,'[4]MC Masterlist 2026-09-17'!$B:$M, 10, 0),0)</f>
        <v>15</v>
      </c>
      <c r="V1318" s="42">
        <f>IFERROR(VLOOKUP(A1318,'[4]MC Masterlist 2026-09-17'!$B:$M, 11, 0),0)</f>
        <v>15</v>
      </c>
      <c r="W1318" s="42">
        <f t="shared" si="312"/>
        <v>30</v>
      </c>
      <c r="X1318" s="42">
        <f t="shared" si="313"/>
        <v>30</v>
      </c>
      <c r="Y1318" s="42">
        <f>IFERROR(IF(OR(C1318="AREA I",C1318="AREA V"),7,VLOOKUP(A1318,'[4]MC Masterlist 2026-09-17'!$B:$M, 12, 0)),0)</f>
        <v>30</v>
      </c>
      <c r="Z1318" s="42">
        <f t="shared" si="314"/>
        <v>0</v>
      </c>
      <c r="AA1318" s="42">
        <f t="shared" si="315"/>
        <v>0</v>
      </c>
      <c r="AB1318" s="42">
        <f t="shared" si="316"/>
        <v>0</v>
      </c>
      <c r="AC1318" s="42">
        <f t="shared" si="317"/>
        <v>0</v>
      </c>
      <c r="AD1318" s="40" t="str">
        <f t="shared" si="318"/>
        <v>Critical</v>
      </c>
      <c r="AE1318" s="40">
        <f>IFERROR(VLOOKUP(A1318,'[4]Re-order'!$A:$AA,27,0),"")</f>
        <v>0</v>
      </c>
      <c r="AF1318" s="42">
        <f t="shared" si="319"/>
        <v>-1</v>
      </c>
      <c r="AG1318" s="42" t="e">
        <f>SUMIFS('[4]Raw Inventory'!D:D,'[4]Raw Inventory'!C:C,"GREATWALL",'[4]Raw Inventory'!B:B,A1318)</f>
        <v>#VALUE!</v>
      </c>
      <c r="AH1318" s="42" t="e">
        <f>SUMIFS('[4]Raw Inventory'!D:D,'[4]Raw Inventory'!C:C,"DUARTE",'[4]Raw Inventory'!B:B,A1318)</f>
        <v>#VALUE!</v>
      </c>
      <c r="AI1318" s="42"/>
      <c r="AJ1318" s="42">
        <f t="shared" si="320"/>
        <v>0</v>
      </c>
      <c r="AK1318" s="40" t="str">
        <f>IFERROR(IF((Q1318+IF(AI1318="",0,AI3))&lt;=0,"Stockout",IF(AJ1318="","",IF(F1318="Class A",IF(AJ1318&lt;=7,"Critical",IF(AJ1318&lt;=15,"Low",IF(AJ1318&lt;=30,"Reorder",IF(AJ1318&lt;=45,"Optimal","Overstock")))),IF(F1318="Class B",IF(AJ1318&lt;=10,"Critical",IF(AJ1318&lt;=20,"Low",IF(AJ1318&lt;=45,"Reorder",IF(AJ1318&lt;=60,"Optimal","Overstock")))),IF(F1318="Class C",IF(AJ1318&lt;=15,"Critical",IF(AJ1318&lt;=30,"Low",IF(AJ1318&lt;=60,"Reorder",IF(AJ1318&lt;=90,"Optimal","Overstock")))),""))))),"")</f>
        <v>Critical</v>
      </c>
      <c r="AL1318" s="42"/>
      <c r="AM1318" s="39"/>
      <c r="AN1318" s="39"/>
      <c r="AO1318" s="39"/>
      <c r="AP1318" s="39"/>
      <c r="AQ1318" s="39"/>
      <c r="AR1318" s="39"/>
      <c r="AS1318" s="39"/>
      <c r="AT1318" s="39"/>
      <c r="AU1318" s="39"/>
      <c r="AV1318" s="39"/>
    </row>
    <row r="1319" spans="1:48">
      <c r="A1319" s="39" t="s">
        <v>24</v>
      </c>
      <c r="B1319" s="39" t="s">
        <v>130</v>
      </c>
      <c r="C1319" s="39" t="s">
        <v>128</v>
      </c>
      <c r="D1319" s="40" t="s">
        <v>233</v>
      </c>
      <c r="E1319" s="40">
        <v>4</v>
      </c>
      <c r="F1319" s="40" t="s">
        <v>0</v>
      </c>
      <c r="G1319" s="39" t="str">
        <f>IFERROR(VLOOKUP(A1319,'[4]MC Masterlist 2026-09-17'!$B:$M, 3, 0),"")</f>
        <v>KAWASAKI</v>
      </c>
      <c r="H1319" s="41">
        <f>IFERROR(VLOOKUP(A1319,'[4]MC Masterlist 2026-09-17'!$B:$M, 6, 0),"")</f>
        <v>131626</v>
      </c>
      <c r="I1319" s="42">
        <v>3</v>
      </c>
      <c r="J1319" s="42">
        <v>2</v>
      </c>
      <c r="K1319" s="42">
        <v>5</v>
      </c>
      <c r="L1319" s="42">
        <f t="shared" si="305"/>
        <v>10</v>
      </c>
      <c r="M1319" s="42">
        <f t="shared" si="306"/>
        <v>3.3333333333333335</v>
      </c>
      <c r="N1319" s="41">
        <f t="shared" si="307"/>
        <v>1316260</v>
      </c>
      <c r="O1319" s="41">
        <f t="shared" si="308"/>
        <v>438753.33333333337</v>
      </c>
      <c r="P1319" s="42">
        <f t="shared" si="309"/>
        <v>0.11111111111111112</v>
      </c>
      <c r="Q1319" s="42">
        <v>2</v>
      </c>
      <c r="R1319" s="41">
        <f t="shared" si="310"/>
        <v>263252</v>
      </c>
      <c r="S1319" s="42">
        <f t="shared" si="311"/>
        <v>18</v>
      </c>
      <c r="T1319" s="42">
        <f>IFERROR(VLOOKUP(A1319,'[4]Re-order'!$A:$Q,17,0),"")</f>
        <v>0</v>
      </c>
      <c r="U1319" s="42">
        <f>IFERROR(VLOOKUP(A1319,'[4]MC Masterlist 2026-09-17'!$B:$M, 10, 0),0)</f>
        <v>15</v>
      </c>
      <c r="V1319" s="42">
        <f>IFERROR(VLOOKUP(A1319,'[4]MC Masterlist 2026-09-17'!$B:$M, 11, 0),0)</f>
        <v>15</v>
      </c>
      <c r="W1319" s="42">
        <f t="shared" si="312"/>
        <v>30</v>
      </c>
      <c r="X1319" s="42">
        <f t="shared" si="313"/>
        <v>28.333333333333332</v>
      </c>
      <c r="Y1319" s="42">
        <f>IFERROR(IF(OR(C1319="AREA I",C1319="AREA V"),7,VLOOKUP(A1319,'[4]MC Masterlist 2026-09-17'!$B:$M, 12, 0)),0)</f>
        <v>30</v>
      </c>
      <c r="Z1319" s="42">
        <f t="shared" si="314"/>
        <v>1.6666666666666667</v>
      </c>
      <c r="AA1319" s="42">
        <f t="shared" si="315"/>
        <v>3.3333333333333335</v>
      </c>
      <c r="AB1319" s="42">
        <f t="shared" si="316"/>
        <v>3.1481481481481484</v>
      </c>
      <c r="AC1319" s="42">
        <f t="shared" si="317"/>
        <v>3.3333333333333335</v>
      </c>
      <c r="AD1319" s="40" t="str">
        <f t="shared" si="318"/>
        <v>Reorder</v>
      </c>
      <c r="AE1319" s="40">
        <f>IFERROR(VLOOKUP(A1319,'[4]Re-order'!$A:$AA,27,0),"")</f>
        <v>0</v>
      </c>
      <c r="AF1319" s="42">
        <f t="shared" si="319"/>
        <v>1.3333333333333335</v>
      </c>
      <c r="AG1319" s="42" t="e">
        <f>SUMIFS('[4]Raw Inventory'!D:D,'[4]Raw Inventory'!C:C,"GREATWALL",'[4]Raw Inventory'!B:B,A1319)</f>
        <v>#VALUE!</v>
      </c>
      <c r="AH1319" s="42" t="e">
        <f>SUMIFS('[4]Raw Inventory'!D:D,'[4]Raw Inventory'!C:C,"DUARTE",'[4]Raw Inventory'!B:B,A1319)</f>
        <v>#VALUE!</v>
      </c>
      <c r="AI1319" s="42"/>
      <c r="AJ1319" s="42">
        <f t="shared" si="320"/>
        <v>18</v>
      </c>
      <c r="AK1319" s="40" t="str">
        <f>IFERROR(IF((Q1319+IF(AI1319="",0,AI3))&lt;=0,"Stockout",IF(AJ1319="","",IF(F1319="Class A",IF(AJ1319&lt;=7,"Critical",IF(AJ1319&lt;=15,"Low",IF(AJ1319&lt;=30,"Reorder",IF(AJ1319&lt;=45,"Optimal","Overstock")))),IF(F1319="Class B",IF(AJ1319&lt;=10,"Critical",IF(AJ1319&lt;=20,"Low",IF(AJ1319&lt;=45,"Reorder",IF(AJ1319&lt;=60,"Optimal","Overstock")))),IF(F1319="Class C",IF(AJ1319&lt;=15,"Critical",IF(AJ1319&lt;=30,"Low",IF(AJ1319&lt;=60,"Reorder",IF(AJ1319&lt;=90,"Optimal","Overstock")))),""))))),"")</f>
        <v>Reorder</v>
      </c>
      <c r="AL1319" s="42"/>
      <c r="AM1319" s="39"/>
      <c r="AN1319" s="39"/>
      <c r="AO1319" s="39"/>
      <c r="AP1319" s="39"/>
      <c r="AQ1319" s="39"/>
      <c r="AR1319" s="39"/>
      <c r="AS1319" s="39"/>
      <c r="AT1319" s="39"/>
      <c r="AU1319" s="39"/>
      <c r="AV1319" s="39"/>
    </row>
    <row r="1320" spans="1:48">
      <c r="A1320" s="39" t="s">
        <v>14</v>
      </c>
      <c r="B1320" s="39" t="s">
        <v>11</v>
      </c>
      <c r="C1320" s="39" t="s">
        <v>1</v>
      </c>
      <c r="D1320" s="40" t="s">
        <v>237</v>
      </c>
      <c r="E1320" s="40">
        <v>2</v>
      </c>
      <c r="F1320" s="40" t="s">
        <v>0</v>
      </c>
      <c r="G1320" s="39" t="str">
        <f>IFERROR(VLOOKUP(A1320,'[4]MC Masterlist 2026-09-17'!$B:$M, 3, 0),"")</f>
        <v>HONDA</v>
      </c>
      <c r="H1320" s="41">
        <f>IFERROR(VLOOKUP(A1320,'[4]MC Masterlist 2026-09-17'!$B:$M, 6, 0),"")</f>
        <v>80070</v>
      </c>
      <c r="I1320" s="42">
        <v>18</v>
      </c>
      <c r="J1320" s="42">
        <v>22</v>
      </c>
      <c r="K1320" s="42">
        <v>13</v>
      </c>
      <c r="L1320" s="42">
        <f t="shared" si="305"/>
        <v>53</v>
      </c>
      <c r="M1320" s="42">
        <f t="shared" si="306"/>
        <v>17.666666666666668</v>
      </c>
      <c r="N1320" s="41">
        <f t="shared" si="307"/>
        <v>4243710</v>
      </c>
      <c r="O1320" s="41">
        <f t="shared" si="308"/>
        <v>1414570</v>
      </c>
      <c r="P1320" s="42">
        <f t="shared" si="309"/>
        <v>0.58888888888888891</v>
      </c>
      <c r="Q1320" s="42">
        <v>3</v>
      </c>
      <c r="R1320" s="41">
        <f t="shared" si="310"/>
        <v>240210</v>
      </c>
      <c r="S1320" s="42">
        <f t="shared" si="311"/>
        <v>5.0943396226415087</v>
      </c>
      <c r="T1320" s="42">
        <f>IFERROR(VLOOKUP(A1320,'[4]Re-order'!$A:$Q,17,0),"")</f>
        <v>0</v>
      </c>
      <c r="U1320" s="42">
        <f>IFERROR(VLOOKUP(A1320,'[4]MC Masterlist 2026-09-17'!$B:$M, 10, 0),0)</f>
        <v>15</v>
      </c>
      <c r="V1320" s="42">
        <f>IFERROR(VLOOKUP(A1320,'[4]MC Masterlist 2026-09-17'!$B:$M, 11, 0),0)</f>
        <v>15</v>
      </c>
      <c r="W1320" s="42">
        <f t="shared" si="312"/>
        <v>30</v>
      </c>
      <c r="X1320" s="42">
        <f t="shared" si="313"/>
        <v>-1.8333333333333339</v>
      </c>
      <c r="Y1320" s="42">
        <f>IFERROR(IF(OR(C1320="AREA I",C1320="AREA V"),7,VLOOKUP(A1320,'[4]MC Masterlist 2026-09-17'!$B:$M, 12, 0)),0)</f>
        <v>7</v>
      </c>
      <c r="Z1320" s="42">
        <f t="shared" si="314"/>
        <v>8.8333333333333339</v>
      </c>
      <c r="AA1320" s="42">
        <f t="shared" si="315"/>
        <v>17.666666666666668</v>
      </c>
      <c r="AB1320" s="42">
        <f t="shared" si="316"/>
        <v>-1.0796296296296299</v>
      </c>
      <c r="AC1320" s="42">
        <f t="shared" si="317"/>
        <v>4.1222222222222227</v>
      </c>
      <c r="AD1320" s="40" t="str">
        <f t="shared" si="318"/>
        <v>Critical</v>
      </c>
      <c r="AE1320" s="40">
        <f>IFERROR(VLOOKUP(A1320,'[4]Re-order'!$A:$AA,27,0),"")</f>
        <v>0</v>
      </c>
      <c r="AF1320" s="42">
        <f t="shared" si="319"/>
        <v>1.1222222222222227</v>
      </c>
      <c r="AG1320" s="42" t="e">
        <f>SUMIFS('[4]Raw Inventory'!D:D,'[4]Raw Inventory'!C:C,"GREATWALL",'[4]Raw Inventory'!B:B,A1320)</f>
        <v>#VALUE!</v>
      </c>
      <c r="AH1320" s="42" t="e">
        <f>SUMIFS('[4]Raw Inventory'!D:D,'[4]Raw Inventory'!C:C,"DUARTE",'[4]Raw Inventory'!B:B,A1320)</f>
        <v>#VALUE!</v>
      </c>
      <c r="AI1320" s="42"/>
      <c r="AJ1320" s="42">
        <f t="shared" si="320"/>
        <v>5.0943396226415096</v>
      </c>
      <c r="AK1320" s="40" t="str">
        <f>IFERROR(IF((Q1320+IF(AI1320="",0,AI3))&lt;=0,"Stockout",IF(AJ1320="","",IF(F1320="Class A",IF(AJ1320&lt;=7,"Critical",IF(AJ1320&lt;=15,"Low",IF(AJ1320&lt;=30,"Reorder",IF(AJ1320&lt;=45,"Optimal","Overstock")))),IF(F1320="Class B",IF(AJ1320&lt;=10,"Critical",IF(AJ1320&lt;=20,"Low",IF(AJ1320&lt;=45,"Reorder",IF(AJ1320&lt;=60,"Optimal","Overstock")))),IF(F1320="Class C",IF(AJ1320&lt;=15,"Critical",IF(AJ1320&lt;=30,"Low",IF(AJ1320&lt;=60,"Reorder",IF(AJ1320&lt;=90,"Optimal","Overstock")))),""))))),"")</f>
        <v>Critical</v>
      </c>
      <c r="AL1320" s="42"/>
      <c r="AM1320" s="39"/>
      <c r="AN1320" s="39"/>
      <c r="AO1320" s="39"/>
      <c r="AP1320" s="39"/>
      <c r="AQ1320" s="39"/>
      <c r="AR1320" s="39"/>
      <c r="AS1320" s="39"/>
      <c r="AT1320" s="39"/>
      <c r="AU1320" s="39"/>
      <c r="AV1320" s="39"/>
    </row>
    <row r="1321" spans="1:48">
      <c r="A1321" s="39" t="s">
        <v>24</v>
      </c>
      <c r="B1321" s="39" t="s">
        <v>92</v>
      </c>
      <c r="C1321" s="39" t="s">
        <v>90</v>
      </c>
      <c r="D1321" s="40" t="s">
        <v>259</v>
      </c>
      <c r="E1321" s="40">
        <v>18</v>
      </c>
      <c r="F1321" s="40" t="s">
        <v>2</v>
      </c>
      <c r="G1321" s="39" t="str">
        <f>IFERROR(VLOOKUP(A1321,'[4]MC Masterlist 2026-09-17'!$B:$M, 3, 0),"")</f>
        <v>KAWASAKI</v>
      </c>
      <c r="H1321" s="41">
        <f>IFERROR(VLOOKUP(A1321,'[4]MC Masterlist 2026-09-17'!$B:$M, 6, 0),"")</f>
        <v>131626</v>
      </c>
      <c r="I1321" s="42">
        <v>0</v>
      </c>
      <c r="J1321" s="42">
        <v>1</v>
      </c>
      <c r="K1321" s="42">
        <v>0</v>
      </c>
      <c r="L1321" s="42">
        <f t="shared" si="305"/>
        <v>1</v>
      </c>
      <c r="M1321" s="42">
        <f t="shared" si="306"/>
        <v>0.33333333333333331</v>
      </c>
      <c r="N1321" s="41">
        <f t="shared" si="307"/>
        <v>131626</v>
      </c>
      <c r="O1321" s="41">
        <f t="shared" si="308"/>
        <v>43875.333333333328</v>
      </c>
      <c r="P1321" s="42">
        <f t="shared" si="309"/>
        <v>1.111111111111111E-2</v>
      </c>
      <c r="Q1321" s="42">
        <v>1</v>
      </c>
      <c r="R1321" s="41">
        <f t="shared" si="310"/>
        <v>131626</v>
      </c>
      <c r="S1321" s="42">
        <f t="shared" si="311"/>
        <v>90.000000000000014</v>
      </c>
      <c r="T1321" s="42">
        <f>IFERROR(VLOOKUP(A1321,'[4]Re-order'!$A:$Q,17,0),"")</f>
        <v>0</v>
      </c>
      <c r="U1321" s="42">
        <f>IFERROR(VLOOKUP(A1321,'[4]MC Masterlist 2026-09-17'!$B:$M, 10, 0),0)</f>
        <v>15</v>
      </c>
      <c r="V1321" s="42">
        <f>IFERROR(VLOOKUP(A1321,'[4]MC Masterlist 2026-09-17'!$B:$M, 11, 0),0)</f>
        <v>15</v>
      </c>
      <c r="W1321" s="42">
        <f t="shared" si="312"/>
        <v>30</v>
      </c>
      <c r="X1321" s="42">
        <f t="shared" si="313"/>
        <v>29.833333333333332</v>
      </c>
      <c r="Y1321" s="42">
        <f>IFERROR(IF(OR(C1321="AREA I",C1321="AREA V"),7,VLOOKUP(A1321,'[4]MC Masterlist 2026-09-17'!$B:$M, 12, 0)),0)</f>
        <v>30</v>
      </c>
      <c r="Z1321" s="42">
        <f t="shared" si="314"/>
        <v>0.16666666666666666</v>
      </c>
      <c r="AA1321" s="42">
        <f t="shared" si="315"/>
        <v>0.33333333333333331</v>
      </c>
      <c r="AB1321" s="42">
        <f t="shared" si="316"/>
        <v>0.33148148148148143</v>
      </c>
      <c r="AC1321" s="42">
        <f t="shared" si="317"/>
        <v>0.33333333333333331</v>
      </c>
      <c r="AD1321" s="40" t="str">
        <f t="shared" si="318"/>
        <v>Overstock</v>
      </c>
      <c r="AE1321" s="40">
        <f>IFERROR(VLOOKUP(A1321,'[4]Re-order'!$A:$AA,27,0),"")</f>
        <v>0</v>
      </c>
      <c r="AF1321" s="42">
        <f t="shared" si="319"/>
        <v>-0.66666666666666674</v>
      </c>
      <c r="AG1321" s="42" t="e">
        <f>SUMIFS('[4]Raw Inventory'!D:D,'[4]Raw Inventory'!C:C,"GREATWALL",'[4]Raw Inventory'!B:B,A1321)</f>
        <v>#VALUE!</v>
      </c>
      <c r="AH1321" s="42" t="e">
        <f>SUMIFS('[4]Raw Inventory'!D:D,'[4]Raw Inventory'!C:C,"DUARTE",'[4]Raw Inventory'!B:B,A1321)</f>
        <v>#VALUE!</v>
      </c>
      <c r="AI1321" s="42"/>
      <c r="AJ1321" s="42">
        <f t="shared" si="320"/>
        <v>90.000000000000014</v>
      </c>
      <c r="AK1321" s="40" t="str">
        <f>IFERROR(IF((Q1321+IF(AI1321="",0,AI3))&lt;=0,"Stockout",IF(AJ1321="","",IF(F1321="Class A",IF(AJ1321&lt;=7,"Critical",IF(AJ1321&lt;=15,"Low",IF(AJ1321&lt;=30,"Reorder",IF(AJ1321&lt;=45,"Optimal","Overstock")))),IF(F1321="Class B",IF(AJ1321&lt;=10,"Critical",IF(AJ1321&lt;=20,"Low",IF(AJ1321&lt;=45,"Reorder",IF(AJ1321&lt;=60,"Optimal","Overstock")))),IF(F1321="Class C",IF(AJ1321&lt;=15,"Critical",IF(AJ1321&lt;=30,"Low",IF(AJ1321&lt;=60,"Reorder",IF(AJ1321&lt;=90,"Optimal","Overstock")))),""))))),"")</f>
        <v>Overstock</v>
      </c>
      <c r="AL1321" s="42"/>
      <c r="AM1321" s="39"/>
      <c r="AN1321" s="39"/>
      <c r="AO1321" s="39"/>
      <c r="AP1321" s="39"/>
      <c r="AQ1321" s="39"/>
      <c r="AR1321" s="39"/>
      <c r="AS1321" s="39"/>
      <c r="AT1321" s="39"/>
      <c r="AU1321" s="39"/>
      <c r="AV1321" s="39"/>
    </row>
    <row r="1322" spans="1:48">
      <c r="A1322" s="39" t="s">
        <v>67</v>
      </c>
      <c r="B1322" s="39" t="s">
        <v>30</v>
      </c>
      <c r="C1322" s="39" t="s">
        <v>1</v>
      </c>
      <c r="D1322" s="40" t="s">
        <v>228</v>
      </c>
      <c r="E1322" s="40">
        <v>28</v>
      </c>
      <c r="F1322" s="40" t="s">
        <v>3</v>
      </c>
      <c r="G1322" s="39" t="str">
        <f>IFERROR(VLOOKUP(A1322,'[4]MC Masterlist 2026-09-17'!$B:$M, 3, 0),"")</f>
        <v>YAMAHA</v>
      </c>
      <c r="H1322" s="41">
        <f>IFERROR(VLOOKUP(A1322,'[4]MC Masterlist 2026-09-17'!$B:$M, 6, 0),"")</f>
        <v>86397</v>
      </c>
      <c r="I1322" s="42">
        <v>0</v>
      </c>
      <c r="J1322" s="42">
        <v>0</v>
      </c>
      <c r="K1322" s="42">
        <v>1</v>
      </c>
      <c r="L1322" s="42">
        <f t="shared" si="305"/>
        <v>1</v>
      </c>
      <c r="M1322" s="42">
        <f t="shared" si="306"/>
        <v>0.33333333333333331</v>
      </c>
      <c r="N1322" s="41">
        <f t="shared" si="307"/>
        <v>86397</v>
      </c>
      <c r="O1322" s="41">
        <f t="shared" si="308"/>
        <v>28799</v>
      </c>
      <c r="P1322" s="42">
        <f t="shared" si="309"/>
        <v>1.111111111111111E-2</v>
      </c>
      <c r="Q1322" s="42">
        <v>1</v>
      </c>
      <c r="R1322" s="41">
        <f t="shared" si="310"/>
        <v>86397</v>
      </c>
      <c r="S1322" s="42">
        <f t="shared" si="311"/>
        <v>90</v>
      </c>
      <c r="T1322" s="42">
        <f>IFERROR(VLOOKUP(A1322,'[4]Re-order'!$A:$Q,17,0),"")</f>
        <v>0</v>
      </c>
      <c r="U1322" s="42">
        <f>IFERROR(VLOOKUP(A1322,'[4]MC Masterlist 2026-09-17'!$B:$M, 10, 0),0)</f>
        <v>15</v>
      </c>
      <c r="V1322" s="42">
        <f>IFERROR(VLOOKUP(A1322,'[4]MC Masterlist 2026-09-17'!$B:$M, 11, 0),0)</f>
        <v>15</v>
      </c>
      <c r="W1322" s="42">
        <f t="shared" si="312"/>
        <v>30</v>
      </c>
      <c r="X1322" s="42">
        <f t="shared" si="313"/>
        <v>6.833333333333333</v>
      </c>
      <c r="Y1322" s="42">
        <f>IFERROR(IF(OR(C1322="AREA I",C1322="AREA V"),7,VLOOKUP(A1322,'[4]MC Masterlist 2026-09-17'!$B:$M, 12, 0)),0)</f>
        <v>7</v>
      </c>
      <c r="Z1322" s="42">
        <f t="shared" si="314"/>
        <v>0.16666666666666666</v>
      </c>
      <c r="AA1322" s="42">
        <f t="shared" si="315"/>
        <v>0.33333333333333331</v>
      </c>
      <c r="AB1322" s="42">
        <f t="shared" si="316"/>
        <v>7.5925925925925911E-2</v>
      </c>
      <c r="AC1322" s="42">
        <f t="shared" si="317"/>
        <v>7.7777777777777765E-2</v>
      </c>
      <c r="AD1322" s="40" t="str">
        <f t="shared" si="318"/>
        <v>Optimal</v>
      </c>
      <c r="AE1322" s="40">
        <f>IFERROR(VLOOKUP(A1322,'[4]Re-order'!$A:$AA,27,0),"")</f>
        <v>0</v>
      </c>
      <c r="AF1322" s="42">
        <f t="shared" si="319"/>
        <v>-0.92222222222222228</v>
      </c>
      <c r="AG1322" s="42" t="e">
        <f>SUMIFS('[4]Raw Inventory'!D:D,'[4]Raw Inventory'!C:C,"GREATWALL",'[4]Raw Inventory'!B:B,A1322)</f>
        <v>#VALUE!</v>
      </c>
      <c r="AH1322" s="42" t="e">
        <f>SUMIFS('[4]Raw Inventory'!D:D,'[4]Raw Inventory'!C:C,"DUARTE",'[4]Raw Inventory'!B:B,A1322)</f>
        <v>#VALUE!</v>
      </c>
      <c r="AI1322" s="42"/>
      <c r="AJ1322" s="42">
        <f t="shared" si="320"/>
        <v>90.000000000000014</v>
      </c>
      <c r="AK1322" s="40" t="str">
        <f>IFERROR(IF((Q1322+IF(AI1322="",0,AI3))&lt;=0,"Stockout",IF(AJ1322="","",IF(F1322="Class A",IF(AJ1322&lt;=7,"Critical",IF(AJ1322&lt;=15,"Low",IF(AJ1322&lt;=30,"Reorder",IF(AJ1322&lt;=45,"Optimal","Overstock")))),IF(F1322="Class B",IF(AJ1322&lt;=10,"Critical",IF(AJ1322&lt;=20,"Low",IF(AJ1322&lt;=45,"Reorder",IF(AJ1322&lt;=60,"Optimal","Overstock")))),IF(F1322="Class C",IF(AJ1322&lt;=15,"Critical",IF(AJ1322&lt;=30,"Low",IF(AJ1322&lt;=60,"Reorder",IF(AJ1322&lt;=90,"Optimal","Overstock")))),""))))),"")</f>
        <v>Optimal</v>
      </c>
      <c r="AL1322" s="42"/>
      <c r="AM1322" s="39"/>
      <c r="AN1322" s="39"/>
      <c r="AO1322" s="39"/>
      <c r="AP1322" s="39"/>
      <c r="AQ1322" s="39"/>
      <c r="AR1322" s="39"/>
      <c r="AS1322" s="39"/>
      <c r="AT1322" s="39"/>
      <c r="AU1322" s="39"/>
      <c r="AV1322" s="39"/>
    </row>
    <row r="1323" spans="1:48">
      <c r="A1323" s="39" t="s">
        <v>12</v>
      </c>
      <c r="B1323" s="39" t="s">
        <v>121</v>
      </c>
      <c r="C1323" s="39" t="s">
        <v>118</v>
      </c>
      <c r="D1323" s="40" t="s">
        <v>232</v>
      </c>
      <c r="E1323" s="40">
        <v>10</v>
      </c>
      <c r="F1323" s="40" t="s">
        <v>2</v>
      </c>
      <c r="G1323" s="39" t="str">
        <f>IFERROR(VLOOKUP(A1323,'[4]MC Masterlist 2026-09-17'!$B:$M, 3, 0),"")</f>
        <v>HONDA</v>
      </c>
      <c r="H1323" s="41">
        <f>IFERROR(VLOOKUP(A1323,'[4]MC Masterlist 2026-09-17'!$B:$M, 6, 0),"")</f>
        <v>158270</v>
      </c>
      <c r="I1323" s="42">
        <v>2</v>
      </c>
      <c r="J1323" s="42">
        <v>0</v>
      </c>
      <c r="K1323" s="42">
        <v>1</v>
      </c>
      <c r="L1323" s="42">
        <f t="shared" si="305"/>
        <v>3</v>
      </c>
      <c r="M1323" s="42">
        <f t="shared" si="306"/>
        <v>1</v>
      </c>
      <c r="N1323" s="41">
        <f t="shared" si="307"/>
        <v>474810</v>
      </c>
      <c r="O1323" s="41">
        <f t="shared" si="308"/>
        <v>158270</v>
      </c>
      <c r="P1323" s="42">
        <f t="shared" si="309"/>
        <v>3.3333333333333333E-2</v>
      </c>
      <c r="Q1323" s="42">
        <v>4</v>
      </c>
      <c r="R1323" s="41">
        <f t="shared" si="310"/>
        <v>633080</v>
      </c>
      <c r="S1323" s="42">
        <f t="shared" si="311"/>
        <v>120</v>
      </c>
      <c r="T1323" s="42">
        <f>IFERROR(VLOOKUP(A1323,'[4]Re-order'!$A:$Q,17,0),"")</f>
        <v>0</v>
      </c>
      <c r="U1323" s="42">
        <f>IFERROR(VLOOKUP(A1323,'[4]MC Masterlist 2026-09-17'!$B:$M, 10, 0),0)</f>
        <v>15</v>
      </c>
      <c r="V1323" s="42">
        <f>IFERROR(VLOOKUP(A1323,'[4]MC Masterlist 2026-09-17'!$B:$M, 11, 0),0)</f>
        <v>15</v>
      </c>
      <c r="W1323" s="42">
        <f t="shared" si="312"/>
        <v>30</v>
      </c>
      <c r="X1323" s="42">
        <f t="shared" si="313"/>
        <v>29.5</v>
      </c>
      <c r="Y1323" s="42">
        <f>IFERROR(IF(OR(C1323="AREA I",C1323="AREA V"),7,VLOOKUP(A1323,'[4]MC Masterlist 2026-09-17'!$B:$M, 12, 0)),0)</f>
        <v>30</v>
      </c>
      <c r="Z1323" s="42">
        <f t="shared" si="314"/>
        <v>0.5</v>
      </c>
      <c r="AA1323" s="42">
        <f t="shared" si="315"/>
        <v>1</v>
      </c>
      <c r="AB1323" s="42">
        <f t="shared" si="316"/>
        <v>0.98333333333333328</v>
      </c>
      <c r="AC1323" s="42">
        <f t="shared" si="317"/>
        <v>1</v>
      </c>
      <c r="AD1323" s="40" t="str">
        <f t="shared" si="318"/>
        <v>Overstock</v>
      </c>
      <c r="AE1323" s="40">
        <f>IFERROR(VLOOKUP(A1323,'[4]Re-order'!$A:$AA,27,0),"")</f>
        <v>0</v>
      </c>
      <c r="AF1323" s="42">
        <f t="shared" si="319"/>
        <v>-3</v>
      </c>
      <c r="AG1323" s="42" t="e">
        <f>SUMIFS('[4]Raw Inventory'!D:D,'[4]Raw Inventory'!C:C,"GREATWALL",'[4]Raw Inventory'!B:B,A1323)</f>
        <v>#VALUE!</v>
      </c>
      <c r="AH1323" s="42" t="e">
        <f>SUMIFS('[4]Raw Inventory'!D:D,'[4]Raw Inventory'!C:C,"DUARTE",'[4]Raw Inventory'!B:B,A1323)</f>
        <v>#VALUE!</v>
      </c>
      <c r="AI1323" s="42"/>
      <c r="AJ1323" s="42">
        <f t="shared" si="320"/>
        <v>120</v>
      </c>
      <c r="AK1323" s="40" t="str">
        <f>IFERROR(IF((Q1323+IF(AI1323="",0,AI3))&lt;=0,"Stockout",IF(AJ1323="","",IF(F1323="Class A",IF(AJ1323&lt;=7,"Critical",IF(AJ1323&lt;=15,"Low",IF(AJ1323&lt;=30,"Reorder",IF(AJ1323&lt;=45,"Optimal","Overstock")))),IF(F1323="Class B",IF(AJ1323&lt;=10,"Critical",IF(AJ1323&lt;=20,"Low",IF(AJ1323&lt;=45,"Reorder",IF(AJ1323&lt;=60,"Optimal","Overstock")))),IF(F1323="Class C",IF(AJ1323&lt;=15,"Critical",IF(AJ1323&lt;=30,"Low",IF(AJ1323&lt;=60,"Reorder",IF(AJ1323&lt;=90,"Optimal","Overstock")))),""))))),"")</f>
        <v>Overstock</v>
      </c>
      <c r="AL1323" s="42"/>
      <c r="AM1323" s="39"/>
      <c r="AN1323" s="39"/>
      <c r="AO1323" s="39"/>
      <c r="AP1323" s="39"/>
      <c r="AQ1323" s="39"/>
      <c r="AR1323" s="39"/>
      <c r="AS1323" s="39"/>
      <c r="AT1323" s="39"/>
      <c r="AU1323" s="39"/>
      <c r="AV1323" s="39"/>
    </row>
    <row r="1324" spans="1:48">
      <c r="A1324" s="39" t="s">
        <v>37</v>
      </c>
      <c r="B1324" s="39" t="s">
        <v>27</v>
      </c>
      <c r="C1324" s="39" t="s">
        <v>1</v>
      </c>
      <c r="D1324" s="40" t="s">
        <v>253</v>
      </c>
      <c r="E1324" s="40">
        <v>14</v>
      </c>
      <c r="F1324" s="40" t="s">
        <v>2</v>
      </c>
      <c r="G1324" s="39" t="str">
        <f>IFERROR(VLOOKUP(A1324,'[4]MC Masterlist 2026-09-17'!$B:$M, 3, 0),"")</f>
        <v>HONDA</v>
      </c>
      <c r="H1324" s="41">
        <f>IFERROR(VLOOKUP(A1324,'[4]MC Masterlist 2026-09-17'!$B:$M, 6, 0),"")</f>
        <v>74550</v>
      </c>
      <c r="I1324" s="42">
        <v>1</v>
      </c>
      <c r="J1324" s="42">
        <v>3</v>
      </c>
      <c r="K1324" s="42">
        <v>4</v>
      </c>
      <c r="L1324" s="42">
        <f t="shared" si="305"/>
        <v>8</v>
      </c>
      <c r="M1324" s="42">
        <f t="shared" si="306"/>
        <v>2.6666666666666665</v>
      </c>
      <c r="N1324" s="41">
        <f t="shared" si="307"/>
        <v>596400</v>
      </c>
      <c r="O1324" s="41">
        <f t="shared" si="308"/>
        <v>198800</v>
      </c>
      <c r="P1324" s="42">
        <f t="shared" si="309"/>
        <v>8.8888888888888878E-2</v>
      </c>
      <c r="Q1324" s="42">
        <v>1</v>
      </c>
      <c r="R1324" s="41">
        <f t="shared" si="310"/>
        <v>74550</v>
      </c>
      <c r="S1324" s="42">
        <f t="shared" si="311"/>
        <v>11.25</v>
      </c>
      <c r="T1324" s="42">
        <f>IFERROR(VLOOKUP(A1324,'[4]Re-order'!$A:$Q,17,0),"")</f>
        <v>0</v>
      </c>
      <c r="U1324" s="42">
        <f>IFERROR(VLOOKUP(A1324,'[4]MC Masterlist 2026-09-17'!$B:$M, 10, 0),0)</f>
        <v>15</v>
      </c>
      <c r="V1324" s="42">
        <f>IFERROR(VLOOKUP(A1324,'[4]MC Masterlist 2026-09-17'!$B:$M, 11, 0),0)</f>
        <v>15</v>
      </c>
      <c r="W1324" s="42">
        <f t="shared" si="312"/>
        <v>30</v>
      </c>
      <c r="X1324" s="42">
        <f t="shared" si="313"/>
        <v>5.666666666666667</v>
      </c>
      <c r="Y1324" s="42">
        <f>IFERROR(IF(OR(C1324="AREA I",C1324="AREA V"),7,VLOOKUP(A1324,'[4]MC Masterlist 2026-09-17'!$B:$M, 12, 0)),0)</f>
        <v>7</v>
      </c>
      <c r="Z1324" s="42">
        <f t="shared" si="314"/>
        <v>1.3333333333333333</v>
      </c>
      <c r="AA1324" s="42">
        <f t="shared" si="315"/>
        <v>2.6666666666666665</v>
      </c>
      <c r="AB1324" s="42">
        <f t="shared" si="316"/>
        <v>0.50370370370370365</v>
      </c>
      <c r="AC1324" s="42">
        <f t="shared" si="317"/>
        <v>0.62222222222222212</v>
      </c>
      <c r="AD1324" s="40" t="str">
        <f t="shared" si="318"/>
        <v>Low</v>
      </c>
      <c r="AE1324" s="40">
        <f>IFERROR(VLOOKUP(A1324,'[4]Re-order'!$A:$AA,27,0),"")</f>
        <v>0</v>
      </c>
      <c r="AF1324" s="42">
        <f t="shared" si="319"/>
        <v>-0.37777777777777788</v>
      </c>
      <c r="AG1324" s="42" t="e">
        <f>SUMIFS('[4]Raw Inventory'!D:D,'[4]Raw Inventory'!C:C,"GREATWALL",'[4]Raw Inventory'!B:B,A1324)</f>
        <v>#VALUE!</v>
      </c>
      <c r="AH1324" s="42" t="e">
        <f>SUMIFS('[4]Raw Inventory'!D:D,'[4]Raw Inventory'!C:C,"DUARTE",'[4]Raw Inventory'!B:B,A1324)</f>
        <v>#VALUE!</v>
      </c>
      <c r="AI1324" s="42"/>
      <c r="AJ1324" s="42">
        <f t="shared" si="320"/>
        <v>11.250000000000002</v>
      </c>
      <c r="AK1324" s="40" t="str">
        <f>IFERROR(IF((Q1324+IF(AI1324="",0,AI3))&lt;=0,"Stockout",IF(AJ1324="","",IF(F1324="Class A",IF(AJ1324&lt;=7,"Critical",IF(AJ1324&lt;=15,"Low",IF(AJ1324&lt;=30,"Reorder",IF(AJ1324&lt;=45,"Optimal","Overstock")))),IF(F1324="Class B",IF(AJ1324&lt;=10,"Critical",IF(AJ1324&lt;=20,"Low",IF(AJ1324&lt;=45,"Reorder",IF(AJ1324&lt;=60,"Optimal","Overstock")))),IF(F1324="Class C",IF(AJ1324&lt;=15,"Critical",IF(AJ1324&lt;=30,"Low",IF(AJ1324&lt;=60,"Reorder",IF(AJ1324&lt;=90,"Optimal","Overstock")))),""))))),"")</f>
        <v>Low</v>
      </c>
      <c r="AL1324" s="42"/>
      <c r="AM1324" s="39"/>
      <c r="AN1324" s="39"/>
      <c r="AO1324" s="39"/>
      <c r="AP1324" s="39"/>
      <c r="AQ1324" s="39"/>
      <c r="AR1324" s="39"/>
      <c r="AS1324" s="39"/>
      <c r="AT1324" s="39"/>
      <c r="AU1324" s="39"/>
      <c r="AV1324" s="39"/>
    </row>
    <row r="1325" spans="1:48">
      <c r="A1325" s="39" t="s">
        <v>43</v>
      </c>
      <c r="B1325" s="39" t="s">
        <v>95</v>
      </c>
      <c r="C1325" s="39" t="s">
        <v>90</v>
      </c>
      <c r="D1325" s="40" t="s">
        <v>240</v>
      </c>
      <c r="E1325" s="40">
        <v>20</v>
      </c>
      <c r="F1325" s="40" t="s">
        <v>3</v>
      </c>
      <c r="G1325" s="39" t="str">
        <f>IFERROR(VLOOKUP(A1325,'[4]MC Masterlist 2026-09-17'!$B:$M, 3, 0),"")</f>
        <v>YAMAHA</v>
      </c>
      <c r="H1325" s="41">
        <f>IFERROR(VLOOKUP(A1325,'[4]MC Masterlist 2026-09-17'!$B:$M, 6, 0),"")</f>
        <v>70587</v>
      </c>
      <c r="I1325" s="42">
        <v>1</v>
      </c>
      <c r="J1325" s="42">
        <v>0</v>
      </c>
      <c r="K1325" s="42">
        <v>0</v>
      </c>
      <c r="L1325" s="42">
        <f t="shared" si="305"/>
        <v>1</v>
      </c>
      <c r="M1325" s="42">
        <f t="shared" si="306"/>
        <v>0.33333333333333331</v>
      </c>
      <c r="N1325" s="41">
        <f t="shared" si="307"/>
        <v>70587</v>
      </c>
      <c r="O1325" s="41">
        <f t="shared" si="308"/>
        <v>23529</v>
      </c>
      <c r="P1325" s="42">
        <f t="shared" si="309"/>
        <v>1.111111111111111E-2</v>
      </c>
      <c r="Q1325" s="42"/>
      <c r="R1325" s="41">
        <f t="shared" si="310"/>
        <v>0</v>
      </c>
      <c r="S1325" s="42">
        <f t="shared" si="311"/>
        <v>0</v>
      </c>
      <c r="T1325" s="42">
        <f>IFERROR(VLOOKUP(A1325,'[4]Re-order'!$A:$Q,17,0),"")</f>
        <v>0</v>
      </c>
      <c r="U1325" s="42">
        <f>IFERROR(VLOOKUP(A1325,'[4]MC Masterlist 2026-09-17'!$B:$M, 10, 0),0)</f>
        <v>15</v>
      </c>
      <c r="V1325" s="42">
        <f>IFERROR(VLOOKUP(A1325,'[4]MC Masterlist 2026-09-17'!$B:$M, 11, 0),0)</f>
        <v>15</v>
      </c>
      <c r="W1325" s="42">
        <f t="shared" si="312"/>
        <v>30</v>
      </c>
      <c r="X1325" s="42">
        <f t="shared" si="313"/>
        <v>29.833333333333332</v>
      </c>
      <c r="Y1325" s="42">
        <f>IFERROR(IF(OR(C1325="AREA I",C1325="AREA V"),7,VLOOKUP(A1325,'[4]MC Masterlist 2026-09-17'!$B:$M, 12, 0)),0)</f>
        <v>30</v>
      </c>
      <c r="Z1325" s="42">
        <f t="shared" si="314"/>
        <v>0.16666666666666666</v>
      </c>
      <c r="AA1325" s="42">
        <f t="shared" si="315"/>
        <v>0.33333333333333331</v>
      </c>
      <c r="AB1325" s="42">
        <f t="shared" si="316"/>
        <v>0.33148148148148143</v>
      </c>
      <c r="AC1325" s="42">
        <f t="shared" si="317"/>
        <v>0.33333333333333331</v>
      </c>
      <c r="AD1325" s="40" t="str">
        <f t="shared" si="318"/>
        <v>Stockout</v>
      </c>
      <c r="AE1325" s="40">
        <f>IFERROR(VLOOKUP(A1325,'[4]Re-order'!$A:$AA,27,0),"")</f>
        <v>0</v>
      </c>
      <c r="AF1325" s="42">
        <f t="shared" si="319"/>
        <v>0.33333333333333331</v>
      </c>
      <c r="AG1325" s="42" t="e">
        <f>SUMIFS('[4]Raw Inventory'!D:D,'[4]Raw Inventory'!C:C,"GREATWALL",'[4]Raw Inventory'!B:B,A1325)</f>
        <v>#VALUE!</v>
      </c>
      <c r="AH1325" s="42" t="e">
        <f>SUMIFS('[4]Raw Inventory'!D:D,'[4]Raw Inventory'!C:C,"DUARTE",'[4]Raw Inventory'!B:B,A1325)</f>
        <v>#VALUE!</v>
      </c>
      <c r="AI1325" s="42"/>
      <c r="AJ1325" s="42">
        <f t="shared" si="320"/>
        <v>0</v>
      </c>
      <c r="AK1325" s="40" t="str">
        <f>IFERROR(IF((Q1325+IF(AI1325="",0,AI3))&lt;=0,"Stockout",IF(AJ1325="","",IF(F1325="Class A",IF(AJ1325&lt;=7,"Critical",IF(AJ1325&lt;=15,"Low",IF(AJ1325&lt;=30,"Reorder",IF(AJ1325&lt;=45,"Optimal","Overstock")))),IF(F1325="Class B",IF(AJ1325&lt;=10,"Critical",IF(AJ1325&lt;=20,"Low",IF(AJ1325&lt;=45,"Reorder",IF(AJ1325&lt;=60,"Optimal","Overstock")))),IF(F1325="Class C",IF(AJ1325&lt;=15,"Critical",IF(AJ1325&lt;=30,"Low",IF(AJ1325&lt;=60,"Reorder",IF(AJ1325&lt;=90,"Optimal","Overstock")))),""))))),"")</f>
        <v>Stockout</v>
      </c>
      <c r="AL1325" s="42"/>
      <c r="AM1325" s="39"/>
      <c r="AN1325" s="39"/>
      <c r="AO1325" s="39"/>
      <c r="AP1325" s="39"/>
      <c r="AQ1325" s="39"/>
      <c r="AR1325" s="39"/>
      <c r="AS1325" s="39"/>
      <c r="AT1325" s="39"/>
      <c r="AU1325" s="39"/>
      <c r="AV1325" s="39"/>
    </row>
    <row r="1326" spans="1:48">
      <c r="A1326" s="39" t="s">
        <v>12</v>
      </c>
      <c r="B1326" s="39" t="s">
        <v>138</v>
      </c>
      <c r="C1326" s="39" t="s">
        <v>137</v>
      </c>
      <c r="D1326" s="40" t="s">
        <v>257</v>
      </c>
      <c r="E1326" s="40">
        <v>5</v>
      </c>
      <c r="F1326" s="40" t="s">
        <v>0</v>
      </c>
      <c r="G1326" s="39" t="str">
        <f>IFERROR(VLOOKUP(A1326,'[4]MC Masterlist 2026-09-17'!$B:$M, 3, 0),"")</f>
        <v>HONDA</v>
      </c>
      <c r="H1326" s="41">
        <f>IFERROR(VLOOKUP(A1326,'[4]MC Masterlist 2026-09-17'!$B:$M, 6, 0),"")</f>
        <v>158270</v>
      </c>
      <c r="I1326" s="42">
        <v>0</v>
      </c>
      <c r="J1326" s="42">
        <v>0</v>
      </c>
      <c r="K1326" s="42">
        <v>0</v>
      </c>
      <c r="L1326" s="42">
        <f t="shared" si="305"/>
        <v>0</v>
      </c>
      <c r="M1326" s="42">
        <f t="shared" si="306"/>
        <v>0</v>
      </c>
      <c r="N1326" s="41">
        <f t="shared" si="307"/>
        <v>0</v>
      </c>
      <c r="O1326" s="41">
        <f t="shared" si="308"/>
        <v>0</v>
      </c>
      <c r="P1326" s="42">
        <f t="shared" si="309"/>
        <v>0</v>
      </c>
      <c r="Q1326" s="42">
        <v>58</v>
      </c>
      <c r="R1326" s="41">
        <f t="shared" si="310"/>
        <v>9179660</v>
      </c>
      <c r="S1326" s="42">
        <f t="shared" si="311"/>
        <v>0</v>
      </c>
      <c r="T1326" s="42">
        <f>IFERROR(VLOOKUP(A1326,'[4]Re-order'!$A:$Q,17,0),"")</f>
        <v>0</v>
      </c>
      <c r="U1326" s="42">
        <f>IFERROR(VLOOKUP(A1326,'[4]MC Masterlist 2026-09-17'!$B:$M, 10, 0),0)</f>
        <v>15</v>
      </c>
      <c r="V1326" s="42">
        <f>IFERROR(VLOOKUP(A1326,'[4]MC Masterlist 2026-09-17'!$B:$M, 11, 0),0)</f>
        <v>15</v>
      </c>
      <c r="W1326" s="42">
        <f t="shared" si="312"/>
        <v>30</v>
      </c>
      <c r="X1326" s="42">
        <f t="shared" si="313"/>
        <v>7</v>
      </c>
      <c r="Y1326" s="42">
        <f>IFERROR(IF(OR(C1326="AREA I",C1326="AREA V"),7,VLOOKUP(A1326,'[4]MC Masterlist 2026-09-17'!$B:$M, 12, 0)),0)</f>
        <v>7</v>
      </c>
      <c r="Z1326" s="42">
        <f t="shared" si="314"/>
        <v>0</v>
      </c>
      <c r="AA1326" s="42">
        <f t="shared" si="315"/>
        <v>0</v>
      </c>
      <c r="AB1326" s="42">
        <f t="shared" si="316"/>
        <v>0</v>
      </c>
      <c r="AC1326" s="42">
        <f t="shared" si="317"/>
        <v>0</v>
      </c>
      <c r="AD1326" s="40" t="str">
        <f t="shared" si="318"/>
        <v>Critical</v>
      </c>
      <c r="AE1326" s="40">
        <f>IFERROR(VLOOKUP(A1326,'[4]Re-order'!$A:$AA,27,0),"")</f>
        <v>0</v>
      </c>
      <c r="AF1326" s="42">
        <f t="shared" si="319"/>
        <v>-58</v>
      </c>
      <c r="AG1326" s="42" t="e">
        <f>SUMIFS('[4]Raw Inventory'!D:D,'[4]Raw Inventory'!C:C,"GREATWALL",'[4]Raw Inventory'!B:B,A1326)</f>
        <v>#VALUE!</v>
      </c>
      <c r="AH1326" s="42" t="e">
        <f>SUMIFS('[4]Raw Inventory'!D:D,'[4]Raw Inventory'!C:C,"DUARTE",'[4]Raw Inventory'!B:B,A1326)</f>
        <v>#VALUE!</v>
      </c>
      <c r="AI1326" s="42"/>
      <c r="AJ1326" s="42">
        <f t="shared" si="320"/>
        <v>0</v>
      </c>
      <c r="AK1326" s="40" t="str">
        <f>IFERROR(IF((Q1326+IF(AI1326="",0,AI3))&lt;=0,"Stockout",IF(AJ1326="","",IF(F1326="Class A",IF(AJ1326&lt;=7,"Critical",IF(AJ1326&lt;=15,"Low",IF(AJ1326&lt;=30,"Reorder",IF(AJ1326&lt;=45,"Optimal","Overstock")))),IF(F1326="Class B",IF(AJ1326&lt;=10,"Critical",IF(AJ1326&lt;=20,"Low",IF(AJ1326&lt;=45,"Reorder",IF(AJ1326&lt;=60,"Optimal","Overstock")))),IF(F1326="Class C",IF(AJ1326&lt;=15,"Critical",IF(AJ1326&lt;=30,"Low",IF(AJ1326&lt;=60,"Reorder",IF(AJ1326&lt;=90,"Optimal","Overstock")))),""))))),"")</f>
        <v>Critical</v>
      </c>
      <c r="AL1326" s="42"/>
      <c r="AM1326" s="39"/>
      <c r="AN1326" s="39"/>
      <c r="AO1326" s="39"/>
      <c r="AP1326" s="39"/>
      <c r="AQ1326" s="39"/>
      <c r="AR1326" s="39"/>
      <c r="AS1326" s="39"/>
      <c r="AT1326" s="39"/>
      <c r="AU1326" s="39"/>
      <c r="AV1326" s="39"/>
    </row>
    <row r="1327" spans="1:48">
      <c r="A1327" s="39" t="s">
        <v>52</v>
      </c>
      <c r="B1327" s="39" t="s">
        <v>27</v>
      </c>
      <c r="C1327" s="39" t="s">
        <v>1</v>
      </c>
      <c r="D1327" s="40" t="s">
        <v>236</v>
      </c>
      <c r="E1327" s="40">
        <v>26</v>
      </c>
      <c r="F1327" s="40" t="s">
        <v>3</v>
      </c>
      <c r="G1327" s="39" t="str">
        <f>IFERROR(VLOOKUP(A1327,'[4]MC Masterlist 2026-09-17'!$B:$M, 3, 0),"")</f>
        <v>YAMAHA</v>
      </c>
      <c r="H1327" s="41">
        <f>IFERROR(VLOOKUP(A1327,'[4]MC Masterlist 2026-09-17'!$B:$M, 6, 0),"")</f>
        <v>85446</v>
      </c>
      <c r="I1327" s="42">
        <v>0</v>
      </c>
      <c r="J1327" s="42">
        <v>1</v>
      </c>
      <c r="K1327" s="42">
        <v>0</v>
      </c>
      <c r="L1327" s="42">
        <f t="shared" si="305"/>
        <v>1</v>
      </c>
      <c r="M1327" s="42">
        <f t="shared" si="306"/>
        <v>0.33333333333333331</v>
      </c>
      <c r="N1327" s="41">
        <f t="shared" si="307"/>
        <v>85446</v>
      </c>
      <c r="O1327" s="41">
        <f t="shared" si="308"/>
        <v>28482</v>
      </c>
      <c r="P1327" s="42">
        <f t="shared" si="309"/>
        <v>1.111111111111111E-2</v>
      </c>
      <c r="Q1327" s="42">
        <v>3</v>
      </c>
      <c r="R1327" s="41">
        <f t="shared" si="310"/>
        <v>256338</v>
      </c>
      <c r="S1327" s="42">
        <f t="shared" si="311"/>
        <v>270</v>
      </c>
      <c r="T1327" s="42">
        <f>IFERROR(VLOOKUP(A1327,'[4]Re-order'!$A:$Q,17,0),"")</f>
        <v>0</v>
      </c>
      <c r="U1327" s="42">
        <f>IFERROR(VLOOKUP(A1327,'[4]MC Masterlist 2026-09-17'!$B:$M, 10, 0),0)</f>
        <v>15</v>
      </c>
      <c r="V1327" s="42">
        <f>IFERROR(VLOOKUP(A1327,'[4]MC Masterlist 2026-09-17'!$B:$M, 11, 0),0)</f>
        <v>15</v>
      </c>
      <c r="W1327" s="42">
        <f t="shared" si="312"/>
        <v>30</v>
      </c>
      <c r="X1327" s="42">
        <f t="shared" si="313"/>
        <v>6.833333333333333</v>
      </c>
      <c r="Y1327" s="42">
        <f>IFERROR(IF(OR(C1327="AREA I",C1327="AREA V"),7,VLOOKUP(A1327,'[4]MC Masterlist 2026-09-17'!$B:$M, 12, 0)),0)</f>
        <v>7</v>
      </c>
      <c r="Z1327" s="42">
        <f t="shared" si="314"/>
        <v>0.16666666666666666</v>
      </c>
      <c r="AA1327" s="42">
        <f t="shared" si="315"/>
        <v>0.33333333333333331</v>
      </c>
      <c r="AB1327" s="42">
        <f t="shared" si="316"/>
        <v>7.5925925925925911E-2</v>
      </c>
      <c r="AC1327" s="42">
        <f t="shared" si="317"/>
        <v>7.7777777777777765E-2</v>
      </c>
      <c r="AD1327" s="40" t="str">
        <f t="shared" si="318"/>
        <v>Overstock</v>
      </c>
      <c r="AE1327" s="40">
        <f>IFERROR(VLOOKUP(A1327,'[4]Re-order'!$A:$AA,27,0),"")</f>
        <v>0</v>
      </c>
      <c r="AF1327" s="42">
        <f t="shared" si="319"/>
        <v>-2.9222222222222221</v>
      </c>
      <c r="AG1327" s="42" t="e">
        <f>SUMIFS('[4]Raw Inventory'!D:D,'[4]Raw Inventory'!C:C,"GREATWALL",'[4]Raw Inventory'!B:B,A1327)</f>
        <v>#VALUE!</v>
      </c>
      <c r="AH1327" s="42" t="e">
        <f>SUMIFS('[4]Raw Inventory'!D:D,'[4]Raw Inventory'!C:C,"DUARTE",'[4]Raw Inventory'!B:B,A1327)</f>
        <v>#VALUE!</v>
      </c>
      <c r="AI1327" s="42"/>
      <c r="AJ1327" s="42">
        <f t="shared" si="320"/>
        <v>270.00000000000006</v>
      </c>
      <c r="AK1327" s="40" t="str">
        <f>IFERROR(IF((Q1327+IF(AI1327="",0,AI3))&lt;=0,"Stockout",IF(AJ1327="","",IF(F1327="Class A",IF(AJ1327&lt;=7,"Critical",IF(AJ1327&lt;=15,"Low",IF(AJ1327&lt;=30,"Reorder",IF(AJ1327&lt;=45,"Optimal","Overstock")))),IF(F1327="Class B",IF(AJ1327&lt;=10,"Critical",IF(AJ1327&lt;=20,"Low",IF(AJ1327&lt;=45,"Reorder",IF(AJ1327&lt;=60,"Optimal","Overstock")))),IF(F1327="Class C",IF(AJ1327&lt;=15,"Critical",IF(AJ1327&lt;=30,"Low",IF(AJ1327&lt;=60,"Reorder",IF(AJ1327&lt;=90,"Optimal","Overstock")))),""))))),"")</f>
        <v>Overstock</v>
      </c>
      <c r="AL1327" s="42"/>
      <c r="AM1327" s="39"/>
      <c r="AN1327" s="39"/>
      <c r="AO1327" s="39"/>
      <c r="AP1327" s="39"/>
      <c r="AQ1327" s="39"/>
      <c r="AR1327" s="39"/>
      <c r="AS1327" s="39"/>
      <c r="AT1327" s="39"/>
      <c r="AU1327" s="39"/>
      <c r="AV1327" s="39"/>
    </row>
    <row r="1328" spans="1:48">
      <c r="A1328" s="39" t="s">
        <v>101</v>
      </c>
      <c r="B1328" s="39" t="s">
        <v>144</v>
      </c>
      <c r="C1328" s="39" t="s">
        <v>137</v>
      </c>
      <c r="D1328" s="40" t="s">
        <v>271</v>
      </c>
      <c r="E1328" s="40">
        <v>33</v>
      </c>
      <c r="F1328" s="40" t="s">
        <v>3</v>
      </c>
      <c r="G1328" s="39" t="str">
        <f>IFERROR(VLOOKUP(A1328,'[4]MC Masterlist 2026-09-17'!$B:$M, 3, 0),"")</f>
        <v>BAJAJ RE</v>
      </c>
      <c r="H1328" s="41">
        <f>IFERROR(VLOOKUP(A1328,'[4]MC Masterlist 2026-09-17'!$B:$M, 6, 0),"")</f>
        <v>221800</v>
      </c>
      <c r="I1328" s="42">
        <v>0</v>
      </c>
      <c r="J1328" s="42">
        <v>0</v>
      </c>
      <c r="K1328" s="42">
        <v>0</v>
      </c>
      <c r="L1328" s="42">
        <f t="shared" si="305"/>
        <v>0</v>
      </c>
      <c r="M1328" s="42">
        <f t="shared" si="306"/>
        <v>0</v>
      </c>
      <c r="N1328" s="41">
        <f t="shared" si="307"/>
        <v>0</v>
      </c>
      <c r="O1328" s="41">
        <f t="shared" si="308"/>
        <v>0</v>
      </c>
      <c r="P1328" s="42">
        <f t="shared" si="309"/>
        <v>0</v>
      </c>
      <c r="Q1328" s="42">
        <v>1</v>
      </c>
      <c r="R1328" s="41">
        <f t="shared" si="310"/>
        <v>221800</v>
      </c>
      <c r="S1328" s="42">
        <f t="shared" si="311"/>
        <v>0</v>
      </c>
      <c r="T1328" s="42">
        <f>IFERROR(VLOOKUP(A1328,'[4]Re-order'!$A:$Q,17,0),"")</f>
        <v>0</v>
      </c>
      <c r="U1328" s="42">
        <f>IFERROR(VLOOKUP(A1328,'[4]MC Masterlist 2026-09-17'!$B:$M, 10, 0),0)</f>
        <v>15</v>
      </c>
      <c r="V1328" s="42">
        <f>IFERROR(VLOOKUP(A1328,'[4]MC Masterlist 2026-09-17'!$B:$M, 11, 0),0)</f>
        <v>15</v>
      </c>
      <c r="W1328" s="42">
        <f t="shared" si="312"/>
        <v>30</v>
      </c>
      <c r="X1328" s="42">
        <f t="shared" si="313"/>
        <v>7</v>
      </c>
      <c r="Y1328" s="42">
        <f>IFERROR(IF(OR(C1328="AREA I",C1328="AREA V"),7,VLOOKUP(A1328,'[4]MC Masterlist 2026-09-17'!$B:$M, 12, 0)),0)</f>
        <v>7</v>
      </c>
      <c r="Z1328" s="42">
        <f t="shared" si="314"/>
        <v>0</v>
      </c>
      <c r="AA1328" s="42">
        <f t="shared" si="315"/>
        <v>0</v>
      </c>
      <c r="AB1328" s="42">
        <f t="shared" si="316"/>
        <v>0</v>
      </c>
      <c r="AC1328" s="42">
        <f t="shared" si="317"/>
        <v>0</v>
      </c>
      <c r="AD1328" s="40" t="str">
        <f t="shared" si="318"/>
        <v>Critical</v>
      </c>
      <c r="AE1328" s="40">
        <f>IFERROR(VLOOKUP(A1328,'[4]Re-order'!$A:$AA,27,0),"")</f>
        <v>0</v>
      </c>
      <c r="AF1328" s="42">
        <f t="shared" si="319"/>
        <v>-1</v>
      </c>
      <c r="AG1328" s="42" t="e">
        <f>SUMIFS('[4]Raw Inventory'!D:D,'[4]Raw Inventory'!C:C,"GREATWALL",'[4]Raw Inventory'!B:B,A1328)</f>
        <v>#VALUE!</v>
      </c>
      <c r="AH1328" s="42" t="e">
        <f>SUMIFS('[4]Raw Inventory'!D:D,'[4]Raw Inventory'!C:C,"DUARTE",'[4]Raw Inventory'!B:B,A1328)</f>
        <v>#VALUE!</v>
      </c>
      <c r="AI1328" s="42"/>
      <c r="AJ1328" s="42">
        <f t="shared" si="320"/>
        <v>0</v>
      </c>
      <c r="AK1328" s="40" t="str">
        <f>IFERROR(IF((Q1328+IF(AI1328="",0,AI3))&lt;=0,"Stockout",IF(AJ1328="","",IF(F1328="Class A",IF(AJ1328&lt;=7,"Critical",IF(AJ1328&lt;=15,"Low",IF(AJ1328&lt;=30,"Reorder",IF(AJ1328&lt;=45,"Optimal","Overstock")))),IF(F1328="Class B",IF(AJ1328&lt;=10,"Critical",IF(AJ1328&lt;=20,"Low",IF(AJ1328&lt;=45,"Reorder",IF(AJ1328&lt;=60,"Optimal","Overstock")))),IF(F1328="Class C",IF(AJ1328&lt;=15,"Critical",IF(AJ1328&lt;=30,"Low",IF(AJ1328&lt;=60,"Reorder",IF(AJ1328&lt;=90,"Optimal","Overstock")))),""))))),"")</f>
        <v>Critical</v>
      </c>
      <c r="AL1328" s="42"/>
      <c r="AM1328" s="39"/>
      <c r="AN1328" s="39"/>
      <c r="AO1328" s="39"/>
      <c r="AP1328" s="39"/>
      <c r="AQ1328" s="39"/>
      <c r="AR1328" s="39"/>
      <c r="AS1328" s="39"/>
      <c r="AT1328" s="39"/>
      <c r="AU1328" s="39"/>
      <c r="AV1328" s="39"/>
    </row>
    <row r="1329" spans="1:48">
      <c r="A1329" s="39" t="s">
        <v>43</v>
      </c>
      <c r="B1329" s="39" t="s">
        <v>146</v>
      </c>
      <c r="C1329" s="39" t="s">
        <v>137</v>
      </c>
      <c r="D1329" s="40" t="s">
        <v>245</v>
      </c>
      <c r="E1329" s="40">
        <v>26</v>
      </c>
      <c r="F1329" s="40" t="s">
        <v>3</v>
      </c>
      <c r="G1329" s="39" t="str">
        <f>IFERROR(VLOOKUP(A1329,'[4]MC Masterlist 2026-09-17'!$B:$M, 3, 0),"")</f>
        <v>YAMAHA</v>
      </c>
      <c r="H1329" s="41">
        <f>IFERROR(VLOOKUP(A1329,'[4]MC Masterlist 2026-09-17'!$B:$M, 6, 0),"")</f>
        <v>70587</v>
      </c>
      <c r="I1329" s="42">
        <v>0</v>
      </c>
      <c r="J1329" s="42">
        <v>1</v>
      </c>
      <c r="K1329" s="42">
        <v>0</v>
      </c>
      <c r="L1329" s="42">
        <f t="shared" si="305"/>
        <v>1</v>
      </c>
      <c r="M1329" s="42">
        <f t="shared" si="306"/>
        <v>0.33333333333333331</v>
      </c>
      <c r="N1329" s="41">
        <f t="shared" si="307"/>
        <v>70587</v>
      </c>
      <c r="O1329" s="41">
        <f t="shared" si="308"/>
        <v>23529</v>
      </c>
      <c r="P1329" s="42">
        <f t="shared" si="309"/>
        <v>1.111111111111111E-2</v>
      </c>
      <c r="Q1329" s="42"/>
      <c r="R1329" s="41">
        <f t="shared" si="310"/>
        <v>0</v>
      </c>
      <c r="S1329" s="42">
        <f t="shared" si="311"/>
        <v>0</v>
      </c>
      <c r="T1329" s="42">
        <f>IFERROR(VLOOKUP(A1329,'[4]Re-order'!$A:$Q,17,0),"")</f>
        <v>0</v>
      </c>
      <c r="U1329" s="42">
        <f>IFERROR(VLOOKUP(A1329,'[4]MC Masterlist 2026-09-17'!$B:$M, 10, 0),0)</f>
        <v>15</v>
      </c>
      <c r="V1329" s="42">
        <f>IFERROR(VLOOKUP(A1329,'[4]MC Masterlist 2026-09-17'!$B:$M, 11, 0),0)</f>
        <v>15</v>
      </c>
      <c r="W1329" s="42">
        <f t="shared" si="312"/>
        <v>30</v>
      </c>
      <c r="X1329" s="42">
        <f t="shared" si="313"/>
        <v>6.833333333333333</v>
      </c>
      <c r="Y1329" s="42">
        <f>IFERROR(IF(OR(C1329="AREA I",C1329="AREA V"),7,VLOOKUP(A1329,'[4]MC Masterlist 2026-09-17'!$B:$M, 12, 0)),0)</f>
        <v>7</v>
      </c>
      <c r="Z1329" s="42">
        <f t="shared" si="314"/>
        <v>0.16666666666666666</v>
      </c>
      <c r="AA1329" s="42">
        <f t="shared" si="315"/>
        <v>0.33333333333333331</v>
      </c>
      <c r="AB1329" s="42">
        <f t="shared" si="316"/>
        <v>7.5925925925925911E-2</v>
      </c>
      <c r="AC1329" s="42">
        <f t="shared" si="317"/>
        <v>7.7777777777777765E-2</v>
      </c>
      <c r="AD1329" s="40" t="str">
        <f t="shared" si="318"/>
        <v>Stockout</v>
      </c>
      <c r="AE1329" s="40">
        <f>IFERROR(VLOOKUP(A1329,'[4]Re-order'!$A:$AA,27,0),"")</f>
        <v>0</v>
      </c>
      <c r="AF1329" s="42">
        <f t="shared" si="319"/>
        <v>7.7777777777777765E-2</v>
      </c>
      <c r="AG1329" s="42" t="e">
        <f>SUMIFS('[4]Raw Inventory'!D:D,'[4]Raw Inventory'!C:C,"GREATWALL",'[4]Raw Inventory'!B:B,A1329)</f>
        <v>#VALUE!</v>
      </c>
      <c r="AH1329" s="42" t="e">
        <f>SUMIFS('[4]Raw Inventory'!D:D,'[4]Raw Inventory'!C:C,"DUARTE",'[4]Raw Inventory'!B:B,A1329)</f>
        <v>#VALUE!</v>
      </c>
      <c r="AI1329" s="42"/>
      <c r="AJ1329" s="42">
        <f t="shared" si="320"/>
        <v>0</v>
      </c>
      <c r="AK1329" s="40" t="str">
        <f>IFERROR(IF((Q1329+IF(AI1329="",0,AI3))&lt;=0,"Stockout",IF(AJ1329="","",IF(F1329="Class A",IF(AJ1329&lt;=7,"Critical",IF(AJ1329&lt;=15,"Low",IF(AJ1329&lt;=30,"Reorder",IF(AJ1329&lt;=45,"Optimal","Overstock")))),IF(F1329="Class B",IF(AJ1329&lt;=10,"Critical",IF(AJ1329&lt;=20,"Low",IF(AJ1329&lt;=45,"Reorder",IF(AJ1329&lt;=60,"Optimal","Overstock")))),IF(F1329="Class C",IF(AJ1329&lt;=15,"Critical",IF(AJ1329&lt;=30,"Low",IF(AJ1329&lt;=60,"Reorder",IF(AJ1329&lt;=90,"Optimal","Overstock")))),""))))),"")</f>
        <v>Stockout</v>
      </c>
      <c r="AL1329" s="42"/>
      <c r="AM1329" s="39"/>
      <c r="AN1329" s="39"/>
      <c r="AO1329" s="39"/>
      <c r="AP1329" s="39"/>
      <c r="AQ1329" s="39"/>
      <c r="AR1329" s="39"/>
      <c r="AS1329" s="39"/>
      <c r="AT1329" s="39"/>
      <c r="AU1329" s="39"/>
      <c r="AV1329" s="39"/>
    </row>
    <row r="1330" spans="1:48">
      <c r="A1330" s="39" t="s">
        <v>24</v>
      </c>
      <c r="B1330" s="39" t="s">
        <v>146</v>
      </c>
      <c r="C1330" s="39" t="s">
        <v>137</v>
      </c>
      <c r="D1330" s="40" t="s">
        <v>262</v>
      </c>
      <c r="E1330" s="40">
        <v>7</v>
      </c>
      <c r="F1330" s="40" t="s">
        <v>0</v>
      </c>
      <c r="G1330" s="39" t="str">
        <f>IFERROR(VLOOKUP(A1330,'[4]MC Masterlist 2026-09-17'!$B:$M, 3, 0),"")</f>
        <v>KAWASAKI</v>
      </c>
      <c r="H1330" s="41">
        <f>IFERROR(VLOOKUP(A1330,'[4]MC Masterlist 2026-09-17'!$B:$M, 6, 0),"")</f>
        <v>131626</v>
      </c>
      <c r="I1330" s="42">
        <v>2</v>
      </c>
      <c r="J1330" s="42">
        <v>1</v>
      </c>
      <c r="K1330" s="42">
        <v>1</v>
      </c>
      <c r="L1330" s="42">
        <f t="shared" si="305"/>
        <v>4</v>
      </c>
      <c r="M1330" s="42">
        <f t="shared" si="306"/>
        <v>1.3333333333333333</v>
      </c>
      <c r="N1330" s="41">
        <f t="shared" si="307"/>
        <v>526504</v>
      </c>
      <c r="O1330" s="41">
        <f t="shared" si="308"/>
        <v>175501.33333333331</v>
      </c>
      <c r="P1330" s="42">
        <f t="shared" si="309"/>
        <v>4.4444444444444439E-2</v>
      </c>
      <c r="Q1330" s="42"/>
      <c r="R1330" s="41">
        <f t="shared" si="310"/>
        <v>0</v>
      </c>
      <c r="S1330" s="42">
        <f t="shared" si="311"/>
        <v>0</v>
      </c>
      <c r="T1330" s="42">
        <f>IFERROR(VLOOKUP(A1330,'[4]Re-order'!$A:$Q,17,0),"")</f>
        <v>0</v>
      </c>
      <c r="U1330" s="42">
        <f>IFERROR(VLOOKUP(A1330,'[4]MC Masterlist 2026-09-17'!$B:$M, 10, 0),0)</f>
        <v>15</v>
      </c>
      <c r="V1330" s="42">
        <f>IFERROR(VLOOKUP(A1330,'[4]MC Masterlist 2026-09-17'!$B:$M, 11, 0),0)</f>
        <v>15</v>
      </c>
      <c r="W1330" s="42">
        <f t="shared" si="312"/>
        <v>30</v>
      </c>
      <c r="X1330" s="42">
        <f t="shared" si="313"/>
        <v>6.333333333333333</v>
      </c>
      <c r="Y1330" s="42">
        <f>IFERROR(IF(OR(C1330="AREA I",C1330="AREA V"),7,VLOOKUP(A1330,'[4]MC Masterlist 2026-09-17'!$B:$M, 12, 0)),0)</f>
        <v>7</v>
      </c>
      <c r="Z1330" s="42">
        <f t="shared" si="314"/>
        <v>0.66666666666666663</v>
      </c>
      <c r="AA1330" s="42">
        <f t="shared" si="315"/>
        <v>1.3333333333333333</v>
      </c>
      <c r="AB1330" s="42">
        <f t="shared" si="316"/>
        <v>0.28148148148148144</v>
      </c>
      <c r="AC1330" s="42">
        <f t="shared" si="317"/>
        <v>0.31111111111111106</v>
      </c>
      <c r="AD1330" s="40" t="str">
        <f t="shared" si="318"/>
        <v>Stockout</v>
      </c>
      <c r="AE1330" s="40">
        <f>IFERROR(VLOOKUP(A1330,'[4]Re-order'!$A:$AA,27,0),"")</f>
        <v>0</v>
      </c>
      <c r="AF1330" s="42">
        <f t="shared" si="319"/>
        <v>0.31111111111111106</v>
      </c>
      <c r="AG1330" s="42" t="e">
        <f>SUMIFS('[4]Raw Inventory'!D:D,'[4]Raw Inventory'!C:C,"GREATWALL",'[4]Raw Inventory'!B:B,A1330)</f>
        <v>#VALUE!</v>
      </c>
      <c r="AH1330" s="42" t="e">
        <f>SUMIFS('[4]Raw Inventory'!D:D,'[4]Raw Inventory'!C:C,"DUARTE",'[4]Raw Inventory'!B:B,A1330)</f>
        <v>#VALUE!</v>
      </c>
      <c r="AI1330" s="42"/>
      <c r="AJ1330" s="42">
        <f t="shared" si="320"/>
        <v>0</v>
      </c>
      <c r="AK1330" s="40" t="str">
        <f>IFERROR(IF((Q1330+IF(AI1330="",0,AI3))&lt;=0,"Stockout",IF(AJ1330="","",IF(F1330="Class A",IF(AJ1330&lt;=7,"Critical",IF(AJ1330&lt;=15,"Low",IF(AJ1330&lt;=30,"Reorder",IF(AJ1330&lt;=45,"Optimal","Overstock")))),IF(F1330="Class B",IF(AJ1330&lt;=10,"Critical",IF(AJ1330&lt;=20,"Low",IF(AJ1330&lt;=45,"Reorder",IF(AJ1330&lt;=60,"Optimal","Overstock")))),IF(F1330="Class C",IF(AJ1330&lt;=15,"Critical",IF(AJ1330&lt;=30,"Low",IF(AJ1330&lt;=60,"Reorder",IF(AJ1330&lt;=90,"Optimal","Overstock")))),""))))),"")</f>
        <v>Stockout</v>
      </c>
      <c r="AL1330" s="42"/>
      <c r="AM1330" s="39"/>
      <c r="AN1330" s="39"/>
      <c r="AO1330" s="39"/>
      <c r="AP1330" s="39"/>
      <c r="AQ1330" s="39"/>
      <c r="AR1330" s="39"/>
      <c r="AS1330" s="39"/>
      <c r="AT1330" s="39"/>
      <c r="AU1330" s="39"/>
      <c r="AV1330" s="39"/>
    </row>
    <row r="1331" spans="1:48">
      <c r="A1331" s="39" t="s">
        <v>33</v>
      </c>
      <c r="B1331" s="39" t="s">
        <v>27</v>
      </c>
      <c r="C1331" s="39" t="s">
        <v>1</v>
      </c>
      <c r="D1331" s="40" t="s">
        <v>244</v>
      </c>
      <c r="E1331" s="40">
        <v>13</v>
      </c>
      <c r="F1331" s="40" t="s">
        <v>2</v>
      </c>
      <c r="G1331" s="39" t="str">
        <f>IFERROR(VLOOKUP(A1331,'[4]MC Masterlist 2026-09-17'!$B:$M, 3, 0),"")</f>
        <v>HONDA</v>
      </c>
      <c r="H1331" s="41">
        <f>IFERROR(VLOOKUP(A1331,'[4]MC Masterlist 2026-09-17'!$B:$M, 6, 0),"")</f>
        <v>251318</v>
      </c>
      <c r="I1331" s="42">
        <v>0</v>
      </c>
      <c r="J1331" s="42">
        <v>2</v>
      </c>
      <c r="K1331" s="42">
        <v>1</v>
      </c>
      <c r="L1331" s="42">
        <f t="shared" si="305"/>
        <v>3</v>
      </c>
      <c r="M1331" s="42">
        <f t="shared" si="306"/>
        <v>1</v>
      </c>
      <c r="N1331" s="41">
        <f t="shared" si="307"/>
        <v>753954</v>
      </c>
      <c r="O1331" s="41">
        <f t="shared" si="308"/>
        <v>251318</v>
      </c>
      <c r="P1331" s="42">
        <f t="shared" si="309"/>
        <v>3.3333333333333333E-2</v>
      </c>
      <c r="Q1331" s="42"/>
      <c r="R1331" s="41">
        <f t="shared" si="310"/>
        <v>0</v>
      </c>
      <c r="S1331" s="42">
        <f t="shared" si="311"/>
        <v>0</v>
      </c>
      <c r="T1331" s="42">
        <f>IFERROR(VLOOKUP(A1331,'[4]Re-order'!$A:$Q,17,0),"")</f>
        <v>0</v>
      </c>
      <c r="U1331" s="42">
        <f>IFERROR(VLOOKUP(A1331,'[4]MC Masterlist 2026-09-17'!$B:$M, 10, 0),0)</f>
        <v>15</v>
      </c>
      <c r="V1331" s="42">
        <f>IFERROR(VLOOKUP(A1331,'[4]MC Masterlist 2026-09-17'!$B:$M, 11, 0),0)</f>
        <v>15</v>
      </c>
      <c r="W1331" s="42">
        <f t="shared" si="312"/>
        <v>30</v>
      </c>
      <c r="X1331" s="42">
        <f t="shared" si="313"/>
        <v>6.5</v>
      </c>
      <c r="Y1331" s="42">
        <f>IFERROR(IF(OR(C1331="AREA I",C1331="AREA V"),7,VLOOKUP(A1331,'[4]MC Masterlist 2026-09-17'!$B:$M, 12, 0)),0)</f>
        <v>7</v>
      </c>
      <c r="Z1331" s="42">
        <f t="shared" si="314"/>
        <v>0.5</v>
      </c>
      <c r="AA1331" s="42">
        <f t="shared" si="315"/>
        <v>1</v>
      </c>
      <c r="AB1331" s="42">
        <f t="shared" si="316"/>
        <v>0.21666666666666667</v>
      </c>
      <c r="AC1331" s="42">
        <f t="shared" si="317"/>
        <v>0.23333333333333334</v>
      </c>
      <c r="AD1331" s="40" t="str">
        <f t="shared" si="318"/>
        <v>Stockout</v>
      </c>
      <c r="AE1331" s="40">
        <f>IFERROR(VLOOKUP(A1331,'[4]Re-order'!$A:$AA,27,0),"")</f>
        <v>0</v>
      </c>
      <c r="AF1331" s="42">
        <f t="shared" si="319"/>
        <v>0.23333333333333334</v>
      </c>
      <c r="AG1331" s="42" t="e">
        <f>SUMIFS('[4]Raw Inventory'!D:D,'[4]Raw Inventory'!C:C,"GREATWALL",'[4]Raw Inventory'!B:B,A1331)</f>
        <v>#VALUE!</v>
      </c>
      <c r="AH1331" s="42" t="e">
        <f>SUMIFS('[4]Raw Inventory'!D:D,'[4]Raw Inventory'!C:C,"DUARTE",'[4]Raw Inventory'!B:B,A1331)</f>
        <v>#VALUE!</v>
      </c>
      <c r="AI1331" s="42"/>
      <c r="AJ1331" s="42">
        <f t="shared" si="320"/>
        <v>0</v>
      </c>
      <c r="AK1331" s="40" t="str">
        <f>IFERROR(IF((Q1331+IF(AI1331="",0,AI3))&lt;=0,"Stockout",IF(AJ1331="","",IF(F1331="Class A",IF(AJ1331&lt;=7,"Critical",IF(AJ1331&lt;=15,"Low",IF(AJ1331&lt;=30,"Reorder",IF(AJ1331&lt;=45,"Optimal","Overstock")))),IF(F1331="Class B",IF(AJ1331&lt;=10,"Critical",IF(AJ1331&lt;=20,"Low",IF(AJ1331&lt;=45,"Reorder",IF(AJ1331&lt;=60,"Optimal","Overstock")))),IF(F1331="Class C",IF(AJ1331&lt;=15,"Critical",IF(AJ1331&lt;=30,"Low",IF(AJ1331&lt;=60,"Reorder",IF(AJ1331&lt;=90,"Optimal","Overstock")))),""))))),"")</f>
        <v>Stockout</v>
      </c>
      <c r="AL1331" s="42"/>
      <c r="AM1331" s="39"/>
      <c r="AN1331" s="39"/>
      <c r="AO1331" s="39"/>
      <c r="AP1331" s="39"/>
      <c r="AQ1331" s="39"/>
      <c r="AR1331" s="39"/>
      <c r="AS1331" s="39"/>
      <c r="AT1331" s="39"/>
      <c r="AU1331" s="39"/>
      <c r="AV1331" s="39"/>
    </row>
    <row r="1332" spans="1:48">
      <c r="A1332" s="39" t="s">
        <v>42</v>
      </c>
      <c r="B1332" s="39" t="s">
        <v>153</v>
      </c>
      <c r="C1332" s="39" t="s">
        <v>152</v>
      </c>
      <c r="D1332" s="40" t="s">
        <v>239</v>
      </c>
      <c r="E1332" s="40">
        <v>8</v>
      </c>
      <c r="F1332" s="40" t="s">
        <v>2</v>
      </c>
      <c r="G1332" s="39" t="str">
        <f>IFERROR(VLOOKUP(A1332,'[4]MC Masterlist 2026-09-17'!$B:$M, 3, 0),"")</f>
        <v>YAMAHA</v>
      </c>
      <c r="H1332" s="41">
        <f>IFERROR(VLOOKUP(A1332,'[4]MC Masterlist 2026-09-17'!$B:$M, 6, 0),"")</f>
        <v>152892</v>
      </c>
      <c r="I1332" s="42">
        <v>0</v>
      </c>
      <c r="J1332" s="42">
        <v>1</v>
      </c>
      <c r="K1332" s="42">
        <v>1</v>
      </c>
      <c r="L1332" s="42">
        <f t="shared" si="305"/>
        <v>2</v>
      </c>
      <c r="M1332" s="42">
        <f t="shared" si="306"/>
        <v>0.66666666666666663</v>
      </c>
      <c r="N1332" s="41">
        <f t="shared" si="307"/>
        <v>305784</v>
      </c>
      <c r="O1332" s="41">
        <f t="shared" si="308"/>
        <v>101928</v>
      </c>
      <c r="P1332" s="42">
        <f t="shared" si="309"/>
        <v>2.222222222222222E-2</v>
      </c>
      <c r="Q1332" s="42">
        <v>2</v>
      </c>
      <c r="R1332" s="41">
        <f t="shared" si="310"/>
        <v>305784</v>
      </c>
      <c r="S1332" s="42">
        <f t="shared" si="311"/>
        <v>90</v>
      </c>
      <c r="T1332" s="42">
        <f>IFERROR(VLOOKUP(A1332,'[4]Re-order'!$A:$Q,17,0),"")</f>
        <v>0</v>
      </c>
      <c r="U1332" s="42">
        <f>IFERROR(VLOOKUP(A1332,'[4]MC Masterlist 2026-09-17'!$B:$M, 10, 0),0)</f>
        <v>15</v>
      </c>
      <c r="V1332" s="42">
        <f>IFERROR(VLOOKUP(A1332,'[4]MC Masterlist 2026-09-17'!$B:$M, 11, 0),0)</f>
        <v>15</v>
      </c>
      <c r="W1332" s="42">
        <f t="shared" si="312"/>
        <v>30</v>
      </c>
      <c r="X1332" s="42">
        <f t="shared" si="313"/>
        <v>29.666666666666668</v>
      </c>
      <c r="Y1332" s="42">
        <f>IFERROR(IF(OR(C1332="AREA I",C1332="AREA V"),7,VLOOKUP(A1332,'[4]MC Masterlist 2026-09-17'!$B:$M, 12, 0)),0)</f>
        <v>30</v>
      </c>
      <c r="Z1332" s="42">
        <f t="shared" si="314"/>
        <v>0.33333333333333331</v>
      </c>
      <c r="AA1332" s="42">
        <f t="shared" si="315"/>
        <v>0.66666666666666663</v>
      </c>
      <c r="AB1332" s="42">
        <f t="shared" si="316"/>
        <v>0.65925925925925921</v>
      </c>
      <c r="AC1332" s="42">
        <f t="shared" si="317"/>
        <v>0.66666666666666663</v>
      </c>
      <c r="AD1332" s="40" t="str">
        <f t="shared" si="318"/>
        <v>Overstock</v>
      </c>
      <c r="AE1332" s="40">
        <f>IFERROR(VLOOKUP(A1332,'[4]Re-order'!$A:$AA,27,0),"")</f>
        <v>0</v>
      </c>
      <c r="AF1332" s="42">
        <f t="shared" si="319"/>
        <v>-1.3333333333333335</v>
      </c>
      <c r="AG1332" s="42" t="e">
        <f>SUMIFS('[4]Raw Inventory'!D:D,'[4]Raw Inventory'!C:C,"GREATWALL",'[4]Raw Inventory'!B:B,A1332)</f>
        <v>#VALUE!</v>
      </c>
      <c r="AH1332" s="42" t="e">
        <f>SUMIFS('[4]Raw Inventory'!D:D,'[4]Raw Inventory'!C:C,"DUARTE",'[4]Raw Inventory'!B:B,A1332)</f>
        <v>#VALUE!</v>
      </c>
      <c r="AI1332" s="42"/>
      <c r="AJ1332" s="42">
        <f t="shared" si="320"/>
        <v>90.000000000000014</v>
      </c>
      <c r="AK1332" s="40" t="str">
        <f>IFERROR(IF((Q1332+IF(AI1332="",0,AI3))&lt;=0,"Stockout",IF(AJ1332="","",IF(F1332="Class A",IF(AJ1332&lt;=7,"Critical",IF(AJ1332&lt;=15,"Low",IF(AJ1332&lt;=30,"Reorder",IF(AJ1332&lt;=45,"Optimal","Overstock")))),IF(F1332="Class B",IF(AJ1332&lt;=10,"Critical",IF(AJ1332&lt;=20,"Low",IF(AJ1332&lt;=45,"Reorder",IF(AJ1332&lt;=60,"Optimal","Overstock")))),IF(F1332="Class C",IF(AJ1332&lt;=15,"Critical",IF(AJ1332&lt;=30,"Low",IF(AJ1332&lt;=60,"Reorder",IF(AJ1332&lt;=90,"Optimal","Overstock")))),""))))),"")</f>
        <v>Overstock</v>
      </c>
      <c r="AL1332" s="42"/>
      <c r="AM1332" s="39"/>
      <c r="AN1332" s="39"/>
      <c r="AO1332" s="39"/>
      <c r="AP1332" s="39"/>
      <c r="AQ1332" s="39"/>
      <c r="AR1332" s="39"/>
      <c r="AS1332" s="39"/>
      <c r="AT1332" s="39"/>
      <c r="AU1332" s="39"/>
      <c r="AV1332" s="39"/>
    </row>
    <row r="1333" spans="1:48">
      <c r="A1333" s="39" t="s">
        <v>70</v>
      </c>
      <c r="B1333" s="39" t="s">
        <v>130</v>
      </c>
      <c r="C1333" s="39" t="s">
        <v>128</v>
      </c>
      <c r="D1333" s="40" t="s">
        <v>242</v>
      </c>
      <c r="E1333" s="40">
        <v>18</v>
      </c>
      <c r="F1333" s="40" t="s">
        <v>2</v>
      </c>
      <c r="G1333" s="39" t="str">
        <f>IFERROR(VLOOKUP(A1333,'[4]MC Masterlist 2026-09-17'!$B:$M, 3, 0),"")</f>
        <v>KAWASAKI</v>
      </c>
      <c r="H1333" s="41">
        <f>IFERROR(VLOOKUP(A1333,'[4]MC Masterlist 2026-09-17'!$B:$M, 6, 0),"")</f>
        <v>91770</v>
      </c>
      <c r="I1333" s="42">
        <v>0</v>
      </c>
      <c r="J1333" s="42">
        <v>2</v>
      </c>
      <c r="K1333" s="42">
        <v>1</v>
      </c>
      <c r="L1333" s="42">
        <f t="shared" si="305"/>
        <v>3</v>
      </c>
      <c r="M1333" s="42">
        <f t="shared" si="306"/>
        <v>1</v>
      </c>
      <c r="N1333" s="41">
        <f t="shared" si="307"/>
        <v>275310</v>
      </c>
      <c r="O1333" s="41">
        <f t="shared" si="308"/>
        <v>91770</v>
      </c>
      <c r="P1333" s="42">
        <f t="shared" si="309"/>
        <v>3.3333333333333333E-2</v>
      </c>
      <c r="Q1333" s="42">
        <v>5</v>
      </c>
      <c r="R1333" s="41">
        <f t="shared" si="310"/>
        <v>458850</v>
      </c>
      <c r="S1333" s="42">
        <f t="shared" si="311"/>
        <v>150</v>
      </c>
      <c r="T1333" s="42">
        <f>IFERROR(VLOOKUP(A1333,'[4]Re-order'!$A:$Q,17,0),"")</f>
        <v>0</v>
      </c>
      <c r="U1333" s="42">
        <f>IFERROR(VLOOKUP(A1333,'[4]MC Masterlist 2026-09-17'!$B:$M, 10, 0),0)</f>
        <v>15</v>
      </c>
      <c r="V1333" s="42">
        <f>IFERROR(VLOOKUP(A1333,'[4]MC Masterlist 2026-09-17'!$B:$M, 11, 0),0)</f>
        <v>15</v>
      </c>
      <c r="W1333" s="42">
        <f t="shared" si="312"/>
        <v>30</v>
      </c>
      <c r="X1333" s="42">
        <f t="shared" si="313"/>
        <v>29.5</v>
      </c>
      <c r="Y1333" s="42">
        <f>IFERROR(IF(OR(C1333="AREA I",C1333="AREA V"),7,VLOOKUP(A1333,'[4]MC Masterlist 2026-09-17'!$B:$M, 12, 0)),0)</f>
        <v>30</v>
      </c>
      <c r="Z1333" s="42">
        <f t="shared" si="314"/>
        <v>0.5</v>
      </c>
      <c r="AA1333" s="42">
        <f t="shared" si="315"/>
        <v>1</v>
      </c>
      <c r="AB1333" s="42">
        <f t="shared" si="316"/>
        <v>0.98333333333333328</v>
      </c>
      <c r="AC1333" s="42">
        <f t="shared" si="317"/>
        <v>1</v>
      </c>
      <c r="AD1333" s="40" t="str">
        <f t="shared" si="318"/>
        <v>Overstock</v>
      </c>
      <c r="AE1333" s="40">
        <f>IFERROR(VLOOKUP(A1333,'[4]Re-order'!$A:$AA,27,0),"")</f>
        <v>0</v>
      </c>
      <c r="AF1333" s="42">
        <f t="shared" si="319"/>
        <v>-4</v>
      </c>
      <c r="AG1333" s="42" t="e">
        <f>SUMIFS('[4]Raw Inventory'!D:D,'[4]Raw Inventory'!C:C,"GREATWALL",'[4]Raw Inventory'!B:B,A1333)</f>
        <v>#VALUE!</v>
      </c>
      <c r="AH1333" s="42" t="e">
        <f>SUMIFS('[4]Raw Inventory'!D:D,'[4]Raw Inventory'!C:C,"DUARTE",'[4]Raw Inventory'!B:B,A1333)</f>
        <v>#VALUE!</v>
      </c>
      <c r="AI1333" s="42"/>
      <c r="AJ1333" s="42">
        <f t="shared" si="320"/>
        <v>150</v>
      </c>
      <c r="AK1333" s="40" t="str">
        <f>IFERROR(IF((Q1333+IF(AI1333="",0,AI3))&lt;=0,"Stockout",IF(AJ1333="","",IF(F1333="Class A",IF(AJ1333&lt;=7,"Critical",IF(AJ1333&lt;=15,"Low",IF(AJ1333&lt;=30,"Reorder",IF(AJ1333&lt;=45,"Optimal","Overstock")))),IF(F1333="Class B",IF(AJ1333&lt;=10,"Critical",IF(AJ1333&lt;=20,"Low",IF(AJ1333&lt;=45,"Reorder",IF(AJ1333&lt;=60,"Optimal","Overstock")))),IF(F1333="Class C",IF(AJ1333&lt;=15,"Critical",IF(AJ1333&lt;=30,"Low",IF(AJ1333&lt;=60,"Reorder",IF(AJ1333&lt;=90,"Optimal","Overstock")))),""))))),"")</f>
        <v>Overstock</v>
      </c>
      <c r="AL1333" s="42"/>
      <c r="AM1333" s="39"/>
      <c r="AN1333" s="39"/>
      <c r="AO1333" s="39"/>
      <c r="AP1333" s="39"/>
      <c r="AQ1333" s="39"/>
      <c r="AR1333" s="39"/>
      <c r="AS1333" s="39"/>
      <c r="AT1333" s="39"/>
      <c r="AU1333" s="39"/>
      <c r="AV1333" s="39"/>
    </row>
    <row r="1334" spans="1:48">
      <c r="A1334" s="39" t="s">
        <v>86</v>
      </c>
      <c r="B1334" s="39" t="s">
        <v>110</v>
      </c>
      <c r="C1334" s="39" t="s">
        <v>109</v>
      </c>
      <c r="D1334" s="40" t="s">
        <v>256</v>
      </c>
      <c r="E1334" s="40">
        <v>29</v>
      </c>
      <c r="F1334" s="40" t="s">
        <v>3</v>
      </c>
      <c r="G1334" s="39" t="str">
        <f>IFERROR(VLOOKUP(A1334,'[4]MC Masterlist 2026-09-17'!$B:$M, 3, 0),"")</f>
        <v>KAWASAKI</v>
      </c>
      <c r="H1334" s="41">
        <f>IFERROR(VLOOKUP(A1334,'[4]MC Masterlist 2026-09-17'!$B:$M, 6, 0),"")</f>
        <v>72500</v>
      </c>
      <c r="I1334" s="42">
        <v>0</v>
      </c>
      <c r="J1334" s="42">
        <v>0</v>
      </c>
      <c r="K1334" s="42">
        <v>0</v>
      </c>
      <c r="L1334" s="42">
        <f t="shared" si="305"/>
        <v>0</v>
      </c>
      <c r="M1334" s="42">
        <f t="shared" si="306"/>
        <v>0</v>
      </c>
      <c r="N1334" s="41">
        <f t="shared" si="307"/>
        <v>0</v>
      </c>
      <c r="O1334" s="41">
        <f t="shared" si="308"/>
        <v>0</v>
      </c>
      <c r="P1334" s="42">
        <f t="shared" si="309"/>
        <v>0</v>
      </c>
      <c r="Q1334" s="42">
        <v>2</v>
      </c>
      <c r="R1334" s="41">
        <f t="shared" si="310"/>
        <v>145000</v>
      </c>
      <c r="S1334" s="42">
        <f t="shared" si="311"/>
        <v>0</v>
      </c>
      <c r="T1334" s="42">
        <f>IFERROR(VLOOKUP(A1334,'[4]Re-order'!$A:$Q,17,0),"")</f>
        <v>0</v>
      </c>
      <c r="U1334" s="42">
        <f>IFERROR(VLOOKUP(A1334,'[4]MC Masterlist 2026-09-17'!$B:$M, 10, 0),0)</f>
        <v>15</v>
      </c>
      <c r="V1334" s="42">
        <f>IFERROR(VLOOKUP(A1334,'[4]MC Masterlist 2026-09-17'!$B:$M, 11, 0),0)</f>
        <v>15</v>
      </c>
      <c r="W1334" s="42">
        <f t="shared" si="312"/>
        <v>30</v>
      </c>
      <c r="X1334" s="42">
        <f t="shared" si="313"/>
        <v>30</v>
      </c>
      <c r="Y1334" s="42">
        <f>IFERROR(IF(OR(C1334="AREA I",C1334="AREA V"),7,VLOOKUP(A1334,'[4]MC Masterlist 2026-09-17'!$B:$M, 12, 0)),0)</f>
        <v>30</v>
      </c>
      <c r="Z1334" s="42">
        <f t="shared" si="314"/>
        <v>0</v>
      </c>
      <c r="AA1334" s="42">
        <f t="shared" si="315"/>
        <v>0</v>
      </c>
      <c r="AB1334" s="42">
        <f t="shared" si="316"/>
        <v>0</v>
      </c>
      <c r="AC1334" s="42">
        <f t="shared" si="317"/>
        <v>0</v>
      </c>
      <c r="AD1334" s="40" t="str">
        <f t="shared" si="318"/>
        <v>Critical</v>
      </c>
      <c r="AE1334" s="40">
        <f>IFERROR(VLOOKUP(A1334,'[4]Re-order'!$A:$AA,27,0),"")</f>
        <v>0</v>
      </c>
      <c r="AF1334" s="42">
        <f t="shared" si="319"/>
        <v>-2</v>
      </c>
      <c r="AG1334" s="42" t="e">
        <f>SUMIFS('[4]Raw Inventory'!D:D,'[4]Raw Inventory'!C:C,"GREATWALL",'[4]Raw Inventory'!B:B,A1334)</f>
        <v>#VALUE!</v>
      </c>
      <c r="AH1334" s="42" t="e">
        <f>SUMIFS('[4]Raw Inventory'!D:D,'[4]Raw Inventory'!C:C,"DUARTE",'[4]Raw Inventory'!B:B,A1334)</f>
        <v>#VALUE!</v>
      </c>
      <c r="AI1334" s="42"/>
      <c r="AJ1334" s="42">
        <f t="shared" si="320"/>
        <v>0</v>
      </c>
      <c r="AK1334" s="40" t="str">
        <f>IFERROR(IF((Q1334+IF(AI1334="",0,AI3))&lt;=0,"Stockout",IF(AJ1334="","",IF(F1334="Class A",IF(AJ1334&lt;=7,"Critical",IF(AJ1334&lt;=15,"Low",IF(AJ1334&lt;=30,"Reorder",IF(AJ1334&lt;=45,"Optimal","Overstock")))),IF(F1334="Class B",IF(AJ1334&lt;=10,"Critical",IF(AJ1334&lt;=20,"Low",IF(AJ1334&lt;=45,"Reorder",IF(AJ1334&lt;=60,"Optimal","Overstock")))),IF(F1334="Class C",IF(AJ1334&lt;=15,"Critical",IF(AJ1334&lt;=30,"Low",IF(AJ1334&lt;=60,"Reorder",IF(AJ1334&lt;=90,"Optimal","Overstock")))),""))))),"")</f>
        <v>Critical</v>
      </c>
      <c r="AL1334" s="42"/>
      <c r="AM1334" s="39"/>
      <c r="AN1334" s="39"/>
      <c r="AO1334" s="39"/>
      <c r="AP1334" s="39"/>
      <c r="AQ1334" s="39"/>
      <c r="AR1334" s="39"/>
      <c r="AS1334" s="39"/>
      <c r="AT1334" s="39"/>
      <c r="AU1334" s="39"/>
      <c r="AV1334" s="39"/>
    </row>
    <row r="1335" spans="1:48">
      <c r="A1335" s="39" t="s">
        <v>12</v>
      </c>
      <c r="B1335" s="39" t="s">
        <v>11</v>
      </c>
      <c r="C1335" s="39" t="s">
        <v>1</v>
      </c>
      <c r="D1335" s="40" t="s">
        <v>257</v>
      </c>
      <c r="E1335" s="40">
        <v>5</v>
      </c>
      <c r="F1335" s="40" t="s">
        <v>0</v>
      </c>
      <c r="G1335" s="39" t="str">
        <f>IFERROR(VLOOKUP(A1335,'[4]MC Masterlist 2026-09-17'!$B:$M, 3, 0),"")</f>
        <v>HONDA</v>
      </c>
      <c r="H1335" s="41">
        <f>IFERROR(VLOOKUP(A1335,'[4]MC Masterlist 2026-09-17'!$B:$M, 6, 0),"")</f>
        <v>158270</v>
      </c>
      <c r="I1335" s="42">
        <v>6</v>
      </c>
      <c r="J1335" s="42">
        <v>8</v>
      </c>
      <c r="K1335" s="42">
        <v>4</v>
      </c>
      <c r="L1335" s="42">
        <f t="shared" si="305"/>
        <v>18</v>
      </c>
      <c r="M1335" s="42">
        <f t="shared" si="306"/>
        <v>6</v>
      </c>
      <c r="N1335" s="41">
        <f t="shared" si="307"/>
        <v>2848860</v>
      </c>
      <c r="O1335" s="41">
        <f t="shared" si="308"/>
        <v>949620</v>
      </c>
      <c r="P1335" s="42">
        <f t="shared" si="309"/>
        <v>0.2</v>
      </c>
      <c r="Q1335" s="42">
        <v>3</v>
      </c>
      <c r="R1335" s="41">
        <f t="shared" si="310"/>
        <v>474810</v>
      </c>
      <c r="S1335" s="42">
        <f t="shared" si="311"/>
        <v>15</v>
      </c>
      <c r="T1335" s="42">
        <f>IFERROR(VLOOKUP(A1335,'[4]Re-order'!$A:$Q,17,0),"")</f>
        <v>0</v>
      </c>
      <c r="U1335" s="42">
        <f>IFERROR(VLOOKUP(A1335,'[4]MC Masterlist 2026-09-17'!$B:$M, 10, 0),0)</f>
        <v>15</v>
      </c>
      <c r="V1335" s="42">
        <f>IFERROR(VLOOKUP(A1335,'[4]MC Masterlist 2026-09-17'!$B:$M, 11, 0),0)</f>
        <v>15</v>
      </c>
      <c r="W1335" s="42">
        <f t="shared" si="312"/>
        <v>30</v>
      </c>
      <c r="X1335" s="42">
        <f t="shared" si="313"/>
        <v>4</v>
      </c>
      <c r="Y1335" s="42">
        <f>IFERROR(IF(OR(C1335="AREA I",C1335="AREA V"),7,VLOOKUP(A1335,'[4]MC Masterlist 2026-09-17'!$B:$M, 12, 0)),0)</f>
        <v>7</v>
      </c>
      <c r="Z1335" s="42">
        <f t="shared" si="314"/>
        <v>3</v>
      </c>
      <c r="AA1335" s="42">
        <f t="shared" si="315"/>
        <v>6</v>
      </c>
      <c r="AB1335" s="42">
        <f t="shared" si="316"/>
        <v>0.8</v>
      </c>
      <c r="AC1335" s="42">
        <f t="shared" si="317"/>
        <v>1.4000000000000001</v>
      </c>
      <c r="AD1335" s="40" t="str">
        <f t="shared" si="318"/>
        <v>Low</v>
      </c>
      <c r="AE1335" s="40">
        <f>IFERROR(VLOOKUP(A1335,'[4]Re-order'!$A:$AA,27,0),"")</f>
        <v>0</v>
      </c>
      <c r="AF1335" s="42">
        <f t="shared" si="319"/>
        <v>-1.5999999999999999</v>
      </c>
      <c r="AG1335" s="42" t="e">
        <f>SUMIFS('[4]Raw Inventory'!D:D,'[4]Raw Inventory'!C:C,"GREATWALL",'[4]Raw Inventory'!B:B,A1335)</f>
        <v>#VALUE!</v>
      </c>
      <c r="AH1335" s="42" t="e">
        <f>SUMIFS('[4]Raw Inventory'!D:D,'[4]Raw Inventory'!C:C,"DUARTE",'[4]Raw Inventory'!B:B,A1335)</f>
        <v>#VALUE!</v>
      </c>
      <c r="AI1335" s="42"/>
      <c r="AJ1335" s="42">
        <f t="shared" si="320"/>
        <v>15</v>
      </c>
      <c r="AK1335" s="40" t="str">
        <f>IFERROR(IF((Q1335+IF(AI1335="",0,AI3))&lt;=0,"Stockout",IF(AJ1335="","",IF(F1335="Class A",IF(AJ1335&lt;=7,"Critical",IF(AJ1335&lt;=15,"Low",IF(AJ1335&lt;=30,"Reorder",IF(AJ1335&lt;=45,"Optimal","Overstock")))),IF(F1335="Class B",IF(AJ1335&lt;=10,"Critical",IF(AJ1335&lt;=20,"Low",IF(AJ1335&lt;=45,"Reorder",IF(AJ1335&lt;=60,"Optimal","Overstock")))),IF(F1335="Class C",IF(AJ1335&lt;=15,"Critical",IF(AJ1335&lt;=30,"Low",IF(AJ1335&lt;=60,"Reorder",IF(AJ1335&lt;=90,"Optimal","Overstock")))),""))))),"")</f>
        <v>Low</v>
      </c>
      <c r="AL1335" s="42"/>
      <c r="AM1335" s="39"/>
      <c r="AN1335" s="39"/>
      <c r="AO1335" s="39"/>
      <c r="AP1335" s="39"/>
      <c r="AQ1335" s="39"/>
      <c r="AR1335" s="39"/>
      <c r="AS1335" s="39"/>
      <c r="AT1335" s="39"/>
      <c r="AU1335" s="39"/>
      <c r="AV1335" s="39"/>
    </row>
    <row r="1336" spans="1:48">
      <c r="A1336" s="39" t="s">
        <v>14</v>
      </c>
      <c r="B1336" s="39" t="s">
        <v>27</v>
      </c>
      <c r="C1336" s="39" t="s">
        <v>1</v>
      </c>
      <c r="D1336" s="40" t="s">
        <v>237</v>
      </c>
      <c r="E1336" s="40">
        <v>2</v>
      </c>
      <c r="F1336" s="40" t="s">
        <v>0</v>
      </c>
      <c r="G1336" s="39" t="str">
        <f>IFERROR(VLOOKUP(A1336,'[4]MC Masterlist 2026-09-17'!$B:$M, 3, 0),"")</f>
        <v>HONDA</v>
      </c>
      <c r="H1336" s="41">
        <f>IFERROR(VLOOKUP(A1336,'[4]MC Masterlist 2026-09-17'!$B:$M, 6, 0),"")</f>
        <v>80070</v>
      </c>
      <c r="I1336" s="42">
        <v>6</v>
      </c>
      <c r="J1336" s="42">
        <v>19</v>
      </c>
      <c r="K1336" s="42">
        <v>16</v>
      </c>
      <c r="L1336" s="42">
        <f t="shared" si="305"/>
        <v>41</v>
      </c>
      <c r="M1336" s="42">
        <f t="shared" si="306"/>
        <v>13.666666666666666</v>
      </c>
      <c r="N1336" s="41">
        <f t="shared" si="307"/>
        <v>3282870</v>
      </c>
      <c r="O1336" s="41">
        <f t="shared" si="308"/>
        <v>1094290</v>
      </c>
      <c r="P1336" s="42">
        <f t="shared" si="309"/>
        <v>0.45555555555555555</v>
      </c>
      <c r="Q1336" s="42">
        <v>7</v>
      </c>
      <c r="R1336" s="41">
        <f t="shared" si="310"/>
        <v>560490</v>
      </c>
      <c r="S1336" s="42">
        <f t="shared" si="311"/>
        <v>15.365853658536587</v>
      </c>
      <c r="T1336" s="42">
        <f>IFERROR(VLOOKUP(A1336,'[4]Re-order'!$A:$Q,17,0),"")</f>
        <v>0</v>
      </c>
      <c r="U1336" s="42">
        <f>IFERROR(VLOOKUP(A1336,'[4]MC Masterlist 2026-09-17'!$B:$M, 10, 0),0)</f>
        <v>15</v>
      </c>
      <c r="V1336" s="42">
        <f>IFERROR(VLOOKUP(A1336,'[4]MC Masterlist 2026-09-17'!$B:$M, 11, 0),0)</f>
        <v>15</v>
      </c>
      <c r="W1336" s="42">
        <f t="shared" si="312"/>
        <v>30</v>
      </c>
      <c r="X1336" s="42">
        <f t="shared" si="313"/>
        <v>0.16666666666666696</v>
      </c>
      <c r="Y1336" s="42">
        <f>IFERROR(IF(OR(C1336="AREA I",C1336="AREA V"),7,VLOOKUP(A1336,'[4]MC Masterlist 2026-09-17'!$B:$M, 12, 0)),0)</f>
        <v>7</v>
      </c>
      <c r="Z1336" s="42">
        <f t="shared" si="314"/>
        <v>6.833333333333333</v>
      </c>
      <c r="AA1336" s="42">
        <f t="shared" si="315"/>
        <v>13.666666666666666</v>
      </c>
      <c r="AB1336" s="42">
        <f t="shared" si="316"/>
        <v>7.5925925925926063E-2</v>
      </c>
      <c r="AC1336" s="42">
        <f t="shared" si="317"/>
        <v>3.1888888888888887</v>
      </c>
      <c r="AD1336" s="40" t="str">
        <f t="shared" si="318"/>
        <v>Reorder</v>
      </c>
      <c r="AE1336" s="40">
        <f>IFERROR(VLOOKUP(A1336,'[4]Re-order'!$A:$AA,27,0),"")</f>
        <v>0</v>
      </c>
      <c r="AF1336" s="42">
        <f t="shared" si="319"/>
        <v>-3.8111111111111113</v>
      </c>
      <c r="AG1336" s="42" t="e">
        <f>SUMIFS('[4]Raw Inventory'!D:D,'[4]Raw Inventory'!C:C,"GREATWALL",'[4]Raw Inventory'!B:B,A1336)</f>
        <v>#VALUE!</v>
      </c>
      <c r="AH1336" s="42" t="e">
        <f>SUMIFS('[4]Raw Inventory'!D:D,'[4]Raw Inventory'!C:C,"DUARTE",'[4]Raw Inventory'!B:B,A1336)</f>
        <v>#VALUE!</v>
      </c>
      <c r="AI1336" s="42"/>
      <c r="AJ1336" s="42">
        <f t="shared" si="320"/>
        <v>15.365853658536585</v>
      </c>
      <c r="AK1336" s="40" t="str">
        <f>IFERROR(IF((Q1336+IF(AI1336="",0,AI3))&lt;=0,"Stockout",IF(AJ1336="","",IF(F1336="Class A",IF(AJ1336&lt;=7,"Critical",IF(AJ1336&lt;=15,"Low",IF(AJ1336&lt;=30,"Reorder",IF(AJ1336&lt;=45,"Optimal","Overstock")))),IF(F1336="Class B",IF(AJ1336&lt;=10,"Critical",IF(AJ1336&lt;=20,"Low",IF(AJ1336&lt;=45,"Reorder",IF(AJ1336&lt;=60,"Optimal","Overstock")))),IF(F1336="Class C",IF(AJ1336&lt;=15,"Critical",IF(AJ1336&lt;=30,"Low",IF(AJ1336&lt;=60,"Reorder",IF(AJ1336&lt;=90,"Optimal","Overstock")))),""))))),"")</f>
        <v>Reorder</v>
      </c>
      <c r="AL1336" s="42"/>
      <c r="AM1336" s="39"/>
      <c r="AN1336" s="39"/>
      <c r="AO1336" s="39"/>
      <c r="AP1336" s="39"/>
      <c r="AQ1336" s="39"/>
      <c r="AR1336" s="39"/>
      <c r="AS1336" s="39"/>
      <c r="AT1336" s="39"/>
      <c r="AU1336" s="39"/>
      <c r="AV1336" s="39"/>
    </row>
    <row r="1337" spans="1:48">
      <c r="A1337" s="39" t="s">
        <v>16</v>
      </c>
      <c r="B1337" s="39" t="s">
        <v>139</v>
      </c>
      <c r="C1337" s="39" t="s">
        <v>137</v>
      </c>
      <c r="D1337" s="40" t="s">
        <v>237</v>
      </c>
      <c r="E1337" s="40">
        <v>2</v>
      </c>
      <c r="F1337" s="40" t="s">
        <v>0</v>
      </c>
      <c r="G1337" s="39" t="str">
        <f>IFERROR(VLOOKUP(A1337,'[4]MC Masterlist 2026-09-17'!$B:$M, 3, 0),"")</f>
        <v>HONDA</v>
      </c>
      <c r="H1337" s="41">
        <f>IFERROR(VLOOKUP(A1337,'[4]MC Masterlist 2026-09-17'!$B:$M, 6, 0),"")</f>
        <v>84394</v>
      </c>
      <c r="I1337" s="42">
        <v>11</v>
      </c>
      <c r="J1337" s="42">
        <v>17</v>
      </c>
      <c r="K1337" s="42">
        <v>15</v>
      </c>
      <c r="L1337" s="42">
        <f t="shared" si="305"/>
        <v>43</v>
      </c>
      <c r="M1337" s="42">
        <f t="shared" si="306"/>
        <v>14.333333333333334</v>
      </c>
      <c r="N1337" s="41">
        <f t="shared" si="307"/>
        <v>3628942</v>
      </c>
      <c r="O1337" s="41">
        <f t="shared" si="308"/>
        <v>1209647.3333333335</v>
      </c>
      <c r="P1337" s="42">
        <f t="shared" si="309"/>
        <v>0.4777777777777778</v>
      </c>
      <c r="Q1337" s="42">
        <v>2</v>
      </c>
      <c r="R1337" s="41">
        <f t="shared" si="310"/>
        <v>168788</v>
      </c>
      <c r="S1337" s="42">
        <f t="shared" si="311"/>
        <v>4.1860465116279064</v>
      </c>
      <c r="T1337" s="42">
        <f>IFERROR(VLOOKUP(A1337,'[4]Re-order'!$A:$Q,17,0),"")</f>
        <v>0</v>
      </c>
      <c r="U1337" s="42">
        <f>IFERROR(VLOOKUP(A1337,'[4]MC Masterlist 2026-09-17'!$B:$M, 10, 0),0)</f>
        <v>15</v>
      </c>
      <c r="V1337" s="42">
        <f>IFERROR(VLOOKUP(A1337,'[4]MC Masterlist 2026-09-17'!$B:$M, 11, 0),0)</f>
        <v>15</v>
      </c>
      <c r="W1337" s="42">
        <f t="shared" si="312"/>
        <v>30</v>
      </c>
      <c r="X1337" s="42">
        <f t="shared" si="313"/>
        <v>-0.16666666666666696</v>
      </c>
      <c r="Y1337" s="42">
        <f>IFERROR(IF(OR(C1337="AREA I",C1337="AREA V"),7,VLOOKUP(A1337,'[4]MC Masterlist 2026-09-17'!$B:$M, 12, 0)),0)</f>
        <v>7</v>
      </c>
      <c r="Z1337" s="42">
        <f t="shared" si="314"/>
        <v>7.166666666666667</v>
      </c>
      <c r="AA1337" s="42">
        <f t="shared" si="315"/>
        <v>14.333333333333334</v>
      </c>
      <c r="AB1337" s="42">
        <f t="shared" si="316"/>
        <v>-7.9629629629629772E-2</v>
      </c>
      <c r="AC1337" s="42">
        <f t="shared" si="317"/>
        <v>3.3444444444444446</v>
      </c>
      <c r="AD1337" s="40" t="str">
        <f t="shared" si="318"/>
        <v>Critical</v>
      </c>
      <c r="AE1337" s="40">
        <f>IFERROR(VLOOKUP(A1337,'[4]Re-order'!$A:$AA,27,0),"")</f>
        <v>0</v>
      </c>
      <c r="AF1337" s="42">
        <f t="shared" si="319"/>
        <v>1.3444444444444446</v>
      </c>
      <c r="AG1337" s="42" t="e">
        <f>SUMIFS('[4]Raw Inventory'!D:D,'[4]Raw Inventory'!C:C,"GREATWALL",'[4]Raw Inventory'!B:B,A1337)</f>
        <v>#VALUE!</v>
      </c>
      <c r="AH1337" s="42" t="e">
        <f>SUMIFS('[4]Raw Inventory'!D:D,'[4]Raw Inventory'!C:C,"DUARTE",'[4]Raw Inventory'!B:B,A1337)</f>
        <v>#VALUE!</v>
      </c>
      <c r="AI1337" s="42"/>
      <c r="AJ1337" s="42">
        <f t="shared" si="320"/>
        <v>4.1860465116279064</v>
      </c>
      <c r="AK1337" s="40" t="str">
        <f>IFERROR(IF((Q1337+IF(AI1337="",0,AI3))&lt;=0,"Stockout",IF(AJ1337="","",IF(F1337="Class A",IF(AJ1337&lt;=7,"Critical",IF(AJ1337&lt;=15,"Low",IF(AJ1337&lt;=30,"Reorder",IF(AJ1337&lt;=45,"Optimal","Overstock")))),IF(F1337="Class B",IF(AJ1337&lt;=10,"Critical",IF(AJ1337&lt;=20,"Low",IF(AJ1337&lt;=45,"Reorder",IF(AJ1337&lt;=60,"Optimal","Overstock")))),IF(F1337="Class C",IF(AJ1337&lt;=15,"Critical",IF(AJ1337&lt;=30,"Low",IF(AJ1337&lt;=60,"Reorder",IF(AJ1337&lt;=90,"Optimal","Overstock")))),""))))),"")</f>
        <v>Critical</v>
      </c>
      <c r="AL1337" s="42"/>
      <c r="AM1337" s="39"/>
      <c r="AN1337" s="39"/>
      <c r="AO1337" s="39"/>
      <c r="AP1337" s="39"/>
      <c r="AQ1337" s="39"/>
      <c r="AR1337" s="39"/>
      <c r="AS1337" s="39"/>
      <c r="AT1337" s="39"/>
      <c r="AU1337" s="39"/>
      <c r="AV1337" s="39"/>
    </row>
    <row r="1338" spans="1:48">
      <c r="A1338" s="39" t="s">
        <v>76</v>
      </c>
      <c r="B1338" s="39" t="s">
        <v>119</v>
      </c>
      <c r="C1338" s="39" t="s">
        <v>118</v>
      </c>
      <c r="D1338" s="40" t="s">
        <v>225</v>
      </c>
      <c r="E1338" s="40">
        <v>36</v>
      </c>
      <c r="F1338" s="40" t="s">
        <v>3</v>
      </c>
      <c r="G1338" s="39" t="str">
        <f>IFERROR(VLOOKUP(A1338,'[4]MC Masterlist 2026-09-17'!$B:$M, 3, 0),"")</f>
        <v>SUZUKI</v>
      </c>
      <c r="H1338" s="41">
        <f>IFERROR(VLOOKUP(A1338,'[4]MC Masterlist 2026-09-17'!$B:$M, 6, 0),"")</f>
        <v>62692</v>
      </c>
      <c r="I1338" s="42">
        <v>0</v>
      </c>
      <c r="J1338" s="42">
        <v>0</v>
      </c>
      <c r="K1338" s="42">
        <v>0</v>
      </c>
      <c r="L1338" s="42">
        <f t="shared" si="305"/>
        <v>0</v>
      </c>
      <c r="M1338" s="42">
        <f t="shared" si="306"/>
        <v>0</v>
      </c>
      <c r="N1338" s="41">
        <f t="shared" si="307"/>
        <v>0</v>
      </c>
      <c r="O1338" s="41">
        <f t="shared" si="308"/>
        <v>0</v>
      </c>
      <c r="P1338" s="42">
        <f t="shared" si="309"/>
        <v>0</v>
      </c>
      <c r="Q1338" s="42">
        <v>1</v>
      </c>
      <c r="R1338" s="41">
        <f t="shared" si="310"/>
        <v>62692</v>
      </c>
      <c r="S1338" s="42">
        <f t="shared" si="311"/>
        <v>0</v>
      </c>
      <c r="T1338" s="42">
        <f>IFERROR(VLOOKUP(A1338,'[4]Re-order'!$A:$Q,17,0),"")</f>
        <v>0</v>
      </c>
      <c r="U1338" s="42">
        <f>IFERROR(VLOOKUP(A1338,'[4]MC Masterlist 2026-09-17'!$B:$M, 10, 0),0)</f>
        <v>15</v>
      </c>
      <c r="V1338" s="42">
        <f>IFERROR(VLOOKUP(A1338,'[4]MC Masterlist 2026-09-17'!$B:$M, 11, 0),0)</f>
        <v>15</v>
      </c>
      <c r="W1338" s="42">
        <f t="shared" si="312"/>
        <v>30</v>
      </c>
      <c r="X1338" s="42">
        <f t="shared" si="313"/>
        <v>30</v>
      </c>
      <c r="Y1338" s="42">
        <f>IFERROR(IF(OR(C1338="AREA I",C1338="AREA V"),7,VLOOKUP(A1338,'[4]MC Masterlist 2026-09-17'!$B:$M, 12, 0)),0)</f>
        <v>30</v>
      </c>
      <c r="Z1338" s="42">
        <f t="shared" si="314"/>
        <v>0</v>
      </c>
      <c r="AA1338" s="42">
        <f t="shared" si="315"/>
        <v>0</v>
      </c>
      <c r="AB1338" s="42">
        <f t="shared" si="316"/>
        <v>0</v>
      </c>
      <c r="AC1338" s="42">
        <f t="shared" si="317"/>
        <v>0</v>
      </c>
      <c r="AD1338" s="40" t="str">
        <f t="shared" si="318"/>
        <v>Critical</v>
      </c>
      <c r="AE1338" s="40">
        <f>IFERROR(VLOOKUP(A1338,'[4]Re-order'!$A:$AA,27,0),"")</f>
        <v>0</v>
      </c>
      <c r="AF1338" s="42">
        <f t="shared" si="319"/>
        <v>-1</v>
      </c>
      <c r="AG1338" s="42" t="e">
        <f>SUMIFS('[4]Raw Inventory'!D:D,'[4]Raw Inventory'!C:C,"GREATWALL",'[4]Raw Inventory'!B:B,A1338)</f>
        <v>#VALUE!</v>
      </c>
      <c r="AH1338" s="42" t="e">
        <f>SUMIFS('[4]Raw Inventory'!D:D,'[4]Raw Inventory'!C:C,"DUARTE",'[4]Raw Inventory'!B:B,A1338)</f>
        <v>#VALUE!</v>
      </c>
      <c r="AI1338" s="42"/>
      <c r="AJ1338" s="42">
        <f t="shared" si="320"/>
        <v>0</v>
      </c>
      <c r="AK1338" s="40" t="str">
        <f>IFERROR(IF((Q1338+IF(AI1338="",0,AI3))&lt;=0,"Stockout",IF(AJ1338="","",IF(F1338="Class A",IF(AJ1338&lt;=7,"Critical",IF(AJ1338&lt;=15,"Low",IF(AJ1338&lt;=30,"Reorder",IF(AJ1338&lt;=45,"Optimal","Overstock")))),IF(F1338="Class B",IF(AJ1338&lt;=10,"Critical",IF(AJ1338&lt;=20,"Low",IF(AJ1338&lt;=45,"Reorder",IF(AJ1338&lt;=60,"Optimal","Overstock")))),IF(F1338="Class C",IF(AJ1338&lt;=15,"Critical",IF(AJ1338&lt;=30,"Low",IF(AJ1338&lt;=60,"Reorder",IF(AJ1338&lt;=90,"Optimal","Overstock")))),""))))),"")</f>
        <v>Critical</v>
      </c>
      <c r="AL1338" s="42"/>
      <c r="AM1338" s="39"/>
      <c r="AN1338" s="39"/>
      <c r="AO1338" s="39"/>
      <c r="AP1338" s="39"/>
      <c r="AQ1338" s="39"/>
      <c r="AR1338" s="39"/>
      <c r="AS1338" s="39"/>
      <c r="AT1338" s="39"/>
      <c r="AU1338" s="39"/>
      <c r="AV1338" s="39"/>
    </row>
    <row r="1339" spans="1:48">
      <c r="A1339" s="39" t="s">
        <v>49</v>
      </c>
      <c r="B1339" s="39" t="s">
        <v>153</v>
      </c>
      <c r="C1339" s="39" t="s">
        <v>152</v>
      </c>
      <c r="D1339" s="40" t="s">
        <v>226</v>
      </c>
      <c r="E1339" s="40">
        <v>1</v>
      </c>
      <c r="F1339" s="40" t="s">
        <v>0</v>
      </c>
      <c r="G1339" s="39" t="str">
        <f>IFERROR(VLOOKUP(A1339,'[4]MC Masterlist 2026-09-17'!$B:$M, 3, 0),"")</f>
        <v>BAJAJ RE</v>
      </c>
      <c r="H1339" s="41">
        <f>IFERROR(VLOOKUP(A1339,'[4]MC Masterlist 2026-09-17'!$B:$M, 6, 0),"")</f>
        <v>191000</v>
      </c>
      <c r="I1339" s="42">
        <v>6</v>
      </c>
      <c r="J1339" s="42">
        <v>5</v>
      </c>
      <c r="K1339" s="42">
        <v>3</v>
      </c>
      <c r="L1339" s="42">
        <f t="shared" si="305"/>
        <v>14</v>
      </c>
      <c r="M1339" s="42">
        <f t="shared" si="306"/>
        <v>4.666666666666667</v>
      </c>
      <c r="N1339" s="41">
        <f t="shared" si="307"/>
        <v>2674000</v>
      </c>
      <c r="O1339" s="41">
        <f t="shared" si="308"/>
        <v>891333.33333333337</v>
      </c>
      <c r="P1339" s="42">
        <f t="shared" si="309"/>
        <v>0.15555555555555556</v>
      </c>
      <c r="Q1339" s="42">
        <v>2</v>
      </c>
      <c r="R1339" s="41">
        <f t="shared" si="310"/>
        <v>382000</v>
      </c>
      <c r="S1339" s="42">
        <f t="shared" si="311"/>
        <v>12.857142857142856</v>
      </c>
      <c r="T1339" s="42">
        <f>IFERROR(VLOOKUP(A1339,'[4]Re-order'!$A:$Q,17,0),"")</f>
        <v>0</v>
      </c>
      <c r="U1339" s="42">
        <f>IFERROR(VLOOKUP(A1339,'[4]MC Masterlist 2026-09-17'!$B:$M, 10, 0),0)</f>
        <v>15</v>
      </c>
      <c r="V1339" s="42">
        <f>IFERROR(VLOOKUP(A1339,'[4]MC Masterlist 2026-09-17'!$B:$M, 11, 0),0)</f>
        <v>15</v>
      </c>
      <c r="W1339" s="42">
        <f t="shared" si="312"/>
        <v>30</v>
      </c>
      <c r="X1339" s="42">
        <f t="shared" si="313"/>
        <v>27.666666666666668</v>
      </c>
      <c r="Y1339" s="42">
        <f>IFERROR(IF(OR(C1339="AREA I",C1339="AREA V"),7,VLOOKUP(A1339,'[4]MC Masterlist 2026-09-17'!$B:$M, 12, 0)),0)</f>
        <v>30</v>
      </c>
      <c r="Z1339" s="42">
        <f t="shared" si="314"/>
        <v>2.3333333333333335</v>
      </c>
      <c r="AA1339" s="42">
        <f t="shared" si="315"/>
        <v>4.666666666666667</v>
      </c>
      <c r="AB1339" s="42">
        <f t="shared" si="316"/>
        <v>4.3037037037037038</v>
      </c>
      <c r="AC1339" s="42">
        <f t="shared" si="317"/>
        <v>4.666666666666667</v>
      </c>
      <c r="AD1339" s="40" t="str">
        <f t="shared" si="318"/>
        <v>Low</v>
      </c>
      <c r="AE1339" s="40">
        <f>IFERROR(VLOOKUP(A1339,'[4]Re-order'!$A:$AA,27,0),"")</f>
        <v>0</v>
      </c>
      <c r="AF1339" s="42">
        <f t="shared" si="319"/>
        <v>2.666666666666667</v>
      </c>
      <c r="AG1339" s="42" t="e">
        <f>SUMIFS('[4]Raw Inventory'!D:D,'[4]Raw Inventory'!C:C,"GREATWALL",'[4]Raw Inventory'!B:B,A1339)</f>
        <v>#VALUE!</v>
      </c>
      <c r="AH1339" s="42" t="e">
        <f>SUMIFS('[4]Raw Inventory'!D:D,'[4]Raw Inventory'!C:C,"DUARTE",'[4]Raw Inventory'!B:B,A1339)</f>
        <v>#VALUE!</v>
      </c>
      <c r="AI1339" s="42"/>
      <c r="AJ1339" s="42">
        <f t="shared" si="320"/>
        <v>12.857142857142858</v>
      </c>
      <c r="AK1339" s="40" t="str">
        <f>IFERROR(IF((Q1339+IF(AI1339="",0,AI3))&lt;=0,"Stockout",IF(AJ1339="","",IF(F1339="Class A",IF(AJ1339&lt;=7,"Critical",IF(AJ1339&lt;=15,"Low",IF(AJ1339&lt;=30,"Reorder",IF(AJ1339&lt;=45,"Optimal","Overstock")))),IF(F1339="Class B",IF(AJ1339&lt;=10,"Critical",IF(AJ1339&lt;=20,"Low",IF(AJ1339&lt;=45,"Reorder",IF(AJ1339&lt;=60,"Optimal","Overstock")))),IF(F1339="Class C",IF(AJ1339&lt;=15,"Critical",IF(AJ1339&lt;=30,"Low",IF(AJ1339&lt;=60,"Reorder",IF(AJ1339&lt;=90,"Optimal","Overstock")))),""))))),"")</f>
        <v>Low</v>
      </c>
      <c r="AL1339" s="42"/>
      <c r="AM1339" s="39"/>
      <c r="AN1339" s="39"/>
      <c r="AO1339" s="39"/>
      <c r="AP1339" s="39"/>
      <c r="AQ1339" s="39"/>
      <c r="AR1339" s="39"/>
      <c r="AS1339" s="39"/>
      <c r="AT1339" s="39"/>
      <c r="AU1339" s="39"/>
      <c r="AV1339" s="39"/>
    </row>
    <row r="1340" spans="1:48">
      <c r="A1340" s="39" t="s">
        <v>34</v>
      </c>
      <c r="B1340" s="39" t="s">
        <v>19</v>
      </c>
      <c r="C1340" s="39" t="s">
        <v>1</v>
      </c>
      <c r="D1340" s="40" t="s">
        <v>253</v>
      </c>
      <c r="E1340" s="40">
        <v>12</v>
      </c>
      <c r="F1340" s="40" t="s">
        <v>2</v>
      </c>
      <c r="G1340" s="39" t="str">
        <f>IFERROR(VLOOKUP(A1340,'[4]MC Masterlist 2026-09-17'!$B:$M, 3, 0),"")</f>
        <v>HONDA</v>
      </c>
      <c r="H1340" s="41">
        <f>IFERROR(VLOOKUP(A1340,'[4]MC Masterlist 2026-09-17'!$B:$M, 6, 0),"")</f>
        <v>101230</v>
      </c>
      <c r="I1340" s="42">
        <v>2</v>
      </c>
      <c r="J1340" s="42">
        <v>2</v>
      </c>
      <c r="K1340" s="42">
        <v>1</v>
      </c>
      <c r="L1340" s="42">
        <f t="shared" si="305"/>
        <v>5</v>
      </c>
      <c r="M1340" s="42">
        <f t="shared" si="306"/>
        <v>1.6666666666666667</v>
      </c>
      <c r="N1340" s="41">
        <f t="shared" si="307"/>
        <v>506150</v>
      </c>
      <c r="O1340" s="41">
        <f t="shared" si="308"/>
        <v>168716.66666666669</v>
      </c>
      <c r="P1340" s="42">
        <f t="shared" si="309"/>
        <v>5.5555555555555559E-2</v>
      </c>
      <c r="Q1340" s="42"/>
      <c r="R1340" s="41">
        <f t="shared" si="310"/>
        <v>0</v>
      </c>
      <c r="S1340" s="42">
        <f t="shared" si="311"/>
        <v>0</v>
      </c>
      <c r="T1340" s="42">
        <f>IFERROR(VLOOKUP(A1340,'[4]Re-order'!$A:$Q,17,0),"")</f>
        <v>0</v>
      </c>
      <c r="U1340" s="42">
        <f>IFERROR(VLOOKUP(A1340,'[4]MC Masterlist 2026-09-17'!$B:$M, 10, 0),0)</f>
        <v>15</v>
      </c>
      <c r="V1340" s="42">
        <f>IFERROR(VLOOKUP(A1340,'[4]MC Masterlist 2026-09-17'!$B:$M, 11, 0),0)</f>
        <v>15</v>
      </c>
      <c r="W1340" s="42">
        <f t="shared" si="312"/>
        <v>30</v>
      </c>
      <c r="X1340" s="42">
        <f t="shared" si="313"/>
        <v>6.166666666666667</v>
      </c>
      <c r="Y1340" s="42">
        <f>IFERROR(IF(OR(C1340="AREA I",C1340="AREA V"),7,VLOOKUP(A1340,'[4]MC Masterlist 2026-09-17'!$B:$M, 12, 0)),0)</f>
        <v>7</v>
      </c>
      <c r="Z1340" s="42">
        <f t="shared" si="314"/>
        <v>0.83333333333333337</v>
      </c>
      <c r="AA1340" s="42">
        <f t="shared" si="315"/>
        <v>1.6666666666666667</v>
      </c>
      <c r="AB1340" s="42">
        <f t="shared" si="316"/>
        <v>0.34259259259259262</v>
      </c>
      <c r="AC1340" s="42">
        <f t="shared" si="317"/>
        <v>0.3888888888888889</v>
      </c>
      <c r="AD1340" s="40" t="str">
        <f t="shared" si="318"/>
        <v>Stockout</v>
      </c>
      <c r="AE1340" s="40">
        <f>IFERROR(VLOOKUP(A1340,'[4]Re-order'!$A:$AA,27,0),"")</f>
        <v>0</v>
      </c>
      <c r="AF1340" s="42">
        <f t="shared" si="319"/>
        <v>0.3888888888888889</v>
      </c>
      <c r="AG1340" s="42" t="e">
        <f>SUMIFS('[4]Raw Inventory'!D:D,'[4]Raw Inventory'!C:C,"GREATWALL",'[4]Raw Inventory'!B:B,A1340)</f>
        <v>#VALUE!</v>
      </c>
      <c r="AH1340" s="42" t="e">
        <f>SUMIFS('[4]Raw Inventory'!D:D,'[4]Raw Inventory'!C:C,"DUARTE",'[4]Raw Inventory'!B:B,A1340)</f>
        <v>#VALUE!</v>
      </c>
      <c r="AI1340" s="42"/>
      <c r="AJ1340" s="42">
        <f t="shared" si="320"/>
        <v>0</v>
      </c>
      <c r="AK1340" s="40" t="str">
        <f>IFERROR(IF((Q1340+IF(AI1340="",0,AI3))&lt;=0,"Stockout",IF(AJ1340="","",IF(F1340="Class A",IF(AJ1340&lt;=7,"Critical",IF(AJ1340&lt;=15,"Low",IF(AJ1340&lt;=30,"Reorder",IF(AJ1340&lt;=45,"Optimal","Overstock")))),IF(F1340="Class B",IF(AJ1340&lt;=10,"Critical",IF(AJ1340&lt;=20,"Low",IF(AJ1340&lt;=45,"Reorder",IF(AJ1340&lt;=60,"Optimal","Overstock")))),IF(F1340="Class C",IF(AJ1340&lt;=15,"Critical",IF(AJ1340&lt;=30,"Low",IF(AJ1340&lt;=60,"Reorder",IF(AJ1340&lt;=90,"Optimal","Overstock")))),""))))),"")</f>
        <v>Stockout</v>
      </c>
      <c r="AL1340" s="42"/>
      <c r="AM1340" s="39"/>
      <c r="AN1340" s="39"/>
      <c r="AO1340" s="39"/>
      <c r="AP1340" s="39"/>
      <c r="AQ1340" s="39"/>
      <c r="AR1340" s="39"/>
      <c r="AS1340" s="39"/>
      <c r="AT1340" s="39"/>
      <c r="AU1340" s="39"/>
      <c r="AV1340" s="39"/>
    </row>
    <row r="1341" spans="1:48">
      <c r="A1341" s="39" t="s">
        <v>34</v>
      </c>
      <c r="B1341" s="39" t="s">
        <v>139</v>
      </c>
      <c r="C1341" s="39" t="s">
        <v>137</v>
      </c>
      <c r="D1341" s="40" t="s">
        <v>235</v>
      </c>
      <c r="E1341" s="40">
        <v>10</v>
      </c>
      <c r="F1341" s="40" t="s">
        <v>2</v>
      </c>
      <c r="G1341" s="39" t="str">
        <f>IFERROR(VLOOKUP(A1341,'[4]MC Masterlist 2026-09-17'!$B:$M, 3, 0),"")</f>
        <v>HONDA</v>
      </c>
      <c r="H1341" s="41">
        <f>IFERROR(VLOOKUP(A1341,'[4]MC Masterlist 2026-09-17'!$B:$M, 6, 0),"")</f>
        <v>101230</v>
      </c>
      <c r="I1341" s="42">
        <v>2</v>
      </c>
      <c r="J1341" s="42">
        <v>0</v>
      </c>
      <c r="K1341" s="42">
        <v>6</v>
      </c>
      <c r="L1341" s="42">
        <f t="shared" si="305"/>
        <v>8</v>
      </c>
      <c r="M1341" s="42">
        <f t="shared" si="306"/>
        <v>2.6666666666666665</v>
      </c>
      <c r="N1341" s="41">
        <f t="shared" si="307"/>
        <v>809840</v>
      </c>
      <c r="O1341" s="41">
        <f t="shared" si="308"/>
        <v>269946.66666666663</v>
      </c>
      <c r="P1341" s="42">
        <f t="shared" si="309"/>
        <v>8.8888888888888878E-2</v>
      </c>
      <c r="Q1341" s="42">
        <v>0</v>
      </c>
      <c r="R1341" s="41">
        <f t="shared" si="310"/>
        <v>0</v>
      </c>
      <c r="S1341" s="42">
        <f t="shared" si="311"/>
        <v>0</v>
      </c>
      <c r="T1341" s="42">
        <f>IFERROR(VLOOKUP(A1341,'[4]Re-order'!$A:$Q,17,0),"")</f>
        <v>0</v>
      </c>
      <c r="U1341" s="42">
        <f>IFERROR(VLOOKUP(A1341,'[4]MC Masterlist 2026-09-17'!$B:$M, 10, 0),0)</f>
        <v>15</v>
      </c>
      <c r="V1341" s="42">
        <f>IFERROR(VLOOKUP(A1341,'[4]MC Masterlist 2026-09-17'!$B:$M, 11, 0),0)</f>
        <v>15</v>
      </c>
      <c r="W1341" s="42">
        <f t="shared" si="312"/>
        <v>30</v>
      </c>
      <c r="X1341" s="42">
        <f t="shared" si="313"/>
        <v>5.666666666666667</v>
      </c>
      <c r="Y1341" s="42">
        <f>IFERROR(IF(OR(C1341="AREA I",C1341="AREA V"),7,VLOOKUP(A1341,'[4]MC Masterlist 2026-09-17'!$B:$M, 12, 0)),0)</f>
        <v>7</v>
      </c>
      <c r="Z1341" s="42">
        <f t="shared" si="314"/>
        <v>1.3333333333333333</v>
      </c>
      <c r="AA1341" s="42">
        <f t="shared" si="315"/>
        <v>2.6666666666666665</v>
      </c>
      <c r="AB1341" s="42">
        <f t="shared" si="316"/>
        <v>0.50370370370370365</v>
      </c>
      <c r="AC1341" s="42">
        <f t="shared" si="317"/>
        <v>0.62222222222222212</v>
      </c>
      <c r="AD1341" s="40" t="str">
        <f t="shared" si="318"/>
        <v>Stockout</v>
      </c>
      <c r="AE1341" s="40">
        <f>IFERROR(VLOOKUP(A1341,'[4]Re-order'!$A:$AA,27,0),"")</f>
        <v>0</v>
      </c>
      <c r="AF1341" s="42">
        <f t="shared" si="319"/>
        <v>0.62222222222222212</v>
      </c>
      <c r="AG1341" s="42" t="e">
        <f>SUMIFS('[4]Raw Inventory'!D:D,'[4]Raw Inventory'!C:C,"GREATWALL",'[4]Raw Inventory'!B:B,A1341)</f>
        <v>#VALUE!</v>
      </c>
      <c r="AH1341" s="42" t="e">
        <f>SUMIFS('[4]Raw Inventory'!D:D,'[4]Raw Inventory'!C:C,"DUARTE",'[4]Raw Inventory'!B:B,A1341)</f>
        <v>#VALUE!</v>
      </c>
      <c r="AI1341" s="42"/>
      <c r="AJ1341" s="42">
        <f t="shared" si="320"/>
        <v>0</v>
      </c>
      <c r="AK1341" s="40" t="str">
        <f>IFERROR(IF((Q1341+IF(AI1341="",0,AI3))&lt;=0,"Stockout",IF(AJ1341="","",IF(F1341="Class A",IF(AJ1341&lt;=7,"Critical",IF(AJ1341&lt;=15,"Low",IF(AJ1341&lt;=30,"Reorder",IF(AJ1341&lt;=45,"Optimal","Overstock")))),IF(F1341="Class B",IF(AJ1341&lt;=10,"Critical",IF(AJ1341&lt;=20,"Low",IF(AJ1341&lt;=45,"Reorder",IF(AJ1341&lt;=60,"Optimal","Overstock")))),IF(F1341="Class C",IF(AJ1341&lt;=15,"Critical",IF(AJ1341&lt;=30,"Low",IF(AJ1341&lt;=60,"Reorder",IF(AJ1341&lt;=90,"Optimal","Overstock")))),""))))),"")</f>
        <v>Stockout</v>
      </c>
      <c r="AL1341" s="42"/>
      <c r="AM1341" s="39"/>
      <c r="AN1341" s="39"/>
      <c r="AO1341" s="39"/>
      <c r="AP1341" s="39"/>
      <c r="AQ1341" s="39"/>
      <c r="AR1341" s="39"/>
      <c r="AS1341" s="39"/>
      <c r="AT1341" s="39"/>
      <c r="AU1341" s="39"/>
      <c r="AV1341" s="39"/>
    </row>
    <row r="1342" spans="1:48">
      <c r="A1342" s="39" t="s">
        <v>20</v>
      </c>
      <c r="B1342" s="39" t="s">
        <v>160</v>
      </c>
      <c r="C1342" s="39" t="s">
        <v>159</v>
      </c>
      <c r="D1342" s="40" t="s">
        <v>258</v>
      </c>
      <c r="E1342" s="40">
        <v>23</v>
      </c>
      <c r="F1342" s="40" t="s">
        <v>3</v>
      </c>
      <c r="G1342" s="39" t="str">
        <f>IFERROR(VLOOKUP(A1342,'[4]MC Masterlist 2026-09-17'!$B:$M, 3, 0),"")</f>
        <v>HONDA</v>
      </c>
      <c r="H1342" s="41">
        <f>IFERROR(VLOOKUP(A1342,'[4]MC Masterlist 2026-09-17'!$B:$M, 6, 0),"")</f>
        <v>69950</v>
      </c>
      <c r="I1342" s="42">
        <v>0</v>
      </c>
      <c r="J1342" s="42">
        <v>0</v>
      </c>
      <c r="K1342" s="42">
        <v>0</v>
      </c>
      <c r="L1342" s="42">
        <f t="shared" si="305"/>
        <v>0</v>
      </c>
      <c r="M1342" s="42">
        <f t="shared" si="306"/>
        <v>0</v>
      </c>
      <c r="N1342" s="41">
        <f t="shared" si="307"/>
        <v>0</v>
      </c>
      <c r="O1342" s="41">
        <f t="shared" si="308"/>
        <v>0</v>
      </c>
      <c r="P1342" s="42">
        <f t="shared" si="309"/>
        <v>0</v>
      </c>
      <c r="Q1342" s="42">
        <v>3</v>
      </c>
      <c r="R1342" s="41">
        <f t="shared" si="310"/>
        <v>209850</v>
      </c>
      <c r="S1342" s="42">
        <f t="shared" si="311"/>
        <v>0</v>
      </c>
      <c r="T1342" s="42">
        <f>IFERROR(VLOOKUP(A1342,'[4]Re-order'!$A:$Q,17,0),"")</f>
        <v>0</v>
      </c>
      <c r="U1342" s="42">
        <f>IFERROR(VLOOKUP(A1342,'[4]MC Masterlist 2026-09-17'!$B:$M, 10, 0),0)</f>
        <v>15</v>
      </c>
      <c r="V1342" s="42">
        <f>IFERROR(VLOOKUP(A1342,'[4]MC Masterlist 2026-09-17'!$B:$M, 11, 0),0)</f>
        <v>15</v>
      </c>
      <c r="W1342" s="42">
        <f t="shared" si="312"/>
        <v>30</v>
      </c>
      <c r="X1342" s="42">
        <f t="shared" si="313"/>
        <v>30</v>
      </c>
      <c r="Y1342" s="42">
        <f>IFERROR(IF(OR(C1342="AREA I",C1342="AREA V"),7,VLOOKUP(A1342,'[4]MC Masterlist 2026-09-17'!$B:$M, 12, 0)),0)</f>
        <v>30</v>
      </c>
      <c r="Z1342" s="42">
        <f t="shared" si="314"/>
        <v>0</v>
      </c>
      <c r="AA1342" s="42">
        <f t="shared" si="315"/>
        <v>0</v>
      </c>
      <c r="AB1342" s="42">
        <f t="shared" si="316"/>
        <v>0</v>
      </c>
      <c r="AC1342" s="42">
        <f t="shared" si="317"/>
        <v>0</v>
      </c>
      <c r="AD1342" s="40" t="str">
        <f t="shared" si="318"/>
        <v>Critical</v>
      </c>
      <c r="AE1342" s="40">
        <f>IFERROR(VLOOKUP(A1342,'[4]Re-order'!$A:$AA,27,0),"")</f>
        <v>0</v>
      </c>
      <c r="AF1342" s="42">
        <f t="shared" si="319"/>
        <v>-3</v>
      </c>
      <c r="AG1342" s="42" t="e">
        <f>SUMIFS('[4]Raw Inventory'!D:D,'[4]Raw Inventory'!C:C,"GREATWALL",'[4]Raw Inventory'!B:B,A1342)</f>
        <v>#VALUE!</v>
      </c>
      <c r="AH1342" s="42" t="e">
        <f>SUMIFS('[4]Raw Inventory'!D:D,'[4]Raw Inventory'!C:C,"DUARTE",'[4]Raw Inventory'!B:B,A1342)</f>
        <v>#VALUE!</v>
      </c>
      <c r="AI1342" s="42"/>
      <c r="AJ1342" s="42">
        <f t="shared" si="320"/>
        <v>0</v>
      </c>
      <c r="AK1342" s="40" t="str">
        <f>IFERROR(IF((Q1342+IF(AI1342="",0,AI3))&lt;=0,"Stockout",IF(AJ1342="","",IF(F1342="Class A",IF(AJ1342&lt;=7,"Critical",IF(AJ1342&lt;=15,"Low",IF(AJ1342&lt;=30,"Reorder",IF(AJ1342&lt;=45,"Optimal","Overstock")))),IF(F1342="Class B",IF(AJ1342&lt;=10,"Critical",IF(AJ1342&lt;=20,"Low",IF(AJ1342&lt;=45,"Reorder",IF(AJ1342&lt;=60,"Optimal","Overstock")))),IF(F1342="Class C",IF(AJ1342&lt;=15,"Critical",IF(AJ1342&lt;=30,"Low",IF(AJ1342&lt;=60,"Reorder",IF(AJ1342&lt;=90,"Optimal","Overstock")))),""))))),"")</f>
        <v>Critical</v>
      </c>
      <c r="AL1342" s="42"/>
      <c r="AM1342" s="39"/>
      <c r="AN1342" s="39"/>
      <c r="AO1342" s="39"/>
      <c r="AP1342" s="39"/>
      <c r="AQ1342" s="39"/>
      <c r="AR1342" s="39"/>
      <c r="AS1342" s="39"/>
      <c r="AT1342" s="39"/>
      <c r="AU1342" s="39"/>
      <c r="AV1342" s="39"/>
    </row>
    <row r="1343" spans="1:48">
      <c r="A1343" s="39" t="s">
        <v>45</v>
      </c>
      <c r="B1343" s="39" t="s">
        <v>157</v>
      </c>
      <c r="C1343" s="39" t="s">
        <v>152</v>
      </c>
      <c r="D1343" s="40" t="s">
        <v>255</v>
      </c>
      <c r="E1343" s="40">
        <v>19</v>
      </c>
      <c r="F1343" s="40" t="s">
        <v>3</v>
      </c>
      <c r="G1343" s="39" t="str">
        <f>IFERROR(VLOOKUP(A1343,'[4]MC Masterlist 2026-09-17'!$B:$M, 3, 0),"")</f>
        <v>YAMAHA</v>
      </c>
      <c r="H1343" s="41">
        <f>IFERROR(VLOOKUP(A1343,'[4]MC Masterlist 2026-09-17'!$B:$M, 6, 0),"")</f>
        <v>117087</v>
      </c>
      <c r="I1343" s="42">
        <v>1</v>
      </c>
      <c r="J1343" s="42">
        <v>0</v>
      </c>
      <c r="K1343" s="42">
        <v>0</v>
      </c>
      <c r="L1343" s="42">
        <f t="shared" si="305"/>
        <v>1</v>
      </c>
      <c r="M1343" s="42">
        <f t="shared" si="306"/>
        <v>0.33333333333333331</v>
      </c>
      <c r="N1343" s="41">
        <f t="shared" si="307"/>
        <v>117087</v>
      </c>
      <c r="O1343" s="41">
        <f t="shared" si="308"/>
        <v>39029</v>
      </c>
      <c r="P1343" s="42">
        <f t="shared" si="309"/>
        <v>1.111111111111111E-2</v>
      </c>
      <c r="Q1343" s="42"/>
      <c r="R1343" s="41">
        <f t="shared" si="310"/>
        <v>0</v>
      </c>
      <c r="S1343" s="42">
        <f t="shared" si="311"/>
        <v>0</v>
      </c>
      <c r="T1343" s="42">
        <f>IFERROR(VLOOKUP(A1343,'[4]Re-order'!$A:$Q,17,0),"")</f>
        <v>0</v>
      </c>
      <c r="U1343" s="42">
        <f>IFERROR(VLOOKUP(A1343,'[4]MC Masterlist 2026-09-17'!$B:$M, 10, 0),0)</f>
        <v>15</v>
      </c>
      <c r="V1343" s="42">
        <f>IFERROR(VLOOKUP(A1343,'[4]MC Masterlist 2026-09-17'!$B:$M, 11, 0),0)</f>
        <v>15</v>
      </c>
      <c r="W1343" s="42">
        <f t="shared" si="312"/>
        <v>30</v>
      </c>
      <c r="X1343" s="42">
        <f t="shared" si="313"/>
        <v>29.833333333333332</v>
      </c>
      <c r="Y1343" s="42">
        <f>IFERROR(IF(OR(C1343="AREA I",C1343="AREA V"),7,VLOOKUP(A1343,'[4]MC Masterlist 2026-09-17'!$B:$M, 12, 0)),0)</f>
        <v>30</v>
      </c>
      <c r="Z1343" s="42">
        <f t="shared" si="314"/>
        <v>0.16666666666666666</v>
      </c>
      <c r="AA1343" s="42">
        <f t="shared" si="315"/>
        <v>0.33333333333333331</v>
      </c>
      <c r="AB1343" s="42">
        <f t="shared" si="316"/>
        <v>0.33148148148148143</v>
      </c>
      <c r="AC1343" s="42">
        <f t="shared" si="317"/>
        <v>0.33333333333333331</v>
      </c>
      <c r="AD1343" s="40" t="str">
        <f t="shared" si="318"/>
        <v>Stockout</v>
      </c>
      <c r="AE1343" s="40">
        <f>IFERROR(VLOOKUP(A1343,'[4]Re-order'!$A:$AA,27,0),"")</f>
        <v>0</v>
      </c>
      <c r="AF1343" s="42">
        <f t="shared" si="319"/>
        <v>0.33333333333333331</v>
      </c>
      <c r="AG1343" s="42" t="e">
        <f>SUMIFS('[4]Raw Inventory'!D:D,'[4]Raw Inventory'!C:C,"GREATWALL",'[4]Raw Inventory'!B:B,A1343)</f>
        <v>#VALUE!</v>
      </c>
      <c r="AH1343" s="42" t="e">
        <f>SUMIFS('[4]Raw Inventory'!D:D,'[4]Raw Inventory'!C:C,"DUARTE",'[4]Raw Inventory'!B:B,A1343)</f>
        <v>#VALUE!</v>
      </c>
      <c r="AI1343" s="42"/>
      <c r="AJ1343" s="42">
        <f t="shared" si="320"/>
        <v>0</v>
      </c>
      <c r="AK1343" s="40" t="str">
        <f>IFERROR(IF((Q1343+IF(AI1343="",0,AI3))&lt;=0,"Stockout",IF(AJ1343="","",IF(F1343="Class A",IF(AJ1343&lt;=7,"Critical",IF(AJ1343&lt;=15,"Low",IF(AJ1343&lt;=30,"Reorder",IF(AJ1343&lt;=45,"Optimal","Overstock")))),IF(F1343="Class B",IF(AJ1343&lt;=10,"Critical",IF(AJ1343&lt;=20,"Low",IF(AJ1343&lt;=45,"Reorder",IF(AJ1343&lt;=60,"Optimal","Overstock")))),IF(F1343="Class C",IF(AJ1343&lt;=15,"Critical",IF(AJ1343&lt;=30,"Low",IF(AJ1343&lt;=60,"Reorder",IF(AJ1343&lt;=90,"Optimal","Overstock")))),""))))),"")</f>
        <v>Stockout</v>
      </c>
      <c r="AL1343" s="42"/>
      <c r="AM1343" s="39"/>
      <c r="AN1343" s="39"/>
      <c r="AO1343" s="39"/>
      <c r="AP1343" s="39"/>
      <c r="AQ1343" s="39"/>
      <c r="AR1343" s="39"/>
      <c r="AS1343" s="39"/>
      <c r="AT1343" s="39"/>
      <c r="AU1343" s="39"/>
      <c r="AV1343" s="39"/>
    </row>
    <row r="1344" spans="1:48">
      <c r="A1344" s="39" t="s">
        <v>32</v>
      </c>
      <c r="B1344" s="39" t="s">
        <v>112</v>
      </c>
      <c r="C1344" s="39" t="s">
        <v>109</v>
      </c>
      <c r="D1344" s="40" t="s">
        <v>251</v>
      </c>
      <c r="E1344" s="40">
        <v>22</v>
      </c>
      <c r="F1344" s="40" t="s">
        <v>3</v>
      </c>
      <c r="G1344" s="39" t="str">
        <f>IFERROR(VLOOKUP(A1344,'[4]MC Masterlist 2026-09-17'!$B:$M, 3, 0),"")</f>
        <v>HONDA</v>
      </c>
      <c r="H1344" s="41">
        <f>IFERROR(VLOOKUP(A1344,'[4]MC Masterlist 2026-09-17'!$B:$M, 6, 0),"")</f>
        <v>288910</v>
      </c>
      <c r="I1344" s="42">
        <v>0</v>
      </c>
      <c r="J1344" s="42">
        <v>0</v>
      </c>
      <c r="K1344" s="42">
        <v>0</v>
      </c>
      <c r="L1344" s="42">
        <f t="shared" si="305"/>
        <v>0</v>
      </c>
      <c r="M1344" s="42">
        <f t="shared" si="306"/>
        <v>0</v>
      </c>
      <c r="N1344" s="41">
        <f t="shared" si="307"/>
        <v>0</v>
      </c>
      <c r="O1344" s="41">
        <f t="shared" si="308"/>
        <v>0</v>
      </c>
      <c r="P1344" s="42">
        <f t="shared" si="309"/>
        <v>0</v>
      </c>
      <c r="Q1344" s="42">
        <v>1</v>
      </c>
      <c r="R1344" s="41">
        <f t="shared" si="310"/>
        <v>288910</v>
      </c>
      <c r="S1344" s="42">
        <f t="shared" si="311"/>
        <v>0</v>
      </c>
      <c r="T1344" s="42">
        <f>IFERROR(VLOOKUP(A1344,'[4]Re-order'!$A:$Q,17,0),"")</f>
        <v>0</v>
      </c>
      <c r="U1344" s="42">
        <f>IFERROR(VLOOKUP(A1344,'[4]MC Masterlist 2026-09-17'!$B:$M, 10, 0),0)</f>
        <v>15</v>
      </c>
      <c r="V1344" s="42">
        <f>IFERROR(VLOOKUP(A1344,'[4]MC Masterlist 2026-09-17'!$B:$M, 11, 0),0)</f>
        <v>15</v>
      </c>
      <c r="W1344" s="42">
        <f t="shared" si="312"/>
        <v>30</v>
      </c>
      <c r="X1344" s="42">
        <f t="shared" si="313"/>
        <v>30</v>
      </c>
      <c r="Y1344" s="42">
        <f>IFERROR(IF(OR(C1344="AREA I",C1344="AREA V"),7,VLOOKUP(A1344,'[4]MC Masterlist 2026-09-17'!$B:$M, 12, 0)),0)</f>
        <v>30</v>
      </c>
      <c r="Z1344" s="42">
        <f t="shared" si="314"/>
        <v>0</v>
      </c>
      <c r="AA1344" s="42">
        <f t="shared" si="315"/>
        <v>0</v>
      </c>
      <c r="AB1344" s="42">
        <f t="shared" si="316"/>
        <v>0</v>
      </c>
      <c r="AC1344" s="42">
        <f t="shared" si="317"/>
        <v>0</v>
      </c>
      <c r="AD1344" s="40" t="str">
        <f t="shared" si="318"/>
        <v>Critical</v>
      </c>
      <c r="AE1344" s="40">
        <f>IFERROR(VLOOKUP(A1344,'[4]Re-order'!$A:$AA,27,0),"")</f>
        <v>0</v>
      </c>
      <c r="AF1344" s="42">
        <f t="shared" si="319"/>
        <v>-1</v>
      </c>
      <c r="AG1344" s="42" t="e">
        <f>SUMIFS('[4]Raw Inventory'!D:D,'[4]Raw Inventory'!C:C,"GREATWALL",'[4]Raw Inventory'!B:B,A1344)</f>
        <v>#VALUE!</v>
      </c>
      <c r="AH1344" s="42" t="e">
        <f>SUMIFS('[4]Raw Inventory'!D:D,'[4]Raw Inventory'!C:C,"DUARTE",'[4]Raw Inventory'!B:B,A1344)</f>
        <v>#VALUE!</v>
      </c>
      <c r="AI1344" s="42"/>
      <c r="AJ1344" s="42">
        <f t="shared" si="320"/>
        <v>0</v>
      </c>
      <c r="AK1344" s="40" t="str">
        <f>IFERROR(IF((Q1344+IF(AI1344="",0,AI3))&lt;=0,"Stockout",IF(AJ1344="","",IF(F1344="Class A",IF(AJ1344&lt;=7,"Critical",IF(AJ1344&lt;=15,"Low",IF(AJ1344&lt;=30,"Reorder",IF(AJ1344&lt;=45,"Optimal","Overstock")))),IF(F1344="Class B",IF(AJ1344&lt;=10,"Critical",IF(AJ1344&lt;=20,"Low",IF(AJ1344&lt;=45,"Reorder",IF(AJ1344&lt;=60,"Optimal","Overstock")))),IF(F1344="Class C",IF(AJ1344&lt;=15,"Critical",IF(AJ1344&lt;=30,"Low",IF(AJ1344&lt;=60,"Reorder",IF(AJ1344&lt;=90,"Optimal","Overstock")))),""))))),"")</f>
        <v>Critical</v>
      </c>
      <c r="AL1344" s="42"/>
      <c r="AM1344" s="39"/>
      <c r="AN1344" s="39"/>
      <c r="AO1344" s="39"/>
      <c r="AP1344" s="39"/>
      <c r="AQ1344" s="39"/>
      <c r="AR1344" s="39"/>
      <c r="AS1344" s="39"/>
      <c r="AT1344" s="39"/>
      <c r="AU1344" s="39"/>
      <c r="AV1344" s="39"/>
    </row>
    <row r="1345" spans="1:48">
      <c r="A1345" s="39" t="s">
        <v>16</v>
      </c>
      <c r="B1345" s="39" t="s">
        <v>114</v>
      </c>
      <c r="C1345" s="39" t="s">
        <v>109</v>
      </c>
      <c r="D1345" s="40" t="s">
        <v>244</v>
      </c>
      <c r="E1345" s="40">
        <v>11</v>
      </c>
      <c r="F1345" s="40" t="s">
        <v>2</v>
      </c>
      <c r="G1345" s="39" t="str">
        <f>IFERROR(VLOOKUP(A1345,'[4]MC Masterlist 2026-09-17'!$B:$M, 3, 0),"")</f>
        <v>HONDA</v>
      </c>
      <c r="H1345" s="41">
        <f>IFERROR(VLOOKUP(A1345,'[4]MC Masterlist 2026-09-17'!$B:$M, 6, 0),"")</f>
        <v>84394</v>
      </c>
      <c r="I1345" s="42">
        <v>4</v>
      </c>
      <c r="J1345" s="42">
        <v>0</v>
      </c>
      <c r="K1345" s="42">
        <v>1</v>
      </c>
      <c r="L1345" s="42">
        <f t="shared" si="305"/>
        <v>5</v>
      </c>
      <c r="M1345" s="42">
        <f t="shared" si="306"/>
        <v>1.6666666666666667</v>
      </c>
      <c r="N1345" s="41">
        <f t="shared" si="307"/>
        <v>421970</v>
      </c>
      <c r="O1345" s="41">
        <f t="shared" si="308"/>
        <v>140656.66666666669</v>
      </c>
      <c r="P1345" s="42">
        <f t="shared" si="309"/>
        <v>5.5555555555555559E-2</v>
      </c>
      <c r="Q1345" s="42">
        <v>1</v>
      </c>
      <c r="R1345" s="41">
        <f t="shared" si="310"/>
        <v>84394</v>
      </c>
      <c r="S1345" s="42">
        <f t="shared" si="311"/>
        <v>17.999999999999996</v>
      </c>
      <c r="T1345" s="42">
        <f>IFERROR(VLOOKUP(A1345,'[4]Re-order'!$A:$Q,17,0),"")</f>
        <v>0</v>
      </c>
      <c r="U1345" s="42">
        <f>IFERROR(VLOOKUP(A1345,'[4]MC Masterlist 2026-09-17'!$B:$M, 10, 0),0)</f>
        <v>15</v>
      </c>
      <c r="V1345" s="42">
        <f>IFERROR(VLOOKUP(A1345,'[4]MC Masterlist 2026-09-17'!$B:$M, 11, 0),0)</f>
        <v>15</v>
      </c>
      <c r="W1345" s="42">
        <f t="shared" si="312"/>
        <v>30</v>
      </c>
      <c r="X1345" s="42">
        <f t="shared" si="313"/>
        <v>29.166666666666668</v>
      </c>
      <c r="Y1345" s="42">
        <f>IFERROR(IF(OR(C1345="AREA I",C1345="AREA V"),7,VLOOKUP(A1345,'[4]MC Masterlist 2026-09-17'!$B:$M, 12, 0)),0)</f>
        <v>30</v>
      </c>
      <c r="Z1345" s="42">
        <f t="shared" si="314"/>
        <v>0.83333333333333337</v>
      </c>
      <c r="AA1345" s="42">
        <f t="shared" si="315"/>
        <v>1.6666666666666667</v>
      </c>
      <c r="AB1345" s="42">
        <f t="shared" si="316"/>
        <v>1.6203703703703705</v>
      </c>
      <c r="AC1345" s="42">
        <f t="shared" si="317"/>
        <v>1.6666666666666667</v>
      </c>
      <c r="AD1345" s="40" t="str">
        <f t="shared" si="318"/>
        <v>Low</v>
      </c>
      <c r="AE1345" s="40">
        <f>IFERROR(VLOOKUP(A1345,'[4]Re-order'!$A:$AA,27,0),"")</f>
        <v>0</v>
      </c>
      <c r="AF1345" s="42">
        <f t="shared" si="319"/>
        <v>0.66666666666666674</v>
      </c>
      <c r="AG1345" s="42" t="e">
        <f>SUMIFS('[4]Raw Inventory'!D:D,'[4]Raw Inventory'!C:C,"GREATWALL",'[4]Raw Inventory'!B:B,A1345)</f>
        <v>#VALUE!</v>
      </c>
      <c r="AH1345" s="42" t="e">
        <f>SUMIFS('[4]Raw Inventory'!D:D,'[4]Raw Inventory'!C:C,"DUARTE",'[4]Raw Inventory'!B:B,A1345)</f>
        <v>#VALUE!</v>
      </c>
      <c r="AI1345" s="42"/>
      <c r="AJ1345" s="42">
        <f t="shared" si="320"/>
        <v>18</v>
      </c>
      <c r="AK1345" s="40" t="str">
        <f>IFERROR(IF((Q1345+IF(AI1345="",0,AI3))&lt;=0,"Stockout",IF(AJ1345="","",IF(F1345="Class A",IF(AJ1345&lt;=7,"Critical",IF(AJ1345&lt;=15,"Low",IF(AJ1345&lt;=30,"Reorder",IF(AJ1345&lt;=45,"Optimal","Overstock")))),IF(F1345="Class B",IF(AJ1345&lt;=10,"Critical",IF(AJ1345&lt;=20,"Low",IF(AJ1345&lt;=45,"Reorder",IF(AJ1345&lt;=60,"Optimal","Overstock")))),IF(F1345="Class C",IF(AJ1345&lt;=15,"Critical",IF(AJ1345&lt;=30,"Low",IF(AJ1345&lt;=60,"Reorder",IF(AJ1345&lt;=90,"Optimal","Overstock")))),""))))),"")</f>
        <v>Low</v>
      </c>
      <c r="AL1345" s="42"/>
      <c r="AM1345" s="39"/>
      <c r="AN1345" s="39"/>
      <c r="AO1345" s="39"/>
      <c r="AP1345" s="39"/>
      <c r="AQ1345" s="39"/>
      <c r="AR1345" s="39"/>
      <c r="AS1345" s="39"/>
      <c r="AT1345" s="39"/>
      <c r="AU1345" s="39"/>
      <c r="AV1345" s="39"/>
    </row>
    <row r="1346" spans="1:48">
      <c r="A1346" s="39" t="s">
        <v>124</v>
      </c>
      <c r="B1346" s="39" t="s">
        <v>119</v>
      </c>
      <c r="C1346" s="39" t="s">
        <v>118</v>
      </c>
      <c r="D1346" s="40" t="s">
        <v>241</v>
      </c>
      <c r="E1346" s="40">
        <v>36</v>
      </c>
      <c r="F1346" s="40" t="s">
        <v>3</v>
      </c>
      <c r="G1346" s="39" t="str">
        <f>IFERROR(VLOOKUP(A1346,'[4]MC Masterlist 2026-09-17'!$B:$M, 3, 0),"")</f>
        <v>SKYGO</v>
      </c>
      <c r="H1346" s="41">
        <f>IFERROR(VLOOKUP(A1346,'[4]MC Masterlist 2026-09-17'!$B:$M, 6, 0),"")</f>
        <v>36765</v>
      </c>
      <c r="I1346" s="42">
        <v>0</v>
      </c>
      <c r="J1346" s="42">
        <v>0</v>
      </c>
      <c r="K1346" s="42">
        <v>0</v>
      </c>
      <c r="L1346" s="42">
        <f t="shared" si="305"/>
        <v>0</v>
      </c>
      <c r="M1346" s="42">
        <f t="shared" si="306"/>
        <v>0</v>
      </c>
      <c r="N1346" s="41">
        <f t="shared" si="307"/>
        <v>0</v>
      </c>
      <c r="O1346" s="41">
        <f t="shared" si="308"/>
        <v>0</v>
      </c>
      <c r="P1346" s="42">
        <f t="shared" si="309"/>
        <v>0</v>
      </c>
      <c r="Q1346" s="42">
        <v>1</v>
      </c>
      <c r="R1346" s="41">
        <f t="shared" si="310"/>
        <v>36765</v>
      </c>
      <c r="S1346" s="42">
        <f t="shared" si="311"/>
        <v>0</v>
      </c>
      <c r="T1346" s="42">
        <f>IFERROR(VLOOKUP(A1346,'[4]Re-order'!$A:$Q,17,0),"")</f>
        <v>0</v>
      </c>
      <c r="U1346" s="42">
        <f>IFERROR(VLOOKUP(A1346,'[4]MC Masterlist 2026-09-17'!$B:$M, 10, 0),0)</f>
        <v>15</v>
      </c>
      <c r="V1346" s="42">
        <f>IFERROR(VLOOKUP(A1346,'[4]MC Masterlist 2026-09-17'!$B:$M, 11, 0),0)</f>
        <v>15</v>
      </c>
      <c r="W1346" s="42">
        <f t="shared" si="312"/>
        <v>30</v>
      </c>
      <c r="X1346" s="42">
        <f t="shared" si="313"/>
        <v>30</v>
      </c>
      <c r="Y1346" s="42">
        <f>IFERROR(IF(OR(C1346="AREA I",C1346="AREA V"),7,VLOOKUP(A1346,'[4]MC Masterlist 2026-09-17'!$B:$M, 12, 0)),0)</f>
        <v>30</v>
      </c>
      <c r="Z1346" s="42">
        <f t="shared" si="314"/>
        <v>0</v>
      </c>
      <c r="AA1346" s="42">
        <f t="shared" si="315"/>
        <v>0</v>
      </c>
      <c r="AB1346" s="42">
        <f t="shared" si="316"/>
        <v>0</v>
      </c>
      <c r="AC1346" s="42">
        <f t="shared" si="317"/>
        <v>0</v>
      </c>
      <c r="AD1346" s="40" t="str">
        <f t="shared" si="318"/>
        <v>Critical</v>
      </c>
      <c r="AE1346" s="40">
        <f>IFERROR(VLOOKUP(A1346,'[4]Re-order'!$A:$AA,27,0),"")</f>
        <v>0</v>
      </c>
      <c r="AF1346" s="42">
        <f t="shared" si="319"/>
        <v>-1</v>
      </c>
      <c r="AG1346" s="42" t="e">
        <f>SUMIFS('[4]Raw Inventory'!D:D,'[4]Raw Inventory'!C:C,"GREATWALL",'[4]Raw Inventory'!B:B,A1346)</f>
        <v>#VALUE!</v>
      </c>
      <c r="AH1346" s="42" t="e">
        <f>SUMIFS('[4]Raw Inventory'!D:D,'[4]Raw Inventory'!C:C,"DUARTE",'[4]Raw Inventory'!B:B,A1346)</f>
        <v>#VALUE!</v>
      </c>
      <c r="AI1346" s="42"/>
      <c r="AJ1346" s="42">
        <f t="shared" si="320"/>
        <v>0</v>
      </c>
      <c r="AK1346" s="40" t="str">
        <f>IFERROR(IF((Q1346+IF(AI1346="",0,AI3))&lt;=0,"Stockout",IF(AJ1346="","",IF(F1346="Class A",IF(AJ1346&lt;=7,"Critical",IF(AJ1346&lt;=15,"Low",IF(AJ1346&lt;=30,"Reorder",IF(AJ1346&lt;=45,"Optimal","Overstock")))),IF(F1346="Class B",IF(AJ1346&lt;=10,"Critical",IF(AJ1346&lt;=20,"Low",IF(AJ1346&lt;=45,"Reorder",IF(AJ1346&lt;=60,"Optimal","Overstock")))),IF(F1346="Class C",IF(AJ1346&lt;=15,"Critical",IF(AJ1346&lt;=30,"Low",IF(AJ1346&lt;=60,"Reorder",IF(AJ1346&lt;=90,"Optimal","Overstock")))),""))))),"")</f>
        <v>Critical</v>
      </c>
      <c r="AL1346" s="42"/>
      <c r="AM1346" s="39"/>
      <c r="AN1346" s="39"/>
      <c r="AO1346" s="39"/>
      <c r="AP1346" s="39"/>
      <c r="AQ1346" s="39"/>
      <c r="AR1346" s="39"/>
      <c r="AS1346" s="39"/>
      <c r="AT1346" s="39"/>
      <c r="AU1346" s="39"/>
      <c r="AV1346" s="39"/>
    </row>
    <row r="1347" spans="1:48">
      <c r="A1347" s="39" t="s">
        <v>20</v>
      </c>
      <c r="B1347" s="39" t="s">
        <v>141</v>
      </c>
      <c r="C1347" s="39" t="s">
        <v>137</v>
      </c>
      <c r="D1347" s="40" t="s">
        <v>235</v>
      </c>
      <c r="E1347" s="40">
        <v>9</v>
      </c>
      <c r="F1347" s="40" t="s">
        <v>2</v>
      </c>
      <c r="G1347" s="39" t="str">
        <f>IFERROR(VLOOKUP(A1347,'[4]MC Masterlist 2026-09-17'!$B:$M, 3, 0),"")</f>
        <v>HONDA</v>
      </c>
      <c r="H1347" s="41">
        <f>IFERROR(VLOOKUP(A1347,'[4]MC Masterlist 2026-09-17'!$B:$M, 6, 0),"")</f>
        <v>69950</v>
      </c>
      <c r="I1347" s="42">
        <v>2</v>
      </c>
      <c r="J1347" s="42">
        <v>2</v>
      </c>
      <c r="K1347" s="42">
        <v>2</v>
      </c>
      <c r="L1347" s="42">
        <f t="shared" ref="L1347:L1410" si="321">I1347+J1347+K1347</f>
        <v>6</v>
      </c>
      <c r="M1347" s="42">
        <f t="shared" ref="M1347:M1410" si="322">AVERAGE(I1347,J1347,K1347)</f>
        <v>2</v>
      </c>
      <c r="N1347" s="41">
        <f t="shared" ref="N1347:N1410" si="323">L1347*H1347</f>
        <v>419700</v>
      </c>
      <c r="O1347" s="41">
        <f t="shared" ref="O1347:O1410" si="324">M1347*H1347</f>
        <v>139900</v>
      </c>
      <c r="P1347" s="42">
        <f t="shared" ref="P1347:P1410" si="325">M1347/30</f>
        <v>6.6666666666666666E-2</v>
      </c>
      <c r="Q1347" s="42">
        <v>0</v>
      </c>
      <c r="R1347" s="41">
        <f t="shared" ref="R1347:R1410" si="326">IFERROR(Q1347*H1347, 0)</f>
        <v>0</v>
      </c>
      <c r="S1347" s="42">
        <f t="shared" ref="S1347:S1410" si="327">IFERROR(R1347/(O1347)*30, 0)</f>
        <v>0</v>
      </c>
      <c r="T1347" s="42">
        <f>IFERROR(VLOOKUP(A1347,'[4]Re-order'!$A:$Q,17,0),"")</f>
        <v>0</v>
      </c>
      <c r="U1347" s="42">
        <f>IFERROR(VLOOKUP(A1347,'[4]MC Masterlist 2026-09-17'!$B:$M, 10, 0),0)</f>
        <v>15</v>
      </c>
      <c r="V1347" s="42">
        <f>IFERROR(VLOOKUP(A1347,'[4]MC Masterlist 2026-09-17'!$B:$M, 11, 0),0)</f>
        <v>15</v>
      </c>
      <c r="W1347" s="42">
        <f t="shared" ref="W1347:W1410" si="328">U1347+V1347</f>
        <v>30</v>
      </c>
      <c r="X1347" s="42">
        <f t="shared" ref="X1347:X1410" si="329">Y1347-Z1347</f>
        <v>6</v>
      </c>
      <c r="Y1347" s="42">
        <f>IFERROR(IF(OR(C1347="AREA I",C1347="AREA V"),7,VLOOKUP(A1347,'[4]MC Masterlist 2026-09-17'!$B:$M, 12, 0)),0)</f>
        <v>7</v>
      </c>
      <c r="Z1347" s="42">
        <f t="shared" ref="Z1347:Z1410" si="330">V1347*P1347</f>
        <v>1</v>
      </c>
      <c r="AA1347" s="42">
        <f t="shared" ref="AA1347:AA1410" si="331">W1347*P1347</f>
        <v>2</v>
      </c>
      <c r="AB1347" s="42">
        <f t="shared" ref="AB1347:AB1410" si="332">X1347*P1347</f>
        <v>0.4</v>
      </c>
      <c r="AC1347" s="42">
        <f t="shared" ref="AC1347:AC1410" si="333">Y1347*P1347</f>
        <v>0.46666666666666667</v>
      </c>
      <c r="AD1347" s="40" t="str">
        <f t="shared" ref="AD1347:AD1410" si="334">IFERROR(IF(Q1347&lt;=0,"Stockout",IF(S1347="","",IF(F1347="Class A",IF(S1347&lt;=7,"Critical",IF(S1347&lt;=15,"Low",IF(S1347&lt;=30,"Reorder",IF(S1347&lt;=45,"Optimal","Overstock")))),IF(F1347="Class B",IF(S1347&lt;=10,"Critical",IF(S1347&lt;=20,"Low",IF(S1347&lt;=45,"Reorder",IF(S1347&lt;=60,"Optimal","Overstock")))),IF(F1347="Class C",IF(S1347&lt;=15,"Critical",IF(S1347&lt;=30,"Low",IF(S1347&lt;=60,"Reorder",IF(S1347&lt;=90,"Optimal","Overstock")))),""))))),"")</f>
        <v>Stockout</v>
      </c>
      <c r="AE1347" s="40">
        <f>IFERROR(VLOOKUP(A1347,'[4]Re-order'!$A:$AA,27,0),"")</f>
        <v>0</v>
      </c>
      <c r="AF1347" s="42">
        <f t="shared" ref="AF1347:AF1410" si="335">AC1347-Q1347</f>
        <v>0.46666666666666667</v>
      </c>
      <c r="AG1347" s="42" t="e">
        <f>SUMIFS('[4]Raw Inventory'!D:D,'[4]Raw Inventory'!C:C,"GREATWALL",'[4]Raw Inventory'!B:B,A1347)</f>
        <v>#VALUE!</v>
      </c>
      <c r="AH1347" s="42" t="e">
        <f>SUMIFS('[4]Raw Inventory'!D:D,'[4]Raw Inventory'!C:C,"DUARTE",'[4]Raw Inventory'!B:B,A1347)</f>
        <v>#VALUE!</v>
      </c>
      <c r="AI1347" s="42"/>
      <c r="AJ1347" s="42">
        <f t="shared" ref="AJ1347:AJ1410" si="336">IFERROR((Q1347 + IF(AI1347="",0,AI1347))/P1347, 0)</f>
        <v>0</v>
      </c>
      <c r="AK1347" s="40" t="str">
        <f>IFERROR(IF((Q1347+IF(AI1347="",0,AI3))&lt;=0,"Stockout",IF(AJ1347="","",IF(F1347="Class A",IF(AJ1347&lt;=7,"Critical",IF(AJ1347&lt;=15,"Low",IF(AJ1347&lt;=30,"Reorder",IF(AJ1347&lt;=45,"Optimal","Overstock")))),IF(F1347="Class B",IF(AJ1347&lt;=10,"Critical",IF(AJ1347&lt;=20,"Low",IF(AJ1347&lt;=45,"Reorder",IF(AJ1347&lt;=60,"Optimal","Overstock")))),IF(F1347="Class C",IF(AJ1347&lt;=15,"Critical",IF(AJ1347&lt;=30,"Low",IF(AJ1347&lt;=60,"Reorder",IF(AJ1347&lt;=90,"Optimal","Overstock")))),""))))),"")</f>
        <v>Stockout</v>
      </c>
      <c r="AL1347" s="42"/>
      <c r="AM1347" s="39"/>
      <c r="AN1347" s="39"/>
      <c r="AO1347" s="39"/>
      <c r="AP1347" s="39"/>
      <c r="AQ1347" s="39"/>
      <c r="AR1347" s="39"/>
      <c r="AS1347" s="39"/>
      <c r="AT1347" s="39"/>
      <c r="AU1347" s="39"/>
      <c r="AV1347" s="39"/>
    </row>
    <row r="1348" spans="1:48">
      <c r="A1348" s="39" t="s">
        <v>52</v>
      </c>
      <c r="B1348" s="39" t="s">
        <v>156</v>
      </c>
      <c r="C1348" s="39" t="s">
        <v>152</v>
      </c>
      <c r="D1348" s="40" t="s">
        <v>254</v>
      </c>
      <c r="E1348" s="40">
        <v>10</v>
      </c>
      <c r="F1348" s="40" t="s">
        <v>2</v>
      </c>
      <c r="G1348" s="39" t="str">
        <f>IFERROR(VLOOKUP(A1348,'[4]MC Masterlist 2026-09-17'!$B:$M, 3, 0),"")</f>
        <v>YAMAHA</v>
      </c>
      <c r="H1348" s="41">
        <f>IFERROR(VLOOKUP(A1348,'[4]MC Masterlist 2026-09-17'!$B:$M, 6, 0),"")</f>
        <v>85446</v>
      </c>
      <c r="I1348" s="42">
        <v>0</v>
      </c>
      <c r="J1348" s="42">
        <v>1</v>
      </c>
      <c r="K1348" s="42">
        <v>1</v>
      </c>
      <c r="L1348" s="42">
        <f t="shared" si="321"/>
        <v>2</v>
      </c>
      <c r="M1348" s="42">
        <f t="shared" si="322"/>
        <v>0.66666666666666663</v>
      </c>
      <c r="N1348" s="41">
        <f t="shared" si="323"/>
        <v>170892</v>
      </c>
      <c r="O1348" s="41">
        <f t="shared" si="324"/>
        <v>56964</v>
      </c>
      <c r="P1348" s="42">
        <f t="shared" si="325"/>
        <v>2.222222222222222E-2</v>
      </c>
      <c r="Q1348" s="42"/>
      <c r="R1348" s="41">
        <f t="shared" si="326"/>
        <v>0</v>
      </c>
      <c r="S1348" s="42">
        <f t="shared" si="327"/>
        <v>0</v>
      </c>
      <c r="T1348" s="42">
        <f>IFERROR(VLOOKUP(A1348,'[4]Re-order'!$A:$Q,17,0),"")</f>
        <v>0</v>
      </c>
      <c r="U1348" s="42">
        <f>IFERROR(VLOOKUP(A1348,'[4]MC Masterlist 2026-09-17'!$B:$M, 10, 0),0)</f>
        <v>15</v>
      </c>
      <c r="V1348" s="42">
        <f>IFERROR(VLOOKUP(A1348,'[4]MC Masterlist 2026-09-17'!$B:$M, 11, 0),0)</f>
        <v>15</v>
      </c>
      <c r="W1348" s="42">
        <f t="shared" si="328"/>
        <v>30</v>
      </c>
      <c r="X1348" s="42">
        <f t="shared" si="329"/>
        <v>29.666666666666668</v>
      </c>
      <c r="Y1348" s="42">
        <f>IFERROR(IF(OR(C1348="AREA I",C1348="AREA V"),7,VLOOKUP(A1348,'[4]MC Masterlist 2026-09-17'!$B:$M, 12, 0)),0)</f>
        <v>30</v>
      </c>
      <c r="Z1348" s="42">
        <f t="shared" si="330"/>
        <v>0.33333333333333331</v>
      </c>
      <c r="AA1348" s="42">
        <f t="shared" si="331"/>
        <v>0.66666666666666663</v>
      </c>
      <c r="AB1348" s="42">
        <f t="shared" si="332"/>
        <v>0.65925925925925921</v>
      </c>
      <c r="AC1348" s="42">
        <f t="shared" si="333"/>
        <v>0.66666666666666663</v>
      </c>
      <c r="AD1348" s="40" t="str">
        <f t="shared" si="334"/>
        <v>Stockout</v>
      </c>
      <c r="AE1348" s="40">
        <f>IFERROR(VLOOKUP(A1348,'[4]Re-order'!$A:$AA,27,0),"")</f>
        <v>0</v>
      </c>
      <c r="AF1348" s="42">
        <f t="shared" si="335"/>
        <v>0.66666666666666663</v>
      </c>
      <c r="AG1348" s="42" t="e">
        <f>SUMIFS('[4]Raw Inventory'!D:D,'[4]Raw Inventory'!C:C,"GREATWALL",'[4]Raw Inventory'!B:B,A1348)</f>
        <v>#VALUE!</v>
      </c>
      <c r="AH1348" s="42" t="e">
        <f>SUMIFS('[4]Raw Inventory'!D:D,'[4]Raw Inventory'!C:C,"DUARTE",'[4]Raw Inventory'!B:B,A1348)</f>
        <v>#VALUE!</v>
      </c>
      <c r="AI1348" s="42"/>
      <c r="AJ1348" s="42">
        <f t="shared" si="336"/>
        <v>0</v>
      </c>
      <c r="AK1348" s="40" t="str">
        <f>IFERROR(IF((Q1348+IF(AI1348="",0,AI3))&lt;=0,"Stockout",IF(AJ1348="","",IF(F1348="Class A",IF(AJ1348&lt;=7,"Critical",IF(AJ1348&lt;=15,"Low",IF(AJ1348&lt;=30,"Reorder",IF(AJ1348&lt;=45,"Optimal","Overstock")))),IF(F1348="Class B",IF(AJ1348&lt;=10,"Critical",IF(AJ1348&lt;=20,"Low",IF(AJ1348&lt;=45,"Reorder",IF(AJ1348&lt;=60,"Optimal","Overstock")))),IF(F1348="Class C",IF(AJ1348&lt;=15,"Critical",IF(AJ1348&lt;=30,"Low",IF(AJ1348&lt;=60,"Reorder",IF(AJ1348&lt;=90,"Optimal","Overstock")))),""))))),"")</f>
        <v>Stockout</v>
      </c>
      <c r="AL1348" s="42"/>
      <c r="AM1348" s="39"/>
      <c r="AN1348" s="39"/>
      <c r="AO1348" s="39"/>
      <c r="AP1348" s="39"/>
      <c r="AQ1348" s="39"/>
      <c r="AR1348" s="39"/>
      <c r="AS1348" s="39"/>
      <c r="AT1348" s="39"/>
      <c r="AU1348" s="39"/>
      <c r="AV1348" s="39"/>
    </row>
    <row r="1349" spans="1:48">
      <c r="A1349" s="39" t="s">
        <v>86</v>
      </c>
      <c r="B1349" s="39" t="s">
        <v>97</v>
      </c>
      <c r="C1349" s="39" t="s">
        <v>90</v>
      </c>
      <c r="D1349" s="40" t="s">
        <v>220</v>
      </c>
      <c r="E1349" s="40">
        <v>15</v>
      </c>
      <c r="F1349" s="40" t="s">
        <v>3</v>
      </c>
      <c r="G1349" s="39" t="str">
        <f>IFERROR(VLOOKUP(A1349,'[4]MC Masterlist 2026-09-17'!$B:$M, 3, 0),"")</f>
        <v>KAWASAKI</v>
      </c>
      <c r="H1349" s="41">
        <f>IFERROR(VLOOKUP(A1349,'[4]MC Masterlist 2026-09-17'!$B:$M, 6, 0),"")</f>
        <v>72500</v>
      </c>
      <c r="I1349" s="42">
        <v>0</v>
      </c>
      <c r="J1349" s="42">
        <v>1</v>
      </c>
      <c r="K1349" s="42">
        <v>0</v>
      </c>
      <c r="L1349" s="42">
        <f t="shared" si="321"/>
        <v>1</v>
      </c>
      <c r="M1349" s="42">
        <f t="shared" si="322"/>
        <v>0.33333333333333331</v>
      </c>
      <c r="N1349" s="41">
        <f t="shared" si="323"/>
        <v>72500</v>
      </c>
      <c r="O1349" s="41">
        <f t="shared" si="324"/>
        <v>24166.666666666664</v>
      </c>
      <c r="P1349" s="42">
        <f t="shared" si="325"/>
        <v>1.111111111111111E-2</v>
      </c>
      <c r="Q1349" s="42"/>
      <c r="R1349" s="41">
        <f t="shared" si="326"/>
        <v>0</v>
      </c>
      <c r="S1349" s="42">
        <f t="shared" si="327"/>
        <v>0</v>
      </c>
      <c r="T1349" s="42">
        <f>IFERROR(VLOOKUP(A1349,'[4]Re-order'!$A:$Q,17,0),"")</f>
        <v>0</v>
      </c>
      <c r="U1349" s="42">
        <f>IFERROR(VLOOKUP(A1349,'[4]MC Masterlist 2026-09-17'!$B:$M, 10, 0),0)</f>
        <v>15</v>
      </c>
      <c r="V1349" s="42">
        <f>IFERROR(VLOOKUP(A1349,'[4]MC Masterlist 2026-09-17'!$B:$M, 11, 0),0)</f>
        <v>15</v>
      </c>
      <c r="W1349" s="42">
        <f t="shared" si="328"/>
        <v>30</v>
      </c>
      <c r="X1349" s="42">
        <f t="shared" si="329"/>
        <v>29.833333333333332</v>
      </c>
      <c r="Y1349" s="42">
        <f>IFERROR(IF(OR(C1349="AREA I",C1349="AREA V"),7,VLOOKUP(A1349,'[4]MC Masterlist 2026-09-17'!$B:$M, 12, 0)),0)</f>
        <v>30</v>
      </c>
      <c r="Z1349" s="42">
        <f t="shared" si="330"/>
        <v>0.16666666666666666</v>
      </c>
      <c r="AA1349" s="42">
        <f t="shared" si="331"/>
        <v>0.33333333333333331</v>
      </c>
      <c r="AB1349" s="42">
        <f t="shared" si="332"/>
        <v>0.33148148148148143</v>
      </c>
      <c r="AC1349" s="42">
        <f t="shared" si="333"/>
        <v>0.33333333333333331</v>
      </c>
      <c r="AD1349" s="40" t="str">
        <f t="shared" si="334"/>
        <v>Stockout</v>
      </c>
      <c r="AE1349" s="40">
        <f>IFERROR(VLOOKUP(A1349,'[4]Re-order'!$A:$AA,27,0),"")</f>
        <v>0</v>
      </c>
      <c r="AF1349" s="42">
        <f t="shared" si="335"/>
        <v>0.33333333333333331</v>
      </c>
      <c r="AG1349" s="42" t="e">
        <f>SUMIFS('[4]Raw Inventory'!D:D,'[4]Raw Inventory'!C:C,"GREATWALL",'[4]Raw Inventory'!B:B,A1349)</f>
        <v>#VALUE!</v>
      </c>
      <c r="AH1349" s="42" t="e">
        <f>SUMIFS('[4]Raw Inventory'!D:D,'[4]Raw Inventory'!C:C,"DUARTE",'[4]Raw Inventory'!B:B,A1349)</f>
        <v>#VALUE!</v>
      </c>
      <c r="AI1349" s="42"/>
      <c r="AJ1349" s="42">
        <f t="shared" si="336"/>
        <v>0</v>
      </c>
      <c r="AK1349" s="40" t="str">
        <f>IFERROR(IF((Q1349+IF(AI1349="",0,AI3))&lt;=0,"Stockout",IF(AJ1349="","",IF(F1349="Class A",IF(AJ1349&lt;=7,"Critical",IF(AJ1349&lt;=15,"Low",IF(AJ1349&lt;=30,"Reorder",IF(AJ1349&lt;=45,"Optimal","Overstock")))),IF(F1349="Class B",IF(AJ1349&lt;=10,"Critical",IF(AJ1349&lt;=20,"Low",IF(AJ1349&lt;=45,"Reorder",IF(AJ1349&lt;=60,"Optimal","Overstock")))),IF(F1349="Class C",IF(AJ1349&lt;=15,"Critical",IF(AJ1349&lt;=30,"Low",IF(AJ1349&lt;=60,"Reorder",IF(AJ1349&lt;=90,"Optimal","Overstock")))),""))))),"")</f>
        <v>Stockout</v>
      </c>
      <c r="AL1349" s="42"/>
      <c r="AM1349" s="39"/>
      <c r="AN1349" s="39"/>
      <c r="AO1349" s="39"/>
      <c r="AP1349" s="39"/>
      <c r="AQ1349" s="39"/>
      <c r="AR1349" s="39"/>
      <c r="AS1349" s="39"/>
      <c r="AT1349" s="39"/>
      <c r="AU1349" s="39"/>
      <c r="AV1349" s="39"/>
    </row>
    <row r="1350" spans="1:48">
      <c r="A1350" s="39" t="s">
        <v>14</v>
      </c>
      <c r="B1350" s="39" t="s">
        <v>138</v>
      </c>
      <c r="C1350" s="39" t="s">
        <v>137</v>
      </c>
      <c r="D1350" s="40" t="s">
        <v>226</v>
      </c>
      <c r="E1350" s="40">
        <v>1</v>
      </c>
      <c r="F1350" s="40" t="s">
        <v>0</v>
      </c>
      <c r="G1350" s="39" t="str">
        <f>IFERROR(VLOOKUP(A1350,'[4]MC Masterlist 2026-09-17'!$B:$M, 3, 0),"")</f>
        <v>HONDA</v>
      </c>
      <c r="H1350" s="41">
        <f>IFERROR(VLOOKUP(A1350,'[4]MC Masterlist 2026-09-17'!$B:$M, 6, 0),"")</f>
        <v>80070</v>
      </c>
      <c r="I1350" s="42">
        <v>0</v>
      </c>
      <c r="J1350" s="42">
        <v>0</v>
      </c>
      <c r="K1350" s="42">
        <v>0</v>
      </c>
      <c r="L1350" s="42">
        <f t="shared" si="321"/>
        <v>0</v>
      </c>
      <c r="M1350" s="42">
        <f t="shared" si="322"/>
        <v>0</v>
      </c>
      <c r="N1350" s="41">
        <f t="shared" si="323"/>
        <v>0</v>
      </c>
      <c r="O1350" s="41">
        <f t="shared" si="324"/>
        <v>0</v>
      </c>
      <c r="P1350" s="42">
        <f t="shared" si="325"/>
        <v>0</v>
      </c>
      <c r="Q1350" s="42">
        <v>117</v>
      </c>
      <c r="R1350" s="41">
        <f t="shared" si="326"/>
        <v>9368190</v>
      </c>
      <c r="S1350" s="42">
        <f t="shared" si="327"/>
        <v>0</v>
      </c>
      <c r="T1350" s="42">
        <f>IFERROR(VLOOKUP(A1350,'[4]Re-order'!$A:$Q,17,0),"")</f>
        <v>0</v>
      </c>
      <c r="U1350" s="42">
        <f>IFERROR(VLOOKUP(A1350,'[4]MC Masterlist 2026-09-17'!$B:$M, 10, 0),0)</f>
        <v>15</v>
      </c>
      <c r="V1350" s="42">
        <f>IFERROR(VLOOKUP(A1350,'[4]MC Masterlist 2026-09-17'!$B:$M, 11, 0),0)</f>
        <v>15</v>
      </c>
      <c r="W1350" s="42">
        <f t="shared" si="328"/>
        <v>30</v>
      </c>
      <c r="X1350" s="42">
        <f t="shared" si="329"/>
        <v>7</v>
      </c>
      <c r="Y1350" s="42">
        <f>IFERROR(IF(OR(C1350="AREA I",C1350="AREA V"),7,VLOOKUP(A1350,'[4]MC Masterlist 2026-09-17'!$B:$M, 12, 0)),0)</f>
        <v>7</v>
      </c>
      <c r="Z1350" s="42">
        <f t="shared" si="330"/>
        <v>0</v>
      </c>
      <c r="AA1350" s="42">
        <f t="shared" si="331"/>
        <v>0</v>
      </c>
      <c r="AB1350" s="42">
        <f t="shared" si="332"/>
        <v>0</v>
      </c>
      <c r="AC1350" s="42">
        <f t="shared" si="333"/>
        <v>0</v>
      </c>
      <c r="AD1350" s="40" t="str">
        <f t="shared" si="334"/>
        <v>Critical</v>
      </c>
      <c r="AE1350" s="40">
        <f>IFERROR(VLOOKUP(A1350,'[4]Re-order'!$A:$AA,27,0),"")</f>
        <v>0</v>
      </c>
      <c r="AF1350" s="42">
        <f t="shared" si="335"/>
        <v>-117</v>
      </c>
      <c r="AG1350" s="42" t="e">
        <f>SUMIFS('[4]Raw Inventory'!D:D,'[4]Raw Inventory'!C:C,"GREATWALL",'[4]Raw Inventory'!B:B,A1350)</f>
        <v>#VALUE!</v>
      </c>
      <c r="AH1350" s="42" t="e">
        <f>SUMIFS('[4]Raw Inventory'!D:D,'[4]Raw Inventory'!C:C,"DUARTE",'[4]Raw Inventory'!B:B,A1350)</f>
        <v>#VALUE!</v>
      </c>
      <c r="AI1350" s="42"/>
      <c r="AJ1350" s="42">
        <f t="shared" si="336"/>
        <v>0</v>
      </c>
      <c r="AK1350" s="40" t="str">
        <f>IFERROR(IF((Q1350+IF(AI1350="",0,AI3))&lt;=0,"Stockout",IF(AJ1350="","",IF(F1350="Class A",IF(AJ1350&lt;=7,"Critical",IF(AJ1350&lt;=15,"Low",IF(AJ1350&lt;=30,"Reorder",IF(AJ1350&lt;=45,"Optimal","Overstock")))),IF(F1350="Class B",IF(AJ1350&lt;=10,"Critical",IF(AJ1350&lt;=20,"Low",IF(AJ1350&lt;=45,"Reorder",IF(AJ1350&lt;=60,"Optimal","Overstock")))),IF(F1350="Class C",IF(AJ1350&lt;=15,"Critical",IF(AJ1350&lt;=30,"Low",IF(AJ1350&lt;=60,"Reorder",IF(AJ1350&lt;=90,"Optimal","Overstock")))),""))))),"")</f>
        <v>Critical</v>
      </c>
      <c r="AL1350" s="42"/>
      <c r="AM1350" s="39"/>
      <c r="AN1350" s="39"/>
      <c r="AO1350" s="39"/>
      <c r="AP1350" s="39"/>
      <c r="AQ1350" s="39"/>
      <c r="AR1350" s="39"/>
      <c r="AS1350" s="39"/>
      <c r="AT1350" s="39"/>
      <c r="AU1350" s="39"/>
      <c r="AV1350" s="39"/>
    </row>
    <row r="1351" spans="1:48">
      <c r="A1351" s="39" t="s">
        <v>12</v>
      </c>
      <c r="B1351" s="39" t="s">
        <v>95</v>
      </c>
      <c r="C1351" s="39" t="s">
        <v>90</v>
      </c>
      <c r="D1351" s="40" t="s">
        <v>239</v>
      </c>
      <c r="E1351" s="40">
        <v>11</v>
      </c>
      <c r="F1351" s="40" t="s">
        <v>2</v>
      </c>
      <c r="G1351" s="39" t="str">
        <f>IFERROR(VLOOKUP(A1351,'[4]MC Masterlist 2026-09-17'!$B:$M, 3, 0),"")</f>
        <v>HONDA</v>
      </c>
      <c r="H1351" s="41">
        <f>IFERROR(VLOOKUP(A1351,'[4]MC Masterlist 2026-09-17'!$B:$M, 6, 0),"")</f>
        <v>158270</v>
      </c>
      <c r="I1351" s="42">
        <v>1</v>
      </c>
      <c r="J1351" s="42">
        <v>0</v>
      </c>
      <c r="K1351" s="42">
        <v>0</v>
      </c>
      <c r="L1351" s="42">
        <f t="shared" si="321"/>
        <v>1</v>
      </c>
      <c r="M1351" s="42">
        <f t="shared" si="322"/>
        <v>0.33333333333333331</v>
      </c>
      <c r="N1351" s="41">
        <f t="shared" si="323"/>
        <v>158270</v>
      </c>
      <c r="O1351" s="41">
        <f t="shared" si="324"/>
        <v>52756.666666666664</v>
      </c>
      <c r="P1351" s="42">
        <f t="shared" si="325"/>
        <v>1.111111111111111E-2</v>
      </c>
      <c r="Q1351" s="42">
        <v>3</v>
      </c>
      <c r="R1351" s="41">
        <f t="shared" si="326"/>
        <v>474810</v>
      </c>
      <c r="S1351" s="42">
        <f t="shared" si="327"/>
        <v>270</v>
      </c>
      <c r="T1351" s="42">
        <f>IFERROR(VLOOKUP(A1351,'[4]Re-order'!$A:$Q,17,0),"")</f>
        <v>0</v>
      </c>
      <c r="U1351" s="42">
        <f>IFERROR(VLOOKUP(A1351,'[4]MC Masterlist 2026-09-17'!$B:$M, 10, 0),0)</f>
        <v>15</v>
      </c>
      <c r="V1351" s="42">
        <f>IFERROR(VLOOKUP(A1351,'[4]MC Masterlist 2026-09-17'!$B:$M, 11, 0),0)</f>
        <v>15</v>
      </c>
      <c r="W1351" s="42">
        <f t="shared" si="328"/>
        <v>30</v>
      </c>
      <c r="X1351" s="42">
        <f t="shared" si="329"/>
        <v>29.833333333333332</v>
      </c>
      <c r="Y1351" s="42">
        <f>IFERROR(IF(OR(C1351="AREA I",C1351="AREA V"),7,VLOOKUP(A1351,'[4]MC Masterlist 2026-09-17'!$B:$M, 12, 0)),0)</f>
        <v>30</v>
      </c>
      <c r="Z1351" s="42">
        <f t="shared" si="330"/>
        <v>0.16666666666666666</v>
      </c>
      <c r="AA1351" s="42">
        <f t="shared" si="331"/>
        <v>0.33333333333333331</v>
      </c>
      <c r="AB1351" s="42">
        <f t="shared" si="332"/>
        <v>0.33148148148148143</v>
      </c>
      <c r="AC1351" s="42">
        <f t="shared" si="333"/>
        <v>0.33333333333333331</v>
      </c>
      <c r="AD1351" s="40" t="str">
        <f t="shared" si="334"/>
        <v>Overstock</v>
      </c>
      <c r="AE1351" s="40">
        <f>IFERROR(VLOOKUP(A1351,'[4]Re-order'!$A:$AA,27,0),"")</f>
        <v>0</v>
      </c>
      <c r="AF1351" s="42">
        <f t="shared" si="335"/>
        <v>-2.6666666666666665</v>
      </c>
      <c r="AG1351" s="42" t="e">
        <f>SUMIFS('[4]Raw Inventory'!D:D,'[4]Raw Inventory'!C:C,"GREATWALL",'[4]Raw Inventory'!B:B,A1351)</f>
        <v>#VALUE!</v>
      </c>
      <c r="AH1351" s="42" t="e">
        <f>SUMIFS('[4]Raw Inventory'!D:D,'[4]Raw Inventory'!C:C,"DUARTE",'[4]Raw Inventory'!B:B,A1351)</f>
        <v>#VALUE!</v>
      </c>
      <c r="AI1351" s="42"/>
      <c r="AJ1351" s="42">
        <f t="shared" si="336"/>
        <v>270.00000000000006</v>
      </c>
      <c r="AK1351" s="40" t="str">
        <f>IFERROR(IF((Q1351+IF(AI1351="",0,AI3))&lt;=0,"Stockout",IF(AJ1351="","",IF(F1351="Class A",IF(AJ1351&lt;=7,"Critical",IF(AJ1351&lt;=15,"Low",IF(AJ1351&lt;=30,"Reorder",IF(AJ1351&lt;=45,"Optimal","Overstock")))),IF(F1351="Class B",IF(AJ1351&lt;=10,"Critical",IF(AJ1351&lt;=20,"Low",IF(AJ1351&lt;=45,"Reorder",IF(AJ1351&lt;=60,"Optimal","Overstock")))),IF(F1351="Class C",IF(AJ1351&lt;=15,"Critical",IF(AJ1351&lt;=30,"Low",IF(AJ1351&lt;=60,"Reorder",IF(AJ1351&lt;=90,"Optimal","Overstock")))),""))))),"")</f>
        <v>Overstock</v>
      </c>
      <c r="AL1351" s="42"/>
      <c r="AM1351" s="39"/>
      <c r="AN1351" s="39"/>
      <c r="AO1351" s="39"/>
      <c r="AP1351" s="39"/>
      <c r="AQ1351" s="39"/>
      <c r="AR1351" s="39"/>
      <c r="AS1351" s="39"/>
      <c r="AT1351" s="39"/>
      <c r="AU1351" s="39"/>
      <c r="AV1351" s="39"/>
    </row>
    <row r="1352" spans="1:48">
      <c r="A1352" s="39" t="s">
        <v>12</v>
      </c>
      <c r="B1352" s="39" t="s">
        <v>142</v>
      </c>
      <c r="C1352" s="39" t="s">
        <v>137</v>
      </c>
      <c r="D1352" s="40" t="s">
        <v>239</v>
      </c>
      <c r="E1352" s="40">
        <v>12</v>
      </c>
      <c r="F1352" s="40" t="s">
        <v>2</v>
      </c>
      <c r="G1352" s="39" t="str">
        <f>IFERROR(VLOOKUP(A1352,'[4]MC Masterlist 2026-09-17'!$B:$M, 3, 0),"")</f>
        <v>HONDA</v>
      </c>
      <c r="H1352" s="41">
        <f>IFERROR(VLOOKUP(A1352,'[4]MC Masterlist 2026-09-17'!$B:$M, 6, 0),"")</f>
        <v>158270</v>
      </c>
      <c r="I1352" s="42">
        <v>0</v>
      </c>
      <c r="J1352" s="42">
        <v>0</v>
      </c>
      <c r="K1352" s="42">
        <v>1</v>
      </c>
      <c r="L1352" s="42">
        <f t="shared" si="321"/>
        <v>1</v>
      </c>
      <c r="M1352" s="42">
        <f t="shared" si="322"/>
        <v>0.33333333333333331</v>
      </c>
      <c r="N1352" s="41">
        <f t="shared" si="323"/>
        <v>158270</v>
      </c>
      <c r="O1352" s="41">
        <f t="shared" si="324"/>
        <v>52756.666666666664</v>
      </c>
      <c r="P1352" s="42">
        <f t="shared" si="325"/>
        <v>1.111111111111111E-2</v>
      </c>
      <c r="Q1352" s="42">
        <v>2</v>
      </c>
      <c r="R1352" s="41">
        <f t="shared" si="326"/>
        <v>316540</v>
      </c>
      <c r="S1352" s="42">
        <f t="shared" si="327"/>
        <v>180</v>
      </c>
      <c r="T1352" s="42">
        <f>IFERROR(VLOOKUP(A1352,'[4]Re-order'!$A:$Q,17,0),"")</f>
        <v>0</v>
      </c>
      <c r="U1352" s="42">
        <f>IFERROR(VLOOKUP(A1352,'[4]MC Masterlist 2026-09-17'!$B:$M, 10, 0),0)</f>
        <v>15</v>
      </c>
      <c r="V1352" s="42">
        <f>IFERROR(VLOOKUP(A1352,'[4]MC Masterlist 2026-09-17'!$B:$M, 11, 0),0)</f>
        <v>15</v>
      </c>
      <c r="W1352" s="42">
        <f t="shared" si="328"/>
        <v>30</v>
      </c>
      <c r="X1352" s="42">
        <f t="shared" si="329"/>
        <v>6.833333333333333</v>
      </c>
      <c r="Y1352" s="42">
        <f>IFERROR(IF(OR(C1352="AREA I",C1352="AREA V"),7,VLOOKUP(A1352,'[4]MC Masterlist 2026-09-17'!$B:$M, 12, 0)),0)</f>
        <v>7</v>
      </c>
      <c r="Z1352" s="42">
        <f t="shared" si="330"/>
        <v>0.16666666666666666</v>
      </c>
      <c r="AA1352" s="42">
        <f t="shared" si="331"/>
        <v>0.33333333333333331</v>
      </c>
      <c r="AB1352" s="42">
        <f t="shared" si="332"/>
        <v>7.5925925925925911E-2</v>
      </c>
      <c r="AC1352" s="42">
        <f t="shared" si="333"/>
        <v>7.7777777777777765E-2</v>
      </c>
      <c r="AD1352" s="40" t="str">
        <f t="shared" si="334"/>
        <v>Overstock</v>
      </c>
      <c r="AE1352" s="40">
        <f>IFERROR(VLOOKUP(A1352,'[4]Re-order'!$A:$AA,27,0),"")</f>
        <v>0</v>
      </c>
      <c r="AF1352" s="42">
        <f t="shared" si="335"/>
        <v>-1.9222222222222223</v>
      </c>
      <c r="AG1352" s="42" t="e">
        <f>SUMIFS('[4]Raw Inventory'!D:D,'[4]Raw Inventory'!C:C,"GREATWALL",'[4]Raw Inventory'!B:B,A1352)</f>
        <v>#VALUE!</v>
      </c>
      <c r="AH1352" s="42" t="e">
        <f>SUMIFS('[4]Raw Inventory'!D:D,'[4]Raw Inventory'!C:C,"DUARTE",'[4]Raw Inventory'!B:B,A1352)</f>
        <v>#VALUE!</v>
      </c>
      <c r="AI1352" s="42"/>
      <c r="AJ1352" s="42">
        <f t="shared" si="336"/>
        <v>180.00000000000003</v>
      </c>
      <c r="AK1352" s="40" t="str">
        <f>IFERROR(IF((Q1352+IF(AI1352="",0,AI3))&lt;=0,"Stockout",IF(AJ1352="","",IF(F1352="Class A",IF(AJ1352&lt;=7,"Critical",IF(AJ1352&lt;=15,"Low",IF(AJ1352&lt;=30,"Reorder",IF(AJ1352&lt;=45,"Optimal","Overstock")))),IF(F1352="Class B",IF(AJ1352&lt;=10,"Critical",IF(AJ1352&lt;=20,"Low",IF(AJ1352&lt;=45,"Reorder",IF(AJ1352&lt;=60,"Optimal","Overstock")))),IF(F1352="Class C",IF(AJ1352&lt;=15,"Critical",IF(AJ1352&lt;=30,"Low",IF(AJ1352&lt;=60,"Reorder",IF(AJ1352&lt;=90,"Optimal","Overstock")))),""))))),"")</f>
        <v>Overstock</v>
      </c>
      <c r="AL1352" s="42"/>
      <c r="AM1352" s="39"/>
      <c r="AN1352" s="39"/>
      <c r="AO1352" s="39"/>
      <c r="AP1352" s="39"/>
      <c r="AQ1352" s="39"/>
      <c r="AR1352" s="39"/>
      <c r="AS1352" s="39"/>
      <c r="AT1352" s="39"/>
      <c r="AU1352" s="39"/>
      <c r="AV1352" s="39"/>
    </row>
    <row r="1353" spans="1:48">
      <c r="A1353" s="39" t="s">
        <v>59</v>
      </c>
      <c r="B1353" s="39" t="s">
        <v>132</v>
      </c>
      <c r="C1353" s="39" t="s">
        <v>128</v>
      </c>
      <c r="D1353" s="40" t="s">
        <v>225</v>
      </c>
      <c r="E1353" s="40">
        <v>31</v>
      </c>
      <c r="F1353" s="40" t="s">
        <v>3</v>
      </c>
      <c r="G1353" s="39" t="str">
        <f>IFERROR(VLOOKUP(A1353,'[4]MC Masterlist 2026-09-17'!$B:$M, 3, 0),"")</f>
        <v>HONDA</v>
      </c>
      <c r="H1353" s="41">
        <f>IFERROR(VLOOKUP(A1353,'[4]MC Masterlist 2026-09-17'!$B:$M, 6, 0),"")</f>
        <v>147230</v>
      </c>
      <c r="I1353" s="42">
        <v>0</v>
      </c>
      <c r="J1353" s="42">
        <v>0</v>
      </c>
      <c r="K1353" s="42">
        <v>0</v>
      </c>
      <c r="L1353" s="42">
        <f t="shared" si="321"/>
        <v>0</v>
      </c>
      <c r="M1353" s="42">
        <f t="shared" si="322"/>
        <v>0</v>
      </c>
      <c r="N1353" s="41">
        <f t="shared" si="323"/>
        <v>0</v>
      </c>
      <c r="O1353" s="41">
        <f t="shared" si="324"/>
        <v>0</v>
      </c>
      <c r="P1353" s="42">
        <f t="shared" si="325"/>
        <v>0</v>
      </c>
      <c r="Q1353" s="42">
        <v>1</v>
      </c>
      <c r="R1353" s="41">
        <f t="shared" si="326"/>
        <v>147230</v>
      </c>
      <c r="S1353" s="42">
        <f t="shared" si="327"/>
        <v>0</v>
      </c>
      <c r="T1353" s="42">
        <f>IFERROR(VLOOKUP(A1353,'[4]Re-order'!$A:$Q,17,0),"")</f>
        <v>0</v>
      </c>
      <c r="U1353" s="42">
        <f>IFERROR(VLOOKUP(A1353,'[4]MC Masterlist 2026-09-17'!$B:$M, 10, 0),0)</f>
        <v>15</v>
      </c>
      <c r="V1353" s="42">
        <f>IFERROR(VLOOKUP(A1353,'[4]MC Masterlist 2026-09-17'!$B:$M, 11, 0),0)</f>
        <v>15</v>
      </c>
      <c r="W1353" s="42">
        <f t="shared" si="328"/>
        <v>30</v>
      </c>
      <c r="X1353" s="42">
        <f t="shared" si="329"/>
        <v>30</v>
      </c>
      <c r="Y1353" s="42">
        <f>IFERROR(IF(OR(C1353="AREA I",C1353="AREA V"),7,VLOOKUP(A1353,'[4]MC Masterlist 2026-09-17'!$B:$M, 12, 0)),0)</f>
        <v>30</v>
      </c>
      <c r="Z1353" s="42">
        <f t="shared" si="330"/>
        <v>0</v>
      </c>
      <c r="AA1353" s="42">
        <f t="shared" si="331"/>
        <v>0</v>
      </c>
      <c r="AB1353" s="42">
        <f t="shared" si="332"/>
        <v>0</v>
      </c>
      <c r="AC1353" s="42">
        <f t="shared" si="333"/>
        <v>0</v>
      </c>
      <c r="AD1353" s="40" t="str">
        <f t="shared" si="334"/>
        <v>Critical</v>
      </c>
      <c r="AE1353" s="40">
        <f>IFERROR(VLOOKUP(A1353,'[4]Re-order'!$A:$AA,27,0),"")</f>
        <v>0</v>
      </c>
      <c r="AF1353" s="42">
        <f t="shared" si="335"/>
        <v>-1</v>
      </c>
      <c r="AG1353" s="42" t="e">
        <f>SUMIFS('[4]Raw Inventory'!D:D,'[4]Raw Inventory'!C:C,"GREATWALL",'[4]Raw Inventory'!B:B,A1353)</f>
        <v>#VALUE!</v>
      </c>
      <c r="AH1353" s="42" t="e">
        <f>SUMIFS('[4]Raw Inventory'!D:D,'[4]Raw Inventory'!C:C,"DUARTE",'[4]Raw Inventory'!B:B,A1353)</f>
        <v>#VALUE!</v>
      </c>
      <c r="AI1353" s="42"/>
      <c r="AJ1353" s="42">
        <f t="shared" si="336"/>
        <v>0</v>
      </c>
      <c r="AK1353" s="40" t="str">
        <f>IFERROR(IF((Q1353+IF(AI1353="",0,AI3))&lt;=0,"Stockout",IF(AJ1353="","",IF(F1353="Class A",IF(AJ1353&lt;=7,"Critical",IF(AJ1353&lt;=15,"Low",IF(AJ1353&lt;=30,"Reorder",IF(AJ1353&lt;=45,"Optimal","Overstock")))),IF(F1353="Class B",IF(AJ1353&lt;=10,"Critical",IF(AJ1353&lt;=20,"Low",IF(AJ1353&lt;=45,"Reorder",IF(AJ1353&lt;=60,"Optimal","Overstock")))),IF(F1353="Class C",IF(AJ1353&lt;=15,"Critical",IF(AJ1353&lt;=30,"Low",IF(AJ1353&lt;=60,"Reorder",IF(AJ1353&lt;=90,"Optimal","Overstock")))),""))))),"")</f>
        <v>Critical</v>
      </c>
      <c r="AL1353" s="42"/>
      <c r="AM1353" s="39"/>
      <c r="AN1353" s="39"/>
      <c r="AO1353" s="39"/>
      <c r="AP1353" s="39"/>
      <c r="AQ1353" s="39"/>
      <c r="AR1353" s="39"/>
      <c r="AS1353" s="39"/>
      <c r="AT1353" s="39"/>
      <c r="AU1353" s="39"/>
      <c r="AV1353" s="39"/>
    </row>
    <row r="1354" spans="1:48">
      <c r="A1354" s="39" t="s">
        <v>78</v>
      </c>
      <c r="B1354" s="39" t="s">
        <v>158</v>
      </c>
      <c r="C1354" s="39" t="s">
        <v>152</v>
      </c>
      <c r="D1354" s="40" t="s">
        <v>266</v>
      </c>
      <c r="E1354" s="40">
        <v>19</v>
      </c>
      <c r="F1354" s="40" t="s">
        <v>3</v>
      </c>
      <c r="G1354" s="39" t="str">
        <f>IFERROR(VLOOKUP(A1354,'[4]MC Masterlist 2026-09-17'!$B:$M, 3, 0),"")</f>
        <v>KAWASAKI</v>
      </c>
      <c r="H1354" s="41">
        <f>IFERROR(VLOOKUP(A1354,'[4]MC Masterlist 2026-09-17'!$B:$M, 6, 0),"")</f>
        <v>100700</v>
      </c>
      <c r="I1354" s="42">
        <v>0</v>
      </c>
      <c r="J1354" s="42">
        <v>0</v>
      </c>
      <c r="K1354" s="42">
        <v>1</v>
      </c>
      <c r="L1354" s="42">
        <f t="shared" si="321"/>
        <v>1</v>
      </c>
      <c r="M1354" s="42">
        <f t="shared" si="322"/>
        <v>0.33333333333333331</v>
      </c>
      <c r="N1354" s="41">
        <f t="shared" si="323"/>
        <v>100700</v>
      </c>
      <c r="O1354" s="41">
        <f t="shared" si="324"/>
        <v>33566.666666666664</v>
      </c>
      <c r="P1354" s="42">
        <f t="shared" si="325"/>
        <v>1.111111111111111E-2</v>
      </c>
      <c r="Q1354" s="42">
        <v>3</v>
      </c>
      <c r="R1354" s="41">
        <f t="shared" si="326"/>
        <v>302100</v>
      </c>
      <c r="S1354" s="42">
        <f t="shared" si="327"/>
        <v>270</v>
      </c>
      <c r="T1354" s="42">
        <f>IFERROR(VLOOKUP(A1354,'[4]Re-order'!$A:$Q,17,0),"")</f>
        <v>0</v>
      </c>
      <c r="U1354" s="42">
        <f>IFERROR(VLOOKUP(A1354,'[4]MC Masterlist 2026-09-17'!$B:$M, 10, 0),0)</f>
        <v>15</v>
      </c>
      <c r="V1354" s="42">
        <f>IFERROR(VLOOKUP(A1354,'[4]MC Masterlist 2026-09-17'!$B:$M, 11, 0),0)</f>
        <v>15</v>
      </c>
      <c r="W1354" s="42">
        <f t="shared" si="328"/>
        <v>30</v>
      </c>
      <c r="X1354" s="42">
        <f t="shared" si="329"/>
        <v>29.833333333333332</v>
      </c>
      <c r="Y1354" s="42">
        <f>IFERROR(IF(OR(C1354="AREA I",C1354="AREA V"),7,VLOOKUP(A1354,'[4]MC Masterlist 2026-09-17'!$B:$M, 12, 0)),0)</f>
        <v>30</v>
      </c>
      <c r="Z1354" s="42">
        <f t="shared" si="330"/>
        <v>0.16666666666666666</v>
      </c>
      <c r="AA1354" s="42">
        <f t="shared" si="331"/>
        <v>0.33333333333333331</v>
      </c>
      <c r="AB1354" s="42">
        <f t="shared" si="332"/>
        <v>0.33148148148148143</v>
      </c>
      <c r="AC1354" s="42">
        <f t="shared" si="333"/>
        <v>0.33333333333333331</v>
      </c>
      <c r="AD1354" s="40" t="str">
        <f t="shared" si="334"/>
        <v>Overstock</v>
      </c>
      <c r="AE1354" s="40">
        <f>IFERROR(VLOOKUP(A1354,'[4]Re-order'!$A:$AA,27,0),"")</f>
        <v>0</v>
      </c>
      <c r="AF1354" s="42">
        <f t="shared" si="335"/>
        <v>-2.6666666666666665</v>
      </c>
      <c r="AG1354" s="42" t="e">
        <f>SUMIFS('[4]Raw Inventory'!D:D,'[4]Raw Inventory'!C:C,"GREATWALL",'[4]Raw Inventory'!B:B,A1354)</f>
        <v>#VALUE!</v>
      </c>
      <c r="AH1354" s="42" t="e">
        <f>SUMIFS('[4]Raw Inventory'!D:D,'[4]Raw Inventory'!C:C,"DUARTE",'[4]Raw Inventory'!B:B,A1354)</f>
        <v>#VALUE!</v>
      </c>
      <c r="AI1354" s="42"/>
      <c r="AJ1354" s="42">
        <f t="shared" si="336"/>
        <v>270.00000000000006</v>
      </c>
      <c r="AK1354" s="40" t="str">
        <f>IFERROR(IF((Q1354+IF(AI1354="",0,AI3))&lt;=0,"Stockout",IF(AJ1354="","",IF(F1354="Class A",IF(AJ1354&lt;=7,"Critical",IF(AJ1354&lt;=15,"Low",IF(AJ1354&lt;=30,"Reorder",IF(AJ1354&lt;=45,"Optimal","Overstock")))),IF(F1354="Class B",IF(AJ1354&lt;=10,"Critical",IF(AJ1354&lt;=20,"Low",IF(AJ1354&lt;=45,"Reorder",IF(AJ1354&lt;=60,"Optimal","Overstock")))),IF(F1354="Class C",IF(AJ1354&lt;=15,"Critical",IF(AJ1354&lt;=30,"Low",IF(AJ1354&lt;=60,"Reorder",IF(AJ1354&lt;=90,"Optimal","Overstock")))),""))))),"")</f>
        <v>Overstock</v>
      </c>
      <c r="AL1354" s="42"/>
      <c r="AM1354" s="39"/>
      <c r="AN1354" s="39"/>
      <c r="AO1354" s="39"/>
      <c r="AP1354" s="39"/>
      <c r="AQ1354" s="39"/>
      <c r="AR1354" s="39"/>
      <c r="AS1354" s="39"/>
      <c r="AT1354" s="39"/>
      <c r="AU1354" s="39"/>
      <c r="AV1354" s="39"/>
    </row>
    <row r="1355" spans="1:48">
      <c r="A1355" s="39" t="s">
        <v>48</v>
      </c>
      <c r="B1355" s="39" t="s">
        <v>142</v>
      </c>
      <c r="C1355" s="39" t="s">
        <v>137</v>
      </c>
      <c r="D1355" s="40" t="s">
        <v>234</v>
      </c>
      <c r="E1355" s="40">
        <v>26</v>
      </c>
      <c r="F1355" s="40" t="s">
        <v>3</v>
      </c>
      <c r="G1355" s="39" t="str">
        <f>IFERROR(VLOOKUP(A1355,'[4]MC Masterlist 2026-09-17'!$B:$M, 3, 0),"")</f>
        <v>SUZUKI</v>
      </c>
      <c r="H1355" s="41">
        <f>IFERROR(VLOOKUP(A1355,'[4]MC Masterlist 2026-09-17'!$B:$M, 6, 0),"")</f>
        <v>82687</v>
      </c>
      <c r="I1355" s="42">
        <v>0</v>
      </c>
      <c r="J1355" s="42">
        <v>0</v>
      </c>
      <c r="K1355" s="42">
        <v>0</v>
      </c>
      <c r="L1355" s="42">
        <f t="shared" si="321"/>
        <v>0</v>
      </c>
      <c r="M1355" s="42">
        <f t="shared" si="322"/>
        <v>0</v>
      </c>
      <c r="N1355" s="41">
        <f t="shared" si="323"/>
        <v>0</v>
      </c>
      <c r="O1355" s="41">
        <f t="shared" si="324"/>
        <v>0</v>
      </c>
      <c r="P1355" s="42">
        <f t="shared" si="325"/>
        <v>0</v>
      </c>
      <c r="Q1355" s="42">
        <v>1</v>
      </c>
      <c r="R1355" s="41">
        <f t="shared" si="326"/>
        <v>82687</v>
      </c>
      <c r="S1355" s="42">
        <f t="shared" si="327"/>
        <v>0</v>
      </c>
      <c r="T1355" s="42">
        <f>IFERROR(VLOOKUP(A1355,'[4]Re-order'!$A:$Q,17,0),"")</f>
        <v>0</v>
      </c>
      <c r="U1355" s="42">
        <f>IFERROR(VLOOKUP(A1355,'[4]MC Masterlist 2026-09-17'!$B:$M, 10, 0),0)</f>
        <v>15</v>
      </c>
      <c r="V1355" s="42">
        <f>IFERROR(VLOOKUP(A1355,'[4]MC Masterlist 2026-09-17'!$B:$M, 11, 0),0)</f>
        <v>15</v>
      </c>
      <c r="W1355" s="42">
        <f t="shared" si="328"/>
        <v>30</v>
      </c>
      <c r="X1355" s="42">
        <f t="shared" si="329"/>
        <v>7</v>
      </c>
      <c r="Y1355" s="42">
        <f>IFERROR(IF(OR(C1355="AREA I",C1355="AREA V"),7,VLOOKUP(A1355,'[4]MC Masterlist 2026-09-17'!$B:$M, 12, 0)),0)</f>
        <v>7</v>
      </c>
      <c r="Z1355" s="42">
        <f t="shared" si="330"/>
        <v>0</v>
      </c>
      <c r="AA1355" s="42">
        <f t="shared" si="331"/>
        <v>0</v>
      </c>
      <c r="AB1355" s="42">
        <f t="shared" si="332"/>
        <v>0</v>
      </c>
      <c r="AC1355" s="42">
        <f t="shared" si="333"/>
        <v>0</v>
      </c>
      <c r="AD1355" s="40" t="str">
        <f t="shared" si="334"/>
        <v>Critical</v>
      </c>
      <c r="AE1355" s="40">
        <f>IFERROR(VLOOKUP(A1355,'[4]Re-order'!$A:$AA,27,0),"")</f>
        <v>0</v>
      </c>
      <c r="AF1355" s="42">
        <f t="shared" si="335"/>
        <v>-1</v>
      </c>
      <c r="AG1355" s="42" t="e">
        <f>SUMIFS('[4]Raw Inventory'!D:D,'[4]Raw Inventory'!C:C,"GREATWALL",'[4]Raw Inventory'!B:B,A1355)</f>
        <v>#VALUE!</v>
      </c>
      <c r="AH1355" s="42" t="e">
        <f>SUMIFS('[4]Raw Inventory'!D:D,'[4]Raw Inventory'!C:C,"DUARTE",'[4]Raw Inventory'!B:B,A1355)</f>
        <v>#VALUE!</v>
      </c>
      <c r="AI1355" s="42"/>
      <c r="AJ1355" s="42">
        <f t="shared" si="336"/>
        <v>0</v>
      </c>
      <c r="AK1355" s="40" t="str">
        <f>IFERROR(IF((Q1355+IF(AI1355="",0,AI3))&lt;=0,"Stockout",IF(AJ1355="","",IF(F1355="Class A",IF(AJ1355&lt;=7,"Critical",IF(AJ1355&lt;=15,"Low",IF(AJ1355&lt;=30,"Reorder",IF(AJ1355&lt;=45,"Optimal","Overstock")))),IF(F1355="Class B",IF(AJ1355&lt;=10,"Critical",IF(AJ1355&lt;=20,"Low",IF(AJ1355&lt;=45,"Reorder",IF(AJ1355&lt;=60,"Optimal","Overstock")))),IF(F1355="Class C",IF(AJ1355&lt;=15,"Critical",IF(AJ1355&lt;=30,"Low",IF(AJ1355&lt;=60,"Reorder",IF(AJ1355&lt;=90,"Optimal","Overstock")))),""))))),"")</f>
        <v>Critical</v>
      </c>
      <c r="AL1355" s="42"/>
      <c r="AM1355" s="39"/>
      <c r="AN1355" s="39"/>
      <c r="AO1355" s="39"/>
      <c r="AP1355" s="39"/>
      <c r="AQ1355" s="39"/>
      <c r="AR1355" s="39"/>
      <c r="AS1355" s="39"/>
      <c r="AT1355" s="39"/>
      <c r="AU1355" s="39"/>
      <c r="AV1355" s="39"/>
    </row>
    <row r="1356" spans="1:48">
      <c r="A1356" s="39" t="s">
        <v>52</v>
      </c>
      <c r="B1356" s="39" t="s">
        <v>96</v>
      </c>
      <c r="C1356" s="39" t="s">
        <v>90</v>
      </c>
      <c r="D1356" s="40" t="s">
        <v>255</v>
      </c>
      <c r="E1356" s="40">
        <v>7</v>
      </c>
      <c r="F1356" s="40" t="s">
        <v>3</v>
      </c>
      <c r="G1356" s="39" t="str">
        <f>IFERROR(VLOOKUP(A1356,'[4]MC Masterlist 2026-09-17'!$B:$M, 3, 0),"")</f>
        <v>YAMAHA</v>
      </c>
      <c r="H1356" s="41">
        <f>IFERROR(VLOOKUP(A1356,'[4]MC Masterlist 2026-09-17'!$B:$M, 6, 0),"")</f>
        <v>85446</v>
      </c>
      <c r="I1356" s="42">
        <v>0</v>
      </c>
      <c r="J1356" s="42">
        <v>0</v>
      </c>
      <c r="K1356" s="42">
        <v>0</v>
      </c>
      <c r="L1356" s="42">
        <f t="shared" si="321"/>
        <v>0</v>
      </c>
      <c r="M1356" s="42">
        <f t="shared" si="322"/>
        <v>0</v>
      </c>
      <c r="N1356" s="41">
        <f t="shared" si="323"/>
        <v>0</v>
      </c>
      <c r="O1356" s="41">
        <f t="shared" si="324"/>
        <v>0</v>
      </c>
      <c r="P1356" s="42">
        <f t="shared" si="325"/>
        <v>0</v>
      </c>
      <c r="Q1356" s="42">
        <v>1</v>
      </c>
      <c r="R1356" s="41">
        <f t="shared" si="326"/>
        <v>85446</v>
      </c>
      <c r="S1356" s="42">
        <f t="shared" si="327"/>
        <v>0</v>
      </c>
      <c r="T1356" s="42">
        <f>IFERROR(VLOOKUP(A1356,'[4]Re-order'!$A:$Q,17,0),"")</f>
        <v>0</v>
      </c>
      <c r="U1356" s="42">
        <f>IFERROR(VLOOKUP(A1356,'[4]MC Masterlist 2026-09-17'!$B:$M, 10, 0),0)</f>
        <v>15</v>
      </c>
      <c r="V1356" s="42">
        <f>IFERROR(VLOOKUP(A1356,'[4]MC Masterlist 2026-09-17'!$B:$M, 11, 0),0)</f>
        <v>15</v>
      </c>
      <c r="W1356" s="42">
        <f t="shared" si="328"/>
        <v>30</v>
      </c>
      <c r="X1356" s="42">
        <f t="shared" si="329"/>
        <v>30</v>
      </c>
      <c r="Y1356" s="42">
        <f>IFERROR(IF(OR(C1356="AREA I",C1356="AREA V"),7,VLOOKUP(A1356,'[4]MC Masterlist 2026-09-17'!$B:$M, 12, 0)),0)</f>
        <v>30</v>
      </c>
      <c r="Z1356" s="42">
        <f t="shared" si="330"/>
        <v>0</v>
      </c>
      <c r="AA1356" s="42">
        <f t="shared" si="331"/>
        <v>0</v>
      </c>
      <c r="AB1356" s="42">
        <f t="shared" si="332"/>
        <v>0</v>
      </c>
      <c r="AC1356" s="42">
        <f t="shared" si="333"/>
        <v>0</v>
      </c>
      <c r="AD1356" s="40" t="str">
        <f t="shared" si="334"/>
        <v>Critical</v>
      </c>
      <c r="AE1356" s="40">
        <f>IFERROR(VLOOKUP(A1356,'[4]Re-order'!$A:$AA,27,0),"")</f>
        <v>0</v>
      </c>
      <c r="AF1356" s="42">
        <f t="shared" si="335"/>
        <v>-1</v>
      </c>
      <c r="AG1356" s="42" t="e">
        <f>SUMIFS('[4]Raw Inventory'!D:D,'[4]Raw Inventory'!C:C,"GREATWALL",'[4]Raw Inventory'!B:B,A1356)</f>
        <v>#VALUE!</v>
      </c>
      <c r="AH1356" s="42" t="e">
        <f>SUMIFS('[4]Raw Inventory'!D:D,'[4]Raw Inventory'!C:C,"DUARTE",'[4]Raw Inventory'!B:B,A1356)</f>
        <v>#VALUE!</v>
      </c>
      <c r="AI1356" s="42"/>
      <c r="AJ1356" s="42">
        <f t="shared" si="336"/>
        <v>0</v>
      </c>
      <c r="AK1356" s="40" t="str">
        <f>IFERROR(IF((Q1356+IF(AI1356="",0,AI3))&lt;=0,"Stockout",IF(AJ1356="","",IF(F1356="Class A",IF(AJ1356&lt;=7,"Critical",IF(AJ1356&lt;=15,"Low",IF(AJ1356&lt;=30,"Reorder",IF(AJ1356&lt;=45,"Optimal","Overstock")))),IF(F1356="Class B",IF(AJ1356&lt;=10,"Critical",IF(AJ1356&lt;=20,"Low",IF(AJ1356&lt;=45,"Reorder",IF(AJ1356&lt;=60,"Optimal","Overstock")))),IF(F1356="Class C",IF(AJ1356&lt;=15,"Critical",IF(AJ1356&lt;=30,"Low",IF(AJ1356&lt;=60,"Reorder",IF(AJ1356&lt;=90,"Optimal","Overstock")))),""))))),"")</f>
        <v>Critical</v>
      </c>
      <c r="AL1356" s="42"/>
      <c r="AM1356" s="39"/>
      <c r="AN1356" s="39"/>
      <c r="AO1356" s="39"/>
      <c r="AP1356" s="39"/>
      <c r="AQ1356" s="39"/>
      <c r="AR1356" s="39"/>
      <c r="AS1356" s="39"/>
      <c r="AT1356" s="39"/>
      <c r="AU1356" s="39"/>
      <c r="AV1356" s="39"/>
    </row>
    <row r="1357" spans="1:48">
      <c r="A1357" s="39" t="s">
        <v>17</v>
      </c>
      <c r="B1357" s="39" t="s">
        <v>145</v>
      </c>
      <c r="C1357" s="39" t="s">
        <v>137</v>
      </c>
      <c r="D1357" s="40" t="s">
        <v>232</v>
      </c>
      <c r="E1357" s="40">
        <v>10</v>
      </c>
      <c r="F1357" s="40" t="s">
        <v>2</v>
      </c>
      <c r="G1357" s="39" t="str">
        <f>IFERROR(VLOOKUP(A1357,'[4]MC Masterlist 2026-09-17'!$B:$M, 3, 0),"")</f>
        <v>HONDA</v>
      </c>
      <c r="H1357" s="41">
        <f>IFERROR(VLOOKUP(A1357,'[4]MC Masterlist 2026-09-17'!$B:$M, 6, 0),"")</f>
        <v>140790</v>
      </c>
      <c r="I1357" s="42">
        <v>2</v>
      </c>
      <c r="J1357" s="42">
        <v>0</v>
      </c>
      <c r="K1357" s="42">
        <v>0</v>
      </c>
      <c r="L1357" s="42">
        <f t="shared" si="321"/>
        <v>2</v>
      </c>
      <c r="M1357" s="42">
        <f t="shared" si="322"/>
        <v>0.66666666666666663</v>
      </c>
      <c r="N1357" s="41">
        <f t="shared" si="323"/>
        <v>281580</v>
      </c>
      <c r="O1357" s="41">
        <f t="shared" si="324"/>
        <v>93860</v>
      </c>
      <c r="P1357" s="42">
        <f t="shared" si="325"/>
        <v>2.222222222222222E-2</v>
      </c>
      <c r="Q1357" s="42">
        <v>3</v>
      </c>
      <c r="R1357" s="41">
        <f t="shared" si="326"/>
        <v>422370</v>
      </c>
      <c r="S1357" s="42">
        <f t="shared" si="327"/>
        <v>135</v>
      </c>
      <c r="T1357" s="42">
        <f>IFERROR(VLOOKUP(A1357,'[4]Re-order'!$A:$Q,17,0),"")</f>
        <v>0</v>
      </c>
      <c r="U1357" s="42">
        <f>IFERROR(VLOOKUP(A1357,'[4]MC Masterlist 2026-09-17'!$B:$M, 10, 0),0)</f>
        <v>15</v>
      </c>
      <c r="V1357" s="42">
        <f>IFERROR(VLOOKUP(A1357,'[4]MC Masterlist 2026-09-17'!$B:$M, 11, 0),0)</f>
        <v>15</v>
      </c>
      <c r="W1357" s="42">
        <f t="shared" si="328"/>
        <v>30</v>
      </c>
      <c r="X1357" s="42">
        <f t="shared" si="329"/>
        <v>6.666666666666667</v>
      </c>
      <c r="Y1357" s="42">
        <f>IFERROR(IF(OR(C1357="AREA I",C1357="AREA V"),7,VLOOKUP(A1357,'[4]MC Masterlist 2026-09-17'!$B:$M, 12, 0)),0)</f>
        <v>7</v>
      </c>
      <c r="Z1357" s="42">
        <f t="shared" si="330"/>
        <v>0.33333333333333331</v>
      </c>
      <c r="AA1357" s="42">
        <f t="shared" si="331"/>
        <v>0.66666666666666663</v>
      </c>
      <c r="AB1357" s="42">
        <f t="shared" si="332"/>
        <v>0.14814814814814814</v>
      </c>
      <c r="AC1357" s="42">
        <f t="shared" si="333"/>
        <v>0.15555555555555553</v>
      </c>
      <c r="AD1357" s="40" t="str">
        <f t="shared" si="334"/>
        <v>Overstock</v>
      </c>
      <c r="AE1357" s="40">
        <f>IFERROR(VLOOKUP(A1357,'[4]Re-order'!$A:$AA,27,0),"")</f>
        <v>0</v>
      </c>
      <c r="AF1357" s="42">
        <f t="shared" si="335"/>
        <v>-2.8444444444444446</v>
      </c>
      <c r="AG1357" s="42" t="e">
        <f>SUMIFS('[4]Raw Inventory'!D:D,'[4]Raw Inventory'!C:C,"GREATWALL",'[4]Raw Inventory'!B:B,A1357)</f>
        <v>#VALUE!</v>
      </c>
      <c r="AH1357" s="42" t="e">
        <f>SUMIFS('[4]Raw Inventory'!D:D,'[4]Raw Inventory'!C:C,"DUARTE",'[4]Raw Inventory'!B:B,A1357)</f>
        <v>#VALUE!</v>
      </c>
      <c r="AI1357" s="42"/>
      <c r="AJ1357" s="42">
        <f t="shared" si="336"/>
        <v>135.00000000000003</v>
      </c>
      <c r="AK1357" s="40" t="str">
        <f>IFERROR(IF((Q1357+IF(AI1357="",0,AI3))&lt;=0,"Stockout",IF(AJ1357="","",IF(F1357="Class A",IF(AJ1357&lt;=7,"Critical",IF(AJ1357&lt;=15,"Low",IF(AJ1357&lt;=30,"Reorder",IF(AJ1357&lt;=45,"Optimal","Overstock")))),IF(F1357="Class B",IF(AJ1357&lt;=10,"Critical",IF(AJ1357&lt;=20,"Low",IF(AJ1357&lt;=45,"Reorder",IF(AJ1357&lt;=60,"Optimal","Overstock")))),IF(F1357="Class C",IF(AJ1357&lt;=15,"Critical",IF(AJ1357&lt;=30,"Low",IF(AJ1357&lt;=60,"Reorder",IF(AJ1357&lt;=90,"Optimal","Overstock")))),""))))),"")</f>
        <v>Overstock</v>
      </c>
      <c r="AL1357" s="42"/>
      <c r="AM1357" s="39"/>
      <c r="AN1357" s="39"/>
      <c r="AO1357" s="39"/>
      <c r="AP1357" s="39"/>
      <c r="AQ1357" s="39"/>
      <c r="AR1357" s="39"/>
      <c r="AS1357" s="39"/>
      <c r="AT1357" s="39"/>
      <c r="AU1357" s="39"/>
      <c r="AV1357" s="39"/>
    </row>
    <row r="1358" spans="1:48">
      <c r="A1358" s="39" t="s">
        <v>18</v>
      </c>
      <c r="B1358" s="39" t="s">
        <v>114</v>
      </c>
      <c r="C1358" s="39" t="s">
        <v>109</v>
      </c>
      <c r="D1358" s="40" t="s">
        <v>238</v>
      </c>
      <c r="E1358" s="40">
        <v>29</v>
      </c>
      <c r="F1358" s="40" t="s">
        <v>3</v>
      </c>
      <c r="G1358" s="39" t="str">
        <f>IFERROR(VLOOKUP(A1358,'[4]MC Masterlist 2026-09-17'!$B:$M, 3, 0),"")</f>
        <v>HONDA</v>
      </c>
      <c r="H1358" s="41">
        <f>IFERROR(VLOOKUP(A1358,'[4]MC Masterlist 2026-09-17'!$B:$M, 6, 0),"")</f>
        <v>94330</v>
      </c>
      <c r="I1358" s="42">
        <v>0</v>
      </c>
      <c r="J1358" s="42">
        <v>0</v>
      </c>
      <c r="K1358" s="42">
        <v>0</v>
      </c>
      <c r="L1358" s="42">
        <f t="shared" si="321"/>
        <v>0</v>
      </c>
      <c r="M1358" s="42">
        <f t="shared" si="322"/>
        <v>0</v>
      </c>
      <c r="N1358" s="41">
        <f t="shared" si="323"/>
        <v>0</v>
      </c>
      <c r="O1358" s="41">
        <f t="shared" si="324"/>
        <v>0</v>
      </c>
      <c r="P1358" s="42">
        <f t="shared" si="325"/>
        <v>0</v>
      </c>
      <c r="Q1358" s="42">
        <v>2</v>
      </c>
      <c r="R1358" s="41">
        <f t="shared" si="326"/>
        <v>188660</v>
      </c>
      <c r="S1358" s="42">
        <f t="shared" si="327"/>
        <v>0</v>
      </c>
      <c r="T1358" s="42">
        <f>IFERROR(VLOOKUP(A1358,'[4]Re-order'!$A:$Q,17,0),"")</f>
        <v>0</v>
      </c>
      <c r="U1358" s="42">
        <f>IFERROR(VLOOKUP(A1358,'[4]MC Masterlist 2026-09-17'!$B:$M, 10, 0),0)</f>
        <v>15</v>
      </c>
      <c r="V1358" s="42">
        <f>IFERROR(VLOOKUP(A1358,'[4]MC Masterlist 2026-09-17'!$B:$M, 11, 0),0)</f>
        <v>15</v>
      </c>
      <c r="W1358" s="42">
        <f t="shared" si="328"/>
        <v>30</v>
      </c>
      <c r="X1358" s="42">
        <f t="shared" si="329"/>
        <v>30</v>
      </c>
      <c r="Y1358" s="42">
        <f>IFERROR(IF(OR(C1358="AREA I",C1358="AREA V"),7,VLOOKUP(A1358,'[4]MC Masterlist 2026-09-17'!$B:$M, 12, 0)),0)</f>
        <v>30</v>
      </c>
      <c r="Z1358" s="42">
        <f t="shared" si="330"/>
        <v>0</v>
      </c>
      <c r="AA1358" s="42">
        <f t="shared" si="331"/>
        <v>0</v>
      </c>
      <c r="AB1358" s="42">
        <f t="shared" si="332"/>
        <v>0</v>
      </c>
      <c r="AC1358" s="42">
        <f t="shared" si="333"/>
        <v>0</v>
      </c>
      <c r="AD1358" s="40" t="str">
        <f t="shared" si="334"/>
        <v>Critical</v>
      </c>
      <c r="AE1358" s="40">
        <f>IFERROR(VLOOKUP(A1358,'[4]Re-order'!$A:$AA,27,0),"")</f>
        <v>0</v>
      </c>
      <c r="AF1358" s="42">
        <f t="shared" si="335"/>
        <v>-2</v>
      </c>
      <c r="AG1358" s="42" t="e">
        <f>SUMIFS('[4]Raw Inventory'!D:D,'[4]Raw Inventory'!C:C,"GREATWALL",'[4]Raw Inventory'!B:B,A1358)</f>
        <v>#VALUE!</v>
      </c>
      <c r="AH1358" s="42" t="e">
        <f>SUMIFS('[4]Raw Inventory'!D:D,'[4]Raw Inventory'!C:C,"DUARTE",'[4]Raw Inventory'!B:B,A1358)</f>
        <v>#VALUE!</v>
      </c>
      <c r="AI1358" s="42"/>
      <c r="AJ1358" s="42">
        <f t="shared" si="336"/>
        <v>0</v>
      </c>
      <c r="AK1358" s="40" t="str">
        <f>IFERROR(IF((Q1358+IF(AI1358="",0,AI3))&lt;=0,"Stockout",IF(AJ1358="","",IF(F1358="Class A",IF(AJ1358&lt;=7,"Critical",IF(AJ1358&lt;=15,"Low",IF(AJ1358&lt;=30,"Reorder",IF(AJ1358&lt;=45,"Optimal","Overstock")))),IF(F1358="Class B",IF(AJ1358&lt;=10,"Critical",IF(AJ1358&lt;=20,"Low",IF(AJ1358&lt;=45,"Reorder",IF(AJ1358&lt;=60,"Optimal","Overstock")))),IF(F1358="Class C",IF(AJ1358&lt;=15,"Critical",IF(AJ1358&lt;=30,"Low",IF(AJ1358&lt;=60,"Reorder",IF(AJ1358&lt;=90,"Optimal","Overstock")))),""))))),"")</f>
        <v>Critical</v>
      </c>
      <c r="AL1358" s="42"/>
      <c r="AM1358" s="39"/>
      <c r="AN1358" s="39"/>
      <c r="AO1358" s="39"/>
      <c r="AP1358" s="39"/>
      <c r="AQ1358" s="39"/>
      <c r="AR1358" s="39"/>
      <c r="AS1358" s="39"/>
      <c r="AT1358" s="39"/>
      <c r="AU1358" s="39"/>
      <c r="AV1358" s="39"/>
    </row>
    <row r="1359" spans="1:48">
      <c r="A1359" s="39" t="s">
        <v>36</v>
      </c>
      <c r="B1359" s="39" t="s">
        <v>162</v>
      </c>
      <c r="C1359" s="39" t="s">
        <v>159</v>
      </c>
      <c r="D1359" s="40" t="s">
        <v>244</v>
      </c>
      <c r="E1359" s="40">
        <v>10</v>
      </c>
      <c r="F1359" s="40" t="s">
        <v>2</v>
      </c>
      <c r="G1359" s="39" t="str">
        <f>IFERROR(VLOOKUP(A1359,'[4]MC Masterlist 2026-09-17'!$B:$M, 3, 0),"")</f>
        <v>HONDA</v>
      </c>
      <c r="H1359" s="41">
        <f>IFERROR(VLOOKUP(A1359,'[4]MC Masterlist 2026-09-17'!$B:$M, 6, 0),"")</f>
        <v>76850</v>
      </c>
      <c r="I1359" s="42">
        <v>2</v>
      </c>
      <c r="J1359" s="42">
        <v>1</v>
      </c>
      <c r="K1359" s="42">
        <v>0</v>
      </c>
      <c r="L1359" s="42">
        <f t="shared" si="321"/>
        <v>3</v>
      </c>
      <c r="M1359" s="42">
        <f t="shared" si="322"/>
        <v>1</v>
      </c>
      <c r="N1359" s="41">
        <f t="shared" si="323"/>
        <v>230550</v>
      </c>
      <c r="O1359" s="41">
        <f t="shared" si="324"/>
        <v>76850</v>
      </c>
      <c r="P1359" s="42">
        <f t="shared" si="325"/>
        <v>3.3333333333333333E-2</v>
      </c>
      <c r="Q1359" s="42">
        <v>5</v>
      </c>
      <c r="R1359" s="41">
        <f t="shared" si="326"/>
        <v>384250</v>
      </c>
      <c r="S1359" s="42">
        <f t="shared" si="327"/>
        <v>150</v>
      </c>
      <c r="T1359" s="42">
        <f>IFERROR(VLOOKUP(A1359,'[4]Re-order'!$A:$Q,17,0),"")</f>
        <v>0</v>
      </c>
      <c r="U1359" s="42">
        <f>IFERROR(VLOOKUP(A1359,'[4]MC Masterlist 2026-09-17'!$B:$M, 10, 0),0)</f>
        <v>15</v>
      </c>
      <c r="V1359" s="42">
        <f>IFERROR(VLOOKUP(A1359,'[4]MC Masterlist 2026-09-17'!$B:$M, 11, 0),0)</f>
        <v>15</v>
      </c>
      <c r="W1359" s="42">
        <f t="shared" si="328"/>
        <v>30</v>
      </c>
      <c r="X1359" s="42">
        <f t="shared" si="329"/>
        <v>29.5</v>
      </c>
      <c r="Y1359" s="42">
        <f>IFERROR(IF(OR(C1359="AREA I",C1359="AREA V"),7,VLOOKUP(A1359,'[4]MC Masterlist 2026-09-17'!$B:$M, 12, 0)),0)</f>
        <v>30</v>
      </c>
      <c r="Z1359" s="42">
        <f t="shared" si="330"/>
        <v>0.5</v>
      </c>
      <c r="AA1359" s="42">
        <f t="shared" si="331"/>
        <v>1</v>
      </c>
      <c r="AB1359" s="42">
        <f t="shared" si="332"/>
        <v>0.98333333333333328</v>
      </c>
      <c r="AC1359" s="42">
        <f t="shared" si="333"/>
        <v>1</v>
      </c>
      <c r="AD1359" s="40" t="str">
        <f t="shared" si="334"/>
        <v>Overstock</v>
      </c>
      <c r="AE1359" s="40">
        <f>IFERROR(VLOOKUP(A1359,'[4]Re-order'!$A:$AA,27,0),"")</f>
        <v>0</v>
      </c>
      <c r="AF1359" s="42">
        <f t="shared" si="335"/>
        <v>-4</v>
      </c>
      <c r="AG1359" s="42" t="e">
        <f>SUMIFS('[4]Raw Inventory'!D:D,'[4]Raw Inventory'!C:C,"GREATWALL",'[4]Raw Inventory'!B:B,A1359)</f>
        <v>#VALUE!</v>
      </c>
      <c r="AH1359" s="42" t="e">
        <f>SUMIFS('[4]Raw Inventory'!D:D,'[4]Raw Inventory'!C:C,"DUARTE",'[4]Raw Inventory'!B:B,A1359)</f>
        <v>#VALUE!</v>
      </c>
      <c r="AI1359" s="42"/>
      <c r="AJ1359" s="42">
        <f t="shared" si="336"/>
        <v>150</v>
      </c>
      <c r="AK1359" s="40" t="str">
        <f>IFERROR(IF((Q1359+IF(AI1359="",0,AI3))&lt;=0,"Stockout",IF(AJ1359="","",IF(F1359="Class A",IF(AJ1359&lt;=7,"Critical",IF(AJ1359&lt;=15,"Low",IF(AJ1359&lt;=30,"Reorder",IF(AJ1359&lt;=45,"Optimal","Overstock")))),IF(F1359="Class B",IF(AJ1359&lt;=10,"Critical",IF(AJ1359&lt;=20,"Low",IF(AJ1359&lt;=45,"Reorder",IF(AJ1359&lt;=60,"Optimal","Overstock")))),IF(F1359="Class C",IF(AJ1359&lt;=15,"Critical",IF(AJ1359&lt;=30,"Low",IF(AJ1359&lt;=60,"Reorder",IF(AJ1359&lt;=90,"Optimal","Overstock")))),""))))),"")</f>
        <v>Overstock</v>
      </c>
      <c r="AL1359" s="42"/>
      <c r="AM1359" s="39"/>
      <c r="AN1359" s="39"/>
      <c r="AO1359" s="39"/>
      <c r="AP1359" s="39"/>
      <c r="AQ1359" s="39"/>
      <c r="AR1359" s="39"/>
      <c r="AS1359" s="39"/>
      <c r="AT1359" s="39"/>
      <c r="AU1359" s="39"/>
      <c r="AV1359" s="39"/>
    </row>
    <row r="1360" spans="1:48">
      <c r="A1360" s="39" t="s">
        <v>37</v>
      </c>
      <c r="B1360" s="39" t="s">
        <v>143</v>
      </c>
      <c r="C1360" s="39" t="s">
        <v>137</v>
      </c>
      <c r="D1360" s="40" t="s">
        <v>229</v>
      </c>
      <c r="E1360" s="40">
        <v>6</v>
      </c>
      <c r="F1360" s="40" t="s">
        <v>0</v>
      </c>
      <c r="G1360" s="39" t="str">
        <f>IFERROR(VLOOKUP(A1360,'[4]MC Masterlist 2026-09-17'!$B:$M, 3, 0),"")</f>
        <v>HONDA</v>
      </c>
      <c r="H1360" s="41">
        <f>IFERROR(VLOOKUP(A1360,'[4]MC Masterlist 2026-09-17'!$B:$M, 6, 0),"")</f>
        <v>74550</v>
      </c>
      <c r="I1360" s="42">
        <v>2</v>
      </c>
      <c r="J1360" s="42">
        <v>3</v>
      </c>
      <c r="K1360" s="42">
        <v>6</v>
      </c>
      <c r="L1360" s="42">
        <f t="shared" si="321"/>
        <v>11</v>
      </c>
      <c r="M1360" s="42">
        <f t="shared" si="322"/>
        <v>3.6666666666666665</v>
      </c>
      <c r="N1360" s="41">
        <f t="shared" si="323"/>
        <v>820050</v>
      </c>
      <c r="O1360" s="41">
        <f t="shared" si="324"/>
        <v>273350</v>
      </c>
      <c r="P1360" s="42">
        <f t="shared" si="325"/>
        <v>0.12222222222222222</v>
      </c>
      <c r="Q1360" s="42">
        <v>1</v>
      </c>
      <c r="R1360" s="41">
        <f t="shared" si="326"/>
        <v>74550</v>
      </c>
      <c r="S1360" s="42">
        <f t="shared" si="327"/>
        <v>8.1818181818181817</v>
      </c>
      <c r="T1360" s="42">
        <f>IFERROR(VLOOKUP(A1360,'[4]Re-order'!$A:$Q,17,0),"")</f>
        <v>0</v>
      </c>
      <c r="U1360" s="42">
        <f>IFERROR(VLOOKUP(A1360,'[4]MC Masterlist 2026-09-17'!$B:$M, 10, 0),0)</f>
        <v>15</v>
      </c>
      <c r="V1360" s="42">
        <f>IFERROR(VLOOKUP(A1360,'[4]MC Masterlist 2026-09-17'!$B:$M, 11, 0),0)</f>
        <v>15</v>
      </c>
      <c r="W1360" s="42">
        <f t="shared" si="328"/>
        <v>30</v>
      </c>
      <c r="X1360" s="42">
        <f t="shared" si="329"/>
        <v>5.166666666666667</v>
      </c>
      <c r="Y1360" s="42">
        <f>IFERROR(IF(OR(C1360="AREA I",C1360="AREA V"),7,VLOOKUP(A1360,'[4]MC Masterlist 2026-09-17'!$B:$M, 12, 0)),0)</f>
        <v>7</v>
      </c>
      <c r="Z1360" s="42">
        <f t="shared" si="330"/>
        <v>1.8333333333333333</v>
      </c>
      <c r="AA1360" s="42">
        <f t="shared" si="331"/>
        <v>3.6666666666666665</v>
      </c>
      <c r="AB1360" s="42">
        <f t="shared" si="332"/>
        <v>0.63148148148148153</v>
      </c>
      <c r="AC1360" s="42">
        <f t="shared" si="333"/>
        <v>0.85555555555555551</v>
      </c>
      <c r="AD1360" s="40" t="str">
        <f t="shared" si="334"/>
        <v>Low</v>
      </c>
      <c r="AE1360" s="40">
        <f>IFERROR(VLOOKUP(A1360,'[4]Re-order'!$A:$AA,27,0),"")</f>
        <v>0</v>
      </c>
      <c r="AF1360" s="42">
        <f t="shared" si="335"/>
        <v>-0.14444444444444449</v>
      </c>
      <c r="AG1360" s="42" t="e">
        <f>SUMIFS('[4]Raw Inventory'!D:D,'[4]Raw Inventory'!C:C,"GREATWALL",'[4]Raw Inventory'!B:B,A1360)</f>
        <v>#VALUE!</v>
      </c>
      <c r="AH1360" s="42" t="e">
        <f>SUMIFS('[4]Raw Inventory'!D:D,'[4]Raw Inventory'!C:C,"DUARTE",'[4]Raw Inventory'!B:B,A1360)</f>
        <v>#VALUE!</v>
      </c>
      <c r="AI1360" s="42"/>
      <c r="AJ1360" s="42">
        <f t="shared" si="336"/>
        <v>8.1818181818181817</v>
      </c>
      <c r="AK1360" s="40" t="str">
        <f>IFERROR(IF((Q1360+IF(AI1360="",0,AI3))&lt;=0,"Stockout",IF(AJ1360="","",IF(F1360="Class A",IF(AJ1360&lt;=7,"Critical",IF(AJ1360&lt;=15,"Low",IF(AJ1360&lt;=30,"Reorder",IF(AJ1360&lt;=45,"Optimal","Overstock")))),IF(F1360="Class B",IF(AJ1360&lt;=10,"Critical",IF(AJ1360&lt;=20,"Low",IF(AJ1360&lt;=45,"Reorder",IF(AJ1360&lt;=60,"Optimal","Overstock")))),IF(F1360="Class C",IF(AJ1360&lt;=15,"Critical",IF(AJ1360&lt;=30,"Low",IF(AJ1360&lt;=60,"Reorder",IF(AJ1360&lt;=90,"Optimal","Overstock")))),""))))),"")</f>
        <v>Low</v>
      </c>
      <c r="AL1360" s="42"/>
      <c r="AM1360" s="39"/>
      <c r="AN1360" s="39"/>
      <c r="AO1360" s="39"/>
      <c r="AP1360" s="39"/>
      <c r="AQ1360" s="39"/>
      <c r="AR1360" s="39"/>
      <c r="AS1360" s="39"/>
      <c r="AT1360" s="39"/>
      <c r="AU1360" s="39"/>
      <c r="AV1360" s="39"/>
    </row>
    <row r="1361" spans="1:48">
      <c r="A1361" s="39" t="s">
        <v>85</v>
      </c>
      <c r="B1361" s="39" t="s">
        <v>143</v>
      </c>
      <c r="C1361" s="39" t="s">
        <v>137</v>
      </c>
      <c r="D1361" s="40" t="s">
        <v>243</v>
      </c>
      <c r="E1361" s="40">
        <v>28</v>
      </c>
      <c r="F1361" s="40" t="s">
        <v>3</v>
      </c>
      <c r="G1361" s="39" t="str">
        <f>IFERROR(VLOOKUP(A1361,'[4]MC Masterlist 2026-09-17'!$B:$M, 3, 0),"")</f>
        <v>KAWASAKI</v>
      </c>
      <c r="H1361" s="41">
        <f>IFERROR(VLOOKUP(A1361,'[4]MC Masterlist 2026-09-17'!$B:$M, 6, 0),"")</f>
        <v>71560</v>
      </c>
      <c r="I1361" s="42">
        <v>0</v>
      </c>
      <c r="J1361" s="42">
        <v>0</v>
      </c>
      <c r="K1361" s="42">
        <v>0</v>
      </c>
      <c r="L1361" s="42">
        <f t="shared" si="321"/>
        <v>0</v>
      </c>
      <c r="M1361" s="42">
        <f t="shared" si="322"/>
        <v>0</v>
      </c>
      <c r="N1361" s="41">
        <f t="shared" si="323"/>
        <v>0</v>
      </c>
      <c r="O1361" s="41">
        <f t="shared" si="324"/>
        <v>0</v>
      </c>
      <c r="P1361" s="42">
        <f t="shared" si="325"/>
        <v>0</v>
      </c>
      <c r="Q1361" s="42">
        <v>1</v>
      </c>
      <c r="R1361" s="41">
        <f t="shared" si="326"/>
        <v>71560</v>
      </c>
      <c r="S1361" s="42">
        <f t="shared" si="327"/>
        <v>0</v>
      </c>
      <c r="T1361" s="42">
        <f>IFERROR(VLOOKUP(A1361,'[4]Re-order'!$A:$Q,17,0),"")</f>
        <v>0</v>
      </c>
      <c r="U1361" s="42">
        <f>IFERROR(VLOOKUP(A1361,'[4]MC Masterlist 2026-09-17'!$B:$M, 10, 0),0)</f>
        <v>15</v>
      </c>
      <c r="V1361" s="42">
        <f>IFERROR(VLOOKUP(A1361,'[4]MC Masterlist 2026-09-17'!$B:$M, 11, 0),0)</f>
        <v>15</v>
      </c>
      <c r="W1361" s="42">
        <f t="shared" si="328"/>
        <v>30</v>
      </c>
      <c r="X1361" s="42">
        <f t="shared" si="329"/>
        <v>7</v>
      </c>
      <c r="Y1361" s="42">
        <f>IFERROR(IF(OR(C1361="AREA I",C1361="AREA V"),7,VLOOKUP(A1361,'[4]MC Masterlist 2026-09-17'!$B:$M, 12, 0)),0)</f>
        <v>7</v>
      </c>
      <c r="Z1361" s="42">
        <f t="shared" si="330"/>
        <v>0</v>
      </c>
      <c r="AA1361" s="42">
        <f t="shared" si="331"/>
        <v>0</v>
      </c>
      <c r="AB1361" s="42">
        <f t="shared" si="332"/>
        <v>0</v>
      </c>
      <c r="AC1361" s="42">
        <f t="shared" si="333"/>
        <v>0</v>
      </c>
      <c r="AD1361" s="40" t="str">
        <f t="shared" si="334"/>
        <v>Critical</v>
      </c>
      <c r="AE1361" s="40">
        <f>IFERROR(VLOOKUP(A1361,'[4]Re-order'!$A:$AA,27,0),"")</f>
        <v>0</v>
      </c>
      <c r="AF1361" s="42">
        <f t="shared" si="335"/>
        <v>-1</v>
      </c>
      <c r="AG1361" s="42" t="e">
        <f>SUMIFS('[4]Raw Inventory'!D:D,'[4]Raw Inventory'!C:C,"GREATWALL",'[4]Raw Inventory'!B:B,A1361)</f>
        <v>#VALUE!</v>
      </c>
      <c r="AH1361" s="42" t="e">
        <f>SUMIFS('[4]Raw Inventory'!D:D,'[4]Raw Inventory'!C:C,"DUARTE",'[4]Raw Inventory'!B:B,A1361)</f>
        <v>#VALUE!</v>
      </c>
      <c r="AI1361" s="42"/>
      <c r="AJ1361" s="42">
        <f t="shared" si="336"/>
        <v>0</v>
      </c>
      <c r="AK1361" s="40" t="str">
        <f>IFERROR(IF((Q1361+IF(AI1361="",0,AI3))&lt;=0,"Stockout",IF(AJ1361="","",IF(F1361="Class A",IF(AJ1361&lt;=7,"Critical",IF(AJ1361&lt;=15,"Low",IF(AJ1361&lt;=30,"Reorder",IF(AJ1361&lt;=45,"Optimal","Overstock")))),IF(F1361="Class B",IF(AJ1361&lt;=10,"Critical",IF(AJ1361&lt;=20,"Low",IF(AJ1361&lt;=45,"Reorder",IF(AJ1361&lt;=60,"Optimal","Overstock")))),IF(F1361="Class C",IF(AJ1361&lt;=15,"Critical",IF(AJ1361&lt;=30,"Low",IF(AJ1361&lt;=60,"Reorder",IF(AJ1361&lt;=90,"Optimal","Overstock")))),""))))),"")</f>
        <v>Critical</v>
      </c>
      <c r="AL1361" s="42"/>
      <c r="AM1361" s="39"/>
      <c r="AN1361" s="39"/>
      <c r="AO1361" s="39"/>
      <c r="AP1361" s="39"/>
      <c r="AQ1361" s="39"/>
      <c r="AR1361" s="39"/>
      <c r="AS1361" s="39"/>
      <c r="AT1361" s="39"/>
      <c r="AU1361" s="39"/>
      <c r="AV1361" s="39"/>
    </row>
    <row r="1362" spans="1:48">
      <c r="A1362" s="39" t="s">
        <v>76</v>
      </c>
      <c r="B1362" s="39" t="s">
        <v>129</v>
      </c>
      <c r="C1362" s="39" t="s">
        <v>128</v>
      </c>
      <c r="D1362" s="40" t="s">
        <v>225</v>
      </c>
      <c r="E1362" s="40">
        <v>22</v>
      </c>
      <c r="F1362" s="40" t="s">
        <v>3</v>
      </c>
      <c r="G1362" s="39" t="str">
        <f>IFERROR(VLOOKUP(A1362,'[4]MC Masterlist 2026-09-17'!$B:$M, 3, 0),"")</f>
        <v>SUZUKI</v>
      </c>
      <c r="H1362" s="41">
        <f>IFERROR(VLOOKUP(A1362,'[4]MC Masterlist 2026-09-17'!$B:$M, 6, 0),"")</f>
        <v>62692</v>
      </c>
      <c r="I1362" s="42">
        <v>0</v>
      </c>
      <c r="J1362" s="42">
        <v>0</v>
      </c>
      <c r="K1362" s="42">
        <v>0</v>
      </c>
      <c r="L1362" s="42">
        <f t="shared" si="321"/>
        <v>0</v>
      </c>
      <c r="M1362" s="42">
        <f t="shared" si="322"/>
        <v>0</v>
      </c>
      <c r="N1362" s="41">
        <f t="shared" si="323"/>
        <v>0</v>
      </c>
      <c r="O1362" s="41">
        <f t="shared" si="324"/>
        <v>0</v>
      </c>
      <c r="P1362" s="42">
        <f t="shared" si="325"/>
        <v>0</v>
      </c>
      <c r="Q1362" s="42">
        <v>2</v>
      </c>
      <c r="R1362" s="41">
        <f t="shared" si="326"/>
        <v>125384</v>
      </c>
      <c r="S1362" s="42">
        <f t="shared" si="327"/>
        <v>0</v>
      </c>
      <c r="T1362" s="42">
        <f>IFERROR(VLOOKUP(A1362,'[4]Re-order'!$A:$Q,17,0),"")</f>
        <v>0</v>
      </c>
      <c r="U1362" s="42">
        <f>IFERROR(VLOOKUP(A1362,'[4]MC Masterlist 2026-09-17'!$B:$M, 10, 0),0)</f>
        <v>15</v>
      </c>
      <c r="V1362" s="42">
        <f>IFERROR(VLOOKUP(A1362,'[4]MC Masterlist 2026-09-17'!$B:$M, 11, 0),0)</f>
        <v>15</v>
      </c>
      <c r="W1362" s="42">
        <f t="shared" si="328"/>
        <v>30</v>
      </c>
      <c r="X1362" s="42">
        <f t="shared" si="329"/>
        <v>30</v>
      </c>
      <c r="Y1362" s="42">
        <f>IFERROR(IF(OR(C1362="AREA I",C1362="AREA V"),7,VLOOKUP(A1362,'[4]MC Masterlist 2026-09-17'!$B:$M, 12, 0)),0)</f>
        <v>30</v>
      </c>
      <c r="Z1362" s="42">
        <f t="shared" si="330"/>
        <v>0</v>
      </c>
      <c r="AA1362" s="42">
        <f t="shared" si="331"/>
        <v>0</v>
      </c>
      <c r="AB1362" s="42">
        <f t="shared" si="332"/>
        <v>0</v>
      </c>
      <c r="AC1362" s="42">
        <f t="shared" si="333"/>
        <v>0</v>
      </c>
      <c r="AD1362" s="40" t="str">
        <f t="shared" si="334"/>
        <v>Critical</v>
      </c>
      <c r="AE1362" s="40">
        <f>IFERROR(VLOOKUP(A1362,'[4]Re-order'!$A:$AA,27,0),"")</f>
        <v>0</v>
      </c>
      <c r="AF1362" s="42">
        <f t="shared" si="335"/>
        <v>-2</v>
      </c>
      <c r="AG1362" s="42" t="e">
        <f>SUMIFS('[4]Raw Inventory'!D:D,'[4]Raw Inventory'!C:C,"GREATWALL",'[4]Raw Inventory'!B:B,A1362)</f>
        <v>#VALUE!</v>
      </c>
      <c r="AH1362" s="42" t="e">
        <f>SUMIFS('[4]Raw Inventory'!D:D,'[4]Raw Inventory'!C:C,"DUARTE",'[4]Raw Inventory'!B:B,A1362)</f>
        <v>#VALUE!</v>
      </c>
      <c r="AI1362" s="42"/>
      <c r="AJ1362" s="42">
        <f t="shared" si="336"/>
        <v>0</v>
      </c>
      <c r="AK1362" s="40" t="str">
        <f>IFERROR(IF((Q1362+IF(AI1362="",0,AI3))&lt;=0,"Stockout",IF(AJ1362="","",IF(F1362="Class A",IF(AJ1362&lt;=7,"Critical",IF(AJ1362&lt;=15,"Low",IF(AJ1362&lt;=30,"Reorder",IF(AJ1362&lt;=45,"Optimal","Overstock")))),IF(F1362="Class B",IF(AJ1362&lt;=10,"Critical",IF(AJ1362&lt;=20,"Low",IF(AJ1362&lt;=45,"Reorder",IF(AJ1362&lt;=60,"Optimal","Overstock")))),IF(F1362="Class C",IF(AJ1362&lt;=15,"Critical",IF(AJ1362&lt;=30,"Low",IF(AJ1362&lt;=60,"Reorder",IF(AJ1362&lt;=90,"Optimal","Overstock")))),""))))),"")</f>
        <v>Critical</v>
      </c>
      <c r="AL1362" s="42"/>
      <c r="AM1362" s="39"/>
      <c r="AN1362" s="39"/>
      <c r="AO1362" s="39"/>
      <c r="AP1362" s="39"/>
      <c r="AQ1362" s="39"/>
      <c r="AR1362" s="39"/>
      <c r="AS1362" s="39"/>
      <c r="AT1362" s="39"/>
      <c r="AU1362" s="39"/>
      <c r="AV1362" s="39"/>
    </row>
    <row r="1363" spans="1:48">
      <c r="A1363" s="39" t="s">
        <v>35</v>
      </c>
      <c r="B1363" s="39" t="s">
        <v>130</v>
      </c>
      <c r="C1363" s="39" t="s">
        <v>128</v>
      </c>
      <c r="D1363" s="40" t="s">
        <v>264</v>
      </c>
      <c r="E1363" s="40">
        <v>20</v>
      </c>
      <c r="F1363" s="40" t="s">
        <v>2</v>
      </c>
      <c r="G1363" s="39" t="str">
        <f>IFERROR(VLOOKUP(A1363,'[4]MC Masterlist 2026-09-17'!$B:$M, 3, 0),"")</f>
        <v>HONDA</v>
      </c>
      <c r="H1363" s="41">
        <f>IFERROR(VLOOKUP(A1363,'[4]MC Masterlist 2026-09-17'!$B:$M, 6, 0),"")</f>
        <v>57990</v>
      </c>
      <c r="I1363" s="42">
        <v>1</v>
      </c>
      <c r="J1363" s="42">
        <v>2</v>
      </c>
      <c r="K1363" s="42">
        <v>0</v>
      </c>
      <c r="L1363" s="42">
        <f t="shared" si="321"/>
        <v>3</v>
      </c>
      <c r="M1363" s="42">
        <f t="shared" si="322"/>
        <v>1</v>
      </c>
      <c r="N1363" s="41">
        <f t="shared" si="323"/>
        <v>173970</v>
      </c>
      <c r="O1363" s="41">
        <f t="shared" si="324"/>
        <v>57990</v>
      </c>
      <c r="P1363" s="42">
        <f t="shared" si="325"/>
        <v>3.3333333333333333E-2</v>
      </c>
      <c r="Q1363" s="42">
        <v>2</v>
      </c>
      <c r="R1363" s="41">
        <f t="shared" si="326"/>
        <v>115980</v>
      </c>
      <c r="S1363" s="42">
        <f t="shared" si="327"/>
        <v>60</v>
      </c>
      <c r="T1363" s="42">
        <f>IFERROR(VLOOKUP(A1363,'[4]Re-order'!$A:$Q,17,0),"")</f>
        <v>0</v>
      </c>
      <c r="U1363" s="42">
        <f>IFERROR(VLOOKUP(A1363,'[4]MC Masterlist 2026-09-17'!$B:$M, 10, 0),0)</f>
        <v>15</v>
      </c>
      <c r="V1363" s="42">
        <f>IFERROR(VLOOKUP(A1363,'[4]MC Masterlist 2026-09-17'!$B:$M, 11, 0),0)</f>
        <v>15</v>
      </c>
      <c r="W1363" s="42">
        <f t="shared" si="328"/>
        <v>30</v>
      </c>
      <c r="X1363" s="42">
        <f t="shared" si="329"/>
        <v>29.5</v>
      </c>
      <c r="Y1363" s="42">
        <f>IFERROR(IF(OR(C1363="AREA I",C1363="AREA V"),7,VLOOKUP(A1363,'[4]MC Masterlist 2026-09-17'!$B:$M, 12, 0)),0)</f>
        <v>30</v>
      </c>
      <c r="Z1363" s="42">
        <f t="shared" si="330"/>
        <v>0.5</v>
      </c>
      <c r="AA1363" s="42">
        <f t="shared" si="331"/>
        <v>1</v>
      </c>
      <c r="AB1363" s="42">
        <f t="shared" si="332"/>
        <v>0.98333333333333328</v>
      </c>
      <c r="AC1363" s="42">
        <f t="shared" si="333"/>
        <v>1</v>
      </c>
      <c r="AD1363" s="40" t="str">
        <f t="shared" si="334"/>
        <v>Optimal</v>
      </c>
      <c r="AE1363" s="40">
        <f>IFERROR(VLOOKUP(A1363,'[4]Re-order'!$A:$AA,27,0),"")</f>
        <v>0</v>
      </c>
      <c r="AF1363" s="42">
        <f t="shared" si="335"/>
        <v>-1</v>
      </c>
      <c r="AG1363" s="42" t="e">
        <f>SUMIFS('[4]Raw Inventory'!D:D,'[4]Raw Inventory'!C:C,"GREATWALL",'[4]Raw Inventory'!B:B,A1363)</f>
        <v>#VALUE!</v>
      </c>
      <c r="AH1363" s="42" t="e">
        <f>SUMIFS('[4]Raw Inventory'!D:D,'[4]Raw Inventory'!C:C,"DUARTE",'[4]Raw Inventory'!B:B,A1363)</f>
        <v>#VALUE!</v>
      </c>
      <c r="AI1363" s="42"/>
      <c r="AJ1363" s="42">
        <f t="shared" si="336"/>
        <v>60</v>
      </c>
      <c r="AK1363" s="40" t="str">
        <f>IFERROR(IF((Q1363+IF(AI1363="",0,AI3))&lt;=0,"Stockout",IF(AJ1363="","",IF(F1363="Class A",IF(AJ1363&lt;=7,"Critical",IF(AJ1363&lt;=15,"Low",IF(AJ1363&lt;=30,"Reorder",IF(AJ1363&lt;=45,"Optimal","Overstock")))),IF(F1363="Class B",IF(AJ1363&lt;=10,"Critical",IF(AJ1363&lt;=20,"Low",IF(AJ1363&lt;=45,"Reorder",IF(AJ1363&lt;=60,"Optimal","Overstock")))),IF(F1363="Class C",IF(AJ1363&lt;=15,"Critical",IF(AJ1363&lt;=30,"Low",IF(AJ1363&lt;=60,"Reorder",IF(AJ1363&lt;=90,"Optimal","Overstock")))),""))))),"")</f>
        <v>Optimal</v>
      </c>
      <c r="AL1363" s="42"/>
      <c r="AM1363" s="39"/>
      <c r="AN1363" s="39"/>
      <c r="AO1363" s="39"/>
      <c r="AP1363" s="39"/>
      <c r="AQ1363" s="39"/>
      <c r="AR1363" s="39"/>
      <c r="AS1363" s="39"/>
      <c r="AT1363" s="39"/>
      <c r="AU1363" s="39"/>
      <c r="AV1363" s="39"/>
    </row>
    <row r="1364" spans="1:48">
      <c r="A1364" s="39" t="s">
        <v>45</v>
      </c>
      <c r="B1364" s="39" t="s">
        <v>154</v>
      </c>
      <c r="C1364" s="39" t="s">
        <v>152</v>
      </c>
      <c r="D1364" s="40" t="s">
        <v>266</v>
      </c>
      <c r="E1364" s="40">
        <v>23</v>
      </c>
      <c r="F1364" s="40" t="s">
        <v>3</v>
      </c>
      <c r="G1364" s="39" t="str">
        <f>IFERROR(VLOOKUP(A1364,'[4]MC Masterlist 2026-09-17'!$B:$M, 3, 0),"")</f>
        <v>YAMAHA</v>
      </c>
      <c r="H1364" s="41">
        <f>IFERROR(VLOOKUP(A1364,'[4]MC Masterlist 2026-09-17'!$B:$M, 6, 0),"")</f>
        <v>117087</v>
      </c>
      <c r="I1364" s="42">
        <v>0</v>
      </c>
      <c r="J1364" s="42">
        <v>1</v>
      </c>
      <c r="K1364" s="42">
        <v>0</v>
      </c>
      <c r="L1364" s="42">
        <f t="shared" si="321"/>
        <v>1</v>
      </c>
      <c r="M1364" s="42">
        <f t="shared" si="322"/>
        <v>0.33333333333333331</v>
      </c>
      <c r="N1364" s="41">
        <f t="shared" si="323"/>
        <v>117087</v>
      </c>
      <c r="O1364" s="41">
        <f t="shared" si="324"/>
        <v>39029</v>
      </c>
      <c r="P1364" s="42">
        <f t="shared" si="325"/>
        <v>1.111111111111111E-2</v>
      </c>
      <c r="Q1364" s="42"/>
      <c r="R1364" s="41">
        <f t="shared" si="326"/>
        <v>0</v>
      </c>
      <c r="S1364" s="42">
        <f t="shared" si="327"/>
        <v>0</v>
      </c>
      <c r="T1364" s="42">
        <f>IFERROR(VLOOKUP(A1364,'[4]Re-order'!$A:$Q,17,0),"")</f>
        <v>0</v>
      </c>
      <c r="U1364" s="42">
        <f>IFERROR(VLOOKUP(A1364,'[4]MC Masterlist 2026-09-17'!$B:$M, 10, 0),0)</f>
        <v>15</v>
      </c>
      <c r="V1364" s="42">
        <f>IFERROR(VLOOKUP(A1364,'[4]MC Masterlist 2026-09-17'!$B:$M, 11, 0),0)</f>
        <v>15</v>
      </c>
      <c r="W1364" s="42">
        <f t="shared" si="328"/>
        <v>30</v>
      </c>
      <c r="X1364" s="42">
        <f t="shared" si="329"/>
        <v>29.833333333333332</v>
      </c>
      <c r="Y1364" s="42">
        <f>IFERROR(IF(OR(C1364="AREA I",C1364="AREA V"),7,VLOOKUP(A1364,'[4]MC Masterlist 2026-09-17'!$B:$M, 12, 0)),0)</f>
        <v>30</v>
      </c>
      <c r="Z1364" s="42">
        <f t="shared" si="330"/>
        <v>0.16666666666666666</v>
      </c>
      <c r="AA1364" s="42">
        <f t="shared" si="331"/>
        <v>0.33333333333333331</v>
      </c>
      <c r="AB1364" s="42">
        <f t="shared" si="332"/>
        <v>0.33148148148148143</v>
      </c>
      <c r="AC1364" s="42">
        <f t="shared" si="333"/>
        <v>0.33333333333333331</v>
      </c>
      <c r="AD1364" s="40" t="str">
        <f t="shared" si="334"/>
        <v>Stockout</v>
      </c>
      <c r="AE1364" s="40">
        <f>IFERROR(VLOOKUP(A1364,'[4]Re-order'!$A:$AA,27,0),"")</f>
        <v>0</v>
      </c>
      <c r="AF1364" s="42">
        <f t="shared" si="335"/>
        <v>0.33333333333333331</v>
      </c>
      <c r="AG1364" s="42" t="e">
        <f>SUMIFS('[4]Raw Inventory'!D:D,'[4]Raw Inventory'!C:C,"GREATWALL",'[4]Raw Inventory'!B:B,A1364)</f>
        <v>#VALUE!</v>
      </c>
      <c r="AH1364" s="42" t="e">
        <f>SUMIFS('[4]Raw Inventory'!D:D,'[4]Raw Inventory'!C:C,"DUARTE",'[4]Raw Inventory'!B:B,A1364)</f>
        <v>#VALUE!</v>
      </c>
      <c r="AI1364" s="42"/>
      <c r="AJ1364" s="42">
        <f t="shared" si="336"/>
        <v>0</v>
      </c>
      <c r="AK1364" s="40" t="str">
        <f>IFERROR(IF((Q1364+IF(AI1364="",0,AI3))&lt;=0,"Stockout",IF(AJ1364="","",IF(F1364="Class A",IF(AJ1364&lt;=7,"Critical",IF(AJ1364&lt;=15,"Low",IF(AJ1364&lt;=30,"Reorder",IF(AJ1364&lt;=45,"Optimal","Overstock")))),IF(F1364="Class B",IF(AJ1364&lt;=10,"Critical",IF(AJ1364&lt;=20,"Low",IF(AJ1364&lt;=45,"Reorder",IF(AJ1364&lt;=60,"Optimal","Overstock")))),IF(F1364="Class C",IF(AJ1364&lt;=15,"Critical",IF(AJ1364&lt;=30,"Low",IF(AJ1364&lt;=60,"Reorder",IF(AJ1364&lt;=90,"Optimal","Overstock")))),""))))),"")</f>
        <v>Stockout</v>
      </c>
      <c r="AL1364" s="42"/>
      <c r="AM1364" s="39"/>
      <c r="AN1364" s="39"/>
      <c r="AO1364" s="39"/>
      <c r="AP1364" s="39"/>
      <c r="AQ1364" s="39"/>
      <c r="AR1364" s="39"/>
      <c r="AS1364" s="39"/>
      <c r="AT1364" s="39"/>
      <c r="AU1364" s="39"/>
      <c r="AV1364" s="39"/>
    </row>
    <row r="1365" spans="1:48">
      <c r="A1365" s="39" t="s">
        <v>64</v>
      </c>
      <c r="B1365" s="39" t="s">
        <v>113</v>
      </c>
      <c r="C1365" s="39" t="s">
        <v>109</v>
      </c>
      <c r="D1365" s="40" t="s">
        <v>242</v>
      </c>
      <c r="E1365" s="40">
        <v>15</v>
      </c>
      <c r="F1365" s="40" t="s">
        <v>2</v>
      </c>
      <c r="G1365" s="39" t="str">
        <f>IFERROR(VLOOKUP(A1365,'[4]MC Masterlist 2026-09-17'!$B:$M, 3, 0),"")</f>
        <v>HONDA</v>
      </c>
      <c r="H1365" s="41">
        <f>IFERROR(VLOOKUP(A1365,'[4]MC Masterlist 2026-09-17'!$B:$M, 6, 0),"")</f>
        <v>73170</v>
      </c>
      <c r="I1365" s="42">
        <v>0</v>
      </c>
      <c r="J1365" s="42">
        <v>4</v>
      </c>
      <c r="K1365" s="42">
        <v>0</v>
      </c>
      <c r="L1365" s="42">
        <f t="shared" si="321"/>
        <v>4</v>
      </c>
      <c r="M1365" s="42">
        <f t="shared" si="322"/>
        <v>1.3333333333333333</v>
      </c>
      <c r="N1365" s="41">
        <f t="shared" si="323"/>
        <v>292680</v>
      </c>
      <c r="O1365" s="41">
        <f t="shared" si="324"/>
        <v>97560</v>
      </c>
      <c r="P1365" s="42">
        <f t="shared" si="325"/>
        <v>4.4444444444444439E-2</v>
      </c>
      <c r="Q1365" s="42">
        <v>3</v>
      </c>
      <c r="R1365" s="41">
        <f t="shared" si="326"/>
        <v>219510</v>
      </c>
      <c r="S1365" s="42">
        <f t="shared" si="327"/>
        <v>67.5</v>
      </c>
      <c r="T1365" s="42">
        <f>IFERROR(VLOOKUP(A1365,'[4]Re-order'!$A:$Q,17,0),"")</f>
        <v>0</v>
      </c>
      <c r="U1365" s="42">
        <f>IFERROR(VLOOKUP(A1365,'[4]MC Masterlist 2026-09-17'!$B:$M, 10, 0),0)</f>
        <v>15</v>
      </c>
      <c r="V1365" s="42">
        <f>IFERROR(VLOOKUP(A1365,'[4]MC Masterlist 2026-09-17'!$B:$M, 11, 0),0)</f>
        <v>15</v>
      </c>
      <c r="W1365" s="42">
        <f t="shared" si="328"/>
        <v>30</v>
      </c>
      <c r="X1365" s="42">
        <f t="shared" si="329"/>
        <v>29.333333333333332</v>
      </c>
      <c r="Y1365" s="42">
        <f>IFERROR(IF(OR(C1365="AREA I",C1365="AREA V"),7,VLOOKUP(A1365,'[4]MC Masterlist 2026-09-17'!$B:$M, 12, 0)),0)</f>
        <v>30</v>
      </c>
      <c r="Z1365" s="42">
        <f t="shared" si="330"/>
        <v>0.66666666666666663</v>
      </c>
      <c r="AA1365" s="42">
        <f t="shared" si="331"/>
        <v>1.3333333333333333</v>
      </c>
      <c r="AB1365" s="42">
        <f t="shared" si="332"/>
        <v>1.3037037037037036</v>
      </c>
      <c r="AC1365" s="42">
        <f t="shared" si="333"/>
        <v>1.3333333333333333</v>
      </c>
      <c r="AD1365" s="40" t="str">
        <f t="shared" si="334"/>
        <v>Overstock</v>
      </c>
      <c r="AE1365" s="40">
        <f>IFERROR(VLOOKUP(A1365,'[4]Re-order'!$A:$AA,27,0),"")</f>
        <v>0</v>
      </c>
      <c r="AF1365" s="42">
        <f t="shared" si="335"/>
        <v>-1.6666666666666667</v>
      </c>
      <c r="AG1365" s="42" t="e">
        <f>SUMIFS('[4]Raw Inventory'!D:D,'[4]Raw Inventory'!C:C,"GREATWALL",'[4]Raw Inventory'!B:B,A1365)</f>
        <v>#VALUE!</v>
      </c>
      <c r="AH1365" s="42" t="e">
        <f>SUMIFS('[4]Raw Inventory'!D:D,'[4]Raw Inventory'!C:C,"DUARTE",'[4]Raw Inventory'!B:B,A1365)</f>
        <v>#VALUE!</v>
      </c>
      <c r="AI1365" s="42"/>
      <c r="AJ1365" s="42">
        <f t="shared" si="336"/>
        <v>67.500000000000014</v>
      </c>
      <c r="AK1365" s="40" t="str">
        <f>IFERROR(IF((Q1365+IF(AI1365="",0,AI3))&lt;=0,"Stockout",IF(AJ1365="","",IF(F1365="Class A",IF(AJ1365&lt;=7,"Critical",IF(AJ1365&lt;=15,"Low",IF(AJ1365&lt;=30,"Reorder",IF(AJ1365&lt;=45,"Optimal","Overstock")))),IF(F1365="Class B",IF(AJ1365&lt;=10,"Critical",IF(AJ1365&lt;=20,"Low",IF(AJ1365&lt;=45,"Reorder",IF(AJ1365&lt;=60,"Optimal","Overstock")))),IF(F1365="Class C",IF(AJ1365&lt;=15,"Critical",IF(AJ1365&lt;=30,"Low",IF(AJ1365&lt;=60,"Reorder",IF(AJ1365&lt;=90,"Optimal","Overstock")))),""))))),"")</f>
        <v>Overstock</v>
      </c>
      <c r="AL1365" s="42"/>
      <c r="AM1365" s="39"/>
      <c r="AN1365" s="39"/>
      <c r="AO1365" s="39"/>
      <c r="AP1365" s="39"/>
      <c r="AQ1365" s="39"/>
      <c r="AR1365" s="39"/>
      <c r="AS1365" s="39"/>
      <c r="AT1365" s="39"/>
      <c r="AU1365" s="39"/>
      <c r="AV1365" s="39"/>
    </row>
    <row r="1366" spans="1:48">
      <c r="A1366" s="39" t="s">
        <v>17</v>
      </c>
      <c r="B1366" s="39" t="s">
        <v>111</v>
      </c>
      <c r="C1366" s="39" t="s">
        <v>109</v>
      </c>
      <c r="D1366" s="40" t="s">
        <v>235</v>
      </c>
      <c r="E1366" s="40">
        <v>7</v>
      </c>
      <c r="F1366" s="40" t="s">
        <v>2</v>
      </c>
      <c r="G1366" s="39" t="str">
        <f>IFERROR(VLOOKUP(A1366,'[4]MC Masterlist 2026-09-17'!$B:$M, 3, 0),"")</f>
        <v>HONDA</v>
      </c>
      <c r="H1366" s="41">
        <f>IFERROR(VLOOKUP(A1366,'[4]MC Masterlist 2026-09-17'!$B:$M, 6, 0),"")</f>
        <v>140790</v>
      </c>
      <c r="I1366" s="42">
        <v>2</v>
      </c>
      <c r="J1366" s="42">
        <v>1</v>
      </c>
      <c r="K1366" s="42">
        <v>1</v>
      </c>
      <c r="L1366" s="42">
        <f t="shared" si="321"/>
        <v>4</v>
      </c>
      <c r="M1366" s="42">
        <f t="shared" si="322"/>
        <v>1.3333333333333333</v>
      </c>
      <c r="N1366" s="41">
        <f t="shared" si="323"/>
        <v>563160</v>
      </c>
      <c r="O1366" s="41">
        <f t="shared" si="324"/>
        <v>187720</v>
      </c>
      <c r="P1366" s="42">
        <f t="shared" si="325"/>
        <v>4.4444444444444439E-2</v>
      </c>
      <c r="Q1366" s="42">
        <v>2</v>
      </c>
      <c r="R1366" s="41">
        <f t="shared" si="326"/>
        <v>281580</v>
      </c>
      <c r="S1366" s="42">
        <f t="shared" si="327"/>
        <v>45</v>
      </c>
      <c r="T1366" s="42">
        <f>IFERROR(VLOOKUP(A1366,'[4]Re-order'!$A:$Q,17,0),"")</f>
        <v>0</v>
      </c>
      <c r="U1366" s="42">
        <f>IFERROR(VLOOKUP(A1366,'[4]MC Masterlist 2026-09-17'!$B:$M, 10, 0),0)</f>
        <v>15</v>
      </c>
      <c r="V1366" s="42">
        <f>IFERROR(VLOOKUP(A1366,'[4]MC Masterlist 2026-09-17'!$B:$M, 11, 0),0)</f>
        <v>15</v>
      </c>
      <c r="W1366" s="42">
        <f t="shared" si="328"/>
        <v>30</v>
      </c>
      <c r="X1366" s="42">
        <f t="shared" si="329"/>
        <v>29.333333333333332</v>
      </c>
      <c r="Y1366" s="42">
        <f>IFERROR(IF(OR(C1366="AREA I",C1366="AREA V"),7,VLOOKUP(A1366,'[4]MC Masterlist 2026-09-17'!$B:$M, 12, 0)),0)</f>
        <v>30</v>
      </c>
      <c r="Z1366" s="42">
        <f t="shared" si="330"/>
        <v>0.66666666666666663</v>
      </c>
      <c r="AA1366" s="42">
        <f t="shared" si="331"/>
        <v>1.3333333333333333</v>
      </c>
      <c r="AB1366" s="42">
        <f t="shared" si="332"/>
        <v>1.3037037037037036</v>
      </c>
      <c r="AC1366" s="42">
        <f t="shared" si="333"/>
        <v>1.3333333333333333</v>
      </c>
      <c r="AD1366" s="40" t="str">
        <f t="shared" si="334"/>
        <v>Reorder</v>
      </c>
      <c r="AE1366" s="40">
        <f>IFERROR(VLOOKUP(A1366,'[4]Re-order'!$A:$AA,27,0),"")</f>
        <v>0</v>
      </c>
      <c r="AF1366" s="42">
        <f t="shared" si="335"/>
        <v>-0.66666666666666674</v>
      </c>
      <c r="AG1366" s="42" t="e">
        <f>SUMIFS('[4]Raw Inventory'!D:D,'[4]Raw Inventory'!C:C,"GREATWALL",'[4]Raw Inventory'!B:B,A1366)</f>
        <v>#VALUE!</v>
      </c>
      <c r="AH1366" s="42" t="e">
        <f>SUMIFS('[4]Raw Inventory'!D:D,'[4]Raw Inventory'!C:C,"DUARTE",'[4]Raw Inventory'!B:B,A1366)</f>
        <v>#VALUE!</v>
      </c>
      <c r="AI1366" s="42"/>
      <c r="AJ1366" s="42">
        <f t="shared" si="336"/>
        <v>45.000000000000007</v>
      </c>
      <c r="AK1366" s="40" t="str">
        <f>IFERROR(IF((Q1366+IF(AI1366="",0,AI3))&lt;=0,"Stockout",IF(AJ1366="","",IF(F1366="Class A",IF(AJ1366&lt;=7,"Critical",IF(AJ1366&lt;=15,"Low",IF(AJ1366&lt;=30,"Reorder",IF(AJ1366&lt;=45,"Optimal","Overstock")))),IF(F1366="Class B",IF(AJ1366&lt;=10,"Critical",IF(AJ1366&lt;=20,"Low",IF(AJ1366&lt;=45,"Reorder",IF(AJ1366&lt;=60,"Optimal","Overstock")))),IF(F1366="Class C",IF(AJ1366&lt;=15,"Critical",IF(AJ1366&lt;=30,"Low",IF(AJ1366&lt;=60,"Reorder",IF(AJ1366&lt;=90,"Optimal","Overstock")))),""))))),"")</f>
        <v>Reorder</v>
      </c>
      <c r="AL1366" s="42"/>
      <c r="AM1366" s="39"/>
      <c r="AN1366" s="39"/>
      <c r="AO1366" s="39"/>
      <c r="AP1366" s="39"/>
      <c r="AQ1366" s="39"/>
      <c r="AR1366" s="39"/>
      <c r="AS1366" s="39"/>
      <c r="AT1366" s="39"/>
      <c r="AU1366" s="39"/>
      <c r="AV1366" s="39"/>
    </row>
    <row r="1367" spans="1:48">
      <c r="A1367" s="39" t="s">
        <v>12</v>
      </c>
      <c r="B1367" s="39" t="s">
        <v>161</v>
      </c>
      <c r="C1367" s="39" t="s">
        <v>159</v>
      </c>
      <c r="D1367" s="40" t="s">
        <v>272</v>
      </c>
      <c r="E1367" s="40">
        <v>1</v>
      </c>
      <c r="F1367" s="40" t="s">
        <v>0</v>
      </c>
      <c r="G1367" s="39" t="str">
        <f>IFERROR(VLOOKUP(A1367,'[4]MC Masterlist 2026-09-17'!$B:$M, 3, 0),"")</f>
        <v>HONDA</v>
      </c>
      <c r="H1367" s="41">
        <f>IFERROR(VLOOKUP(A1367,'[4]MC Masterlist 2026-09-17'!$B:$M, 6, 0),"")</f>
        <v>158270</v>
      </c>
      <c r="I1367" s="42">
        <v>0</v>
      </c>
      <c r="J1367" s="42">
        <v>0</v>
      </c>
      <c r="K1367" s="42">
        <v>0</v>
      </c>
      <c r="L1367" s="42">
        <f t="shared" si="321"/>
        <v>0</v>
      </c>
      <c r="M1367" s="42">
        <f t="shared" si="322"/>
        <v>0</v>
      </c>
      <c r="N1367" s="41">
        <f t="shared" si="323"/>
        <v>0</v>
      </c>
      <c r="O1367" s="41">
        <f t="shared" si="324"/>
        <v>0</v>
      </c>
      <c r="P1367" s="42">
        <f t="shared" si="325"/>
        <v>0</v>
      </c>
      <c r="Q1367" s="42">
        <v>2</v>
      </c>
      <c r="R1367" s="41">
        <f t="shared" si="326"/>
        <v>316540</v>
      </c>
      <c r="S1367" s="42">
        <f t="shared" si="327"/>
        <v>0</v>
      </c>
      <c r="T1367" s="42">
        <f>IFERROR(VLOOKUP(A1367,'[4]Re-order'!$A:$Q,17,0),"")</f>
        <v>0</v>
      </c>
      <c r="U1367" s="42">
        <f>IFERROR(VLOOKUP(A1367,'[4]MC Masterlist 2026-09-17'!$B:$M, 10, 0),0)</f>
        <v>15</v>
      </c>
      <c r="V1367" s="42">
        <f>IFERROR(VLOOKUP(A1367,'[4]MC Masterlist 2026-09-17'!$B:$M, 11, 0),0)</f>
        <v>15</v>
      </c>
      <c r="W1367" s="42">
        <f t="shared" si="328"/>
        <v>30</v>
      </c>
      <c r="X1367" s="42">
        <f t="shared" si="329"/>
        <v>30</v>
      </c>
      <c r="Y1367" s="42">
        <f>IFERROR(IF(OR(C1367="AREA I",C1367="AREA V"),7,VLOOKUP(A1367,'[4]MC Masterlist 2026-09-17'!$B:$M, 12, 0)),0)</f>
        <v>30</v>
      </c>
      <c r="Z1367" s="42">
        <f t="shared" si="330"/>
        <v>0</v>
      </c>
      <c r="AA1367" s="42">
        <f t="shared" si="331"/>
        <v>0</v>
      </c>
      <c r="AB1367" s="42">
        <f t="shared" si="332"/>
        <v>0</v>
      </c>
      <c r="AC1367" s="42">
        <f t="shared" si="333"/>
        <v>0</v>
      </c>
      <c r="AD1367" s="40" t="str">
        <f t="shared" si="334"/>
        <v>Critical</v>
      </c>
      <c r="AE1367" s="40">
        <f>IFERROR(VLOOKUP(A1367,'[4]Re-order'!$A:$AA,27,0),"")</f>
        <v>0</v>
      </c>
      <c r="AF1367" s="42">
        <f t="shared" si="335"/>
        <v>-2</v>
      </c>
      <c r="AG1367" s="42" t="e">
        <f>SUMIFS('[4]Raw Inventory'!D:D,'[4]Raw Inventory'!C:C,"GREATWALL",'[4]Raw Inventory'!B:B,A1367)</f>
        <v>#VALUE!</v>
      </c>
      <c r="AH1367" s="42" t="e">
        <f>SUMIFS('[4]Raw Inventory'!D:D,'[4]Raw Inventory'!C:C,"DUARTE",'[4]Raw Inventory'!B:B,A1367)</f>
        <v>#VALUE!</v>
      </c>
      <c r="AI1367" s="42"/>
      <c r="AJ1367" s="42">
        <f t="shared" si="336"/>
        <v>0</v>
      </c>
      <c r="AK1367" s="40" t="str">
        <f>IFERROR(IF((Q1367+IF(AI1367="",0,AI3))&lt;=0,"Stockout",IF(AJ1367="","",IF(F1367="Class A",IF(AJ1367&lt;=7,"Critical",IF(AJ1367&lt;=15,"Low",IF(AJ1367&lt;=30,"Reorder",IF(AJ1367&lt;=45,"Optimal","Overstock")))),IF(F1367="Class B",IF(AJ1367&lt;=10,"Critical",IF(AJ1367&lt;=20,"Low",IF(AJ1367&lt;=45,"Reorder",IF(AJ1367&lt;=60,"Optimal","Overstock")))),IF(F1367="Class C",IF(AJ1367&lt;=15,"Critical",IF(AJ1367&lt;=30,"Low",IF(AJ1367&lt;=60,"Reorder",IF(AJ1367&lt;=90,"Optimal","Overstock")))),""))))),"")</f>
        <v>Critical</v>
      </c>
      <c r="AL1367" s="42"/>
      <c r="AM1367" s="39"/>
      <c r="AN1367" s="39"/>
      <c r="AO1367" s="39"/>
      <c r="AP1367" s="39"/>
      <c r="AQ1367" s="39"/>
      <c r="AR1367" s="39"/>
      <c r="AS1367" s="39"/>
      <c r="AT1367" s="39"/>
      <c r="AU1367" s="39"/>
      <c r="AV1367" s="39"/>
    </row>
    <row r="1368" spans="1:48">
      <c r="A1368" s="39" t="s">
        <v>75</v>
      </c>
      <c r="B1368" s="39" t="s">
        <v>141</v>
      </c>
      <c r="C1368" s="39" t="s">
        <v>137</v>
      </c>
      <c r="D1368" s="40" t="s">
        <v>238</v>
      </c>
      <c r="E1368" s="40">
        <v>28</v>
      </c>
      <c r="F1368" s="40" t="s">
        <v>3</v>
      </c>
      <c r="G1368" s="39" t="str">
        <f>IFERROR(VLOOKUP(A1368,'[4]MC Masterlist 2026-09-17'!$B:$M, 3, 0),"")</f>
        <v>SUZUKI</v>
      </c>
      <c r="H1368" s="41">
        <f>IFERROR(VLOOKUP(A1368,'[4]MC Masterlist 2026-09-17'!$B:$M, 6, 0),"")</f>
        <v>138952</v>
      </c>
      <c r="I1368" s="42">
        <v>0</v>
      </c>
      <c r="J1368" s="42">
        <v>0</v>
      </c>
      <c r="K1368" s="42">
        <v>0</v>
      </c>
      <c r="L1368" s="42">
        <f t="shared" si="321"/>
        <v>0</v>
      </c>
      <c r="M1368" s="42">
        <f t="shared" si="322"/>
        <v>0</v>
      </c>
      <c r="N1368" s="41">
        <f t="shared" si="323"/>
        <v>0</v>
      </c>
      <c r="O1368" s="41">
        <f t="shared" si="324"/>
        <v>0</v>
      </c>
      <c r="P1368" s="42">
        <f t="shared" si="325"/>
        <v>0</v>
      </c>
      <c r="Q1368" s="42">
        <v>1</v>
      </c>
      <c r="R1368" s="41">
        <f t="shared" si="326"/>
        <v>138952</v>
      </c>
      <c r="S1368" s="42">
        <f t="shared" si="327"/>
        <v>0</v>
      </c>
      <c r="T1368" s="42">
        <f>IFERROR(VLOOKUP(A1368,'[4]Re-order'!$A:$Q,17,0),"")</f>
        <v>0</v>
      </c>
      <c r="U1368" s="42">
        <f>IFERROR(VLOOKUP(A1368,'[4]MC Masterlist 2026-09-17'!$B:$M, 10, 0),0)</f>
        <v>15</v>
      </c>
      <c r="V1368" s="42">
        <f>IFERROR(VLOOKUP(A1368,'[4]MC Masterlist 2026-09-17'!$B:$M, 11, 0),0)</f>
        <v>15</v>
      </c>
      <c r="W1368" s="42">
        <f t="shared" si="328"/>
        <v>30</v>
      </c>
      <c r="X1368" s="42">
        <f t="shared" si="329"/>
        <v>7</v>
      </c>
      <c r="Y1368" s="42">
        <f>IFERROR(IF(OR(C1368="AREA I",C1368="AREA V"),7,VLOOKUP(A1368,'[4]MC Masterlist 2026-09-17'!$B:$M, 12, 0)),0)</f>
        <v>7</v>
      </c>
      <c r="Z1368" s="42">
        <f t="shared" si="330"/>
        <v>0</v>
      </c>
      <c r="AA1368" s="42">
        <f t="shared" si="331"/>
        <v>0</v>
      </c>
      <c r="AB1368" s="42">
        <f t="shared" si="332"/>
        <v>0</v>
      </c>
      <c r="AC1368" s="42">
        <f t="shared" si="333"/>
        <v>0</v>
      </c>
      <c r="AD1368" s="40" t="str">
        <f t="shared" si="334"/>
        <v>Critical</v>
      </c>
      <c r="AE1368" s="40">
        <f>IFERROR(VLOOKUP(A1368,'[4]Re-order'!$A:$AA,27,0),"")</f>
        <v>0</v>
      </c>
      <c r="AF1368" s="42">
        <f t="shared" si="335"/>
        <v>-1</v>
      </c>
      <c r="AG1368" s="42" t="e">
        <f>SUMIFS('[4]Raw Inventory'!D:D,'[4]Raw Inventory'!C:C,"GREATWALL",'[4]Raw Inventory'!B:B,A1368)</f>
        <v>#VALUE!</v>
      </c>
      <c r="AH1368" s="42" t="e">
        <f>SUMIFS('[4]Raw Inventory'!D:D,'[4]Raw Inventory'!C:C,"DUARTE",'[4]Raw Inventory'!B:B,A1368)</f>
        <v>#VALUE!</v>
      </c>
      <c r="AI1368" s="42"/>
      <c r="AJ1368" s="42">
        <f t="shared" si="336"/>
        <v>0</v>
      </c>
      <c r="AK1368" s="40" t="str">
        <f>IFERROR(IF((Q1368+IF(AI1368="",0,AI3))&lt;=0,"Stockout",IF(AJ1368="","",IF(F1368="Class A",IF(AJ1368&lt;=7,"Critical",IF(AJ1368&lt;=15,"Low",IF(AJ1368&lt;=30,"Reorder",IF(AJ1368&lt;=45,"Optimal","Overstock")))),IF(F1368="Class B",IF(AJ1368&lt;=10,"Critical",IF(AJ1368&lt;=20,"Low",IF(AJ1368&lt;=45,"Reorder",IF(AJ1368&lt;=60,"Optimal","Overstock")))),IF(F1368="Class C",IF(AJ1368&lt;=15,"Critical",IF(AJ1368&lt;=30,"Low",IF(AJ1368&lt;=60,"Reorder",IF(AJ1368&lt;=90,"Optimal","Overstock")))),""))))),"")</f>
        <v>Critical</v>
      </c>
      <c r="AL1368" s="42"/>
      <c r="AM1368" s="39"/>
      <c r="AN1368" s="39"/>
      <c r="AO1368" s="39"/>
      <c r="AP1368" s="39"/>
      <c r="AQ1368" s="39"/>
      <c r="AR1368" s="39"/>
      <c r="AS1368" s="39"/>
      <c r="AT1368" s="39"/>
      <c r="AU1368" s="39"/>
      <c r="AV1368" s="39"/>
    </row>
    <row r="1369" spans="1:48">
      <c r="A1369" s="39" t="s">
        <v>36</v>
      </c>
      <c r="B1369" s="39" t="s">
        <v>156</v>
      </c>
      <c r="C1369" s="39" t="s">
        <v>152</v>
      </c>
      <c r="D1369" s="40" t="s">
        <v>245</v>
      </c>
      <c r="E1369" s="40">
        <v>21</v>
      </c>
      <c r="F1369" s="40" t="s">
        <v>3</v>
      </c>
      <c r="G1369" s="39" t="str">
        <f>IFERROR(VLOOKUP(A1369,'[4]MC Masterlist 2026-09-17'!$B:$M, 3, 0),"")</f>
        <v>HONDA</v>
      </c>
      <c r="H1369" s="41">
        <f>IFERROR(VLOOKUP(A1369,'[4]MC Masterlist 2026-09-17'!$B:$M, 6, 0),"")</f>
        <v>76850</v>
      </c>
      <c r="I1369" s="42">
        <v>1</v>
      </c>
      <c r="J1369" s="42">
        <v>0</v>
      </c>
      <c r="K1369" s="42">
        <v>0</v>
      </c>
      <c r="L1369" s="42">
        <f t="shared" si="321"/>
        <v>1</v>
      </c>
      <c r="M1369" s="42">
        <f t="shared" si="322"/>
        <v>0.33333333333333331</v>
      </c>
      <c r="N1369" s="41">
        <f t="shared" si="323"/>
        <v>76850</v>
      </c>
      <c r="O1369" s="41">
        <f t="shared" si="324"/>
        <v>25616.666666666664</v>
      </c>
      <c r="P1369" s="42">
        <f t="shared" si="325"/>
        <v>1.111111111111111E-2</v>
      </c>
      <c r="Q1369" s="42">
        <v>2</v>
      </c>
      <c r="R1369" s="41">
        <f t="shared" si="326"/>
        <v>153700</v>
      </c>
      <c r="S1369" s="42">
        <f t="shared" si="327"/>
        <v>180.00000000000003</v>
      </c>
      <c r="T1369" s="42">
        <f>IFERROR(VLOOKUP(A1369,'[4]Re-order'!$A:$Q,17,0),"")</f>
        <v>0</v>
      </c>
      <c r="U1369" s="42">
        <f>IFERROR(VLOOKUP(A1369,'[4]MC Masterlist 2026-09-17'!$B:$M, 10, 0),0)</f>
        <v>15</v>
      </c>
      <c r="V1369" s="42">
        <f>IFERROR(VLOOKUP(A1369,'[4]MC Masterlist 2026-09-17'!$B:$M, 11, 0),0)</f>
        <v>15</v>
      </c>
      <c r="W1369" s="42">
        <f t="shared" si="328"/>
        <v>30</v>
      </c>
      <c r="X1369" s="42">
        <f t="shared" si="329"/>
        <v>29.833333333333332</v>
      </c>
      <c r="Y1369" s="42">
        <f>IFERROR(IF(OR(C1369="AREA I",C1369="AREA V"),7,VLOOKUP(A1369,'[4]MC Masterlist 2026-09-17'!$B:$M, 12, 0)),0)</f>
        <v>30</v>
      </c>
      <c r="Z1369" s="42">
        <f t="shared" si="330"/>
        <v>0.16666666666666666</v>
      </c>
      <c r="AA1369" s="42">
        <f t="shared" si="331"/>
        <v>0.33333333333333331</v>
      </c>
      <c r="AB1369" s="42">
        <f t="shared" si="332"/>
        <v>0.33148148148148143</v>
      </c>
      <c r="AC1369" s="42">
        <f t="shared" si="333"/>
        <v>0.33333333333333331</v>
      </c>
      <c r="AD1369" s="40" t="str">
        <f t="shared" si="334"/>
        <v>Overstock</v>
      </c>
      <c r="AE1369" s="40">
        <f>IFERROR(VLOOKUP(A1369,'[4]Re-order'!$A:$AA,27,0),"")</f>
        <v>0</v>
      </c>
      <c r="AF1369" s="42">
        <f t="shared" si="335"/>
        <v>-1.6666666666666667</v>
      </c>
      <c r="AG1369" s="42" t="e">
        <f>SUMIFS('[4]Raw Inventory'!D:D,'[4]Raw Inventory'!C:C,"GREATWALL",'[4]Raw Inventory'!B:B,A1369)</f>
        <v>#VALUE!</v>
      </c>
      <c r="AH1369" s="42" t="e">
        <f>SUMIFS('[4]Raw Inventory'!D:D,'[4]Raw Inventory'!C:C,"DUARTE",'[4]Raw Inventory'!B:B,A1369)</f>
        <v>#VALUE!</v>
      </c>
      <c r="AI1369" s="42"/>
      <c r="AJ1369" s="42">
        <f t="shared" si="336"/>
        <v>180.00000000000003</v>
      </c>
      <c r="AK1369" s="40" t="str">
        <f>IFERROR(IF((Q1369+IF(AI1369="",0,AI3))&lt;=0,"Stockout",IF(AJ1369="","",IF(F1369="Class A",IF(AJ1369&lt;=7,"Critical",IF(AJ1369&lt;=15,"Low",IF(AJ1369&lt;=30,"Reorder",IF(AJ1369&lt;=45,"Optimal","Overstock")))),IF(F1369="Class B",IF(AJ1369&lt;=10,"Critical",IF(AJ1369&lt;=20,"Low",IF(AJ1369&lt;=45,"Reorder",IF(AJ1369&lt;=60,"Optimal","Overstock")))),IF(F1369="Class C",IF(AJ1369&lt;=15,"Critical",IF(AJ1369&lt;=30,"Low",IF(AJ1369&lt;=60,"Reorder",IF(AJ1369&lt;=90,"Optimal","Overstock")))),""))))),"")</f>
        <v>Overstock</v>
      </c>
      <c r="AL1369" s="42"/>
      <c r="AM1369" s="39"/>
      <c r="AN1369" s="39"/>
      <c r="AO1369" s="39"/>
      <c r="AP1369" s="39"/>
      <c r="AQ1369" s="39"/>
      <c r="AR1369" s="39"/>
      <c r="AS1369" s="39"/>
      <c r="AT1369" s="39"/>
      <c r="AU1369" s="39"/>
      <c r="AV1369" s="39"/>
    </row>
    <row r="1370" spans="1:48">
      <c r="A1370" s="39" t="s">
        <v>26</v>
      </c>
      <c r="B1370" s="39" t="s">
        <v>119</v>
      </c>
      <c r="C1370" s="39" t="s">
        <v>118</v>
      </c>
      <c r="D1370" s="40" t="s">
        <v>229</v>
      </c>
      <c r="E1370" s="40">
        <v>6</v>
      </c>
      <c r="F1370" s="40" t="s">
        <v>0</v>
      </c>
      <c r="G1370" s="39" t="str">
        <f>IFERROR(VLOOKUP(A1370,'[4]MC Masterlist 2026-09-17'!$B:$M, 3, 0),"")</f>
        <v>SUZUKI</v>
      </c>
      <c r="H1370" s="41">
        <f>IFERROR(VLOOKUP(A1370,'[4]MC Masterlist 2026-09-17'!$B:$M, 6, 0),"")</f>
        <v>123700</v>
      </c>
      <c r="I1370" s="42">
        <v>1</v>
      </c>
      <c r="J1370" s="42">
        <v>4</v>
      </c>
      <c r="K1370" s="42">
        <v>2</v>
      </c>
      <c r="L1370" s="42">
        <f t="shared" si="321"/>
        <v>7</v>
      </c>
      <c r="M1370" s="42">
        <f t="shared" si="322"/>
        <v>2.3333333333333335</v>
      </c>
      <c r="N1370" s="41">
        <f t="shared" si="323"/>
        <v>865900</v>
      </c>
      <c r="O1370" s="41">
        <f t="shared" si="324"/>
        <v>288633.33333333337</v>
      </c>
      <c r="P1370" s="42">
        <f t="shared" si="325"/>
        <v>7.7777777777777779E-2</v>
      </c>
      <c r="Q1370" s="42">
        <v>4</v>
      </c>
      <c r="R1370" s="41">
        <f t="shared" si="326"/>
        <v>494800</v>
      </c>
      <c r="S1370" s="42">
        <f t="shared" si="327"/>
        <v>51.428571428571416</v>
      </c>
      <c r="T1370" s="42">
        <f>IFERROR(VLOOKUP(A1370,'[4]Re-order'!$A:$Q,17,0),"")</f>
        <v>0</v>
      </c>
      <c r="U1370" s="42">
        <f>IFERROR(VLOOKUP(A1370,'[4]MC Masterlist 2026-09-17'!$B:$M, 10, 0),0)</f>
        <v>15</v>
      </c>
      <c r="V1370" s="42">
        <f>IFERROR(VLOOKUP(A1370,'[4]MC Masterlist 2026-09-17'!$B:$M, 11, 0),0)</f>
        <v>15</v>
      </c>
      <c r="W1370" s="42">
        <f t="shared" si="328"/>
        <v>30</v>
      </c>
      <c r="X1370" s="42">
        <f t="shared" si="329"/>
        <v>28.833333333333332</v>
      </c>
      <c r="Y1370" s="42">
        <f>IFERROR(IF(OR(C1370="AREA I",C1370="AREA V"),7,VLOOKUP(A1370,'[4]MC Masterlist 2026-09-17'!$B:$M, 12, 0)),0)</f>
        <v>30</v>
      </c>
      <c r="Z1370" s="42">
        <f t="shared" si="330"/>
        <v>1.1666666666666667</v>
      </c>
      <c r="AA1370" s="42">
        <f t="shared" si="331"/>
        <v>2.3333333333333335</v>
      </c>
      <c r="AB1370" s="42">
        <f t="shared" si="332"/>
        <v>2.2425925925925925</v>
      </c>
      <c r="AC1370" s="42">
        <f t="shared" si="333"/>
        <v>2.3333333333333335</v>
      </c>
      <c r="AD1370" s="40" t="str">
        <f t="shared" si="334"/>
        <v>Overstock</v>
      </c>
      <c r="AE1370" s="40">
        <f>IFERROR(VLOOKUP(A1370,'[4]Re-order'!$A:$AA,27,0),"")</f>
        <v>0</v>
      </c>
      <c r="AF1370" s="42">
        <f t="shared" si="335"/>
        <v>-1.6666666666666665</v>
      </c>
      <c r="AG1370" s="42" t="e">
        <f>SUMIFS('[4]Raw Inventory'!D:D,'[4]Raw Inventory'!C:C,"GREATWALL",'[4]Raw Inventory'!B:B,A1370)</f>
        <v>#VALUE!</v>
      </c>
      <c r="AH1370" s="42" t="e">
        <f>SUMIFS('[4]Raw Inventory'!D:D,'[4]Raw Inventory'!C:C,"DUARTE",'[4]Raw Inventory'!B:B,A1370)</f>
        <v>#VALUE!</v>
      </c>
      <c r="AI1370" s="42"/>
      <c r="AJ1370" s="42">
        <f t="shared" si="336"/>
        <v>51.428571428571431</v>
      </c>
      <c r="AK1370" s="40" t="str">
        <f>IFERROR(IF((Q1370+IF(AI1370="",0,AI3))&lt;=0,"Stockout",IF(AJ1370="","",IF(F1370="Class A",IF(AJ1370&lt;=7,"Critical",IF(AJ1370&lt;=15,"Low",IF(AJ1370&lt;=30,"Reorder",IF(AJ1370&lt;=45,"Optimal","Overstock")))),IF(F1370="Class B",IF(AJ1370&lt;=10,"Critical",IF(AJ1370&lt;=20,"Low",IF(AJ1370&lt;=45,"Reorder",IF(AJ1370&lt;=60,"Optimal","Overstock")))),IF(F1370="Class C",IF(AJ1370&lt;=15,"Critical",IF(AJ1370&lt;=30,"Low",IF(AJ1370&lt;=60,"Reorder",IF(AJ1370&lt;=90,"Optimal","Overstock")))),""))))),"")</f>
        <v>Overstock</v>
      </c>
      <c r="AL1370" s="42"/>
      <c r="AM1370" s="39"/>
      <c r="AN1370" s="39"/>
      <c r="AO1370" s="39"/>
      <c r="AP1370" s="39"/>
      <c r="AQ1370" s="39"/>
      <c r="AR1370" s="39"/>
      <c r="AS1370" s="39"/>
      <c r="AT1370" s="39"/>
      <c r="AU1370" s="39"/>
      <c r="AV1370" s="39"/>
    </row>
    <row r="1371" spans="1:48">
      <c r="A1371" s="39" t="s">
        <v>82</v>
      </c>
      <c r="B1371" s="39" t="s">
        <v>98</v>
      </c>
      <c r="C1371" s="39" t="s">
        <v>90</v>
      </c>
      <c r="D1371" s="40" t="s">
        <v>255</v>
      </c>
      <c r="E1371" s="40">
        <v>21</v>
      </c>
      <c r="F1371" s="40" t="s">
        <v>3</v>
      </c>
      <c r="G1371" s="39" t="str">
        <f>IFERROR(VLOOKUP(A1371,'[4]MC Masterlist 2026-09-17'!$B:$M, 3, 0),"")</f>
        <v>SUZUKI</v>
      </c>
      <c r="H1371" s="41">
        <f>IFERROR(VLOOKUP(A1371,'[4]MC Masterlist 2026-09-17'!$B:$M, 6, 0),"")</f>
        <v>67342</v>
      </c>
      <c r="I1371" s="42">
        <v>1</v>
      </c>
      <c r="J1371" s="42">
        <v>0</v>
      </c>
      <c r="K1371" s="42">
        <v>0</v>
      </c>
      <c r="L1371" s="42">
        <f t="shared" si="321"/>
        <v>1</v>
      </c>
      <c r="M1371" s="42">
        <f t="shared" si="322"/>
        <v>0.33333333333333331</v>
      </c>
      <c r="N1371" s="41">
        <f t="shared" si="323"/>
        <v>67342</v>
      </c>
      <c r="O1371" s="41">
        <f t="shared" si="324"/>
        <v>22447.333333333332</v>
      </c>
      <c r="P1371" s="42">
        <f t="shared" si="325"/>
        <v>1.111111111111111E-2</v>
      </c>
      <c r="Q1371" s="42"/>
      <c r="R1371" s="41">
        <f t="shared" si="326"/>
        <v>0</v>
      </c>
      <c r="S1371" s="42">
        <f t="shared" si="327"/>
        <v>0</v>
      </c>
      <c r="T1371" s="42">
        <f>IFERROR(VLOOKUP(A1371,'[4]Re-order'!$A:$Q,17,0),"")</f>
        <v>0</v>
      </c>
      <c r="U1371" s="42">
        <f>IFERROR(VLOOKUP(A1371,'[4]MC Masterlist 2026-09-17'!$B:$M, 10, 0),0)</f>
        <v>15</v>
      </c>
      <c r="V1371" s="42">
        <f>IFERROR(VLOOKUP(A1371,'[4]MC Masterlist 2026-09-17'!$B:$M, 11, 0),0)</f>
        <v>15</v>
      </c>
      <c r="W1371" s="42">
        <f t="shared" si="328"/>
        <v>30</v>
      </c>
      <c r="X1371" s="42">
        <f t="shared" si="329"/>
        <v>29.833333333333332</v>
      </c>
      <c r="Y1371" s="42">
        <f>IFERROR(IF(OR(C1371="AREA I",C1371="AREA V"),7,VLOOKUP(A1371,'[4]MC Masterlist 2026-09-17'!$B:$M, 12, 0)),0)</f>
        <v>30</v>
      </c>
      <c r="Z1371" s="42">
        <f t="shared" si="330"/>
        <v>0.16666666666666666</v>
      </c>
      <c r="AA1371" s="42">
        <f t="shared" si="331"/>
        <v>0.33333333333333331</v>
      </c>
      <c r="AB1371" s="42">
        <f t="shared" si="332"/>
        <v>0.33148148148148143</v>
      </c>
      <c r="AC1371" s="42">
        <f t="shared" si="333"/>
        <v>0.33333333333333331</v>
      </c>
      <c r="AD1371" s="40" t="str">
        <f t="shared" si="334"/>
        <v>Stockout</v>
      </c>
      <c r="AE1371" s="40">
        <f>IFERROR(VLOOKUP(A1371,'[4]Re-order'!$A:$AA,27,0),"")</f>
        <v>0</v>
      </c>
      <c r="AF1371" s="42">
        <f t="shared" si="335"/>
        <v>0.33333333333333331</v>
      </c>
      <c r="AG1371" s="42" t="e">
        <f>SUMIFS('[4]Raw Inventory'!D:D,'[4]Raw Inventory'!C:C,"GREATWALL",'[4]Raw Inventory'!B:B,A1371)</f>
        <v>#VALUE!</v>
      </c>
      <c r="AH1371" s="42" t="e">
        <f>SUMIFS('[4]Raw Inventory'!D:D,'[4]Raw Inventory'!C:C,"DUARTE",'[4]Raw Inventory'!B:B,A1371)</f>
        <v>#VALUE!</v>
      </c>
      <c r="AI1371" s="42"/>
      <c r="AJ1371" s="42">
        <f t="shared" si="336"/>
        <v>0</v>
      </c>
      <c r="AK1371" s="40" t="str">
        <f>IFERROR(IF((Q1371+IF(AI1371="",0,AI3))&lt;=0,"Stockout",IF(AJ1371="","",IF(F1371="Class A",IF(AJ1371&lt;=7,"Critical",IF(AJ1371&lt;=15,"Low",IF(AJ1371&lt;=30,"Reorder",IF(AJ1371&lt;=45,"Optimal","Overstock")))),IF(F1371="Class B",IF(AJ1371&lt;=10,"Critical",IF(AJ1371&lt;=20,"Low",IF(AJ1371&lt;=45,"Reorder",IF(AJ1371&lt;=60,"Optimal","Overstock")))),IF(F1371="Class C",IF(AJ1371&lt;=15,"Critical",IF(AJ1371&lt;=30,"Low",IF(AJ1371&lt;=60,"Reorder",IF(AJ1371&lt;=90,"Optimal","Overstock")))),""))))),"")</f>
        <v>Stockout</v>
      </c>
      <c r="AL1371" s="42"/>
      <c r="AM1371" s="39"/>
      <c r="AN1371" s="39"/>
      <c r="AO1371" s="39"/>
      <c r="AP1371" s="39"/>
      <c r="AQ1371" s="39"/>
      <c r="AR1371" s="39"/>
      <c r="AS1371" s="39"/>
      <c r="AT1371" s="39"/>
      <c r="AU1371" s="39"/>
      <c r="AV1371" s="39"/>
    </row>
    <row r="1372" spans="1:48">
      <c r="A1372" s="39" t="s">
        <v>43</v>
      </c>
      <c r="B1372" s="39" t="s">
        <v>96</v>
      </c>
      <c r="C1372" s="39" t="s">
        <v>90</v>
      </c>
      <c r="D1372" s="40" t="s">
        <v>240</v>
      </c>
      <c r="E1372" s="40">
        <v>7</v>
      </c>
      <c r="F1372" s="40" t="s">
        <v>3</v>
      </c>
      <c r="G1372" s="39" t="str">
        <f>IFERROR(VLOOKUP(A1372,'[4]MC Masterlist 2026-09-17'!$B:$M, 3, 0),"")</f>
        <v>YAMAHA</v>
      </c>
      <c r="H1372" s="41">
        <f>IFERROR(VLOOKUP(A1372,'[4]MC Masterlist 2026-09-17'!$B:$M, 6, 0),"")</f>
        <v>70587</v>
      </c>
      <c r="I1372" s="42">
        <v>0</v>
      </c>
      <c r="J1372" s="42">
        <v>0</v>
      </c>
      <c r="K1372" s="42">
        <v>0</v>
      </c>
      <c r="L1372" s="42">
        <f t="shared" si="321"/>
        <v>0</v>
      </c>
      <c r="M1372" s="42">
        <f t="shared" si="322"/>
        <v>0</v>
      </c>
      <c r="N1372" s="41">
        <f t="shared" si="323"/>
        <v>0</v>
      </c>
      <c r="O1372" s="41">
        <f t="shared" si="324"/>
        <v>0</v>
      </c>
      <c r="P1372" s="42">
        <f t="shared" si="325"/>
        <v>0</v>
      </c>
      <c r="Q1372" s="42">
        <v>1</v>
      </c>
      <c r="R1372" s="41">
        <f t="shared" si="326"/>
        <v>70587</v>
      </c>
      <c r="S1372" s="42">
        <f t="shared" si="327"/>
        <v>0</v>
      </c>
      <c r="T1372" s="42">
        <f>IFERROR(VLOOKUP(A1372,'[4]Re-order'!$A:$Q,17,0),"")</f>
        <v>0</v>
      </c>
      <c r="U1372" s="42">
        <f>IFERROR(VLOOKUP(A1372,'[4]MC Masterlist 2026-09-17'!$B:$M, 10, 0),0)</f>
        <v>15</v>
      </c>
      <c r="V1372" s="42">
        <f>IFERROR(VLOOKUP(A1372,'[4]MC Masterlist 2026-09-17'!$B:$M, 11, 0),0)</f>
        <v>15</v>
      </c>
      <c r="W1372" s="42">
        <f t="shared" si="328"/>
        <v>30</v>
      </c>
      <c r="X1372" s="42">
        <f t="shared" si="329"/>
        <v>30</v>
      </c>
      <c r="Y1372" s="42">
        <f>IFERROR(IF(OR(C1372="AREA I",C1372="AREA V"),7,VLOOKUP(A1372,'[4]MC Masterlist 2026-09-17'!$B:$M, 12, 0)),0)</f>
        <v>30</v>
      </c>
      <c r="Z1372" s="42">
        <f t="shared" si="330"/>
        <v>0</v>
      </c>
      <c r="AA1372" s="42">
        <f t="shared" si="331"/>
        <v>0</v>
      </c>
      <c r="AB1372" s="42">
        <f t="shared" si="332"/>
        <v>0</v>
      </c>
      <c r="AC1372" s="42">
        <f t="shared" si="333"/>
        <v>0</v>
      </c>
      <c r="AD1372" s="40" t="str">
        <f t="shared" si="334"/>
        <v>Critical</v>
      </c>
      <c r="AE1372" s="40">
        <f>IFERROR(VLOOKUP(A1372,'[4]Re-order'!$A:$AA,27,0),"")</f>
        <v>0</v>
      </c>
      <c r="AF1372" s="42">
        <f t="shared" si="335"/>
        <v>-1</v>
      </c>
      <c r="AG1372" s="42" t="e">
        <f>SUMIFS('[4]Raw Inventory'!D:D,'[4]Raw Inventory'!C:C,"GREATWALL",'[4]Raw Inventory'!B:B,A1372)</f>
        <v>#VALUE!</v>
      </c>
      <c r="AH1372" s="42" t="e">
        <f>SUMIFS('[4]Raw Inventory'!D:D,'[4]Raw Inventory'!C:C,"DUARTE",'[4]Raw Inventory'!B:B,A1372)</f>
        <v>#VALUE!</v>
      </c>
      <c r="AI1372" s="42"/>
      <c r="AJ1372" s="42">
        <f t="shared" si="336"/>
        <v>0</v>
      </c>
      <c r="AK1372" s="40" t="str">
        <f>IFERROR(IF((Q1372+IF(AI1372="",0,AI3))&lt;=0,"Stockout",IF(AJ1372="","",IF(F1372="Class A",IF(AJ1372&lt;=7,"Critical",IF(AJ1372&lt;=15,"Low",IF(AJ1372&lt;=30,"Reorder",IF(AJ1372&lt;=45,"Optimal","Overstock")))),IF(F1372="Class B",IF(AJ1372&lt;=10,"Critical",IF(AJ1372&lt;=20,"Low",IF(AJ1372&lt;=45,"Reorder",IF(AJ1372&lt;=60,"Optimal","Overstock")))),IF(F1372="Class C",IF(AJ1372&lt;=15,"Critical",IF(AJ1372&lt;=30,"Low",IF(AJ1372&lt;=60,"Reorder",IF(AJ1372&lt;=90,"Optimal","Overstock")))),""))))),"")</f>
        <v>Critical</v>
      </c>
      <c r="AL1372" s="42"/>
      <c r="AM1372" s="39"/>
      <c r="AN1372" s="39"/>
      <c r="AO1372" s="39"/>
      <c r="AP1372" s="39"/>
      <c r="AQ1372" s="39"/>
      <c r="AR1372" s="39"/>
      <c r="AS1372" s="39"/>
      <c r="AT1372" s="39"/>
      <c r="AU1372" s="39"/>
      <c r="AV1372" s="39"/>
    </row>
    <row r="1373" spans="1:48">
      <c r="A1373" s="39" t="s">
        <v>56</v>
      </c>
      <c r="B1373" s="39" t="s">
        <v>122</v>
      </c>
      <c r="C1373" s="39" t="s">
        <v>118</v>
      </c>
      <c r="D1373" s="40" t="s">
        <v>243</v>
      </c>
      <c r="E1373" s="40">
        <v>33</v>
      </c>
      <c r="F1373" s="40" t="s">
        <v>3</v>
      </c>
      <c r="G1373" s="39" t="str">
        <f>IFERROR(VLOOKUP(A1373,'[4]MC Masterlist 2026-09-17'!$B:$M, 3, 0),"")</f>
        <v>HONDA</v>
      </c>
      <c r="H1373" s="41">
        <f>IFERROR(VLOOKUP(A1373,'[4]MC Masterlist 2026-09-17'!$B:$M, 6, 0),"")</f>
        <v>288118</v>
      </c>
      <c r="I1373" s="42">
        <v>0</v>
      </c>
      <c r="J1373" s="42">
        <v>0</v>
      </c>
      <c r="K1373" s="42">
        <v>0</v>
      </c>
      <c r="L1373" s="42">
        <f t="shared" si="321"/>
        <v>0</v>
      </c>
      <c r="M1373" s="42">
        <f t="shared" si="322"/>
        <v>0</v>
      </c>
      <c r="N1373" s="41">
        <f t="shared" si="323"/>
        <v>0</v>
      </c>
      <c r="O1373" s="41">
        <f t="shared" si="324"/>
        <v>0</v>
      </c>
      <c r="P1373" s="42">
        <f t="shared" si="325"/>
        <v>0</v>
      </c>
      <c r="Q1373" s="42">
        <v>1</v>
      </c>
      <c r="R1373" s="41">
        <f t="shared" si="326"/>
        <v>288118</v>
      </c>
      <c r="S1373" s="42">
        <f t="shared" si="327"/>
        <v>0</v>
      </c>
      <c r="T1373" s="42">
        <f>IFERROR(VLOOKUP(A1373,'[4]Re-order'!$A:$Q,17,0),"")</f>
        <v>0</v>
      </c>
      <c r="U1373" s="42">
        <f>IFERROR(VLOOKUP(A1373,'[4]MC Masterlist 2026-09-17'!$B:$M, 10, 0),0)</f>
        <v>15</v>
      </c>
      <c r="V1373" s="42">
        <f>IFERROR(VLOOKUP(A1373,'[4]MC Masterlist 2026-09-17'!$B:$M, 11, 0),0)</f>
        <v>15</v>
      </c>
      <c r="W1373" s="42">
        <f t="shared" si="328"/>
        <v>30</v>
      </c>
      <c r="X1373" s="42">
        <f t="shared" si="329"/>
        <v>30</v>
      </c>
      <c r="Y1373" s="42">
        <f>IFERROR(IF(OR(C1373="AREA I",C1373="AREA V"),7,VLOOKUP(A1373,'[4]MC Masterlist 2026-09-17'!$B:$M, 12, 0)),0)</f>
        <v>30</v>
      </c>
      <c r="Z1373" s="42">
        <f t="shared" si="330"/>
        <v>0</v>
      </c>
      <c r="AA1373" s="42">
        <f t="shared" si="331"/>
        <v>0</v>
      </c>
      <c r="AB1373" s="42">
        <f t="shared" si="332"/>
        <v>0</v>
      </c>
      <c r="AC1373" s="42">
        <f t="shared" si="333"/>
        <v>0</v>
      </c>
      <c r="AD1373" s="40" t="str">
        <f t="shared" si="334"/>
        <v>Critical</v>
      </c>
      <c r="AE1373" s="40">
        <f>IFERROR(VLOOKUP(A1373,'[4]Re-order'!$A:$AA,27,0),"")</f>
        <v>0</v>
      </c>
      <c r="AF1373" s="42">
        <f t="shared" si="335"/>
        <v>-1</v>
      </c>
      <c r="AG1373" s="42" t="e">
        <f>SUMIFS('[4]Raw Inventory'!D:D,'[4]Raw Inventory'!C:C,"GREATWALL",'[4]Raw Inventory'!B:B,A1373)</f>
        <v>#VALUE!</v>
      </c>
      <c r="AH1373" s="42" t="e">
        <f>SUMIFS('[4]Raw Inventory'!D:D,'[4]Raw Inventory'!C:C,"DUARTE",'[4]Raw Inventory'!B:B,A1373)</f>
        <v>#VALUE!</v>
      </c>
      <c r="AI1373" s="42"/>
      <c r="AJ1373" s="42">
        <f t="shared" si="336"/>
        <v>0</v>
      </c>
      <c r="AK1373" s="40" t="str">
        <f>IFERROR(IF((Q1373+IF(AI1373="",0,AI3))&lt;=0,"Stockout",IF(AJ1373="","",IF(F1373="Class A",IF(AJ1373&lt;=7,"Critical",IF(AJ1373&lt;=15,"Low",IF(AJ1373&lt;=30,"Reorder",IF(AJ1373&lt;=45,"Optimal","Overstock")))),IF(F1373="Class B",IF(AJ1373&lt;=10,"Critical",IF(AJ1373&lt;=20,"Low",IF(AJ1373&lt;=45,"Reorder",IF(AJ1373&lt;=60,"Optimal","Overstock")))),IF(F1373="Class C",IF(AJ1373&lt;=15,"Critical",IF(AJ1373&lt;=30,"Low",IF(AJ1373&lt;=60,"Reorder",IF(AJ1373&lt;=90,"Optimal","Overstock")))),""))))),"")</f>
        <v>Critical</v>
      </c>
      <c r="AL1373" s="42"/>
      <c r="AM1373" s="39"/>
      <c r="AN1373" s="39"/>
      <c r="AO1373" s="39"/>
      <c r="AP1373" s="39"/>
      <c r="AQ1373" s="39"/>
      <c r="AR1373" s="39"/>
      <c r="AS1373" s="39"/>
      <c r="AT1373" s="39"/>
      <c r="AU1373" s="39"/>
      <c r="AV1373" s="39"/>
    </row>
    <row r="1374" spans="1:48">
      <c r="A1374" s="39" t="s">
        <v>34</v>
      </c>
      <c r="B1374" s="39" t="s">
        <v>160</v>
      </c>
      <c r="C1374" s="39" t="s">
        <v>159</v>
      </c>
      <c r="D1374" s="40" t="s">
        <v>235</v>
      </c>
      <c r="E1374" s="40">
        <v>8</v>
      </c>
      <c r="F1374" s="40" t="s">
        <v>2</v>
      </c>
      <c r="G1374" s="39" t="str">
        <f>IFERROR(VLOOKUP(A1374,'[4]MC Masterlist 2026-09-17'!$B:$M, 3, 0),"")</f>
        <v>HONDA</v>
      </c>
      <c r="H1374" s="41">
        <f>IFERROR(VLOOKUP(A1374,'[4]MC Masterlist 2026-09-17'!$B:$M, 6, 0),"")</f>
        <v>101230</v>
      </c>
      <c r="I1374" s="42">
        <v>3</v>
      </c>
      <c r="J1374" s="42">
        <v>0</v>
      </c>
      <c r="K1374" s="42">
        <v>1</v>
      </c>
      <c r="L1374" s="42">
        <f t="shared" si="321"/>
        <v>4</v>
      </c>
      <c r="M1374" s="42">
        <f t="shared" si="322"/>
        <v>1.3333333333333333</v>
      </c>
      <c r="N1374" s="41">
        <f t="shared" si="323"/>
        <v>404920</v>
      </c>
      <c r="O1374" s="41">
        <f t="shared" si="324"/>
        <v>134973.33333333331</v>
      </c>
      <c r="P1374" s="42">
        <f t="shared" si="325"/>
        <v>4.4444444444444439E-2</v>
      </c>
      <c r="Q1374" s="42"/>
      <c r="R1374" s="41">
        <f t="shared" si="326"/>
        <v>0</v>
      </c>
      <c r="S1374" s="42">
        <f t="shared" si="327"/>
        <v>0</v>
      </c>
      <c r="T1374" s="42">
        <f>IFERROR(VLOOKUP(A1374,'[4]Re-order'!$A:$Q,17,0),"")</f>
        <v>0</v>
      </c>
      <c r="U1374" s="42">
        <f>IFERROR(VLOOKUP(A1374,'[4]MC Masterlist 2026-09-17'!$B:$M, 10, 0),0)</f>
        <v>15</v>
      </c>
      <c r="V1374" s="42">
        <f>IFERROR(VLOOKUP(A1374,'[4]MC Masterlist 2026-09-17'!$B:$M, 11, 0),0)</f>
        <v>15</v>
      </c>
      <c r="W1374" s="42">
        <f t="shared" si="328"/>
        <v>30</v>
      </c>
      <c r="X1374" s="42">
        <f t="shared" si="329"/>
        <v>29.333333333333332</v>
      </c>
      <c r="Y1374" s="42">
        <f>IFERROR(IF(OR(C1374="AREA I",C1374="AREA V"),7,VLOOKUP(A1374,'[4]MC Masterlist 2026-09-17'!$B:$M, 12, 0)),0)</f>
        <v>30</v>
      </c>
      <c r="Z1374" s="42">
        <f t="shared" si="330"/>
        <v>0.66666666666666663</v>
      </c>
      <c r="AA1374" s="42">
        <f t="shared" si="331"/>
        <v>1.3333333333333333</v>
      </c>
      <c r="AB1374" s="42">
        <f t="shared" si="332"/>
        <v>1.3037037037037036</v>
      </c>
      <c r="AC1374" s="42">
        <f t="shared" si="333"/>
        <v>1.3333333333333333</v>
      </c>
      <c r="AD1374" s="40" t="str">
        <f t="shared" si="334"/>
        <v>Stockout</v>
      </c>
      <c r="AE1374" s="40">
        <f>IFERROR(VLOOKUP(A1374,'[4]Re-order'!$A:$AA,27,0),"")</f>
        <v>0</v>
      </c>
      <c r="AF1374" s="42">
        <f t="shared" si="335"/>
        <v>1.3333333333333333</v>
      </c>
      <c r="AG1374" s="42" t="e">
        <f>SUMIFS('[4]Raw Inventory'!D:D,'[4]Raw Inventory'!C:C,"GREATWALL",'[4]Raw Inventory'!B:B,A1374)</f>
        <v>#VALUE!</v>
      </c>
      <c r="AH1374" s="42" t="e">
        <f>SUMIFS('[4]Raw Inventory'!D:D,'[4]Raw Inventory'!C:C,"DUARTE",'[4]Raw Inventory'!B:B,A1374)</f>
        <v>#VALUE!</v>
      </c>
      <c r="AI1374" s="42"/>
      <c r="AJ1374" s="42">
        <f t="shared" si="336"/>
        <v>0</v>
      </c>
      <c r="AK1374" s="40" t="str">
        <f>IFERROR(IF((Q1374+IF(AI1374="",0,AI3))&lt;=0,"Stockout",IF(AJ1374="","",IF(F1374="Class A",IF(AJ1374&lt;=7,"Critical",IF(AJ1374&lt;=15,"Low",IF(AJ1374&lt;=30,"Reorder",IF(AJ1374&lt;=45,"Optimal","Overstock")))),IF(F1374="Class B",IF(AJ1374&lt;=10,"Critical",IF(AJ1374&lt;=20,"Low",IF(AJ1374&lt;=45,"Reorder",IF(AJ1374&lt;=60,"Optimal","Overstock")))),IF(F1374="Class C",IF(AJ1374&lt;=15,"Critical",IF(AJ1374&lt;=30,"Low",IF(AJ1374&lt;=60,"Reorder",IF(AJ1374&lt;=90,"Optimal","Overstock")))),""))))),"")</f>
        <v>Stockout</v>
      </c>
      <c r="AL1374" s="42"/>
      <c r="AM1374" s="39"/>
      <c r="AN1374" s="39"/>
      <c r="AO1374" s="39"/>
      <c r="AP1374" s="39"/>
      <c r="AQ1374" s="39"/>
      <c r="AR1374" s="39"/>
      <c r="AS1374" s="39"/>
      <c r="AT1374" s="39"/>
      <c r="AU1374" s="39"/>
      <c r="AV1374" s="39"/>
    </row>
    <row r="1375" spans="1:48">
      <c r="A1375" s="39" t="s">
        <v>37</v>
      </c>
      <c r="B1375" s="39" t="s">
        <v>19</v>
      </c>
      <c r="C1375" s="39" t="s">
        <v>1</v>
      </c>
      <c r="D1375" s="40" t="s">
        <v>252</v>
      </c>
      <c r="E1375" s="40">
        <v>6</v>
      </c>
      <c r="F1375" s="40" t="s">
        <v>2</v>
      </c>
      <c r="G1375" s="39" t="str">
        <f>IFERROR(VLOOKUP(A1375,'[4]MC Masterlist 2026-09-17'!$B:$M, 3, 0),"")</f>
        <v>HONDA</v>
      </c>
      <c r="H1375" s="41">
        <f>IFERROR(VLOOKUP(A1375,'[4]MC Masterlist 2026-09-17'!$B:$M, 6, 0),"")</f>
        <v>74550</v>
      </c>
      <c r="I1375" s="42">
        <v>4</v>
      </c>
      <c r="J1375" s="42">
        <v>8</v>
      </c>
      <c r="K1375" s="42">
        <v>7</v>
      </c>
      <c r="L1375" s="42">
        <f t="shared" si="321"/>
        <v>19</v>
      </c>
      <c r="M1375" s="42">
        <f t="shared" si="322"/>
        <v>6.333333333333333</v>
      </c>
      <c r="N1375" s="41">
        <f t="shared" si="323"/>
        <v>1416450</v>
      </c>
      <c r="O1375" s="41">
        <f t="shared" si="324"/>
        <v>472150</v>
      </c>
      <c r="P1375" s="42">
        <f t="shared" si="325"/>
        <v>0.21111111111111111</v>
      </c>
      <c r="Q1375" s="42">
        <v>3</v>
      </c>
      <c r="R1375" s="41">
        <f t="shared" si="326"/>
        <v>223650</v>
      </c>
      <c r="S1375" s="42">
        <f t="shared" si="327"/>
        <v>14.210526315789473</v>
      </c>
      <c r="T1375" s="42">
        <f>IFERROR(VLOOKUP(A1375,'[4]Re-order'!$A:$Q,17,0),"")</f>
        <v>0</v>
      </c>
      <c r="U1375" s="42">
        <f>IFERROR(VLOOKUP(A1375,'[4]MC Masterlist 2026-09-17'!$B:$M, 10, 0),0)</f>
        <v>15</v>
      </c>
      <c r="V1375" s="42">
        <f>IFERROR(VLOOKUP(A1375,'[4]MC Masterlist 2026-09-17'!$B:$M, 11, 0),0)</f>
        <v>15</v>
      </c>
      <c r="W1375" s="42">
        <f t="shared" si="328"/>
        <v>30</v>
      </c>
      <c r="X1375" s="42">
        <f t="shared" si="329"/>
        <v>3.8333333333333335</v>
      </c>
      <c r="Y1375" s="42">
        <f>IFERROR(IF(OR(C1375="AREA I",C1375="AREA V"),7,VLOOKUP(A1375,'[4]MC Masterlist 2026-09-17'!$B:$M, 12, 0)),0)</f>
        <v>7</v>
      </c>
      <c r="Z1375" s="42">
        <f t="shared" si="330"/>
        <v>3.1666666666666665</v>
      </c>
      <c r="AA1375" s="42">
        <f t="shared" si="331"/>
        <v>6.333333333333333</v>
      </c>
      <c r="AB1375" s="42">
        <f t="shared" si="332"/>
        <v>0.80925925925925923</v>
      </c>
      <c r="AC1375" s="42">
        <f t="shared" si="333"/>
        <v>1.4777777777777779</v>
      </c>
      <c r="AD1375" s="40" t="str">
        <f t="shared" si="334"/>
        <v>Low</v>
      </c>
      <c r="AE1375" s="40">
        <f>IFERROR(VLOOKUP(A1375,'[4]Re-order'!$A:$AA,27,0),"")</f>
        <v>0</v>
      </c>
      <c r="AF1375" s="42">
        <f t="shared" si="335"/>
        <v>-1.5222222222222221</v>
      </c>
      <c r="AG1375" s="42" t="e">
        <f>SUMIFS('[4]Raw Inventory'!D:D,'[4]Raw Inventory'!C:C,"GREATWALL",'[4]Raw Inventory'!B:B,A1375)</f>
        <v>#VALUE!</v>
      </c>
      <c r="AH1375" s="42" t="e">
        <f>SUMIFS('[4]Raw Inventory'!D:D,'[4]Raw Inventory'!C:C,"DUARTE",'[4]Raw Inventory'!B:B,A1375)</f>
        <v>#VALUE!</v>
      </c>
      <c r="AI1375" s="42"/>
      <c r="AJ1375" s="42">
        <f t="shared" si="336"/>
        <v>14.210526315789474</v>
      </c>
      <c r="AK1375" s="40" t="str">
        <f>IFERROR(IF((Q1375+IF(AI1375="",0,AI3))&lt;=0,"Stockout",IF(AJ1375="","",IF(F1375="Class A",IF(AJ1375&lt;=7,"Critical",IF(AJ1375&lt;=15,"Low",IF(AJ1375&lt;=30,"Reorder",IF(AJ1375&lt;=45,"Optimal","Overstock")))),IF(F1375="Class B",IF(AJ1375&lt;=10,"Critical",IF(AJ1375&lt;=20,"Low",IF(AJ1375&lt;=45,"Reorder",IF(AJ1375&lt;=60,"Optimal","Overstock")))),IF(F1375="Class C",IF(AJ1375&lt;=15,"Critical",IF(AJ1375&lt;=30,"Low",IF(AJ1375&lt;=60,"Reorder",IF(AJ1375&lt;=90,"Optimal","Overstock")))),""))))),"")</f>
        <v>Low</v>
      </c>
      <c r="AL1375" s="42"/>
      <c r="AM1375" s="39"/>
      <c r="AN1375" s="39"/>
      <c r="AO1375" s="39"/>
      <c r="AP1375" s="39"/>
      <c r="AQ1375" s="39"/>
      <c r="AR1375" s="39"/>
      <c r="AS1375" s="39"/>
      <c r="AT1375" s="39"/>
      <c r="AU1375" s="39"/>
      <c r="AV1375" s="39"/>
    </row>
    <row r="1376" spans="1:48">
      <c r="A1376" s="39" t="s">
        <v>23</v>
      </c>
      <c r="B1376" s="39" t="s">
        <v>129</v>
      </c>
      <c r="C1376" s="39" t="s">
        <v>128</v>
      </c>
      <c r="D1376" s="40" t="s">
        <v>257</v>
      </c>
      <c r="E1376" s="40">
        <v>5</v>
      </c>
      <c r="F1376" s="40" t="s">
        <v>0</v>
      </c>
      <c r="G1376" s="39" t="str">
        <f>IFERROR(VLOOKUP(A1376,'[4]MC Masterlist 2026-09-17'!$B:$M, 3, 0),"")</f>
        <v>KAWASAKI</v>
      </c>
      <c r="H1376" s="41">
        <f>IFERROR(VLOOKUP(A1376,'[4]MC Masterlist 2026-09-17'!$B:$M, 6, 0),"")</f>
        <v>60656</v>
      </c>
      <c r="I1376" s="42">
        <v>3</v>
      </c>
      <c r="J1376" s="42">
        <v>14</v>
      </c>
      <c r="K1376" s="42">
        <v>5</v>
      </c>
      <c r="L1376" s="42">
        <f t="shared" si="321"/>
        <v>22</v>
      </c>
      <c r="M1376" s="42">
        <f t="shared" si="322"/>
        <v>7.333333333333333</v>
      </c>
      <c r="N1376" s="41">
        <f t="shared" si="323"/>
        <v>1334432</v>
      </c>
      <c r="O1376" s="41">
        <f t="shared" si="324"/>
        <v>444810.66666666663</v>
      </c>
      <c r="P1376" s="42">
        <f t="shared" si="325"/>
        <v>0.24444444444444444</v>
      </c>
      <c r="Q1376" s="42">
        <v>12</v>
      </c>
      <c r="R1376" s="41">
        <f t="shared" si="326"/>
        <v>727872</v>
      </c>
      <c r="S1376" s="42">
        <f t="shared" si="327"/>
        <v>49.090909090909093</v>
      </c>
      <c r="T1376" s="42">
        <f>IFERROR(VLOOKUP(A1376,'[4]Re-order'!$A:$Q,17,0),"")</f>
        <v>0</v>
      </c>
      <c r="U1376" s="42">
        <f>IFERROR(VLOOKUP(A1376,'[4]MC Masterlist 2026-09-17'!$B:$M, 10, 0),0)</f>
        <v>15</v>
      </c>
      <c r="V1376" s="42">
        <f>IFERROR(VLOOKUP(A1376,'[4]MC Masterlist 2026-09-17'!$B:$M, 11, 0),0)</f>
        <v>15</v>
      </c>
      <c r="W1376" s="42">
        <f t="shared" si="328"/>
        <v>30</v>
      </c>
      <c r="X1376" s="42">
        <f t="shared" si="329"/>
        <v>26.333333333333332</v>
      </c>
      <c r="Y1376" s="42">
        <f>IFERROR(IF(OR(C1376="AREA I",C1376="AREA V"),7,VLOOKUP(A1376,'[4]MC Masterlist 2026-09-17'!$B:$M, 12, 0)),0)</f>
        <v>30</v>
      </c>
      <c r="Z1376" s="42">
        <f t="shared" si="330"/>
        <v>3.6666666666666665</v>
      </c>
      <c r="AA1376" s="42">
        <f t="shared" si="331"/>
        <v>7.333333333333333</v>
      </c>
      <c r="AB1376" s="42">
        <f t="shared" si="332"/>
        <v>6.4370370370370367</v>
      </c>
      <c r="AC1376" s="42">
        <f t="shared" si="333"/>
        <v>7.333333333333333</v>
      </c>
      <c r="AD1376" s="40" t="str">
        <f t="shared" si="334"/>
        <v>Overstock</v>
      </c>
      <c r="AE1376" s="40">
        <f>IFERROR(VLOOKUP(A1376,'[4]Re-order'!$A:$AA,27,0),"")</f>
        <v>0</v>
      </c>
      <c r="AF1376" s="42">
        <f t="shared" si="335"/>
        <v>-4.666666666666667</v>
      </c>
      <c r="AG1376" s="42" t="e">
        <f>SUMIFS('[4]Raw Inventory'!D:D,'[4]Raw Inventory'!C:C,"GREATWALL",'[4]Raw Inventory'!B:B,A1376)</f>
        <v>#VALUE!</v>
      </c>
      <c r="AH1376" s="42" t="e">
        <f>SUMIFS('[4]Raw Inventory'!D:D,'[4]Raw Inventory'!C:C,"DUARTE",'[4]Raw Inventory'!B:B,A1376)</f>
        <v>#VALUE!</v>
      </c>
      <c r="AI1376" s="42"/>
      <c r="AJ1376" s="42">
        <f t="shared" si="336"/>
        <v>49.090909090909093</v>
      </c>
      <c r="AK1376" s="40" t="str">
        <f>IFERROR(IF((Q1376+IF(AI1376="",0,AI3))&lt;=0,"Stockout",IF(AJ1376="","",IF(F1376="Class A",IF(AJ1376&lt;=7,"Critical",IF(AJ1376&lt;=15,"Low",IF(AJ1376&lt;=30,"Reorder",IF(AJ1376&lt;=45,"Optimal","Overstock")))),IF(F1376="Class B",IF(AJ1376&lt;=10,"Critical",IF(AJ1376&lt;=20,"Low",IF(AJ1376&lt;=45,"Reorder",IF(AJ1376&lt;=60,"Optimal","Overstock")))),IF(F1376="Class C",IF(AJ1376&lt;=15,"Critical",IF(AJ1376&lt;=30,"Low",IF(AJ1376&lt;=60,"Reorder",IF(AJ1376&lt;=90,"Optimal","Overstock")))),""))))),"")</f>
        <v>Overstock</v>
      </c>
      <c r="AL1376" s="42"/>
      <c r="AM1376" s="39"/>
      <c r="AN1376" s="39"/>
      <c r="AO1376" s="39"/>
      <c r="AP1376" s="39"/>
      <c r="AQ1376" s="39"/>
      <c r="AR1376" s="39"/>
      <c r="AS1376" s="39"/>
      <c r="AT1376" s="39"/>
      <c r="AU1376" s="39"/>
      <c r="AV1376" s="39"/>
    </row>
    <row r="1377" spans="1:48">
      <c r="A1377" s="39" t="s">
        <v>43</v>
      </c>
      <c r="B1377" s="39" t="s">
        <v>157</v>
      </c>
      <c r="C1377" s="39" t="s">
        <v>152</v>
      </c>
      <c r="D1377" s="40" t="s">
        <v>266</v>
      </c>
      <c r="E1377" s="40">
        <v>15</v>
      </c>
      <c r="F1377" s="40" t="s">
        <v>3</v>
      </c>
      <c r="G1377" s="39" t="str">
        <f>IFERROR(VLOOKUP(A1377,'[4]MC Masterlist 2026-09-17'!$B:$M, 3, 0),"")</f>
        <v>YAMAHA</v>
      </c>
      <c r="H1377" s="41">
        <f>IFERROR(VLOOKUP(A1377,'[4]MC Masterlist 2026-09-17'!$B:$M, 6, 0),"")</f>
        <v>70587</v>
      </c>
      <c r="I1377" s="42">
        <v>3</v>
      </c>
      <c r="J1377" s="42">
        <v>1</v>
      </c>
      <c r="K1377" s="42">
        <v>0</v>
      </c>
      <c r="L1377" s="42">
        <f t="shared" si="321"/>
        <v>4</v>
      </c>
      <c r="M1377" s="42">
        <f t="shared" si="322"/>
        <v>1.3333333333333333</v>
      </c>
      <c r="N1377" s="41">
        <f t="shared" si="323"/>
        <v>282348</v>
      </c>
      <c r="O1377" s="41">
        <f t="shared" si="324"/>
        <v>94116</v>
      </c>
      <c r="P1377" s="42">
        <f t="shared" si="325"/>
        <v>4.4444444444444439E-2</v>
      </c>
      <c r="Q1377" s="42">
        <v>1</v>
      </c>
      <c r="R1377" s="41">
        <f t="shared" si="326"/>
        <v>70587</v>
      </c>
      <c r="S1377" s="42">
        <f t="shared" si="327"/>
        <v>22.5</v>
      </c>
      <c r="T1377" s="42">
        <f>IFERROR(VLOOKUP(A1377,'[4]Re-order'!$A:$Q,17,0),"")</f>
        <v>0</v>
      </c>
      <c r="U1377" s="42">
        <f>IFERROR(VLOOKUP(A1377,'[4]MC Masterlist 2026-09-17'!$B:$M, 10, 0),0)</f>
        <v>15</v>
      </c>
      <c r="V1377" s="42">
        <f>IFERROR(VLOOKUP(A1377,'[4]MC Masterlist 2026-09-17'!$B:$M, 11, 0),0)</f>
        <v>15</v>
      </c>
      <c r="W1377" s="42">
        <f t="shared" si="328"/>
        <v>30</v>
      </c>
      <c r="X1377" s="42">
        <f t="shared" si="329"/>
        <v>29.333333333333332</v>
      </c>
      <c r="Y1377" s="42">
        <f>IFERROR(IF(OR(C1377="AREA I",C1377="AREA V"),7,VLOOKUP(A1377,'[4]MC Masterlist 2026-09-17'!$B:$M, 12, 0)),0)</f>
        <v>30</v>
      </c>
      <c r="Z1377" s="42">
        <f t="shared" si="330"/>
        <v>0.66666666666666663</v>
      </c>
      <c r="AA1377" s="42">
        <f t="shared" si="331"/>
        <v>1.3333333333333333</v>
      </c>
      <c r="AB1377" s="42">
        <f t="shared" si="332"/>
        <v>1.3037037037037036</v>
      </c>
      <c r="AC1377" s="42">
        <f t="shared" si="333"/>
        <v>1.3333333333333333</v>
      </c>
      <c r="AD1377" s="40" t="str">
        <f t="shared" si="334"/>
        <v>Low</v>
      </c>
      <c r="AE1377" s="40">
        <f>IFERROR(VLOOKUP(A1377,'[4]Re-order'!$A:$AA,27,0),"")</f>
        <v>0</v>
      </c>
      <c r="AF1377" s="42">
        <f t="shared" si="335"/>
        <v>0.33333333333333326</v>
      </c>
      <c r="AG1377" s="42" t="e">
        <f>SUMIFS('[4]Raw Inventory'!D:D,'[4]Raw Inventory'!C:C,"GREATWALL",'[4]Raw Inventory'!B:B,A1377)</f>
        <v>#VALUE!</v>
      </c>
      <c r="AH1377" s="42" t="e">
        <f>SUMIFS('[4]Raw Inventory'!D:D,'[4]Raw Inventory'!C:C,"DUARTE",'[4]Raw Inventory'!B:B,A1377)</f>
        <v>#VALUE!</v>
      </c>
      <c r="AI1377" s="42"/>
      <c r="AJ1377" s="42">
        <f t="shared" si="336"/>
        <v>22.500000000000004</v>
      </c>
      <c r="AK1377" s="40" t="str">
        <f>IFERROR(IF((Q1377+IF(AI1377="",0,AI3))&lt;=0,"Stockout",IF(AJ1377="","",IF(F1377="Class A",IF(AJ1377&lt;=7,"Critical",IF(AJ1377&lt;=15,"Low",IF(AJ1377&lt;=30,"Reorder",IF(AJ1377&lt;=45,"Optimal","Overstock")))),IF(F1377="Class B",IF(AJ1377&lt;=10,"Critical",IF(AJ1377&lt;=20,"Low",IF(AJ1377&lt;=45,"Reorder",IF(AJ1377&lt;=60,"Optimal","Overstock")))),IF(F1377="Class C",IF(AJ1377&lt;=15,"Critical",IF(AJ1377&lt;=30,"Low",IF(AJ1377&lt;=60,"Reorder",IF(AJ1377&lt;=90,"Optimal","Overstock")))),""))))),"")</f>
        <v>Low</v>
      </c>
      <c r="AL1377" s="42"/>
      <c r="AM1377" s="39"/>
      <c r="AN1377" s="39"/>
      <c r="AO1377" s="39"/>
      <c r="AP1377" s="39"/>
      <c r="AQ1377" s="39"/>
      <c r="AR1377" s="39"/>
      <c r="AS1377" s="39"/>
      <c r="AT1377" s="39"/>
      <c r="AU1377" s="39"/>
      <c r="AV1377" s="39"/>
    </row>
    <row r="1378" spans="1:48">
      <c r="A1378" s="39" t="s">
        <v>36</v>
      </c>
      <c r="B1378" s="39" t="s">
        <v>19</v>
      </c>
      <c r="C1378" s="39" t="s">
        <v>1</v>
      </c>
      <c r="D1378" s="40" t="s">
        <v>222</v>
      </c>
      <c r="E1378" s="40">
        <v>16</v>
      </c>
      <c r="F1378" s="40" t="s">
        <v>3</v>
      </c>
      <c r="G1378" s="39" t="str">
        <f>IFERROR(VLOOKUP(A1378,'[4]MC Masterlist 2026-09-17'!$B:$M, 3, 0),"")</f>
        <v>HONDA</v>
      </c>
      <c r="H1378" s="41">
        <f>IFERROR(VLOOKUP(A1378,'[4]MC Masterlist 2026-09-17'!$B:$M, 6, 0),"")</f>
        <v>76850</v>
      </c>
      <c r="I1378" s="42">
        <v>1</v>
      </c>
      <c r="J1378" s="42">
        <v>2</v>
      </c>
      <c r="K1378" s="42">
        <v>1</v>
      </c>
      <c r="L1378" s="42">
        <f t="shared" si="321"/>
        <v>4</v>
      </c>
      <c r="M1378" s="42">
        <f t="shared" si="322"/>
        <v>1.3333333333333333</v>
      </c>
      <c r="N1378" s="41">
        <f t="shared" si="323"/>
        <v>307400</v>
      </c>
      <c r="O1378" s="41">
        <f t="shared" si="324"/>
        <v>102466.66666666666</v>
      </c>
      <c r="P1378" s="42">
        <f t="shared" si="325"/>
        <v>4.4444444444444439E-2</v>
      </c>
      <c r="Q1378" s="42"/>
      <c r="R1378" s="41">
        <f t="shared" si="326"/>
        <v>0</v>
      </c>
      <c r="S1378" s="42">
        <f t="shared" si="327"/>
        <v>0</v>
      </c>
      <c r="T1378" s="42">
        <f>IFERROR(VLOOKUP(A1378,'[4]Re-order'!$A:$Q,17,0),"")</f>
        <v>0</v>
      </c>
      <c r="U1378" s="42">
        <f>IFERROR(VLOOKUP(A1378,'[4]MC Masterlist 2026-09-17'!$B:$M, 10, 0),0)</f>
        <v>15</v>
      </c>
      <c r="V1378" s="42">
        <f>IFERROR(VLOOKUP(A1378,'[4]MC Masterlist 2026-09-17'!$B:$M, 11, 0),0)</f>
        <v>15</v>
      </c>
      <c r="W1378" s="42">
        <f t="shared" si="328"/>
        <v>30</v>
      </c>
      <c r="X1378" s="42">
        <f t="shared" si="329"/>
        <v>6.333333333333333</v>
      </c>
      <c r="Y1378" s="42">
        <f>IFERROR(IF(OR(C1378="AREA I",C1378="AREA V"),7,VLOOKUP(A1378,'[4]MC Masterlist 2026-09-17'!$B:$M, 12, 0)),0)</f>
        <v>7</v>
      </c>
      <c r="Z1378" s="42">
        <f t="shared" si="330"/>
        <v>0.66666666666666663</v>
      </c>
      <c r="AA1378" s="42">
        <f t="shared" si="331"/>
        <v>1.3333333333333333</v>
      </c>
      <c r="AB1378" s="42">
        <f t="shared" si="332"/>
        <v>0.28148148148148144</v>
      </c>
      <c r="AC1378" s="42">
        <f t="shared" si="333"/>
        <v>0.31111111111111106</v>
      </c>
      <c r="AD1378" s="40" t="str">
        <f t="shared" si="334"/>
        <v>Stockout</v>
      </c>
      <c r="AE1378" s="40">
        <f>IFERROR(VLOOKUP(A1378,'[4]Re-order'!$A:$AA,27,0),"")</f>
        <v>0</v>
      </c>
      <c r="AF1378" s="42">
        <f t="shared" si="335"/>
        <v>0.31111111111111106</v>
      </c>
      <c r="AG1378" s="42" t="e">
        <f>SUMIFS('[4]Raw Inventory'!D:D,'[4]Raw Inventory'!C:C,"GREATWALL",'[4]Raw Inventory'!B:B,A1378)</f>
        <v>#VALUE!</v>
      </c>
      <c r="AH1378" s="42" t="e">
        <f>SUMIFS('[4]Raw Inventory'!D:D,'[4]Raw Inventory'!C:C,"DUARTE",'[4]Raw Inventory'!B:B,A1378)</f>
        <v>#VALUE!</v>
      </c>
      <c r="AI1378" s="42"/>
      <c r="AJ1378" s="42">
        <f t="shared" si="336"/>
        <v>0</v>
      </c>
      <c r="AK1378" s="40" t="str">
        <f>IFERROR(IF((Q1378+IF(AI1378="",0,AI3))&lt;=0,"Stockout",IF(AJ1378="","",IF(F1378="Class A",IF(AJ1378&lt;=7,"Critical",IF(AJ1378&lt;=15,"Low",IF(AJ1378&lt;=30,"Reorder",IF(AJ1378&lt;=45,"Optimal","Overstock")))),IF(F1378="Class B",IF(AJ1378&lt;=10,"Critical",IF(AJ1378&lt;=20,"Low",IF(AJ1378&lt;=45,"Reorder",IF(AJ1378&lt;=60,"Optimal","Overstock")))),IF(F1378="Class C",IF(AJ1378&lt;=15,"Critical",IF(AJ1378&lt;=30,"Low",IF(AJ1378&lt;=60,"Reorder",IF(AJ1378&lt;=90,"Optimal","Overstock")))),""))))),"")</f>
        <v>Stockout</v>
      </c>
      <c r="AL1378" s="42"/>
      <c r="AM1378" s="39"/>
      <c r="AN1378" s="39"/>
      <c r="AO1378" s="39"/>
      <c r="AP1378" s="39"/>
      <c r="AQ1378" s="39"/>
      <c r="AR1378" s="39"/>
      <c r="AS1378" s="39"/>
      <c r="AT1378" s="39"/>
      <c r="AU1378" s="39"/>
      <c r="AV1378" s="39"/>
    </row>
    <row r="1379" spans="1:48">
      <c r="A1379" s="39" t="s">
        <v>101</v>
      </c>
      <c r="B1379" s="39" t="s">
        <v>110</v>
      </c>
      <c r="C1379" s="39" t="s">
        <v>109</v>
      </c>
      <c r="D1379" s="40" t="s">
        <v>239</v>
      </c>
      <c r="E1379" s="40">
        <v>11</v>
      </c>
      <c r="F1379" s="40" t="s">
        <v>2</v>
      </c>
      <c r="G1379" s="39" t="str">
        <f>IFERROR(VLOOKUP(A1379,'[4]MC Masterlist 2026-09-17'!$B:$M, 3, 0),"")</f>
        <v>BAJAJ RE</v>
      </c>
      <c r="H1379" s="41">
        <f>IFERROR(VLOOKUP(A1379,'[4]MC Masterlist 2026-09-17'!$B:$M, 6, 0),"")</f>
        <v>221800</v>
      </c>
      <c r="I1379" s="42">
        <v>1</v>
      </c>
      <c r="J1379" s="42">
        <v>0</v>
      </c>
      <c r="K1379" s="42">
        <v>0</v>
      </c>
      <c r="L1379" s="42">
        <f t="shared" si="321"/>
        <v>1</v>
      </c>
      <c r="M1379" s="42">
        <f t="shared" si="322"/>
        <v>0.33333333333333331</v>
      </c>
      <c r="N1379" s="41">
        <f t="shared" si="323"/>
        <v>221800</v>
      </c>
      <c r="O1379" s="41">
        <f t="shared" si="324"/>
        <v>73933.333333333328</v>
      </c>
      <c r="P1379" s="42">
        <f t="shared" si="325"/>
        <v>1.111111111111111E-2</v>
      </c>
      <c r="Q1379" s="42"/>
      <c r="R1379" s="41">
        <f t="shared" si="326"/>
        <v>0</v>
      </c>
      <c r="S1379" s="42">
        <f t="shared" si="327"/>
        <v>0</v>
      </c>
      <c r="T1379" s="42">
        <f>IFERROR(VLOOKUP(A1379,'[4]Re-order'!$A:$Q,17,0),"")</f>
        <v>0</v>
      </c>
      <c r="U1379" s="42">
        <f>IFERROR(VLOOKUP(A1379,'[4]MC Masterlist 2026-09-17'!$B:$M, 10, 0),0)</f>
        <v>15</v>
      </c>
      <c r="V1379" s="42">
        <f>IFERROR(VLOOKUP(A1379,'[4]MC Masterlist 2026-09-17'!$B:$M, 11, 0),0)</f>
        <v>15</v>
      </c>
      <c r="W1379" s="42">
        <f t="shared" si="328"/>
        <v>30</v>
      </c>
      <c r="X1379" s="42">
        <f t="shared" si="329"/>
        <v>29.833333333333332</v>
      </c>
      <c r="Y1379" s="42">
        <f>IFERROR(IF(OR(C1379="AREA I",C1379="AREA V"),7,VLOOKUP(A1379,'[4]MC Masterlist 2026-09-17'!$B:$M, 12, 0)),0)</f>
        <v>30</v>
      </c>
      <c r="Z1379" s="42">
        <f t="shared" si="330"/>
        <v>0.16666666666666666</v>
      </c>
      <c r="AA1379" s="42">
        <f t="shared" si="331"/>
        <v>0.33333333333333331</v>
      </c>
      <c r="AB1379" s="42">
        <f t="shared" si="332"/>
        <v>0.33148148148148143</v>
      </c>
      <c r="AC1379" s="42">
        <f t="shared" si="333"/>
        <v>0.33333333333333331</v>
      </c>
      <c r="AD1379" s="40" t="str">
        <f t="shared" si="334"/>
        <v>Stockout</v>
      </c>
      <c r="AE1379" s="40">
        <f>IFERROR(VLOOKUP(A1379,'[4]Re-order'!$A:$AA,27,0),"")</f>
        <v>0</v>
      </c>
      <c r="AF1379" s="42">
        <f t="shared" si="335"/>
        <v>0.33333333333333331</v>
      </c>
      <c r="AG1379" s="42" t="e">
        <f>SUMIFS('[4]Raw Inventory'!D:D,'[4]Raw Inventory'!C:C,"GREATWALL",'[4]Raw Inventory'!B:B,A1379)</f>
        <v>#VALUE!</v>
      </c>
      <c r="AH1379" s="42" t="e">
        <f>SUMIFS('[4]Raw Inventory'!D:D,'[4]Raw Inventory'!C:C,"DUARTE",'[4]Raw Inventory'!B:B,A1379)</f>
        <v>#VALUE!</v>
      </c>
      <c r="AI1379" s="42"/>
      <c r="AJ1379" s="42">
        <f t="shared" si="336"/>
        <v>0</v>
      </c>
      <c r="AK1379" s="40" t="str">
        <f>IFERROR(IF((Q1379+IF(AI1379="",0,AI3))&lt;=0,"Stockout",IF(AJ1379="","",IF(F1379="Class A",IF(AJ1379&lt;=7,"Critical",IF(AJ1379&lt;=15,"Low",IF(AJ1379&lt;=30,"Reorder",IF(AJ1379&lt;=45,"Optimal","Overstock")))),IF(F1379="Class B",IF(AJ1379&lt;=10,"Critical",IF(AJ1379&lt;=20,"Low",IF(AJ1379&lt;=45,"Reorder",IF(AJ1379&lt;=60,"Optimal","Overstock")))),IF(F1379="Class C",IF(AJ1379&lt;=15,"Critical",IF(AJ1379&lt;=30,"Low",IF(AJ1379&lt;=60,"Reorder",IF(AJ1379&lt;=90,"Optimal","Overstock")))),""))))),"")</f>
        <v>Stockout</v>
      </c>
      <c r="AL1379" s="42"/>
      <c r="AM1379" s="39"/>
      <c r="AN1379" s="39"/>
      <c r="AO1379" s="39"/>
      <c r="AP1379" s="39"/>
      <c r="AQ1379" s="39"/>
      <c r="AR1379" s="39"/>
      <c r="AS1379" s="39"/>
      <c r="AT1379" s="39"/>
      <c r="AU1379" s="39"/>
      <c r="AV1379" s="39"/>
    </row>
    <row r="1380" spans="1:48">
      <c r="A1380" s="39" t="s">
        <v>31</v>
      </c>
      <c r="B1380" s="39" t="s">
        <v>153</v>
      </c>
      <c r="C1380" s="39" t="s">
        <v>152</v>
      </c>
      <c r="D1380" s="40" t="s">
        <v>255</v>
      </c>
      <c r="E1380" s="40">
        <v>18</v>
      </c>
      <c r="F1380" s="40" t="s">
        <v>3</v>
      </c>
      <c r="G1380" s="39" t="str">
        <f>IFERROR(VLOOKUP(A1380,'[4]MC Masterlist 2026-09-17'!$B:$M, 3, 0),"")</f>
        <v>KAWASAKI</v>
      </c>
      <c r="H1380" s="41">
        <f>IFERROR(VLOOKUP(A1380,'[4]MC Masterlist 2026-09-17'!$B:$M, 6, 0),"")</f>
        <v>59528</v>
      </c>
      <c r="I1380" s="42">
        <v>0</v>
      </c>
      <c r="J1380" s="42">
        <v>0</v>
      </c>
      <c r="K1380" s="42">
        <v>1</v>
      </c>
      <c r="L1380" s="42">
        <f t="shared" si="321"/>
        <v>1</v>
      </c>
      <c r="M1380" s="42">
        <f t="shared" si="322"/>
        <v>0.33333333333333331</v>
      </c>
      <c r="N1380" s="41">
        <f t="shared" si="323"/>
        <v>59528</v>
      </c>
      <c r="O1380" s="41">
        <f t="shared" si="324"/>
        <v>19842.666666666664</v>
      </c>
      <c r="P1380" s="42">
        <f t="shared" si="325"/>
        <v>1.111111111111111E-2</v>
      </c>
      <c r="Q1380" s="42">
        <v>1</v>
      </c>
      <c r="R1380" s="41">
        <f t="shared" si="326"/>
        <v>59528</v>
      </c>
      <c r="S1380" s="42">
        <f t="shared" si="327"/>
        <v>90.000000000000014</v>
      </c>
      <c r="T1380" s="42">
        <f>IFERROR(VLOOKUP(A1380,'[4]Re-order'!$A:$Q,17,0),"")</f>
        <v>0</v>
      </c>
      <c r="U1380" s="42">
        <f>IFERROR(VLOOKUP(A1380,'[4]MC Masterlist 2026-09-17'!$B:$M, 10, 0),0)</f>
        <v>15</v>
      </c>
      <c r="V1380" s="42">
        <f>IFERROR(VLOOKUP(A1380,'[4]MC Masterlist 2026-09-17'!$B:$M, 11, 0),0)</f>
        <v>15</v>
      </c>
      <c r="W1380" s="42">
        <f t="shared" si="328"/>
        <v>30</v>
      </c>
      <c r="X1380" s="42">
        <f t="shared" si="329"/>
        <v>29.833333333333332</v>
      </c>
      <c r="Y1380" s="42">
        <f>IFERROR(IF(OR(C1380="AREA I",C1380="AREA V"),7,VLOOKUP(A1380,'[4]MC Masterlist 2026-09-17'!$B:$M, 12, 0)),0)</f>
        <v>30</v>
      </c>
      <c r="Z1380" s="42">
        <f t="shared" si="330"/>
        <v>0.16666666666666666</v>
      </c>
      <c r="AA1380" s="42">
        <f t="shared" si="331"/>
        <v>0.33333333333333331</v>
      </c>
      <c r="AB1380" s="42">
        <f t="shared" si="332"/>
        <v>0.33148148148148143</v>
      </c>
      <c r="AC1380" s="42">
        <f t="shared" si="333"/>
        <v>0.33333333333333331</v>
      </c>
      <c r="AD1380" s="40" t="str">
        <f t="shared" si="334"/>
        <v>Optimal</v>
      </c>
      <c r="AE1380" s="40">
        <f>IFERROR(VLOOKUP(A1380,'[4]Re-order'!$A:$AA,27,0),"")</f>
        <v>0</v>
      </c>
      <c r="AF1380" s="42">
        <f t="shared" si="335"/>
        <v>-0.66666666666666674</v>
      </c>
      <c r="AG1380" s="42" t="e">
        <f>SUMIFS('[4]Raw Inventory'!D:D,'[4]Raw Inventory'!C:C,"GREATWALL",'[4]Raw Inventory'!B:B,A1380)</f>
        <v>#VALUE!</v>
      </c>
      <c r="AH1380" s="42" t="e">
        <f>SUMIFS('[4]Raw Inventory'!D:D,'[4]Raw Inventory'!C:C,"DUARTE",'[4]Raw Inventory'!B:B,A1380)</f>
        <v>#VALUE!</v>
      </c>
      <c r="AI1380" s="42"/>
      <c r="AJ1380" s="42">
        <f t="shared" si="336"/>
        <v>90.000000000000014</v>
      </c>
      <c r="AK1380" s="40" t="str">
        <f>IFERROR(IF((Q1380+IF(AI1380="",0,AI3))&lt;=0,"Stockout",IF(AJ1380="","",IF(F1380="Class A",IF(AJ1380&lt;=7,"Critical",IF(AJ1380&lt;=15,"Low",IF(AJ1380&lt;=30,"Reorder",IF(AJ1380&lt;=45,"Optimal","Overstock")))),IF(F1380="Class B",IF(AJ1380&lt;=10,"Critical",IF(AJ1380&lt;=20,"Low",IF(AJ1380&lt;=45,"Reorder",IF(AJ1380&lt;=60,"Optimal","Overstock")))),IF(F1380="Class C",IF(AJ1380&lt;=15,"Critical",IF(AJ1380&lt;=30,"Low",IF(AJ1380&lt;=60,"Reorder",IF(AJ1380&lt;=90,"Optimal","Overstock")))),""))))),"")</f>
        <v>Optimal</v>
      </c>
      <c r="AL1380" s="42"/>
      <c r="AM1380" s="39"/>
      <c r="AN1380" s="39"/>
      <c r="AO1380" s="39"/>
      <c r="AP1380" s="39"/>
      <c r="AQ1380" s="39"/>
      <c r="AR1380" s="39"/>
      <c r="AS1380" s="39"/>
      <c r="AT1380" s="39"/>
      <c r="AU1380" s="39"/>
      <c r="AV1380" s="39"/>
    </row>
    <row r="1381" spans="1:48">
      <c r="A1381" s="39" t="s">
        <v>72</v>
      </c>
      <c r="B1381" s="39" t="s">
        <v>97</v>
      </c>
      <c r="C1381" s="39" t="s">
        <v>90</v>
      </c>
      <c r="D1381" s="40" t="s">
        <v>231</v>
      </c>
      <c r="E1381" s="40">
        <v>17</v>
      </c>
      <c r="F1381" s="40" t="s">
        <v>3</v>
      </c>
      <c r="G1381" s="39" t="str">
        <f>IFERROR(VLOOKUP(A1381,'[4]MC Masterlist 2026-09-17'!$B:$M, 3, 0),"")</f>
        <v>KAWASAKI</v>
      </c>
      <c r="H1381" s="41">
        <f>IFERROR(VLOOKUP(A1381,'[4]MC Masterlist 2026-09-17'!$B:$M, 6, 0),"")</f>
        <v>52948</v>
      </c>
      <c r="I1381" s="42">
        <v>0</v>
      </c>
      <c r="J1381" s="42">
        <v>0</v>
      </c>
      <c r="K1381" s="42">
        <v>0</v>
      </c>
      <c r="L1381" s="42">
        <f t="shared" si="321"/>
        <v>0</v>
      </c>
      <c r="M1381" s="42">
        <f t="shared" si="322"/>
        <v>0</v>
      </c>
      <c r="N1381" s="41">
        <f t="shared" si="323"/>
        <v>0</v>
      </c>
      <c r="O1381" s="41">
        <f t="shared" si="324"/>
        <v>0</v>
      </c>
      <c r="P1381" s="42">
        <f t="shared" si="325"/>
        <v>0</v>
      </c>
      <c r="Q1381" s="42">
        <v>1</v>
      </c>
      <c r="R1381" s="41">
        <f t="shared" si="326"/>
        <v>52948</v>
      </c>
      <c r="S1381" s="42">
        <f t="shared" si="327"/>
        <v>0</v>
      </c>
      <c r="T1381" s="42">
        <f>IFERROR(VLOOKUP(A1381,'[4]Re-order'!$A:$Q,17,0),"")</f>
        <v>0</v>
      </c>
      <c r="U1381" s="42">
        <f>IFERROR(VLOOKUP(A1381,'[4]MC Masterlist 2026-09-17'!$B:$M, 10, 0),0)</f>
        <v>15</v>
      </c>
      <c r="V1381" s="42">
        <f>IFERROR(VLOOKUP(A1381,'[4]MC Masterlist 2026-09-17'!$B:$M, 11, 0),0)</f>
        <v>15</v>
      </c>
      <c r="W1381" s="42">
        <f t="shared" si="328"/>
        <v>30</v>
      </c>
      <c r="X1381" s="42">
        <f t="shared" si="329"/>
        <v>30</v>
      </c>
      <c r="Y1381" s="42">
        <f>IFERROR(IF(OR(C1381="AREA I",C1381="AREA V"),7,VLOOKUP(A1381,'[4]MC Masterlist 2026-09-17'!$B:$M, 12, 0)),0)</f>
        <v>30</v>
      </c>
      <c r="Z1381" s="42">
        <f t="shared" si="330"/>
        <v>0</v>
      </c>
      <c r="AA1381" s="42">
        <f t="shared" si="331"/>
        <v>0</v>
      </c>
      <c r="AB1381" s="42">
        <f t="shared" si="332"/>
        <v>0</v>
      </c>
      <c r="AC1381" s="42">
        <f t="shared" si="333"/>
        <v>0</v>
      </c>
      <c r="AD1381" s="40" t="str">
        <f t="shared" si="334"/>
        <v>Critical</v>
      </c>
      <c r="AE1381" s="40">
        <f>IFERROR(VLOOKUP(A1381,'[4]Re-order'!$A:$AA,27,0),"")</f>
        <v>0</v>
      </c>
      <c r="AF1381" s="42">
        <f t="shared" si="335"/>
        <v>-1</v>
      </c>
      <c r="AG1381" s="42" t="e">
        <f>SUMIFS('[4]Raw Inventory'!D:D,'[4]Raw Inventory'!C:C,"GREATWALL",'[4]Raw Inventory'!B:B,A1381)</f>
        <v>#VALUE!</v>
      </c>
      <c r="AH1381" s="42" t="e">
        <f>SUMIFS('[4]Raw Inventory'!D:D,'[4]Raw Inventory'!C:C,"DUARTE",'[4]Raw Inventory'!B:B,A1381)</f>
        <v>#VALUE!</v>
      </c>
      <c r="AI1381" s="42"/>
      <c r="AJ1381" s="42">
        <f t="shared" si="336"/>
        <v>0</v>
      </c>
      <c r="AK1381" s="40" t="str">
        <f>IFERROR(IF((Q1381+IF(AI1381="",0,AI3))&lt;=0,"Stockout",IF(AJ1381="","",IF(F1381="Class A",IF(AJ1381&lt;=7,"Critical",IF(AJ1381&lt;=15,"Low",IF(AJ1381&lt;=30,"Reorder",IF(AJ1381&lt;=45,"Optimal","Overstock")))),IF(F1381="Class B",IF(AJ1381&lt;=10,"Critical",IF(AJ1381&lt;=20,"Low",IF(AJ1381&lt;=45,"Reorder",IF(AJ1381&lt;=60,"Optimal","Overstock")))),IF(F1381="Class C",IF(AJ1381&lt;=15,"Critical",IF(AJ1381&lt;=30,"Low",IF(AJ1381&lt;=60,"Reorder",IF(AJ1381&lt;=90,"Optimal","Overstock")))),""))))),"")</f>
        <v>Critical</v>
      </c>
      <c r="AL1381" s="42"/>
      <c r="AM1381" s="39"/>
      <c r="AN1381" s="39"/>
      <c r="AO1381" s="39"/>
      <c r="AP1381" s="39"/>
      <c r="AQ1381" s="39"/>
      <c r="AR1381" s="39"/>
      <c r="AS1381" s="39"/>
      <c r="AT1381" s="39"/>
      <c r="AU1381" s="39"/>
      <c r="AV1381" s="39"/>
    </row>
    <row r="1382" spans="1:48">
      <c r="A1382" s="39" t="s">
        <v>17</v>
      </c>
      <c r="B1382" s="39" t="s">
        <v>120</v>
      </c>
      <c r="C1382" s="39" t="s">
        <v>118</v>
      </c>
      <c r="D1382" s="40" t="s">
        <v>257</v>
      </c>
      <c r="E1382" s="40">
        <v>5</v>
      </c>
      <c r="F1382" s="40" t="s">
        <v>0</v>
      </c>
      <c r="G1382" s="39" t="str">
        <f>IFERROR(VLOOKUP(A1382,'[4]MC Masterlist 2026-09-17'!$B:$M, 3, 0),"")</f>
        <v>HONDA</v>
      </c>
      <c r="H1382" s="41">
        <f>IFERROR(VLOOKUP(A1382,'[4]MC Masterlist 2026-09-17'!$B:$M, 6, 0),"")</f>
        <v>140790</v>
      </c>
      <c r="I1382" s="42">
        <v>0</v>
      </c>
      <c r="J1382" s="42">
        <v>2</v>
      </c>
      <c r="K1382" s="42">
        <v>3</v>
      </c>
      <c r="L1382" s="42">
        <f t="shared" si="321"/>
        <v>5</v>
      </c>
      <c r="M1382" s="42">
        <f t="shared" si="322"/>
        <v>1.6666666666666667</v>
      </c>
      <c r="N1382" s="41">
        <f t="shared" si="323"/>
        <v>703950</v>
      </c>
      <c r="O1382" s="41">
        <f t="shared" si="324"/>
        <v>234650</v>
      </c>
      <c r="P1382" s="42">
        <f t="shared" si="325"/>
        <v>5.5555555555555559E-2</v>
      </c>
      <c r="Q1382" s="42">
        <v>3</v>
      </c>
      <c r="R1382" s="41">
        <f t="shared" si="326"/>
        <v>422370</v>
      </c>
      <c r="S1382" s="42">
        <f t="shared" si="327"/>
        <v>54</v>
      </c>
      <c r="T1382" s="42">
        <f>IFERROR(VLOOKUP(A1382,'[4]Re-order'!$A:$Q,17,0),"")</f>
        <v>0</v>
      </c>
      <c r="U1382" s="42">
        <f>IFERROR(VLOOKUP(A1382,'[4]MC Masterlist 2026-09-17'!$B:$M, 10, 0),0)</f>
        <v>15</v>
      </c>
      <c r="V1382" s="42">
        <f>IFERROR(VLOOKUP(A1382,'[4]MC Masterlist 2026-09-17'!$B:$M, 11, 0),0)</f>
        <v>15</v>
      </c>
      <c r="W1382" s="42">
        <f t="shared" si="328"/>
        <v>30</v>
      </c>
      <c r="X1382" s="42">
        <f t="shared" si="329"/>
        <v>29.166666666666668</v>
      </c>
      <c r="Y1382" s="42">
        <f>IFERROR(IF(OR(C1382="AREA I",C1382="AREA V"),7,VLOOKUP(A1382,'[4]MC Masterlist 2026-09-17'!$B:$M, 12, 0)),0)</f>
        <v>30</v>
      </c>
      <c r="Z1382" s="42">
        <f t="shared" si="330"/>
        <v>0.83333333333333337</v>
      </c>
      <c r="AA1382" s="42">
        <f t="shared" si="331"/>
        <v>1.6666666666666667</v>
      </c>
      <c r="AB1382" s="42">
        <f t="shared" si="332"/>
        <v>1.6203703703703705</v>
      </c>
      <c r="AC1382" s="42">
        <f t="shared" si="333"/>
        <v>1.6666666666666667</v>
      </c>
      <c r="AD1382" s="40" t="str">
        <f t="shared" si="334"/>
        <v>Overstock</v>
      </c>
      <c r="AE1382" s="40">
        <f>IFERROR(VLOOKUP(A1382,'[4]Re-order'!$A:$AA,27,0),"")</f>
        <v>0</v>
      </c>
      <c r="AF1382" s="42">
        <f t="shared" si="335"/>
        <v>-1.3333333333333333</v>
      </c>
      <c r="AG1382" s="42" t="e">
        <f>SUMIFS('[4]Raw Inventory'!D:D,'[4]Raw Inventory'!C:C,"GREATWALL",'[4]Raw Inventory'!B:B,A1382)</f>
        <v>#VALUE!</v>
      </c>
      <c r="AH1382" s="42" t="e">
        <f>SUMIFS('[4]Raw Inventory'!D:D,'[4]Raw Inventory'!C:C,"DUARTE",'[4]Raw Inventory'!B:B,A1382)</f>
        <v>#VALUE!</v>
      </c>
      <c r="AI1382" s="42"/>
      <c r="AJ1382" s="42">
        <f t="shared" si="336"/>
        <v>53.999999999999993</v>
      </c>
      <c r="AK1382" s="40" t="str">
        <f>IFERROR(IF((Q1382+IF(AI1382="",0,AI3))&lt;=0,"Stockout",IF(AJ1382="","",IF(F1382="Class A",IF(AJ1382&lt;=7,"Critical",IF(AJ1382&lt;=15,"Low",IF(AJ1382&lt;=30,"Reorder",IF(AJ1382&lt;=45,"Optimal","Overstock")))),IF(F1382="Class B",IF(AJ1382&lt;=10,"Critical",IF(AJ1382&lt;=20,"Low",IF(AJ1382&lt;=45,"Reorder",IF(AJ1382&lt;=60,"Optimal","Overstock")))),IF(F1382="Class C",IF(AJ1382&lt;=15,"Critical",IF(AJ1382&lt;=30,"Low",IF(AJ1382&lt;=60,"Reorder",IF(AJ1382&lt;=90,"Optimal","Overstock")))),""))))),"")</f>
        <v>Overstock</v>
      </c>
      <c r="AL1382" s="42"/>
      <c r="AM1382" s="39"/>
      <c r="AN1382" s="39"/>
      <c r="AO1382" s="39"/>
      <c r="AP1382" s="39"/>
      <c r="AQ1382" s="39"/>
      <c r="AR1382" s="39"/>
      <c r="AS1382" s="39"/>
      <c r="AT1382" s="39"/>
      <c r="AU1382" s="39"/>
      <c r="AV1382" s="39"/>
    </row>
    <row r="1383" spans="1:48">
      <c r="A1383" s="39" t="s">
        <v>37</v>
      </c>
      <c r="B1383" s="39" t="s">
        <v>132</v>
      </c>
      <c r="C1383" s="39" t="s">
        <v>128</v>
      </c>
      <c r="D1383" s="40" t="s">
        <v>239</v>
      </c>
      <c r="E1383" s="40">
        <v>12</v>
      </c>
      <c r="F1383" s="40" t="s">
        <v>2</v>
      </c>
      <c r="G1383" s="39" t="str">
        <f>IFERROR(VLOOKUP(A1383,'[4]MC Masterlist 2026-09-17'!$B:$M, 3, 0),"")</f>
        <v>HONDA</v>
      </c>
      <c r="H1383" s="41">
        <f>IFERROR(VLOOKUP(A1383,'[4]MC Masterlist 2026-09-17'!$B:$M, 6, 0),"")</f>
        <v>74550</v>
      </c>
      <c r="I1383" s="42">
        <v>1</v>
      </c>
      <c r="J1383" s="42">
        <v>2</v>
      </c>
      <c r="K1383" s="42">
        <v>3</v>
      </c>
      <c r="L1383" s="42">
        <f t="shared" si="321"/>
        <v>6</v>
      </c>
      <c r="M1383" s="42">
        <f t="shared" si="322"/>
        <v>2</v>
      </c>
      <c r="N1383" s="41">
        <f t="shared" si="323"/>
        <v>447300</v>
      </c>
      <c r="O1383" s="41">
        <f t="shared" si="324"/>
        <v>149100</v>
      </c>
      <c r="P1383" s="42">
        <f t="shared" si="325"/>
        <v>6.6666666666666666E-2</v>
      </c>
      <c r="Q1383" s="42">
        <v>1</v>
      </c>
      <c r="R1383" s="41">
        <f t="shared" si="326"/>
        <v>74550</v>
      </c>
      <c r="S1383" s="42">
        <f t="shared" si="327"/>
        <v>15</v>
      </c>
      <c r="T1383" s="42">
        <f>IFERROR(VLOOKUP(A1383,'[4]Re-order'!$A:$Q,17,0),"")</f>
        <v>0</v>
      </c>
      <c r="U1383" s="42">
        <f>IFERROR(VLOOKUP(A1383,'[4]MC Masterlist 2026-09-17'!$B:$M, 10, 0),0)</f>
        <v>15</v>
      </c>
      <c r="V1383" s="42">
        <f>IFERROR(VLOOKUP(A1383,'[4]MC Masterlist 2026-09-17'!$B:$M, 11, 0),0)</f>
        <v>15</v>
      </c>
      <c r="W1383" s="42">
        <f t="shared" si="328"/>
        <v>30</v>
      </c>
      <c r="X1383" s="42">
        <f t="shared" si="329"/>
        <v>29</v>
      </c>
      <c r="Y1383" s="42">
        <f>IFERROR(IF(OR(C1383="AREA I",C1383="AREA V"),7,VLOOKUP(A1383,'[4]MC Masterlist 2026-09-17'!$B:$M, 12, 0)),0)</f>
        <v>30</v>
      </c>
      <c r="Z1383" s="42">
        <f t="shared" si="330"/>
        <v>1</v>
      </c>
      <c r="AA1383" s="42">
        <f t="shared" si="331"/>
        <v>2</v>
      </c>
      <c r="AB1383" s="42">
        <f t="shared" si="332"/>
        <v>1.9333333333333333</v>
      </c>
      <c r="AC1383" s="42">
        <f t="shared" si="333"/>
        <v>2</v>
      </c>
      <c r="AD1383" s="40" t="str">
        <f t="shared" si="334"/>
        <v>Low</v>
      </c>
      <c r="AE1383" s="40">
        <f>IFERROR(VLOOKUP(A1383,'[4]Re-order'!$A:$AA,27,0),"")</f>
        <v>0</v>
      </c>
      <c r="AF1383" s="42">
        <f t="shared" si="335"/>
        <v>1</v>
      </c>
      <c r="AG1383" s="42" t="e">
        <f>SUMIFS('[4]Raw Inventory'!D:D,'[4]Raw Inventory'!C:C,"GREATWALL",'[4]Raw Inventory'!B:B,A1383)</f>
        <v>#VALUE!</v>
      </c>
      <c r="AH1383" s="42" t="e">
        <f>SUMIFS('[4]Raw Inventory'!D:D,'[4]Raw Inventory'!C:C,"DUARTE",'[4]Raw Inventory'!B:B,A1383)</f>
        <v>#VALUE!</v>
      </c>
      <c r="AI1383" s="42"/>
      <c r="AJ1383" s="42">
        <f t="shared" si="336"/>
        <v>15</v>
      </c>
      <c r="AK1383" s="40" t="str">
        <f>IFERROR(IF((Q1383+IF(AI1383="",0,AI3))&lt;=0,"Stockout",IF(AJ1383="","",IF(F1383="Class A",IF(AJ1383&lt;=7,"Critical",IF(AJ1383&lt;=15,"Low",IF(AJ1383&lt;=30,"Reorder",IF(AJ1383&lt;=45,"Optimal","Overstock")))),IF(F1383="Class B",IF(AJ1383&lt;=10,"Critical",IF(AJ1383&lt;=20,"Low",IF(AJ1383&lt;=45,"Reorder",IF(AJ1383&lt;=60,"Optimal","Overstock")))),IF(F1383="Class C",IF(AJ1383&lt;=15,"Critical",IF(AJ1383&lt;=30,"Low",IF(AJ1383&lt;=60,"Reorder",IF(AJ1383&lt;=90,"Optimal","Overstock")))),""))))),"")</f>
        <v>Low</v>
      </c>
      <c r="AL1383" s="42"/>
      <c r="AM1383" s="39"/>
      <c r="AN1383" s="39"/>
      <c r="AO1383" s="39"/>
      <c r="AP1383" s="39"/>
      <c r="AQ1383" s="39"/>
      <c r="AR1383" s="39"/>
      <c r="AS1383" s="39"/>
      <c r="AT1383" s="39"/>
      <c r="AU1383" s="39"/>
      <c r="AV1383" s="39"/>
    </row>
    <row r="1384" spans="1:48">
      <c r="A1384" s="39" t="s">
        <v>35</v>
      </c>
      <c r="B1384" s="39" t="s">
        <v>154</v>
      </c>
      <c r="C1384" s="39" t="s">
        <v>152</v>
      </c>
      <c r="D1384" s="40" t="s">
        <v>225</v>
      </c>
      <c r="E1384" s="40">
        <v>31</v>
      </c>
      <c r="F1384" s="40" t="s">
        <v>3</v>
      </c>
      <c r="G1384" s="39" t="str">
        <f>IFERROR(VLOOKUP(A1384,'[4]MC Masterlist 2026-09-17'!$B:$M, 3, 0),"")</f>
        <v>HONDA</v>
      </c>
      <c r="H1384" s="41">
        <f>IFERROR(VLOOKUP(A1384,'[4]MC Masterlist 2026-09-17'!$B:$M, 6, 0),"")</f>
        <v>57990</v>
      </c>
      <c r="I1384" s="42">
        <v>0</v>
      </c>
      <c r="J1384" s="42">
        <v>0</v>
      </c>
      <c r="K1384" s="42">
        <v>0</v>
      </c>
      <c r="L1384" s="42">
        <f t="shared" si="321"/>
        <v>0</v>
      </c>
      <c r="M1384" s="42">
        <f t="shared" si="322"/>
        <v>0</v>
      </c>
      <c r="N1384" s="41">
        <f t="shared" si="323"/>
        <v>0</v>
      </c>
      <c r="O1384" s="41">
        <f t="shared" si="324"/>
        <v>0</v>
      </c>
      <c r="P1384" s="42">
        <f t="shared" si="325"/>
        <v>0</v>
      </c>
      <c r="Q1384" s="42">
        <v>1</v>
      </c>
      <c r="R1384" s="41">
        <f t="shared" si="326"/>
        <v>57990</v>
      </c>
      <c r="S1384" s="42">
        <f t="shared" si="327"/>
        <v>0</v>
      </c>
      <c r="T1384" s="42">
        <f>IFERROR(VLOOKUP(A1384,'[4]Re-order'!$A:$Q,17,0),"")</f>
        <v>0</v>
      </c>
      <c r="U1384" s="42">
        <f>IFERROR(VLOOKUP(A1384,'[4]MC Masterlist 2026-09-17'!$B:$M, 10, 0),0)</f>
        <v>15</v>
      </c>
      <c r="V1384" s="42">
        <f>IFERROR(VLOOKUP(A1384,'[4]MC Masterlist 2026-09-17'!$B:$M, 11, 0),0)</f>
        <v>15</v>
      </c>
      <c r="W1384" s="42">
        <f t="shared" si="328"/>
        <v>30</v>
      </c>
      <c r="X1384" s="42">
        <f t="shared" si="329"/>
        <v>30</v>
      </c>
      <c r="Y1384" s="42">
        <f>IFERROR(IF(OR(C1384="AREA I",C1384="AREA V"),7,VLOOKUP(A1384,'[4]MC Masterlist 2026-09-17'!$B:$M, 12, 0)),0)</f>
        <v>30</v>
      </c>
      <c r="Z1384" s="42">
        <f t="shared" si="330"/>
        <v>0</v>
      </c>
      <c r="AA1384" s="42">
        <f t="shared" si="331"/>
        <v>0</v>
      </c>
      <c r="AB1384" s="42">
        <f t="shared" si="332"/>
        <v>0</v>
      </c>
      <c r="AC1384" s="42">
        <f t="shared" si="333"/>
        <v>0</v>
      </c>
      <c r="AD1384" s="40" t="str">
        <f t="shared" si="334"/>
        <v>Critical</v>
      </c>
      <c r="AE1384" s="40">
        <f>IFERROR(VLOOKUP(A1384,'[4]Re-order'!$A:$AA,27,0),"")</f>
        <v>0</v>
      </c>
      <c r="AF1384" s="42">
        <f t="shared" si="335"/>
        <v>-1</v>
      </c>
      <c r="AG1384" s="42" t="e">
        <f>SUMIFS('[4]Raw Inventory'!D:D,'[4]Raw Inventory'!C:C,"GREATWALL",'[4]Raw Inventory'!B:B,A1384)</f>
        <v>#VALUE!</v>
      </c>
      <c r="AH1384" s="42" t="e">
        <f>SUMIFS('[4]Raw Inventory'!D:D,'[4]Raw Inventory'!C:C,"DUARTE",'[4]Raw Inventory'!B:B,A1384)</f>
        <v>#VALUE!</v>
      </c>
      <c r="AI1384" s="42"/>
      <c r="AJ1384" s="42">
        <f t="shared" si="336"/>
        <v>0</v>
      </c>
      <c r="AK1384" s="40" t="str">
        <f>IFERROR(IF((Q1384+IF(AI1384="",0,AI3))&lt;=0,"Stockout",IF(AJ1384="","",IF(F1384="Class A",IF(AJ1384&lt;=7,"Critical",IF(AJ1384&lt;=15,"Low",IF(AJ1384&lt;=30,"Reorder",IF(AJ1384&lt;=45,"Optimal","Overstock")))),IF(F1384="Class B",IF(AJ1384&lt;=10,"Critical",IF(AJ1384&lt;=20,"Low",IF(AJ1384&lt;=45,"Reorder",IF(AJ1384&lt;=60,"Optimal","Overstock")))),IF(F1384="Class C",IF(AJ1384&lt;=15,"Critical",IF(AJ1384&lt;=30,"Low",IF(AJ1384&lt;=60,"Reorder",IF(AJ1384&lt;=90,"Optimal","Overstock")))),""))))),"")</f>
        <v>Critical</v>
      </c>
      <c r="AL1384" s="42"/>
      <c r="AM1384" s="39"/>
      <c r="AN1384" s="39"/>
      <c r="AO1384" s="39"/>
      <c r="AP1384" s="39"/>
      <c r="AQ1384" s="39"/>
      <c r="AR1384" s="39"/>
      <c r="AS1384" s="39"/>
      <c r="AT1384" s="39"/>
      <c r="AU1384" s="39"/>
      <c r="AV1384" s="39"/>
    </row>
    <row r="1385" spans="1:48">
      <c r="A1385" s="39" t="s">
        <v>77</v>
      </c>
      <c r="B1385" s="39" t="s">
        <v>29</v>
      </c>
      <c r="C1385" s="39" t="s">
        <v>1</v>
      </c>
      <c r="D1385" s="40" t="s">
        <v>263</v>
      </c>
      <c r="E1385" s="40">
        <v>40</v>
      </c>
      <c r="F1385" s="40" t="s">
        <v>3</v>
      </c>
      <c r="G1385" s="39" t="str">
        <f>IFERROR(VLOOKUP(A1385,'[4]MC Masterlist 2026-09-17'!$B:$M, 3, 0),"")</f>
        <v>SUZUKI</v>
      </c>
      <c r="H1385" s="41">
        <f>IFERROR(VLOOKUP(A1385,'[4]MC Masterlist 2026-09-17'!$B:$M, 6, 0),"")</f>
        <v>91057</v>
      </c>
      <c r="I1385" s="42">
        <v>0</v>
      </c>
      <c r="J1385" s="42">
        <v>0</v>
      </c>
      <c r="K1385" s="42">
        <v>0</v>
      </c>
      <c r="L1385" s="42">
        <f t="shared" si="321"/>
        <v>0</v>
      </c>
      <c r="M1385" s="42">
        <f t="shared" si="322"/>
        <v>0</v>
      </c>
      <c r="N1385" s="41">
        <f t="shared" si="323"/>
        <v>0</v>
      </c>
      <c r="O1385" s="41">
        <f t="shared" si="324"/>
        <v>0</v>
      </c>
      <c r="P1385" s="42">
        <f t="shared" si="325"/>
        <v>0</v>
      </c>
      <c r="Q1385" s="42">
        <v>2</v>
      </c>
      <c r="R1385" s="41">
        <f t="shared" si="326"/>
        <v>182114</v>
      </c>
      <c r="S1385" s="42">
        <f t="shared" si="327"/>
        <v>0</v>
      </c>
      <c r="T1385" s="42">
        <f>IFERROR(VLOOKUP(A1385,'[4]Re-order'!$A:$Q,17,0),"")</f>
        <v>0</v>
      </c>
      <c r="U1385" s="42">
        <f>IFERROR(VLOOKUP(A1385,'[4]MC Masterlist 2026-09-17'!$B:$M, 10, 0),0)</f>
        <v>15</v>
      </c>
      <c r="V1385" s="42">
        <f>IFERROR(VLOOKUP(A1385,'[4]MC Masterlist 2026-09-17'!$B:$M, 11, 0),0)</f>
        <v>15</v>
      </c>
      <c r="W1385" s="42">
        <f t="shared" si="328"/>
        <v>30</v>
      </c>
      <c r="X1385" s="42">
        <f t="shared" si="329"/>
        <v>7</v>
      </c>
      <c r="Y1385" s="42">
        <f>IFERROR(IF(OR(C1385="AREA I",C1385="AREA V"),7,VLOOKUP(A1385,'[4]MC Masterlist 2026-09-17'!$B:$M, 12, 0)),0)</f>
        <v>7</v>
      </c>
      <c r="Z1385" s="42">
        <f t="shared" si="330"/>
        <v>0</v>
      </c>
      <c r="AA1385" s="42">
        <f t="shared" si="331"/>
        <v>0</v>
      </c>
      <c r="AB1385" s="42">
        <f t="shared" si="332"/>
        <v>0</v>
      </c>
      <c r="AC1385" s="42">
        <f t="shared" si="333"/>
        <v>0</v>
      </c>
      <c r="AD1385" s="40" t="str">
        <f t="shared" si="334"/>
        <v>Critical</v>
      </c>
      <c r="AE1385" s="40">
        <f>IFERROR(VLOOKUP(A1385,'[4]Re-order'!$A:$AA,27,0),"")</f>
        <v>0</v>
      </c>
      <c r="AF1385" s="42">
        <f t="shared" si="335"/>
        <v>-2</v>
      </c>
      <c r="AG1385" s="42" t="e">
        <f>SUMIFS('[4]Raw Inventory'!D:D,'[4]Raw Inventory'!C:C,"GREATWALL",'[4]Raw Inventory'!B:B,A1385)</f>
        <v>#VALUE!</v>
      </c>
      <c r="AH1385" s="42" t="e">
        <f>SUMIFS('[4]Raw Inventory'!D:D,'[4]Raw Inventory'!C:C,"DUARTE",'[4]Raw Inventory'!B:B,A1385)</f>
        <v>#VALUE!</v>
      </c>
      <c r="AI1385" s="42"/>
      <c r="AJ1385" s="42">
        <f t="shared" si="336"/>
        <v>0</v>
      </c>
      <c r="AK1385" s="40" t="str">
        <f>IFERROR(IF((Q1385+IF(AI1385="",0,AI3))&lt;=0,"Stockout",IF(AJ1385="","",IF(F1385="Class A",IF(AJ1385&lt;=7,"Critical",IF(AJ1385&lt;=15,"Low",IF(AJ1385&lt;=30,"Reorder",IF(AJ1385&lt;=45,"Optimal","Overstock")))),IF(F1385="Class B",IF(AJ1385&lt;=10,"Critical",IF(AJ1385&lt;=20,"Low",IF(AJ1385&lt;=45,"Reorder",IF(AJ1385&lt;=60,"Optimal","Overstock")))),IF(F1385="Class C",IF(AJ1385&lt;=15,"Critical",IF(AJ1385&lt;=30,"Low",IF(AJ1385&lt;=60,"Reorder",IF(AJ1385&lt;=90,"Optimal","Overstock")))),""))))),"")</f>
        <v>Critical</v>
      </c>
      <c r="AL1385" s="42"/>
      <c r="AM1385" s="39"/>
      <c r="AN1385" s="39"/>
      <c r="AO1385" s="39"/>
      <c r="AP1385" s="39"/>
      <c r="AQ1385" s="39"/>
      <c r="AR1385" s="39"/>
      <c r="AS1385" s="39"/>
      <c r="AT1385" s="39"/>
      <c r="AU1385" s="39"/>
      <c r="AV1385" s="39"/>
    </row>
    <row r="1386" spans="1:48">
      <c r="A1386" s="39" t="s">
        <v>31</v>
      </c>
      <c r="B1386" s="39" t="s">
        <v>158</v>
      </c>
      <c r="C1386" s="39" t="s">
        <v>152</v>
      </c>
      <c r="D1386" s="40" t="s">
        <v>251</v>
      </c>
      <c r="E1386" s="40">
        <v>25</v>
      </c>
      <c r="F1386" s="40" t="s">
        <v>3</v>
      </c>
      <c r="G1386" s="39" t="str">
        <f>IFERROR(VLOOKUP(A1386,'[4]MC Masterlist 2026-09-17'!$B:$M, 3, 0),"")</f>
        <v>KAWASAKI</v>
      </c>
      <c r="H1386" s="41">
        <f>IFERROR(VLOOKUP(A1386,'[4]MC Masterlist 2026-09-17'!$B:$M, 6, 0),"")</f>
        <v>59528</v>
      </c>
      <c r="I1386" s="42">
        <v>0</v>
      </c>
      <c r="J1386" s="42">
        <v>0</v>
      </c>
      <c r="K1386" s="42">
        <v>0</v>
      </c>
      <c r="L1386" s="42">
        <f t="shared" si="321"/>
        <v>0</v>
      </c>
      <c r="M1386" s="42">
        <f t="shared" si="322"/>
        <v>0</v>
      </c>
      <c r="N1386" s="41">
        <f t="shared" si="323"/>
        <v>0</v>
      </c>
      <c r="O1386" s="41">
        <f t="shared" si="324"/>
        <v>0</v>
      </c>
      <c r="P1386" s="42">
        <f t="shared" si="325"/>
        <v>0</v>
      </c>
      <c r="Q1386" s="42">
        <v>1</v>
      </c>
      <c r="R1386" s="41">
        <f t="shared" si="326"/>
        <v>59528</v>
      </c>
      <c r="S1386" s="42">
        <f t="shared" si="327"/>
        <v>0</v>
      </c>
      <c r="T1386" s="42">
        <f>IFERROR(VLOOKUP(A1386,'[4]Re-order'!$A:$Q,17,0),"")</f>
        <v>0</v>
      </c>
      <c r="U1386" s="42">
        <f>IFERROR(VLOOKUP(A1386,'[4]MC Masterlist 2026-09-17'!$B:$M, 10, 0),0)</f>
        <v>15</v>
      </c>
      <c r="V1386" s="42">
        <f>IFERROR(VLOOKUP(A1386,'[4]MC Masterlist 2026-09-17'!$B:$M, 11, 0),0)</f>
        <v>15</v>
      </c>
      <c r="W1386" s="42">
        <f t="shared" si="328"/>
        <v>30</v>
      </c>
      <c r="X1386" s="42">
        <f t="shared" si="329"/>
        <v>30</v>
      </c>
      <c r="Y1386" s="42">
        <f>IFERROR(IF(OR(C1386="AREA I",C1386="AREA V"),7,VLOOKUP(A1386,'[4]MC Masterlist 2026-09-17'!$B:$M, 12, 0)),0)</f>
        <v>30</v>
      </c>
      <c r="Z1386" s="42">
        <f t="shared" si="330"/>
        <v>0</v>
      </c>
      <c r="AA1386" s="42">
        <f t="shared" si="331"/>
        <v>0</v>
      </c>
      <c r="AB1386" s="42">
        <f t="shared" si="332"/>
        <v>0</v>
      </c>
      <c r="AC1386" s="42">
        <f t="shared" si="333"/>
        <v>0</v>
      </c>
      <c r="AD1386" s="40" t="str">
        <f t="shared" si="334"/>
        <v>Critical</v>
      </c>
      <c r="AE1386" s="40">
        <f>IFERROR(VLOOKUP(A1386,'[4]Re-order'!$A:$AA,27,0),"")</f>
        <v>0</v>
      </c>
      <c r="AF1386" s="42">
        <f t="shared" si="335"/>
        <v>-1</v>
      </c>
      <c r="AG1386" s="42" t="e">
        <f>SUMIFS('[4]Raw Inventory'!D:D,'[4]Raw Inventory'!C:C,"GREATWALL",'[4]Raw Inventory'!B:B,A1386)</f>
        <v>#VALUE!</v>
      </c>
      <c r="AH1386" s="42" t="e">
        <f>SUMIFS('[4]Raw Inventory'!D:D,'[4]Raw Inventory'!C:C,"DUARTE",'[4]Raw Inventory'!B:B,A1386)</f>
        <v>#VALUE!</v>
      </c>
      <c r="AI1386" s="42"/>
      <c r="AJ1386" s="42">
        <f t="shared" si="336"/>
        <v>0</v>
      </c>
      <c r="AK1386" s="40" t="str">
        <f>IFERROR(IF((Q1386+IF(AI1386="",0,AI3))&lt;=0,"Stockout",IF(AJ1386="","",IF(F1386="Class A",IF(AJ1386&lt;=7,"Critical",IF(AJ1386&lt;=15,"Low",IF(AJ1386&lt;=30,"Reorder",IF(AJ1386&lt;=45,"Optimal","Overstock")))),IF(F1386="Class B",IF(AJ1386&lt;=10,"Critical",IF(AJ1386&lt;=20,"Low",IF(AJ1386&lt;=45,"Reorder",IF(AJ1386&lt;=60,"Optimal","Overstock")))),IF(F1386="Class C",IF(AJ1386&lt;=15,"Critical",IF(AJ1386&lt;=30,"Low",IF(AJ1386&lt;=60,"Reorder",IF(AJ1386&lt;=90,"Optimal","Overstock")))),""))))),"")</f>
        <v>Critical</v>
      </c>
      <c r="AL1386" s="42"/>
      <c r="AM1386" s="39"/>
      <c r="AN1386" s="39"/>
      <c r="AO1386" s="39"/>
      <c r="AP1386" s="39"/>
      <c r="AQ1386" s="39"/>
      <c r="AR1386" s="39"/>
      <c r="AS1386" s="39"/>
      <c r="AT1386" s="39"/>
      <c r="AU1386" s="39"/>
      <c r="AV1386" s="39"/>
    </row>
    <row r="1387" spans="1:48">
      <c r="A1387" s="39" t="s">
        <v>80</v>
      </c>
      <c r="B1387" s="39" t="s">
        <v>130</v>
      </c>
      <c r="C1387" s="39" t="s">
        <v>128</v>
      </c>
      <c r="D1387" s="40" t="s">
        <v>234</v>
      </c>
      <c r="E1387" s="40">
        <v>28</v>
      </c>
      <c r="F1387" s="40" t="s">
        <v>3</v>
      </c>
      <c r="G1387" s="39" t="str">
        <f>IFERROR(VLOOKUP(A1387,'[4]MC Masterlist 2026-09-17'!$B:$M, 3, 0),"")</f>
        <v>YAMAHA</v>
      </c>
      <c r="H1387" s="41">
        <f>IFERROR(VLOOKUP(A1387,'[4]MC Masterlist 2026-09-17'!$B:$M, 6, 0),"")</f>
        <v>73842</v>
      </c>
      <c r="I1387" s="42">
        <v>0</v>
      </c>
      <c r="J1387" s="42">
        <v>1</v>
      </c>
      <c r="K1387" s="42">
        <v>0</v>
      </c>
      <c r="L1387" s="42">
        <f t="shared" si="321"/>
        <v>1</v>
      </c>
      <c r="M1387" s="42">
        <f t="shared" si="322"/>
        <v>0.33333333333333331</v>
      </c>
      <c r="N1387" s="41">
        <f t="shared" si="323"/>
        <v>73842</v>
      </c>
      <c r="O1387" s="41">
        <f t="shared" si="324"/>
        <v>24614</v>
      </c>
      <c r="P1387" s="42">
        <f t="shared" si="325"/>
        <v>1.111111111111111E-2</v>
      </c>
      <c r="Q1387" s="42"/>
      <c r="R1387" s="41">
        <f t="shared" si="326"/>
        <v>0</v>
      </c>
      <c r="S1387" s="42">
        <f t="shared" si="327"/>
        <v>0</v>
      </c>
      <c r="T1387" s="42">
        <f>IFERROR(VLOOKUP(A1387,'[4]Re-order'!$A:$Q,17,0),"")</f>
        <v>0</v>
      </c>
      <c r="U1387" s="42">
        <f>IFERROR(VLOOKUP(A1387,'[4]MC Masterlist 2026-09-17'!$B:$M, 10, 0),0)</f>
        <v>15</v>
      </c>
      <c r="V1387" s="42">
        <f>IFERROR(VLOOKUP(A1387,'[4]MC Masterlist 2026-09-17'!$B:$M, 11, 0),0)</f>
        <v>15</v>
      </c>
      <c r="W1387" s="42">
        <f t="shared" si="328"/>
        <v>30</v>
      </c>
      <c r="X1387" s="42">
        <f t="shared" si="329"/>
        <v>29.833333333333332</v>
      </c>
      <c r="Y1387" s="42">
        <f>IFERROR(IF(OR(C1387="AREA I",C1387="AREA V"),7,VLOOKUP(A1387,'[4]MC Masterlist 2026-09-17'!$B:$M, 12, 0)),0)</f>
        <v>30</v>
      </c>
      <c r="Z1387" s="42">
        <f t="shared" si="330"/>
        <v>0.16666666666666666</v>
      </c>
      <c r="AA1387" s="42">
        <f t="shared" si="331"/>
        <v>0.33333333333333331</v>
      </c>
      <c r="AB1387" s="42">
        <f t="shared" si="332"/>
        <v>0.33148148148148143</v>
      </c>
      <c r="AC1387" s="42">
        <f t="shared" si="333"/>
        <v>0.33333333333333331</v>
      </c>
      <c r="AD1387" s="40" t="str">
        <f t="shared" si="334"/>
        <v>Stockout</v>
      </c>
      <c r="AE1387" s="40">
        <f>IFERROR(VLOOKUP(A1387,'[4]Re-order'!$A:$AA,27,0),"")</f>
        <v>0</v>
      </c>
      <c r="AF1387" s="42">
        <f t="shared" si="335"/>
        <v>0.33333333333333331</v>
      </c>
      <c r="AG1387" s="42" t="e">
        <f>SUMIFS('[4]Raw Inventory'!D:D,'[4]Raw Inventory'!C:C,"GREATWALL",'[4]Raw Inventory'!B:B,A1387)</f>
        <v>#VALUE!</v>
      </c>
      <c r="AH1387" s="42" t="e">
        <f>SUMIFS('[4]Raw Inventory'!D:D,'[4]Raw Inventory'!C:C,"DUARTE",'[4]Raw Inventory'!B:B,A1387)</f>
        <v>#VALUE!</v>
      </c>
      <c r="AI1387" s="42"/>
      <c r="AJ1387" s="42">
        <f t="shared" si="336"/>
        <v>0</v>
      </c>
      <c r="AK1387" s="40" t="str">
        <f>IFERROR(IF((Q1387+IF(AI1387="",0,AI3))&lt;=0,"Stockout",IF(AJ1387="","",IF(F1387="Class A",IF(AJ1387&lt;=7,"Critical",IF(AJ1387&lt;=15,"Low",IF(AJ1387&lt;=30,"Reorder",IF(AJ1387&lt;=45,"Optimal","Overstock")))),IF(F1387="Class B",IF(AJ1387&lt;=10,"Critical",IF(AJ1387&lt;=20,"Low",IF(AJ1387&lt;=45,"Reorder",IF(AJ1387&lt;=60,"Optimal","Overstock")))),IF(F1387="Class C",IF(AJ1387&lt;=15,"Critical",IF(AJ1387&lt;=30,"Low",IF(AJ1387&lt;=60,"Reorder",IF(AJ1387&lt;=90,"Optimal","Overstock")))),""))))),"")</f>
        <v>Stockout</v>
      </c>
      <c r="AL1387" s="42"/>
      <c r="AM1387" s="39"/>
      <c r="AN1387" s="39"/>
      <c r="AO1387" s="39"/>
      <c r="AP1387" s="39"/>
      <c r="AQ1387" s="39"/>
      <c r="AR1387" s="39"/>
      <c r="AS1387" s="39"/>
      <c r="AT1387" s="39"/>
      <c r="AU1387" s="39"/>
      <c r="AV1387" s="39"/>
    </row>
    <row r="1388" spans="1:48">
      <c r="A1388" s="39" t="s">
        <v>41</v>
      </c>
      <c r="B1388" s="39" t="s">
        <v>157</v>
      </c>
      <c r="C1388" s="39" t="s">
        <v>152</v>
      </c>
      <c r="D1388" s="40" t="s">
        <v>241</v>
      </c>
      <c r="E1388" s="40">
        <v>23</v>
      </c>
      <c r="F1388" s="40" t="s">
        <v>3</v>
      </c>
      <c r="G1388" s="39" t="str">
        <f>IFERROR(VLOOKUP(A1388,'[4]MC Masterlist 2026-09-17'!$B:$M, 3, 0),"")</f>
        <v>YAMAHA</v>
      </c>
      <c r="H1388" s="41">
        <f>IFERROR(VLOOKUP(A1388,'[4]MC Masterlist 2026-09-17'!$B:$M, 6, 0),"")</f>
        <v>92907</v>
      </c>
      <c r="I1388" s="42">
        <v>0</v>
      </c>
      <c r="J1388" s="42">
        <v>0</v>
      </c>
      <c r="K1388" s="42">
        <v>0</v>
      </c>
      <c r="L1388" s="42">
        <f t="shared" si="321"/>
        <v>0</v>
      </c>
      <c r="M1388" s="42">
        <f t="shared" si="322"/>
        <v>0</v>
      </c>
      <c r="N1388" s="41">
        <f t="shared" si="323"/>
        <v>0</v>
      </c>
      <c r="O1388" s="41">
        <f t="shared" si="324"/>
        <v>0</v>
      </c>
      <c r="P1388" s="42">
        <f t="shared" si="325"/>
        <v>0</v>
      </c>
      <c r="Q1388" s="42">
        <v>2</v>
      </c>
      <c r="R1388" s="41">
        <f t="shared" si="326"/>
        <v>185814</v>
      </c>
      <c r="S1388" s="42">
        <f t="shared" si="327"/>
        <v>0</v>
      </c>
      <c r="T1388" s="42">
        <f>IFERROR(VLOOKUP(A1388,'[4]Re-order'!$A:$Q,17,0),"")</f>
        <v>0</v>
      </c>
      <c r="U1388" s="42">
        <f>IFERROR(VLOOKUP(A1388,'[4]MC Masterlist 2026-09-17'!$B:$M, 10, 0),0)</f>
        <v>15</v>
      </c>
      <c r="V1388" s="42">
        <f>IFERROR(VLOOKUP(A1388,'[4]MC Masterlist 2026-09-17'!$B:$M, 11, 0),0)</f>
        <v>15</v>
      </c>
      <c r="W1388" s="42">
        <f t="shared" si="328"/>
        <v>30</v>
      </c>
      <c r="X1388" s="42">
        <f t="shared" si="329"/>
        <v>30</v>
      </c>
      <c r="Y1388" s="42">
        <f>IFERROR(IF(OR(C1388="AREA I",C1388="AREA V"),7,VLOOKUP(A1388,'[4]MC Masterlist 2026-09-17'!$B:$M, 12, 0)),0)</f>
        <v>30</v>
      </c>
      <c r="Z1388" s="42">
        <f t="shared" si="330"/>
        <v>0</v>
      </c>
      <c r="AA1388" s="42">
        <f t="shared" si="331"/>
        <v>0</v>
      </c>
      <c r="AB1388" s="42">
        <f t="shared" si="332"/>
        <v>0</v>
      </c>
      <c r="AC1388" s="42">
        <f t="shared" si="333"/>
        <v>0</v>
      </c>
      <c r="AD1388" s="40" t="str">
        <f t="shared" si="334"/>
        <v>Critical</v>
      </c>
      <c r="AE1388" s="40">
        <f>IFERROR(VLOOKUP(A1388,'[4]Re-order'!$A:$AA,27,0),"")</f>
        <v>0</v>
      </c>
      <c r="AF1388" s="42">
        <f t="shared" si="335"/>
        <v>-2</v>
      </c>
      <c r="AG1388" s="42" t="e">
        <f>SUMIFS('[4]Raw Inventory'!D:D,'[4]Raw Inventory'!C:C,"GREATWALL",'[4]Raw Inventory'!B:B,A1388)</f>
        <v>#VALUE!</v>
      </c>
      <c r="AH1388" s="42" t="e">
        <f>SUMIFS('[4]Raw Inventory'!D:D,'[4]Raw Inventory'!C:C,"DUARTE",'[4]Raw Inventory'!B:B,A1388)</f>
        <v>#VALUE!</v>
      </c>
      <c r="AI1388" s="42"/>
      <c r="AJ1388" s="42">
        <f t="shared" si="336"/>
        <v>0</v>
      </c>
      <c r="AK1388" s="40" t="str">
        <f>IFERROR(IF((Q1388+IF(AI1388="",0,AI3))&lt;=0,"Stockout",IF(AJ1388="","",IF(F1388="Class A",IF(AJ1388&lt;=7,"Critical",IF(AJ1388&lt;=15,"Low",IF(AJ1388&lt;=30,"Reorder",IF(AJ1388&lt;=45,"Optimal","Overstock")))),IF(F1388="Class B",IF(AJ1388&lt;=10,"Critical",IF(AJ1388&lt;=20,"Low",IF(AJ1388&lt;=45,"Reorder",IF(AJ1388&lt;=60,"Optimal","Overstock")))),IF(F1388="Class C",IF(AJ1388&lt;=15,"Critical",IF(AJ1388&lt;=30,"Low",IF(AJ1388&lt;=60,"Reorder",IF(AJ1388&lt;=90,"Optimal","Overstock")))),""))))),"")</f>
        <v>Critical</v>
      </c>
      <c r="AL1388" s="42"/>
      <c r="AM1388" s="39"/>
      <c r="AN1388" s="39"/>
      <c r="AO1388" s="39"/>
      <c r="AP1388" s="39"/>
      <c r="AQ1388" s="39"/>
      <c r="AR1388" s="39"/>
      <c r="AS1388" s="39"/>
      <c r="AT1388" s="39"/>
      <c r="AU1388" s="39"/>
      <c r="AV1388" s="39"/>
    </row>
    <row r="1389" spans="1:48">
      <c r="A1389" s="39" t="s">
        <v>69</v>
      </c>
      <c r="B1389" s="39" t="s">
        <v>122</v>
      </c>
      <c r="C1389" s="39" t="s">
        <v>118</v>
      </c>
      <c r="D1389" s="40" t="s">
        <v>255</v>
      </c>
      <c r="E1389" s="40">
        <v>26</v>
      </c>
      <c r="F1389" s="40" t="s">
        <v>3</v>
      </c>
      <c r="G1389" s="39" t="str">
        <f>IFERROR(VLOOKUP(A1389,'[4]MC Masterlist 2026-09-17'!$B:$M, 3, 0),"")</f>
        <v>YAMAHA</v>
      </c>
      <c r="H1389" s="41">
        <f>IFERROR(VLOOKUP(A1389,'[4]MC Masterlist 2026-09-17'!$B:$M, 6, 0),"")</f>
        <v>54426</v>
      </c>
      <c r="I1389" s="42">
        <v>0</v>
      </c>
      <c r="J1389" s="42">
        <v>1</v>
      </c>
      <c r="K1389" s="42">
        <v>1</v>
      </c>
      <c r="L1389" s="42">
        <f t="shared" si="321"/>
        <v>2</v>
      </c>
      <c r="M1389" s="42">
        <f t="shared" si="322"/>
        <v>0.66666666666666663</v>
      </c>
      <c r="N1389" s="41">
        <f t="shared" si="323"/>
        <v>108852</v>
      </c>
      <c r="O1389" s="41">
        <f t="shared" si="324"/>
        <v>36284</v>
      </c>
      <c r="P1389" s="42">
        <f t="shared" si="325"/>
        <v>2.222222222222222E-2</v>
      </c>
      <c r="Q1389" s="42">
        <v>1</v>
      </c>
      <c r="R1389" s="41">
        <f t="shared" si="326"/>
        <v>54426</v>
      </c>
      <c r="S1389" s="42">
        <f t="shared" si="327"/>
        <v>45</v>
      </c>
      <c r="T1389" s="42">
        <f>IFERROR(VLOOKUP(A1389,'[4]Re-order'!$A:$Q,17,0),"")</f>
        <v>0</v>
      </c>
      <c r="U1389" s="42">
        <f>IFERROR(VLOOKUP(A1389,'[4]MC Masterlist 2026-09-17'!$B:$M, 10, 0),0)</f>
        <v>15</v>
      </c>
      <c r="V1389" s="42">
        <f>IFERROR(VLOOKUP(A1389,'[4]MC Masterlist 2026-09-17'!$B:$M, 11, 0),0)</f>
        <v>15</v>
      </c>
      <c r="W1389" s="42">
        <f t="shared" si="328"/>
        <v>30</v>
      </c>
      <c r="X1389" s="42">
        <f t="shared" si="329"/>
        <v>29.666666666666668</v>
      </c>
      <c r="Y1389" s="42">
        <f>IFERROR(IF(OR(C1389="AREA I",C1389="AREA V"),7,VLOOKUP(A1389,'[4]MC Masterlist 2026-09-17'!$B:$M, 12, 0)),0)</f>
        <v>30</v>
      </c>
      <c r="Z1389" s="42">
        <f t="shared" si="330"/>
        <v>0.33333333333333331</v>
      </c>
      <c r="AA1389" s="42">
        <f t="shared" si="331"/>
        <v>0.66666666666666663</v>
      </c>
      <c r="AB1389" s="42">
        <f t="shared" si="332"/>
        <v>0.65925925925925921</v>
      </c>
      <c r="AC1389" s="42">
        <f t="shared" si="333"/>
        <v>0.66666666666666663</v>
      </c>
      <c r="AD1389" s="40" t="str">
        <f t="shared" si="334"/>
        <v>Reorder</v>
      </c>
      <c r="AE1389" s="40">
        <f>IFERROR(VLOOKUP(A1389,'[4]Re-order'!$A:$AA,27,0),"")</f>
        <v>0</v>
      </c>
      <c r="AF1389" s="42">
        <f t="shared" si="335"/>
        <v>-0.33333333333333337</v>
      </c>
      <c r="AG1389" s="42" t="e">
        <f>SUMIFS('[4]Raw Inventory'!D:D,'[4]Raw Inventory'!C:C,"GREATWALL",'[4]Raw Inventory'!B:B,A1389)</f>
        <v>#VALUE!</v>
      </c>
      <c r="AH1389" s="42" t="e">
        <f>SUMIFS('[4]Raw Inventory'!D:D,'[4]Raw Inventory'!C:C,"DUARTE",'[4]Raw Inventory'!B:B,A1389)</f>
        <v>#VALUE!</v>
      </c>
      <c r="AI1389" s="42"/>
      <c r="AJ1389" s="42">
        <f t="shared" si="336"/>
        <v>45.000000000000007</v>
      </c>
      <c r="AK1389" s="40" t="str">
        <f>IFERROR(IF((Q1389+IF(AI1389="",0,AI3))&lt;=0,"Stockout",IF(AJ1389="","",IF(F1389="Class A",IF(AJ1389&lt;=7,"Critical",IF(AJ1389&lt;=15,"Low",IF(AJ1389&lt;=30,"Reorder",IF(AJ1389&lt;=45,"Optimal","Overstock")))),IF(F1389="Class B",IF(AJ1389&lt;=10,"Critical",IF(AJ1389&lt;=20,"Low",IF(AJ1389&lt;=45,"Reorder",IF(AJ1389&lt;=60,"Optimal","Overstock")))),IF(F1389="Class C",IF(AJ1389&lt;=15,"Critical",IF(AJ1389&lt;=30,"Low",IF(AJ1389&lt;=60,"Reorder",IF(AJ1389&lt;=90,"Optimal","Overstock")))),""))))),"")</f>
        <v>Reorder</v>
      </c>
      <c r="AL1389" s="42"/>
      <c r="AM1389" s="39"/>
      <c r="AN1389" s="39"/>
      <c r="AO1389" s="39"/>
      <c r="AP1389" s="39"/>
      <c r="AQ1389" s="39"/>
      <c r="AR1389" s="39"/>
      <c r="AS1389" s="39"/>
      <c r="AT1389" s="39"/>
      <c r="AU1389" s="39"/>
      <c r="AV1389" s="39"/>
    </row>
    <row r="1390" spans="1:48">
      <c r="A1390" s="39" t="s">
        <v>31</v>
      </c>
      <c r="B1390" s="39" t="s">
        <v>29</v>
      </c>
      <c r="C1390" s="39" t="s">
        <v>1</v>
      </c>
      <c r="D1390" s="40" t="s">
        <v>242</v>
      </c>
      <c r="E1390" s="40">
        <v>18</v>
      </c>
      <c r="F1390" s="40" t="s">
        <v>2</v>
      </c>
      <c r="G1390" s="39" t="str">
        <f>IFERROR(VLOOKUP(A1390,'[4]MC Masterlist 2026-09-17'!$B:$M, 3, 0),"")</f>
        <v>KAWASAKI</v>
      </c>
      <c r="H1390" s="41">
        <f>IFERROR(VLOOKUP(A1390,'[4]MC Masterlist 2026-09-17'!$B:$M, 6, 0),"")</f>
        <v>59528</v>
      </c>
      <c r="I1390" s="42">
        <v>1</v>
      </c>
      <c r="J1390" s="42">
        <v>2</v>
      </c>
      <c r="K1390" s="42">
        <v>2</v>
      </c>
      <c r="L1390" s="42">
        <f t="shared" si="321"/>
        <v>5</v>
      </c>
      <c r="M1390" s="42">
        <f t="shared" si="322"/>
        <v>1.6666666666666667</v>
      </c>
      <c r="N1390" s="41">
        <f t="shared" si="323"/>
        <v>297640</v>
      </c>
      <c r="O1390" s="41">
        <f t="shared" si="324"/>
        <v>99213.333333333343</v>
      </c>
      <c r="P1390" s="42">
        <f t="shared" si="325"/>
        <v>5.5555555555555559E-2</v>
      </c>
      <c r="Q1390" s="42">
        <v>10</v>
      </c>
      <c r="R1390" s="41">
        <f t="shared" si="326"/>
        <v>595280</v>
      </c>
      <c r="S1390" s="42">
        <f t="shared" si="327"/>
        <v>179.99999999999997</v>
      </c>
      <c r="T1390" s="42">
        <f>IFERROR(VLOOKUP(A1390,'[4]Re-order'!$A:$Q,17,0),"")</f>
        <v>0</v>
      </c>
      <c r="U1390" s="42">
        <f>IFERROR(VLOOKUP(A1390,'[4]MC Masterlist 2026-09-17'!$B:$M, 10, 0),0)</f>
        <v>15</v>
      </c>
      <c r="V1390" s="42">
        <f>IFERROR(VLOOKUP(A1390,'[4]MC Masterlist 2026-09-17'!$B:$M, 11, 0),0)</f>
        <v>15</v>
      </c>
      <c r="W1390" s="42">
        <f t="shared" si="328"/>
        <v>30</v>
      </c>
      <c r="X1390" s="42">
        <f t="shared" si="329"/>
        <v>6.166666666666667</v>
      </c>
      <c r="Y1390" s="42">
        <f>IFERROR(IF(OR(C1390="AREA I",C1390="AREA V"),7,VLOOKUP(A1390,'[4]MC Masterlist 2026-09-17'!$B:$M, 12, 0)),0)</f>
        <v>7</v>
      </c>
      <c r="Z1390" s="42">
        <f t="shared" si="330"/>
        <v>0.83333333333333337</v>
      </c>
      <c r="AA1390" s="42">
        <f t="shared" si="331"/>
        <v>1.6666666666666667</v>
      </c>
      <c r="AB1390" s="42">
        <f t="shared" si="332"/>
        <v>0.34259259259259262</v>
      </c>
      <c r="AC1390" s="42">
        <f t="shared" si="333"/>
        <v>0.3888888888888889</v>
      </c>
      <c r="AD1390" s="40" t="str">
        <f t="shared" si="334"/>
        <v>Overstock</v>
      </c>
      <c r="AE1390" s="40">
        <f>IFERROR(VLOOKUP(A1390,'[4]Re-order'!$A:$AA,27,0),"")</f>
        <v>0</v>
      </c>
      <c r="AF1390" s="42">
        <f t="shared" si="335"/>
        <v>-9.6111111111111107</v>
      </c>
      <c r="AG1390" s="42" t="e">
        <f>SUMIFS('[4]Raw Inventory'!D:D,'[4]Raw Inventory'!C:C,"GREATWALL",'[4]Raw Inventory'!B:B,A1390)</f>
        <v>#VALUE!</v>
      </c>
      <c r="AH1390" s="42" t="e">
        <f>SUMIFS('[4]Raw Inventory'!D:D,'[4]Raw Inventory'!C:C,"DUARTE",'[4]Raw Inventory'!B:B,A1390)</f>
        <v>#VALUE!</v>
      </c>
      <c r="AI1390" s="42"/>
      <c r="AJ1390" s="42">
        <f t="shared" si="336"/>
        <v>180</v>
      </c>
      <c r="AK1390" s="40" t="str">
        <f>IFERROR(IF((Q1390+IF(AI1390="",0,AI3))&lt;=0,"Stockout",IF(AJ1390="","",IF(F1390="Class A",IF(AJ1390&lt;=7,"Critical",IF(AJ1390&lt;=15,"Low",IF(AJ1390&lt;=30,"Reorder",IF(AJ1390&lt;=45,"Optimal","Overstock")))),IF(F1390="Class B",IF(AJ1390&lt;=10,"Critical",IF(AJ1390&lt;=20,"Low",IF(AJ1390&lt;=45,"Reorder",IF(AJ1390&lt;=60,"Optimal","Overstock")))),IF(F1390="Class C",IF(AJ1390&lt;=15,"Critical",IF(AJ1390&lt;=30,"Low",IF(AJ1390&lt;=60,"Reorder",IF(AJ1390&lt;=90,"Optimal","Overstock")))),""))))),"")</f>
        <v>Overstock</v>
      </c>
      <c r="AL1390" s="42"/>
      <c r="AM1390" s="39"/>
      <c r="AN1390" s="39"/>
      <c r="AO1390" s="39"/>
      <c r="AP1390" s="39"/>
      <c r="AQ1390" s="39"/>
      <c r="AR1390" s="39"/>
      <c r="AS1390" s="39"/>
      <c r="AT1390" s="39"/>
      <c r="AU1390" s="39"/>
      <c r="AV1390" s="39"/>
    </row>
    <row r="1391" spans="1:48">
      <c r="A1391" s="39" t="s">
        <v>32</v>
      </c>
      <c r="B1391" s="39" t="s">
        <v>145</v>
      </c>
      <c r="C1391" s="39" t="s">
        <v>137</v>
      </c>
      <c r="D1391" s="40" t="s">
        <v>243</v>
      </c>
      <c r="E1391" s="40">
        <v>28</v>
      </c>
      <c r="F1391" s="40" t="s">
        <v>3</v>
      </c>
      <c r="G1391" s="39" t="str">
        <f>IFERROR(VLOOKUP(A1391,'[4]MC Masterlist 2026-09-17'!$B:$M, 3, 0),"")</f>
        <v>HONDA</v>
      </c>
      <c r="H1391" s="41">
        <f>IFERROR(VLOOKUP(A1391,'[4]MC Masterlist 2026-09-17'!$B:$M, 6, 0),"")</f>
        <v>288910</v>
      </c>
      <c r="I1391" s="42">
        <v>0</v>
      </c>
      <c r="J1391" s="42">
        <v>0</v>
      </c>
      <c r="K1391" s="42">
        <v>0</v>
      </c>
      <c r="L1391" s="42">
        <f t="shared" si="321"/>
        <v>0</v>
      </c>
      <c r="M1391" s="42">
        <f t="shared" si="322"/>
        <v>0</v>
      </c>
      <c r="N1391" s="41">
        <f t="shared" si="323"/>
        <v>0</v>
      </c>
      <c r="O1391" s="41">
        <f t="shared" si="324"/>
        <v>0</v>
      </c>
      <c r="P1391" s="42">
        <f t="shared" si="325"/>
        <v>0</v>
      </c>
      <c r="Q1391" s="42">
        <v>1</v>
      </c>
      <c r="R1391" s="41">
        <f t="shared" si="326"/>
        <v>288910</v>
      </c>
      <c r="S1391" s="42">
        <f t="shared" si="327"/>
        <v>0</v>
      </c>
      <c r="T1391" s="42">
        <f>IFERROR(VLOOKUP(A1391,'[4]Re-order'!$A:$Q,17,0),"")</f>
        <v>0</v>
      </c>
      <c r="U1391" s="42">
        <f>IFERROR(VLOOKUP(A1391,'[4]MC Masterlist 2026-09-17'!$B:$M, 10, 0),0)</f>
        <v>15</v>
      </c>
      <c r="V1391" s="42">
        <f>IFERROR(VLOOKUP(A1391,'[4]MC Masterlist 2026-09-17'!$B:$M, 11, 0),0)</f>
        <v>15</v>
      </c>
      <c r="W1391" s="42">
        <f t="shared" si="328"/>
        <v>30</v>
      </c>
      <c r="X1391" s="42">
        <f t="shared" si="329"/>
        <v>7</v>
      </c>
      <c r="Y1391" s="42">
        <f>IFERROR(IF(OR(C1391="AREA I",C1391="AREA V"),7,VLOOKUP(A1391,'[4]MC Masterlist 2026-09-17'!$B:$M, 12, 0)),0)</f>
        <v>7</v>
      </c>
      <c r="Z1391" s="42">
        <f t="shared" si="330"/>
        <v>0</v>
      </c>
      <c r="AA1391" s="42">
        <f t="shared" si="331"/>
        <v>0</v>
      </c>
      <c r="AB1391" s="42">
        <f t="shared" si="332"/>
        <v>0</v>
      </c>
      <c r="AC1391" s="42">
        <f t="shared" si="333"/>
        <v>0</v>
      </c>
      <c r="AD1391" s="40" t="str">
        <f t="shared" si="334"/>
        <v>Critical</v>
      </c>
      <c r="AE1391" s="40">
        <f>IFERROR(VLOOKUP(A1391,'[4]Re-order'!$A:$AA,27,0),"")</f>
        <v>0</v>
      </c>
      <c r="AF1391" s="42">
        <f t="shared" si="335"/>
        <v>-1</v>
      </c>
      <c r="AG1391" s="42" t="e">
        <f>SUMIFS('[4]Raw Inventory'!D:D,'[4]Raw Inventory'!C:C,"GREATWALL",'[4]Raw Inventory'!B:B,A1391)</f>
        <v>#VALUE!</v>
      </c>
      <c r="AH1391" s="42" t="e">
        <f>SUMIFS('[4]Raw Inventory'!D:D,'[4]Raw Inventory'!C:C,"DUARTE",'[4]Raw Inventory'!B:B,A1391)</f>
        <v>#VALUE!</v>
      </c>
      <c r="AI1391" s="42"/>
      <c r="AJ1391" s="42">
        <f t="shared" si="336"/>
        <v>0</v>
      </c>
      <c r="AK1391" s="40" t="str">
        <f>IFERROR(IF((Q1391+IF(AI1391="",0,AI3))&lt;=0,"Stockout",IF(AJ1391="","",IF(F1391="Class A",IF(AJ1391&lt;=7,"Critical",IF(AJ1391&lt;=15,"Low",IF(AJ1391&lt;=30,"Reorder",IF(AJ1391&lt;=45,"Optimal","Overstock")))),IF(F1391="Class B",IF(AJ1391&lt;=10,"Critical",IF(AJ1391&lt;=20,"Low",IF(AJ1391&lt;=45,"Reorder",IF(AJ1391&lt;=60,"Optimal","Overstock")))),IF(F1391="Class C",IF(AJ1391&lt;=15,"Critical",IF(AJ1391&lt;=30,"Low",IF(AJ1391&lt;=60,"Reorder",IF(AJ1391&lt;=90,"Optimal","Overstock")))),""))))),"")</f>
        <v>Critical</v>
      </c>
      <c r="AL1391" s="42"/>
      <c r="AM1391" s="39"/>
      <c r="AN1391" s="39"/>
      <c r="AO1391" s="39"/>
      <c r="AP1391" s="39"/>
      <c r="AQ1391" s="39"/>
      <c r="AR1391" s="39"/>
      <c r="AS1391" s="39"/>
      <c r="AT1391" s="39"/>
      <c r="AU1391" s="39"/>
      <c r="AV1391" s="39"/>
    </row>
    <row r="1392" spans="1:48">
      <c r="A1392" s="39" t="s">
        <v>61</v>
      </c>
      <c r="B1392" s="39" t="s">
        <v>138</v>
      </c>
      <c r="C1392" s="39" t="s">
        <v>137</v>
      </c>
      <c r="D1392" s="40" t="s">
        <v>273</v>
      </c>
      <c r="E1392" s="40">
        <v>41</v>
      </c>
      <c r="F1392" s="40" t="s">
        <v>3</v>
      </c>
      <c r="G1392" s="39" t="str">
        <f>IFERROR(VLOOKUP(A1392,'[4]MC Masterlist 2026-09-17'!$B:$M, 3, 0),"")</f>
        <v>HONDA</v>
      </c>
      <c r="H1392" s="41">
        <f>IFERROR(VLOOKUP(A1392,'[4]MC Masterlist 2026-09-17'!$B:$M, 6, 0),"")</f>
        <v>63510</v>
      </c>
      <c r="I1392" s="42">
        <v>0</v>
      </c>
      <c r="J1392" s="42">
        <v>0</v>
      </c>
      <c r="K1392" s="42">
        <v>0</v>
      </c>
      <c r="L1392" s="42">
        <f t="shared" si="321"/>
        <v>0</v>
      </c>
      <c r="M1392" s="42">
        <f t="shared" si="322"/>
        <v>0</v>
      </c>
      <c r="N1392" s="41">
        <f t="shared" si="323"/>
        <v>0</v>
      </c>
      <c r="O1392" s="41">
        <f t="shared" si="324"/>
        <v>0</v>
      </c>
      <c r="P1392" s="42">
        <f t="shared" si="325"/>
        <v>0</v>
      </c>
      <c r="Q1392" s="42">
        <v>1</v>
      </c>
      <c r="R1392" s="41">
        <f t="shared" si="326"/>
        <v>63510</v>
      </c>
      <c r="S1392" s="42">
        <f t="shared" si="327"/>
        <v>0</v>
      </c>
      <c r="T1392" s="42">
        <f>IFERROR(VLOOKUP(A1392,'[4]Re-order'!$A:$Q,17,0),"")</f>
        <v>0</v>
      </c>
      <c r="U1392" s="42">
        <f>IFERROR(VLOOKUP(A1392,'[4]MC Masterlist 2026-09-17'!$B:$M, 10, 0),0)</f>
        <v>15</v>
      </c>
      <c r="V1392" s="42">
        <f>IFERROR(VLOOKUP(A1392,'[4]MC Masterlist 2026-09-17'!$B:$M, 11, 0),0)</f>
        <v>15</v>
      </c>
      <c r="W1392" s="42">
        <f t="shared" si="328"/>
        <v>30</v>
      </c>
      <c r="X1392" s="42">
        <f t="shared" si="329"/>
        <v>7</v>
      </c>
      <c r="Y1392" s="42">
        <f>IFERROR(IF(OR(C1392="AREA I",C1392="AREA V"),7,VLOOKUP(A1392,'[4]MC Masterlist 2026-09-17'!$B:$M, 12, 0)),0)</f>
        <v>7</v>
      </c>
      <c r="Z1392" s="42">
        <f t="shared" si="330"/>
        <v>0</v>
      </c>
      <c r="AA1392" s="42">
        <f t="shared" si="331"/>
        <v>0</v>
      </c>
      <c r="AB1392" s="42">
        <f t="shared" si="332"/>
        <v>0</v>
      </c>
      <c r="AC1392" s="42">
        <f t="shared" si="333"/>
        <v>0</v>
      </c>
      <c r="AD1392" s="40" t="str">
        <f t="shared" si="334"/>
        <v>Critical</v>
      </c>
      <c r="AE1392" s="40">
        <f>IFERROR(VLOOKUP(A1392,'[4]Re-order'!$A:$AA,27,0),"")</f>
        <v>0</v>
      </c>
      <c r="AF1392" s="42">
        <f t="shared" si="335"/>
        <v>-1</v>
      </c>
      <c r="AG1392" s="42" t="e">
        <f>SUMIFS('[4]Raw Inventory'!D:D,'[4]Raw Inventory'!C:C,"GREATWALL",'[4]Raw Inventory'!B:B,A1392)</f>
        <v>#VALUE!</v>
      </c>
      <c r="AH1392" s="42" t="e">
        <f>SUMIFS('[4]Raw Inventory'!D:D,'[4]Raw Inventory'!C:C,"DUARTE",'[4]Raw Inventory'!B:B,A1392)</f>
        <v>#VALUE!</v>
      </c>
      <c r="AI1392" s="42"/>
      <c r="AJ1392" s="42">
        <f t="shared" si="336"/>
        <v>0</v>
      </c>
      <c r="AK1392" s="40" t="str">
        <f>IFERROR(IF((Q1392+IF(AI1392="",0,AI3))&lt;=0,"Stockout",IF(AJ1392="","",IF(F1392="Class A",IF(AJ1392&lt;=7,"Critical",IF(AJ1392&lt;=15,"Low",IF(AJ1392&lt;=30,"Reorder",IF(AJ1392&lt;=45,"Optimal","Overstock")))),IF(F1392="Class B",IF(AJ1392&lt;=10,"Critical",IF(AJ1392&lt;=20,"Low",IF(AJ1392&lt;=45,"Reorder",IF(AJ1392&lt;=60,"Optimal","Overstock")))),IF(F1392="Class C",IF(AJ1392&lt;=15,"Critical",IF(AJ1392&lt;=30,"Low",IF(AJ1392&lt;=60,"Reorder",IF(AJ1392&lt;=90,"Optimal","Overstock")))),""))))),"")</f>
        <v>Critical</v>
      </c>
      <c r="AL1392" s="42"/>
      <c r="AM1392" s="39"/>
      <c r="AN1392" s="39"/>
      <c r="AO1392" s="39"/>
      <c r="AP1392" s="39"/>
      <c r="AQ1392" s="39"/>
      <c r="AR1392" s="39"/>
      <c r="AS1392" s="39"/>
      <c r="AT1392" s="39"/>
      <c r="AU1392" s="39"/>
      <c r="AV1392" s="39"/>
    </row>
    <row r="1393" spans="1:48">
      <c r="A1393" s="39" t="s">
        <v>89</v>
      </c>
      <c r="B1393" s="39" t="s">
        <v>157</v>
      </c>
      <c r="C1393" s="39" t="s">
        <v>152</v>
      </c>
      <c r="D1393" s="40" t="s">
        <v>254</v>
      </c>
      <c r="E1393" s="40">
        <v>12</v>
      </c>
      <c r="F1393" s="40" t="s">
        <v>2</v>
      </c>
      <c r="G1393" s="39" t="str">
        <f>IFERROR(VLOOKUP(A1393,'[4]MC Masterlist 2026-09-17'!$B:$M, 3, 0),"")</f>
        <v>HONDA</v>
      </c>
      <c r="H1393" s="41">
        <f>IFERROR(VLOOKUP(A1393,'[4]MC Masterlist 2026-09-17'!$B:$M, 6, 0),"")</f>
        <v>117790</v>
      </c>
      <c r="I1393" s="42">
        <v>1</v>
      </c>
      <c r="J1393" s="42">
        <v>2</v>
      </c>
      <c r="K1393" s="42">
        <v>0</v>
      </c>
      <c r="L1393" s="42">
        <f t="shared" si="321"/>
        <v>3</v>
      </c>
      <c r="M1393" s="42">
        <f t="shared" si="322"/>
        <v>1</v>
      </c>
      <c r="N1393" s="41">
        <f t="shared" si="323"/>
        <v>353370</v>
      </c>
      <c r="O1393" s="41">
        <f t="shared" si="324"/>
        <v>117790</v>
      </c>
      <c r="P1393" s="42">
        <f t="shared" si="325"/>
        <v>3.3333333333333333E-2</v>
      </c>
      <c r="Q1393" s="42">
        <v>1</v>
      </c>
      <c r="R1393" s="41">
        <f t="shared" si="326"/>
        <v>117790</v>
      </c>
      <c r="S1393" s="42">
        <f t="shared" si="327"/>
        <v>30</v>
      </c>
      <c r="T1393" s="42">
        <f>IFERROR(VLOOKUP(A1393,'[4]Re-order'!$A:$Q,17,0),"")</f>
        <v>0</v>
      </c>
      <c r="U1393" s="42">
        <f>IFERROR(VLOOKUP(A1393,'[4]MC Masterlist 2026-09-17'!$B:$M, 10, 0),0)</f>
        <v>15</v>
      </c>
      <c r="V1393" s="42">
        <f>IFERROR(VLOOKUP(A1393,'[4]MC Masterlist 2026-09-17'!$B:$M, 11, 0),0)</f>
        <v>15</v>
      </c>
      <c r="W1393" s="42">
        <f t="shared" si="328"/>
        <v>30</v>
      </c>
      <c r="X1393" s="42">
        <f t="shared" si="329"/>
        <v>29.5</v>
      </c>
      <c r="Y1393" s="42">
        <f>IFERROR(IF(OR(C1393="AREA I",C1393="AREA V"),7,VLOOKUP(A1393,'[4]MC Masterlist 2026-09-17'!$B:$M, 12, 0)),0)</f>
        <v>30</v>
      </c>
      <c r="Z1393" s="42">
        <f t="shared" si="330"/>
        <v>0.5</v>
      </c>
      <c r="AA1393" s="42">
        <f t="shared" si="331"/>
        <v>1</v>
      </c>
      <c r="AB1393" s="42">
        <f t="shared" si="332"/>
        <v>0.98333333333333328</v>
      </c>
      <c r="AC1393" s="42">
        <f t="shared" si="333"/>
        <v>1</v>
      </c>
      <c r="AD1393" s="40" t="str">
        <f t="shared" si="334"/>
        <v>Reorder</v>
      </c>
      <c r="AE1393" s="40">
        <f>IFERROR(VLOOKUP(A1393,'[4]Re-order'!$A:$AA,27,0),"")</f>
        <v>0</v>
      </c>
      <c r="AF1393" s="42">
        <f t="shared" si="335"/>
        <v>0</v>
      </c>
      <c r="AG1393" s="42" t="e">
        <f>SUMIFS('[4]Raw Inventory'!D:D,'[4]Raw Inventory'!C:C,"GREATWALL",'[4]Raw Inventory'!B:B,A1393)</f>
        <v>#VALUE!</v>
      </c>
      <c r="AH1393" s="42" t="e">
        <f>SUMIFS('[4]Raw Inventory'!D:D,'[4]Raw Inventory'!C:C,"DUARTE",'[4]Raw Inventory'!B:B,A1393)</f>
        <v>#VALUE!</v>
      </c>
      <c r="AI1393" s="42"/>
      <c r="AJ1393" s="42">
        <f t="shared" si="336"/>
        <v>30</v>
      </c>
      <c r="AK1393" s="40" t="str">
        <f>IFERROR(IF((Q1393+IF(AI1393="",0,AI3))&lt;=0,"Stockout",IF(AJ1393="","",IF(F1393="Class A",IF(AJ1393&lt;=7,"Critical",IF(AJ1393&lt;=15,"Low",IF(AJ1393&lt;=30,"Reorder",IF(AJ1393&lt;=45,"Optimal","Overstock")))),IF(F1393="Class B",IF(AJ1393&lt;=10,"Critical",IF(AJ1393&lt;=20,"Low",IF(AJ1393&lt;=45,"Reorder",IF(AJ1393&lt;=60,"Optimal","Overstock")))),IF(F1393="Class C",IF(AJ1393&lt;=15,"Critical",IF(AJ1393&lt;=30,"Low",IF(AJ1393&lt;=60,"Reorder",IF(AJ1393&lt;=90,"Optimal","Overstock")))),""))))),"")</f>
        <v>Reorder</v>
      </c>
      <c r="AL1393" s="42"/>
      <c r="AM1393" s="39"/>
      <c r="AN1393" s="39"/>
      <c r="AO1393" s="39"/>
      <c r="AP1393" s="39"/>
      <c r="AQ1393" s="39"/>
      <c r="AR1393" s="39"/>
      <c r="AS1393" s="39"/>
      <c r="AT1393" s="39"/>
      <c r="AU1393" s="39"/>
      <c r="AV1393" s="39"/>
    </row>
    <row r="1394" spans="1:48">
      <c r="A1394" s="39" t="s">
        <v>83</v>
      </c>
      <c r="B1394" s="39" t="s">
        <v>115</v>
      </c>
      <c r="C1394" s="39" t="s">
        <v>109</v>
      </c>
      <c r="D1394" s="40" t="s">
        <v>255</v>
      </c>
      <c r="E1394" s="40">
        <v>23</v>
      </c>
      <c r="F1394" s="40" t="s">
        <v>3</v>
      </c>
      <c r="G1394" s="39" t="str">
        <f>IFERROR(VLOOKUP(A1394,'[4]MC Masterlist 2026-09-17'!$B:$M, 3, 0),"")</f>
        <v>SKYGO</v>
      </c>
      <c r="H1394" s="41">
        <f>IFERROR(VLOOKUP(A1394,'[4]MC Masterlist 2026-09-17'!$B:$M, 6, 0),"")</f>
        <v>35055</v>
      </c>
      <c r="I1394" s="42">
        <v>0</v>
      </c>
      <c r="J1394" s="42">
        <v>1</v>
      </c>
      <c r="K1394" s="42">
        <v>2</v>
      </c>
      <c r="L1394" s="42">
        <f t="shared" si="321"/>
        <v>3</v>
      </c>
      <c r="M1394" s="42">
        <f t="shared" si="322"/>
        <v>1</v>
      </c>
      <c r="N1394" s="41">
        <f t="shared" si="323"/>
        <v>105165</v>
      </c>
      <c r="O1394" s="41">
        <f t="shared" si="324"/>
        <v>35055</v>
      </c>
      <c r="P1394" s="42">
        <f t="shared" si="325"/>
        <v>3.3333333333333333E-2</v>
      </c>
      <c r="Q1394" s="42">
        <v>4</v>
      </c>
      <c r="R1394" s="41">
        <f t="shared" si="326"/>
        <v>140220</v>
      </c>
      <c r="S1394" s="42">
        <f t="shared" si="327"/>
        <v>120</v>
      </c>
      <c r="T1394" s="42">
        <f>IFERROR(VLOOKUP(A1394,'[4]Re-order'!$A:$Q,17,0),"")</f>
        <v>0</v>
      </c>
      <c r="U1394" s="42">
        <f>IFERROR(VLOOKUP(A1394,'[4]MC Masterlist 2026-09-17'!$B:$M, 10, 0),0)</f>
        <v>15</v>
      </c>
      <c r="V1394" s="42">
        <f>IFERROR(VLOOKUP(A1394,'[4]MC Masterlist 2026-09-17'!$B:$M, 11, 0),0)</f>
        <v>15</v>
      </c>
      <c r="W1394" s="42">
        <f t="shared" si="328"/>
        <v>30</v>
      </c>
      <c r="X1394" s="42">
        <f t="shared" si="329"/>
        <v>29.5</v>
      </c>
      <c r="Y1394" s="42">
        <f>IFERROR(IF(OR(C1394="AREA I",C1394="AREA V"),7,VLOOKUP(A1394,'[4]MC Masterlist 2026-09-17'!$B:$M, 12, 0)),0)</f>
        <v>30</v>
      </c>
      <c r="Z1394" s="42">
        <f t="shared" si="330"/>
        <v>0.5</v>
      </c>
      <c r="AA1394" s="42">
        <f t="shared" si="331"/>
        <v>1</v>
      </c>
      <c r="AB1394" s="42">
        <f t="shared" si="332"/>
        <v>0.98333333333333328</v>
      </c>
      <c r="AC1394" s="42">
        <f t="shared" si="333"/>
        <v>1</v>
      </c>
      <c r="AD1394" s="40" t="str">
        <f t="shared" si="334"/>
        <v>Overstock</v>
      </c>
      <c r="AE1394" s="40">
        <f>IFERROR(VLOOKUP(A1394,'[4]Re-order'!$A:$AA,27,0),"")</f>
        <v>0</v>
      </c>
      <c r="AF1394" s="42">
        <f t="shared" si="335"/>
        <v>-3</v>
      </c>
      <c r="AG1394" s="42" t="e">
        <f>SUMIFS('[4]Raw Inventory'!D:D,'[4]Raw Inventory'!C:C,"GREATWALL",'[4]Raw Inventory'!B:B,A1394)</f>
        <v>#VALUE!</v>
      </c>
      <c r="AH1394" s="42" t="e">
        <f>SUMIFS('[4]Raw Inventory'!D:D,'[4]Raw Inventory'!C:C,"DUARTE",'[4]Raw Inventory'!B:B,A1394)</f>
        <v>#VALUE!</v>
      </c>
      <c r="AI1394" s="42"/>
      <c r="AJ1394" s="42">
        <f t="shared" si="336"/>
        <v>120</v>
      </c>
      <c r="AK1394" s="40" t="str">
        <f>IFERROR(IF((Q1394+IF(AI1394="",0,AI3))&lt;=0,"Stockout",IF(AJ1394="","",IF(F1394="Class A",IF(AJ1394&lt;=7,"Critical",IF(AJ1394&lt;=15,"Low",IF(AJ1394&lt;=30,"Reorder",IF(AJ1394&lt;=45,"Optimal","Overstock")))),IF(F1394="Class B",IF(AJ1394&lt;=10,"Critical",IF(AJ1394&lt;=20,"Low",IF(AJ1394&lt;=45,"Reorder",IF(AJ1394&lt;=60,"Optimal","Overstock")))),IF(F1394="Class C",IF(AJ1394&lt;=15,"Critical",IF(AJ1394&lt;=30,"Low",IF(AJ1394&lt;=60,"Reorder",IF(AJ1394&lt;=90,"Optimal","Overstock")))),""))))),"")</f>
        <v>Overstock</v>
      </c>
      <c r="AL1394" s="42"/>
      <c r="AM1394" s="39"/>
      <c r="AN1394" s="39"/>
      <c r="AO1394" s="39"/>
      <c r="AP1394" s="39"/>
      <c r="AQ1394" s="39"/>
      <c r="AR1394" s="39"/>
      <c r="AS1394" s="39"/>
      <c r="AT1394" s="39"/>
      <c r="AU1394" s="39"/>
      <c r="AV1394" s="39"/>
    </row>
    <row r="1395" spans="1:48">
      <c r="A1395" s="39" t="s">
        <v>127</v>
      </c>
      <c r="B1395" s="39" t="s">
        <v>123</v>
      </c>
      <c r="C1395" s="39" t="s">
        <v>118</v>
      </c>
      <c r="D1395" s="40" t="s">
        <v>236</v>
      </c>
      <c r="E1395" s="40">
        <v>24</v>
      </c>
      <c r="F1395" s="40" t="s">
        <v>3</v>
      </c>
      <c r="G1395" s="39" t="str">
        <f>IFERROR(VLOOKUP(A1395,'[4]MC Masterlist 2026-09-17'!$B:$M, 3, 0),"")</f>
        <v>SUZUKI</v>
      </c>
      <c r="H1395" s="41">
        <f>IFERROR(VLOOKUP(A1395,'[4]MC Masterlist 2026-09-17'!$B:$M, 6, 0),"")</f>
        <v>69667</v>
      </c>
      <c r="I1395" s="42">
        <v>0</v>
      </c>
      <c r="J1395" s="42">
        <v>0</v>
      </c>
      <c r="K1395" s="42">
        <v>0</v>
      </c>
      <c r="L1395" s="42">
        <f t="shared" si="321"/>
        <v>0</v>
      </c>
      <c r="M1395" s="42">
        <f t="shared" si="322"/>
        <v>0</v>
      </c>
      <c r="N1395" s="41">
        <f t="shared" si="323"/>
        <v>0</v>
      </c>
      <c r="O1395" s="41">
        <f t="shared" si="324"/>
        <v>0</v>
      </c>
      <c r="P1395" s="42">
        <f t="shared" si="325"/>
        <v>0</v>
      </c>
      <c r="Q1395" s="42">
        <v>1</v>
      </c>
      <c r="R1395" s="41">
        <f t="shared" si="326"/>
        <v>69667</v>
      </c>
      <c r="S1395" s="42">
        <f t="shared" si="327"/>
        <v>0</v>
      </c>
      <c r="T1395" s="42">
        <f>IFERROR(VLOOKUP(A1395,'[4]Re-order'!$A:$Q,17,0),"")</f>
        <v>0</v>
      </c>
      <c r="U1395" s="42">
        <f>IFERROR(VLOOKUP(A1395,'[4]MC Masterlist 2026-09-17'!$B:$M, 10, 0),0)</f>
        <v>15</v>
      </c>
      <c r="V1395" s="42">
        <f>IFERROR(VLOOKUP(A1395,'[4]MC Masterlist 2026-09-17'!$B:$M, 11, 0),0)</f>
        <v>15</v>
      </c>
      <c r="W1395" s="42">
        <f t="shared" si="328"/>
        <v>30</v>
      </c>
      <c r="X1395" s="42">
        <f t="shared" si="329"/>
        <v>30</v>
      </c>
      <c r="Y1395" s="42">
        <f>IFERROR(IF(OR(C1395="AREA I",C1395="AREA V"),7,VLOOKUP(A1395,'[4]MC Masterlist 2026-09-17'!$B:$M, 12, 0)),0)</f>
        <v>30</v>
      </c>
      <c r="Z1395" s="42">
        <f t="shared" si="330"/>
        <v>0</v>
      </c>
      <c r="AA1395" s="42">
        <f t="shared" si="331"/>
        <v>0</v>
      </c>
      <c r="AB1395" s="42">
        <f t="shared" si="332"/>
        <v>0</v>
      </c>
      <c r="AC1395" s="42">
        <f t="shared" si="333"/>
        <v>0</v>
      </c>
      <c r="AD1395" s="40" t="str">
        <f t="shared" si="334"/>
        <v>Critical</v>
      </c>
      <c r="AE1395" s="40">
        <f>IFERROR(VLOOKUP(A1395,'[4]Re-order'!$A:$AA,27,0),"")</f>
        <v>0</v>
      </c>
      <c r="AF1395" s="42">
        <f t="shared" si="335"/>
        <v>-1</v>
      </c>
      <c r="AG1395" s="42" t="e">
        <f>SUMIFS('[4]Raw Inventory'!D:D,'[4]Raw Inventory'!C:C,"GREATWALL",'[4]Raw Inventory'!B:B,A1395)</f>
        <v>#VALUE!</v>
      </c>
      <c r="AH1395" s="42" t="e">
        <f>SUMIFS('[4]Raw Inventory'!D:D,'[4]Raw Inventory'!C:C,"DUARTE",'[4]Raw Inventory'!B:B,A1395)</f>
        <v>#VALUE!</v>
      </c>
      <c r="AI1395" s="42"/>
      <c r="AJ1395" s="42">
        <f t="shared" si="336"/>
        <v>0</v>
      </c>
      <c r="AK1395" s="40" t="str">
        <f>IFERROR(IF((Q1395+IF(AI1395="",0,AI3))&lt;=0,"Stockout",IF(AJ1395="","",IF(F1395="Class A",IF(AJ1395&lt;=7,"Critical",IF(AJ1395&lt;=15,"Low",IF(AJ1395&lt;=30,"Reorder",IF(AJ1395&lt;=45,"Optimal","Overstock")))),IF(F1395="Class B",IF(AJ1395&lt;=10,"Critical",IF(AJ1395&lt;=20,"Low",IF(AJ1395&lt;=45,"Reorder",IF(AJ1395&lt;=60,"Optimal","Overstock")))),IF(F1395="Class C",IF(AJ1395&lt;=15,"Critical",IF(AJ1395&lt;=30,"Low",IF(AJ1395&lt;=60,"Reorder",IF(AJ1395&lt;=90,"Optimal","Overstock")))),""))))),"")</f>
        <v>Critical</v>
      </c>
      <c r="AL1395" s="42"/>
      <c r="AM1395" s="39"/>
      <c r="AN1395" s="39"/>
      <c r="AO1395" s="39"/>
      <c r="AP1395" s="39"/>
      <c r="AQ1395" s="39"/>
      <c r="AR1395" s="39"/>
      <c r="AS1395" s="39"/>
      <c r="AT1395" s="39"/>
      <c r="AU1395" s="39"/>
      <c r="AV1395" s="39"/>
    </row>
    <row r="1396" spans="1:48">
      <c r="A1396" s="39" t="s">
        <v>53</v>
      </c>
      <c r="B1396" s="39" t="s">
        <v>30</v>
      </c>
      <c r="C1396" s="39" t="s">
        <v>1</v>
      </c>
      <c r="D1396" s="40" t="s">
        <v>270</v>
      </c>
      <c r="E1396" s="40">
        <v>35</v>
      </c>
      <c r="F1396" s="40" t="s">
        <v>3</v>
      </c>
      <c r="G1396" s="39" t="str">
        <f>IFERROR(VLOOKUP(A1396,'[4]MC Masterlist 2026-09-17'!$B:$M, 3, 0),"")</f>
        <v>HONDA</v>
      </c>
      <c r="H1396" s="41">
        <f>IFERROR(VLOOKUP(A1396,'[4]MC Masterlist 2026-09-17'!$B:$M, 6, 0),"")</f>
        <v>118838</v>
      </c>
      <c r="I1396" s="42">
        <v>0</v>
      </c>
      <c r="J1396" s="42">
        <v>0</v>
      </c>
      <c r="K1396" s="42">
        <v>0</v>
      </c>
      <c r="L1396" s="42">
        <f t="shared" si="321"/>
        <v>0</v>
      </c>
      <c r="M1396" s="42">
        <f t="shared" si="322"/>
        <v>0</v>
      </c>
      <c r="N1396" s="41">
        <f t="shared" si="323"/>
        <v>0</v>
      </c>
      <c r="O1396" s="41">
        <f t="shared" si="324"/>
        <v>0</v>
      </c>
      <c r="P1396" s="42">
        <f t="shared" si="325"/>
        <v>0</v>
      </c>
      <c r="Q1396" s="42">
        <v>1</v>
      </c>
      <c r="R1396" s="41">
        <f t="shared" si="326"/>
        <v>118838</v>
      </c>
      <c r="S1396" s="42">
        <f t="shared" si="327"/>
        <v>0</v>
      </c>
      <c r="T1396" s="42">
        <f>IFERROR(VLOOKUP(A1396,'[4]Re-order'!$A:$Q,17,0),"")</f>
        <v>0</v>
      </c>
      <c r="U1396" s="42">
        <f>IFERROR(VLOOKUP(A1396,'[4]MC Masterlist 2026-09-17'!$B:$M, 10, 0),0)</f>
        <v>15</v>
      </c>
      <c r="V1396" s="42">
        <f>IFERROR(VLOOKUP(A1396,'[4]MC Masterlist 2026-09-17'!$B:$M, 11, 0),0)</f>
        <v>15</v>
      </c>
      <c r="W1396" s="42">
        <f t="shared" si="328"/>
        <v>30</v>
      </c>
      <c r="X1396" s="42">
        <f t="shared" si="329"/>
        <v>7</v>
      </c>
      <c r="Y1396" s="42">
        <f>IFERROR(IF(OR(C1396="AREA I",C1396="AREA V"),7,VLOOKUP(A1396,'[4]MC Masterlist 2026-09-17'!$B:$M, 12, 0)),0)</f>
        <v>7</v>
      </c>
      <c r="Z1396" s="42">
        <f t="shared" si="330"/>
        <v>0</v>
      </c>
      <c r="AA1396" s="42">
        <f t="shared" si="331"/>
        <v>0</v>
      </c>
      <c r="AB1396" s="42">
        <f t="shared" si="332"/>
        <v>0</v>
      </c>
      <c r="AC1396" s="42">
        <f t="shared" si="333"/>
        <v>0</v>
      </c>
      <c r="AD1396" s="40" t="str">
        <f t="shared" si="334"/>
        <v>Critical</v>
      </c>
      <c r="AE1396" s="40">
        <f>IFERROR(VLOOKUP(A1396,'[4]Re-order'!$A:$AA,27,0),"")</f>
        <v>0</v>
      </c>
      <c r="AF1396" s="42">
        <f t="shared" si="335"/>
        <v>-1</v>
      </c>
      <c r="AG1396" s="42" t="e">
        <f>SUMIFS('[4]Raw Inventory'!D:D,'[4]Raw Inventory'!C:C,"GREATWALL",'[4]Raw Inventory'!B:B,A1396)</f>
        <v>#VALUE!</v>
      </c>
      <c r="AH1396" s="42" t="e">
        <f>SUMIFS('[4]Raw Inventory'!D:D,'[4]Raw Inventory'!C:C,"DUARTE",'[4]Raw Inventory'!B:B,A1396)</f>
        <v>#VALUE!</v>
      </c>
      <c r="AI1396" s="42"/>
      <c r="AJ1396" s="42">
        <f t="shared" si="336"/>
        <v>0</v>
      </c>
      <c r="AK1396" s="40" t="str">
        <f>IFERROR(IF((Q1396+IF(AI1396="",0,AI3))&lt;=0,"Stockout",IF(AJ1396="","",IF(F1396="Class A",IF(AJ1396&lt;=7,"Critical",IF(AJ1396&lt;=15,"Low",IF(AJ1396&lt;=30,"Reorder",IF(AJ1396&lt;=45,"Optimal","Overstock")))),IF(F1396="Class B",IF(AJ1396&lt;=10,"Critical",IF(AJ1396&lt;=20,"Low",IF(AJ1396&lt;=45,"Reorder",IF(AJ1396&lt;=60,"Optimal","Overstock")))),IF(F1396="Class C",IF(AJ1396&lt;=15,"Critical",IF(AJ1396&lt;=30,"Low",IF(AJ1396&lt;=60,"Reorder",IF(AJ1396&lt;=90,"Optimal","Overstock")))),""))))),"")</f>
        <v>Critical</v>
      </c>
      <c r="AL1396" s="42"/>
      <c r="AM1396" s="39"/>
      <c r="AN1396" s="39"/>
      <c r="AO1396" s="39"/>
      <c r="AP1396" s="39"/>
      <c r="AQ1396" s="39"/>
      <c r="AR1396" s="39"/>
      <c r="AS1396" s="39"/>
      <c r="AT1396" s="39"/>
      <c r="AU1396" s="39"/>
      <c r="AV1396" s="39"/>
    </row>
    <row r="1397" spans="1:48">
      <c r="A1397" s="39" t="s">
        <v>37</v>
      </c>
      <c r="B1397" s="39" t="s">
        <v>130</v>
      </c>
      <c r="C1397" s="39" t="s">
        <v>128</v>
      </c>
      <c r="D1397" s="40" t="s">
        <v>259</v>
      </c>
      <c r="E1397" s="40">
        <v>19</v>
      </c>
      <c r="F1397" s="40" t="s">
        <v>2</v>
      </c>
      <c r="G1397" s="39" t="str">
        <f>IFERROR(VLOOKUP(A1397,'[4]MC Masterlist 2026-09-17'!$B:$M, 3, 0),"")</f>
        <v>HONDA</v>
      </c>
      <c r="H1397" s="41">
        <f>IFERROR(VLOOKUP(A1397,'[4]MC Masterlist 2026-09-17'!$B:$M, 6, 0),"")</f>
        <v>74550</v>
      </c>
      <c r="I1397" s="42">
        <v>2</v>
      </c>
      <c r="J1397" s="42">
        <v>0</v>
      </c>
      <c r="K1397" s="42">
        <v>1</v>
      </c>
      <c r="L1397" s="42">
        <f t="shared" si="321"/>
        <v>3</v>
      </c>
      <c r="M1397" s="42">
        <f t="shared" si="322"/>
        <v>1</v>
      </c>
      <c r="N1397" s="41">
        <f t="shared" si="323"/>
        <v>223650</v>
      </c>
      <c r="O1397" s="41">
        <f t="shared" si="324"/>
        <v>74550</v>
      </c>
      <c r="P1397" s="42">
        <f t="shared" si="325"/>
        <v>3.3333333333333333E-2</v>
      </c>
      <c r="Q1397" s="42"/>
      <c r="R1397" s="41">
        <f t="shared" si="326"/>
        <v>0</v>
      </c>
      <c r="S1397" s="42">
        <f t="shared" si="327"/>
        <v>0</v>
      </c>
      <c r="T1397" s="42">
        <f>IFERROR(VLOOKUP(A1397,'[4]Re-order'!$A:$Q,17,0),"")</f>
        <v>0</v>
      </c>
      <c r="U1397" s="42">
        <f>IFERROR(VLOOKUP(A1397,'[4]MC Masterlist 2026-09-17'!$B:$M, 10, 0),0)</f>
        <v>15</v>
      </c>
      <c r="V1397" s="42">
        <f>IFERROR(VLOOKUP(A1397,'[4]MC Masterlist 2026-09-17'!$B:$M, 11, 0),0)</f>
        <v>15</v>
      </c>
      <c r="W1397" s="42">
        <f t="shared" si="328"/>
        <v>30</v>
      </c>
      <c r="X1397" s="42">
        <f t="shared" si="329"/>
        <v>29.5</v>
      </c>
      <c r="Y1397" s="42">
        <f>IFERROR(IF(OR(C1397="AREA I",C1397="AREA V"),7,VLOOKUP(A1397,'[4]MC Masterlist 2026-09-17'!$B:$M, 12, 0)),0)</f>
        <v>30</v>
      </c>
      <c r="Z1397" s="42">
        <f t="shared" si="330"/>
        <v>0.5</v>
      </c>
      <c r="AA1397" s="42">
        <f t="shared" si="331"/>
        <v>1</v>
      </c>
      <c r="AB1397" s="42">
        <f t="shared" si="332"/>
        <v>0.98333333333333328</v>
      </c>
      <c r="AC1397" s="42">
        <f t="shared" si="333"/>
        <v>1</v>
      </c>
      <c r="AD1397" s="40" t="str">
        <f t="shared" si="334"/>
        <v>Stockout</v>
      </c>
      <c r="AE1397" s="40">
        <f>IFERROR(VLOOKUP(A1397,'[4]Re-order'!$A:$AA,27,0),"")</f>
        <v>0</v>
      </c>
      <c r="AF1397" s="42">
        <f t="shared" si="335"/>
        <v>1</v>
      </c>
      <c r="AG1397" s="42" t="e">
        <f>SUMIFS('[4]Raw Inventory'!D:D,'[4]Raw Inventory'!C:C,"GREATWALL",'[4]Raw Inventory'!B:B,A1397)</f>
        <v>#VALUE!</v>
      </c>
      <c r="AH1397" s="42" t="e">
        <f>SUMIFS('[4]Raw Inventory'!D:D,'[4]Raw Inventory'!C:C,"DUARTE",'[4]Raw Inventory'!B:B,A1397)</f>
        <v>#VALUE!</v>
      </c>
      <c r="AI1397" s="42"/>
      <c r="AJ1397" s="42">
        <f t="shared" si="336"/>
        <v>0</v>
      </c>
      <c r="AK1397" s="40" t="str">
        <f>IFERROR(IF((Q1397+IF(AI1397="",0,AI3))&lt;=0,"Stockout",IF(AJ1397="","",IF(F1397="Class A",IF(AJ1397&lt;=7,"Critical",IF(AJ1397&lt;=15,"Low",IF(AJ1397&lt;=30,"Reorder",IF(AJ1397&lt;=45,"Optimal","Overstock")))),IF(F1397="Class B",IF(AJ1397&lt;=10,"Critical",IF(AJ1397&lt;=20,"Low",IF(AJ1397&lt;=45,"Reorder",IF(AJ1397&lt;=60,"Optimal","Overstock")))),IF(F1397="Class C",IF(AJ1397&lt;=15,"Critical",IF(AJ1397&lt;=30,"Low",IF(AJ1397&lt;=60,"Reorder",IF(AJ1397&lt;=90,"Optimal","Overstock")))),""))))),"")</f>
        <v>Stockout</v>
      </c>
      <c r="AL1397" s="42"/>
      <c r="AM1397" s="39"/>
      <c r="AN1397" s="39"/>
      <c r="AO1397" s="39"/>
      <c r="AP1397" s="39"/>
      <c r="AQ1397" s="39"/>
      <c r="AR1397" s="39"/>
      <c r="AS1397" s="39"/>
      <c r="AT1397" s="39"/>
      <c r="AU1397" s="39"/>
      <c r="AV1397" s="39"/>
    </row>
    <row r="1398" spans="1:48">
      <c r="A1398" s="39" t="s">
        <v>100</v>
      </c>
      <c r="B1398" s="39" t="s">
        <v>111</v>
      </c>
      <c r="C1398" s="39" t="s">
        <v>109</v>
      </c>
      <c r="D1398" s="40" t="s">
        <v>253</v>
      </c>
      <c r="E1398" s="40">
        <v>12</v>
      </c>
      <c r="F1398" s="40" t="s">
        <v>2</v>
      </c>
      <c r="G1398" s="39" t="str">
        <f>IFERROR(VLOOKUP(A1398,'[4]MC Masterlist 2026-09-17'!$B:$M, 3, 0),"")</f>
        <v>BAJAJ RE</v>
      </c>
      <c r="H1398" s="41">
        <f>IFERROR(VLOOKUP(A1398,'[4]MC Masterlist 2026-09-17'!$B:$M, 6, 0),"")</f>
        <v>225800</v>
      </c>
      <c r="I1398" s="42">
        <v>0</v>
      </c>
      <c r="J1398" s="42">
        <v>0</v>
      </c>
      <c r="K1398" s="42">
        <v>1</v>
      </c>
      <c r="L1398" s="42">
        <f t="shared" si="321"/>
        <v>1</v>
      </c>
      <c r="M1398" s="42">
        <f t="shared" si="322"/>
        <v>0.33333333333333331</v>
      </c>
      <c r="N1398" s="41">
        <f t="shared" si="323"/>
        <v>225800</v>
      </c>
      <c r="O1398" s="41">
        <f t="shared" si="324"/>
        <v>75266.666666666657</v>
      </c>
      <c r="P1398" s="42">
        <f t="shared" si="325"/>
        <v>1.111111111111111E-2</v>
      </c>
      <c r="Q1398" s="42"/>
      <c r="R1398" s="41">
        <f t="shared" si="326"/>
        <v>0</v>
      </c>
      <c r="S1398" s="42">
        <f t="shared" si="327"/>
        <v>0</v>
      </c>
      <c r="T1398" s="42">
        <f>IFERROR(VLOOKUP(A1398,'[4]Re-order'!$A:$Q,17,0),"")</f>
        <v>0</v>
      </c>
      <c r="U1398" s="42">
        <f>IFERROR(VLOOKUP(A1398,'[4]MC Masterlist 2026-09-17'!$B:$M, 10, 0),0)</f>
        <v>15</v>
      </c>
      <c r="V1398" s="42">
        <f>IFERROR(VLOOKUP(A1398,'[4]MC Masterlist 2026-09-17'!$B:$M, 11, 0),0)</f>
        <v>15</v>
      </c>
      <c r="W1398" s="42">
        <f t="shared" si="328"/>
        <v>30</v>
      </c>
      <c r="X1398" s="42">
        <f t="shared" si="329"/>
        <v>29.833333333333332</v>
      </c>
      <c r="Y1398" s="42">
        <f>IFERROR(IF(OR(C1398="AREA I",C1398="AREA V"),7,VLOOKUP(A1398,'[4]MC Masterlist 2026-09-17'!$B:$M, 12, 0)),0)</f>
        <v>30</v>
      </c>
      <c r="Z1398" s="42">
        <f t="shared" si="330"/>
        <v>0.16666666666666666</v>
      </c>
      <c r="AA1398" s="42">
        <f t="shared" si="331"/>
        <v>0.33333333333333331</v>
      </c>
      <c r="AB1398" s="42">
        <f t="shared" si="332"/>
        <v>0.33148148148148143</v>
      </c>
      <c r="AC1398" s="42">
        <f t="shared" si="333"/>
        <v>0.33333333333333331</v>
      </c>
      <c r="AD1398" s="40" t="str">
        <f t="shared" si="334"/>
        <v>Stockout</v>
      </c>
      <c r="AE1398" s="40">
        <f>IFERROR(VLOOKUP(A1398,'[4]Re-order'!$A:$AA,27,0),"")</f>
        <v>0</v>
      </c>
      <c r="AF1398" s="42">
        <f t="shared" si="335"/>
        <v>0.33333333333333331</v>
      </c>
      <c r="AG1398" s="42" t="e">
        <f>SUMIFS('[4]Raw Inventory'!D:D,'[4]Raw Inventory'!C:C,"GREATWALL",'[4]Raw Inventory'!B:B,A1398)</f>
        <v>#VALUE!</v>
      </c>
      <c r="AH1398" s="42" t="e">
        <f>SUMIFS('[4]Raw Inventory'!D:D,'[4]Raw Inventory'!C:C,"DUARTE",'[4]Raw Inventory'!B:B,A1398)</f>
        <v>#VALUE!</v>
      </c>
      <c r="AI1398" s="42"/>
      <c r="AJ1398" s="42">
        <f t="shared" si="336"/>
        <v>0</v>
      </c>
      <c r="AK1398" s="40" t="str">
        <f>IFERROR(IF((Q1398+IF(AI1398="",0,AI3))&lt;=0,"Stockout",IF(AJ1398="","",IF(F1398="Class A",IF(AJ1398&lt;=7,"Critical",IF(AJ1398&lt;=15,"Low",IF(AJ1398&lt;=30,"Reorder",IF(AJ1398&lt;=45,"Optimal","Overstock")))),IF(F1398="Class B",IF(AJ1398&lt;=10,"Critical",IF(AJ1398&lt;=20,"Low",IF(AJ1398&lt;=45,"Reorder",IF(AJ1398&lt;=60,"Optimal","Overstock")))),IF(F1398="Class C",IF(AJ1398&lt;=15,"Critical",IF(AJ1398&lt;=30,"Low",IF(AJ1398&lt;=60,"Reorder",IF(AJ1398&lt;=90,"Optimal","Overstock")))),""))))),"")</f>
        <v>Stockout</v>
      </c>
      <c r="AL1398" s="42"/>
      <c r="AM1398" s="39"/>
      <c r="AN1398" s="39"/>
      <c r="AO1398" s="39"/>
      <c r="AP1398" s="39"/>
      <c r="AQ1398" s="39"/>
      <c r="AR1398" s="39"/>
      <c r="AS1398" s="39"/>
      <c r="AT1398" s="39"/>
      <c r="AU1398" s="39"/>
      <c r="AV1398" s="39"/>
    </row>
    <row r="1399" spans="1:48">
      <c r="A1399" s="39" t="s">
        <v>17</v>
      </c>
      <c r="B1399" s="39" t="s">
        <v>121</v>
      </c>
      <c r="C1399" s="39" t="s">
        <v>118</v>
      </c>
      <c r="D1399" s="40" t="s">
        <v>224</v>
      </c>
      <c r="E1399" s="40">
        <v>3</v>
      </c>
      <c r="F1399" s="40" t="s">
        <v>0</v>
      </c>
      <c r="G1399" s="39" t="str">
        <f>IFERROR(VLOOKUP(A1399,'[4]MC Masterlist 2026-09-17'!$B:$M, 3, 0),"")</f>
        <v>HONDA</v>
      </c>
      <c r="H1399" s="41">
        <f>IFERROR(VLOOKUP(A1399,'[4]MC Masterlist 2026-09-17'!$B:$M, 6, 0),"")</f>
        <v>140790</v>
      </c>
      <c r="I1399" s="42">
        <v>1</v>
      </c>
      <c r="J1399" s="42">
        <v>0</v>
      </c>
      <c r="K1399" s="42">
        <v>6</v>
      </c>
      <c r="L1399" s="42">
        <f t="shared" si="321"/>
        <v>7</v>
      </c>
      <c r="M1399" s="42">
        <f t="shared" si="322"/>
        <v>2.3333333333333335</v>
      </c>
      <c r="N1399" s="41">
        <f t="shared" si="323"/>
        <v>985530</v>
      </c>
      <c r="O1399" s="41">
        <f t="shared" si="324"/>
        <v>328510</v>
      </c>
      <c r="P1399" s="42">
        <f t="shared" si="325"/>
        <v>7.7777777777777779E-2</v>
      </c>
      <c r="Q1399" s="42">
        <v>5</v>
      </c>
      <c r="R1399" s="41">
        <f t="shared" si="326"/>
        <v>703950</v>
      </c>
      <c r="S1399" s="42">
        <f t="shared" si="327"/>
        <v>64.285714285714278</v>
      </c>
      <c r="T1399" s="42">
        <f>IFERROR(VLOOKUP(A1399,'[4]Re-order'!$A:$Q,17,0),"")</f>
        <v>0</v>
      </c>
      <c r="U1399" s="42">
        <f>IFERROR(VLOOKUP(A1399,'[4]MC Masterlist 2026-09-17'!$B:$M, 10, 0),0)</f>
        <v>15</v>
      </c>
      <c r="V1399" s="42">
        <f>IFERROR(VLOOKUP(A1399,'[4]MC Masterlist 2026-09-17'!$B:$M, 11, 0),0)</f>
        <v>15</v>
      </c>
      <c r="W1399" s="42">
        <f t="shared" si="328"/>
        <v>30</v>
      </c>
      <c r="X1399" s="42">
        <f t="shared" si="329"/>
        <v>28.833333333333332</v>
      </c>
      <c r="Y1399" s="42">
        <f>IFERROR(IF(OR(C1399="AREA I",C1399="AREA V"),7,VLOOKUP(A1399,'[4]MC Masterlist 2026-09-17'!$B:$M, 12, 0)),0)</f>
        <v>30</v>
      </c>
      <c r="Z1399" s="42">
        <f t="shared" si="330"/>
        <v>1.1666666666666667</v>
      </c>
      <c r="AA1399" s="42">
        <f t="shared" si="331"/>
        <v>2.3333333333333335</v>
      </c>
      <c r="AB1399" s="42">
        <f t="shared" si="332"/>
        <v>2.2425925925925925</v>
      </c>
      <c r="AC1399" s="42">
        <f t="shared" si="333"/>
        <v>2.3333333333333335</v>
      </c>
      <c r="AD1399" s="40" t="str">
        <f t="shared" si="334"/>
        <v>Overstock</v>
      </c>
      <c r="AE1399" s="40">
        <f>IFERROR(VLOOKUP(A1399,'[4]Re-order'!$A:$AA,27,0),"")</f>
        <v>0</v>
      </c>
      <c r="AF1399" s="42">
        <f t="shared" si="335"/>
        <v>-2.6666666666666665</v>
      </c>
      <c r="AG1399" s="42" t="e">
        <f>SUMIFS('[4]Raw Inventory'!D:D,'[4]Raw Inventory'!C:C,"GREATWALL",'[4]Raw Inventory'!B:B,A1399)</f>
        <v>#VALUE!</v>
      </c>
      <c r="AH1399" s="42" t="e">
        <f>SUMIFS('[4]Raw Inventory'!D:D,'[4]Raw Inventory'!C:C,"DUARTE",'[4]Raw Inventory'!B:B,A1399)</f>
        <v>#VALUE!</v>
      </c>
      <c r="AI1399" s="42"/>
      <c r="AJ1399" s="42">
        <f t="shared" si="336"/>
        <v>64.285714285714278</v>
      </c>
      <c r="AK1399" s="40" t="str">
        <f>IFERROR(IF((Q1399+IF(AI1399="",0,AI3))&lt;=0,"Stockout",IF(AJ1399="","",IF(F1399="Class A",IF(AJ1399&lt;=7,"Critical",IF(AJ1399&lt;=15,"Low",IF(AJ1399&lt;=30,"Reorder",IF(AJ1399&lt;=45,"Optimal","Overstock")))),IF(F1399="Class B",IF(AJ1399&lt;=10,"Critical",IF(AJ1399&lt;=20,"Low",IF(AJ1399&lt;=45,"Reorder",IF(AJ1399&lt;=60,"Optimal","Overstock")))),IF(F1399="Class C",IF(AJ1399&lt;=15,"Critical",IF(AJ1399&lt;=30,"Low",IF(AJ1399&lt;=60,"Reorder",IF(AJ1399&lt;=90,"Optimal","Overstock")))),""))))),"")</f>
        <v>Overstock</v>
      </c>
      <c r="AL1399" s="42"/>
      <c r="AM1399" s="39"/>
      <c r="AN1399" s="39"/>
      <c r="AO1399" s="39"/>
      <c r="AP1399" s="39"/>
      <c r="AQ1399" s="39"/>
      <c r="AR1399" s="39"/>
      <c r="AS1399" s="39"/>
      <c r="AT1399" s="39"/>
      <c r="AU1399" s="39"/>
      <c r="AV1399" s="39"/>
    </row>
    <row r="1400" spans="1:48">
      <c r="A1400" s="39" t="s">
        <v>37</v>
      </c>
      <c r="B1400" s="39" t="s">
        <v>158</v>
      </c>
      <c r="C1400" s="39" t="s">
        <v>152</v>
      </c>
      <c r="D1400" s="40" t="s">
        <v>254</v>
      </c>
      <c r="E1400" s="40">
        <v>15</v>
      </c>
      <c r="F1400" s="40" t="s">
        <v>2</v>
      </c>
      <c r="G1400" s="39" t="str">
        <f>IFERROR(VLOOKUP(A1400,'[4]MC Masterlist 2026-09-17'!$B:$M, 3, 0),"")</f>
        <v>HONDA</v>
      </c>
      <c r="H1400" s="41">
        <f>IFERROR(VLOOKUP(A1400,'[4]MC Masterlist 2026-09-17'!$B:$M, 6, 0),"")</f>
        <v>74550</v>
      </c>
      <c r="I1400" s="42">
        <v>2</v>
      </c>
      <c r="J1400" s="42">
        <v>0</v>
      </c>
      <c r="K1400" s="42">
        <v>0</v>
      </c>
      <c r="L1400" s="42">
        <f t="shared" si="321"/>
        <v>2</v>
      </c>
      <c r="M1400" s="42">
        <f t="shared" si="322"/>
        <v>0.66666666666666663</v>
      </c>
      <c r="N1400" s="41">
        <f t="shared" si="323"/>
        <v>149100</v>
      </c>
      <c r="O1400" s="41">
        <f t="shared" si="324"/>
        <v>49700</v>
      </c>
      <c r="P1400" s="42">
        <f t="shared" si="325"/>
        <v>2.222222222222222E-2</v>
      </c>
      <c r="Q1400" s="42">
        <v>2</v>
      </c>
      <c r="R1400" s="41">
        <f t="shared" si="326"/>
        <v>149100</v>
      </c>
      <c r="S1400" s="42">
        <f t="shared" si="327"/>
        <v>90</v>
      </c>
      <c r="T1400" s="42">
        <f>IFERROR(VLOOKUP(A1400,'[4]Re-order'!$A:$Q,17,0),"")</f>
        <v>0</v>
      </c>
      <c r="U1400" s="42">
        <f>IFERROR(VLOOKUP(A1400,'[4]MC Masterlist 2026-09-17'!$B:$M, 10, 0),0)</f>
        <v>15</v>
      </c>
      <c r="V1400" s="42">
        <f>IFERROR(VLOOKUP(A1400,'[4]MC Masterlist 2026-09-17'!$B:$M, 11, 0),0)</f>
        <v>15</v>
      </c>
      <c r="W1400" s="42">
        <f t="shared" si="328"/>
        <v>30</v>
      </c>
      <c r="X1400" s="42">
        <f t="shared" si="329"/>
        <v>29.666666666666668</v>
      </c>
      <c r="Y1400" s="42">
        <f>IFERROR(IF(OR(C1400="AREA I",C1400="AREA V"),7,VLOOKUP(A1400,'[4]MC Masterlist 2026-09-17'!$B:$M, 12, 0)),0)</f>
        <v>30</v>
      </c>
      <c r="Z1400" s="42">
        <f t="shared" si="330"/>
        <v>0.33333333333333331</v>
      </c>
      <c r="AA1400" s="42">
        <f t="shared" si="331"/>
        <v>0.66666666666666663</v>
      </c>
      <c r="AB1400" s="42">
        <f t="shared" si="332"/>
        <v>0.65925925925925921</v>
      </c>
      <c r="AC1400" s="42">
        <f t="shared" si="333"/>
        <v>0.66666666666666663</v>
      </c>
      <c r="AD1400" s="40" t="str">
        <f t="shared" si="334"/>
        <v>Overstock</v>
      </c>
      <c r="AE1400" s="40">
        <f>IFERROR(VLOOKUP(A1400,'[4]Re-order'!$A:$AA,27,0),"")</f>
        <v>0</v>
      </c>
      <c r="AF1400" s="42">
        <f t="shared" si="335"/>
        <v>-1.3333333333333335</v>
      </c>
      <c r="AG1400" s="42" t="e">
        <f>SUMIFS('[4]Raw Inventory'!D:D,'[4]Raw Inventory'!C:C,"GREATWALL",'[4]Raw Inventory'!B:B,A1400)</f>
        <v>#VALUE!</v>
      </c>
      <c r="AH1400" s="42" t="e">
        <f>SUMIFS('[4]Raw Inventory'!D:D,'[4]Raw Inventory'!C:C,"DUARTE",'[4]Raw Inventory'!B:B,A1400)</f>
        <v>#VALUE!</v>
      </c>
      <c r="AI1400" s="42"/>
      <c r="AJ1400" s="42">
        <f t="shared" si="336"/>
        <v>90.000000000000014</v>
      </c>
      <c r="AK1400" s="40" t="str">
        <f>IFERROR(IF((Q1400+IF(AI1400="",0,AI3))&lt;=0,"Stockout",IF(AJ1400="","",IF(F1400="Class A",IF(AJ1400&lt;=7,"Critical",IF(AJ1400&lt;=15,"Low",IF(AJ1400&lt;=30,"Reorder",IF(AJ1400&lt;=45,"Optimal","Overstock")))),IF(F1400="Class B",IF(AJ1400&lt;=10,"Critical",IF(AJ1400&lt;=20,"Low",IF(AJ1400&lt;=45,"Reorder",IF(AJ1400&lt;=60,"Optimal","Overstock")))),IF(F1400="Class C",IF(AJ1400&lt;=15,"Critical",IF(AJ1400&lt;=30,"Low",IF(AJ1400&lt;=60,"Reorder",IF(AJ1400&lt;=90,"Optimal","Overstock")))),""))))),"")</f>
        <v>Overstock</v>
      </c>
      <c r="AL1400" s="42"/>
      <c r="AM1400" s="39"/>
      <c r="AN1400" s="39"/>
      <c r="AO1400" s="39"/>
      <c r="AP1400" s="39"/>
      <c r="AQ1400" s="39"/>
      <c r="AR1400" s="39"/>
      <c r="AS1400" s="39"/>
      <c r="AT1400" s="39"/>
      <c r="AU1400" s="39"/>
      <c r="AV1400" s="39"/>
    </row>
    <row r="1401" spans="1:48">
      <c r="A1401" s="39" t="s">
        <v>82</v>
      </c>
      <c r="B1401" s="39" t="s">
        <v>94</v>
      </c>
      <c r="C1401" s="39" t="s">
        <v>90</v>
      </c>
      <c r="D1401" s="40" t="s">
        <v>230</v>
      </c>
      <c r="E1401" s="40">
        <v>30</v>
      </c>
      <c r="F1401" s="40" t="s">
        <v>3</v>
      </c>
      <c r="G1401" s="39" t="str">
        <f>IFERROR(VLOOKUP(A1401,'[4]MC Masterlist 2026-09-17'!$B:$M, 3, 0),"")</f>
        <v>SUZUKI</v>
      </c>
      <c r="H1401" s="41">
        <f>IFERROR(VLOOKUP(A1401,'[4]MC Masterlist 2026-09-17'!$B:$M, 6, 0),"")</f>
        <v>67342</v>
      </c>
      <c r="I1401" s="42">
        <v>0</v>
      </c>
      <c r="J1401" s="42">
        <v>0</v>
      </c>
      <c r="K1401" s="42">
        <v>0</v>
      </c>
      <c r="L1401" s="42">
        <f t="shared" si="321"/>
        <v>0</v>
      </c>
      <c r="M1401" s="42">
        <f t="shared" si="322"/>
        <v>0</v>
      </c>
      <c r="N1401" s="41">
        <f t="shared" si="323"/>
        <v>0</v>
      </c>
      <c r="O1401" s="41">
        <f t="shared" si="324"/>
        <v>0</v>
      </c>
      <c r="P1401" s="42">
        <f t="shared" si="325"/>
        <v>0</v>
      </c>
      <c r="Q1401" s="42">
        <v>1</v>
      </c>
      <c r="R1401" s="41">
        <f t="shared" si="326"/>
        <v>67342</v>
      </c>
      <c r="S1401" s="42">
        <f t="shared" si="327"/>
        <v>0</v>
      </c>
      <c r="T1401" s="42">
        <f>IFERROR(VLOOKUP(A1401,'[4]Re-order'!$A:$Q,17,0),"")</f>
        <v>0</v>
      </c>
      <c r="U1401" s="42">
        <f>IFERROR(VLOOKUP(A1401,'[4]MC Masterlist 2026-09-17'!$B:$M, 10, 0),0)</f>
        <v>15</v>
      </c>
      <c r="V1401" s="42">
        <f>IFERROR(VLOOKUP(A1401,'[4]MC Masterlist 2026-09-17'!$B:$M, 11, 0),0)</f>
        <v>15</v>
      </c>
      <c r="W1401" s="42">
        <f t="shared" si="328"/>
        <v>30</v>
      </c>
      <c r="X1401" s="42">
        <f t="shared" si="329"/>
        <v>30</v>
      </c>
      <c r="Y1401" s="42">
        <f>IFERROR(IF(OR(C1401="AREA I",C1401="AREA V"),7,VLOOKUP(A1401,'[4]MC Masterlist 2026-09-17'!$B:$M, 12, 0)),0)</f>
        <v>30</v>
      </c>
      <c r="Z1401" s="42">
        <f t="shared" si="330"/>
        <v>0</v>
      </c>
      <c r="AA1401" s="42">
        <f t="shared" si="331"/>
        <v>0</v>
      </c>
      <c r="AB1401" s="42">
        <f t="shared" si="332"/>
        <v>0</v>
      </c>
      <c r="AC1401" s="42">
        <f t="shared" si="333"/>
        <v>0</v>
      </c>
      <c r="AD1401" s="40" t="str">
        <f t="shared" si="334"/>
        <v>Critical</v>
      </c>
      <c r="AE1401" s="40">
        <f>IFERROR(VLOOKUP(A1401,'[4]Re-order'!$A:$AA,27,0),"")</f>
        <v>0</v>
      </c>
      <c r="AF1401" s="42">
        <f t="shared" si="335"/>
        <v>-1</v>
      </c>
      <c r="AG1401" s="42" t="e">
        <f>SUMIFS('[4]Raw Inventory'!D:D,'[4]Raw Inventory'!C:C,"GREATWALL",'[4]Raw Inventory'!B:B,A1401)</f>
        <v>#VALUE!</v>
      </c>
      <c r="AH1401" s="42" t="e">
        <f>SUMIFS('[4]Raw Inventory'!D:D,'[4]Raw Inventory'!C:C,"DUARTE",'[4]Raw Inventory'!B:B,A1401)</f>
        <v>#VALUE!</v>
      </c>
      <c r="AI1401" s="42"/>
      <c r="AJ1401" s="42">
        <f t="shared" si="336"/>
        <v>0</v>
      </c>
      <c r="AK1401" s="40" t="str">
        <f>IFERROR(IF((Q1401+IF(AI1401="",0,AI3))&lt;=0,"Stockout",IF(AJ1401="","",IF(F1401="Class A",IF(AJ1401&lt;=7,"Critical",IF(AJ1401&lt;=15,"Low",IF(AJ1401&lt;=30,"Reorder",IF(AJ1401&lt;=45,"Optimal","Overstock")))),IF(F1401="Class B",IF(AJ1401&lt;=10,"Critical",IF(AJ1401&lt;=20,"Low",IF(AJ1401&lt;=45,"Reorder",IF(AJ1401&lt;=60,"Optimal","Overstock")))),IF(F1401="Class C",IF(AJ1401&lt;=15,"Critical",IF(AJ1401&lt;=30,"Low",IF(AJ1401&lt;=60,"Reorder",IF(AJ1401&lt;=90,"Optimal","Overstock")))),""))))),"")</f>
        <v>Critical</v>
      </c>
      <c r="AL1401" s="42"/>
      <c r="AM1401" s="39"/>
      <c r="AN1401" s="39"/>
      <c r="AO1401" s="39"/>
      <c r="AP1401" s="39"/>
      <c r="AQ1401" s="39"/>
      <c r="AR1401" s="39"/>
      <c r="AS1401" s="39"/>
      <c r="AT1401" s="39"/>
      <c r="AU1401" s="39"/>
      <c r="AV1401" s="39"/>
    </row>
    <row r="1402" spans="1:48">
      <c r="A1402" s="39" t="s">
        <v>16</v>
      </c>
      <c r="B1402" s="39" t="s">
        <v>158</v>
      </c>
      <c r="C1402" s="39" t="s">
        <v>152</v>
      </c>
      <c r="D1402" s="40" t="s">
        <v>237</v>
      </c>
      <c r="E1402" s="40">
        <v>2</v>
      </c>
      <c r="F1402" s="40" t="s">
        <v>0</v>
      </c>
      <c r="G1402" s="39" t="str">
        <f>IFERROR(VLOOKUP(A1402,'[4]MC Masterlist 2026-09-17'!$B:$M, 3, 0),"")</f>
        <v>HONDA</v>
      </c>
      <c r="H1402" s="41">
        <f>IFERROR(VLOOKUP(A1402,'[4]MC Masterlist 2026-09-17'!$B:$M, 6, 0),"")</f>
        <v>84394</v>
      </c>
      <c r="I1402" s="42">
        <v>4</v>
      </c>
      <c r="J1402" s="42">
        <v>4</v>
      </c>
      <c r="K1402" s="42">
        <v>4</v>
      </c>
      <c r="L1402" s="42">
        <f t="shared" si="321"/>
        <v>12</v>
      </c>
      <c r="M1402" s="42">
        <f t="shared" si="322"/>
        <v>4</v>
      </c>
      <c r="N1402" s="41">
        <f t="shared" si="323"/>
        <v>1012728</v>
      </c>
      <c r="O1402" s="41">
        <f t="shared" si="324"/>
        <v>337576</v>
      </c>
      <c r="P1402" s="42">
        <f t="shared" si="325"/>
        <v>0.13333333333333333</v>
      </c>
      <c r="Q1402" s="42"/>
      <c r="R1402" s="41">
        <f t="shared" si="326"/>
        <v>0</v>
      </c>
      <c r="S1402" s="42">
        <f t="shared" si="327"/>
        <v>0</v>
      </c>
      <c r="T1402" s="42">
        <f>IFERROR(VLOOKUP(A1402,'[4]Re-order'!$A:$Q,17,0),"")</f>
        <v>0</v>
      </c>
      <c r="U1402" s="42">
        <f>IFERROR(VLOOKUP(A1402,'[4]MC Masterlist 2026-09-17'!$B:$M, 10, 0),0)</f>
        <v>15</v>
      </c>
      <c r="V1402" s="42">
        <f>IFERROR(VLOOKUP(A1402,'[4]MC Masterlist 2026-09-17'!$B:$M, 11, 0),0)</f>
        <v>15</v>
      </c>
      <c r="W1402" s="42">
        <f t="shared" si="328"/>
        <v>30</v>
      </c>
      <c r="X1402" s="42">
        <f t="shared" si="329"/>
        <v>28</v>
      </c>
      <c r="Y1402" s="42">
        <f>IFERROR(IF(OR(C1402="AREA I",C1402="AREA V"),7,VLOOKUP(A1402,'[4]MC Masterlist 2026-09-17'!$B:$M, 12, 0)),0)</f>
        <v>30</v>
      </c>
      <c r="Z1402" s="42">
        <f t="shared" si="330"/>
        <v>2</v>
      </c>
      <c r="AA1402" s="42">
        <f t="shared" si="331"/>
        <v>4</v>
      </c>
      <c r="AB1402" s="42">
        <f t="shared" si="332"/>
        <v>3.7333333333333334</v>
      </c>
      <c r="AC1402" s="42">
        <f t="shared" si="333"/>
        <v>4</v>
      </c>
      <c r="AD1402" s="40" t="str">
        <f t="shared" si="334"/>
        <v>Stockout</v>
      </c>
      <c r="AE1402" s="40">
        <f>IFERROR(VLOOKUP(A1402,'[4]Re-order'!$A:$AA,27,0),"")</f>
        <v>0</v>
      </c>
      <c r="AF1402" s="42">
        <f t="shared" si="335"/>
        <v>4</v>
      </c>
      <c r="AG1402" s="42" t="e">
        <f>SUMIFS('[4]Raw Inventory'!D:D,'[4]Raw Inventory'!C:C,"GREATWALL",'[4]Raw Inventory'!B:B,A1402)</f>
        <v>#VALUE!</v>
      </c>
      <c r="AH1402" s="42" t="e">
        <f>SUMIFS('[4]Raw Inventory'!D:D,'[4]Raw Inventory'!C:C,"DUARTE",'[4]Raw Inventory'!B:B,A1402)</f>
        <v>#VALUE!</v>
      </c>
      <c r="AI1402" s="42"/>
      <c r="AJ1402" s="42">
        <f t="shared" si="336"/>
        <v>0</v>
      </c>
      <c r="AK1402" s="40" t="str">
        <f>IFERROR(IF((Q1402+IF(AI1402="",0,AI3))&lt;=0,"Stockout",IF(AJ1402="","",IF(F1402="Class A",IF(AJ1402&lt;=7,"Critical",IF(AJ1402&lt;=15,"Low",IF(AJ1402&lt;=30,"Reorder",IF(AJ1402&lt;=45,"Optimal","Overstock")))),IF(F1402="Class B",IF(AJ1402&lt;=10,"Critical",IF(AJ1402&lt;=20,"Low",IF(AJ1402&lt;=45,"Reorder",IF(AJ1402&lt;=60,"Optimal","Overstock")))),IF(F1402="Class C",IF(AJ1402&lt;=15,"Critical",IF(AJ1402&lt;=30,"Low",IF(AJ1402&lt;=60,"Reorder",IF(AJ1402&lt;=90,"Optimal","Overstock")))),""))))),"")</f>
        <v>Stockout</v>
      </c>
      <c r="AL1402" s="42"/>
      <c r="AM1402" s="39"/>
      <c r="AN1402" s="39"/>
      <c r="AO1402" s="39"/>
      <c r="AP1402" s="39"/>
      <c r="AQ1402" s="39"/>
      <c r="AR1402" s="39"/>
      <c r="AS1402" s="39"/>
      <c r="AT1402" s="39"/>
      <c r="AU1402" s="39"/>
      <c r="AV1402" s="39"/>
    </row>
    <row r="1403" spans="1:48">
      <c r="A1403" s="39" t="s">
        <v>24</v>
      </c>
      <c r="B1403" s="39" t="s">
        <v>115</v>
      </c>
      <c r="C1403" s="39" t="s">
        <v>109</v>
      </c>
      <c r="D1403" s="40" t="s">
        <v>232</v>
      </c>
      <c r="E1403" s="40">
        <v>7</v>
      </c>
      <c r="F1403" s="40" t="s">
        <v>2</v>
      </c>
      <c r="G1403" s="39" t="str">
        <f>IFERROR(VLOOKUP(A1403,'[4]MC Masterlist 2026-09-17'!$B:$M, 3, 0),"")</f>
        <v>KAWASAKI</v>
      </c>
      <c r="H1403" s="41">
        <f>IFERROR(VLOOKUP(A1403,'[4]MC Masterlist 2026-09-17'!$B:$M, 6, 0),"")</f>
        <v>131626</v>
      </c>
      <c r="I1403" s="42">
        <v>1</v>
      </c>
      <c r="J1403" s="42">
        <v>2</v>
      </c>
      <c r="K1403" s="42">
        <v>0</v>
      </c>
      <c r="L1403" s="42">
        <f t="shared" si="321"/>
        <v>3</v>
      </c>
      <c r="M1403" s="42">
        <f t="shared" si="322"/>
        <v>1</v>
      </c>
      <c r="N1403" s="41">
        <f t="shared" si="323"/>
        <v>394878</v>
      </c>
      <c r="O1403" s="41">
        <f t="shared" si="324"/>
        <v>131626</v>
      </c>
      <c r="P1403" s="42">
        <f t="shared" si="325"/>
        <v>3.3333333333333333E-2</v>
      </c>
      <c r="Q1403" s="42">
        <v>5</v>
      </c>
      <c r="R1403" s="41">
        <f t="shared" si="326"/>
        <v>658130</v>
      </c>
      <c r="S1403" s="42">
        <f t="shared" si="327"/>
        <v>150</v>
      </c>
      <c r="T1403" s="42">
        <f>IFERROR(VLOOKUP(A1403,'[4]Re-order'!$A:$Q,17,0),"")</f>
        <v>0</v>
      </c>
      <c r="U1403" s="42">
        <f>IFERROR(VLOOKUP(A1403,'[4]MC Masterlist 2026-09-17'!$B:$M, 10, 0),0)</f>
        <v>15</v>
      </c>
      <c r="V1403" s="42">
        <f>IFERROR(VLOOKUP(A1403,'[4]MC Masterlist 2026-09-17'!$B:$M, 11, 0),0)</f>
        <v>15</v>
      </c>
      <c r="W1403" s="42">
        <f t="shared" si="328"/>
        <v>30</v>
      </c>
      <c r="X1403" s="42">
        <f t="shared" si="329"/>
        <v>29.5</v>
      </c>
      <c r="Y1403" s="42">
        <f>IFERROR(IF(OR(C1403="AREA I",C1403="AREA V"),7,VLOOKUP(A1403,'[4]MC Masterlist 2026-09-17'!$B:$M, 12, 0)),0)</f>
        <v>30</v>
      </c>
      <c r="Z1403" s="42">
        <f t="shared" si="330"/>
        <v>0.5</v>
      </c>
      <c r="AA1403" s="42">
        <f t="shared" si="331"/>
        <v>1</v>
      </c>
      <c r="AB1403" s="42">
        <f t="shared" si="332"/>
        <v>0.98333333333333328</v>
      </c>
      <c r="AC1403" s="42">
        <f t="shared" si="333"/>
        <v>1</v>
      </c>
      <c r="AD1403" s="40" t="str">
        <f t="shared" si="334"/>
        <v>Overstock</v>
      </c>
      <c r="AE1403" s="40">
        <f>IFERROR(VLOOKUP(A1403,'[4]Re-order'!$A:$AA,27,0),"")</f>
        <v>0</v>
      </c>
      <c r="AF1403" s="42">
        <f t="shared" si="335"/>
        <v>-4</v>
      </c>
      <c r="AG1403" s="42" t="e">
        <f>SUMIFS('[4]Raw Inventory'!D:D,'[4]Raw Inventory'!C:C,"GREATWALL",'[4]Raw Inventory'!B:B,A1403)</f>
        <v>#VALUE!</v>
      </c>
      <c r="AH1403" s="42" t="e">
        <f>SUMIFS('[4]Raw Inventory'!D:D,'[4]Raw Inventory'!C:C,"DUARTE",'[4]Raw Inventory'!B:B,A1403)</f>
        <v>#VALUE!</v>
      </c>
      <c r="AI1403" s="42"/>
      <c r="AJ1403" s="42">
        <f t="shared" si="336"/>
        <v>150</v>
      </c>
      <c r="AK1403" s="40" t="str">
        <f>IFERROR(IF((Q1403+IF(AI1403="",0,AI3))&lt;=0,"Stockout",IF(AJ1403="","",IF(F1403="Class A",IF(AJ1403&lt;=7,"Critical",IF(AJ1403&lt;=15,"Low",IF(AJ1403&lt;=30,"Reorder",IF(AJ1403&lt;=45,"Optimal","Overstock")))),IF(F1403="Class B",IF(AJ1403&lt;=10,"Critical",IF(AJ1403&lt;=20,"Low",IF(AJ1403&lt;=45,"Reorder",IF(AJ1403&lt;=60,"Optimal","Overstock")))),IF(F1403="Class C",IF(AJ1403&lt;=15,"Critical",IF(AJ1403&lt;=30,"Low",IF(AJ1403&lt;=60,"Reorder",IF(AJ1403&lt;=90,"Optimal","Overstock")))),""))))),"")</f>
        <v>Overstock</v>
      </c>
      <c r="AL1403" s="42"/>
      <c r="AM1403" s="39"/>
      <c r="AN1403" s="39"/>
      <c r="AO1403" s="39"/>
      <c r="AP1403" s="39"/>
      <c r="AQ1403" s="39"/>
      <c r="AR1403" s="39"/>
      <c r="AS1403" s="39"/>
      <c r="AT1403" s="39"/>
      <c r="AU1403" s="39"/>
      <c r="AV1403" s="39"/>
    </row>
    <row r="1404" spans="1:48">
      <c r="A1404" s="39" t="s">
        <v>14</v>
      </c>
      <c r="B1404" s="39" t="s">
        <v>141</v>
      </c>
      <c r="C1404" s="39" t="s">
        <v>137</v>
      </c>
      <c r="D1404" s="40" t="s">
        <v>237</v>
      </c>
      <c r="E1404" s="40">
        <v>2</v>
      </c>
      <c r="F1404" s="40" t="s">
        <v>0</v>
      </c>
      <c r="G1404" s="39" t="str">
        <f>IFERROR(VLOOKUP(A1404,'[4]MC Masterlist 2026-09-17'!$B:$M, 3, 0),"")</f>
        <v>HONDA</v>
      </c>
      <c r="H1404" s="41">
        <f>IFERROR(VLOOKUP(A1404,'[4]MC Masterlist 2026-09-17'!$B:$M, 6, 0),"")</f>
        <v>80070</v>
      </c>
      <c r="I1404" s="42">
        <v>7</v>
      </c>
      <c r="J1404" s="42">
        <v>6</v>
      </c>
      <c r="K1404" s="42">
        <v>3</v>
      </c>
      <c r="L1404" s="42">
        <f t="shared" si="321"/>
        <v>16</v>
      </c>
      <c r="M1404" s="42">
        <f t="shared" si="322"/>
        <v>5.333333333333333</v>
      </c>
      <c r="N1404" s="41">
        <f t="shared" si="323"/>
        <v>1281120</v>
      </c>
      <c r="O1404" s="41">
        <f t="shared" si="324"/>
        <v>427040</v>
      </c>
      <c r="P1404" s="42">
        <f t="shared" si="325"/>
        <v>0.17777777777777776</v>
      </c>
      <c r="Q1404" s="42">
        <v>0</v>
      </c>
      <c r="R1404" s="41">
        <f t="shared" si="326"/>
        <v>0</v>
      </c>
      <c r="S1404" s="42">
        <f t="shared" si="327"/>
        <v>0</v>
      </c>
      <c r="T1404" s="42">
        <f>IFERROR(VLOOKUP(A1404,'[4]Re-order'!$A:$Q,17,0),"")</f>
        <v>0</v>
      </c>
      <c r="U1404" s="42">
        <f>IFERROR(VLOOKUP(A1404,'[4]MC Masterlist 2026-09-17'!$B:$M, 10, 0),0)</f>
        <v>15</v>
      </c>
      <c r="V1404" s="42">
        <f>IFERROR(VLOOKUP(A1404,'[4]MC Masterlist 2026-09-17'!$B:$M, 11, 0),0)</f>
        <v>15</v>
      </c>
      <c r="W1404" s="42">
        <f t="shared" si="328"/>
        <v>30</v>
      </c>
      <c r="X1404" s="42">
        <f t="shared" si="329"/>
        <v>4.3333333333333339</v>
      </c>
      <c r="Y1404" s="42">
        <f>IFERROR(IF(OR(C1404="AREA I",C1404="AREA V"),7,VLOOKUP(A1404,'[4]MC Masterlist 2026-09-17'!$B:$M, 12, 0)),0)</f>
        <v>7</v>
      </c>
      <c r="Z1404" s="42">
        <f t="shared" si="330"/>
        <v>2.6666666666666665</v>
      </c>
      <c r="AA1404" s="42">
        <f t="shared" si="331"/>
        <v>5.333333333333333</v>
      </c>
      <c r="AB1404" s="42">
        <f t="shared" si="332"/>
        <v>0.77037037037037037</v>
      </c>
      <c r="AC1404" s="42">
        <f t="shared" si="333"/>
        <v>1.2444444444444442</v>
      </c>
      <c r="AD1404" s="40" t="str">
        <f t="shared" si="334"/>
        <v>Stockout</v>
      </c>
      <c r="AE1404" s="40">
        <f>IFERROR(VLOOKUP(A1404,'[4]Re-order'!$A:$AA,27,0),"")</f>
        <v>0</v>
      </c>
      <c r="AF1404" s="42">
        <f t="shared" si="335"/>
        <v>1.2444444444444442</v>
      </c>
      <c r="AG1404" s="42" t="e">
        <f>SUMIFS('[4]Raw Inventory'!D:D,'[4]Raw Inventory'!C:C,"GREATWALL",'[4]Raw Inventory'!B:B,A1404)</f>
        <v>#VALUE!</v>
      </c>
      <c r="AH1404" s="42" t="e">
        <f>SUMIFS('[4]Raw Inventory'!D:D,'[4]Raw Inventory'!C:C,"DUARTE",'[4]Raw Inventory'!B:B,A1404)</f>
        <v>#VALUE!</v>
      </c>
      <c r="AI1404" s="42"/>
      <c r="AJ1404" s="42">
        <f t="shared" si="336"/>
        <v>0</v>
      </c>
      <c r="AK1404" s="40" t="str">
        <f>IFERROR(IF((Q1404+IF(AI1404="",0,AI3))&lt;=0,"Stockout",IF(AJ1404="","",IF(F1404="Class A",IF(AJ1404&lt;=7,"Critical",IF(AJ1404&lt;=15,"Low",IF(AJ1404&lt;=30,"Reorder",IF(AJ1404&lt;=45,"Optimal","Overstock")))),IF(F1404="Class B",IF(AJ1404&lt;=10,"Critical",IF(AJ1404&lt;=20,"Low",IF(AJ1404&lt;=45,"Reorder",IF(AJ1404&lt;=60,"Optimal","Overstock")))),IF(F1404="Class C",IF(AJ1404&lt;=15,"Critical",IF(AJ1404&lt;=30,"Low",IF(AJ1404&lt;=60,"Reorder",IF(AJ1404&lt;=90,"Optimal","Overstock")))),""))))),"")</f>
        <v>Stockout</v>
      </c>
      <c r="AL1404" s="42"/>
      <c r="AM1404" s="39"/>
      <c r="AN1404" s="39"/>
      <c r="AO1404" s="39"/>
      <c r="AP1404" s="39"/>
      <c r="AQ1404" s="39"/>
      <c r="AR1404" s="39"/>
      <c r="AS1404" s="39"/>
      <c r="AT1404" s="39"/>
      <c r="AU1404" s="39"/>
      <c r="AV1404" s="39"/>
    </row>
    <row r="1405" spans="1:48">
      <c r="A1405" s="39" t="s">
        <v>14</v>
      </c>
      <c r="B1405" s="39" t="s">
        <v>140</v>
      </c>
      <c r="C1405" s="39" t="s">
        <v>137</v>
      </c>
      <c r="D1405" s="40" t="s">
        <v>224</v>
      </c>
      <c r="E1405" s="40">
        <v>3</v>
      </c>
      <c r="F1405" s="40" t="s">
        <v>0</v>
      </c>
      <c r="G1405" s="39" t="str">
        <f>IFERROR(VLOOKUP(A1405,'[4]MC Masterlist 2026-09-17'!$B:$M, 3, 0),"")</f>
        <v>HONDA</v>
      </c>
      <c r="H1405" s="41">
        <f>IFERROR(VLOOKUP(A1405,'[4]MC Masterlist 2026-09-17'!$B:$M, 6, 0),"")</f>
        <v>80070</v>
      </c>
      <c r="I1405" s="42">
        <v>2</v>
      </c>
      <c r="J1405" s="42">
        <v>6</v>
      </c>
      <c r="K1405" s="42">
        <v>6</v>
      </c>
      <c r="L1405" s="42">
        <f t="shared" si="321"/>
        <v>14</v>
      </c>
      <c r="M1405" s="42">
        <f t="shared" si="322"/>
        <v>4.666666666666667</v>
      </c>
      <c r="N1405" s="41">
        <f t="shared" si="323"/>
        <v>1120980</v>
      </c>
      <c r="O1405" s="41">
        <f t="shared" si="324"/>
        <v>373660</v>
      </c>
      <c r="P1405" s="42">
        <f t="shared" si="325"/>
        <v>0.15555555555555556</v>
      </c>
      <c r="Q1405" s="42">
        <v>1</v>
      </c>
      <c r="R1405" s="41">
        <f t="shared" si="326"/>
        <v>80070</v>
      </c>
      <c r="S1405" s="42">
        <f t="shared" si="327"/>
        <v>6.4285714285714279</v>
      </c>
      <c r="T1405" s="42">
        <f>IFERROR(VLOOKUP(A1405,'[4]Re-order'!$A:$Q,17,0),"")</f>
        <v>0</v>
      </c>
      <c r="U1405" s="42">
        <f>IFERROR(VLOOKUP(A1405,'[4]MC Masterlist 2026-09-17'!$B:$M, 10, 0),0)</f>
        <v>15</v>
      </c>
      <c r="V1405" s="42">
        <f>IFERROR(VLOOKUP(A1405,'[4]MC Masterlist 2026-09-17'!$B:$M, 11, 0),0)</f>
        <v>15</v>
      </c>
      <c r="W1405" s="42">
        <f t="shared" si="328"/>
        <v>30</v>
      </c>
      <c r="X1405" s="42">
        <f t="shared" si="329"/>
        <v>4.6666666666666661</v>
      </c>
      <c r="Y1405" s="42">
        <f>IFERROR(IF(OR(C1405="AREA I",C1405="AREA V"),7,VLOOKUP(A1405,'[4]MC Masterlist 2026-09-17'!$B:$M, 12, 0)),0)</f>
        <v>7</v>
      </c>
      <c r="Z1405" s="42">
        <f t="shared" si="330"/>
        <v>2.3333333333333335</v>
      </c>
      <c r="AA1405" s="42">
        <f t="shared" si="331"/>
        <v>4.666666666666667</v>
      </c>
      <c r="AB1405" s="42">
        <f t="shared" si="332"/>
        <v>0.72592592592592586</v>
      </c>
      <c r="AC1405" s="42">
        <f t="shared" si="333"/>
        <v>1.088888888888889</v>
      </c>
      <c r="AD1405" s="40" t="str">
        <f t="shared" si="334"/>
        <v>Critical</v>
      </c>
      <c r="AE1405" s="40">
        <f>IFERROR(VLOOKUP(A1405,'[4]Re-order'!$A:$AA,27,0),"")</f>
        <v>0</v>
      </c>
      <c r="AF1405" s="42">
        <f t="shared" si="335"/>
        <v>8.8888888888889017E-2</v>
      </c>
      <c r="AG1405" s="42" t="e">
        <f>SUMIFS('[4]Raw Inventory'!D:D,'[4]Raw Inventory'!C:C,"GREATWALL",'[4]Raw Inventory'!B:B,A1405)</f>
        <v>#VALUE!</v>
      </c>
      <c r="AH1405" s="42" t="e">
        <f>SUMIFS('[4]Raw Inventory'!D:D,'[4]Raw Inventory'!C:C,"DUARTE",'[4]Raw Inventory'!B:B,A1405)</f>
        <v>#VALUE!</v>
      </c>
      <c r="AI1405" s="42"/>
      <c r="AJ1405" s="42">
        <f t="shared" si="336"/>
        <v>6.4285714285714288</v>
      </c>
      <c r="AK1405" s="40" t="str">
        <f>IFERROR(IF((Q1405+IF(AI1405="",0,AI3))&lt;=0,"Stockout",IF(AJ1405="","",IF(F1405="Class A",IF(AJ1405&lt;=7,"Critical",IF(AJ1405&lt;=15,"Low",IF(AJ1405&lt;=30,"Reorder",IF(AJ1405&lt;=45,"Optimal","Overstock")))),IF(F1405="Class B",IF(AJ1405&lt;=10,"Critical",IF(AJ1405&lt;=20,"Low",IF(AJ1405&lt;=45,"Reorder",IF(AJ1405&lt;=60,"Optimal","Overstock")))),IF(F1405="Class C",IF(AJ1405&lt;=15,"Critical",IF(AJ1405&lt;=30,"Low",IF(AJ1405&lt;=60,"Reorder",IF(AJ1405&lt;=90,"Optimal","Overstock")))),""))))),"")</f>
        <v>Critical</v>
      </c>
      <c r="AL1405" s="42"/>
      <c r="AM1405" s="39"/>
      <c r="AN1405" s="39"/>
      <c r="AO1405" s="39"/>
      <c r="AP1405" s="39"/>
      <c r="AQ1405" s="39"/>
      <c r="AR1405" s="39"/>
      <c r="AS1405" s="39"/>
      <c r="AT1405" s="39"/>
      <c r="AU1405" s="39"/>
      <c r="AV1405" s="39"/>
    </row>
    <row r="1406" spans="1:48">
      <c r="A1406" s="39" t="s">
        <v>31</v>
      </c>
      <c r="B1406" s="39" t="s">
        <v>98</v>
      </c>
      <c r="C1406" s="39" t="s">
        <v>90</v>
      </c>
      <c r="D1406" s="40" t="s">
        <v>230</v>
      </c>
      <c r="E1406" s="40">
        <v>22</v>
      </c>
      <c r="F1406" s="40" t="s">
        <v>3</v>
      </c>
      <c r="G1406" s="39" t="str">
        <f>IFERROR(VLOOKUP(A1406,'[4]MC Masterlist 2026-09-17'!$B:$M, 3, 0),"")</f>
        <v>KAWASAKI</v>
      </c>
      <c r="H1406" s="41">
        <f>IFERROR(VLOOKUP(A1406,'[4]MC Masterlist 2026-09-17'!$B:$M, 6, 0),"")</f>
        <v>59528</v>
      </c>
      <c r="I1406" s="42">
        <v>0</v>
      </c>
      <c r="J1406" s="42">
        <v>0</v>
      </c>
      <c r="K1406" s="42">
        <v>0</v>
      </c>
      <c r="L1406" s="42">
        <f t="shared" si="321"/>
        <v>0</v>
      </c>
      <c r="M1406" s="42">
        <f t="shared" si="322"/>
        <v>0</v>
      </c>
      <c r="N1406" s="41">
        <f t="shared" si="323"/>
        <v>0</v>
      </c>
      <c r="O1406" s="41">
        <f t="shared" si="324"/>
        <v>0</v>
      </c>
      <c r="P1406" s="42">
        <f t="shared" si="325"/>
        <v>0</v>
      </c>
      <c r="Q1406" s="42">
        <v>3</v>
      </c>
      <c r="R1406" s="41">
        <f t="shared" si="326"/>
        <v>178584</v>
      </c>
      <c r="S1406" s="42">
        <f t="shared" si="327"/>
        <v>0</v>
      </c>
      <c r="T1406" s="42">
        <f>IFERROR(VLOOKUP(A1406,'[4]Re-order'!$A:$Q,17,0),"")</f>
        <v>0</v>
      </c>
      <c r="U1406" s="42">
        <f>IFERROR(VLOOKUP(A1406,'[4]MC Masterlist 2026-09-17'!$B:$M, 10, 0),0)</f>
        <v>15</v>
      </c>
      <c r="V1406" s="42">
        <f>IFERROR(VLOOKUP(A1406,'[4]MC Masterlist 2026-09-17'!$B:$M, 11, 0),0)</f>
        <v>15</v>
      </c>
      <c r="W1406" s="42">
        <f t="shared" si="328"/>
        <v>30</v>
      </c>
      <c r="X1406" s="42">
        <f t="shared" si="329"/>
        <v>30</v>
      </c>
      <c r="Y1406" s="42">
        <f>IFERROR(IF(OR(C1406="AREA I",C1406="AREA V"),7,VLOOKUP(A1406,'[4]MC Masterlist 2026-09-17'!$B:$M, 12, 0)),0)</f>
        <v>30</v>
      </c>
      <c r="Z1406" s="42">
        <f t="shared" si="330"/>
        <v>0</v>
      </c>
      <c r="AA1406" s="42">
        <f t="shared" si="331"/>
        <v>0</v>
      </c>
      <c r="AB1406" s="42">
        <f t="shared" si="332"/>
        <v>0</v>
      </c>
      <c r="AC1406" s="42">
        <f t="shared" si="333"/>
        <v>0</v>
      </c>
      <c r="AD1406" s="40" t="str">
        <f t="shared" si="334"/>
        <v>Critical</v>
      </c>
      <c r="AE1406" s="40">
        <f>IFERROR(VLOOKUP(A1406,'[4]Re-order'!$A:$AA,27,0),"")</f>
        <v>0</v>
      </c>
      <c r="AF1406" s="42">
        <f t="shared" si="335"/>
        <v>-3</v>
      </c>
      <c r="AG1406" s="42" t="e">
        <f>SUMIFS('[4]Raw Inventory'!D:D,'[4]Raw Inventory'!C:C,"GREATWALL",'[4]Raw Inventory'!B:B,A1406)</f>
        <v>#VALUE!</v>
      </c>
      <c r="AH1406" s="42" t="e">
        <f>SUMIFS('[4]Raw Inventory'!D:D,'[4]Raw Inventory'!C:C,"DUARTE",'[4]Raw Inventory'!B:B,A1406)</f>
        <v>#VALUE!</v>
      </c>
      <c r="AI1406" s="42"/>
      <c r="AJ1406" s="42">
        <f t="shared" si="336"/>
        <v>0</v>
      </c>
      <c r="AK1406" s="40" t="str">
        <f>IFERROR(IF((Q1406+IF(AI1406="",0,AI3))&lt;=0,"Stockout",IF(AJ1406="","",IF(F1406="Class A",IF(AJ1406&lt;=7,"Critical",IF(AJ1406&lt;=15,"Low",IF(AJ1406&lt;=30,"Reorder",IF(AJ1406&lt;=45,"Optimal","Overstock")))),IF(F1406="Class B",IF(AJ1406&lt;=10,"Critical",IF(AJ1406&lt;=20,"Low",IF(AJ1406&lt;=45,"Reorder",IF(AJ1406&lt;=60,"Optimal","Overstock")))),IF(F1406="Class C",IF(AJ1406&lt;=15,"Critical",IF(AJ1406&lt;=30,"Low",IF(AJ1406&lt;=60,"Reorder",IF(AJ1406&lt;=90,"Optimal","Overstock")))),""))))),"")</f>
        <v>Critical</v>
      </c>
      <c r="AL1406" s="42"/>
      <c r="AM1406" s="39"/>
      <c r="AN1406" s="39"/>
      <c r="AO1406" s="39"/>
      <c r="AP1406" s="39"/>
      <c r="AQ1406" s="39"/>
      <c r="AR1406" s="39"/>
      <c r="AS1406" s="39"/>
      <c r="AT1406" s="39"/>
      <c r="AU1406" s="39"/>
      <c r="AV1406" s="39"/>
    </row>
    <row r="1407" spans="1:48">
      <c r="A1407" s="39" t="s">
        <v>76</v>
      </c>
      <c r="B1407" s="39" t="s">
        <v>123</v>
      </c>
      <c r="C1407" s="39" t="s">
        <v>118</v>
      </c>
      <c r="D1407" s="40" t="s">
        <v>220</v>
      </c>
      <c r="E1407" s="40">
        <v>20</v>
      </c>
      <c r="F1407" s="40" t="s">
        <v>3</v>
      </c>
      <c r="G1407" s="39" t="str">
        <f>IFERROR(VLOOKUP(A1407,'[4]MC Masterlist 2026-09-17'!$B:$M, 3, 0),"")</f>
        <v>SUZUKI</v>
      </c>
      <c r="H1407" s="41">
        <f>IFERROR(VLOOKUP(A1407,'[4]MC Masterlist 2026-09-17'!$B:$M, 6, 0),"")</f>
        <v>62692</v>
      </c>
      <c r="I1407" s="42">
        <v>0</v>
      </c>
      <c r="J1407" s="42">
        <v>1</v>
      </c>
      <c r="K1407" s="42">
        <v>0</v>
      </c>
      <c r="L1407" s="42">
        <f t="shared" si="321"/>
        <v>1</v>
      </c>
      <c r="M1407" s="42">
        <f t="shared" si="322"/>
        <v>0.33333333333333331</v>
      </c>
      <c r="N1407" s="41">
        <f t="shared" si="323"/>
        <v>62692</v>
      </c>
      <c r="O1407" s="41">
        <f t="shared" si="324"/>
        <v>20897.333333333332</v>
      </c>
      <c r="P1407" s="42">
        <f t="shared" si="325"/>
        <v>1.111111111111111E-2</v>
      </c>
      <c r="Q1407" s="42">
        <v>1</v>
      </c>
      <c r="R1407" s="41">
        <f t="shared" si="326"/>
        <v>62692</v>
      </c>
      <c r="S1407" s="42">
        <f t="shared" si="327"/>
        <v>90</v>
      </c>
      <c r="T1407" s="42">
        <f>IFERROR(VLOOKUP(A1407,'[4]Re-order'!$A:$Q,17,0),"")</f>
        <v>0</v>
      </c>
      <c r="U1407" s="42">
        <f>IFERROR(VLOOKUP(A1407,'[4]MC Masterlist 2026-09-17'!$B:$M, 10, 0),0)</f>
        <v>15</v>
      </c>
      <c r="V1407" s="42">
        <f>IFERROR(VLOOKUP(A1407,'[4]MC Masterlist 2026-09-17'!$B:$M, 11, 0),0)</f>
        <v>15</v>
      </c>
      <c r="W1407" s="42">
        <f t="shared" si="328"/>
        <v>30</v>
      </c>
      <c r="X1407" s="42">
        <f t="shared" si="329"/>
        <v>29.833333333333332</v>
      </c>
      <c r="Y1407" s="42">
        <f>IFERROR(IF(OR(C1407="AREA I",C1407="AREA V"),7,VLOOKUP(A1407,'[4]MC Masterlist 2026-09-17'!$B:$M, 12, 0)),0)</f>
        <v>30</v>
      </c>
      <c r="Z1407" s="42">
        <f t="shared" si="330"/>
        <v>0.16666666666666666</v>
      </c>
      <c r="AA1407" s="42">
        <f t="shared" si="331"/>
        <v>0.33333333333333331</v>
      </c>
      <c r="AB1407" s="42">
        <f t="shared" si="332"/>
        <v>0.33148148148148143</v>
      </c>
      <c r="AC1407" s="42">
        <f t="shared" si="333"/>
        <v>0.33333333333333331</v>
      </c>
      <c r="AD1407" s="40" t="str">
        <f t="shared" si="334"/>
        <v>Optimal</v>
      </c>
      <c r="AE1407" s="40">
        <f>IFERROR(VLOOKUP(A1407,'[4]Re-order'!$A:$AA,27,0),"")</f>
        <v>0</v>
      </c>
      <c r="AF1407" s="42">
        <f t="shared" si="335"/>
        <v>-0.66666666666666674</v>
      </c>
      <c r="AG1407" s="42" t="e">
        <f>SUMIFS('[4]Raw Inventory'!D:D,'[4]Raw Inventory'!C:C,"GREATWALL",'[4]Raw Inventory'!B:B,A1407)</f>
        <v>#VALUE!</v>
      </c>
      <c r="AH1407" s="42" t="e">
        <f>SUMIFS('[4]Raw Inventory'!D:D,'[4]Raw Inventory'!C:C,"DUARTE",'[4]Raw Inventory'!B:B,A1407)</f>
        <v>#VALUE!</v>
      </c>
      <c r="AI1407" s="42"/>
      <c r="AJ1407" s="42">
        <f t="shared" si="336"/>
        <v>90.000000000000014</v>
      </c>
      <c r="AK1407" s="40" t="str">
        <f>IFERROR(IF((Q1407+IF(AI1407="",0,AI3))&lt;=0,"Stockout",IF(AJ1407="","",IF(F1407="Class A",IF(AJ1407&lt;=7,"Critical",IF(AJ1407&lt;=15,"Low",IF(AJ1407&lt;=30,"Reorder",IF(AJ1407&lt;=45,"Optimal","Overstock")))),IF(F1407="Class B",IF(AJ1407&lt;=10,"Critical",IF(AJ1407&lt;=20,"Low",IF(AJ1407&lt;=45,"Reorder",IF(AJ1407&lt;=60,"Optimal","Overstock")))),IF(F1407="Class C",IF(AJ1407&lt;=15,"Critical",IF(AJ1407&lt;=30,"Low",IF(AJ1407&lt;=60,"Reorder",IF(AJ1407&lt;=90,"Optimal","Overstock")))),""))))),"")</f>
        <v>Optimal</v>
      </c>
      <c r="AL1407" s="42"/>
      <c r="AM1407" s="39"/>
      <c r="AN1407" s="39"/>
      <c r="AO1407" s="39"/>
      <c r="AP1407" s="39"/>
      <c r="AQ1407" s="39"/>
      <c r="AR1407" s="39"/>
      <c r="AS1407" s="39"/>
      <c r="AT1407" s="39"/>
      <c r="AU1407" s="39"/>
      <c r="AV1407" s="39"/>
    </row>
    <row r="1408" spans="1:48">
      <c r="A1408" s="39" t="s">
        <v>63</v>
      </c>
      <c r="B1408" s="39" t="s">
        <v>110</v>
      </c>
      <c r="C1408" s="39" t="s">
        <v>109</v>
      </c>
      <c r="D1408" s="40" t="s">
        <v>252</v>
      </c>
      <c r="E1408" s="40">
        <v>7</v>
      </c>
      <c r="F1408" s="40" t="s">
        <v>2</v>
      </c>
      <c r="G1408" s="39" t="str">
        <f>IFERROR(VLOOKUP(A1408,'[4]MC Masterlist 2026-09-17'!$B:$M, 3, 0),"")</f>
        <v>HONDA</v>
      </c>
      <c r="H1408" s="41">
        <f>IFERROR(VLOOKUP(A1408,'[4]MC Masterlist 2026-09-17'!$B:$M, 6, 0),"")</f>
        <v>125150</v>
      </c>
      <c r="I1408" s="42">
        <v>1</v>
      </c>
      <c r="J1408" s="42">
        <v>0</v>
      </c>
      <c r="K1408" s="42">
        <v>2</v>
      </c>
      <c r="L1408" s="42">
        <f t="shared" si="321"/>
        <v>3</v>
      </c>
      <c r="M1408" s="42">
        <f t="shared" si="322"/>
        <v>1</v>
      </c>
      <c r="N1408" s="41">
        <f t="shared" si="323"/>
        <v>375450</v>
      </c>
      <c r="O1408" s="41">
        <f t="shared" si="324"/>
        <v>125150</v>
      </c>
      <c r="P1408" s="42">
        <f t="shared" si="325"/>
        <v>3.3333333333333333E-2</v>
      </c>
      <c r="Q1408" s="42"/>
      <c r="R1408" s="41">
        <f t="shared" si="326"/>
        <v>0</v>
      </c>
      <c r="S1408" s="42">
        <f t="shared" si="327"/>
        <v>0</v>
      </c>
      <c r="T1408" s="42">
        <f>IFERROR(VLOOKUP(A1408,'[4]Re-order'!$A:$Q,17,0),"")</f>
        <v>0</v>
      </c>
      <c r="U1408" s="42">
        <f>IFERROR(VLOOKUP(A1408,'[4]MC Masterlist 2026-09-17'!$B:$M, 10, 0),0)</f>
        <v>15</v>
      </c>
      <c r="V1408" s="42">
        <f>IFERROR(VLOOKUP(A1408,'[4]MC Masterlist 2026-09-17'!$B:$M, 11, 0),0)</f>
        <v>15</v>
      </c>
      <c r="W1408" s="42">
        <f t="shared" si="328"/>
        <v>30</v>
      </c>
      <c r="X1408" s="42">
        <f t="shared" si="329"/>
        <v>29.5</v>
      </c>
      <c r="Y1408" s="42">
        <f>IFERROR(IF(OR(C1408="AREA I",C1408="AREA V"),7,VLOOKUP(A1408,'[4]MC Masterlist 2026-09-17'!$B:$M, 12, 0)),0)</f>
        <v>30</v>
      </c>
      <c r="Z1408" s="42">
        <f t="shared" si="330"/>
        <v>0.5</v>
      </c>
      <c r="AA1408" s="42">
        <f t="shared" si="331"/>
        <v>1</v>
      </c>
      <c r="AB1408" s="42">
        <f t="shared" si="332"/>
        <v>0.98333333333333328</v>
      </c>
      <c r="AC1408" s="42">
        <f t="shared" si="333"/>
        <v>1</v>
      </c>
      <c r="AD1408" s="40" t="str">
        <f t="shared" si="334"/>
        <v>Stockout</v>
      </c>
      <c r="AE1408" s="40">
        <f>IFERROR(VLOOKUP(A1408,'[4]Re-order'!$A:$AA,27,0),"")</f>
        <v>0</v>
      </c>
      <c r="AF1408" s="42">
        <f t="shared" si="335"/>
        <v>1</v>
      </c>
      <c r="AG1408" s="42" t="e">
        <f>SUMIFS('[4]Raw Inventory'!D:D,'[4]Raw Inventory'!C:C,"GREATWALL",'[4]Raw Inventory'!B:B,A1408)</f>
        <v>#VALUE!</v>
      </c>
      <c r="AH1408" s="42" t="e">
        <f>SUMIFS('[4]Raw Inventory'!D:D,'[4]Raw Inventory'!C:C,"DUARTE",'[4]Raw Inventory'!B:B,A1408)</f>
        <v>#VALUE!</v>
      </c>
      <c r="AI1408" s="42"/>
      <c r="AJ1408" s="42">
        <f t="shared" si="336"/>
        <v>0</v>
      </c>
      <c r="AK1408" s="40" t="str">
        <f>IFERROR(IF((Q1408+IF(AI1408="",0,AI3))&lt;=0,"Stockout",IF(AJ1408="","",IF(F1408="Class A",IF(AJ1408&lt;=7,"Critical",IF(AJ1408&lt;=15,"Low",IF(AJ1408&lt;=30,"Reorder",IF(AJ1408&lt;=45,"Optimal","Overstock")))),IF(F1408="Class B",IF(AJ1408&lt;=10,"Critical",IF(AJ1408&lt;=20,"Low",IF(AJ1408&lt;=45,"Reorder",IF(AJ1408&lt;=60,"Optimal","Overstock")))),IF(F1408="Class C",IF(AJ1408&lt;=15,"Critical",IF(AJ1408&lt;=30,"Low",IF(AJ1408&lt;=60,"Reorder",IF(AJ1408&lt;=90,"Optimal","Overstock")))),""))))),"")</f>
        <v>Stockout</v>
      </c>
      <c r="AL1408" s="42"/>
      <c r="AM1408" s="39"/>
      <c r="AN1408" s="39"/>
      <c r="AO1408" s="39"/>
      <c r="AP1408" s="39"/>
      <c r="AQ1408" s="39"/>
      <c r="AR1408" s="39"/>
      <c r="AS1408" s="39"/>
      <c r="AT1408" s="39"/>
      <c r="AU1408" s="39"/>
      <c r="AV1408" s="39"/>
    </row>
    <row r="1409" spans="1:48">
      <c r="A1409" s="39" t="s">
        <v>20</v>
      </c>
      <c r="B1409" s="39" t="s">
        <v>155</v>
      </c>
      <c r="C1409" s="39" t="s">
        <v>152</v>
      </c>
      <c r="D1409" s="40" t="s">
        <v>235</v>
      </c>
      <c r="E1409" s="40">
        <v>10</v>
      </c>
      <c r="F1409" s="40" t="s">
        <v>2</v>
      </c>
      <c r="G1409" s="39" t="str">
        <f>IFERROR(VLOOKUP(A1409,'[4]MC Masterlist 2026-09-17'!$B:$M, 3, 0),"")</f>
        <v>HONDA</v>
      </c>
      <c r="H1409" s="41">
        <f>IFERROR(VLOOKUP(A1409,'[4]MC Masterlist 2026-09-17'!$B:$M, 6, 0),"")</f>
        <v>69950</v>
      </c>
      <c r="I1409" s="42">
        <v>2</v>
      </c>
      <c r="J1409" s="42">
        <v>2</v>
      </c>
      <c r="K1409" s="42">
        <v>2</v>
      </c>
      <c r="L1409" s="42">
        <f t="shared" si="321"/>
        <v>6</v>
      </c>
      <c r="M1409" s="42">
        <f t="shared" si="322"/>
        <v>2</v>
      </c>
      <c r="N1409" s="41">
        <f t="shared" si="323"/>
        <v>419700</v>
      </c>
      <c r="O1409" s="41">
        <f t="shared" si="324"/>
        <v>139900</v>
      </c>
      <c r="P1409" s="42">
        <f t="shared" si="325"/>
        <v>6.6666666666666666E-2</v>
      </c>
      <c r="Q1409" s="42">
        <v>4</v>
      </c>
      <c r="R1409" s="41">
        <f t="shared" si="326"/>
        <v>279800</v>
      </c>
      <c r="S1409" s="42">
        <f t="shared" si="327"/>
        <v>60</v>
      </c>
      <c r="T1409" s="42">
        <f>IFERROR(VLOOKUP(A1409,'[4]Re-order'!$A:$Q,17,0),"")</f>
        <v>0</v>
      </c>
      <c r="U1409" s="42">
        <f>IFERROR(VLOOKUP(A1409,'[4]MC Masterlist 2026-09-17'!$B:$M, 10, 0),0)</f>
        <v>15</v>
      </c>
      <c r="V1409" s="42">
        <f>IFERROR(VLOOKUP(A1409,'[4]MC Masterlist 2026-09-17'!$B:$M, 11, 0),0)</f>
        <v>15</v>
      </c>
      <c r="W1409" s="42">
        <f t="shared" si="328"/>
        <v>30</v>
      </c>
      <c r="X1409" s="42">
        <f t="shared" si="329"/>
        <v>29</v>
      </c>
      <c r="Y1409" s="42">
        <f>IFERROR(IF(OR(C1409="AREA I",C1409="AREA V"),7,VLOOKUP(A1409,'[4]MC Masterlist 2026-09-17'!$B:$M, 12, 0)),0)</f>
        <v>30</v>
      </c>
      <c r="Z1409" s="42">
        <f t="shared" si="330"/>
        <v>1</v>
      </c>
      <c r="AA1409" s="42">
        <f t="shared" si="331"/>
        <v>2</v>
      </c>
      <c r="AB1409" s="42">
        <f t="shared" si="332"/>
        <v>1.9333333333333333</v>
      </c>
      <c r="AC1409" s="42">
        <f t="shared" si="333"/>
        <v>2</v>
      </c>
      <c r="AD1409" s="40" t="str">
        <f t="shared" si="334"/>
        <v>Optimal</v>
      </c>
      <c r="AE1409" s="40">
        <f>IFERROR(VLOOKUP(A1409,'[4]Re-order'!$A:$AA,27,0),"")</f>
        <v>0</v>
      </c>
      <c r="AF1409" s="42">
        <f t="shared" si="335"/>
        <v>-2</v>
      </c>
      <c r="AG1409" s="42" t="e">
        <f>SUMIFS('[4]Raw Inventory'!D:D,'[4]Raw Inventory'!C:C,"GREATWALL",'[4]Raw Inventory'!B:B,A1409)</f>
        <v>#VALUE!</v>
      </c>
      <c r="AH1409" s="42" t="e">
        <f>SUMIFS('[4]Raw Inventory'!D:D,'[4]Raw Inventory'!C:C,"DUARTE",'[4]Raw Inventory'!B:B,A1409)</f>
        <v>#VALUE!</v>
      </c>
      <c r="AI1409" s="42"/>
      <c r="AJ1409" s="42">
        <f t="shared" si="336"/>
        <v>60</v>
      </c>
      <c r="AK1409" s="40" t="str">
        <f>IFERROR(IF((Q1409+IF(AI1409="",0,AI3))&lt;=0,"Stockout",IF(AJ1409="","",IF(F1409="Class A",IF(AJ1409&lt;=7,"Critical",IF(AJ1409&lt;=15,"Low",IF(AJ1409&lt;=30,"Reorder",IF(AJ1409&lt;=45,"Optimal","Overstock")))),IF(F1409="Class B",IF(AJ1409&lt;=10,"Critical",IF(AJ1409&lt;=20,"Low",IF(AJ1409&lt;=45,"Reorder",IF(AJ1409&lt;=60,"Optimal","Overstock")))),IF(F1409="Class C",IF(AJ1409&lt;=15,"Critical",IF(AJ1409&lt;=30,"Low",IF(AJ1409&lt;=60,"Reorder",IF(AJ1409&lt;=90,"Optimal","Overstock")))),""))))),"")</f>
        <v>Optimal</v>
      </c>
      <c r="AL1409" s="42"/>
      <c r="AM1409" s="39"/>
      <c r="AN1409" s="39"/>
      <c r="AO1409" s="39"/>
      <c r="AP1409" s="39"/>
      <c r="AQ1409" s="39"/>
      <c r="AR1409" s="39"/>
      <c r="AS1409" s="39"/>
      <c r="AT1409" s="39"/>
      <c r="AU1409" s="39"/>
      <c r="AV1409" s="39"/>
    </row>
    <row r="1410" spans="1:48">
      <c r="A1410" s="39" t="s">
        <v>35</v>
      </c>
      <c r="B1410" s="39" t="s">
        <v>158</v>
      </c>
      <c r="C1410" s="39" t="s">
        <v>152</v>
      </c>
      <c r="D1410" s="40" t="s">
        <v>259</v>
      </c>
      <c r="E1410" s="40">
        <v>18</v>
      </c>
      <c r="F1410" s="40" t="s">
        <v>2</v>
      </c>
      <c r="G1410" s="39" t="str">
        <f>IFERROR(VLOOKUP(A1410,'[4]MC Masterlist 2026-09-17'!$B:$M, 3, 0),"")</f>
        <v>HONDA</v>
      </c>
      <c r="H1410" s="41">
        <f>IFERROR(VLOOKUP(A1410,'[4]MC Masterlist 2026-09-17'!$B:$M, 6, 0),"")</f>
        <v>57990</v>
      </c>
      <c r="I1410" s="42">
        <v>1</v>
      </c>
      <c r="J1410" s="42">
        <v>0</v>
      </c>
      <c r="K1410" s="42">
        <v>1</v>
      </c>
      <c r="L1410" s="42">
        <f t="shared" si="321"/>
        <v>2</v>
      </c>
      <c r="M1410" s="42">
        <f t="shared" si="322"/>
        <v>0.66666666666666663</v>
      </c>
      <c r="N1410" s="41">
        <f t="shared" si="323"/>
        <v>115980</v>
      </c>
      <c r="O1410" s="41">
        <f t="shared" si="324"/>
        <v>38660</v>
      </c>
      <c r="P1410" s="42">
        <f t="shared" si="325"/>
        <v>2.222222222222222E-2</v>
      </c>
      <c r="Q1410" s="42"/>
      <c r="R1410" s="41">
        <f t="shared" si="326"/>
        <v>0</v>
      </c>
      <c r="S1410" s="42">
        <f t="shared" si="327"/>
        <v>0</v>
      </c>
      <c r="T1410" s="42">
        <f>IFERROR(VLOOKUP(A1410,'[4]Re-order'!$A:$Q,17,0),"")</f>
        <v>0</v>
      </c>
      <c r="U1410" s="42">
        <f>IFERROR(VLOOKUP(A1410,'[4]MC Masterlist 2026-09-17'!$B:$M, 10, 0),0)</f>
        <v>15</v>
      </c>
      <c r="V1410" s="42">
        <f>IFERROR(VLOOKUP(A1410,'[4]MC Masterlist 2026-09-17'!$B:$M, 11, 0),0)</f>
        <v>15</v>
      </c>
      <c r="W1410" s="42">
        <f t="shared" si="328"/>
        <v>30</v>
      </c>
      <c r="X1410" s="42">
        <f t="shared" si="329"/>
        <v>29.666666666666668</v>
      </c>
      <c r="Y1410" s="42">
        <f>IFERROR(IF(OR(C1410="AREA I",C1410="AREA V"),7,VLOOKUP(A1410,'[4]MC Masterlist 2026-09-17'!$B:$M, 12, 0)),0)</f>
        <v>30</v>
      </c>
      <c r="Z1410" s="42">
        <f t="shared" si="330"/>
        <v>0.33333333333333331</v>
      </c>
      <c r="AA1410" s="42">
        <f t="shared" si="331"/>
        <v>0.66666666666666663</v>
      </c>
      <c r="AB1410" s="42">
        <f t="shared" si="332"/>
        <v>0.65925925925925921</v>
      </c>
      <c r="AC1410" s="42">
        <f t="shared" si="333"/>
        <v>0.66666666666666663</v>
      </c>
      <c r="AD1410" s="40" t="str">
        <f t="shared" si="334"/>
        <v>Stockout</v>
      </c>
      <c r="AE1410" s="40">
        <f>IFERROR(VLOOKUP(A1410,'[4]Re-order'!$A:$AA,27,0),"")</f>
        <v>0</v>
      </c>
      <c r="AF1410" s="42">
        <f t="shared" si="335"/>
        <v>0.66666666666666663</v>
      </c>
      <c r="AG1410" s="42" t="e">
        <f>SUMIFS('[4]Raw Inventory'!D:D,'[4]Raw Inventory'!C:C,"GREATWALL",'[4]Raw Inventory'!B:B,A1410)</f>
        <v>#VALUE!</v>
      </c>
      <c r="AH1410" s="42" t="e">
        <f>SUMIFS('[4]Raw Inventory'!D:D,'[4]Raw Inventory'!C:C,"DUARTE",'[4]Raw Inventory'!B:B,A1410)</f>
        <v>#VALUE!</v>
      </c>
      <c r="AI1410" s="42"/>
      <c r="AJ1410" s="42">
        <f t="shared" si="336"/>
        <v>0</v>
      </c>
      <c r="AK1410" s="40" t="str">
        <f>IFERROR(IF((Q1410+IF(AI1410="",0,AI3))&lt;=0,"Stockout",IF(AJ1410="","",IF(F1410="Class A",IF(AJ1410&lt;=7,"Critical",IF(AJ1410&lt;=15,"Low",IF(AJ1410&lt;=30,"Reorder",IF(AJ1410&lt;=45,"Optimal","Overstock")))),IF(F1410="Class B",IF(AJ1410&lt;=10,"Critical",IF(AJ1410&lt;=20,"Low",IF(AJ1410&lt;=45,"Reorder",IF(AJ1410&lt;=60,"Optimal","Overstock")))),IF(F1410="Class C",IF(AJ1410&lt;=15,"Critical",IF(AJ1410&lt;=30,"Low",IF(AJ1410&lt;=60,"Reorder",IF(AJ1410&lt;=90,"Optimal","Overstock")))),""))))),"")</f>
        <v>Stockout</v>
      </c>
      <c r="AL1410" s="42"/>
      <c r="AM1410" s="39"/>
      <c r="AN1410" s="39"/>
      <c r="AO1410" s="39"/>
      <c r="AP1410" s="39"/>
      <c r="AQ1410" s="39"/>
      <c r="AR1410" s="39"/>
      <c r="AS1410" s="39"/>
      <c r="AT1410" s="39"/>
      <c r="AU1410" s="39"/>
      <c r="AV1410" s="39"/>
    </row>
    <row r="1411" spans="1:48">
      <c r="A1411" s="39" t="s">
        <v>47</v>
      </c>
      <c r="B1411" s="39" t="s">
        <v>5</v>
      </c>
      <c r="C1411" s="39" t="s">
        <v>118</v>
      </c>
      <c r="D1411" s="40" t="s">
        <v>254</v>
      </c>
      <c r="E1411" s="40">
        <v>14</v>
      </c>
      <c r="F1411" s="40" t="s">
        <v>2</v>
      </c>
      <c r="G1411" s="39" t="str">
        <f>IFERROR(VLOOKUP(A1411,'[4]MC Masterlist 2026-09-17'!$B:$M, 3, 0),"")</f>
        <v>YAMAHA</v>
      </c>
      <c r="H1411" s="41">
        <f>IFERROR(VLOOKUP(A1411,'[4]MC Masterlist 2026-09-17'!$B:$M, 6, 0),"")</f>
        <v>76167</v>
      </c>
      <c r="I1411" s="42">
        <v>0</v>
      </c>
      <c r="J1411" s="42">
        <v>1</v>
      </c>
      <c r="K1411" s="42">
        <v>1</v>
      </c>
      <c r="L1411" s="42">
        <f t="shared" ref="L1411:L1474" si="337">I1411+J1411+K1411</f>
        <v>2</v>
      </c>
      <c r="M1411" s="42">
        <f t="shared" ref="M1411:M1474" si="338">AVERAGE(I1411,J1411,K1411)</f>
        <v>0.66666666666666663</v>
      </c>
      <c r="N1411" s="41">
        <f t="shared" ref="N1411:N1474" si="339">L1411*H1411</f>
        <v>152334</v>
      </c>
      <c r="O1411" s="41">
        <f t="shared" ref="O1411:O1474" si="340">M1411*H1411</f>
        <v>50778</v>
      </c>
      <c r="P1411" s="42">
        <f t="shared" ref="P1411:P1474" si="341">M1411/30</f>
        <v>2.222222222222222E-2</v>
      </c>
      <c r="Q1411" s="42">
        <v>3</v>
      </c>
      <c r="R1411" s="41">
        <f t="shared" ref="R1411:R1474" si="342">IFERROR(Q1411*H1411, 0)</f>
        <v>228501</v>
      </c>
      <c r="S1411" s="42">
        <f t="shared" ref="S1411:S1474" si="343">IFERROR(R1411/(O1411)*30, 0)</f>
        <v>135</v>
      </c>
      <c r="T1411" s="42">
        <f>IFERROR(VLOOKUP(A1411,'[4]Re-order'!$A:$Q,17,0),"")</f>
        <v>0</v>
      </c>
      <c r="U1411" s="42">
        <f>IFERROR(VLOOKUP(A1411,'[4]MC Masterlist 2026-09-17'!$B:$M, 10, 0),0)</f>
        <v>15</v>
      </c>
      <c r="V1411" s="42">
        <f>IFERROR(VLOOKUP(A1411,'[4]MC Masterlist 2026-09-17'!$B:$M, 11, 0),0)</f>
        <v>15</v>
      </c>
      <c r="W1411" s="42">
        <f t="shared" ref="W1411:W1474" si="344">U1411+V1411</f>
        <v>30</v>
      </c>
      <c r="X1411" s="42">
        <f t="shared" ref="X1411:X1474" si="345">Y1411-Z1411</f>
        <v>29.666666666666668</v>
      </c>
      <c r="Y1411" s="42">
        <f>IFERROR(IF(OR(C1411="AREA I",C1411="AREA V"),7,VLOOKUP(A1411,'[4]MC Masterlist 2026-09-17'!$B:$M, 12, 0)),0)</f>
        <v>30</v>
      </c>
      <c r="Z1411" s="42">
        <f t="shared" ref="Z1411:Z1474" si="346">V1411*P1411</f>
        <v>0.33333333333333331</v>
      </c>
      <c r="AA1411" s="42">
        <f t="shared" ref="AA1411:AA1474" si="347">W1411*P1411</f>
        <v>0.66666666666666663</v>
      </c>
      <c r="AB1411" s="42">
        <f t="shared" ref="AB1411:AB1474" si="348">X1411*P1411</f>
        <v>0.65925925925925921</v>
      </c>
      <c r="AC1411" s="42">
        <f t="shared" ref="AC1411:AC1474" si="349">Y1411*P1411</f>
        <v>0.66666666666666663</v>
      </c>
      <c r="AD1411" s="40" t="str">
        <f t="shared" ref="AD1411:AD1474" si="350">IFERROR(IF(Q1411&lt;=0,"Stockout",IF(S1411="","",IF(F1411="Class A",IF(S1411&lt;=7,"Critical",IF(S1411&lt;=15,"Low",IF(S1411&lt;=30,"Reorder",IF(S1411&lt;=45,"Optimal","Overstock")))),IF(F1411="Class B",IF(S1411&lt;=10,"Critical",IF(S1411&lt;=20,"Low",IF(S1411&lt;=45,"Reorder",IF(S1411&lt;=60,"Optimal","Overstock")))),IF(F1411="Class C",IF(S1411&lt;=15,"Critical",IF(S1411&lt;=30,"Low",IF(S1411&lt;=60,"Reorder",IF(S1411&lt;=90,"Optimal","Overstock")))),""))))),"")</f>
        <v>Overstock</v>
      </c>
      <c r="AE1411" s="40">
        <f>IFERROR(VLOOKUP(A1411,'[4]Re-order'!$A:$AA,27,0),"")</f>
        <v>0</v>
      </c>
      <c r="AF1411" s="42">
        <f t="shared" ref="AF1411:AF1474" si="351">AC1411-Q1411</f>
        <v>-2.3333333333333335</v>
      </c>
      <c r="AG1411" s="42" t="e">
        <f>SUMIFS('[4]Raw Inventory'!D:D,'[4]Raw Inventory'!C:C,"GREATWALL",'[4]Raw Inventory'!B:B,A1411)</f>
        <v>#VALUE!</v>
      </c>
      <c r="AH1411" s="42" t="e">
        <f>SUMIFS('[4]Raw Inventory'!D:D,'[4]Raw Inventory'!C:C,"DUARTE",'[4]Raw Inventory'!B:B,A1411)</f>
        <v>#VALUE!</v>
      </c>
      <c r="AI1411" s="42"/>
      <c r="AJ1411" s="42">
        <f t="shared" ref="AJ1411:AJ1474" si="352">IFERROR((Q1411 + IF(AI1411="",0,AI1411))/P1411, 0)</f>
        <v>135.00000000000003</v>
      </c>
      <c r="AK1411" s="40" t="str">
        <f>IFERROR(IF((Q1411+IF(AI1411="",0,AI3))&lt;=0,"Stockout",IF(AJ1411="","",IF(F1411="Class A",IF(AJ1411&lt;=7,"Critical",IF(AJ1411&lt;=15,"Low",IF(AJ1411&lt;=30,"Reorder",IF(AJ1411&lt;=45,"Optimal","Overstock")))),IF(F1411="Class B",IF(AJ1411&lt;=10,"Critical",IF(AJ1411&lt;=20,"Low",IF(AJ1411&lt;=45,"Reorder",IF(AJ1411&lt;=60,"Optimal","Overstock")))),IF(F1411="Class C",IF(AJ1411&lt;=15,"Critical",IF(AJ1411&lt;=30,"Low",IF(AJ1411&lt;=60,"Reorder",IF(AJ1411&lt;=90,"Optimal","Overstock")))),""))))),"")</f>
        <v>Overstock</v>
      </c>
      <c r="AL1411" s="42"/>
      <c r="AM1411" s="39"/>
      <c r="AN1411" s="39"/>
      <c r="AO1411" s="39"/>
      <c r="AP1411" s="39"/>
      <c r="AQ1411" s="39"/>
      <c r="AR1411" s="39"/>
      <c r="AS1411" s="39"/>
      <c r="AT1411" s="39"/>
      <c r="AU1411" s="39"/>
      <c r="AV1411" s="39"/>
    </row>
    <row r="1412" spans="1:48">
      <c r="A1412" s="39" t="s">
        <v>44</v>
      </c>
      <c r="B1412" s="39" t="s">
        <v>122</v>
      </c>
      <c r="C1412" s="39" t="s">
        <v>118</v>
      </c>
      <c r="D1412" s="40" t="s">
        <v>250</v>
      </c>
      <c r="E1412" s="40">
        <v>21</v>
      </c>
      <c r="F1412" s="40" t="s">
        <v>2</v>
      </c>
      <c r="G1412" s="39" t="str">
        <f>IFERROR(VLOOKUP(A1412,'[4]MC Masterlist 2026-09-17'!$B:$M, 3, 0),"")</f>
        <v>YAMAHA</v>
      </c>
      <c r="H1412" s="41">
        <f>IFERROR(VLOOKUP(A1412,'[4]MC Masterlist 2026-09-17'!$B:$M, 6, 0),"")</f>
        <v>165912</v>
      </c>
      <c r="I1412" s="42">
        <v>0</v>
      </c>
      <c r="J1412" s="42">
        <v>1</v>
      </c>
      <c r="K1412" s="42">
        <v>0</v>
      </c>
      <c r="L1412" s="42">
        <f t="shared" si="337"/>
        <v>1</v>
      </c>
      <c r="M1412" s="42">
        <f t="shared" si="338"/>
        <v>0.33333333333333331</v>
      </c>
      <c r="N1412" s="41">
        <f t="shared" si="339"/>
        <v>165912</v>
      </c>
      <c r="O1412" s="41">
        <f t="shared" si="340"/>
        <v>55304</v>
      </c>
      <c r="P1412" s="42">
        <f t="shared" si="341"/>
        <v>1.111111111111111E-2</v>
      </c>
      <c r="Q1412" s="42"/>
      <c r="R1412" s="41">
        <f t="shared" si="342"/>
        <v>0</v>
      </c>
      <c r="S1412" s="42">
        <f t="shared" si="343"/>
        <v>0</v>
      </c>
      <c r="T1412" s="42">
        <f>IFERROR(VLOOKUP(A1412,'[4]Re-order'!$A:$Q,17,0),"")</f>
        <v>0</v>
      </c>
      <c r="U1412" s="42">
        <f>IFERROR(VLOOKUP(A1412,'[4]MC Masterlist 2026-09-17'!$B:$M, 10, 0),0)</f>
        <v>15</v>
      </c>
      <c r="V1412" s="42">
        <f>IFERROR(VLOOKUP(A1412,'[4]MC Masterlist 2026-09-17'!$B:$M, 11, 0),0)</f>
        <v>15</v>
      </c>
      <c r="W1412" s="42">
        <f t="shared" si="344"/>
        <v>30</v>
      </c>
      <c r="X1412" s="42">
        <f t="shared" si="345"/>
        <v>29.833333333333332</v>
      </c>
      <c r="Y1412" s="42">
        <f>IFERROR(IF(OR(C1412="AREA I",C1412="AREA V"),7,VLOOKUP(A1412,'[4]MC Masterlist 2026-09-17'!$B:$M, 12, 0)),0)</f>
        <v>30</v>
      </c>
      <c r="Z1412" s="42">
        <f t="shared" si="346"/>
        <v>0.16666666666666666</v>
      </c>
      <c r="AA1412" s="42">
        <f t="shared" si="347"/>
        <v>0.33333333333333331</v>
      </c>
      <c r="AB1412" s="42">
        <f t="shared" si="348"/>
        <v>0.33148148148148143</v>
      </c>
      <c r="AC1412" s="42">
        <f t="shared" si="349"/>
        <v>0.33333333333333331</v>
      </c>
      <c r="AD1412" s="40" t="str">
        <f t="shared" si="350"/>
        <v>Stockout</v>
      </c>
      <c r="AE1412" s="40">
        <f>IFERROR(VLOOKUP(A1412,'[4]Re-order'!$A:$AA,27,0),"")</f>
        <v>0</v>
      </c>
      <c r="AF1412" s="42">
        <f t="shared" si="351"/>
        <v>0.33333333333333331</v>
      </c>
      <c r="AG1412" s="42" t="e">
        <f>SUMIFS('[4]Raw Inventory'!D:D,'[4]Raw Inventory'!C:C,"GREATWALL",'[4]Raw Inventory'!B:B,A1412)</f>
        <v>#VALUE!</v>
      </c>
      <c r="AH1412" s="42" t="e">
        <f>SUMIFS('[4]Raw Inventory'!D:D,'[4]Raw Inventory'!C:C,"DUARTE",'[4]Raw Inventory'!B:B,A1412)</f>
        <v>#VALUE!</v>
      </c>
      <c r="AI1412" s="42"/>
      <c r="AJ1412" s="42">
        <f t="shared" si="352"/>
        <v>0</v>
      </c>
      <c r="AK1412" s="40" t="str">
        <f>IFERROR(IF((Q1412+IF(AI1412="",0,AI3))&lt;=0,"Stockout",IF(AJ1412="","",IF(F1412="Class A",IF(AJ1412&lt;=7,"Critical",IF(AJ1412&lt;=15,"Low",IF(AJ1412&lt;=30,"Reorder",IF(AJ1412&lt;=45,"Optimal","Overstock")))),IF(F1412="Class B",IF(AJ1412&lt;=10,"Critical",IF(AJ1412&lt;=20,"Low",IF(AJ1412&lt;=45,"Reorder",IF(AJ1412&lt;=60,"Optimal","Overstock")))),IF(F1412="Class C",IF(AJ1412&lt;=15,"Critical",IF(AJ1412&lt;=30,"Low",IF(AJ1412&lt;=60,"Reorder",IF(AJ1412&lt;=90,"Optimal","Overstock")))),""))))),"")</f>
        <v>Stockout</v>
      </c>
      <c r="AL1412" s="42"/>
      <c r="AM1412" s="39"/>
      <c r="AN1412" s="39"/>
      <c r="AO1412" s="39"/>
      <c r="AP1412" s="39"/>
      <c r="AQ1412" s="39"/>
      <c r="AR1412" s="39"/>
      <c r="AS1412" s="39"/>
      <c r="AT1412" s="39"/>
      <c r="AU1412" s="39"/>
      <c r="AV1412" s="39"/>
    </row>
    <row r="1413" spans="1:48">
      <c r="A1413" s="39" t="s">
        <v>48</v>
      </c>
      <c r="B1413" s="39" t="s">
        <v>145</v>
      </c>
      <c r="C1413" s="39" t="s">
        <v>137</v>
      </c>
      <c r="D1413" s="40" t="s">
        <v>241</v>
      </c>
      <c r="E1413" s="40">
        <v>28</v>
      </c>
      <c r="F1413" s="40" t="s">
        <v>3</v>
      </c>
      <c r="G1413" s="39" t="str">
        <f>IFERROR(VLOOKUP(A1413,'[4]MC Masterlist 2026-09-17'!$B:$M, 3, 0),"")</f>
        <v>SUZUKI</v>
      </c>
      <c r="H1413" s="41">
        <f>IFERROR(VLOOKUP(A1413,'[4]MC Masterlist 2026-09-17'!$B:$M, 6, 0),"")</f>
        <v>82687</v>
      </c>
      <c r="I1413" s="42">
        <v>0</v>
      </c>
      <c r="J1413" s="42">
        <v>0</v>
      </c>
      <c r="K1413" s="42">
        <v>0</v>
      </c>
      <c r="L1413" s="42">
        <f t="shared" si="337"/>
        <v>0</v>
      </c>
      <c r="M1413" s="42">
        <f t="shared" si="338"/>
        <v>0</v>
      </c>
      <c r="N1413" s="41">
        <f t="shared" si="339"/>
        <v>0</v>
      </c>
      <c r="O1413" s="41">
        <f t="shared" si="340"/>
        <v>0</v>
      </c>
      <c r="P1413" s="42">
        <f t="shared" si="341"/>
        <v>0</v>
      </c>
      <c r="Q1413" s="42">
        <v>1</v>
      </c>
      <c r="R1413" s="41">
        <f t="shared" si="342"/>
        <v>82687</v>
      </c>
      <c r="S1413" s="42">
        <f t="shared" si="343"/>
        <v>0</v>
      </c>
      <c r="T1413" s="42">
        <f>IFERROR(VLOOKUP(A1413,'[4]Re-order'!$A:$Q,17,0),"")</f>
        <v>0</v>
      </c>
      <c r="U1413" s="42">
        <f>IFERROR(VLOOKUP(A1413,'[4]MC Masterlist 2026-09-17'!$B:$M, 10, 0),0)</f>
        <v>15</v>
      </c>
      <c r="V1413" s="42">
        <f>IFERROR(VLOOKUP(A1413,'[4]MC Masterlist 2026-09-17'!$B:$M, 11, 0),0)</f>
        <v>15</v>
      </c>
      <c r="W1413" s="42">
        <f t="shared" si="344"/>
        <v>30</v>
      </c>
      <c r="X1413" s="42">
        <f t="shared" si="345"/>
        <v>7</v>
      </c>
      <c r="Y1413" s="42">
        <f>IFERROR(IF(OR(C1413="AREA I",C1413="AREA V"),7,VLOOKUP(A1413,'[4]MC Masterlist 2026-09-17'!$B:$M, 12, 0)),0)</f>
        <v>7</v>
      </c>
      <c r="Z1413" s="42">
        <f t="shared" si="346"/>
        <v>0</v>
      </c>
      <c r="AA1413" s="42">
        <f t="shared" si="347"/>
        <v>0</v>
      </c>
      <c r="AB1413" s="42">
        <f t="shared" si="348"/>
        <v>0</v>
      </c>
      <c r="AC1413" s="42">
        <f t="shared" si="349"/>
        <v>0</v>
      </c>
      <c r="AD1413" s="40" t="str">
        <f t="shared" si="350"/>
        <v>Critical</v>
      </c>
      <c r="AE1413" s="40">
        <f>IFERROR(VLOOKUP(A1413,'[4]Re-order'!$A:$AA,27,0),"")</f>
        <v>0</v>
      </c>
      <c r="AF1413" s="42">
        <f t="shared" si="351"/>
        <v>-1</v>
      </c>
      <c r="AG1413" s="42" t="e">
        <f>SUMIFS('[4]Raw Inventory'!D:D,'[4]Raw Inventory'!C:C,"GREATWALL",'[4]Raw Inventory'!B:B,A1413)</f>
        <v>#VALUE!</v>
      </c>
      <c r="AH1413" s="42" t="e">
        <f>SUMIFS('[4]Raw Inventory'!D:D,'[4]Raw Inventory'!C:C,"DUARTE",'[4]Raw Inventory'!B:B,A1413)</f>
        <v>#VALUE!</v>
      </c>
      <c r="AI1413" s="42"/>
      <c r="AJ1413" s="42">
        <f t="shared" si="352"/>
        <v>0</v>
      </c>
      <c r="AK1413" s="40" t="str">
        <f>IFERROR(IF((Q1413+IF(AI1413="",0,AI3))&lt;=0,"Stockout",IF(AJ1413="","",IF(F1413="Class A",IF(AJ1413&lt;=7,"Critical",IF(AJ1413&lt;=15,"Low",IF(AJ1413&lt;=30,"Reorder",IF(AJ1413&lt;=45,"Optimal","Overstock")))),IF(F1413="Class B",IF(AJ1413&lt;=10,"Critical",IF(AJ1413&lt;=20,"Low",IF(AJ1413&lt;=45,"Reorder",IF(AJ1413&lt;=60,"Optimal","Overstock")))),IF(F1413="Class C",IF(AJ1413&lt;=15,"Critical",IF(AJ1413&lt;=30,"Low",IF(AJ1413&lt;=60,"Reorder",IF(AJ1413&lt;=90,"Optimal","Overstock")))),""))))),"")</f>
        <v>Critical</v>
      </c>
      <c r="AL1413" s="42"/>
      <c r="AM1413" s="39"/>
      <c r="AN1413" s="39"/>
      <c r="AO1413" s="39"/>
      <c r="AP1413" s="39"/>
      <c r="AQ1413" s="39"/>
      <c r="AR1413" s="39"/>
      <c r="AS1413" s="39"/>
      <c r="AT1413" s="39"/>
      <c r="AU1413" s="39"/>
      <c r="AV1413" s="39"/>
    </row>
    <row r="1414" spans="1:48">
      <c r="A1414" s="39" t="s">
        <v>37</v>
      </c>
      <c r="B1414" s="39" t="s">
        <v>145</v>
      </c>
      <c r="C1414" s="39" t="s">
        <v>137</v>
      </c>
      <c r="D1414" s="40" t="s">
        <v>244</v>
      </c>
      <c r="E1414" s="40">
        <v>13</v>
      </c>
      <c r="F1414" s="40" t="s">
        <v>2</v>
      </c>
      <c r="G1414" s="39" t="str">
        <f>IFERROR(VLOOKUP(A1414,'[4]MC Masterlist 2026-09-17'!$B:$M, 3, 0),"")</f>
        <v>HONDA</v>
      </c>
      <c r="H1414" s="41">
        <f>IFERROR(VLOOKUP(A1414,'[4]MC Masterlist 2026-09-17'!$B:$M, 6, 0),"")</f>
        <v>74550</v>
      </c>
      <c r="I1414" s="42">
        <v>1</v>
      </c>
      <c r="J1414" s="42">
        <v>1</v>
      </c>
      <c r="K1414" s="42">
        <v>1</v>
      </c>
      <c r="L1414" s="42">
        <f t="shared" si="337"/>
        <v>3</v>
      </c>
      <c r="M1414" s="42">
        <f t="shared" si="338"/>
        <v>1</v>
      </c>
      <c r="N1414" s="41">
        <f t="shared" si="339"/>
        <v>223650</v>
      </c>
      <c r="O1414" s="41">
        <f t="shared" si="340"/>
        <v>74550</v>
      </c>
      <c r="P1414" s="42">
        <f t="shared" si="341"/>
        <v>3.3333333333333333E-2</v>
      </c>
      <c r="Q1414" s="42"/>
      <c r="R1414" s="41">
        <f t="shared" si="342"/>
        <v>0</v>
      </c>
      <c r="S1414" s="42">
        <f t="shared" si="343"/>
        <v>0</v>
      </c>
      <c r="T1414" s="42">
        <f>IFERROR(VLOOKUP(A1414,'[4]Re-order'!$A:$Q,17,0),"")</f>
        <v>0</v>
      </c>
      <c r="U1414" s="42">
        <f>IFERROR(VLOOKUP(A1414,'[4]MC Masterlist 2026-09-17'!$B:$M, 10, 0),0)</f>
        <v>15</v>
      </c>
      <c r="V1414" s="42">
        <f>IFERROR(VLOOKUP(A1414,'[4]MC Masterlist 2026-09-17'!$B:$M, 11, 0),0)</f>
        <v>15</v>
      </c>
      <c r="W1414" s="42">
        <f t="shared" si="344"/>
        <v>30</v>
      </c>
      <c r="X1414" s="42">
        <f t="shared" si="345"/>
        <v>6.5</v>
      </c>
      <c r="Y1414" s="42">
        <f>IFERROR(IF(OR(C1414="AREA I",C1414="AREA V"),7,VLOOKUP(A1414,'[4]MC Masterlist 2026-09-17'!$B:$M, 12, 0)),0)</f>
        <v>7</v>
      </c>
      <c r="Z1414" s="42">
        <f t="shared" si="346"/>
        <v>0.5</v>
      </c>
      <c r="AA1414" s="42">
        <f t="shared" si="347"/>
        <v>1</v>
      </c>
      <c r="AB1414" s="42">
        <f t="shared" si="348"/>
        <v>0.21666666666666667</v>
      </c>
      <c r="AC1414" s="42">
        <f t="shared" si="349"/>
        <v>0.23333333333333334</v>
      </c>
      <c r="AD1414" s="40" t="str">
        <f t="shared" si="350"/>
        <v>Stockout</v>
      </c>
      <c r="AE1414" s="40">
        <f>IFERROR(VLOOKUP(A1414,'[4]Re-order'!$A:$AA,27,0),"")</f>
        <v>0</v>
      </c>
      <c r="AF1414" s="42">
        <f t="shared" si="351"/>
        <v>0.23333333333333334</v>
      </c>
      <c r="AG1414" s="42" t="e">
        <f>SUMIFS('[4]Raw Inventory'!D:D,'[4]Raw Inventory'!C:C,"GREATWALL",'[4]Raw Inventory'!B:B,A1414)</f>
        <v>#VALUE!</v>
      </c>
      <c r="AH1414" s="42" t="e">
        <f>SUMIFS('[4]Raw Inventory'!D:D,'[4]Raw Inventory'!C:C,"DUARTE",'[4]Raw Inventory'!B:B,A1414)</f>
        <v>#VALUE!</v>
      </c>
      <c r="AI1414" s="42"/>
      <c r="AJ1414" s="42">
        <f t="shared" si="352"/>
        <v>0</v>
      </c>
      <c r="AK1414" s="40" t="str">
        <f>IFERROR(IF((Q1414+IF(AI1414="",0,AI3))&lt;=0,"Stockout",IF(AJ1414="","",IF(F1414="Class A",IF(AJ1414&lt;=7,"Critical",IF(AJ1414&lt;=15,"Low",IF(AJ1414&lt;=30,"Reorder",IF(AJ1414&lt;=45,"Optimal","Overstock")))),IF(F1414="Class B",IF(AJ1414&lt;=10,"Critical",IF(AJ1414&lt;=20,"Low",IF(AJ1414&lt;=45,"Reorder",IF(AJ1414&lt;=60,"Optimal","Overstock")))),IF(F1414="Class C",IF(AJ1414&lt;=15,"Critical",IF(AJ1414&lt;=30,"Low",IF(AJ1414&lt;=60,"Reorder",IF(AJ1414&lt;=90,"Optimal","Overstock")))),""))))),"")</f>
        <v>Stockout</v>
      </c>
      <c r="AL1414" s="42"/>
      <c r="AM1414" s="39"/>
      <c r="AN1414" s="39"/>
      <c r="AO1414" s="39"/>
      <c r="AP1414" s="39"/>
      <c r="AQ1414" s="39"/>
      <c r="AR1414" s="39"/>
      <c r="AS1414" s="39"/>
      <c r="AT1414" s="39"/>
      <c r="AU1414" s="39"/>
      <c r="AV1414" s="39"/>
    </row>
    <row r="1415" spans="1:48">
      <c r="A1415" s="39" t="s">
        <v>25</v>
      </c>
      <c r="B1415" s="39" t="s">
        <v>132</v>
      </c>
      <c r="C1415" s="39" t="s">
        <v>128</v>
      </c>
      <c r="D1415" s="40" t="s">
        <v>262</v>
      </c>
      <c r="E1415" s="40">
        <v>7</v>
      </c>
      <c r="F1415" s="40" t="s">
        <v>0</v>
      </c>
      <c r="G1415" s="39" t="str">
        <f>IFERROR(VLOOKUP(A1415,'[4]MC Masterlist 2026-09-17'!$B:$M, 3, 0),"")</f>
        <v>YAMAHA</v>
      </c>
      <c r="H1415" s="41">
        <f>IFERROR(VLOOKUP(A1415,'[4]MC Masterlist 2026-09-17'!$B:$M, 6, 0),"")</f>
        <v>124527</v>
      </c>
      <c r="I1415" s="42">
        <v>3</v>
      </c>
      <c r="J1415" s="42">
        <v>3</v>
      </c>
      <c r="K1415" s="42">
        <v>0</v>
      </c>
      <c r="L1415" s="42">
        <f t="shared" si="337"/>
        <v>6</v>
      </c>
      <c r="M1415" s="42">
        <f t="shared" si="338"/>
        <v>2</v>
      </c>
      <c r="N1415" s="41">
        <f t="shared" si="339"/>
        <v>747162</v>
      </c>
      <c r="O1415" s="41">
        <f t="shared" si="340"/>
        <v>249054</v>
      </c>
      <c r="P1415" s="42">
        <f t="shared" si="341"/>
        <v>6.6666666666666666E-2</v>
      </c>
      <c r="Q1415" s="42"/>
      <c r="R1415" s="41">
        <f t="shared" si="342"/>
        <v>0</v>
      </c>
      <c r="S1415" s="42">
        <f t="shared" si="343"/>
        <v>0</v>
      </c>
      <c r="T1415" s="42">
        <f>IFERROR(VLOOKUP(A1415,'[4]Re-order'!$A:$Q,17,0),"")</f>
        <v>0</v>
      </c>
      <c r="U1415" s="42">
        <f>IFERROR(VLOOKUP(A1415,'[4]MC Masterlist 2026-09-17'!$B:$M, 10, 0),0)</f>
        <v>15</v>
      </c>
      <c r="V1415" s="42">
        <f>IFERROR(VLOOKUP(A1415,'[4]MC Masterlist 2026-09-17'!$B:$M, 11, 0),0)</f>
        <v>15</v>
      </c>
      <c r="W1415" s="42">
        <f t="shared" si="344"/>
        <v>30</v>
      </c>
      <c r="X1415" s="42">
        <f t="shared" si="345"/>
        <v>29</v>
      </c>
      <c r="Y1415" s="42">
        <f>IFERROR(IF(OR(C1415="AREA I",C1415="AREA V"),7,VLOOKUP(A1415,'[4]MC Masterlist 2026-09-17'!$B:$M, 12, 0)),0)</f>
        <v>30</v>
      </c>
      <c r="Z1415" s="42">
        <f t="shared" si="346"/>
        <v>1</v>
      </c>
      <c r="AA1415" s="42">
        <f t="shared" si="347"/>
        <v>2</v>
      </c>
      <c r="AB1415" s="42">
        <f t="shared" si="348"/>
        <v>1.9333333333333333</v>
      </c>
      <c r="AC1415" s="42">
        <f t="shared" si="349"/>
        <v>2</v>
      </c>
      <c r="AD1415" s="40" t="str">
        <f t="shared" si="350"/>
        <v>Stockout</v>
      </c>
      <c r="AE1415" s="40">
        <f>IFERROR(VLOOKUP(A1415,'[4]Re-order'!$A:$AA,27,0),"")</f>
        <v>0</v>
      </c>
      <c r="AF1415" s="42">
        <f t="shared" si="351"/>
        <v>2</v>
      </c>
      <c r="AG1415" s="42" t="e">
        <f>SUMIFS('[4]Raw Inventory'!D:D,'[4]Raw Inventory'!C:C,"GREATWALL",'[4]Raw Inventory'!B:B,A1415)</f>
        <v>#VALUE!</v>
      </c>
      <c r="AH1415" s="42" t="e">
        <f>SUMIFS('[4]Raw Inventory'!D:D,'[4]Raw Inventory'!C:C,"DUARTE",'[4]Raw Inventory'!B:B,A1415)</f>
        <v>#VALUE!</v>
      </c>
      <c r="AI1415" s="42"/>
      <c r="AJ1415" s="42">
        <f t="shared" si="352"/>
        <v>0</v>
      </c>
      <c r="AK1415" s="40" t="str">
        <f>IFERROR(IF((Q1415+IF(AI1415="",0,AI3))&lt;=0,"Stockout",IF(AJ1415="","",IF(F1415="Class A",IF(AJ1415&lt;=7,"Critical",IF(AJ1415&lt;=15,"Low",IF(AJ1415&lt;=30,"Reorder",IF(AJ1415&lt;=45,"Optimal","Overstock")))),IF(F1415="Class B",IF(AJ1415&lt;=10,"Critical",IF(AJ1415&lt;=20,"Low",IF(AJ1415&lt;=45,"Reorder",IF(AJ1415&lt;=60,"Optimal","Overstock")))),IF(F1415="Class C",IF(AJ1415&lt;=15,"Critical",IF(AJ1415&lt;=30,"Low",IF(AJ1415&lt;=60,"Reorder",IF(AJ1415&lt;=90,"Optimal","Overstock")))),""))))),"")</f>
        <v>Stockout</v>
      </c>
      <c r="AL1415" s="42"/>
      <c r="AM1415" s="39"/>
      <c r="AN1415" s="39"/>
      <c r="AO1415" s="39"/>
      <c r="AP1415" s="39"/>
      <c r="AQ1415" s="39"/>
      <c r="AR1415" s="39"/>
      <c r="AS1415" s="39"/>
      <c r="AT1415" s="39"/>
      <c r="AU1415" s="39"/>
      <c r="AV1415" s="39"/>
    </row>
    <row r="1416" spans="1:48">
      <c r="A1416" s="39" t="s">
        <v>85</v>
      </c>
      <c r="B1416" s="39" t="s">
        <v>119</v>
      </c>
      <c r="C1416" s="39" t="s">
        <v>118</v>
      </c>
      <c r="D1416" s="40" t="s">
        <v>250</v>
      </c>
      <c r="E1416" s="40">
        <v>23</v>
      </c>
      <c r="F1416" s="40" t="s">
        <v>2</v>
      </c>
      <c r="G1416" s="39" t="str">
        <f>IFERROR(VLOOKUP(A1416,'[4]MC Masterlist 2026-09-17'!$B:$M, 3, 0),"")</f>
        <v>KAWASAKI</v>
      </c>
      <c r="H1416" s="41">
        <f>IFERROR(VLOOKUP(A1416,'[4]MC Masterlist 2026-09-17'!$B:$M, 6, 0),"")</f>
        <v>71560</v>
      </c>
      <c r="I1416" s="42">
        <v>2</v>
      </c>
      <c r="J1416" s="42">
        <v>0</v>
      </c>
      <c r="K1416" s="42">
        <v>0</v>
      </c>
      <c r="L1416" s="42">
        <f t="shared" si="337"/>
        <v>2</v>
      </c>
      <c r="M1416" s="42">
        <f t="shared" si="338"/>
        <v>0.66666666666666663</v>
      </c>
      <c r="N1416" s="41">
        <f t="shared" si="339"/>
        <v>143120</v>
      </c>
      <c r="O1416" s="41">
        <f t="shared" si="340"/>
        <v>47706.666666666664</v>
      </c>
      <c r="P1416" s="42">
        <f t="shared" si="341"/>
        <v>2.222222222222222E-2</v>
      </c>
      <c r="Q1416" s="42">
        <v>1</v>
      </c>
      <c r="R1416" s="41">
        <f t="shared" si="342"/>
        <v>71560</v>
      </c>
      <c r="S1416" s="42">
        <f t="shared" si="343"/>
        <v>45</v>
      </c>
      <c r="T1416" s="42">
        <f>IFERROR(VLOOKUP(A1416,'[4]Re-order'!$A:$Q,17,0),"")</f>
        <v>0</v>
      </c>
      <c r="U1416" s="42">
        <f>IFERROR(VLOOKUP(A1416,'[4]MC Masterlist 2026-09-17'!$B:$M, 10, 0),0)</f>
        <v>15</v>
      </c>
      <c r="V1416" s="42">
        <f>IFERROR(VLOOKUP(A1416,'[4]MC Masterlist 2026-09-17'!$B:$M, 11, 0),0)</f>
        <v>15</v>
      </c>
      <c r="W1416" s="42">
        <f t="shared" si="344"/>
        <v>30</v>
      </c>
      <c r="X1416" s="42">
        <f t="shared" si="345"/>
        <v>29.666666666666668</v>
      </c>
      <c r="Y1416" s="42">
        <f>IFERROR(IF(OR(C1416="AREA I",C1416="AREA V"),7,VLOOKUP(A1416,'[4]MC Masterlist 2026-09-17'!$B:$M, 12, 0)),0)</f>
        <v>30</v>
      </c>
      <c r="Z1416" s="42">
        <f t="shared" si="346"/>
        <v>0.33333333333333331</v>
      </c>
      <c r="AA1416" s="42">
        <f t="shared" si="347"/>
        <v>0.66666666666666663</v>
      </c>
      <c r="AB1416" s="42">
        <f t="shared" si="348"/>
        <v>0.65925925925925921</v>
      </c>
      <c r="AC1416" s="42">
        <f t="shared" si="349"/>
        <v>0.66666666666666663</v>
      </c>
      <c r="AD1416" s="40" t="str">
        <f t="shared" si="350"/>
        <v>Reorder</v>
      </c>
      <c r="AE1416" s="40">
        <f>IFERROR(VLOOKUP(A1416,'[4]Re-order'!$A:$AA,27,0),"")</f>
        <v>0</v>
      </c>
      <c r="AF1416" s="42">
        <f t="shared" si="351"/>
        <v>-0.33333333333333337</v>
      </c>
      <c r="AG1416" s="42" t="e">
        <f>SUMIFS('[4]Raw Inventory'!D:D,'[4]Raw Inventory'!C:C,"GREATWALL",'[4]Raw Inventory'!B:B,A1416)</f>
        <v>#VALUE!</v>
      </c>
      <c r="AH1416" s="42" t="e">
        <f>SUMIFS('[4]Raw Inventory'!D:D,'[4]Raw Inventory'!C:C,"DUARTE",'[4]Raw Inventory'!B:B,A1416)</f>
        <v>#VALUE!</v>
      </c>
      <c r="AI1416" s="42"/>
      <c r="AJ1416" s="42">
        <f t="shared" si="352"/>
        <v>45.000000000000007</v>
      </c>
      <c r="AK1416" s="40" t="str">
        <f>IFERROR(IF((Q1416+IF(AI1416="",0,AI3))&lt;=0,"Stockout",IF(AJ1416="","",IF(F1416="Class A",IF(AJ1416&lt;=7,"Critical",IF(AJ1416&lt;=15,"Low",IF(AJ1416&lt;=30,"Reorder",IF(AJ1416&lt;=45,"Optimal","Overstock")))),IF(F1416="Class B",IF(AJ1416&lt;=10,"Critical",IF(AJ1416&lt;=20,"Low",IF(AJ1416&lt;=45,"Reorder",IF(AJ1416&lt;=60,"Optimal","Overstock")))),IF(F1416="Class C",IF(AJ1416&lt;=15,"Critical",IF(AJ1416&lt;=30,"Low",IF(AJ1416&lt;=60,"Reorder",IF(AJ1416&lt;=90,"Optimal","Overstock")))),""))))),"")</f>
        <v>Reorder</v>
      </c>
      <c r="AL1416" s="42"/>
      <c r="AM1416" s="39"/>
      <c r="AN1416" s="39"/>
      <c r="AO1416" s="39"/>
      <c r="AP1416" s="39"/>
      <c r="AQ1416" s="39"/>
      <c r="AR1416" s="39"/>
      <c r="AS1416" s="39"/>
      <c r="AT1416" s="39"/>
      <c r="AU1416" s="39"/>
      <c r="AV1416" s="39"/>
    </row>
    <row r="1417" spans="1:48">
      <c r="A1417" s="39" t="s">
        <v>88</v>
      </c>
      <c r="B1417" s="39" t="s">
        <v>162</v>
      </c>
      <c r="C1417" s="39" t="s">
        <v>159</v>
      </c>
      <c r="D1417" s="40" t="s">
        <v>243</v>
      </c>
      <c r="E1417" s="40">
        <v>26</v>
      </c>
      <c r="F1417" s="40" t="s">
        <v>3</v>
      </c>
      <c r="G1417" s="39" t="str">
        <f>IFERROR(VLOOKUP(A1417,'[4]MC Masterlist 2026-09-17'!$B:$M, 3, 0),"")</f>
        <v>YAMAHA</v>
      </c>
      <c r="H1417" s="41">
        <f>IFERROR(VLOOKUP(A1417,'[4]MC Masterlist 2026-09-17'!$B:$M, 6, 0),"")</f>
        <v>74772</v>
      </c>
      <c r="I1417" s="42">
        <v>0</v>
      </c>
      <c r="J1417" s="42">
        <v>0</v>
      </c>
      <c r="K1417" s="42">
        <v>0</v>
      </c>
      <c r="L1417" s="42">
        <f t="shared" si="337"/>
        <v>0</v>
      </c>
      <c r="M1417" s="42">
        <f t="shared" si="338"/>
        <v>0</v>
      </c>
      <c r="N1417" s="41">
        <f t="shared" si="339"/>
        <v>0</v>
      </c>
      <c r="O1417" s="41">
        <f t="shared" si="340"/>
        <v>0</v>
      </c>
      <c r="P1417" s="42">
        <f t="shared" si="341"/>
        <v>0</v>
      </c>
      <c r="Q1417" s="42">
        <v>1</v>
      </c>
      <c r="R1417" s="41">
        <f t="shared" si="342"/>
        <v>74772</v>
      </c>
      <c r="S1417" s="42">
        <f t="shared" si="343"/>
        <v>0</v>
      </c>
      <c r="T1417" s="42">
        <f>IFERROR(VLOOKUP(A1417,'[4]Re-order'!$A:$Q,17,0),"")</f>
        <v>0</v>
      </c>
      <c r="U1417" s="42">
        <f>IFERROR(VLOOKUP(A1417,'[4]MC Masterlist 2026-09-17'!$B:$M, 10, 0),0)</f>
        <v>15</v>
      </c>
      <c r="V1417" s="42">
        <f>IFERROR(VLOOKUP(A1417,'[4]MC Masterlist 2026-09-17'!$B:$M, 11, 0),0)</f>
        <v>15</v>
      </c>
      <c r="W1417" s="42">
        <f t="shared" si="344"/>
        <v>30</v>
      </c>
      <c r="X1417" s="42">
        <f t="shared" si="345"/>
        <v>30</v>
      </c>
      <c r="Y1417" s="42">
        <f>IFERROR(IF(OR(C1417="AREA I",C1417="AREA V"),7,VLOOKUP(A1417,'[4]MC Masterlist 2026-09-17'!$B:$M, 12, 0)),0)</f>
        <v>30</v>
      </c>
      <c r="Z1417" s="42">
        <f t="shared" si="346"/>
        <v>0</v>
      </c>
      <c r="AA1417" s="42">
        <f t="shared" si="347"/>
        <v>0</v>
      </c>
      <c r="AB1417" s="42">
        <f t="shared" si="348"/>
        <v>0</v>
      </c>
      <c r="AC1417" s="42">
        <f t="shared" si="349"/>
        <v>0</v>
      </c>
      <c r="AD1417" s="40" t="str">
        <f t="shared" si="350"/>
        <v>Critical</v>
      </c>
      <c r="AE1417" s="40">
        <f>IFERROR(VLOOKUP(A1417,'[4]Re-order'!$A:$AA,27,0),"")</f>
        <v>0</v>
      </c>
      <c r="AF1417" s="42">
        <f t="shared" si="351"/>
        <v>-1</v>
      </c>
      <c r="AG1417" s="42" t="e">
        <f>SUMIFS('[4]Raw Inventory'!D:D,'[4]Raw Inventory'!C:C,"GREATWALL",'[4]Raw Inventory'!B:B,A1417)</f>
        <v>#VALUE!</v>
      </c>
      <c r="AH1417" s="42" t="e">
        <f>SUMIFS('[4]Raw Inventory'!D:D,'[4]Raw Inventory'!C:C,"DUARTE",'[4]Raw Inventory'!B:B,A1417)</f>
        <v>#VALUE!</v>
      </c>
      <c r="AI1417" s="42"/>
      <c r="AJ1417" s="42">
        <f t="shared" si="352"/>
        <v>0</v>
      </c>
      <c r="AK1417" s="40" t="str">
        <f>IFERROR(IF((Q1417+IF(AI1417="",0,AI3))&lt;=0,"Stockout",IF(AJ1417="","",IF(F1417="Class A",IF(AJ1417&lt;=7,"Critical",IF(AJ1417&lt;=15,"Low",IF(AJ1417&lt;=30,"Reorder",IF(AJ1417&lt;=45,"Optimal","Overstock")))),IF(F1417="Class B",IF(AJ1417&lt;=10,"Critical",IF(AJ1417&lt;=20,"Low",IF(AJ1417&lt;=45,"Reorder",IF(AJ1417&lt;=60,"Optimal","Overstock")))),IF(F1417="Class C",IF(AJ1417&lt;=15,"Critical",IF(AJ1417&lt;=30,"Low",IF(AJ1417&lt;=60,"Reorder",IF(AJ1417&lt;=90,"Optimal","Overstock")))),""))))),"")</f>
        <v>Critical</v>
      </c>
      <c r="AL1417" s="42"/>
      <c r="AM1417" s="39"/>
      <c r="AN1417" s="39"/>
      <c r="AO1417" s="39"/>
      <c r="AP1417" s="39"/>
      <c r="AQ1417" s="39"/>
      <c r="AR1417" s="39"/>
      <c r="AS1417" s="39"/>
      <c r="AT1417" s="39"/>
      <c r="AU1417" s="39"/>
      <c r="AV1417" s="39"/>
    </row>
    <row r="1418" spans="1:48">
      <c r="A1418" s="39" t="s">
        <v>24</v>
      </c>
      <c r="B1418" s="39" t="s">
        <v>29</v>
      </c>
      <c r="C1418" s="39" t="s">
        <v>1</v>
      </c>
      <c r="D1418" s="40" t="s">
        <v>237</v>
      </c>
      <c r="E1418" s="40">
        <v>2</v>
      </c>
      <c r="F1418" s="40" t="s">
        <v>0</v>
      </c>
      <c r="G1418" s="39" t="str">
        <f>IFERROR(VLOOKUP(A1418,'[4]MC Masterlist 2026-09-17'!$B:$M, 3, 0),"")</f>
        <v>KAWASAKI</v>
      </c>
      <c r="H1418" s="41">
        <f>IFERROR(VLOOKUP(A1418,'[4]MC Masterlist 2026-09-17'!$B:$M, 6, 0),"")</f>
        <v>131626</v>
      </c>
      <c r="I1418" s="42">
        <v>5</v>
      </c>
      <c r="J1418" s="42">
        <v>6</v>
      </c>
      <c r="K1418" s="42">
        <v>6</v>
      </c>
      <c r="L1418" s="42">
        <f t="shared" si="337"/>
        <v>17</v>
      </c>
      <c r="M1418" s="42">
        <f t="shared" si="338"/>
        <v>5.666666666666667</v>
      </c>
      <c r="N1418" s="41">
        <f t="shared" si="339"/>
        <v>2237642</v>
      </c>
      <c r="O1418" s="41">
        <f t="shared" si="340"/>
        <v>745880.66666666674</v>
      </c>
      <c r="P1418" s="42">
        <f t="shared" si="341"/>
        <v>0.18888888888888891</v>
      </c>
      <c r="Q1418" s="42">
        <v>2</v>
      </c>
      <c r="R1418" s="41">
        <f t="shared" si="342"/>
        <v>263252</v>
      </c>
      <c r="S1418" s="42">
        <f t="shared" si="343"/>
        <v>10.588235294117647</v>
      </c>
      <c r="T1418" s="42">
        <f>IFERROR(VLOOKUP(A1418,'[4]Re-order'!$A:$Q,17,0),"")</f>
        <v>0</v>
      </c>
      <c r="U1418" s="42">
        <f>IFERROR(VLOOKUP(A1418,'[4]MC Masterlist 2026-09-17'!$B:$M, 10, 0),0)</f>
        <v>15</v>
      </c>
      <c r="V1418" s="42">
        <f>IFERROR(VLOOKUP(A1418,'[4]MC Masterlist 2026-09-17'!$B:$M, 11, 0),0)</f>
        <v>15</v>
      </c>
      <c r="W1418" s="42">
        <f t="shared" si="344"/>
        <v>30</v>
      </c>
      <c r="X1418" s="42">
        <f t="shared" si="345"/>
        <v>4.1666666666666661</v>
      </c>
      <c r="Y1418" s="42">
        <f>IFERROR(IF(OR(C1418="AREA I",C1418="AREA V"),7,VLOOKUP(A1418,'[4]MC Masterlist 2026-09-17'!$B:$M, 12, 0)),0)</f>
        <v>7</v>
      </c>
      <c r="Z1418" s="42">
        <f t="shared" si="346"/>
        <v>2.8333333333333335</v>
      </c>
      <c r="AA1418" s="42">
        <f t="shared" si="347"/>
        <v>5.666666666666667</v>
      </c>
      <c r="AB1418" s="42">
        <f t="shared" si="348"/>
        <v>0.78703703703703698</v>
      </c>
      <c r="AC1418" s="42">
        <f t="shared" si="349"/>
        <v>1.3222222222222224</v>
      </c>
      <c r="AD1418" s="40" t="str">
        <f t="shared" si="350"/>
        <v>Low</v>
      </c>
      <c r="AE1418" s="40">
        <f>IFERROR(VLOOKUP(A1418,'[4]Re-order'!$A:$AA,27,0),"")</f>
        <v>0</v>
      </c>
      <c r="AF1418" s="42">
        <f t="shared" si="351"/>
        <v>-0.67777777777777759</v>
      </c>
      <c r="AG1418" s="42" t="e">
        <f>SUMIFS('[4]Raw Inventory'!D:D,'[4]Raw Inventory'!C:C,"GREATWALL",'[4]Raw Inventory'!B:B,A1418)</f>
        <v>#VALUE!</v>
      </c>
      <c r="AH1418" s="42" t="e">
        <f>SUMIFS('[4]Raw Inventory'!D:D,'[4]Raw Inventory'!C:C,"DUARTE",'[4]Raw Inventory'!B:B,A1418)</f>
        <v>#VALUE!</v>
      </c>
      <c r="AI1418" s="42"/>
      <c r="AJ1418" s="42">
        <f t="shared" si="352"/>
        <v>10.588235294117645</v>
      </c>
      <c r="AK1418" s="40" t="str">
        <f>IFERROR(IF((Q1418+IF(AI1418="",0,AI3))&lt;=0,"Stockout",IF(AJ1418="","",IF(F1418="Class A",IF(AJ1418&lt;=7,"Critical",IF(AJ1418&lt;=15,"Low",IF(AJ1418&lt;=30,"Reorder",IF(AJ1418&lt;=45,"Optimal","Overstock")))),IF(F1418="Class B",IF(AJ1418&lt;=10,"Critical",IF(AJ1418&lt;=20,"Low",IF(AJ1418&lt;=45,"Reorder",IF(AJ1418&lt;=60,"Optimal","Overstock")))),IF(F1418="Class C",IF(AJ1418&lt;=15,"Critical",IF(AJ1418&lt;=30,"Low",IF(AJ1418&lt;=60,"Reorder",IF(AJ1418&lt;=90,"Optimal","Overstock")))),""))))),"")</f>
        <v>Low</v>
      </c>
      <c r="AL1418" s="42"/>
      <c r="AM1418" s="39"/>
      <c r="AN1418" s="39"/>
      <c r="AO1418" s="39"/>
      <c r="AP1418" s="39"/>
      <c r="AQ1418" s="39"/>
      <c r="AR1418" s="39"/>
      <c r="AS1418" s="39"/>
      <c r="AT1418" s="39"/>
      <c r="AU1418" s="39"/>
      <c r="AV1418" s="39"/>
    </row>
    <row r="1419" spans="1:48">
      <c r="A1419" s="39" t="s">
        <v>46</v>
      </c>
      <c r="B1419" s="39" t="s">
        <v>139</v>
      </c>
      <c r="C1419" s="39" t="s">
        <v>137</v>
      </c>
      <c r="D1419" s="40" t="s">
        <v>260</v>
      </c>
      <c r="E1419" s="40">
        <v>17</v>
      </c>
      <c r="F1419" s="40" t="s">
        <v>2</v>
      </c>
      <c r="G1419" s="39" t="str">
        <f>IFERROR(VLOOKUP(A1419,'[4]MC Masterlist 2026-09-17'!$B:$M, 3, 0),"")</f>
        <v>HONDA</v>
      </c>
      <c r="H1419" s="41">
        <f>IFERROR(VLOOKUP(A1419,'[4]MC Masterlist 2026-09-17'!$B:$M, 6, 0),"")</f>
        <v>73630</v>
      </c>
      <c r="I1419" s="42">
        <v>2</v>
      </c>
      <c r="J1419" s="42">
        <v>1</v>
      </c>
      <c r="K1419" s="42">
        <v>4</v>
      </c>
      <c r="L1419" s="42">
        <f t="shared" si="337"/>
        <v>7</v>
      </c>
      <c r="M1419" s="42">
        <f t="shared" si="338"/>
        <v>2.3333333333333335</v>
      </c>
      <c r="N1419" s="41">
        <f t="shared" si="339"/>
        <v>515410</v>
      </c>
      <c r="O1419" s="41">
        <f t="shared" si="340"/>
        <v>171803.33333333334</v>
      </c>
      <c r="P1419" s="42">
        <f t="shared" si="341"/>
        <v>7.7777777777777779E-2</v>
      </c>
      <c r="Q1419" s="42">
        <v>0</v>
      </c>
      <c r="R1419" s="41">
        <f t="shared" si="342"/>
        <v>0</v>
      </c>
      <c r="S1419" s="42">
        <f t="shared" si="343"/>
        <v>0</v>
      </c>
      <c r="T1419" s="42">
        <f>IFERROR(VLOOKUP(A1419,'[4]Re-order'!$A:$Q,17,0),"")</f>
        <v>0</v>
      </c>
      <c r="U1419" s="42">
        <f>IFERROR(VLOOKUP(A1419,'[4]MC Masterlist 2026-09-17'!$B:$M, 10, 0),0)</f>
        <v>15</v>
      </c>
      <c r="V1419" s="42">
        <f>IFERROR(VLOOKUP(A1419,'[4]MC Masterlist 2026-09-17'!$B:$M, 11, 0),0)</f>
        <v>15</v>
      </c>
      <c r="W1419" s="42">
        <f t="shared" si="344"/>
        <v>30</v>
      </c>
      <c r="X1419" s="42">
        <f t="shared" si="345"/>
        <v>5.833333333333333</v>
      </c>
      <c r="Y1419" s="42">
        <f>IFERROR(IF(OR(C1419="AREA I",C1419="AREA V"),7,VLOOKUP(A1419,'[4]MC Masterlist 2026-09-17'!$B:$M, 12, 0)),0)</f>
        <v>7</v>
      </c>
      <c r="Z1419" s="42">
        <f t="shared" si="346"/>
        <v>1.1666666666666667</v>
      </c>
      <c r="AA1419" s="42">
        <f t="shared" si="347"/>
        <v>2.3333333333333335</v>
      </c>
      <c r="AB1419" s="42">
        <f t="shared" si="348"/>
        <v>0.45370370370370366</v>
      </c>
      <c r="AC1419" s="42">
        <f t="shared" si="349"/>
        <v>0.54444444444444451</v>
      </c>
      <c r="AD1419" s="40" t="str">
        <f t="shared" si="350"/>
        <v>Stockout</v>
      </c>
      <c r="AE1419" s="40">
        <f>IFERROR(VLOOKUP(A1419,'[4]Re-order'!$A:$AA,27,0),"")</f>
        <v>0</v>
      </c>
      <c r="AF1419" s="42">
        <f t="shared" si="351"/>
        <v>0.54444444444444451</v>
      </c>
      <c r="AG1419" s="42" t="e">
        <f>SUMIFS('[4]Raw Inventory'!D:D,'[4]Raw Inventory'!C:C,"GREATWALL",'[4]Raw Inventory'!B:B,A1419)</f>
        <v>#VALUE!</v>
      </c>
      <c r="AH1419" s="42" t="e">
        <f>SUMIFS('[4]Raw Inventory'!D:D,'[4]Raw Inventory'!C:C,"DUARTE",'[4]Raw Inventory'!B:B,A1419)</f>
        <v>#VALUE!</v>
      </c>
      <c r="AI1419" s="42"/>
      <c r="AJ1419" s="42">
        <f t="shared" si="352"/>
        <v>0</v>
      </c>
      <c r="AK1419" s="40" t="str">
        <f>IFERROR(IF((Q1419+IF(AI1419="",0,AI3))&lt;=0,"Stockout",IF(AJ1419="","",IF(F1419="Class A",IF(AJ1419&lt;=7,"Critical",IF(AJ1419&lt;=15,"Low",IF(AJ1419&lt;=30,"Reorder",IF(AJ1419&lt;=45,"Optimal","Overstock")))),IF(F1419="Class B",IF(AJ1419&lt;=10,"Critical",IF(AJ1419&lt;=20,"Low",IF(AJ1419&lt;=45,"Reorder",IF(AJ1419&lt;=60,"Optimal","Overstock")))),IF(F1419="Class C",IF(AJ1419&lt;=15,"Critical",IF(AJ1419&lt;=30,"Low",IF(AJ1419&lt;=60,"Reorder",IF(AJ1419&lt;=90,"Optimal","Overstock")))),""))))),"")</f>
        <v>Stockout</v>
      </c>
      <c r="AL1419" s="42"/>
      <c r="AM1419" s="39"/>
      <c r="AN1419" s="39"/>
      <c r="AO1419" s="39"/>
      <c r="AP1419" s="39"/>
      <c r="AQ1419" s="39"/>
      <c r="AR1419" s="39"/>
      <c r="AS1419" s="39"/>
      <c r="AT1419" s="39"/>
      <c r="AU1419" s="39"/>
      <c r="AV1419" s="39"/>
    </row>
    <row r="1420" spans="1:48">
      <c r="A1420" s="39" t="s">
        <v>28</v>
      </c>
      <c r="B1420" s="39" t="s">
        <v>143</v>
      </c>
      <c r="C1420" s="39" t="s">
        <v>137</v>
      </c>
      <c r="D1420" s="40" t="s">
        <v>235</v>
      </c>
      <c r="E1420" s="40">
        <v>10</v>
      </c>
      <c r="F1420" s="40" t="s">
        <v>2</v>
      </c>
      <c r="G1420" s="39" t="str">
        <f>IFERROR(VLOOKUP(A1420,'[4]MC Masterlist 2026-09-17'!$B:$M, 3, 0),"")</f>
        <v>YAMAHA</v>
      </c>
      <c r="H1420" s="41">
        <f>IFERROR(VLOOKUP(A1420,'[4]MC Masterlist 2026-09-17'!$B:$M, 6, 0),"")</f>
        <v>147312</v>
      </c>
      <c r="I1420" s="42">
        <v>3</v>
      </c>
      <c r="J1420" s="42">
        <v>0</v>
      </c>
      <c r="K1420" s="42">
        <v>0</v>
      </c>
      <c r="L1420" s="42">
        <f t="shared" si="337"/>
        <v>3</v>
      </c>
      <c r="M1420" s="42">
        <f t="shared" si="338"/>
        <v>1</v>
      </c>
      <c r="N1420" s="41">
        <f t="shared" si="339"/>
        <v>441936</v>
      </c>
      <c r="O1420" s="41">
        <f t="shared" si="340"/>
        <v>147312</v>
      </c>
      <c r="P1420" s="42">
        <f t="shared" si="341"/>
        <v>3.3333333333333333E-2</v>
      </c>
      <c r="Q1420" s="42"/>
      <c r="R1420" s="41">
        <f t="shared" si="342"/>
        <v>0</v>
      </c>
      <c r="S1420" s="42">
        <f t="shared" si="343"/>
        <v>0</v>
      </c>
      <c r="T1420" s="42">
        <f>IFERROR(VLOOKUP(A1420,'[4]Re-order'!$A:$Q,17,0),"")</f>
        <v>0</v>
      </c>
      <c r="U1420" s="42">
        <f>IFERROR(VLOOKUP(A1420,'[4]MC Masterlist 2026-09-17'!$B:$M, 10, 0),0)</f>
        <v>15</v>
      </c>
      <c r="V1420" s="42">
        <f>IFERROR(VLOOKUP(A1420,'[4]MC Masterlist 2026-09-17'!$B:$M, 11, 0),0)</f>
        <v>15</v>
      </c>
      <c r="W1420" s="42">
        <f t="shared" si="344"/>
        <v>30</v>
      </c>
      <c r="X1420" s="42">
        <f t="shared" si="345"/>
        <v>6.5</v>
      </c>
      <c r="Y1420" s="42">
        <f>IFERROR(IF(OR(C1420="AREA I",C1420="AREA V"),7,VLOOKUP(A1420,'[4]MC Masterlist 2026-09-17'!$B:$M, 12, 0)),0)</f>
        <v>7</v>
      </c>
      <c r="Z1420" s="42">
        <f t="shared" si="346"/>
        <v>0.5</v>
      </c>
      <c r="AA1420" s="42">
        <f t="shared" si="347"/>
        <v>1</v>
      </c>
      <c r="AB1420" s="42">
        <f t="shared" si="348"/>
        <v>0.21666666666666667</v>
      </c>
      <c r="AC1420" s="42">
        <f t="shared" si="349"/>
        <v>0.23333333333333334</v>
      </c>
      <c r="AD1420" s="40" t="str">
        <f t="shared" si="350"/>
        <v>Stockout</v>
      </c>
      <c r="AE1420" s="40">
        <f>IFERROR(VLOOKUP(A1420,'[4]Re-order'!$A:$AA,27,0),"")</f>
        <v>0</v>
      </c>
      <c r="AF1420" s="42">
        <f t="shared" si="351"/>
        <v>0.23333333333333334</v>
      </c>
      <c r="AG1420" s="42" t="e">
        <f>SUMIFS('[4]Raw Inventory'!D:D,'[4]Raw Inventory'!C:C,"GREATWALL",'[4]Raw Inventory'!B:B,A1420)</f>
        <v>#VALUE!</v>
      </c>
      <c r="AH1420" s="42" t="e">
        <f>SUMIFS('[4]Raw Inventory'!D:D,'[4]Raw Inventory'!C:C,"DUARTE",'[4]Raw Inventory'!B:B,A1420)</f>
        <v>#VALUE!</v>
      </c>
      <c r="AI1420" s="42"/>
      <c r="AJ1420" s="42">
        <f t="shared" si="352"/>
        <v>0</v>
      </c>
      <c r="AK1420" s="40" t="str">
        <f>IFERROR(IF((Q1420+IF(AI1420="",0,AI3))&lt;=0,"Stockout",IF(AJ1420="","",IF(F1420="Class A",IF(AJ1420&lt;=7,"Critical",IF(AJ1420&lt;=15,"Low",IF(AJ1420&lt;=30,"Reorder",IF(AJ1420&lt;=45,"Optimal","Overstock")))),IF(F1420="Class B",IF(AJ1420&lt;=10,"Critical",IF(AJ1420&lt;=20,"Low",IF(AJ1420&lt;=45,"Reorder",IF(AJ1420&lt;=60,"Optimal","Overstock")))),IF(F1420="Class C",IF(AJ1420&lt;=15,"Critical",IF(AJ1420&lt;=30,"Low",IF(AJ1420&lt;=60,"Reorder",IF(AJ1420&lt;=90,"Optimal","Overstock")))),""))))),"")</f>
        <v>Stockout</v>
      </c>
      <c r="AL1420" s="42"/>
      <c r="AM1420" s="39"/>
      <c r="AN1420" s="39"/>
      <c r="AO1420" s="39"/>
      <c r="AP1420" s="39"/>
      <c r="AQ1420" s="39"/>
      <c r="AR1420" s="39"/>
      <c r="AS1420" s="39"/>
      <c r="AT1420" s="39"/>
      <c r="AU1420" s="39"/>
      <c r="AV1420" s="39"/>
    </row>
    <row r="1421" spans="1:48">
      <c r="A1421" s="39" t="s">
        <v>28</v>
      </c>
      <c r="B1421" s="39" t="s">
        <v>154</v>
      </c>
      <c r="C1421" s="39" t="s">
        <v>152</v>
      </c>
      <c r="D1421" s="40" t="s">
        <v>232</v>
      </c>
      <c r="E1421" s="40">
        <v>9</v>
      </c>
      <c r="F1421" s="40" t="s">
        <v>2</v>
      </c>
      <c r="G1421" s="39" t="str">
        <f>IFERROR(VLOOKUP(A1421,'[4]MC Masterlist 2026-09-17'!$B:$M, 3, 0),"")</f>
        <v>YAMAHA</v>
      </c>
      <c r="H1421" s="41">
        <f>IFERROR(VLOOKUP(A1421,'[4]MC Masterlist 2026-09-17'!$B:$M, 6, 0),"")</f>
        <v>147312</v>
      </c>
      <c r="I1421" s="42">
        <v>1</v>
      </c>
      <c r="J1421" s="42">
        <v>1</v>
      </c>
      <c r="K1421" s="42">
        <v>0</v>
      </c>
      <c r="L1421" s="42">
        <f t="shared" si="337"/>
        <v>2</v>
      </c>
      <c r="M1421" s="42">
        <f t="shared" si="338"/>
        <v>0.66666666666666663</v>
      </c>
      <c r="N1421" s="41">
        <f t="shared" si="339"/>
        <v>294624</v>
      </c>
      <c r="O1421" s="41">
        <f t="shared" si="340"/>
        <v>98208</v>
      </c>
      <c r="P1421" s="42">
        <f t="shared" si="341"/>
        <v>2.222222222222222E-2</v>
      </c>
      <c r="Q1421" s="42">
        <v>1</v>
      </c>
      <c r="R1421" s="41">
        <f t="shared" si="342"/>
        <v>147312</v>
      </c>
      <c r="S1421" s="42">
        <f t="shared" si="343"/>
        <v>45</v>
      </c>
      <c r="T1421" s="42">
        <f>IFERROR(VLOOKUP(A1421,'[4]Re-order'!$A:$Q,17,0),"")</f>
        <v>0</v>
      </c>
      <c r="U1421" s="42">
        <f>IFERROR(VLOOKUP(A1421,'[4]MC Masterlist 2026-09-17'!$B:$M, 10, 0),0)</f>
        <v>15</v>
      </c>
      <c r="V1421" s="42">
        <f>IFERROR(VLOOKUP(A1421,'[4]MC Masterlist 2026-09-17'!$B:$M, 11, 0),0)</f>
        <v>15</v>
      </c>
      <c r="W1421" s="42">
        <f t="shared" si="344"/>
        <v>30</v>
      </c>
      <c r="X1421" s="42">
        <f t="shared" si="345"/>
        <v>29.666666666666668</v>
      </c>
      <c r="Y1421" s="42">
        <f>IFERROR(IF(OR(C1421="AREA I",C1421="AREA V"),7,VLOOKUP(A1421,'[4]MC Masterlist 2026-09-17'!$B:$M, 12, 0)),0)</f>
        <v>30</v>
      </c>
      <c r="Z1421" s="42">
        <f t="shared" si="346"/>
        <v>0.33333333333333331</v>
      </c>
      <c r="AA1421" s="42">
        <f t="shared" si="347"/>
        <v>0.66666666666666663</v>
      </c>
      <c r="AB1421" s="42">
        <f t="shared" si="348"/>
        <v>0.65925925925925921</v>
      </c>
      <c r="AC1421" s="42">
        <f t="shared" si="349"/>
        <v>0.66666666666666663</v>
      </c>
      <c r="AD1421" s="40" t="str">
        <f t="shared" si="350"/>
        <v>Reorder</v>
      </c>
      <c r="AE1421" s="40">
        <f>IFERROR(VLOOKUP(A1421,'[4]Re-order'!$A:$AA,27,0),"")</f>
        <v>0</v>
      </c>
      <c r="AF1421" s="42">
        <f t="shared" si="351"/>
        <v>-0.33333333333333337</v>
      </c>
      <c r="AG1421" s="42" t="e">
        <f>SUMIFS('[4]Raw Inventory'!D:D,'[4]Raw Inventory'!C:C,"GREATWALL",'[4]Raw Inventory'!B:B,A1421)</f>
        <v>#VALUE!</v>
      </c>
      <c r="AH1421" s="42" t="e">
        <f>SUMIFS('[4]Raw Inventory'!D:D,'[4]Raw Inventory'!C:C,"DUARTE",'[4]Raw Inventory'!B:B,A1421)</f>
        <v>#VALUE!</v>
      </c>
      <c r="AI1421" s="42"/>
      <c r="AJ1421" s="42">
        <f t="shared" si="352"/>
        <v>45.000000000000007</v>
      </c>
      <c r="AK1421" s="40" t="str">
        <f>IFERROR(IF((Q1421+IF(AI1421="",0,AI3))&lt;=0,"Stockout",IF(AJ1421="","",IF(F1421="Class A",IF(AJ1421&lt;=7,"Critical",IF(AJ1421&lt;=15,"Low",IF(AJ1421&lt;=30,"Reorder",IF(AJ1421&lt;=45,"Optimal","Overstock")))),IF(F1421="Class B",IF(AJ1421&lt;=10,"Critical",IF(AJ1421&lt;=20,"Low",IF(AJ1421&lt;=45,"Reorder",IF(AJ1421&lt;=60,"Optimal","Overstock")))),IF(F1421="Class C",IF(AJ1421&lt;=15,"Critical",IF(AJ1421&lt;=30,"Low",IF(AJ1421&lt;=60,"Reorder",IF(AJ1421&lt;=90,"Optimal","Overstock")))),""))))),"")</f>
        <v>Reorder</v>
      </c>
      <c r="AL1421" s="42"/>
      <c r="AM1421" s="39"/>
      <c r="AN1421" s="39"/>
      <c r="AO1421" s="39"/>
      <c r="AP1421" s="39"/>
      <c r="AQ1421" s="39"/>
      <c r="AR1421" s="39"/>
      <c r="AS1421" s="39"/>
      <c r="AT1421" s="39"/>
      <c r="AU1421" s="39"/>
      <c r="AV1421" s="39"/>
    </row>
    <row r="1422" spans="1:48">
      <c r="A1422" s="39" t="s">
        <v>48</v>
      </c>
      <c r="B1422" s="39" t="s">
        <v>94</v>
      </c>
      <c r="C1422" s="39" t="s">
        <v>90</v>
      </c>
      <c r="D1422" s="40" t="s">
        <v>259</v>
      </c>
      <c r="E1422" s="40">
        <v>17</v>
      </c>
      <c r="F1422" s="40" t="s">
        <v>2</v>
      </c>
      <c r="G1422" s="39" t="str">
        <f>IFERROR(VLOOKUP(A1422,'[4]MC Masterlist 2026-09-17'!$B:$M, 3, 0),"")</f>
        <v>SUZUKI</v>
      </c>
      <c r="H1422" s="41">
        <f>IFERROR(VLOOKUP(A1422,'[4]MC Masterlist 2026-09-17'!$B:$M, 6, 0),"")</f>
        <v>82687</v>
      </c>
      <c r="I1422" s="42">
        <v>0</v>
      </c>
      <c r="J1422" s="42">
        <v>1</v>
      </c>
      <c r="K1422" s="42">
        <v>0</v>
      </c>
      <c r="L1422" s="42">
        <f t="shared" si="337"/>
        <v>1</v>
      </c>
      <c r="M1422" s="42">
        <f t="shared" si="338"/>
        <v>0.33333333333333331</v>
      </c>
      <c r="N1422" s="41">
        <f t="shared" si="339"/>
        <v>82687</v>
      </c>
      <c r="O1422" s="41">
        <f t="shared" si="340"/>
        <v>27562.333333333332</v>
      </c>
      <c r="P1422" s="42">
        <f t="shared" si="341"/>
        <v>1.111111111111111E-2</v>
      </c>
      <c r="Q1422" s="42"/>
      <c r="R1422" s="41">
        <f t="shared" si="342"/>
        <v>0</v>
      </c>
      <c r="S1422" s="42">
        <f t="shared" si="343"/>
        <v>0</v>
      </c>
      <c r="T1422" s="42">
        <f>IFERROR(VLOOKUP(A1422,'[4]Re-order'!$A:$Q,17,0),"")</f>
        <v>0</v>
      </c>
      <c r="U1422" s="42">
        <f>IFERROR(VLOOKUP(A1422,'[4]MC Masterlist 2026-09-17'!$B:$M, 10, 0),0)</f>
        <v>15</v>
      </c>
      <c r="V1422" s="42">
        <f>IFERROR(VLOOKUP(A1422,'[4]MC Masterlist 2026-09-17'!$B:$M, 11, 0),0)</f>
        <v>15</v>
      </c>
      <c r="W1422" s="42">
        <f t="shared" si="344"/>
        <v>30</v>
      </c>
      <c r="X1422" s="42">
        <f t="shared" si="345"/>
        <v>29.833333333333332</v>
      </c>
      <c r="Y1422" s="42">
        <f>IFERROR(IF(OR(C1422="AREA I",C1422="AREA V"),7,VLOOKUP(A1422,'[4]MC Masterlist 2026-09-17'!$B:$M, 12, 0)),0)</f>
        <v>30</v>
      </c>
      <c r="Z1422" s="42">
        <f t="shared" si="346"/>
        <v>0.16666666666666666</v>
      </c>
      <c r="AA1422" s="42">
        <f t="shared" si="347"/>
        <v>0.33333333333333331</v>
      </c>
      <c r="AB1422" s="42">
        <f t="shared" si="348"/>
        <v>0.33148148148148143</v>
      </c>
      <c r="AC1422" s="42">
        <f t="shared" si="349"/>
        <v>0.33333333333333331</v>
      </c>
      <c r="AD1422" s="40" t="str">
        <f t="shared" si="350"/>
        <v>Stockout</v>
      </c>
      <c r="AE1422" s="40">
        <f>IFERROR(VLOOKUP(A1422,'[4]Re-order'!$A:$AA,27,0),"")</f>
        <v>0</v>
      </c>
      <c r="AF1422" s="42">
        <f t="shared" si="351"/>
        <v>0.33333333333333331</v>
      </c>
      <c r="AG1422" s="42" t="e">
        <f>SUMIFS('[4]Raw Inventory'!D:D,'[4]Raw Inventory'!C:C,"GREATWALL",'[4]Raw Inventory'!B:B,A1422)</f>
        <v>#VALUE!</v>
      </c>
      <c r="AH1422" s="42" t="e">
        <f>SUMIFS('[4]Raw Inventory'!D:D,'[4]Raw Inventory'!C:C,"DUARTE",'[4]Raw Inventory'!B:B,A1422)</f>
        <v>#VALUE!</v>
      </c>
      <c r="AI1422" s="42"/>
      <c r="AJ1422" s="42">
        <f t="shared" si="352"/>
        <v>0</v>
      </c>
      <c r="AK1422" s="40" t="str">
        <f>IFERROR(IF((Q1422+IF(AI1422="",0,AI3))&lt;=0,"Stockout",IF(AJ1422="","",IF(F1422="Class A",IF(AJ1422&lt;=7,"Critical",IF(AJ1422&lt;=15,"Low",IF(AJ1422&lt;=30,"Reorder",IF(AJ1422&lt;=45,"Optimal","Overstock")))),IF(F1422="Class B",IF(AJ1422&lt;=10,"Critical",IF(AJ1422&lt;=20,"Low",IF(AJ1422&lt;=45,"Reorder",IF(AJ1422&lt;=60,"Optimal","Overstock")))),IF(F1422="Class C",IF(AJ1422&lt;=15,"Critical",IF(AJ1422&lt;=30,"Low",IF(AJ1422&lt;=60,"Reorder",IF(AJ1422&lt;=90,"Optimal","Overstock")))),""))))),"")</f>
        <v>Stockout</v>
      </c>
      <c r="AL1422" s="42"/>
      <c r="AM1422" s="39"/>
      <c r="AN1422" s="39"/>
      <c r="AO1422" s="39"/>
      <c r="AP1422" s="39"/>
      <c r="AQ1422" s="39"/>
      <c r="AR1422" s="39"/>
      <c r="AS1422" s="39"/>
      <c r="AT1422" s="39"/>
      <c r="AU1422" s="39"/>
      <c r="AV1422" s="39"/>
    </row>
    <row r="1423" spans="1:48">
      <c r="A1423" s="39" t="s">
        <v>55</v>
      </c>
      <c r="B1423" s="39" t="s">
        <v>139</v>
      </c>
      <c r="C1423" s="39" t="s">
        <v>137</v>
      </c>
      <c r="D1423" s="40" t="s">
        <v>251</v>
      </c>
      <c r="E1423" s="40">
        <v>25</v>
      </c>
      <c r="F1423" s="40" t="s">
        <v>3</v>
      </c>
      <c r="G1423" s="39" t="str">
        <f>IFERROR(VLOOKUP(A1423,'[4]MC Masterlist 2026-09-17'!$B:$M, 3, 0),"")</f>
        <v>HONDA</v>
      </c>
      <c r="H1423" s="41">
        <f>IFERROR(VLOOKUP(A1423,'[4]MC Masterlist 2026-09-17'!$B:$M, 6, 0),"")</f>
        <v>284880</v>
      </c>
      <c r="I1423" s="42">
        <v>0</v>
      </c>
      <c r="J1423" s="42">
        <v>0</v>
      </c>
      <c r="K1423" s="42">
        <v>0</v>
      </c>
      <c r="L1423" s="42">
        <f t="shared" si="337"/>
        <v>0</v>
      </c>
      <c r="M1423" s="42">
        <f t="shared" si="338"/>
        <v>0</v>
      </c>
      <c r="N1423" s="41">
        <f t="shared" si="339"/>
        <v>0</v>
      </c>
      <c r="O1423" s="41">
        <f t="shared" si="340"/>
        <v>0</v>
      </c>
      <c r="P1423" s="42">
        <f t="shared" si="341"/>
        <v>0</v>
      </c>
      <c r="Q1423" s="42">
        <v>1</v>
      </c>
      <c r="R1423" s="41">
        <f t="shared" si="342"/>
        <v>284880</v>
      </c>
      <c r="S1423" s="42">
        <f t="shared" si="343"/>
        <v>0</v>
      </c>
      <c r="T1423" s="42">
        <f>IFERROR(VLOOKUP(A1423,'[4]Re-order'!$A:$Q,17,0),"")</f>
        <v>0</v>
      </c>
      <c r="U1423" s="42">
        <f>IFERROR(VLOOKUP(A1423,'[4]MC Masterlist 2026-09-17'!$B:$M, 10, 0),0)</f>
        <v>15</v>
      </c>
      <c r="V1423" s="42">
        <f>IFERROR(VLOOKUP(A1423,'[4]MC Masterlist 2026-09-17'!$B:$M, 11, 0),0)</f>
        <v>15</v>
      </c>
      <c r="W1423" s="42">
        <f t="shared" si="344"/>
        <v>30</v>
      </c>
      <c r="X1423" s="42">
        <f t="shared" si="345"/>
        <v>7</v>
      </c>
      <c r="Y1423" s="42">
        <f>IFERROR(IF(OR(C1423="AREA I",C1423="AREA V"),7,VLOOKUP(A1423,'[4]MC Masterlist 2026-09-17'!$B:$M, 12, 0)),0)</f>
        <v>7</v>
      </c>
      <c r="Z1423" s="42">
        <f t="shared" si="346"/>
        <v>0</v>
      </c>
      <c r="AA1423" s="42">
        <f t="shared" si="347"/>
        <v>0</v>
      </c>
      <c r="AB1423" s="42">
        <f t="shared" si="348"/>
        <v>0</v>
      </c>
      <c r="AC1423" s="42">
        <f t="shared" si="349"/>
        <v>0</v>
      </c>
      <c r="AD1423" s="40" t="str">
        <f t="shared" si="350"/>
        <v>Critical</v>
      </c>
      <c r="AE1423" s="40">
        <f>IFERROR(VLOOKUP(A1423,'[4]Re-order'!$A:$AA,27,0),"")</f>
        <v>0</v>
      </c>
      <c r="AF1423" s="42">
        <f t="shared" si="351"/>
        <v>-1</v>
      </c>
      <c r="AG1423" s="42" t="e">
        <f>SUMIFS('[4]Raw Inventory'!D:D,'[4]Raw Inventory'!C:C,"GREATWALL",'[4]Raw Inventory'!B:B,A1423)</f>
        <v>#VALUE!</v>
      </c>
      <c r="AH1423" s="42" t="e">
        <f>SUMIFS('[4]Raw Inventory'!D:D,'[4]Raw Inventory'!C:C,"DUARTE",'[4]Raw Inventory'!B:B,A1423)</f>
        <v>#VALUE!</v>
      </c>
      <c r="AI1423" s="42"/>
      <c r="AJ1423" s="42">
        <f t="shared" si="352"/>
        <v>0</v>
      </c>
      <c r="AK1423" s="40" t="str">
        <f>IFERROR(IF((Q1423+IF(AI1423="",0,AI3))&lt;=0,"Stockout",IF(AJ1423="","",IF(F1423="Class A",IF(AJ1423&lt;=7,"Critical",IF(AJ1423&lt;=15,"Low",IF(AJ1423&lt;=30,"Reorder",IF(AJ1423&lt;=45,"Optimal","Overstock")))),IF(F1423="Class B",IF(AJ1423&lt;=10,"Critical",IF(AJ1423&lt;=20,"Low",IF(AJ1423&lt;=45,"Reorder",IF(AJ1423&lt;=60,"Optimal","Overstock")))),IF(F1423="Class C",IF(AJ1423&lt;=15,"Critical",IF(AJ1423&lt;=30,"Low",IF(AJ1423&lt;=60,"Reorder",IF(AJ1423&lt;=90,"Optimal","Overstock")))),""))))),"")</f>
        <v>Critical</v>
      </c>
      <c r="AL1423" s="42"/>
      <c r="AM1423" s="39"/>
      <c r="AN1423" s="39"/>
      <c r="AO1423" s="39"/>
      <c r="AP1423" s="39"/>
      <c r="AQ1423" s="39"/>
      <c r="AR1423" s="39"/>
      <c r="AS1423" s="39"/>
      <c r="AT1423" s="39"/>
      <c r="AU1423" s="39"/>
      <c r="AV1423" s="39"/>
    </row>
    <row r="1424" spans="1:48">
      <c r="A1424" s="39" t="s">
        <v>28</v>
      </c>
      <c r="B1424" s="39" t="s">
        <v>122</v>
      </c>
      <c r="C1424" s="39" t="s">
        <v>118</v>
      </c>
      <c r="D1424" s="40" t="s">
        <v>233</v>
      </c>
      <c r="E1424" s="40">
        <v>4</v>
      </c>
      <c r="F1424" s="40" t="s">
        <v>0</v>
      </c>
      <c r="G1424" s="39" t="str">
        <f>IFERROR(VLOOKUP(A1424,'[4]MC Masterlist 2026-09-17'!$B:$M, 3, 0),"")</f>
        <v>YAMAHA</v>
      </c>
      <c r="H1424" s="41">
        <f>IFERROR(VLOOKUP(A1424,'[4]MC Masterlist 2026-09-17'!$B:$M, 6, 0),"")</f>
        <v>147312</v>
      </c>
      <c r="I1424" s="42">
        <v>2</v>
      </c>
      <c r="J1424" s="42">
        <v>3</v>
      </c>
      <c r="K1424" s="42">
        <v>5</v>
      </c>
      <c r="L1424" s="42">
        <f t="shared" si="337"/>
        <v>10</v>
      </c>
      <c r="M1424" s="42">
        <f t="shared" si="338"/>
        <v>3.3333333333333335</v>
      </c>
      <c r="N1424" s="41">
        <f t="shared" si="339"/>
        <v>1473120</v>
      </c>
      <c r="O1424" s="41">
        <f t="shared" si="340"/>
        <v>491040</v>
      </c>
      <c r="P1424" s="42">
        <f t="shared" si="341"/>
        <v>0.11111111111111112</v>
      </c>
      <c r="Q1424" s="42"/>
      <c r="R1424" s="41">
        <f t="shared" si="342"/>
        <v>0</v>
      </c>
      <c r="S1424" s="42">
        <f t="shared" si="343"/>
        <v>0</v>
      </c>
      <c r="T1424" s="42">
        <f>IFERROR(VLOOKUP(A1424,'[4]Re-order'!$A:$Q,17,0),"")</f>
        <v>0</v>
      </c>
      <c r="U1424" s="42">
        <f>IFERROR(VLOOKUP(A1424,'[4]MC Masterlist 2026-09-17'!$B:$M, 10, 0),0)</f>
        <v>15</v>
      </c>
      <c r="V1424" s="42">
        <f>IFERROR(VLOOKUP(A1424,'[4]MC Masterlist 2026-09-17'!$B:$M, 11, 0),0)</f>
        <v>15</v>
      </c>
      <c r="W1424" s="42">
        <f t="shared" si="344"/>
        <v>30</v>
      </c>
      <c r="X1424" s="42">
        <f t="shared" si="345"/>
        <v>28.333333333333332</v>
      </c>
      <c r="Y1424" s="42">
        <f>IFERROR(IF(OR(C1424="AREA I",C1424="AREA V"),7,VLOOKUP(A1424,'[4]MC Masterlist 2026-09-17'!$B:$M, 12, 0)),0)</f>
        <v>30</v>
      </c>
      <c r="Z1424" s="42">
        <f t="shared" si="346"/>
        <v>1.6666666666666667</v>
      </c>
      <c r="AA1424" s="42">
        <f t="shared" si="347"/>
        <v>3.3333333333333335</v>
      </c>
      <c r="AB1424" s="42">
        <f t="shared" si="348"/>
        <v>3.1481481481481484</v>
      </c>
      <c r="AC1424" s="42">
        <f t="shared" si="349"/>
        <v>3.3333333333333335</v>
      </c>
      <c r="AD1424" s="40" t="str">
        <f t="shared" si="350"/>
        <v>Stockout</v>
      </c>
      <c r="AE1424" s="40">
        <f>IFERROR(VLOOKUP(A1424,'[4]Re-order'!$A:$AA,27,0),"")</f>
        <v>0</v>
      </c>
      <c r="AF1424" s="42">
        <f t="shared" si="351"/>
        <v>3.3333333333333335</v>
      </c>
      <c r="AG1424" s="42" t="e">
        <f>SUMIFS('[4]Raw Inventory'!D:D,'[4]Raw Inventory'!C:C,"GREATWALL",'[4]Raw Inventory'!B:B,A1424)</f>
        <v>#VALUE!</v>
      </c>
      <c r="AH1424" s="42" t="e">
        <f>SUMIFS('[4]Raw Inventory'!D:D,'[4]Raw Inventory'!C:C,"DUARTE",'[4]Raw Inventory'!B:B,A1424)</f>
        <v>#VALUE!</v>
      </c>
      <c r="AI1424" s="42"/>
      <c r="AJ1424" s="42">
        <f t="shared" si="352"/>
        <v>0</v>
      </c>
      <c r="AK1424" s="40" t="str">
        <f>IFERROR(IF((Q1424+IF(AI1424="",0,AI3))&lt;=0,"Stockout",IF(AJ1424="","",IF(F1424="Class A",IF(AJ1424&lt;=7,"Critical",IF(AJ1424&lt;=15,"Low",IF(AJ1424&lt;=30,"Reorder",IF(AJ1424&lt;=45,"Optimal","Overstock")))),IF(F1424="Class B",IF(AJ1424&lt;=10,"Critical",IF(AJ1424&lt;=20,"Low",IF(AJ1424&lt;=45,"Reorder",IF(AJ1424&lt;=60,"Optimal","Overstock")))),IF(F1424="Class C",IF(AJ1424&lt;=15,"Critical",IF(AJ1424&lt;=30,"Low",IF(AJ1424&lt;=60,"Reorder",IF(AJ1424&lt;=90,"Optimal","Overstock")))),""))))),"")</f>
        <v>Stockout</v>
      </c>
      <c r="AL1424" s="42"/>
      <c r="AM1424" s="39"/>
      <c r="AN1424" s="39"/>
      <c r="AO1424" s="39"/>
      <c r="AP1424" s="39"/>
      <c r="AQ1424" s="39"/>
      <c r="AR1424" s="39"/>
      <c r="AS1424" s="39"/>
      <c r="AT1424" s="39"/>
      <c r="AU1424" s="39"/>
      <c r="AV1424" s="39"/>
    </row>
    <row r="1425" spans="1:48">
      <c r="A1425" s="39" t="s">
        <v>62</v>
      </c>
      <c r="B1425" s="39" t="s">
        <v>94</v>
      </c>
      <c r="C1425" s="39" t="s">
        <v>90</v>
      </c>
      <c r="D1425" s="40" t="s">
        <v>254</v>
      </c>
      <c r="E1425" s="40">
        <v>14</v>
      </c>
      <c r="F1425" s="40" t="s">
        <v>2</v>
      </c>
      <c r="G1425" s="39" t="str">
        <f>IFERROR(VLOOKUP(A1425,'[4]MC Masterlist 2026-09-17'!$B:$M, 3, 0),"")</f>
        <v>HONDA</v>
      </c>
      <c r="H1425" s="41">
        <f>IFERROR(VLOOKUP(A1425,'[4]MC Masterlist 2026-09-17'!$B:$M, 6, 0),"")</f>
        <v>123310</v>
      </c>
      <c r="I1425" s="42">
        <v>1</v>
      </c>
      <c r="J1425" s="42">
        <v>0</v>
      </c>
      <c r="K1425" s="42">
        <v>0</v>
      </c>
      <c r="L1425" s="42">
        <f t="shared" si="337"/>
        <v>1</v>
      </c>
      <c r="M1425" s="42">
        <f t="shared" si="338"/>
        <v>0.33333333333333331</v>
      </c>
      <c r="N1425" s="41">
        <f t="shared" si="339"/>
        <v>123310</v>
      </c>
      <c r="O1425" s="41">
        <f t="shared" si="340"/>
        <v>41103.333333333328</v>
      </c>
      <c r="P1425" s="42">
        <f t="shared" si="341"/>
        <v>1.111111111111111E-2</v>
      </c>
      <c r="Q1425" s="42"/>
      <c r="R1425" s="41">
        <f t="shared" si="342"/>
        <v>0</v>
      </c>
      <c r="S1425" s="42">
        <f t="shared" si="343"/>
        <v>0</v>
      </c>
      <c r="T1425" s="42">
        <f>IFERROR(VLOOKUP(A1425,'[4]Re-order'!$A:$Q,17,0),"")</f>
        <v>0</v>
      </c>
      <c r="U1425" s="42">
        <f>IFERROR(VLOOKUP(A1425,'[4]MC Masterlist 2026-09-17'!$B:$M, 10, 0),0)</f>
        <v>15</v>
      </c>
      <c r="V1425" s="42">
        <f>IFERROR(VLOOKUP(A1425,'[4]MC Masterlist 2026-09-17'!$B:$M, 11, 0),0)</f>
        <v>15</v>
      </c>
      <c r="W1425" s="42">
        <f t="shared" si="344"/>
        <v>30</v>
      </c>
      <c r="X1425" s="42">
        <f t="shared" si="345"/>
        <v>29.833333333333332</v>
      </c>
      <c r="Y1425" s="42">
        <f>IFERROR(IF(OR(C1425="AREA I",C1425="AREA V"),7,VLOOKUP(A1425,'[4]MC Masterlist 2026-09-17'!$B:$M, 12, 0)),0)</f>
        <v>30</v>
      </c>
      <c r="Z1425" s="42">
        <f t="shared" si="346"/>
        <v>0.16666666666666666</v>
      </c>
      <c r="AA1425" s="42">
        <f t="shared" si="347"/>
        <v>0.33333333333333331</v>
      </c>
      <c r="AB1425" s="42">
        <f t="shared" si="348"/>
        <v>0.33148148148148143</v>
      </c>
      <c r="AC1425" s="42">
        <f t="shared" si="349"/>
        <v>0.33333333333333331</v>
      </c>
      <c r="AD1425" s="40" t="str">
        <f t="shared" si="350"/>
        <v>Stockout</v>
      </c>
      <c r="AE1425" s="40">
        <f>IFERROR(VLOOKUP(A1425,'[4]Re-order'!$A:$AA,27,0),"")</f>
        <v>0</v>
      </c>
      <c r="AF1425" s="42">
        <f t="shared" si="351"/>
        <v>0.33333333333333331</v>
      </c>
      <c r="AG1425" s="42" t="e">
        <f>SUMIFS('[4]Raw Inventory'!D:D,'[4]Raw Inventory'!C:C,"GREATWALL",'[4]Raw Inventory'!B:B,A1425)</f>
        <v>#VALUE!</v>
      </c>
      <c r="AH1425" s="42" t="e">
        <f>SUMIFS('[4]Raw Inventory'!D:D,'[4]Raw Inventory'!C:C,"DUARTE",'[4]Raw Inventory'!B:B,A1425)</f>
        <v>#VALUE!</v>
      </c>
      <c r="AI1425" s="42"/>
      <c r="AJ1425" s="42">
        <f t="shared" si="352"/>
        <v>0</v>
      </c>
      <c r="AK1425" s="40" t="str">
        <f>IFERROR(IF((Q1425+IF(AI1425="",0,AI3))&lt;=0,"Stockout",IF(AJ1425="","",IF(F1425="Class A",IF(AJ1425&lt;=7,"Critical",IF(AJ1425&lt;=15,"Low",IF(AJ1425&lt;=30,"Reorder",IF(AJ1425&lt;=45,"Optimal","Overstock")))),IF(F1425="Class B",IF(AJ1425&lt;=10,"Critical",IF(AJ1425&lt;=20,"Low",IF(AJ1425&lt;=45,"Reorder",IF(AJ1425&lt;=60,"Optimal","Overstock")))),IF(F1425="Class C",IF(AJ1425&lt;=15,"Critical",IF(AJ1425&lt;=30,"Low",IF(AJ1425&lt;=60,"Reorder",IF(AJ1425&lt;=90,"Optimal","Overstock")))),""))))),"")</f>
        <v>Stockout</v>
      </c>
      <c r="AL1425" s="42"/>
      <c r="AM1425" s="39"/>
      <c r="AN1425" s="39"/>
      <c r="AO1425" s="39"/>
      <c r="AP1425" s="39"/>
      <c r="AQ1425" s="39"/>
      <c r="AR1425" s="39"/>
      <c r="AS1425" s="39"/>
      <c r="AT1425" s="39"/>
      <c r="AU1425" s="39"/>
      <c r="AV1425" s="39"/>
    </row>
    <row r="1426" spans="1:48">
      <c r="A1426" s="39" t="s">
        <v>43</v>
      </c>
      <c r="B1426" s="39" t="s">
        <v>29</v>
      </c>
      <c r="C1426" s="39" t="s">
        <v>1</v>
      </c>
      <c r="D1426" s="40" t="s">
        <v>254</v>
      </c>
      <c r="E1426" s="40">
        <v>16</v>
      </c>
      <c r="F1426" s="40" t="s">
        <v>2</v>
      </c>
      <c r="G1426" s="39" t="str">
        <f>IFERROR(VLOOKUP(A1426,'[4]MC Masterlist 2026-09-17'!$B:$M, 3, 0),"")</f>
        <v>YAMAHA</v>
      </c>
      <c r="H1426" s="41">
        <f>IFERROR(VLOOKUP(A1426,'[4]MC Masterlist 2026-09-17'!$B:$M, 6, 0),"")</f>
        <v>70587</v>
      </c>
      <c r="I1426" s="42">
        <v>2</v>
      </c>
      <c r="J1426" s="42">
        <v>2</v>
      </c>
      <c r="K1426" s="42">
        <v>1</v>
      </c>
      <c r="L1426" s="42">
        <f t="shared" si="337"/>
        <v>5</v>
      </c>
      <c r="M1426" s="42">
        <f t="shared" si="338"/>
        <v>1.6666666666666667</v>
      </c>
      <c r="N1426" s="41">
        <f t="shared" si="339"/>
        <v>352935</v>
      </c>
      <c r="O1426" s="41">
        <f t="shared" si="340"/>
        <v>117645</v>
      </c>
      <c r="P1426" s="42">
        <f t="shared" si="341"/>
        <v>5.5555555555555559E-2</v>
      </c>
      <c r="Q1426" s="42"/>
      <c r="R1426" s="41">
        <f t="shared" si="342"/>
        <v>0</v>
      </c>
      <c r="S1426" s="42">
        <f t="shared" si="343"/>
        <v>0</v>
      </c>
      <c r="T1426" s="42">
        <f>IFERROR(VLOOKUP(A1426,'[4]Re-order'!$A:$Q,17,0),"")</f>
        <v>0</v>
      </c>
      <c r="U1426" s="42">
        <f>IFERROR(VLOOKUP(A1426,'[4]MC Masterlist 2026-09-17'!$B:$M, 10, 0),0)</f>
        <v>15</v>
      </c>
      <c r="V1426" s="42">
        <f>IFERROR(VLOOKUP(A1426,'[4]MC Masterlist 2026-09-17'!$B:$M, 11, 0),0)</f>
        <v>15</v>
      </c>
      <c r="W1426" s="42">
        <f t="shared" si="344"/>
        <v>30</v>
      </c>
      <c r="X1426" s="42">
        <f t="shared" si="345"/>
        <v>6.166666666666667</v>
      </c>
      <c r="Y1426" s="42">
        <f>IFERROR(IF(OR(C1426="AREA I",C1426="AREA V"),7,VLOOKUP(A1426,'[4]MC Masterlist 2026-09-17'!$B:$M, 12, 0)),0)</f>
        <v>7</v>
      </c>
      <c r="Z1426" s="42">
        <f t="shared" si="346"/>
        <v>0.83333333333333337</v>
      </c>
      <c r="AA1426" s="42">
        <f t="shared" si="347"/>
        <v>1.6666666666666667</v>
      </c>
      <c r="AB1426" s="42">
        <f t="shared" si="348"/>
        <v>0.34259259259259262</v>
      </c>
      <c r="AC1426" s="42">
        <f t="shared" si="349"/>
        <v>0.3888888888888889</v>
      </c>
      <c r="AD1426" s="40" t="str">
        <f t="shared" si="350"/>
        <v>Stockout</v>
      </c>
      <c r="AE1426" s="40">
        <f>IFERROR(VLOOKUP(A1426,'[4]Re-order'!$A:$AA,27,0),"")</f>
        <v>0</v>
      </c>
      <c r="AF1426" s="42">
        <f t="shared" si="351"/>
        <v>0.3888888888888889</v>
      </c>
      <c r="AG1426" s="42" t="e">
        <f>SUMIFS('[4]Raw Inventory'!D:D,'[4]Raw Inventory'!C:C,"GREATWALL",'[4]Raw Inventory'!B:B,A1426)</f>
        <v>#VALUE!</v>
      </c>
      <c r="AH1426" s="42" t="e">
        <f>SUMIFS('[4]Raw Inventory'!D:D,'[4]Raw Inventory'!C:C,"DUARTE",'[4]Raw Inventory'!B:B,A1426)</f>
        <v>#VALUE!</v>
      </c>
      <c r="AI1426" s="42"/>
      <c r="AJ1426" s="42">
        <f t="shared" si="352"/>
        <v>0</v>
      </c>
      <c r="AK1426" s="40" t="str">
        <f>IFERROR(IF((Q1426+IF(AI1426="",0,AI3))&lt;=0,"Stockout",IF(AJ1426="","",IF(F1426="Class A",IF(AJ1426&lt;=7,"Critical",IF(AJ1426&lt;=15,"Low",IF(AJ1426&lt;=30,"Reorder",IF(AJ1426&lt;=45,"Optimal","Overstock")))),IF(F1426="Class B",IF(AJ1426&lt;=10,"Critical",IF(AJ1426&lt;=20,"Low",IF(AJ1426&lt;=45,"Reorder",IF(AJ1426&lt;=60,"Optimal","Overstock")))),IF(F1426="Class C",IF(AJ1426&lt;=15,"Critical",IF(AJ1426&lt;=30,"Low",IF(AJ1426&lt;=60,"Reorder",IF(AJ1426&lt;=90,"Optimal","Overstock")))),""))))),"")</f>
        <v>Stockout</v>
      </c>
      <c r="AL1426" s="42"/>
      <c r="AM1426" s="39"/>
      <c r="AN1426" s="39"/>
      <c r="AO1426" s="39"/>
      <c r="AP1426" s="39"/>
      <c r="AQ1426" s="39"/>
      <c r="AR1426" s="39"/>
      <c r="AS1426" s="39"/>
      <c r="AT1426" s="39"/>
      <c r="AU1426" s="39"/>
      <c r="AV1426" s="39"/>
    </row>
    <row r="1427" spans="1:48">
      <c r="A1427" s="39" t="s">
        <v>37</v>
      </c>
      <c r="B1427" s="39" t="s">
        <v>114</v>
      </c>
      <c r="C1427" s="39" t="s">
        <v>109</v>
      </c>
      <c r="D1427" s="40" t="s">
        <v>228</v>
      </c>
      <c r="E1427" s="40">
        <v>24</v>
      </c>
      <c r="F1427" s="40" t="s">
        <v>3</v>
      </c>
      <c r="G1427" s="39" t="str">
        <f>IFERROR(VLOOKUP(A1427,'[4]MC Masterlist 2026-09-17'!$B:$M, 3, 0),"")</f>
        <v>HONDA</v>
      </c>
      <c r="H1427" s="41">
        <f>IFERROR(VLOOKUP(A1427,'[4]MC Masterlist 2026-09-17'!$B:$M, 6, 0),"")</f>
        <v>74550</v>
      </c>
      <c r="I1427" s="42">
        <v>0</v>
      </c>
      <c r="J1427" s="42">
        <v>1</v>
      </c>
      <c r="K1427" s="42">
        <v>0</v>
      </c>
      <c r="L1427" s="42">
        <f t="shared" si="337"/>
        <v>1</v>
      </c>
      <c r="M1427" s="42">
        <f t="shared" si="338"/>
        <v>0.33333333333333331</v>
      </c>
      <c r="N1427" s="41">
        <f t="shared" si="339"/>
        <v>74550</v>
      </c>
      <c r="O1427" s="41">
        <f t="shared" si="340"/>
        <v>24850</v>
      </c>
      <c r="P1427" s="42">
        <f t="shared" si="341"/>
        <v>1.111111111111111E-2</v>
      </c>
      <c r="Q1427" s="42"/>
      <c r="R1427" s="41">
        <f t="shared" si="342"/>
        <v>0</v>
      </c>
      <c r="S1427" s="42">
        <f t="shared" si="343"/>
        <v>0</v>
      </c>
      <c r="T1427" s="42">
        <f>IFERROR(VLOOKUP(A1427,'[4]Re-order'!$A:$Q,17,0),"")</f>
        <v>0</v>
      </c>
      <c r="U1427" s="42">
        <f>IFERROR(VLOOKUP(A1427,'[4]MC Masterlist 2026-09-17'!$B:$M, 10, 0),0)</f>
        <v>15</v>
      </c>
      <c r="V1427" s="42">
        <f>IFERROR(VLOOKUP(A1427,'[4]MC Masterlist 2026-09-17'!$B:$M, 11, 0),0)</f>
        <v>15</v>
      </c>
      <c r="W1427" s="42">
        <f t="shared" si="344"/>
        <v>30</v>
      </c>
      <c r="X1427" s="42">
        <f t="shared" si="345"/>
        <v>29.833333333333332</v>
      </c>
      <c r="Y1427" s="42">
        <f>IFERROR(IF(OR(C1427="AREA I",C1427="AREA V"),7,VLOOKUP(A1427,'[4]MC Masterlist 2026-09-17'!$B:$M, 12, 0)),0)</f>
        <v>30</v>
      </c>
      <c r="Z1427" s="42">
        <f t="shared" si="346"/>
        <v>0.16666666666666666</v>
      </c>
      <c r="AA1427" s="42">
        <f t="shared" si="347"/>
        <v>0.33333333333333331</v>
      </c>
      <c r="AB1427" s="42">
        <f t="shared" si="348"/>
        <v>0.33148148148148143</v>
      </c>
      <c r="AC1427" s="42">
        <f t="shared" si="349"/>
        <v>0.33333333333333331</v>
      </c>
      <c r="AD1427" s="40" t="str">
        <f t="shared" si="350"/>
        <v>Stockout</v>
      </c>
      <c r="AE1427" s="40">
        <f>IFERROR(VLOOKUP(A1427,'[4]Re-order'!$A:$AA,27,0),"")</f>
        <v>0</v>
      </c>
      <c r="AF1427" s="42">
        <f t="shared" si="351"/>
        <v>0.33333333333333331</v>
      </c>
      <c r="AG1427" s="42" t="e">
        <f>SUMIFS('[4]Raw Inventory'!D:D,'[4]Raw Inventory'!C:C,"GREATWALL",'[4]Raw Inventory'!B:B,A1427)</f>
        <v>#VALUE!</v>
      </c>
      <c r="AH1427" s="42" t="e">
        <f>SUMIFS('[4]Raw Inventory'!D:D,'[4]Raw Inventory'!C:C,"DUARTE",'[4]Raw Inventory'!B:B,A1427)</f>
        <v>#VALUE!</v>
      </c>
      <c r="AI1427" s="42"/>
      <c r="AJ1427" s="42">
        <f t="shared" si="352"/>
        <v>0</v>
      </c>
      <c r="AK1427" s="40" t="str">
        <f>IFERROR(IF((Q1427+IF(AI1427="",0,AI3))&lt;=0,"Stockout",IF(AJ1427="","",IF(F1427="Class A",IF(AJ1427&lt;=7,"Critical",IF(AJ1427&lt;=15,"Low",IF(AJ1427&lt;=30,"Reorder",IF(AJ1427&lt;=45,"Optimal","Overstock")))),IF(F1427="Class B",IF(AJ1427&lt;=10,"Critical",IF(AJ1427&lt;=20,"Low",IF(AJ1427&lt;=45,"Reorder",IF(AJ1427&lt;=60,"Optimal","Overstock")))),IF(F1427="Class C",IF(AJ1427&lt;=15,"Critical",IF(AJ1427&lt;=30,"Low",IF(AJ1427&lt;=60,"Reorder",IF(AJ1427&lt;=90,"Optimal","Overstock")))),""))))),"")</f>
        <v>Stockout</v>
      </c>
      <c r="AL1427" s="42"/>
      <c r="AM1427" s="39"/>
      <c r="AN1427" s="39"/>
      <c r="AO1427" s="39"/>
      <c r="AP1427" s="39"/>
      <c r="AQ1427" s="39"/>
      <c r="AR1427" s="39"/>
      <c r="AS1427" s="39"/>
      <c r="AT1427" s="39"/>
      <c r="AU1427" s="39"/>
      <c r="AV1427" s="39"/>
    </row>
    <row r="1428" spans="1:48">
      <c r="A1428" s="39" t="s">
        <v>70</v>
      </c>
      <c r="B1428" s="39" t="s">
        <v>27</v>
      </c>
      <c r="C1428" s="39" t="s">
        <v>1</v>
      </c>
      <c r="D1428" s="40" t="s">
        <v>265</v>
      </c>
      <c r="E1428" s="40">
        <v>30</v>
      </c>
      <c r="F1428" s="40" t="s">
        <v>3</v>
      </c>
      <c r="G1428" s="39" t="str">
        <f>IFERROR(VLOOKUP(A1428,'[4]MC Masterlist 2026-09-17'!$B:$M, 3, 0),"")</f>
        <v>KAWASAKI</v>
      </c>
      <c r="H1428" s="41">
        <f>IFERROR(VLOOKUP(A1428,'[4]MC Masterlist 2026-09-17'!$B:$M, 6, 0),"")</f>
        <v>91770</v>
      </c>
      <c r="I1428" s="42">
        <v>0</v>
      </c>
      <c r="J1428" s="42">
        <v>0</v>
      </c>
      <c r="K1428" s="42">
        <v>0</v>
      </c>
      <c r="L1428" s="42">
        <f t="shared" si="337"/>
        <v>0</v>
      </c>
      <c r="M1428" s="42">
        <f t="shared" si="338"/>
        <v>0</v>
      </c>
      <c r="N1428" s="41">
        <f t="shared" si="339"/>
        <v>0</v>
      </c>
      <c r="O1428" s="41">
        <f t="shared" si="340"/>
        <v>0</v>
      </c>
      <c r="P1428" s="42">
        <f t="shared" si="341"/>
        <v>0</v>
      </c>
      <c r="Q1428" s="42">
        <v>2</v>
      </c>
      <c r="R1428" s="41">
        <f t="shared" si="342"/>
        <v>183540</v>
      </c>
      <c r="S1428" s="42">
        <f t="shared" si="343"/>
        <v>0</v>
      </c>
      <c r="T1428" s="42">
        <f>IFERROR(VLOOKUP(A1428,'[4]Re-order'!$A:$Q,17,0),"")</f>
        <v>0</v>
      </c>
      <c r="U1428" s="42">
        <f>IFERROR(VLOOKUP(A1428,'[4]MC Masterlist 2026-09-17'!$B:$M, 10, 0),0)</f>
        <v>15</v>
      </c>
      <c r="V1428" s="42">
        <f>IFERROR(VLOOKUP(A1428,'[4]MC Masterlist 2026-09-17'!$B:$M, 11, 0),0)</f>
        <v>15</v>
      </c>
      <c r="W1428" s="42">
        <f t="shared" si="344"/>
        <v>30</v>
      </c>
      <c r="X1428" s="42">
        <f t="shared" si="345"/>
        <v>7</v>
      </c>
      <c r="Y1428" s="42">
        <f>IFERROR(IF(OR(C1428="AREA I",C1428="AREA V"),7,VLOOKUP(A1428,'[4]MC Masterlist 2026-09-17'!$B:$M, 12, 0)),0)</f>
        <v>7</v>
      </c>
      <c r="Z1428" s="42">
        <f t="shared" si="346"/>
        <v>0</v>
      </c>
      <c r="AA1428" s="42">
        <f t="shared" si="347"/>
        <v>0</v>
      </c>
      <c r="AB1428" s="42">
        <f t="shared" si="348"/>
        <v>0</v>
      </c>
      <c r="AC1428" s="42">
        <f t="shared" si="349"/>
        <v>0</v>
      </c>
      <c r="AD1428" s="40" t="str">
        <f t="shared" si="350"/>
        <v>Critical</v>
      </c>
      <c r="AE1428" s="40">
        <f>IFERROR(VLOOKUP(A1428,'[4]Re-order'!$A:$AA,27,0),"")</f>
        <v>0</v>
      </c>
      <c r="AF1428" s="42">
        <f t="shared" si="351"/>
        <v>-2</v>
      </c>
      <c r="AG1428" s="42" t="e">
        <f>SUMIFS('[4]Raw Inventory'!D:D,'[4]Raw Inventory'!C:C,"GREATWALL",'[4]Raw Inventory'!B:B,A1428)</f>
        <v>#VALUE!</v>
      </c>
      <c r="AH1428" s="42" t="e">
        <f>SUMIFS('[4]Raw Inventory'!D:D,'[4]Raw Inventory'!C:C,"DUARTE",'[4]Raw Inventory'!B:B,A1428)</f>
        <v>#VALUE!</v>
      </c>
      <c r="AI1428" s="42"/>
      <c r="AJ1428" s="42">
        <f t="shared" si="352"/>
        <v>0</v>
      </c>
      <c r="AK1428" s="40" t="str">
        <f>IFERROR(IF((Q1428+IF(AI1428="",0,AI3))&lt;=0,"Stockout",IF(AJ1428="","",IF(F1428="Class A",IF(AJ1428&lt;=7,"Critical",IF(AJ1428&lt;=15,"Low",IF(AJ1428&lt;=30,"Reorder",IF(AJ1428&lt;=45,"Optimal","Overstock")))),IF(F1428="Class B",IF(AJ1428&lt;=10,"Critical",IF(AJ1428&lt;=20,"Low",IF(AJ1428&lt;=45,"Reorder",IF(AJ1428&lt;=60,"Optimal","Overstock")))),IF(F1428="Class C",IF(AJ1428&lt;=15,"Critical",IF(AJ1428&lt;=30,"Low",IF(AJ1428&lt;=60,"Reorder",IF(AJ1428&lt;=90,"Optimal","Overstock")))),""))))),"")</f>
        <v>Critical</v>
      </c>
      <c r="AL1428" s="42"/>
      <c r="AM1428" s="39"/>
      <c r="AN1428" s="39"/>
      <c r="AO1428" s="39"/>
      <c r="AP1428" s="39"/>
      <c r="AQ1428" s="39"/>
      <c r="AR1428" s="39"/>
      <c r="AS1428" s="39"/>
      <c r="AT1428" s="39"/>
      <c r="AU1428" s="39"/>
      <c r="AV1428" s="39"/>
    </row>
    <row r="1429" spans="1:48">
      <c r="A1429" s="39" t="s">
        <v>50</v>
      </c>
      <c r="B1429" s="39" t="s">
        <v>144</v>
      </c>
      <c r="C1429" s="39" t="s">
        <v>137</v>
      </c>
      <c r="D1429" s="40" t="s">
        <v>230</v>
      </c>
      <c r="E1429" s="40">
        <v>31</v>
      </c>
      <c r="F1429" s="40" t="s">
        <v>3</v>
      </c>
      <c r="G1429" s="39" t="str">
        <f>IFERROR(VLOOKUP(A1429,'[4]MC Masterlist 2026-09-17'!$B:$M, 3, 0),"")</f>
        <v>YAMAHA</v>
      </c>
      <c r="H1429" s="41">
        <f>IFERROR(VLOOKUP(A1429,'[4]MC Masterlist 2026-09-17'!$B:$M, 6, 0),"")</f>
        <v>78957</v>
      </c>
      <c r="I1429" s="42">
        <v>1</v>
      </c>
      <c r="J1429" s="42">
        <v>0</v>
      </c>
      <c r="K1429" s="42">
        <v>0</v>
      </c>
      <c r="L1429" s="42">
        <f t="shared" si="337"/>
        <v>1</v>
      </c>
      <c r="M1429" s="42">
        <f t="shared" si="338"/>
        <v>0.33333333333333331</v>
      </c>
      <c r="N1429" s="41">
        <f t="shared" si="339"/>
        <v>78957</v>
      </c>
      <c r="O1429" s="41">
        <f t="shared" si="340"/>
        <v>26319</v>
      </c>
      <c r="P1429" s="42">
        <f t="shared" si="341"/>
        <v>1.111111111111111E-2</v>
      </c>
      <c r="Q1429" s="42"/>
      <c r="R1429" s="41">
        <f t="shared" si="342"/>
        <v>0</v>
      </c>
      <c r="S1429" s="42">
        <f t="shared" si="343"/>
        <v>0</v>
      </c>
      <c r="T1429" s="42">
        <f>IFERROR(VLOOKUP(A1429,'[4]Re-order'!$A:$Q,17,0),"")</f>
        <v>0</v>
      </c>
      <c r="U1429" s="42">
        <f>IFERROR(VLOOKUP(A1429,'[4]MC Masterlist 2026-09-17'!$B:$M, 10, 0),0)</f>
        <v>15</v>
      </c>
      <c r="V1429" s="42">
        <f>IFERROR(VLOOKUP(A1429,'[4]MC Masterlist 2026-09-17'!$B:$M, 11, 0),0)</f>
        <v>15</v>
      </c>
      <c r="W1429" s="42">
        <f t="shared" si="344"/>
        <v>30</v>
      </c>
      <c r="X1429" s="42">
        <f t="shared" si="345"/>
        <v>6.833333333333333</v>
      </c>
      <c r="Y1429" s="42">
        <f>IFERROR(IF(OR(C1429="AREA I",C1429="AREA V"),7,VLOOKUP(A1429,'[4]MC Masterlist 2026-09-17'!$B:$M, 12, 0)),0)</f>
        <v>7</v>
      </c>
      <c r="Z1429" s="42">
        <f t="shared" si="346"/>
        <v>0.16666666666666666</v>
      </c>
      <c r="AA1429" s="42">
        <f t="shared" si="347"/>
        <v>0.33333333333333331</v>
      </c>
      <c r="AB1429" s="42">
        <f t="shared" si="348"/>
        <v>7.5925925925925911E-2</v>
      </c>
      <c r="AC1429" s="42">
        <f t="shared" si="349"/>
        <v>7.7777777777777765E-2</v>
      </c>
      <c r="AD1429" s="40" t="str">
        <f t="shared" si="350"/>
        <v>Stockout</v>
      </c>
      <c r="AE1429" s="40">
        <f>IFERROR(VLOOKUP(A1429,'[4]Re-order'!$A:$AA,27,0),"")</f>
        <v>0</v>
      </c>
      <c r="AF1429" s="42">
        <f t="shared" si="351"/>
        <v>7.7777777777777765E-2</v>
      </c>
      <c r="AG1429" s="42" t="e">
        <f>SUMIFS('[4]Raw Inventory'!D:D,'[4]Raw Inventory'!C:C,"GREATWALL",'[4]Raw Inventory'!B:B,A1429)</f>
        <v>#VALUE!</v>
      </c>
      <c r="AH1429" s="42" t="e">
        <f>SUMIFS('[4]Raw Inventory'!D:D,'[4]Raw Inventory'!C:C,"DUARTE",'[4]Raw Inventory'!B:B,A1429)</f>
        <v>#VALUE!</v>
      </c>
      <c r="AI1429" s="42"/>
      <c r="AJ1429" s="42">
        <f t="shared" si="352"/>
        <v>0</v>
      </c>
      <c r="AK1429" s="40" t="str">
        <f>IFERROR(IF((Q1429+IF(AI1429="",0,AI3))&lt;=0,"Stockout",IF(AJ1429="","",IF(F1429="Class A",IF(AJ1429&lt;=7,"Critical",IF(AJ1429&lt;=15,"Low",IF(AJ1429&lt;=30,"Reorder",IF(AJ1429&lt;=45,"Optimal","Overstock")))),IF(F1429="Class B",IF(AJ1429&lt;=10,"Critical",IF(AJ1429&lt;=20,"Low",IF(AJ1429&lt;=45,"Reorder",IF(AJ1429&lt;=60,"Optimal","Overstock")))),IF(F1429="Class C",IF(AJ1429&lt;=15,"Critical",IF(AJ1429&lt;=30,"Low",IF(AJ1429&lt;=60,"Reorder",IF(AJ1429&lt;=90,"Optimal","Overstock")))),""))))),"")</f>
        <v>Stockout</v>
      </c>
      <c r="AL1429" s="42"/>
      <c r="AM1429" s="39"/>
      <c r="AN1429" s="39"/>
      <c r="AO1429" s="39"/>
      <c r="AP1429" s="39"/>
      <c r="AQ1429" s="39"/>
      <c r="AR1429" s="39"/>
      <c r="AS1429" s="39"/>
      <c r="AT1429" s="39"/>
      <c r="AU1429" s="39"/>
      <c r="AV1429" s="39"/>
    </row>
    <row r="1430" spans="1:48">
      <c r="A1430" s="39" t="s">
        <v>25</v>
      </c>
      <c r="B1430" s="39" t="s">
        <v>123</v>
      </c>
      <c r="C1430" s="39" t="s">
        <v>118</v>
      </c>
      <c r="D1430" s="40" t="s">
        <v>252</v>
      </c>
      <c r="E1430" s="40">
        <v>7</v>
      </c>
      <c r="F1430" s="40" t="s">
        <v>2</v>
      </c>
      <c r="G1430" s="39" t="str">
        <f>IFERROR(VLOOKUP(A1430,'[4]MC Masterlist 2026-09-17'!$B:$M, 3, 0),"")</f>
        <v>YAMAHA</v>
      </c>
      <c r="H1430" s="41">
        <f>IFERROR(VLOOKUP(A1430,'[4]MC Masterlist 2026-09-17'!$B:$M, 6, 0),"")</f>
        <v>124527</v>
      </c>
      <c r="I1430" s="42">
        <v>0</v>
      </c>
      <c r="J1430" s="42">
        <v>2</v>
      </c>
      <c r="K1430" s="42">
        <v>0</v>
      </c>
      <c r="L1430" s="42">
        <f t="shared" si="337"/>
        <v>2</v>
      </c>
      <c r="M1430" s="42">
        <f t="shared" si="338"/>
        <v>0.66666666666666663</v>
      </c>
      <c r="N1430" s="41">
        <f t="shared" si="339"/>
        <v>249054</v>
      </c>
      <c r="O1430" s="41">
        <f t="shared" si="340"/>
        <v>83018</v>
      </c>
      <c r="P1430" s="42">
        <f t="shared" si="341"/>
        <v>2.222222222222222E-2</v>
      </c>
      <c r="Q1430" s="42"/>
      <c r="R1430" s="41">
        <f t="shared" si="342"/>
        <v>0</v>
      </c>
      <c r="S1430" s="42">
        <f t="shared" si="343"/>
        <v>0</v>
      </c>
      <c r="T1430" s="42">
        <f>IFERROR(VLOOKUP(A1430,'[4]Re-order'!$A:$Q,17,0),"")</f>
        <v>0</v>
      </c>
      <c r="U1430" s="42">
        <f>IFERROR(VLOOKUP(A1430,'[4]MC Masterlist 2026-09-17'!$B:$M, 10, 0),0)</f>
        <v>15</v>
      </c>
      <c r="V1430" s="42">
        <f>IFERROR(VLOOKUP(A1430,'[4]MC Masterlist 2026-09-17'!$B:$M, 11, 0),0)</f>
        <v>15</v>
      </c>
      <c r="W1430" s="42">
        <f t="shared" si="344"/>
        <v>30</v>
      </c>
      <c r="X1430" s="42">
        <f t="shared" si="345"/>
        <v>29.666666666666668</v>
      </c>
      <c r="Y1430" s="42">
        <f>IFERROR(IF(OR(C1430="AREA I",C1430="AREA V"),7,VLOOKUP(A1430,'[4]MC Masterlist 2026-09-17'!$B:$M, 12, 0)),0)</f>
        <v>30</v>
      </c>
      <c r="Z1430" s="42">
        <f t="shared" si="346"/>
        <v>0.33333333333333331</v>
      </c>
      <c r="AA1430" s="42">
        <f t="shared" si="347"/>
        <v>0.66666666666666663</v>
      </c>
      <c r="AB1430" s="42">
        <f t="shared" si="348"/>
        <v>0.65925925925925921</v>
      </c>
      <c r="AC1430" s="42">
        <f t="shared" si="349"/>
        <v>0.66666666666666663</v>
      </c>
      <c r="AD1430" s="40" t="str">
        <f t="shared" si="350"/>
        <v>Stockout</v>
      </c>
      <c r="AE1430" s="40">
        <f>IFERROR(VLOOKUP(A1430,'[4]Re-order'!$A:$AA,27,0),"")</f>
        <v>0</v>
      </c>
      <c r="AF1430" s="42">
        <f t="shared" si="351"/>
        <v>0.66666666666666663</v>
      </c>
      <c r="AG1430" s="42" t="e">
        <f>SUMIFS('[4]Raw Inventory'!D:D,'[4]Raw Inventory'!C:C,"GREATWALL",'[4]Raw Inventory'!B:B,A1430)</f>
        <v>#VALUE!</v>
      </c>
      <c r="AH1430" s="42" t="e">
        <f>SUMIFS('[4]Raw Inventory'!D:D,'[4]Raw Inventory'!C:C,"DUARTE",'[4]Raw Inventory'!B:B,A1430)</f>
        <v>#VALUE!</v>
      </c>
      <c r="AI1430" s="42"/>
      <c r="AJ1430" s="42">
        <f t="shared" si="352"/>
        <v>0</v>
      </c>
      <c r="AK1430" s="40" t="str">
        <f>IFERROR(IF((Q1430+IF(AI1430="",0,AI3))&lt;=0,"Stockout",IF(AJ1430="","",IF(F1430="Class A",IF(AJ1430&lt;=7,"Critical",IF(AJ1430&lt;=15,"Low",IF(AJ1430&lt;=30,"Reorder",IF(AJ1430&lt;=45,"Optimal","Overstock")))),IF(F1430="Class B",IF(AJ1430&lt;=10,"Critical",IF(AJ1430&lt;=20,"Low",IF(AJ1430&lt;=45,"Reorder",IF(AJ1430&lt;=60,"Optimal","Overstock")))),IF(F1430="Class C",IF(AJ1430&lt;=15,"Critical",IF(AJ1430&lt;=30,"Low",IF(AJ1430&lt;=60,"Reorder",IF(AJ1430&lt;=90,"Optimal","Overstock")))),""))))),"")</f>
        <v>Stockout</v>
      </c>
      <c r="AL1430" s="42"/>
      <c r="AM1430" s="39"/>
      <c r="AN1430" s="39"/>
      <c r="AO1430" s="39"/>
      <c r="AP1430" s="39"/>
      <c r="AQ1430" s="39"/>
      <c r="AR1430" s="39"/>
      <c r="AS1430" s="39"/>
      <c r="AT1430" s="39"/>
      <c r="AU1430" s="39"/>
      <c r="AV1430" s="39"/>
    </row>
    <row r="1431" spans="1:48">
      <c r="A1431" s="39" t="s">
        <v>76</v>
      </c>
      <c r="B1431" s="39" t="s">
        <v>160</v>
      </c>
      <c r="C1431" s="39" t="s">
        <v>159</v>
      </c>
      <c r="D1431" s="40" t="s">
        <v>251</v>
      </c>
      <c r="E1431" s="40">
        <v>23</v>
      </c>
      <c r="F1431" s="40" t="s">
        <v>3</v>
      </c>
      <c r="G1431" s="39" t="str">
        <f>IFERROR(VLOOKUP(A1431,'[4]MC Masterlist 2026-09-17'!$B:$M, 3, 0),"")</f>
        <v>SUZUKI</v>
      </c>
      <c r="H1431" s="41">
        <f>IFERROR(VLOOKUP(A1431,'[4]MC Masterlist 2026-09-17'!$B:$M, 6, 0),"")</f>
        <v>62692</v>
      </c>
      <c r="I1431" s="42">
        <v>0</v>
      </c>
      <c r="J1431" s="42">
        <v>0</v>
      </c>
      <c r="K1431" s="42">
        <v>0</v>
      </c>
      <c r="L1431" s="42">
        <f t="shared" si="337"/>
        <v>0</v>
      </c>
      <c r="M1431" s="42">
        <f t="shared" si="338"/>
        <v>0</v>
      </c>
      <c r="N1431" s="41">
        <f t="shared" si="339"/>
        <v>0</v>
      </c>
      <c r="O1431" s="41">
        <f t="shared" si="340"/>
        <v>0</v>
      </c>
      <c r="P1431" s="42">
        <f t="shared" si="341"/>
        <v>0</v>
      </c>
      <c r="Q1431" s="42">
        <v>2</v>
      </c>
      <c r="R1431" s="41">
        <f t="shared" si="342"/>
        <v>125384</v>
      </c>
      <c r="S1431" s="42">
        <f t="shared" si="343"/>
        <v>0</v>
      </c>
      <c r="T1431" s="42">
        <f>IFERROR(VLOOKUP(A1431,'[4]Re-order'!$A:$Q,17,0),"")</f>
        <v>0</v>
      </c>
      <c r="U1431" s="42">
        <f>IFERROR(VLOOKUP(A1431,'[4]MC Masterlist 2026-09-17'!$B:$M, 10, 0),0)</f>
        <v>15</v>
      </c>
      <c r="V1431" s="42">
        <f>IFERROR(VLOOKUP(A1431,'[4]MC Masterlist 2026-09-17'!$B:$M, 11, 0),0)</f>
        <v>15</v>
      </c>
      <c r="W1431" s="42">
        <f t="shared" si="344"/>
        <v>30</v>
      </c>
      <c r="X1431" s="42">
        <f t="shared" si="345"/>
        <v>30</v>
      </c>
      <c r="Y1431" s="42">
        <f>IFERROR(IF(OR(C1431="AREA I",C1431="AREA V"),7,VLOOKUP(A1431,'[4]MC Masterlist 2026-09-17'!$B:$M, 12, 0)),0)</f>
        <v>30</v>
      </c>
      <c r="Z1431" s="42">
        <f t="shared" si="346"/>
        <v>0</v>
      </c>
      <c r="AA1431" s="42">
        <f t="shared" si="347"/>
        <v>0</v>
      </c>
      <c r="AB1431" s="42">
        <f t="shared" si="348"/>
        <v>0</v>
      </c>
      <c r="AC1431" s="42">
        <f t="shared" si="349"/>
        <v>0</v>
      </c>
      <c r="AD1431" s="40" t="str">
        <f t="shared" si="350"/>
        <v>Critical</v>
      </c>
      <c r="AE1431" s="40">
        <f>IFERROR(VLOOKUP(A1431,'[4]Re-order'!$A:$AA,27,0),"")</f>
        <v>0</v>
      </c>
      <c r="AF1431" s="42">
        <f t="shared" si="351"/>
        <v>-2</v>
      </c>
      <c r="AG1431" s="42" t="e">
        <f>SUMIFS('[4]Raw Inventory'!D:D,'[4]Raw Inventory'!C:C,"GREATWALL",'[4]Raw Inventory'!B:B,A1431)</f>
        <v>#VALUE!</v>
      </c>
      <c r="AH1431" s="42" t="e">
        <f>SUMIFS('[4]Raw Inventory'!D:D,'[4]Raw Inventory'!C:C,"DUARTE",'[4]Raw Inventory'!B:B,A1431)</f>
        <v>#VALUE!</v>
      </c>
      <c r="AI1431" s="42"/>
      <c r="AJ1431" s="42">
        <f t="shared" si="352"/>
        <v>0</v>
      </c>
      <c r="AK1431" s="40" t="str">
        <f>IFERROR(IF((Q1431+IF(AI1431="",0,AI3))&lt;=0,"Stockout",IF(AJ1431="","",IF(F1431="Class A",IF(AJ1431&lt;=7,"Critical",IF(AJ1431&lt;=15,"Low",IF(AJ1431&lt;=30,"Reorder",IF(AJ1431&lt;=45,"Optimal","Overstock")))),IF(F1431="Class B",IF(AJ1431&lt;=10,"Critical",IF(AJ1431&lt;=20,"Low",IF(AJ1431&lt;=45,"Reorder",IF(AJ1431&lt;=60,"Optimal","Overstock")))),IF(F1431="Class C",IF(AJ1431&lt;=15,"Critical",IF(AJ1431&lt;=30,"Low",IF(AJ1431&lt;=60,"Reorder",IF(AJ1431&lt;=90,"Optimal","Overstock")))),""))))),"")</f>
        <v>Critical</v>
      </c>
      <c r="AL1431" s="42"/>
      <c r="AM1431" s="39"/>
      <c r="AN1431" s="39"/>
      <c r="AO1431" s="39"/>
      <c r="AP1431" s="39"/>
      <c r="AQ1431" s="39"/>
      <c r="AR1431" s="39"/>
      <c r="AS1431" s="39"/>
      <c r="AT1431" s="39"/>
      <c r="AU1431" s="39"/>
      <c r="AV1431" s="39"/>
    </row>
    <row r="1432" spans="1:48">
      <c r="A1432" s="39" t="s">
        <v>42</v>
      </c>
      <c r="B1432" s="39" t="s">
        <v>114</v>
      </c>
      <c r="C1432" s="39" t="s">
        <v>109</v>
      </c>
      <c r="D1432" s="40" t="s">
        <v>222</v>
      </c>
      <c r="E1432" s="40">
        <v>19</v>
      </c>
      <c r="F1432" s="40" t="s">
        <v>3</v>
      </c>
      <c r="G1432" s="39" t="str">
        <f>IFERROR(VLOOKUP(A1432,'[4]MC Masterlist 2026-09-17'!$B:$M, 3, 0),"")</f>
        <v>YAMAHA</v>
      </c>
      <c r="H1432" s="41">
        <f>IFERROR(VLOOKUP(A1432,'[4]MC Masterlist 2026-09-17'!$B:$M, 6, 0),"")</f>
        <v>152892</v>
      </c>
      <c r="I1432" s="42">
        <v>1</v>
      </c>
      <c r="J1432" s="42">
        <v>0</v>
      </c>
      <c r="K1432" s="42">
        <v>0</v>
      </c>
      <c r="L1432" s="42">
        <f t="shared" si="337"/>
        <v>1</v>
      </c>
      <c r="M1432" s="42">
        <f t="shared" si="338"/>
        <v>0.33333333333333331</v>
      </c>
      <c r="N1432" s="41">
        <f t="shared" si="339"/>
        <v>152892</v>
      </c>
      <c r="O1432" s="41">
        <f t="shared" si="340"/>
        <v>50964</v>
      </c>
      <c r="P1432" s="42">
        <f t="shared" si="341"/>
        <v>1.111111111111111E-2</v>
      </c>
      <c r="Q1432" s="42"/>
      <c r="R1432" s="41">
        <f t="shared" si="342"/>
        <v>0</v>
      </c>
      <c r="S1432" s="42">
        <f t="shared" si="343"/>
        <v>0</v>
      </c>
      <c r="T1432" s="42">
        <f>IFERROR(VLOOKUP(A1432,'[4]Re-order'!$A:$Q,17,0),"")</f>
        <v>0</v>
      </c>
      <c r="U1432" s="42">
        <f>IFERROR(VLOOKUP(A1432,'[4]MC Masterlist 2026-09-17'!$B:$M, 10, 0),0)</f>
        <v>15</v>
      </c>
      <c r="V1432" s="42">
        <f>IFERROR(VLOOKUP(A1432,'[4]MC Masterlist 2026-09-17'!$B:$M, 11, 0),0)</f>
        <v>15</v>
      </c>
      <c r="W1432" s="42">
        <f t="shared" si="344"/>
        <v>30</v>
      </c>
      <c r="X1432" s="42">
        <f t="shared" si="345"/>
        <v>29.833333333333332</v>
      </c>
      <c r="Y1432" s="42">
        <f>IFERROR(IF(OR(C1432="AREA I",C1432="AREA V"),7,VLOOKUP(A1432,'[4]MC Masterlist 2026-09-17'!$B:$M, 12, 0)),0)</f>
        <v>30</v>
      </c>
      <c r="Z1432" s="42">
        <f t="shared" si="346"/>
        <v>0.16666666666666666</v>
      </c>
      <c r="AA1432" s="42">
        <f t="shared" si="347"/>
        <v>0.33333333333333331</v>
      </c>
      <c r="AB1432" s="42">
        <f t="shared" si="348"/>
        <v>0.33148148148148143</v>
      </c>
      <c r="AC1432" s="42">
        <f t="shared" si="349"/>
        <v>0.33333333333333331</v>
      </c>
      <c r="AD1432" s="40" t="str">
        <f t="shared" si="350"/>
        <v>Stockout</v>
      </c>
      <c r="AE1432" s="40">
        <f>IFERROR(VLOOKUP(A1432,'[4]Re-order'!$A:$AA,27,0),"")</f>
        <v>0</v>
      </c>
      <c r="AF1432" s="42">
        <f t="shared" si="351"/>
        <v>0.33333333333333331</v>
      </c>
      <c r="AG1432" s="42" t="e">
        <f>SUMIFS('[4]Raw Inventory'!D:D,'[4]Raw Inventory'!C:C,"GREATWALL",'[4]Raw Inventory'!B:B,A1432)</f>
        <v>#VALUE!</v>
      </c>
      <c r="AH1432" s="42" t="e">
        <f>SUMIFS('[4]Raw Inventory'!D:D,'[4]Raw Inventory'!C:C,"DUARTE",'[4]Raw Inventory'!B:B,A1432)</f>
        <v>#VALUE!</v>
      </c>
      <c r="AI1432" s="42"/>
      <c r="AJ1432" s="42">
        <f t="shared" si="352"/>
        <v>0</v>
      </c>
      <c r="AK1432" s="40" t="str">
        <f>IFERROR(IF((Q1432+IF(AI1432="",0,AI3))&lt;=0,"Stockout",IF(AJ1432="","",IF(F1432="Class A",IF(AJ1432&lt;=7,"Critical",IF(AJ1432&lt;=15,"Low",IF(AJ1432&lt;=30,"Reorder",IF(AJ1432&lt;=45,"Optimal","Overstock")))),IF(F1432="Class B",IF(AJ1432&lt;=10,"Critical",IF(AJ1432&lt;=20,"Low",IF(AJ1432&lt;=45,"Reorder",IF(AJ1432&lt;=60,"Optimal","Overstock")))),IF(F1432="Class C",IF(AJ1432&lt;=15,"Critical",IF(AJ1432&lt;=30,"Low",IF(AJ1432&lt;=60,"Reorder",IF(AJ1432&lt;=90,"Optimal","Overstock")))),""))))),"")</f>
        <v>Stockout</v>
      </c>
      <c r="AL1432" s="42"/>
      <c r="AM1432" s="39"/>
      <c r="AN1432" s="39"/>
      <c r="AO1432" s="39"/>
      <c r="AP1432" s="39"/>
      <c r="AQ1432" s="39"/>
      <c r="AR1432" s="39"/>
      <c r="AS1432" s="39"/>
      <c r="AT1432" s="39"/>
      <c r="AU1432" s="39"/>
      <c r="AV1432" s="39"/>
    </row>
    <row r="1433" spans="1:48">
      <c r="A1433" s="39" t="s">
        <v>82</v>
      </c>
      <c r="B1433" s="39" t="s">
        <v>95</v>
      </c>
      <c r="C1433" s="39" t="s">
        <v>90</v>
      </c>
      <c r="D1433" s="40" t="s">
        <v>228</v>
      </c>
      <c r="E1433" s="40">
        <v>23</v>
      </c>
      <c r="F1433" s="40" t="s">
        <v>3</v>
      </c>
      <c r="G1433" s="39" t="str">
        <f>IFERROR(VLOOKUP(A1433,'[4]MC Masterlist 2026-09-17'!$B:$M, 3, 0),"")</f>
        <v>SUZUKI</v>
      </c>
      <c r="H1433" s="41">
        <f>IFERROR(VLOOKUP(A1433,'[4]MC Masterlist 2026-09-17'!$B:$M, 6, 0),"")</f>
        <v>67342</v>
      </c>
      <c r="I1433" s="42">
        <v>0</v>
      </c>
      <c r="J1433" s="42">
        <v>0</v>
      </c>
      <c r="K1433" s="42">
        <v>0</v>
      </c>
      <c r="L1433" s="42">
        <f t="shared" si="337"/>
        <v>0</v>
      </c>
      <c r="M1433" s="42">
        <f t="shared" si="338"/>
        <v>0</v>
      </c>
      <c r="N1433" s="41">
        <f t="shared" si="339"/>
        <v>0</v>
      </c>
      <c r="O1433" s="41">
        <f t="shared" si="340"/>
        <v>0</v>
      </c>
      <c r="P1433" s="42">
        <f t="shared" si="341"/>
        <v>0</v>
      </c>
      <c r="Q1433" s="42">
        <v>1</v>
      </c>
      <c r="R1433" s="41">
        <f t="shared" si="342"/>
        <v>67342</v>
      </c>
      <c r="S1433" s="42">
        <f t="shared" si="343"/>
        <v>0</v>
      </c>
      <c r="T1433" s="42">
        <f>IFERROR(VLOOKUP(A1433,'[4]Re-order'!$A:$Q,17,0),"")</f>
        <v>0</v>
      </c>
      <c r="U1433" s="42">
        <f>IFERROR(VLOOKUP(A1433,'[4]MC Masterlist 2026-09-17'!$B:$M, 10, 0),0)</f>
        <v>15</v>
      </c>
      <c r="V1433" s="42">
        <f>IFERROR(VLOOKUP(A1433,'[4]MC Masterlist 2026-09-17'!$B:$M, 11, 0),0)</f>
        <v>15</v>
      </c>
      <c r="W1433" s="42">
        <f t="shared" si="344"/>
        <v>30</v>
      </c>
      <c r="X1433" s="42">
        <f t="shared" si="345"/>
        <v>30</v>
      </c>
      <c r="Y1433" s="42">
        <f>IFERROR(IF(OR(C1433="AREA I",C1433="AREA V"),7,VLOOKUP(A1433,'[4]MC Masterlist 2026-09-17'!$B:$M, 12, 0)),0)</f>
        <v>30</v>
      </c>
      <c r="Z1433" s="42">
        <f t="shared" si="346"/>
        <v>0</v>
      </c>
      <c r="AA1433" s="42">
        <f t="shared" si="347"/>
        <v>0</v>
      </c>
      <c r="AB1433" s="42">
        <f t="shared" si="348"/>
        <v>0</v>
      </c>
      <c r="AC1433" s="42">
        <f t="shared" si="349"/>
        <v>0</v>
      </c>
      <c r="AD1433" s="40" t="str">
        <f t="shared" si="350"/>
        <v>Critical</v>
      </c>
      <c r="AE1433" s="40">
        <f>IFERROR(VLOOKUP(A1433,'[4]Re-order'!$A:$AA,27,0),"")</f>
        <v>0</v>
      </c>
      <c r="AF1433" s="42">
        <f t="shared" si="351"/>
        <v>-1</v>
      </c>
      <c r="AG1433" s="42" t="e">
        <f>SUMIFS('[4]Raw Inventory'!D:D,'[4]Raw Inventory'!C:C,"GREATWALL",'[4]Raw Inventory'!B:B,A1433)</f>
        <v>#VALUE!</v>
      </c>
      <c r="AH1433" s="42" t="e">
        <f>SUMIFS('[4]Raw Inventory'!D:D,'[4]Raw Inventory'!C:C,"DUARTE",'[4]Raw Inventory'!B:B,A1433)</f>
        <v>#VALUE!</v>
      </c>
      <c r="AI1433" s="42"/>
      <c r="AJ1433" s="42">
        <f t="shared" si="352"/>
        <v>0</v>
      </c>
      <c r="AK1433" s="40" t="str">
        <f>IFERROR(IF((Q1433+IF(AI1433="",0,AI3))&lt;=0,"Stockout",IF(AJ1433="","",IF(F1433="Class A",IF(AJ1433&lt;=7,"Critical",IF(AJ1433&lt;=15,"Low",IF(AJ1433&lt;=30,"Reorder",IF(AJ1433&lt;=45,"Optimal","Overstock")))),IF(F1433="Class B",IF(AJ1433&lt;=10,"Critical",IF(AJ1433&lt;=20,"Low",IF(AJ1433&lt;=45,"Reorder",IF(AJ1433&lt;=60,"Optimal","Overstock")))),IF(F1433="Class C",IF(AJ1433&lt;=15,"Critical",IF(AJ1433&lt;=30,"Low",IF(AJ1433&lt;=60,"Reorder",IF(AJ1433&lt;=90,"Optimal","Overstock")))),""))))),"")</f>
        <v>Critical</v>
      </c>
      <c r="AL1433" s="42"/>
      <c r="AM1433" s="39"/>
      <c r="AN1433" s="39"/>
      <c r="AO1433" s="39"/>
      <c r="AP1433" s="39"/>
      <c r="AQ1433" s="39"/>
      <c r="AR1433" s="39"/>
      <c r="AS1433" s="39"/>
      <c r="AT1433" s="39"/>
      <c r="AU1433" s="39"/>
      <c r="AV1433" s="39"/>
    </row>
    <row r="1434" spans="1:48">
      <c r="A1434" s="39" t="s">
        <v>12</v>
      </c>
      <c r="B1434" s="39" t="s">
        <v>114</v>
      </c>
      <c r="C1434" s="39" t="s">
        <v>109</v>
      </c>
      <c r="D1434" s="40" t="s">
        <v>223</v>
      </c>
      <c r="E1434" s="40">
        <v>9</v>
      </c>
      <c r="F1434" s="40" t="s">
        <v>2</v>
      </c>
      <c r="G1434" s="39" t="str">
        <f>IFERROR(VLOOKUP(A1434,'[4]MC Masterlist 2026-09-17'!$B:$M, 3, 0),"")</f>
        <v>HONDA</v>
      </c>
      <c r="H1434" s="41">
        <f>IFERROR(VLOOKUP(A1434,'[4]MC Masterlist 2026-09-17'!$B:$M, 6, 0),"")</f>
        <v>158270</v>
      </c>
      <c r="I1434" s="42">
        <v>1</v>
      </c>
      <c r="J1434" s="42">
        <v>0</v>
      </c>
      <c r="K1434" s="42">
        <v>2</v>
      </c>
      <c r="L1434" s="42">
        <f t="shared" si="337"/>
        <v>3</v>
      </c>
      <c r="M1434" s="42">
        <f t="shared" si="338"/>
        <v>1</v>
      </c>
      <c r="N1434" s="41">
        <f t="shared" si="339"/>
        <v>474810</v>
      </c>
      <c r="O1434" s="41">
        <f t="shared" si="340"/>
        <v>158270</v>
      </c>
      <c r="P1434" s="42">
        <f t="shared" si="341"/>
        <v>3.3333333333333333E-2</v>
      </c>
      <c r="Q1434" s="42"/>
      <c r="R1434" s="41">
        <f t="shared" si="342"/>
        <v>0</v>
      </c>
      <c r="S1434" s="42">
        <f t="shared" si="343"/>
        <v>0</v>
      </c>
      <c r="T1434" s="42">
        <f>IFERROR(VLOOKUP(A1434,'[4]Re-order'!$A:$Q,17,0),"")</f>
        <v>0</v>
      </c>
      <c r="U1434" s="42">
        <f>IFERROR(VLOOKUP(A1434,'[4]MC Masterlist 2026-09-17'!$B:$M, 10, 0),0)</f>
        <v>15</v>
      </c>
      <c r="V1434" s="42">
        <f>IFERROR(VLOOKUP(A1434,'[4]MC Masterlist 2026-09-17'!$B:$M, 11, 0),0)</f>
        <v>15</v>
      </c>
      <c r="W1434" s="42">
        <f t="shared" si="344"/>
        <v>30</v>
      </c>
      <c r="X1434" s="42">
        <f t="shared" si="345"/>
        <v>29.5</v>
      </c>
      <c r="Y1434" s="42">
        <f>IFERROR(IF(OR(C1434="AREA I",C1434="AREA V"),7,VLOOKUP(A1434,'[4]MC Masterlist 2026-09-17'!$B:$M, 12, 0)),0)</f>
        <v>30</v>
      </c>
      <c r="Z1434" s="42">
        <f t="shared" si="346"/>
        <v>0.5</v>
      </c>
      <c r="AA1434" s="42">
        <f t="shared" si="347"/>
        <v>1</v>
      </c>
      <c r="AB1434" s="42">
        <f t="shared" si="348"/>
        <v>0.98333333333333328</v>
      </c>
      <c r="AC1434" s="42">
        <f t="shared" si="349"/>
        <v>1</v>
      </c>
      <c r="AD1434" s="40" t="str">
        <f t="shared" si="350"/>
        <v>Stockout</v>
      </c>
      <c r="AE1434" s="40">
        <f>IFERROR(VLOOKUP(A1434,'[4]Re-order'!$A:$AA,27,0),"")</f>
        <v>0</v>
      </c>
      <c r="AF1434" s="42">
        <f t="shared" si="351"/>
        <v>1</v>
      </c>
      <c r="AG1434" s="42" t="e">
        <f>SUMIFS('[4]Raw Inventory'!D:D,'[4]Raw Inventory'!C:C,"GREATWALL",'[4]Raw Inventory'!B:B,A1434)</f>
        <v>#VALUE!</v>
      </c>
      <c r="AH1434" s="42" t="e">
        <f>SUMIFS('[4]Raw Inventory'!D:D,'[4]Raw Inventory'!C:C,"DUARTE",'[4]Raw Inventory'!B:B,A1434)</f>
        <v>#VALUE!</v>
      </c>
      <c r="AI1434" s="42"/>
      <c r="AJ1434" s="42">
        <f t="shared" si="352"/>
        <v>0</v>
      </c>
      <c r="AK1434" s="40" t="str">
        <f>IFERROR(IF((Q1434+IF(AI1434="",0,AI3))&lt;=0,"Stockout",IF(AJ1434="","",IF(F1434="Class A",IF(AJ1434&lt;=7,"Critical",IF(AJ1434&lt;=15,"Low",IF(AJ1434&lt;=30,"Reorder",IF(AJ1434&lt;=45,"Optimal","Overstock")))),IF(F1434="Class B",IF(AJ1434&lt;=10,"Critical",IF(AJ1434&lt;=20,"Low",IF(AJ1434&lt;=45,"Reorder",IF(AJ1434&lt;=60,"Optimal","Overstock")))),IF(F1434="Class C",IF(AJ1434&lt;=15,"Critical",IF(AJ1434&lt;=30,"Low",IF(AJ1434&lt;=60,"Reorder",IF(AJ1434&lt;=90,"Optimal","Overstock")))),""))))),"")</f>
        <v>Stockout</v>
      </c>
      <c r="AL1434" s="42"/>
      <c r="AM1434" s="39"/>
      <c r="AN1434" s="39"/>
      <c r="AO1434" s="39"/>
      <c r="AP1434" s="39"/>
      <c r="AQ1434" s="39"/>
      <c r="AR1434" s="39"/>
      <c r="AS1434" s="39"/>
      <c r="AT1434" s="39"/>
      <c r="AU1434" s="39"/>
      <c r="AV1434" s="39"/>
    </row>
    <row r="1435" spans="1:48">
      <c r="A1435" s="39" t="s">
        <v>22</v>
      </c>
      <c r="B1435" s="39" t="s">
        <v>132</v>
      </c>
      <c r="C1435" s="39" t="s">
        <v>128</v>
      </c>
      <c r="D1435" s="40" t="s">
        <v>257</v>
      </c>
      <c r="E1435" s="40">
        <v>5</v>
      </c>
      <c r="F1435" s="40" t="s">
        <v>0</v>
      </c>
      <c r="G1435" s="39" t="str">
        <f>IFERROR(VLOOKUP(A1435,'[4]MC Masterlist 2026-09-17'!$B:$M, 3, 0),"")</f>
        <v>HONDA</v>
      </c>
      <c r="H1435" s="41">
        <f>IFERROR(VLOOKUP(A1435,'[4]MC Masterlist 2026-09-17'!$B:$M, 6, 0),"")</f>
        <v>111258</v>
      </c>
      <c r="I1435" s="42">
        <v>4</v>
      </c>
      <c r="J1435" s="42">
        <v>3</v>
      </c>
      <c r="K1435" s="42">
        <v>1</v>
      </c>
      <c r="L1435" s="42">
        <f t="shared" si="337"/>
        <v>8</v>
      </c>
      <c r="M1435" s="42">
        <f t="shared" si="338"/>
        <v>2.6666666666666665</v>
      </c>
      <c r="N1435" s="41">
        <f t="shared" si="339"/>
        <v>890064</v>
      </c>
      <c r="O1435" s="41">
        <f t="shared" si="340"/>
        <v>296688</v>
      </c>
      <c r="P1435" s="42">
        <f t="shared" si="341"/>
        <v>8.8888888888888878E-2</v>
      </c>
      <c r="Q1435" s="42">
        <v>2</v>
      </c>
      <c r="R1435" s="41">
        <f t="shared" si="342"/>
        <v>222516</v>
      </c>
      <c r="S1435" s="42">
        <f t="shared" si="343"/>
        <v>22.5</v>
      </c>
      <c r="T1435" s="42">
        <f>IFERROR(VLOOKUP(A1435,'[4]Re-order'!$A:$Q,17,0),"")</f>
        <v>0</v>
      </c>
      <c r="U1435" s="42">
        <f>IFERROR(VLOOKUP(A1435,'[4]MC Masterlist 2026-09-17'!$B:$M, 10, 0),0)</f>
        <v>15</v>
      </c>
      <c r="V1435" s="42">
        <f>IFERROR(VLOOKUP(A1435,'[4]MC Masterlist 2026-09-17'!$B:$M, 11, 0),0)</f>
        <v>15</v>
      </c>
      <c r="W1435" s="42">
        <f t="shared" si="344"/>
        <v>30</v>
      </c>
      <c r="X1435" s="42">
        <f t="shared" si="345"/>
        <v>28.666666666666668</v>
      </c>
      <c r="Y1435" s="42">
        <f>IFERROR(IF(OR(C1435="AREA I",C1435="AREA V"),7,VLOOKUP(A1435,'[4]MC Masterlist 2026-09-17'!$B:$M, 12, 0)),0)</f>
        <v>30</v>
      </c>
      <c r="Z1435" s="42">
        <f t="shared" si="346"/>
        <v>1.3333333333333333</v>
      </c>
      <c r="AA1435" s="42">
        <f t="shared" si="347"/>
        <v>2.6666666666666665</v>
      </c>
      <c r="AB1435" s="42">
        <f t="shared" si="348"/>
        <v>2.5481481481481478</v>
      </c>
      <c r="AC1435" s="42">
        <f t="shared" si="349"/>
        <v>2.6666666666666665</v>
      </c>
      <c r="AD1435" s="40" t="str">
        <f t="shared" si="350"/>
        <v>Reorder</v>
      </c>
      <c r="AE1435" s="40">
        <f>IFERROR(VLOOKUP(A1435,'[4]Re-order'!$A:$AA,27,0),"")</f>
        <v>0</v>
      </c>
      <c r="AF1435" s="42">
        <f t="shared" si="351"/>
        <v>0.66666666666666652</v>
      </c>
      <c r="AG1435" s="42" t="e">
        <f>SUMIFS('[4]Raw Inventory'!D:D,'[4]Raw Inventory'!C:C,"GREATWALL",'[4]Raw Inventory'!B:B,A1435)</f>
        <v>#VALUE!</v>
      </c>
      <c r="AH1435" s="42" t="e">
        <f>SUMIFS('[4]Raw Inventory'!D:D,'[4]Raw Inventory'!C:C,"DUARTE",'[4]Raw Inventory'!B:B,A1435)</f>
        <v>#VALUE!</v>
      </c>
      <c r="AI1435" s="42"/>
      <c r="AJ1435" s="42">
        <f t="shared" si="352"/>
        <v>22.500000000000004</v>
      </c>
      <c r="AK1435" s="40" t="str">
        <f>IFERROR(IF((Q1435+IF(AI1435="",0,AI3))&lt;=0,"Stockout",IF(AJ1435="","",IF(F1435="Class A",IF(AJ1435&lt;=7,"Critical",IF(AJ1435&lt;=15,"Low",IF(AJ1435&lt;=30,"Reorder",IF(AJ1435&lt;=45,"Optimal","Overstock")))),IF(F1435="Class B",IF(AJ1435&lt;=10,"Critical",IF(AJ1435&lt;=20,"Low",IF(AJ1435&lt;=45,"Reorder",IF(AJ1435&lt;=60,"Optimal","Overstock")))),IF(F1435="Class C",IF(AJ1435&lt;=15,"Critical",IF(AJ1435&lt;=30,"Low",IF(AJ1435&lt;=60,"Reorder",IF(AJ1435&lt;=90,"Optimal","Overstock")))),""))))),"")</f>
        <v>Reorder</v>
      </c>
      <c r="AL1435" s="42"/>
      <c r="AM1435" s="39"/>
      <c r="AN1435" s="39"/>
      <c r="AO1435" s="39"/>
      <c r="AP1435" s="39"/>
      <c r="AQ1435" s="39"/>
      <c r="AR1435" s="39"/>
      <c r="AS1435" s="39"/>
      <c r="AT1435" s="39"/>
      <c r="AU1435" s="39"/>
      <c r="AV1435" s="39"/>
    </row>
    <row r="1436" spans="1:48">
      <c r="A1436" s="39" t="s">
        <v>100</v>
      </c>
      <c r="B1436" s="39" t="s">
        <v>154</v>
      </c>
      <c r="C1436" s="39" t="s">
        <v>152</v>
      </c>
      <c r="D1436" s="40" t="s">
        <v>252</v>
      </c>
      <c r="E1436" s="40">
        <v>7</v>
      </c>
      <c r="F1436" s="40" t="s">
        <v>2</v>
      </c>
      <c r="G1436" s="39" t="str">
        <f>IFERROR(VLOOKUP(A1436,'[4]MC Masterlist 2026-09-17'!$B:$M, 3, 0),"")</f>
        <v>BAJAJ RE</v>
      </c>
      <c r="H1436" s="41">
        <f>IFERROR(VLOOKUP(A1436,'[4]MC Masterlist 2026-09-17'!$B:$M, 6, 0),"")</f>
        <v>225800</v>
      </c>
      <c r="I1436" s="42">
        <v>2</v>
      </c>
      <c r="J1436" s="42">
        <v>0</v>
      </c>
      <c r="K1436" s="42">
        <v>0</v>
      </c>
      <c r="L1436" s="42">
        <f t="shared" si="337"/>
        <v>2</v>
      </c>
      <c r="M1436" s="42">
        <f t="shared" si="338"/>
        <v>0.66666666666666663</v>
      </c>
      <c r="N1436" s="41">
        <f t="shared" si="339"/>
        <v>451600</v>
      </c>
      <c r="O1436" s="41">
        <f t="shared" si="340"/>
        <v>150533.33333333331</v>
      </c>
      <c r="P1436" s="42">
        <f t="shared" si="341"/>
        <v>2.222222222222222E-2</v>
      </c>
      <c r="Q1436" s="42"/>
      <c r="R1436" s="41">
        <f t="shared" si="342"/>
        <v>0</v>
      </c>
      <c r="S1436" s="42">
        <f t="shared" si="343"/>
        <v>0</v>
      </c>
      <c r="T1436" s="42">
        <f>IFERROR(VLOOKUP(A1436,'[4]Re-order'!$A:$Q,17,0),"")</f>
        <v>0</v>
      </c>
      <c r="U1436" s="42">
        <f>IFERROR(VLOOKUP(A1436,'[4]MC Masterlist 2026-09-17'!$B:$M, 10, 0),0)</f>
        <v>15</v>
      </c>
      <c r="V1436" s="42">
        <f>IFERROR(VLOOKUP(A1436,'[4]MC Masterlist 2026-09-17'!$B:$M, 11, 0),0)</f>
        <v>15</v>
      </c>
      <c r="W1436" s="42">
        <f t="shared" si="344"/>
        <v>30</v>
      </c>
      <c r="X1436" s="42">
        <f t="shared" si="345"/>
        <v>29.666666666666668</v>
      </c>
      <c r="Y1436" s="42">
        <f>IFERROR(IF(OR(C1436="AREA I",C1436="AREA V"),7,VLOOKUP(A1436,'[4]MC Masterlist 2026-09-17'!$B:$M, 12, 0)),0)</f>
        <v>30</v>
      </c>
      <c r="Z1436" s="42">
        <f t="shared" si="346"/>
        <v>0.33333333333333331</v>
      </c>
      <c r="AA1436" s="42">
        <f t="shared" si="347"/>
        <v>0.66666666666666663</v>
      </c>
      <c r="AB1436" s="42">
        <f t="shared" si="348"/>
        <v>0.65925925925925921</v>
      </c>
      <c r="AC1436" s="42">
        <f t="shared" si="349"/>
        <v>0.66666666666666663</v>
      </c>
      <c r="AD1436" s="40" t="str">
        <f t="shared" si="350"/>
        <v>Stockout</v>
      </c>
      <c r="AE1436" s="40">
        <f>IFERROR(VLOOKUP(A1436,'[4]Re-order'!$A:$AA,27,0),"")</f>
        <v>0</v>
      </c>
      <c r="AF1436" s="42">
        <f t="shared" si="351"/>
        <v>0.66666666666666663</v>
      </c>
      <c r="AG1436" s="42" t="e">
        <f>SUMIFS('[4]Raw Inventory'!D:D,'[4]Raw Inventory'!C:C,"GREATWALL",'[4]Raw Inventory'!B:B,A1436)</f>
        <v>#VALUE!</v>
      </c>
      <c r="AH1436" s="42" t="e">
        <f>SUMIFS('[4]Raw Inventory'!D:D,'[4]Raw Inventory'!C:C,"DUARTE",'[4]Raw Inventory'!B:B,A1436)</f>
        <v>#VALUE!</v>
      </c>
      <c r="AI1436" s="42"/>
      <c r="AJ1436" s="42">
        <f t="shared" si="352"/>
        <v>0</v>
      </c>
      <c r="AK1436" s="40" t="str">
        <f>IFERROR(IF((Q1436+IF(AI1436="",0,AI3))&lt;=0,"Stockout",IF(AJ1436="","",IF(F1436="Class A",IF(AJ1436&lt;=7,"Critical",IF(AJ1436&lt;=15,"Low",IF(AJ1436&lt;=30,"Reorder",IF(AJ1436&lt;=45,"Optimal","Overstock")))),IF(F1436="Class B",IF(AJ1436&lt;=10,"Critical",IF(AJ1436&lt;=20,"Low",IF(AJ1436&lt;=45,"Reorder",IF(AJ1436&lt;=60,"Optimal","Overstock")))),IF(F1436="Class C",IF(AJ1436&lt;=15,"Critical",IF(AJ1436&lt;=30,"Low",IF(AJ1436&lt;=60,"Reorder",IF(AJ1436&lt;=90,"Optimal","Overstock")))),""))))),"")</f>
        <v>Stockout</v>
      </c>
      <c r="AL1436" s="42"/>
      <c r="AM1436" s="39"/>
      <c r="AN1436" s="39"/>
      <c r="AO1436" s="39"/>
      <c r="AP1436" s="39"/>
      <c r="AQ1436" s="39"/>
      <c r="AR1436" s="39"/>
      <c r="AS1436" s="39"/>
      <c r="AT1436" s="39"/>
      <c r="AU1436" s="39"/>
      <c r="AV1436" s="39"/>
    </row>
    <row r="1437" spans="1:48">
      <c r="A1437" s="39" t="s">
        <v>107</v>
      </c>
      <c r="B1437" s="39" t="s">
        <v>119</v>
      </c>
      <c r="C1437" s="39" t="s">
        <v>118</v>
      </c>
      <c r="D1437" s="40" t="s">
        <v>231</v>
      </c>
      <c r="E1437" s="40">
        <v>36</v>
      </c>
      <c r="F1437" s="40" t="s">
        <v>3</v>
      </c>
      <c r="G1437" s="39" t="str">
        <f>IFERROR(VLOOKUP(A1437,'[4]MC Masterlist 2026-09-17'!$B:$M, 3, 0),"")</f>
        <v>SUZUKI</v>
      </c>
      <c r="H1437" s="41">
        <f>IFERROR(VLOOKUP(A1437,'[4]MC Masterlist 2026-09-17'!$B:$M, 6, 0),"")</f>
        <v>89662</v>
      </c>
      <c r="I1437" s="42">
        <v>0</v>
      </c>
      <c r="J1437" s="42">
        <v>0</v>
      </c>
      <c r="K1437" s="42">
        <v>0</v>
      </c>
      <c r="L1437" s="42">
        <f t="shared" si="337"/>
        <v>0</v>
      </c>
      <c r="M1437" s="42">
        <f t="shared" si="338"/>
        <v>0</v>
      </c>
      <c r="N1437" s="41">
        <f t="shared" si="339"/>
        <v>0</v>
      </c>
      <c r="O1437" s="41">
        <f t="shared" si="340"/>
        <v>0</v>
      </c>
      <c r="P1437" s="42">
        <f t="shared" si="341"/>
        <v>0</v>
      </c>
      <c r="Q1437" s="42">
        <v>1</v>
      </c>
      <c r="R1437" s="41">
        <f t="shared" si="342"/>
        <v>89662</v>
      </c>
      <c r="S1437" s="42">
        <f t="shared" si="343"/>
        <v>0</v>
      </c>
      <c r="T1437" s="42">
        <f>IFERROR(VLOOKUP(A1437,'[4]Re-order'!$A:$Q,17,0),"")</f>
        <v>0</v>
      </c>
      <c r="U1437" s="42">
        <f>IFERROR(VLOOKUP(A1437,'[4]MC Masterlist 2026-09-17'!$B:$M, 10, 0),0)</f>
        <v>15</v>
      </c>
      <c r="V1437" s="42">
        <f>IFERROR(VLOOKUP(A1437,'[4]MC Masterlist 2026-09-17'!$B:$M, 11, 0),0)</f>
        <v>15</v>
      </c>
      <c r="W1437" s="42">
        <f t="shared" si="344"/>
        <v>30</v>
      </c>
      <c r="X1437" s="42">
        <f t="shared" si="345"/>
        <v>30</v>
      </c>
      <c r="Y1437" s="42">
        <f>IFERROR(IF(OR(C1437="AREA I",C1437="AREA V"),7,VLOOKUP(A1437,'[4]MC Masterlist 2026-09-17'!$B:$M, 12, 0)),0)</f>
        <v>30</v>
      </c>
      <c r="Z1437" s="42">
        <f t="shared" si="346"/>
        <v>0</v>
      </c>
      <c r="AA1437" s="42">
        <f t="shared" si="347"/>
        <v>0</v>
      </c>
      <c r="AB1437" s="42">
        <f t="shared" si="348"/>
        <v>0</v>
      </c>
      <c r="AC1437" s="42">
        <f t="shared" si="349"/>
        <v>0</v>
      </c>
      <c r="AD1437" s="40" t="str">
        <f t="shared" si="350"/>
        <v>Critical</v>
      </c>
      <c r="AE1437" s="40">
        <f>IFERROR(VLOOKUP(A1437,'[4]Re-order'!$A:$AA,27,0),"")</f>
        <v>0</v>
      </c>
      <c r="AF1437" s="42">
        <f t="shared" si="351"/>
        <v>-1</v>
      </c>
      <c r="AG1437" s="42" t="e">
        <f>SUMIFS('[4]Raw Inventory'!D:D,'[4]Raw Inventory'!C:C,"GREATWALL",'[4]Raw Inventory'!B:B,A1437)</f>
        <v>#VALUE!</v>
      </c>
      <c r="AH1437" s="42" t="e">
        <f>SUMIFS('[4]Raw Inventory'!D:D,'[4]Raw Inventory'!C:C,"DUARTE",'[4]Raw Inventory'!B:B,A1437)</f>
        <v>#VALUE!</v>
      </c>
      <c r="AI1437" s="42"/>
      <c r="AJ1437" s="42">
        <f t="shared" si="352"/>
        <v>0</v>
      </c>
      <c r="AK1437" s="40" t="str">
        <f>IFERROR(IF((Q1437+IF(AI1437="",0,AI3))&lt;=0,"Stockout",IF(AJ1437="","",IF(F1437="Class A",IF(AJ1437&lt;=7,"Critical",IF(AJ1437&lt;=15,"Low",IF(AJ1437&lt;=30,"Reorder",IF(AJ1437&lt;=45,"Optimal","Overstock")))),IF(F1437="Class B",IF(AJ1437&lt;=10,"Critical",IF(AJ1437&lt;=20,"Low",IF(AJ1437&lt;=45,"Reorder",IF(AJ1437&lt;=60,"Optimal","Overstock")))),IF(F1437="Class C",IF(AJ1437&lt;=15,"Critical",IF(AJ1437&lt;=30,"Low",IF(AJ1437&lt;=60,"Reorder",IF(AJ1437&lt;=90,"Optimal","Overstock")))),""))))),"")</f>
        <v>Critical</v>
      </c>
      <c r="AL1437" s="42"/>
      <c r="AM1437" s="39"/>
      <c r="AN1437" s="39"/>
      <c r="AO1437" s="39"/>
      <c r="AP1437" s="39"/>
      <c r="AQ1437" s="39"/>
      <c r="AR1437" s="39"/>
      <c r="AS1437" s="39"/>
      <c r="AT1437" s="39"/>
      <c r="AU1437" s="39"/>
      <c r="AV1437" s="39"/>
    </row>
    <row r="1438" spans="1:48">
      <c r="A1438" s="39" t="s">
        <v>22</v>
      </c>
      <c r="B1438" s="39" t="s">
        <v>121</v>
      </c>
      <c r="C1438" s="39" t="s">
        <v>118</v>
      </c>
      <c r="D1438" s="40" t="s">
        <v>223</v>
      </c>
      <c r="E1438" s="40">
        <v>11</v>
      </c>
      <c r="F1438" s="40" t="s">
        <v>2</v>
      </c>
      <c r="G1438" s="39" t="str">
        <f>IFERROR(VLOOKUP(A1438,'[4]MC Masterlist 2026-09-17'!$B:$M, 3, 0),"")</f>
        <v>HONDA</v>
      </c>
      <c r="H1438" s="41">
        <f>IFERROR(VLOOKUP(A1438,'[4]MC Masterlist 2026-09-17'!$B:$M, 6, 0),"")</f>
        <v>111258</v>
      </c>
      <c r="I1438" s="42">
        <v>1</v>
      </c>
      <c r="J1438" s="42">
        <v>2</v>
      </c>
      <c r="K1438" s="42">
        <v>1</v>
      </c>
      <c r="L1438" s="42">
        <f t="shared" si="337"/>
        <v>4</v>
      </c>
      <c r="M1438" s="42">
        <f t="shared" si="338"/>
        <v>1.3333333333333333</v>
      </c>
      <c r="N1438" s="41">
        <f t="shared" si="339"/>
        <v>445032</v>
      </c>
      <c r="O1438" s="41">
        <f t="shared" si="340"/>
        <v>148344</v>
      </c>
      <c r="P1438" s="42">
        <f t="shared" si="341"/>
        <v>4.4444444444444439E-2</v>
      </c>
      <c r="Q1438" s="42">
        <v>1</v>
      </c>
      <c r="R1438" s="41">
        <f t="shared" si="342"/>
        <v>111258</v>
      </c>
      <c r="S1438" s="42">
        <f t="shared" si="343"/>
        <v>22.5</v>
      </c>
      <c r="T1438" s="42">
        <f>IFERROR(VLOOKUP(A1438,'[4]Re-order'!$A:$Q,17,0),"")</f>
        <v>0</v>
      </c>
      <c r="U1438" s="42">
        <f>IFERROR(VLOOKUP(A1438,'[4]MC Masterlist 2026-09-17'!$B:$M, 10, 0),0)</f>
        <v>15</v>
      </c>
      <c r="V1438" s="42">
        <f>IFERROR(VLOOKUP(A1438,'[4]MC Masterlist 2026-09-17'!$B:$M, 11, 0),0)</f>
        <v>15</v>
      </c>
      <c r="W1438" s="42">
        <f t="shared" si="344"/>
        <v>30</v>
      </c>
      <c r="X1438" s="42">
        <f t="shared" si="345"/>
        <v>29.333333333333332</v>
      </c>
      <c r="Y1438" s="42">
        <f>IFERROR(IF(OR(C1438="AREA I",C1438="AREA V"),7,VLOOKUP(A1438,'[4]MC Masterlist 2026-09-17'!$B:$M, 12, 0)),0)</f>
        <v>30</v>
      </c>
      <c r="Z1438" s="42">
        <f t="shared" si="346"/>
        <v>0.66666666666666663</v>
      </c>
      <c r="AA1438" s="42">
        <f t="shared" si="347"/>
        <v>1.3333333333333333</v>
      </c>
      <c r="AB1438" s="42">
        <f t="shared" si="348"/>
        <v>1.3037037037037036</v>
      </c>
      <c r="AC1438" s="42">
        <f t="shared" si="349"/>
        <v>1.3333333333333333</v>
      </c>
      <c r="AD1438" s="40" t="str">
        <f t="shared" si="350"/>
        <v>Reorder</v>
      </c>
      <c r="AE1438" s="40">
        <f>IFERROR(VLOOKUP(A1438,'[4]Re-order'!$A:$AA,27,0),"")</f>
        <v>0</v>
      </c>
      <c r="AF1438" s="42">
        <f t="shared" si="351"/>
        <v>0.33333333333333326</v>
      </c>
      <c r="AG1438" s="42" t="e">
        <f>SUMIFS('[4]Raw Inventory'!D:D,'[4]Raw Inventory'!C:C,"GREATWALL",'[4]Raw Inventory'!B:B,A1438)</f>
        <v>#VALUE!</v>
      </c>
      <c r="AH1438" s="42" t="e">
        <f>SUMIFS('[4]Raw Inventory'!D:D,'[4]Raw Inventory'!C:C,"DUARTE",'[4]Raw Inventory'!B:B,A1438)</f>
        <v>#VALUE!</v>
      </c>
      <c r="AI1438" s="42"/>
      <c r="AJ1438" s="42">
        <f t="shared" si="352"/>
        <v>22.500000000000004</v>
      </c>
      <c r="AK1438" s="40" t="str">
        <f>IFERROR(IF((Q1438+IF(AI1438="",0,AI3))&lt;=0,"Stockout",IF(AJ1438="","",IF(F1438="Class A",IF(AJ1438&lt;=7,"Critical",IF(AJ1438&lt;=15,"Low",IF(AJ1438&lt;=30,"Reorder",IF(AJ1438&lt;=45,"Optimal","Overstock")))),IF(F1438="Class B",IF(AJ1438&lt;=10,"Critical",IF(AJ1438&lt;=20,"Low",IF(AJ1438&lt;=45,"Reorder",IF(AJ1438&lt;=60,"Optimal","Overstock")))),IF(F1438="Class C",IF(AJ1438&lt;=15,"Critical",IF(AJ1438&lt;=30,"Low",IF(AJ1438&lt;=60,"Reorder",IF(AJ1438&lt;=90,"Optimal","Overstock")))),""))))),"")</f>
        <v>Reorder</v>
      </c>
      <c r="AL1438" s="42"/>
      <c r="AM1438" s="39"/>
      <c r="AN1438" s="39"/>
      <c r="AO1438" s="39"/>
      <c r="AP1438" s="39"/>
      <c r="AQ1438" s="39"/>
      <c r="AR1438" s="39"/>
      <c r="AS1438" s="39"/>
      <c r="AT1438" s="39"/>
      <c r="AU1438" s="39"/>
      <c r="AV1438" s="39"/>
    </row>
    <row r="1439" spans="1:48">
      <c r="A1439" s="39" t="s">
        <v>42</v>
      </c>
      <c r="B1439" s="39" t="s">
        <v>92</v>
      </c>
      <c r="C1439" s="39" t="s">
        <v>90</v>
      </c>
      <c r="D1439" s="40" t="s">
        <v>252</v>
      </c>
      <c r="E1439" s="40">
        <v>8</v>
      </c>
      <c r="F1439" s="40" t="s">
        <v>2</v>
      </c>
      <c r="G1439" s="39" t="str">
        <f>IFERROR(VLOOKUP(A1439,'[4]MC Masterlist 2026-09-17'!$B:$M, 3, 0),"")</f>
        <v>YAMAHA</v>
      </c>
      <c r="H1439" s="41">
        <f>IFERROR(VLOOKUP(A1439,'[4]MC Masterlist 2026-09-17'!$B:$M, 6, 0),"")</f>
        <v>152892</v>
      </c>
      <c r="I1439" s="42">
        <v>0</v>
      </c>
      <c r="J1439" s="42">
        <v>0</v>
      </c>
      <c r="K1439" s="42">
        <v>2</v>
      </c>
      <c r="L1439" s="42">
        <f t="shared" si="337"/>
        <v>2</v>
      </c>
      <c r="M1439" s="42">
        <f t="shared" si="338"/>
        <v>0.66666666666666663</v>
      </c>
      <c r="N1439" s="41">
        <f t="shared" si="339"/>
        <v>305784</v>
      </c>
      <c r="O1439" s="41">
        <f t="shared" si="340"/>
        <v>101928</v>
      </c>
      <c r="P1439" s="42">
        <f t="shared" si="341"/>
        <v>2.222222222222222E-2</v>
      </c>
      <c r="Q1439" s="42">
        <v>1</v>
      </c>
      <c r="R1439" s="41">
        <f t="shared" si="342"/>
        <v>152892</v>
      </c>
      <c r="S1439" s="42">
        <f t="shared" si="343"/>
        <v>45</v>
      </c>
      <c r="T1439" s="42">
        <f>IFERROR(VLOOKUP(A1439,'[4]Re-order'!$A:$Q,17,0),"")</f>
        <v>0</v>
      </c>
      <c r="U1439" s="42">
        <f>IFERROR(VLOOKUP(A1439,'[4]MC Masterlist 2026-09-17'!$B:$M, 10, 0),0)</f>
        <v>15</v>
      </c>
      <c r="V1439" s="42">
        <f>IFERROR(VLOOKUP(A1439,'[4]MC Masterlist 2026-09-17'!$B:$M, 11, 0),0)</f>
        <v>15</v>
      </c>
      <c r="W1439" s="42">
        <f t="shared" si="344"/>
        <v>30</v>
      </c>
      <c r="X1439" s="42">
        <f t="shared" si="345"/>
        <v>29.666666666666668</v>
      </c>
      <c r="Y1439" s="42">
        <f>IFERROR(IF(OR(C1439="AREA I",C1439="AREA V"),7,VLOOKUP(A1439,'[4]MC Masterlist 2026-09-17'!$B:$M, 12, 0)),0)</f>
        <v>30</v>
      </c>
      <c r="Z1439" s="42">
        <f t="shared" si="346"/>
        <v>0.33333333333333331</v>
      </c>
      <c r="AA1439" s="42">
        <f t="shared" si="347"/>
        <v>0.66666666666666663</v>
      </c>
      <c r="AB1439" s="42">
        <f t="shared" si="348"/>
        <v>0.65925925925925921</v>
      </c>
      <c r="AC1439" s="42">
        <f t="shared" si="349"/>
        <v>0.66666666666666663</v>
      </c>
      <c r="AD1439" s="40" t="str">
        <f t="shared" si="350"/>
        <v>Reorder</v>
      </c>
      <c r="AE1439" s="40">
        <f>IFERROR(VLOOKUP(A1439,'[4]Re-order'!$A:$AA,27,0),"")</f>
        <v>0</v>
      </c>
      <c r="AF1439" s="42">
        <f t="shared" si="351"/>
        <v>-0.33333333333333337</v>
      </c>
      <c r="AG1439" s="42" t="e">
        <f>SUMIFS('[4]Raw Inventory'!D:D,'[4]Raw Inventory'!C:C,"GREATWALL",'[4]Raw Inventory'!B:B,A1439)</f>
        <v>#VALUE!</v>
      </c>
      <c r="AH1439" s="42" t="e">
        <f>SUMIFS('[4]Raw Inventory'!D:D,'[4]Raw Inventory'!C:C,"DUARTE",'[4]Raw Inventory'!B:B,A1439)</f>
        <v>#VALUE!</v>
      </c>
      <c r="AI1439" s="42"/>
      <c r="AJ1439" s="42">
        <f t="shared" si="352"/>
        <v>45.000000000000007</v>
      </c>
      <c r="AK1439" s="40" t="str">
        <f>IFERROR(IF((Q1439+IF(AI1439="",0,AI3))&lt;=0,"Stockout",IF(AJ1439="","",IF(F1439="Class A",IF(AJ1439&lt;=7,"Critical",IF(AJ1439&lt;=15,"Low",IF(AJ1439&lt;=30,"Reorder",IF(AJ1439&lt;=45,"Optimal","Overstock")))),IF(F1439="Class B",IF(AJ1439&lt;=10,"Critical",IF(AJ1439&lt;=20,"Low",IF(AJ1439&lt;=45,"Reorder",IF(AJ1439&lt;=60,"Optimal","Overstock")))),IF(F1439="Class C",IF(AJ1439&lt;=15,"Critical",IF(AJ1439&lt;=30,"Low",IF(AJ1439&lt;=60,"Reorder",IF(AJ1439&lt;=90,"Optimal","Overstock")))),""))))),"")</f>
        <v>Reorder</v>
      </c>
      <c r="AL1439" s="42"/>
      <c r="AM1439" s="39"/>
      <c r="AN1439" s="39"/>
      <c r="AO1439" s="39"/>
      <c r="AP1439" s="39"/>
      <c r="AQ1439" s="39"/>
      <c r="AR1439" s="39"/>
      <c r="AS1439" s="39"/>
      <c r="AT1439" s="39"/>
      <c r="AU1439" s="39"/>
      <c r="AV1439" s="39"/>
    </row>
    <row r="1440" spans="1:48">
      <c r="A1440" s="39" t="s">
        <v>22</v>
      </c>
      <c r="B1440" s="39" t="s">
        <v>155</v>
      </c>
      <c r="C1440" s="39" t="s">
        <v>152</v>
      </c>
      <c r="D1440" s="40" t="s">
        <v>220</v>
      </c>
      <c r="E1440" s="40">
        <v>22</v>
      </c>
      <c r="F1440" s="40" t="s">
        <v>3</v>
      </c>
      <c r="G1440" s="39" t="str">
        <f>IFERROR(VLOOKUP(A1440,'[4]MC Masterlist 2026-09-17'!$B:$M, 3, 0),"")</f>
        <v>HONDA</v>
      </c>
      <c r="H1440" s="41">
        <f>IFERROR(VLOOKUP(A1440,'[4]MC Masterlist 2026-09-17'!$B:$M, 6, 0),"")</f>
        <v>111258</v>
      </c>
      <c r="I1440" s="42">
        <v>0</v>
      </c>
      <c r="J1440" s="42">
        <v>1</v>
      </c>
      <c r="K1440" s="42">
        <v>0</v>
      </c>
      <c r="L1440" s="42">
        <f t="shared" si="337"/>
        <v>1</v>
      </c>
      <c r="M1440" s="42">
        <f t="shared" si="338"/>
        <v>0.33333333333333331</v>
      </c>
      <c r="N1440" s="41">
        <f t="shared" si="339"/>
        <v>111258</v>
      </c>
      <c r="O1440" s="41">
        <f t="shared" si="340"/>
        <v>37086</v>
      </c>
      <c r="P1440" s="42">
        <f t="shared" si="341"/>
        <v>1.111111111111111E-2</v>
      </c>
      <c r="Q1440" s="42">
        <v>2</v>
      </c>
      <c r="R1440" s="41">
        <f t="shared" si="342"/>
        <v>222516</v>
      </c>
      <c r="S1440" s="42">
        <f t="shared" si="343"/>
        <v>180</v>
      </c>
      <c r="T1440" s="42">
        <f>IFERROR(VLOOKUP(A1440,'[4]Re-order'!$A:$Q,17,0),"")</f>
        <v>0</v>
      </c>
      <c r="U1440" s="42">
        <f>IFERROR(VLOOKUP(A1440,'[4]MC Masterlist 2026-09-17'!$B:$M, 10, 0),0)</f>
        <v>15</v>
      </c>
      <c r="V1440" s="42">
        <f>IFERROR(VLOOKUP(A1440,'[4]MC Masterlist 2026-09-17'!$B:$M, 11, 0),0)</f>
        <v>15</v>
      </c>
      <c r="W1440" s="42">
        <f t="shared" si="344"/>
        <v>30</v>
      </c>
      <c r="X1440" s="42">
        <f t="shared" si="345"/>
        <v>29.833333333333332</v>
      </c>
      <c r="Y1440" s="42">
        <f>IFERROR(IF(OR(C1440="AREA I",C1440="AREA V"),7,VLOOKUP(A1440,'[4]MC Masterlist 2026-09-17'!$B:$M, 12, 0)),0)</f>
        <v>30</v>
      </c>
      <c r="Z1440" s="42">
        <f t="shared" si="346"/>
        <v>0.16666666666666666</v>
      </c>
      <c r="AA1440" s="42">
        <f t="shared" si="347"/>
        <v>0.33333333333333331</v>
      </c>
      <c r="AB1440" s="42">
        <f t="shared" si="348"/>
        <v>0.33148148148148143</v>
      </c>
      <c r="AC1440" s="42">
        <f t="shared" si="349"/>
        <v>0.33333333333333331</v>
      </c>
      <c r="AD1440" s="40" t="str">
        <f t="shared" si="350"/>
        <v>Overstock</v>
      </c>
      <c r="AE1440" s="40">
        <f>IFERROR(VLOOKUP(A1440,'[4]Re-order'!$A:$AA,27,0),"")</f>
        <v>0</v>
      </c>
      <c r="AF1440" s="42">
        <f t="shared" si="351"/>
        <v>-1.6666666666666667</v>
      </c>
      <c r="AG1440" s="42" t="e">
        <f>SUMIFS('[4]Raw Inventory'!D:D,'[4]Raw Inventory'!C:C,"GREATWALL",'[4]Raw Inventory'!B:B,A1440)</f>
        <v>#VALUE!</v>
      </c>
      <c r="AH1440" s="42" t="e">
        <f>SUMIFS('[4]Raw Inventory'!D:D,'[4]Raw Inventory'!C:C,"DUARTE",'[4]Raw Inventory'!B:B,A1440)</f>
        <v>#VALUE!</v>
      </c>
      <c r="AI1440" s="42"/>
      <c r="AJ1440" s="42">
        <f t="shared" si="352"/>
        <v>180.00000000000003</v>
      </c>
      <c r="AK1440" s="40" t="str">
        <f>IFERROR(IF((Q1440+IF(AI1440="",0,AI3))&lt;=0,"Stockout",IF(AJ1440="","",IF(F1440="Class A",IF(AJ1440&lt;=7,"Critical",IF(AJ1440&lt;=15,"Low",IF(AJ1440&lt;=30,"Reorder",IF(AJ1440&lt;=45,"Optimal","Overstock")))),IF(F1440="Class B",IF(AJ1440&lt;=10,"Critical",IF(AJ1440&lt;=20,"Low",IF(AJ1440&lt;=45,"Reorder",IF(AJ1440&lt;=60,"Optimal","Overstock")))),IF(F1440="Class C",IF(AJ1440&lt;=15,"Critical",IF(AJ1440&lt;=30,"Low",IF(AJ1440&lt;=60,"Reorder",IF(AJ1440&lt;=90,"Optimal","Overstock")))),""))))),"")</f>
        <v>Overstock</v>
      </c>
      <c r="AL1440" s="42"/>
      <c r="AM1440" s="39"/>
      <c r="AN1440" s="39"/>
      <c r="AO1440" s="39"/>
      <c r="AP1440" s="39"/>
      <c r="AQ1440" s="39"/>
      <c r="AR1440" s="39"/>
      <c r="AS1440" s="39"/>
      <c r="AT1440" s="39"/>
      <c r="AU1440" s="39"/>
      <c r="AV1440" s="39"/>
    </row>
    <row r="1441" spans="1:48">
      <c r="A1441" s="39" t="s">
        <v>36</v>
      </c>
      <c r="B1441" s="39" t="s">
        <v>120</v>
      </c>
      <c r="C1441" s="39" t="s">
        <v>118</v>
      </c>
      <c r="D1441" s="40" t="s">
        <v>238</v>
      </c>
      <c r="E1441" s="40">
        <v>24</v>
      </c>
      <c r="F1441" s="40" t="s">
        <v>3</v>
      </c>
      <c r="G1441" s="39" t="str">
        <f>IFERROR(VLOOKUP(A1441,'[4]MC Masterlist 2026-09-17'!$B:$M, 3, 0),"")</f>
        <v>HONDA</v>
      </c>
      <c r="H1441" s="41">
        <f>IFERROR(VLOOKUP(A1441,'[4]MC Masterlist 2026-09-17'!$B:$M, 6, 0),"")</f>
        <v>76850</v>
      </c>
      <c r="I1441" s="42">
        <v>0</v>
      </c>
      <c r="J1441" s="42">
        <v>0</v>
      </c>
      <c r="K1441" s="42">
        <v>0</v>
      </c>
      <c r="L1441" s="42">
        <f t="shared" si="337"/>
        <v>0</v>
      </c>
      <c r="M1441" s="42">
        <f t="shared" si="338"/>
        <v>0</v>
      </c>
      <c r="N1441" s="41">
        <f t="shared" si="339"/>
        <v>0</v>
      </c>
      <c r="O1441" s="41">
        <f t="shared" si="340"/>
        <v>0</v>
      </c>
      <c r="P1441" s="42">
        <f t="shared" si="341"/>
        <v>0</v>
      </c>
      <c r="Q1441" s="42">
        <v>1</v>
      </c>
      <c r="R1441" s="41">
        <f t="shared" si="342"/>
        <v>76850</v>
      </c>
      <c r="S1441" s="42">
        <f t="shared" si="343"/>
        <v>0</v>
      </c>
      <c r="T1441" s="42">
        <f>IFERROR(VLOOKUP(A1441,'[4]Re-order'!$A:$Q,17,0),"")</f>
        <v>0</v>
      </c>
      <c r="U1441" s="42">
        <f>IFERROR(VLOOKUP(A1441,'[4]MC Masterlist 2026-09-17'!$B:$M, 10, 0),0)</f>
        <v>15</v>
      </c>
      <c r="V1441" s="42">
        <f>IFERROR(VLOOKUP(A1441,'[4]MC Masterlist 2026-09-17'!$B:$M, 11, 0),0)</f>
        <v>15</v>
      </c>
      <c r="W1441" s="42">
        <f t="shared" si="344"/>
        <v>30</v>
      </c>
      <c r="X1441" s="42">
        <f t="shared" si="345"/>
        <v>30</v>
      </c>
      <c r="Y1441" s="42">
        <f>IFERROR(IF(OR(C1441="AREA I",C1441="AREA V"),7,VLOOKUP(A1441,'[4]MC Masterlist 2026-09-17'!$B:$M, 12, 0)),0)</f>
        <v>30</v>
      </c>
      <c r="Z1441" s="42">
        <f t="shared" si="346"/>
        <v>0</v>
      </c>
      <c r="AA1441" s="42">
        <f t="shared" si="347"/>
        <v>0</v>
      </c>
      <c r="AB1441" s="42">
        <f t="shared" si="348"/>
        <v>0</v>
      </c>
      <c r="AC1441" s="42">
        <f t="shared" si="349"/>
        <v>0</v>
      </c>
      <c r="AD1441" s="40" t="str">
        <f t="shared" si="350"/>
        <v>Critical</v>
      </c>
      <c r="AE1441" s="40">
        <f>IFERROR(VLOOKUP(A1441,'[4]Re-order'!$A:$AA,27,0),"")</f>
        <v>0</v>
      </c>
      <c r="AF1441" s="42">
        <f t="shared" si="351"/>
        <v>-1</v>
      </c>
      <c r="AG1441" s="42" t="e">
        <f>SUMIFS('[4]Raw Inventory'!D:D,'[4]Raw Inventory'!C:C,"GREATWALL",'[4]Raw Inventory'!B:B,A1441)</f>
        <v>#VALUE!</v>
      </c>
      <c r="AH1441" s="42" t="e">
        <f>SUMIFS('[4]Raw Inventory'!D:D,'[4]Raw Inventory'!C:C,"DUARTE",'[4]Raw Inventory'!B:B,A1441)</f>
        <v>#VALUE!</v>
      </c>
      <c r="AI1441" s="42"/>
      <c r="AJ1441" s="42">
        <f t="shared" si="352"/>
        <v>0</v>
      </c>
      <c r="AK1441" s="40" t="str">
        <f>IFERROR(IF((Q1441+IF(AI1441="",0,AI3))&lt;=0,"Stockout",IF(AJ1441="","",IF(F1441="Class A",IF(AJ1441&lt;=7,"Critical",IF(AJ1441&lt;=15,"Low",IF(AJ1441&lt;=30,"Reorder",IF(AJ1441&lt;=45,"Optimal","Overstock")))),IF(F1441="Class B",IF(AJ1441&lt;=10,"Critical",IF(AJ1441&lt;=20,"Low",IF(AJ1441&lt;=45,"Reorder",IF(AJ1441&lt;=60,"Optimal","Overstock")))),IF(F1441="Class C",IF(AJ1441&lt;=15,"Critical",IF(AJ1441&lt;=30,"Low",IF(AJ1441&lt;=60,"Reorder",IF(AJ1441&lt;=90,"Optimal","Overstock")))),""))))),"")</f>
        <v>Critical</v>
      </c>
      <c r="AL1441" s="42"/>
      <c r="AM1441" s="39"/>
      <c r="AN1441" s="39"/>
      <c r="AO1441" s="39"/>
      <c r="AP1441" s="39"/>
      <c r="AQ1441" s="39"/>
      <c r="AR1441" s="39"/>
      <c r="AS1441" s="39"/>
      <c r="AT1441" s="39"/>
      <c r="AU1441" s="39"/>
      <c r="AV1441" s="39"/>
    </row>
    <row r="1442" spans="1:48">
      <c r="A1442" s="39" t="s">
        <v>50</v>
      </c>
      <c r="B1442" s="39" t="s">
        <v>143</v>
      </c>
      <c r="C1442" s="39" t="s">
        <v>137</v>
      </c>
      <c r="D1442" s="40" t="s">
        <v>270</v>
      </c>
      <c r="E1442" s="40">
        <v>28</v>
      </c>
      <c r="F1442" s="40" t="s">
        <v>3</v>
      </c>
      <c r="G1442" s="39" t="str">
        <f>IFERROR(VLOOKUP(A1442,'[4]MC Masterlist 2026-09-17'!$B:$M, 3, 0),"")</f>
        <v>YAMAHA</v>
      </c>
      <c r="H1442" s="41">
        <f>IFERROR(VLOOKUP(A1442,'[4]MC Masterlist 2026-09-17'!$B:$M, 6, 0),"")</f>
        <v>78957</v>
      </c>
      <c r="I1442" s="42">
        <v>0</v>
      </c>
      <c r="J1442" s="42">
        <v>0</v>
      </c>
      <c r="K1442" s="42">
        <v>0</v>
      </c>
      <c r="L1442" s="42">
        <f t="shared" si="337"/>
        <v>0</v>
      </c>
      <c r="M1442" s="42">
        <f t="shared" si="338"/>
        <v>0</v>
      </c>
      <c r="N1442" s="41">
        <f t="shared" si="339"/>
        <v>0</v>
      </c>
      <c r="O1442" s="41">
        <f t="shared" si="340"/>
        <v>0</v>
      </c>
      <c r="P1442" s="42">
        <f t="shared" si="341"/>
        <v>0</v>
      </c>
      <c r="Q1442" s="42">
        <v>2</v>
      </c>
      <c r="R1442" s="41">
        <f t="shared" si="342"/>
        <v>157914</v>
      </c>
      <c r="S1442" s="42">
        <f t="shared" si="343"/>
        <v>0</v>
      </c>
      <c r="T1442" s="42">
        <f>IFERROR(VLOOKUP(A1442,'[4]Re-order'!$A:$Q,17,0),"")</f>
        <v>0</v>
      </c>
      <c r="U1442" s="42">
        <f>IFERROR(VLOOKUP(A1442,'[4]MC Masterlist 2026-09-17'!$B:$M, 10, 0),0)</f>
        <v>15</v>
      </c>
      <c r="V1442" s="42">
        <f>IFERROR(VLOOKUP(A1442,'[4]MC Masterlist 2026-09-17'!$B:$M, 11, 0),0)</f>
        <v>15</v>
      </c>
      <c r="W1442" s="42">
        <f t="shared" si="344"/>
        <v>30</v>
      </c>
      <c r="X1442" s="42">
        <f t="shared" si="345"/>
        <v>7</v>
      </c>
      <c r="Y1442" s="42">
        <f>IFERROR(IF(OR(C1442="AREA I",C1442="AREA V"),7,VLOOKUP(A1442,'[4]MC Masterlist 2026-09-17'!$B:$M, 12, 0)),0)</f>
        <v>7</v>
      </c>
      <c r="Z1442" s="42">
        <f t="shared" si="346"/>
        <v>0</v>
      </c>
      <c r="AA1442" s="42">
        <f t="shared" si="347"/>
        <v>0</v>
      </c>
      <c r="AB1442" s="42">
        <f t="shared" si="348"/>
        <v>0</v>
      </c>
      <c r="AC1442" s="42">
        <f t="shared" si="349"/>
        <v>0</v>
      </c>
      <c r="AD1442" s="40" t="str">
        <f t="shared" si="350"/>
        <v>Critical</v>
      </c>
      <c r="AE1442" s="40">
        <f>IFERROR(VLOOKUP(A1442,'[4]Re-order'!$A:$AA,27,0),"")</f>
        <v>0</v>
      </c>
      <c r="AF1442" s="42">
        <f t="shared" si="351"/>
        <v>-2</v>
      </c>
      <c r="AG1442" s="42" t="e">
        <f>SUMIFS('[4]Raw Inventory'!D:D,'[4]Raw Inventory'!C:C,"GREATWALL",'[4]Raw Inventory'!B:B,A1442)</f>
        <v>#VALUE!</v>
      </c>
      <c r="AH1442" s="42" t="e">
        <f>SUMIFS('[4]Raw Inventory'!D:D,'[4]Raw Inventory'!C:C,"DUARTE",'[4]Raw Inventory'!B:B,A1442)</f>
        <v>#VALUE!</v>
      </c>
      <c r="AI1442" s="42"/>
      <c r="AJ1442" s="42">
        <f t="shared" si="352"/>
        <v>0</v>
      </c>
      <c r="AK1442" s="40" t="str">
        <f>IFERROR(IF((Q1442+IF(AI1442="",0,AI3))&lt;=0,"Stockout",IF(AJ1442="","",IF(F1442="Class A",IF(AJ1442&lt;=7,"Critical",IF(AJ1442&lt;=15,"Low",IF(AJ1442&lt;=30,"Reorder",IF(AJ1442&lt;=45,"Optimal","Overstock")))),IF(F1442="Class B",IF(AJ1442&lt;=10,"Critical",IF(AJ1442&lt;=20,"Low",IF(AJ1442&lt;=45,"Reorder",IF(AJ1442&lt;=60,"Optimal","Overstock")))),IF(F1442="Class C",IF(AJ1442&lt;=15,"Critical",IF(AJ1442&lt;=30,"Low",IF(AJ1442&lt;=60,"Reorder",IF(AJ1442&lt;=90,"Optimal","Overstock")))),""))))),"")</f>
        <v>Critical</v>
      </c>
      <c r="AL1442" s="42"/>
      <c r="AM1442" s="39"/>
      <c r="AN1442" s="39"/>
      <c r="AO1442" s="39"/>
      <c r="AP1442" s="39"/>
      <c r="AQ1442" s="39"/>
      <c r="AR1442" s="39"/>
      <c r="AS1442" s="39"/>
      <c r="AT1442" s="39"/>
      <c r="AU1442" s="39"/>
      <c r="AV1442" s="39"/>
    </row>
    <row r="1443" spans="1:48">
      <c r="A1443" s="39" t="s">
        <v>54</v>
      </c>
      <c r="B1443" s="39" t="s">
        <v>129</v>
      </c>
      <c r="C1443" s="39" t="s">
        <v>128</v>
      </c>
      <c r="D1443" s="40" t="s">
        <v>228</v>
      </c>
      <c r="E1443" s="40">
        <v>20</v>
      </c>
      <c r="F1443" s="40" t="s">
        <v>3</v>
      </c>
      <c r="G1443" s="39" t="str">
        <f>IFERROR(VLOOKUP(A1443,'[4]MC Masterlist 2026-09-17'!$B:$M, 3, 0),"")</f>
        <v>HONDA</v>
      </c>
      <c r="H1443" s="41">
        <f>IFERROR(VLOOKUP(A1443,'[4]MC Masterlist 2026-09-17'!$B:$M, 6, 0),"")</f>
        <v>70998</v>
      </c>
      <c r="I1443" s="42">
        <v>0</v>
      </c>
      <c r="J1443" s="42">
        <v>1</v>
      </c>
      <c r="K1443" s="42">
        <v>0</v>
      </c>
      <c r="L1443" s="42">
        <f t="shared" si="337"/>
        <v>1</v>
      </c>
      <c r="M1443" s="42">
        <f t="shared" si="338"/>
        <v>0.33333333333333331</v>
      </c>
      <c r="N1443" s="41">
        <f t="shared" si="339"/>
        <v>70998</v>
      </c>
      <c r="O1443" s="41">
        <f t="shared" si="340"/>
        <v>23666</v>
      </c>
      <c r="P1443" s="42">
        <f t="shared" si="341"/>
        <v>1.111111111111111E-2</v>
      </c>
      <c r="Q1443" s="42"/>
      <c r="R1443" s="41">
        <f t="shared" si="342"/>
        <v>0</v>
      </c>
      <c r="S1443" s="42">
        <f t="shared" si="343"/>
        <v>0</v>
      </c>
      <c r="T1443" s="42">
        <f>IFERROR(VLOOKUP(A1443,'[4]Re-order'!$A:$Q,17,0),"")</f>
        <v>0</v>
      </c>
      <c r="U1443" s="42">
        <f>IFERROR(VLOOKUP(A1443,'[4]MC Masterlist 2026-09-17'!$B:$M, 10, 0),0)</f>
        <v>15</v>
      </c>
      <c r="V1443" s="42">
        <f>IFERROR(VLOOKUP(A1443,'[4]MC Masterlist 2026-09-17'!$B:$M, 11, 0),0)</f>
        <v>15</v>
      </c>
      <c r="W1443" s="42">
        <f t="shared" si="344"/>
        <v>30</v>
      </c>
      <c r="X1443" s="42">
        <f t="shared" si="345"/>
        <v>29.833333333333332</v>
      </c>
      <c r="Y1443" s="42">
        <f>IFERROR(IF(OR(C1443="AREA I",C1443="AREA V"),7,VLOOKUP(A1443,'[4]MC Masterlist 2026-09-17'!$B:$M, 12, 0)),0)</f>
        <v>30</v>
      </c>
      <c r="Z1443" s="42">
        <f t="shared" si="346"/>
        <v>0.16666666666666666</v>
      </c>
      <c r="AA1443" s="42">
        <f t="shared" si="347"/>
        <v>0.33333333333333331</v>
      </c>
      <c r="AB1443" s="42">
        <f t="shared" si="348"/>
        <v>0.33148148148148143</v>
      </c>
      <c r="AC1443" s="42">
        <f t="shared" si="349"/>
        <v>0.33333333333333331</v>
      </c>
      <c r="AD1443" s="40" t="str">
        <f t="shared" si="350"/>
        <v>Stockout</v>
      </c>
      <c r="AE1443" s="40">
        <f>IFERROR(VLOOKUP(A1443,'[4]Re-order'!$A:$AA,27,0),"")</f>
        <v>0</v>
      </c>
      <c r="AF1443" s="42">
        <f t="shared" si="351"/>
        <v>0.33333333333333331</v>
      </c>
      <c r="AG1443" s="42" t="e">
        <f>SUMIFS('[4]Raw Inventory'!D:D,'[4]Raw Inventory'!C:C,"GREATWALL",'[4]Raw Inventory'!B:B,A1443)</f>
        <v>#VALUE!</v>
      </c>
      <c r="AH1443" s="42" t="e">
        <f>SUMIFS('[4]Raw Inventory'!D:D,'[4]Raw Inventory'!C:C,"DUARTE",'[4]Raw Inventory'!B:B,A1443)</f>
        <v>#VALUE!</v>
      </c>
      <c r="AI1443" s="42"/>
      <c r="AJ1443" s="42">
        <f t="shared" si="352"/>
        <v>0</v>
      </c>
      <c r="AK1443" s="40" t="str">
        <f>IFERROR(IF((Q1443+IF(AI1443="",0,AI3))&lt;=0,"Stockout",IF(AJ1443="","",IF(F1443="Class A",IF(AJ1443&lt;=7,"Critical",IF(AJ1443&lt;=15,"Low",IF(AJ1443&lt;=30,"Reorder",IF(AJ1443&lt;=45,"Optimal","Overstock")))),IF(F1443="Class B",IF(AJ1443&lt;=10,"Critical",IF(AJ1443&lt;=20,"Low",IF(AJ1443&lt;=45,"Reorder",IF(AJ1443&lt;=60,"Optimal","Overstock")))),IF(F1443="Class C",IF(AJ1443&lt;=15,"Critical",IF(AJ1443&lt;=30,"Low",IF(AJ1443&lt;=60,"Reorder",IF(AJ1443&lt;=90,"Optimal","Overstock")))),""))))),"")</f>
        <v>Stockout</v>
      </c>
      <c r="AL1443" s="42"/>
      <c r="AM1443" s="39"/>
      <c r="AN1443" s="39"/>
      <c r="AO1443" s="39"/>
      <c r="AP1443" s="39"/>
      <c r="AQ1443" s="39"/>
      <c r="AR1443" s="39"/>
      <c r="AS1443" s="39"/>
      <c r="AT1443" s="39"/>
      <c r="AU1443" s="39"/>
      <c r="AV1443" s="39"/>
    </row>
    <row r="1444" spans="1:48">
      <c r="A1444" s="39" t="s">
        <v>31</v>
      </c>
      <c r="B1444" s="39" t="s">
        <v>132</v>
      </c>
      <c r="C1444" s="39" t="s">
        <v>128</v>
      </c>
      <c r="D1444" s="40" t="s">
        <v>254</v>
      </c>
      <c r="E1444" s="40">
        <v>15</v>
      </c>
      <c r="F1444" s="40" t="s">
        <v>2</v>
      </c>
      <c r="G1444" s="39" t="str">
        <f>IFERROR(VLOOKUP(A1444,'[4]MC Masterlist 2026-09-17'!$B:$M, 3, 0),"")</f>
        <v>KAWASAKI</v>
      </c>
      <c r="H1444" s="41">
        <f>IFERROR(VLOOKUP(A1444,'[4]MC Masterlist 2026-09-17'!$B:$M, 6, 0),"")</f>
        <v>59528</v>
      </c>
      <c r="I1444" s="42">
        <v>2</v>
      </c>
      <c r="J1444" s="42">
        <v>4</v>
      </c>
      <c r="K1444" s="42">
        <v>0</v>
      </c>
      <c r="L1444" s="42">
        <f t="shared" si="337"/>
        <v>6</v>
      </c>
      <c r="M1444" s="42">
        <f t="shared" si="338"/>
        <v>2</v>
      </c>
      <c r="N1444" s="41">
        <f t="shared" si="339"/>
        <v>357168</v>
      </c>
      <c r="O1444" s="41">
        <f t="shared" si="340"/>
        <v>119056</v>
      </c>
      <c r="P1444" s="42">
        <f t="shared" si="341"/>
        <v>6.6666666666666666E-2</v>
      </c>
      <c r="Q1444" s="42">
        <v>3</v>
      </c>
      <c r="R1444" s="41">
        <f t="shared" si="342"/>
        <v>178584</v>
      </c>
      <c r="S1444" s="42">
        <f t="shared" si="343"/>
        <v>45</v>
      </c>
      <c r="T1444" s="42">
        <f>IFERROR(VLOOKUP(A1444,'[4]Re-order'!$A:$Q,17,0),"")</f>
        <v>0</v>
      </c>
      <c r="U1444" s="42">
        <f>IFERROR(VLOOKUP(A1444,'[4]MC Masterlist 2026-09-17'!$B:$M, 10, 0),0)</f>
        <v>15</v>
      </c>
      <c r="V1444" s="42">
        <f>IFERROR(VLOOKUP(A1444,'[4]MC Masterlist 2026-09-17'!$B:$M, 11, 0),0)</f>
        <v>15</v>
      </c>
      <c r="W1444" s="42">
        <f t="shared" si="344"/>
        <v>30</v>
      </c>
      <c r="X1444" s="42">
        <f t="shared" si="345"/>
        <v>29</v>
      </c>
      <c r="Y1444" s="42">
        <f>IFERROR(IF(OR(C1444="AREA I",C1444="AREA V"),7,VLOOKUP(A1444,'[4]MC Masterlist 2026-09-17'!$B:$M, 12, 0)),0)</f>
        <v>30</v>
      </c>
      <c r="Z1444" s="42">
        <f t="shared" si="346"/>
        <v>1</v>
      </c>
      <c r="AA1444" s="42">
        <f t="shared" si="347"/>
        <v>2</v>
      </c>
      <c r="AB1444" s="42">
        <f t="shared" si="348"/>
        <v>1.9333333333333333</v>
      </c>
      <c r="AC1444" s="42">
        <f t="shared" si="349"/>
        <v>2</v>
      </c>
      <c r="AD1444" s="40" t="str">
        <f t="shared" si="350"/>
        <v>Reorder</v>
      </c>
      <c r="AE1444" s="40">
        <f>IFERROR(VLOOKUP(A1444,'[4]Re-order'!$A:$AA,27,0),"")</f>
        <v>0</v>
      </c>
      <c r="AF1444" s="42">
        <f t="shared" si="351"/>
        <v>-1</v>
      </c>
      <c r="AG1444" s="42" t="e">
        <f>SUMIFS('[4]Raw Inventory'!D:D,'[4]Raw Inventory'!C:C,"GREATWALL",'[4]Raw Inventory'!B:B,A1444)</f>
        <v>#VALUE!</v>
      </c>
      <c r="AH1444" s="42" t="e">
        <f>SUMIFS('[4]Raw Inventory'!D:D,'[4]Raw Inventory'!C:C,"DUARTE",'[4]Raw Inventory'!B:B,A1444)</f>
        <v>#VALUE!</v>
      </c>
      <c r="AI1444" s="42"/>
      <c r="AJ1444" s="42">
        <f t="shared" si="352"/>
        <v>45</v>
      </c>
      <c r="AK1444" s="40" t="str">
        <f>IFERROR(IF((Q1444+IF(AI1444="",0,AI3))&lt;=0,"Stockout",IF(AJ1444="","",IF(F1444="Class A",IF(AJ1444&lt;=7,"Critical",IF(AJ1444&lt;=15,"Low",IF(AJ1444&lt;=30,"Reorder",IF(AJ1444&lt;=45,"Optimal","Overstock")))),IF(F1444="Class B",IF(AJ1444&lt;=10,"Critical",IF(AJ1444&lt;=20,"Low",IF(AJ1444&lt;=45,"Reorder",IF(AJ1444&lt;=60,"Optimal","Overstock")))),IF(F1444="Class C",IF(AJ1444&lt;=15,"Critical",IF(AJ1444&lt;=30,"Low",IF(AJ1444&lt;=60,"Reorder",IF(AJ1444&lt;=90,"Optimal","Overstock")))),""))))),"")</f>
        <v>Reorder</v>
      </c>
      <c r="AL1444" s="42"/>
      <c r="AM1444" s="39"/>
      <c r="AN1444" s="39"/>
      <c r="AO1444" s="39"/>
      <c r="AP1444" s="39"/>
      <c r="AQ1444" s="39"/>
      <c r="AR1444" s="39"/>
      <c r="AS1444" s="39"/>
      <c r="AT1444" s="39"/>
      <c r="AU1444" s="39"/>
      <c r="AV1444" s="39"/>
    </row>
    <row r="1445" spans="1:48">
      <c r="A1445" s="39" t="s">
        <v>18</v>
      </c>
      <c r="B1445" s="39" t="s">
        <v>29</v>
      </c>
      <c r="C1445" s="39" t="s">
        <v>1</v>
      </c>
      <c r="D1445" s="40" t="s">
        <v>229</v>
      </c>
      <c r="E1445" s="40">
        <v>6</v>
      </c>
      <c r="F1445" s="40" t="s">
        <v>0</v>
      </c>
      <c r="G1445" s="39" t="str">
        <f>IFERROR(VLOOKUP(A1445,'[4]MC Masterlist 2026-09-17'!$B:$M, 3, 0),"")</f>
        <v>HONDA</v>
      </c>
      <c r="H1445" s="41">
        <f>IFERROR(VLOOKUP(A1445,'[4]MC Masterlist 2026-09-17'!$B:$M, 6, 0),"")</f>
        <v>94330</v>
      </c>
      <c r="I1445" s="42">
        <v>5</v>
      </c>
      <c r="J1445" s="42">
        <v>2</v>
      </c>
      <c r="K1445" s="42">
        <v>6</v>
      </c>
      <c r="L1445" s="42">
        <f t="shared" si="337"/>
        <v>13</v>
      </c>
      <c r="M1445" s="42">
        <f t="shared" si="338"/>
        <v>4.333333333333333</v>
      </c>
      <c r="N1445" s="41">
        <f t="shared" si="339"/>
        <v>1226290</v>
      </c>
      <c r="O1445" s="41">
        <f t="shared" si="340"/>
        <v>408763.33333333331</v>
      </c>
      <c r="P1445" s="42">
        <f t="shared" si="341"/>
        <v>0.14444444444444443</v>
      </c>
      <c r="Q1445" s="42">
        <v>5</v>
      </c>
      <c r="R1445" s="41">
        <f t="shared" si="342"/>
        <v>471650</v>
      </c>
      <c r="S1445" s="42">
        <f t="shared" si="343"/>
        <v>34.61538461538462</v>
      </c>
      <c r="T1445" s="42">
        <f>IFERROR(VLOOKUP(A1445,'[4]Re-order'!$A:$Q,17,0),"")</f>
        <v>0</v>
      </c>
      <c r="U1445" s="42">
        <f>IFERROR(VLOOKUP(A1445,'[4]MC Masterlist 2026-09-17'!$B:$M, 10, 0),0)</f>
        <v>15</v>
      </c>
      <c r="V1445" s="42">
        <f>IFERROR(VLOOKUP(A1445,'[4]MC Masterlist 2026-09-17'!$B:$M, 11, 0),0)</f>
        <v>15</v>
      </c>
      <c r="W1445" s="42">
        <f t="shared" si="344"/>
        <v>30</v>
      </c>
      <c r="X1445" s="42">
        <f t="shared" si="345"/>
        <v>4.8333333333333339</v>
      </c>
      <c r="Y1445" s="42">
        <f>IFERROR(IF(OR(C1445="AREA I",C1445="AREA V"),7,VLOOKUP(A1445,'[4]MC Masterlist 2026-09-17'!$B:$M, 12, 0)),0)</f>
        <v>7</v>
      </c>
      <c r="Z1445" s="42">
        <f t="shared" si="346"/>
        <v>2.1666666666666665</v>
      </c>
      <c r="AA1445" s="42">
        <f t="shared" si="347"/>
        <v>4.333333333333333</v>
      </c>
      <c r="AB1445" s="42">
        <f t="shared" si="348"/>
        <v>0.69814814814814818</v>
      </c>
      <c r="AC1445" s="42">
        <f t="shared" si="349"/>
        <v>1.0111111111111111</v>
      </c>
      <c r="AD1445" s="40" t="str">
        <f t="shared" si="350"/>
        <v>Optimal</v>
      </c>
      <c r="AE1445" s="40">
        <f>IFERROR(VLOOKUP(A1445,'[4]Re-order'!$A:$AA,27,0),"")</f>
        <v>0</v>
      </c>
      <c r="AF1445" s="42">
        <f t="shared" si="351"/>
        <v>-3.9888888888888889</v>
      </c>
      <c r="AG1445" s="42" t="e">
        <f>SUMIFS('[4]Raw Inventory'!D:D,'[4]Raw Inventory'!C:C,"GREATWALL",'[4]Raw Inventory'!B:B,A1445)</f>
        <v>#VALUE!</v>
      </c>
      <c r="AH1445" s="42" t="e">
        <f>SUMIFS('[4]Raw Inventory'!D:D,'[4]Raw Inventory'!C:C,"DUARTE",'[4]Raw Inventory'!B:B,A1445)</f>
        <v>#VALUE!</v>
      </c>
      <c r="AI1445" s="42"/>
      <c r="AJ1445" s="42">
        <f t="shared" si="352"/>
        <v>34.61538461538462</v>
      </c>
      <c r="AK1445" s="40" t="str">
        <f>IFERROR(IF((Q1445+IF(AI1445="",0,AI3))&lt;=0,"Stockout",IF(AJ1445="","",IF(F1445="Class A",IF(AJ1445&lt;=7,"Critical",IF(AJ1445&lt;=15,"Low",IF(AJ1445&lt;=30,"Reorder",IF(AJ1445&lt;=45,"Optimal","Overstock")))),IF(F1445="Class B",IF(AJ1445&lt;=10,"Critical",IF(AJ1445&lt;=20,"Low",IF(AJ1445&lt;=45,"Reorder",IF(AJ1445&lt;=60,"Optimal","Overstock")))),IF(F1445="Class C",IF(AJ1445&lt;=15,"Critical",IF(AJ1445&lt;=30,"Low",IF(AJ1445&lt;=60,"Reorder",IF(AJ1445&lt;=90,"Optimal","Overstock")))),""))))),"")</f>
        <v>Optimal</v>
      </c>
      <c r="AL1445" s="42"/>
      <c r="AM1445" s="39"/>
      <c r="AN1445" s="39"/>
      <c r="AO1445" s="39"/>
      <c r="AP1445" s="39"/>
      <c r="AQ1445" s="39"/>
      <c r="AR1445" s="39"/>
      <c r="AS1445" s="39"/>
      <c r="AT1445" s="39"/>
      <c r="AU1445" s="39"/>
      <c r="AV1445" s="39"/>
    </row>
    <row r="1446" spans="1:48">
      <c r="A1446" s="39" t="s">
        <v>42</v>
      </c>
      <c r="B1446" s="39" t="s">
        <v>123</v>
      </c>
      <c r="C1446" s="39" t="s">
        <v>118</v>
      </c>
      <c r="D1446" s="40" t="s">
        <v>244</v>
      </c>
      <c r="E1446" s="40">
        <v>12</v>
      </c>
      <c r="F1446" s="40" t="s">
        <v>2</v>
      </c>
      <c r="G1446" s="39" t="str">
        <f>IFERROR(VLOOKUP(A1446,'[4]MC Masterlist 2026-09-17'!$B:$M, 3, 0),"")</f>
        <v>YAMAHA</v>
      </c>
      <c r="H1446" s="41">
        <f>IFERROR(VLOOKUP(A1446,'[4]MC Masterlist 2026-09-17'!$B:$M, 6, 0),"")</f>
        <v>152892</v>
      </c>
      <c r="I1446" s="42">
        <v>0</v>
      </c>
      <c r="J1446" s="42">
        <v>0</v>
      </c>
      <c r="K1446" s="42">
        <v>1</v>
      </c>
      <c r="L1446" s="42">
        <f t="shared" si="337"/>
        <v>1</v>
      </c>
      <c r="M1446" s="42">
        <f t="shared" si="338"/>
        <v>0.33333333333333331</v>
      </c>
      <c r="N1446" s="41">
        <f t="shared" si="339"/>
        <v>152892</v>
      </c>
      <c r="O1446" s="41">
        <f t="shared" si="340"/>
        <v>50964</v>
      </c>
      <c r="P1446" s="42">
        <f t="shared" si="341"/>
        <v>1.111111111111111E-2</v>
      </c>
      <c r="Q1446" s="42">
        <v>3</v>
      </c>
      <c r="R1446" s="41">
        <f t="shared" si="342"/>
        <v>458676</v>
      </c>
      <c r="S1446" s="42">
        <f t="shared" si="343"/>
        <v>270</v>
      </c>
      <c r="T1446" s="42">
        <f>IFERROR(VLOOKUP(A1446,'[4]Re-order'!$A:$Q,17,0),"")</f>
        <v>0</v>
      </c>
      <c r="U1446" s="42">
        <f>IFERROR(VLOOKUP(A1446,'[4]MC Masterlist 2026-09-17'!$B:$M, 10, 0),0)</f>
        <v>15</v>
      </c>
      <c r="V1446" s="42">
        <f>IFERROR(VLOOKUP(A1446,'[4]MC Masterlist 2026-09-17'!$B:$M, 11, 0),0)</f>
        <v>15</v>
      </c>
      <c r="W1446" s="42">
        <f t="shared" si="344"/>
        <v>30</v>
      </c>
      <c r="X1446" s="42">
        <f t="shared" si="345"/>
        <v>29.833333333333332</v>
      </c>
      <c r="Y1446" s="42">
        <f>IFERROR(IF(OR(C1446="AREA I",C1446="AREA V"),7,VLOOKUP(A1446,'[4]MC Masterlist 2026-09-17'!$B:$M, 12, 0)),0)</f>
        <v>30</v>
      </c>
      <c r="Z1446" s="42">
        <f t="shared" si="346"/>
        <v>0.16666666666666666</v>
      </c>
      <c r="AA1446" s="42">
        <f t="shared" si="347"/>
        <v>0.33333333333333331</v>
      </c>
      <c r="AB1446" s="42">
        <f t="shared" si="348"/>
        <v>0.33148148148148143</v>
      </c>
      <c r="AC1446" s="42">
        <f t="shared" si="349"/>
        <v>0.33333333333333331</v>
      </c>
      <c r="AD1446" s="40" t="str">
        <f t="shared" si="350"/>
        <v>Overstock</v>
      </c>
      <c r="AE1446" s="40">
        <f>IFERROR(VLOOKUP(A1446,'[4]Re-order'!$A:$AA,27,0),"")</f>
        <v>0</v>
      </c>
      <c r="AF1446" s="42">
        <f t="shared" si="351"/>
        <v>-2.6666666666666665</v>
      </c>
      <c r="AG1446" s="42" t="e">
        <f>SUMIFS('[4]Raw Inventory'!D:D,'[4]Raw Inventory'!C:C,"GREATWALL",'[4]Raw Inventory'!B:B,A1446)</f>
        <v>#VALUE!</v>
      </c>
      <c r="AH1446" s="42" t="e">
        <f>SUMIFS('[4]Raw Inventory'!D:D,'[4]Raw Inventory'!C:C,"DUARTE",'[4]Raw Inventory'!B:B,A1446)</f>
        <v>#VALUE!</v>
      </c>
      <c r="AI1446" s="42"/>
      <c r="AJ1446" s="42">
        <f t="shared" si="352"/>
        <v>270.00000000000006</v>
      </c>
      <c r="AK1446" s="40" t="str">
        <f>IFERROR(IF((Q1446+IF(AI1446="",0,AI3))&lt;=0,"Stockout",IF(AJ1446="","",IF(F1446="Class A",IF(AJ1446&lt;=7,"Critical",IF(AJ1446&lt;=15,"Low",IF(AJ1446&lt;=30,"Reorder",IF(AJ1446&lt;=45,"Optimal","Overstock")))),IF(F1446="Class B",IF(AJ1446&lt;=10,"Critical",IF(AJ1446&lt;=20,"Low",IF(AJ1446&lt;=45,"Reorder",IF(AJ1446&lt;=60,"Optimal","Overstock")))),IF(F1446="Class C",IF(AJ1446&lt;=15,"Critical",IF(AJ1446&lt;=30,"Low",IF(AJ1446&lt;=60,"Reorder",IF(AJ1446&lt;=90,"Optimal","Overstock")))),""))))),"")</f>
        <v>Overstock</v>
      </c>
      <c r="AL1446" s="42"/>
      <c r="AM1446" s="39"/>
      <c r="AN1446" s="39"/>
      <c r="AO1446" s="39"/>
      <c r="AP1446" s="39"/>
      <c r="AQ1446" s="39"/>
      <c r="AR1446" s="39"/>
      <c r="AS1446" s="39"/>
      <c r="AT1446" s="39"/>
      <c r="AU1446" s="39"/>
      <c r="AV1446" s="39"/>
    </row>
    <row r="1447" spans="1:48">
      <c r="A1447" s="39" t="s">
        <v>25</v>
      </c>
      <c r="B1447" s="39" t="s">
        <v>162</v>
      </c>
      <c r="C1447" s="39" t="s">
        <v>159</v>
      </c>
      <c r="D1447" s="40" t="s">
        <v>224</v>
      </c>
      <c r="E1447" s="40">
        <v>3</v>
      </c>
      <c r="F1447" s="40" t="s">
        <v>0</v>
      </c>
      <c r="G1447" s="39" t="str">
        <f>IFERROR(VLOOKUP(A1447,'[4]MC Masterlist 2026-09-17'!$B:$M, 3, 0),"")</f>
        <v>YAMAHA</v>
      </c>
      <c r="H1447" s="41">
        <f>IFERROR(VLOOKUP(A1447,'[4]MC Masterlist 2026-09-17'!$B:$M, 6, 0),"")</f>
        <v>124527</v>
      </c>
      <c r="I1447" s="42">
        <v>5</v>
      </c>
      <c r="J1447" s="42">
        <v>3</v>
      </c>
      <c r="K1447" s="42">
        <v>1</v>
      </c>
      <c r="L1447" s="42">
        <f t="shared" si="337"/>
        <v>9</v>
      </c>
      <c r="M1447" s="42">
        <f t="shared" si="338"/>
        <v>3</v>
      </c>
      <c r="N1447" s="41">
        <f t="shared" si="339"/>
        <v>1120743</v>
      </c>
      <c r="O1447" s="41">
        <f t="shared" si="340"/>
        <v>373581</v>
      </c>
      <c r="P1447" s="42">
        <f t="shared" si="341"/>
        <v>0.1</v>
      </c>
      <c r="Q1447" s="42"/>
      <c r="R1447" s="41">
        <f t="shared" si="342"/>
        <v>0</v>
      </c>
      <c r="S1447" s="42">
        <f t="shared" si="343"/>
        <v>0</v>
      </c>
      <c r="T1447" s="42">
        <f>IFERROR(VLOOKUP(A1447,'[4]Re-order'!$A:$Q,17,0),"")</f>
        <v>0</v>
      </c>
      <c r="U1447" s="42">
        <f>IFERROR(VLOOKUP(A1447,'[4]MC Masterlist 2026-09-17'!$B:$M, 10, 0),0)</f>
        <v>15</v>
      </c>
      <c r="V1447" s="42">
        <f>IFERROR(VLOOKUP(A1447,'[4]MC Masterlist 2026-09-17'!$B:$M, 11, 0),0)</f>
        <v>15</v>
      </c>
      <c r="W1447" s="42">
        <f t="shared" si="344"/>
        <v>30</v>
      </c>
      <c r="X1447" s="42">
        <f t="shared" si="345"/>
        <v>28.5</v>
      </c>
      <c r="Y1447" s="42">
        <f>IFERROR(IF(OR(C1447="AREA I",C1447="AREA V"),7,VLOOKUP(A1447,'[4]MC Masterlist 2026-09-17'!$B:$M, 12, 0)),0)</f>
        <v>30</v>
      </c>
      <c r="Z1447" s="42">
        <f t="shared" si="346"/>
        <v>1.5</v>
      </c>
      <c r="AA1447" s="42">
        <f t="shared" si="347"/>
        <v>3</v>
      </c>
      <c r="AB1447" s="42">
        <f t="shared" si="348"/>
        <v>2.85</v>
      </c>
      <c r="AC1447" s="42">
        <f t="shared" si="349"/>
        <v>3</v>
      </c>
      <c r="AD1447" s="40" t="str">
        <f t="shared" si="350"/>
        <v>Stockout</v>
      </c>
      <c r="AE1447" s="40">
        <f>IFERROR(VLOOKUP(A1447,'[4]Re-order'!$A:$AA,27,0),"")</f>
        <v>0</v>
      </c>
      <c r="AF1447" s="42">
        <f t="shared" si="351"/>
        <v>3</v>
      </c>
      <c r="AG1447" s="42" t="e">
        <f>SUMIFS('[4]Raw Inventory'!D:D,'[4]Raw Inventory'!C:C,"GREATWALL",'[4]Raw Inventory'!B:B,A1447)</f>
        <v>#VALUE!</v>
      </c>
      <c r="AH1447" s="42" t="e">
        <f>SUMIFS('[4]Raw Inventory'!D:D,'[4]Raw Inventory'!C:C,"DUARTE",'[4]Raw Inventory'!B:B,A1447)</f>
        <v>#VALUE!</v>
      </c>
      <c r="AI1447" s="42"/>
      <c r="AJ1447" s="42">
        <f t="shared" si="352"/>
        <v>0</v>
      </c>
      <c r="AK1447" s="40" t="str">
        <f>IFERROR(IF((Q1447+IF(AI1447="",0,AI3))&lt;=0,"Stockout",IF(AJ1447="","",IF(F1447="Class A",IF(AJ1447&lt;=7,"Critical",IF(AJ1447&lt;=15,"Low",IF(AJ1447&lt;=30,"Reorder",IF(AJ1447&lt;=45,"Optimal","Overstock")))),IF(F1447="Class B",IF(AJ1447&lt;=10,"Critical",IF(AJ1447&lt;=20,"Low",IF(AJ1447&lt;=45,"Reorder",IF(AJ1447&lt;=60,"Optimal","Overstock")))),IF(F1447="Class C",IF(AJ1447&lt;=15,"Critical",IF(AJ1447&lt;=30,"Low",IF(AJ1447&lt;=60,"Reorder",IF(AJ1447&lt;=90,"Optimal","Overstock")))),""))))),"")</f>
        <v>Stockout</v>
      </c>
      <c r="AL1447" s="42"/>
      <c r="AM1447" s="39"/>
      <c r="AN1447" s="39"/>
      <c r="AO1447" s="39"/>
      <c r="AP1447" s="39"/>
      <c r="AQ1447" s="39"/>
      <c r="AR1447" s="39"/>
      <c r="AS1447" s="39"/>
      <c r="AT1447" s="39"/>
      <c r="AU1447" s="39"/>
      <c r="AV1447" s="39"/>
    </row>
    <row r="1448" spans="1:48">
      <c r="A1448" s="39" t="s">
        <v>18</v>
      </c>
      <c r="B1448" s="39" t="s">
        <v>138</v>
      </c>
      <c r="C1448" s="39" t="s">
        <v>137</v>
      </c>
      <c r="D1448" s="40" t="s">
        <v>235</v>
      </c>
      <c r="E1448" s="40">
        <v>7</v>
      </c>
      <c r="F1448" s="40" t="s">
        <v>2</v>
      </c>
      <c r="G1448" s="39" t="str">
        <f>IFERROR(VLOOKUP(A1448,'[4]MC Masterlist 2026-09-17'!$B:$M, 3, 0),"")</f>
        <v>HONDA</v>
      </c>
      <c r="H1448" s="41">
        <f>IFERROR(VLOOKUP(A1448,'[4]MC Masterlist 2026-09-17'!$B:$M, 6, 0),"")</f>
        <v>94330</v>
      </c>
      <c r="I1448" s="42">
        <v>0</v>
      </c>
      <c r="J1448" s="42">
        <v>0</v>
      </c>
      <c r="K1448" s="42">
        <v>0</v>
      </c>
      <c r="L1448" s="42">
        <f t="shared" si="337"/>
        <v>0</v>
      </c>
      <c r="M1448" s="42">
        <f t="shared" si="338"/>
        <v>0</v>
      </c>
      <c r="N1448" s="41">
        <f t="shared" si="339"/>
        <v>0</v>
      </c>
      <c r="O1448" s="41">
        <f t="shared" si="340"/>
        <v>0</v>
      </c>
      <c r="P1448" s="42">
        <f t="shared" si="341"/>
        <v>0</v>
      </c>
      <c r="Q1448" s="42">
        <v>63</v>
      </c>
      <c r="R1448" s="41">
        <f t="shared" si="342"/>
        <v>5942790</v>
      </c>
      <c r="S1448" s="42">
        <f t="shared" si="343"/>
        <v>0</v>
      </c>
      <c r="T1448" s="42">
        <f>IFERROR(VLOOKUP(A1448,'[4]Re-order'!$A:$Q,17,0),"")</f>
        <v>0</v>
      </c>
      <c r="U1448" s="42">
        <f>IFERROR(VLOOKUP(A1448,'[4]MC Masterlist 2026-09-17'!$B:$M, 10, 0),0)</f>
        <v>15</v>
      </c>
      <c r="V1448" s="42">
        <f>IFERROR(VLOOKUP(A1448,'[4]MC Masterlist 2026-09-17'!$B:$M, 11, 0),0)</f>
        <v>15</v>
      </c>
      <c r="W1448" s="42">
        <f t="shared" si="344"/>
        <v>30</v>
      </c>
      <c r="X1448" s="42">
        <f t="shared" si="345"/>
        <v>7</v>
      </c>
      <c r="Y1448" s="42">
        <f>IFERROR(IF(OR(C1448="AREA I",C1448="AREA V"),7,VLOOKUP(A1448,'[4]MC Masterlist 2026-09-17'!$B:$M, 12, 0)),0)</f>
        <v>7</v>
      </c>
      <c r="Z1448" s="42">
        <f t="shared" si="346"/>
        <v>0</v>
      </c>
      <c r="AA1448" s="42">
        <f t="shared" si="347"/>
        <v>0</v>
      </c>
      <c r="AB1448" s="42">
        <f t="shared" si="348"/>
        <v>0</v>
      </c>
      <c r="AC1448" s="42">
        <f t="shared" si="349"/>
        <v>0</v>
      </c>
      <c r="AD1448" s="40" t="str">
        <f t="shared" si="350"/>
        <v>Critical</v>
      </c>
      <c r="AE1448" s="40">
        <f>IFERROR(VLOOKUP(A1448,'[4]Re-order'!$A:$AA,27,0),"")</f>
        <v>0</v>
      </c>
      <c r="AF1448" s="42">
        <f t="shared" si="351"/>
        <v>-63</v>
      </c>
      <c r="AG1448" s="42" t="e">
        <f>SUMIFS('[4]Raw Inventory'!D:D,'[4]Raw Inventory'!C:C,"GREATWALL",'[4]Raw Inventory'!B:B,A1448)</f>
        <v>#VALUE!</v>
      </c>
      <c r="AH1448" s="42" t="e">
        <f>SUMIFS('[4]Raw Inventory'!D:D,'[4]Raw Inventory'!C:C,"DUARTE",'[4]Raw Inventory'!B:B,A1448)</f>
        <v>#VALUE!</v>
      </c>
      <c r="AI1448" s="42"/>
      <c r="AJ1448" s="42">
        <f t="shared" si="352"/>
        <v>0</v>
      </c>
      <c r="AK1448" s="40" t="str">
        <f>IFERROR(IF((Q1448+IF(AI1448="",0,AI3))&lt;=0,"Stockout",IF(AJ1448="","",IF(F1448="Class A",IF(AJ1448&lt;=7,"Critical",IF(AJ1448&lt;=15,"Low",IF(AJ1448&lt;=30,"Reorder",IF(AJ1448&lt;=45,"Optimal","Overstock")))),IF(F1448="Class B",IF(AJ1448&lt;=10,"Critical",IF(AJ1448&lt;=20,"Low",IF(AJ1448&lt;=45,"Reorder",IF(AJ1448&lt;=60,"Optimal","Overstock")))),IF(F1448="Class C",IF(AJ1448&lt;=15,"Critical",IF(AJ1448&lt;=30,"Low",IF(AJ1448&lt;=60,"Reorder",IF(AJ1448&lt;=90,"Optimal","Overstock")))),""))))),"")</f>
        <v>Critical</v>
      </c>
      <c r="AL1448" s="42"/>
      <c r="AM1448" s="39"/>
      <c r="AN1448" s="39"/>
      <c r="AO1448" s="39"/>
      <c r="AP1448" s="39"/>
      <c r="AQ1448" s="39"/>
      <c r="AR1448" s="39"/>
      <c r="AS1448" s="39"/>
      <c r="AT1448" s="39"/>
      <c r="AU1448" s="39"/>
      <c r="AV1448" s="39"/>
    </row>
    <row r="1449" spans="1:48">
      <c r="A1449" s="39" t="s">
        <v>78</v>
      </c>
      <c r="B1449" s="39" t="s">
        <v>162</v>
      </c>
      <c r="C1449" s="39" t="s">
        <v>159</v>
      </c>
      <c r="D1449" s="40" t="s">
        <v>264</v>
      </c>
      <c r="E1449" s="40">
        <v>16</v>
      </c>
      <c r="F1449" s="40" t="s">
        <v>2</v>
      </c>
      <c r="G1449" s="39" t="str">
        <f>IFERROR(VLOOKUP(A1449,'[4]MC Masterlist 2026-09-17'!$B:$M, 3, 0),"")</f>
        <v>KAWASAKI</v>
      </c>
      <c r="H1449" s="41">
        <f>IFERROR(VLOOKUP(A1449,'[4]MC Masterlist 2026-09-17'!$B:$M, 6, 0),"")</f>
        <v>100700</v>
      </c>
      <c r="I1449" s="42">
        <v>0</v>
      </c>
      <c r="J1449" s="42">
        <v>0</v>
      </c>
      <c r="K1449" s="42">
        <v>1</v>
      </c>
      <c r="L1449" s="42">
        <f t="shared" si="337"/>
        <v>1</v>
      </c>
      <c r="M1449" s="42">
        <f t="shared" si="338"/>
        <v>0.33333333333333331</v>
      </c>
      <c r="N1449" s="41">
        <f t="shared" si="339"/>
        <v>100700</v>
      </c>
      <c r="O1449" s="41">
        <f t="shared" si="340"/>
        <v>33566.666666666664</v>
      </c>
      <c r="P1449" s="42">
        <f t="shared" si="341"/>
        <v>1.111111111111111E-2</v>
      </c>
      <c r="Q1449" s="42">
        <v>1</v>
      </c>
      <c r="R1449" s="41">
        <f t="shared" si="342"/>
        <v>100700</v>
      </c>
      <c r="S1449" s="42">
        <f t="shared" si="343"/>
        <v>90</v>
      </c>
      <c r="T1449" s="42">
        <f>IFERROR(VLOOKUP(A1449,'[4]Re-order'!$A:$Q,17,0),"")</f>
        <v>0</v>
      </c>
      <c r="U1449" s="42">
        <f>IFERROR(VLOOKUP(A1449,'[4]MC Masterlist 2026-09-17'!$B:$M, 10, 0),0)</f>
        <v>15</v>
      </c>
      <c r="V1449" s="42">
        <f>IFERROR(VLOOKUP(A1449,'[4]MC Masterlist 2026-09-17'!$B:$M, 11, 0),0)</f>
        <v>15</v>
      </c>
      <c r="W1449" s="42">
        <f t="shared" si="344"/>
        <v>30</v>
      </c>
      <c r="X1449" s="42">
        <f t="shared" si="345"/>
        <v>29.833333333333332</v>
      </c>
      <c r="Y1449" s="42">
        <f>IFERROR(IF(OR(C1449="AREA I",C1449="AREA V"),7,VLOOKUP(A1449,'[4]MC Masterlist 2026-09-17'!$B:$M, 12, 0)),0)</f>
        <v>30</v>
      </c>
      <c r="Z1449" s="42">
        <f t="shared" si="346"/>
        <v>0.16666666666666666</v>
      </c>
      <c r="AA1449" s="42">
        <f t="shared" si="347"/>
        <v>0.33333333333333331</v>
      </c>
      <c r="AB1449" s="42">
        <f t="shared" si="348"/>
        <v>0.33148148148148143</v>
      </c>
      <c r="AC1449" s="42">
        <f t="shared" si="349"/>
        <v>0.33333333333333331</v>
      </c>
      <c r="AD1449" s="40" t="str">
        <f t="shared" si="350"/>
        <v>Overstock</v>
      </c>
      <c r="AE1449" s="40">
        <f>IFERROR(VLOOKUP(A1449,'[4]Re-order'!$A:$AA,27,0),"")</f>
        <v>0</v>
      </c>
      <c r="AF1449" s="42">
        <f t="shared" si="351"/>
        <v>-0.66666666666666674</v>
      </c>
      <c r="AG1449" s="42" t="e">
        <f>SUMIFS('[4]Raw Inventory'!D:D,'[4]Raw Inventory'!C:C,"GREATWALL",'[4]Raw Inventory'!B:B,A1449)</f>
        <v>#VALUE!</v>
      </c>
      <c r="AH1449" s="42" t="e">
        <f>SUMIFS('[4]Raw Inventory'!D:D,'[4]Raw Inventory'!C:C,"DUARTE",'[4]Raw Inventory'!B:B,A1449)</f>
        <v>#VALUE!</v>
      </c>
      <c r="AI1449" s="42"/>
      <c r="AJ1449" s="42">
        <f t="shared" si="352"/>
        <v>90.000000000000014</v>
      </c>
      <c r="AK1449" s="40" t="str">
        <f>IFERROR(IF((Q1449+IF(AI1449="",0,AI3))&lt;=0,"Stockout",IF(AJ1449="","",IF(F1449="Class A",IF(AJ1449&lt;=7,"Critical",IF(AJ1449&lt;=15,"Low",IF(AJ1449&lt;=30,"Reorder",IF(AJ1449&lt;=45,"Optimal","Overstock")))),IF(F1449="Class B",IF(AJ1449&lt;=10,"Critical",IF(AJ1449&lt;=20,"Low",IF(AJ1449&lt;=45,"Reorder",IF(AJ1449&lt;=60,"Optimal","Overstock")))),IF(F1449="Class C",IF(AJ1449&lt;=15,"Critical",IF(AJ1449&lt;=30,"Low",IF(AJ1449&lt;=60,"Reorder",IF(AJ1449&lt;=90,"Optimal","Overstock")))),""))))),"")</f>
        <v>Overstock</v>
      </c>
      <c r="AL1449" s="42"/>
      <c r="AM1449" s="39"/>
      <c r="AN1449" s="39"/>
      <c r="AO1449" s="39"/>
      <c r="AP1449" s="39"/>
      <c r="AQ1449" s="39"/>
      <c r="AR1449" s="39"/>
      <c r="AS1449" s="39"/>
      <c r="AT1449" s="39"/>
      <c r="AU1449" s="39"/>
      <c r="AV1449" s="39"/>
    </row>
    <row r="1450" spans="1:48">
      <c r="A1450" s="39" t="s">
        <v>75</v>
      </c>
      <c r="B1450" s="39" t="s">
        <v>30</v>
      </c>
      <c r="C1450" s="39" t="s">
        <v>1</v>
      </c>
      <c r="D1450" s="40" t="s">
        <v>266</v>
      </c>
      <c r="E1450" s="40">
        <v>22</v>
      </c>
      <c r="F1450" s="40" t="s">
        <v>3</v>
      </c>
      <c r="G1450" s="39" t="str">
        <f>IFERROR(VLOOKUP(A1450,'[4]MC Masterlist 2026-09-17'!$B:$M, 3, 0),"")</f>
        <v>SUZUKI</v>
      </c>
      <c r="H1450" s="41">
        <f>IFERROR(VLOOKUP(A1450,'[4]MC Masterlist 2026-09-17'!$B:$M, 6, 0),"")</f>
        <v>138952</v>
      </c>
      <c r="I1450" s="42">
        <v>1</v>
      </c>
      <c r="J1450" s="42">
        <v>0</v>
      </c>
      <c r="K1450" s="42">
        <v>0</v>
      </c>
      <c r="L1450" s="42">
        <f t="shared" si="337"/>
        <v>1</v>
      </c>
      <c r="M1450" s="42">
        <f t="shared" si="338"/>
        <v>0.33333333333333331</v>
      </c>
      <c r="N1450" s="41">
        <f t="shared" si="339"/>
        <v>138952</v>
      </c>
      <c r="O1450" s="41">
        <f t="shared" si="340"/>
        <v>46317.333333333328</v>
      </c>
      <c r="P1450" s="42">
        <f t="shared" si="341"/>
        <v>1.111111111111111E-2</v>
      </c>
      <c r="Q1450" s="42"/>
      <c r="R1450" s="41">
        <f t="shared" si="342"/>
        <v>0</v>
      </c>
      <c r="S1450" s="42">
        <f t="shared" si="343"/>
        <v>0</v>
      </c>
      <c r="T1450" s="42">
        <f>IFERROR(VLOOKUP(A1450,'[4]Re-order'!$A:$Q,17,0),"")</f>
        <v>0</v>
      </c>
      <c r="U1450" s="42">
        <f>IFERROR(VLOOKUP(A1450,'[4]MC Masterlist 2026-09-17'!$B:$M, 10, 0),0)</f>
        <v>15</v>
      </c>
      <c r="V1450" s="42">
        <f>IFERROR(VLOOKUP(A1450,'[4]MC Masterlist 2026-09-17'!$B:$M, 11, 0),0)</f>
        <v>15</v>
      </c>
      <c r="W1450" s="42">
        <f t="shared" si="344"/>
        <v>30</v>
      </c>
      <c r="X1450" s="42">
        <f t="shared" si="345"/>
        <v>6.833333333333333</v>
      </c>
      <c r="Y1450" s="42">
        <f>IFERROR(IF(OR(C1450="AREA I",C1450="AREA V"),7,VLOOKUP(A1450,'[4]MC Masterlist 2026-09-17'!$B:$M, 12, 0)),0)</f>
        <v>7</v>
      </c>
      <c r="Z1450" s="42">
        <f t="shared" si="346"/>
        <v>0.16666666666666666</v>
      </c>
      <c r="AA1450" s="42">
        <f t="shared" si="347"/>
        <v>0.33333333333333331</v>
      </c>
      <c r="AB1450" s="42">
        <f t="shared" si="348"/>
        <v>7.5925925925925911E-2</v>
      </c>
      <c r="AC1450" s="42">
        <f t="shared" si="349"/>
        <v>7.7777777777777765E-2</v>
      </c>
      <c r="AD1450" s="40" t="str">
        <f t="shared" si="350"/>
        <v>Stockout</v>
      </c>
      <c r="AE1450" s="40">
        <f>IFERROR(VLOOKUP(A1450,'[4]Re-order'!$A:$AA,27,0),"")</f>
        <v>0</v>
      </c>
      <c r="AF1450" s="42">
        <f t="shared" si="351"/>
        <v>7.7777777777777765E-2</v>
      </c>
      <c r="AG1450" s="42" t="e">
        <f>SUMIFS('[4]Raw Inventory'!D:D,'[4]Raw Inventory'!C:C,"GREATWALL",'[4]Raw Inventory'!B:B,A1450)</f>
        <v>#VALUE!</v>
      </c>
      <c r="AH1450" s="42" t="e">
        <f>SUMIFS('[4]Raw Inventory'!D:D,'[4]Raw Inventory'!C:C,"DUARTE",'[4]Raw Inventory'!B:B,A1450)</f>
        <v>#VALUE!</v>
      </c>
      <c r="AI1450" s="42"/>
      <c r="AJ1450" s="42">
        <f t="shared" si="352"/>
        <v>0</v>
      </c>
      <c r="AK1450" s="40" t="str">
        <f>IFERROR(IF((Q1450+IF(AI1450="",0,AI3))&lt;=0,"Stockout",IF(AJ1450="","",IF(F1450="Class A",IF(AJ1450&lt;=7,"Critical",IF(AJ1450&lt;=15,"Low",IF(AJ1450&lt;=30,"Reorder",IF(AJ1450&lt;=45,"Optimal","Overstock")))),IF(F1450="Class B",IF(AJ1450&lt;=10,"Critical",IF(AJ1450&lt;=20,"Low",IF(AJ1450&lt;=45,"Reorder",IF(AJ1450&lt;=60,"Optimal","Overstock")))),IF(F1450="Class C",IF(AJ1450&lt;=15,"Critical",IF(AJ1450&lt;=30,"Low",IF(AJ1450&lt;=60,"Reorder",IF(AJ1450&lt;=90,"Optimal","Overstock")))),""))))),"")</f>
        <v>Stockout</v>
      </c>
      <c r="AL1450" s="42"/>
      <c r="AM1450" s="39"/>
      <c r="AN1450" s="39"/>
      <c r="AO1450" s="39"/>
      <c r="AP1450" s="39"/>
      <c r="AQ1450" s="39"/>
      <c r="AR1450" s="39"/>
      <c r="AS1450" s="39"/>
      <c r="AT1450" s="39"/>
      <c r="AU1450" s="39"/>
      <c r="AV1450" s="39"/>
    </row>
    <row r="1451" spans="1:48">
      <c r="A1451" s="39" t="s">
        <v>42</v>
      </c>
      <c r="B1451" s="39" t="s">
        <v>154</v>
      </c>
      <c r="C1451" s="39" t="s">
        <v>152</v>
      </c>
      <c r="D1451" s="40" t="s">
        <v>251</v>
      </c>
      <c r="E1451" s="40">
        <v>31</v>
      </c>
      <c r="F1451" s="40" t="s">
        <v>3</v>
      </c>
      <c r="G1451" s="39" t="str">
        <f>IFERROR(VLOOKUP(A1451,'[4]MC Masterlist 2026-09-17'!$B:$M, 3, 0),"")</f>
        <v>YAMAHA</v>
      </c>
      <c r="H1451" s="41">
        <f>IFERROR(VLOOKUP(A1451,'[4]MC Masterlist 2026-09-17'!$B:$M, 6, 0),"")</f>
        <v>152892</v>
      </c>
      <c r="I1451" s="42">
        <v>0</v>
      </c>
      <c r="J1451" s="42">
        <v>0</v>
      </c>
      <c r="K1451" s="42">
        <v>0</v>
      </c>
      <c r="L1451" s="42">
        <f t="shared" si="337"/>
        <v>0</v>
      </c>
      <c r="M1451" s="42">
        <f t="shared" si="338"/>
        <v>0</v>
      </c>
      <c r="N1451" s="41">
        <f t="shared" si="339"/>
        <v>0</v>
      </c>
      <c r="O1451" s="41">
        <f t="shared" si="340"/>
        <v>0</v>
      </c>
      <c r="P1451" s="42">
        <f t="shared" si="341"/>
        <v>0</v>
      </c>
      <c r="Q1451" s="42">
        <v>3</v>
      </c>
      <c r="R1451" s="41">
        <f t="shared" si="342"/>
        <v>458676</v>
      </c>
      <c r="S1451" s="42">
        <f t="shared" si="343"/>
        <v>0</v>
      </c>
      <c r="T1451" s="42">
        <f>IFERROR(VLOOKUP(A1451,'[4]Re-order'!$A:$Q,17,0),"")</f>
        <v>0</v>
      </c>
      <c r="U1451" s="42">
        <f>IFERROR(VLOOKUP(A1451,'[4]MC Masterlist 2026-09-17'!$B:$M, 10, 0),0)</f>
        <v>15</v>
      </c>
      <c r="V1451" s="42">
        <f>IFERROR(VLOOKUP(A1451,'[4]MC Masterlist 2026-09-17'!$B:$M, 11, 0),0)</f>
        <v>15</v>
      </c>
      <c r="W1451" s="42">
        <f t="shared" si="344"/>
        <v>30</v>
      </c>
      <c r="X1451" s="42">
        <f t="shared" si="345"/>
        <v>30</v>
      </c>
      <c r="Y1451" s="42">
        <f>IFERROR(IF(OR(C1451="AREA I",C1451="AREA V"),7,VLOOKUP(A1451,'[4]MC Masterlist 2026-09-17'!$B:$M, 12, 0)),0)</f>
        <v>30</v>
      </c>
      <c r="Z1451" s="42">
        <f t="shared" si="346"/>
        <v>0</v>
      </c>
      <c r="AA1451" s="42">
        <f t="shared" si="347"/>
        <v>0</v>
      </c>
      <c r="AB1451" s="42">
        <f t="shared" si="348"/>
        <v>0</v>
      </c>
      <c r="AC1451" s="42">
        <f t="shared" si="349"/>
        <v>0</v>
      </c>
      <c r="AD1451" s="40" t="str">
        <f t="shared" si="350"/>
        <v>Critical</v>
      </c>
      <c r="AE1451" s="40">
        <f>IFERROR(VLOOKUP(A1451,'[4]Re-order'!$A:$AA,27,0),"")</f>
        <v>0</v>
      </c>
      <c r="AF1451" s="42">
        <f t="shared" si="351"/>
        <v>-3</v>
      </c>
      <c r="AG1451" s="42" t="e">
        <f>SUMIFS('[4]Raw Inventory'!D:D,'[4]Raw Inventory'!C:C,"GREATWALL",'[4]Raw Inventory'!B:B,A1451)</f>
        <v>#VALUE!</v>
      </c>
      <c r="AH1451" s="42" t="e">
        <f>SUMIFS('[4]Raw Inventory'!D:D,'[4]Raw Inventory'!C:C,"DUARTE",'[4]Raw Inventory'!B:B,A1451)</f>
        <v>#VALUE!</v>
      </c>
      <c r="AI1451" s="42"/>
      <c r="AJ1451" s="42">
        <f t="shared" si="352"/>
        <v>0</v>
      </c>
      <c r="AK1451" s="40" t="str">
        <f>IFERROR(IF((Q1451+IF(AI1451="",0,AI3))&lt;=0,"Stockout",IF(AJ1451="","",IF(F1451="Class A",IF(AJ1451&lt;=7,"Critical",IF(AJ1451&lt;=15,"Low",IF(AJ1451&lt;=30,"Reorder",IF(AJ1451&lt;=45,"Optimal","Overstock")))),IF(F1451="Class B",IF(AJ1451&lt;=10,"Critical",IF(AJ1451&lt;=20,"Low",IF(AJ1451&lt;=45,"Reorder",IF(AJ1451&lt;=60,"Optimal","Overstock")))),IF(F1451="Class C",IF(AJ1451&lt;=15,"Critical",IF(AJ1451&lt;=30,"Low",IF(AJ1451&lt;=60,"Reorder",IF(AJ1451&lt;=90,"Optimal","Overstock")))),""))))),"")</f>
        <v>Critical</v>
      </c>
      <c r="AL1451" s="42"/>
      <c r="AM1451" s="39"/>
      <c r="AN1451" s="39"/>
      <c r="AO1451" s="39"/>
      <c r="AP1451" s="39"/>
      <c r="AQ1451" s="39"/>
      <c r="AR1451" s="39"/>
      <c r="AS1451" s="39"/>
      <c r="AT1451" s="39"/>
      <c r="AU1451" s="39"/>
      <c r="AV1451" s="39"/>
    </row>
    <row r="1452" spans="1:48">
      <c r="A1452" s="39" t="s">
        <v>136</v>
      </c>
      <c r="B1452" s="39" t="s">
        <v>132</v>
      </c>
      <c r="C1452" s="39" t="s">
        <v>128</v>
      </c>
      <c r="D1452" s="40" t="s">
        <v>241</v>
      </c>
      <c r="E1452" s="40">
        <v>31</v>
      </c>
      <c r="F1452" s="40" t="s">
        <v>3</v>
      </c>
      <c r="G1452" s="39" t="str">
        <f>IFERROR(VLOOKUP(A1452,'[4]MC Masterlist 2026-09-17'!$B:$M, 3, 0),"")</f>
        <v>YAMAHA</v>
      </c>
      <c r="H1452" s="41">
        <f>IFERROR(VLOOKUP(A1452,'[4]MC Masterlist 2026-09-17'!$B:$M, 6, 0),"")</f>
        <v>236220</v>
      </c>
      <c r="I1452" s="42">
        <v>0</v>
      </c>
      <c r="J1452" s="42">
        <v>0</v>
      </c>
      <c r="K1452" s="42">
        <v>0</v>
      </c>
      <c r="L1452" s="42">
        <f t="shared" si="337"/>
        <v>0</v>
      </c>
      <c r="M1452" s="42">
        <f t="shared" si="338"/>
        <v>0</v>
      </c>
      <c r="N1452" s="41">
        <f t="shared" si="339"/>
        <v>0</v>
      </c>
      <c r="O1452" s="41">
        <f t="shared" si="340"/>
        <v>0</v>
      </c>
      <c r="P1452" s="42">
        <f t="shared" si="341"/>
        <v>0</v>
      </c>
      <c r="Q1452" s="42">
        <v>1</v>
      </c>
      <c r="R1452" s="41">
        <f t="shared" si="342"/>
        <v>236220</v>
      </c>
      <c r="S1452" s="42">
        <f t="shared" si="343"/>
        <v>0</v>
      </c>
      <c r="T1452" s="42">
        <f>IFERROR(VLOOKUP(A1452,'[4]Re-order'!$A:$Q,17,0),"")</f>
        <v>0</v>
      </c>
      <c r="U1452" s="42">
        <f>IFERROR(VLOOKUP(A1452,'[4]MC Masterlist 2026-09-17'!$B:$M, 10, 0),0)</f>
        <v>15</v>
      </c>
      <c r="V1452" s="42">
        <f>IFERROR(VLOOKUP(A1452,'[4]MC Masterlist 2026-09-17'!$B:$M, 11, 0),0)</f>
        <v>15</v>
      </c>
      <c r="W1452" s="42">
        <f t="shared" si="344"/>
        <v>30</v>
      </c>
      <c r="X1452" s="42">
        <f t="shared" si="345"/>
        <v>30</v>
      </c>
      <c r="Y1452" s="42">
        <f>IFERROR(IF(OR(C1452="AREA I",C1452="AREA V"),7,VLOOKUP(A1452,'[4]MC Masterlist 2026-09-17'!$B:$M, 12, 0)),0)</f>
        <v>30</v>
      </c>
      <c r="Z1452" s="42">
        <f t="shared" si="346"/>
        <v>0</v>
      </c>
      <c r="AA1452" s="42">
        <f t="shared" si="347"/>
        <v>0</v>
      </c>
      <c r="AB1452" s="42">
        <f t="shared" si="348"/>
        <v>0</v>
      </c>
      <c r="AC1452" s="42">
        <f t="shared" si="349"/>
        <v>0</v>
      </c>
      <c r="AD1452" s="40" t="str">
        <f t="shared" si="350"/>
        <v>Critical</v>
      </c>
      <c r="AE1452" s="40">
        <f>IFERROR(VLOOKUP(A1452,'[4]Re-order'!$A:$AA,27,0),"")</f>
        <v>0</v>
      </c>
      <c r="AF1452" s="42">
        <f t="shared" si="351"/>
        <v>-1</v>
      </c>
      <c r="AG1452" s="42" t="e">
        <f>SUMIFS('[4]Raw Inventory'!D:D,'[4]Raw Inventory'!C:C,"GREATWALL",'[4]Raw Inventory'!B:B,A1452)</f>
        <v>#VALUE!</v>
      </c>
      <c r="AH1452" s="42" t="e">
        <f>SUMIFS('[4]Raw Inventory'!D:D,'[4]Raw Inventory'!C:C,"DUARTE",'[4]Raw Inventory'!B:B,A1452)</f>
        <v>#VALUE!</v>
      </c>
      <c r="AI1452" s="42"/>
      <c r="AJ1452" s="42">
        <f t="shared" si="352"/>
        <v>0</v>
      </c>
      <c r="AK1452" s="40" t="str">
        <f>IFERROR(IF((Q1452+IF(AI1452="",0,AI3))&lt;=0,"Stockout",IF(AJ1452="","",IF(F1452="Class A",IF(AJ1452&lt;=7,"Critical",IF(AJ1452&lt;=15,"Low",IF(AJ1452&lt;=30,"Reorder",IF(AJ1452&lt;=45,"Optimal","Overstock")))),IF(F1452="Class B",IF(AJ1452&lt;=10,"Critical",IF(AJ1452&lt;=20,"Low",IF(AJ1452&lt;=45,"Reorder",IF(AJ1452&lt;=60,"Optimal","Overstock")))),IF(F1452="Class C",IF(AJ1452&lt;=15,"Critical",IF(AJ1452&lt;=30,"Low",IF(AJ1452&lt;=60,"Reorder",IF(AJ1452&lt;=90,"Optimal","Overstock")))),""))))),"")</f>
        <v>Critical</v>
      </c>
      <c r="AL1452" s="42"/>
      <c r="AM1452" s="39"/>
      <c r="AN1452" s="39"/>
      <c r="AO1452" s="39"/>
      <c r="AP1452" s="39"/>
      <c r="AQ1452" s="39"/>
      <c r="AR1452" s="39"/>
      <c r="AS1452" s="39"/>
      <c r="AT1452" s="39"/>
      <c r="AU1452" s="39"/>
      <c r="AV1452" s="39"/>
    </row>
    <row r="1453" spans="1:48">
      <c r="A1453" s="39" t="s">
        <v>22</v>
      </c>
      <c r="B1453" s="39" t="s">
        <v>113</v>
      </c>
      <c r="C1453" s="39" t="s">
        <v>109</v>
      </c>
      <c r="D1453" s="40" t="s">
        <v>253</v>
      </c>
      <c r="E1453" s="40">
        <v>12</v>
      </c>
      <c r="F1453" s="40" t="s">
        <v>2</v>
      </c>
      <c r="G1453" s="39" t="str">
        <f>IFERROR(VLOOKUP(A1453,'[4]MC Masterlist 2026-09-17'!$B:$M, 3, 0),"")</f>
        <v>HONDA</v>
      </c>
      <c r="H1453" s="41">
        <f>IFERROR(VLOOKUP(A1453,'[4]MC Masterlist 2026-09-17'!$B:$M, 6, 0),"")</f>
        <v>111258</v>
      </c>
      <c r="I1453" s="42">
        <v>1</v>
      </c>
      <c r="J1453" s="42">
        <v>0</v>
      </c>
      <c r="K1453" s="42">
        <v>3</v>
      </c>
      <c r="L1453" s="42">
        <f t="shared" si="337"/>
        <v>4</v>
      </c>
      <c r="M1453" s="42">
        <f t="shared" si="338"/>
        <v>1.3333333333333333</v>
      </c>
      <c r="N1453" s="41">
        <f t="shared" si="339"/>
        <v>445032</v>
      </c>
      <c r="O1453" s="41">
        <f t="shared" si="340"/>
        <v>148344</v>
      </c>
      <c r="P1453" s="42">
        <f t="shared" si="341"/>
        <v>4.4444444444444439E-2</v>
      </c>
      <c r="Q1453" s="42">
        <v>4</v>
      </c>
      <c r="R1453" s="41">
        <f t="shared" si="342"/>
        <v>445032</v>
      </c>
      <c r="S1453" s="42">
        <f t="shared" si="343"/>
        <v>90</v>
      </c>
      <c r="T1453" s="42">
        <f>IFERROR(VLOOKUP(A1453,'[4]Re-order'!$A:$Q,17,0),"")</f>
        <v>0</v>
      </c>
      <c r="U1453" s="42">
        <f>IFERROR(VLOOKUP(A1453,'[4]MC Masterlist 2026-09-17'!$B:$M, 10, 0),0)</f>
        <v>15</v>
      </c>
      <c r="V1453" s="42">
        <f>IFERROR(VLOOKUP(A1453,'[4]MC Masterlist 2026-09-17'!$B:$M, 11, 0),0)</f>
        <v>15</v>
      </c>
      <c r="W1453" s="42">
        <f t="shared" si="344"/>
        <v>30</v>
      </c>
      <c r="X1453" s="42">
        <f t="shared" si="345"/>
        <v>29.333333333333332</v>
      </c>
      <c r="Y1453" s="42">
        <f>IFERROR(IF(OR(C1453="AREA I",C1453="AREA V"),7,VLOOKUP(A1453,'[4]MC Masterlist 2026-09-17'!$B:$M, 12, 0)),0)</f>
        <v>30</v>
      </c>
      <c r="Z1453" s="42">
        <f t="shared" si="346"/>
        <v>0.66666666666666663</v>
      </c>
      <c r="AA1453" s="42">
        <f t="shared" si="347"/>
        <v>1.3333333333333333</v>
      </c>
      <c r="AB1453" s="42">
        <f t="shared" si="348"/>
        <v>1.3037037037037036</v>
      </c>
      <c r="AC1453" s="42">
        <f t="shared" si="349"/>
        <v>1.3333333333333333</v>
      </c>
      <c r="AD1453" s="40" t="str">
        <f t="shared" si="350"/>
        <v>Overstock</v>
      </c>
      <c r="AE1453" s="40">
        <f>IFERROR(VLOOKUP(A1453,'[4]Re-order'!$A:$AA,27,0),"")</f>
        <v>0</v>
      </c>
      <c r="AF1453" s="42">
        <f t="shared" si="351"/>
        <v>-2.666666666666667</v>
      </c>
      <c r="AG1453" s="42" t="e">
        <f>SUMIFS('[4]Raw Inventory'!D:D,'[4]Raw Inventory'!C:C,"GREATWALL",'[4]Raw Inventory'!B:B,A1453)</f>
        <v>#VALUE!</v>
      </c>
      <c r="AH1453" s="42" t="e">
        <f>SUMIFS('[4]Raw Inventory'!D:D,'[4]Raw Inventory'!C:C,"DUARTE",'[4]Raw Inventory'!B:B,A1453)</f>
        <v>#VALUE!</v>
      </c>
      <c r="AI1453" s="42"/>
      <c r="AJ1453" s="42">
        <f t="shared" si="352"/>
        <v>90.000000000000014</v>
      </c>
      <c r="AK1453" s="40" t="str">
        <f>IFERROR(IF((Q1453+IF(AI1453="",0,AI3))&lt;=0,"Stockout",IF(AJ1453="","",IF(F1453="Class A",IF(AJ1453&lt;=7,"Critical",IF(AJ1453&lt;=15,"Low",IF(AJ1453&lt;=30,"Reorder",IF(AJ1453&lt;=45,"Optimal","Overstock")))),IF(F1453="Class B",IF(AJ1453&lt;=10,"Critical",IF(AJ1453&lt;=20,"Low",IF(AJ1453&lt;=45,"Reorder",IF(AJ1453&lt;=60,"Optimal","Overstock")))),IF(F1453="Class C",IF(AJ1453&lt;=15,"Critical",IF(AJ1453&lt;=30,"Low",IF(AJ1453&lt;=60,"Reorder",IF(AJ1453&lt;=90,"Optimal","Overstock")))),""))))),"")</f>
        <v>Overstock</v>
      </c>
      <c r="AL1453" s="42"/>
      <c r="AM1453" s="39"/>
      <c r="AN1453" s="39"/>
      <c r="AO1453" s="39"/>
      <c r="AP1453" s="39"/>
      <c r="AQ1453" s="39"/>
      <c r="AR1453" s="39"/>
      <c r="AS1453" s="39"/>
      <c r="AT1453" s="39"/>
      <c r="AU1453" s="39"/>
      <c r="AV1453" s="39"/>
    </row>
    <row r="1454" spans="1:48">
      <c r="A1454" s="39" t="s">
        <v>40</v>
      </c>
      <c r="B1454" s="39" t="s">
        <v>139</v>
      </c>
      <c r="C1454" s="39" t="s">
        <v>137</v>
      </c>
      <c r="D1454" s="40" t="s">
        <v>244</v>
      </c>
      <c r="E1454" s="40">
        <v>14</v>
      </c>
      <c r="F1454" s="40" t="s">
        <v>2</v>
      </c>
      <c r="G1454" s="39" t="str">
        <f>IFERROR(VLOOKUP(A1454,'[4]MC Masterlist 2026-09-17'!$B:$M, 3, 0),"")</f>
        <v>HONDA</v>
      </c>
      <c r="H1454" s="41">
        <f>IFERROR(VLOOKUP(A1454,'[4]MC Masterlist 2026-09-17'!$B:$M, 6, 0),"")</f>
        <v>56426</v>
      </c>
      <c r="I1454" s="42">
        <v>4</v>
      </c>
      <c r="J1454" s="42">
        <v>7</v>
      </c>
      <c r="K1454" s="42">
        <v>2</v>
      </c>
      <c r="L1454" s="42">
        <f t="shared" si="337"/>
        <v>13</v>
      </c>
      <c r="M1454" s="42">
        <f t="shared" si="338"/>
        <v>4.333333333333333</v>
      </c>
      <c r="N1454" s="41">
        <f t="shared" si="339"/>
        <v>733538</v>
      </c>
      <c r="O1454" s="41">
        <f t="shared" si="340"/>
        <v>244512.66666666666</v>
      </c>
      <c r="P1454" s="42">
        <f t="shared" si="341"/>
        <v>0.14444444444444443</v>
      </c>
      <c r="Q1454" s="42">
        <v>6</v>
      </c>
      <c r="R1454" s="41">
        <f t="shared" si="342"/>
        <v>338556</v>
      </c>
      <c r="S1454" s="42">
        <f t="shared" si="343"/>
        <v>41.53846153846154</v>
      </c>
      <c r="T1454" s="42">
        <f>IFERROR(VLOOKUP(A1454,'[4]Re-order'!$A:$Q,17,0),"")</f>
        <v>0</v>
      </c>
      <c r="U1454" s="42">
        <f>IFERROR(VLOOKUP(A1454,'[4]MC Masterlist 2026-09-17'!$B:$M, 10, 0),0)</f>
        <v>15</v>
      </c>
      <c r="V1454" s="42">
        <f>IFERROR(VLOOKUP(A1454,'[4]MC Masterlist 2026-09-17'!$B:$M, 11, 0),0)</f>
        <v>15</v>
      </c>
      <c r="W1454" s="42">
        <f t="shared" si="344"/>
        <v>30</v>
      </c>
      <c r="X1454" s="42">
        <f t="shared" si="345"/>
        <v>4.8333333333333339</v>
      </c>
      <c r="Y1454" s="42">
        <f>IFERROR(IF(OR(C1454="AREA I",C1454="AREA V"),7,VLOOKUP(A1454,'[4]MC Masterlist 2026-09-17'!$B:$M, 12, 0)),0)</f>
        <v>7</v>
      </c>
      <c r="Z1454" s="42">
        <f t="shared" si="346"/>
        <v>2.1666666666666665</v>
      </c>
      <c r="AA1454" s="42">
        <f t="shared" si="347"/>
        <v>4.333333333333333</v>
      </c>
      <c r="AB1454" s="42">
        <f t="shared" si="348"/>
        <v>0.69814814814814818</v>
      </c>
      <c r="AC1454" s="42">
        <f t="shared" si="349"/>
        <v>1.0111111111111111</v>
      </c>
      <c r="AD1454" s="40" t="str">
        <f t="shared" si="350"/>
        <v>Reorder</v>
      </c>
      <c r="AE1454" s="40">
        <f>IFERROR(VLOOKUP(A1454,'[4]Re-order'!$A:$AA,27,0),"")</f>
        <v>0</v>
      </c>
      <c r="AF1454" s="42">
        <f t="shared" si="351"/>
        <v>-4.9888888888888889</v>
      </c>
      <c r="AG1454" s="42" t="e">
        <f>SUMIFS('[4]Raw Inventory'!D:D,'[4]Raw Inventory'!C:C,"GREATWALL",'[4]Raw Inventory'!B:B,A1454)</f>
        <v>#VALUE!</v>
      </c>
      <c r="AH1454" s="42" t="e">
        <f>SUMIFS('[4]Raw Inventory'!D:D,'[4]Raw Inventory'!C:C,"DUARTE",'[4]Raw Inventory'!B:B,A1454)</f>
        <v>#VALUE!</v>
      </c>
      <c r="AI1454" s="42"/>
      <c r="AJ1454" s="42">
        <f t="shared" si="352"/>
        <v>41.53846153846154</v>
      </c>
      <c r="AK1454" s="40" t="str">
        <f>IFERROR(IF((Q1454+IF(AI1454="",0,AI3))&lt;=0,"Stockout",IF(AJ1454="","",IF(F1454="Class A",IF(AJ1454&lt;=7,"Critical",IF(AJ1454&lt;=15,"Low",IF(AJ1454&lt;=30,"Reorder",IF(AJ1454&lt;=45,"Optimal","Overstock")))),IF(F1454="Class B",IF(AJ1454&lt;=10,"Critical",IF(AJ1454&lt;=20,"Low",IF(AJ1454&lt;=45,"Reorder",IF(AJ1454&lt;=60,"Optimal","Overstock")))),IF(F1454="Class C",IF(AJ1454&lt;=15,"Critical",IF(AJ1454&lt;=30,"Low",IF(AJ1454&lt;=60,"Reorder",IF(AJ1454&lt;=90,"Optimal","Overstock")))),""))))),"")</f>
        <v>Reorder</v>
      </c>
      <c r="AL1454" s="42"/>
      <c r="AM1454" s="39"/>
      <c r="AN1454" s="39"/>
      <c r="AO1454" s="39"/>
      <c r="AP1454" s="39"/>
      <c r="AQ1454" s="39"/>
      <c r="AR1454" s="39"/>
      <c r="AS1454" s="39"/>
      <c r="AT1454" s="39"/>
      <c r="AU1454" s="39"/>
      <c r="AV1454" s="39"/>
    </row>
    <row r="1455" spans="1:48">
      <c r="A1455" s="39" t="s">
        <v>44</v>
      </c>
      <c r="B1455" s="39" t="s">
        <v>98</v>
      </c>
      <c r="C1455" s="39" t="s">
        <v>90</v>
      </c>
      <c r="D1455" s="40" t="s">
        <v>253</v>
      </c>
      <c r="E1455" s="40">
        <v>14</v>
      </c>
      <c r="F1455" s="40" t="s">
        <v>2</v>
      </c>
      <c r="G1455" s="39" t="str">
        <f>IFERROR(VLOOKUP(A1455,'[4]MC Masterlist 2026-09-17'!$B:$M, 3, 0),"")</f>
        <v>YAMAHA</v>
      </c>
      <c r="H1455" s="41">
        <f>IFERROR(VLOOKUP(A1455,'[4]MC Masterlist 2026-09-17'!$B:$M, 6, 0),"")</f>
        <v>165912</v>
      </c>
      <c r="I1455" s="42">
        <v>0</v>
      </c>
      <c r="J1455" s="42">
        <v>1</v>
      </c>
      <c r="K1455" s="42">
        <v>0</v>
      </c>
      <c r="L1455" s="42">
        <f t="shared" si="337"/>
        <v>1</v>
      </c>
      <c r="M1455" s="42">
        <f t="shared" si="338"/>
        <v>0.33333333333333331</v>
      </c>
      <c r="N1455" s="41">
        <f t="shared" si="339"/>
        <v>165912</v>
      </c>
      <c r="O1455" s="41">
        <f t="shared" si="340"/>
        <v>55304</v>
      </c>
      <c r="P1455" s="42">
        <f t="shared" si="341"/>
        <v>1.111111111111111E-2</v>
      </c>
      <c r="Q1455" s="42"/>
      <c r="R1455" s="41">
        <f t="shared" si="342"/>
        <v>0</v>
      </c>
      <c r="S1455" s="42">
        <f t="shared" si="343"/>
        <v>0</v>
      </c>
      <c r="T1455" s="42">
        <f>IFERROR(VLOOKUP(A1455,'[4]Re-order'!$A:$Q,17,0),"")</f>
        <v>0</v>
      </c>
      <c r="U1455" s="42">
        <f>IFERROR(VLOOKUP(A1455,'[4]MC Masterlist 2026-09-17'!$B:$M, 10, 0),0)</f>
        <v>15</v>
      </c>
      <c r="V1455" s="42">
        <f>IFERROR(VLOOKUP(A1455,'[4]MC Masterlist 2026-09-17'!$B:$M, 11, 0),0)</f>
        <v>15</v>
      </c>
      <c r="W1455" s="42">
        <f t="shared" si="344"/>
        <v>30</v>
      </c>
      <c r="X1455" s="42">
        <f t="shared" si="345"/>
        <v>29.833333333333332</v>
      </c>
      <c r="Y1455" s="42">
        <f>IFERROR(IF(OR(C1455="AREA I",C1455="AREA V"),7,VLOOKUP(A1455,'[4]MC Masterlist 2026-09-17'!$B:$M, 12, 0)),0)</f>
        <v>30</v>
      </c>
      <c r="Z1455" s="42">
        <f t="shared" si="346"/>
        <v>0.16666666666666666</v>
      </c>
      <c r="AA1455" s="42">
        <f t="shared" si="347"/>
        <v>0.33333333333333331</v>
      </c>
      <c r="AB1455" s="42">
        <f t="shared" si="348"/>
        <v>0.33148148148148143</v>
      </c>
      <c r="AC1455" s="42">
        <f t="shared" si="349"/>
        <v>0.33333333333333331</v>
      </c>
      <c r="AD1455" s="40" t="str">
        <f t="shared" si="350"/>
        <v>Stockout</v>
      </c>
      <c r="AE1455" s="40">
        <f>IFERROR(VLOOKUP(A1455,'[4]Re-order'!$A:$AA,27,0),"")</f>
        <v>0</v>
      </c>
      <c r="AF1455" s="42">
        <f t="shared" si="351"/>
        <v>0.33333333333333331</v>
      </c>
      <c r="AG1455" s="42" t="e">
        <f>SUMIFS('[4]Raw Inventory'!D:D,'[4]Raw Inventory'!C:C,"GREATWALL",'[4]Raw Inventory'!B:B,A1455)</f>
        <v>#VALUE!</v>
      </c>
      <c r="AH1455" s="42" t="e">
        <f>SUMIFS('[4]Raw Inventory'!D:D,'[4]Raw Inventory'!C:C,"DUARTE",'[4]Raw Inventory'!B:B,A1455)</f>
        <v>#VALUE!</v>
      </c>
      <c r="AI1455" s="42"/>
      <c r="AJ1455" s="42">
        <f t="shared" si="352"/>
        <v>0</v>
      </c>
      <c r="AK1455" s="40" t="str">
        <f>IFERROR(IF((Q1455+IF(AI1455="",0,AI3))&lt;=0,"Stockout",IF(AJ1455="","",IF(F1455="Class A",IF(AJ1455&lt;=7,"Critical",IF(AJ1455&lt;=15,"Low",IF(AJ1455&lt;=30,"Reorder",IF(AJ1455&lt;=45,"Optimal","Overstock")))),IF(F1455="Class B",IF(AJ1455&lt;=10,"Critical",IF(AJ1455&lt;=20,"Low",IF(AJ1455&lt;=45,"Reorder",IF(AJ1455&lt;=60,"Optimal","Overstock")))),IF(F1455="Class C",IF(AJ1455&lt;=15,"Critical",IF(AJ1455&lt;=30,"Low",IF(AJ1455&lt;=60,"Reorder",IF(AJ1455&lt;=90,"Optimal","Overstock")))),""))))),"")</f>
        <v>Stockout</v>
      </c>
      <c r="AL1455" s="42"/>
      <c r="AM1455" s="39"/>
      <c r="AN1455" s="39"/>
      <c r="AO1455" s="39"/>
      <c r="AP1455" s="39"/>
      <c r="AQ1455" s="39"/>
      <c r="AR1455" s="39"/>
      <c r="AS1455" s="39"/>
      <c r="AT1455" s="39"/>
      <c r="AU1455" s="39"/>
      <c r="AV1455" s="39"/>
    </row>
    <row r="1456" spans="1:48">
      <c r="A1456" s="39" t="s">
        <v>57</v>
      </c>
      <c r="B1456" s="39" t="s">
        <v>11</v>
      </c>
      <c r="C1456" s="39" t="s">
        <v>1</v>
      </c>
      <c r="D1456" s="40" t="s">
        <v>230</v>
      </c>
      <c r="E1456" s="40">
        <v>23</v>
      </c>
      <c r="F1456" s="40" t="s">
        <v>3</v>
      </c>
      <c r="G1456" s="39" t="str">
        <f>IFERROR(VLOOKUP(A1456,'[4]MC Masterlist 2026-09-17'!$B:$M, 3, 0),"")</f>
        <v>HONDA</v>
      </c>
      <c r="H1456" s="41">
        <f>IFERROR(VLOOKUP(A1456,'[4]MC Masterlist 2026-09-17'!$B:$M, 6, 0),"")</f>
        <v>146328</v>
      </c>
      <c r="I1456" s="42">
        <v>0</v>
      </c>
      <c r="J1456" s="42">
        <v>0</v>
      </c>
      <c r="K1456" s="42">
        <v>0</v>
      </c>
      <c r="L1456" s="42">
        <f t="shared" si="337"/>
        <v>0</v>
      </c>
      <c r="M1456" s="42">
        <f t="shared" si="338"/>
        <v>0</v>
      </c>
      <c r="N1456" s="41">
        <f t="shared" si="339"/>
        <v>0</v>
      </c>
      <c r="O1456" s="41">
        <f t="shared" si="340"/>
        <v>0</v>
      </c>
      <c r="P1456" s="42">
        <f t="shared" si="341"/>
        <v>0</v>
      </c>
      <c r="Q1456" s="42">
        <v>1</v>
      </c>
      <c r="R1456" s="41">
        <f t="shared" si="342"/>
        <v>146328</v>
      </c>
      <c r="S1456" s="42">
        <f t="shared" si="343"/>
        <v>0</v>
      </c>
      <c r="T1456" s="42">
        <f>IFERROR(VLOOKUP(A1456,'[4]Re-order'!$A:$Q,17,0),"")</f>
        <v>0</v>
      </c>
      <c r="U1456" s="42">
        <f>IFERROR(VLOOKUP(A1456,'[4]MC Masterlist 2026-09-17'!$B:$M, 10, 0),0)</f>
        <v>15</v>
      </c>
      <c r="V1456" s="42">
        <f>IFERROR(VLOOKUP(A1456,'[4]MC Masterlist 2026-09-17'!$B:$M, 11, 0),0)</f>
        <v>15</v>
      </c>
      <c r="W1456" s="42">
        <f t="shared" si="344"/>
        <v>30</v>
      </c>
      <c r="X1456" s="42">
        <f t="shared" si="345"/>
        <v>7</v>
      </c>
      <c r="Y1456" s="42">
        <f>IFERROR(IF(OR(C1456="AREA I",C1456="AREA V"),7,VLOOKUP(A1456,'[4]MC Masterlist 2026-09-17'!$B:$M, 12, 0)),0)</f>
        <v>7</v>
      </c>
      <c r="Z1456" s="42">
        <f t="shared" si="346"/>
        <v>0</v>
      </c>
      <c r="AA1456" s="42">
        <f t="shared" si="347"/>
        <v>0</v>
      </c>
      <c r="AB1456" s="42">
        <f t="shared" si="348"/>
        <v>0</v>
      </c>
      <c r="AC1456" s="42">
        <f t="shared" si="349"/>
        <v>0</v>
      </c>
      <c r="AD1456" s="40" t="str">
        <f t="shared" si="350"/>
        <v>Critical</v>
      </c>
      <c r="AE1456" s="40">
        <f>IFERROR(VLOOKUP(A1456,'[4]Re-order'!$A:$AA,27,0),"")</f>
        <v>0</v>
      </c>
      <c r="AF1456" s="42">
        <f t="shared" si="351"/>
        <v>-1</v>
      </c>
      <c r="AG1456" s="42" t="e">
        <f>SUMIFS('[4]Raw Inventory'!D:D,'[4]Raw Inventory'!C:C,"GREATWALL",'[4]Raw Inventory'!B:B,A1456)</f>
        <v>#VALUE!</v>
      </c>
      <c r="AH1456" s="42" t="e">
        <f>SUMIFS('[4]Raw Inventory'!D:D,'[4]Raw Inventory'!C:C,"DUARTE",'[4]Raw Inventory'!B:B,A1456)</f>
        <v>#VALUE!</v>
      </c>
      <c r="AI1456" s="42"/>
      <c r="AJ1456" s="42">
        <f t="shared" si="352"/>
        <v>0</v>
      </c>
      <c r="AK1456" s="40" t="str">
        <f>IFERROR(IF((Q1456+IF(AI1456="",0,AI3))&lt;=0,"Stockout",IF(AJ1456="","",IF(F1456="Class A",IF(AJ1456&lt;=7,"Critical",IF(AJ1456&lt;=15,"Low",IF(AJ1456&lt;=30,"Reorder",IF(AJ1456&lt;=45,"Optimal","Overstock")))),IF(F1456="Class B",IF(AJ1456&lt;=10,"Critical",IF(AJ1456&lt;=20,"Low",IF(AJ1456&lt;=45,"Reorder",IF(AJ1456&lt;=60,"Optimal","Overstock")))),IF(F1456="Class C",IF(AJ1456&lt;=15,"Critical",IF(AJ1456&lt;=30,"Low",IF(AJ1456&lt;=60,"Reorder",IF(AJ1456&lt;=90,"Optimal","Overstock")))),""))))),"")</f>
        <v>Critical</v>
      </c>
      <c r="AL1456" s="42"/>
      <c r="AM1456" s="39"/>
      <c r="AN1456" s="39"/>
      <c r="AO1456" s="39"/>
      <c r="AP1456" s="39"/>
      <c r="AQ1456" s="39"/>
      <c r="AR1456" s="39"/>
      <c r="AS1456" s="39"/>
      <c r="AT1456" s="39"/>
      <c r="AU1456" s="39"/>
      <c r="AV1456" s="39"/>
    </row>
    <row r="1457" spans="1:48">
      <c r="A1457" s="39" t="s">
        <v>16</v>
      </c>
      <c r="B1457" s="39" t="s">
        <v>94</v>
      </c>
      <c r="C1457" s="39" t="s">
        <v>90</v>
      </c>
      <c r="D1457" s="40" t="s">
        <v>252</v>
      </c>
      <c r="E1457" s="40">
        <v>7</v>
      </c>
      <c r="F1457" s="40" t="s">
        <v>2</v>
      </c>
      <c r="G1457" s="39" t="str">
        <f>IFERROR(VLOOKUP(A1457,'[4]MC Masterlist 2026-09-17'!$B:$M, 3, 0),"")</f>
        <v>HONDA</v>
      </c>
      <c r="H1457" s="41">
        <f>IFERROR(VLOOKUP(A1457,'[4]MC Masterlist 2026-09-17'!$B:$M, 6, 0),"")</f>
        <v>84394</v>
      </c>
      <c r="I1457" s="42">
        <v>2</v>
      </c>
      <c r="J1457" s="42">
        <v>0</v>
      </c>
      <c r="K1457" s="42">
        <v>1</v>
      </c>
      <c r="L1457" s="42">
        <f t="shared" si="337"/>
        <v>3</v>
      </c>
      <c r="M1457" s="42">
        <f t="shared" si="338"/>
        <v>1</v>
      </c>
      <c r="N1457" s="41">
        <f t="shared" si="339"/>
        <v>253182</v>
      </c>
      <c r="O1457" s="41">
        <f t="shared" si="340"/>
        <v>84394</v>
      </c>
      <c r="P1457" s="42">
        <f t="shared" si="341"/>
        <v>3.3333333333333333E-2</v>
      </c>
      <c r="Q1457" s="42"/>
      <c r="R1457" s="41">
        <f t="shared" si="342"/>
        <v>0</v>
      </c>
      <c r="S1457" s="42">
        <f t="shared" si="343"/>
        <v>0</v>
      </c>
      <c r="T1457" s="42">
        <f>IFERROR(VLOOKUP(A1457,'[4]Re-order'!$A:$Q,17,0),"")</f>
        <v>0</v>
      </c>
      <c r="U1457" s="42">
        <f>IFERROR(VLOOKUP(A1457,'[4]MC Masterlist 2026-09-17'!$B:$M, 10, 0),0)</f>
        <v>15</v>
      </c>
      <c r="V1457" s="42">
        <f>IFERROR(VLOOKUP(A1457,'[4]MC Masterlist 2026-09-17'!$B:$M, 11, 0),0)</f>
        <v>15</v>
      </c>
      <c r="W1457" s="42">
        <f t="shared" si="344"/>
        <v>30</v>
      </c>
      <c r="X1457" s="42">
        <f t="shared" si="345"/>
        <v>29.5</v>
      </c>
      <c r="Y1457" s="42">
        <f>IFERROR(IF(OR(C1457="AREA I",C1457="AREA V"),7,VLOOKUP(A1457,'[4]MC Masterlist 2026-09-17'!$B:$M, 12, 0)),0)</f>
        <v>30</v>
      </c>
      <c r="Z1457" s="42">
        <f t="shared" si="346"/>
        <v>0.5</v>
      </c>
      <c r="AA1457" s="42">
        <f t="shared" si="347"/>
        <v>1</v>
      </c>
      <c r="AB1457" s="42">
        <f t="shared" si="348"/>
        <v>0.98333333333333328</v>
      </c>
      <c r="AC1457" s="42">
        <f t="shared" si="349"/>
        <v>1</v>
      </c>
      <c r="AD1457" s="40" t="str">
        <f t="shared" si="350"/>
        <v>Stockout</v>
      </c>
      <c r="AE1457" s="40">
        <f>IFERROR(VLOOKUP(A1457,'[4]Re-order'!$A:$AA,27,0),"")</f>
        <v>0</v>
      </c>
      <c r="AF1457" s="42">
        <f t="shared" si="351"/>
        <v>1</v>
      </c>
      <c r="AG1457" s="42" t="e">
        <f>SUMIFS('[4]Raw Inventory'!D:D,'[4]Raw Inventory'!C:C,"GREATWALL",'[4]Raw Inventory'!B:B,A1457)</f>
        <v>#VALUE!</v>
      </c>
      <c r="AH1457" s="42" t="e">
        <f>SUMIFS('[4]Raw Inventory'!D:D,'[4]Raw Inventory'!C:C,"DUARTE",'[4]Raw Inventory'!B:B,A1457)</f>
        <v>#VALUE!</v>
      </c>
      <c r="AI1457" s="42"/>
      <c r="AJ1457" s="42">
        <f t="shared" si="352"/>
        <v>0</v>
      </c>
      <c r="AK1457" s="40" t="str">
        <f>IFERROR(IF((Q1457+IF(AI1457="",0,AI3))&lt;=0,"Stockout",IF(AJ1457="","",IF(F1457="Class A",IF(AJ1457&lt;=7,"Critical",IF(AJ1457&lt;=15,"Low",IF(AJ1457&lt;=30,"Reorder",IF(AJ1457&lt;=45,"Optimal","Overstock")))),IF(F1457="Class B",IF(AJ1457&lt;=10,"Critical",IF(AJ1457&lt;=20,"Low",IF(AJ1457&lt;=45,"Reorder",IF(AJ1457&lt;=60,"Optimal","Overstock")))),IF(F1457="Class C",IF(AJ1457&lt;=15,"Critical",IF(AJ1457&lt;=30,"Low",IF(AJ1457&lt;=60,"Reorder",IF(AJ1457&lt;=90,"Optimal","Overstock")))),""))))),"")</f>
        <v>Stockout</v>
      </c>
      <c r="AL1457" s="42"/>
      <c r="AM1457" s="39"/>
      <c r="AN1457" s="39"/>
      <c r="AO1457" s="39"/>
      <c r="AP1457" s="39"/>
      <c r="AQ1457" s="39"/>
      <c r="AR1457" s="39"/>
      <c r="AS1457" s="39"/>
      <c r="AT1457" s="39"/>
      <c r="AU1457" s="39"/>
      <c r="AV1457" s="39"/>
    </row>
    <row r="1458" spans="1:48">
      <c r="A1458" s="39" t="s">
        <v>38</v>
      </c>
      <c r="B1458" s="39" t="s">
        <v>139</v>
      </c>
      <c r="C1458" s="39" t="s">
        <v>137</v>
      </c>
      <c r="D1458" s="40" t="s">
        <v>266</v>
      </c>
      <c r="E1458" s="40">
        <v>18</v>
      </c>
      <c r="F1458" s="40" t="s">
        <v>3</v>
      </c>
      <c r="G1458" s="39" t="str">
        <f>IFERROR(VLOOKUP(A1458,'[4]MC Masterlist 2026-09-17'!$B:$M, 3, 0),"")</f>
        <v>HONDA</v>
      </c>
      <c r="H1458" s="41">
        <f>IFERROR(VLOOKUP(A1458,'[4]MC Masterlist 2026-09-17'!$B:$M, 6, 0),"")</f>
        <v>165630</v>
      </c>
      <c r="I1458" s="42">
        <v>0</v>
      </c>
      <c r="J1458" s="42">
        <v>1</v>
      </c>
      <c r="K1458" s="42">
        <v>1</v>
      </c>
      <c r="L1458" s="42">
        <f t="shared" si="337"/>
        <v>2</v>
      </c>
      <c r="M1458" s="42">
        <f t="shared" si="338"/>
        <v>0.66666666666666663</v>
      </c>
      <c r="N1458" s="41">
        <f t="shared" si="339"/>
        <v>331260</v>
      </c>
      <c r="O1458" s="41">
        <f t="shared" si="340"/>
        <v>110420</v>
      </c>
      <c r="P1458" s="42">
        <f t="shared" si="341"/>
        <v>2.222222222222222E-2</v>
      </c>
      <c r="Q1458" s="42">
        <v>0</v>
      </c>
      <c r="R1458" s="41">
        <f t="shared" si="342"/>
        <v>0</v>
      </c>
      <c r="S1458" s="42">
        <f t="shared" si="343"/>
        <v>0</v>
      </c>
      <c r="T1458" s="42">
        <f>IFERROR(VLOOKUP(A1458,'[4]Re-order'!$A:$Q,17,0),"")</f>
        <v>0</v>
      </c>
      <c r="U1458" s="42">
        <f>IFERROR(VLOOKUP(A1458,'[4]MC Masterlist 2026-09-17'!$B:$M, 10, 0),0)</f>
        <v>15</v>
      </c>
      <c r="V1458" s="42">
        <f>IFERROR(VLOOKUP(A1458,'[4]MC Masterlist 2026-09-17'!$B:$M, 11, 0),0)</f>
        <v>15</v>
      </c>
      <c r="W1458" s="42">
        <f t="shared" si="344"/>
        <v>30</v>
      </c>
      <c r="X1458" s="42">
        <f t="shared" si="345"/>
        <v>6.666666666666667</v>
      </c>
      <c r="Y1458" s="42">
        <f>IFERROR(IF(OR(C1458="AREA I",C1458="AREA V"),7,VLOOKUP(A1458,'[4]MC Masterlist 2026-09-17'!$B:$M, 12, 0)),0)</f>
        <v>7</v>
      </c>
      <c r="Z1458" s="42">
        <f t="shared" si="346"/>
        <v>0.33333333333333331</v>
      </c>
      <c r="AA1458" s="42">
        <f t="shared" si="347"/>
        <v>0.66666666666666663</v>
      </c>
      <c r="AB1458" s="42">
        <f t="shared" si="348"/>
        <v>0.14814814814814814</v>
      </c>
      <c r="AC1458" s="42">
        <f t="shared" si="349"/>
        <v>0.15555555555555553</v>
      </c>
      <c r="AD1458" s="40" t="str">
        <f t="shared" si="350"/>
        <v>Stockout</v>
      </c>
      <c r="AE1458" s="40">
        <f>IFERROR(VLOOKUP(A1458,'[4]Re-order'!$A:$AA,27,0),"")</f>
        <v>0</v>
      </c>
      <c r="AF1458" s="42">
        <f t="shared" si="351"/>
        <v>0.15555555555555553</v>
      </c>
      <c r="AG1458" s="42" t="e">
        <f>SUMIFS('[4]Raw Inventory'!D:D,'[4]Raw Inventory'!C:C,"GREATWALL",'[4]Raw Inventory'!B:B,A1458)</f>
        <v>#VALUE!</v>
      </c>
      <c r="AH1458" s="42" t="e">
        <f>SUMIFS('[4]Raw Inventory'!D:D,'[4]Raw Inventory'!C:C,"DUARTE",'[4]Raw Inventory'!B:B,A1458)</f>
        <v>#VALUE!</v>
      </c>
      <c r="AI1458" s="42"/>
      <c r="AJ1458" s="42">
        <f t="shared" si="352"/>
        <v>0</v>
      </c>
      <c r="AK1458" s="40" t="str">
        <f>IFERROR(IF((Q1458+IF(AI1458="",0,AI3))&lt;=0,"Stockout",IF(AJ1458="","",IF(F1458="Class A",IF(AJ1458&lt;=7,"Critical",IF(AJ1458&lt;=15,"Low",IF(AJ1458&lt;=30,"Reorder",IF(AJ1458&lt;=45,"Optimal","Overstock")))),IF(F1458="Class B",IF(AJ1458&lt;=10,"Critical",IF(AJ1458&lt;=20,"Low",IF(AJ1458&lt;=45,"Reorder",IF(AJ1458&lt;=60,"Optimal","Overstock")))),IF(F1458="Class C",IF(AJ1458&lt;=15,"Critical",IF(AJ1458&lt;=30,"Low",IF(AJ1458&lt;=60,"Reorder",IF(AJ1458&lt;=90,"Optimal","Overstock")))),""))))),"")</f>
        <v>Stockout</v>
      </c>
      <c r="AL1458" s="42"/>
      <c r="AM1458" s="39"/>
      <c r="AN1458" s="39"/>
      <c r="AO1458" s="39"/>
      <c r="AP1458" s="39"/>
      <c r="AQ1458" s="39"/>
      <c r="AR1458" s="39"/>
      <c r="AS1458" s="39"/>
      <c r="AT1458" s="39"/>
      <c r="AU1458" s="39"/>
      <c r="AV1458" s="39"/>
    </row>
    <row r="1459" spans="1:48">
      <c r="A1459" s="39" t="s">
        <v>16</v>
      </c>
      <c r="B1459" s="39" t="s">
        <v>111</v>
      </c>
      <c r="C1459" s="39" t="s">
        <v>109</v>
      </c>
      <c r="D1459" s="40" t="s">
        <v>232</v>
      </c>
      <c r="E1459" s="40">
        <v>8</v>
      </c>
      <c r="F1459" s="40" t="s">
        <v>2</v>
      </c>
      <c r="G1459" s="39" t="str">
        <f>IFERROR(VLOOKUP(A1459,'[4]MC Masterlist 2026-09-17'!$B:$M, 3, 0),"")</f>
        <v>HONDA</v>
      </c>
      <c r="H1459" s="41">
        <f>IFERROR(VLOOKUP(A1459,'[4]MC Masterlist 2026-09-17'!$B:$M, 6, 0),"")</f>
        <v>84394</v>
      </c>
      <c r="I1459" s="42">
        <v>0</v>
      </c>
      <c r="J1459" s="42">
        <v>0</v>
      </c>
      <c r="K1459" s="42">
        <v>6</v>
      </c>
      <c r="L1459" s="42">
        <f t="shared" si="337"/>
        <v>6</v>
      </c>
      <c r="M1459" s="42">
        <f t="shared" si="338"/>
        <v>2</v>
      </c>
      <c r="N1459" s="41">
        <f t="shared" si="339"/>
        <v>506364</v>
      </c>
      <c r="O1459" s="41">
        <f t="shared" si="340"/>
        <v>168788</v>
      </c>
      <c r="P1459" s="42">
        <f t="shared" si="341"/>
        <v>6.6666666666666666E-2</v>
      </c>
      <c r="Q1459" s="42"/>
      <c r="R1459" s="41">
        <f t="shared" si="342"/>
        <v>0</v>
      </c>
      <c r="S1459" s="42">
        <f t="shared" si="343"/>
        <v>0</v>
      </c>
      <c r="T1459" s="42">
        <f>IFERROR(VLOOKUP(A1459,'[4]Re-order'!$A:$Q,17,0),"")</f>
        <v>0</v>
      </c>
      <c r="U1459" s="42">
        <f>IFERROR(VLOOKUP(A1459,'[4]MC Masterlist 2026-09-17'!$B:$M, 10, 0),0)</f>
        <v>15</v>
      </c>
      <c r="V1459" s="42">
        <f>IFERROR(VLOOKUP(A1459,'[4]MC Masterlist 2026-09-17'!$B:$M, 11, 0),0)</f>
        <v>15</v>
      </c>
      <c r="W1459" s="42">
        <f t="shared" si="344"/>
        <v>30</v>
      </c>
      <c r="X1459" s="42">
        <f t="shared" si="345"/>
        <v>29</v>
      </c>
      <c r="Y1459" s="42">
        <f>IFERROR(IF(OR(C1459="AREA I",C1459="AREA V"),7,VLOOKUP(A1459,'[4]MC Masterlist 2026-09-17'!$B:$M, 12, 0)),0)</f>
        <v>30</v>
      </c>
      <c r="Z1459" s="42">
        <f t="shared" si="346"/>
        <v>1</v>
      </c>
      <c r="AA1459" s="42">
        <f t="shared" si="347"/>
        <v>2</v>
      </c>
      <c r="AB1459" s="42">
        <f t="shared" si="348"/>
        <v>1.9333333333333333</v>
      </c>
      <c r="AC1459" s="42">
        <f t="shared" si="349"/>
        <v>2</v>
      </c>
      <c r="AD1459" s="40" t="str">
        <f t="shared" si="350"/>
        <v>Stockout</v>
      </c>
      <c r="AE1459" s="40">
        <f>IFERROR(VLOOKUP(A1459,'[4]Re-order'!$A:$AA,27,0),"")</f>
        <v>0</v>
      </c>
      <c r="AF1459" s="42">
        <f t="shared" si="351"/>
        <v>2</v>
      </c>
      <c r="AG1459" s="42" t="e">
        <f>SUMIFS('[4]Raw Inventory'!D:D,'[4]Raw Inventory'!C:C,"GREATWALL",'[4]Raw Inventory'!B:B,A1459)</f>
        <v>#VALUE!</v>
      </c>
      <c r="AH1459" s="42" t="e">
        <f>SUMIFS('[4]Raw Inventory'!D:D,'[4]Raw Inventory'!C:C,"DUARTE",'[4]Raw Inventory'!B:B,A1459)</f>
        <v>#VALUE!</v>
      </c>
      <c r="AI1459" s="42"/>
      <c r="AJ1459" s="42">
        <f t="shared" si="352"/>
        <v>0</v>
      </c>
      <c r="AK1459" s="40" t="str">
        <f>IFERROR(IF((Q1459+IF(AI1459="",0,AI3))&lt;=0,"Stockout",IF(AJ1459="","",IF(F1459="Class A",IF(AJ1459&lt;=7,"Critical",IF(AJ1459&lt;=15,"Low",IF(AJ1459&lt;=30,"Reorder",IF(AJ1459&lt;=45,"Optimal","Overstock")))),IF(F1459="Class B",IF(AJ1459&lt;=10,"Critical",IF(AJ1459&lt;=20,"Low",IF(AJ1459&lt;=45,"Reorder",IF(AJ1459&lt;=60,"Optimal","Overstock")))),IF(F1459="Class C",IF(AJ1459&lt;=15,"Critical",IF(AJ1459&lt;=30,"Low",IF(AJ1459&lt;=60,"Reorder",IF(AJ1459&lt;=90,"Optimal","Overstock")))),""))))),"")</f>
        <v>Stockout</v>
      </c>
      <c r="AL1459" s="42"/>
      <c r="AM1459" s="39"/>
      <c r="AN1459" s="39"/>
      <c r="AO1459" s="39"/>
      <c r="AP1459" s="39"/>
      <c r="AQ1459" s="39"/>
      <c r="AR1459" s="39"/>
      <c r="AS1459" s="39"/>
      <c r="AT1459" s="39"/>
      <c r="AU1459" s="39"/>
      <c r="AV1459" s="39"/>
    </row>
    <row r="1460" spans="1:48">
      <c r="A1460" s="39" t="s">
        <v>26</v>
      </c>
      <c r="B1460" s="39" t="s">
        <v>155</v>
      </c>
      <c r="C1460" s="39" t="s">
        <v>152</v>
      </c>
      <c r="D1460" s="40" t="s">
        <v>229</v>
      </c>
      <c r="E1460" s="40">
        <v>6</v>
      </c>
      <c r="F1460" s="40" t="s">
        <v>0</v>
      </c>
      <c r="G1460" s="39" t="str">
        <f>IFERROR(VLOOKUP(A1460,'[4]MC Masterlist 2026-09-17'!$B:$M, 3, 0),"")</f>
        <v>SUZUKI</v>
      </c>
      <c r="H1460" s="41">
        <f>IFERROR(VLOOKUP(A1460,'[4]MC Masterlist 2026-09-17'!$B:$M, 6, 0),"")</f>
        <v>123700</v>
      </c>
      <c r="I1460" s="42">
        <v>1</v>
      </c>
      <c r="J1460" s="42">
        <v>1</v>
      </c>
      <c r="K1460" s="42">
        <v>3</v>
      </c>
      <c r="L1460" s="42">
        <f t="shared" si="337"/>
        <v>5</v>
      </c>
      <c r="M1460" s="42">
        <f t="shared" si="338"/>
        <v>1.6666666666666667</v>
      </c>
      <c r="N1460" s="41">
        <f t="shared" si="339"/>
        <v>618500</v>
      </c>
      <c r="O1460" s="41">
        <f t="shared" si="340"/>
        <v>206166.66666666669</v>
      </c>
      <c r="P1460" s="42">
        <f t="shared" si="341"/>
        <v>5.5555555555555559E-2</v>
      </c>
      <c r="Q1460" s="42">
        <v>5</v>
      </c>
      <c r="R1460" s="41">
        <f t="shared" si="342"/>
        <v>618500</v>
      </c>
      <c r="S1460" s="42">
        <f t="shared" si="343"/>
        <v>89.999999999999986</v>
      </c>
      <c r="T1460" s="42">
        <f>IFERROR(VLOOKUP(A1460,'[4]Re-order'!$A:$Q,17,0),"")</f>
        <v>0</v>
      </c>
      <c r="U1460" s="42">
        <f>IFERROR(VLOOKUP(A1460,'[4]MC Masterlist 2026-09-17'!$B:$M, 10, 0),0)</f>
        <v>15</v>
      </c>
      <c r="V1460" s="42">
        <f>IFERROR(VLOOKUP(A1460,'[4]MC Masterlist 2026-09-17'!$B:$M, 11, 0),0)</f>
        <v>15</v>
      </c>
      <c r="W1460" s="42">
        <f t="shared" si="344"/>
        <v>30</v>
      </c>
      <c r="X1460" s="42">
        <f t="shared" si="345"/>
        <v>29.166666666666668</v>
      </c>
      <c r="Y1460" s="42">
        <f>IFERROR(IF(OR(C1460="AREA I",C1460="AREA V"),7,VLOOKUP(A1460,'[4]MC Masterlist 2026-09-17'!$B:$M, 12, 0)),0)</f>
        <v>30</v>
      </c>
      <c r="Z1460" s="42">
        <f t="shared" si="346"/>
        <v>0.83333333333333337</v>
      </c>
      <c r="AA1460" s="42">
        <f t="shared" si="347"/>
        <v>1.6666666666666667</v>
      </c>
      <c r="AB1460" s="42">
        <f t="shared" si="348"/>
        <v>1.6203703703703705</v>
      </c>
      <c r="AC1460" s="42">
        <f t="shared" si="349"/>
        <v>1.6666666666666667</v>
      </c>
      <c r="AD1460" s="40" t="str">
        <f t="shared" si="350"/>
        <v>Overstock</v>
      </c>
      <c r="AE1460" s="40">
        <f>IFERROR(VLOOKUP(A1460,'[4]Re-order'!$A:$AA,27,0),"")</f>
        <v>0</v>
      </c>
      <c r="AF1460" s="42">
        <f t="shared" si="351"/>
        <v>-3.333333333333333</v>
      </c>
      <c r="AG1460" s="42" t="e">
        <f>SUMIFS('[4]Raw Inventory'!D:D,'[4]Raw Inventory'!C:C,"GREATWALL",'[4]Raw Inventory'!B:B,A1460)</f>
        <v>#VALUE!</v>
      </c>
      <c r="AH1460" s="42" t="e">
        <f>SUMIFS('[4]Raw Inventory'!D:D,'[4]Raw Inventory'!C:C,"DUARTE",'[4]Raw Inventory'!B:B,A1460)</f>
        <v>#VALUE!</v>
      </c>
      <c r="AI1460" s="42"/>
      <c r="AJ1460" s="42">
        <f t="shared" si="352"/>
        <v>90</v>
      </c>
      <c r="AK1460" s="40" t="str">
        <f>IFERROR(IF((Q1460+IF(AI1460="",0,AI3))&lt;=0,"Stockout",IF(AJ1460="","",IF(F1460="Class A",IF(AJ1460&lt;=7,"Critical",IF(AJ1460&lt;=15,"Low",IF(AJ1460&lt;=30,"Reorder",IF(AJ1460&lt;=45,"Optimal","Overstock")))),IF(F1460="Class B",IF(AJ1460&lt;=10,"Critical",IF(AJ1460&lt;=20,"Low",IF(AJ1460&lt;=45,"Reorder",IF(AJ1460&lt;=60,"Optimal","Overstock")))),IF(F1460="Class C",IF(AJ1460&lt;=15,"Critical",IF(AJ1460&lt;=30,"Low",IF(AJ1460&lt;=60,"Reorder",IF(AJ1460&lt;=90,"Optimal","Overstock")))),""))))),"")</f>
        <v>Overstock</v>
      </c>
      <c r="AL1460" s="42"/>
      <c r="AM1460" s="39"/>
      <c r="AN1460" s="39"/>
      <c r="AO1460" s="39"/>
      <c r="AP1460" s="39"/>
      <c r="AQ1460" s="39"/>
      <c r="AR1460" s="39"/>
      <c r="AS1460" s="39"/>
      <c r="AT1460" s="39"/>
      <c r="AU1460" s="39"/>
      <c r="AV1460" s="39"/>
    </row>
    <row r="1461" spans="1:48">
      <c r="A1461" s="39" t="s">
        <v>66</v>
      </c>
      <c r="B1461" s="39" t="s">
        <v>94</v>
      </c>
      <c r="C1461" s="39" t="s">
        <v>90</v>
      </c>
      <c r="D1461" s="40" t="s">
        <v>242</v>
      </c>
      <c r="E1461" s="40">
        <v>16</v>
      </c>
      <c r="F1461" s="40" t="s">
        <v>2</v>
      </c>
      <c r="G1461" s="39" t="str">
        <f>IFERROR(VLOOKUP(A1461,'[4]MC Masterlist 2026-09-17'!$B:$M, 3, 0),"")</f>
        <v>KAWASAKI</v>
      </c>
      <c r="H1461" s="41">
        <f>IFERROR(VLOOKUP(A1461,'[4]MC Masterlist 2026-09-17'!$B:$M, 6, 0),"")</f>
        <v>95530</v>
      </c>
      <c r="I1461" s="42">
        <v>0</v>
      </c>
      <c r="J1461" s="42">
        <v>1</v>
      </c>
      <c r="K1461" s="42">
        <v>0</v>
      </c>
      <c r="L1461" s="42">
        <f t="shared" si="337"/>
        <v>1</v>
      </c>
      <c r="M1461" s="42">
        <f t="shared" si="338"/>
        <v>0.33333333333333331</v>
      </c>
      <c r="N1461" s="41">
        <f t="shared" si="339"/>
        <v>95530</v>
      </c>
      <c r="O1461" s="41">
        <f t="shared" si="340"/>
        <v>31843.333333333332</v>
      </c>
      <c r="P1461" s="42">
        <f t="shared" si="341"/>
        <v>1.111111111111111E-2</v>
      </c>
      <c r="Q1461" s="42"/>
      <c r="R1461" s="41">
        <f t="shared" si="342"/>
        <v>0</v>
      </c>
      <c r="S1461" s="42">
        <f t="shared" si="343"/>
        <v>0</v>
      </c>
      <c r="T1461" s="42">
        <f>IFERROR(VLOOKUP(A1461,'[4]Re-order'!$A:$Q,17,0),"")</f>
        <v>0</v>
      </c>
      <c r="U1461" s="42">
        <f>IFERROR(VLOOKUP(A1461,'[4]MC Masterlist 2026-09-17'!$B:$M, 10, 0),0)</f>
        <v>15</v>
      </c>
      <c r="V1461" s="42">
        <f>IFERROR(VLOOKUP(A1461,'[4]MC Masterlist 2026-09-17'!$B:$M, 11, 0),0)</f>
        <v>15</v>
      </c>
      <c r="W1461" s="42">
        <f t="shared" si="344"/>
        <v>30</v>
      </c>
      <c r="X1461" s="42">
        <f t="shared" si="345"/>
        <v>29.833333333333332</v>
      </c>
      <c r="Y1461" s="42">
        <f>IFERROR(IF(OR(C1461="AREA I",C1461="AREA V"),7,VLOOKUP(A1461,'[4]MC Masterlist 2026-09-17'!$B:$M, 12, 0)),0)</f>
        <v>30</v>
      </c>
      <c r="Z1461" s="42">
        <f t="shared" si="346"/>
        <v>0.16666666666666666</v>
      </c>
      <c r="AA1461" s="42">
        <f t="shared" si="347"/>
        <v>0.33333333333333331</v>
      </c>
      <c r="AB1461" s="42">
        <f t="shared" si="348"/>
        <v>0.33148148148148143</v>
      </c>
      <c r="AC1461" s="42">
        <f t="shared" si="349"/>
        <v>0.33333333333333331</v>
      </c>
      <c r="AD1461" s="40" t="str">
        <f t="shared" si="350"/>
        <v>Stockout</v>
      </c>
      <c r="AE1461" s="40">
        <f>IFERROR(VLOOKUP(A1461,'[4]Re-order'!$A:$AA,27,0),"")</f>
        <v>0</v>
      </c>
      <c r="AF1461" s="42">
        <f t="shared" si="351"/>
        <v>0.33333333333333331</v>
      </c>
      <c r="AG1461" s="42" t="e">
        <f>SUMIFS('[4]Raw Inventory'!D:D,'[4]Raw Inventory'!C:C,"GREATWALL",'[4]Raw Inventory'!B:B,A1461)</f>
        <v>#VALUE!</v>
      </c>
      <c r="AH1461" s="42" t="e">
        <f>SUMIFS('[4]Raw Inventory'!D:D,'[4]Raw Inventory'!C:C,"DUARTE",'[4]Raw Inventory'!B:B,A1461)</f>
        <v>#VALUE!</v>
      </c>
      <c r="AI1461" s="42"/>
      <c r="AJ1461" s="42">
        <f t="shared" si="352"/>
        <v>0</v>
      </c>
      <c r="AK1461" s="40" t="str">
        <f>IFERROR(IF((Q1461+IF(AI1461="",0,AI3))&lt;=0,"Stockout",IF(AJ1461="","",IF(F1461="Class A",IF(AJ1461&lt;=7,"Critical",IF(AJ1461&lt;=15,"Low",IF(AJ1461&lt;=30,"Reorder",IF(AJ1461&lt;=45,"Optimal","Overstock")))),IF(F1461="Class B",IF(AJ1461&lt;=10,"Critical",IF(AJ1461&lt;=20,"Low",IF(AJ1461&lt;=45,"Reorder",IF(AJ1461&lt;=60,"Optimal","Overstock")))),IF(F1461="Class C",IF(AJ1461&lt;=15,"Critical",IF(AJ1461&lt;=30,"Low",IF(AJ1461&lt;=60,"Reorder",IF(AJ1461&lt;=90,"Optimal","Overstock")))),""))))),"")</f>
        <v>Stockout</v>
      </c>
      <c r="AL1461" s="42"/>
      <c r="AM1461" s="39"/>
      <c r="AN1461" s="39"/>
      <c r="AO1461" s="39"/>
      <c r="AP1461" s="39"/>
      <c r="AQ1461" s="39"/>
      <c r="AR1461" s="39"/>
      <c r="AS1461" s="39"/>
      <c r="AT1461" s="39"/>
      <c r="AU1461" s="39"/>
      <c r="AV1461" s="39"/>
    </row>
    <row r="1462" spans="1:48">
      <c r="A1462" s="39" t="s">
        <v>28</v>
      </c>
      <c r="B1462" s="39" t="s">
        <v>160</v>
      </c>
      <c r="C1462" s="39" t="s">
        <v>159</v>
      </c>
      <c r="D1462" s="40" t="s">
        <v>233</v>
      </c>
      <c r="E1462" s="40">
        <v>4</v>
      </c>
      <c r="F1462" s="40" t="s">
        <v>0</v>
      </c>
      <c r="G1462" s="39" t="str">
        <f>IFERROR(VLOOKUP(A1462,'[4]MC Masterlist 2026-09-17'!$B:$M, 3, 0),"")</f>
        <v>YAMAHA</v>
      </c>
      <c r="H1462" s="41">
        <f>IFERROR(VLOOKUP(A1462,'[4]MC Masterlist 2026-09-17'!$B:$M, 6, 0),"")</f>
        <v>147312</v>
      </c>
      <c r="I1462" s="42">
        <v>2</v>
      </c>
      <c r="J1462" s="42">
        <v>3</v>
      </c>
      <c r="K1462" s="42">
        <v>0</v>
      </c>
      <c r="L1462" s="42">
        <f t="shared" si="337"/>
        <v>5</v>
      </c>
      <c r="M1462" s="42">
        <f t="shared" si="338"/>
        <v>1.6666666666666667</v>
      </c>
      <c r="N1462" s="41">
        <f t="shared" si="339"/>
        <v>736560</v>
      </c>
      <c r="O1462" s="41">
        <f t="shared" si="340"/>
        <v>245520</v>
      </c>
      <c r="P1462" s="42">
        <f t="shared" si="341"/>
        <v>5.5555555555555559E-2</v>
      </c>
      <c r="Q1462" s="42"/>
      <c r="R1462" s="41">
        <f t="shared" si="342"/>
        <v>0</v>
      </c>
      <c r="S1462" s="42">
        <f t="shared" si="343"/>
        <v>0</v>
      </c>
      <c r="T1462" s="42">
        <f>IFERROR(VLOOKUP(A1462,'[4]Re-order'!$A:$Q,17,0),"")</f>
        <v>0</v>
      </c>
      <c r="U1462" s="42">
        <f>IFERROR(VLOOKUP(A1462,'[4]MC Masterlist 2026-09-17'!$B:$M, 10, 0),0)</f>
        <v>15</v>
      </c>
      <c r="V1462" s="42">
        <f>IFERROR(VLOOKUP(A1462,'[4]MC Masterlist 2026-09-17'!$B:$M, 11, 0),0)</f>
        <v>15</v>
      </c>
      <c r="W1462" s="42">
        <f t="shared" si="344"/>
        <v>30</v>
      </c>
      <c r="X1462" s="42">
        <f t="shared" si="345"/>
        <v>29.166666666666668</v>
      </c>
      <c r="Y1462" s="42">
        <f>IFERROR(IF(OR(C1462="AREA I",C1462="AREA V"),7,VLOOKUP(A1462,'[4]MC Masterlist 2026-09-17'!$B:$M, 12, 0)),0)</f>
        <v>30</v>
      </c>
      <c r="Z1462" s="42">
        <f t="shared" si="346"/>
        <v>0.83333333333333337</v>
      </c>
      <c r="AA1462" s="42">
        <f t="shared" si="347"/>
        <v>1.6666666666666667</v>
      </c>
      <c r="AB1462" s="42">
        <f t="shared" si="348"/>
        <v>1.6203703703703705</v>
      </c>
      <c r="AC1462" s="42">
        <f t="shared" si="349"/>
        <v>1.6666666666666667</v>
      </c>
      <c r="AD1462" s="40" t="str">
        <f t="shared" si="350"/>
        <v>Stockout</v>
      </c>
      <c r="AE1462" s="40">
        <f>IFERROR(VLOOKUP(A1462,'[4]Re-order'!$A:$AA,27,0),"")</f>
        <v>0</v>
      </c>
      <c r="AF1462" s="42">
        <f t="shared" si="351"/>
        <v>1.6666666666666667</v>
      </c>
      <c r="AG1462" s="42" t="e">
        <f>SUMIFS('[4]Raw Inventory'!D:D,'[4]Raw Inventory'!C:C,"GREATWALL",'[4]Raw Inventory'!B:B,A1462)</f>
        <v>#VALUE!</v>
      </c>
      <c r="AH1462" s="42" t="e">
        <f>SUMIFS('[4]Raw Inventory'!D:D,'[4]Raw Inventory'!C:C,"DUARTE",'[4]Raw Inventory'!B:B,A1462)</f>
        <v>#VALUE!</v>
      </c>
      <c r="AI1462" s="42"/>
      <c r="AJ1462" s="42">
        <f t="shared" si="352"/>
        <v>0</v>
      </c>
      <c r="AK1462" s="40" t="str">
        <f>IFERROR(IF((Q1462+IF(AI1462="",0,AI3))&lt;=0,"Stockout",IF(AJ1462="","",IF(F1462="Class A",IF(AJ1462&lt;=7,"Critical",IF(AJ1462&lt;=15,"Low",IF(AJ1462&lt;=30,"Reorder",IF(AJ1462&lt;=45,"Optimal","Overstock")))),IF(F1462="Class B",IF(AJ1462&lt;=10,"Critical",IF(AJ1462&lt;=20,"Low",IF(AJ1462&lt;=45,"Reorder",IF(AJ1462&lt;=60,"Optimal","Overstock")))),IF(F1462="Class C",IF(AJ1462&lt;=15,"Critical",IF(AJ1462&lt;=30,"Low",IF(AJ1462&lt;=60,"Reorder",IF(AJ1462&lt;=90,"Optimal","Overstock")))),""))))),"")</f>
        <v>Stockout</v>
      </c>
      <c r="AL1462" s="42"/>
      <c r="AM1462" s="39"/>
      <c r="AN1462" s="39"/>
      <c r="AO1462" s="39"/>
      <c r="AP1462" s="39"/>
      <c r="AQ1462" s="39"/>
      <c r="AR1462" s="39"/>
      <c r="AS1462" s="39"/>
      <c r="AT1462" s="39"/>
      <c r="AU1462" s="39"/>
      <c r="AV1462" s="39"/>
    </row>
    <row r="1463" spans="1:48">
      <c r="A1463" s="39" t="s">
        <v>14</v>
      </c>
      <c r="B1463" s="39" t="s">
        <v>143</v>
      </c>
      <c r="C1463" s="39" t="s">
        <v>137</v>
      </c>
      <c r="D1463" s="40" t="s">
        <v>237</v>
      </c>
      <c r="E1463" s="40">
        <v>2</v>
      </c>
      <c r="F1463" s="40" t="s">
        <v>0</v>
      </c>
      <c r="G1463" s="39" t="str">
        <f>IFERROR(VLOOKUP(A1463,'[4]MC Masterlist 2026-09-17'!$B:$M, 3, 0),"")</f>
        <v>HONDA</v>
      </c>
      <c r="H1463" s="41">
        <f>IFERROR(VLOOKUP(A1463,'[4]MC Masterlist 2026-09-17'!$B:$M, 6, 0),"")</f>
        <v>80070</v>
      </c>
      <c r="I1463" s="42">
        <v>4</v>
      </c>
      <c r="J1463" s="42">
        <v>8</v>
      </c>
      <c r="K1463" s="42">
        <v>5</v>
      </c>
      <c r="L1463" s="42">
        <f t="shared" si="337"/>
        <v>17</v>
      </c>
      <c r="M1463" s="42">
        <f t="shared" si="338"/>
        <v>5.666666666666667</v>
      </c>
      <c r="N1463" s="41">
        <f t="shared" si="339"/>
        <v>1361190</v>
      </c>
      <c r="O1463" s="41">
        <f t="shared" si="340"/>
        <v>453730</v>
      </c>
      <c r="P1463" s="42">
        <f t="shared" si="341"/>
        <v>0.18888888888888891</v>
      </c>
      <c r="Q1463" s="42">
        <v>2</v>
      </c>
      <c r="R1463" s="41">
        <f t="shared" si="342"/>
        <v>160140</v>
      </c>
      <c r="S1463" s="42">
        <f t="shared" si="343"/>
        <v>10.588235294117649</v>
      </c>
      <c r="T1463" s="42">
        <f>IFERROR(VLOOKUP(A1463,'[4]Re-order'!$A:$Q,17,0),"")</f>
        <v>0</v>
      </c>
      <c r="U1463" s="42">
        <f>IFERROR(VLOOKUP(A1463,'[4]MC Masterlist 2026-09-17'!$B:$M, 10, 0),0)</f>
        <v>15</v>
      </c>
      <c r="V1463" s="42">
        <f>IFERROR(VLOOKUP(A1463,'[4]MC Masterlist 2026-09-17'!$B:$M, 11, 0),0)</f>
        <v>15</v>
      </c>
      <c r="W1463" s="42">
        <f t="shared" si="344"/>
        <v>30</v>
      </c>
      <c r="X1463" s="42">
        <f t="shared" si="345"/>
        <v>4.1666666666666661</v>
      </c>
      <c r="Y1463" s="42">
        <f>IFERROR(IF(OR(C1463="AREA I",C1463="AREA V"),7,VLOOKUP(A1463,'[4]MC Masterlist 2026-09-17'!$B:$M, 12, 0)),0)</f>
        <v>7</v>
      </c>
      <c r="Z1463" s="42">
        <f t="shared" si="346"/>
        <v>2.8333333333333335</v>
      </c>
      <c r="AA1463" s="42">
        <f t="shared" si="347"/>
        <v>5.666666666666667</v>
      </c>
      <c r="AB1463" s="42">
        <f t="shared" si="348"/>
        <v>0.78703703703703698</v>
      </c>
      <c r="AC1463" s="42">
        <f t="shared" si="349"/>
        <v>1.3222222222222224</v>
      </c>
      <c r="AD1463" s="40" t="str">
        <f t="shared" si="350"/>
        <v>Low</v>
      </c>
      <c r="AE1463" s="40">
        <f>IFERROR(VLOOKUP(A1463,'[4]Re-order'!$A:$AA,27,0),"")</f>
        <v>0</v>
      </c>
      <c r="AF1463" s="42">
        <f t="shared" si="351"/>
        <v>-0.67777777777777759</v>
      </c>
      <c r="AG1463" s="42" t="e">
        <f>SUMIFS('[4]Raw Inventory'!D:D,'[4]Raw Inventory'!C:C,"GREATWALL",'[4]Raw Inventory'!B:B,A1463)</f>
        <v>#VALUE!</v>
      </c>
      <c r="AH1463" s="42" t="e">
        <f>SUMIFS('[4]Raw Inventory'!D:D,'[4]Raw Inventory'!C:C,"DUARTE",'[4]Raw Inventory'!B:B,A1463)</f>
        <v>#VALUE!</v>
      </c>
      <c r="AI1463" s="42"/>
      <c r="AJ1463" s="42">
        <f t="shared" si="352"/>
        <v>10.588235294117645</v>
      </c>
      <c r="AK1463" s="40" t="str">
        <f>IFERROR(IF((Q1463+IF(AI1463="",0,AI3))&lt;=0,"Stockout",IF(AJ1463="","",IF(F1463="Class A",IF(AJ1463&lt;=7,"Critical",IF(AJ1463&lt;=15,"Low",IF(AJ1463&lt;=30,"Reorder",IF(AJ1463&lt;=45,"Optimal","Overstock")))),IF(F1463="Class B",IF(AJ1463&lt;=10,"Critical",IF(AJ1463&lt;=20,"Low",IF(AJ1463&lt;=45,"Reorder",IF(AJ1463&lt;=60,"Optimal","Overstock")))),IF(F1463="Class C",IF(AJ1463&lt;=15,"Critical",IF(AJ1463&lt;=30,"Low",IF(AJ1463&lt;=60,"Reorder",IF(AJ1463&lt;=90,"Optimal","Overstock")))),""))))),"")</f>
        <v>Low</v>
      </c>
      <c r="AL1463" s="42"/>
      <c r="AM1463" s="39"/>
      <c r="AN1463" s="39"/>
      <c r="AO1463" s="39"/>
      <c r="AP1463" s="39"/>
      <c r="AQ1463" s="39"/>
      <c r="AR1463" s="39"/>
      <c r="AS1463" s="39"/>
      <c r="AT1463" s="39"/>
      <c r="AU1463" s="39"/>
      <c r="AV1463" s="39"/>
    </row>
    <row r="1464" spans="1:48">
      <c r="A1464" s="39" t="s">
        <v>83</v>
      </c>
      <c r="B1464" s="39" t="s">
        <v>141</v>
      </c>
      <c r="C1464" s="39" t="s">
        <v>137</v>
      </c>
      <c r="D1464" s="40" t="s">
        <v>258</v>
      </c>
      <c r="E1464" s="40">
        <v>28</v>
      </c>
      <c r="F1464" s="40" t="s">
        <v>3</v>
      </c>
      <c r="G1464" s="39" t="str">
        <f>IFERROR(VLOOKUP(A1464,'[4]MC Masterlist 2026-09-17'!$B:$M, 3, 0),"")</f>
        <v>SKYGO</v>
      </c>
      <c r="H1464" s="41">
        <f>IFERROR(VLOOKUP(A1464,'[4]MC Masterlist 2026-09-17'!$B:$M, 6, 0),"")</f>
        <v>35055</v>
      </c>
      <c r="I1464" s="42">
        <v>0</v>
      </c>
      <c r="J1464" s="42">
        <v>0</v>
      </c>
      <c r="K1464" s="42">
        <v>0</v>
      </c>
      <c r="L1464" s="42">
        <f t="shared" si="337"/>
        <v>0</v>
      </c>
      <c r="M1464" s="42">
        <f t="shared" si="338"/>
        <v>0</v>
      </c>
      <c r="N1464" s="41">
        <f t="shared" si="339"/>
        <v>0</v>
      </c>
      <c r="O1464" s="41">
        <f t="shared" si="340"/>
        <v>0</v>
      </c>
      <c r="P1464" s="42">
        <f t="shared" si="341"/>
        <v>0</v>
      </c>
      <c r="Q1464" s="42">
        <v>1</v>
      </c>
      <c r="R1464" s="41">
        <f t="shared" si="342"/>
        <v>35055</v>
      </c>
      <c r="S1464" s="42">
        <f t="shared" si="343"/>
        <v>0</v>
      </c>
      <c r="T1464" s="42">
        <f>IFERROR(VLOOKUP(A1464,'[4]Re-order'!$A:$Q,17,0),"")</f>
        <v>0</v>
      </c>
      <c r="U1464" s="42">
        <f>IFERROR(VLOOKUP(A1464,'[4]MC Masterlist 2026-09-17'!$B:$M, 10, 0),0)</f>
        <v>15</v>
      </c>
      <c r="V1464" s="42">
        <f>IFERROR(VLOOKUP(A1464,'[4]MC Masterlist 2026-09-17'!$B:$M, 11, 0),0)</f>
        <v>15</v>
      </c>
      <c r="W1464" s="42">
        <f t="shared" si="344"/>
        <v>30</v>
      </c>
      <c r="X1464" s="42">
        <f t="shared" si="345"/>
        <v>7</v>
      </c>
      <c r="Y1464" s="42">
        <f>IFERROR(IF(OR(C1464="AREA I",C1464="AREA V"),7,VLOOKUP(A1464,'[4]MC Masterlist 2026-09-17'!$B:$M, 12, 0)),0)</f>
        <v>7</v>
      </c>
      <c r="Z1464" s="42">
        <f t="shared" si="346"/>
        <v>0</v>
      </c>
      <c r="AA1464" s="42">
        <f t="shared" si="347"/>
        <v>0</v>
      </c>
      <c r="AB1464" s="42">
        <f t="shared" si="348"/>
        <v>0</v>
      </c>
      <c r="AC1464" s="42">
        <f t="shared" si="349"/>
        <v>0</v>
      </c>
      <c r="AD1464" s="40" t="str">
        <f t="shared" si="350"/>
        <v>Critical</v>
      </c>
      <c r="AE1464" s="40">
        <f>IFERROR(VLOOKUP(A1464,'[4]Re-order'!$A:$AA,27,0),"")</f>
        <v>0</v>
      </c>
      <c r="AF1464" s="42">
        <f t="shared" si="351"/>
        <v>-1</v>
      </c>
      <c r="AG1464" s="42" t="e">
        <f>SUMIFS('[4]Raw Inventory'!D:D,'[4]Raw Inventory'!C:C,"GREATWALL",'[4]Raw Inventory'!B:B,A1464)</f>
        <v>#VALUE!</v>
      </c>
      <c r="AH1464" s="42" t="e">
        <f>SUMIFS('[4]Raw Inventory'!D:D,'[4]Raw Inventory'!C:C,"DUARTE",'[4]Raw Inventory'!B:B,A1464)</f>
        <v>#VALUE!</v>
      </c>
      <c r="AI1464" s="42"/>
      <c r="AJ1464" s="42">
        <f t="shared" si="352"/>
        <v>0</v>
      </c>
      <c r="AK1464" s="40" t="str">
        <f>IFERROR(IF((Q1464+IF(AI1464="",0,AI3))&lt;=0,"Stockout",IF(AJ1464="","",IF(F1464="Class A",IF(AJ1464&lt;=7,"Critical",IF(AJ1464&lt;=15,"Low",IF(AJ1464&lt;=30,"Reorder",IF(AJ1464&lt;=45,"Optimal","Overstock")))),IF(F1464="Class B",IF(AJ1464&lt;=10,"Critical",IF(AJ1464&lt;=20,"Low",IF(AJ1464&lt;=45,"Reorder",IF(AJ1464&lt;=60,"Optimal","Overstock")))),IF(F1464="Class C",IF(AJ1464&lt;=15,"Critical",IF(AJ1464&lt;=30,"Low",IF(AJ1464&lt;=60,"Reorder",IF(AJ1464&lt;=90,"Optimal","Overstock")))),""))))),"")</f>
        <v>Critical</v>
      </c>
      <c r="AL1464" s="42"/>
      <c r="AM1464" s="39"/>
      <c r="AN1464" s="39"/>
      <c r="AO1464" s="39"/>
      <c r="AP1464" s="39"/>
      <c r="AQ1464" s="39"/>
      <c r="AR1464" s="39"/>
      <c r="AS1464" s="39"/>
      <c r="AT1464" s="39"/>
      <c r="AU1464" s="39"/>
      <c r="AV1464" s="39"/>
    </row>
    <row r="1465" spans="1:48">
      <c r="A1465" s="39" t="s">
        <v>45</v>
      </c>
      <c r="B1465" s="39" t="s">
        <v>29</v>
      </c>
      <c r="C1465" s="39" t="s">
        <v>1</v>
      </c>
      <c r="D1465" s="40" t="s">
        <v>260</v>
      </c>
      <c r="E1465" s="40">
        <v>17</v>
      </c>
      <c r="F1465" s="40" t="s">
        <v>2</v>
      </c>
      <c r="G1465" s="39" t="str">
        <f>IFERROR(VLOOKUP(A1465,'[4]MC Masterlist 2026-09-17'!$B:$M, 3, 0),"")</f>
        <v>YAMAHA</v>
      </c>
      <c r="H1465" s="41">
        <f>IFERROR(VLOOKUP(A1465,'[4]MC Masterlist 2026-09-17'!$B:$M, 6, 0),"")</f>
        <v>117087</v>
      </c>
      <c r="I1465" s="42">
        <v>3</v>
      </c>
      <c r="J1465" s="42">
        <v>0</v>
      </c>
      <c r="K1465" s="42">
        <v>0</v>
      </c>
      <c r="L1465" s="42">
        <f t="shared" si="337"/>
        <v>3</v>
      </c>
      <c r="M1465" s="42">
        <f t="shared" si="338"/>
        <v>1</v>
      </c>
      <c r="N1465" s="41">
        <f t="shared" si="339"/>
        <v>351261</v>
      </c>
      <c r="O1465" s="41">
        <f t="shared" si="340"/>
        <v>117087</v>
      </c>
      <c r="P1465" s="42">
        <f t="shared" si="341"/>
        <v>3.3333333333333333E-2</v>
      </c>
      <c r="Q1465" s="42"/>
      <c r="R1465" s="41">
        <f t="shared" si="342"/>
        <v>0</v>
      </c>
      <c r="S1465" s="42">
        <f t="shared" si="343"/>
        <v>0</v>
      </c>
      <c r="T1465" s="42">
        <f>IFERROR(VLOOKUP(A1465,'[4]Re-order'!$A:$Q,17,0),"")</f>
        <v>0</v>
      </c>
      <c r="U1465" s="42">
        <f>IFERROR(VLOOKUP(A1465,'[4]MC Masterlist 2026-09-17'!$B:$M, 10, 0),0)</f>
        <v>15</v>
      </c>
      <c r="V1465" s="42">
        <f>IFERROR(VLOOKUP(A1465,'[4]MC Masterlist 2026-09-17'!$B:$M, 11, 0),0)</f>
        <v>15</v>
      </c>
      <c r="W1465" s="42">
        <f t="shared" si="344"/>
        <v>30</v>
      </c>
      <c r="X1465" s="42">
        <f t="shared" si="345"/>
        <v>6.5</v>
      </c>
      <c r="Y1465" s="42">
        <f>IFERROR(IF(OR(C1465="AREA I",C1465="AREA V"),7,VLOOKUP(A1465,'[4]MC Masterlist 2026-09-17'!$B:$M, 12, 0)),0)</f>
        <v>7</v>
      </c>
      <c r="Z1465" s="42">
        <f t="shared" si="346"/>
        <v>0.5</v>
      </c>
      <c r="AA1465" s="42">
        <f t="shared" si="347"/>
        <v>1</v>
      </c>
      <c r="AB1465" s="42">
        <f t="shared" si="348"/>
        <v>0.21666666666666667</v>
      </c>
      <c r="AC1465" s="42">
        <f t="shared" si="349"/>
        <v>0.23333333333333334</v>
      </c>
      <c r="AD1465" s="40" t="str">
        <f t="shared" si="350"/>
        <v>Stockout</v>
      </c>
      <c r="AE1465" s="40">
        <f>IFERROR(VLOOKUP(A1465,'[4]Re-order'!$A:$AA,27,0),"")</f>
        <v>0</v>
      </c>
      <c r="AF1465" s="42">
        <f t="shared" si="351"/>
        <v>0.23333333333333334</v>
      </c>
      <c r="AG1465" s="42" t="e">
        <f>SUMIFS('[4]Raw Inventory'!D:D,'[4]Raw Inventory'!C:C,"GREATWALL",'[4]Raw Inventory'!B:B,A1465)</f>
        <v>#VALUE!</v>
      </c>
      <c r="AH1465" s="42" t="e">
        <f>SUMIFS('[4]Raw Inventory'!D:D,'[4]Raw Inventory'!C:C,"DUARTE",'[4]Raw Inventory'!B:B,A1465)</f>
        <v>#VALUE!</v>
      </c>
      <c r="AI1465" s="42"/>
      <c r="AJ1465" s="42">
        <f t="shared" si="352"/>
        <v>0</v>
      </c>
      <c r="AK1465" s="40" t="str">
        <f>IFERROR(IF((Q1465+IF(AI1465="",0,AI3))&lt;=0,"Stockout",IF(AJ1465="","",IF(F1465="Class A",IF(AJ1465&lt;=7,"Critical",IF(AJ1465&lt;=15,"Low",IF(AJ1465&lt;=30,"Reorder",IF(AJ1465&lt;=45,"Optimal","Overstock")))),IF(F1465="Class B",IF(AJ1465&lt;=10,"Critical",IF(AJ1465&lt;=20,"Low",IF(AJ1465&lt;=45,"Reorder",IF(AJ1465&lt;=60,"Optimal","Overstock")))),IF(F1465="Class C",IF(AJ1465&lt;=15,"Critical",IF(AJ1465&lt;=30,"Low",IF(AJ1465&lt;=60,"Reorder",IF(AJ1465&lt;=90,"Optimal","Overstock")))),""))))),"")</f>
        <v>Stockout</v>
      </c>
      <c r="AL1465" s="42"/>
      <c r="AM1465" s="39"/>
      <c r="AN1465" s="39"/>
      <c r="AO1465" s="39"/>
      <c r="AP1465" s="39"/>
      <c r="AQ1465" s="39"/>
      <c r="AR1465" s="39"/>
      <c r="AS1465" s="39"/>
      <c r="AT1465" s="39"/>
      <c r="AU1465" s="39"/>
      <c r="AV1465" s="39"/>
    </row>
    <row r="1466" spans="1:48">
      <c r="A1466" s="39" t="s">
        <v>62</v>
      </c>
      <c r="B1466" s="39" t="s">
        <v>121</v>
      </c>
      <c r="C1466" s="39" t="s">
        <v>118</v>
      </c>
      <c r="D1466" s="40" t="s">
        <v>238</v>
      </c>
      <c r="E1466" s="40">
        <v>28</v>
      </c>
      <c r="F1466" s="40" t="s">
        <v>3</v>
      </c>
      <c r="G1466" s="39" t="str">
        <f>IFERROR(VLOOKUP(A1466,'[4]MC Masterlist 2026-09-17'!$B:$M, 3, 0),"")</f>
        <v>HONDA</v>
      </c>
      <c r="H1466" s="41">
        <f>IFERROR(VLOOKUP(A1466,'[4]MC Masterlist 2026-09-17'!$B:$M, 6, 0),"")</f>
        <v>123310</v>
      </c>
      <c r="I1466" s="42">
        <v>0</v>
      </c>
      <c r="J1466" s="42">
        <v>0</v>
      </c>
      <c r="K1466" s="42">
        <v>0</v>
      </c>
      <c r="L1466" s="42">
        <f t="shared" si="337"/>
        <v>0</v>
      </c>
      <c r="M1466" s="42">
        <f t="shared" si="338"/>
        <v>0</v>
      </c>
      <c r="N1466" s="41">
        <f t="shared" si="339"/>
        <v>0</v>
      </c>
      <c r="O1466" s="41">
        <f t="shared" si="340"/>
        <v>0</v>
      </c>
      <c r="P1466" s="42">
        <f t="shared" si="341"/>
        <v>0</v>
      </c>
      <c r="Q1466" s="42">
        <v>1</v>
      </c>
      <c r="R1466" s="41">
        <f t="shared" si="342"/>
        <v>123310</v>
      </c>
      <c r="S1466" s="42">
        <f t="shared" si="343"/>
        <v>0</v>
      </c>
      <c r="T1466" s="42">
        <f>IFERROR(VLOOKUP(A1466,'[4]Re-order'!$A:$Q,17,0),"")</f>
        <v>0</v>
      </c>
      <c r="U1466" s="42">
        <f>IFERROR(VLOOKUP(A1466,'[4]MC Masterlist 2026-09-17'!$B:$M, 10, 0),0)</f>
        <v>15</v>
      </c>
      <c r="V1466" s="42">
        <f>IFERROR(VLOOKUP(A1466,'[4]MC Masterlist 2026-09-17'!$B:$M, 11, 0),0)</f>
        <v>15</v>
      </c>
      <c r="W1466" s="42">
        <f t="shared" si="344"/>
        <v>30</v>
      </c>
      <c r="X1466" s="42">
        <f t="shared" si="345"/>
        <v>30</v>
      </c>
      <c r="Y1466" s="42">
        <f>IFERROR(IF(OR(C1466="AREA I",C1466="AREA V"),7,VLOOKUP(A1466,'[4]MC Masterlist 2026-09-17'!$B:$M, 12, 0)),0)</f>
        <v>30</v>
      </c>
      <c r="Z1466" s="42">
        <f t="shared" si="346"/>
        <v>0</v>
      </c>
      <c r="AA1466" s="42">
        <f t="shared" si="347"/>
        <v>0</v>
      </c>
      <c r="AB1466" s="42">
        <f t="shared" si="348"/>
        <v>0</v>
      </c>
      <c r="AC1466" s="42">
        <f t="shared" si="349"/>
        <v>0</v>
      </c>
      <c r="AD1466" s="40" t="str">
        <f t="shared" si="350"/>
        <v>Critical</v>
      </c>
      <c r="AE1466" s="40">
        <f>IFERROR(VLOOKUP(A1466,'[4]Re-order'!$A:$AA,27,0),"")</f>
        <v>0</v>
      </c>
      <c r="AF1466" s="42">
        <f t="shared" si="351"/>
        <v>-1</v>
      </c>
      <c r="AG1466" s="42" t="e">
        <f>SUMIFS('[4]Raw Inventory'!D:D,'[4]Raw Inventory'!C:C,"GREATWALL",'[4]Raw Inventory'!B:B,A1466)</f>
        <v>#VALUE!</v>
      </c>
      <c r="AH1466" s="42" t="e">
        <f>SUMIFS('[4]Raw Inventory'!D:D,'[4]Raw Inventory'!C:C,"DUARTE",'[4]Raw Inventory'!B:B,A1466)</f>
        <v>#VALUE!</v>
      </c>
      <c r="AI1466" s="42"/>
      <c r="AJ1466" s="42">
        <f t="shared" si="352"/>
        <v>0</v>
      </c>
      <c r="AK1466" s="40" t="str">
        <f>IFERROR(IF((Q1466+IF(AI1466="",0,AI3))&lt;=0,"Stockout",IF(AJ1466="","",IF(F1466="Class A",IF(AJ1466&lt;=7,"Critical",IF(AJ1466&lt;=15,"Low",IF(AJ1466&lt;=30,"Reorder",IF(AJ1466&lt;=45,"Optimal","Overstock")))),IF(F1466="Class B",IF(AJ1466&lt;=10,"Critical",IF(AJ1466&lt;=20,"Low",IF(AJ1466&lt;=45,"Reorder",IF(AJ1466&lt;=60,"Optimal","Overstock")))),IF(F1466="Class C",IF(AJ1466&lt;=15,"Critical",IF(AJ1466&lt;=30,"Low",IF(AJ1466&lt;=60,"Reorder",IF(AJ1466&lt;=90,"Optimal","Overstock")))),""))))),"")</f>
        <v>Critical</v>
      </c>
      <c r="AL1466" s="42"/>
      <c r="AM1466" s="39"/>
      <c r="AN1466" s="39"/>
      <c r="AO1466" s="39"/>
      <c r="AP1466" s="39"/>
      <c r="AQ1466" s="39"/>
      <c r="AR1466" s="39"/>
      <c r="AS1466" s="39"/>
      <c r="AT1466" s="39"/>
      <c r="AU1466" s="39"/>
      <c r="AV1466" s="39"/>
    </row>
    <row r="1467" spans="1:48">
      <c r="A1467" s="39" t="s">
        <v>108</v>
      </c>
      <c r="B1467" s="39" t="s">
        <v>156</v>
      </c>
      <c r="C1467" s="39" t="s">
        <v>152</v>
      </c>
      <c r="D1467" s="40" t="s">
        <v>230</v>
      </c>
      <c r="E1467" s="40">
        <v>26</v>
      </c>
      <c r="F1467" s="40" t="s">
        <v>3</v>
      </c>
      <c r="G1467" s="39" t="str">
        <f>IFERROR(VLOOKUP(A1467,'[4]MC Masterlist 2026-09-17'!$B:$M, 3, 0),"")</f>
        <v>SUZUKI</v>
      </c>
      <c r="H1467" s="41">
        <f>IFERROR(VLOOKUP(A1467,'[4]MC Masterlist 2026-09-17'!$B:$M, 6, 0),"")</f>
        <v>66412</v>
      </c>
      <c r="I1467" s="42">
        <v>0</v>
      </c>
      <c r="J1467" s="42">
        <v>0</v>
      </c>
      <c r="K1467" s="42">
        <v>0</v>
      </c>
      <c r="L1467" s="42">
        <f t="shared" si="337"/>
        <v>0</v>
      </c>
      <c r="M1467" s="42">
        <f t="shared" si="338"/>
        <v>0</v>
      </c>
      <c r="N1467" s="41">
        <f t="shared" si="339"/>
        <v>0</v>
      </c>
      <c r="O1467" s="41">
        <f t="shared" si="340"/>
        <v>0</v>
      </c>
      <c r="P1467" s="42">
        <f t="shared" si="341"/>
        <v>0</v>
      </c>
      <c r="Q1467" s="42">
        <v>2</v>
      </c>
      <c r="R1467" s="41">
        <f t="shared" si="342"/>
        <v>132824</v>
      </c>
      <c r="S1467" s="42">
        <f t="shared" si="343"/>
        <v>0</v>
      </c>
      <c r="T1467" s="42">
        <f>IFERROR(VLOOKUP(A1467,'[4]Re-order'!$A:$Q,17,0),"")</f>
        <v>0</v>
      </c>
      <c r="U1467" s="42">
        <f>IFERROR(VLOOKUP(A1467,'[4]MC Masterlist 2026-09-17'!$B:$M, 10, 0),0)</f>
        <v>15</v>
      </c>
      <c r="V1467" s="42">
        <f>IFERROR(VLOOKUP(A1467,'[4]MC Masterlist 2026-09-17'!$B:$M, 11, 0),0)</f>
        <v>15</v>
      </c>
      <c r="W1467" s="42">
        <f t="shared" si="344"/>
        <v>30</v>
      </c>
      <c r="X1467" s="42">
        <f t="shared" si="345"/>
        <v>30</v>
      </c>
      <c r="Y1467" s="42">
        <f>IFERROR(IF(OR(C1467="AREA I",C1467="AREA V"),7,VLOOKUP(A1467,'[4]MC Masterlist 2026-09-17'!$B:$M, 12, 0)),0)</f>
        <v>30</v>
      </c>
      <c r="Z1467" s="42">
        <f t="shared" si="346"/>
        <v>0</v>
      </c>
      <c r="AA1467" s="42">
        <f t="shared" si="347"/>
        <v>0</v>
      </c>
      <c r="AB1467" s="42">
        <f t="shared" si="348"/>
        <v>0</v>
      </c>
      <c r="AC1467" s="42">
        <f t="shared" si="349"/>
        <v>0</v>
      </c>
      <c r="AD1467" s="40" t="str">
        <f t="shared" si="350"/>
        <v>Critical</v>
      </c>
      <c r="AE1467" s="40">
        <f>IFERROR(VLOOKUP(A1467,'[4]Re-order'!$A:$AA,27,0),"")</f>
        <v>0</v>
      </c>
      <c r="AF1467" s="42">
        <f t="shared" si="351"/>
        <v>-2</v>
      </c>
      <c r="AG1467" s="42" t="e">
        <f>SUMIFS('[4]Raw Inventory'!D:D,'[4]Raw Inventory'!C:C,"GREATWALL",'[4]Raw Inventory'!B:B,A1467)</f>
        <v>#VALUE!</v>
      </c>
      <c r="AH1467" s="42" t="e">
        <f>SUMIFS('[4]Raw Inventory'!D:D,'[4]Raw Inventory'!C:C,"DUARTE",'[4]Raw Inventory'!B:B,A1467)</f>
        <v>#VALUE!</v>
      </c>
      <c r="AI1467" s="42"/>
      <c r="AJ1467" s="42">
        <f t="shared" si="352"/>
        <v>0</v>
      </c>
      <c r="AK1467" s="40" t="str">
        <f>IFERROR(IF((Q1467+IF(AI1467="",0,AI3))&lt;=0,"Stockout",IF(AJ1467="","",IF(F1467="Class A",IF(AJ1467&lt;=7,"Critical",IF(AJ1467&lt;=15,"Low",IF(AJ1467&lt;=30,"Reorder",IF(AJ1467&lt;=45,"Optimal","Overstock")))),IF(F1467="Class B",IF(AJ1467&lt;=10,"Critical",IF(AJ1467&lt;=20,"Low",IF(AJ1467&lt;=45,"Reorder",IF(AJ1467&lt;=60,"Optimal","Overstock")))),IF(F1467="Class C",IF(AJ1467&lt;=15,"Critical",IF(AJ1467&lt;=30,"Low",IF(AJ1467&lt;=60,"Reorder",IF(AJ1467&lt;=90,"Optimal","Overstock")))),""))))),"")</f>
        <v>Critical</v>
      </c>
      <c r="AL1467" s="42"/>
      <c r="AM1467" s="39"/>
      <c r="AN1467" s="39"/>
      <c r="AO1467" s="39"/>
      <c r="AP1467" s="39"/>
      <c r="AQ1467" s="39"/>
      <c r="AR1467" s="39"/>
      <c r="AS1467" s="39"/>
      <c r="AT1467" s="39"/>
      <c r="AU1467" s="39"/>
      <c r="AV1467" s="39"/>
    </row>
    <row r="1468" spans="1:48">
      <c r="A1468" s="39" t="s">
        <v>12</v>
      </c>
      <c r="B1468" s="39" t="s">
        <v>145</v>
      </c>
      <c r="C1468" s="39" t="s">
        <v>137</v>
      </c>
      <c r="D1468" s="40" t="s">
        <v>235</v>
      </c>
      <c r="E1468" s="40">
        <v>9</v>
      </c>
      <c r="F1468" s="40" t="s">
        <v>2</v>
      </c>
      <c r="G1468" s="39" t="str">
        <f>IFERROR(VLOOKUP(A1468,'[4]MC Masterlist 2026-09-17'!$B:$M, 3, 0),"")</f>
        <v>HONDA</v>
      </c>
      <c r="H1468" s="41">
        <f>IFERROR(VLOOKUP(A1468,'[4]MC Masterlist 2026-09-17'!$B:$M, 6, 0),"")</f>
        <v>158270</v>
      </c>
      <c r="I1468" s="42">
        <v>1</v>
      </c>
      <c r="J1468" s="42">
        <v>1</v>
      </c>
      <c r="K1468" s="42">
        <v>0</v>
      </c>
      <c r="L1468" s="42">
        <f t="shared" si="337"/>
        <v>2</v>
      </c>
      <c r="M1468" s="42">
        <f t="shared" si="338"/>
        <v>0.66666666666666663</v>
      </c>
      <c r="N1468" s="41">
        <f t="shared" si="339"/>
        <v>316540</v>
      </c>
      <c r="O1468" s="41">
        <f t="shared" si="340"/>
        <v>105513.33333333333</v>
      </c>
      <c r="P1468" s="42">
        <f t="shared" si="341"/>
        <v>2.222222222222222E-2</v>
      </c>
      <c r="Q1468" s="42">
        <v>3</v>
      </c>
      <c r="R1468" s="41">
        <f t="shared" si="342"/>
        <v>474810</v>
      </c>
      <c r="S1468" s="42">
        <f t="shared" si="343"/>
        <v>135</v>
      </c>
      <c r="T1468" s="42">
        <f>IFERROR(VLOOKUP(A1468,'[4]Re-order'!$A:$Q,17,0),"")</f>
        <v>0</v>
      </c>
      <c r="U1468" s="42">
        <f>IFERROR(VLOOKUP(A1468,'[4]MC Masterlist 2026-09-17'!$B:$M, 10, 0),0)</f>
        <v>15</v>
      </c>
      <c r="V1468" s="42">
        <f>IFERROR(VLOOKUP(A1468,'[4]MC Masterlist 2026-09-17'!$B:$M, 11, 0),0)</f>
        <v>15</v>
      </c>
      <c r="W1468" s="42">
        <f t="shared" si="344"/>
        <v>30</v>
      </c>
      <c r="X1468" s="42">
        <f t="shared" si="345"/>
        <v>6.666666666666667</v>
      </c>
      <c r="Y1468" s="42">
        <f>IFERROR(IF(OR(C1468="AREA I",C1468="AREA V"),7,VLOOKUP(A1468,'[4]MC Masterlist 2026-09-17'!$B:$M, 12, 0)),0)</f>
        <v>7</v>
      </c>
      <c r="Z1468" s="42">
        <f t="shared" si="346"/>
        <v>0.33333333333333331</v>
      </c>
      <c r="AA1468" s="42">
        <f t="shared" si="347"/>
        <v>0.66666666666666663</v>
      </c>
      <c r="AB1468" s="42">
        <f t="shared" si="348"/>
        <v>0.14814814814814814</v>
      </c>
      <c r="AC1468" s="42">
        <f t="shared" si="349"/>
        <v>0.15555555555555553</v>
      </c>
      <c r="AD1468" s="40" t="str">
        <f t="shared" si="350"/>
        <v>Overstock</v>
      </c>
      <c r="AE1468" s="40">
        <f>IFERROR(VLOOKUP(A1468,'[4]Re-order'!$A:$AA,27,0),"")</f>
        <v>0</v>
      </c>
      <c r="AF1468" s="42">
        <f t="shared" si="351"/>
        <v>-2.8444444444444446</v>
      </c>
      <c r="AG1468" s="42" t="e">
        <f>SUMIFS('[4]Raw Inventory'!D:D,'[4]Raw Inventory'!C:C,"GREATWALL",'[4]Raw Inventory'!B:B,A1468)</f>
        <v>#VALUE!</v>
      </c>
      <c r="AH1468" s="42" t="e">
        <f>SUMIFS('[4]Raw Inventory'!D:D,'[4]Raw Inventory'!C:C,"DUARTE",'[4]Raw Inventory'!B:B,A1468)</f>
        <v>#VALUE!</v>
      </c>
      <c r="AI1468" s="42"/>
      <c r="AJ1468" s="42">
        <f t="shared" si="352"/>
        <v>135.00000000000003</v>
      </c>
      <c r="AK1468" s="40" t="str">
        <f>IFERROR(IF((Q1468+IF(AI1468="",0,AI3))&lt;=0,"Stockout",IF(AJ1468="","",IF(F1468="Class A",IF(AJ1468&lt;=7,"Critical",IF(AJ1468&lt;=15,"Low",IF(AJ1468&lt;=30,"Reorder",IF(AJ1468&lt;=45,"Optimal","Overstock")))),IF(F1468="Class B",IF(AJ1468&lt;=10,"Critical",IF(AJ1468&lt;=20,"Low",IF(AJ1468&lt;=45,"Reorder",IF(AJ1468&lt;=60,"Optimal","Overstock")))),IF(F1468="Class C",IF(AJ1468&lt;=15,"Critical",IF(AJ1468&lt;=30,"Low",IF(AJ1468&lt;=60,"Reorder",IF(AJ1468&lt;=90,"Optimal","Overstock")))),""))))),"")</f>
        <v>Overstock</v>
      </c>
      <c r="AL1468" s="42"/>
      <c r="AM1468" s="39"/>
      <c r="AN1468" s="39"/>
      <c r="AO1468" s="39"/>
      <c r="AP1468" s="39"/>
      <c r="AQ1468" s="39"/>
      <c r="AR1468" s="39"/>
      <c r="AS1468" s="39"/>
      <c r="AT1468" s="39"/>
      <c r="AU1468" s="39"/>
      <c r="AV1468" s="39"/>
    </row>
    <row r="1469" spans="1:48">
      <c r="A1469" s="39" t="s">
        <v>50</v>
      </c>
      <c r="B1469" s="39" t="s">
        <v>30</v>
      </c>
      <c r="C1469" s="39" t="s">
        <v>1</v>
      </c>
      <c r="D1469" s="40" t="s">
        <v>259</v>
      </c>
      <c r="E1469" s="40">
        <v>18</v>
      </c>
      <c r="F1469" s="40" t="s">
        <v>2</v>
      </c>
      <c r="G1469" s="39" t="str">
        <f>IFERROR(VLOOKUP(A1469,'[4]MC Masterlist 2026-09-17'!$B:$M, 3, 0),"")</f>
        <v>YAMAHA</v>
      </c>
      <c r="H1469" s="41">
        <f>IFERROR(VLOOKUP(A1469,'[4]MC Masterlist 2026-09-17'!$B:$M, 6, 0),"")</f>
        <v>78957</v>
      </c>
      <c r="I1469" s="42">
        <v>1</v>
      </c>
      <c r="J1469" s="42">
        <v>0</v>
      </c>
      <c r="K1469" s="42">
        <v>1</v>
      </c>
      <c r="L1469" s="42">
        <f t="shared" si="337"/>
        <v>2</v>
      </c>
      <c r="M1469" s="42">
        <f t="shared" si="338"/>
        <v>0.66666666666666663</v>
      </c>
      <c r="N1469" s="41">
        <f t="shared" si="339"/>
        <v>157914</v>
      </c>
      <c r="O1469" s="41">
        <f t="shared" si="340"/>
        <v>52638</v>
      </c>
      <c r="P1469" s="42">
        <f t="shared" si="341"/>
        <v>2.222222222222222E-2</v>
      </c>
      <c r="Q1469" s="42">
        <v>2</v>
      </c>
      <c r="R1469" s="41">
        <f t="shared" si="342"/>
        <v>157914</v>
      </c>
      <c r="S1469" s="42">
        <f t="shared" si="343"/>
        <v>90</v>
      </c>
      <c r="T1469" s="42">
        <f>IFERROR(VLOOKUP(A1469,'[4]Re-order'!$A:$Q,17,0),"")</f>
        <v>0</v>
      </c>
      <c r="U1469" s="42">
        <f>IFERROR(VLOOKUP(A1469,'[4]MC Masterlist 2026-09-17'!$B:$M, 10, 0),0)</f>
        <v>15</v>
      </c>
      <c r="V1469" s="42">
        <f>IFERROR(VLOOKUP(A1469,'[4]MC Masterlist 2026-09-17'!$B:$M, 11, 0),0)</f>
        <v>15</v>
      </c>
      <c r="W1469" s="42">
        <f t="shared" si="344"/>
        <v>30</v>
      </c>
      <c r="X1469" s="42">
        <f t="shared" si="345"/>
        <v>6.666666666666667</v>
      </c>
      <c r="Y1469" s="42">
        <f>IFERROR(IF(OR(C1469="AREA I",C1469="AREA V"),7,VLOOKUP(A1469,'[4]MC Masterlist 2026-09-17'!$B:$M, 12, 0)),0)</f>
        <v>7</v>
      </c>
      <c r="Z1469" s="42">
        <f t="shared" si="346"/>
        <v>0.33333333333333331</v>
      </c>
      <c r="AA1469" s="42">
        <f t="shared" si="347"/>
        <v>0.66666666666666663</v>
      </c>
      <c r="AB1469" s="42">
        <f t="shared" si="348"/>
        <v>0.14814814814814814</v>
      </c>
      <c r="AC1469" s="42">
        <f t="shared" si="349"/>
        <v>0.15555555555555553</v>
      </c>
      <c r="AD1469" s="40" t="str">
        <f t="shared" si="350"/>
        <v>Overstock</v>
      </c>
      <c r="AE1469" s="40">
        <f>IFERROR(VLOOKUP(A1469,'[4]Re-order'!$A:$AA,27,0),"")</f>
        <v>0</v>
      </c>
      <c r="AF1469" s="42">
        <f t="shared" si="351"/>
        <v>-1.8444444444444446</v>
      </c>
      <c r="AG1469" s="42" t="e">
        <f>SUMIFS('[4]Raw Inventory'!D:D,'[4]Raw Inventory'!C:C,"GREATWALL",'[4]Raw Inventory'!B:B,A1469)</f>
        <v>#VALUE!</v>
      </c>
      <c r="AH1469" s="42" t="e">
        <f>SUMIFS('[4]Raw Inventory'!D:D,'[4]Raw Inventory'!C:C,"DUARTE",'[4]Raw Inventory'!B:B,A1469)</f>
        <v>#VALUE!</v>
      </c>
      <c r="AI1469" s="42"/>
      <c r="AJ1469" s="42">
        <f t="shared" si="352"/>
        <v>90.000000000000014</v>
      </c>
      <c r="AK1469" s="40" t="str">
        <f>IFERROR(IF((Q1469+IF(AI1469="",0,AI3))&lt;=0,"Stockout",IF(AJ1469="","",IF(F1469="Class A",IF(AJ1469&lt;=7,"Critical",IF(AJ1469&lt;=15,"Low",IF(AJ1469&lt;=30,"Reorder",IF(AJ1469&lt;=45,"Optimal","Overstock")))),IF(F1469="Class B",IF(AJ1469&lt;=10,"Critical",IF(AJ1469&lt;=20,"Low",IF(AJ1469&lt;=45,"Reorder",IF(AJ1469&lt;=60,"Optimal","Overstock")))),IF(F1469="Class C",IF(AJ1469&lt;=15,"Critical",IF(AJ1469&lt;=30,"Low",IF(AJ1469&lt;=60,"Reorder",IF(AJ1469&lt;=90,"Optimal","Overstock")))),""))))),"")</f>
        <v>Overstock</v>
      </c>
      <c r="AL1469" s="42"/>
      <c r="AM1469" s="39"/>
      <c r="AN1469" s="39"/>
      <c r="AO1469" s="39"/>
      <c r="AP1469" s="39"/>
      <c r="AQ1469" s="39"/>
      <c r="AR1469" s="39"/>
      <c r="AS1469" s="39"/>
      <c r="AT1469" s="39"/>
      <c r="AU1469" s="39"/>
      <c r="AV1469" s="39"/>
    </row>
    <row r="1470" spans="1:48">
      <c r="A1470" s="39" t="s">
        <v>23</v>
      </c>
      <c r="B1470" s="39" t="s">
        <v>131</v>
      </c>
      <c r="C1470" s="39" t="s">
        <v>128</v>
      </c>
      <c r="D1470" s="40" t="s">
        <v>233</v>
      </c>
      <c r="E1470" s="40">
        <v>4</v>
      </c>
      <c r="F1470" s="40" t="s">
        <v>0</v>
      </c>
      <c r="G1470" s="39" t="str">
        <f>IFERROR(VLOOKUP(A1470,'[4]MC Masterlist 2026-09-17'!$B:$M, 3, 0),"")</f>
        <v>KAWASAKI</v>
      </c>
      <c r="H1470" s="41">
        <f>IFERROR(VLOOKUP(A1470,'[4]MC Masterlist 2026-09-17'!$B:$M, 6, 0),"")</f>
        <v>60656</v>
      </c>
      <c r="I1470" s="42">
        <v>17</v>
      </c>
      <c r="J1470" s="42">
        <v>13</v>
      </c>
      <c r="K1470" s="42">
        <v>8</v>
      </c>
      <c r="L1470" s="42">
        <f t="shared" si="337"/>
        <v>38</v>
      </c>
      <c r="M1470" s="42">
        <f t="shared" si="338"/>
        <v>12.666666666666666</v>
      </c>
      <c r="N1470" s="41">
        <f t="shared" si="339"/>
        <v>2304928</v>
      </c>
      <c r="O1470" s="41">
        <f t="shared" si="340"/>
        <v>768309.33333333326</v>
      </c>
      <c r="P1470" s="42">
        <f t="shared" si="341"/>
        <v>0.42222222222222222</v>
      </c>
      <c r="Q1470" s="42">
        <v>15</v>
      </c>
      <c r="R1470" s="41">
        <f t="shared" si="342"/>
        <v>909840</v>
      </c>
      <c r="S1470" s="42">
        <f t="shared" si="343"/>
        <v>35.526315789473685</v>
      </c>
      <c r="T1470" s="42">
        <f>IFERROR(VLOOKUP(A1470,'[4]Re-order'!$A:$Q,17,0),"")</f>
        <v>0</v>
      </c>
      <c r="U1470" s="42">
        <f>IFERROR(VLOOKUP(A1470,'[4]MC Masterlist 2026-09-17'!$B:$M, 10, 0),0)</f>
        <v>15</v>
      </c>
      <c r="V1470" s="42">
        <f>IFERROR(VLOOKUP(A1470,'[4]MC Masterlist 2026-09-17'!$B:$M, 11, 0),0)</f>
        <v>15</v>
      </c>
      <c r="W1470" s="42">
        <f t="shared" si="344"/>
        <v>30</v>
      </c>
      <c r="X1470" s="42">
        <f t="shared" si="345"/>
        <v>23.666666666666668</v>
      </c>
      <c r="Y1470" s="42">
        <f>IFERROR(IF(OR(C1470="AREA I",C1470="AREA V"),7,VLOOKUP(A1470,'[4]MC Masterlist 2026-09-17'!$B:$M, 12, 0)),0)</f>
        <v>30</v>
      </c>
      <c r="Z1470" s="42">
        <f t="shared" si="346"/>
        <v>6.333333333333333</v>
      </c>
      <c r="AA1470" s="42">
        <f t="shared" si="347"/>
        <v>12.666666666666666</v>
      </c>
      <c r="AB1470" s="42">
        <f t="shared" si="348"/>
        <v>9.9925925925925938</v>
      </c>
      <c r="AC1470" s="42">
        <f t="shared" si="349"/>
        <v>12.666666666666666</v>
      </c>
      <c r="AD1470" s="40" t="str">
        <f t="shared" si="350"/>
        <v>Optimal</v>
      </c>
      <c r="AE1470" s="40">
        <f>IFERROR(VLOOKUP(A1470,'[4]Re-order'!$A:$AA,27,0),"")</f>
        <v>0</v>
      </c>
      <c r="AF1470" s="42">
        <f t="shared" si="351"/>
        <v>-2.3333333333333339</v>
      </c>
      <c r="AG1470" s="42" t="e">
        <f>SUMIFS('[4]Raw Inventory'!D:D,'[4]Raw Inventory'!C:C,"GREATWALL",'[4]Raw Inventory'!B:B,A1470)</f>
        <v>#VALUE!</v>
      </c>
      <c r="AH1470" s="42" t="e">
        <f>SUMIFS('[4]Raw Inventory'!D:D,'[4]Raw Inventory'!C:C,"DUARTE",'[4]Raw Inventory'!B:B,A1470)</f>
        <v>#VALUE!</v>
      </c>
      <c r="AI1470" s="42"/>
      <c r="AJ1470" s="42">
        <f t="shared" si="352"/>
        <v>35.526315789473685</v>
      </c>
      <c r="AK1470" s="40" t="str">
        <f>IFERROR(IF((Q1470+IF(AI1470="",0,AI3))&lt;=0,"Stockout",IF(AJ1470="","",IF(F1470="Class A",IF(AJ1470&lt;=7,"Critical",IF(AJ1470&lt;=15,"Low",IF(AJ1470&lt;=30,"Reorder",IF(AJ1470&lt;=45,"Optimal","Overstock")))),IF(F1470="Class B",IF(AJ1470&lt;=10,"Critical",IF(AJ1470&lt;=20,"Low",IF(AJ1470&lt;=45,"Reorder",IF(AJ1470&lt;=60,"Optimal","Overstock")))),IF(F1470="Class C",IF(AJ1470&lt;=15,"Critical",IF(AJ1470&lt;=30,"Low",IF(AJ1470&lt;=60,"Reorder",IF(AJ1470&lt;=90,"Optimal","Overstock")))),""))))),"")</f>
        <v>Optimal</v>
      </c>
      <c r="AL1470" s="42"/>
      <c r="AM1470" s="39"/>
      <c r="AN1470" s="39"/>
      <c r="AO1470" s="39"/>
      <c r="AP1470" s="39"/>
      <c r="AQ1470" s="39"/>
      <c r="AR1470" s="39"/>
      <c r="AS1470" s="39"/>
      <c r="AT1470" s="39"/>
      <c r="AU1470" s="39"/>
      <c r="AV1470" s="39"/>
    </row>
    <row r="1471" spans="1:48">
      <c r="A1471" s="39" t="s">
        <v>53</v>
      </c>
      <c r="B1471" s="39" t="s">
        <v>5</v>
      </c>
      <c r="C1471" s="39" t="s">
        <v>118</v>
      </c>
      <c r="D1471" s="40" t="s">
        <v>243</v>
      </c>
      <c r="E1471" s="40">
        <v>22</v>
      </c>
      <c r="F1471" s="40" t="s">
        <v>3</v>
      </c>
      <c r="G1471" s="39" t="str">
        <f>IFERROR(VLOOKUP(A1471,'[4]MC Masterlist 2026-09-17'!$B:$M, 3, 0),"")</f>
        <v>HONDA</v>
      </c>
      <c r="H1471" s="41">
        <f>IFERROR(VLOOKUP(A1471,'[4]MC Masterlist 2026-09-17'!$B:$M, 6, 0),"")</f>
        <v>118838</v>
      </c>
      <c r="I1471" s="42">
        <v>0</v>
      </c>
      <c r="J1471" s="42">
        <v>0</v>
      </c>
      <c r="K1471" s="42">
        <v>0</v>
      </c>
      <c r="L1471" s="42">
        <f t="shared" si="337"/>
        <v>0</v>
      </c>
      <c r="M1471" s="42">
        <f t="shared" si="338"/>
        <v>0</v>
      </c>
      <c r="N1471" s="41">
        <f t="shared" si="339"/>
        <v>0</v>
      </c>
      <c r="O1471" s="41">
        <f t="shared" si="340"/>
        <v>0</v>
      </c>
      <c r="P1471" s="42">
        <f t="shared" si="341"/>
        <v>0</v>
      </c>
      <c r="Q1471" s="42">
        <v>1</v>
      </c>
      <c r="R1471" s="41">
        <f t="shared" si="342"/>
        <v>118838</v>
      </c>
      <c r="S1471" s="42">
        <f t="shared" si="343"/>
        <v>0</v>
      </c>
      <c r="T1471" s="42">
        <f>IFERROR(VLOOKUP(A1471,'[4]Re-order'!$A:$Q,17,0),"")</f>
        <v>0</v>
      </c>
      <c r="U1471" s="42">
        <f>IFERROR(VLOOKUP(A1471,'[4]MC Masterlist 2026-09-17'!$B:$M, 10, 0),0)</f>
        <v>15</v>
      </c>
      <c r="V1471" s="42">
        <f>IFERROR(VLOOKUP(A1471,'[4]MC Masterlist 2026-09-17'!$B:$M, 11, 0),0)</f>
        <v>15</v>
      </c>
      <c r="W1471" s="42">
        <f t="shared" si="344"/>
        <v>30</v>
      </c>
      <c r="X1471" s="42">
        <f t="shared" si="345"/>
        <v>30</v>
      </c>
      <c r="Y1471" s="42">
        <f>IFERROR(IF(OR(C1471="AREA I",C1471="AREA V"),7,VLOOKUP(A1471,'[4]MC Masterlist 2026-09-17'!$B:$M, 12, 0)),0)</f>
        <v>30</v>
      </c>
      <c r="Z1471" s="42">
        <f t="shared" si="346"/>
        <v>0</v>
      </c>
      <c r="AA1471" s="42">
        <f t="shared" si="347"/>
        <v>0</v>
      </c>
      <c r="AB1471" s="42">
        <f t="shared" si="348"/>
        <v>0</v>
      </c>
      <c r="AC1471" s="42">
        <f t="shared" si="349"/>
        <v>0</v>
      </c>
      <c r="AD1471" s="40" t="str">
        <f t="shared" si="350"/>
        <v>Critical</v>
      </c>
      <c r="AE1471" s="40">
        <f>IFERROR(VLOOKUP(A1471,'[4]Re-order'!$A:$AA,27,0),"")</f>
        <v>0</v>
      </c>
      <c r="AF1471" s="42">
        <f t="shared" si="351"/>
        <v>-1</v>
      </c>
      <c r="AG1471" s="42" t="e">
        <f>SUMIFS('[4]Raw Inventory'!D:D,'[4]Raw Inventory'!C:C,"GREATWALL",'[4]Raw Inventory'!B:B,A1471)</f>
        <v>#VALUE!</v>
      </c>
      <c r="AH1471" s="42" t="e">
        <f>SUMIFS('[4]Raw Inventory'!D:D,'[4]Raw Inventory'!C:C,"DUARTE",'[4]Raw Inventory'!B:B,A1471)</f>
        <v>#VALUE!</v>
      </c>
      <c r="AI1471" s="42"/>
      <c r="AJ1471" s="42">
        <f t="shared" si="352"/>
        <v>0</v>
      </c>
      <c r="AK1471" s="40" t="str">
        <f>IFERROR(IF((Q1471+IF(AI1471="",0,AI3))&lt;=0,"Stockout",IF(AJ1471="","",IF(F1471="Class A",IF(AJ1471&lt;=7,"Critical",IF(AJ1471&lt;=15,"Low",IF(AJ1471&lt;=30,"Reorder",IF(AJ1471&lt;=45,"Optimal","Overstock")))),IF(F1471="Class B",IF(AJ1471&lt;=10,"Critical",IF(AJ1471&lt;=20,"Low",IF(AJ1471&lt;=45,"Reorder",IF(AJ1471&lt;=60,"Optimal","Overstock")))),IF(F1471="Class C",IF(AJ1471&lt;=15,"Critical",IF(AJ1471&lt;=30,"Low",IF(AJ1471&lt;=60,"Reorder",IF(AJ1471&lt;=90,"Optimal","Overstock")))),""))))),"")</f>
        <v>Critical</v>
      </c>
      <c r="AL1471" s="42"/>
      <c r="AM1471" s="39"/>
      <c r="AN1471" s="39"/>
      <c r="AO1471" s="39"/>
      <c r="AP1471" s="39"/>
      <c r="AQ1471" s="39"/>
      <c r="AR1471" s="39"/>
      <c r="AS1471" s="39"/>
      <c r="AT1471" s="39"/>
      <c r="AU1471" s="39"/>
      <c r="AV1471" s="39"/>
    </row>
    <row r="1472" spans="1:48">
      <c r="A1472" s="39" t="s">
        <v>32</v>
      </c>
      <c r="B1472" s="39" t="s">
        <v>122</v>
      </c>
      <c r="C1472" s="39" t="s">
        <v>118</v>
      </c>
      <c r="D1472" s="40" t="s">
        <v>242</v>
      </c>
      <c r="E1472" s="40">
        <v>18</v>
      </c>
      <c r="F1472" s="40" t="s">
        <v>2</v>
      </c>
      <c r="G1472" s="39" t="str">
        <f>IFERROR(VLOOKUP(A1472,'[4]MC Masterlist 2026-09-17'!$B:$M, 3, 0),"")</f>
        <v>HONDA</v>
      </c>
      <c r="H1472" s="41">
        <f>IFERROR(VLOOKUP(A1472,'[4]MC Masterlist 2026-09-17'!$B:$M, 6, 0),"")</f>
        <v>288910</v>
      </c>
      <c r="I1472" s="42">
        <v>0</v>
      </c>
      <c r="J1472" s="42">
        <v>1</v>
      </c>
      <c r="K1472" s="42">
        <v>0</v>
      </c>
      <c r="L1472" s="42">
        <f t="shared" si="337"/>
        <v>1</v>
      </c>
      <c r="M1472" s="42">
        <f t="shared" si="338"/>
        <v>0.33333333333333331</v>
      </c>
      <c r="N1472" s="41">
        <f t="shared" si="339"/>
        <v>288910</v>
      </c>
      <c r="O1472" s="41">
        <f t="shared" si="340"/>
        <v>96303.333333333328</v>
      </c>
      <c r="P1472" s="42">
        <f t="shared" si="341"/>
        <v>1.111111111111111E-2</v>
      </c>
      <c r="Q1472" s="42"/>
      <c r="R1472" s="41">
        <f t="shared" si="342"/>
        <v>0</v>
      </c>
      <c r="S1472" s="42">
        <f t="shared" si="343"/>
        <v>0</v>
      </c>
      <c r="T1472" s="42">
        <f>IFERROR(VLOOKUP(A1472,'[4]Re-order'!$A:$Q,17,0),"")</f>
        <v>0</v>
      </c>
      <c r="U1472" s="42">
        <f>IFERROR(VLOOKUP(A1472,'[4]MC Masterlist 2026-09-17'!$B:$M, 10, 0),0)</f>
        <v>15</v>
      </c>
      <c r="V1472" s="42">
        <f>IFERROR(VLOOKUP(A1472,'[4]MC Masterlist 2026-09-17'!$B:$M, 11, 0),0)</f>
        <v>15</v>
      </c>
      <c r="W1472" s="42">
        <f t="shared" si="344"/>
        <v>30</v>
      </c>
      <c r="X1472" s="42">
        <f t="shared" si="345"/>
        <v>29.833333333333332</v>
      </c>
      <c r="Y1472" s="42">
        <f>IFERROR(IF(OR(C1472="AREA I",C1472="AREA V"),7,VLOOKUP(A1472,'[4]MC Masterlist 2026-09-17'!$B:$M, 12, 0)),0)</f>
        <v>30</v>
      </c>
      <c r="Z1472" s="42">
        <f t="shared" si="346"/>
        <v>0.16666666666666666</v>
      </c>
      <c r="AA1472" s="42">
        <f t="shared" si="347"/>
        <v>0.33333333333333331</v>
      </c>
      <c r="AB1472" s="42">
        <f t="shared" si="348"/>
        <v>0.33148148148148143</v>
      </c>
      <c r="AC1472" s="42">
        <f t="shared" si="349"/>
        <v>0.33333333333333331</v>
      </c>
      <c r="AD1472" s="40" t="str">
        <f t="shared" si="350"/>
        <v>Stockout</v>
      </c>
      <c r="AE1472" s="40">
        <f>IFERROR(VLOOKUP(A1472,'[4]Re-order'!$A:$AA,27,0),"")</f>
        <v>0</v>
      </c>
      <c r="AF1472" s="42">
        <f t="shared" si="351"/>
        <v>0.33333333333333331</v>
      </c>
      <c r="AG1472" s="42" t="e">
        <f>SUMIFS('[4]Raw Inventory'!D:D,'[4]Raw Inventory'!C:C,"GREATWALL",'[4]Raw Inventory'!B:B,A1472)</f>
        <v>#VALUE!</v>
      </c>
      <c r="AH1472" s="42" t="e">
        <f>SUMIFS('[4]Raw Inventory'!D:D,'[4]Raw Inventory'!C:C,"DUARTE",'[4]Raw Inventory'!B:B,A1472)</f>
        <v>#VALUE!</v>
      </c>
      <c r="AI1472" s="42"/>
      <c r="AJ1472" s="42">
        <f t="shared" si="352"/>
        <v>0</v>
      </c>
      <c r="AK1472" s="40" t="str">
        <f>IFERROR(IF((Q1472+IF(AI1472="",0,AI3))&lt;=0,"Stockout",IF(AJ1472="","",IF(F1472="Class A",IF(AJ1472&lt;=7,"Critical",IF(AJ1472&lt;=15,"Low",IF(AJ1472&lt;=30,"Reorder",IF(AJ1472&lt;=45,"Optimal","Overstock")))),IF(F1472="Class B",IF(AJ1472&lt;=10,"Critical",IF(AJ1472&lt;=20,"Low",IF(AJ1472&lt;=45,"Reorder",IF(AJ1472&lt;=60,"Optimal","Overstock")))),IF(F1472="Class C",IF(AJ1472&lt;=15,"Critical",IF(AJ1472&lt;=30,"Low",IF(AJ1472&lt;=60,"Reorder",IF(AJ1472&lt;=90,"Optimal","Overstock")))),""))))),"")</f>
        <v>Stockout</v>
      </c>
      <c r="AL1472" s="42"/>
      <c r="AM1472" s="39"/>
      <c r="AN1472" s="39"/>
      <c r="AO1472" s="39"/>
      <c r="AP1472" s="39"/>
      <c r="AQ1472" s="39"/>
      <c r="AR1472" s="39"/>
      <c r="AS1472" s="39"/>
      <c r="AT1472" s="39"/>
      <c r="AU1472" s="39"/>
      <c r="AV1472" s="39"/>
    </row>
    <row r="1473" spans="1:48">
      <c r="A1473" s="39" t="s">
        <v>25</v>
      </c>
      <c r="B1473" s="39" t="s">
        <v>95</v>
      </c>
      <c r="C1473" s="39" t="s">
        <v>90</v>
      </c>
      <c r="D1473" s="40" t="s">
        <v>260</v>
      </c>
      <c r="E1473" s="40">
        <v>15</v>
      </c>
      <c r="F1473" s="40" t="s">
        <v>2</v>
      </c>
      <c r="G1473" s="39" t="str">
        <f>IFERROR(VLOOKUP(A1473,'[4]MC Masterlist 2026-09-17'!$B:$M, 3, 0),"")</f>
        <v>YAMAHA</v>
      </c>
      <c r="H1473" s="41">
        <f>IFERROR(VLOOKUP(A1473,'[4]MC Masterlist 2026-09-17'!$B:$M, 6, 0),"")</f>
        <v>124527</v>
      </c>
      <c r="I1473" s="42">
        <v>0</v>
      </c>
      <c r="J1473" s="42">
        <v>0</v>
      </c>
      <c r="K1473" s="42">
        <v>1</v>
      </c>
      <c r="L1473" s="42">
        <f t="shared" si="337"/>
        <v>1</v>
      </c>
      <c r="M1473" s="42">
        <f t="shared" si="338"/>
        <v>0.33333333333333331</v>
      </c>
      <c r="N1473" s="41">
        <f t="shared" si="339"/>
        <v>124527</v>
      </c>
      <c r="O1473" s="41">
        <f t="shared" si="340"/>
        <v>41509</v>
      </c>
      <c r="P1473" s="42">
        <f t="shared" si="341"/>
        <v>1.111111111111111E-2</v>
      </c>
      <c r="Q1473" s="42"/>
      <c r="R1473" s="41">
        <f t="shared" si="342"/>
        <v>0</v>
      </c>
      <c r="S1473" s="42">
        <f t="shared" si="343"/>
        <v>0</v>
      </c>
      <c r="T1473" s="42">
        <f>IFERROR(VLOOKUP(A1473,'[4]Re-order'!$A:$Q,17,0),"")</f>
        <v>0</v>
      </c>
      <c r="U1473" s="42">
        <f>IFERROR(VLOOKUP(A1473,'[4]MC Masterlist 2026-09-17'!$B:$M, 10, 0),0)</f>
        <v>15</v>
      </c>
      <c r="V1473" s="42">
        <f>IFERROR(VLOOKUP(A1473,'[4]MC Masterlist 2026-09-17'!$B:$M, 11, 0),0)</f>
        <v>15</v>
      </c>
      <c r="W1473" s="42">
        <f t="shared" si="344"/>
        <v>30</v>
      </c>
      <c r="X1473" s="42">
        <f t="shared" si="345"/>
        <v>29.833333333333332</v>
      </c>
      <c r="Y1473" s="42">
        <f>IFERROR(IF(OR(C1473="AREA I",C1473="AREA V"),7,VLOOKUP(A1473,'[4]MC Masterlist 2026-09-17'!$B:$M, 12, 0)),0)</f>
        <v>30</v>
      </c>
      <c r="Z1473" s="42">
        <f t="shared" si="346"/>
        <v>0.16666666666666666</v>
      </c>
      <c r="AA1473" s="42">
        <f t="shared" si="347"/>
        <v>0.33333333333333331</v>
      </c>
      <c r="AB1473" s="42">
        <f t="shared" si="348"/>
        <v>0.33148148148148143</v>
      </c>
      <c r="AC1473" s="42">
        <f t="shared" si="349"/>
        <v>0.33333333333333331</v>
      </c>
      <c r="AD1473" s="40" t="str">
        <f t="shared" si="350"/>
        <v>Stockout</v>
      </c>
      <c r="AE1473" s="40">
        <f>IFERROR(VLOOKUP(A1473,'[4]Re-order'!$A:$AA,27,0),"")</f>
        <v>0</v>
      </c>
      <c r="AF1473" s="42">
        <f t="shared" si="351"/>
        <v>0.33333333333333331</v>
      </c>
      <c r="AG1473" s="42" t="e">
        <f>SUMIFS('[4]Raw Inventory'!D:D,'[4]Raw Inventory'!C:C,"GREATWALL",'[4]Raw Inventory'!B:B,A1473)</f>
        <v>#VALUE!</v>
      </c>
      <c r="AH1473" s="42" t="e">
        <f>SUMIFS('[4]Raw Inventory'!D:D,'[4]Raw Inventory'!C:C,"DUARTE",'[4]Raw Inventory'!B:B,A1473)</f>
        <v>#VALUE!</v>
      </c>
      <c r="AI1473" s="42"/>
      <c r="AJ1473" s="42">
        <f t="shared" si="352"/>
        <v>0</v>
      </c>
      <c r="AK1473" s="40" t="str">
        <f>IFERROR(IF((Q1473+IF(AI1473="",0,AI3))&lt;=0,"Stockout",IF(AJ1473="","",IF(F1473="Class A",IF(AJ1473&lt;=7,"Critical",IF(AJ1473&lt;=15,"Low",IF(AJ1473&lt;=30,"Reorder",IF(AJ1473&lt;=45,"Optimal","Overstock")))),IF(F1473="Class B",IF(AJ1473&lt;=10,"Critical",IF(AJ1473&lt;=20,"Low",IF(AJ1473&lt;=45,"Reorder",IF(AJ1473&lt;=60,"Optimal","Overstock")))),IF(F1473="Class C",IF(AJ1473&lt;=15,"Critical",IF(AJ1473&lt;=30,"Low",IF(AJ1473&lt;=60,"Reorder",IF(AJ1473&lt;=90,"Optimal","Overstock")))),""))))),"")</f>
        <v>Stockout</v>
      </c>
      <c r="AL1473" s="42"/>
      <c r="AM1473" s="39"/>
      <c r="AN1473" s="39"/>
      <c r="AO1473" s="39"/>
      <c r="AP1473" s="39"/>
      <c r="AQ1473" s="39"/>
      <c r="AR1473" s="39"/>
      <c r="AS1473" s="39"/>
      <c r="AT1473" s="39"/>
      <c r="AU1473" s="39"/>
      <c r="AV1473" s="39"/>
    </row>
    <row r="1474" spans="1:48">
      <c r="A1474" s="39" t="s">
        <v>17</v>
      </c>
      <c r="B1474" s="39" t="s">
        <v>97</v>
      </c>
      <c r="C1474" s="39" t="s">
        <v>90</v>
      </c>
      <c r="D1474" s="40" t="s">
        <v>235</v>
      </c>
      <c r="E1474" s="40">
        <v>5</v>
      </c>
      <c r="F1474" s="40" t="s">
        <v>2</v>
      </c>
      <c r="G1474" s="39" t="str">
        <f>IFERROR(VLOOKUP(A1474,'[4]MC Masterlist 2026-09-17'!$B:$M, 3, 0),"")</f>
        <v>HONDA</v>
      </c>
      <c r="H1474" s="41">
        <f>IFERROR(VLOOKUP(A1474,'[4]MC Masterlist 2026-09-17'!$B:$M, 6, 0),"")</f>
        <v>140790</v>
      </c>
      <c r="I1474" s="42">
        <v>1</v>
      </c>
      <c r="J1474" s="42">
        <v>0</v>
      </c>
      <c r="K1474" s="42">
        <v>1</v>
      </c>
      <c r="L1474" s="42">
        <f t="shared" si="337"/>
        <v>2</v>
      </c>
      <c r="M1474" s="42">
        <f t="shared" si="338"/>
        <v>0.66666666666666663</v>
      </c>
      <c r="N1474" s="41">
        <f t="shared" si="339"/>
        <v>281580</v>
      </c>
      <c r="O1474" s="41">
        <f t="shared" si="340"/>
        <v>93860</v>
      </c>
      <c r="P1474" s="42">
        <f t="shared" si="341"/>
        <v>2.222222222222222E-2</v>
      </c>
      <c r="Q1474" s="42">
        <v>5</v>
      </c>
      <c r="R1474" s="41">
        <f t="shared" si="342"/>
        <v>703950</v>
      </c>
      <c r="S1474" s="42">
        <f t="shared" si="343"/>
        <v>225</v>
      </c>
      <c r="T1474" s="42">
        <f>IFERROR(VLOOKUP(A1474,'[4]Re-order'!$A:$Q,17,0),"")</f>
        <v>0</v>
      </c>
      <c r="U1474" s="42">
        <f>IFERROR(VLOOKUP(A1474,'[4]MC Masterlist 2026-09-17'!$B:$M, 10, 0),0)</f>
        <v>15</v>
      </c>
      <c r="V1474" s="42">
        <f>IFERROR(VLOOKUP(A1474,'[4]MC Masterlist 2026-09-17'!$B:$M, 11, 0),0)</f>
        <v>15</v>
      </c>
      <c r="W1474" s="42">
        <f t="shared" si="344"/>
        <v>30</v>
      </c>
      <c r="X1474" s="42">
        <f t="shared" si="345"/>
        <v>29.666666666666668</v>
      </c>
      <c r="Y1474" s="42">
        <f>IFERROR(IF(OR(C1474="AREA I",C1474="AREA V"),7,VLOOKUP(A1474,'[4]MC Masterlist 2026-09-17'!$B:$M, 12, 0)),0)</f>
        <v>30</v>
      </c>
      <c r="Z1474" s="42">
        <f t="shared" si="346"/>
        <v>0.33333333333333331</v>
      </c>
      <c r="AA1474" s="42">
        <f t="shared" si="347"/>
        <v>0.66666666666666663</v>
      </c>
      <c r="AB1474" s="42">
        <f t="shared" si="348"/>
        <v>0.65925925925925921</v>
      </c>
      <c r="AC1474" s="42">
        <f t="shared" si="349"/>
        <v>0.66666666666666663</v>
      </c>
      <c r="AD1474" s="40" t="str">
        <f t="shared" si="350"/>
        <v>Overstock</v>
      </c>
      <c r="AE1474" s="40">
        <f>IFERROR(VLOOKUP(A1474,'[4]Re-order'!$A:$AA,27,0),"")</f>
        <v>0</v>
      </c>
      <c r="AF1474" s="42">
        <f t="shared" si="351"/>
        <v>-4.333333333333333</v>
      </c>
      <c r="AG1474" s="42" t="e">
        <f>SUMIFS('[4]Raw Inventory'!D:D,'[4]Raw Inventory'!C:C,"GREATWALL",'[4]Raw Inventory'!B:B,A1474)</f>
        <v>#VALUE!</v>
      </c>
      <c r="AH1474" s="42" t="e">
        <f>SUMIFS('[4]Raw Inventory'!D:D,'[4]Raw Inventory'!C:C,"DUARTE",'[4]Raw Inventory'!B:B,A1474)</f>
        <v>#VALUE!</v>
      </c>
      <c r="AI1474" s="42"/>
      <c r="AJ1474" s="42">
        <f t="shared" si="352"/>
        <v>225.00000000000003</v>
      </c>
      <c r="AK1474" s="40" t="str">
        <f>IFERROR(IF((Q1474+IF(AI1474="",0,AI3))&lt;=0,"Stockout",IF(AJ1474="","",IF(F1474="Class A",IF(AJ1474&lt;=7,"Critical",IF(AJ1474&lt;=15,"Low",IF(AJ1474&lt;=30,"Reorder",IF(AJ1474&lt;=45,"Optimal","Overstock")))),IF(F1474="Class B",IF(AJ1474&lt;=10,"Critical",IF(AJ1474&lt;=20,"Low",IF(AJ1474&lt;=45,"Reorder",IF(AJ1474&lt;=60,"Optimal","Overstock")))),IF(F1474="Class C",IF(AJ1474&lt;=15,"Critical",IF(AJ1474&lt;=30,"Low",IF(AJ1474&lt;=60,"Reorder",IF(AJ1474&lt;=90,"Optimal","Overstock")))),""))))),"")</f>
        <v>Overstock</v>
      </c>
      <c r="AL1474" s="42"/>
      <c r="AM1474" s="39"/>
      <c r="AN1474" s="39"/>
      <c r="AO1474" s="39"/>
      <c r="AP1474" s="39"/>
      <c r="AQ1474" s="39"/>
      <c r="AR1474" s="39"/>
      <c r="AS1474" s="39"/>
      <c r="AT1474" s="39"/>
      <c r="AU1474" s="39"/>
      <c r="AV1474" s="39"/>
    </row>
    <row r="1475" spans="1:48">
      <c r="A1475" s="39" t="s">
        <v>42</v>
      </c>
      <c r="B1475" s="39" t="s">
        <v>138</v>
      </c>
      <c r="C1475" s="39" t="s">
        <v>137</v>
      </c>
      <c r="D1475" s="40" t="s">
        <v>223</v>
      </c>
      <c r="E1475" s="40">
        <v>9</v>
      </c>
      <c r="F1475" s="40" t="s">
        <v>2</v>
      </c>
      <c r="G1475" s="39" t="str">
        <f>IFERROR(VLOOKUP(A1475,'[4]MC Masterlist 2026-09-17'!$B:$M, 3, 0),"")</f>
        <v>YAMAHA</v>
      </c>
      <c r="H1475" s="41">
        <f>IFERROR(VLOOKUP(A1475,'[4]MC Masterlist 2026-09-17'!$B:$M, 6, 0),"")</f>
        <v>152892</v>
      </c>
      <c r="I1475" s="42">
        <v>0</v>
      </c>
      <c r="J1475" s="42">
        <v>0</v>
      </c>
      <c r="K1475" s="42">
        <v>0</v>
      </c>
      <c r="L1475" s="42">
        <f t="shared" ref="L1475:L1538" si="353">I1475+J1475+K1475</f>
        <v>0</v>
      </c>
      <c r="M1475" s="42">
        <f t="shared" ref="M1475:M1538" si="354">AVERAGE(I1475,J1475,K1475)</f>
        <v>0</v>
      </c>
      <c r="N1475" s="41">
        <f t="shared" ref="N1475:N1538" si="355">L1475*H1475</f>
        <v>0</v>
      </c>
      <c r="O1475" s="41">
        <f t="shared" ref="O1475:O1538" si="356">M1475*H1475</f>
        <v>0</v>
      </c>
      <c r="P1475" s="42">
        <f t="shared" ref="P1475:P1538" si="357">M1475/30</f>
        <v>0</v>
      </c>
      <c r="Q1475" s="42">
        <v>3</v>
      </c>
      <c r="R1475" s="41">
        <f t="shared" ref="R1475:R1538" si="358">IFERROR(Q1475*H1475, 0)</f>
        <v>458676</v>
      </c>
      <c r="S1475" s="42">
        <f t="shared" ref="S1475:S1538" si="359">IFERROR(R1475/(O1475)*30, 0)</f>
        <v>0</v>
      </c>
      <c r="T1475" s="42">
        <f>IFERROR(VLOOKUP(A1475,'[4]Re-order'!$A:$Q,17,0),"")</f>
        <v>0</v>
      </c>
      <c r="U1475" s="42">
        <f>IFERROR(VLOOKUP(A1475,'[4]MC Masterlist 2026-09-17'!$B:$M, 10, 0),0)</f>
        <v>15</v>
      </c>
      <c r="V1475" s="42">
        <f>IFERROR(VLOOKUP(A1475,'[4]MC Masterlist 2026-09-17'!$B:$M, 11, 0),0)</f>
        <v>15</v>
      </c>
      <c r="W1475" s="42">
        <f t="shared" ref="W1475:W1538" si="360">U1475+V1475</f>
        <v>30</v>
      </c>
      <c r="X1475" s="42">
        <f t="shared" ref="X1475:X1538" si="361">Y1475-Z1475</f>
        <v>7</v>
      </c>
      <c r="Y1475" s="42">
        <f>IFERROR(IF(OR(C1475="AREA I",C1475="AREA V"),7,VLOOKUP(A1475,'[4]MC Masterlist 2026-09-17'!$B:$M, 12, 0)),0)</f>
        <v>7</v>
      </c>
      <c r="Z1475" s="42">
        <f t="shared" ref="Z1475:Z1538" si="362">V1475*P1475</f>
        <v>0</v>
      </c>
      <c r="AA1475" s="42">
        <f t="shared" ref="AA1475:AA1538" si="363">W1475*P1475</f>
        <v>0</v>
      </c>
      <c r="AB1475" s="42">
        <f t="shared" ref="AB1475:AB1538" si="364">X1475*P1475</f>
        <v>0</v>
      </c>
      <c r="AC1475" s="42">
        <f t="shared" ref="AC1475:AC1538" si="365">Y1475*P1475</f>
        <v>0</v>
      </c>
      <c r="AD1475" s="40" t="str">
        <f t="shared" ref="AD1475:AD1538" si="366">IFERROR(IF(Q1475&lt;=0,"Stockout",IF(S1475="","",IF(F1475="Class A",IF(S1475&lt;=7,"Critical",IF(S1475&lt;=15,"Low",IF(S1475&lt;=30,"Reorder",IF(S1475&lt;=45,"Optimal","Overstock")))),IF(F1475="Class B",IF(S1475&lt;=10,"Critical",IF(S1475&lt;=20,"Low",IF(S1475&lt;=45,"Reorder",IF(S1475&lt;=60,"Optimal","Overstock")))),IF(F1475="Class C",IF(S1475&lt;=15,"Critical",IF(S1475&lt;=30,"Low",IF(S1475&lt;=60,"Reorder",IF(S1475&lt;=90,"Optimal","Overstock")))),""))))),"")</f>
        <v>Critical</v>
      </c>
      <c r="AE1475" s="40">
        <f>IFERROR(VLOOKUP(A1475,'[4]Re-order'!$A:$AA,27,0),"")</f>
        <v>0</v>
      </c>
      <c r="AF1475" s="42">
        <f t="shared" ref="AF1475:AF1538" si="367">AC1475-Q1475</f>
        <v>-3</v>
      </c>
      <c r="AG1475" s="42" t="e">
        <f>SUMIFS('[4]Raw Inventory'!D:D,'[4]Raw Inventory'!C:C,"GREATWALL",'[4]Raw Inventory'!B:B,A1475)</f>
        <v>#VALUE!</v>
      </c>
      <c r="AH1475" s="42" t="e">
        <f>SUMIFS('[4]Raw Inventory'!D:D,'[4]Raw Inventory'!C:C,"DUARTE",'[4]Raw Inventory'!B:B,A1475)</f>
        <v>#VALUE!</v>
      </c>
      <c r="AI1475" s="42"/>
      <c r="AJ1475" s="42">
        <f t="shared" ref="AJ1475:AJ1538" si="368">IFERROR((Q1475 + IF(AI1475="",0,AI1475))/P1475, 0)</f>
        <v>0</v>
      </c>
      <c r="AK1475" s="40" t="str">
        <f>IFERROR(IF((Q1475+IF(AI1475="",0,AI3))&lt;=0,"Stockout",IF(AJ1475="","",IF(F1475="Class A",IF(AJ1475&lt;=7,"Critical",IF(AJ1475&lt;=15,"Low",IF(AJ1475&lt;=30,"Reorder",IF(AJ1475&lt;=45,"Optimal","Overstock")))),IF(F1475="Class B",IF(AJ1475&lt;=10,"Critical",IF(AJ1475&lt;=20,"Low",IF(AJ1475&lt;=45,"Reorder",IF(AJ1475&lt;=60,"Optimal","Overstock")))),IF(F1475="Class C",IF(AJ1475&lt;=15,"Critical",IF(AJ1475&lt;=30,"Low",IF(AJ1475&lt;=60,"Reorder",IF(AJ1475&lt;=90,"Optimal","Overstock")))),""))))),"")</f>
        <v>Critical</v>
      </c>
      <c r="AL1475" s="42"/>
      <c r="AM1475" s="39"/>
      <c r="AN1475" s="39"/>
      <c r="AO1475" s="39"/>
      <c r="AP1475" s="39"/>
      <c r="AQ1475" s="39"/>
      <c r="AR1475" s="39"/>
      <c r="AS1475" s="39"/>
      <c r="AT1475" s="39"/>
      <c r="AU1475" s="39"/>
      <c r="AV1475" s="39"/>
    </row>
    <row r="1476" spans="1:48">
      <c r="A1476" s="39" t="s">
        <v>61</v>
      </c>
      <c r="B1476" s="39" t="s">
        <v>91</v>
      </c>
      <c r="C1476" s="39" t="s">
        <v>90</v>
      </c>
      <c r="D1476" s="40" t="s">
        <v>230</v>
      </c>
      <c r="E1476" s="40">
        <v>14</v>
      </c>
      <c r="F1476" s="40" t="s">
        <v>3</v>
      </c>
      <c r="G1476" s="39" t="str">
        <f>IFERROR(VLOOKUP(A1476,'[4]MC Masterlist 2026-09-17'!$B:$M, 3, 0),"")</f>
        <v>HONDA</v>
      </c>
      <c r="H1476" s="41">
        <f>IFERROR(VLOOKUP(A1476,'[4]MC Masterlist 2026-09-17'!$B:$M, 6, 0),"")</f>
        <v>63510</v>
      </c>
      <c r="I1476" s="42">
        <v>0</v>
      </c>
      <c r="J1476" s="42">
        <v>0</v>
      </c>
      <c r="K1476" s="42">
        <v>0</v>
      </c>
      <c r="L1476" s="42">
        <f t="shared" si="353"/>
        <v>0</v>
      </c>
      <c r="M1476" s="42">
        <f t="shared" si="354"/>
        <v>0</v>
      </c>
      <c r="N1476" s="41">
        <f t="shared" si="355"/>
        <v>0</v>
      </c>
      <c r="O1476" s="41">
        <f t="shared" si="356"/>
        <v>0</v>
      </c>
      <c r="P1476" s="42">
        <f t="shared" si="357"/>
        <v>0</v>
      </c>
      <c r="Q1476" s="42">
        <v>1</v>
      </c>
      <c r="R1476" s="41">
        <f t="shared" si="358"/>
        <v>63510</v>
      </c>
      <c r="S1476" s="42">
        <f t="shared" si="359"/>
        <v>0</v>
      </c>
      <c r="T1476" s="42">
        <f>IFERROR(VLOOKUP(A1476,'[4]Re-order'!$A:$Q,17,0),"")</f>
        <v>0</v>
      </c>
      <c r="U1476" s="42">
        <f>IFERROR(VLOOKUP(A1476,'[4]MC Masterlist 2026-09-17'!$B:$M, 10, 0),0)</f>
        <v>15</v>
      </c>
      <c r="V1476" s="42">
        <f>IFERROR(VLOOKUP(A1476,'[4]MC Masterlist 2026-09-17'!$B:$M, 11, 0),0)</f>
        <v>15</v>
      </c>
      <c r="W1476" s="42">
        <f t="shared" si="360"/>
        <v>30</v>
      </c>
      <c r="X1476" s="42">
        <f t="shared" si="361"/>
        <v>30</v>
      </c>
      <c r="Y1476" s="42">
        <f>IFERROR(IF(OR(C1476="AREA I",C1476="AREA V"),7,VLOOKUP(A1476,'[4]MC Masterlist 2026-09-17'!$B:$M, 12, 0)),0)</f>
        <v>30</v>
      </c>
      <c r="Z1476" s="42">
        <f t="shared" si="362"/>
        <v>0</v>
      </c>
      <c r="AA1476" s="42">
        <f t="shared" si="363"/>
        <v>0</v>
      </c>
      <c r="AB1476" s="42">
        <f t="shared" si="364"/>
        <v>0</v>
      </c>
      <c r="AC1476" s="42">
        <f t="shared" si="365"/>
        <v>0</v>
      </c>
      <c r="AD1476" s="40" t="str">
        <f t="shared" si="366"/>
        <v>Critical</v>
      </c>
      <c r="AE1476" s="40">
        <f>IFERROR(VLOOKUP(A1476,'[4]Re-order'!$A:$AA,27,0),"")</f>
        <v>0</v>
      </c>
      <c r="AF1476" s="42">
        <f t="shared" si="367"/>
        <v>-1</v>
      </c>
      <c r="AG1476" s="42" t="e">
        <f>SUMIFS('[4]Raw Inventory'!D:D,'[4]Raw Inventory'!C:C,"GREATWALL",'[4]Raw Inventory'!B:B,A1476)</f>
        <v>#VALUE!</v>
      </c>
      <c r="AH1476" s="42" t="e">
        <f>SUMIFS('[4]Raw Inventory'!D:D,'[4]Raw Inventory'!C:C,"DUARTE",'[4]Raw Inventory'!B:B,A1476)</f>
        <v>#VALUE!</v>
      </c>
      <c r="AI1476" s="42"/>
      <c r="AJ1476" s="42">
        <f t="shared" si="368"/>
        <v>0</v>
      </c>
      <c r="AK1476" s="40" t="str">
        <f>IFERROR(IF((Q1476+IF(AI1476="",0,AI3))&lt;=0,"Stockout",IF(AJ1476="","",IF(F1476="Class A",IF(AJ1476&lt;=7,"Critical",IF(AJ1476&lt;=15,"Low",IF(AJ1476&lt;=30,"Reorder",IF(AJ1476&lt;=45,"Optimal","Overstock")))),IF(F1476="Class B",IF(AJ1476&lt;=10,"Critical",IF(AJ1476&lt;=20,"Low",IF(AJ1476&lt;=45,"Reorder",IF(AJ1476&lt;=60,"Optimal","Overstock")))),IF(F1476="Class C",IF(AJ1476&lt;=15,"Critical",IF(AJ1476&lt;=30,"Low",IF(AJ1476&lt;=60,"Reorder",IF(AJ1476&lt;=90,"Optimal","Overstock")))),""))))),"")</f>
        <v>Critical</v>
      </c>
      <c r="AL1476" s="42"/>
      <c r="AM1476" s="39"/>
      <c r="AN1476" s="39"/>
      <c r="AO1476" s="39"/>
      <c r="AP1476" s="39"/>
      <c r="AQ1476" s="39"/>
      <c r="AR1476" s="39"/>
      <c r="AS1476" s="39"/>
      <c r="AT1476" s="39"/>
      <c r="AU1476" s="39"/>
      <c r="AV1476" s="39"/>
    </row>
    <row r="1477" spans="1:48">
      <c r="A1477" s="39" t="s">
        <v>25</v>
      </c>
      <c r="B1477" s="39" t="s">
        <v>130</v>
      </c>
      <c r="C1477" s="39" t="s">
        <v>128</v>
      </c>
      <c r="D1477" s="40" t="s">
        <v>239</v>
      </c>
      <c r="E1477" s="40">
        <v>13</v>
      </c>
      <c r="F1477" s="40" t="s">
        <v>2</v>
      </c>
      <c r="G1477" s="39" t="str">
        <f>IFERROR(VLOOKUP(A1477,'[4]MC Masterlist 2026-09-17'!$B:$M, 3, 0),"")</f>
        <v>YAMAHA</v>
      </c>
      <c r="H1477" s="41">
        <f>IFERROR(VLOOKUP(A1477,'[4]MC Masterlist 2026-09-17'!$B:$M, 6, 0),"")</f>
        <v>124527</v>
      </c>
      <c r="I1477" s="42">
        <v>1</v>
      </c>
      <c r="J1477" s="42">
        <v>1</v>
      </c>
      <c r="K1477" s="42">
        <v>1</v>
      </c>
      <c r="L1477" s="42">
        <f t="shared" si="353"/>
        <v>3</v>
      </c>
      <c r="M1477" s="42">
        <f t="shared" si="354"/>
        <v>1</v>
      </c>
      <c r="N1477" s="41">
        <f t="shared" si="355"/>
        <v>373581</v>
      </c>
      <c r="O1477" s="41">
        <f t="shared" si="356"/>
        <v>124527</v>
      </c>
      <c r="P1477" s="42">
        <f t="shared" si="357"/>
        <v>3.3333333333333333E-2</v>
      </c>
      <c r="Q1477" s="42"/>
      <c r="R1477" s="41">
        <f t="shared" si="358"/>
        <v>0</v>
      </c>
      <c r="S1477" s="42">
        <f t="shared" si="359"/>
        <v>0</v>
      </c>
      <c r="T1477" s="42">
        <f>IFERROR(VLOOKUP(A1477,'[4]Re-order'!$A:$Q,17,0),"")</f>
        <v>0</v>
      </c>
      <c r="U1477" s="42">
        <f>IFERROR(VLOOKUP(A1477,'[4]MC Masterlist 2026-09-17'!$B:$M, 10, 0),0)</f>
        <v>15</v>
      </c>
      <c r="V1477" s="42">
        <f>IFERROR(VLOOKUP(A1477,'[4]MC Masterlist 2026-09-17'!$B:$M, 11, 0),0)</f>
        <v>15</v>
      </c>
      <c r="W1477" s="42">
        <f t="shared" si="360"/>
        <v>30</v>
      </c>
      <c r="X1477" s="42">
        <f t="shared" si="361"/>
        <v>29.5</v>
      </c>
      <c r="Y1477" s="42">
        <f>IFERROR(IF(OR(C1477="AREA I",C1477="AREA V"),7,VLOOKUP(A1477,'[4]MC Masterlist 2026-09-17'!$B:$M, 12, 0)),0)</f>
        <v>30</v>
      </c>
      <c r="Z1477" s="42">
        <f t="shared" si="362"/>
        <v>0.5</v>
      </c>
      <c r="AA1477" s="42">
        <f t="shared" si="363"/>
        <v>1</v>
      </c>
      <c r="AB1477" s="42">
        <f t="shared" si="364"/>
        <v>0.98333333333333328</v>
      </c>
      <c r="AC1477" s="42">
        <f t="shared" si="365"/>
        <v>1</v>
      </c>
      <c r="AD1477" s="40" t="str">
        <f t="shared" si="366"/>
        <v>Stockout</v>
      </c>
      <c r="AE1477" s="40">
        <f>IFERROR(VLOOKUP(A1477,'[4]Re-order'!$A:$AA,27,0),"")</f>
        <v>0</v>
      </c>
      <c r="AF1477" s="42">
        <f t="shared" si="367"/>
        <v>1</v>
      </c>
      <c r="AG1477" s="42" t="e">
        <f>SUMIFS('[4]Raw Inventory'!D:D,'[4]Raw Inventory'!C:C,"GREATWALL",'[4]Raw Inventory'!B:B,A1477)</f>
        <v>#VALUE!</v>
      </c>
      <c r="AH1477" s="42" t="e">
        <f>SUMIFS('[4]Raw Inventory'!D:D,'[4]Raw Inventory'!C:C,"DUARTE",'[4]Raw Inventory'!B:B,A1477)</f>
        <v>#VALUE!</v>
      </c>
      <c r="AI1477" s="42"/>
      <c r="AJ1477" s="42">
        <f t="shared" si="368"/>
        <v>0</v>
      </c>
      <c r="AK1477" s="40" t="str">
        <f>IFERROR(IF((Q1477+IF(AI1477="",0,AI3))&lt;=0,"Stockout",IF(AJ1477="","",IF(F1477="Class A",IF(AJ1477&lt;=7,"Critical",IF(AJ1477&lt;=15,"Low",IF(AJ1477&lt;=30,"Reorder",IF(AJ1477&lt;=45,"Optimal","Overstock")))),IF(F1477="Class B",IF(AJ1477&lt;=10,"Critical",IF(AJ1477&lt;=20,"Low",IF(AJ1477&lt;=45,"Reorder",IF(AJ1477&lt;=60,"Optimal","Overstock")))),IF(F1477="Class C",IF(AJ1477&lt;=15,"Critical",IF(AJ1477&lt;=30,"Low",IF(AJ1477&lt;=60,"Reorder",IF(AJ1477&lt;=90,"Optimal","Overstock")))),""))))),"")</f>
        <v>Stockout</v>
      </c>
      <c r="AL1477" s="42"/>
      <c r="AM1477" s="39"/>
      <c r="AN1477" s="39"/>
      <c r="AO1477" s="39"/>
      <c r="AP1477" s="39"/>
      <c r="AQ1477" s="39"/>
      <c r="AR1477" s="39"/>
      <c r="AS1477" s="39"/>
      <c r="AT1477" s="39"/>
      <c r="AU1477" s="39"/>
      <c r="AV1477" s="39"/>
    </row>
    <row r="1478" spans="1:48">
      <c r="A1478" s="39" t="s">
        <v>12</v>
      </c>
      <c r="B1478" s="39" t="s">
        <v>158</v>
      </c>
      <c r="C1478" s="39" t="s">
        <v>152</v>
      </c>
      <c r="D1478" s="40" t="s">
        <v>224</v>
      </c>
      <c r="E1478" s="40">
        <v>3</v>
      </c>
      <c r="F1478" s="40" t="s">
        <v>0</v>
      </c>
      <c r="G1478" s="39" t="str">
        <f>IFERROR(VLOOKUP(A1478,'[4]MC Masterlist 2026-09-17'!$B:$M, 3, 0),"")</f>
        <v>HONDA</v>
      </c>
      <c r="H1478" s="41">
        <f>IFERROR(VLOOKUP(A1478,'[4]MC Masterlist 2026-09-17'!$B:$M, 6, 0),"")</f>
        <v>158270</v>
      </c>
      <c r="I1478" s="42">
        <v>2</v>
      </c>
      <c r="J1478" s="42">
        <v>0</v>
      </c>
      <c r="K1478" s="42">
        <v>2</v>
      </c>
      <c r="L1478" s="42">
        <f t="shared" si="353"/>
        <v>4</v>
      </c>
      <c r="M1478" s="42">
        <f t="shared" si="354"/>
        <v>1.3333333333333333</v>
      </c>
      <c r="N1478" s="41">
        <f t="shared" si="355"/>
        <v>633080</v>
      </c>
      <c r="O1478" s="41">
        <f t="shared" si="356"/>
        <v>211026.66666666666</v>
      </c>
      <c r="P1478" s="42">
        <f t="shared" si="357"/>
        <v>4.4444444444444439E-2</v>
      </c>
      <c r="Q1478" s="42">
        <v>6</v>
      </c>
      <c r="R1478" s="41">
        <f t="shared" si="358"/>
        <v>949620</v>
      </c>
      <c r="S1478" s="42">
        <f t="shared" si="359"/>
        <v>135</v>
      </c>
      <c r="T1478" s="42">
        <f>IFERROR(VLOOKUP(A1478,'[4]Re-order'!$A:$Q,17,0),"")</f>
        <v>0</v>
      </c>
      <c r="U1478" s="42">
        <f>IFERROR(VLOOKUP(A1478,'[4]MC Masterlist 2026-09-17'!$B:$M, 10, 0),0)</f>
        <v>15</v>
      </c>
      <c r="V1478" s="42">
        <f>IFERROR(VLOOKUP(A1478,'[4]MC Masterlist 2026-09-17'!$B:$M, 11, 0),0)</f>
        <v>15</v>
      </c>
      <c r="W1478" s="42">
        <f t="shared" si="360"/>
        <v>30</v>
      </c>
      <c r="X1478" s="42">
        <f t="shared" si="361"/>
        <v>29.333333333333332</v>
      </c>
      <c r="Y1478" s="42">
        <f>IFERROR(IF(OR(C1478="AREA I",C1478="AREA V"),7,VLOOKUP(A1478,'[4]MC Masterlist 2026-09-17'!$B:$M, 12, 0)),0)</f>
        <v>30</v>
      </c>
      <c r="Z1478" s="42">
        <f t="shared" si="362"/>
        <v>0.66666666666666663</v>
      </c>
      <c r="AA1478" s="42">
        <f t="shared" si="363"/>
        <v>1.3333333333333333</v>
      </c>
      <c r="AB1478" s="42">
        <f t="shared" si="364"/>
        <v>1.3037037037037036</v>
      </c>
      <c r="AC1478" s="42">
        <f t="shared" si="365"/>
        <v>1.3333333333333333</v>
      </c>
      <c r="AD1478" s="40" t="str">
        <f t="shared" si="366"/>
        <v>Overstock</v>
      </c>
      <c r="AE1478" s="40">
        <f>IFERROR(VLOOKUP(A1478,'[4]Re-order'!$A:$AA,27,0),"")</f>
        <v>0</v>
      </c>
      <c r="AF1478" s="42">
        <f t="shared" si="367"/>
        <v>-4.666666666666667</v>
      </c>
      <c r="AG1478" s="42" t="e">
        <f>SUMIFS('[4]Raw Inventory'!D:D,'[4]Raw Inventory'!C:C,"GREATWALL",'[4]Raw Inventory'!B:B,A1478)</f>
        <v>#VALUE!</v>
      </c>
      <c r="AH1478" s="42" t="e">
        <f>SUMIFS('[4]Raw Inventory'!D:D,'[4]Raw Inventory'!C:C,"DUARTE",'[4]Raw Inventory'!B:B,A1478)</f>
        <v>#VALUE!</v>
      </c>
      <c r="AI1478" s="42"/>
      <c r="AJ1478" s="42">
        <f t="shared" si="368"/>
        <v>135.00000000000003</v>
      </c>
      <c r="AK1478" s="40" t="str">
        <f>IFERROR(IF((Q1478+IF(AI1478="",0,AI3))&lt;=0,"Stockout",IF(AJ1478="","",IF(F1478="Class A",IF(AJ1478&lt;=7,"Critical",IF(AJ1478&lt;=15,"Low",IF(AJ1478&lt;=30,"Reorder",IF(AJ1478&lt;=45,"Optimal","Overstock")))),IF(F1478="Class B",IF(AJ1478&lt;=10,"Critical",IF(AJ1478&lt;=20,"Low",IF(AJ1478&lt;=45,"Reorder",IF(AJ1478&lt;=60,"Optimal","Overstock")))),IF(F1478="Class C",IF(AJ1478&lt;=15,"Critical",IF(AJ1478&lt;=30,"Low",IF(AJ1478&lt;=60,"Reorder",IF(AJ1478&lt;=90,"Optimal","Overstock")))),""))))),"")</f>
        <v>Overstock</v>
      </c>
      <c r="AL1478" s="42"/>
      <c r="AM1478" s="39"/>
      <c r="AN1478" s="39"/>
      <c r="AO1478" s="39"/>
      <c r="AP1478" s="39"/>
      <c r="AQ1478" s="39"/>
      <c r="AR1478" s="39"/>
      <c r="AS1478" s="39"/>
      <c r="AT1478" s="39"/>
      <c r="AU1478" s="39"/>
      <c r="AV1478" s="39"/>
    </row>
    <row r="1479" spans="1:48">
      <c r="A1479" s="39" t="s">
        <v>18</v>
      </c>
      <c r="B1479" s="39" t="s">
        <v>93</v>
      </c>
      <c r="C1479" s="39" t="s">
        <v>90</v>
      </c>
      <c r="D1479" s="40" t="s">
        <v>222</v>
      </c>
      <c r="E1479" s="40">
        <v>17</v>
      </c>
      <c r="F1479" s="40" t="s">
        <v>3</v>
      </c>
      <c r="G1479" s="39" t="str">
        <f>IFERROR(VLOOKUP(A1479,'[4]MC Masterlist 2026-09-17'!$B:$M, 3, 0),"")</f>
        <v>HONDA</v>
      </c>
      <c r="H1479" s="41">
        <f>IFERROR(VLOOKUP(A1479,'[4]MC Masterlist 2026-09-17'!$B:$M, 6, 0),"")</f>
        <v>94330</v>
      </c>
      <c r="I1479" s="42">
        <v>1</v>
      </c>
      <c r="J1479" s="42">
        <v>0</v>
      </c>
      <c r="K1479" s="42">
        <v>0</v>
      </c>
      <c r="L1479" s="42">
        <f t="shared" si="353"/>
        <v>1</v>
      </c>
      <c r="M1479" s="42">
        <f t="shared" si="354"/>
        <v>0.33333333333333331</v>
      </c>
      <c r="N1479" s="41">
        <f t="shared" si="355"/>
        <v>94330</v>
      </c>
      <c r="O1479" s="41">
        <f t="shared" si="356"/>
        <v>31443.333333333332</v>
      </c>
      <c r="P1479" s="42">
        <f t="shared" si="357"/>
        <v>1.111111111111111E-2</v>
      </c>
      <c r="Q1479" s="42">
        <v>1</v>
      </c>
      <c r="R1479" s="41">
        <f t="shared" si="358"/>
        <v>94330</v>
      </c>
      <c r="S1479" s="42">
        <f t="shared" si="359"/>
        <v>90</v>
      </c>
      <c r="T1479" s="42">
        <f>IFERROR(VLOOKUP(A1479,'[4]Re-order'!$A:$Q,17,0),"")</f>
        <v>0</v>
      </c>
      <c r="U1479" s="42">
        <f>IFERROR(VLOOKUP(A1479,'[4]MC Masterlist 2026-09-17'!$B:$M, 10, 0),0)</f>
        <v>15</v>
      </c>
      <c r="V1479" s="42">
        <f>IFERROR(VLOOKUP(A1479,'[4]MC Masterlist 2026-09-17'!$B:$M, 11, 0),0)</f>
        <v>15</v>
      </c>
      <c r="W1479" s="42">
        <f t="shared" si="360"/>
        <v>30</v>
      </c>
      <c r="X1479" s="42">
        <f t="shared" si="361"/>
        <v>29.833333333333332</v>
      </c>
      <c r="Y1479" s="42">
        <f>IFERROR(IF(OR(C1479="AREA I",C1479="AREA V"),7,VLOOKUP(A1479,'[4]MC Masterlist 2026-09-17'!$B:$M, 12, 0)),0)</f>
        <v>30</v>
      </c>
      <c r="Z1479" s="42">
        <f t="shared" si="362"/>
        <v>0.16666666666666666</v>
      </c>
      <c r="AA1479" s="42">
        <f t="shared" si="363"/>
        <v>0.33333333333333331</v>
      </c>
      <c r="AB1479" s="42">
        <f t="shared" si="364"/>
        <v>0.33148148148148143</v>
      </c>
      <c r="AC1479" s="42">
        <f t="shared" si="365"/>
        <v>0.33333333333333331</v>
      </c>
      <c r="AD1479" s="40" t="str">
        <f t="shared" si="366"/>
        <v>Optimal</v>
      </c>
      <c r="AE1479" s="40">
        <f>IFERROR(VLOOKUP(A1479,'[4]Re-order'!$A:$AA,27,0),"")</f>
        <v>0</v>
      </c>
      <c r="AF1479" s="42">
        <f t="shared" si="367"/>
        <v>-0.66666666666666674</v>
      </c>
      <c r="AG1479" s="42" t="e">
        <f>SUMIFS('[4]Raw Inventory'!D:D,'[4]Raw Inventory'!C:C,"GREATWALL",'[4]Raw Inventory'!B:B,A1479)</f>
        <v>#VALUE!</v>
      </c>
      <c r="AH1479" s="42" t="e">
        <f>SUMIFS('[4]Raw Inventory'!D:D,'[4]Raw Inventory'!C:C,"DUARTE",'[4]Raw Inventory'!B:B,A1479)</f>
        <v>#VALUE!</v>
      </c>
      <c r="AI1479" s="42"/>
      <c r="AJ1479" s="42">
        <f t="shared" si="368"/>
        <v>90.000000000000014</v>
      </c>
      <c r="AK1479" s="40" t="str">
        <f>IFERROR(IF((Q1479+IF(AI1479="",0,AI3))&lt;=0,"Stockout",IF(AJ1479="","",IF(F1479="Class A",IF(AJ1479&lt;=7,"Critical",IF(AJ1479&lt;=15,"Low",IF(AJ1479&lt;=30,"Reorder",IF(AJ1479&lt;=45,"Optimal","Overstock")))),IF(F1479="Class B",IF(AJ1479&lt;=10,"Critical",IF(AJ1479&lt;=20,"Low",IF(AJ1479&lt;=45,"Reorder",IF(AJ1479&lt;=60,"Optimal","Overstock")))),IF(F1479="Class C",IF(AJ1479&lt;=15,"Critical",IF(AJ1479&lt;=30,"Low",IF(AJ1479&lt;=60,"Reorder",IF(AJ1479&lt;=90,"Optimal","Overstock")))),""))))),"")</f>
        <v>Optimal</v>
      </c>
      <c r="AL1479" s="42"/>
      <c r="AM1479" s="39"/>
      <c r="AN1479" s="39"/>
      <c r="AO1479" s="39"/>
      <c r="AP1479" s="39"/>
      <c r="AQ1479" s="39"/>
      <c r="AR1479" s="39"/>
      <c r="AS1479" s="39"/>
      <c r="AT1479" s="39"/>
      <c r="AU1479" s="39"/>
      <c r="AV1479" s="39"/>
    </row>
    <row r="1480" spans="1:48">
      <c r="A1480" s="39" t="s">
        <v>32</v>
      </c>
      <c r="B1480" s="39" t="s">
        <v>139</v>
      </c>
      <c r="C1480" s="39" t="s">
        <v>137</v>
      </c>
      <c r="D1480" s="40" t="s">
        <v>257</v>
      </c>
      <c r="E1480" s="40">
        <v>5</v>
      </c>
      <c r="F1480" s="40" t="s">
        <v>0</v>
      </c>
      <c r="G1480" s="39" t="str">
        <f>IFERROR(VLOOKUP(A1480,'[4]MC Masterlist 2026-09-17'!$B:$M, 3, 0),"")</f>
        <v>HONDA</v>
      </c>
      <c r="H1480" s="41">
        <f>IFERROR(VLOOKUP(A1480,'[4]MC Masterlist 2026-09-17'!$B:$M, 6, 0),"")</f>
        <v>288910</v>
      </c>
      <c r="I1480" s="42">
        <v>3</v>
      </c>
      <c r="J1480" s="42">
        <v>1</v>
      </c>
      <c r="K1480" s="42">
        <v>1</v>
      </c>
      <c r="L1480" s="42">
        <f t="shared" si="353"/>
        <v>5</v>
      </c>
      <c r="M1480" s="42">
        <f t="shared" si="354"/>
        <v>1.6666666666666667</v>
      </c>
      <c r="N1480" s="41">
        <f t="shared" si="355"/>
        <v>1444550</v>
      </c>
      <c r="O1480" s="41">
        <f t="shared" si="356"/>
        <v>481516.66666666669</v>
      </c>
      <c r="P1480" s="42">
        <f t="shared" si="357"/>
        <v>5.5555555555555559E-2</v>
      </c>
      <c r="Q1480" s="42">
        <v>1</v>
      </c>
      <c r="R1480" s="41">
        <f t="shared" si="358"/>
        <v>288910</v>
      </c>
      <c r="S1480" s="42">
        <f t="shared" si="359"/>
        <v>18</v>
      </c>
      <c r="T1480" s="42">
        <f>IFERROR(VLOOKUP(A1480,'[4]Re-order'!$A:$Q,17,0),"")</f>
        <v>0</v>
      </c>
      <c r="U1480" s="42">
        <f>IFERROR(VLOOKUP(A1480,'[4]MC Masterlist 2026-09-17'!$B:$M, 10, 0),0)</f>
        <v>15</v>
      </c>
      <c r="V1480" s="42">
        <f>IFERROR(VLOOKUP(A1480,'[4]MC Masterlist 2026-09-17'!$B:$M, 11, 0),0)</f>
        <v>15</v>
      </c>
      <c r="W1480" s="42">
        <f t="shared" si="360"/>
        <v>30</v>
      </c>
      <c r="X1480" s="42">
        <f t="shared" si="361"/>
        <v>6.166666666666667</v>
      </c>
      <c r="Y1480" s="42">
        <f>IFERROR(IF(OR(C1480="AREA I",C1480="AREA V"),7,VLOOKUP(A1480,'[4]MC Masterlist 2026-09-17'!$B:$M, 12, 0)),0)</f>
        <v>7</v>
      </c>
      <c r="Z1480" s="42">
        <f t="shared" si="362"/>
        <v>0.83333333333333337</v>
      </c>
      <c r="AA1480" s="42">
        <f t="shared" si="363"/>
        <v>1.6666666666666667</v>
      </c>
      <c r="AB1480" s="42">
        <f t="shared" si="364"/>
        <v>0.34259259259259262</v>
      </c>
      <c r="AC1480" s="42">
        <f t="shared" si="365"/>
        <v>0.3888888888888889</v>
      </c>
      <c r="AD1480" s="40" t="str">
        <f t="shared" si="366"/>
        <v>Reorder</v>
      </c>
      <c r="AE1480" s="40">
        <f>IFERROR(VLOOKUP(A1480,'[4]Re-order'!$A:$AA,27,0),"")</f>
        <v>0</v>
      </c>
      <c r="AF1480" s="42">
        <f t="shared" si="367"/>
        <v>-0.61111111111111116</v>
      </c>
      <c r="AG1480" s="42" t="e">
        <f>SUMIFS('[4]Raw Inventory'!D:D,'[4]Raw Inventory'!C:C,"GREATWALL",'[4]Raw Inventory'!B:B,A1480)</f>
        <v>#VALUE!</v>
      </c>
      <c r="AH1480" s="42" t="e">
        <f>SUMIFS('[4]Raw Inventory'!D:D,'[4]Raw Inventory'!C:C,"DUARTE",'[4]Raw Inventory'!B:B,A1480)</f>
        <v>#VALUE!</v>
      </c>
      <c r="AI1480" s="42"/>
      <c r="AJ1480" s="42">
        <f t="shared" si="368"/>
        <v>18</v>
      </c>
      <c r="AK1480" s="40" t="str">
        <f>IFERROR(IF((Q1480+IF(AI1480="",0,AI3))&lt;=0,"Stockout",IF(AJ1480="","",IF(F1480="Class A",IF(AJ1480&lt;=7,"Critical",IF(AJ1480&lt;=15,"Low",IF(AJ1480&lt;=30,"Reorder",IF(AJ1480&lt;=45,"Optimal","Overstock")))),IF(F1480="Class B",IF(AJ1480&lt;=10,"Critical",IF(AJ1480&lt;=20,"Low",IF(AJ1480&lt;=45,"Reorder",IF(AJ1480&lt;=60,"Optimal","Overstock")))),IF(F1480="Class C",IF(AJ1480&lt;=15,"Critical",IF(AJ1480&lt;=30,"Low",IF(AJ1480&lt;=60,"Reorder",IF(AJ1480&lt;=90,"Optimal","Overstock")))),""))))),"")</f>
        <v>Reorder</v>
      </c>
      <c r="AL1480" s="42"/>
      <c r="AM1480" s="39"/>
      <c r="AN1480" s="39"/>
      <c r="AO1480" s="39"/>
      <c r="AP1480" s="39"/>
      <c r="AQ1480" s="39"/>
      <c r="AR1480" s="39"/>
      <c r="AS1480" s="39"/>
      <c r="AT1480" s="39"/>
      <c r="AU1480" s="39"/>
      <c r="AV1480" s="39"/>
    </row>
    <row r="1481" spans="1:48">
      <c r="A1481" s="39" t="s">
        <v>46</v>
      </c>
      <c r="B1481" s="39" t="s">
        <v>132</v>
      </c>
      <c r="C1481" s="39" t="s">
        <v>128</v>
      </c>
      <c r="D1481" s="40" t="s">
        <v>222</v>
      </c>
      <c r="E1481" s="40">
        <v>22</v>
      </c>
      <c r="F1481" s="40" t="s">
        <v>3</v>
      </c>
      <c r="G1481" s="39" t="str">
        <f>IFERROR(VLOOKUP(A1481,'[4]MC Masterlist 2026-09-17'!$B:$M, 3, 0),"")</f>
        <v>HONDA</v>
      </c>
      <c r="H1481" s="41">
        <f>IFERROR(VLOOKUP(A1481,'[4]MC Masterlist 2026-09-17'!$B:$M, 6, 0),"")</f>
        <v>73630</v>
      </c>
      <c r="I1481" s="42">
        <v>0</v>
      </c>
      <c r="J1481" s="42">
        <v>1</v>
      </c>
      <c r="K1481" s="42">
        <v>1</v>
      </c>
      <c r="L1481" s="42">
        <f t="shared" si="353"/>
        <v>2</v>
      </c>
      <c r="M1481" s="42">
        <f t="shared" si="354"/>
        <v>0.66666666666666663</v>
      </c>
      <c r="N1481" s="41">
        <f t="shared" si="355"/>
        <v>147260</v>
      </c>
      <c r="O1481" s="41">
        <f t="shared" si="356"/>
        <v>49086.666666666664</v>
      </c>
      <c r="P1481" s="42">
        <f t="shared" si="357"/>
        <v>2.222222222222222E-2</v>
      </c>
      <c r="Q1481" s="42">
        <v>1</v>
      </c>
      <c r="R1481" s="41">
        <f t="shared" si="358"/>
        <v>73630</v>
      </c>
      <c r="S1481" s="42">
        <f t="shared" si="359"/>
        <v>45</v>
      </c>
      <c r="T1481" s="42">
        <f>IFERROR(VLOOKUP(A1481,'[4]Re-order'!$A:$Q,17,0),"")</f>
        <v>0</v>
      </c>
      <c r="U1481" s="42">
        <f>IFERROR(VLOOKUP(A1481,'[4]MC Masterlist 2026-09-17'!$B:$M, 10, 0),0)</f>
        <v>15</v>
      </c>
      <c r="V1481" s="42">
        <f>IFERROR(VLOOKUP(A1481,'[4]MC Masterlist 2026-09-17'!$B:$M, 11, 0),0)</f>
        <v>15</v>
      </c>
      <c r="W1481" s="42">
        <f t="shared" si="360"/>
        <v>30</v>
      </c>
      <c r="X1481" s="42">
        <f t="shared" si="361"/>
        <v>29.666666666666668</v>
      </c>
      <c r="Y1481" s="42">
        <f>IFERROR(IF(OR(C1481="AREA I",C1481="AREA V"),7,VLOOKUP(A1481,'[4]MC Masterlist 2026-09-17'!$B:$M, 12, 0)),0)</f>
        <v>30</v>
      </c>
      <c r="Z1481" s="42">
        <f t="shared" si="362"/>
        <v>0.33333333333333331</v>
      </c>
      <c r="AA1481" s="42">
        <f t="shared" si="363"/>
        <v>0.66666666666666663</v>
      </c>
      <c r="AB1481" s="42">
        <f t="shared" si="364"/>
        <v>0.65925925925925921</v>
      </c>
      <c r="AC1481" s="42">
        <f t="shared" si="365"/>
        <v>0.66666666666666663</v>
      </c>
      <c r="AD1481" s="40" t="str">
        <f t="shared" si="366"/>
        <v>Reorder</v>
      </c>
      <c r="AE1481" s="40">
        <f>IFERROR(VLOOKUP(A1481,'[4]Re-order'!$A:$AA,27,0),"")</f>
        <v>0</v>
      </c>
      <c r="AF1481" s="42">
        <f t="shared" si="367"/>
        <v>-0.33333333333333337</v>
      </c>
      <c r="AG1481" s="42" t="e">
        <f>SUMIFS('[4]Raw Inventory'!D:D,'[4]Raw Inventory'!C:C,"GREATWALL",'[4]Raw Inventory'!B:B,A1481)</f>
        <v>#VALUE!</v>
      </c>
      <c r="AH1481" s="42" t="e">
        <f>SUMIFS('[4]Raw Inventory'!D:D,'[4]Raw Inventory'!C:C,"DUARTE",'[4]Raw Inventory'!B:B,A1481)</f>
        <v>#VALUE!</v>
      </c>
      <c r="AI1481" s="42"/>
      <c r="AJ1481" s="42">
        <f t="shared" si="368"/>
        <v>45.000000000000007</v>
      </c>
      <c r="AK1481" s="40" t="str">
        <f>IFERROR(IF((Q1481+IF(AI1481="",0,AI3))&lt;=0,"Stockout",IF(AJ1481="","",IF(F1481="Class A",IF(AJ1481&lt;=7,"Critical",IF(AJ1481&lt;=15,"Low",IF(AJ1481&lt;=30,"Reorder",IF(AJ1481&lt;=45,"Optimal","Overstock")))),IF(F1481="Class B",IF(AJ1481&lt;=10,"Critical",IF(AJ1481&lt;=20,"Low",IF(AJ1481&lt;=45,"Reorder",IF(AJ1481&lt;=60,"Optimal","Overstock")))),IF(F1481="Class C",IF(AJ1481&lt;=15,"Critical",IF(AJ1481&lt;=30,"Low",IF(AJ1481&lt;=60,"Reorder",IF(AJ1481&lt;=90,"Optimal","Overstock")))),""))))),"")</f>
        <v>Reorder</v>
      </c>
      <c r="AL1481" s="42"/>
      <c r="AM1481" s="39"/>
      <c r="AN1481" s="39"/>
      <c r="AO1481" s="39"/>
      <c r="AP1481" s="39"/>
      <c r="AQ1481" s="39"/>
      <c r="AR1481" s="39"/>
      <c r="AS1481" s="39"/>
      <c r="AT1481" s="39"/>
      <c r="AU1481" s="39"/>
      <c r="AV1481" s="39"/>
    </row>
    <row r="1482" spans="1:48">
      <c r="A1482" s="39" t="s">
        <v>60</v>
      </c>
      <c r="B1482" s="39" t="s">
        <v>98</v>
      </c>
      <c r="C1482" s="39" t="s">
        <v>90</v>
      </c>
      <c r="D1482" s="40" t="s">
        <v>245</v>
      </c>
      <c r="E1482" s="40">
        <v>22</v>
      </c>
      <c r="F1482" s="40" t="s">
        <v>3</v>
      </c>
      <c r="G1482" s="39" t="str">
        <f>IFERROR(VLOOKUP(A1482,'[4]MC Masterlist 2026-09-17'!$B:$M, 3, 0),"")</f>
        <v>HONDA</v>
      </c>
      <c r="H1482" s="41">
        <f>IFERROR(VLOOKUP(A1482,'[4]MC Masterlist 2026-09-17'!$B:$M, 6, 0),"")</f>
        <v>61670</v>
      </c>
      <c r="I1482" s="42">
        <v>0</v>
      </c>
      <c r="J1482" s="42">
        <v>0</v>
      </c>
      <c r="K1482" s="42">
        <v>0</v>
      </c>
      <c r="L1482" s="42">
        <f t="shared" si="353"/>
        <v>0</v>
      </c>
      <c r="M1482" s="42">
        <f t="shared" si="354"/>
        <v>0</v>
      </c>
      <c r="N1482" s="41">
        <f t="shared" si="355"/>
        <v>0</v>
      </c>
      <c r="O1482" s="41">
        <f t="shared" si="356"/>
        <v>0</v>
      </c>
      <c r="P1482" s="42">
        <f t="shared" si="357"/>
        <v>0</v>
      </c>
      <c r="Q1482" s="42">
        <v>1</v>
      </c>
      <c r="R1482" s="41">
        <f t="shared" si="358"/>
        <v>61670</v>
      </c>
      <c r="S1482" s="42">
        <f t="shared" si="359"/>
        <v>0</v>
      </c>
      <c r="T1482" s="42">
        <f>IFERROR(VLOOKUP(A1482,'[4]Re-order'!$A:$Q,17,0),"")</f>
        <v>0</v>
      </c>
      <c r="U1482" s="42">
        <f>IFERROR(VLOOKUP(A1482,'[4]MC Masterlist 2026-09-17'!$B:$M, 10, 0),0)</f>
        <v>15</v>
      </c>
      <c r="V1482" s="42">
        <f>IFERROR(VLOOKUP(A1482,'[4]MC Masterlist 2026-09-17'!$B:$M, 11, 0),0)</f>
        <v>15</v>
      </c>
      <c r="W1482" s="42">
        <f t="shared" si="360"/>
        <v>30</v>
      </c>
      <c r="X1482" s="42">
        <f t="shared" si="361"/>
        <v>30</v>
      </c>
      <c r="Y1482" s="42">
        <f>IFERROR(IF(OR(C1482="AREA I",C1482="AREA V"),7,VLOOKUP(A1482,'[4]MC Masterlist 2026-09-17'!$B:$M, 12, 0)),0)</f>
        <v>30</v>
      </c>
      <c r="Z1482" s="42">
        <f t="shared" si="362"/>
        <v>0</v>
      </c>
      <c r="AA1482" s="42">
        <f t="shared" si="363"/>
        <v>0</v>
      </c>
      <c r="AB1482" s="42">
        <f t="shared" si="364"/>
        <v>0</v>
      </c>
      <c r="AC1482" s="42">
        <f t="shared" si="365"/>
        <v>0</v>
      </c>
      <c r="AD1482" s="40" t="str">
        <f t="shared" si="366"/>
        <v>Critical</v>
      </c>
      <c r="AE1482" s="40">
        <f>IFERROR(VLOOKUP(A1482,'[4]Re-order'!$A:$AA,27,0),"")</f>
        <v>0</v>
      </c>
      <c r="AF1482" s="42">
        <f t="shared" si="367"/>
        <v>-1</v>
      </c>
      <c r="AG1482" s="42" t="e">
        <f>SUMIFS('[4]Raw Inventory'!D:D,'[4]Raw Inventory'!C:C,"GREATWALL",'[4]Raw Inventory'!B:B,A1482)</f>
        <v>#VALUE!</v>
      </c>
      <c r="AH1482" s="42" t="e">
        <f>SUMIFS('[4]Raw Inventory'!D:D,'[4]Raw Inventory'!C:C,"DUARTE",'[4]Raw Inventory'!B:B,A1482)</f>
        <v>#VALUE!</v>
      </c>
      <c r="AI1482" s="42"/>
      <c r="AJ1482" s="42">
        <f t="shared" si="368"/>
        <v>0</v>
      </c>
      <c r="AK1482" s="40" t="str">
        <f>IFERROR(IF((Q1482+IF(AI1482="",0,AI3))&lt;=0,"Stockout",IF(AJ1482="","",IF(F1482="Class A",IF(AJ1482&lt;=7,"Critical",IF(AJ1482&lt;=15,"Low",IF(AJ1482&lt;=30,"Reorder",IF(AJ1482&lt;=45,"Optimal","Overstock")))),IF(F1482="Class B",IF(AJ1482&lt;=10,"Critical",IF(AJ1482&lt;=20,"Low",IF(AJ1482&lt;=45,"Reorder",IF(AJ1482&lt;=60,"Optimal","Overstock")))),IF(F1482="Class C",IF(AJ1482&lt;=15,"Critical",IF(AJ1482&lt;=30,"Low",IF(AJ1482&lt;=60,"Reorder",IF(AJ1482&lt;=90,"Optimal","Overstock")))),""))))),"")</f>
        <v>Critical</v>
      </c>
      <c r="AL1482" s="42"/>
      <c r="AM1482" s="39"/>
      <c r="AN1482" s="39"/>
      <c r="AO1482" s="39"/>
      <c r="AP1482" s="39"/>
      <c r="AQ1482" s="39"/>
      <c r="AR1482" s="39"/>
      <c r="AS1482" s="39"/>
      <c r="AT1482" s="39"/>
      <c r="AU1482" s="39"/>
      <c r="AV1482" s="39"/>
    </row>
    <row r="1483" spans="1:48">
      <c r="A1483" s="39" t="s">
        <v>50</v>
      </c>
      <c r="B1483" s="39" t="s">
        <v>120</v>
      </c>
      <c r="C1483" s="39" t="s">
        <v>118</v>
      </c>
      <c r="D1483" s="40" t="s">
        <v>259</v>
      </c>
      <c r="E1483" s="40">
        <v>16</v>
      </c>
      <c r="F1483" s="40" t="s">
        <v>2</v>
      </c>
      <c r="G1483" s="39" t="str">
        <f>IFERROR(VLOOKUP(A1483,'[4]MC Masterlist 2026-09-17'!$B:$M, 3, 0),"")</f>
        <v>YAMAHA</v>
      </c>
      <c r="H1483" s="41">
        <f>IFERROR(VLOOKUP(A1483,'[4]MC Masterlist 2026-09-17'!$B:$M, 6, 0),"")</f>
        <v>78957</v>
      </c>
      <c r="I1483" s="42">
        <v>1</v>
      </c>
      <c r="J1483" s="42">
        <v>0</v>
      </c>
      <c r="K1483" s="42">
        <v>0</v>
      </c>
      <c r="L1483" s="42">
        <f t="shared" si="353"/>
        <v>1</v>
      </c>
      <c r="M1483" s="42">
        <f t="shared" si="354"/>
        <v>0.33333333333333331</v>
      </c>
      <c r="N1483" s="41">
        <f t="shared" si="355"/>
        <v>78957</v>
      </c>
      <c r="O1483" s="41">
        <f t="shared" si="356"/>
        <v>26319</v>
      </c>
      <c r="P1483" s="42">
        <f t="shared" si="357"/>
        <v>1.111111111111111E-2</v>
      </c>
      <c r="Q1483" s="42"/>
      <c r="R1483" s="41">
        <f t="shared" si="358"/>
        <v>0</v>
      </c>
      <c r="S1483" s="42">
        <f t="shared" si="359"/>
        <v>0</v>
      </c>
      <c r="T1483" s="42">
        <f>IFERROR(VLOOKUP(A1483,'[4]Re-order'!$A:$Q,17,0),"")</f>
        <v>0</v>
      </c>
      <c r="U1483" s="42">
        <f>IFERROR(VLOOKUP(A1483,'[4]MC Masterlist 2026-09-17'!$B:$M, 10, 0),0)</f>
        <v>15</v>
      </c>
      <c r="V1483" s="42">
        <f>IFERROR(VLOOKUP(A1483,'[4]MC Masterlist 2026-09-17'!$B:$M, 11, 0),0)</f>
        <v>15</v>
      </c>
      <c r="W1483" s="42">
        <f t="shared" si="360"/>
        <v>30</v>
      </c>
      <c r="X1483" s="42">
        <f t="shared" si="361"/>
        <v>29.833333333333332</v>
      </c>
      <c r="Y1483" s="42">
        <f>IFERROR(IF(OR(C1483="AREA I",C1483="AREA V"),7,VLOOKUP(A1483,'[4]MC Masterlist 2026-09-17'!$B:$M, 12, 0)),0)</f>
        <v>30</v>
      </c>
      <c r="Z1483" s="42">
        <f t="shared" si="362"/>
        <v>0.16666666666666666</v>
      </c>
      <c r="AA1483" s="42">
        <f t="shared" si="363"/>
        <v>0.33333333333333331</v>
      </c>
      <c r="AB1483" s="42">
        <f t="shared" si="364"/>
        <v>0.33148148148148143</v>
      </c>
      <c r="AC1483" s="42">
        <f t="shared" si="365"/>
        <v>0.33333333333333331</v>
      </c>
      <c r="AD1483" s="40" t="str">
        <f t="shared" si="366"/>
        <v>Stockout</v>
      </c>
      <c r="AE1483" s="40">
        <f>IFERROR(VLOOKUP(A1483,'[4]Re-order'!$A:$AA,27,0),"")</f>
        <v>0</v>
      </c>
      <c r="AF1483" s="42">
        <f t="shared" si="367"/>
        <v>0.33333333333333331</v>
      </c>
      <c r="AG1483" s="42" t="e">
        <f>SUMIFS('[4]Raw Inventory'!D:D,'[4]Raw Inventory'!C:C,"GREATWALL",'[4]Raw Inventory'!B:B,A1483)</f>
        <v>#VALUE!</v>
      </c>
      <c r="AH1483" s="42" t="e">
        <f>SUMIFS('[4]Raw Inventory'!D:D,'[4]Raw Inventory'!C:C,"DUARTE",'[4]Raw Inventory'!B:B,A1483)</f>
        <v>#VALUE!</v>
      </c>
      <c r="AI1483" s="42"/>
      <c r="AJ1483" s="42">
        <f t="shared" si="368"/>
        <v>0</v>
      </c>
      <c r="AK1483" s="40" t="str">
        <f>IFERROR(IF((Q1483+IF(AI1483="",0,AI3))&lt;=0,"Stockout",IF(AJ1483="","",IF(F1483="Class A",IF(AJ1483&lt;=7,"Critical",IF(AJ1483&lt;=15,"Low",IF(AJ1483&lt;=30,"Reorder",IF(AJ1483&lt;=45,"Optimal","Overstock")))),IF(F1483="Class B",IF(AJ1483&lt;=10,"Critical",IF(AJ1483&lt;=20,"Low",IF(AJ1483&lt;=45,"Reorder",IF(AJ1483&lt;=60,"Optimal","Overstock")))),IF(F1483="Class C",IF(AJ1483&lt;=15,"Critical",IF(AJ1483&lt;=30,"Low",IF(AJ1483&lt;=60,"Reorder",IF(AJ1483&lt;=90,"Optimal","Overstock")))),""))))),"")</f>
        <v>Stockout</v>
      </c>
      <c r="AL1483" s="42"/>
      <c r="AM1483" s="39"/>
      <c r="AN1483" s="39"/>
      <c r="AO1483" s="39"/>
      <c r="AP1483" s="39"/>
      <c r="AQ1483" s="39"/>
      <c r="AR1483" s="39"/>
      <c r="AS1483" s="39"/>
      <c r="AT1483" s="39"/>
      <c r="AU1483" s="39"/>
      <c r="AV1483" s="39"/>
    </row>
    <row r="1484" spans="1:48">
      <c r="A1484" s="39" t="s">
        <v>31</v>
      </c>
      <c r="B1484" s="39" t="s">
        <v>97</v>
      </c>
      <c r="C1484" s="39" t="s">
        <v>90</v>
      </c>
      <c r="D1484" s="40" t="s">
        <v>260</v>
      </c>
      <c r="E1484" s="40">
        <v>12</v>
      </c>
      <c r="F1484" s="40" t="s">
        <v>2</v>
      </c>
      <c r="G1484" s="39" t="str">
        <f>IFERROR(VLOOKUP(A1484,'[4]MC Masterlist 2026-09-17'!$B:$M, 3, 0),"")</f>
        <v>KAWASAKI</v>
      </c>
      <c r="H1484" s="41">
        <f>IFERROR(VLOOKUP(A1484,'[4]MC Masterlist 2026-09-17'!$B:$M, 6, 0),"")</f>
        <v>59528</v>
      </c>
      <c r="I1484" s="42">
        <v>0</v>
      </c>
      <c r="J1484" s="42">
        <v>1</v>
      </c>
      <c r="K1484" s="42">
        <v>1</v>
      </c>
      <c r="L1484" s="42">
        <f t="shared" si="353"/>
        <v>2</v>
      </c>
      <c r="M1484" s="42">
        <f t="shared" si="354"/>
        <v>0.66666666666666663</v>
      </c>
      <c r="N1484" s="41">
        <f t="shared" si="355"/>
        <v>119056</v>
      </c>
      <c r="O1484" s="41">
        <f t="shared" si="356"/>
        <v>39685.333333333328</v>
      </c>
      <c r="P1484" s="42">
        <f t="shared" si="357"/>
        <v>2.222222222222222E-2</v>
      </c>
      <c r="Q1484" s="42">
        <v>2</v>
      </c>
      <c r="R1484" s="41">
        <f t="shared" si="358"/>
        <v>119056</v>
      </c>
      <c r="S1484" s="42">
        <f t="shared" si="359"/>
        <v>90.000000000000014</v>
      </c>
      <c r="T1484" s="42">
        <f>IFERROR(VLOOKUP(A1484,'[4]Re-order'!$A:$Q,17,0),"")</f>
        <v>0</v>
      </c>
      <c r="U1484" s="42">
        <f>IFERROR(VLOOKUP(A1484,'[4]MC Masterlist 2026-09-17'!$B:$M, 10, 0),0)</f>
        <v>15</v>
      </c>
      <c r="V1484" s="42">
        <f>IFERROR(VLOOKUP(A1484,'[4]MC Masterlist 2026-09-17'!$B:$M, 11, 0),0)</f>
        <v>15</v>
      </c>
      <c r="W1484" s="42">
        <f t="shared" si="360"/>
        <v>30</v>
      </c>
      <c r="X1484" s="42">
        <f t="shared" si="361"/>
        <v>29.666666666666668</v>
      </c>
      <c r="Y1484" s="42">
        <f>IFERROR(IF(OR(C1484="AREA I",C1484="AREA V"),7,VLOOKUP(A1484,'[4]MC Masterlist 2026-09-17'!$B:$M, 12, 0)),0)</f>
        <v>30</v>
      </c>
      <c r="Z1484" s="42">
        <f t="shared" si="362"/>
        <v>0.33333333333333331</v>
      </c>
      <c r="AA1484" s="42">
        <f t="shared" si="363"/>
        <v>0.66666666666666663</v>
      </c>
      <c r="AB1484" s="42">
        <f t="shared" si="364"/>
        <v>0.65925925925925921</v>
      </c>
      <c r="AC1484" s="42">
        <f t="shared" si="365"/>
        <v>0.66666666666666663</v>
      </c>
      <c r="AD1484" s="40" t="str">
        <f t="shared" si="366"/>
        <v>Overstock</v>
      </c>
      <c r="AE1484" s="40">
        <f>IFERROR(VLOOKUP(A1484,'[4]Re-order'!$A:$AA,27,0),"")</f>
        <v>0</v>
      </c>
      <c r="AF1484" s="42">
        <f t="shared" si="367"/>
        <v>-1.3333333333333335</v>
      </c>
      <c r="AG1484" s="42" t="e">
        <f>SUMIFS('[4]Raw Inventory'!D:D,'[4]Raw Inventory'!C:C,"GREATWALL",'[4]Raw Inventory'!B:B,A1484)</f>
        <v>#VALUE!</v>
      </c>
      <c r="AH1484" s="42" t="e">
        <f>SUMIFS('[4]Raw Inventory'!D:D,'[4]Raw Inventory'!C:C,"DUARTE",'[4]Raw Inventory'!B:B,A1484)</f>
        <v>#VALUE!</v>
      </c>
      <c r="AI1484" s="42"/>
      <c r="AJ1484" s="42">
        <f t="shared" si="368"/>
        <v>90.000000000000014</v>
      </c>
      <c r="AK1484" s="40" t="str">
        <f>IFERROR(IF((Q1484+IF(AI1484="",0,AI3))&lt;=0,"Stockout",IF(AJ1484="","",IF(F1484="Class A",IF(AJ1484&lt;=7,"Critical",IF(AJ1484&lt;=15,"Low",IF(AJ1484&lt;=30,"Reorder",IF(AJ1484&lt;=45,"Optimal","Overstock")))),IF(F1484="Class B",IF(AJ1484&lt;=10,"Critical",IF(AJ1484&lt;=20,"Low",IF(AJ1484&lt;=45,"Reorder",IF(AJ1484&lt;=60,"Optimal","Overstock")))),IF(F1484="Class C",IF(AJ1484&lt;=15,"Critical",IF(AJ1484&lt;=30,"Low",IF(AJ1484&lt;=60,"Reorder",IF(AJ1484&lt;=90,"Optimal","Overstock")))),""))))),"")</f>
        <v>Overstock</v>
      </c>
      <c r="AL1484" s="42"/>
      <c r="AM1484" s="39"/>
      <c r="AN1484" s="39"/>
      <c r="AO1484" s="39"/>
      <c r="AP1484" s="39"/>
      <c r="AQ1484" s="39"/>
      <c r="AR1484" s="39"/>
      <c r="AS1484" s="39"/>
      <c r="AT1484" s="39"/>
      <c r="AU1484" s="39"/>
      <c r="AV1484" s="39"/>
    </row>
    <row r="1485" spans="1:48">
      <c r="A1485" s="39" t="s">
        <v>52</v>
      </c>
      <c r="B1485" s="39" t="s">
        <v>111</v>
      </c>
      <c r="C1485" s="39" t="s">
        <v>109</v>
      </c>
      <c r="D1485" s="40" t="s">
        <v>240</v>
      </c>
      <c r="E1485" s="40">
        <v>23</v>
      </c>
      <c r="F1485" s="40" t="s">
        <v>3</v>
      </c>
      <c r="G1485" s="39" t="str">
        <f>IFERROR(VLOOKUP(A1485,'[4]MC Masterlist 2026-09-17'!$B:$M, 3, 0),"")</f>
        <v>YAMAHA</v>
      </c>
      <c r="H1485" s="41">
        <f>IFERROR(VLOOKUP(A1485,'[4]MC Masterlist 2026-09-17'!$B:$M, 6, 0),"")</f>
        <v>85446</v>
      </c>
      <c r="I1485" s="42">
        <v>0</v>
      </c>
      <c r="J1485" s="42">
        <v>0</v>
      </c>
      <c r="K1485" s="42">
        <v>1</v>
      </c>
      <c r="L1485" s="42">
        <f t="shared" si="353"/>
        <v>1</v>
      </c>
      <c r="M1485" s="42">
        <f t="shared" si="354"/>
        <v>0.33333333333333331</v>
      </c>
      <c r="N1485" s="41">
        <f t="shared" si="355"/>
        <v>85446</v>
      </c>
      <c r="O1485" s="41">
        <f t="shared" si="356"/>
        <v>28482</v>
      </c>
      <c r="P1485" s="42">
        <f t="shared" si="357"/>
        <v>1.111111111111111E-2</v>
      </c>
      <c r="Q1485" s="42">
        <v>1</v>
      </c>
      <c r="R1485" s="41">
        <f t="shared" si="358"/>
        <v>85446</v>
      </c>
      <c r="S1485" s="42">
        <f t="shared" si="359"/>
        <v>90</v>
      </c>
      <c r="T1485" s="42">
        <f>IFERROR(VLOOKUP(A1485,'[4]Re-order'!$A:$Q,17,0),"")</f>
        <v>0</v>
      </c>
      <c r="U1485" s="42">
        <f>IFERROR(VLOOKUP(A1485,'[4]MC Masterlist 2026-09-17'!$B:$M, 10, 0),0)</f>
        <v>15</v>
      </c>
      <c r="V1485" s="42">
        <f>IFERROR(VLOOKUP(A1485,'[4]MC Masterlist 2026-09-17'!$B:$M, 11, 0),0)</f>
        <v>15</v>
      </c>
      <c r="W1485" s="42">
        <f t="shared" si="360"/>
        <v>30</v>
      </c>
      <c r="X1485" s="42">
        <f t="shared" si="361"/>
        <v>29.833333333333332</v>
      </c>
      <c r="Y1485" s="42">
        <f>IFERROR(IF(OR(C1485="AREA I",C1485="AREA V"),7,VLOOKUP(A1485,'[4]MC Masterlist 2026-09-17'!$B:$M, 12, 0)),0)</f>
        <v>30</v>
      </c>
      <c r="Z1485" s="42">
        <f t="shared" si="362"/>
        <v>0.16666666666666666</v>
      </c>
      <c r="AA1485" s="42">
        <f t="shared" si="363"/>
        <v>0.33333333333333331</v>
      </c>
      <c r="AB1485" s="42">
        <f t="shared" si="364"/>
        <v>0.33148148148148143</v>
      </c>
      <c r="AC1485" s="42">
        <f t="shared" si="365"/>
        <v>0.33333333333333331</v>
      </c>
      <c r="AD1485" s="40" t="str">
        <f t="shared" si="366"/>
        <v>Optimal</v>
      </c>
      <c r="AE1485" s="40">
        <f>IFERROR(VLOOKUP(A1485,'[4]Re-order'!$A:$AA,27,0),"")</f>
        <v>0</v>
      </c>
      <c r="AF1485" s="42">
        <f t="shared" si="367"/>
        <v>-0.66666666666666674</v>
      </c>
      <c r="AG1485" s="42" t="e">
        <f>SUMIFS('[4]Raw Inventory'!D:D,'[4]Raw Inventory'!C:C,"GREATWALL",'[4]Raw Inventory'!B:B,A1485)</f>
        <v>#VALUE!</v>
      </c>
      <c r="AH1485" s="42" t="e">
        <f>SUMIFS('[4]Raw Inventory'!D:D,'[4]Raw Inventory'!C:C,"DUARTE",'[4]Raw Inventory'!B:B,A1485)</f>
        <v>#VALUE!</v>
      </c>
      <c r="AI1485" s="42"/>
      <c r="AJ1485" s="42">
        <f t="shared" si="368"/>
        <v>90.000000000000014</v>
      </c>
      <c r="AK1485" s="40" t="str">
        <f>IFERROR(IF((Q1485+IF(AI1485="",0,AI3))&lt;=0,"Stockout",IF(AJ1485="","",IF(F1485="Class A",IF(AJ1485&lt;=7,"Critical",IF(AJ1485&lt;=15,"Low",IF(AJ1485&lt;=30,"Reorder",IF(AJ1485&lt;=45,"Optimal","Overstock")))),IF(F1485="Class B",IF(AJ1485&lt;=10,"Critical",IF(AJ1485&lt;=20,"Low",IF(AJ1485&lt;=45,"Reorder",IF(AJ1485&lt;=60,"Optimal","Overstock")))),IF(F1485="Class C",IF(AJ1485&lt;=15,"Critical",IF(AJ1485&lt;=30,"Low",IF(AJ1485&lt;=60,"Reorder",IF(AJ1485&lt;=90,"Optimal","Overstock")))),""))))),"")</f>
        <v>Optimal</v>
      </c>
      <c r="AL1485" s="42"/>
      <c r="AM1485" s="39"/>
      <c r="AN1485" s="39"/>
      <c r="AO1485" s="39"/>
      <c r="AP1485" s="39"/>
      <c r="AQ1485" s="39"/>
      <c r="AR1485" s="39"/>
      <c r="AS1485" s="39"/>
      <c r="AT1485" s="39"/>
      <c r="AU1485" s="39"/>
      <c r="AV1485" s="39"/>
    </row>
    <row r="1486" spans="1:48">
      <c r="A1486" s="39" t="s">
        <v>176</v>
      </c>
      <c r="B1486" s="39" t="s">
        <v>19</v>
      </c>
      <c r="C1486" s="39" t="s">
        <v>1</v>
      </c>
      <c r="D1486" s="40" t="s">
        <v>234</v>
      </c>
      <c r="E1486" s="40">
        <v>20</v>
      </c>
      <c r="F1486" s="40" t="s">
        <v>3</v>
      </c>
      <c r="G1486" s="39" t="str">
        <f>IFERROR(VLOOKUP(A1486,'[4]MC Masterlist 2026-09-17'!$B:$M, 3, 0),"")</f>
        <v>HONDA</v>
      </c>
      <c r="H1486" s="41">
        <f>IFERROR(VLOOKUP(A1486,'[4]MC Masterlist 2026-09-17'!$B:$M, 6, 0),"")</f>
        <v>86510</v>
      </c>
      <c r="I1486" s="42">
        <v>0</v>
      </c>
      <c r="J1486" s="42">
        <v>0</v>
      </c>
      <c r="K1486" s="42">
        <v>0</v>
      </c>
      <c r="L1486" s="42">
        <f t="shared" si="353"/>
        <v>0</v>
      </c>
      <c r="M1486" s="42">
        <f t="shared" si="354"/>
        <v>0</v>
      </c>
      <c r="N1486" s="41">
        <f t="shared" si="355"/>
        <v>0</v>
      </c>
      <c r="O1486" s="41">
        <f t="shared" si="356"/>
        <v>0</v>
      </c>
      <c r="P1486" s="42">
        <f t="shared" si="357"/>
        <v>0</v>
      </c>
      <c r="Q1486" s="42">
        <v>8</v>
      </c>
      <c r="R1486" s="41">
        <f t="shared" si="358"/>
        <v>692080</v>
      </c>
      <c r="S1486" s="42">
        <f t="shared" si="359"/>
        <v>0</v>
      </c>
      <c r="T1486" s="42">
        <f>IFERROR(VLOOKUP(A1486,'[4]Re-order'!$A:$Q,17,0),"")</f>
        <v>0</v>
      </c>
      <c r="U1486" s="42">
        <f>IFERROR(VLOOKUP(A1486,'[4]MC Masterlist 2026-09-17'!$B:$M, 10, 0),0)</f>
        <v>15</v>
      </c>
      <c r="V1486" s="42">
        <f>IFERROR(VLOOKUP(A1486,'[4]MC Masterlist 2026-09-17'!$B:$M, 11, 0),0)</f>
        <v>15</v>
      </c>
      <c r="W1486" s="42">
        <f t="shared" si="360"/>
        <v>30</v>
      </c>
      <c r="X1486" s="42">
        <f t="shared" si="361"/>
        <v>7</v>
      </c>
      <c r="Y1486" s="42">
        <f>IFERROR(IF(OR(C1486="AREA I",C1486="AREA V"),7,VLOOKUP(A1486,'[4]MC Masterlist 2026-09-17'!$B:$M, 12, 0)),0)</f>
        <v>7</v>
      </c>
      <c r="Z1486" s="42">
        <f t="shared" si="362"/>
        <v>0</v>
      </c>
      <c r="AA1486" s="42">
        <f t="shared" si="363"/>
        <v>0</v>
      </c>
      <c r="AB1486" s="42">
        <f t="shared" si="364"/>
        <v>0</v>
      </c>
      <c r="AC1486" s="42">
        <f t="shared" si="365"/>
        <v>0</v>
      </c>
      <c r="AD1486" s="40" t="str">
        <f t="shared" si="366"/>
        <v>Critical</v>
      </c>
      <c r="AE1486" s="40">
        <f>IFERROR(VLOOKUP(A1486,'[4]Re-order'!$A:$AA,27,0),"")</f>
        <v>0</v>
      </c>
      <c r="AF1486" s="42">
        <f t="shared" si="367"/>
        <v>-8</v>
      </c>
      <c r="AG1486" s="42" t="e">
        <f>SUMIFS('[4]Raw Inventory'!D:D,'[4]Raw Inventory'!C:C,"GREATWALL",'[4]Raw Inventory'!B:B,A1486)</f>
        <v>#VALUE!</v>
      </c>
      <c r="AH1486" s="42" t="e">
        <f>SUMIFS('[4]Raw Inventory'!D:D,'[4]Raw Inventory'!C:C,"DUARTE",'[4]Raw Inventory'!B:B,A1486)</f>
        <v>#VALUE!</v>
      </c>
      <c r="AI1486" s="42"/>
      <c r="AJ1486" s="42">
        <f t="shared" si="368"/>
        <v>0</v>
      </c>
      <c r="AK1486" s="40" t="str">
        <f>IFERROR(IF((Q1486+IF(AI1486="",0,AI3))&lt;=0,"Stockout",IF(AJ1486="","",IF(F1486="Class A",IF(AJ1486&lt;=7,"Critical",IF(AJ1486&lt;=15,"Low",IF(AJ1486&lt;=30,"Reorder",IF(AJ1486&lt;=45,"Optimal","Overstock")))),IF(F1486="Class B",IF(AJ1486&lt;=10,"Critical",IF(AJ1486&lt;=20,"Low",IF(AJ1486&lt;=45,"Reorder",IF(AJ1486&lt;=60,"Optimal","Overstock")))),IF(F1486="Class C",IF(AJ1486&lt;=15,"Critical",IF(AJ1486&lt;=30,"Low",IF(AJ1486&lt;=60,"Reorder",IF(AJ1486&lt;=90,"Optimal","Overstock")))),""))))),"")</f>
        <v>Critical</v>
      </c>
      <c r="AL1486" s="42"/>
      <c r="AM1486" s="39"/>
      <c r="AN1486" s="39"/>
      <c r="AO1486" s="39"/>
      <c r="AP1486" s="39"/>
      <c r="AQ1486" s="39"/>
      <c r="AR1486" s="39"/>
      <c r="AS1486" s="39"/>
      <c r="AT1486" s="39"/>
      <c r="AU1486" s="39"/>
      <c r="AV1486" s="39"/>
    </row>
    <row r="1487" spans="1:48">
      <c r="A1487" s="39" t="s">
        <v>69</v>
      </c>
      <c r="B1487" s="39" t="s">
        <v>132</v>
      </c>
      <c r="C1487" s="39" t="s">
        <v>128</v>
      </c>
      <c r="D1487" s="40" t="s">
        <v>231</v>
      </c>
      <c r="E1487" s="40">
        <v>31</v>
      </c>
      <c r="F1487" s="40" t="s">
        <v>3</v>
      </c>
      <c r="G1487" s="39" t="str">
        <f>IFERROR(VLOOKUP(A1487,'[4]MC Masterlist 2026-09-17'!$B:$M, 3, 0),"")</f>
        <v>YAMAHA</v>
      </c>
      <c r="H1487" s="41">
        <f>IFERROR(VLOOKUP(A1487,'[4]MC Masterlist 2026-09-17'!$B:$M, 6, 0),"")</f>
        <v>54426</v>
      </c>
      <c r="I1487" s="42">
        <v>0</v>
      </c>
      <c r="J1487" s="42">
        <v>0</v>
      </c>
      <c r="K1487" s="42">
        <v>0</v>
      </c>
      <c r="L1487" s="42">
        <f t="shared" si="353"/>
        <v>0</v>
      </c>
      <c r="M1487" s="42">
        <f t="shared" si="354"/>
        <v>0</v>
      </c>
      <c r="N1487" s="41">
        <f t="shared" si="355"/>
        <v>0</v>
      </c>
      <c r="O1487" s="41">
        <f t="shared" si="356"/>
        <v>0</v>
      </c>
      <c r="P1487" s="42">
        <f t="shared" si="357"/>
        <v>0</v>
      </c>
      <c r="Q1487" s="42">
        <v>1</v>
      </c>
      <c r="R1487" s="41">
        <f t="shared" si="358"/>
        <v>54426</v>
      </c>
      <c r="S1487" s="42">
        <f t="shared" si="359"/>
        <v>0</v>
      </c>
      <c r="T1487" s="42">
        <f>IFERROR(VLOOKUP(A1487,'[4]Re-order'!$A:$Q,17,0),"")</f>
        <v>0</v>
      </c>
      <c r="U1487" s="42">
        <f>IFERROR(VLOOKUP(A1487,'[4]MC Masterlist 2026-09-17'!$B:$M, 10, 0),0)</f>
        <v>15</v>
      </c>
      <c r="V1487" s="42">
        <f>IFERROR(VLOOKUP(A1487,'[4]MC Masterlist 2026-09-17'!$B:$M, 11, 0),0)</f>
        <v>15</v>
      </c>
      <c r="W1487" s="42">
        <f t="shared" si="360"/>
        <v>30</v>
      </c>
      <c r="X1487" s="42">
        <f t="shared" si="361"/>
        <v>30</v>
      </c>
      <c r="Y1487" s="42">
        <f>IFERROR(IF(OR(C1487="AREA I",C1487="AREA V"),7,VLOOKUP(A1487,'[4]MC Masterlist 2026-09-17'!$B:$M, 12, 0)),0)</f>
        <v>30</v>
      </c>
      <c r="Z1487" s="42">
        <f t="shared" si="362"/>
        <v>0</v>
      </c>
      <c r="AA1487" s="42">
        <f t="shared" si="363"/>
        <v>0</v>
      </c>
      <c r="AB1487" s="42">
        <f t="shared" si="364"/>
        <v>0</v>
      </c>
      <c r="AC1487" s="42">
        <f t="shared" si="365"/>
        <v>0</v>
      </c>
      <c r="AD1487" s="40" t="str">
        <f t="shared" si="366"/>
        <v>Critical</v>
      </c>
      <c r="AE1487" s="40">
        <f>IFERROR(VLOOKUP(A1487,'[4]Re-order'!$A:$AA,27,0),"")</f>
        <v>0</v>
      </c>
      <c r="AF1487" s="42">
        <f t="shared" si="367"/>
        <v>-1</v>
      </c>
      <c r="AG1487" s="42" t="e">
        <f>SUMIFS('[4]Raw Inventory'!D:D,'[4]Raw Inventory'!C:C,"GREATWALL",'[4]Raw Inventory'!B:B,A1487)</f>
        <v>#VALUE!</v>
      </c>
      <c r="AH1487" s="42" t="e">
        <f>SUMIFS('[4]Raw Inventory'!D:D,'[4]Raw Inventory'!C:C,"DUARTE",'[4]Raw Inventory'!B:B,A1487)</f>
        <v>#VALUE!</v>
      </c>
      <c r="AI1487" s="42"/>
      <c r="AJ1487" s="42">
        <f t="shared" si="368"/>
        <v>0</v>
      </c>
      <c r="AK1487" s="40" t="str">
        <f>IFERROR(IF((Q1487+IF(AI1487="",0,AI3))&lt;=0,"Stockout",IF(AJ1487="","",IF(F1487="Class A",IF(AJ1487&lt;=7,"Critical",IF(AJ1487&lt;=15,"Low",IF(AJ1487&lt;=30,"Reorder",IF(AJ1487&lt;=45,"Optimal","Overstock")))),IF(F1487="Class B",IF(AJ1487&lt;=10,"Critical",IF(AJ1487&lt;=20,"Low",IF(AJ1487&lt;=45,"Reorder",IF(AJ1487&lt;=60,"Optimal","Overstock")))),IF(F1487="Class C",IF(AJ1487&lt;=15,"Critical",IF(AJ1487&lt;=30,"Low",IF(AJ1487&lt;=60,"Reorder",IF(AJ1487&lt;=90,"Optimal","Overstock")))),""))))),"")</f>
        <v>Critical</v>
      </c>
      <c r="AL1487" s="42"/>
      <c r="AM1487" s="39"/>
      <c r="AN1487" s="39"/>
      <c r="AO1487" s="39"/>
      <c r="AP1487" s="39"/>
      <c r="AQ1487" s="39"/>
      <c r="AR1487" s="39"/>
      <c r="AS1487" s="39"/>
      <c r="AT1487" s="39"/>
      <c r="AU1487" s="39"/>
      <c r="AV1487" s="39"/>
    </row>
    <row r="1488" spans="1:48">
      <c r="A1488" s="39" t="s">
        <v>36</v>
      </c>
      <c r="B1488" s="39" t="s">
        <v>91</v>
      </c>
      <c r="C1488" s="39" t="s">
        <v>90</v>
      </c>
      <c r="D1488" s="40" t="s">
        <v>220</v>
      </c>
      <c r="E1488" s="40">
        <v>12</v>
      </c>
      <c r="F1488" s="40" t="s">
        <v>3</v>
      </c>
      <c r="G1488" s="39" t="str">
        <f>IFERROR(VLOOKUP(A1488,'[4]MC Masterlist 2026-09-17'!$B:$M, 3, 0),"")</f>
        <v>HONDA</v>
      </c>
      <c r="H1488" s="41">
        <f>IFERROR(VLOOKUP(A1488,'[4]MC Masterlist 2026-09-17'!$B:$M, 6, 0),"")</f>
        <v>76850</v>
      </c>
      <c r="I1488" s="42">
        <v>0</v>
      </c>
      <c r="J1488" s="42">
        <v>1</v>
      </c>
      <c r="K1488" s="42">
        <v>0</v>
      </c>
      <c r="L1488" s="42">
        <f t="shared" si="353"/>
        <v>1</v>
      </c>
      <c r="M1488" s="42">
        <f t="shared" si="354"/>
        <v>0.33333333333333331</v>
      </c>
      <c r="N1488" s="41">
        <f t="shared" si="355"/>
        <v>76850</v>
      </c>
      <c r="O1488" s="41">
        <f t="shared" si="356"/>
        <v>25616.666666666664</v>
      </c>
      <c r="P1488" s="42">
        <f t="shared" si="357"/>
        <v>1.111111111111111E-2</v>
      </c>
      <c r="Q1488" s="42">
        <v>1</v>
      </c>
      <c r="R1488" s="41">
        <f t="shared" si="358"/>
        <v>76850</v>
      </c>
      <c r="S1488" s="42">
        <f t="shared" si="359"/>
        <v>90.000000000000014</v>
      </c>
      <c r="T1488" s="42">
        <f>IFERROR(VLOOKUP(A1488,'[4]Re-order'!$A:$Q,17,0),"")</f>
        <v>0</v>
      </c>
      <c r="U1488" s="42">
        <f>IFERROR(VLOOKUP(A1488,'[4]MC Masterlist 2026-09-17'!$B:$M, 10, 0),0)</f>
        <v>15</v>
      </c>
      <c r="V1488" s="42">
        <f>IFERROR(VLOOKUP(A1488,'[4]MC Masterlist 2026-09-17'!$B:$M, 11, 0),0)</f>
        <v>15</v>
      </c>
      <c r="W1488" s="42">
        <f t="shared" si="360"/>
        <v>30</v>
      </c>
      <c r="X1488" s="42">
        <f t="shared" si="361"/>
        <v>29.833333333333332</v>
      </c>
      <c r="Y1488" s="42">
        <f>IFERROR(IF(OR(C1488="AREA I",C1488="AREA V"),7,VLOOKUP(A1488,'[4]MC Masterlist 2026-09-17'!$B:$M, 12, 0)),0)</f>
        <v>30</v>
      </c>
      <c r="Z1488" s="42">
        <f t="shared" si="362"/>
        <v>0.16666666666666666</v>
      </c>
      <c r="AA1488" s="42">
        <f t="shared" si="363"/>
        <v>0.33333333333333331</v>
      </c>
      <c r="AB1488" s="42">
        <f t="shared" si="364"/>
        <v>0.33148148148148143</v>
      </c>
      <c r="AC1488" s="42">
        <f t="shared" si="365"/>
        <v>0.33333333333333331</v>
      </c>
      <c r="AD1488" s="40" t="str">
        <f t="shared" si="366"/>
        <v>Optimal</v>
      </c>
      <c r="AE1488" s="40">
        <f>IFERROR(VLOOKUP(A1488,'[4]Re-order'!$A:$AA,27,0),"")</f>
        <v>0</v>
      </c>
      <c r="AF1488" s="42">
        <f t="shared" si="367"/>
        <v>-0.66666666666666674</v>
      </c>
      <c r="AG1488" s="42" t="e">
        <f>SUMIFS('[4]Raw Inventory'!D:D,'[4]Raw Inventory'!C:C,"GREATWALL",'[4]Raw Inventory'!B:B,A1488)</f>
        <v>#VALUE!</v>
      </c>
      <c r="AH1488" s="42" t="e">
        <f>SUMIFS('[4]Raw Inventory'!D:D,'[4]Raw Inventory'!C:C,"DUARTE",'[4]Raw Inventory'!B:B,A1488)</f>
        <v>#VALUE!</v>
      </c>
      <c r="AI1488" s="42"/>
      <c r="AJ1488" s="42">
        <f t="shared" si="368"/>
        <v>90.000000000000014</v>
      </c>
      <c r="AK1488" s="40" t="str">
        <f>IFERROR(IF((Q1488+IF(AI1488="",0,AI3))&lt;=0,"Stockout",IF(AJ1488="","",IF(F1488="Class A",IF(AJ1488&lt;=7,"Critical",IF(AJ1488&lt;=15,"Low",IF(AJ1488&lt;=30,"Reorder",IF(AJ1488&lt;=45,"Optimal","Overstock")))),IF(F1488="Class B",IF(AJ1488&lt;=10,"Critical",IF(AJ1488&lt;=20,"Low",IF(AJ1488&lt;=45,"Reorder",IF(AJ1488&lt;=60,"Optimal","Overstock")))),IF(F1488="Class C",IF(AJ1488&lt;=15,"Critical",IF(AJ1488&lt;=30,"Low",IF(AJ1488&lt;=60,"Reorder",IF(AJ1488&lt;=90,"Optimal","Overstock")))),""))))),"")</f>
        <v>Optimal</v>
      </c>
      <c r="AL1488" s="42"/>
      <c r="AM1488" s="39"/>
      <c r="AN1488" s="39"/>
      <c r="AO1488" s="39"/>
      <c r="AP1488" s="39"/>
      <c r="AQ1488" s="39"/>
      <c r="AR1488" s="39"/>
      <c r="AS1488" s="39"/>
      <c r="AT1488" s="39"/>
      <c r="AU1488" s="39"/>
      <c r="AV1488" s="39"/>
    </row>
    <row r="1489" spans="1:48">
      <c r="A1489" s="39" t="s">
        <v>12</v>
      </c>
      <c r="B1489" s="39" t="s">
        <v>140</v>
      </c>
      <c r="C1489" s="39" t="s">
        <v>137</v>
      </c>
      <c r="D1489" s="40" t="s">
        <v>252</v>
      </c>
      <c r="E1489" s="40">
        <v>5</v>
      </c>
      <c r="F1489" s="40" t="s">
        <v>2</v>
      </c>
      <c r="G1489" s="39" t="str">
        <f>IFERROR(VLOOKUP(A1489,'[4]MC Masterlist 2026-09-17'!$B:$M, 3, 0),"")</f>
        <v>HONDA</v>
      </c>
      <c r="H1489" s="41">
        <f>IFERROR(VLOOKUP(A1489,'[4]MC Masterlist 2026-09-17'!$B:$M, 6, 0),"")</f>
        <v>158270</v>
      </c>
      <c r="I1489" s="42">
        <v>1</v>
      </c>
      <c r="J1489" s="42">
        <v>2</v>
      </c>
      <c r="K1489" s="42">
        <v>3</v>
      </c>
      <c r="L1489" s="42">
        <f t="shared" si="353"/>
        <v>6</v>
      </c>
      <c r="M1489" s="42">
        <f t="shared" si="354"/>
        <v>2</v>
      </c>
      <c r="N1489" s="41">
        <f t="shared" si="355"/>
        <v>949620</v>
      </c>
      <c r="O1489" s="41">
        <f t="shared" si="356"/>
        <v>316540</v>
      </c>
      <c r="P1489" s="42">
        <f t="shared" si="357"/>
        <v>6.6666666666666666E-2</v>
      </c>
      <c r="Q1489" s="42">
        <v>3</v>
      </c>
      <c r="R1489" s="41">
        <f t="shared" si="358"/>
        <v>474810</v>
      </c>
      <c r="S1489" s="42">
        <f t="shared" si="359"/>
        <v>45</v>
      </c>
      <c r="T1489" s="42">
        <f>IFERROR(VLOOKUP(A1489,'[4]Re-order'!$A:$Q,17,0),"")</f>
        <v>0</v>
      </c>
      <c r="U1489" s="42">
        <f>IFERROR(VLOOKUP(A1489,'[4]MC Masterlist 2026-09-17'!$B:$M, 10, 0),0)</f>
        <v>15</v>
      </c>
      <c r="V1489" s="42">
        <f>IFERROR(VLOOKUP(A1489,'[4]MC Masterlist 2026-09-17'!$B:$M, 11, 0),0)</f>
        <v>15</v>
      </c>
      <c r="W1489" s="42">
        <f t="shared" si="360"/>
        <v>30</v>
      </c>
      <c r="X1489" s="42">
        <f t="shared" si="361"/>
        <v>6</v>
      </c>
      <c r="Y1489" s="42">
        <f>IFERROR(IF(OR(C1489="AREA I",C1489="AREA V"),7,VLOOKUP(A1489,'[4]MC Masterlist 2026-09-17'!$B:$M, 12, 0)),0)</f>
        <v>7</v>
      </c>
      <c r="Z1489" s="42">
        <f t="shared" si="362"/>
        <v>1</v>
      </c>
      <c r="AA1489" s="42">
        <f t="shared" si="363"/>
        <v>2</v>
      </c>
      <c r="AB1489" s="42">
        <f t="shared" si="364"/>
        <v>0.4</v>
      </c>
      <c r="AC1489" s="42">
        <f t="shared" si="365"/>
        <v>0.46666666666666667</v>
      </c>
      <c r="AD1489" s="40" t="str">
        <f t="shared" si="366"/>
        <v>Reorder</v>
      </c>
      <c r="AE1489" s="40">
        <f>IFERROR(VLOOKUP(A1489,'[4]Re-order'!$A:$AA,27,0),"")</f>
        <v>0</v>
      </c>
      <c r="AF1489" s="42">
        <f t="shared" si="367"/>
        <v>-2.5333333333333332</v>
      </c>
      <c r="AG1489" s="42" t="e">
        <f>SUMIFS('[4]Raw Inventory'!D:D,'[4]Raw Inventory'!C:C,"GREATWALL",'[4]Raw Inventory'!B:B,A1489)</f>
        <v>#VALUE!</v>
      </c>
      <c r="AH1489" s="42" t="e">
        <f>SUMIFS('[4]Raw Inventory'!D:D,'[4]Raw Inventory'!C:C,"DUARTE",'[4]Raw Inventory'!B:B,A1489)</f>
        <v>#VALUE!</v>
      </c>
      <c r="AI1489" s="42"/>
      <c r="AJ1489" s="42">
        <f t="shared" si="368"/>
        <v>45</v>
      </c>
      <c r="AK1489" s="40" t="str">
        <f>IFERROR(IF((Q1489+IF(AI1489="",0,AI3))&lt;=0,"Stockout",IF(AJ1489="","",IF(F1489="Class A",IF(AJ1489&lt;=7,"Critical",IF(AJ1489&lt;=15,"Low",IF(AJ1489&lt;=30,"Reorder",IF(AJ1489&lt;=45,"Optimal","Overstock")))),IF(F1489="Class B",IF(AJ1489&lt;=10,"Critical",IF(AJ1489&lt;=20,"Low",IF(AJ1489&lt;=45,"Reorder",IF(AJ1489&lt;=60,"Optimal","Overstock")))),IF(F1489="Class C",IF(AJ1489&lt;=15,"Critical",IF(AJ1489&lt;=30,"Low",IF(AJ1489&lt;=60,"Reorder",IF(AJ1489&lt;=90,"Optimal","Overstock")))),""))))),"")</f>
        <v>Reorder</v>
      </c>
      <c r="AL1489" s="42"/>
      <c r="AM1489" s="39"/>
      <c r="AN1489" s="39"/>
      <c r="AO1489" s="39"/>
      <c r="AP1489" s="39"/>
      <c r="AQ1489" s="39"/>
      <c r="AR1489" s="39"/>
      <c r="AS1489" s="39"/>
      <c r="AT1489" s="39"/>
      <c r="AU1489" s="39"/>
      <c r="AV1489" s="39"/>
    </row>
    <row r="1490" spans="1:48">
      <c r="A1490" s="39" t="s">
        <v>28</v>
      </c>
      <c r="B1490" s="39" t="s">
        <v>115</v>
      </c>
      <c r="C1490" s="39" t="s">
        <v>109</v>
      </c>
      <c r="D1490" s="40" t="s">
        <v>233</v>
      </c>
      <c r="E1490" s="40">
        <v>4</v>
      </c>
      <c r="F1490" s="40" t="s">
        <v>0</v>
      </c>
      <c r="G1490" s="39" t="str">
        <f>IFERROR(VLOOKUP(A1490,'[4]MC Masterlist 2026-09-17'!$B:$M, 3, 0),"")</f>
        <v>YAMAHA</v>
      </c>
      <c r="H1490" s="41">
        <f>IFERROR(VLOOKUP(A1490,'[4]MC Masterlist 2026-09-17'!$B:$M, 6, 0),"")</f>
        <v>147312</v>
      </c>
      <c r="I1490" s="42">
        <v>2</v>
      </c>
      <c r="J1490" s="42">
        <v>2</v>
      </c>
      <c r="K1490" s="42">
        <v>4</v>
      </c>
      <c r="L1490" s="42">
        <f t="shared" si="353"/>
        <v>8</v>
      </c>
      <c r="M1490" s="42">
        <f t="shared" si="354"/>
        <v>2.6666666666666665</v>
      </c>
      <c r="N1490" s="41">
        <f t="shared" si="355"/>
        <v>1178496</v>
      </c>
      <c r="O1490" s="41">
        <f t="shared" si="356"/>
        <v>392832</v>
      </c>
      <c r="P1490" s="42">
        <f t="shared" si="357"/>
        <v>8.8888888888888878E-2</v>
      </c>
      <c r="Q1490" s="42">
        <v>1</v>
      </c>
      <c r="R1490" s="41">
        <f t="shared" si="358"/>
        <v>147312</v>
      </c>
      <c r="S1490" s="42">
        <f t="shared" si="359"/>
        <v>11.25</v>
      </c>
      <c r="T1490" s="42">
        <f>IFERROR(VLOOKUP(A1490,'[4]Re-order'!$A:$Q,17,0),"")</f>
        <v>0</v>
      </c>
      <c r="U1490" s="42">
        <f>IFERROR(VLOOKUP(A1490,'[4]MC Masterlist 2026-09-17'!$B:$M, 10, 0),0)</f>
        <v>15</v>
      </c>
      <c r="V1490" s="42">
        <f>IFERROR(VLOOKUP(A1490,'[4]MC Masterlist 2026-09-17'!$B:$M, 11, 0),0)</f>
        <v>15</v>
      </c>
      <c r="W1490" s="42">
        <f t="shared" si="360"/>
        <v>30</v>
      </c>
      <c r="X1490" s="42">
        <f t="shared" si="361"/>
        <v>28.666666666666668</v>
      </c>
      <c r="Y1490" s="42">
        <f>IFERROR(IF(OR(C1490="AREA I",C1490="AREA V"),7,VLOOKUP(A1490,'[4]MC Masterlist 2026-09-17'!$B:$M, 12, 0)),0)</f>
        <v>30</v>
      </c>
      <c r="Z1490" s="42">
        <f t="shared" si="362"/>
        <v>1.3333333333333333</v>
      </c>
      <c r="AA1490" s="42">
        <f t="shared" si="363"/>
        <v>2.6666666666666665</v>
      </c>
      <c r="AB1490" s="42">
        <f t="shared" si="364"/>
        <v>2.5481481481481478</v>
      </c>
      <c r="AC1490" s="42">
        <f t="shared" si="365"/>
        <v>2.6666666666666665</v>
      </c>
      <c r="AD1490" s="40" t="str">
        <f t="shared" si="366"/>
        <v>Low</v>
      </c>
      <c r="AE1490" s="40">
        <f>IFERROR(VLOOKUP(A1490,'[4]Re-order'!$A:$AA,27,0),"")</f>
        <v>0</v>
      </c>
      <c r="AF1490" s="42">
        <f t="shared" si="367"/>
        <v>1.6666666666666665</v>
      </c>
      <c r="AG1490" s="42" t="e">
        <f>SUMIFS('[4]Raw Inventory'!D:D,'[4]Raw Inventory'!C:C,"GREATWALL",'[4]Raw Inventory'!B:B,A1490)</f>
        <v>#VALUE!</v>
      </c>
      <c r="AH1490" s="42" t="e">
        <f>SUMIFS('[4]Raw Inventory'!D:D,'[4]Raw Inventory'!C:C,"DUARTE",'[4]Raw Inventory'!B:B,A1490)</f>
        <v>#VALUE!</v>
      </c>
      <c r="AI1490" s="42"/>
      <c r="AJ1490" s="42">
        <f t="shared" si="368"/>
        <v>11.250000000000002</v>
      </c>
      <c r="AK1490" s="40" t="str">
        <f>IFERROR(IF((Q1490+IF(AI1490="",0,AI3))&lt;=0,"Stockout",IF(AJ1490="","",IF(F1490="Class A",IF(AJ1490&lt;=7,"Critical",IF(AJ1490&lt;=15,"Low",IF(AJ1490&lt;=30,"Reorder",IF(AJ1490&lt;=45,"Optimal","Overstock")))),IF(F1490="Class B",IF(AJ1490&lt;=10,"Critical",IF(AJ1490&lt;=20,"Low",IF(AJ1490&lt;=45,"Reorder",IF(AJ1490&lt;=60,"Optimal","Overstock")))),IF(F1490="Class C",IF(AJ1490&lt;=15,"Critical",IF(AJ1490&lt;=30,"Low",IF(AJ1490&lt;=60,"Reorder",IF(AJ1490&lt;=90,"Optimal","Overstock")))),""))))),"")</f>
        <v>Low</v>
      </c>
      <c r="AL1490" s="42"/>
      <c r="AM1490" s="39"/>
      <c r="AN1490" s="39"/>
      <c r="AO1490" s="39"/>
      <c r="AP1490" s="39"/>
      <c r="AQ1490" s="39"/>
      <c r="AR1490" s="39"/>
      <c r="AS1490" s="39"/>
      <c r="AT1490" s="39"/>
      <c r="AU1490" s="39"/>
      <c r="AV1490" s="39"/>
    </row>
    <row r="1491" spans="1:48">
      <c r="A1491" s="39" t="s">
        <v>42</v>
      </c>
      <c r="B1491" s="39" t="s">
        <v>27</v>
      </c>
      <c r="C1491" s="39" t="s">
        <v>1</v>
      </c>
      <c r="D1491" s="40" t="s">
        <v>232</v>
      </c>
      <c r="E1491" s="40">
        <v>10</v>
      </c>
      <c r="F1491" s="40" t="s">
        <v>2</v>
      </c>
      <c r="G1491" s="39" t="str">
        <f>IFERROR(VLOOKUP(A1491,'[4]MC Masterlist 2026-09-17'!$B:$M, 3, 0),"")</f>
        <v>YAMAHA</v>
      </c>
      <c r="H1491" s="41">
        <f>IFERROR(VLOOKUP(A1491,'[4]MC Masterlist 2026-09-17'!$B:$M, 6, 0),"")</f>
        <v>152892</v>
      </c>
      <c r="I1491" s="42">
        <v>1</v>
      </c>
      <c r="J1491" s="42">
        <v>3</v>
      </c>
      <c r="K1491" s="42">
        <v>2</v>
      </c>
      <c r="L1491" s="42">
        <f t="shared" si="353"/>
        <v>6</v>
      </c>
      <c r="M1491" s="42">
        <f t="shared" si="354"/>
        <v>2</v>
      </c>
      <c r="N1491" s="41">
        <f t="shared" si="355"/>
        <v>917352</v>
      </c>
      <c r="O1491" s="41">
        <f t="shared" si="356"/>
        <v>305784</v>
      </c>
      <c r="P1491" s="42">
        <f t="shared" si="357"/>
        <v>6.6666666666666666E-2</v>
      </c>
      <c r="Q1491" s="42">
        <v>2</v>
      </c>
      <c r="R1491" s="41">
        <f t="shared" si="358"/>
        <v>305784</v>
      </c>
      <c r="S1491" s="42">
        <f t="shared" si="359"/>
        <v>30</v>
      </c>
      <c r="T1491" s="42">
        <f>IFERROR(VLOOKUP(A1491,'[4]Re-order'!$A:$Q,17,0),"")</f>
        <v>0</v>
      </c>
      <c r="U1491" s="42">
        <f>IFERROR(VLOOKUP(A1491,'[4]MC Masterlist 2026-09-17'!$B:$M, 10, 0),0)</f>
        <v>15</v>
      </c>
      <c r="V1491" s="42">
        <f>IFERROR(VLOOKUP(A1491,'[4]MC Masterlist 2026-09-17'!$B:$M, 11, 0),0)</f>
        <v>15</v>
      </c>
      <c r="W1491" s="42">
        <f t="shared" si="360"/>
        <v>30</v>
      </c>
      <c r="X1491" s="42">
        <f t="shared" si="361"/>
        <v>6</v>
      </c>
      <c r="Y1491" s="42">
        <f>IFERROR(IF(OR(C1491="AREA I",C1491="AREA V"),7,VLOOKUP(A1491,'[4]MC Masterlist 2026-09-17'!$B:$M, 12, 0)),0)</f>
        <v>7</v>
      </c>
      <c r="Z1491" s="42">
        <f t="shared" si="362"/>
        <v>1</v>
      </c>
      <c r="AA1491" s="42">
        <f t="shared" si="363"/>
        <v>2</v>
      </c>
      <c r="AB1491" s="42">
        <f t="shared" si="364"/>
        <v>0.4</v>
      </c>
      <c r="AC1491" s="42">
        <f t="shared" si="365"/>
        <v>0.46666666666666667</v>
      </c>
      <c r="AD1491" s="40" t="str">
        <f t="shared" si="366"/>
        <v>Reorder</v>
      </c>
      <c r="AE1491" s="40">
        <f>IFERROR(VLOOKUP(A1491,'[4]Re-order'!$A:$AA,27,0),"")</f>
        <v>0</v>
      </c>
      <c r="AF1491" s="42">
        <f t="shared" si="367"/>
        <v>-1.5333333333333332</v>
      </c>
      <c r="AG1491" s="42" t="e">
        <f>SUMIFS('[4]Raw Inventory'!D:D,'[4]Raw Inventory'!C:C,"GREATWALL",'[4]Raw Inventory'!B:B,A1491)</f>
        <v>#VALUE!</v>
      </c>
      <c r="AH1491" s="42" t="e">
        <f>SUMIFS('[4]Raw Inventory'!D:D,'[4]Raw Inventory'!C:C,"DUARTE",'[4]Raw Inventory'!B:B,A1491)</f>
        <v>#VALUE!</v>
      </c>
      <c r="AI1491" s="42"/>
      <c r="AJ1491" s="42">
        <f t="shared" si="368"/>
        <v>30</v>
      </c>
      <c r="AK1491" s="40" t="str">
        <f>IFERROR(IF((Q1491+IF(AI1491="",0,AI3))&lt;=0,"Stockout",IF(AJ1491="","",IF(F1491="Class A",IF(AJ1491&lt;=7,"Critical",IF(AJ1491&lt;=15,"Low",IF(AJ1491&lt;=30,"Reorder",IF(AJ1491&lt;=45,"Optimal","Overstock")))),IF(F1491="Class B",IF(AJ1491&lt;=10,"Critical",IF(AJ1491&lt;=20,"Low",IF(AJ1491&lt;=45,"Reorder",IF(AJ1491&lt;=60,"Optimal","Overstock")))),IF(F1491="Class C",IF(AJ1491&lt;=15,"Critical",IF(AJ1491&lt;=30,"Low",IF(AJ1491&lt;=60,"Reorder",IF(AJ1491&lt;=90,"Optimal","Overstock")))),""))))),"")</f>
        <v>Reorder</v>
      </c>
      <c r="AL1491" s="42"/>
      <c r="AM1491" s="39"/>
      <c r="AN1491" s="39"/>
      <c r="AO1491" s="39"/>
      <c r="AP1491" s="39"/>
      <c r="AQ1491" s="39"/>
      <c r="AR1491" s="39"/>
      <c r="AS1491" s="39"/>
      <c r="AT1491" s="39"/>
      <c r="AU1491" s="39"/>
      <c r="AV1491" s="39"/>
    </row>
    <row r="1492" spans="1:48">
      <c r="A1492" s="39" t="s">
        <v>12</v>
      </c>
      <c r="B1492" s="39" t="s">
        <v>146</v>
      </c>
      <c r="C1492" s="39" t="s">
        <v>137</v>
      </c>
      <c r="D1492" s="40" t="s">
        <v>223</v>
      </c>
      <c r="E1492" s="40">
        <v>11</v>
      </c>
      <c r="F1492" s="40" t="s">
        <v>2</v>
      </c>
      <c r="G1492" s="39" t="str">
        <f>IFERROR(VLOOKUP(A1492,'[4]MC Masterlist 2026-09-17'!$B:$M, 3, 0),"")</f>
        <v>HONDA</v>
      </c>
      <c r="H1492" s="41">
        <f>IFERROR(VLOOKUP(A1492,'[4]MC Masterlist 2026-09-17'!$B:$M, 6, 0),"")</f>
        <v>158270</v>
      </c>
      <c r="I1492" s="42">
        <v>1</v>
      </c>
      <c r="J1492" s="42">
        <v>1</v>
      </c>
      <c r="K1492" s="42">
        <v>0</v>
      </c>
      <c r="L1492" s="42">
        <f t="shared" si="353"/>
        <v>2</v>
      </c>
      <c r="M1492" s="42">
        <f t="shared" si="354"/>
        <v>0.66666666666666663</v>
      </c>
      <c r="N1492" s="41">
        <f t="shared" si="355"/>
        <v>316540</v>
      </c>
      <c r="O1492" s="41">
        <f t="shared" si="356"/>
        <v>105513.33333333333</v>
      </c>
      <c r="P1492" s="42">
        <f t="shared" si="357"/>
        <v>2.222222222222222E-2</v>
      </c>
      <c r="Q1492" s="42">
        <v>1</v>
      </c>
      <c r="R1492" s="41">
        <f t="shared" si="358"/>
        <v>158270</v>
      </c>
      <c r="S1492" s="42">
        <f t="shared" si="359"/>
        <v>45</v>
      </c>
      <c r="T1492" s="42">
        <f>IFERROR(VLOOKUP(A1492,'[4]Re-order'!$A:$Q,17,0),"")</f>
        <v>0</v>
      </c>
      <c r="U1492" s="42">
        <f>IFERROR(VLOOKUP(A1492,'[4]MC Masterlist 2026-09-17'!$B:$M, 10, 0),0)</f>
        <v>15</v>
      </c>
      <c r="V1492" s="42">
        <f>IFERROR(VLOOKUP(A1492,'[4]MC Masterlist 2026-09-17'!$B:$M, 11, 0),0)</f>
        <v>15</v>
      </c>
      <c r="W1492" s="42">
        <f t="shared" si="360"/>
        <v>30</v>
      </c>
      <c r="X1492" s="42">
        <f t="shared" si="361"/>
        <v>6.666666666666667</v>
      </c>
      <c r="Y1492" s="42">
        <f>IFERROR(IF(OR(C1492="AREA I",C1492="AREA V"),7,VLOOKUP(A1492,'[4]MC Masterlist 2026-09-17'!$B:$M, 12, 0)),0)</f>
        <v>7</v>
      </c>
      <c r="Z1492" s="42">
        <f t="shared" si="362"/>
        <v>0.33333333333333331</v>
      </c>
      <c r="AA1492" s="42">
        <f t="shared" si="363"/>
        <v>0.66666666666666663</v>
      </c>
      <c r="AB1492" s="42">
        <f t="shared" si="364"/>
        <v>0.14814814814814814</v>
      </c>
      <c r="AC1492" s="42">
        <f t="shared" si="365"/>
        <v>0.15555555555555553</v>
      </c>
      <c r="AD1492" s="40" t="str">
        <f t="shared" si="366"/>
        <v>Reorder</v>
      </c>
      <c r="AE1492" s="40">
        <f>IFERROR(VLOOKUP(A1492,'[4]Re-order'!$A:$AA,27,0),"")</f>
        <v>0</v>
      </c>
      <c r="AF1492" s="42">
        <f t="shared" si="367"/>
        <v>-0.84444444444444444</v>
      </c>
      <c r="AG1492" s="42" t="e">
        <f>SUMIFS('[4]Raw Inventory'!D:D,'[4]Raw Inventory'!C:C,"GREATWALL",'[4]Raw Inventory'!B:B,A1492)</f>
        <v>#VALUE!</v>
      </c>
      <c r="AH1492" s="42" t="e">
        <f>SUMIFS('[4]Raw Inventory'!D:D,'[4]Raw Inventory'!C:C,"DUARTE",'[4]Raw Inventory'!B:B,A1492)</f>
        <v>#VALUE!</v>
      </c>
      <c r="AI1492" s="42"/>
      <c r="AJ1492" s="42">
        <f t="shared" si="368"/>
        <v>45.000000000000007</v>
      </c>
      <c r="AK1492" s="40" t="str">
        <f>IFERROR(IF((Q1492+IF(AI1492="",0,AI3))&lt;=0,"Stockout",IF(AJ1492="","",IF(F1492="Class A",IF(AJ1492&lt;=7,"Critical",IF(AJ1492&lt;=15,"Low",IF(AJ1492&lt;=30,"Reorder",IF(AJ1492&lt;=45,"Optimal","Overstock")))),IF(F1492="Class B",IF(AJ1492&lt;=10,"Critical",IF(AJ1492&lt;=20,"Low",IF(AJ1492&lt;=45,"Reorder",IF(AJ1492&lt;=60,"Optimal","Overstock")))),IF(F1492="Class C",IF(AJ1492&lt;=15,"Critical",IF(AJ1492&lt;=30,"Low",IF(AJ1492&lt;=60,"Reorder",IF(AJ1492&lt;=90,"Optimal","Overstock")))),""))))),"")</f>
        <v>Reorder</v>
      </c>
      <c r="AL1492" s="42"/>
      <c r="AM1492" s="39"/>
      <c r="AN1492" s="39"/>
      <c r="AO1492" s="39"/>
      <c r="AP1492" s="39"/>
      <c r="AQ1492" s="39"/>
      <c r="AR1492" s="39"/>
      <c r="AS1492" s="39"/>
      <c r="AT1492" s="39"/>
      <c r="AU1492" s="39"/>
      <c r="AV1492" s="39"/>
    </row>
    <row r="1493" spans="1:48">
      <c r="A1493" s="39" t="s">
        <v>16</v>
      </c>
      <c r="B1493" s="39" t="s">
        <v>131</v>
      </c>
      <c r="C1493" s="39" t="s">
        <v>128</v>
      </c>
      <c r="D1493" s="40" t="s">
        <v>224</v>
      </c>
      <c r="E1493" s="40">
        <v>3</v>
      </c>
      <c r="F1493" s="40" t="s">
        <v>0</v>
      </c>
      <c r="G1493" s="39" t="str">
        <f>IFERROR(VLOOKUP(A1493,'[4]MC Masterlist 2026-09-17'!$B:$M, 3, 0),"")</f>
        <v>HONDA</v>
      </c>
      <c r="H1493" s="41">
        <f>IFERROR(VLOOKUP(A1493,'[4]MC Masterlist 2026-09-17'!$B:$M, 6, 0),"")</f>
        <v>84394</v>
      </c>
      <c r="I1493" s="42">
        <v>13</v>
      </c>
      <c r="J1493" s="42">
        <v>5</v>
      </c>
      <c r="K1493" s="42">
        <v>10</v>
      </c>
      <c r="L1493" s="42">
        <f t="shared" si="353"/>
        <v>28</v>
      </c>
      <c r="M1493" s="42">
        <f t="shared" si="354"/>
        <v>9.3333333333333339</v>
      </c>
      <c r="N1493" s="41">
        <f t="shared" si="355"/>
        <v>2363032</v>
      </c>
      <c r="O1493" s="41">
        <f t="shared" si="356"/>
        <v>787677.33333333337</v>
      </c>
      <c r="P1493" s="42">
        <f t="shared" si="357"/>
        <v>0.31111111111111112</v>
      </c>
      <c r="Q1493" s="42"/>
      <c r="R1493" s="41">
        <f t="shared" si="358"/>
        <v>0</v>
      </c>
      <c r="S1493" s="42">
        <f t="shared" si="359"/>
        <v>0</v>
      </c>
      <c r="T1493" s="42">
        <f>IFERROR(VLOOKUP(A1493,'[4]Re-order'!$A:$Q,17,0),"")</f>
        <v>0</v>
      </c>
      <c r="U1493" s="42">
        <f>IFERROR(VLOOKUP(A1493,'[4]MC Masterlist 2026-09-17'!$B:$M, 10, 0),0)</f>
        <v>15</v>
      </c>
      <c r="V1493" s="42">
        <f>IFERROR(VLOOKUP(A1493,'[4]MC Masterlist 2026-09-17'!$B:$M, 11, 0),0)</f>
        <v>15</v>
      </c>
      <c r="W1493" s="42">
        <f t="shared" si="360"/>
        <v>30</v>
      </c>
      <c r="X1493" s="42">
        <f t="shared" si="361"/>
        <v>25.333333333333332</v>
      </c>
      <c r="Y1493" s="42">
        <f>IFERROR(IF(OR(C1493="AREA I",C1493="AREA V"),7,VLOOKUP(A1493,'[4]MC Masterlist 2026-09-17'!$B:$M, 12, 0)),0)</f>
        <v>30</v>
      </c>
      <c r="Z1493" s="42">
        <f t="shared" si="362"/>
        <v>4.666666666666667</v>
      </c>
      <c r="AA1493" s="42">
        <f t="shared" si="363"/>
        <v>9.3333333333333339</v>
      </c>
      <c r="AB1493" s="42">
        <f t="shared" si="364"/>
        <v>7.8814814814814813</v>
      </c>
      <c r="AC1493" s="42">
        <f t="shared" si="365"/>
        <v>9.3333333333333339</v>
      </c>
      <c r="AD1493" s="40" t="str">
        <f t="shared" si="366"/>
        <v>Stockout</v>
      </c>
      <c r="AE1493" s="40">
        <f>IFERROR(VLOOKUP(A1493,'[4]Re-order'!$A:$AA,27,0),"")</f>
        <v>0</v>
      </c>
      <c r="AF1493" s="42">
        <f t="shared" si="367"/>
        <v>9.3333333333333339</v>
      </c>
      <c r="AG1493" s="42" t="e">
        <f>SUMIFS('[4]Raw Inventory'!D:D,'[4]Raw Inventory'!C:C,"GREATWALL",'[4]Raw Inventory'!B:B,A1493)</f>
        <v>#VALUE!</v>
      </c>
      <c r="AH1493" s="42" t="e">
        <f>SUMIFS('[4]Raw Inventory'!D:D,'[4]Raw Inventory'!C:C,"DUARTE",'[4]Raw Inventory'!B:B,A1493)</f>
        <v>#VALUE!</v>
      </c>
      <c r="AI1493" s="42"/>
      <c r="AJ1493" s="42">
        <f t="shared" si="368"/>
        <v>0</v>
      </c>
      <c r="AK1493" s="40" t="str">
        <f>IFERROR(IF((Q1493+IF(AI1493="",0,AI3))&lt;=0,"Stockout",IF(AJ1493="","",IF(F1493="Class A",IF(AJ1493&lt;=7,"Critical",IF(AJ1493&lt;=15,"Low",IF(AJ1493&lt;=30,"Reorder",IF(AJ1493&lt;=45,"Optimal","Overstock")))),IF(F1493="Class B",IF(AJ1493&lt;=10,"Critical",IF(AJ1493&lt;=20,"Low",IF(AJ1493&lt;=45,"Reorder",IF(AJ1493&lt;=60,"Optimal","Overstock")))),IF(F1493="Class C",IF(AJ1493&lt;=15,"Critical",IF(AJ1493&lt;=30,"Low",IF(AJ1493&lt;=60,"Reorder",IF(AJ1493&lt;=90,"Optimal","Overstock")))),""))))),"")</f>
        <v>Stockout</v>
      </c>
      <c r="AL1493" s="42"/>
      <c r="AM1493" s="39"/>
      <c r="AN1493" s="39"/>
      <c r="AO1493" s="39"/>
      <c r="AP1493" s="39"/>
      <c r="AQ1493" s="39"/>
      <c r="AR1493" s="39"/>
      <c r="AS1493" s="39"/>
      <c r="AT1493" s="39"/>
      <c r="AU1493" s="39"/>
      <c r="AV1493" s="39"/>
    </row>
    <row r="1494" spans="1:48">
      <c r="A1494" s="39" t="s">
        <v>80</v>
      </c>
      <c r="B1494" s="39" t="s">
        <v>27</v>
      </c>
      <c r="C1494" s="39" t="s">
        <v>1</v>
      </c>
      <c r="D1494" s="40" t="s">
        <v>251</v>
      </c>
      <c r="E1494" s="40">
        <v>27</v>
      </c>
      <c r="F1494" s="40" t="s">
        <v>3</v>
      </c>
      <c r="G1494" s="39" t="str">
        <f>IFERROR(VLOOKUP(A1494,'[4]MC Masterlist 2026-09-17'!$B:$M, 3, 0),"")</f>
        <v>YAMAHA</v>
      </c>
      <c r="H1494" s="41">
        <f>IFERROR(VLOOKUP(A1494,'[4]MC Masterlist 2026-09-17'!$B:$M, 6, 0),"")</f>
        <v>73842</v>
      </c>
      <c r="I1494" s="42">
        <v>0</v>
      </c>
      <c r="J1494" s="42">
        <v>0</v>
      </c>
      <c r="K1494" s="42">
        <v>1</v>
      </c>
      <c r="L1494" s="42">
        <f t="shared" si="353"/>
        <v>1</v>
      </c>
      <c r="M1494" s="42">
        <f t="shared" si="354"/>
        <v>0.33333333333333331</v>
      </c>
      <c r="N1494" s="41">
        <f t="shared" si="355"/>
        <v>73842</v>
      </c>
      <c r="O1494" s="41">
        <f t="shared" si="356"/>
        <v>24614</v>
      </c>
      <c r="P1494" s="42">
        <f t="shared" si="357"/>
        <v>1.111111111111111E-2</v>
      </c>
      <c r="Q1494" s="42"/>
      <c r="R1494" s="41">
        <f t="shared" si="358"/>
        <v>0</v>
      </c>
      <c r="S1494" s="42">
        <f t="shared" si="359"/>
        <v>0</v>
      </c>
      <c r="T1494" s="42">
        <f>IFERROR(VLOOKUP(A1494,'[4]Re-order'!$A:$Q,17,0),"")</f>
        <v>0</v>
      </c>
      <c r="U1494" s="42">
        <f>IFERROR(VLOOKUP(A1494,'[4]MC Masterlist 2026-09-17'!$B:$M, 10, 0),0)</f>
        <v>15</v>
      </c>
      <c r="V1494" s="42">
        <f>IFERROR(VLOOKUP(A1494,'[4]MC Masterlist 2026-09-17'!$B:$M, 11, 0),0)</f>
        <v>15</v>
      </c>
      <c r="W1494" s="42">
        <f t="shared" si="360"/>
        <v>30</v>
      </c>
      <c r="X1494" s="42">
        <f t="shared" si="361"/>
        <v>6.833333333333333</v>
      </c>
      <c r="Y1494" s="42">
        <f>IFERROR(IF(OR(C1494="AREA I",C1494="AREA V"),7,VLOOKUP(A1494,'[4]MC Masterlist 2026-09-17'!$B:$M, 12, 0)),0)</f>
        <v>7</v>
      </c>
      <c r="Z1494" s="42">
        <f t="shared" si="362"/>
        <v>0.16666666666666666</v>
      </c>
      <c r="AA1494" s="42">
        <f t="shared" si="363"/>
        <v>0.33333333333333331</v>
      </c>
      <c r="AB1494" s="42">
        <f t="shared" si="364"/>
        <v>7.5925925925925911E-2</v>
      </c>
      <c r="AC1494" s="42">
        <f t="shared" si="365"/>
        <v>7.7777777777777765E-2</v>
      </c>
      <c r="AD1494" s="40" t="str">
        <f t="shared" si="366"/>
        <v>Stockout</v>
      </c>
      <c r="AE1494" s="40">
        <f>IFERROR(VLOOKUP(A1494,'[4]Re-order'!$A:$AA,27,0),"")</f>
        <v>0</v>
      </c>
      <c r="AF1494" s="42">
        <f t="shared" si="367"/>
        <v>7.7777777777777765E-2</v>
      </c>
      <c r="AG1494" s="42" t="e">
        <f>SUMIFS('[4]Raw Inventory'!D:D,'[4]Raw Inventory'!C:C,"GREATWALL",'[4]Raw Inventory'!B:B,A1494)</f>
        <v>#VALUE!</v>
      </c>
      <c r="AH1494" s="42" t="e">
        <f>SUMIFS('[4]Raw Inventory'!D:D,'[4]Raw Inventory'!C:C,"DUARTE",'[4]Raw Inventory'!B:B,A1494)</f>
        <v>#VALUE!</v>
      </c>
      <c r="AI1494" s="42"/>
      <c r="AJ1494" s="42">
        <f t="shared" si="368"/>
        <v>0</v>
      </c>
      <c r="AK1494" s="40" t="str">
        <f>IFERROR(IF((Q1494+IF(AI1494="",0,AI3))&lt;=0,"Stockout",IF(AJ1494="","",IF(F1494="Class A",IF(AJ1494&lt;=7,"Critical",IF(AJ1494&lt;=15,"Low",IF(AJ1494&lt;=30,"Reorder",IF(AJ1494&lt;=45,"Optimal","Overstock")))),IF(F1494="Class B",IF(AJ1494&lt;=10,"Critical",IF(AJ1494&lt;=20,"Low",IF(AJ1494&lt;=45,"Reorder",IF(AJ1494&lt;=60,"Optimal","Overstock")))),IF(F1494="Class C",IF(AJ1494&lt;=15,"Critical",IF(AJ1494&lt;=30,"Low",IF(AJ1494&lt;=60,"Reorder",IF(AJ1494&lt;=90,"Optimal","Overstock")))),""))))),"")</f>
        <v>Stockout</v>
      </c>
      <c r="AL1494" s="42"/>
      <c r="AM1494" s="39"/>
      <c r="AN1494" s="39"/>
      <c r="AO1494" s="39"/>
      <c r="AP1494" s="39"/>
      <c r="AQ1494" s="39"/>
      <c r="AR1494" s="39"/>
      <c r="AS1494" s="39"/>
      <c r="AT1494" s="39"/>
      <c r="AU1494" s="39"/>
      <c r="AV1494" s="39"/>
    </row>
    <row r="1495" spans="1:48">
      <c r="A1495" s="39" t="s">
        <v>75</v>
      </c>
      <c r="B1495" s="39" t="s">
        <v>29</v>
      </c>
      <c r="C1495" s="39" t="s">
        <v>1</v>
      </c>
      <c r="D1495" s="40" t="s">
        <v>238</v>
      </c>
      <c r="E1495" s="40">
        <v>40</v>
      </c>
      <c r="F1495" s="40" t="s">
        <v>3</v>
      </c>
      <c r="G1495" s="39" t="str">
        <f>IFERROR(VLOOKUP(A1495,'[4]MC Masterlist 2026-09-17'!$B:$M, 3, 0),"")</f>
        <v>SUZUKI</v>
      </c>
      <c r="H1495" s="41">
        <f>IFERROR(VLOOKUP(A1495,'[4]MC Masterlist 2026-09-17'!$B:$M, 6, 0),"")</f>
        <v>138952</v>
      </c>
      <c r="I1495" s="42">
        <v>0</v>
      </c>
      <c r="J1495" s="42">
        <v>0</v>
      </c>
      <c r="K1495" s="42">
        <v>0</v>
      </c>
      <c r="L1495" s="42">
        <f t="shared" si="353"/>
        <v>0</v>
      </c>
      <c r="M1495" s="42">
        <f t="shared" si="354"/>
        <v>0</v>
      </c>
      <c r="N1495" s="41">
        <f t="shared" si="355"/>
        <v>0</v>
      </c>
      <c r="O1495" s="41">
        <f t="shared" si="356"/>
        <v>0</v>
      </c>
      <c r="P1495" s="42">
        <f t="shared" si="357"/>
        <v>0</v>
      </c>
      <c r="Q1495" s="42">
        <v>1</v>
      </c>
      <c r="R1495" s="41">
        <f t="shared" si="358"/>
        <v>138952</v>
      </c>
      <c r="S1495" s="42">
        <f t="shared" si="359"/>
        <v>0</v>
      </c>
      <c r="T1495" s="42">
        <f>IFERROR(VLOOKUP(A1495,'[4]Re-order'!$A:$Q,17,0),"")</f>
        <v>0</v>
      </c>
      <c r="U1495" s="42">
        <f>IFERROR(VLOOKUP(A1495,'[4]MC Masterlist 2026-09-17'!$B:$M, 10, 0),0)</f>
        <v>15</v>
      </c>
      <c r="V1495" s="42">
        <f>IFERROR(VLOOKUP(A1495,'[4]MC Masterlist 2026-09-17'!$B:$M, 11, 0),0)</f>
        <v>15</v>
      </c>
      <c r="W1495" s="42">
        <f t="shared" si="360"/>
        <v>30</v>
      </c>
      <c r="X1495" s="42">
        <f t="shared" si="361"/>
        <v>7</v>
      </c>
      <c r="Y1495" s="42">
        <f>IFERROR(IF(OR(C1495="AREA I",C1495="AREA V"),7,VLOOKUP(A1495,'[4]MC Masterlist 2026-09-17'!$B:$M, 12, 0)),0)</f>
        <v>7</v>
      </c>
      <c r="Z1495" s="42">
        <f t="shared" si="362"/>
        <v>0</v>
      </c>
      <c r="AA1495" s="42">
        <f t="shared" si="363"/>
        <v>0</v>
      </c>
      <c r="AB1495" s="42">
        <f t="shared" si="364"/>
        <v>0</v>
      </c>
      <c r="AC1495" s="42">
        <f t="shared" si="365"/>
        <v>0</v>
      </c>
      <c r="AD1495" s="40" t="str">
        <f t="shared" si="366"/>
        <v>Critical</v>
      </c>
      <c r="AE1495" s="40">
        <f>IFERROR(VLOOKUP(A1495,'[4]Re-order'!$A:$AA,27,0),"")</f>
        <v>0</v>
      </c>
      <c r="AF1495" s="42">
        <f t="shared" si="367"/>
        <v>-1</v>
      </c>
      <c r="AG1495" s="42" t="e">
        <f>SUMIFS('[4]Raw Inventory'!D:D,'[4]Raw Inventory'!C:C,"GREATWALL",'[4]Raw Inventory'!B:B,A1495)</f>
        <v>#VALUE!</v>
      </c>
      <c r="AH1495" s="42" t="e">
        <f>SUMIFS('[4]Raw Inventory'!D:D,'[4]Raw Inventory'!C:C,"DUARTE",'[4]Raw Inventory'!B:B,A1495)</f>
        <v>#VALUE!</v>
      </c>
      <c r="AI1495" s="42"/>
      <c r="AJ1495" s="42">
        <f t="shared" si="368"/>
        <v>0</v>
      </c>
      <c r="AK1495" s="40" t="str">
        <f>IFERROR(IF((Q1495+IF(AI1495="",0,AI3))&lt;=0,"Stockout",IF(AJ1495="","",IF(F1495="Class A",IF(AJ1495&lt;=7,"Critical",IF(AJ1495&lt;=15,"Low",IF(AJ1495&lt;=30,"Reorder",IF(AJ1495&lt;=45,"Optimal","Overstock")))),IF(F1495="Class B",IF(AJ1495&lt;=10,"Critical",IF(AJ1495&lt;=20,"Low",IF(AJ1495&lt;=45,"Reorder",IF(AJ1495&lt;=60,"Optimal","Overstock")))),IF(F1495="Class C",IF(AJ1495&lt;=15,"Critical",IF(AJ1495&lt;=30,"Low",IF(AJ1495&lt;=60,"Reorder",IF(AJ1495&lt;=90,"Optimal","Overstock")))),""))))),"")</f>
        <v>Critical</v>
      </c>
      <c r="AL1495" s="42"/>
      <c r="AM1495" s="39"/>
      <c r="AN1495" s="39"/>
      <c r="AO1495" s="39"/>
      <c r="AP1495" s="39"/>
      <c r="AQ1495" s="39"/>
      <c r="AR1495" s="39"/>
      <c r="AS1495" s="39"/>
      <c r="AT1495" s="39"/>
      <c r="AU1495" s="39"/>
      <c r="AV1495" s="39"/>
    </row>
    <row r="1496" spans="1:48">
      <c r="A1496" s="39" t="s">
        <v>64</v>
      </c>
      <c r="B1496" s="39" t="s">
        <v>112</v>
      </c>
      <c r="C1496" s="39" t="s">
        <v>109</v>
      </c>
      <c r="D1496" s="40" t="s">
        <v>230</v>
      </c>
      <c r="E1496" s="40">
        <v>22</v>
      </c>
      <c r="F1496" s="40" t="s">
        <v>3</v>
      </c>
      <c r="G1496" s="39" t="str">
        <f>IFERROR(VLOOKUP(A1496,'[4]MC Masterlist 2026-09-17'!$B:$M, 3, 0),"")</f>
        <v>HONDA</v>
      </c>
      <c r="H1496" s="41">
        <f>IFERROR(VLOOKUP(A1496,'[4]MC Masterlist 2026-09-17'!$B:$M, 6, 0),"")</f>
        <v>73170</v>
      </c>
      <c r="I1496" s="42">
        <v>0</v>
      </c>
      <c r="J1496" s="42">
        <v>0</v>
      </c>
      <c r="K1496" s="42">
        <v>0</v>
      </c>
      <c r="L1496" s="42">
        <f t="shared" si="353"/>
        <v>0</v>
      </c>
      <c r="M1496" s="42">
        <f t="shared" si="354"/>
        <v>0</v>
      </c>
      <c r="N1496" s="41">
        <f t="shared" si="355"/>
        <v>0</v>
      </c>
      <c r="O1496" s="41">
        <f t="shared" si="356"/>
        <v>0</v>
      </c>
      <c r="P1496" s="42">
        <f t="shared" si="357"/>
        <v>0</v>
      </c>
      <c r="Q1496" s="42">
        <v>4</v>
      </c>
      <c r="R1496" s="41">
        <f t="shared" si="358"/>
        <v>292680</v>
      </c>
      <c r="S1496" s="42">
        <f t="shared" si="359"/>
        <v>0</v>
      </c>
      <c r="T1496" s="42">
        <f>IFERROR(VLOOKUP(A1496,'[4]Re-order'!$A:$Q,17,0),"")</f>
        <v>0</v>
      </c>
      <c r="U1496" s="42">
        <f>IFERROR(VLOOKUP(A1496,'[4]MC Masterlist 2026-09-17'!$B:$M, 10, 0),0)</f>
        <v>15</v>
      </c>
      <c r="V1496" s="42">
        <f>IFERROR(VLOOKUP(A1496,'[4]MC Masterlist 2026-09-17'!$B:$M, 11, 0),0)</f>
        <v>15</v>
      </c>
      <c r="W1496" s="42">
        <f t="shared" si="360"/>
        <v>30</v>
      </c>
      <c r="X1496" s="42">
        <f t="shared" si="361"/>
        <v>30</v>
      </c>
      <c r="Y1496" s="42">
        <f>IFERROR(IF(OR(C1496="AREA I",C1496="AREA V"),7,VLOOKUP(A1496,'[4]MC Masterlist 2026-09-17'!$B:$M, 12, 0)),0)</f>
        <v>30</v>
      </c>
      <c r="Z1496" s="42">
        <f t="shared" si="362"/>
        <v>0</v>
      </c>
      <c r="AA1496" s="42">
        <f t="shared" si="363"/>
        <v>0</v>
      </c>
      <c r="AB1496" s="42">
        <f t="shared" si="364"/>
        <v>0</v>
      </c>
      <c r="AC1496" s="42">
        <f t="shared" si="365"/>
        <v>0</v>
      </c>
      <c r="AD1496" s="40" t="str">
        <f t="shared" si="366"/>
        <v>Critical</v>
      </c>
      <c r="AE1496" s="40">
        <f>IFERROR(VLOOKUP(A1496,'[4]Re-order'!$A:$AA,27,0),"")</f>
        <v>0</v>
      </c>
      <c r="AF1496" s="42">
        <f t="shared" si="367"/>
        <v>-4</v>
      </c>
      <c r="AG1496" s="42" t="e">
        <f>SUMIFS('[4]Raw Inventory'!D:D,'[4]Raw Inventory'!C:C,"GREATWALL",'[4]Raw Inventory'!B:B,A1496)</f>
        <v>#VALUE!</v>
      </c>
      <c r="AH1496" s="42" t="e">
        <f>SUMIFS('[4]Raw Inventory'!D:D,'[4]Raw Inventory'!C:C,"DUARTE",'[4]Raw Inventory'!B:B,A1496)</f>
        <v>#VALUE!</v>
      </c>
      <c r="AI1496" s="42"/>
      <c r="AJ1496" s="42">
        <f t="shared" si="368"/>
        <v>0</v>
      </c>
      <c r="AK1496" s="40" t="str">
        <f>IFERROR(IF((Q1496+IF(AI1496="",0,AI3))&lt;=0,"Stockout",IF(AJ1496="","",IF(F1496="Class A",IF(AJ1496&lt;=7,"Critical",IF(AJ1496&lt;=15,"Low",IF(AJ1496&lt;=30,"Reorder",IF(AJ1496&lt;=45,"Optimal","Overstock")))),IF(F1496="Class B",IF(AJ1496&lt;=10,"Critical",IF(AJ1496&lt;=20,"Low",IF(AJ1496&lt;=45,"Reorder",IF(AJ1496&lt;=60,"Optimal","Overstock")))),IF(F1496="Class C",IF(AJ1496&lt;=15,"Critical",IF(AJ1496&lt;=30,"Low",IF(AJ1496&lt;=60,"Reorder",IF(AJ1496&lt;=90,"Optimal","Overstock")))),""))))),"")</f>
        <v>Critical</v>
      </c>
      <c r="AL1496" s="42"/>
      <c r="AM1496" s="39"/>
      <c r="AN1496" s="39"/>
      <c r="AO1496" s="39"/>
      <c r="AP1496" s="39"/>
      <c r="AQ1496" s="39"/>
      <c r="AR1496" s="39"/>
      <c r="AS1496" s="39"/>
      <c r="AT1496" s="39"/>
      <c r="AU1496" s="39"/>
      <c r="AV1496" s="39"/>
    </row>
    <row r="1497" spans="1:48">
      <c r="A1497" s="39" t="s">
        <v>26</v>
      </c>
      <c r="B1497" s="39" t="s">
        <v>145</v>
      </c>
      <c r="C1497" s="39" t="s">
        <v>137</v>
      </c>
      <c r="D1497" s="40" t="s">
        <v>262</v>
      </c>
      <c r="E1497" s="40">
        <v>7</v>
      </c>
      <c r="F1497" s="40" t="s">
        <v>0</v>
      </c>
      <c r="G1497" s="39" t="str">
        <f>IFERROR(VLOOKUP(A1497,'[4]MC Masterlist 2026-09-17'!$B:$M, 3, 0),"")</f>
        <v>SUZUKI</v>
      </c>
      <c r="H1497" s="41">
        <f>IFERROR(VLOOKUP(A1497,'[4]MC Masterlist 2026-09-17'!$B:$M, 6, 0),"")</f>
        <v>123700</v>
      </c>
      <c r="I1497" s="42">
        <v>1</v>
      </c>
      <c r="J1497" s="42">
        <v>2</v>
      </c>
      <c r="K1497" s="42">
        <v>0</v>
      </c>
      <c r="L1497" s="42">
        <f t="shared" si="353"/>
        <v>3</v>
      </c>
      <c r="M1497" s="42">
        <f t="shared" si="354"/>
        <v>1</v>
      </c>
      <c r="N1497" s="41">
        <f t="shared" si="355"/>
        <v>371100</v>
      </c>
      <c r="O1497" s="41">
        <f t="shared" si="356"/>
        <v>123700</v>
      </c>
      <c r="P1497" s="42">
        <f t="shared" si="357"/>
        <v>3.3333333333333333E-2</v>
      </c>
      <c r="Q1497" s="42">
        <v>7</v>
      </c>
      <c r="R1497" s="41">
        <f t="shared" si="358"/>
        <v>865900</v>
      </c>
      <c r="S1497" s="42">
        <f t="shared" si="359"/>
        <v>210</v>
      </c>
      <c r="T1497" s="42">
        <f>IFERROR(VLOOKUP(A1497,'[4]Re-order'!$A:$Q,17,0),"")</f>
        <v>0</v>
      </c>
      <c r="U1497" s="42">
        <f>IFERROR(VLOOKUP(A1497,'[4]MC Masterlist 2026-09-17'!$B:$M, 10, 0),0)</f>
        <v>15</v>
      </c>
      <c r="V1497" s="42">
        <f>IFERROR(VLOOKUP(A1497,'[4]MC Masterlist 2026-09-17'!$B:$M, 11, 0),0)</f>
        <v>15</v>
      </c>
      <c r="W1497" s="42">
        <f t="shared" si="360"/>
        <v>30</v>
      </c>
      <c r="X1497" s="42">
        <f t="shared" si="361"/>
        <v>6.5</v>
      </c>
      <c r="Y1497" s="42">
        <f>IFERROR(IF(OR(C1497="AREA I",C1497="AREA V"),7,VLOOKUP(A1497,'[4]MC Masterlist 2026-09-17'!$B:$M, 12, 0)),0)</f>
        <v>7</v>
      </c>
      <c r="Z1497" s="42">
        <f t="shared" si="362"/>
        <v>0.5</v>
      </c>
      <c r="AA1497" s="42">
        <f t="shared" si="363"/>
        <v>1</v>
      </c>
      <c r="AB1497" s="42">
        <f t="shared" si="364"/>
        <v>0.21666666666666667</v>
      </c>
      <c r="AC1497" s="42">
        <f t="shared" si="365"/>
        <v>0.23333333333333334</v>
      </c>
      <c r="AD1497" s="40" t="str">
        <f t="shared" si="366"/>
        <v>Overstock</v>
      </c>
      <c r="AE1497" s="40">
        <f>IFERROR(VLOOKUP(A1497,'[4]Re-order'!$A:$AA,27,0),"")</f>
        <v>0</v>
      </c>
      <c r="AF1497" s="42">
        <f t="shared" si="367"/>
        <v>-6.7666666666666666</v>
      </c>
      <c r="AG1497" s="42" t="e">
        <f>SUMIFS('[4]Raw Inventory'!D:D,'[4]Raw Inventory'!C:C,"GREATWALL",'[4]Raw Inventory'!B:B,A1497)</f>
        <v>#VALUE!</v>
      </c>
      <c r="AH1497" s="42" t="e">
        <f>SUMIFS('[4]Raw Inventory'!D:D,'[4]Raw Inventory'!C:C,"DUARTE",'[4]Raw Inventory'!B:B,A1497)</f>
        <v>#VALUE!</v>
      </c>
      <c r="AI1497" s="42"/>
      <c r="AJ1497" s="42">
        <f t="shared" si="368"/>
        <v>210</v>
      </c>
      <c r="AK1497" s="40" t="str">
        <f>IFERROR(IF((Q1497+IF(AI1497="",0,AI3))&lt;=0,"Stockout",IF(AJ1497="","",IF(F1497="Class A",IF(AJ1497&lt;=7,"Critical",IF(AJ1497&lt;=15,"Low",IF(AJ1497&lt;=30,"Reorder",IF(AJ1497&lt;=45,"Optimal","Overstock")))),IF(F1497="Class B",IF(AJ1497&lt;=10,"Critical",IF(AJ1497&lt;=20,"Low",IF(AJ1497&lt;=45,"Reorder",IF(AJ1497&lt;=60,"Optimal","Overstock")))),IF(F1497="Class C",IF(AJ1497&lt;=15,"Critical",IF(AJ1497&lt;=30,"Low",IF(AJ1497&lt;=60,"Reorder",IF(AJ1497&lt;=90,"Optimal","Overstock")))),""))))),"")</f>
        <v>Overstock</v>
      </c>
      <c r="AL1497" s="42"/>
      <c r="AM1497" s="39"/>
      <c r="AN1497" s="39"/>
      <c r="AO1497" s="39"/>
      <c r="AP1497" s="39"/>
      <c r="AQ1497" s="39"/>
      <c r="AR1497" s="39"/>
      <c r="AS1497" s="39"/>
      <c r="AT1497" s="39"/>
      <c r="AU1497" s="39"/>
      <c r="AV1497" s="39"/>
    </row>
    <row r="1498" spans="1:48">
      <c r="A1498" s="39" t="s">
        <v>47</v>
      </c>
      <c r="B1498" s="39" t="s">
        <v>116</v>
      </c>
      <c r="C1498" s="39" t="s">
        <v>109</v>
      </c>
      <c r="D1498" s="40" t="s">
        <v>255</v>
      </c>
      <c r="E1498" s="40">
        <v>8</v>
      </c>
      <c r="F1498" s="40" t="s">
        <v>3</v>
      </c>
      <c r="G1498" s="39" t="str">
        <f>IFERROR(VLOOKUP(A1498,'[4]MC Masterlist 2026-09-17'!$B:$M, 3, 0),"")</f>
        <v>YAMAHA</v>
      </c>
      <c r="H1498" s="41">
        <f>IFERROR(VLOOKUP(A1498,'[4]MC Masterlist 2026-09-17'!$B:$M, 6, 0),"")</f>
        <v>76167</v>
      </c>
      <c r="I1498" s="42">
        <v>0</v>
      </c>
      <c r="J1498" s="42">
        <v>0</v>
      </c>
      <c r="K1498" s="42">
        <v>0</v>
      </c>
      <c r="L1498" s="42">
        <f t="shared" si="353"/>
        <v>0</v>
      </c>
      <c r="M1498" s="42">
        <f t="shared" si="354"/>
        <v>0</v>
      </c>
      <c r="N1498" s="41">
        <f t="shared" si="355"/>
        <v>0</v>
      </c>
      <c r="O1498" s="41">
        <f t="shared" si="356"/>
        <v>0</v>
      </c>
      <c r="P1498" s="42">
        <f t="shared" si="357"/>
        <v>0</v>
      </c>
      <c r="Q1498" s="42">
        <v>1</v>
      </c>
      <c r="R1498" s="41">
        <f t="shared" si="358"/>
        <v>76167</v>
      </c>
      <c r="S1498" s="42">
        <f t="shared" si="359"/>
        <v>0</v>
      </c>
      <c r="T1498" s="42">
        <f>IFERROR(VLOOKUP(A1498,'[4]Re-order'!$A:$Q,17,0),"")</f>
        <v>0</v>
      </c>
      <c r="U1498" s="42">
        <f>IFERROR(VLOOKUP(A1498,'[4]MC Masterlist 2026-09-17'!$B:$M, 10, 0),0)</f>
        <v>15</v>
      </c>
      <c r="V1498" s="42">
        <f>IFERROR(VLOOKUP(A1498,'[4]MC Masterlist 2026-09-17'!$B:$M, 11, 0),0)</f>
        <v>15</v>
      </c>
      <c r="W1498" s="42">
        <f t="shared" si="360"/>
        <v>30</v>
      </c>
      <c r="X1498" s="42">
        <f t="shared" si="361"/>
        <v>30</v>
      </c>
      <c r="Y1498" s="42">
        <f>IFERROR(IF(OR(C1498="AREA I",C1498="AREA V"),7,VLOOKUP(A1498,'[4]MC Masterlist 2026-09-17'!$B:$M, 12, 0)),0)</f>
        <v>30</v>
      </c>
      <c r="Z1498" s="42">
        <f t="shared" si="362"/>
        <v>0</v>
      </c>
      <c r="AA1498" s="42">
        <f t="shared" si="363"/>
        <v>0</v>
      </c>
      <c r="AB1498" s="42">
        <f t="shared" si="364"/>
        <v>0</v>
      </c>
      <c r="AC1498" s="42">
        <f t="shared" si="365"/>
        <v>0</v>
      </c>
      <c r="AD1498" s="40" t="str">
        <f t="shared" si="366"/>
        <v>Critical</v>
      </c>
      <c r="AE1498" s="40">
        <f>IFERROR(VLOOKUP(A1498,'[4]Re-order'!$A:$AA,27,0),"")</f>
        <v>0</v>
      </c>
      <c r="AF1498" s="42">
        <f t="shared" si="367"/>
        <v>-1</v>
      </c>
      <c r="AG1498" s="42" t="e">
        <f>SUMIFS('[4]Raw Inventory'!D:D,'[4]Raw Inventory'!C:C,"GREATWALL",'[4]Raw Inventory'!B:B,A1498)</f>
        <v>#VALUE!</v>
      </c>
      <c r="AH1498" s="42" t="e">
        <f>SUMIFS('[4]Raw Inventory'!D:D,'[4]Raw Inventory'!C:C,"DUARTE",'[4]Raw Inventory'!B:B,A1498)</f>
        <v>#VALUE!</v>
      </c>
      <c r="AI1498" s="42"/>
      <c r="AJ1498" s="42">
        <f t="shared" si="368"/>
        <v>0</v>
      </c>
      <c r="AK1498" s="40" t="str">
        <f>IFERROR(IF((Q1498+IF(AI1498="",0,AI3))&lt;=0,"Stockout",IF(AJ1498="","",IF(F1498="Class A",IF(AJ1498&lt;=7,"Critical",IF(AJ1498&lt;=15,"Low",IF(AJ1498&lt;=30,"Reorder",IF(AJ1498&lt;=45,"Optimal","Overstock")))),IF(F1498="Class B",IF(AJ1498&lt;=10,"Critical",IF(AJ1498&lt;=20,"Low",IF(AJ1498&lt;=45,"Reorder",IF(AJ1498&lt;=60,"Optimal","Overstock")))),IF(F1498="Class C",IF(AJ1498&lt;=15,"Critical",IF(AJ1498&lt;=30,"Low",IF(AJ1498&lt;=60,"Reorder",IF(AJ1498&lt;=90,"Optimal","Overstock")))),""))))),"")</f>
        <v>Critical</v>
      </c>
      <c r="AL1498" s="42"/>
      <c r="AM1498" s="39"/>
      <c r="AN1498" s="39"/>
      <c r="AO1498" s="39"/>
      <c r="AP1498" s="39"/>
      <c r="AQ1498" s="39"/>
      <c r="AR1498" s="39"/>
      <c r="AS1498" s="39"/>
      <c r="AT1498" s="39"/>
      <c r="AU1498" s="39"/>
      <c r="AV1498" s="39"/>
    </row>
    <row r="1499" spans="1:48">
      <c r="A1499" s="39" t="s">
        <v>25</v>
      </c>
      <c r="B1499" s="39" t="s">
        <v>129</v>
      </c>
      <c r="C1499" s="39" t="s">
        <v>128</v>
      </c>
      <c r="D1499" s="40" t="s">
        <v>232</v>
      </c>
      <c r="E1499" s="40">
        <v>8</v>
      </c>
      <c r="F1499" s="40" t="s">
        <v>2</v>
      </c>
      <c r="G1499" s="39" t="str">
        <f>IFERROR(VLOOKUP(A1499,'[4]MC Masterlist 2026-09-17'!$B:$M, 3, 0),"")</f>
        <v>YAMAHA</v>
      </c>
      <c r="H1499" s="41">
        <f>IFERROR(VLOOKUP(A1499,'[4]MC Masterlist 2026-09-17'!$B:$M, 6, 0),"")</f>
        <v>124527</v>
      </c>
      <c r="I1499" s="42">
        <v>2</v>
      </c>
      <c r="J1499" s="42">
        <v>4</v>
      </c>
      <c r="K1499" s="42">
        <v>0</v>
      </c>
      <c r="L1499" s="42">
        <f t="shared" si="353"/>
        <v>6</v>
      </c>
      <c r="M1499" s="42">
        <f t="shared" si="354"/>
        <v>2</v>
      </c>
      <c r="N1499" s="41">
        <f t="shared" si="355"/>
        <v>747162</v>
      </c>
      <c r="O1499" s="41">
        <f t="shared" si="356"/>
        <v>249054</v>
      </c>
      <c r="P1499" s="42">
        <f t="shared" si="357"/>
        <v>6.6666666666666666E-2</v>
      </c>
      <c r="Q1499" s="42"/>
      <c r="R1499" s="41">
        <f t="shared" si="358"/>
        <v>0</v>
      </c>
      <c r="S1499" s="42">
        <f t="shared" si="359"/>
        <v>0</v>
      </c>
      <c r="T1499" s="42">
        <f>IFERROR(VLOOKUP(A1499,'[4]Re-order'!$A:$Q,17,0),"")</f>
        <v>0</v>
      </c>
      <c r="U1499" s="42">
        <f>IFERROR(VLOOKUP(A1499,'[4]MC Masterlist 2026-09-17'!$B:$M, 10, 0),0)</f>
        <v>15</v>
      </c>
      <c r="V1499" s="42">
        <f>IFERROR(VLOOKUP(A1499,'[4]MC Masterlist 2026-09-17'!$B:$M, 11, 0),0)</f>
        <v>15</v>
      </c>
      <c r="W1499" s="42">
        <f t="shared" si="360"/>
        <v>30</v>
      </c>
      <c r="X1499" s="42">
        <f t="shared" si="361"/>
        <v>29</v>
      </c>
      <c r="Y1499" s="42">
        <f>IFERROR(IF(OR(C1499="AREA I",C1499="AREA V"),7,VLOOKUP(A1499,'[4]MC Masterlist 2026-09-17'!$B:$M, 12, 0)),0)</f>
        <v>30</v>
      </c>
      <c r="Z1499" s="42">
        <f t="shared" si="362"/>
        <v>1</v>
      </c>
      <c r="AA1499" s="42">
        <f t="shared" si="363"/>
        <v>2</v>
      </c>
      <c r="AB1499" s="42">
        <f t="shared" si="364"/>
        <v>1.9333333333333333</v>
      </c>
      <c r="AC1499" s="42">
        <f t="shared" si="365"/>
        <v>2</v>
      </c>
      <c r="AD1499" s="40" t="str">
        <f t="shared" si="366"/>
        <v>Stockout</v>
      </c>
      <c r="AE1499" s="40">
        <f>IFERROR(VLOOKUP(A1499,'[4]Re-order'!$A:$AA,27,0),"")</f>
        <v>0</v>
      </c>
      <c r="AF1499" s="42">
        <f t="shared" si="367"/>
        <v>2</v>
      </c>
      <c r="AG1499" s="42" t="e">
        <f>SUMIFS('[4]Raw Inventory'!D:D,'[4]Raw Inventory'!C:C,"GREATWALL",'[4]Raw Inventory'!B:B,A1499)</f>
        <v>#VALUE!</v>
      </c>
      <c r="AH1499" s="42" t="e">
        <f>SUMIFS('[4]Raw Inventory'!D:D,'[4]Raw Inventory'!C:C,"DUARTE",'[4]Raw Inventory'!B:B,A1499)</f>
        <v>#VALUE!</v>
      </c>
      <c r="AI1499" s="42"/>
      <c r="AJ1499" s="42">
        <f t="shared" si="368"/>
        <v>0</v>
      </c>
      <c r="AK1499" s="40" t="str">
        <f>IFERROR(IF((Q1499+IF(AI1499="",0,AI3))&lt;=0,"Stockout",IF(AJ1499="","",IF(F1499="Class A",IF(AJ1499&lt;=7,"Critical",IF(AJ1499&lt;=15,"Low",IF(AJ1499&lt;=30,"Reorder",IF(AJ1499&lt;=45,"Optimal","Overstock")))),IF(F1499="Class B",IF(AJ1499&lt;=10,"Critical",IF(AJ1499&lt;=20,"Low",IF(AJ1499&lt;=45,"Reorder",IF(AJ1499&lt;=60,"Optimal","Overstock")))),IF(F1499="Class C",IF(AJ1499&lt;=15,"Critical",IF(AJ1499&lt;=30,"Low",IF(AJ1499&lt;=60,"Reorder",IF(AJ1499&lt;=90,"Optimal","Overstock")))),""))))),"")</f>
        <v>Stockout</v>
      </c>
      <c r="AL1499" s="42"/>
      <c r="AM1499" s="39"/>
      <c r="AN1499" s="39"/>
      <c r="AO1499" s="39"/>
      <c r="AP1499" s="39"/>
      <c r="AQ1499" s="39"/>
      <c r="AR1499" s="39"/>
      <c r="AS1499" s="39"/>
      <c r="AT1499" s="39"/>
      <c r="AU1499" s="39"/>
      <c r="AV1499" s="39"/>
    </row>
    <row r="1500" spans="1:48">
      <c r="A1500" s="39" t="s">
        <v>48</v>
      </c>
      <c r="B1500" s="39" t="s">
        <v>27</v>
      </c>
      <c r="C1500" s="39" t="s">
        <v>1</v>
      </c>
      <c r="D1500" s="40" t="s">
        <v>258</v>
      </c>
      <c r="E1500" s="40">
        <v>30</v>
      </c>
      <c r="F1500" s="40" t="s">
        <v>3</v>
      </c>
      <c r="G1500" s="39" t="str">
        <f>IFERROR(VLOOKUP(A1500,'[4]MC Masterlist 2026-09-17'!$B:$M, 3, 0),"")</f>
        <v>SUZUKI</v>
      </c>
      <c r="H1500" s="41">
        <f>IFERROR(VLOOKUP(A1500,'[4]MC Masterlist 2026-09-17'!$B:$M, 6, 0),"")</f>
        <v>82687</v>
      </c>
      <c r="I1500" s="42">
        <v>0</v>
      </c>
      <c r="J1500" s="42">
        <v>0</v>
      </c>
      <c r="K1500" s="42">
        <v>0</v>
      </c>
      <c r="L1500" s="42">
        <f t="shared" si="353"/>
        <v>0</v>
      </c>
      <c r="M1500" s="42">
        <f t="shared" si="354"/>
        <v>0</v>
      </c>
      <c r="N1500" s="41">
        <f t="shared" si="355"/>
        <v>0</v>
      </c>
      <c r="O1500" s="41">
        <f t="shared" si="356"/>
        <v>0</v>
      </c>
      <c r="P1500" s="42">
        <f t="shared" si="357"/>
        <v>0</v>
      </c>
      <c r="Q1500" s="42">
        <v>1</v>
      </c>
      <c r="R1500" s="41">
        <f t="shared" si="358"/>
        <v>82687</v>
      </c>
      <c r="S1500" s="42">
        <f t="shared" si="359"/>
        <v>0</v>
      </c>
      <c r="T1500" s="42">
        <f>IFERROR(VLOOKUP(A1500,'[4]Re-order'!$A:$Q,17,0),"")</f>
        <v>0</v>
      </c>
      <c r="U1500" s="42">
        <f>IFERROR(VLOOKUP(A1500,'[4]MC Masterlist 2026-09-17'!$B:$M, 10, 0),0)</f>
        <v>15</v>
      </c>
      <c r="V1500" s="42">
        <f>IFERROR(VLOOKUP(A1500,'[4]MC Masterlist 2026-09-17'!$B:$M, 11, 0),0)</f>
        <v>15</v>
      </c>
      <c r="W1500" s="42">
        <f t="shared" si="360"/>
        <v>30</v>
      </c>
      <c r="X1500" s="42">
        <f t="shared" si="361"/>
        <v>7</v>
      </c>
      <c r="Y1500" s="42">
        <f>IFERROR(IF(OR(C1500="AREA I",C1500="AREA V"),7,VLOOKUP(A1500,'[4]MC Masterlist 2026-09-17'!$B:$M, 12, 0)),0)</f>
        <v>7</v>
      </c>
      <c r="Z1500" s="42">
        <f t="shared" si="362"/>
        <v>0</v>
      </c>
      <c r="AA1500" s="42">
        <f t="shared" si="363"/>
        <v>0</v>
      </c>
      <c r="AB1500" s="42">
        <f t="shared" si="364"/>
        <v>0</v>
      </c>
      <c r="AC1500" s="42">
        <f t="shared" si="365"/>
        <v>0</v>
      </c>
      <c r="AD1500" s="40" t="str">
        <f t="shared" si="366"/>
        <v>Critical</v>
      </c>
      <c r="AE1500" s="40">
        <f>IFERROR(VLOOKUP(A1500,'[4]Re-order'!$A:$AA,27,0),"")</f>
        <v>0</v>
      </c>
      <c r="AF1500" s="42">
        <f t="shared" si="367"/>
        <v>-1</v>
      </c>
      <c r="AG1500" s="42" t="e">
        <f>SUMIFS('[4]Raw Inventory'!D:D,'[4]Raw Inventory'!C:C,"GREATWALL",'[4]Raw Inventory'!B:B,A1500)</f>
        <v>#VALUE!</v>
      </c>
      <c r="AH1500" s="42" t="e">
        <f>SUMIFS('[4]Raw Inventory'!D:D,'[4]Raw Inventory'!C:C,"DUARTE",'[4]Raw Inventory'!B:B,A1500)</f>
        <v>#VALUE!</v>
      </c>
      <c r="AI1500" s="42"/>
      <c r="AJ1500" s="42">
        <f t="shared" si="368"/>
        <v>0</v>
      </c>
      <c r="AK1500" s="40" t="str">
        <f>IFERROR(IF((Q1500+IF(AI1500="",0,AI3))&lt;=0,"Stockout",IF(AJ1500="","",IF(F1500="Class A",IF(AJ1500&lt;=7,"Critical",IF(AJ1500&lt;=15,"Low",IF(AJ1500&lt;=30,"Reorder",IF(AJ1500&lt;=45,"Optimal","Overstock")))),IF(F1500="Class B",IF(AJ1500&lt;=10,"Critical",IF(AJ1500&lt;=20,"Low",IF(AJ1500&lt;=45,"Reorder",IF(AJ1500&lt;=60,"Optimal","Overstock")))),IF(F1500="Class C",IF(AJ1500&lt;=15,"Critical",IF(AJ1500&lt;=30,"Low",IF(AJ1500&lt;=60,"Reorder",IF(AJ1500&lt;=90,"Optimal","Overstock")))),""))))),"")</f>
        <v>Critical</v>
      </c>
      <c r="AL1500" s="42"/>
      <c r="AM1500" s="39"/>
      <c r="AN1500" s="39"/>
      <c r="AO1500" s="39"/>
      <c r="AP1500" s="39"/>
      <c r="AQ1500" s="39"/>
      <c r="AR1500" s="39"/>
      <c r="AS1500" s="39"/>
      <c r="AT1500" s="39"/>
      <c r="AU1500" s="39"/>
      <c r="AV1500" s="39"/>
    </row>
    <row r="1501" spans="1:48">
      <c r="A1501" s="39" t="s">
        <v>54</v>
      </c>
      <c r="B1501" s="39" t="s">
        <v>11</v>
      </c>
      <c r="C1501" s="39" t="s">
        <v>1</v>
      </c>
      <c r="D1501" s="40" t="s">
        <v>234</v>
      </c>
      <c r="E1501" s="40">
        <v>21</v>
      </c>
      <c r="F1501" s="40" t="s">
        <v>3</v>
      </c>
      <c r="G1501" s="39" t="str">
        <f>IFERROR(VLOOKUP(A1501,'[4]MC Masterlist 2026-09-17'!$B:$M, 3, 0),"")</f>
        <v>HONDA</v>
      </c>
      <c r="H1501" s="41">
        <f>IFERROR(VLOOKUP(A1501,'[4]MC Masterlist 2026-09-17'!$B:$M, 6, 0),"")</f>
        <v>70998</v>
      </c>
      <c r="I1501" s="42">
        <v>1</v>
      </c>
      <c r="J1501" s="42">
        <v>0</v>
      </c>
      <c r="K1501" s="42">
        <v>0</v>
      </c>
      <c r="L1501" s="42">
        <f t="shared" si="353"/>
        <v>1</v>
      </c>
      <c r="M1501" s="42">
        <f t="shared" si="354"/>
        <v>0.33333333333333331</v>
      </c>
      <c r="N1501" s="41">
        <f t="shared" si="355"/>
        <v>70998</v>
      </c>
      <c r="O1501" s="41">
        <f t="shared" si="356"/>
        <v>23666</v>
      </c>
      <c r="P1501" s="42">
        <f t="shared" si="357"/>
        <v>1.111111111111111E-2</v>
      </c>
      <c r="Q1501" s="42">
        <v>3</v>
      </c>
      <c r="R1501" s="41">
        <f t="shared" si="358"/>
        <v>212994</v>
      </c>
      <c r="S1501" s="42">
        <f t="shared" si="359"/>
        <v>270</v>
      </c>
      <c r="T1501" s="42">
        <f>IFERROR(VLOOKUP(A1501,'[4]Re-order'!$A:$Q,17,0),"")</f>
        <v>0</v>
      </c>
      <c r="U1501" s="42">
        <f>IFERROR(VLOOKUP(A1501,'[4]MC Masterlist 2026-09-17'!$B:$M, 10, 0),0)</f>
        <v>15</v>
      </c>
      <c r="V1501" s="42">
        <f>IFERROR(VLOOKUP(A1501,'[4]MC Masterlist 2026-09-17'!$B:$M, 11, 0),0)</f>
        <v>15</v>
      </c>
      <c r="W1501" s="42">
        <f t="shared" si="360"/>
        <v>30</v>
      </c>
      <c r="X1501" s="42">
        <f t="shared" si="361"/>
        <v>6.833333333333333</v>
      </c>
      <c r="Y1501" s="42">
        <f>IFERROR(IF(OR(C1501="AREA I",C1501="AREA V"),7,VLOOKUP(A1501,'[4]MC Masterlist 2026-09-17'!$B:$M, 12, 0)),0)</f>
        <v>7</v>
      </c>
      <c r="Z1501" s="42">
        <f t="shared" si="362"/>
        <v>0.16666666666666666</v>
      </c>
      <c r="AA1501" s="42">
        <f t="shared" si="363"/>
        <v>0.33333333333333331</v>
      </c>
      <c r="AB1501" s="42">
        <f t="shared" si="364"/>
        <v>7.5925925925925911E-2</v>
      </c>
      <c r="AC1501" s="42">
        <f t="shared" si="365"/>
        <v>7.7777777777777765E-2</v>
      </c>
      <c r="AD1501" s="40" t="str">
        <f t="shared" si="366"/>
        <v>Overstock</v>
      </c>
      <c r="AE1501" s="40">
        <f>IFERROR(VLOOKUP(A1501,'[4]Re-order'!$A:$AA,27,0),"")</f>
        <v>0</v>
      </c>
      <c r="AF1501" s="42">
        <f t="shared" si="367"/>
        <v>-2.9222222222222221</v>
      </c>
      <c r="AG1501" s="42" t="e">
        <f>SUMIFS('[4]Raw Inventory'!D:D,'[4]Raw Inventory'!C:C,"GREATWALL",'[4]Raw Inventory'!B:B,A1501)</f>
        <v>#VALUE!</v>
      </c>
      <c r="AH1501" s="42" t="e">
        <f>SUMIFS('[4]Raw Inventory'!D:D,'[4]Raw Inventory'!C:C,"DUARTE",'[4]Raw Inventory'!B:B,A1501)</f>
        <v>#VALUE!</v>
      </c>
      <c r="AI1501" s="42"/>
      <c r="AJ1501" s="42">
        <f t="shared" si="368"/>
        <v>270.00000000000006</v>
      </c>
      <c r="AK1501" s="40" t="str">
        <f>IFERROR(IF((Q1501+IF(AI1501="",0,AI3))&lt;=0,"Stockout",IF(AJ1501="","",IF(F1501="Class A",IF(AJ1501&lt;=7,"Critical",IF(AJ1501&lt;=15,"Low",IF(AJ1501&lt;=30,"Reorder",IF(AJ1501&lt;=45,"Optimal","Overstock")))),IF(F1501="Class B",IF(AJ1501&lt;=10,"Critical",IF(AJ1501&lt;=20,"Low",IF(AJ1501&lt;=45,"Reorder",IF(AJ1501&lt;=60,"Optimal","Overstock")))),IF(F1501="Class C",IF(AJ1501&lt;=15,"Critical",IF(AJ1501&lt;=30,"Low",IF(AJ1501&lt;=60,"Reorder",IF(AJ1501&lt;=90,"Optimal","Overstock")))),""))))),"")</f>
        <v>Overstock</v>
      </c>
      <c r="AL1501" s="42"/>
      <c r="AM1501" s="39"/>
      <c r="AN1501" s="39"/>
      <c r="AO1501" s="39"/>
      <c r="AP1501" s="39"/>
      <c r="AQ1501" s="39"/>
      <c r="AR1501" s="39"/>
      <c r="AS1501" s="39"/>
      <c r="AT1501" s="39"/>
      <c r="AU1501" s="39"/>
      <c r="AV1501" s="39"/>
    </row>
    <row r="1502" spans="1:48">
      <c r="A1502" s="39" t="s">
        <v>76</v>
      </c>
      <c r="B1502" s="39" t="s">
        <v>121</v>
      </c>
      <c r="C1502" s="39" t="s">
        <v>118</v>
      </c>
      <c r="D1502" s="40" t="s">
        <v>254</v>
      </c>
      <c r="E1502" s="40">
        <v>15</v>
      </c>
      <c r="F1502" s="40" t="s">
        <v>2</v>
      </c>
      <c r="G1502" s="39" t="str">
        <f>IFERROR(VLOOKUP(A1502,'[4]MC Masterlist 2026-09-17'!$B:$M, 3, 0),"")</f>
        <v>SUZUKI</v>
      </c>
      <c r="H1502" s="41">
        <f>IFERROR(VLOOKUP(A1502,'[4]MC Masterlist 2026-09-17'!$B:$M, 6, 0),"")</f>
        <v>62692</v>
      </c>
      <c r="I1502" s="42">
        <v>0</v>
      </c>
      <c r="J1502" s="42">
        <v>2</v>
      </c>
      <c r="K1502" s="42">
        <v>2</v>
      </c>
      <c r="L1502" s="42">
        <f t="shared" si="353"/>
        <v>4</v>
      </c>
      <c r="M1502" s="42">
        <f t="shared" si="354"/>
        <v>1.3333333333333333</v>
      </c>
      <c r="N1502" s="41">
        <f t="shared" si="355"/>
        <v>250768</v>
      </c>
      <c r="O1502" s="41">
        <f t="shared" si="356"/>
        <v>83589.333333333328</v>
      </c>
      <c r="P1502" s="42">
        <f t="shared" si="357"/>
        <v>4.4444444444444439E-2</v>
      </c>
      <c r="Q1502" s="42"/>
      <c r="R1502" s="41">
        <f t="shared" si="358"/>
        <v>0</v>
      </c>
      <c r="S1502" s="42">
        <f t="shared" si="359"/>
        <v>0</v>
      </c>
      <c r="T1502" s="42">
        <f>IFERROR(VLOOKUP(A1502,'[4]Re-order'!$A:$Q,17,0),"")</f>
        <v>0</v>
      </c>
      <c r="U1502" s="42">
        <f>IFERROR(VLOOKUP(A1502,'[4]MC Masterlist 2026-09-17'!$B:$M, 10, 0),0)</f>
        <v>15</v>
      </c>
      <c r="V1502" s="42">
        <f>IFERROR(VLOOKUP(A1502,'[4]MC Masterlist 2026-09-17'!$B:$M, 11, 0),0)</f>
        <v>15</v>
      </c>
      <c r="W1502" s="42">
        <f t="shared" si="360"/>
        <v>30</v>
      </c>
      <c r="X1502" s="42">
        <f t="shared" si="361"/>
        <v>29.333333333333332</v>
      </c>
      <c r="Y1502" s="42">
        <f>IFERROR(IF(OR(C1502="AREA I",C1502="AREA V"),7,VLOOKUP(A1502,'[4]MC Masterlist 2026-09-17'!$B:$M, 12, 0)),0)</f>
        <v>30</v>
      </c>
      <c r="Z1502" s="42">
        <f t="shared" si="362"/>
        <v>0.66666666666666663</v>
      </c>
      <c r="AA1502" s="42">
        <f t="shared" si="363"/>
        <v>1.3333333333333333</v>
      </c>
      <c r="AB1502" s="42">
        <f t="shared" si="364"/>
        <v>1.3037037037037036</v>
      </c>
      <c r="AC1502" s="42">
        <f t="shared" si="365"/>
        <v>1.3333333333333333</v>
      </c>
      <c r="AD1502" s="40" t="str">
        <f t="shared" si="366"/>
        <v>Stockout</v>
      </c>
      <c r="AE1502" s="40">
        <f>IFERROR(VLOOKUP(A1502,'[4]Re-order'!$A:$AA,27,0),"")</f>
        <v>0</v>
      </c>
      <c r="AF1502" s="42">
        <f t="shared" si="367"/>
        <v>1.3333333333333333</v>
      </c>
      <c r="AG1502" s="42" t="e">
        <f>SUMIFS('[4]Raw Inventory'!D:D,'[4]Raw Inventory'!C:C,"GREATWALL",'[4]Raw Inventory'!B:B,A1502)</f>
        <v>#VALUE!</v>
      </c>
      <c r="AH1502" s="42" t="e">
        <f>SUMIFS('[4]Raw Inventory'!D:D,'[4]Raw Inventory'!C:C,"DUARTE",'[4]Raw Inventory'!B:B,A1502)</f>
        <v>#VALUE!</v>
      </c>
      <c r="AI1502" s="42"/>
      <c r="AJ1502" s="42">
        <f t="shared" si="368"/>
        <v>0</v>
      </c>
      <c r="AK1502" s="40" t="str">
        <f>IFERROR(IF((Q1502+IF(AI1502="",0,AI3))&lt;=0,"Stockout",IF(AJ1502="","",IF(F1502="Class A",IF(AJ1502&lt;=7,"Critical",IF(AJ1502&lt;=15,"Low",IF(AJ1502&lt;=30,"Reorder",IF(AJ1502&lt;=45,"Optimal","Overstock")))),IF(F1502="Class B",IF(AJ1502&lt;=10,"Critical",IF(AJ1502&lt;=20,"Low",IF(AJ1502&lt;=45,"Reorder",IF(AJ1502&lt;=60,"Optimal","Overstock")))),IF(F1502="Class C",IF(AJ1502&lt;=15,"Critical",IF(AJ1502&lt;=30,"Low",IF(AJ1502&lt;=60,"Reorder",IF(AJ1502&lt;=90,"Optimal","Overstock")))),""))))),"")</f>
        <v>Stockout</v>
      </c>
      <c r="AL1502" s="42"/>
      <c r="AM1502" s="39"/>
      <c r="AN1502" s="39"/>
      <c r="AO1502" s="39"/>
      <c r="AP1502" s="39"/>
      <c r="AQ1502" s="39"/>
      <c r="AR1502" s="39"/>
      <c r="AS1502" s="39"/>
      <c r="AT1502" s="39"/>
      <c r="AU1502" s="39"/>
      <c r="AV1502" s="39"/>
    </row>
    <row r="1503" spans="1:48">
      <c r="A1503" s="39" t="s">
        <v>31</v>
      </c>
      <c r="B1503" s="39" t="s">
        <v>131</v>
      </c>
      <c r="C1503" s="39" t="s">
        <v>128</v>
      </c>
      <c r="D1503" s="40" t="s">
        <v>266</v>
      </c>
      <c r="E1503" s="40">
        <v>13</v>
      </c>
      <c r="F1503" s="40" t="s">
        <v>3</v>
      </c>
      <c r="G1503" s="39" t="str">
        <f>IFERROR(VLOOKUP(A1503,'[4]MC Masterlist 2026-09-17'!$B:$M, 3, 0),"")</f>
        <v>KAWASAKI</v>
      </c>
      <c r="H1503" s="41">
        <f>IFERROR(VLOOKUP(A1503,'[4]MC Masterlist 2026-09-17'!$B:$M, 6, 0),"")</f>
        <v>59528</v>
      </c>
      <c r="I1503" s="42">
        <v>3</v>
      </c>
      <c r="J1503" s="42">
        <v>1</v>
      </c>
      <c r="K1503" s="42">
        <v>0</v>
      </c>
      <c r="L1503" s="42">
        <f t="shared" si="353"/>
        <v>4</v>
      </c>
      <c r="M1503" s="42">
        <f t="shared" si="354"/>
        <v>1.3333333333333333</v>
      </c>
      <c r="N1503" s="41">
        <f t="shared" si="355"/>
        <v>238112</v>
      </c>
      <c r="O1503" s="41">
        <f t="shared" si="356"/>
        <v>79370.666666666657</v>
      </c>
      <c r="P1503" s="42">
        <f t="shared" si="357"/>
        <v>4.4444444444444439E-2</v>
      </c>
      <c r="Q1503" s="42">
        <v>1</v>
      </c>
      <c r="R1503" s="41">
        <f t="shared" si="358"/>
        <v>59528</v>
      </c>
      <c r="S1503" s="42">
        <f t="shared" si="359"/>
        <v>22.500000000000004</v>
      </c>
      <c r="T1503" s="42">
        <f>IFERROR(VLOOKUP(A1503,'[4]Re-order'!$A:$Q,17,0),"")</f>
        <v>0</v>
      </c>
      <c r="U1503" s="42">
        <f>IFERROR(VLOOKUP(A1503,'[4]MC Masterlist 2026-09-17'!$B:$M, 10, 0),0)</f>
        <v>15</v>
      </c>
      <c r="V1503" s="42">
        <f>IFERROR(VLOOKUP(A1503,'[4]MC Masterlist 2026-09-17'!$B:$M, 11, 0),0)</f>
        <v>15</v>
      </c>
      <c r="W1503" s="42">
        <f t="shared" si="360"/>
        <v>30</v>
      </c>
      <c r="X1503" s="42">
        <f t="shared" si="361"/>
        <v>29.333333333333332</v>
      </c>
      <c r="Y1503" s="42">
        <f>IFERROR(IF(OR(C1503="AREA I",C1503="AREA V"),7,VLOOKUP(A1503,'[4]MC Masterlist 2026-09-17'!$B:$M, 12, 0)),0)</f>
        <v>30</v>
      </c>
      <c r="Z1503" s="42">
        <f t="shared" si="362"/>
        <v>0.66666666666666663</v>
      </c>
      <c r="AA1503" s="42">
        <f t="shared" si="363"/>
        <v>1.3333333333333333</v>
      </c>
      <c r="AB1503" s="42">
        <f t="shared" si="364"/>
        <v>1.3037037037037036</v>
      </c>
      <c r="AC1503" s="42">
        <f t="shared" si="365"/>
        <v>1.3333333333333333</v>
      </c>
      <c r="AD1503" s="40" t="str">
        <f t="shared" si="366"/>
        <v>Low</v>
      </c>
      <c r="AE1503" s="40">
        <f>IFERROR(VLOOKUP(A1503,'[4]Re-order'!$A:$AA,27,0),"")</f>
        <v>0</v>
      </c>
      <c r="AF1503" s="42">
        <f t="shared" si="367"/>
        <v>0.33333333333333326</v>
      </c>
      <c r="AG1503" s="42" t="e">
        <f>SUMIFS('[4]Raw Inventory'!D:D,'[4]Raw Inventory'!C:C,"GREATWALL",'[4]Raw Inventory'!B:B,A1503)</f>
        <v>#VALUE!</v>
      </c>
      <c r="AH1503" s="42" t="e">
        <f>SUMIFS('[4]Raw Inventory'!D:D,'[4]Raw Inventory'!C:C,"DUARTE",'[4]Raw Inventory'!B:B,A1503)</f>
        <v>#VALUE!</v>
      </c>
      <c r="AI1503" s="42"/>
      <c r="AJ1503" s="42">
        <f t="shared" si="368"/>
        <v>22.500000000000004</v>
      </c>
      <c r="AK1503" s="40" t="str">
        <f>IFERROR(IF((Q1503+IF(AI1503="",0,AI3))&lt;=0,"Stockout",IF(AJ1503="","",IF(F1503="Class A",IF(AJ1503&lt;=7,"Critical",IF(AJ1503&lt;=15,"Low",IF(AJ1503&lt;=30,"Reorder",IF(AJ1503&lt;=45,"Optimal","Overstock")))),IF(F1503="Class B",IF(AJ1503&lt;=10,"Critical",IF(AJ1503&lt;=20,"Low",IF(AJ1503&lt;=45,"Reorder",IF(AJ1503&lt;=60,"Optimal","Overstock")))),IF(F1503="Class C",IF(AJ1503&lt;=15,"Critical",IF(AJ1503&lt;=30,"Low",IF(AJ1503&lt;=60,"Reorder",IF(AJ1503&lt;=90,"Optimal","Overstock")))),""))))),"")</f>
        <v>Low</v>
      </c>
      <c r="AL1503" s="42"/>
      <c r="AM1503" s="39"/>
      <c r="AN1503" s="39"/>
      <c r="AO1503" s="39"/>
      <c r="AP1503" s="39"/>
      <c r="AQ1503" s="39"/>
      <c r="AR1503" s="39"/>
      <c r="AS1503" s="39"/>
      <c r="AT1503" s="39"/>
      <c r="AU1503" s="39"/>
      <c r="AV1503" s="39"/>
    </row>
    <row r="1504" spans="1:48">
      <c r="A1504" s="39" t="s">
        <v>20</v>
      </c>
      <c r="B1504" s="39" t="s">
        <v>98</v>
      </c>
      <c r="C1504" s="39" t="s">
        <v>90</v>
      </c>
      <c r="D1504" s="40" t="s">
        <v>235</v>
      </c>
      <c r="E1504" s="40">
        <v>9</v>
      </c>
      <c r="F1504" s="40" t="s">
        <v>2</v>
      </c>
      <c r="G1504" s="39" t="str">
        <f>IFERROR(VLOOKUP(A1504,'[4]MC Masterlist 2026-09-17'!$B:$M, 3, 0),"")</f>
        <v>HONDA</v>
      </c>
      <c r="H1504" s="41">
        <f>IFERROR(VLOOKUP(A1504,'[4]MC Masterlist 2026-09-17'!$B:$M, 6, 0),"")</f>
        <v>69950</v>
      </c>
      <c r="I1504" s="42">
        <v>4</v>
      </c>
      <c r="J1504" s="42">
        <v>0</v>
      </c>
      <c r="K1504" s="42">
        <v>1</v>
      </c>
      <c r="L1504" s="42">
        <f t="shared" si="353"/>
        <v>5</v>
      </c>
      <c r="M1504" s="42">
        <f t="shared" si="354"/>
        <v>1.6666666666666667</v>
      </c>
      <c r="N1504" s="41">
        <f t="shared" si="355"/>
        <v>349750</v>
      </c>
      <c r="O1504" s="41">
        <f t="shared" si="356"/>
        <v>116583.33333333334</v>
      </c>
      <c r="P1504" s="42">
        <f t="shared" si="357"/>
        <v>5.5555555555555559E-2</v>
      </c>
      <c r="Q1504" s="42">
        <v>9</v>
      </c>
      <c r="R1504" s="41">
        <f t="shared" si="358"/>
        <v>629550</v>
      </c>
      <c r="S1504" s="42">
        <f t="shared" si="359"/>
        <v>161.99999999999997</v>
      </c>
      <c r="T1504" s="42">
        <f>IFERROR(VLOOKUP(A1504,'[4]Re-order'!$A:$Q,17,0),"")</f>
        <v>0</v>
      </c>
      <c r="U1504" s="42">
        <f>IFERROR(VLOOKUP(A1504,'[4]MC Masterlist 2026-09-17'!$B:$M, 10, 0),0)</f>
        <v>15</v>
      </c>
      <c r="V1504" s="42">
        <f>IFERROR(VLOOKUP(A1504,'[4]MC Masterlist 2026-09-17'!$B:$M, 11, 0),0)</f>
        <v>15</v>
      </c>
      <c r="W1504" s="42">
        <f t="shared" si="360"/>
        <v>30</v>
      </c>
      <c r="X1504" s="42">
        <f t="shared" si="361"/>
        <v>29.166666666666668</v>
      </c>
      <c r="Y1504" s="42">
        <f>IFERROR(IF(OR(C1504="AREA I",C1504="AREA V"),7,VLOOKUP(A1504,'[4]MC Masterlist 2026-09-17'!$B:$M, 12, 0)),0)</f>
        <v>30</v>
      </c>
      <c r="Z1504" s="42">
        <f t="shared" si="362"/>
        <v>0.83333333333333337</v>
      </c>
      <c r="AA1504" s="42">
        <f t="shared" si="363"/>
        <v>1.6666666666666667</v>
      </c>
      <c r="AB1504" s="42">
        <f t="shared" si="364"/>
        <v>1.6203703703703705</v>
      </c>
      <c r="AC1504" s="42">
        <f t="shared" si="365"/>
        <v>1.6666666666666667</v>
      </c>
      <c r="AD1504" s="40" t="str">
        <f t="shared" si="366"/>
        <v>Overstock</v>
      </c>
      <c r="AE1504" s="40">
        <f>IFERROR(VLOOKUP(A1504,'[4]Re-order'!$A:$AA,27,0),"")</f>
        <v>0</v>
      </c>
      <c r="AF1504" s="42">
        <f t="shared" si="367"/>
        <v>-7.333333333333333</v>
      </c>
      <c r="AG1504" s="42" t="e">
        <f>SUMIFS('[4]Raw Inventory'!D:D,'[4]Raw Inventory'!C:C,"GREATWALL",'[4]Raw Inventory'!B:B,A1504)</f>
        <v>#VALUE!</v>
      </c>
      <c r="AH1504" s="42" t="e">
        <f>SUMIFS('[4]Raw Inventory'!D:D,'[4]Raw Inventory'!C:C,"DUARTE",'[4]Raw Inventory'!B:B,A1504)</f>
        <v>#VALUE!</v>
      </c>
      <c r="AI1504" s="42"/>
      <c r="AJ1504" s="42">
        <f t="shared" si="368"/>
        <v>162</v>
      </c>
      <c r="AK1504" s="40" t="str">
        <f>IFERROR(IF((Q1504+IF(AI1504="",0,AI3))&lt;=0,"Stockout",IF(AJ1504="","",IF(F1504="Class A",IF(AJ1504&lt;=7,"Critical",IF(AJ1504&lt;=15,"Low",IF(AJ1504&lt;=30,"Reorder",IF(AJ1504&lt;=45,"Optimal","Overstock")))),IF(F1504="Class B",IF(AJ1504&lt;=10,"Critical",IF(AJ1504&lt;=20,"Low",IF(AJ1504&lt;=45,"Reorder",IF(AJ1504&lt;=60,"Optimal","Overstock")))),IF(F1504="Class C",IF(AJ1504&lt;=15,"Critical",IF(AJ1504&lt;=30,"Low",IF(AJ1504&lt;=60,"Reorder",IF(AJ1504&lt;=90,"Optimal","Overstock")))),""))))),"")</f>
        <v>Overstock</v>
      </c>
      <c r="AL1504" s="42"/>
      <c r="AM1504" s="39"/>
      <c r="AN1504" s="39"/>
      <c r="AO1504" s="39"/>
      <c r="AP1504" s="39"/>
      <c r="AQ1504" s="39"/>
      <c r="AR1504" s="39"/>
      <c r="AS1504" s="39"/>
      <c r="AT1504" s="39"/>
      <c r="AU1504" s="39"/>
      <c r="AV1504" s="39"/>
    </row>
    <row r="1505" spans="1:48">
      <c r="A1505" s="39" t="s">
        <v>23</v>
      </c>
      <c r="B1505" s="39" t="s">
        <v>111</v>
      </c>
      <c r="C1505" s="39" t="s">
        <v>109</v>
      </c>
      <c r="D1505" s="40" t="s">
        <v>226</v>
      </c>
      <c r="E1505" s="40">
        <v>1</v>
      </c>
      <c r="F1505" s="40" t="s">
        <v>0</v>
      </c>
      <c r="G1505" s="39" t="str">
        <f>IFERROR(VLOOKUP(A1505,'[4]MC Masterlist 2026-09-17'!$B:$M, 3, 0),"")</f>
        <v>KAWASAKI</v>
      </c>
      <c r="H1505" s="41">
        <f>IFERROR(VLOOKUP(A1505,'[4]MC Masterlist 2026-09-17'!$B:$M, 6, 0),"")</f>
        <v>60656</v>
      </c>
      <c r="I1505" s="42">
        <v>35</v>
      </c>
      <c r="J1505" s="42">
        <v>19</v>
      </c>
      <c r="K1505" s="42">
        <v>13</v>
      </c>
      <c r="L1505" s="42">
        <f t="shared" si="353"/>
        <v>67</v>
      </c>
      <c r="M1505" s="42">
        <f t="shared" si="354"/>
        <v>22.333333333333332</v>
      </c>
      <c r="N1505" s="41">
        <f t="shared" si="355"/>
        <v>4063952</v>
      </c>
      <c r="O1505" s="41">
        <f t="shared" si="356"/>
        <v>1354650.6666666665</v>
      </c>
      <c r="P1505" s="42">
        <f t="shared" si="357"/>
        <v>0.74444444444444435</v>
      </c>
      <c r="Q1505" s="42">
        <v>52</v>
      </c>
      <c r="R1505" s="41">
        <f t="shared" si="358"/>
        <v>3154112</v>
      </c>
      <c r="S1505" s="42">
        <f t="shared" si="359"/>
        <v>69.850746268656721</v>
      </c>
      <c r="T1505" s="42">
        <f>IFERROR(VLOOKUP(A1505,'[4]Re-order'!$A:$Q,17,0),"")</f>
        <v>0</v>
      </c>
      <c r="U1505" s="42">
        <f>IFERROR(VLOOKUP(A1505,'[4]MC Masterlist 2026-09-17'!$B:$M, 10, 0),0)</f>
        <v>15</v>
      </c>
      <c r="V1505" s="42">
        <f>IFERROR(VLOOKUP(A1505,'[4]MC Masterlist 2026-09-17'!$B:$M, 11, 0),0)</f>
        <v>15</v>
      </c>
      <c r="W1505" s="42">
        <f t="shared" si="360"/>
        <v>30</v>
      </c>
      <c r="X1505" s="42">
        <f t="shared" si="361"/>
        <v>18.833333333333336</v>
      </c>
      <c r="Y1505" s="42">
        <f>IFERROR(IF(OR(C1505="AREA I",C1505="AREA V"),7,VLOOKUP(A1505,'[4]MC Masterlist 2026-09-17'!$B:$M, 12, 0)),0)</f>
        <v>30</v>
      </c>
      <c r="Z1505" s="42">
        <f t="shared" si="362"/>
        <v>11.166666666666666</v>
      </c>
      <c r="AA1505" s="42">
        <f t="shared" si="363"/>
        <v>22.333333333333332</v>
      </c>
      <c r="AB1505" s="42">
        <f t="shared" si="364"/>
        <v>14.020370370370371</v>
      </c>
      <c r="AC1505" s="42">
        <f t="shared" si="365"/>
        <v>22.333333333333332</v>
      </c>
      <c r="AD1505" s="40" t="str">
        <f t="shared" si="366"/>
        <v>Overstock</v>
      </c>
      <c r="AE1505" s="40">
        <f>IFERROR(VLOOKUP(A1505,'[4]Re-order'!$A:$AA,27,0),"")</f>
        <v>0</v>
      </c>
      <c r="AF1505" s="42">
        <f t="shared" si="367"/>
        <v>-29.666666666666668</v>
      </c>
      <c r="AG1505" s="42" t="e">
        <f>SUMIFS('[4]Raw Inventory'!D:D,'[4]Raw Inventory'!C:C,"GREATWALL",'[4]Raw Inventory'!B:B,A1505)</f>
        <v>#VALUE!</v>
      </c>
      <c r="AH1505" s="42" t="e">
        <f>SUMIFS('[4]Raw Inventory'!D:D,'[4]Raw Inventory'!C:C,"DUARTE",'[4]Raw Inventory'!B:B,A1505)</f>
        <v>#VALUE!</v>
      </c>
      <c r="AI1505" s="42"/>
      <c r="AJ1505" s="42">
        <f t="shared" si="368"/>
        <v>69.850746268656721</v>
      </c>
      <c r="AK1505" s="40" t="str">
        <f>IFERROR(IF((Q1505+IF(AI1505="",0,AI3))&lt;=0,"Stockout",IF(AJ1505="","",IF(F1505="Class A",IF(AJ1505&lt;=7,"Critical",IF(AJ1505&lt;=15,"Low",IF(AJ1505&lt;=30,"Reorder",IF(AJ1505&lt;=45,"Optimal","Overstock")))),IF(F1505="Class B",IF(AJ1505&lt;=10,"Critical",IF(AJ1505&lt;=20,"Low",IF(AJ1505&lt;=45,"Reorder",IF(AJ1505&lt;=60,"Optimal","Overstock")))),IF(F1505="Class C",IF(AJ1505&lt;=15,"Critical",IF(AJ1505&lt;=30,"Low",IF(AJ1505&lt;=60,"Reorder",IF(AJ1505&lt;=90,"Optimal","Overstock")))),""))))),"")</f>
        <v>Overstock</v>
      </c>
      <c r="AL1505" s="42"/>
      <c r="AM1505" s="39"/>
      <c r="AN1505" s="39"/>
      <c r="AO1505" s="39"/>
      <c r="AP1505" s="39"/>
      <c r="AQ1505" s="39"/>
      <c r="AR1505" s="39"/>
      <c r="AS1505" s="39"/>
      <c r="AT1505" s="39"/>
      <c r="AU1505" s="39"/>
      <c r="AV1505" s="39"/>
    </row>
    <row r="1506" spans="1:48">
      <c r="A1506" s="39" t="s">
        <v>18</v>
      </c>
      <c r="B1506" s="39" t="s">
        <v>154</v>
      </c>
      <c r="C1506" s="39" t="s">
        <v>152</v>
      </c>
      <c r="D1506" s="40" t="s">
        <v>254</v>
      </c>
      <c r="E1506" s="40">
        <v>14</v>
      </c>
      <c r="F1506" s="40" t="s">
        <v>2</v>
      </c>
      <c r="G1506" s="39" t="str">
        <f>IFERROR(VLOOKUP(A1506,'[4]MC Masterlist 2026-09-17'!$B:$M, 3, 0),"")</f>
        <v>HONDA</v>
      </c>
      <c r="H1506" s="41">
        <f>IFERROR(VLOOKUP(A1506,'[4]MC Masterlist 2026-09-17'!$B:$M, 6, 0),"")</f>
        <v>94330</v>
      </c>
      <c r="I1506" s="42">
        <v>2</v>
      </c>
      <c r="J1506" s="42">
        <v>0</v>
      </c>
      <c r="K1506" s="42">
        <v>0</v>
      </c>
      <c r="L1506" s="42">
        <f t="shared" si="353"/>
        <v>2</v>
      </c>
      <c r="M1506" s="42">
        <f t="shared" si="354"/>
        <v>0.66666666666666663</v>
      </c>
      <c r="N1506" s="41">
        <f t="shared" si="355"/>
        <v>188660</v>
      </c>
      <c r="O1506" s="41">
        <f t="shared" si="356"/>
        <v>62886.666666666664</v>
      </c>
      <c r="P1506" s="42">
        <f t="shared" si="357"/>
        <v>2.222222222222222E-2</v>
      </c>
      <c r="Q1506" s="42">
        <v>1</v>
      </c>
      <c r="R1506" s="41">
        <f t="shared" si="358"/>
        <v>94330</v>
      </c>
      <c r="S1506" s="42">
        <f t="shared" si="359"/>
        <v>45</v>
      </c>
      <c r="T1506" s="42">
        <f>IFERROR(VLOOKUP(A1506,'[4]Re-order'!$A:$Q,17,0),"")</f>
        <v>0</v>
      </c>
      <c r="U1506" s="42">
        <f>IFERROR(VLOOKUP(A1506,'[4]MC Masterlist 2026-09-17'!$B:$M, 10, 0),0)</f>
        <v>15</v>
      </c>
      <c r="V1506" s="42">
        <f>IFERROR(VLOOKUP(A1506,'[4]MC Masterlist 2026-09-17'!$B:$M, 11, 0),0)</f>
        <v>15</v>
      </c>
      <c r="W1506" s="42">
        <f t="shared" si="360"/>
        <v>30</v>
      </c>
      <c r="X1506" s="42">
        <f t="shared" si="361"/>
        <v>29.666666666666668</v>
      </c>
      <c r="Y1506" s="42">
        <f>IFERROR(IF(OR(C1506="AREA I",C1506="AREA V"),7,VLOOKUP(A1506,'[4]MC Masterlist 2026-09-17'!$B:$M, 12, 0)),0)</f>
        <v>30</v>
      </c>
      <c r="Z1506" s="42">
        <f t="shared" si="362"/>
        <v>0.33333333333333331</v>
      </c>
      <c r="AA1506" s="42">
        <f t="shared" si="363"/>
        <v>0.66666666666666663</v>
      </c>
      <c r="AB1506" s="42">
        <f t="shared" si="364"/>
        <v>0.65925925925925921</v>
      </c>
      <c r="AC1506" s="42">
        <f t="shared" si="365"/>
        <v>0.66666666666666663</v>
      </c>
      <c r="AD1506" s="40" t="str">
        <f t="shared" si="366"/>
        <v>Reorder</v>
      </c>
      <c r="AE1506" s="40">
        <f>IFERROR(VLOOKUP(A1506,'[4]Re-order'!$A:$AA,27,0),"")</f>
        <v>0</v>
      </c>
      <c r="AF1506" s="42">
        <f t="shared" si="367"/>
        <v>-0.33333333333333337</v>
      </c>
      <c r="AG1506" s="42" t="e">
        <f>SUMIFS('[4]Raw Inventory'!D:D,'[4]Raw Inventory'!C:C,"GREATWALL",'[4]Raw Inventory'!B:B,A1506)</f>
        <v>#VALUE!</v>
      </c>
      <c r="AH1506" s="42" t="e">
        <f>SUMIFS('[4]Raw Inventory'!D:D,'[4]Raw Inventory'!C:C,"DUARTE",'[4]Raw Inventory'!B:B,A1506)</f>
        <v>#VALUE!</v>
      </c>
      <c r="AI1506" s="42"/>
      <c r="AJ1506" s="42">
        <f t="shared" si="368"/>
        <v>45.000000000000007</v>
      </c>
      <c r="AK1506" s="40" t="str">
        <f>IFERROR(IF((Q1506+IF(AI1506="",0,AI3))&lt;=0,"Stockout",IF(AJ1506="","",IF(F1506="Class A",IF(AJ1506&lt;=7,"Critical",IF(AJ1506&lt;=15,"Low",IF(AJ1506&lt;=30,"Reorder",IF(AJ1506&lt;=45,"Optimal","Overstock")))),IF(F1506="Class B",IF(AJ1506&lt;=10,"Critical",IF(AJ1506&lt;=20,"Low",IF(AJ1506&lt;=45,"Reorder",IF(AJ1506&lt;=60,"Optimal","Overstock")))),IF(F1506="Class C",IF(AJ1506&lt;=15,"Critical",IF(AJ1506&lt;=30,"Low",IF(AJ1506&lt;=60,"Reorder",IF(AJ1506&lt;=90,"Optimal","Overstock")))),""))))),"")</f>
        <v>Reorder</v>
      </c>
      <c r="AL1506" s="42"/>
      <c r="AM1506" s="39"/>
      <c r="AN1506" s="39"/>
      <c r="AO1506" s="39"/>
      <c r="AP1506" s="39"/>
      <c r="AQ1506" s="39"/>
      <c r="AR1506" s="39"/>
      <c r="AS1506" s="39"/>
      <c r="AT1506" s="39"/>
      <c r="AU1506" s="39"/>
      <c r="AV1506" s="39"/>
    </row>
    <row r="1507" spans="1:48">
      <c r="A1507" s="39" t="s">
        <v>82</v>
      </c>
      <c r="B1507" s="39" t="s">
        <v>138</v>
      </c>
      <c r="C1507" s="39" t="s">
        <v>137</v>
      </c>
      <c r="D1507" s="40" t="s">
        <v>238</v>
      </c>
      <c r="E1507" s="40">
        <v>31</v>
      </c>
      <c r="F1507" s="40" t="s">
        <v>3</v>
      </c>
      <c r="G1507" s="39" t="str">
        <f>IFERROR(VLOOKUP(A1507,'[4]MC Masterlist 2026-09-17'!$B:$M, 3, 0),"")</f>
        <v>SUZUKI</v>
      </c>
      <c r="H1507" s="41">
        <f>IFERROR(VLOOKUP(A1507,'[4]MC Masterlist 2026-09-17'!$B:$M, 6, 0),"")</f>
        <v>67342</v>
      </c>
      <c r="I1507" s="42">
        <v>0</v>
      </c>
      <c r="J1507" s="42">
        <v>0</v>
      </c>
      <c r="K1507" s="42">
        <v>0</v>
      </c>
      <c r="L1507" s="42">
        <f t="shared" si="353"/>
        <v>0</v>
      </c>
      <c r="M1507" s="42">
        <f t="shared" si="354"/>
        <v>0</v>
      </c>
      <c r="N1507" s="41">
        <f t="shared" si="355"/>
        <v>0</v>
      </c>
      <c r="O1507" s="41">
        <f t="shared" si="356"/>
        <v>0</v>
      </c>
      <c r="P1507" s="42">
        <f t="shared" si="357"/>
        <v>0</v>
      </c>
      <c r="Q1507" s="42">
        <v>1</v>
      </c>
      <c r="R1507" s="41">
        <f t="shared" si="358"/>
        <v>67342</v>
      </c>
      <c r="S1507" s="42">
        <f t="shared" si="359"/>
        <v>0</v>
      </c>
      <c r="T1507" s="42">
        <f>IFERROR(VLOOKUP(A1507,'[4]Re-order'!$A:$Q,17,0),"")</f>
        <v>0</v>
      </c>
      <c r="U1507" s="42">
        <f>IFERROR(VLOOKUP(A1507,'[4]MC Masterlist 2026-09-17'!$B:$M, 10, 0),0)</f>
        <v>15</v>
      </c>
      <c r="V1507" s="42">
        <f>IFERROR(VLOOKUP(A1507,'[4]MC Masterlist 2026-09-17'!$B:$M, 11, 0),0)</f>
        <v>15</v>
      </c>
      <c r="W1507" s="42">
        <f t="shared" si="360"/>
        <v>30</v>
      </c>
      <c r="X1507" s="42">
        <f t="shared" si="361"/>
        <v>7</v>
      </c>
      <c r="Y1507" s="42">
        <f>IFERROR(IF(OR(C1507="AREA I",C1507="AREA V"),7,VLOOKUP(A1507,'[4]MC Masterlist 2026-09-17'!$B:$M, 12, 0)),0)</f>
        <v>7</v>
      </c>
      <c r="Z1507" s="42">
        <f t="shared" si="362"/>
        <v>0</v>
      </c>
      <c r="AA1507" s="42">
        <f t="shared" si="363"/>
        <v>0</v>
      </c>
      <c r="AB1507" s="42">
        <f t="shared" si="364"/>
        <v>0</v>
      </c>
      <c r="AC1507" s="42">
        <f t="shared" si="365"/>
        <v>0</v>
      </c>
      <c r="AD1507" s="40" t="str">
        <f t="shared" si="366"/>
        <v>Critical</v>
      </c>
      <c r="AE1507" s="40">
        <f>IFERROR(VLOOKUP(A1507,'[4]Re-order'!$A:$AA,27,0),"")</f>
        <v>0</v>
      </c>
      <c r="AF1507" s="42">
        <f t="shared" si="367"/>
        <v>-1</v>
      </c>
      <c r="AG1507" s="42" t="e">
        <f>SUMIFS('[4]Raw Inventory'!D:D,'[4]Raw Inventory'!C:C,"GREATWALL",'[4]Raw Inventory'!B:B,A1507)</f>
        <v>#VALUE!</v>
      </c>
      <c r="AH1507" s="42" t="e">
        <f>SUMIFS('[4]Raw Inventory'!D:D,'[4]Raw Inventory'!C:C,"DUARTE",'[4]Raw Inventory'!B:B,A1507)</f>
        <v>#VALUE!</v>
      </c>
      <c r="AI1507" s="42"/>
      <c r="AJ1507" s="42">
        <f t="shared" si="368"/>
        <v>0</v>
      </c>
      <c r="AK1507" s="40" t="str">
        <f>IFERROR(IF((Q1507+IF(AI1507="",0,AI3))&lt;=0,"Stockout",IF(AJ1507="","",IF(F1507="Class A",IF(AJ1507&lt;=7,"Critical",IF(AJ1507&lt;=15,"Low",IF(AJ1507&lt;=30,"Reorder",IF(AJ1507&lt;=45,"Optimal","Overstock")))),IF(F1507="Class B",IF(AJ1507&lt;=10,"Critical",IF(AJ1507&lt;=20,"Low",IF(AJ1507&lt;=45,"Reorder",IF(AJ1507&lt;=60,"Optimal","Overstock")))),IF(F1507="Class C",IF(AJ1507&lt;=15,"Critical",IF(AJ1507&lt;=30,"Low",IF(AJ1507&lt;=60,"Reorder",IF(AJ1507&lt;=90,"Optimal","Overstock")))),""))))),"")</f>
        <v>Critical</v>
      </c>
      <c r="AL1507" s="42"/>
      <c r="AM1507" s="39"/>
      <c r="AN1507" s="39"/>
      <c r="AO1507" s="39"/>
      <c r="AP1507" s="39"/>
      <c r="AQ1507" s="39"/>
      <c r="AR1507" s="39"/>
      <c r="AS1507" s="39"/>
      <c r="AT1507" s="39"/>
      <c r="AU1507" s="39"/>
      <c r="AV1507" s="39"/>
    </row>
    <row r="1508" spans="1:48">
      <c r="A1508" s="39" t="s">
        <v>69</v>
      </c>
      <c r="B1508" s="39" t="s">
        <v>145</v>
      </c>
      <c r="C1508" s="39" t="s">
        <v>137</v>
      </c>
      <c r="D1508" s="40" t="s">
        <v>228</v>
      </c>
      <c r="E1508" s="40">
        <v>26</v>
      </c>
      <c r="F1508" s="40" t="s">
        <v>3</v>
      </c>
      <c r="G1508" s="39" t="str">
        <f>IFERROR(VLOOKUP(A1508,'[4]MC Masterlist 2026-09-17'!$B:$M, 3, 0),"")</f>
        <v>YAMAHA</v>
      </c>
      <c r="H1508" s="41">
        <f>IFERROR(VLOOKUP(A1508,'[4]MC Masterlist 2026-09-17'!$B:$M, 6, 0),"")</f>
        <v>54426</v>
      </c>
      <c r="I1508" s="42">
        <v>0</v>
      </c>
      <c r="J1508" s="42">
        <v>1</v>
      </c>
      <c r="K1508" s="42">
        <v>0</v>
      </c>
      <c r="L1508" s="42">
        <f t="shared" si="353"/>
        <v>1</v>
      </c>
      <c r="M1508" s="42">
        <f t="shared" si="354"/>
        <v>0.33333333333333331</v>
      </c>
      <c r="N1508" s="41">
        <f t="shared" si="355"/>
        <v>54426</v>
      </c>
      <c r="O1508" s="41">
        <f t="shared" si="356"/>
        <v>18142</v>
      </c>
      <c r="P1508" s="42">
        <f t="shared" si="357"/>
        <v>1.111111111111111E-2</v>
      </c>
      <c r="Q1508" s="42"/>
      <c r="R1508" s="41">
        <f t="shared" si="358"/>
        <v>0</v>
      </c>
      <c r="S1508" s="42">
        <f t="shared" si="359"/>
        <v>0</v>
      </c>
      <c r="T1508" s="42">
        <f>IFERROR(VLOOKUP(A1508,'[4]Re-order'!$A:$Q,17,0),"")</f>
        <v>0</v>
      </c>
      <c r="U1508" s="42">
        <f>IFERROR(VLOOKUP(A1508,'[4]MC Masterlist 2026-09-17'!$B:$M, 10, 0),0)</f>
        <v>15</v>
      </c>
      <c r="V1508" s="42">
        <f>IFERROR(VLOOKUP(A1508,'[4]MC Masterlist 2026-09-17'!$B:$M, 11, 0),0)</f>
        <v>15</v>
      </c>
      <c r="W1508" s="42">
        <f t="shared" si="360"/>
        <v>30</v>
      </c>
      <c r="X1508" s="42">
        <f t="shared" si="361"/>
        <v>6.833333333333333</v>
      </c>
      <c r="Y1508" s="42">
        <f>IFERROR(IF(OR(C1508="AREA I",C1508="AREA V"),7,VLOOKUP(A1508,'[4]MC Masterlist 2026-09-17'!$B:$M, 12, 0)),0)</f>
        <v>7</v>
      </c>
      <c r="Z1508" s="42">
        <f t="shared" si="362"/>
        <v>0.16666666666666666</v>
      </c>
      <c r="AA1508" s="42">
        <f t="shared" si="363"/>
        <v>0.33333333333333331</v>
      </c>
      <c r="AB1508" s="42">
        <f t="shared" si="364"/>
        <v>7.5925925925925911E-2</v>
      </c>
      <c r="AC1508" s="42">
        <f t="shared" si="365"/>
        <v>7.7777777777777765E-2</v>
      </c>
      <c r="AD1508" s="40" t="str">
        <f t="shared" si="366"/>
        <v>Stockout</v>
      </c>
      <c r="AE1508" s="40">
        <f>IFERROR(VLOOKUP(A1508,'[4]Re-order'!$A:$AA,27,0),"")</f>
        <v>0</v>
      </c>
      <c r="AF1508" s="42">
        <f t="shared" si="367"/>
        <v>7.7777777777777765E-2</v>
      </c>
      <c r="AG1508" s="42" t="e">
        <f>SUMIFS('[4]Raw Inventory'!D:D,'[4]Raw Inventory'!C:C,"GREATWALL",'[4]Raw Inventory'!B:B,A1508)</f>
        <v>#VALUE!</v>
      </c>
      <c r="AH1508" s="42" t="e">
        <f>SUMIFS('[4]Raw Inventory'!D:D,'[4]Raw Inventory'!C:C,"DUARTE",'[4]Raw Inventory'!B:B,A1508)</f>
        <v>#VALUE!</v>
      </c>
      <c r="AI1508" s="42"/>
      <c r="AJ1508" s="42">
        <f t="shared" si="368"/>
        <v>0</v>
      </c>
      <c r="AK1508" s="40" t="str">
        <f>IFERROR(IF((Q1508+IF(AI1508="",0,AI3))&lt;=0,"Stockout",IF(AJ1508="","",IF(F1508="Class A",IF(AJ1508&lt;=7,"Critical",IF(AJ1508&lt;=15,"Low",IF(AJ1508&lt;=30,"Reorder",IF(AJ1508&lt;=45,"Optimal","Overstock")))),IF(F1508="Class B",IF(AJ1508&lt;=10,"Critical",IF(AJ1508&lt;=20,"Low",IF(AJ1508&lt;=45,"Reorder",IF(AJ1508&lt;=60,"Optimal","Overstock")))),IF(F1508="Class C",IF(AJ1508&lt;=15,"Critical",IF(AJ1508&lt;=30,"Low",IF(AJ1508&lt;=60,"Reorder",IF(AJ1508&lt;=90,"Optimal","Overstock")))),""))))),"")</f>
        <v>Stockout</v>
      </c>
      <c r="AL1508" s="42"/>
      <c r="AM1508" s="39"/>
      <c r="AN1508" s="39"/>
      <c r="AO1508" s="39"/>
      <c r="AP1508" s="39"/>
      <c r="AQ1508" s="39"/>
      <c r="AR1508" s="39"/>
      <c r="AS1508" s="39"/>
      <c r="AT1508" s="39"/>
      <c r="AU1508" s="39"/>
      <c r="AV1508" s="39"/>
    </row>
    <row r="1509" spans="1:48">
      <c r="A1509" s="39" t="s">
        <v>20</v>
      </c>
      <c r="B1509" s="39" t="s">
        <v>146</v>
      </c>
      <c r="C1509" s="39" t="s">
        <v>137</v>
      </c>
      <c r="D1509" s="40" t="s">
        <v>235</v>
      </c>
      <c r="E1509" s="40">
        <v>9</v>
      </c>
      <c r="F1509" s="40" t="s">
        <v>2</v>
      </c>
      <c r="G1509" s="39" t="str">
        <f>IFERROR(VLOOKUP(A1509,'[4]MC Masterlist 2026-09-17'!$B:$M, 3, 0),"")</f>
        <v>HONDA</v>
      </c>
      <c r="H1509" s="41">
        <f>IFERROR(VLOOKUP(A1509,'[4]MC Masterlist 2026-09-17'!$B:$M, 6, 0),"")</f>
        <v>69950</v>
      </c>
      <c r="I1509" s="42">
        <v>1</v>
      </c>
      <c r="J1509" s="42">
        <v>2</v>
      </c>
      <c r="K1509" s="42">
        <v>3</v>
      </c>
      <c r="L1509" s="42">
        <f t="shared" si="353"/>
        <v>6</v>
      </c>
      <c r="M1509" s="42">
        <f t="shared" si="354"/>
        <v>2</v>
      </c>
      <c r="N1509" s="41">
        <f t="shared" si="355"/>
        <v>419700</v>
      </c>
      <c r="O1509" s="41">
        <f t="shared" si="356"/>
        <v>139900</v>
      </c>
      <c r="P1509" s="42">
        <f t="shared" si="357"/>
        <v>6.6666666666666666E-2</v>
      </c>
      <c r="Q1509" s="42">
        <v>0</v>
      </c>
      <c r="R1509" s="41">
        <f t="shared" si="358"/>
        <v>0</v>
      </c>
      <c r="S1509" s="42">
        <f t="shared" si="359"/>
        <v>0</v>
      </c>
      <c r="T1509" s="42">
        <f>IFERROR(VLOOKUP(A1509,'[4]Re-order'!$A:$Q,17,0),"")</f>
        <v>0</v>
      </c>
      <c r="U1509" s="42">
        <f>IFERROR(VLOOKUP(A1509,'[4]MC Masterlist 2026-09-17'!$B:$M, 10, 0),0)</f>
        <v>15</v>
      </c>
      <c r="V1509" s="42">
        <f>IFERROR(VLOOKUP(A1509,'[4]MC Masterlist 2026-09-17'!$B:$M, 11, 0),0)</f>
        <v>15</v>
      </c>
      <c r="W1509" s="42">
        <f t="shared" si="360"/>
        <v>30</v>
      </c>
      <c r="X1509" s="42">
        <f t="shared" si="361"/>
        <v>6</v>
      </c>
      <c r="Y1509" s="42">
        <f>IFERROR(IF(OR(C1509="AREA I",C1509="AREA V"),7,VLOOKUP(A1509,'[4]MC Masterlist 2026-09-17'!$B:$M, 12, 0)),0)</f>
        <v>7</v>
      </c>
      <c r="Z1509" s="42">
        <f t="shared" si="362"/>
        <v>1</v>
      </c>
      <c r="AA1509" s="42">
        <f t="shared" si="363"/>
        <v>2</v>
      </c>
      <c r="AB1509" s="42">
        <f t="shared" si="364"/>
        <v>0.4</v>
      </c>
      <c r="AC1509" s="42">
        <f t="shared" si="365"/>
        <v>0.46666666666666667</v>
      </c>
      <c r="AD1509" s="40" t="str">
        <f t="shared" si="366"/>
        <v>Stockout</v>
      </c>
      <c r="AE1509" s="40">
        <f>IFERROR(VLOOKUP(A1509,'[4]Re-order'!$A:$AA,27,0),"")</f>
        <v>0</v>
      </c>
      <c r="AF1509" s="42">
        <f t="shared" si="367"/>
        <v>0.46666666666666667</v>
      </c>
      <c r="AG1509" s="42" t="e">
        <f>SUMIFS('[4]Raw Inventory'!D:D,'[4]Raw Inventory'!C:C,"GREATWALL",'[4]Raw Inventory'!B:B,A1509)</f>
        <v>#VALUE!</v>
      </c>
      <c r="AH1509" s="42" t="e">
        <f>SUMIFS('[4]Raw Inventory'!D:D,'[4]Raw Inventory'!C:C,"DUARTE",'[4]Raw Inventory'!B:B,A1509)</f>
        <v>#VALUE!</v>
      </c>
      <c r="AI1509" s="42"/>
      <c r="AJ1509" s="42">
        <f t="shared" si="368"/>
        <v>0</v>
      </c>
      <c r="AK1509" s="40" t="str">
        <f>IFERROR(IF((Q1509+IF(AI1509="",0,AI3))&lt;=0,"Stockout",IF(AJ1509="","",IF(F1509="Class A",IF(AJ1509&lt;=7,"Critical",IF(AJ1509&lt;=15,"Low",IF(AJ1509&lt;=30,"Reorder",IF(AJ1509&lt;=45,"Optimal","Overstock")))),IF(F1509="Class B",IF(AJ1509&lt;=10,"Critical",IF(AJ1509&lt;=20,"Low",IF(AJ1509&lt;=45,"Reorder",IF(AJ1509&lt;=60,"Optimal","Overstock")))),IF(F1509="Class C",IF(AJ1509&lt;=15,"Critical",IF(AJ1509&lt;=30,"Low",IF(AJ1509&lt;=60,"Reorder",IF(AJ1509&lt;=90,"Optimal","Overstock")))),""))))),"")</f>
        <v>Stockout</v>
      </c>
      <c r="AL1509" s="42"/>
      <c r="AM1509" s="39"/>
      <c r="AN1509" s="39"/>
      <c r="AO1509" s="39"/>
      <c r="AP1509" s="39"/>
      <c r="AQ1509" s="39"/>
      <c r="AR1509" s="39"/>
      <c r="AS1509" s="39"/>
      <c r="AT1509" s="39"/>
      <c r="AU1509" s="39"/>
      <c r="AV1509" s="39"/>
    </row>
    <row r="1510" spans="1:48">
      <c r="A1510" s="39" t="s">
        <v>33</v>
      </c>
      <c r="B1510" s="39" t="s">
        <v>140</v>
      </c>
      <c r="C1510" s="39" t="s">
        <v>137</v>
      </c>
      <c r="D1510" s="40" t="s">
        <v>230</v>
      </c>
      <c r="E1510" s="40">
        <v>15</v>
      </c>
      <c r="F1510" s="40" t="s">
        <v>3</v>
      </c>
      <c r="G1510" s="39" t="str">
        <f>IFERROR(VLOOKUP(A1510,'[4]MC Masterlist 2026-09-17'!$B:$M, 3, 0),"")</f>
        <v>HONDA</v>
      </c>
      <c r="H1510" s="41">
        <f>IFERROR(VLOOKUP(A1510,'[4]MC Masterlist 2026-09-17'!$B:$M, 6, 0),"")</f>
        <v>251318</v>
      </c>
      <c r="I1510" s="42">
        <v>0</v>
      </c>
      <c r="J1510" s="42">
        <v>0</v>
      </c>
      <c r="K1510" s="42">
        <v>0</v>
      </c>
      <c r="L1510" s="42">
        <f t="shared" si="353"/>
        <v>0</v>
      </c>
      <c r="M1510" s="42">
        <f t="shared" si="354"/>
        <v>0</v>
      </c>
      <c r="N1510" s="41">
        <f t="shared" si="355"/>
        <v>0</v>
      </c>
      <c r="O1510" s="41">
        <f t="shared" si="356"/>
        <v>0</v>
      </c>
      <c r="P1510" s="42">
        <f t="shared" si="357"/>
        <v>0</v>
      </c>
      <c r="Q1510" s="42">
        <v>1</v>
      </c>
      <c r="R1510" s="41">
        <f t="shared" si="358"/>
        <v>251318</v>
      </c>
      <c r="S1510" s="42">
        <f t="shared" si="359"/>
        <v>0</v>
      </c>
      <c r="T1510" s="42">
        <f>IFERROR(VLOOKUP(A1510,'[4]Re-order'!$A:$Q,17,0),"")</f>
        <v>0</v>
      </c>
      <c r="U1510" s="42">
        <f>IFERROR(VLOOKUP(A1510,'[4]MC Masterlist 2026-09-17'!$B:$M, 10, 0),0)</f>
        <v>15</v>
      </c>
      <c r="V1510" s="42">
        <f>IFERROR(VLOOKUP(A1510,'[4]MC Masterlist 2026-09-17'!$B:$M, 11, 0),0)</f>
        <v>15</v>
      </c>
      <c r="W1510" s="42">
        <f t="shared" si="360"/>
        <v>30</v>
      </c>
      <c r="X1510" s="42">
        <f t="shared" si="361"/>
        <v>7</v>
      </c>
      <c r="Y1510" s="42">
        <f>IFERROR(IF(OR(C1510="AREA I",C1510="AREA V"),7,VLOOKUP(A1510,'[4]MC Masterlist 2026-09-17'!$B:$M, 12, 0)),0)</f>
        <v>7</v>
      </c>
      <c r="Z1510" s="42">
        <f t="shared" si="362"/>
        <v>0</v>
      </c>
      <c r="AA1510" s="42">
        <f t="shared" si="363"/>
        <v>0</v>
      </c>
      <c r="AB1510" s="42">
        <f t="shared" si="364"/>
        <v>0</v>
      </c>
      <c r="AC1510" s="42">
        <f t="shared" si="365"/>
        <v>0</v>
      </c>
      <c r="AD1510" s="40" t="str">
        <f t="shared" si="366"/>
        <v>Critical</v>
      </c>
      <c r="AE1510" s="40">
        <f>IFERROR(VLOOKUP(A1510,'[4]Re-order'!$A:$AA,27,0),"")</f>
        <v>0</v>
      </c>
      <c r="AF1510" s="42">
        <f t="shared" si="367"/>
        <v>-1</v>
      </c>
      <c r="AG1510" s="42" t="e">
        <f>SUMIFS('[4]Raw Inventory'!D:D,'[4]Raw Inventory'!C:C,"GREATWALL",'[4]Raw Inventory'!B:B,A1510)</f>
        <v>#VALUE!</v>
      </c>
      <c r="AH1510" s="42" t="e">
        <f>SUMIFS('[4]Raw Inventory'!D:D,'[4]Raw Inventory'!C:C,"DUARTE",'[4]Raw Inventory'!B:B,A1510)</f>
        <v>#VALUE!</v>
      </c>
      <c r="AI1510" s="42"/>
      <c r="AJ1510" s="42">
        <f t="shared" si="368"/>
        <v>0</v>
      </c>
      <c r="AK1510" s="40" t="str">
        <f>IFERROR(IF((Q1510+IF(AI1510="",0,AI3))&lt;=0,"Stockout",IF(AJ1510="","",IF(F1510="Class A",IF(AJ1510&lt;=7,"Critical",IF(AJ1510&lt;=15,"Low",IF(AJ1510&lt;=30,"Reorder",IF(AJ1510&lt;=45,"Optimal","Overstock")))),IF(F1510="Class B",IF(AJ1510&lt;=10,"Critical",IF(AJ1510&lt;=20,"Low",IF(AJ1510&lt;=45,"Reorder",IF(AJ1510&lt;=60,"Optimal","Overstock")))),IF(F1510="Class C",IF(AJ1510&lt;=15,"Critical",IF(AJ1510&lt;=30,"Low",IF(AJ1510&lt;=60,"Reorder",IF(AJ1510&lt;=90,"Optimal","Overstock")))),""))))),"")</f>
        <v>Critical</v>
      </c>
      <c r="AL1510" s="42"/>
      <c r="AM1510" s="39"/>
      <c r="AN1510" s="39"/>
      <c r="AO1510" s="39"/>
      <c r="AP1510" s="39"/>
      <c r="AQ1510" s="39"/>
      <c r="AR1510" s="39"/>
      <c r="AS1510" s="39"/>
      <c r="AT1510" s="39"/>
      <c r="AU1510" s="39"/>
      <c r="AV1510" s="39"/>
    </row>
    <row r="1511" spans="1:48">
      <c r="A1511" s="39" t="s">
        <v>105</v>
      </c>
      <c r="B1511" s="39" t="s">
        <v>29</v>
      </c>
      <c r="C1511" s="39" t="s">
        <v>1</v>
      </c>
      <c r="D1511" s="40" t="s">
        <v>250</v>
      </c>
      <c r="E1511" s="40">
        <v>21</v>
      </c>
      <c r="F1511" s="40" t="s">
        <v>2</v>
      </c>
      <c r="G1511" s="39" t="str">
        <f>IFERROR(VLOOKUP(A1511,'[4]MC Masterlist 2026-09-17'!$B:$M, 3, 0),"")</f>
        <v>SUZUKI</v>
      </c>
      <c r="H1511" s="41">
        <f>IFERROR(VLOOKUP(A1511,'[4]MC Masterlist 2026-09-17'!$B:$M, 6, 0),"")</f>
        <v>215770</v>
      </c>
      <c r="I1511" s="42">
        <v>0</v>
      </c>
      <c r="J1511" s="42">
        <v>0</v>
      </c>
      <c r="K1511" s="42">
        <v>1</v>
      </c>
      <c r="L1511" s="42">
        <f t="shared" si="353"/>
        <v>1</v>
      </c>
      <c r="M1511" s="42">
        <f t="shared" si="354"/>
        <v>0.33333333333333331</v>
      </c>
      <c r="N1511" s="41">
        <f t="shared" si="355"/>
        <v>215770</v>
      </c>
      <c r="O1511" s="41">
        <f t="shared" si="356"/>
        <v>71923.333333333328</v>
      </c>
      <c r="P1511" s="42">
        <f t="shared" si="357"/>
        <v>1.111111111111111E-2</v>
      </c>
      <c r="Q1511" s="42"/>
      <c r="R1511" s="41">
        <f t="shared" si="358"/>
        <v>0</v>
      </c>
      <c r="S1511" s="42">
        <f t="shared" si="359"/>
        <v>0</v>
      </c>
      <c r="T1511" s="42">
        <f>IFERROR(VLOOKUP(A1511,'[4]Re-order'!$A:$Q,17,0),"")</f>
        <v>0</v>
      </c>
      <c r="U1511" s="42">
        <f>IFERROR(VLOOKUP(A1511,'[4]MC Masterlist 2026-09-17'!$B:$M, 10, 0),0)</f>
        <v>15</v>
      </c>
      <c r="V1511" s="42">
        <f>IFERROR(VLOOKUP(A1511,'[4]MC Masterlist 2026-09-17'!$B:$M, 11, 0),0)</f>
        <v>15</v>
      </c>
      <c r="W1511" s="42">
        <f t="shared" si="360"/>
        <v>30</v>
      </c>
      <c r="X1511" s="42">
        <f t="shared" si="361"/>
        <v>6.833333333333333</v>
      </c>
      <c r="Y1511" s="42">
        <f>IFERROR(IF(OR(C1511="AREA I",C1511="AREA V"),7,VLOOKUP(A1511,'[4]MC Masterlist 2026-09-17'!$B:$M, 12, 0)),0)</f>
        <v>7</v>
      </c>
      <c r="Z1511" s="42">
        <f t="shared" si="362"/>
        <v>0.16666666666666666</v>
      </c>
      <c r="AA1511" s="42">
        <f t="shared" si="363"/>
        <v>0.33333333333333331</v>
      </c>
      <c r="AB1511" s="42">
        <f t="shared" si="364"/>
        <v>7.5925925925925911E-2</v>
      </c>
      <c r="AC1511" s="42">
        <f t="shared" si="365"/>
        <v>7.7777777777777765E-2</v>
      </c>
      <c r="AD1511" s="40" t="str">
        <f t="shared" si="366"/>
        <v>Stockout</v>
      </c>
      <c r="AE1511" s="40">
        <f>IFERROR(VLOOKUP(A1511,'[4]Re-order'!$A:$AA,27,0),"")</f>
        <v>0</v>
      </c>
      <c r="AF1511" s="42">
        <f t="shared" si="367"/>
        <v>7.7777777777777765E-2</v>
      </c>
      <c r="AG1511" s="42" t="e">
        <f>SUMIFS('[4]Raw Inventory'!D:D,'[4]Raw Inventory'!C:C,"GREATWALL",'[4]Raw Inventory'!B:B,A1511)</f>
        <v>#VALUE!</v>
      </c>
      <c r="AH1511" s="42" t="e">
        <f>SUMIFS('[4]Raw Inventory'!D:D,'[4]Raw Inventory'!C:C,"DUARTE",'[4]Raw Inventory'!B:B,A1511)</f>
        <v>#VALUE!</v>
      </c>
      <c r="AI1511" s="42"/>
      <c r="AJ1511" s="42">
        <f t="shared" si="368"/>
        <v>0</v>
      </c>
      <c r="AK1511" s="40" t="str">
        <f>IFERROR(IF((Q1511+IF(AI1511="",0,AI3))&lt;=0,"Stockout",IF(AJ1511="","",IF(F1511="Class A",IF(AJ1511&lt;=7,"Critical",IF(AJ1511&lt;=15,"Low",IF(AJ1511&lt;=30,"Reorder",IF(AJ1511&lt;=45,"Optimal","Overstock")))),IF(F1511="Class B",IF(AJ1511&lt;=10,"Critical",IF(AJ1511&lt;=20,"Low",IF(AJ1511&lt;=45,"Reorder",IF(AJ1511&lt;=60,"Optimal","Overstock")))),IF(F1511="Class C",IF(AJ1511&lt;=15,"Critical",IF(AJ1511&lt;=30,"Low",IF(AJ1511&lt;=60,"Reorder",IF(AJ1511&lt;=90,"Optimal","Overstock")))),""))))),"")</f>
        <v>Stockout</v>
      </c>
      <c r="AL1511" s="42"/>
      <c r="AM1511" s="39"/>
      <c r="AN1511" s="39"/>
      <c r="AO1511" s="39"/>
      <c r="AP1511" s="39"/>
      <c r="AQ1511" s="39"/>
      <c r="AR1511" s="39"/>
      <c r="AS1511" s="39"/>
      <c r="AT1511" s="39"/>
      <c r="AU1511" s="39"/>
      <c r="AV1511" s="39"/>
    </row>
    <row r="1512" spans="1:48">
      <c r="A1512" s="39" t="s">
        <v>35</v>
      </c>
      <c r="B1512" s="39" t="s">
        <v>144</v>
      </c>
      <c r="C1512" s="39" t="s">
        <v>137</v>
      </c>
      <c r="D1512" s="40" t="s">
        <v>250</v>
      </c>
      <c r="E1512" s="40">
        <v>20</v>
      </c>
      <c r="F1512" s="40" t="s">
        <v>2</v>
      </c>
      <c r="G1512" s="39" t="str">
        <f>IFERROR(VLOOKUP(A1512,'[4]MC Masterlist 2026-09-17'!$B:$M, 3, 0),"")</f>
        <v>HONDA</v>
      </c>
      <c r="H1512" s="41">
        <f>IFERROR(VLOOKUP(A1512,'[4]MC Masterlist 2026-09-17'!$B:$M, 6, 0),"")</f>
        <v>57990</v>
      </c>
      <c r="I1512" s="42">
        <v>0</v>
      </c>
      <c r="J1512" s="42">
        <v>2</v>
      </c>
      <c r="K1512" s="42">
        <v>2</v>
      </c>
      <c r="L1512" s="42">
        <f t="shared" si="353"/>
        <v>4</v>
      </c>
      <c r="M1512" s="42">
        <f t="shared" si="354"/>
        <v>1.3333333333333333</v>
      </c>
      <c r="N1512" s="41">
        <f t="shared" si="355"/>
        <v>231960</v>
      </c>
      <c r="O1512" s="41">
        <f t="shared" si="356"/>
        <v>77320</v>
      </c>
      <c r="P1512" s="42">
        <f t="shared" si="357"/>
        <v>4.4444444444444439E-2</v>
      </c>
      <c r="Q1512" s="42">
        <v>1</v>
      </c>
      <c r="R1512" s="41">
        <f t="shared" si="358"/>
        <v>57990</v>
      </c>
      <c r="S1512" s="42">
        <f t="shared" si="359"/>
        <v>22.5</v>
      </c>
      <c r="T1512" s="42">
        <f>IFERROR(VLOOKUP(A1512,'[4]Re-order'!$A:$Q,17,0),"")</f>
        <v>0</v>
      </c>
      <c r="U1512" s="42">
        <f>IFERROR(VLOOKUP(A1512,'[4]MC Masterlist 2026-09-17'!$B:$M, 10, 0),0)</f>
        <v>15</v>
      </c>
      <c r="V1512" s="42">
        <f>IFERROR(VLOOKUP(A1512,'[4]MC Masterlist 2026-09-17'!$B:$M, 11, 0),0)</f>
        <v>15</v>
      </c>
      <c r="W1512" s="42">
        <f t="shared" si="360"/>
        <v>30</v>
      </c>
      <c r="X1512" s="42">
        <f t="shared" si="361"/>
        <v>6.333333333333333</v>
      </c>
      <c r="Y1512" s="42">
        <f>IFERROR(IF(OR(C1512="AREA I",C1512="AREA V"),7,VLOOKUP(A1512,'[4]MC Masterlist 2026-09-17'!$B:$M, 12, 0)),0)</f>
        <v>7</v>
      </c>
      <c r="Z1512" s="42">
        <f t="shared" si="362"/>
        <v>0.66666666666666663</v>
      </c>
      <c r="AA1512" s="42">
        <f t="shared" si="363"/>
        <v>1.3333333333333333</v>
      </c>
      <c r="AB1512" s="42">
        <f t="shared" si="364"/>
        <v>0.28148148148148144</v>
      </c>
      <c r="AC1512" s="42">
        <f t="shared" si="365"/>
        <v>0.31111111111111106</v>
      </c>
      <c r="AD1512" s="40" t="str">
        <f t="shared" si="366"/>
        <v>Reorder</v>
      </c>
      <c r="AE1512" s="40">
        <f>IFERROR(VLOOKUP(A1512,'[4]Re-order'!$A:$AA,27,0),"")</f>
        <v>0</v>
      </c>
      <c r="AF1512" s="42">
        <f t="shared" si="367"/>
        <v>-0.68888888888888888</v>
      </c>
      <c r="AG1512" s="42" t="e">
        <f>SUMIFS('[4]Raw Inventory'!D:D,'[4]Raw Inventory'!C:C,"GREATWALL",'[4]Raw Inventory'!B:B,A1512)</f>
        <v>#VALUE!</v>
      </c>
      <c r="AH1512" s="42" t="e">
        <f>SUMIFS('[4]Raw Inventory'!D:D,'[4]Raw Inventory'!C:C,"DUARTE",'[4]Raw Inventory'!B:B,A1512)</f>
        <v>#VALUE!</v>
      </c>
      <c r="AI1512" s="42"/>
      <c r="AJ1512" s="42">
        <f t="shared" si="368"/>
        <v>22.500000000000004</v>
      </c>
      <c r="AK1512" s="40" t="str">
        <f>IFERROR(IF((Q1512+IF(AI1512="",0,AI3))&lt;=0,"Stockout",IF(AJ1512="","",IF(F1512="Class A",IF(AJ1512&lt;=7,"Critical",IF(AJ1512&lt;=15,"Low",IF(AJ1512&lt;=30,"Reorder",IF(AJ1512&lt;=45,"Optimal","Overstock")))),IF(F1512="Class B",IF(AJ1512&lt;=10,"Critical",IF(AJ1512&lt;=20,"Low",IF(AJ1512&lt;=45,"Reorder",IF(AJ1512&lt;=60,"Optimal","Overstock")))),IF(F1512="Class C",IF(AJ1512&lt;=15,"Critical",IF(AJ1512&lt;=30,"Low",IF(AJ1512&lt;=60,"Reorder",IF(AJ1512&lt;=90,"Optimal","Overstock")))),""))))),"")</f>
        <v>Reorder</v>
      </c>
      <c r="AL1512" s="42"/>
      <c r="AM1512" s="39"/>
      <c r="AN1512" s="39"/>
      <c r="AO1512" s="39"/>
      <c r="AP1512" s="39"/>
      <c r="AQ1512" s="39"/>
      <c r="AR1512" s="39"/>
      <c r="AS1512" s="39"/>
      <c r="AT1512" s="39"/>
      <c r="AU1512" s="39"/>
      <c r="AV1512" s="39"/>
    </row>
    <row r="1513" spans="1:48">
      <c r="A1513" s="39" t="s">
        <v>64</v>
      </c>
      <c r="B1513" s="39" t="s">
        <v>120</v>
      </c>
      <c r="C1513" s="39" t="s">
        <v>118</v>
      </c>
      <c r="D1513" s="40" t="s">
        <v>231</v>
      </c>
      <c r="E1513" s="40">
        <v>24</v>
      </c>
      <c r="F1513" s="40" t="s">
        <v>3</v>
      </c>
      <c r="G1513" s="39" t="str">
        <f>IFERROR(VLOOKUP(A1513,'[4]MC Masterlist 2026-09-17'!$B:$M, 3, 0),"")</f>
        <v>HONDA</v>
      </c>
      <c r="H1513" s="41">
        <f>IFERROR(VLOOKUP(A1513,'[4]MC Masterlist 2026-09-17'!$B:$M, 6, 0),"")</f>
        <v>73170</v>
      </c>
      <c r="I1513" s="42">
        <v>0</v>
      </c>
      <c r="J1513" s="42">
        <v>0</v>
      </c>
      <c r="K1513" s="42">
        <v>0</v>
      </c>
      <c r="L1513" s="42">
        <f t="shared" si="353"/>
        <v>0</v>
      </c>
      <c r="M1513" s="42">
        <f t="shared" si="354"/>
        <v>0</v>
      </c>
      <c r="N1513" s="41">
        <f t="shared" si="355"/>
        <v>0</v>
      </c>
      <c r="O1513" s="41">
        <f t="shared" si="356"/>
        <v>0</v>
      </c>
      <c r="P1513" s="42">
        <f t="shared" si="357"/>
        <v>0</v>
      </c>
      <c r="Q1513" s="42">
        <v>3</v>
      </c>
      <c r="R1513" s="41">
        <f t="shared" si="358"/>
        <v>219510</v>
      </c>
      <c r="S1513" s="42">
        <f t="shared" si="359"/>
        <v>0</v>
      </c>
      <c r="T1513" s="42">
        <f>IFERROR(VLOOKUP(A1513,'[4]Re-order'!$A:$Q,17,0),"")</f>
        <v>0</v>
      </c>
      <c r="U1513" s="42">
        <f>IFERROR(VLOOKUP(A1513,'[4]MC Masterlist 2026-09-17'!$B:$M, 10, 0),0)</f>
        <v>15</v>
      </c>
      <c r="V1513" s="42">
        <f>IFERROR(VLOOKUP(A1513,'[4]MC Masterlist 2026-09-17'!$B:$M, 11, 0),0)</f>
        <v>15</v>
      </c>
      <c r="W1513" s="42">
        <f t="shared" si="360"/>
        <v>30</v>
      </c>
      <c r="X1513" s="42">
        <f t="shared" si="361"/>
        <v>30</v>
      </c>
      <c r="Y1513" s="42">
        <f>IFERROR(IF(OR(C1513="AREA I",C1513="AREA V"),7,VLOOKUP(A1513,'[4]MC Masterlist 2026-09-17'!$B:$M, 12, 0)),0)</f>
        <v>30</v>
      </c>
      <c r="Z1513" s="42">
        <f t="shared" si="362"/>
        <v>0</v>
      </c>
      <c r="AA1513" s="42">
        <f t="shared" si="363"/>
        <v>0</v>
      </c>
      <c r="AB1513" s="42">
        <f t="shared" si="364"/>
        <v>0</v>
      </c>
      <c r="AC1513" s="42">
        <f t="shared" si="365"/>
        <v>0</v>
      </c>
      <c r="AD1513" s="40" t="str">
        <f t="shared" si="366"/>
        <v>Critical</v>
      </c>
      <c r="AE1513" s="40">
        <f>IFERROR(VLOOKUP(A1513,'[4]Re-order'!$A:$AA,27,0),"")</f>
        <v>0</v>
      </c>
      <c r="AF1513" s="42">
        <f t="shared" si="367"/>
        <v>-3</v>
      </c>
      <c r="AG1513" s="42" t="e">
        <f>SUMIFS('[4]Raw Inventory'!D:D,'[4]Raw Inventory'!C:C,"GREATWALL",'[4]Raw Inventory'!B:B,A1513)</f>
        <v>#VALUE!</v>
      </c>
      <c r="AH1513" s="42" t="e">
        <f>SUMIFS('[4]Raw Inventory'!D:D,'[4]Raw Inventory'!C:C,"DUARTE",'[4]Raw Inventory'!B:B,A1513)</f>
        <v>#VALUE!</v>
      </c>
      <c r="AI1513" s="42"/>
      <c r="AJ1513" s="42">
        <f t="shared" si="368"/>
        <v>0</v>
      </c>
      <c r="AK1513" s="40" t="str">
        <f>IFERROR(IF((Q1513+IF(AI1513="",0,AI3))&lt;=0,"Stockout",IF(AJ1513="","",IF(F1513="Class A",IF(AJ1513&lt;=7,"Critical",IF(AJ1513&lt;=15,"Low",IF(AJ1513&lt;=30,"Reorder",IF(AJ1513&lt;=45,"Optimal","Overstock")))),IF(F1513="Class B",IF(AJ1513&lt;=10,"Critical",IF(AJ1513&lt;=20,"Low",IF(AJ1513&lt;=45,"Reorder",IF(AJ1513&lt;=60,"Optimal","Overstock")))),IF(F1513="Class C",IF(AJ1513&lt;=15,"Critical",IF(AJ1513&lt;=30,"Low",IF(AJ1513&lt;=60,"Reorder",IF(AJ1513&lt;=90,"Optimal","Overstock")))),""))))),"")</f>
        <v>Critical</v>
      </c>
      <c r="AL1513" s="42"/>
      <c r="AM1513" s="39"/>
      <c r="AN1513" s="39"/>
      <c r="AO1513" s="39"/>
      <c r="AP1513" s="39"/>
      <c r="AQ1513" s="39"/>
      <c r="AR1513" s="39"/>
      <c r="AS1513" s="39"/>
      <c r="AT1513" s="39"/>
      <c r="AU1513" s="39"/>
      <c r="AV1513" s="39"/>
    </row>
    <row r="1514" spans="1:48">
      <c r="A1514" s="39" t="s">
        <v>50</v>
      </c>
      <c r="B1514" s="39" t="s">
        <v>122</v>
      </c>
      <c r="C1514" s="39" t="s">
        <v>118</v>
      </c>
      <c r="D1514" s="40" t="s">
        <v>259</v>
      </c>
      <c r="E1514" s="40">
        <v>19</v>
      </c>
      <c r="F1514" s="40" t="s">
        <v>2</v>
      </c>
      <c r="G1514" s="39" t="str">
        <f>IFERROR(VLOOKUP(A1514,'[4]MC Masterlist 2026-09-17'!$B:$M, 3, 0),"")</f>
        <v>YAMAHA</v>
      </c>
      <c r="H1514" s="41">
        <f>IFERROR(VLOOKUP(A1514,'[4]MC Masterlist 2026-09-17'!$B:$M, 6, 0),"")</f>
        <v>78957</v>
      </c>
      <c r="I1514" s="42">
        <v>1</v>
      </c>
      <c r="J1514" s="42">
        <v>1</v>
      </c>
      <c r="K1514" s="42">
        <v>1</v>
      </c>
      <c r="L1514" s="42">
        <f t="shared" si="353"/>
        <v>3</v>
      </c>
      <c r="M1514" s="42">
        <f t="shared" si="354"/>
        <v>1</v>
      </c>
      <c r="N1514" s="41">
        <f t="shared" si="355"/>
        <v>236871</v>
      </c>
      <c r="O1514" s="41">
        <f t="shared" si="356"/>
        <v>78957</v>
      </c>
      <c r="P1514" s="42">
        <f t="shared" si="357"/>
        <v>3.3333333333333333E-2</v>
      </c>
      <c r="Q1514" s="42"/>
      <c r="R1514" s="41">
        <f t="shared" si="358"/>
        <v>0</v>
      </c>
      <c r="S1514" s="42">
        <f t="shared" si="359"/>
        <v>0</v>
      </c>
      <c r="T1514" s="42">
        <f>IFERROR(VLOOKUP(A1514,'[4]Re-order'!$A:$Q,17,0),"")</f>
        <v>0</v>
      </c>
      <c r="U1514" s="42">
        <f>IFERROR(VLOOKUP(A1514,'[4]MC Masterlist 2026-09-17'!$B:$M, 10, 0),0)</f>
        <v>15</v>
      </c>
      <c r="V1514" s="42">
        <f>IFERROR(VLOOKUP(A1514,'[4]MC Masterlist 2026-09-17'!$B:$M, 11, 0),0)</f>
        <v>15</v>
      </c>
      <c r="W1514" s="42">
        <f t="shared" si="360"/>
        <v>30</v>
      </c>
      <c r="X1514" s="42">
        <f t="shared" si="361"/>
        <v>29.5</v>
      </c>
      <c r="Y1514" s="42">
        <f>IFERROR(IF(OR(C1514="AREA I",C1514="AREA V"),7,VLOOKUP(A1514,'[4]MC Masterlist 2026-09-17'!$B:$M, 12, 0)),0)</f>
        <v>30</v>
      </c>
      <c r="Z1514" s="42">
        <f t="shared" si="362"/>
        <v>0.5</v>
      </c>
      <c r="AA1514" s="42">
        <f t="shared" si="363"/>
        <v>1</v>
      </c>
      <c r="AB1514" s="42">
        <f t="shared" si="364"/>
        <v>0.98333333333333328</v>
      </c>
      <c r="AC1514" s="42">
        <f t="shared" si="365"/>
        <v>1</v>
      </c>
      <c r="AD1514" s="40" t="str">
        <f t="shared" si="366"/>
        <v>Stockout</v>
      </c>
      <c r="AE1514" s="40">
        <f>IFERROR(VLOOKUP(A1514,'[4]Re-order'!$A:$AA,27,0),"")</f>
        <v>0</v>
      </c>
      <c r="AF1514" s="42">
        <f t="shared" si="367"/>
        <v>1</v>
      </c>
      <c r="AG1514" s="42" t="e">
        <f>SUMIFS('[4]Raw Inventory'!D:D,'[4]Raw Inventory'!C:C,"GREATWALL",'[4]Raw Inventory'!B:B,A1514)</f>
        <v>#VALUE!</v>
      </c>
      <c r="AH1514" s="42" t="e">
        <f>SUMIFS('[4]Raw Inventory'!D:D,'[4]Raw Inventory'!C:C,"DUARTE",'[4]Raw Inventory'!B:B,A1514)</f>
        <v>#VALUE!</v>
      </c>
      <c r="AI1514" s="42"/>
      <c r="AJ1514" s="42">
        <f t="shared" si="368"/>
        <v>0</v>
      </c>
      <c r="AK1514" s="40" t="str">
        <f>IFERROR(IF((Q1514+IF(AI1514="",0,AI3))&lt;=0,"Stockout",IF(AJ1514="","",IF(F1514="Class A",IF(AJ1514&lt;=7,"Critical",IF(AJ1514&lt;=15,"Low",IF(AJ1514&lt;=30,"Reorder",IF(AJ1514&lt;=45,"Optimal","Overstock")))),IF(F1514="Class B",IF(AJ1514&lt;=10,"Critical",IF(AJ1514&lt;=20,"Low",IF(AJ1514&lt;=45,"Reorder",IF(AJ1514&lt;=60,"Optimal","Overstock")))),IF(F1514="Class C",IF(AJ1514&lt;=15,"Critical",IF(AJ1514&lt;=30,"Low",IF(AJ1514&lt;=60,"Reorder",IF(AJ1514&lt;=90,"Optimal","Overstock")))),""))))),"")</f>
        <v>Stockout</v>
      </c>
      <c r="AL1514" s="42"/>
      <c r="AM1514" s="39"/>
      <c r="AN1514" s="39"/>
      <c r="AO1514" s="39"/>
      <c r="AP1514" s="39"/>
      <c r="AQ1514" s="39"/>
      <c r="AR1514" s="39"/>
      <c r="AS1514" s="39"/>
      <c r="AT1514" s="39"/>
      <c r="AU1514" s="39"/>
      <c r="AV1514" s="39"/>
    </row>
    <row r="1515" spans="1:48">
      <c r="A1515" s="39" t="s">
        <v>22</v>
      </c>
      <c r="B1515" s="39" t="s">
        <v>160</v>
      </c>
      <c r="C1515" s="39" t="s">
        <v>159</v>
      </c>
      <c r="D1515" s="40" t="s">
        <v>257</v>
      </c>
      <c r="E1515" s="40">
        <v>5</v>
      </c>
      <c r="F1515" s="40" t="s">
        <v>0</v>
      </c>
      <c r="G1515" s="39" t="str">
        <f>IFERROR(VLOOKUP(A1515,'[4]MC Masterlist 2026-09-17'!$B:$M, 3, 0),"")</f>
        <v>HONDA</v>
      </c>
      <c r="H1515" s="41">
        <f>IFERROR(VLOOKUP(A1515,'[4]MC Masterlist 2026-09-17'!$B:$M, 6, 0),"")</f>
        <v>111258</v>
      </c>
      <c r="I1515" s="42">
        <v>2</v>
      </c>
      <c r="J1515" s="42">
        <v>3</v>
      </c>
      <c r="K1515" s="42">
        <v>1</v>
      </c>
      <c r="L1515" s="42">
        <f t="shared" si="353"/>
        <v>6</v>
      </c>
      <c r="M1515" s="42">
        <f t="shared" si="354"/>
        <v>2</v>
      </c>
      <c r="N1515" s="41">
        <f t="shared" si="355"/>
        <v>667548</v>
      </c>
      <c r="O1515" s="41">
        <f t="shared" si="356"/>
        <v>222516</v>
      </c>
      <c r="P1515" s="42">
        <f t="shared" si="357"/>
        <v>6.6666666666666666E-2</v>
      </c>
      <c r="Q1515" s="42"/>
      <c r="R1515" s="41">
        <f t="shared" si="358"/>
        <v>0</v>
      </c>
      <c r="S1515" s="42">
        <f t="shared" si="359"/>
        <v>0</v>
      </c>
      <c r="T1515" s="42">
        <f>IFERROR(VLOOKUP(A1515,'[4]Re-order'!$A:$Q,17,0),"")</f>
        <v>0</v>
      </c>
      <c r="U1515" s="42">
        <f>IFERROR(VLOOKUP(A1515,'[4]MC Masterlist 2026-09-17'!$B:$M, 10, 0),0)</f>
        <v>15</v>
      </c>
      <c r="V1515" s="42">
        <f>IFERROR(VLOOKUP(A1515,'[4]MC Masterlist 2026-09-17'!$B:$M, 11, 0),0)</f>
        <v>15</v>
      </c>
      <c r="W1515" s="42">
        <f t="shared" si="360"/>
        <v>30</v>
      </c>
      <c r="X1515" s="42">
        <f t="shared" si="361"/>
        <v>29</v>
      </c>
      <c r="Y1515" s="42">
        <f>IFERROR(IF(OR(C1515="AREA I",C1515="AREA V"),7,VLOOKUP(A1515,'[4]MC Masterlist 2026-09-17'!$B:$M, 12, 0)),0)</f>
        <v>30</v>
      </c>
      <c r="Z1515" s="42">
        <f t="shared" si="362"/>
        <v>1</v>
      </c>
      <c r="AA1515" s="42">
        <f t="shared" si="363"/>
        <v>2</v>
      </c>
      <c r="AB1515" s="42">
        <f t="shared" si="364"/>
        <v>1.9333333333333333</v>
      </c>
      <c r="AC1515" s="42">
        <f t="shared" si="365"/>
        <v>2</v>
      </c>
      <c r="AD1515" s="40" t="str">
        <f t="shared" si="366"/>
        <v>Stockout</v>
      </c>
      <c r="AE1515" s="40">
        <f>IFERROR(VLOOKUP(A1515,'[4]Re-order'!$A:$AA,27,0),"")</f>
        <v>0</v>
      </c>
      <c r="AF1515" s="42">
        <f t="shared" si="367"/>
        <v>2</v>
      </c>
      <c r="AG1515" s="42" t="e">
        <f>SUMIFS('[4]Raw Inventory'!D:D,'[4]Raw Inventory'!C:C,"GREATWALL",'[4]Raw Inventory'!B:B,A1515)</f>
        <v>#VALUE!</v>
      </c>
      <c r="AH1515" s="42" t="e">
        <f>SUMIFS('[4]Raw Inventory'!D:D,'[4]Raw Inventory'!C:C,"DUARTE",'[4]Raw Inventory'!B:B,A1515)</f>
        <v>#VALUE!</v>
      </c>
      <c r="AI1515" s="42"/>
      <c r="AJ1515" s="42">
        <f t="shared" si="368"/>
        <v>0</v>
      </c>
      <c r="AK1515" s="40" t="str">
        <f>IFERROR(IF((Q1515+IF(AI1515="",0,AI3))&lt;=0,"Stockout",IF(AJ1515="","",IF(F1515="Class A",IF(AJ1515&lt;=7,"Critical",IF(AJ1515&lt;=15,"Low",IF(AJ1515&lt;=30,"Reorder",IF(AJ1515&lt;=45,"Optimal","Overstock")))),IF(F1515="Class B",IF(AJ1515&lt;=10,"Critical",IF(AJ1515&lt;=20,"Low",IF(AJ1515&lt;=45,"Reorder",IF(AJ1515&lt;=60,"Optimal","Overstock")))),IF(F1515="Class C",IF(AJ1515&lt;=15,"Critical",IF(AJ1515&lt;=30,"Low",IF(AJ1515&lt;=60,"Reorder",IF(AJ1515&lt;=90,"Optimal","Overstock")))),""))))),"")</f>
        <v>Stockout</v>
      </c>
      <c r="AL1515" s="42"/>
      <c r="AM1515" s="39"/>
      <c r="AN1515" s="39"/>
      <c r="AO1515" s="39"/>
      <c r="AP1515" s="39"/>
      <c r="AQ1515" s="39"/>
      <c r="AR1515" s="39"/>
      <c r="AS1515" s="39"/>
      <c r="AT1515" s="39"/>
      <c r="AU1515" s="39"/>
      <c r="AV1515" s="39"/>
    </row>
    <row r="1516" spans="1:48">
      <c r="A1516" s="39" t="s">
        <v>87</v>
      </c>
      <c r="B1516" s="39" t="s">
        <v>140</v>
      </c>
      <c r="C1516" s="39" t="s">
        <v>137</v>
      </c>
      <c r="D1516" s="40" t="s">
        <v>228</v>
      </c>
      <c r="E1516" s="40">
        <v>15</v>
      </c>
      <c r="F1516" s="40" t="s">
        <v>3</v>
      </c>
      <c r="G1516" s="39" t="str">
        <f>IFERROR(VLOOKUP(A1516,'[4]MC Masterlist 2026-09-17'!$B:$M, 3, 0),"")</f>
        <v>HONDA</v>
      </c>
      <c r="H1516" s="41">
        <f>IFERROR(VLOOKUP(A1516,'[4]MC Masterlist 2026-09-17'!$B:$M, 6, 0),"")</f>
        <v>156098</v>
      </c>
      <c r="I1516" s="42">
        <v>0</v>
      </c>
      <c r="J1516" s="42">
        <v>0</v>
      </c>
      <c r="K1516" s="42">
        <v>0</v>
      </c>
      <c r="L1516" s="42">
        <f t="shared" si="353"/>
        <v>0</v>
      </c>
      <c r="M1516" s="42">
        <f t="shared" si="354"/>
        <v>0</v>
      </c>
      <c r="N1516" s="41">
        <f t="shared" si="355"/>
        <v>0</v>
      </c>
      <c r="O1516" s="41">
        <f t="shared" si="356"/>
        <v>0</v>
      </c>
      <c r="P1516" s="42">
        <f t="shared" si="357"/>
        <v>0</v>
      </c>
      <c r="Q1516" s="42">
        <v>2</v>
      </c>
      <c r="R1516" s="41">
        <f t="shared" si="358"/>
        <v>312196</v>
      </c>
      <c r="S1516" s="42">
        <f t="shared" si="359"/>
        <v>0</v>
      </c>
      <c r="T1516" s="42">
        <f>IFERROR(VLOOKUP(A1516,'[4]Re-order'!$A:$Q,17,0),"")</f>
        <v>0</v>
      </c>
      <c r="U1516" s="42">
        <f>IFERROR(VLOOKUP(A1516,'[4]MC Masterlist 2026-09-17'!$B:$M, 10, 0),0)</f>
        <v>15</v>
      </c>
      <c r="V1516" s="42">
        <f>IFERROR(VLOOKUP(A1516,'[4]MC Masterlist 2026-09-17'!$B:$M, 11, 0),0)</f>
        <v>15</v>
      </c>
      <c r="W1516" s="42">
        <f t="shared" si="360"/>
        <v>30</v>
      </c>
      <c r="X1516" s="42">
        <f t="shared" si="361"/>
        <v>7</v>
      </c>
      <c r="Y1516" s="42">
        <f>IFERROR(IF(OR(C1516="AREA I",C1516="AREA V"),7,VLOOKUP(A1516,'[4]MC Masterlist 2026-09-17'!$B:$M, 12, 0)),0)</f>
        <v>7</v>
      </c>
      <c r="Z1516" s="42">
        <f t="shared" si="362"/>
        <v>0</v>
      </c>
      <c r="AA1516" s="42">
        <f t="shared" si="363"/>
        <v>0</v>
      </c>
      <c r="AB1516" s="42">
        <f t="shared" si="364"/>
        <v>0</v>
      </c>
      <c r="AC1516" s="42">
        <f t="shared" si="365"/>
        <v>0</v>
      </c>
      <c r="AD1516" s="40" t="str">
        <f t="shared" si="366"/>
        <v>Critical</v>
      </c>
      <c r="AE1516" s="40">
        <f>IFERROR(VLOOKUP(A1516,'[4]Re-order'!$A:$AA,27,0),"")</f>
        <v>0</v>
      </c>
      <c r="AF1516" s="42">
        <f t="shared" si="367"/>
        <v>-2</v>
      </c>
      <c r="AG1516" s="42" t="e">
        <f>SUMIFS('[4]Raw Inventory'!D:D,'[4]Raw Inventory'!C:C,"GREATWALL",'[4]Raw Inventory'!B:B,A1516)</f>
        <v>#VALUE!</v>
      </c>
      <c r="AH1516" s="42" t="e">
        <f>SUMIFS('[4]Raw Inventory'!D:D,'[4]Raw Inventory'!C:C,"DUARTE",'[4]Raw Inventory'!B:B,A1516)</f>
        <v>#VALUE!</v>
      </c>
      <c r="AI1516" s="42"/>
      <c r="AJ1516" s="42">
        <f t="shared" si="368"/>
        <v>0</v>
      </c>
      <c r="AK1516" s="40" t="str">
        <f>IFERROR(IF((Q1516+IF(AI1516="",0,AI3))&lt;=0,"Stockout",IF(AJ1516="","",IF(F1516="Class A",IF(AJ1516&lt;=7,"Critical",IF(AJ1516&lt;=15,"Low",IF(AJ1516&lt;=30,"Reorder",IF(AJ1516&lt;=45,"Optimal","Overstock")))),IF(F1516="Class B",IF(AJ1516&lt;=10,"Critical",IF(AJ1516&lt;=20,"Low",IF(AJ1516&lt;=45,"Reorder",IF(AJ1516&lt;=60,"Optimal","Overstock")))),IF(F1516="Class C",IF(AJ1516&lt;=15,"Critical",IF(AJ1516&lt;=30,"Low",IF(AJ1516&lt;=60,"Reorder",IF(AJ1516&lt;=90,"Optimal","Overstock")))),""))))),"")</f>
        <v>Critical</v>
      </c>
      <c r="AL1516" s="42"/>
      <c r="AM1516" s="39"/>
      <c r="AN1516" s="39"/>
      <c r="AO1516" s="39"/>
      <c r="AP1516" s="39"/>
      <c r="AQ1516" s="39"/>
      <c r="AR1516" s="39"/>
      <c r="AS1516" s="39"/>
      <c r="AT1516" s="39"/>
      <c r="AU1516" s="39"/>
      <c r="AV1516" s="39"/>
    </row>
    <row r="1517" spans="1:48">
      <c r="A1517" s="39" t="s">
        <v>83</v>
      </c>
      <c r="B1517" s="39" t="s">
        <v>97</v>
      </c>
      <c r="C1517" s="39" t="s">
        <v>90</v>
      </c>
      <c r="D1517" s="40" t="s">
        <v>230</v>
      </c>
      <c r="E1517" s="40">
        <v>17</v>
      </c>
      <c r="F1517" s="40" t="s">
        <v>3</v>
      </c>
      <c r="G1517" s="39" t="str">
        <f>IFERROR(VLOOKUP(A1517,'[4]MC Masterlist 2026-09-17'!$B:$M, 3, 0),"")</f>
        <v>SKYGO</v>
      </c>
      <c r="H1517" s="41">
        <f>IFERROR(VLOOKUP(A1517,'[4]MC Masterlist 2026-09-17'!$B:$M, 6, 0),"")</f>
        <v>35055</v>
      </c>
      <c r="I1517" s="42">
        <v>0</v>
      </c>
      <c r="J1517" s="42">
        <v>0</v>
      </c>
      <c r="K1517" s="42">
        <v>0</v>
      </c>
      <c r="L1517" s="42">
        <f t="shared" si="353"/>
        <v>0</v>
      </c>
      <c r="M1517" s="42">
        <f t="shared" si="354"/>
        <v>0</v>
      </c>
      <c r="N1517" s="41">
        <f t="shared" si="355"/>
        <v>0</v>
      </c>
      <c r="O1517" s="41">
        <f t="shared" si="356"/>
        <v>0</v>
      </c>
      <c r="P1517" s="42">
        <f t="shared" si="357"/>
        <v>0</v>
      </c>
      <c r="Q1517" s="42">
        <v>1</v>
      </c>
      <c r="R1517" s="41">
        <f t="shared" si="358"/>
        <v>35055</v>
      </c>
      <c r="S1517" s="42">
        <f t="shared" si="359"/>
        <v>0</v>
      </c>
      <c r="T1517" s="42">
        <f>IFERROR(VLOOKUP(A1517,'[4]Re-order'!$A:$Q,17,0),"")</f>
        <v>0</v>
      </c>
      <c r="U1517" s="42">
        <f>IFERROR(VLOOKUP(A1517,'[4]MC Masterlist 2026-09-17'!$B:$M, 10, 0),0)</f>
        <v>15</v>
      </c>
      <c r="V1517" s="42">
        <f>IFERROR(VLOOKUP(A1517,'[4]MC Masterlist 2026-09-17'!$B:$M, 11, 0),0)</f>
        <v>15</v>
      </c>
      <c r="W1517" s="42">
        <f t="shared" si="360"/>
        <v>30</v>
      </c>
      <c r="X1517" s="42">
        <f t="shared" si="361"/>
        <v>30</v>
      </c>
      <c r="Y1517" s="42">
        <f>IFERROR(IF(OR(C1517="AREA I",C1517="AREA V"),7,VLOOKUP(A1517,'[4]MC Masterlist 2026-09-17'!$B:$M, 12, 0)),0)</f>
        <v>30</v>
      </c>
      <c r="Z1517" s="42">
        <f t="shared" si="362"/>
        <v>0</v>
      </c>
      <c r="AA1517" s="42">
        <f t="shared" si="363"/>
        <v>0</v>
      </c>
      <c r="AB1517" s="42">
        <f t="shared" si="364"/>
        <v>0</v>
      </c>
      <c r="AC1517" s="42">
        <f t="shared" si="365"/>
        <v>0</v>
      </c>
      <c r="AD1517" s="40" t="str">
        <f t="shared" si="366"/>
        <v>Critical</v>
      </c>
      <c r="AE1517" s="40">
        <f>IFERROR(VLOOKUP(A1517,'[4]Re-order'!$A:$AA,27,0),"")</f>
        <v>0</v>
      </c>
      <c r="AF1517" s="42">
        <f t="shared" si="367"/>
        <v>-1</v>
      </c>
      <c r="AG1517" s="42" t="e">
        <f>SUMIFS('[4]Raw Inventory'!D:D,'[4]Raw Inventory'!C:C,"GREATWALL",'[4]Raw Inventory'!B:B,A1517)</f>
        <v>#VALUE!</v>
      </c>
      <c r="AH1517" s="42" t="e">
        <f>SUMIFS('[4]Raw Inventory'!D:D,'[4]Raw Inventory'!C:C,"DUARTE",'[4]Raw Inventory'!B:B,A1517)</f>
        <v>#VALUE!</v>
      </c>
      <c r="AI1517" s="42"/>
      <c r="AJ1517" s="42">
        <f t="shared" si="368"/>
        <v>0</v>
      </c>
      <c r="AK1517" s="40" t="str">
        <f>IFERROR(IF((Q1517+IF(AI1517="",0,AI3))&lt;=0,"Stockout",IF(AJ1517="","",IF(F1517="Class A",IF(AJ1517&lt;=7,"Critical",IF(AJ1517&lt;=15,"Low",IF(AJ1517&lt;=30,"Reorder",IF(AJ1517&lt;=45,"Optimal","Overstock")))),IF(F1517="Class B",IF(AJ1517&lt;=10,"Critical",IF(AJ1517&lt;=20,"Low",IF(AJ1517&lt;=45,"Reorder",IF(AJ1517&lt;=60,"Optimal","Overstock")))),IF(F1517="Class C",IF(AJ1517&lt;=15,"Critical",IF(AJ1517&lt;=30,"Low",IF(AJ1517&lt;=60,"Reorder",IF(AJ1517&lt;=90,"Optimal","Overstock")))),""))))),"")</f>
        <v>Critical</v>
      </c>
      <c r="AL1517" s="42"/>
      <c r="AM1517" s="39"/>
      <c r="AN1517" s="39"/>
      <c r="AO1517" s="39"/>
      <c r="AP1517" s="39"/>
      <c r="AQ1517" s="39"/>
      <c r="AR1517" s="39"/>
      <c r="AS1517" s="39"/>
      <c r="AT1517" s="39"/>
      <c r="AU1517" s="39"/>
      <c r="AV1517" s="39"/>
    </row>
    <row r="1518" spans="1:48">
      <c r="A1518" s="39" t="s">
        <v>58</v>
      </c>
      <c r="B1518" s="39" t="s">
        <v>146</v>
      </c>
      <c r="C1518" s="39" t="s">
        <v>137</v>
      </c>
      <c r="D1518" s="40" t="s">
        <v>264</v>
      </c>
      <c r="E1518" s="40">
        <v>19</v>
      </c>
      <c r="F1518" s="40" t="s">
        <v>2</v>
      </c>
      <c r="G1518" s="39" t="str">
        <f>IFERROR(VLOOKUP(A1518,'[4]MC Masterlist 2026-09-17'!$B:$M, 3, 0),"")</f>
        <v>HONDA</v>
      </c>
      <c r="H1518" s="41">
        <f>IFERROR(VLOOKUP(A1518,'[4]MC Masterlist 2026-09-17'!$B:$M, 6, 0),"")</f>
        <v>142758</v>
      </c>
      <c r="I1518" s="42">
        <v>0</v>
      </c>
      <c r="J1518" s="42">
        <v>0</v>
      </c>
      <c r="K1518" s="42">
        <v>1</v>
      </c>
      <c r="L1518" s="42">
        <f t="shared" si="353"/>
        <v>1</v>
      </c>
      <c r="M1518" s="42">
        <f t="shared" si="354"/>
        <v>0.33333333333333331</v>
      </c>
      <c r="N1518" s="41">
        <f t="shared" si="355"/>
        <v>142758</v>
      </c>
      <c r="O1518" s="41">
        <f t="shared" si="356"/>
        <v>47586</v>
      </c>
      <c r="P1518" s="42">
        <f t="shared" si="357"/>
        <v>1.111111111111111E-2</v>
      </c>
      <c r="Q1518" s="42">
        <v>1</v>
      </c>
      <c r="R1518" s="41">
        <f t="shared" si="358"/>
        <v>142758</v>
      </c>
      <c r="S1518" s="42">
        <f t="shared" si="359"/>
        <v>90</v>
      </c>
      <c r="T1518" s="42">
        <f>IFERROR(VLOOKUP(A1518,'[4]Re-order'!$A:$Q,17,0),"")</f>
        <v>0</v>
      </c>
      <c r="U1518" s="42">
        <f>IFERROR(VLOOKUP(A1518,'[4]MC Masterlist 2026-09-17'!$B:$M, 10, 0),0)</f>
        <v>15</v>
      </c>
      <c r="V1518" s="42">
        <f>IFERROR(VLOOKUP(A1518,'[4]MC Masterlist 2026-09-17'!$B:$M, 11, 0),0)</f>
        <v>15</v>
      </c>
      <c r="W1518" s="42">
        <f t="shared" si="360"/>
        <v>30</v>
      </c>
      <c r="X1518" s="42">
        <f t="shared" si="361"/>
        <v>6.833333333333333</v>
      </c>
      <c r="Y1518" s="42">
        <f>IFERROR(IF(OR(C1518="AREA I",C1518="AREA V"),7,VLOOKUP(A1518,'[4]MC Masterlist 2026-09-17'!$B:$M, 12, 0)),0)</f>
        <v>7</v>
      </c>
      <c r="Z1518" s="42">
        <f t="shared" si="362"/>
        <v>0.16666666666666666</v>
      </c>
      <c r="AA1518" s="42">
        <f t="shared" si="363"/>
        <v>0.33333333333333331</v>
      </c>
      <c r="AB1518" s="42">
        <f t="shared" si="364"/>
        <v>7.5925925925925911E-2</v>
      </c>
      <c r="AC1518" s="42">
        <f t="shared" si="365"/>
        <v>7.7777777777777765E-2</v>
      </c>
      <c r="AD1518" s="40" t="str">
        <f t="shared" si="366"/>
        <v>Overstock</v>
      </c>
      <c r="AE1518" s="40">
        <f>IFERROR(VLOOKUP(A1518,'[4]Re-order'!$A:$AA,27,0),"")</f>
        <v>0</v>
      </c>
      <c r="AF1518" s="42">
        <f t="shared" si="367"/>
        <v>-0.92222222222222228</v>
      </c>
      <c r="AG1518" s="42" t="e">
        <f>SUMIFS('[4]Raw Inventory'!D:D,'[4]Raw Inventory'!C:C,"GREATWALL",'[4]Raw Inventory'!B:B,A1518)</f>
        <v>#VALUE!</v>
      </c>
      <c r="AH1518" s="42" t="e">
        <f>SUMIFS('[4]Raw Inventory'!D:D,'[4]Raw Inventory'!C:C,"DUARTE",'[4]Raw Inventory'!B:B,A1518)</f>
        <v>#VALUE!</v>
      </c>
      <c r="AI1518" s="42"/>
      <c r="AJ1518" s="42">
        <f t="shared" si="368"/>
        <v>90.000000000000014</v>
      </c>
      <c r="AK1518" s="40" t="str">
        <f>IFERROR(IF((Q1518+IF(AI1518="",0,AI3))&lt;=0,"Stockout",IF(AJ1518="","",IF(F1518="Class A",IF(AJ1518&lt;=7,"Critical",IF(AJ1518&lt;=15,"Low",IF(AJ1518&lt;=30,"Reorder",IF(AJ1518&lt;=45,"Optimal","Overstock")))),IF(F1518="Class B",IF(AJ1518&lt;=10,"Critical",IF(AJ1518&lt;=20,"Low",IF(AJ1518&lt;=45,"Reorder",IF(AJ1518&lt;=60,"Optimal","Overstock")))),IF(F1518="Class C",IF(AJ1518&lt;=15,"Critical",IF(AJ1518&lt;=30,"Low",IF(AJ1518&lt;=60,"Reorder",IF(AJ1518&lt;=90,"Optimal","Overstock")))),""))))),"")</f>
        <v>Overstock</v>
      </c>
      <c r="AL1518" s="42"/>
      <c r="AM1518" s="39"/>
      <c r="AN1518" s="39"/>
      <c r="AO1518" s="39"/>
      <c r="AP1518" s="39"/>
      <c r="AQ1518" s="39"/>
      <c r="AR1518" s="39"/>
      <c r="AS1518" s="39"/>
      <c r="AT1518" s="39"/>
      <c r="AU1518" s="39"/>
      <c r="AV1518" s="39"/>
    </row>
    <row r="1519" spans="1:48">
      <c r="A1519" s="39" t="s">
        <v>52</v>
      </c>
      <c r="B1519" s="39" t="s">
        <v>129</v>
      </c>
      <c r="C1519" s="39" t="s">
        <v>128</v>
      </c>
      <c r="D1519" s="40" t="s">
        <v>256</v>
      </c>
      <c r="E1519" s="40">
        <v>22</v>
      </c>
      <c r="F1519" s="40" t="s">
        <v>3</v>
      </c>
      <c r="G1519" s="39" t="str">
        <f>IFERROR(VLOOKUP(A1519,'[4]MC Masterlist 2026-09-17'!$B:$M, 3, 0),"")</f>
        <v>YAMAHA</v>
      </c>
      <c r="H1519" s="41">
        <f>IFERROR(VLOOKUP(A1519,'[4]MC Masterlist 2026-09-17'!$B:$M, 6, 0),"")</f>
        <v>85446</v>
      </c>
      <c r="I1519" s="42">
        <v>0</v>
      </c>
      <c r="J1519" s="42">
        <v>0</v>
      </c>
      <c r="K1519" s="42">
        <v>0</v>
      </c>
      <c r="L1519" s="42">
        <f t="shared" si="353"/>
        <v>0</v>
      </c>
      <c r="M1519" s="42">
        <f t="shared" si="354"/>
        <v>0</v>
      </c>
      <c r="N1519" s="41">
        <f t="shared" si="355"/>
        <v>0</v>
      </c>
      <c r="O1519" s="41">
        <f t="shared" si="356"/>
        <v>0</v>
      </c>
      <c r="P1519" s="42">
        <f t="shared" si="357"/>
        <v>0</v>
      </c>
      <c r="Q1519" s="42">
        <v>1</v>
      </c>
      <c r="R1519" s="41">
        <f t="shared" si="358"/>
        <v>85446</v>
      </c>
      <c r="S1519" s="42">
        <f t="shared" si="359"/>
        <v>0</v>
      </c>
      <c r="T1519" s="42">
        <f>IFERROR(VLOOKUP(A1519,'[4]Re-order'!$A:$Q,17,0),"")</f>
        <v>0</v>
      </c>
      <c r="U1519" s="42">
        <f>IFERROR(VLOOKUP(A1519,'[4]MC Masterlist 2026-09-17'!$B:$M, 10, 0),0)</f>
        <v>15</v>
      </c>
      <c r="V1519" s="42">
        <f>IFERROR(VLOOKUP(A1519,'[4]MC Masterlist 2026-09-17'!$B:$M, 11, 0),0)</f>
        <v>15</v>
      </c>
      <c r="W1519" s="42">
        <f t="shared" si="360"/>
        <v>30</v>
      </c>
      <c r="X1519" s="42">
        <f t="shared" si="361"/>
        <v>30</v>
      </c>
      <c r="Y1519" s="42">
        <f>IFERROR(IF(OR(C1519="AREA I",C1519="AREA V"),7,VLOOKUP(A1519,'[4]MC Masterlist 2026-09-17'!$B:$M, 12, 0)),0)</f>
        <v>30</v>
      </c>
      <c r="Z1519" s="42">
        <f t="shared" si="362"/>
        <v>0</v>
      </c>
      <c r="AA1519" s="42">
        <f t="shared" si="363"/>
        <v>0</v>
      </c>
      <c r="AB1519" s="42">
        <f t="shared" si="364"/>
        <v>0</v>
      </c>
      <c r="AC1519" s="42">
        <f t="shared" si="365"/>
        <v>0</v>
      </c>
      <c r="AD1519" s="40" t="str">
        <f t="shared" si="366"/>
        <v>Critical</v>
      </c>
      <c r="AE1519" s="40">
        <f>IFERROR(VLOOKUP(A1519,'[4]Re-order'!$A:$AA,27,0),"")</f>
        <v>0</v>
      </c>
      <c r="AF1519" s="42">
        <f t="shared" si="367"/>
        <v>-1</v>
      </c>
      <c r="AG1519" s="42" t="e">
        <f>SUMIFS('[4]Raw Inventory'!D:D,'[4]Raw Inventory'!C:C,"GREATWALL",'[4]Raw Inventory'!B:B,A1519)</f>
        <v>#VALUE!</v>
      </c>
      <c r="AH1519" s="42" t="e">
        <f>SUMIFS('[4]Raw Inventory'!D:D,'[4]Raw Inventory'!C:C,"DUARTE",'[4]Raw Inventory'!B:B,A1519)</f>
        <v>#VALUE!</v>
      </c>
      <c r="AI1519" s="42"/>
      <c r="AJ1519" s="42">
        <f t="shared" si="368"/>
        <v>0</v>
      </c>
      <c r="AK1519" s="40" t="str">
        <f>IFERROR(IF((Q1519+IF(AI1519="",0,AI3))&lt;=0,"Stockout",IF(AJ1519="","",IF(F1519="Class A",IF(AJ1519&lt;=7,"Critical",IF(AJ1519&lt;=15,"Low",IF(AJ1519&lt;=30,"Reorder",IF(AJ1519&lt;=45,"Optimal","Overstock")))),IF(F1519="Class B",IF(AJ1519&lt;=10,"Critical",IF(AJ1519&lt;=20,"Low",IF(AJ1519&lt;=45,"Reorder",IF(AJ1519&lt;=60,"Optimal","Overstock")))),IF(F1519="Class C",IF(AJ1519&lt;=15,"Critical",IF(AJ1519&lt;=30,"Low",IF(AJ1519&lt;=60,"Reorder",IF(AJ1519&lt;=90,"Optimal","Overstock")))),""))))),"")</f>
        <v>Critical</v>
      </c>
      <c r="AL1519" s="42"/>
      <c r="AM1519" s="39"/>
      <c r="AN1519" s="39"/>
      <c r="AO1519" s="39"/>
      <c r="AP1519" s="39"/>
      <c r="AQ1519" s="39"/>
      <c r="AR1519" s="39"/>
      <c r="AS1519" s="39"/>
      <c r="AT1519" s="39"/>
      <c r="AU1519" s="39"/>
      <c r="AV1519" s="39"/>
    </row>
    <row r="1520" spans="1:48">
      <c r="A1520" s="39" t="s">
        <v>25</v>
      </c>
      <c r="B1520" s="39" t="s">
        <v>115</v>
      </c>
      <c r="C1520" s="39" t="s">
        <v>109</v>
      </c>
      <c r="D1520" s="40" t="s">
        <v>240</v>
      </c>
      <c r="E1520" s="40">
        <v>22</v>
      </c>
      <c r="F1520" s="40" t="s">
        <v>3</v>
      </c>
      <c r="G1520" s="39" t="str">
        <f>IFERROR(VLOOKUP(A1520,'[4]MC Masterlist 2026-09-17'!$B:$M, 3, 0),"")</f>
        <v>YAMAHA</v>
      </c>
      <c r="H1520" s="41">
        <f>IFERROR(VLOOKUP(A1520,'[4]MC Masterlist 2026-09-17'!$B:$M, 6, 0),"")</f>
        <v>124527</v>
      </c>
      <c r="I1520" s="42">
        <v>0</v>
      </c>
      <c r="J1520" s="42">
        <v>1</v>
      </c>
      <c r="K1520" s="42">
        <v>0</v>
      </c>
      <c r="L1520" s="42">
        <f t="shared" si="353"/>
        <v>1</v>
      </c>
      <c r="M1520" s="42">
        <f t="shared" si="354"/>
        <v>0.33333333333333331</v>
      </c>
      <c r="N1520" s="41">
        <f t="shared" si="355"/>
        <v>124527</v>
      </c>
      <c r="O1520" s="41">
        <f t="shared" si="356"/>
        <v>41509</v>
      </c>
      <c r="P1520" s="42">
        <f t="shared" si="357"/>
        <v>1.111111111111111E-2</v>
      </c>
      <c r="Q1520" s="42"/>
      <c r="R1520" s="41">
        <f t="shared" si="358"/>
        <v>0</v>
      </c>
      <c r="S1520" s="42">
        <f t="shared" si="359"/>
        <v>0</v>
      </c>
      <c r="T1520" s="42">
        <f>IFERROR(VLOOKUP(A1520,'[4]Re-order'!$A:$Q,17,0),"")</f>
        <v>0</v>
      </c>
      <c r="U1520" s="42">
        <f>IFERROR(VLOOKUP(A1520,'[4]MC Masterlist 2026-09-17'!$B:$M, 10, 0),0)</f>
        <v>15</v>
      </c>
      <c r="V1520" s="42">
        <f>IFERROR(VLOOKUP(A1520,'[4]MC Masterlist 2026-09-17'!$B:$M, 11, 0),0)</f>
        <v>15</v>
      </c>
      <c r="W1520" s="42">
        <f t="shared" si="360"/>
        <v>30</v>
      </c>
      <c r="X1520" s="42">
        <f t="shared" si="361"/>
        <v>29.833333333333332</v>
      </c>
      <c r="Y1520" s="42">
        <f>IFERROR(IF(OR(C1520="AREA I",C1520="AREA V"),7,VLOOKUP(A1520,'[4]MC Masterlist 2026-09-17'!$B:$M, 12, 0)),0)</f>
        <v>30</v>
      </c>
      <c r="Z1520" s="42">
        <f t="shared" si="362"/>
        <v>0.16666666666666666</v>
      </c>
      <c r="AA1520" s="42">
        <f t="shared" si="363"/>
        <v>0.33333333333333331</v>
      </c>
      <c r="AB1520" s="42">
        <f t="shared" si="364"/>
        <v>0.33148148148148143</v>
      </c>
      <c r="AC1520" s="42">
        <f t="shared" si="365"/>
        <v>0.33333333333333331</v>
      </c>
      <c r="AD1520" s="40" t="str">
        <f t="shared" si="366"/>
        <v>Stockout</v>
      </c>
      <c r="AE1520" s="40">
        <f>IFERROR(VLOOKUP(A1520,'[4]Re-order'!$A:$AA,27,0),"")</f>
        <v>0</v>
      </c>
      <c r="AF1520" s="42">
        <f t="shared" si="367"/>
        <v>0.33333333333333331</v>
      </c>
      <c r="AG1520" s="42" t="e">
        <f>SUMIFS('[4]Raw Inventory'!D:D,'[4]Raw Inventory'!C:C,"GREATWALL",'[4]Raw Inventory'!B:B,A1520)</f>
        <v>#VALUE!</v>
      </c>
      <c r="AH1520" s="42" t="e">
        <f>SUMIFS('[4]Raw Inventory'!D:D,'[4]Raw Inventory'!C:C,"DUARTE",'[4]Raw Inventory'!B:B,A1520)</f>
        <v>#VALUE!</v>
      </c>
      <c r="AI1520" s="42"/>
      <c r="AJ1520" s="42">
        <f t="shared" si="368"/>
        <v>0</v>
      </c>
      <c r="AK1520" s="40" t="str">
        <f>IFERROR(IF((Q1520+IF(AI1520="",0,AI3))&lt;=0,"Stockout",IF(AJ1520="","",IF(F1520="Class A",IF(AJ1520&lt;=7,"Critical",IF(AJ1520&lt;=15,"Low",IF(AJ1520&lt;=30,"Reorder",IF(AJ1520&lt;=45,"Optimal","Overstock")))),IF(F1520="Class B",IF(AJ1520&lt;=10,"Critical",IF(AJ1520&lt;=20,"Low",IF(AJ1520&lt;=45,"Reorder",IF(AJ1520&lt;=60,"Optimal","Overstock")))),IF(F1520="Class C",IF(AJ1520&lt;=15,"Critical",IF(AJ1520&lt;=30,"Low",IF(AJ1520&lt;=60,"Reorder",IF(AJ1520&lt;=90,"Optimal","Overstock")))),""))))),"")</f>
        <v>Stockout</v>
      </c>
      <c r="AL1520" s="42"/>
      <c r="AM1520" s="39"/>
      <c r="AN1520" s="39"/>
      <c r="AO1520" s="39"/>
      <c r="AP1520" s="39"/>
      <c r="AQ1520" s="39"/>
      <c r="AR1520" s="39"/>
      <c r="AS1520" s="39"/>
      <c r="AT1520" s="39"/>
      <c r="AU1520" s="39"/>
      <c r="AV1520" s="39"/>
    </row>
    <row r="1521" spans="1:48">
      <c r="A1521" s="39" t="s">
        <v>14</v>
      </c>
      <c r="B1521" s="39" t="s">
        <v>139</v>
      </c>
      <c r="C1521" s="39" t="s">
        <v>137</v>
      </c>
      <c r="D1521" s="40" t="s">
        <v>224</v>
      </c>
      <c r="E1521" s="40">
        <v>3</v>
      </c>
      <c r="F1521" s="40" t="s">
        <v>0</v>
      </c>
      <c r="G1521" s="39" t="str">
        <f>IFERROR(VLOOKUP(A1521,'[4]MC Masterlist 2026-09-17'!$B:$M, 3, 0),"")</f>
        <v>HONDA</v>
      </c>
      <c r="H1521" s="41">
        <f>IFERROR(VLOOKUP(A1521,'[4]MC Masterlist 2026-09-17'!$B:$M, 6, 0),"")</f>
        <v>80070</v>
      </c>
      <c r="I1521" s="42">
        <v>9</v>
      </c>
      <c r="J1521" s="42">
        <v>11</v>
      </c>
      <c r="K1521" s="42">
        <v>10</v>
      </c>
      <c r="L1521" s="42">
        <f t="shared" si="353"/>
        <v>30</v>
      </c>
      <c r="M1521" s="42">
        <f t="shared" si="354"/>
        <v>10</v>
      </c>
      <c r="N1521" s="41">
        <f t="shared" si="355"/>
        <v>2402100</v>
      </c>
      <c r="O1521" s="41">
        <f t="shared" si="356"/>
        <v>800700</v>
      </c>
      <c r="P1521" s="42">
        <f t="shared" si="357"/>
        <v>0.33333333333333331</v>
      </c>
      <c r="Q1521" s="42">
        <v>8</v>
      </c>
      <c r="R1521" s="41">
        <f t="shared" si="358"/>
        <v>640560</v>
      </c>
      <c r="S1521" s="42">
        <f t="shared" si="359"/>
        <v>24</v>
      </c>
      <c r="T1521" s="42">
        <f>IFERROR(VLOOKUP(A1521,'[4]Re-order'!$A:$Q,17,0),"")</f>
        <v>0</v>
      </c>
      <c r="U1521" s="42">
        <f>IFERROR(VLOOKUP(A1521,'[4]MC Masterlist 2026-09-17'!$B:$M, 10, 0),0)</f>
        <v>15</v>
      </c>
      <c r="V1521" s="42">
        <f>IFERROR(VLOOKUP(A1521,'[4]MC Masterlist 2026-09-17'!$B:$M, 11, 0),0)</f>
        <v>15</v>
      </c>
      <c r="W1521" s="42">
        <f t="shared" si="360"/>
        <v>30</v>
      </c>
      <c r="X1521" s="42">
        <f t="shared" si="361"/>
        <v>2</v>
      </c>
      <c r="Y1521" s="42">
        <f>IFERROR(IF(OR(C1521="AREA I",C1521="AREA V"),7,VLOOKUP(A1521,'[4]MC Masterlist 2026-09-17'!$B:$M, 12, 0)),0)</f>
        <v>7</v>
      </c>
      <c r="Z1521" s="42">
        <f t="shared" si="362"/>
        <v>5</v>
      </c>
      <c r="AA1521" s="42">
        <f t="shared" si="363"/>
        <v>10</v>
      </c>
      <c r="AB1521" s="42">
        <f t="shared" si="364"/>
        <v>0.66666666666666663</v>
      </c>
      <c r="AC1521" s="42">
        <f t="shared" si="365"/>
        <v>2.333333333333333</v>
      </c>
      <c r="AD1521" s="40" t="str">
        <f t="shared" si="366"/>
        <v>Reorder</v>
      </c>
      <c r="AE1521" s="40">
        <f>IFERROR(VLOOKUP(A1521,'[4]Re-order'!$A:$AA,27,0),"")</f>
        <v>0</v>
      </c>
      <c r="AF1521" s="42">
        <f t="shared" si="367"/>
        <v>-5.666666666666667</v>
      </c>
      <c r="AG1521" s="42" t="e">
        <f>SUMIFS('[4]Raw Inventory'!D:D,'[4]Raw Inventory'!C:C,"GREATWALL",'[4]Raw Inventory'!B:B,A1521)</f>
        <v>#VALUE!</v>
      </c>
      <c r="AH1521" s="42" t="e">
        <f>SUMIFS('[4]Raw Inventory'!D:D,'[4]Raw Inventory'!C:C,"DUARTE",'[4]Raw Inventory'!B:B,A1521)</f>
        <v>#VALUE!</v>
      </c>
      <c r="AI1521" s="42"/>
      <c r="AJ1521" s="42">
        <f t="shared" si="368"/>
        <v>24</v>
      </c>
      <c r="AK1521" s="40" t="str">
        <f>IFERROR(IF((Q1521+IF(AI1521="",0,AI3))&lt;=0,"Stockout",IF(AJ1521="","",IF(F1521="Class A",IF(AJ1521&lt;=7,"Critical",IF(AJ1521&lt;=15,"Low",IF(AJ1521&lt;=30,"Reorder",IF(AJ1521&lt;=45,"Optimal","Overstock")))),IF(F1521="Class B",IF(AJ1521&lt;=10,"Critical",IF(AJ1521&lt;=20,"Low",IF(AJ1521&lt;=45,"Reorder",IF(AJ1521&lt;=60,"Optimal","Overstock")))),IF(F1521="Class C",IF(AJ1521&lt;=15,"Critical",IF(AJ1521&lt;=30,"Low",IF(AJ1521&lt;=60,"Reorder",IF(AJ1521&lt;=90,"Optimal","Overstock")))),""))))),"")</f>
        <v>Reorder</v>
      </c>
      <c r="AL1521" s="42"/>
      <c r="AM1521" s="39"/>
      <c r="AN1521" s="39"/>
      <c r="AO1521" s="39"/>
      <c r="AP1521" s="39"/>
      <c r="AQ1521" s="39"/>
      <c r="AR1521" s="39"/>
      <c r="AS1521" s="39"/>
      <c r="AT1521" s="39"/>
      <c r="AU1521" s="39"/>
      <c r="AV1521" s="39"/>
    </row>
    <row r="1522" spans="1:48">
      <c r="A1522" s="39" t="s">
        <v>26</v>
      </c>
      <c r="B1522" s="39" t="s">
        <v>161</v>
      </c>
      <c r="C1522" s="39" t="s">
        <v>159</v>
      </c>
      <c r="D1522" s="40" t="s">
        <v>276</v>
      </c>
      <c r="E1522" s="40">
        <v>1</v>
      </c>
      <c r="F1522" s="40" t="s">
        <v>0</v>
      </c>
      <c r="G1522" s="39" t="str">
        <f>IFERROR(VLOOKUP(A1522,'[4]MC Masterlist 2026-09-17'!$B:$M, 3, 0),"")</f>
        <v>SUZUKI</v>
      </c>
      <c r="H1522" s="41">
        <f>IFERROR(VLOOKUP(A1522,'[4]MC Masterlist 2026-09-17'!$B:$M, 6, 0),"")</f>
        <v>123700</v>
      </c>
      <c r="I1522" s="42">
        <v>0</v>
      </c>
      <c r="J1522" s="42">
        <v>0</v>
      </c>
      <c r="K1522" s="42">
        <v>0</v>
      </c>
      <c r="L1522" s="42">
        <f t="shared" si="353"/>
        <v>0</v>
      </c>
      <c r="M1522" s="42">
        <f t="shared" si="354"/>
        <v>0</v>
      </c>
      <c r="N1522" s="41">
        <f t="shared" si="355"/>
        <v>0</v>
      </c>
      <c r="O1522" s="41">
        <f t="shared" si="356"/>
        <v>0</v>
      </c>
      <c r="P1522" s="42">
        <f t="shared" si="357"/>
        <v>0</v>
      </c>
      <c r="Q1522" s="42">
        <v>1</v>
      </c>
      <c r="R1522" s="41">
        <f t="shared" si="358"/>
        <v>123700</v>
      </c>
      <c r="S1522" s="42">
        <f t="shared" si="359"/>
        <v>0</v>
      </c>
      <c r="T1522" s="42">
        <f>IFERROR(VLOOKUP(A1522,'[4]Re-order'!$A:$Q,17,0),"")</f>
        <v>0</v>
      </c>
      <c r="U1522" s="42">
        <f>IFERROR(VLOOKUP(A1522,'[4]MC Masterlist 2026-09-17'!$B:$M, 10, 0),0)</f>
        <v>15</v>
      </c>
      <c r="V1522" s="42">
        <f>IFERROR(VLOOKUP(A1522,'[4]MC Masterlist 2026-09-17'!$B:$M, 11, 0),0)</f>
        <v>15</v>
      </c>
      <c r="W1522" s="42">
        <f t="shared" si="360"/>
        <v>30</v>
      </c>
      <c r="X1522" s="42">
        <f t="shared" si="361"/>
        <v>30</v>
      </c>
      <c r="Y1522" s="42">
        <f>IFERROR(IF(OR(C1522="AREA I",C1522="AREA V"),7,VLOOKUP(A1522,'[4]MC Masterlist 2026-09-17'!$B:$M, 12, 0)),0)</f>
        <v>30</v>
      </c>
      <c r="Z1522" s="42">
        <f t="shared" si="362"/>
        <v>0</v>
      </c>
      <c r="AA1522" s="42">
        <f t="shared" si="363"/>
        <v>0</v>
      </c>
      <c r="AB1522" s="42">
        <f t="shared" si="364"/>
        <v>0</v>
      </c>
      <c r="AC1522" s="42">
        <f t="shared" si="365"/>
        <v>0</v>
      </c>
      <c r="AD1522" s="40" t="str">
        <f t="shared" si="366"/>
        <v>Critical</v>
      </c>
      <c r="AE1522" s="40">
        <f>IFERROR(VLOOKUP(A1522,'[4]Re-order'!$A:$AA,27,0),"")</f>
        <v>0</v>
      </c>
      <c r="AF1522" s="42">
        <f t="shared" si="367"/>
        <v>-1</v>
      </c>
      <c r="AG1522" s="42" t="e">
        <f>SUMIFS('[4]Raw Inventory'!D:D,'[4]Raw Inventory'!C:C,"GREATWALL",'[4]Raw Inventory'!B:B,A1522)</f>
        <v>#VALUE!</v>
      </c>
      <c r="AH1522" s="42" t="e">
        <f>SUMIFS('[4]Raw Inventory'!D:D,'[4]Raw Inventory'!C:C,"DUARTE",'[4]Raw Inventory'!B:B,A1522)</f>
        <v>#VALUE!</v>
      </c>
      <c r="AI1522" s="42"/>
      <c r="AJ1522" s="42">
        <f t="shared" si="368"/>
        <v>0</v>
      </c>
      <c r="AK1522" s="40" t="str">
        <f>IFERROR(IF((Q1522+IF(AI1522="",0,AI3))&lt;=0,"Stockout",IF(AJ1522="","",IF(F1522="Class A",IF(AJ1522&lt;=7,"Critical",IF(AJ1522&lt;=15,"Low",IF(AJ1522&lt;=30,"Reorder",IF(AJ1522&lt;=45,"Optimal","Overstock")))),IF(F1522="Class B",IF(AJ1522&lt;=10,"Critical",IF(AJ1522&lt;=20,"Low",IF(AJ1522&lt;=45,"Reorder",IF(AJ1522&lt;=60,"Optimal","Overstock")))),IF(F1522="Class C",IF(AJ1522&lt;=15,"Critical",IF(AJ1522&lt;=30,"Low",IF(AJ1522&lt;=60,"Reorder",IF(AJ1522&lt;=90,"Optimal","Overstock")))),""))))),"")</f>
        <v>Critical</v>
      </c>
      <c r="AL1522" s="42"/>
      <c r="AM1522" s="39"/>
      <c r="AN1522" s="39"/>
      <c r="AO1522" s="39"/>
      <c r="AP1522" s="39"/>
      <c r="AQ1522" s="39"/>
      <c r="AR1522" s="39"/>
      <c r="AS1522" s="39"/>
      <c r="AT1522" s="39"/>
      <c r="AU1522" s="39"/>
      <c r="AV1522" s="39"/>
    </row>
    <row r="1523" spans="1:48">
      <c r="A1523" s="39" t="s">
        <v>23</v>
      </c>
      <c r="B1523" s="39" t="s">
        <v>146</v>
      </c>
      <c r="C1523" s="39" t="s">
        <v>137</v>
      </c>
      <c r="D1523" s="40" t="s">
        <v>226</v>
      </c>
      <c r="E1523" s="40">
        <v>1</v>
      </c>
      <c r="F1523" s="40" t="s">
        <v>0</v>
      </c>
      <c r="G1523" s="39" t="str">
        <f>IFERROR(VLOOKUP(A1523,'[4]MC Masterlist 2026-09-17'!$B:$M, 3, 0),"")</f>
        <v>KAWASAKI</v>
      </c>
      <c r="H1523" s="41">
        <f>IFERROR(VLOOKUP(A1523,'[4]MC Masterlist 2026-09-17'!$B:$M, 6, 0),"")</f>
        <v>60656</v>
      </c>
      <c r="I1523" s="42">
        <v>14</v>
      </c>
      <c r="J1523" s="42">
        <v>11</v>
      </c>
      <c r="K1523" s="42">
        <v>17</v>
      </c>
      <c r="L1523" s="42">
        <f t="shared" si="353"/>
        <v>42</v>
      </c>
      <c r="M1523" s="42">
        <f t="shared" si="354"/>
        <v>14</v>
      </c>
      <c r="N1523" s="41">
        <f t="shared" si="355"/>
        <v>2547552</v>
      </c>
      <c r="O1523" s="41">
        <f t="shared" si="356"/>
        <v>849184</v>
      </c>
      <c r="P1523" s="42">
        <f t="shared" si="357"/>
        <v>0.46666666666666667</v>
      </c>
      <c r="Q1523" s="42">
        <v>9</v>
      </c>
      <c r="R1523" s="41">
        <f t="shared" si="358"/>
        <v>545904</v>
      </c>
      <c r="S1523" s="42">
        <f t="shared" si="359"/>
        <v>19.285714285714288</v>
      </c>
      <c r="T1523" s="42">
        <f>IFERROR(VLOOKUP(A1523,'[4]Re-order'!$A:$Q,17,0),"")</f>
        <v>0</v>
      </c>
      <c r="U1523" s="42">
        <f>IFERROR(VLOOKUP(A1523,'[4]MC Masterlist 2026-09-17'!$B:$M, 10, 0),0)</f>
        <v>15</v>
      </c>
      <c r="V1523" s="42">
        <f>IFERROR(VLOOKUP(A1523,'[4]MC Masterlist 2026-09-17'!$B:$M, 11, 0),0)</f>
        <v>15</v>
      </c>
      <c r="W1523" s="42">
        <f t="shared" si="360"/>
        <v>30</v>
      </c>
      <c r="X1523" s="42">
        <f t="shared" si="361"/>
        <v>0</v>
      </c>
      <c r="Y1523" s="42">
        <f>IFERROR(IF(OR(C1523="AREA I",C1523="AREA V"),7,VLOOKUP(A1523,'[4]MC Masterlist 2026-09-17'!$B:$M, 12, 0)),0)</f>
        <v>7</v>
      </c>
      <c r="Z1523" s="42">
        <f t="shared" si="362"/>
        <v>7</v>
      </c>
      <c r="AA1523" s="42">
        <f t="shared" si="363"/>
        <v>14</v>
      </c>
      <c r="AB1523" s="42">
        <f t="shared" si="364"/>
        <v>0</v>
      </c>
      <c r="AC1523" s="42">
        <f t="shared" si="365"/>
        <v>3.2666666666666666</v>
      </c>
      <c r="AD1523" s="40" t="str">
        <f t="shared" si="366"/>
        <v>Reorder</v>
      </c>
      <c r="AE1523" s="40">
        <f>IFERROR(VLOOKUP(A1523,'[4]Re-order'!$A:$AA,27,0),"")</f>
        <v>0</v>
      </c>
      <c r="AF1523" s="42">
        <f t="shared" si="367"/>
        <v>-5.7333333333333334</v>
      </c>
      <c r="AG1523" s="42" t="e">
        <f>SUMIFS('[4]Raw Inventory'!D:D,'[4]Raw Inventory'!C:C,"GREATWALL",'[4]Raw Inventory'!B:B,A1523)</f>
        <v>#VALUE!</v>
      </c>
      <c r="AH1523" s="42" t="e">
        <f>SUMIFS('[4]Raw Inventory'!D:D,'[4]Raw Inventory'!C:C,"DUARTE",'[4]Raw Inventory'!B:B,A1523)</f>
        <v>#VALUE!</v>
      </c>
      <c r="AI1523" s="42"/>
      <c r="AJ1523" s="42">
        <f t="shared" si="368"/>
        <v>19.285714285714285</v>
      </c>
      <c r="AK1523" s="40" t="str">
        <f>IFERROR(IF((Q1523+IF(AI1523="",0,AI3))&lt;=0,"Stockout",IF(AJ1523="","",IF(F1523="Class A",IF(AJ1523&lt;=7,"Critical",IF(AJ1523&lt;=15,"Low",IF(AJ1523&lt;=30,"Reorder",IF(AJ1523&lt;=45,"Optimal","Overstock")))),IF(F1523="Class B",IF(AJ1523&lt;=10,"Critical",IF(AJ1523&lt;=20,"Low",IF(AJ1523&lt;=45,"Reorder",IF(AJ1523&lt;=60,"Optimal","Overstock")))),IF(F1523="Class C",IF(AJ1523&lt;=15,"Critical",IF(AJ1523&lt;=30,"Low",IF(AJ1523&lt;=60,"Reorder",IF(AJ1523&lt;=90,"Optimal","Overstock")))),""))))),"")</f>
        <v>Reorder</v>
      </c>
      <c r="AL1523" s="42"/>
      <c r="AM1523" s="39"/>
      <c r="AN1523" s="39"/>
      <c r="AO1523" s="39"/>
      <c r="AP1523" s="39"/>
      <c r="AQ1523" s="39"/>
      <c r="AR1523" s="39"/>
      <c r="AS1523" s="39"/>
      <c r="AT1523" s="39"/>
      <c r="AU1523" s="39"/>
      <c r="AV1523" s="39"/>
    </row>
    <row r="1524" spans="1:48">
      <c r="A1524" s="39" t="s">
        <v>26</v>
      </c>
      <c r="B1524" s="39" t="s">
        <v>5</v>
      </c>
      <c r="C1524" s="39" t="s">
        <v>118</v>
      </c>
      <c r="D1524" s="40" t="s">
        <v>223</v>
      </c>
      <c r="E1524" s="40">
        <v>10</v>
      </c>
      <c r="F1524" s="40" t="s">
        <v>2</v>
      </c>
      <c r="G1524" s="39" t="str">
        <f>IFERROR(VLOOKUP(A1524,'[4]MC Masterlist 2026-09-17'!$B:$M, 3, 0),"")</f>
        <v>SUZUKI</v>
      </c>
      <c r="H1524" s="41">
        <f>IFERROR(VLOOKUP(A1524,'[4]MC Masterlist 2026-09-17'!$B:$M, 6, 0),"")</f>
        <v>123700</v>
      </c>
      <c r="I1524" s="42">
        <v>0</v>
      </c>
      <c r="J1524" s="42">
        <v>2</v>
      </c>
      <c r="K1524" s="42">
        <v>0</v>
      </c>
      <c r="L1524" s="42">
        <f t="shared" si="353"/>
        <v>2</v>
      </c>
      <c r="M1524" s="42">
        <f t="shared" si="354"/>
        <v>0.66666666666666663</v>
      </c>
      <c r="N1524" s="41">
        <f t="shared" si="355"/>
        <v>247400</v>
      </c>
      <c r="O1524" s="41">
        <f t="shared" si="356"/>
        <v>82466.666666666657</v>
      </c>
      <c r="P1524" s="42">
        <f t="shared" si="357"/>
        <v>2.222222222222222E-2</v>
      </c>
      <c r="Q1524" s="42">
        <v>2</v>
      </c>
      <c r="R1524" s="41">
        <f t="shared" si="358"/>
        <v>247400</v>
      </c>
      <c r="S1524" s="42">
        <f t="shared" si="359"/>
        <v>90.000000000000014</v>
      </c>
      <c r="T1524" s="42">
        <f>IFERROR(VLOOKUP(A1524,'[4]Re-order'!$A:$Q,17,0),"")</f>
        <v>0</v>
      </c>
      <c r="U1524" s="42">
        <f>IFERROR(VLOOKUP(A1524,'[4]MC Masterlist 2026-09-17'!$B:$M, 10, 0),0)</f>
        <v>15</v>
      </c>
      <c r="V1524" s="42">
        <f>IFERROR(VLOOKUP(A1524,'[4]MC Masterlist 2026-09-17'!$B:$M, 11, 0),0)</f>
        <v>15</v>
      </c>
      <c r="W1524" s="42">
        <f t="shared" si="360"/>
        <v>30</v>
      </c>
      <c r="X1524" s="42">
        <f t="shared" si="361"/>
        <v>29.666666666666668</v>
      </c>
      <c r="Y1524" s="42">
        <f>IFERROR(IF(OR(C1524="AREA I",C1524="AREA V"),7,VLOOKUP(A1524,'[4]MC Masterlist 2026-09-17'!$B:$M, 12, 0)),0)</f>
        <v>30</v>
      </c>
      <c r="Z1524" s="42">
        <f t="shared" si="362"/>
        <v>0.33333333333333331</v>
      </c>
      <c r="AA1524" s="42">
        <f t="shared" si="363"/>
        <v>0.66666666666666663</v>
      </c>
      <c r="AB1524" s="42">
        <f t="shared" si="364"/>
        <v>0.65925925925925921</v>
      </c>
      <c r="AC1524" s="42">
        <f t="shared" si="365"/>
        <v>0.66666666666666663</v>
      </c>
      <c r="AD1524" s="40" t="str">
        <f t="shared" si="366"/>
        <v>Overstock</v>
      </c>
      <c r="AE1524" s="40">
        <f>IFERROR(VLOOKUP(A1524,'[4]Re-order'!$A:$AA,27,0),"")</f>
        <v>0</v>
      </c>
      <c r="AF1524" s="42">
        <f t="shared" si="367"/>
        <v>-1.3333333333333335</v>
      </c>
      <c r="AG1524" s="42" t="e">
        <f>SUMIFS('[4]Raw Inventory'!D:D,'[4]Raw Inventory'!C:C,"GREATWALL",'[4]Raw Inventory'!B:B,A1524)</f>
        <v>#VALUE!</v>
      </c>
      <c r="AH1524" s="42" t="e">
        <f>SUMIFS('[4]Raw Inventory'!D:D,'[4]Raw Inventory'!C:C,"DUARTE",'[4]Raw Inventory'!B:B,A1524)</f>
        <v>#VALUE!</v>
      </c>
      <c r="AI1524" s="42"/>
      <c r="AJ1524" s="42">
        <f t="shared" si="368"/>
        <v>90.000000000000014</v>
      </c>
      <c r="AK1524" s="40" t="str">
        <f>IFERROR(IF((Q1524+IF(AI1524="",0,AI3))&lt;=0,"Stockout",IF(AJ1524="","",IF(F1524="Class A",IF(AJ1524&lt;=7,"Critical",IF(AJ1524&lt;=15,"Low",IF(AJ1524&lt;=30,"Reorder",IF(AJ1524&lt;=45,"Optimal","Overstock")))),IF(F1524="Class B",IF(AJ1524&lt;=10,"Critical",IF(AJ1524&lt;=20,"Low",IF(AJ1524&lt;=45,"Reorder",IF(AJ1524&lt;=60,"Optimal","Overstock")))),IF(F1524="Class C",IF(AJ1524&lt;=15,"Critical",IF(AJ1524&lt;=30,"Low",IF(AJ1524&lt;=60,"Reorder",IF(AJ1524&lt;=90,"Optimal","Overstock")))),""))))),"")</f>
        <v>Overstock</v>
      </c>
      <c r="AL1524" s="42"/>
      <c r="AM1524" s="39"/>
      <c r="AN1524" s="39"/>
      <c r="AO1524" s="39"/>
      <c r="AP1524" s="39"/>
      <c r="AQ1524" s="39"/>
      <c r="AR1524" s="39"/>
      <c r="AS1524" s="39"/>
      <c r="AT1524" s="39"/>
      <c r="AU1524" s="39"/>
      <c r="AV1524" s="39"/>
    </row>
    <row r="1525" spans="1:48">
      <c r="A1525" s="39" t="s">
        <v>70</v>
      </c>
      <c r="B1525" s="39" t="s">
        <v>96</v>
      </c>
      <c r="C1525" s="39" t="s">
        <v>90</v>
      </c>
      <c r="D1525" s="40" t="s">
        <v>222</v>
      </c>
      <c r="E1525" s="40">
        <v>6</v>
      </c>
      <c r="F1525" s="40" t="s">
        <v>3</v>
      </c>
      <c r="G1525" s="39" t="str">
        <f>IFERROR(VLOOKUP(A1525,'[4]MC Masterlist 2026-09-17'!$B:$M, 3, 0),"")</f>
        <v>KAWASAKI</v>
      </c>
      <c r="H1525" s="41">
        <f>IFERROR(VLOOKUP(A1525,'[4]MC Masterlist 2026-09-17'!$B:$M, 6, 0),"")</f>
        <v>91770</v>
      </c>
      <c r="I1525" s="42">
        <v>0</v>
      </c>
      <c r="J1525" s="42">
        <v>0</v>
      </c>
      <c r="K1525" s="42">
        <v>1</v>
      </c>
      <c r="L1525" s="42">
        <f t="shared" si="353"/>
        <v>1</v>
      </c>
      <c r="M1525" s="42">
        <f t="shared" si="354"/>
        <v>0.33333333333333331</v>
      </c>
      <c r="N1525" s="41">
        <f t="shared" si="355"/>
        <v>91770</v>
      </c>
      <c r="O1525" s="41">
        <f t="shared" si="356"/>
        <v>30590</v>
      </c>
      <c r="P1525" s="42">
        <f t="shared" si="357"/>
        <v>1.111111111111111E-2</v>
      </c>
      <c r="Q1525" s="42">
        <v>2</v>
      </c>
      <c r="R1525" s="41">
        <f t="shared" si="358"/>
        <v>183540</v>
      </c>
      <c r="S1525" s="42">
        <f t="shared" si="359"/>
        <v>180</v>
      </c>
      <c r="T1525" s="42">
        <f>IFERROR(VLOOKUP(A1525,'[4]Re-order'!$A:$Q,17,0),"")</f>
        <v>0</v>
      </c>
      <c r="U1525" s="42">
        <f>IFERROR(VLOOKUP(A1525,'[4]MC Masterlist 2026-09-17'!$B:$M, 10, 0),0)</f>
        <v>15</v>
      </c>
      <c r="V1525" s="42">
        <f>IFERROR(VLOOKUP(A1525,'[4]MC Masterlist 2026-09-17'!$B:$M, 11, 0),0)</f>
        <v>15</v>
      </c>
      <c r="W1525" s="42">
        <f t="shared" si="360"/>
        <v>30</v>
      </c>
      <c r="X1525" s="42">
        <f t="shared" si="361"/>
        <v>29.833333333333332</v>
      </c>
      <c r="Y1525" s="42">
        <f>IFERROR(IF(OR(C1525="AREA I",C1525="AREA V"),7,VLOOKUP(A1525,'[4]MC Masterlist 2026-09-17'!$B:$M, 12, 0)),0)</f>
        <v>30</v>
      </c>
      <c r="Z1525" s="42">
        <f t="shared" si="362"/>
        <v>0.16666666666666666</v>
      </c>
      <c r="AA1525" s="42">
        <f t="shared" si="363"/>
        <v>0.33333333333333331</v>
      </c>
      <c r="AB1525" s="42">
        <f t="shared" si="364"/>
        <v>0.33148148148148143</v>
      </c>
      <c r="AC1525" s="42">
        <f t="shared" si="365"/>
        <v>0.33333333333333331</v>
      </c>
      <c r="AD1525" s="40" t="str">
        <f t="shared" si="366"/>
        <v>Overstock</v>
      </c>
      <c r="AE1525" s="40">
        <f>IFERROR(VLOOKUP(A1525,'[4]Re-order'!$A:$AA,27,0),"")</f>
        <v>0</v>
      </c>
      <c r="AF1525" s="42">
        <f t="shared" si="367"/>
        <v>-1.6666666666666667</v>
      </c>
      <c r="AG1525" s="42" t="e">
        <f>SUMIFS('[4]Raw Inventory'!D:D,'[4]Raw Inventory'!C:C,"GREATWALL",'[4]Raw Inventory'!B:B,A1525)</f>
        <v>#VALUE!</v>
      </c>
      <c r="AH1525" s="42" t="e">
        <f>SUMIFS('[4]Raw Inventory'!D:D,'[4]Raw Inventory'!C:C,"DUARTE",'[4]Raw Inventory'!B:B,A1525)</f>
        <v>#VALUE!</v>
      </c>
      <c r="AI1525" s="42"/>
      <c r="AJ1525" s="42">
        <f t="shared" si="368"/>
        <v>180.00000000000003</v>
      </c>
      <c r="AK1525" s="40" t="str">
        <f>IFERROR(IF((Q1525+IF(AI1525="",0,AI3))&lt;=0,"Stockout",IF(AJ1525="","",IF(F1525="Class A",IF(AJ1525&lt;=7,"Critical",IF(AJ1525&lt;=15,"Low",IF(AJ1525&lt;=30,"Reorder",IF(AJ1525&lt;=45,"Optimal","Overstock")))),IF(F1525="Class B",IF(AJ1525&lt;=10,"Critical",IF(AJ1525&lt;=20,"Low",IF(AJ1525&lt;=45,"Reorder",IF(AJ1525&lt;=60,"Optimal","Overstock")))),IF(F1525="Class C",IF(AJ1525&lt;=15,"Critical",IF(AJ1525&lt;=30,"Low",IF(AJ1525&lt;=60,"Reorder",IF(AJ1525&lt;=90,"Optimal","Overstock")))),""))))),"")</f>
        <v>Overstock</v>
      </c>
      <c r="AL1525" s="42"/>
      <c r="AM1525" s="39"/>
      <c r="AN1525" s="39"/>
      <c r="AO1525" s="39"/>
      <c r="AP1525" s="39"/>
      <c r="AQ1525" s="39"/>
      <c r="AR1525" s="39"/>
      <c r="AS1525" s="39"/>
      <c r="AT1525" s="39"/>
      <c r="AU1525" s="39"/>
      <c r="AV1525" s="39"/>
    </row>
    <row r="1526" spans="1:48">
      <c r="A1526" s="39" t="s">
        <v>20</v>
      </c>
      <c r="B1526" s="39" t="s">
        <v>138</v>
      </c>
      <c r="C1526" s="39" t="s">
        <v>137</v>
      </c>
      <c r="D1526" s="40" t="s">
        <v>232</v>
      </c>
      <c r="E1526" s="40">
        <v>8</v>
      </c>
      <c r="F1526" s="40" t="s">
        <v>2</v>
      </c>
      <c r="G1526" s="39" t="str">
        <f>IFERROR(VLOOKUP(A1526,'[4]MC Masterlist 2026-09-17'!$B:$M, 3, 0),"")</f>
        <v>HONDA</v>
      </c>
      <c r="H1526" s="41">
        <f>IFERROR(VLOOKUP(A1526,'[4]MC Masterlist 2026-09-17'!$B:$M, 6, 0),"")</f>
        <v>69950</v>
      </c>
      <c r="I1526" s="42">
        <v>0</v>
      </c>
      <c r="J1526" s="42">
        <v>0</v>
      </c>
      <c r="K1526" s="42">
        <v>0</v>
      </c>
      <c r="L1526" s="42">
        <f t="shared" si="353"/>
        <v>0</v>
      </c>
      <c r="M1526" s="42">
        <f t="shared" si="354"/>
        <v>0</v>
      </c>
      <c r="N1526" s="41">
        <f t="shared" si="355"/>
        <v>0</v>
      </c>
      <c r="O1526" s="41">
        <f t="shared" si="356"/>
        <v>0</v>
      </c>
      <c r="P1526" s="42">
        <f t="shared" si="357"/>
        <v>0</v>
      </c>
      <c r="Q1526" s="42">
        <v>55</v>
      </c>
      <c r="R1526" s="41">
        <f t="shared" si="358"/>
        <v>3847250</v>
      </c>
      <c r="S1526" s="42">
        <f t="shared" si="359"/>
        <v>0</v>
      </c>
      <c r="T1526" s="42">
        <f>IFERROR(VLOOKUP(A1526,'[4]Re-order'!$A:$Q,17,0),"")</f>
        <v>0</v>
      </c>
      <c r="U1526" s="42">
        <f>IFERROR(VLOOKUP(A1526,'[4]MC Masterlist 2026-09-17'!$B:$M, 10, 0),0)</f>
        <v>15</v>
      </c>
      <c r="V1526" s="42">
        <f>IFERROR(VLOOKUP(A1526,'[4]MC Masterlist 2026-09-17'!$B:$M, 11, 0),0)</f>
        <v>15</v>
      </c>
      <c r="W1526" s="42">
        <f t="shared" si="360"/>
        <v>30</v>
      </c>
      <c r="X1526" s="42">
        <f t="shared" si="361"/>
        <v>7</v>
      </c>
      <c r="Y1526" s="42">
        <f>IFERROR(IF(OR(C1526="AREA I",C1526="AREA V"),7,VLOOKUP(A1526,'[4]MC Masterlist 2026-09-17'!$B:$M, 12, 0)),0)</f>
        <v>7</v>
      </c>
      <c r="Z1526" s="42">
        <f t="shared" si="362"/>
        <v>0</v>
      </c>
      <c r="AA1526" s="42">
        <f t="shared" si="363"/>
        <v>0</v>
      </c>
      <c r="AB1526" s="42">
        <f t="shared" si="364"/>
        <v>0</v>
      </c>
      <c r="AC1526" s="42">
        <f t="shared" si="365"/>
        <v>0</v>
      </c>
      <c r="AD1526" s="40" t="str">
        <f t="shared" si="366"/>
        <v>Critical</v>
      </c>
      <c r="AE1526" s="40">
        <f>IFERROR(VLOOKUP(A1526,'[4]Re-order'!$A:$AA,27,0),"")</f>
        <v>0</v>
      </c>
      <c r="AF1526" s="42">
        <f t="shared" si="367"/>
        <v>-55</v>
      </c>
      <c r="AG1526" s="42" t="e">
        <f>SUMIFS('[4]Raw Inventory'!D:D,'[4]Raw Inventory'!C:C,"GREATWALL",'[4]Raw Inventory'!B:B,A1526)</f>
        <v>#VALUE!</v>
      </c>
      <c r="AH1526" s="42" t="e">
        <f>SUMIFS('[4]Raw Inventory'!D:D,'[4]Raw Inventory'!C:C,"DUARTE",'[4]Raw Inventory'!B:B,A1526)</f>
        <v>#VALUE!</v>
      </c>
      <c r="AI1526" s="42"/>
      <c r="AJ1526" s="42">
        <f t="shared" si="368"/>
        <v>0</v>
      </c>
      <c r="AK1526" s="40" t="str">
        <f>IFERROR(IF((Q1526+IF(AI1526="",0,AI3))&lt;=0,"Stockout",IF(AJ1526="","",IF(F1526="Class A",IF(AJ1526&lt;=7,"Critical",IF(AJ1526&lt;=15,"Low",IF(AJ1526&lt;=30,"Reorder",IF(AJ1526&lt;=45,"Optimal","Overstock")))),IF(F1526="Class B",IF(AJ1526&lt;=10,"Critical",IF(AJ1526&lt;=20,"Low",IF(AJ1526&lt;=45,"Reorder",IF(AJ1526&lt;=60,"Optimal","Overstock")))),IF(F1526="Class C",IF(AJ1526&lt;=15,"Critical",IF(AJ1526&lt;=30,"Low",IF(AJ1526&lt;=60,"Reorder",IF(AJ1526&lt;=90,"Optimal","Overstock")))),""))))),"")</f>
        <v>Critical</v>
      </c>
      <c r="AL1526" s="42"/>
      <c r="AM1526" s="39"/>
      <c r="AN1526" s="39"/>
      <c r="AO1526" s="39"/>
      <c r="AP1526" s="39"/>
      <c r="AQ1526" s="39"/>
      <c r="AR1526" s="39"/>
      <c r="AS1526" s="39"/>
      <c r="AT1526" s="39"/>
      <c r="AU1526" s="39"/>
      <c r="AV1526" s="39"/>
    </row>
    <row r="1527" spans="1:48">
      <c r="A1527" s="39" t="s">
        <v>37</v>
      </c>
      <c r="B1527" s="39" t="s">
        <v>156</v>
      </c>
      <c r="C1527" s="39" t="s">
        <v>152</v>
      </c>
      <c r="D1527" s="40" t="s">
        <v>231</v>
      </c>
      <c r="E1527" s="40">
        <v>26</v>
      </c>
      <c r="F1527" s="40" t="s">
        <v>3</v>
      </c>
      <c r="G1527" s="39" t="str">
        <f>IFERROR(VLOOKUP(A1527,'[4]MC Masterlist 2026-09-17'!$B:$M, 3, 0),"")</f>
        <v>HONDA</v>
      </c>
      <c r="H1527" s="41">
        <f>IFERROR(VLOOKUP(A1527,'[4]MC Masterlist 2026-09-17'!$B:$M, 6, 0),"")</f>
        <v>74550</v>
      </c>
      <c r="I1527" s="42">
        <v>0</v>
      </c>
      <c r="J1527" s="42">
        <v>0</v>
      </c>
      <c r="K1527" s="42">
        <v>0</v>
      </c>
      <c r="L1527" s="42">
        <f t="shared" si="353"/>
        <v>0</v>
      </c>
      <c r="M1527" s="42">
        <f t="shared" si="354"/>
        <v>0</v>
      </c>
      <c r="N1527" s="41">
        <f t="shared" si="355"/>
        <v>0</v>
      </c>
      <c r="O1527" s="41">
        <f t="shared" si="356"/>
        <v>0</v>
      </c>
      <c r="P1527" s="42">
        <f t="shared" si="357"/>
        <v>0</v>
      </c>
      <c r="Q1527" s="42">
        <v>1</v>
      </c>
      <c r="R1527" s="41">
        <f t="shared" si="358"/>
        <v>74550</v>
      </c>
      <c r="S1527" s="42">
        <f t="shared" si="359"/>
        <v>0</v>
      </c>
      <c r="T1527" s="42">
        <f>IFERROR(VLOOKUP(A1527,'[4]Re-order'!$A:$Q,17,0),"")</f>
        <v>0</v>
      </c>
      <c r="U1527" s="42">
        <f>IFERROR(VLOOKUP(A1527,'[4]MC Masterlist 2026-09-17'!$B:$M, 10, 0),0)</f>
        <v>15</v>
      </c>
      <c r="V1527" s="42">
        <f>IFERROR(VLOOKUP(A1527,'[4]MC Masterlist 2026-09-17'!$B:$M, 11, 0),0)</f>
        <v>15</v>
      </c>
      <c r="W1527" s="42">
        <f t="shared" si="360"/>
        <v>30</v>
      </c>
      <c r="X1527" s="42">
        <f t="shared" si="361"/>
        <v>30</v>
      </c>
      <c r="Y1527" s="42">
        <f>IFERROR(IF(OR(C1527="AREA I",C1527="AREA V"),7,VLOOKUP(A1527,'[4]MC Masterlist 2026-09-17'!$B:$M, 12, 0)),0)</f>
        <v>30</v>
      </c>
      <c r="Z1527" s="42">
        <f t="shared" si="362"/>
        <v>0</v>
      </c>
      <c r="AA1527" s="42">
        <f t="shared" si="363"/>
        <v>0</v>
      </c>
      <c r="AB1527" s="42">
        <f t="shared" si="364"/>
        <v>0</v>
      </c>
      <c r="AC1527" s="42">
        <f t="shared" si="365"/>
        <v>0</v>
      </c>
      <c r="AD1527" s="40" t="str">
        <f t="shared" si="366"/>
        <v>Critical</v>
      </c>
      <c r="AE1527" s="40">
        <f>IFERROR(VLOOKUP(A1527,'[4]Re-order'!$A:$AA,27,0),"")</f>
        <v>0</v>
      </c>
      <c r="AF1527" s="42">
        <f t="shared" si="367"/>
        <v>-1</v>
      </c>
      <c r="AG1527" s="42" t="e">
        <f>SUMIFS('[4]Raw Inventory'!D:D,'[4]Raw Inventory'!C:C,"GREATWALL",'[4]Raw Inventory'!B:B,A1527)</f>
        <v>#VALUE!</v>
      </c>
      <c r="AH1527" s="42" t="e">
        <f>SUMIFS('[4]Raw Inventory'!D:D,'[4]Raw Inventory'!C:C,"DUARTE",'[4]Raw Inventory'!B:B,A1527)</f>
        <v>#VALUE!</v>
      </c>
      <c r="AI1527" s="42"/>
      <c r="AJ1527" s="42">
        <f t="shared" si="368"/>
        <v>0</v>
      </c>
      <c r="AK1527" s="40" t="str">
        <f>IFERROR(IF((Q1527+IF(AI1527="",0,AI3))&lt;=0,"Stockout",IF(AJ1527="","",IF(F1527="Class A",IF(AJ1527&lt;=7,"Critical",IF(AJ1527&lt;=15,"Low",IF(AJ1527&lt;=30,"Reorder",IF(AJ1527&lt;=45,"Optimal","Overstock")))),IF(F1527="Class B",IF(AJ1527&lt;=10,"Critical",IF(AJ1527&lt;=20,"Low",IF(AJ1527&lt;=45,"Reorder",IF(AJ1527&lt;=60,"Optimal","Overstock")))),IF(F1527="Class C",IF(AJ1527&lt;=15,"Critical",IF(AJ1527&lt;=30,"Low",IF(AJ1527&lt;=60,"Reorder",IF(AJ1527&lt;=90,"Optimal","Overstock")))),""))))),"")</f>
        <v>Critical</v>
      </c>
      <c r="AL1527" s="42"/>
      <c r="AM1527" s="39"/>
      <c r="AN1527" s="39"/>
      <c r="AO1527" s="39"/>
      <c r="AP1527" s="39"/>
      <c r="AQ1527" s="39"/>
      <c r="AR1527" s="39"/>
      <c r="AS1527" s="39"/>
      <c r="AT1527" s="39"/>
      <c r="AU1527" s="39"/>
      <c r="AV1527" s="39"/>
    </row>
    <row r="1528" spans="1:48">
      <c r="A1528" s="39" t="s">
        <v>23</v>
      </c>
      <c r="B1528" s="39" t="s">
        <v>21</v>
      </c>
      <c r="C1528" s="39" t="s">
        <v>1</v>
      </c>
      <c r="D1528" s="40" t="s">
        <v>226</v>
      </c>
      <c r="E1528" s="40">
        <v>1</v>
      </c>
      <c r="F1528" s="40" t="s">
        <v>0</v>
      </c>
      <c r="G1528" s="39" t="str">
        <f>IFERROR(VLOOKUP(A1528,'[4]MC Masterlist 2026-09-17'!$B:$M, 3, 0),"")</f>
        <v>KAWASAKI</v>
      </c>
      <c r="H1528" s="41">
        <f>IFERROR(VLOOKUP(A1528,'[4]MC Masterlist 2026-09-17'!$B:$M, 6, 0),"")</f>
        <v>60656</v>
      </c>
      <c r="I1528" s="42">
        <v>21</v>
      </c>
      <c r="J1528" s="42">
        <v>21</v>
      </c>
      <c r="K1528" s="42">
        <v>12</v>
      </c>
      <c r="L1528" s="42">
        <f t="shared" si="353"/>
        <v>54</v>
      </c>
      <c r="M1528" s="42">
        <f t="shared" si="354"/>
        <v>18</v>
      </c>
      <c r="N1528" s="41">
        <f t="shared" si="355"/>
        <v>3275424</v>
      </c>
      <c r="O1528" s="41">
        <f t="shared" si="356"/>
        <v>1091808</v>
      </c>
      <c r="P1528" s="42">
        <f t="shared" si="357"/>
        <v>0.6</v>
      </c>
      <c r="Q1528" s="42">
        <v>18</v>
      </c>
      <c r="R1528" s="41">
        <f t="shared" si="358"/>
        <v>1091808</v>
      </c>
      <c r="S1528" s="42">
        <f t="shared" si="359"/>
        <v>30</v>
      </c>
      <c r="T1528" s="42">
        <f>IFERROR(VLOOKUP(A1528,'[4]Re-order'!$A:$Q,17,0),"")</f>
        <v>0</v>
      </c>
      <c r="U1528" s="42">
        <f>IFERROR(VLOOKUP(A1528,'[4]MC Masterlist 2026-09-17'!$B:$M, 10, 0),0)</f>
        <v>15</v>
      </c>
      <c r="V1528" s="42">
        <f>IFERROR(VLOOKUP(A1528,'[4]MC Masterlist 2026-09-17'!$B:$M, 11, 0),0)</f>
        <v>15</v>
      </c>
      <c r="W1528" s="42">
        <f t="shared" si="360"/>
        <v>30</v>
      </c>
      <c r="X1528" s="42">
        <f t="shared" si="361"/>
        <v>-2</v>
      </c>
      <c r="Y1528" s="42">
        <f>IFERROR(IF(OR(C1528="AREA I",C1528="AREA V"),7,VLOOKUP(A1528,'[4]MC Masterlist 2026-09-17'!$B:$M, 12, 0)),0)</f>
        <v>7</v>
      </c>
      <c r="Z1528" s="42">
        <f t="shared" si="362"/>
        <v>9</v>
      </c>
      <c r="AA1528" s="42">
        <f t="shared" si="363"/>
        <v>18</v>
      </c>
      <c r="AB1528" s="42">
        <f t="shared" si="364"/>
        <v>-1.2</v>
      </c>
      <c r="AC1528" s="42">
        <f t="shared" si="365"/>
        <v>4.2</v>
      </c>
      <c r="AD1528" s="40" t="str">
        <f t="shared" si="366"/>
        <v>Reorder</v>
      </c>
      <c r="AE1528" s="40">
        <f>IFERROR(VLOOKUP(A1528,'[4]Re-order'!$A:$AA,27,0),"")</f>
        <v>0</v>
      </c>
      <c r="AF1528" s="42">
        <f t="shared" si="367"/>
        <v>-13.8</v>
      </c>
      <c r="AG1528" s="42" t="e">
        <f>SUMIFS('[4]Raw Inventory'!D:D,'[4]Raw Inventory'!C:C,"GREATWALL",'[4]Raw Inventory'!B:B,A1528)</f>
        <v>#VALUE!</v>
      </c>
      <c r="AH1528" s="42" t="e">
        <f>SUMIFS('[4]Raw Inventory'!D:D,'[4]Raw Inventory'!C:C,"DUARTE",'[4]Raw Inventory'!B:B,A1528)</f>
        <v>#VALUE!</v>
      </c>
      <c r="AI1528" s="42"/>
      <c r="AJ1528" s="42">
        <f t="shared" si="368"/>
        <v>30</v>
      </c>
      <c r="AK1528" s="40" t="str">
        <f>IFERROR(IF((Q1528+IF(AI1528="",0,AI3))&lt;=0,"Stockout",IF(AJ1528="","",IF(F1528="Class A",IF(AJ1528&lt;=7,"Critical",IF(AJ1528&lt;=15,"Low",IF(AJ1528&lt;=30,"Reorder",IF(AJ1528&lt;=45,"Optimal","Overstock")))),IF(F1528="Class B",IF(AJ1528&lt;=10,"Critical",IF(AJ1528&lt;=20,"Low",IF(AJ1528&lt;=45,"Reorder",IF(AJ1528&lt;=60,"Optimal","Overstock")))),IF(F1528="Class C",IF(AJ1528&lt;=15,"Critical",IF(AJ1528&lt;=30,"Low",IF(AJ1528&lt;=60,"Reorder",IF(AJ1528&lt;=90,"Optimal","Overstock")))),""))))),"")</f>
        <v>Reorder</v>
      </c>
      <c r="AL1528" s="42"/>
      <c r="AM1528" s="39"/>
      <c r="AN1528" s="39"/>
      <c r="AO1528" s="39"/>
      <c r="AP1528" s="39"/>
      <c r="AQ1528" s="39"/>
      <c r="AR1528" s="39"/>
      <c r="AS1528" s="39"/>
      <c r="AT1528" s="39"/>
      <c r="AU1528" s="39"/>
      <c r="AV1528" s="39"/>
    </row>
    <row r="1529" spans="1:48">
      <c r="A1529" s="39" t="s">
        <v>17</v>
      </c>
      <c r="B1529" s="39" t="s">
        <v>93</v>
      </c>
      <c r="C1529" s="39" t="s">
        <v>90</v>
      </c>
      <c r="D1529" s="40" t="s">
        <v>223</v>
      </c>
      <c r="E1529" s="40">
        <v>10</v>
      </c>
      <c r="F1529" s="40" t="s">
        <v>2</v>
      </c>
      <c r="G1529" s="39" t="str">
        <f>IFERROR(VLOOKUP(A1529,'[4]MC Masterlist 2026-09-17'!$B:$M, 3, 0),"")</f>
        <v>HONDA</v>
      </c>
      <c r="H1529" s="41">
        <f>IFERROR(VLOOKUP(A1529,'[4]MC Masterlist 2026-09-17'!$B:$M, 6, 0),"")</f>
        <v>140790</v>
      </c>
      <c r="I1529" s="42">
        <v>0</v>
      </c>
      <c r="J1529" s="42">
        <v>1</v>
      </c>
      <c r="K1529" s="42">
        <v>1</v>
      </c>
      <c r="L1529" s="42">
        <f t="shared" si="353"/>
        <v>2</v>
      </c>
      <c r="M1529" s="42">
        <f t="shared" si="354"/>
        <v>0.66666666666666663</v>
      </c>
      <c r="N1529" s="41">
        <f t="shared" si="355"/>
        <v>281580</v>
      </c>
      <c r="O1529" s="41">
        <f t="shared" si="356"/>
        <v>93860</v>
      </c>
      <c r="P1529" s="42">
        <f t="shared" si="357"/>
        <v>2.222222222222222E-2</v>
      </c>
      <c r="Q1529" s="42">
        <v>3</v>
      </c>
      <c r="R1529" s="41">
        <f t="shared" si="358"/>
        <v>422370</v>
      </c>
      <c r="S1529" s="42">
        <f t="shared" si="359"/>
        <v>135</v>
      </c>
      <c r="T1529" s="42">
        <f>IFERROR(VLOOKUP(A1529,'[4]Re-order'!$A:$Q,17,0),"")</f>
        <v>0</v>
      </c>
      <c r="U1529" s="42">
        <f>IFERROR(VLOOKUP(A1529,'[4]MC Masterlist 2026-09-17'!$B:$M, 10, 0),0)</f>
        <v>15</v>
      </c>
      <c r="V1529" s="42">
        <f>IFERROR(VLOOKUP(A1529,'[4]MC Masterlist 2026-09-17'!$B:$M, 11, 0),0)</f>
        <v>15</v>
      </c>
      <c r="W1529" s="42">
        <f t="shared" si="360"/>
        <v>30</v>
      </c>
      <c r="X1529" s="42">
        <f t="shared" si="361"/>
        <v>29.666666666666668</v>
      </c>
      <c r="Y1529" s="42">
        <f>IFERROR(IF(OR(C1529="AREA I",C1529="AREA V"),7,VLOOKUP(A1529,'[4]MC Masterlist 2026-09-17'!$B:$M, 12, 0)),0)</f>
        <v>30</v>
      </c>
      <c r="Z1529" s="42">
        <f t="shared" si="362"/>
        <v>0.33333333333333331</v>
      </c>
      <c r="AA1529" s="42">
        <f t="shared" si="363"/>
        <v>0.66666666666666663</v>
      </c>
      <c r="AB1529" s="42">
        <f t="shared" si="364"/>
        <v>0.65925925925925921</v>
      </c>
      <c r="AC1529" s="42">
        <f t="shared" si="365"/>
        <v>0.66666666666666663</v>
      </c>
      <c r="AD1529" s="40" t="str">
        <f t="shared" si="366"/>
        <v>Overstock</v>
      </c>
      <c r="AE1529" s="40">
        <f>IFERROR(VLOOKUP(A1529,'[4]Re-order'!$A:$AA,27,0),"")</f>
        <v>0</v>
      </c>
      <c r="AF1529" s="42">
        <f t="shared" si="367"/>
        <v>-2.3333333333333335</v>
      </c>
      <c r="AG1529" s="42" t="e">
        <f>SUMIFS('[4]Raw Inventory'!D:D,'[4]Raw Inventory'!C:C,"GREATWALL",'[4]Raw Inventory'!B:B,A1529)</f>
        <v>#VALUE!</v>
      </c>
      <c r="AH1529" s="42" t="e">
        <f>SUMIFS('[4]Raw Inventory'!D:D,'[4]Raw Inventory'!C:C,"DUARTE",'[4]Raw Inventory'!B:B,A1529)</f>
        <v>#VALUE!</v>
      </c>
      <c r="AI1529" s="42"/>
      <c r="AJ1529" s="42">
        <f t="shared" si="368"/>
        <v>135.00000000000003</v>
      </c>
      <c r="AK1529" s="40" t="str">
        <f>IFERROR(IF((Q1529+IF(AI1529="",0,AI3))&lt;=0,"Stockout",IF(AJ1529="","",IF(F1529="Class A",IF(AJ1529&lt;=7,"Critical",IF(AJ1529&lt;=15,"Low",IF(AJ1529&lt;=30,"Reorder",IF(AJ1529&lt;=45,"Optimal","Overstock")))),IF(F1529="Class B",IF(AJ1529&lt;=10,"Critical",IF(AJ1529&lt;=20,"Low",IF(AJ1529&lt;=45,"Reorder",IF(AJ1529&lt;=60,"Optimal","Overstock")))),IF(F1529="Class C",IF(AJ1529&lt;=15,"Critical",IF(AJ1529&lt;=30,"Low",IF(AJ1529&lt;=60,"Reorder",IF(AJ1529&lt;=90,"Optimal","Overstock")))),""))))),"")</f>
        <v>Overstock</v>
      </c>
      <c r="AL1529" s="42"/>
      <c r="AM1529" s="39"/>
      <c r="AN1529" s="39"/>
      <c r="AO1529" s="39"/>
      <c r="AP1529" s="39"/>
      <c r="AQ1529" s="39"/>
      <c r="AR1529" s="39"/>
      <c r="AS1529" s="39"/>
      <c r="AT1529" s="39"/>
      <c r="AU1529" s="39"/>
      <c r="AV1529" s="39"/>
    </row>
    <row r="1530" spans="1:48">
      <c r="A1530" s="39" t="s">
        <v>46</v>
      </c>
      <c r="B1530" s="39" t="s">
        <v>112</v>
      </c>
      <c r="C1530" s="39" t="s">
        <v>109</v>
      </c>
      <c r="D1530" s="40" t="s">
        <v>238</v>
      </c>
      <c r="E1530" s="40">
        <v>22</v>
      </c>
      <c r="F1530" s="40" t="s">
        <v>3</v>
      </c>
      <c r="G1530" s="39" t="str">
        <f>IFERROR(VLOOKUP(A1530,'[4]MC Masterlist 2026-09-17'!$B:$M, 3, 0),"")</f>
        <v>HONDA</v>
      </c>
      <c r="H1530" s="41">
        <f>IFERROR(VLOOKUP(A1530,'[4]MC Masterlist 2026-09-17'!$B:$M, 6, 0),"")</f>
        <v>73630</v>
      </c>
      <c r="I1530" s="42">
        <v>0</v>
      </c>
      <c r="J1530" s="42">
        <v>0</v>
      </c>
      <c r="K1530" s="42">
        <v>0</v>
      </c>
      <c r="L1530" s="42">
        <f t="shared" si="353"/>
        <v>0</v>
      </c>
      <c r="M1530" s="42">
        <f t="shared" si="354"/>
        <v>0</v>
      </c>
      <c r="N1530" s="41">
        <f t="shared" si="355"/>
        <v>0</v>
      </c>
      <c r="O1530" s="41">
        <f t="shared" si="356"/>
        <v>0</v>
      </c>
      <c r="P1530" s="42">
        <f t="shared" si="357"/>
        <v>0</v>
      </c>
      <c r="Q1530" s="42">
        <v>2</v>
      </c>
      <c r="R1530" s="41">
        <f t="shared" si="358"/>
        <v>147260</v>
      </c>
      <c r="S1530" s="42">
        <f t="shared" si="359"/>
        <v>0</v>
      </c>
      <c r="T1530" s="42">
        <f>IFERROR(VLOOKUP(A1530,'[4]Re-order'!$A:$Q,17,0),"")</f>
        <v>0</v>
      </c>
      <c r="U1530" s="42">
        <f>IFERROR(VLOOKUP(A1530,'[4]MC Masterlist 2026-09-17'!$B:$M, 10, 0),0)</f>
        <v>15</v>
      </c>
      <c r="V1530" s="42">
        <f>IFERROR(VLOOKUP(A1530,'[4]MC Masterlist 2026-09-17'!$B:$M, 11, 0),0)</f>
        <v>15</v>
      </c>
      <c r="W1530" s="42">
        <f t="shared" si="360"/>
        <v>30</v>
      </c>
      <c r="X1530" s="42">
        <f t="shared" si="361"/>
        <v>30</v>
      </c>
      <c r="Y1530" s="42">
        <f>IFERROR(IF(OR(C1530="AREA I",C1530="AREA V"),7,VLOOKUP(A1530,'[4]MC Masterlist 2026-09-17'!$B:$M, 12, 0)),0)</f>
        <v>30</v>
      </c>
      <c r="Z1530" s="42">
        <f t="shared" si="362"/>
        <v>0</v>
      </c>
      <c r="AA1530" s="42">
        <f t="shared" si="363"/>
        <v>0</v>
      </c>
      <c r="AB1530" s="42">
        <f t="shared" si="364"/>
        <v>0</v>
      </c>
      <c r="AC1530" s="42">
        <f t="shared" si="365"/>
        <v>0</v>
      </c>
      <c r="AD1530" s="40" t="str">
        <f t="shared" si="366"/>
        <v>Critical</v>
      </c>
      <c r="AE1530" s="40">
        <f>IFERROR(VLOOKUP(A1530,'[4]Re-order'!$A:$AA,27,0),"")</f>
        <v>0</v>
      </c>
      <c r="AF1530" s="42">
        <f t="shared" si="367"/>
        <v>-2</v>
      </c>
      <c r="AG1530" s="42" t="e">
        <f>SUMIFS('[4]Raw Inventory'!D:D,'[4]Raw Inventory'!C:C,"GREATWALL",'[4]Raw Inventory'!B:B,A1530)</f>
        <v>#VALUE!</v>
      </c>
      <c r="AH1530" s="42" t="e">
        <f>SUMIFS('[4]Raw Inventory'!D:D,'[4]Raw Inventory'!C:C,"DUARTE",'[4]Raw Inventory'!B:B,A1530)</f>
        <v>#VALUE!</v>
      </c>
      <c r="AI1530" s="42"/>
      <c r="AJ1530" s="42">
        <f t="shared" si="368"/>
        <v>0</v>
      </c>
      <c r="AK1530" s="40" t="str">
        <f>IFERROR(IF((Q1530+IF(AI1530="",0,AI3))&lt;=0,"Stockout",IF(AJ1530="","",IF(F1530="Class A",IF(AJ1530&lt;=7,"Critical",IF(AJ1530&lt;=15,"Low",IF(AJ1530&lt;=30,"Reorder",IF(AJ1530&lt;=45,"Optimal","Overstock")))),IF(F1530="Class B",IF(AJ1530&lt;=10,"Critical",IF(AJ1530&lt;=20,"Low",IF(AJ1530&lt;=45,"Reorder",IF(AJ1530&lt;=60,"Optimal","Overstock")))),IF(F1530="Class C",IF(AJ1530&lt;=15,"Critical",IF(AJ1530&lt;=30,"Low",IF(AJ1530&lt;=60,"Reorder",IF(AJ1530&lt;=90,"Optimal","Overstock")))),""))))),"")</f>
        <v>Critical</v>
      </c>
      <c r="AL1530" s="42"/>
      <c r="AM1530" s="39"/>
      <c r="AN1530" s="39"/>
      <c r="AO1530" s="39"/>
      <c r="AP1530" s="39"/>
      <c r="AQ1530" s="39"/>
      <c r="AR1530" s="39"/>
      <c r="AS1530" s="39"/>
      <c r="AT1530" s="39"/>
      <c r="AU1530" s="39"/>
      <c r="AV1530" s="39"/>
    </row>
    <row r="1531" spans="1:48">
      <c r="A1531" s="39" t="s">
        <v>20</v>
      </c>
      <c r="B1531" s="39" t="s">
        <v>157</v>
      </c>
      <c r="C1531" s="39" t="s">
        <v>152</v>
      </c>
      <c r="D1531" s="40" t="s">
        <v>223</v>
      </c>
      <c r="E1531" s="40">
        <v>8</v>
      </c>
      <c r="F1531" s="40" t="s">
        <v>2</v>
      </c>
      <c r="G1531" s="39" t="str">
        <f>IFERROR(VLOOKUP(A1531,'[4]MC Masterlist 2026-09-17'!$B:$M, 3, 0),"")</f>
        <v>HONDA</v>
      </c>
      <c r="H1531" s="41">
        <f>IFERROR(VLOOKUP(A1531,'[4]MC Masterlist 2026-09-17'!$B:$M, 6, 0),"")</f>
        <v>69950</v>
      </c>
      <c r="I1531" s="42">
        <v>3</v>
      </c>
      <c r="J1531" s="42">
        <v>1</v>
      </c>
      <c r="K1531" s="42">
        <v>4</v>
      </c>
      <c r="L1531" s="42">
        <f t="shared" si="353"/>
        <v>8</v>
      </c>
      <c r="M1531" s="42">
        <f t="shared" si="354"/>
        <v>2.6666666666666665</v>
      </c>
      <c r="N1531" s="41">
        <f t="shared" si="355"/>
        <v>559600</v>
      </c>
      <c r="O1531" s="41">
        <f t="shared" si="356"/>
        <v>186533.33333333331</v>
      </c>
      <c r="P1531" s="42">
        <f t="shared" si="357"/>
        <v>8.8888888888888878E-2</v>
      </c>
      <c r="Q1531" s="42">
        <v>2</v>
      </c>
      <c r="R1531" s="41">
        <f t="shared" si="358"/>
        <v>139900</v>
      </c>
      <c r="S1531" s="42">
        <f t="shared" si="359"/>
        <v>22.500000000000004</v>
      </c>
      <c r="T1531" s="42">
        <f>IFERROR(VLOOKUP(A1531,'[4]Re-order'!$A:$Q,17,0),"")</f>
        <v>0</v>
      </c>
      <c r="U1531" s="42">
        <f>IFERROR(VLOOKUP(A1531,'[4]MC Masterlist 2026-09-17'!$B:$M, 10, 0),0)</f>
        <v>15</v>
      </c>
      <c r="V1531" s="42">
        <f>IFERROR(VLOOKUP(A1531,'[4]MC Masterlist 2026-09-17'!$B:$M, 11, 0),0)</f>
        <v>15</v>
      </c>
      <c r="W1531" s="42">
        <f t="shared" si="360"/>
        <v>30</v>
      </c>
      <c r="X1531" s="42">
        <f t="shared" si="361"/>
        <v>28.666666666666668</v>
      </c>
      <c r="Y1531" s="42">
        <f>IFERROR(IF(OR(C1531="AREA I",C1531="AREA V"),7,VLOOKUP(A1531,'[4]MC Masterlist 2026-09-17'!$B:$M, 12, 0)),0)</f>
        <v>30</v>
      </c>
      <c r="Z1531" s="42">
        <f t="shared" si="362"/>
        <v>1.3333333333333333</v>
      </c>
      <c r="AA1531" s="42">
        <f t="shared" si="363"/>
        <v>2.6666666666666665</v>
      </c>
      <c r="AB1531" s="42">
        <f t="shared" si="364"/>
        <v>2.5481481481481478</v>
      </c>
      <c r="AC1531" s="42">
        <f t="shared" si="365"/>
        <v>2.6666666666666665</v>
      </c>
      <c r="AD1531" s="40" t="str">
        <f t="shared" si="366"/>
        <v>Reorder</v>
      </c>
      <c r="AE1531" s="40">
        <f>IFERROR(VLOOKUP(A1531,'[4]Re-order'!$A:$AA,27,0),"")</f>
        <v>0</v>
      </c>
      <c r="AF1531" s="42">
        <f t="shared" si="367"/>
        <v>0.66666666666666652</v>
      </c>
      <c r="AG1531" s="42" t="e">
        <f>SUMIFS('[4]Raw Inventory'!D:D,'[4]Raw Inventory'!C:C,"GREATWALL",'[4]Raw Inventory'!B:B,A1531)</f>
        <v>#VALUE!</v>
      </c>
      <c r="AH1531" s="42" t="e">
        <f>SUMIFS('[4]Raw Inventory'!D:D,'[4]Raw Inventory'!C:C,"DUARTE",'[4]Raw Inventory'!B:B,A1531)</f>
        <v>#VALUE!</v>
      </c>
      <c r="AI1531" s="42"/>
      <c r="AJ1531" s="42">
        <f t="shared" si="368"/>
        <v>22.500000000000004</v>
      </c>
      <c r="AK1531" s="40" t="str">
        <f>IFERROR(IF((Q1531+IF(AI1531="",0,AI3))&lt;=0,"Stockout",IF(AJ1531="","",IF(F1531="Class A",IF(AJ1531&lt;=7,"Critical",IF(AJ1531&lt;=15,"Low",IF(AJ1531&lt;=30,"Reorder",IF(AJ1531&lt;=45,"Optimal","Overstock")))),IF(F1531="Class B",IF(AJ1531&lt;=10,"Critical",IF(AJ1531&lt;=20,"Low",IF(AJ1531&lt;=45,"Reorder",IF(AJ1531&lt;=60,"Optimal","Overstock")))),IF(F1531="Class C",IF(AJ1531&lt;=15,"Critical",IF(AJ1531&lt;=30,"Low",IF(AJ1531&lt;=60,"Reorder",IF(AJ1531&lt;=90,"Optimal","Overstock")))),""))))),"")</f>
        <v>Reorder</v>
      </c>
      <c r="AL1531" s="42"/>
      <c r="AM1531" s="39"/>
      <c r="AN1531" s="39"/>
      <c r="AO1531" s="39"/>
      <c r="AP1531" s="39"/>
      <c r="AQ1531" s="39"/>
      <c r="AR1531" s="39"/>
      <c r="AS1531" s="39"/>
      <c r="AT1531" s="39"/>
      <c r="AU1531" s="39"/>
      <c r="AV1531" s="39"/>
    </row>
    <row r="1532" spans="1:48">
      <c r="A1532" s="39" t="s">
        <v>69</v>
      </c>
      <c r="B1532" s="39" t="s">
        <v>153</v>
      </c>
      <c r="C1532" s="39" t="s">
        <v>152</v>
      </c>
      <c r="D1532" s="40" t="s">
        <v>228</v>
      </c>
      <c r="E1532" s="40">
        <v>20</v>
      </c>
      <c r="F1532" s="40" t="s">
        <v>3</v>
      </c>
      <c r="G1532" s="39" t="str">
        <f>IFERROR(VLOOKUP(A1532,'[4]MC Masterlist 2026-09-17'!$B:$M, 3, 0),"")</f>
        <v>YAMAHA</v>
      </c>
      <c r="H1532" s="41">
        <f>IFERROR(VLOOKUP(A1532,'[4]MC Masterlist 2026-09-17'!$B:$M, 6, 0),"")</f>
        <v>54426</v>
      </c>
      <c r="I1532" s="42">
        <v>1</v>
      </c>
      <c r="J1532" s="42">
        <v>0</v>
      </c>
      <c r="K1532" s="42">
        <v>0</v>
      </c>
      <c r="L1532" s="42">
        <f t="shared" si="353"/>
        <v>1</v>
      </c>
      <c r="M1532" s="42">
        <f t="shared" si="354"/>
        <v>0.33333333333333331</v>
      </c>
      <c r="N1532" s="41">
        <f t="shared" si="355"/>
        <v>54426</v>
      </c>
      <c r="O1532" s="41">
        <f t="shared" si="356"/>
        <v>18142</v>
      </c>
      <c r="P1532" s="42">
        <f t="shared" si="357"/>
        <v>1.111111111111111E-2</v>
      </c>
      <c r="Q1532" s="42"/>
      <c r="R1532" s="41">
        <f t="shared" si="358"/>
        <v>0</v>
      </c>
      <c r="S1532" s="42">
        <f t="shared" si="359"/>
        <v>0</v>
      </c>
      <c r="T1532" s="42">
        <f>IFERROR(VLOOKUP(A1532,'[4]Re-order'!$A:$Q,17,0),"")</f>
        <v>0</v>
      </c>
      <c r="U1532" s="42">
        <f>IFERROR(VLOOKUP(A1532,'[4]MC Masterlist 2026-09-17'!$B:$M, 10, 0),0)</f>
        <v>15</v>
      </c>
      <c r="V1532" s="42">
        <f>IFERROR(VLOOKUP(A1532,'[4]MC Masterlist 2026-09-17'!$B:$M, 11, 0),0)</f>
        <v>15</v>
      </c>
      <c r="W1532" s="42">
        <f t="shared" si="360"/>
        <v>30</v>
      </c>
      <c r="X1532" s="42">
        <f t="shared" si="361"/>
        <v>29.833333333333332</v>
      </c>
      <c r="Y1532" s="42">
        <f>IFERROR(IF(OR(C1532="AREA I",C1532="AREA V"),7,VLOOKUP(A1532,'[4]MC Masterlist 2026-09-17'!$B:$M, 12, 0)),0)</f>
        <v>30</v>
      </c>
      <c r="Z1532" s="42">
        <f t="shared" si="362"/>
        <v>0.16666666666666666</v>
      </c>
      <c r="AA1532" s="42">
        <f t="shared" si="363"/>
        <v>0.33333333333333331</v>
      </c>
      <c r="AB1532" s="42">
        <f t="shared" si="364"/>
        <v>0.33148148148148143</v>
      </c>
      <c r="AC1532" s="42">
        <f t="shared" si="365"/>
        <v>0.33333333333333331</v>
      </c>
      <c r="AD1532" s="40" t="str">
        <f t="shared" si="366"/>
        <v>Stockout</v>
      </c>
      <c r="AE1532" s="40">
        <f>IFERROR(VLOOKUP(A1532,'[4]Re-order'!$A:$AA,27,0),"")</f>
        <v>0</v>
      </c>
      <c r="AF1532" s="42">
        <f t="shared" si="367"/>
        <v>0.33333333333333331</v>
      </c>
      <c r="AG1532" s="42" t="e">
        <f>SUMIFS('[4]Raw Inventory'!D:D,'[4]Raw Inventory'!C:C,"GREATWALL",'[4]Raw Inventory'!B:B,A1532)</f>
        <v>#VALUE!</v>
      </c>
      <c r="AH1532" s="42" t="e">
        <f>SUMIFS('[4]Raw Inventory'!D:D,'[4]Raw Inventory'!C:C,"DUARTE",'[4]Raw Inventory'!B:B,A1532)</f>
        <v>#VALUE!</v>
      </c>
      <c r="AI1532" s="42"/>
      <c r="AJ1532" s="42">
        <f t="shared" si="368"/>
        <v>0</v>
      </c>
      <c r="AK1532" s="40" t="str">
        <f>IFERROR(IF((Q1532+IF(AI1532="",0,AI3))&lt;=0,"Stockout",IF(AJ1532="","",IF(F1532="Class A",IF(AJ1532&lt;=7,"Critical",IF(AJ1532&lt;=15,"Low",IF(AJ1532&lt;=30,"Reorder",IF(AJ1532&lt;=45,"Optimal","Overstock")))),IF(F1532="Class B",IF(AJ1532&lt;=10,"Critical",IF(AJ1532&lt;=20,"Low",IF(AJ1532&lt;=45,"Reorder",IF(AJ1532&lt;=60,"Optimal","Overstock")))),IF(F1532="Class C",IF(AJ1532&lt;=15,"Critical",IF(AJ1532&lt;=30,"Low",IF(AJ1532&lt;=60,"Reorder",IF(AJ1532&lt;=90,"Optimal","Overstock")))),""))))),"")</f>
        <v>Stockout</v>
      </c>
      <c r="AL1532" s="42"/>
      <c r="AM1532" s="39"/>
      <c r="AN1532" s="39"/>
      <c r="AO1532" s="39"/>
      <c r="AP1532" s="39"/>
      <c r="AQ1532" s="39"/>
      <c r="AR1532" s="39"/>
      <c r="AS1532" s="39"/>
      <c r="AT1532" s="39"/>
      <c r="AU1532" s="39"/>
      <c r="AV1532" s="39"/>
    </row>
    <row r="1533" spans="1:48">
      <c r="A1533" s="39" t="s">
        <v>42</v>
      </c>
      <c r="B1533" s="39" t="s">
        <v>98</v>
      </c>
      <c r="C1533" s="39" t="s">
        <v>90</v>
      </c>
      <c r="D1533" s="40" t="s">
        <v>232</v>
      </c>
      <c r="E1533" s="40">
        <v>10</v>
      </c>
      <c r="F1533" s="40" t="s">
        <v>2</v>
      </c>
      <c r="G1533" s="39" t="str">
        <f>IFERROR(VLOOKUP(A1533,'[4]MC Masterlist 2026-09-17'!$B:$M, 3, 0),"")</f>
        <v>YAMAHA</v>
      </c>
      <c r="H1533" s="41">
        <f>IFERROR(VLOOKUP(A1533,'[4]MC Masterlist 2026-09-17'!$B:$M, 6, 0),"")</f>
        <v>152892</v>
      </c>
      <c r="I1533" s="42">
        <v>0</v>
      </c>
      <c r="J1533" s="42">
        <v>1</v>
      </c>
      <c r="K1533" s="42">
        <v>1</v>
      </c>
      <c r="L1533" s="42">
        <f t="shared" si="353"/>
        <v>2</v>
      </c>
      <c r="M1533" s="42">
        <f t="shared" si="354"/>
        <v>0.66666666666666663</v>
      </c>
      <c r="N1533" s="41">
        <f t="shared" si="355"/>
        <v>305784</v>
      </c>
      <c r="O1533" s="41">
        <f t="shared" si="356"/>
        <v>101928</v>
      </c>
      <c r="P1533" s="42">
        <f t="shared" si="357"/>
        <v>2.222222222222222E-2</v>
      </c>
      <c r="Q1533" s="42">
        <v>2</v>
      </c>
      <c r="R1533" s="41">
        <f t="shared" si="358"/>
        <v>305784</v>
      </c>
      <c r="S1533" s="42">
        <f t="shared" si="359"/>
        <v>90</v>
      </c>
      <c r="T1533" s="42">
        <f>IFERROR(VLOOKUP(A1533,'[4]Re-order'!$A:$Q,17,0),"")</f>
        <v>0</v>
      </c>
      <c r="U1533" s="42">
        <f>IFERROR(VLOOKUP(A1533,'[4]MC Masterlist 2026-09-17'!$B:$M, 10, 0),0)</f>
        <v>15</v>
      </c>
      <c r="V1533" s="42">
        <f>IFERROR(VLOOKUP(A1533,'[4]MC Masterlist 2026-09-17'!$B:$M, 11, 0),0)</f>
        <v>15</v>
      </c>
      <c r="W1533" s="42">
        <f t="shared" si="360"/>
        <v>30</v>
      </c>
      <c r="X1533" s="42">
        <f t="shared" si="361"/>
        <v>29.666666666666668</v>
      </c>
      <c r="Y1533" s="42">
        <f>IFERROR(IF(OR(C1533="AREA I",C1533="AREA V"),7,VLOOKUP(A1533,'[4]MC Masterlist 2026-09-17'!$B:$M, 12, 0)),0)</f>
        <v>30</v>
      </c>
      <c r="Z1533" s="42">
        <f t="shared" si="362"/>
        <v>0.33333333333333331</v>
      </c>
      <c r="AA1533" s="42">
        <f t="shared" si="363"/>
        <v>0.66666666666666663</v>
      </c>
      <c r="AB1533" s="42">
        <f t="shared" si="364"/>
        <v>0.65925925925925921</v>
      </c>
      <c r="AC1533" s="42">
        <f t="shared" si="365"/>
        <v>0.66666666666666663</v>
      </c>
      <c r="AD1533" s="40" t="str">
        <f t="shared" si="366"/>
        <v>Overstock</v>
      </c>
      <c r="AE1533" s="40">
        <f>IFERROR(VLOOKUP(A1533,'[4]Re-order'!$A:$AA,27,0),"")</f>
        <v>0</v>
      </c>
      <c r="AF1533" s="42">
        <f t="shared" si="367"/>
        <v>-1.3333333333333335</v>
      </c>
      <c r="AG1533" s="42" t="e">
        <f>SUMIFS('[4]Raw Inventory'!D:D,'[4]Raw Inventory'!C:C,"GREATWALL",'[4]Raw Inventory'!B:B,A1533)</f>
        <v>#VALUE!</v>
      </c>
      <c r="AH1533" s="42" t="e">
        <f>SUMIFS('[4]Raw Inventory'!D:D,'[4]Raw Inventory'!C:C,"DUARTE",'[4]Raw Inventory'!B:B,A1533)</f>
        <v>#VALUE!</v>
      </c>
      <c r="AI1533" s="42"/>
      <c r="AJ1533" s="42">
        <f t="shared" si="368"/>
        <v>90.000000000000014</v>
      </c>
      <c r="AK1533" s="40" t="str">
        <f>IFERROR(IF((Q1533+IF(AI1533="",0,AI3))&lt;=0,"Stockout",IF(AJ1533="","",IF(F1533="Class A",IF(AJ1533&lt;=7,"Critical",IF(AJ1533&lt;=15,"Low",IF(AJ1533&lt;=30,"Reorder",IF(AJ1533&lt;=45,"Optimal","Overstock")))),IF(F1533="Class B",IF(AJ1533&lt;=10,"Critical",IF(AJ1533&lt;=20,"Low",IF(AJ1533&lt;=45,"Reorder",IF(AJ1533&lt;=60,"Optimal","Overstock")))),IF(F1533="Class C",IF(AJ1533&lt;=15,"Critical",IF(AJ1533&lt;=30,"Low",IF(AJ1533&lt;=60,"Reorder",IF(AJ1533&lt;=90,"Optimal","Overstock")))),""))))),"")</f>
        <v>Overstock</v>
      </c>
      <c r="AL1533" s="42"/>
      <c r="AM1533" s="39"/>
      <c r="AN1533" s="39"/>
      <c r="AO1533" s="39"/>
      <c r="AP1533" s="39"/>
      <c r="AQ1533" s="39"/>
      <c r="AR1533" s="39"/>
      <c r="AS1533" s="39"/>
      <c r="AT1533" s="39"/>
      <c r="AU1533" s="39"/>
      <c r="AV1533" s="39"/>
    </row>
    <row r="1534" spans="1:48">
      <c r="A1534" s="39" t="s">
        <v>105</v>
      </c>
      <c r="B1534" s="39" t="s">
        <v>120</v>
      </c>
      <c r="C1534" s="39" t="s">
        <v>118</v>
      </c>
      <c r="D1534" s="40" t="s">
        <v>256</v>
      </c>
      <c r="E1534" s="40">
        <v>24</v>
      </c>
      <c r="F1534" s="40" t="s">
        <v>3</v>
      </c>
      <c r="G1534" s="39" t="str">
        <f>IFERROR(VLOOKUP(A1534,'[4]MC Masterlist 2026-09-17'!$B:$M, 3, 0),"")</f>
        <v>SUZUKI</v>
      </c>
      <c r="H1534" s="41">
        <f>IFERROR(VLOOKUP(A1534,'[4]MC Masterlist 2026-09-17'!$B:$M, 6, 0),"")</f>
        <v>215770</v>
      </c>
      <c r="I1534" s="42">
        <v>0</v>
      </c>
      <c r="J1534" s="42">
        <v>0</v>
      </c>
      <c r="K1534" s="42">
        <v>0</v>
      </c>
      <c r="L1534" s="42">
        <f t="shared" si="353"/>
        <v>0</v>
      </c>
      <c r="M1534" s="42">
        <f t="shared" si="354"/>
        <v>0</v>
      </c>
      <c r="N1534" s="41">
        <f t="shared" si="355"/>
        <v>0</v>
      </c>
      <c r="O1534" s="41">
        <f t="shared" si="356"/>
        <v>0</v>
      </c>
      <c r="P1534" s="42">
        <f t="shared" si="357"/>
        <v>0</v>
      </c>
      <c r="Q1534" s="42">
        <v>1</v>
      </c>
      <c r="R1534" s="41">
        <f t="shared" si="358"/>
        <v>215770</v>
      </c>
      <c r="S1534" s="42">
        <f t="shared" si="359"/>
        <v>0</v>
      </c>
      <c r="T1534" s="42">
        <f>IFERROR(VLOOKUP(A1534,'[4]Re-order'!$A:$Q,17,0),"")</f>
        <v>0</v>
      </c>
      <c r="U1534" s="42">
        <f>IFERROR(VLOOKUP(A1534,'[4]MC Masterlist 2026-09-17'!$B:$M, 10, 0),0)</f>
        <v>15</v>
      </c>
      <c r="V1534" s="42">
        <f>IFERROR(VLOOKUP(A1534,'[4]MC Masterlist 2026-09-17'!$B:$M, 11, 0),0)</f>
        <v>15</v>
      </c>
      <c r="W1534" s="42">
        <f t="shared" si="360"/>
        <v>30</v>
      </c>
      <c r="X1534" s="42">
        <f t="shared" si="361"/>
        <v>30</v>
      </c>
      <c r="Y1534" s="42">
        <f>IFERROR(IF(OR(C1534="AREA I",C1534="AREA V"),7,VLOOKUP(A1534,'[4]MC Masterlist 2026-09-17'!$B:$M, 12, 0)),0)</f>
        <v>30</v>
      </c>
      <c r="Z1534" s="42">
        <f t="shared" si="362"/>
        <v>0</v>
      </c>
      <c r="AA1534" s="42">
        <f t="shared" si="363"/>
        <v>0</v>
      </c>
      <c r="AB1534" s="42">
        <f t="shared" si="364"/>
        <v>0</v>
      </c>
      <c r="AC1534" s="42">
        <f t="shared" si="365"/>
        <v>0</v>
      </c>
      <c r="AD1534" s="40" t="str">
        <f t="shared" si="366"/>
        <v>Critical</v>
      </c>
      <c r="AE1534" s="40">
        <f>IFERROR(VLOOKUP(A1534,'[4]Re-order'!$A:$AA,27,0),"")</f>
        <v>0</v>
      </c>
      <c r="AF1534" s="42">
        <f t="shared" si="367"/>
        <v>-1</v>
      </c>
      <c r="AG1534" s="42" t="e">
        <f>SUMIFS('[4]Raw Inventory'!D:D,'[4]Raw Inventory'!C:C,"GREATWALL",'[4]Raw Inventory'!B:B,A1534)</f>
        <v>#VALUE!</v>
      </c>
      <c r="AH1534" s="42" t="e">
        <f>SUMIFS('[4]Raw Inventory'!D:D,'[4]Raw Inventory'!C:C,"DUARTE",'[4]Raw Inventory'!B:B,A1534)</f>
        <v>#VALUE!</v>
      </c>
      <c r="AI1534" s="42"/>
      <c r="AJ1534" s="42">
        <f t="shared" si="368"/>
        <v>0</v>
      </c>
      <c r="AK1534" s="40" t="str">
        <f>IFERROR(IF((Q1534+IF(AI1534="",0,AI3))&lt;=0,"Stockout",IF(AJ1534="","",IF(F1534="Class A",IF(AJ1534&lt;=7,"Critical",IF(AJ1534&lt;=15,"Low",IF(AJ1534&lt;=30,"Reorder",IF(AJ1534&lt;=45,"Optimal","Overstock")))),IF(F1534="Class B",IF(AJ1534&lt;=10,"Critical",IF(AJ1534&lt;=20,"Low",IF(AJ1534&lt;=45,"Reorder",IF(AJ1534&lt;=60,"Optimal","Overstock")))),IF(F1534="Class C",IF(AJ1534&lt;=15,"Critical",IF(AJ1534&lt;=30,"Low",IF(AJ1534&lt;=60,"Reorder",IF(AJ1534&lt;=90,"Optimal","Overstock")))),""))))),"")</f>
        <v>Critical</v>
      </c>
      <c r="AL1534" s="42"/>
      <c r="AM1534" s="39"/>
      <c r="AN1534" s="39"/>
      <c r="AO1534" s="39"/>
      <c r="AP1534" s="39"/>
      <c r="AQ1534" s="39"/>
      <c r="AR1534" s="39"/>
      <c r="AS1534" s="39"/>
      <c r="AT1534" s="39"/>
      <c r="AU1534" s="39"/>
      <c r="AV1534" s="39"/>
    </row>
    <row r="1535" spans="1:48">
      <c r="A1535" s="39" t="s">
        <v>39</v>
      </c>
      <c r="B1535" s="39" t="s">
        <v>157</v>
      </c>
      <c r="C1535" s="39" t="s">
        <v>152</v>
      </c>
      <c r="D1535" s="40" t="s">
        <v>228</v>
      </c>
      <c r="E1535" s="40">
        <v>21</v>
      </c>
      <c r="F1535" s="40" t="s">
        <v>3</v>
      </c>
      <c r="G1535" s="39" t="str">
        <f>IFERROR(VLOOKUP(A1535,'[4]MC Masterlist 2026-09-17'!$B:$M, 3, 0),"")</f>
        <v>HONDA</v>
      </c>
      <c r="H1535" s="41">
        <f>IFERROR(VLOOKUP(A1535,'[4]MC Masterlist 2026-09-17'!$B:$M, 6, 0),"")</f>
        <v>72434</v>
      </c>
      <c r="I1535" s="42">
        <v>1</v>
      </c>
      <c r="J1535" s="42">
        <v>0</v>
      </c>
      <c r="K1535" s="42">
        <v>0</v>
      </c>
      <c r="L1535" s="42">
        <f t="shared" si="353"/>
        <v>1</v>
      </c>
      <c r="M1535" s="42">
        <f t="shared" si="354"/>
        <v>0.33333333333333331</v>
      </c>
      <c r="N1535" s="41">
        <f t="shared" si="355"/>
        <v>72434</v>
      </c>
      <c r="O1535" s="41">
        <f t="shared" si="356"/>
        <v>24144.666666666664</v>
      </c>
      <c r="P1535" s="42">
        <f t="shared" si="357"/>
        <v>1.111111111111111E-2</v>
      </c>
      <c r="Q1535" s="42">
        <v>2</v>
      </c>
      <c r="R1535" s="41">
        <f t="shared" si="358"/>
        <v>144868</v>
      </c>
      <c r="S1535" s="42">
        <f t="shared" si="359"/>
        <v>180.00000000000003</v>
      </c>
      <c r="T1535" s="42">
        <f>IFERROR(VLOOKUP(A1535,'[4]Re-order'!$A:$Q,17,0),"")</f>
        <v>0</v>
      </c>
      <c r="U1535" s="42">
        <f>IFERROR(VLOOKUP(A1535,'[4]MC Masterlist 2026-09-17'!$B:$M, 10, 0),0)</f>
        <v>15</v>
      </c>
      <c r="V1535" s="42">
        <f>IFERROR(VLOOKUP(A1535,'[4]MC Masterlist 2026-09-17'!$B:$M, 11, 0),0)</f>
        <v>15</v>
      </c>
      <c r="W1535" s="42">
        <f t="shared" si="360"/>
        <v>30</v>
      </c>
      <c r="X1535" s="42">
        <f t="shared" si="361"/>
        <v>29.833333333333332</v>
      </c>
      <c r="Y1535" s="42">
        <f>IFERROR(IF(OR(C1535="AREA I",C1535="AREA V"),7,VLOOKUP(A1535,'[4]MC Masterlist 2026-09-17'!$B:$M, 12, 0)),0)</f>
        <v>30</v>
      </c>
      <c r="Z1535" s="42">
        <f t="shared" si="362"/>
        <v>0.16666666666666666</v>
      </c>
      <c r="AA1535" s="42">
        <f t="shared" si="363"/>
        <v>0.33333333333333331</v>
      </c>
      <c r="AB1535" s="42">
        <f t="shared" si="364"/>
        <v>0.33148148148148143</v>
      </c>
      <c r="AC1535" s="42">
        <f t="shared" si="365"/>
        <v>0.33333333333333331</v>
      </c>
      <c r="AD1535" s="40" t="str">
        <f t="shared" si="366"/>
        <v>Overstock</v>
      </c>
      <c r="AE1535" s="40">
        <f>IFERROR(VLOOKUP(A1535,'[4]Re-order'!$A:$AA,27,0),"")</f>
        <v>0</v>
      </c>
      <c r="AF1535" s="42">
        <f t="shared" si="367"/>
        <v>-1.6666666666666667</v>
      </c>
      <c r="AG1535" s="42" t="e">
        <f>SUMIFS('[4]Raw Inventory'!D:D,'[4]Raw Inventory'!C:C,"GREATWALL",'[4]Raw Inventory'!B:B,A1535)</f>
        <v>#VALUE!</v>
      </c>
      <c r="AH1535" s="42" t="e">
        <f>SUMIFS('[4]Raw Inventory'!D:D,'[4]Raw Inventory'!C:C,"DUARTE",'[4]Raw Inventory'!B:B,A1535)</f>
        <v>#VALUE!</v>
      </c>
      <c r="AI1535" s="42"/>
      <c r="AJ1535" s="42">
        <f t="shared" si="368"/>
        <v>180.00000000000003</v>
      </c>
      <c r="AK1535" s="40" t="str">
        <f>IFERROR(IF((Q1535+IF(AI1535="",0,AI3))&lt;=0,"Stockout",IF(AJ1535="","",IF(F1535="Class A",IF(AJ1535&lt;=7,"Critical",IF(AJ1535&lt;=15,"Low",IF(AJ1535&lt;=30,"Reorder",IF(AJ1535&lt;=45,"Optimal","Overstock")))),IF(F1535="Class B",IF(AJ1535&lt;=10,"Critical",IF(AJ1535&lt;=20,"Low",IF(AJ1535&lt;=45,"Reorder",IF(AJ1535&lt;=60,"Optimal","Overstock")))),IF(F1535="Class C",IF(AJ1535&lt;=15,"Critical",IF(AJ1535&lt;=30,"Low",IF(AJ1535&lt;=60,"Reorder",IF(AJ1535&lt;=90,"Optimal","Overstock")))),""))))),"")</f>
        <v>Overstock</v>
      </c>
      <c r="AL1535" s="42"/>
      <c r="AM1535" s="39"/>
      <c r="AN1535" s="39"/>
      <c r="AO1535" s="39"/>
      <c r="AP1535" s="39"/>
      <c r="AQ1535" s="39"/>
      <c r="AR1535" s="39"/>
      <c r="AS1535" s="39"/>
      <c r="AT1535" s="39"/>
      <c r="AU1535" s="39"/>
      <c r="AV1535" s="39"/>
    </row>
    <row r="1536" spans="1:48">
      <c r="A1536" s="39" t="s">
        <v>24</v>
      </c>
      <c r="B1536" s="39" t="s">
        <v>145</v>
      </c>
      <c r="C1536" s="39" t="s">
        <v>137</v>
      </c>
      <c r="D1536" s="40" t="s">
        <v>239</v>
      </c>
      <c r="E1536" s="40">
        <v>12</v>
      </c>
      <c r="F1536" s="40" t="s">
        <v>2</v>
      </c>
      <c r="G1536" s="39" t="str">
        <f>IFERROR(VLOOKUP(A1536,'[4]MC Masterlist 2026-09-17'!$B:$M, 3, 0),"")</f>
        <v>KAWASAKI</v>
      </c>
      <c r="H1536" s="41">
        <f>IFERROR(VLOOKUP(A1536,'[4]MC Masterlist 2026-09-17'!$B:$M, 6, 0),"")</f>
        <v>131626</v>
      </c>
      <c r="I1536" s="42">
        <v>0</v>
      </c>
      <c r="J1536" s="42">
        <v>0</v>
      </c>
      <c r="K1536" s="42">
        <v>2</v>
      </c>
      <c r="L1536" s="42">
        <f t="shared" si="353"/>
        <v>2</v>
      </c>
      <c r="M1536" s="42">
        <f t="shared" si="354"/>
        <v>0.66666666666666663</v>
      </c>
      <c r="N1536" s="41">
        <f t="shared" si="355"/>
        <v>263252</v>
      </c>
      <c r="O1536" s="41">
        <f t="shared" si="356"/>
        <v>87750.666666666657</v>
      </c>
      <c r="P1536" s="42">
        <f t="shared" si="357"/>
        <v>2.222222222222222E-2</v>
      </c>
      <c r="Q1536" s="42">
        <v>1</v>
      </c>
      <c r="R1536" s="41">
        <f t="shared" si="358"/>
        <v>131626</v>
      </c>
      <c r="S1536" s="42">
        <f t="shared" si="359"/>
        <v>45.000000000000007</v>
      </c>
      <c r="T1536" s="42">
        <f>IFERROR(VLOOKUP(A1536,'[4]Re-order'!$A:$Q,17,0),"")</f>
        <v>0</v>
      </c>
      <c r="U1536" s="42">
        <f>IFERROR(VLOOKUP(A1536,'[4]MC Masterlist 2026-09-17'!$B:$M, 10, 0),0)</f>
        <v>15</v>
      </c>
      <c r="V1536" s="42">
        <f>IFERROR(VLOOKUP(A1536,'[4]MC Masterlist 2026-09-17'!$B:$M, 11, 0),0)</f>
        <v>15</v>
      </c>
      <c r="W1536" s="42">
        <f t="shared" si="360"/>
        <v>30</v>
      </c>
      <c r="X1536" s="42">
        <f t="shared" si="361"/>
        <v>6.666666666666667</v>
      </c>
      <c r="Y1536" s="42">
        <f>IFERROR(IF(OR(C1536="AREA I",C1536="AREA V"),7,VLOOKUP(A1536,'[4]MC Masterlist 2026-09-17'!$B:$M, 12, 0)),0)</f>
        <v>7</v>
      </c>
      <c r="Z1536" s="42">
        <f t="shared" si="362"/>
        <v>0.33333333333333331</v>
      </c>
      <c r="AA1536" s="42">
        <f t="shared" si="363"/>
        <v>0.66666666666666663</v>
      </c>
      <c r="AB1536" s="42">
        <f t="shared" si="364"/>
        <v>0.14814814814814814</v>
      </c>
      <c r="AC1536" s="42">
        <f t="shared" si="365"/>
        <v>0.15555555555555553</v>
      </c>
      <c r="AD1536" s="40" t="str">
        <f t="shared" si="366"/>
        <v>Reorder</v>
      </c>
      <c r="AE1536" s="40">
        <f>IFERROR(VLOOKUP(A1536,'[4]Re-order'!$A:$AA,27,0),"")</f>
        <v>0</v>
      </c>
      <c r="AF1536" s="42">
        <f t="shared" si="367"/>
        <v>-0.84444444444444444</v>
      </c>
      <c r="AG1536" s="42" t="e">
        <f>SUMIFS('[4]Raw Inventory'!D:D,'[4]Raw Inventory'!C:C,"GREATWALL",'[4]Raw Inventory'!B:B,A1536)</f>
        <v>#VALUE!</v>
      </c>
      <c r="AH1536" s="42" t="e">
        <f>SUMIFS('[4]Raw Inventory'!D:D,'[4]Raw Inventory'!C:C,"DUARTE",'[4]Raw Inventory'!B:B,A1536)</f>
        <v>#VALUE!</v>
      </c>
      <c r="AI1536" s="42"/>
      <c r="AJ1536" s="42">
        <f t="shared" si="368"/>
        <v>45.000000000000007</v>
      </c>
      <c r="AK1536" s="40" t="str">
        <f>IFERROR(IF((Q1536+IF(AI1536="",0,AI3))&lt;=0,"Stockout",IF(AJ1536="","",IF(F1536="Class A",IF(AJ1536&lt;=7,"Critical",IF(AJ1536&lt;=15,"Low",IF(AJ1536&lt;=30,"Reorder",IF(AJ1536&lt;=45,"Optimal","Overstock")))),IF(F1536="Class B",IF(AJ1536&lt;=10,"Critical",IF(AJ1536&lt;=20,"Low",IF(AJ1536&lt;=45,"Reorder",IF(AJ1536&lt;=60,"Optimal","Overstock")))),IF(F1536="Class C",IF(AJ1536&lt;=15,"Critical",IF(AJ1536&lt;=30,"Low",IF(AJ1536&lt;=60,"Reorder",IF(AJ1536&lt;=90,"Optimal","Overstock")))),""))))),"")</f>
        <v>Reorder</v>
      </c>
      <c r="AL1536" s="42"/>
      <c r="AM1536" s="39"/>
      <c r="AN1536" s="39"/>
      <c r="AO1536" s="39"/>
      <c r="AP1536" s="39"/>
      <c r="AQ1536" s="39"/>
      <c r="AR1536" s="39"/>
      <c r="AS1536" s="39"/>
      <c r="AT1536" s="39"/>
      <c r="AU1536" s="39"/>
      <c r="AV1536" s="39"/>
    </row>
    <row r="1537" spans="1:48">
      <c r="A1537" s="39" t="s">
        <v>52</v>
      </c>
      <c r="B1537" s="39" t="s">
        <v>121</v>
      </c>
      <c r="C1537" s="39" t="s">
        <v>118</v>
      </c>
      <c r="D1537" s="40" t="s">
        <v>244</v>
      </c>
      <c r="E1537" s="40">
        <v>13</v>
      </c>
      <c r="F1537" s="40" t="s">
        <v>2</v>
      </c>
      <c r="G1537" s="39" t="str">
        <f>IFERROR(VLOOKUP(A1537,'[4]MC Masterlist 2026-09-17'!$B:$M, 3, 0),"")</f>
        <v>YAMAHA</v>
      </c>
      <c r="H1537" s="41">
        <f>IFERROR(VLOOKUP(A1537,'[4]MC Masterlist 2026-09-17'!$B:$M, 6, 0),"")</f>
        <v>85446</v>
      </c>
      <c r="I1537" s="42">
        <v>1</v>
      </c>
      <c r="J1537" s="42">
        <v>1</v>
      </c>
      <c r="K1537" s="42">
        <v>2</v>
      </c>
      <c r="L1537" s="42">
        <f t="shared" si="353"/>
        <v>4</v>
      </c>
      <c r="M1537" s="42">
        <f t="shared" si="354"/>
        <v>1.3333333333333333</v>
      </c>
      <c r="N1537" s="41">
        <f t="shared" si="355"/>
        <v>341784</v>
      </c>
      <c r="O1537" s="41">
        <f t="shared" si="356"/>
        <v>113928</v>
      </c>
      <c r="P1537" s="42">
        <f t="shared" si="357"/>
        <v>4.4444444444444439E-2</v>
      </c>
      <c r="Q1537" s="42">
        <v>1</v>
      </c>
      <c r="R1537" s="41">
        <f t="shared" si="358"/>
        <v>85446</v>
      </c>
      <c r="S1537" s="42">
        <f t="shared" si="359"/>
        <v>22.5</v>
      </c>
      <c r="T1537" s="42">
        <f>IFERROR(VLOOKUP(A1537,'[4]Re-order'!$A:$Q,17,0),"")</f>
        <v>0</v>
      </c>
      <c r="U1537" s="42">
        <f>IFERROR(VLOOKUP(A1537,'[4]MC Masterlist 2026-09-17'!$B:$M, 10, 0),0)</f>
        <v>15</v>
      </c>
      <c r="V1537" s="42">
        <f>IFERROR(VLOOKUP(A1537,'[4]MC Masterlist 2026-09-17'!$B:$M, 11, 0),0)</f>
        <v>15</v>
      </c>
      <c r="W1537" s="42">
        <f t="shared" si="360"/>
        <v>30</v>
      </c>
      <c r="X1537" s="42">
        <f t="shared" si="361"/>
        <v>29.333333333333332</v>
      </c>
      <c r="Y1537" s="42">
        <f>IFERROR(IF(OR(C1537="AREA I",C1537="AREA V"),7,VLOOKUP(A1537,'[4]MC Masterlist 2026-09-17'!$B:$M, 12, 0)),0)</f>
        <v>30</v>
      </c>
      <c r="Z1537" s="42">
        <f t="shared" si="362"/>
        <v>0.66666666666666663</v>
      </c>
      <c r="AA1537" s="42">
        <f t="shared" si="363"/>
        <v>1.3333333333333333</v>
      </c>
      <c r="AB1537" s="42">
        <f t="shared" si="364"/>
        <v>1.3037037037037036</v>
      </c>
      <c r="AC1537" s="42">
        <f t="shared" si="365"/>
        <v>1.3333333333333333</v>
      </c>
      <c r="AD1537" s="40" t="str">
        <f t="shared" si="366"/>
        <v>Reorder</v>
      </c>
      <c r="AE1537" s="40">
        <f>IFERROR(VLOOKUP(A1537,'[4]Re-order'!$A:$AA,27,0),"")</f>
        <v>0</v>
      </c>
      <c r="AF1537" s="42">
        <f t="shared" si="367"/>
        <v>0.33333333333333326</v>
      </c>
      <c r="AG1537" s="42" t="e">
        <f>SUMIFS('[4]Raw Inventory'!D:D,'[4]Raw Inventory'!C:C,"GREATWALL",'[4]Raw Inventory'!B:B,A1537)</f>
        <v>#VALUE!</v>
      </c>
      <c r="AH1537" s="42" t="e">
        <f>SUMIFS('[4]Raw Inventory'!D:D,'[4]Raw Inventory'!C:C,"DUARTE",'[4]Raw Inventory'!B:B,A1537)</f>
        <v>#VALUE!</v>
      </c>
      <c r="AI1537" s="42"/>
      <c r="AJ1537" s="42">
        <f t="shared" si="368"/>
        <v>22.500000000000004</v>
      </c>
      <c r="AK1537" s="40" t="str">
        <f>IFERROR(IF((Q1537+IF(AI1537="",0,AI3))&lt;=0,"Stockout",IF(AJ1537="","",IF(F1537="Class A",IF(AJ1537&lt;=7,"Critical",IF(AJ1537&lt;=15,"Low",IF(AJ1537&lt;=30,"Reorder",IF(AJ1537&lt;=45,"Optimal","Overstock")))),IF(F1537="Class B",IF(AJ1537&lt;=10,"Critical",IF(AJ1537&lt;=20,"Low",IF(AJ1537&lt;=45,"Reorder",IF(AJ1537&lt;=60,"Optimal","Overstock")))),IF(F1537="Class C",IF(AJ1537&lt;=15,"Critical",IF(AJ1537&lt;=30,"Low",IF(AJ1537&lt;=60,"Reorder",IF(AJ1537&lt;=90,"Optimal","Overstock")))),""))))),"")</f>
        <v>Reorder</v>
      </c>
      <c r="AL1537" s="42"/>
      <c r="AM1537" s="39"/>
      <c r="AN1537" s="39"/>
      <c r="AO1537" s="39"/>
      <c r="AP1537" s="39"/>
      <c r="AQ1537" s="39"/>
      <c r="AR1537" s="39"/>
      <c r="AS1537" s="39"/>
      <c r="AT1537" s="39"/>
      <c r="AU1537" s="39"/>
      <c r="AV1537" s="39"/>
    </row>
    <row r="1538" spans="1:48">
      <c r="A1538" s="39" t="s">
        <v>17</v>
      </c>
      <c r="B1538" s="39" t="s">
        <v>154</v>
      </c>
      <c r="C1538" s="39" t="s">
        <v>152</v>
      </c>
      <c r="D1538" s="40" t="s">
        <v>223</v>
      </c>
      <c r="E1538" s="40">
        <v>10</v>
      </c>
      <c r="F1538" s="40" t="s">
        <v>2</v>
      </c>
      <c r="G1538" s="39" t="str">
        <f>IFERROR(VLOOKUP(A1538,'[4]MC Masterlist 2026-09-17'!$B:$M, 3, 0),"")</f>
        <v>HONDA</v>
      </c>
      <c r="H1538" s="41">
        <f>IFERROR(VLOOKUP(A1538,'[4]MC Masterlist 2026-09-17'!$B:$M, 6, 0),"")</f>
        <v>140790</v>
      </c>
      <c r="I1538" s="42">
        <v>0</v>
      </c>
      <c r="J1538" s="42">
        <v>2</v>
      </c>
      <c r="K1538" s="42">
        <v>0</v>
      </c>
      <c r="L1538" s="42">
        <f t="shared" si="353"/>
        <v>2</v>
      </c>
      <c r="M1538" s="42">
        <f t="shared" si="354"/>
        <v>0.66666666666666663</v>
      </c>
      <c r="N1538" s="41">
        <f t="shared" si="355"/>
        <v>281580</v>
      </c>
      <c r="O1538" s="41">
        <f t="shared" si="356"/>
        <v>93860</v>
      </c>
      <c r="P1538" s="42">
        <f t="shared" si="357"/>
        <v>2.222222222222222E-2</v>
      </c>
      <c r="Q1538" s="42">
        <v>2</v>
      </c>
      <c r="R1538" s="41">
        <f t="shared" si="358"/>
        <v>281580</v>
      </c>
      <c r="S1538" s="42">
        <f t="shared" si="359"/>
        <v>90</v>
      </c>
      <c r="T1538" s="42">
        <f>IFERROR(VLOOKUP(A1538,'[4]Re-order'!$A:$Q,17,0),"")</f>
        <v>0</v>
      </c>
      <c r="U1538" s="42">
        <f>IFERROR(VLOOKUP(A1538,'[4]MC Masterlist 2026-09-17'!$B:$M, 10, 0),0)</f>
        <v>15</v>
      </c>
      <c r="V1538" s="42">
        <f>IFERROR(VLOOKUP(A1538,'[4]MC Masterlist 2026-09-17'!$B:$M, 11, 0),0)</f>
        <v>15</v>
      </c>
      <c r="W1538" s="42">
        <f t="shared" si="360"/>
        <v>30</v>
      </c>
      <c r="X1538" s="42">
        <f t="shared" si="361"/>
        <v>29.666666666666668</v>
      </c>
      <c r="Y1538" s="42">
        <f>IFERROR(IF(OR(C1538="AREA I",C1538="AREA V"),7,VLOOKUP(A1538,'[4]MC Masterlist 2026-09-17'!$B:$M, 12, 0)),0)</f>
        <v>30</v>
      </c>
      <c r="Z1538" s="42">
        <f t="shared" si="362"/>
        <v>0.33333333333333331</v>
      </c>
      <c r="AA1538" s="42">
        <f t="shared" si="363"/>
        <v>0.66666666666666663</v>
      </c>
      <c r="AB1538" s="42">
        <f t="shared" si="364"/>
        <v>0.65925925925925921</v>
      </c>
      <c r="AC1538" s="42">
        <f t="shared" si="365"/>
        <v>0.66666666666666663</v>
      </c>
      <c r="AD1538" s="40" t="str">
        <f t="shared" si="366"/>
        <v>Overstock</v>
      </c>
      <c r="AE1538" s="40">
        <f>IFERROR(VLOOKUP(A1538,'[4]Re-order'!$A:$AA,27,0),"")</f>
        <v>0</v>
      </c>
      <c r="AF1538" s="42">
        <f t="shared" si="367"/>
        <v>-1.3333333333333335</v>
      </c>
      <c r="AG1538" s="42" t="e">
        <f>SUMIFS('[4]Raw Inventory'!D:D,'[4]Raw Inventory'!C:C,"GREATWALL",'[4]Raw Inventory'!B:B,A1538)</f>
        <v>#VALUE!</v>
      </c>
      <c r="AH1538" s="42" t="e">
        <f>SUMIFS('[4]Raw Inventory'!D:D,'[4]Raw Inventory'!C:C,"DUARTE",'[4]Raw Inventory'!B:B,A1538)</f>
        <v>#VALUE!</v>
      </c>
      <c r="AI1538" s="42"/>
      <c r="AJ1538" s="42">
        <f t="shared" si="368"/>
        <v>90.000000000000014</v>
      </c>
      <c r="AK1538" s="40" t="str">
        <f>IFERROR(IF((Q1538+IF(AI1538="",0,AI3))&lt;=0,"Stockout",IF(AJ1538="","",IF(F1538="Class A",IF(AJ1538&lt;=7,"Critical",IF(AJ1538&lt;=15,"Low",IF(AJ1538&lt;=30,"Reorder",IF(AJ1538&lt;=45,"Optimal","Overstock")))),IF(F1538="Class B",IF(AJ1538&lt;=10,"Critical",IF(AJ1538&lt;=20,"Low",IF(AJ1538&lt;=45,"Reorder",IF(AJ1538&lt;=60,"Optimal","Overstock")))),IF(F1538="Class C",IF(AJ1538&lt;=15,"Critical",IF(AJ1538&lt;=30,"Low",IF(AJ1538&lt;=60,"Reorder",IF(AJ1538&lt;=90,"Optimal","Overstock")))),""))))),"")</f>
        <v>Overstock</v>
      </c>
      <c r="AL1538" s="42"/>
      <c r="AM1538" s="39"/>
      <c r="AN1538" s="39"/>
      <c r="AO1538" s="39"/>
      <c r="AP1538" s="39"/>
      <c r="AQ1538" s="39"/>
      <c r="AR1538" s="39"/>
      <c r="AS1538" s="39"/>
      <c r="AT1538" s="39"/>
      <c r="AU1538" s="39"/>
      <c r="AV1538" s="39"/>
    </row>
    <row r="1539" spans="1:48">
      <c r="A1539" s="39" t="s">
        <v>43</v>
      </c>
      <c r="B1539" s="39" t="s">
        <v>145</v>
      </c>
      <c r="C1539" s="39" t="s">
        <v>137</v>
      </c>
      <c r="D1539" s="40" t="s">
        <v>230</v>
      </c>
      <c r="E1539" s="40">
        <v>28</v>
      </c>
      <c r="F1539" s="40" t="s">
        <v>3</v>
      </c>
      <c r="G1539" s="39" t="str">
        <f>IFERROR(VLOOKUP(A1539,'[4]MC Masterlist 2026-09-17'!$B:$M, 3, 0),"")</f>
        <v>YAMAHA</v>
      </c>
      <c r="H1539" s="41">
        <f>IFERROR(VLOOKUP(A1539,'[4]MC Masterlist 2026-09-17'!$B:$M, 6, 0),"")</f>
        <v>70587</v>
      </c>
      <c r="I1539" s="42">
        <v>0</v>
      </c>
      <c r="J1539" s="42">
        <v>0</v>
      </c>
      <c r="K1539" s="42">
        <v>0</v>
      </c>
      <c r="L1539" s="42">
        <f t="shared" ref="L1539:L1602" si="369">I1539+J1539+K1539</f>
        <v>0</v>
      </c>
      <c r="M1539" s="42">
        <f t="shared" ref="M1539:M1602" si="370">AVERAGE(I1539,J1539,K1539)</f>
        <v>0</v>
      </c>
      <c r="N1539" s="41">
        <f t="shared" ref="N1539:N1602" si="371">L1539*H1539</f>
        <v>0</v>
      </c>
      <c r="O1539" s="41">
        <f t="shared" ref="O1539:O1602" si="372">M1539*H1539</f>
        <v>0</v>
      </c>
      <c r="P1539" s="42">
        <f t="shared" ref="P1539:P1602" si="373">M1539/30</f>
        <v>0</v>
      </c>
      <c r="Q1539" s="42">
        <v>1</v>
      </c>
      <c r="R1539" s="41">
        <f t="shared" ref="R1539:R1602" si="374">IFERROR(Q1539*H1539, 0)</f>
        <v>70587</v>
      </c>
      <c r="S1539" s="42">
        <f t="shared" ref="S1539:S1602" si="375">IFERROR(R1539/(O1539)*30, 0)</f>
        <v>0</v>
      </c>
      <c r="T1539" s="42">
        <f>IFERROR(VLOOKUP(A1539,'[4]Re-order'!$A:$Q,17,0),"")</f>
        <v>0</v>
      </c>
      <c r="U1539" s="42">
        <f>IFERROR(VLOOKUP(A1539,'[4]MC Masterlist 2026-09-17'!$B:$M, 10, 0),0)</f>
        <v>15</v>
      </c>
      <c r="V1539" s="42">
        <f>IFERROR(VLOOKUP(A1539,'[4]MC Masterlist 2026-09-17'!$B:$M, 11, 0),0)</f>
        <v>15</v>
      </c>
      <c r="W1539" s="42">
        <f t="shared" ref="W1539:W1602" si="376">U1539+V1539</f>
        <v>30</v>
      </c>
      <c r="X1539" s="42">
        <f t="shared" ref="X1539:X1602" si="377">Y1539-Z1539</f>
        <v>7</v>
      </c>
      <c r="Y1539" s="42">
        <f>IFERROR(IF(OR(C1539="AREA I",C1539="AREA V"),7,VLOOKUP(A1539,'[4]MC Masterlist 2026-09-17'!$B:$M, 12, 0)),0)</f>
        <v>7</v>
      </c>
      <c r="Z1539" s="42">
        <f t="shared" ref="Z1539:Z1602" si="378">V1539*P1539</f>
        <v>0</v>
      </c>
      <c r="AA1539" s="42">
        <f t="shared" ref="AA1539:AA1602" si="379">W1539*P1539</f>
        <v>0</v>
      </c>
      <c r="AB1539" s="42">
        <f t="shared" ref="AB1539:AB1602" si="380">X1539*P1539</f>
        <v>0</v>
      </c>
      <c r="AC1539" s="42">
        <f t="shared" ref="AC1539:AC1602" si="381">Y1539*P1539</f>
        <v>0</v>
      </c>
      <c r="AD1539" s="40" t="str">
        <f t="shared" ref="AD1539:AD1602" si="382">IFERROR(IF(Q1539&lt;=0,"Stockout",IF(S1539="","",IF(F1539="Class A",IF(S1539&lt;=7,"Critical",IF(S1539&lt;=15,"Low",IF(S1539&lt;=30,"Reorder",IF(S1539&lt;=45,"Optimal","Overstock")))),IF(F1539="Class B",IF(S1539&lt;=10,"Critical",IF(S1539&lt;=20,"Low",IF(S1539&lt;=45,"Reorder",IF(S1539&lt;=60,"Optimal","Overstock")))),IF(F1539="Class C",IF(S1539&lt;=15,"Critical",IF(S1539&lt;=30,"Low",IF(S1539&lt;=60,"Reorder",IF(S1539&lt;=90,"Optimal","Overstock")))),""))))),"")</f>
        <v>Critical</v>
      </c>
      <c r="AE1539" s="40">
        <f>IFERROR(VLOOKUP(A1539,'[4]Re-order'!$A:$AA,27,0),"")</f>
        <v>0</v>
      </c>
      <c r="AF1539" s="42">
        <f t="shared" ref="AF1539:AF1602" si="383">AC1539-Q1539</f>
        <v>-1</v>
      </c>
      <c r="AG1539" s="42" t="e">
        <f>SUMIFS('[4]Raw Inventory'!D:D,'[4]Raw Inventory'!C:C,"GREATWALL",'[4]Raw Inventory'!B:B,A1539)</f>
        <v>#VALUE!</v>
      </c>
      <c r="AH1539" s="42" t="e">
        <f>SUMIFS('[4]Raw Inventory'!D:D,'[4]Raw Inventory'!C:C,"DUARTE",'[4]Raw Inventory'!B:B,A1539)</f>
        <v>#VALUE!</v>
      </c>
      <c r="AI1539" s="42"/>
      <c r="AJ1539" s="42">
        <f t="shared" ref="AJ1539:AJ1602" si="384">IFERROR((Q1539 + IF(AI1539="",0,AI1539))/P1539, 0)</f>
        <v>0</v>
      </c>
      <c r="AK1539" s="40" t="str">
        <f>IFERROR(IF((Q1539+IF(AI1539="",0,AI3))&lt;=0,"Stockout",IF(AJ1539="","",IF(F1539="Class A",IF(AJ1539&lt;=7,"Critical",IF(AJ1539&lt;=15,"Low",IF(AJ1539&lt;=30,"Reorder",IF(AJ1539&lt;=45,"Optimal","Overstock")))),IF(F1539="Class B",IF(AJ1539&lt;=10,"Critical",IF(AJ1539&lt;=20,"Low",IF(AJ1539&lt;=45,"Reorder",IF(AJ1539&lt;=60,"Optimal","Overstock")))),IF(F1539="Class C",IF(AJ1539&lt;=15,"Critical",IF(AJ1539&lt;=30,"Low",IF(AJ1539&lt;=60,"Reorder",IF(AJ1539&lt;=90,"Optimal","Overstock")))),""))))),"")</f>
        <v>Critical</v>
      </c>
      <c r="AL1539" s="42"/>
      <c r="AM1539" s="39"/>
      <c r="AN1539" s="39"/>
      <c r="AO1539" s="39"/>
      <c r="AP1539" s="39"/>
      <c r="AQ1539" s="39"/>
      <c r="AR1539" s="39"/>
      <c r="AS1539" s="39"/>
      <c r="AT1539" s="39"/>
      <c r="AU1539" s="39"/>
      <c r="AV1539" s="39"/>
    </row>
    <row r="1540" spans="1:48">
      <c r="A1540" s="39" t="s">
        <v>26</v>
      </c>
      <c r="B1540" s="39" t="s">
        <v>158</v>
      </c>
      <c r="C1540" s="39" t="s">
        <v>152</v>
      </c>
      <c r="D1540" s="40" t="s">
        <v>223</v>
      </c>
      <c r="E1540" s="40">
        <v>11</v>
      </c>
      <c r="F1540" s="40" t="s">
        <v>2</v>
      </c>
      <c r="G1540" s="39" t="str">
        <f>IFERROR(VLOOKUP(A1540,'[4]MC Masterlist 2026-09-17'!$B:$M, 3, 0),"")</f>
        <v>SUZUKI</v>
      </c>
      <c r="H1540" s="41">
        <f>IFERROR(VLOOKUP(A1540,'[4]MC Masterlist 2026-09-17'!$B:$M, 6, 0),"")</f>
        <v>123700</v>
      </c>
      <c r="I1540" s="42">
        <v>1</v>
      </c>
      <c r="J1540" s="42">
        <v>0</v>
      </c>
      <c r="K1540" s="42">
        <v>1</v>
      </c>
      <c r="L1540" s="42">
        <f t="shared" si="369"/>
        <v>2</v>
      </c>
      <c r="M1540" s="42">
        <f t="shared" si="370"/>
        <v>0.66666666666666663</v>
      </c>
      <c r="N1540" s="41">
        <f t="shared" si="371"/>
        <v>247400</v>
      </c>
      <c r="O1540" s="41">
        <f t="shared" si="372"/>
        <v>82466.666666666657</v>
      </c>
      <c r="P1540" s="42">
        <f t="shared" si="373"/>
        <v>2.222222222222222E-2</v>
      </c>
      <c r="Q1540" s="42">
        <v>5</v>
      </c>
      <c r="R1540" s="41">
        <f t="shared" si="374"/>
        <v>618500</v>
      </c>
      <c r="S1540" s="42">
        <f t="shared" si="375"/>
        <v>225.00000000000003</v>
      </c>
      <c r="T1540" s="42">
        <f>IFERROR(VLOOKUP(A1540,'[4]Re-order'!$A:$Q,17,0),"")</f>
        <v>0</v>
      </c>
      <c r="U1540" s="42">
        <f>IFERROR(VLOOKUP(A1540,'[4]MC Masterlist 2026-09-17'!$B:$M, 10, 0),0)</f>
        <v>15</v>
      </c>
      <c r="V1540" s="42">
        <f>IFERROR(VLOOKUP(A1540,'[4]MC Masterlist 2026-09-17'!$B:$M, 11, 0),0)</f>
        <v>15</v>
      </c>
      <c r="W1540" s="42">
        <f t="shared" si="376"/>
        <v>30</v>
      </c>
      <c r="X1540" s="42">
        <f t="shared" si="377"/>
        <v>29.666666666666668</v>
      </c>
      <c r="Y1540" s="42">
        <f>IFERROR(IF(OR(C1540="AREA I",C1540="AREA V"),7,VLOOKUP(A1540,'[4]MC Masterlist 2026-09-17'!$B:$M, 12, 0)),0)</f>
        <v>30</v>
      </c>
      <c r="Z1540" s="42">
        <f t="shared" si="378"/>
        <v>0.33333333333333331</v>
      </c>
      <c r="AA1540" s="42">
        <f t="shared" si="379"/>
        <v>0.66666666666666663</v>
      </c>
      <c r="AB1540" s="42">
        <f t="shared" si="380"/>
        <v>0.65925925925925921</v>
      </c>
      <c r="AC1540" s="42">
        <f t="shared" si="381"/>
        <v>0.66666666666666663</v>
      </c>
      <c r="AD1540" s="40" t="str">
        <f t="shared" si="382"/>
        <v>Overstock</v>
      </c>
      <c r="AE1540" s="40">
        <f>IFERROR(VLOOKUP(A1540,'[4]Re-order'!$A:$AA,27,0),"")</f>
        <v>0</v>
      </c>
      <c r="AF1540" s="42">
        <f t="shared" si="383"/>
        <v>-4.333333333333333</v>
      </c>
      <c r="AG1540" s="42" t="e">
        <f>SUMIFS('[4]Raw Inventory'!D:D,'[4]Raw Inventory'!C:C,"GREATWALL",'[4]Raw Inventory'!B:B,A1540)</f>
        <v>#VALUE!</v>
      </c>
      <c r="AH1540" s="42" t="e">
        <f>SUMIFS('[4]Raw Inventory'!D:D,'[4]Raw Inventory'!C:C,"DUARTE",'[4]Raw Inventory'!B:B,A1540)</f>
        <v>#VALUE!</v>
      </c>
      <c r="AI1540" s="42"/>
      <c r="AJ1540" s="42">
        <f t="shared" si="384"/>
        <v>225.00000000000003</v>
      </c>
      <c r="AK1540" s="40" t="str">
        <f>IFERROR(IF((Q1540+IF(AI1540="",0,AI3))&lt;=0,"Stockout",IF(AJ1540="","",IF(F1540="Class A",IF(AJ1540&lt;=7,"Critical",IF(AJ1540&lt;=15,"Low",IF(AJ1540&lt;=30,"Reorder",IF(AJ1540&lt;=45,"Optimal","Overstock")))),IF(F1540="Class B",IF(AJ1540&lt;=10,"Critical",IF(AJ1540&lt;=20,"Low",IF(AJ1540&lt;=45,"Reorder",IF(AJ1540&lt;=60,"Optimal","Overstock")))),IF(F1540="Class C",IF(AJ1540&lt;=15,"Critical",IF(AJ1540&lt;=30,"Low",IF(AJ1540&lt;=60,"Reorder",IF(AJ1540&lt;=90,"Optimal","Overstock")))),""))))),"")</f>
        <v>Overstock</v>
      </c>
      <c r="AL1540" s="42"/>
      <c r="AM1540" s="39"/>
      <c r="AN1540" s="39"/>
      <c r="AO1540" s="39"/>
      <c r="AP1540" s="39"/>
      <c r="AQ1540" s="39"/>
      <c r="AR1540" s="39"/>
      <c r="AS1540" s="39"/>
      <c r="AT1540" s="39"/>
      <c r="AU1540" s="39"/>
      <c r="AV1540" s="39"/>
    </row>
    <row r="1541" spans="1:48">
      <c r="A1541" s="39" t="s">
        <v>20</v>
      </c>
      <c r="B1541" s="39" t="s">
        <v>29</v>
      </c>
      <c r="C1541" s="39" t="s">
        <v>1</v>
      </c>
      <c r="D1541" s="40" t="s">
        <v>232</v>
      </c>
      <c r="E1541" s="40">
        <v>11</v>
      </c>
      <c r="F1541" s="40" t="s">
        <v>2</v>
      </c>
      <c r="G1541" s="39" t="str">
        <f>IFERROR(VLOOKUP(A1541,'[4]MC Masterlist 2026-09-17'!$B:$M, 3, 0),"")</f>
        <v>HONDA</v>
      </c>
      <c r="H1541" s="41">
        <f>IFERROR(VLOOKUP(A1541,'[4]MC Masterlist 2026-09-17'!$B:$M, 6, 0),"")</f>
        <v>69950</v>
      </c>
      <c r="I1541" s="42">
        <v>7</v>
      </c>
      <c r="J1541" s="42">
        <v>0</v>
      </c>
      <c r="K1541" s="42">
        <v>0</v>
      </c>
      <c r="L1541" s="42">
        <f t="shared" si="369"/>
        <v>7</v>
      </c>
      <c r="M1541" s="42">
        <f t="shared" si="370"/>
        <v>2.3333333333333335</v>
      </c>
      <c r="N1541" s="41">
        <f t="shared" si="371"/>
        <v>489650</v>
      </c>
      <c r="O1541" s="41">
        <f t="shared" si="372"/>
        <v>163216.66666666669</v>
      </c>
      <c r="P1541" s="42">
        <f t="shared" si="373"/>
        <v>7.7777777777777779E-2</v>
      </c>
      <c r="Q1541" s="42">
        <v>3</v>
      </c>
      <c r="R1541" s="41">
        <f t="shared" si="374"/>
        <v>209850</v>
      </c>
      <c r="S1541" s="42">
        <f t="shared" si="375"/>
        <v>38.571428571428569</v>
      </c>
      <c r="T1541" s="42">
        <f>IFERROR(VLOOKUP(A1541,'[4]Re-order'!$A:$Q,17,0),"")</f>
        <v>0</v>
      </c>
      <c r="U1541" s="42">
        <f>IFERROR(VLOOKUP(A1541,'[4]MC Masterlist 2026-09-17'!$B:$M, 10, 0),0)</f>
        <v>15</v>
      </c>
      <c r="V1541" s="42">
        <f>IFERROR(VLOOKUP(A1541,'[4]MC Masterlist 2026-09-17'!$B:$M, 11, 0),0)</f>
        <v>15</v>
      </c>
      <c r="W1541" s="42">
        <f t="shared" si="376"/>
        <v>30</v>
      </c>
      <c r="X1541" s="42">
        <f t="shared" si="377"/>
        <v>5.833333333333333</v>
      </c>
      <c r="Y1541" s="42">
        <f>IFERROR(IF(OR(C1541="AREA I",C1541="AREA V"),7,VLOOKUP(A1541,'[4]MC Masterlist 2026-09-17'!$B:$M, 12, 0)),0)</f>
        <v>7</v>
      </c>
      <c r="Z1541" s="42">
        <f t="shared" si="378"/>
        <v>1.1666666666666667</v>
      </c>
      <c r="AA1541" s="42">
        <f t="shared" si="379"/>
        <v>2.3333333333333335</v>
      </c>
      <c r="AB1541" s="42">
        <f t="shared" si="380"/>
        <v>0.45370370370370366</v>
      </c>
      <c r="AC1541" s="42">
        <f t="shared" si="381"/>
        <v>0.54444444444444451</v>
      </c>
      <c r="AD1541" s="40" t="str">
        <f t="shared" si="382"/>
        <v>Reorder</v>
      </c>
      <c r="AE1541" s="40">
        <f>IFERROR(VLOOKUP(A1541,'[4]Re-order'!$A:$AA,27,0),"")</f>
        <v>0</v>
      </c>
      <c r="AF1541" s="42">
        <f t="shared" si="383"/>
        <v>-2.4555555555555557</v>
      </c>
      <c r="AG1541" s="42" t="e">
        <f>SUMIFS('[4]Raw Inventory'!D:D,'[4]Raw Inventory'!C:C,"GREATWALL",'[4]Raw Inventory'!B:B,A1541)</f>
        <v>#VALUE!</v>
      </c>
      <c r="AH1541" s="42" t="e">
        <f>SUMIFS('[4]Raw Inventory'!D:D,'[4]Raw Inventory'!C:C,"DUARTE",'[4]Raw Inventory'!B:B,A1541)</f>
        <v>#VALUE!</v>
      </c>
      <c r="AI1541" s="42"/>
      <c r="AJ1541" s="42">
        <f t="shared" si="384"/>
        <v>38.571428571428569</v>
      </c>
      <c r="AK1541" s="40" t="str">
        <f>IFERROR(IF((Q1541+IF(AI1541="",0,AI3))&lt;=0,"Stockout",IF(AJ1541="","",IF(F1541="Class A",IF(AJ1541&lt;=7,"Critical",IF(AJ1541&lt;=15,"Low",IF(AJ1541&lt;=30,"Reorder",IF(AJ1541&lt;=45,"Optimal","Overstock")))),IF(F1541="Class B",IF(AJ1541&lt;=10,"Critical",IF(AJ1541&lt;=20,"Low",IF(AJ1541&lt;=45,"Reorder",IF(AJ1541&lt;=60,"Optimal","Overstock")))),IF(F1541="Class C",IF(AJ1541&lt;=15,"Critical",IF(AJ1541&lt;=30,"Low",IF(AJ1541&lt;=60,"Reorder",IF(AJ1541&lt;=90,"Optimal","Overstock")))),""))))),"")</f>
        <v>Reorder</v>
      </c>
      <c r="AL1541" s="42"/>
      <c r="AM1541" s="39"/>
      <c r="AN1541" s="39"/>
      <c r="AO1541" s="39"/>
      <c r="AP1541" s="39"/>
      <c r="AQ1541" s="39"/>
      <c r="AR1541" s="39"/>
      <c r="AS1541" s="39"/>
      <c r="AT1541" s="39"/>
      <c r="AU1541" s="39"/>
      <c r="AV1541" s="39"/>
    </row>
    <row r="1542" spans="1:48">
      <c r="A1542" s="39" t="s">
        <v>43</v>
      </c>
      <c r="B1542" s="39" t="s">
        <v>123</v>
      </c>
      <c r="C1542" s="39" t="s">
        <v>118</v>
      </c>
      <c r="D1542" s="40" t="s">
        <v>253</v>
      </c>
      <c r="E1542" s="40">
        <v>13</v>
      </c>
      <c r="F1542" s="40" t="s">
        <v>2</v>
      </c>
      <c r="G1542" s="39" t="str">
        <f>IFERROR(VLOOKUP(A1542,'[4]MC Masterlist 2026-09-17'!$B:$M, 3, 0),"")</f>
        <v>YAMAHA</v>
      </c>
      <c r="H1542" s="41">
        <f>IFERROR(VLOOKUP(A1542,'[4]MC Masterlist 2026-09-17'!$B:$M, 6, 0),"")</f>
        <v>70587</v>
      </c>
      <c r="I1542" s="42">
        <v>1</v>
      </c>
      <c r="J1542" s="42">
        <v>0</v>
      </c>
      <c r="K1542" s="42">
        <v>1</v>
      </c>
      <c r="L1542" s="42">
        <f t="shared" si="369"/>
        <v>2</v>
      </c>
      <c r="M1542" s="42">
        <f t="shared" si="370"/>
        <v>0.66666666666666663</v>
      </c>
      <c r="N1542" s="41">
        <f t="shared" si="371"/>
        <v>141174</v>
      </c>
      <c r="O1542" s="41">
        <f t="shared" si="372"/>
        <v>47058</v>
      </c>
      <c r="P1542" s="42">
        <f t="shared" si="373"/>
        <v>2.222222222222222E-2</v>
      </c>
      <c r="Q1542" s="42"/>
      <c r="R1542" s="41">
        <f t="shared" si="374"/>
        <v>0</v>
      </c>
      <c r="S1542" s="42">
        <f t="shared" si="375"/>
        <v>0</v>
      </c>
      <c r="T1542" s="42">
        <f>IFERROR(VLOOKUP(A1542,'[4]Re-order'!$A:$Q,17,0),"")</f>
        <v>0</v>
      </c>
      <c r="U1542" s="42">
        <f>IFERROR(VLOOKUP(A1542,'[4]MC Masterlist 2026-09-17'!$B:$M, 10, 0),0)</f>
        <v>15</v>
      </c>
      <c r="V1542" s="42">
        <f>IFERROR(VLOOKUP(A1542,'[4]MC Masterlist 2026-09-17'!$B:$M, 11, 0),0)</f>
        <v>15</v>
      </c>
      <c r="W1542" s="42">
        <f t="shared" si="376"/>
        <v>30</v>
      </c>
      <c r="X1542" s="42">
        <f t="shared" si="377"/>
        <v>29.666666666666668</v>
      </c>
      <c r="Y1542" s="42">
        <f>IFERROR(IF(OR(C1542="AREA I",C1542="AREA V"),7,VLOOKUP(A1542,'[4]MC Masterlist 2026-09-17'!$B:$M, 12, 0)),0)</f>
        <v>30</v>
      </c>
      <c r="Z1542" s="42">
        <f t="shared" si="378"/>
        <v>0.33333333333333331</v>
      </c>
      <c r="AA1542" s="42">
        <f t="shared" si="379"/>
        <v>0.66666666666666663</v>
      </c>
      <c r="AB1542" s="42">
        <f t="shared" si="380"/>
        <v>0.65925925925925921</v>
      </c>
      <c r="AC1542" s="42">
        <f t="shared" si="381"/>
        <v>0.66666666666666663</v>
      </c>
      <c r="AD1542" s="40" t="str">
        <f t="shared" si="382"/>
        <v>Stockout</v>
      </c>
      <c r="AE1542" s="40">
        <f>IFERROR(VLOOKUP(A1542,'[4]Re-order'!$A:$AA,27,0),"")</f>
        <v>0</v>
      </c>
      <c r="AF1542" s="42">
        <f t="shared" si="383"/>
        <v>0.66666666666666663</v>
      </c>
      <c r="AG1542" s="42" t="e">
        <f>SUMIFS('[4]Raw Inventory'!D:D,'[4]Raw Inventory'!C:C,"GREATWALL",'[4]Raw Inventory'!B:B,A1542)</f>
        <v>#VALUE!</v>
      </c>
      <c r="AH1542" s="42" t="e">
        <f>SUMIFS('[4]Raw Inventory'!D:D,'[4]Raw Inventory'!C:C,"DUARTE",'[4]Raw Inventory'!B:B,A1542)</f>
        <v>#VALUE!</v>
      </c>
      <c r="AI1542" s="42"/>
      <c r="AJ1542" s="42">
        <f t="shared" si="384"/>
        <v>0</v>
      </c>
      <c r="AK1542" s="40" t="str">
        <f>IFERROR(IF((Q1542+IF(AI1542="",0,AI3))&lt;=0,"Stockout",IF(AJ1542="","",IF(F1542="Class A",IF(AJ1542&lt;=7,"Critical",IF(AJ1542&lt;=15,"Low",IF(AJ1542&lt;=30,"Reorder",IF(AJ1542&lt;=45,"Optimal","Overstock")))),IF(F1542="Class B",IF(AJ1542&lt;=10,"Critical",IF(AJ1542&lt;=20,"Low",IF(AJ1542&lt;=45,"Reorder",IF(AJ1542&lt;=60,"Optimal","Overstock")))),IF(F1542="Class C",IF(AJ1542&lt;=15,"Critical",IF(AJ1542&lt;=30,"Low",IF(AJ1542&lt;=60,"Reorder",IF(AJ1542&lt;=90,"Optimal","Overstock")))),""))))),"")</f>
        <v>Stockout</v>
      </c>
      <c r="AL1542" s="42"/>
      <c r="AM1542" s="39"/>
      <c r="AN1542" s="39"/>
      <c r="AO1542" s="39"/>
      <c r="AP1542" s="39"/>
      <c r="AQ1542" s="39"/>
      <c r="AR1542" s="39"/>
      <c r="AS1542" s="39"/>
      <c r="AT1542" s="39"/>
      <c r="AU1542" s="39"/>
      <c r="AV1542" s="39"/>
    </row>
    <row r="1543" spans="1:48">
      <c r="A1543" s="39" t="s">
        <v>18</v>
      </c>
      <c r="B1543" s="39" t="s">
        <v>95</v>
      </c>
      <c r="C1543" s="39" t="s">
        <v>90</v>
      </c>
      <c r="D1543" s="40" t="s">
        <v>252</v>
      </c>
      <c r="E1543" s="40">
        <v>7</v>
      </c>
      <c r="F1543" s="40" t="s">
        <v>2</v>
      </c>
      <c r="G1543" s="39" t="str">
        <f>IFERROR(VLOOKUP(A1543,'[4]MC Masterlist 2026-09-17'!$B:$M, 3, 0),"")</f>
        <v>HONDA</v>
      </c>
      <c r="H1543" s="41">
        <f>IFERROR(VLOOKUP(A1543,'[4]MC Masterlist 2026-09-17'!$B:$M, 6, 0),"")</f>
        <v>94330</v>
      </c>
      <c r="I1543" s="42">
        <v>2</v>
      </c>
      <c r="J1543" s="42">
        <v>0</v>
      </c>
      <c r="K1543" s="42">
        <v>1</v>
      </c>
      <c r="L1543" s="42">
        <f t="shared" si="369"/>
        <v>3</v>
      </c>
      <c r="M1543" s="42">
        <f t="shared" si="370"/>
        <v>1</v>
      </c>
      <c r="N1543" s="41">
        <f t="shared" si="371"/>
        <v>282990</v>
      </c>
      <c r="O1543" s="41">
        <f t="shared" si="372"/>
        <v>94330</v>
      </c>
      <c r="P1543" s="42">
        <f t="shared" si="373"/>
        <v>3.3333333333333333E-2</v>
      </c>
      <c r="Q1543" s="42"/>
      <c r="R1543" s="41">
        <f t="shared" si="374"/>
        <v>0</v>
      </c>
      <c r="S1543" s="42">
        <f t="shared" si="375"/>
        <v>0</v>
      </c>
      <c r="T1543" s="42">
        <f>IFERROR(VLOOKUP(A1543,'[4]Re-order'!$A:$Q,17,0),"")</f>
        <v>0</v>
      </c>
      <c r="U1543" s="42">
        <f>IFERROR(VLOOKUP(A1543,'[4]MC Masterlist 2026-09-17'!$B:$M, 10, 0),0)</f>
        <v>15</v>
      </c>
      <c r="V1543" s="42">
        <f>IFERROR(VLOOKUP(A1543,'[4]MC Masterlist 2026-09-17'!$B:$M, 11, 0),0)</f>
        <v>15</v>
      </c>
      <c r="W1543" s="42">
        <f t="shared" si="376"/>
        <v>30</v>
      </c>
      <c r="X1543" s="42">
        <f t="shared" si="377"/>
        <v>29.5</v>
      </c>
      <c r="Y1543" s="42">
        <f>IFERROR(IF(OR(C1543="AREA I",C1543="AREA V"),7,VLOOKUP(A1543,'[4]MC Masterlist 2026-09-17'!$B:$M, 12, 0)),0)</f>
        <v>30</v>
      </c>
      <c r="Z1543" s="42">
        <f t="shared" si="378"/>
        <v>0.5</v>
      </c>
      <c r="AA1543" s="42">
        <f t="shared" si="379"/>
        <v>1</v>
      </c>
      <c r="AB1543" s="42">
        <f t="shared" si="380"/>
        <v>0.98333333333333328</v>
      </c>
      <c r="AC1543" s="42">
        <f t="shared" si="381"/>
        <v>1</v>
      </c>
      <c r="AD1543" s="40" t="str">
        <f t="shared" si="382"/>
        <v>Stockout</v>
      </c>
      <c r="AE1543" s="40">
        <f>IFERROR(VLOOKUP(A1543,'[4]Re-order'!$A:$AA,27,0),"")</f>
        <v>0</v>
      </c>
      <c r="AF1543" s="42">
        <f t="shared" si="383"/>
        <v>1</v>
      </c>
      <c r="AG1543" s="42" t="e">
        <f>SUMIFS('[4]Raw Inventory'!D:D,'[4]Raw Inventory'!C:C,"GREATWALL",'[4]Raw Inventory'!B:B,A1543)</f>
        <v>#VALUE!</v>
      </c>
      <c r="AH1543" s="42" t="e">
        <f>SUMIFS('[4]Raw Inventory'!D:D,'[4]Raw Inventory'!C:C,"DUARTE",'[4]Raw Inventory'!B:B,A1543)</f>
        <v>#VALUE!</v>
      </c>
      <c r="AI1543" s="42"/>
      <c r="AJ1543" s="42">
        <f t="shared" si="384"/>
        <v>0</v>
      </c>
      <c r="AK1543" s="40" t="str">
        <f>IFERROR(IF((Q1543+IF(AI1543="",0,AI3))&lt;=0,"Stockout",IF(AJ1543="","",IF(F1543="Class A",IF(AJ1543&lt;=7,"Critical",IF(AJ1543&lt;=15,"Low",IF(AJ1543&lt;=30,"Reorder",IF(AJ1543&lt;=45,"Optimal","Overstock")))),IF(F1543="Class B",IF(AJ1543&lt;=10,"Critical",IF(AJ1543&lt;=20,"Low",IF(AJ1543&lt;=45,"Reorder",IF(AJ1543&lt;=60,"Optimal","Overstock")))),IF(F1543="Class C",IF(AJ1543&lt;=15,"Critical",IF(AJ1543&lt;=30,"Low",IF(AJ1543&lt;=60,"Reorder",IF(AJ1543&lt;=90,"Optimal","Overstock")))),""))))),"")</f>
        <v>Stockout</v>
      </c>
      <c r="AL1543" s="42"/>
      <c r="AM1543" s="39"/>
      <c r="AN1543" s="39"/>
      <c r="AO1543" s="39"/>
      <c r="AP1543" s="39"/>
      <c r="AQ1543" s="39"/>
      <c r="AR1543" s="39"/>
      <c r="AS1543" s="39"/>
      <c r="AT1543" s="39"/>
      <c r="AU1543" s="39"/>
      <c r="AV1543" s="39"/>
    </row>
    <row r="1544" spans="1:48">
      <c r="A1544" s="39" t="s">
        <v>12</v>
      </c>
      <c r="B1544" s="39" t="s">
        <v>122</v>
      </c>
      <c r="C1544" s="39" t="s">
        <v>118</v>
      </c>
      <c r="D1544" s="40" t="s">
        <v>237</v>
      </c>
      <c r="E1544" s="40">
        <v>2</v>
      </c>
      <c r="F1544" s="40" t="s">
        <v>0</v>
      </c>
      <c r="G1544" s="39" t="str">
        <f>IFERROR(VLOOKUP(A1544,'[4]MC Masterlist 2026-09-17'!$B:$M, 3, 0),"")</f>
        <v>HONDA</v>
      </c>
      <c r="H1544" s="41">
        <f>IFERROR(VLOOKUP(A1544,'[4]MC Masterlist 2026-09-17'!$B:$M, 6, 0),"")</f>
        <v>158270</v>
      </c>
      <c r="I1544" s="42">
        <v>4</v>
      </c>
      <c r="J1544" s="42">
        <v>4</v>
      </c>
      <c r="K1544" s="42">
        <v>2</v>
      </c>
      <c r="L1544" s="42">
        <f t="shared" si="369"/>
        <v>10</v>
      </c>
      <c r="M1544" s="42">
        <f t="shared" si="370"/>
        <v>3.3333333333333335</v>
      </c>
      <c r="N1544" s="41">
        <f t="shared" si="371"/>
        <v>1582700</v>
      </c>
      <c r="O1544" s="41">
        <f t="shared" si="372"/>
        <v>527566.66666666674</v>
      </c>
      <c r="P1544" s="42">
        <f t="shared" si="373"/>
        <v>0.11111111111111112</v>
      </c>
      <c r="Q1544" s="42"/>
      <c r="R1544" s="41">
        <f t="shared" si="374"/>
        <v>0</v>
      </c>
      <c r="S1544" s="42">
        <f t="shared" si="375"/>
        <v>0</v>
      </c>
      <c r="T1544" s="42">
        <f>IFERROR(VLOOKUP(A1544,'[4]Re-order'!$A:$Q,17,0),"")</f>
        <v>0</v>
      </c>
      <c r="U1544" s="42">
        <f>IFERROR(VLOOKUP(A1544,'[4]MC Masterlist 2026-09-17'!$B:$M, 10, 0),0)</f>
        <v>15</v>
      </c>
      <c r="V1544" s="42">
        <f>IFERROR(VLOOKUP(A1544,'[4]MC Masterlist 2026-09-17'!$B:$M, 11, 0),0)</f>
        <v>15</v>
      </c>
      <c r="W1544" s="42">
        <f t="shared" si="376"/>
        <v>30</v>
      </c>
      <c r="X1544" s="42">
        <f t="shared" si="377"/>
        <v>28.333333333333332</v>
      </c>
      <c r="Y1544" s="42">
        <f>IFERROR(IF(OR(C1544="AREA I",C1544="AREA V"),7,VLOOKUP(A1544,'[4]MC Masterlist 2026-09-17'!$B:$M, 12, 0)),0)</f>
        <v>30</v>
      </c>
      <c r="Z1544" s="42">
        <f t="shared" si="378"/>
        <v>1.6666666666666667</v>
      </c>
      <c r="AA1544" s="42">
        <f t="shared" si="379"/>
        <v>3.3333333333333335</v>
      </c>
      <c r="AB1544" s="42">
        <f t="shared" si="380"/>
        <v>3.1481481481481484</v>
      </c>
      <c r="AC1544" s="42">
        <f t="shared" si="381"/>
        <v>3.3333333333333335</v>
      </c>
      <c r="AD1544" s="40" t="str">
        <f t="shared" si="382"/>
        <v>Stockout</v>
      </c>
      <c r="AE1544" s="40">
        <f>IFERROR(VLOOKUP(A1544,'[4]Re-order'!$A:$AA,27,0),"")</f>
        <v>0</v>
      </c>
      <c r="AF1544" s="42">
        <f t="shared" si="383"/>
        <v>3.3333333333333335</v>
      </c>
      <c r="AG1544" s="42" t="e">
        <f>SUMIFS('[4]Raw Inventory'!D:D,'[4]Raw Inventory'!C:C,"GREATWALL",'[4]Raw Inventory'!B:B,A1544)</f>
        <v>#VALUE!</v>
      </c>
      <c r="AH1544" s="42" t="e">
        <f>SUMIFS('[4]Raw Inventory'!D:D,'[4]Raw Inventory'!C:C,"DUARTE",'[4]Raw Inventory'!B:B,A1544)</f>
        <v>#VALUE!</v>
      </c>
      <c r="AI1544" s="42"/>
      <c r="AJ1544" s="42">
        <f t="shared" si="384"/>
        <v>0</v>
      </c>
      <c r="AK1544" s="40" t="str">
        <f>IFERROR(IF((Q1544+IF(AI1544="",0,AI3))&lt;=0,"Stockout",IF(AJ1544="","",IF(F1544="Class A",IF(AJ1544&lt;=7,"Critical",IF(AJ1544&lt;=15,"Low",IF(AJ1544&lt;=30,"Reorder",IF(AJ1544&lt;=45,"Optimal","Overstock")))),IF(F1544="Class B",IF(AJ1544&lt;=10,"Critical",IF(AJ1544&lt;=20,"Low",IF(AJ1544&lt;=45,"Reorder",IF(AJ1544&lt;=60,"Optimal","Overstock")))),IF(F1544="Class C",IF(AJ1544&lt;=15,"Critical",IF(AJ1544&lt;=30,"Low",IF(AJ1544&lt;=60,"Reorder",IF(AJ1544&lt;=90,"Optimal","Overstock")))),""))))),"")</f>
        <v>Stockout</v>
      </c>
      <c r="AL1544" s="42"/>
      <c r="AM1544" s="39"/>
      <c r="AN1544" s="39"/>
      <c r="AO1544" s="39"/>
      <c r="AP1544" s="39"/>
      <c r="AQ1544" s="39"/>
      <c r="AR1544" s="39"/>
      <c r="AS1544" s="39"/>
      <c r="AT1544" s="39"/>
      <c r="AU1544" s="39"/>
      <c r="AV1544" s="39"/>
    </row>
    <row r="1545" spans="1:48">
      <c r="A1545" s="39" t="s">
        <v>108</v>
      </c>
      <c r="B1545" s="39" t="s">
        <v>110</v>
      </c>
      <c r="C1545" s="39" t="s">
        <v>109</v>
      </c>
      <c r="D1545" s="40" t="s">
        <v>225</v>
      </c>
      <c r="E1545" s="40">
        <v>29</v>
      </c>
      <c r="F1545" s="40" t="s">
        <v>3</v>
      </c>
      <c r="G1545" s="39" t="str">
        <f>IFERROR(VLOOKUP(A1545,'[4]MC Masterlist 2026-09-17'!$B:$M, 3, 0),"")</f>
        <v>SUZUKI</v>
      </c>
      <c r="H1545" s="41">
        <f>IFERROR(VLOOKUP(A1545,'[4]MC Masterlist 2026-09-17'!$B:$M, 6, 0),"")</f>
        <v>66412</v>
      </c>
      <c r="I1545" s="42">
        <v>0</v>
      </c>
      <c r="J1545" s="42">
        <v>0</v>
      </c>
      <c r="K1545" s="42">
        <v>0</v>
      </c>
      <c r="L1545" s="42">
        <f t="shared" si="369"/>
        <v>0</v>
      </c>
      <c r="M1545" s="42">
        <f t="shared" si="370"/>
        <v>0</v>
      </c>
      <c r="N1545" s="41">
        <f t="shared" si="371"/>
        <v>0</v>
      </c>
      <c r="O1545" s="41">
        <f t="shared" si="372"/>
        <v>0</v>
      </c>
      <c r="P1545" s="42">
        <f t="shared" si="373"/>
        <v>0</v>
      </c>
      <c r="Q1545" s="42">
        <v>1</v>
      </c>
      <c r="R1545" s="41">
        <f t="shared" si="374"/>
        <v>66412</v>
      </c>
      <c r="S1545" s="42">
        <f t="shared" si="375"/>
        <v>0</v>
      </c>
      <c r="T1545" s="42">
        <f>IFERROR(VLOOKUP(A1545,'[4]Re-order'!$A:$Q,17,0),"")</f>
        <v>0</v>
      </c>
      <c r="U1545" s="42">
        <f>IFERROR(VLOOKUP(A1545,'[4]MC Masterlist 2026-09-17'!$B:$M, 10, 0),0)</f>
        <v>15</v>
      </c>
      <c r="V1545" s="42">
        <f>IFERROR(VLOOKUP(A1545,'[4]MC Masterlist 2026-09-17'!$B:$M, 11, 0),0)</f>
        <v>15</v>
      </c>
      <c r="W1545" s="42">
        <f t="shared" si="376"/>
        <v>30</v>
      </c>
      <c r="X1545" s="42">
        <f t="shared" si="377"/>
        <v>30</v>
      </c>
      <c r="Y1545" s="42">
        <f>IFERROR(IF(OR(C1545="AREA I",C1545="AREA V"),7,VLOOKUP(A1545,'[4]MC Masterlist 2026-09-17'!$B:$M, 12, 0)),0)</f>
        <v>30</v>
      </c>
      <c r="Z1545" s="42">
        <f t="shared" si="378"/>
        <v>0</v>
      </c>
      <c r="AA1545" s="42">
        <f t="shared" si="379"/>
        <v>0</v>
      </c>
      <c r="AB1545" s="42">
        <f t="shared" si="380"/>
        <v>0</v>
      </c>
      <c r="AC1545" s="42">
        <f t="shared" si="381"/>
        <v>0</v>
      </c>
      <c r="AD1545" s="40" t="str">
        <f t="shared" si="382"/>
        <v>Critical</v>
      </c>
      <c r="AE1545" s="40">
        <f>IFERROR(VLOOKUP(A1545,'[4]Re-order'!$A:$AA,27,0),"")</f>
        <v>0</v>
      </c>
      <c r="AF1545" s="42">
        <f t="shared" si="383"/>
        <v>-1</v>
      </c>
      <c r="AG1545" s="42" t="e">
        <f>SUMIFS('[4]Raw Inventory'!D:D,'[4]Raw Inventory'!C:C,"GREATWALL",'[4]Raw Inventory'!B:B,A1545)</f>
        <v>#VALUE!</v>
      </c>
      <c r="AH1545" s="42" t="e">
        <f>SUMIFS('[4]Raw Inventory'!D:D,'[4]Raw Inventory'!C:C,"DUARTE",'[4]Raw Inventory'!B:B,A1545)</f>
        <v>#VALUE!</v>
      </c>
      <c r="AI1545" s="42"/>
      <c r="AJ1545" s="42">
        <f t="shared" si="384"/>
        <v>0</v>
      </c>
      <c r="AK1545" s="40" t="str">
        <f>IFERROR(IF((Q1545+IF(AI1545="",0,AI3))&lt;=0,"Stockout",IF(AJ1545="","",IF(F1545="Class A",IF(AJ1545&lt;=7,"Critical",IF(AJ1545&lt;=15,"Low",IF(AJ1545&lt;=30,"Reorder",IF(AJ1545&lt;=45,"Optimal","Overstock")))),IF(F1545="Class B",IF(AJ1545&lt;=10,"Critical",IF(AJ1545&lt;=20,"Low",IF(AJ1545&lt;=45,"Reorder",IF(AJ1545&lt;=60,"Optimal","Overstock")))),IF(F1545="Class C",IF(AJ1545&lt;=15,"Critical",IF(AJ1545&lt;=30,"Low",IF(AJ1545&lt;=60,"Reorder",IF(AJ1545&lt;=90,"Optimal","Overstock")))),""))))),"")</f>
        <v>Critical</v>
      </c>
      <c r="AL1545" s="42"/>
      <c r="AM1545" s="39"/>
      <c r="AN1545" s="39"/>
      <c r="AO1545" s="39"/>
      <c r="AP1545" s="39"/>
      <c r="AQ1545" s="39"/>
      <c r="AR1545" s="39"/>
      <c r="AS1545" s="39"/>
      <c r="AT1545" s="39"/>
      <c r="AU1545" s="39"/>
      <c r="AV1545" s="39"/>
    </row>
    <row r="1546" spans="1:48">
      <c r="A1546" s="39" t="s">
        <v>69</v>
      </c>
      <c r="B1546" s="39" t="s">
        <v>143</v>
      </c>
      <c r="C1546" s="39" t="s">
        <v>137</v>
      </c>
      <c r="D1546" s="40" t="s">
        <v>230</v>
      </c>
      <c r="E1546" s="40">
        <v>28</v>
      </c>
      <c r="F1546" s="40" t="s">
        <v>3</v>
      </c>
      <c r="G1546" s="39" t="str">
        <f>IFERROR(VLOOKUP(A1546,'[4]MC Masterlist 2026-09-17'!$B:$M, 3, 0),"")</f>
        <v>YAMAHA</v>
      </c>
      <c r="H1546" s="41">
        <f>IFERROR(VLOOKUP(A1546,'[4]MC Masterlist 2026-09-17'!$B:$M, 6, 0),"")</f>
        <v>54426</v>
      </c>
      <c r="I1546" s="42">
        <v>0</v>
      </c>
      <c r="J1546" s="42">
        <v>0</v>
      </c>
      <c r="K1546" s="42">
        <v>0</v>
      </c>
      <c r="L1546" s="42">
        <f t="shared" si="369"/>
        <v>0</v>
      </c>
      <c r="M1546" s="42">
        <f t="shared" si="370"/>
        <v>0</v>
      </c>
      <c r="N1546" s="41">
        <f t="shared" si="371"/>
        <v>0</v>
      </c>
      <c r="O1546" s="41">
        <f t="shared" si="372"/>
        <v>0</v>
      </c>
      <c r="P1546" s="42">
        <f t="shared" si="373"/>
        <v>0</v>
      </c>
      <c r="Q1546" s="42">
        <v>1</v>
      </c>
      <c r="R1546" s="41">
        <f t="shared" si="374"/>
        <v>54426</v>
      </c>
      <c r="S1546" s="42">
        <f t="shared" si="375"/>
        <v>0</v>
      </c>
      <c r="T1546" s="42">
        <f>IFERROR(VLOOKUP(A1546,'[4]Re-order'!$A:$Q,17,0),"")</f>
        <v>0</v>
      </c>
      <c r="U1546" s="42">
        <f>IFERROR(VLOOKUP(A1546,'[4]MC Masterlist 2026-09-17'!$B:$M, 10, 0),0)</f>
        <v>15</v>
      </c>
      <c r="V1546" s="42">
        <f>IFERROR(VLOOKUP(A1546,'[4]MC Masterlist 2026-09-17'!$B:$M, 11, 0),0)</f>
        <v>15</v>
      </c>
      <c r="W1546" s="42">
        <f t="shared" si="376"/>
        <v>30</v>
      </c>
      <c r="X1546" s="42">
        <f t="shared" si="377"/>
        <v>7</v>
      </c>
      <c r="Y1546" s="42">
        <f>IFERROR(IF(OR(C1546="AREA I",C1546="AREA V"),7,VLOOKUP(A1546,'[4]MC Masterlist 2026-09-17'!$B:$M, 12, 0)),0)</f>
        <v>7</v>
      </c>
      <c r="Z1546" s="42">
        <f t="shared" si="378"/>
        <v>0</v>
      </c>
      <c r="AA1546" s="42">
        <f t="shared" si="379"/>
        <v>0</v>
      </c>
      <c r="AB1546" s="42">
        <f t="shared" si="380"/>
        <v>0</v>
      </c>
      <c r="AC1546" s="42">
        <f t="shared" si="381"/>
        <v>0</v>
      </c>
      <c r="AD1546" s="40" t="str">
        <f t="shared" si="382"/>
        <v>Critical</v>
      </c>
      <c r="AE1546" s="40">
        <f>IFERROR(VLOOKUP(A1546,'[4]Re-order'!$A:$AA,27,0),"")</f>
        <v>0</v>
      </c>
      <c r="AF1546" s="42">
        <f t="shared" si="383"/>
        <v>-1</v>
      </c>
      <c r="AG1546" s="42" t="e">
        <f>SUMIFS('[4]Raw Inventory'!D:D,'[4]Raw Inventory'!C:C,"GREATWALL",'[4]Raw Inventory'!B:B,A1546)</f>
        <v>#VALUE!</v>
      </c>
      <c r="AH1546" s="42" t="e">
        <f>SUMIFS('[4]Raw Inventory'!D:D,'[4]Raw Inventory'!C:C,"DUARTE",'[4]Raw Inventory'!B:B,A1546)</f>
        <v>#VALUE!</v>
      </c>
      <c r="AI1546" s="42"/>
      <c r="AJ1546" s="42">
        <f t="shared" si="384"/>
        <v>0</v>
      </c>
      <c r="AK1546" s="40" t="str">
        <f>IFERROR(IF((Q1546+IF(AI1546="",0,AI3))&lt;=0,"Stockout",IF(AJ1546="","",IF(F1546="Class A",IF(AJ1546&lt;=7,"Critical",IF(AJ1546&lt;=15,"Low",IF(AJ1546&lt;=30,"Reorder",IF(AJ1546&lt;=45,"Optimal","Overstock")))),IF(F1546="Class B",IF(AJ1546&lt;=10,"Critical",IF(AJ1546&lt;=20,"Low",IF(AJ1546&lt;=45,"Reorder",IF(AJ1546&lt;=60,"Optimal","Overstock")))),IF(F1546="Class C",IF(AJ1546&lt;=15,"Critical",IF(AJ1546&lt;=30,"Low",IF(AJ1546&lt;=60,"Reorder",IF(AJ1546&lt;=90,"Optimal","Overstock")))),""))))),"")</f>
        <v>Critical</v>
      </c>
      <c r="AL1546" s="42"/>
      <c r="AM1546" s="39"/>
      <c r="AN1546" s="39"/>
      <c r="AO1546" s="39"/>
      <c r="AP1546" s="39"/>
      <c r="AQ1546" s="39"/>
      <c r="AR1546" s="39"/>
      <c r="AS1546" s="39"/>
      <c r="AT1546" s="39"/>
      <c r="AU1546" s="39"/>
      <c r="AV1546" s="39"/>
    </row>
    <row r="1547" spans="1:48">
      <c r="A1547" s="39" t="s">
        <v>12</v>
      </c>
      <c r="B1547" s="39" t="s">
        <v>129</v>
      </c>
      <c r="C1547" s="39" t="s">
        <v>128</v>
      </c>
      <c r="D1547" s="40" t="s">
        <v>252</v>
      </c>
      <c r="E1547" s="40">
        <v>6</v>
      </c>
      <c r="F1547" s="40" t="s">
        <v>2</v>
      </c>
      <c r="G1547" s="39" t="str">
        <f>IFERROR(VLOOKUP(A1547,'[4]MC Masterlist 2026-09-17'!$B:$M, 3, 0),"")</f>
        <v>HONDA</v>
      </c>
      <c r="H1547" s="41">
        <f>IFERROR(VLOOKUP(A1547,'[4]MC Masterlist 2026-09-17'!$B:$M, 6, 0),"")</f>
        <v>158270</v>
      </c>
      <c r="I1547" s="42">
        <v>1</v>
      </c>
      <c r="J1547" s="42">
        <v>4</v>
      </c>
      <c r="K1547" s="42">
        <v>3</v>
      </c>
      <c r="L1547" s="42">
        <f t="shared" si="369"/>
        <v>8</v>
      </c>
      <c r="M1547" s="42">
        <f t="shared" si="370"/>
        <v>2.6666666666666665</v>
      </c>
      <c r="N1547" s="41">
        <f t="shared" si="371"/>
        <v>1266160</v>
      </c>
      <c r="O1547" s="41">
        <f t="shared" si="372"/>
        <v>422053.33333333331</v>
      </c>
      <c r="P1547" s="42">
        <f t="shared" si="373"/>
        <v>8.8888888888888878E-2</v>
      </c>
      <c r="Q1547" s="42">
        <v>2</v>
      </c>
      <c r="R1547" s="41">
        <f t="shared" si="374"/>
        <v>316540</v>
      </c>
      <c r="S1547" s="42">
        <f t="shared" si="375"/>
        <v>22.5</v>
      </c>
      <c r="T1547" s="42">
        <f>IFERROR(VLOOKUP(A1547,'[4]Re-order'!$A:$Q,17,0),"")</f>
        <v>0</v>
      </c>
      <c r="U1547" s="42">
        <f>IFERROR(VLOOKUP(A1547,'[4]MC Masterlist 2026-09-17'!$B:$M, 10, 0),0)</f>
        <v>15</v>
      </c>
      <c r="V1547" s="42">
        <f>IFERROR(VLOOKUP(A1547,'[4]MC Masterlist 2026-09-17'!$B:$M, 11, 0),0)</f>
        <v>15</v>
      </c>
      <c r="W1547" s="42">
        <f t="shared" si="376"/>
        <v>30</v>
      </c>
      <c r="X1547" s="42">
        <f t="shared" si="377"/>
        <v>28.666666666666668</v>
      </c>
      <c r="Y1547" s="42">
        <f>IFERROR(IF(OR(C1547="AREA I",C1547="AREA V"),7,VLOOKUP(A1547,'[4]MC Masterlist 2026-09-17'!$B:$M, 12, 0)),0)</f>
        <v>30</v>
      </c>
      <c r="Z1547" s="42">
        <f t="shared" si="378"/>
        <v>1.3333333333333333</v>
      </c>
      <c r="AA1547" s="42">
        <f t="shared" si="379"/>
        <v>2.6666666666666665</v>
      </c>
      <c r="AB1547" s="42">
        <f t="shared" si="380"/>
        <v>2.5481481481481478</v>
      </c>
      <c r="AC1547" s="42">
        <f t="shared" si="381"/>
        <v>2.6666666666666665</v>
      </c>
      <c r="AD1547" s="40" t="str">
        <f t="shared" si="382"/>
        <v>Reorder</v>
      </c>
      <c r="AE1547" s="40">
        <f>IFERROR(VLOOKUP(A1547,'[4]Re-order'!$A:$AA,27,0),"")</f>
        <v>0</v>
      </c>
      <c r="AF1547" s="42">
        <f t="shared" si="383"/>
        <v>0.66666666666666652</v>
      </c>
      <c r="AG1547" s="42" t="e">
        <f>SUMIFS('[4]Raw Inventory'!D:D,'[4]Raw Inventory'!C:C,"GREATWALL",'[4]Raw Inventory'!B:B,A1547)</f>
        <v>#VALUE!</v>
      </c>
      <c r="AH1547" s="42" t="e">
        <f>SUMIFS('[4]Raw Inventory'!D:D,'[4]Raw Inventory'!C:C,"DUARTE",'[4]Raw Inventory'!B:B,A1547)</f>
        <v>#VALUE!</v>
      </c>
      <c r="AI1547" s="42"/>
      <c r="AJ1547" s="42">
        <f t="shared" si="384"/>
        <v>22.500000000000004</v>
      </c>
      <c r="AK1547" s="40" t="str">
        <f>IFERROR(IF((Q1547+IF(AI1547="",0,AI3))&lt;=0,"Stockout",IF(AJ1547="","",IF(F1547="Class A",IF(AJ1547&lt;=7,"Critical",IF(AJ1547&lt;=15,"Low",IF(AJ1547&lt;=30,"Reorder",IF(AJ1547&lt;=45,"Optimal","Overstock")))),IF(F1547="Class B",IF(AJ1547&lt;=10,"Critical",IF(AJ1547&lt;=20,"Low",IF(AJ1547&lt;=45,"Reorder",IF(AJ1547&lt;=60,"Optimal","Overstock")))),IF(F1547="Class C",IF(AJ1547&lt;=15,"Critical",IF(AJ1547&lt;=30,"Low",IF(AJ1547&lt;=60,"Reorder",IF(AJ1547&lt;=90,"Optimal","Overstock")))),""))))),"")</f>
        <v>Reorder</v>
      </c>
      <c r="AL1547" s="42"/>
      <c r="AM1547" s="39"/>
      <c r="AN1547" s="39"/>
      <c r="AO1547" s="39"/>
      <c r="AP1547" s="39"/>
      <c r="AQ1547" s="39"/>
      <c r="AR1547" s="39"/>
      <c r="AS1547" s="39"/>
      <c r="AT1547" s="39"/>
      <c r="AU1547" s="39"/>
      <c r="AV1547" s="39"/>
    </row>
    <row r="1548" spans="1:48">
      <c r="A1548" s="39" t="s">
        <v>70</v>
      </c>
      <c r="B1548" s="39" t="s">
        <v>161</v>
      </c>
      <c r="C1548" s="39" t="s">
        <v>159</v>
      </c>
      <c r="D1548" s="40" t="s">
        <v>262</v>
      </c>
      <c r="E1548" s="40">
        <v>1</v>
      </c>
      <c r="F1548" s="40" t="s">
        <v>0</v>
      </c>
      <c r="G1548" s="39" t="str">
        <f>IFERROR(VLOOKUP(A1548,'[4]MC Masterlist 2026-09-17'!$B:$M, 3, 0),"")</f>
        <v>KAWASAKI</v>
      </c>
      <c r="H1548" s="41">
        <f>IFERROR(VLOOKUP(A1548,'[4]MC Masterlist 2026-09-17'!$B:$M, 6, 0),"")</f>
        <v>91770</v>
      </c>
      <c r="I1548" s="42">
        <v>0</v>
      </c>
      <c r="J1548" s="42">
        <v>0</v>
      </c>
      <c r="K1548" s="42">
        <v>0</v>
      </c>
      <c r="L1548" s="42">
        <f t="shared" si="369"/>
        <v>0</v>
      </c>
      <c r="M1548" s="42">
        <f t="shared" si="370"/>
        <v>0</v>
      </c>
      <c r="N1548" s="41">
        <f t="shared" si="371"/>
        <v>0</v>
      </c>
      <c r="O1548" s="41">
        <f t="shared" si="372"/>
        <v>0</v>
      </c>
      <c r="P1548" s="42">
        <f t="shared" si="373"/>
        <v>0</v>
      </c>
      <c r="Q1548" s="42">
        <v>1</v>
      </c>
      <c r="R1548" s="41">
        <f t="shared" si="374"/>
        <v>91770</v>
      </c>
      <c r="S1548" s="42">
        <f t="shared" si="375"/>
        <v>0</v>
      </c>
      <c r="T1548" s="42">
        <f>IFERROR(VLOOKUP(A1548,'[4]Re-order'!$A:$Q,17,0),"")</f>
        <v>0</v>
      </c>
      <c r="U1548" s="42">
        <f>IFERROR(VLOOKUP(A1548,'[4]MC Masterlist 2026-09-17'!$B:$M, 10, 0),0)</f>
        <v>15</v>
      </c>
      <c r="V1548" s="42">
        <f>IFERROR(VLOOKUP(A1548,'[4]MC Masterlist 2026-09-17'!$B:$M, 11, 0),0)</f>
        <v>15</v>
      </c>
      <c r="W1548" s="42">
        <f t="shared" si="376"/>
        <v>30</v>
      </c>
      <c r="X1548" s="42">
        <f t="shared" si="377"/>
        <v>30</v>
      </c>
      <c r="Y1548" s="42">
        <f>IFERROR(IF(OR(C1548="AREA I",C1548="AREA V"),7,VLOOKUP(A1548,'[4]MC Masterlist 2026-09-17'!$B:$M, 12, 0)),0)</f>
        <v>30</v>
      </c>
      <c r="Z1548" s="42">
        <f t="shared" si="378"/>
        <v>0</v>
      </c>
      <c r="AA1548" s="42">
        <f t="shared" si="379"/>
        <v>0</v>
      </c>
      <c r="AB1548" s="42">
        <f t="shared" si="380"/>
        <v>0</v>
      </c>
      <c r="AC1548" s="42">
        <f t="shared" si="381"/>
        <v>0</v>
      </c>
      <c r="AD1548" s="40" t="str">
        <f t="shared" si="382"/>
        <v>Critical</v>
      </c>
      <c r="AE1548" s="40">
        <f>IFERROR(VLOOKUP(A1548,'[4]Re-order'!$A:$AA,27,0),"")</f>
        <v>0</v>
      </c>
      <c r="AF1548" s="42">
        <f t="shared" si="383"/>
        <v>-1</v>
      </c>
      <c r="AG1548" s="42" t="e">
        <f>SUMIFS('[4]Raw Inventory'!D:D,'[4]Raw Inventory'!C:C,"GREATWALL",'[4]Raw Inventory'!B:B,A1548)</f>
        <v>#VALUE!</v>
      </c>
      <c r="AH1548" s="42" t="e">
        <f>SUMIFS('[4]Raw Inventory'!D:D,'[4]Raw Inventory'!C:C,"DUARTE",'[4]Raw Inventory'!B:B,A1548)</f>
        <v>#VALUE!</v>
      </c>
      <c r="AI1548" s="42"/>
      <c r="AJ1548" s="42">
        <f t="shared" si="384"/>
        <v>0</v>
      </c>
      <c r="AK1548" s="40" t="str">
        <f>IFERROR(IF((Q1548+IF(AI1548="",0,AI3))&lt;=0,"Stockout",IF(AJ1548="","",IF(F1548="Class A",IF(AJ1548&lt;=7,"Critical",IF(AJ1548&lt;=15,"Low",IF(AJ1548&lt;=30,"Reorder",IF(AJ1548&lt;=45,"Optimal","Overstock")))),IF(F1548="Class B",IF(AJ1548&lt;=10,"Critical",IF(AJ1548&lt;=20,"Low",IF(AJ1548&lt;=45,"Reorder",IF(AJ1548&lt;=60,"Optimal","Overstock")))),IF(F1548="Class C",IF(AJ1548&lt;=15,"Critical",IF(AJ1548&lt;=30,"Low",IF(AJ1548&lt;=60,"Reorder",IF(AJ1548&lt;=90,"Optimal","Overstock")))),""))))),"")</f>
        <v>Critical</v>
      </c>
      <c r="AL1548" s="42"/>
      <c r="AM1548" s="39"/>
      <c r="AN1548" s="39"/>
      <c r="AO1548" s="39"/>
      <c r="AP1548" s="39"/>
      <c r="AQ1548" s="39"/>
      <c r="AR1548" s="39"/>
      <c r="AS1548" s="39"/>
      <c r="AT1548" s="39"/>
      <c r="AU1548" s="39"/>
      <c r="AV1548" s="39"/>
    </row>
    <row r="1549" spans="1:48">
      <c r="A1549" s="39" t="s">
        <v>176</v>
      </c>
      <c r="B1549" s="39" t="s">
        <v>91</v>
      </c>
      <c r="C1549" s="39" t="s">
        <v>90</v>
      </c>
      <c r="D1549" s="40" t="s">
        <v>251</v>
      </c>
      <c r="E1549" s="40">
        <v>14</v>
      </c>
      <c r="F1549" s="40" t="s">
        <v>3</v>
      </c>
      <c r="G1549" s="39" t="str">
        <f>IFERROR(VLOOKUP(A1549,'[4]MC Masterlist 2026-09-17'!$B:$M, 3, 0),"")</f>
        <v>HONDA</v>
      </c>
      <c r="H1549" s="41">
        <f>IFERROR(VLOOKUP(A1549,'[4]MC Masterlist 2026-09-17'!$B:$M, 6, 0),"")</f>
        <v>86510</v>
      </c>
      <c r="I1549" s="42">
        <v>0</v>
      </c>
      <c r="J1549" s="42">
        <v>0</v>
      </c>
      <c r="K1549" s="42">
        <v>0</v>
      </c>
      <c r="L1549" s="42">
        <f t="shared" si="369"/>
        <v>0</v>
      </c>
      <c r="M1549" s="42">
        <f t="shared" si="370"/>
        <v>0</v>
      </c>
      <c r="N1549" s="41">
        <f t="shared" si="371"/>
        <v>0</v>
      </c>
      <c r="O1549" s="41">
        <f t="shared" si="372"/>
        <v>0</v>
      </c>
      <c r="P1549" s="42">
        <f t="shared" si="373"/>
        <v>0</v>
      </c>
      <c r="Q1549" s="42">
        <v>2</v>
      </c>
      <c r="R1549" s="41">
        <f t="shared" si="374"/>
        <v>173020</v>
      </c>
      <c r="S1549" s="42">
        <f t="shared" si="375"/>
        <v>0</v>
      </c>
      <c r="T1549" s="42">
        <f>IFERROR(VLOOKUP(A1549,'[4]Re-order'!$A:$Q,17,0),"")</f>
        <v>0</v>
      </c>
      <c r="U1549" s="42">
        <f>IFERROR(VLOOKUP(A1549,'[4]MC Masterlist 2026-09-17'!$B:$M, 10, 0),0)</f>
        <v>15</v>
      </c>
      <c r="V1549" s="42">
        <f>IFERROR(VLOOKUP(A1549,'[4]MC Masterlist 2026-09-17'!$B:$M, 11, 0),0)</f>
        <v>15</v>
      </c>
      <c r="W1549" s="42">
        <f t="shared" si="376"/>
        <v>30</v>
      </c>
      <c r="X1549" s="42">
        <f t="shared" si="377"/>
        <v>30</v>
      </c>
      <c r="Y1549" s="42">
        <f>IFERROR(IF(OR(C1549="AREA I",C1549="AREA V"),7,VLOOKUP(A1549,'[4]MC Masterlist 2026-09-17'!$B:$M, 12, 0)),0)</f>
        <v>30</v>
      </c>
      <c r="Z1549" s="42">
        <f t="shared" si="378"/>
        <v>0</v>
      </c>
      <c r="AA1549" s="42">
        <f t="shared" si="379"/>
        <v>0</v>
      </c>
      <c r="AB1549" s="42">
        <f t="shared" si="380"/>
        <v>0</v>
      </c>
      <c r="AC1549" s="42">
        <f t="shared" si="381"/>
        <v>0</v>
      </c>
      <c r="AD1549" s="40" t="str">
        <f t="shared" si="382"/>
        <v>Critical</v>
      </c>
      <c r="AE1549" s="40">
        <f>IFERROR(VLOOKUP(A1549,'[4]Re-order'!$A:$AA,27,0),"")</f>
        <v>0</v>
      </c>
      <c r="AF1549" s="42">
        <f t="shared" si="383"/>
        <v>-2</v>
      </c>
      <c r="AG1549" s="42" t="e">
        <f>SUMIFS('[4]Raw Inventory'!D:D,'[4]Raw Inventory'!C:C,"GREATWALL",'[4]Raw Inventory'!B:B,A1549)</f>
        <v>#VALUE!</v>
      </c>
      <c r="AH1549" s="42" t="e">
        <f>SUMIFS('[4]Raw Inventory'!D:D,'[4]Raw Inventory'!C:C,"DUARTE",'[4]Raw Inventory'!B:B,A1549)</f>
        <v>#VALUE!</v>
      </c>
      <c r="AI1549" s="42"/>
      <c r="AJ1549" s="42">
        <f t="shared" si="384"/>
        <v>0</v>
      </c>
      <c r="AK1549" s="40" t="str">
        <f>IFERROR(IF((Q1549+IF(AI1549="",0,AI3))&lt;=0,"Stockout",IF(AJ1549="","",IF(F1549="Class A",IF(AJ1549&lt;=7,"Critical",IF(AJ1549&lt;=15,"Low",IF(AJ1549&lt;=30,"Reorder",IF(AJ1549&lt;=45,"Optimal","Overstock")))),IF(F1549="Class B",IF(AJ1549&lt;=10,"Critical",IF(AJ1549&lt;=20,"Low",IF(AJ1549&lt;=45,"Reorder",IF(AJ1549&lt;=60,"Optimal","Overstock")))),IF(F1549="Class C",IF(AJ1549&lt;=15,"Critical",IF(AJ1549&lt;=30,"Low",IF(AJ1549&lt;=60,"Reorder",IF(AJ1549&lt;=90,"Optimal","Overstock")))),""))))),"")</f>
        <v>Critical</v>
      </c>
      <c r="AL1549" s="42"/>
      <c r="AM1549" s="39"/>
      <c r="AN1549" s="39"/>
      <c r="AO1549" s="39"/>
      <c r="AP1549" s="39"/>
      <c r="AQ1549" s="39"/>
      <c r="AR1549" s="39"/>
      <c r="AS1549" s="39"/>
      <c r="AT1549" s="39"/>
      <c r="AU1549" s="39"/>
      <c r="AV1549" s="39"/>
    </row>
    <row r="1550" spans="1:48">
      <c r="A1550" s="39" t="s">
        <v>43</v>
      </c>
      <c r="B1550" s="39" t="s">
        <v>21</v>
      </c>
      <c r="C1550" s="39" t="s">
        <v>1</v>
      </c>
      <c r="D1550" s="40" t="s">
        <v>234</v>
      </c>
      <c r="E1550" s="40">
        <v>27</v>
      </c>
      <c r="F1550" s="40" t="s">
        <v>3</v>
      </c>
      <c r="G1550" s="39" t="str">
        <f>IFERROR(VLOOKUP(A1550,'[4]MC Masterlist 2026-09-17'!$B:$M, 3, 0),"")</f>
        <v>YAMAHA</v>
      </c>
      <c r="H1550" s="41">
        <f>IFERROR(VLOOKUP(A1550,'[4]MC Masterlist 2026-09-17'!$B:$M, 6, 0),"")</f>
        <v>70587</v>
      </c>
      <c r="I1550" s="42">
        <v>0</v>
      </c>
      <c r="J1550" s="42">
        <v>1</v>
      </c>
      <c r="K1550" s="42">
        <v>0</v>
      </c>
      <c r="L1550" s="42">
        <f t="shared" si="369"/>
        <v>1</v>
      </c>
      <c r="M1550" s="42">
        <f t="shared" si="370"/>
        <v>0.33333333333333331</v>
      </c>
      <c r="N1550" s="41">
        <f t="shared" si="371"/>
        <v>70587</v>
      </c>
      <c r="O1550" s="41">
        <f t="shared" si="372"/>
        <v>23529</v>
      </c>
      <c r="P1550" s="42">
        <f t="shared" si="373"/>
        <v>1.111111111111111E-2</v>
      </c>
      <c r="Q1550" s="42">
        <v>3</v>
      </c>
      <c r="R1550" s="41">
        <f t="shared" si="374"/>
        <v>211761</v>
      </c>
      <c r="S1550" s="42">
        <f t="shared" si="375"/>
        <v>270</v>
      </c>
      <c r="T1550" s="42">
        <f>IFERROR(VLOOKUP(A1550,'[4]Re-order'!$A:$Q,17,0),"")</f>
        <v>0</v>
      </c>
      <c r="U1550" s="42">
        <f>IFERROR(VLOOKUP(A1550,'[4]MC Masterlist 2026-09-17'!$B:$M, 10, 0),0)</f>
        <v>15</v>
      </c>
      <c r="V1550" s="42">
        <f>IFERROR(VLOOKUP(A1550,'[4]MC Masterlist 2026-09-17'!$B:$M, 11, 0),0)</f>
        <v>15</v>
      </c>
      <c r="W1550" s="42">
        <f t="shared" si="376"/>
        <v>30</v>
      </c>
      <c r="X1550" s="42">
        <f t="shared" si="377"/>
        <v>6.833333333333333</v>
      </c>
      <c r="Y1550" s="42">
        <f>IFERROR(IF(OR(C1550="AREA I",C1550="AREA V"),7,VLOOKUP(A1550,'[4]MC Masterlist 2026-09-17'!$B:$M, 12, 0)),0)</f>
        <v>7</v>
      </c>
      <c r="Z1550" s="42">
        <f t="shared" si="378"/>
        <v>0.16666666666666666</v>
      </c>
      <c r="AA1550" s="42">
        <f t="shared" si="379"/>
        <v>0.33333333333333331</v>
      </c>
      <c r="AB1550" s="42">
        <f t="shared" si="380"/>
        <v>7.5925925925925911E-2</v>
      </c>
      <c r="AC1550" s="42">
        <f t="shared" si="381"/>
        <v>7.7777777777777765E-2</v>
      </c>
      <c r="AD1550" s="40" t="str">
        <f t="shared" si="382"/>
        <v>Overstock</v>
      </c>
      <c r="AE1550" s="40">
        <f>IFERROR(VLOOKUP(A1550,'[4]Re-order'!$A:$AA,27,0),"")</f>
        <v>0</v>
      </c>
      <c r="AF1550" s="42">
        <f t="shared" si="383"/>
        <v>-2.9222222222222221</v>
      </c>
      <c r="AG1550" s="42" t="e">
        <f>SUMIFS('[4]Raw Inventory'!D:D,'[4]Raw Inventory'!C:C,"GREATWALL",'[4]Raw Inventory'!B:B,A1550)</f>
        <v>#VALUE!</v>
      </c>
      <c r="AH1550" s="42" t="e">
        <f>SUMIFS('[4]Raw Inventory'!D:D,'[4]Raw Inventory'!C:C,"DUARTE",'[4]Raw Inventory'!B:B,A1550)</f>
        <v>#VALUE!</v>
      </c>
      <c r="AI1550" s="42"/>
      <c r="AJ1550" s="42">
        <f t="shared" si="384"/>
        <v>270.00000000000006</v>
      </c>
      <c r="AK1550" s="40" t="str">
        <f>IFERROR(IF((Q1550+IF(AI1550="",0,AI3))&lt;=0,"Stockout",IF(AJ1550="","",IF(F1550="Class A",IF(AJ1550&lt;=7,"Critical",IF(AJ1550&lt;=15,"Low",IF(AJ1550&lt;=30,"Reorder",IF(AJ1550&lt;=45,"Optimal","Overstock")))),IF(F1550="Class B",IF(AJ1550&lt;=10,"Critical",IF(AJ1550&lt;=20,"Low",IF(AJ1550&lt;=45,"Reorder",IF(AJ1550&lt;=60,"Optimal","Overstock")))),IF(F1550="Class C",IF(AJ1550&lt;=15,"Critical",IF(AJ1550&lt;=30,"Low",IF(AJ1550&lt;=60,"Reorder",IF(AJ1550&lt;=90,"Optimal","Overstock")))),""))))),"")</f>
        <v>Overstock</v>
      </c>
      <c r="AL1550" s="42"/>
      <c r="AM1550" s="39"/>
      <c r="AN1550" s="39"/>
      <c r="AO1550" s="39"/>
      <c r="AP1550" s="39"/>
      <c r="AQ1550" s="39"/>
      <c r="AR1550" s="39"/>
      <c r="AS1550" s="39"/>
      <c r="AT1550" s="39"/>
      <c r="AU1550" s="39"/>
      <c r="AV1550" s="39"/>
    </row>
    <row r="1551" spans="1:48">
      <c r="A1551" s="39" t="s">
        <v>39</v>
      </c>
      <c r="B1551" s="39" t="s">
        <v>146</v>
      </c>
      <c r="C1551" s="39" t="s">
        <v>137</v>
      </c>
      <c r="D1551" s="40" t="s">
        <v>259</v>
      </c>
      <c r="E1551" s="40">
        <v>18</v>
      </c>
      <c r="F1551" s="40" t="s">
        <v>2</v>
      </c>
      <c r="G1551" s="39" t="str">
        <f>IFERROR(VLOOKUP(A1551,'[4]MC Masterlist 2026-09-17'!$B:$M, 3, 0),"")</f>
        <v>HONDA</v>
      </c>
      <c r="H1551" s="41">
        <f>IFERROR(VLOOKUP(A1551,'[4]MC Masterlist 2026-09-17'!$B:$M, 6, 0),"")</f>
        <v>72434</v>
      </c>
      <c r="I1551" s="42">
        <v>0</v>
      </c>
      <c r="J1551" s="42">
        <v>1</v>
      </c>
      <c r="K1551" s="42">
        <v>1</v>
      </c>
      <c r="L1551" s="42">
        <f t="shared" si="369"/>
        <v>2</v>
      </c>
      <c r="M1551" s="42">
        <f t="shared" si="370"/>
        <v>0.66666666666666663</v>
      </c>
      <c r="N1551" s="41">
        <f t="shared" si="371"/>
        <v>144868</v>
      </c>
      <c r="O1551" s="41">
        <f t="shared" si="372"/>
        <v>48289.333333333328</v>
      </c>
      <c r="P1551" s="42">
        <f t="shared" si="373"/>
        <v>2.222222222222222E-2</v>
      </c>
      <c r="Q1551" s="42"/>
      <c r="R1551" s="41">
        <f t="shared" si="374"/>
        <v>0</v>
      </c>
      <c r="S1551" s="42">
        <f t="shared" si="375"/>
        <v>0</v>
      </c>
      <c r="T1551" s="42">
        <f>IFERROR(VLOOKUP(A1551,'[4]Re-order'!$A:$Q,17,0),"")</f>
        <v>0</v>
      </c>
      <c r="U1551" s="42">
        <f>IFERROR(VLOOKUP(A1551,'[4]MC Masterlist 2026-09-17'!$B:$M, 10, 0),0)</f>
        <v>15</v>
      </c>
      <c r="V1551" s="42">
        <f>IFERROR(VLOOKUP(A1551,'[4]MC Masterlist 2026-09-17'!$B:$M, 11, 0),0)</f>
        <v>15</v>
      </c>
      <c r="W1551" s="42">
        <f t="shared" si="376"/>
        <v>30</v>
      </c>
      <c r="X1551" s="42">
        <f t="shared" si="377"/>
        <v>6.666666666666667</v>
      </c>
      <c r="Y1551" s="42">
        <f>IFERROR(IF(OR(C1551="AREA I",C1551="AREA V"),7,VLOOKUP(A1551,'[4]MC Masterlist 2026-09-17'!$B:$M, 12, 0)),0)</f>
        <v>7</v>
      </c>
      <c r="Z1551" s="42">
        <f t="shared" si="378"/>
        <v>0.33333333333333331</v>
      </c>
      <c r="AA1551" s="42">
        <f t="shared" si="379"/>
        <v>0.66666666666666663</v>
      </c>
      <c r="AB1551" s="42">
        <f t="shared" si="380"/>
        <v>0.14814814814814814</v>
      </c>
      <c r="AC1551" s="42">
        <f t="shared" si="381"/>
        <v>0.15555555555555553</v>
      </c>
      <c r="AD1551" s="40" t="str">
        <f t="shared" si="382"/>
        <v>Stockout</v>
      </c>
      <c r="AE1551" s="40">
        <f>IFERROR(VLOOKUP(A1551,'[4]Re-order'!$A:$AA,27,0),"")</f>
        <v>0</v>
      </c>
      <c r="AF1551" s="42">
        <f t="shared" si="383"/>
        <v>0.15555555555555553</v>
      </c>
      <c r="AG1551" s="42" t="e">
        <f>SUMIFS('[4]Raw Inventory'!D:D,'[4]Raw Inventory'!C:C,"GREATWALL",'[4]Raw Inventory'!B:B,A1551)</f>
        <v>#VALUE!</v>
      </c>
      <c r="AH1551" s="42" t="e">
        <f>SUMIFS('[4]Raw Inventory'!D:D,'[4]Raw Inventory'!C:C,"DUARTE",'[4]Raw Inventory'!B:B,A1551)</f>
        <v>#VALUE!</v>
      </c>
      <c r="AI1551" s="42"/>
      <c r="AJ1551" s="42">
        <f t="shared" si="384"/>
        <v>0</v>
      </c>
      <c r="AK1551" s="40" t="str">
        <f>IFERROR(IF((Q1551+IF(AI1551="",0,AI3))&lt;=0,"Stockout",IF(AJ1551="","",IF(F1551="Class A",IF(AJ1551&lt;=7,"Critical",IF(AJ1551&lt;=15,"Low",IF(AJ1551&lt;=30,"Reorder",IF(AJ1551&lt;=45,"Optimal","Overstock")))),IF(F1551="Class B",IF(AJ1551&lt;=10,"Critical",IF(AJ1551&lt;=20,"Low",IF(AJ1551&lt;=45,"Reorder",IF(AJ1551&lt;=60,"Optimal","Overstock")))),IF(F1551="Class C",IF(AJ1551&lt;=15,"Critical",IF(AJ1551&lt;=30,"Low",IF(AJ1551&lt;=60,"Reorder",IF(AJ1551&lt;=90,"Optimal","Overstock")))),""))))),"")</f>
        <v>Stockout</v>
      </c>
      <c r="AL1551" s="42"/>
      <c r="AM1551" s="39"/>
      <c r="AN1551" s="39"/>
      <c r="AO1551" s="39"/>
      <c r="AP1551" s="39"/>
      <c r="AQ1551" s="39"/>
      <c r="AR1551" s="39"/>
      <c r="AS1551" s="39"/>
      <c r="AT1551" s="39"/>
      <c r="AU1551" s="39"/>
      <c r="AV1551" s="39"/>
    </row>
    <row r="1552" spans="1:48">
      <c r="A1552" s="39" t="s">
        <v>50</v>
      </c>
      <c r="B1552" s="39" t="s">
        <v>113</v>
      </c>
      <c r="C1552" s="39" t="s">
        <v>109</v>
      </c>
      <c r="D1552" s="40" t="s">
        <v>228</v>
      </c>
      <c r="E1552" s="40">
        <v>27</v>
      </c>
      <c r="F1552" s="40" t="s">
        <v>3</v>
      </c>
      <c r="G1552" s="39" t="str">
        <f>IFERROR(VLOOKUP(A1552,'[4]MC Masterlist 2026-09-17'!$B:$M, 3, 0),"")</f>
        <v>YAMAHA</v>
      </c>
      <c r="H1552" s="41">
        <f>IFERROR(VLOOKUP(A1552,'[4]MC Masterlist 2026-09-17'!$B:$M, 6, 0),"")</f>
        <v>78957</v>
      </c>
      <c r="I1552" s="42">
        <v>0</v>
      </c>
      <c r="J1552" s="42">
        <v>0</v>
      </c>
      <c r="K1552" s="42">
        <v>1</v>
      </c>
      <c r="L1552" s="42">
        <f t="shared" si="369"/>
        <v>1</v>
      </c>
      <c r="M1552" s="42">
        <f t="shared" si="370"/>
        <v>0.33333333333333331</v>
      </c>
      <c r="N1552" s="41">
        <f t="shared" si="371"/>
        <v>78957</v>
      </c>
      <c r="O1552" s="41">
        <f t="shared" si="372"/>
        <v>26319</v>
      </c>
      <c r="P1552" s="42">
        <f t="shared" si="373"/>
        <v>1.111111111111111E-2</v>
      </c>
      <c r="Q1552" s="42"/>
      <c r="R1552" s="41">
        <f t="shared" si="374"/>
        <v>0</v>
      </c>
      <c r="S1552" s="42">
        <f t="shared" si="375"/>
        <v>0</v>
      </c>
      <c r="T1552" s="42">
        <f>IFERROR(VLOOKUP(A1552,'[4]Re-order'!$A:$Q,17,0),"")</f>
        <v>0</v>
      </c>
      <c r="U1552" s="42">
        <f>IFERROR(VLOOKUP(A1552,'[4]MC Masterlist 2026-09-17'!$B:$M, 10, 0),0)</f>
        <v>15</v>
      </c>
      <c r="V1552" s="42">
        <f>IFERROR(VLOOKUP(A1552,'[4]MC Masterlist 2026-09-17'!$B:$M, 11, 0),0)</f>
        <v>15</v>
      </c>
      <c r="W1552" s="42">
        <f t="shared" si="376"/>
        <v>30</v>
      </c>
      <c r="X1552" s="42">
        <f t="shared" si="377"/>
        <v>29.833333333333332</v>
      </c>
      <c r="Y1552" s="42">
        <f>IFERROR(IF(OR(C1552="AREA I",C1552="AREA V"),7,VLOOKUP(A1552,'[4]MC Masterlist 2026-09-17'!$B:$M, 12, 0)),0)</f>
        <v>30</v>
      </c>
      <c r="Z1552" s="42">
        <f t="shared" si="378"/>
        <v>0.16666666666666666</v>
      </c>
      <c r="AA1552" s="42">
        <f t="shared" si="379"/>
        <v>0.33333333333333331</v>
      </c>
      <c r="AB1552" s="42">
        <f t="shared" si="380"/>
        <v>0.33148148148148143</v>
      </c>
      <c r="AC1552" s="42">
        <f t="shared" si="381"/>
        <v>0.33333333333333331</v>
      </c>
      <c r="AD1552" s="40" t="str">
        <f t="shared" si="382"/>
        <v>Stockout</v>
      </c>
      <c r="AE1552" s="40">
        <f>IFERROR(VLOOKUP(A1552,'[4]Re-order'!$A:$AA,27,0),"")</f>
        <v>0</v>
      </c>
      <c r="AF1552" s="42">
        <f t="shared" si="383"/>
        <v>0.33333333333333331</v>
      </c>
      <c r="AG1552" s="42" t="e">
        <f>SUMIFS('[4]Raw Inventory'!D:D,'[4]Raw Inventory'!C:C,"GREATWALL",'[4]Raw Inventory'!B:B,A1552)</f>
        <v>#VALUE!</v>
      </c>
      <c r="AH1552" s="42" t="e">
        <f>SUMIFS('[4]Raw Inventory'!D:D,'[4]Raw Inventory'!C:C,"DUARTE",'[4]Raw Inventory'!B:B,A1552)</f>
        <v>#VALUE!</v>
      </c>
      <c r="AI1552" s="42"/>
      <c r="AJ1552" s="42">
        <f t="shared" si="384"/>
        <v>0</v>
      </c>
      <c r="AK1552" s="40" t="str">
        <f>IFERROR(IF((Q1552+IF(AI1552="",0,AI3))&lt;=0,"Stockout",IF(AJ1552="","",IF(F1552="Class A",IF(AJ1552&lt;=7,"Critical",IF(AJ1552&lt;=15,"Low",IF(AJ1552&lt;=30,"Reorder",IF(AJ1552&lt;=45,"Optimal","Overstock")))),IF(F1552="Class B",IF(AJ1552&lt;=10,"Critical",IF(AJ1552&lt;=20,"Low",IF(AJ1552&lt;=45,"Reorder",IF(AJ1552&lt;=60,"Optimal","Overstock")))),IF(F1552="Class C",IF(AJ1552&lt;=15,"Critical",IF(AJ1552&lt;=30,"Low",IF(AJ1552&lt;=60,"Reorder",IF(AJ1552&lt;=90,"Optimal","Overstock")))),""))))),"")</f>
        <v>Stockout</v>
      </c>
      <c r="AL1552" s="42"/>
      <c r="AM1552" s="39"/>
      <c r="AN1552" s="39"/>
      <c r="AO1552" s="39"/>
      <c r="AP1552" s="39"/>
      <c r="AQ1552" s="39"/>
      <c r="AR1552" s="39"/>
      <c r="AS1552" s="39"/>
      <c r="AT1552" s="39"/>
      <c r="AU1552" s="39"/>
      <c r="AV1552" s="39"/>
    </row>
    <row r="1553" spans="1:48">
      <c r="A1553" s="39" t="s">
        <v>25</v>
      </c>
      <c r="B1553" s="39" t="s">
        <v>21</v>
      </c>
      <c r="C1553" s="39" t="s">
        <v>1</v>
      </c>
      <c r="D1553" s="40" t="s">
        <v>229</v>
      </c>
      <c r="E1553" s="40">
        <v>6</v>
      </c>
      <c r="F1553" s="40" t="s">
        <v>0</v>
      </c>
      <c r="G1553" s="39" t="str">
        <f>IFERROR(VLOOKUP(A1553,'[4]MC Masterlist 2026-09-17'!$B:$M, 3, 0),"")</f>
        <v>YAMAHA</v>
      </c>
      <c r="H1553" s="41">
        <f>IFERROR(VLOOKUP(A1553,'[4]MC Masterlist 2026-09-17'!$B:$M, 6, 0),"")</f>
        <v>124527</v>
      </c>
      <c r="I1553" s="42">
        <v>2</v>
      </c>
      <c r="J1553" s="42">
        <v>2</v>
      </c>
      <c r="K1553" s="42">
        <v>2</v>
      </c>
      <c r="L1553" s="42">
        <f t="shared" si="369"/>
        <v>6</v>
      </c>
      <c r="M1553" s="42">
        <f t="shared" si="370"/>
        <v>2</v>
      </c>
      <c r="N1553" s="41">
        <f t="shared" si="371"/>
        <v>747162</v>
      </c>
      <c r="O1553" s="41">
        <f t="shared" si="372"/>
        <v>249054</v>
      </c>
      <c r="P1553" s="42">
        <f t="shared" si="373"/>
        <v>6.6666666666666666E-2</v>
      </c>
      <c r="Q1553" s="42"/>
      <c r="R1553" s="41">
        <f t="shared" si="374"/>
        <v>0</v>
      </c>
      <c r="S1553" s="42">
        <f t="shared" si="375"/>
        <v>0</v>
      </c>
      <c r="T1553" s="42">
        <f>IFERROR(VLOOKUP(A1553,'[4]Re-order'!$A:$Q,17,0),"")</f>
        <v>0</v>
      </c>
      <c r="U1553" s="42">
        <f>IFERROR(VLOOKUP(A1553,'[4]MC Masterlist 2026-09-17'!$B:$M, 10, 0),0)</f>
        <v>15</v>
      </c>
      <c r="V1553" s="42">
        <f>IFERROR(VLOOKUP(A1553,'[4]MC Masterlist 2026-09-17'!$B:$M, 11, 0),0)</f>
        <v>15</v>
      </c>
      <c r="W1553" s="42">
        <f t="shared" si="376"/>
        <v>30</v>
      </c>
      <c r="X1553" s="42">
        <f t="shared" si="377"/>
        <v>6</v>
      </c>
      <c r="Y1553" s="42">
        <f>IFERROR(IF(OR(C1553="AREA I",C1553="AREA V"),7,VLOOKUP(A1553,'[4]MC Masterlist 2026-09-17'!$B:$M, 12, 0)),0)</f>
        <v>7</v>
      </c>
      <c r="Z1553" s="42">
        <f t="shared" si="378"/>
        <v>1</v>
      </c>
      <c r="AA1553" s="42">
        <f t="shared" si="379"/>
        <v>2</v>
      </c>
      <c r="AB1553" s="42">
        <f t="shared" si="380"/>
        <v>0.4</v>
      </c>
      <c r="AC1553" s="42">
        <f t="shared" si="381"/>
        <v>0.46666666666666667</v>
      </c>
      <c r="AD1553" s="40" t="str">
        <f t="shared" si="382"/>
        <v>Stockout</v>
      </c>
      <c r="AE1553" s="40">
        <f>IFERROR(VLOOKUP(A1553,'[4]Re-order'!$A:$AA,27,0),"")</f>
        <v>0</v>
      </c>
      <c r="AF1553" s="42">
        <f t="shared" si="383"/>
        <v>0.46666666666666667</v>
      </c>
      <c r="AG1553" s="42" t="e">
        <f>SUMIFS('[4]Raw Inventory'!D:D,'[4]Raw Inventory'!C:C,"GREATWALL",'[4]Raw Inventory'!B:B,A1553)</f>
        <v>#VALUE!</v>
      </c>
      <c r="AH1553" s="42" t="e">
        <f>SUMIFS('[4]Raw Inventory'!D:D,'[4]Raw Inventory'!C:C,"DUARTE",'[4]Raw Inventory'!B:B,A1553)</f>
        <v>#VALUE!</v>
      </c>
      <c r="AI1553" s="42"/>
      <c r="AJ1553" s="42">
        <f t="shared" si="384"/>
        <v>0</v>
      </c>
      <c r="AK1553" s="40" t="str">
        <f>IFERROR(IF((Q1553+IF(AI1553="",0,AI3))&lt;=0,"Stockout",IF(AJ1553="","",IF(F1553="Class A",IF(AJ1553&lt;=7,"Critical",IF(AJ1553&lt;=15,"Low",IF(AJ1553&lt;=30,"Reorder",IF(AJ1553&lt;=45,"Optimal","Overstock")))),IF(F1553="Class B",IF(AJ1553&lt;=10,"Critical",IF(AJ1553&lt;=20,"Low",IF(AJ1553&lt;=45,"Reorder",IF(AJ1553&lt;=60,"Optimal","Overstock")))),IF(F1553="Class C",IF(AJ1553&lt;=15,"Critical",IF(AJ1553&lt;=30,"Low",IF(AJ1553&lt;=60,"Reorder",IF(AJ1553&lt;=90,"Optimal","Overstock")))),""))))),"")</f>
        <v>Stockout</v>
      </c>
      <c r="AL1553" s="42"/>
      <c r="AM1553" s="39"/>
      <c r="AN1553" s="39"/>
      <c r="AO1553" s="39"/>
      <c r="AP1553" s="39"/>
      <c r="AQ1553" s="39"/>
      <c r="AR1553" s="39"/>
      <c r="AS1553" s="39"/>
      <c r="AT1553" s="39"/>
      <c r="AU1553" s="39"/>
      <c r="AV1553" s="39"/>
    </row>
    <row r="1554" spans="1:48">
      <c r="A1554" s="39" t="s">
        <v>46</v>
      </c>
      <c r="B1554" s="39" t="s">
        <v>5</v>
      </c>
      <c r="C1554" s="39" t="s">
        <v>118</v>
      </c>
      <c r="D1554" s="40" t="s">
        <v>260</v>
      </c>
      <c r="E1554" s="40">
        <v>15</v>
      </c>
      <c r="F1554" s="40" t="s">
        <v>2</v>
      </c>
      <c r="G1554" s="39" t="str">
        <f>IFERROR(VLOOKUP(A1554,'[4]MC Masterlist 2026-09-17'!$B:$M, 3, 0),"")</f>
        <v>HONDA</v>
      </c>
      <c r="H1554" s="41">
        <f>IFERROR(VLOOKUP(A1554,'[4]MC Masterlist 2026-09-17'!$B:$M, 6, 0),"")</f>
        <v>73630</v>
      </c>
      <c r="I1554" s="42">
        <v>1</v>
      </c>
      <c r="J1554" s="42">
        <v>1</v>
      </c>
      <c r="K1554" s="42">
        <v>0</v>
      </c>
      <c r="L1554" s="42">
        <f t="shared" si="369"/>
        <v>2</v>
      </c>
      <c r="M1554" s="42">
        <f t="shared" si="370"/>
        <v>0.66666666666666663</v>
      </c>
      <c r="N1554" s="41">
        <f t="shared" si="371"/>
        <v>147260</v>
      </c>
      <c r="O1554" s="41">
        <f t="shared" si="372"/>
        <v>49086.666666666664</v>
      </c>
      <c r="P1554" s="42">
        <f t="shared" si="373"/>
        <v>2.222222222222222E-2</v>
      </c>
      <c r="Q1554" s="42"/>
      <c r="R1554" s="41">
        <f t="shared" si="374"/>
        <v>0</v>
      </c>
      <c r="S1554" s="42">
        <f t="shared" si="375"/>
        <v>0</v>
      </c>
      <c r="T1554" s="42">
        <f>IFERROR(VLOOKUP(A1554,'[4]Re-order'!$A:$Q,17,0),"")</f>
        <v>0</v>
      </c>
      <c r="U1554" s="42">
        <f>IFERROR(VLOOKUP(A1554,'[4]MC Masterlist 2026-09-17'!$B:$M, 10, 0),0)</f>
        <v>15</v>
      </c>
      <c r="V1554" s="42">
        <f>IFERROR(VLOOKUP(A1554,'[4]MC Masterlist 2026-09-17'!$B:$M, 11, 0),0)</f>
        <v>15</v>
      </c>
      <c r="W1554" s="42">
        <f t="shared" si="376"/>
        <v>30</v>
      </c>
      <c r="X1554" s="42">
        <f t="shared" si="377"/>
        <v>29.666666666666668</v>
      </c>
      <c r="Y1554" s="42">
        <f>IFERROR(IF(OR(C1554="AREA I",C1554="AREA V"),7,VLOOKUP(A1554,'[4]MC Masterlist 2026-09-17'!$B:$M, 12, 0)),0)</f>
        <v>30</v>
      </c>
      <c r="Z1554" s="42">
        <f t="shared" si="378"/>
        <v>0.33333333333333331</v>
      </c>
      <c r="AA1554" s="42">
        <f t="shared" si="379"/>
        <v>0.66666666666666663</v>
      </c>
      <c r="AB1554" s="42">
        <f t="shared" si="380"/>
        <v>0.65925925925925921</v>
      </c>
      <c r="AC1554" s="42">
        <f t="shared" si="381"/>
        <v>0.66666666666666663</v>
      </c>
      <c r="AD1554" s="40" t="str">
        <f t="shared" si="382"/>
        <v>Stockout</v>
      </c>
      <c r="AE1554" s="40">
        <f>IFERROR(VLOOKUP(A1554,'[4]Re-order'!$A:$AA,27,0),"")</f>
        <v>0</v>
      </c>
      <c r="AF1554" s="42">
        <f t="shared" si="383"/>
        <v>0.66666666666666663</v>
      </c>
      <c r="AG1554" s="42" t="e">
        <f>SUMIFS('[4]Raw Inventory'!D:D,'[4]Raw Inventory'!C:C,"GREATWALL",'[4]Raw Inventory'!B:B,A1554)</f>
        <v>#VALUE!</v>
      </c>
      <c r="AH1554" s="42" t="e">
        <f>SUMIFS('[4]Raw Inventory'!D:D,'[4]Raw Inventory'!C:C,"DUARTE",'[4]Raw Inventory'!B:B,A1554)</f>
        <v>#VALUE!</v>
      </c>
      <c r="AI1554" s="42"/>
      <c r="AJ1554" s="42">
        <f t="shared" si="384"/>
        <v>0</v>
      </c>
      <c r="AK1554" s="40" t="str">
        <f>IFERROR(IF((Q1554+IF(AI1554="",0,AI3))&lt;=0,"Stockout",IF(AJ1554="","",IF(F1554="Class A",IF(AJ1554&lt;=7,"Critical",IF(AJ1554&lt;=15,"Low",IF(AJ1554&lt;=30,"Reorder",IF(AJ1554&lt;=45,"Optimal","Overstock")))),IF(F1554="Class B",IF(AJ1554&lt;=10,"Critical",IF(AJ1554&lt;=20,"Low",IF(AJ1554&lt;=45,"Reorder",IF(AJ1554&lt;=60,"Optimal","Overstock")))),IF(F1554="Class C",IF(AJ1554&lt;=15,"Critical",IF(AJ1554&lt;=30,"Low",IF(AJ1554&lt;=60,"Reorder",IF(AJ1554&lt;=90,"Optimal","Overstock")))),""))))),"")</f>
        <v>Stockout</v>
      </c>
      <c r="AL1554" s="42"/>
      <c r="AM1554" s="39"/>
      <c r="AN1554" s="39"/>
      <c r="AO1554" s="39"/>
      <c r="AP1554" s="39"/>
      <c r="AQ1554" s="39"/>
      <c r="AR1554" s="39"/>
      <c r="AS1554" s="39"/>
      <c r="AT1554" s="39"/>
      <c r="AU1554" s="39"/>
      <c r="AV1554" s="39"/>
    </row>
    <row r="1555" spans="1:48">
      <c r="A1555" s="39" t="s">
        <v>39</v>
      </c>
      <c r="B1555" s="39" t="s">
        <v>111</v>
      </c>
      <c r="C1555" s="39" t="s">
        <v>109</v>
      </c>
      <c r="D1555" s="40" t="s">
        <v>264</v>
      </c>
      <c r="E1555" s="40">
        <v>17</v>
      </c>
      <c r="F1555" s="40" t="s">
        <v>2</v>
      </c>
      <c r="G1555" s="39" t="str">
        <f>IFERROR(VLOOKUP(A1555,'[4]MC Masterlist 2026-09-17'!$B:$M, 3, 0),"")</f>
        <v>HONDA</v>
      </c>
      <c r="H1555" s="41">
        <f>IFERROR(VLOOKUP(A1555,'[4]MC Masterlist 2026-09-17'!$B:$M, 6, 0),"")</f>
        <v>72434</v>
      </c>
      <c r="I1555" s="42">
        <v>0</v>
      </c>
      <c r="J1555" s="42">
        <v>1</v>
      </c>
      <c r="K1555" s="42">
        <v>1</v>
      </c>
      <c r="L1555" s="42">
        <f t="shared" si="369"/>
        <v>2</v>
      </c>
      <c r="M1555" s="42">
        <f t="shared" si="370"/>
        <v>0.66666666666666663</v>
      </c>
      <c r="N1555" s="41">
        <f t="shared" si="371"/>
        <v>144868</v>
      </c>
      <c r="O1555" s="41">
        <f t="shared" si="372"/>
        <v>48289.333333333328</v>
      </c>
      <c r="P1555" s="42">
        <f t="shared" si="373"/>
        <v>2.222222222222222E-2</v>
      </c>
      <c r="Q1555" s="42"/>
      <c r="R1555" s="41">
        <f t="shared" si="374"/>
        <v>0</v>
      </c>
      <c r="S1555" s="42">
        <f t="shared" si="375"/>
        <v>0</v>
      </c>
      <c r="T1555" s="42">
        <f>IFERROR(VLOOKUP(A1555,'[4]Re-order'!$A:$Q,17,0),"")</f>
        <v>0</v>
      </c>
      <c r="U1555" s="42">
        <f>IFERROR(VLOOKUP(A1555,'[4]MC Masterlist 2026-09-17'!$B:$M, 10, 0),0)</f>
        <v>15</v>
      </c>
      <c r="V1555" s="42">
        <f>IFERROR(VLOOKUP(A1555,'[4]MC Masterlist 2026-09-17'!$B:$M, 11, 0),0)</f>
        <v>15</v>
      </c>
      <c r="W1555" s="42">
        <f t="shared" si="376"/>
        <v>30</v>
      </c>
      <c r="X1555" s="42">
        <f t="shared" si="377"/>
        <v>29.666666666666668</v>
      </c>
      <c r="Y1555" s="42">
        <f>IFERROR(IF(OR(C1555="AREA I",C1555="AREA V"),7,VLOOKUP(A1555,'[4]MC Masterlist 2026-09-17'!$B:$M, 12, 0)),0)</f>
        <v>30</v>
      </c>
      <c r="Z1555" s="42">
        <f t="shared" si="378"/>
        <v>0.33333333333333331</v>
      </c>
      <c r="AA1555" s="42">
        <f t="shared" si="379"/>
        <v>0.66666666666666663</v>
      </c>
      <c r="AB1555" s="42">
        <f t="shared" si="380"/>
        <v>0.65925925925925921</v>
      </c>
      <c r="AC1555" s="42">
        <f t="shared" si="381"/>
        <v>0.66666666666666663</v>
      </c>
      <c r="AD1555" s="40" t="str">
        <f t="shared" si="382"/>
        <v>Stockout</v>
      </c>
      <c r="AE1555" s="40">
        <f>IFERROR(VLOOKUP(A1555,'[4]Re-order'!$A:$AA,27,0),"")</f>
        <v>0</v>
      </c>
      <c r="AF1555" s="42">
        <f t="shared" si="383"/>
        <v>0.66666666666666663</v>
      </c>
      <c r="AG1555" s="42" t="e">
        <f>SUMIFS('[4]Raw Inventory'!D:D,'[4]Raw Inventory'!C:C,"GREATWALL",'[4]Raw Inventory'!B:B,A1555)</f>
        <v>#VALUE!</v>
      </c>
      <c r="AH1555" s="42" t="e">
        <f>SUMIFS('[4]Raw Inventory'!D:D,'[4]Raw Inventory'!C:C,"DUARTE",'[4]Raw Inventory'!B:B,A1555)</f>
        <v>#VALUE!</v>
      </c>
      <c r="AI1555" s="42"/>
      <c r="AJ1555" s="42">
        <f t="shared" si="384"/>
        <v>0</v>
      </c>
      <c r="AK1555" s="40" t="str">
        <f>IFERROR(IF((Q1555+IF(AI1555="",0,AI3))&lt;=0,"Stockout",IF(AJ1555="","",IF(F1555="Class A",IF(AJ1555&lt;=7,"Critical",IF(AJ1555&lt;=15,"Low",IF(AJ1555&lt;=30,"Reorder",IF(AJ1555&lt;=45,"Optimal","Overstock")))),IF(F1555="Class B",IF(AJ1555&lt;=10,"Critical",IF(AJ1555&lt;=20,"Low",IF(AJ1555&lt;=45,"Reorder",IF(AJ1555&lt;=60,"Optimal","Overstock")))),IF(F1555="Class C",IF(AJ1555&lt;=15,"Critical",IF(AJ1555&lt;=30,"Low",IF(AJ1555&lt;=60,"Reorder",IF(AJ1555&lt;=90,"Optimal","Overstock")))),""))))),"")</f>
        <v>Stockout</v>
      </c>
      <c r="AL1555" s="42"/>
      <c r="AM1555" s="39"/>
      <c r="AN1555" s="39"/>
      <c r="AO1555" s="39"/>
      <c r="AP1555" s="39"/>
      <c r="AQ1555" s="39"/>
      <c r="AR1555" s="39"/>
      <c r="AS1555" s="39"/>
      <c r="AT1555" s="39"/>
      <c r="AU1555" s="39"/>
      <c r="AV1555" s="39"/>
    </row>
    <row r="1556" spans="1:48">
      <c r="A1556" s="39" t="s">
        <v>64</v>
      </c>
      <c r="B1556" s="39" t="s">
        <v>94</v>
      </c>
      <c r="C1556" s="39" t="s">
        <v>90</v>
      </c>
      <c r="D1556" s="40" t="s">
        <v>232</v>
      </c>
      <c r="E1556" s="40">
        <v>9</v>
      </c>
      <c r="F1556" s="40" t="s">
        <v>2</v>
      </c>
      <c r="G1556" s="39" t="str">
        <f>IFERROR(VLOOKUP(A1556,'[4]MC Masterlist 2026-09-17'!$B:$M, 3, 0),"")</f>
        <v>HONDA</v>
      </c>
      <c r="H1556" s="41">
        <f>IFERROR(VLOOKUP(A1556,'[4]MC Masterlist 2026-09-17'!$B:$M, 6, 0),"")</f>
        <v>73170</v>
      </c>
      <c r="I1556" s="42">
        <v>1</v>
      </c>
      <c r="J1556" s="42">
        <v>1</v>
      </c>
      <c r="K1556" s="42">
        <v>1</v>
      </c>
      <c r="L1556" s="42">
        <f t="shared" si="369"/>
        <v>3</v>
      </c>
      <c r="M1556" s="42">
        <f t="shared" si="370"/>
        <v>1</v>
      </c>
      <c r="N1556" s="41">
        <f t="shared" si="371"/>
        <v>219510</v>
      </c>
      <c r="O1556" s="41">
        <f t="shared" si="372"/>
        <v>73170</v>
      </c>
      <c r="P1556" s="42">
        <f t="shared" si="373"/>
        <v>3.3333333333333333E-2</v>
      </c>
      <c r="Q1556" s="42">
        <v>2</v>
      </c>
      <c r="R1556" s="41">
        <f t="shared" si="374"/>
        <v>146340</v>
      </c>
      <c r="S1556" s="42">
        <f t="shared" si="375"/>
        <v>60</v>
      </c>
      <c r="T1556" s="42">
        <f>IFERROR(VLOOKUP(A1556,'[4]Re-order'!$A:$Q,17,0),"")</f>
        <v>0</v>
      </c>
      <c r="U1556" s="42">
        <f>IFERROR(VLOOKUP(A1556,'[4]MC Masterlist 2026-09-17'!$B:$M, 10, 0),0)</f>
        <v>15</v>
      </c>
      <c r="V1556" s="42">
        <f>IFERROR(VLOOKUP(A1556,'[4]MC Masterlist 2026-09-17'!$B:$M, 11, 0),0)</f>
        <v>15</v>
      </c>
      <c r="W1556" s="42">
        <f t="shared" si="376"/>
        <v>30</v>
      </c>
      <c r="X1556" s="42">
        <f t="shared" si="377"/>
        <v>29.5</v>
      </c>
      <c r="Y1556" s="42">
        <f>IFERROR(IF(OR(C1556="AREA I",C1556="AREA V"),7,VLOOKUP(A1556,'[4]MC Masterlist 2026-09-17'!$B:$M, 12, 0)),0)</f>
        <v>30</v>
      </c>
      <c r="Z1556" s="42">
        <f t="shared" si="378"/>
        <v>0.5</v>
      </c>
      <c r="AA1556" s="42">
        <f t="shared" si="379"/>
        <v>1</v>
      </c>
      <c r="AB1556" s="42">
        <f t="shared" si="380"/>
        <v>0.98333333333333328</v>
      </c>
      <c r="AC1556" s="42">
        <f t="shared" si="381"/>
        <v>1</v>
      </c>
      <c r="AD1556" s="40" t="str">
        <f t="shared" si="382"/>
        <v>Optimal</v>
      </c>
      <c r="AE1556" s="40">
        <f>IFERROR(VLOOKUP(A1556,'[4]Re-order'!$A:$AA,27,0),"")</f>
        <v>0</v>
      </c>
      <c r="AF1556" s="42">
        <f t="shared" si="383"/>
        <v>-1</v>
      </c>
      <c r="AG1556" s="42" t="e">
        <f>SUMIFS('[4]Raw Inventory'!D:D,'[4]Raw Inventory'!C:C,"GREATWALL",'[4]Raw Inventory'!B:B,A1556)</f>
        <v>#VALUE!</v>
      </c>
      <c r="AH1556" s="42" t="e">
        <f>SUMIFS('[4]Raw Inventory'!D:D,'[4]Raw Inventory'!C:C,"DUARTE",'[4]Raw Inventory'!B:B,A1556)</f>
        <v>#VALUE!</v>
      </c>
      <c r="AI1556" s="42"/>
      <c r="AJ1556" s="42">
        <f t="shared" si="384"/>
        <v>60</v>
      </c>
      <c r="AK1556" s="40" t="str">
        <f>IFERROR(IF((Q1556+IF(AI1556="",0,AI3))&lt;=0,"Stockout",IF(AJ1556="","",IF(F1556="Class A",IF(AJ1556&lt;=7,"Critical",IF(AJ1556&lt;=15,"Low",IF(AJ1556&lt;=30,"Reorder",IF(AJ1556&lt;=45,"Optimal","Overstock")))),IF(F1556="Class B",IF(AJ1556&lt;=10,"Critical",IF(AJ1556&lt;=20,"Low",IF(AJ1556&lt;=45,"Reorder",IF(AJ1556&lt;=60,"Optimal","Overstock")))),IF(F1556="Class C",IF(AJ1556&lt;=15,"Critical",IF(AJ1556&lt;=30,"Low",IF(AJ1556&lt;=60,"Reorder",IF(AJ1556&lt;=90,"Optimal","Overstock")))),""))))),"")</f>
        <v>Optimal</v>
      </c>
      <c r="AL1556" s="42"/>
      <c r="AM1556" s="39"/>
      <c r="AN1556" s="39"/>
      <c r="AO1556" s="39"/>
      <c r="AP1556" s="39"/>
      <c r="AQ1556" s="39"/>
      <c r="AR1556" s="39"/>
      <c r="AS1556" s="39"/>
      <c r="AT1556" s="39"/>
      <c r="AU1556" s="39"/>
      <c r="AV1556" s="39"/>
    </row>
    <row r="1557" spans="1:48">
      <c r="A1557" s="39" t="s">
        <v>28</v>
      </c>
      <c r="B1557" s="39" t="s">
        <v>121</v>
      </c>
      <c r="C1557" s="39" t="s">
        <v>118</v>
      </c>
      <c r="D1557" s="40" t="s">
        <v>252</v>
      </c>
      <c r="E1557" s="40">
        <v>8</v>
      </c>
      <c r="F1557" s="40" t="s">
        <v>2</v>
      </c>
      <c r="G1557" s="39" t="str">
        <f>IFERROR(VLOOKUP(A1557,'[4]MC Masterlist 2026-09-17'!$B:$M, 3, 0),"")</f>
        <v>YAMAHA</v>
      </c>
      <c r="H1557" s="41">
        <f>IFERROR(VLOOKUP(A1557,'[4]MC Masterlist 2026-09-17'!$B:$M, 6, 0),"")</f>
        <v>147312</v>
      </c>
      <c r="I1557" s="42">
        <v>2</v>
      </c>
      <c r="J1557" s="42">
        <v>1</v>
      </c>
      <c r="K1557" s="42">
        <v>2</v>
      </c>
      <c r="L1557" s="42">
        <f t="shared" si="369"/>
        <v>5</v>
      </c>
      <c r="M1557" s="42">
        <f t="shared" si="370"/>
        <v>1.6666666666666667</v>
      </c>
      <c r="N1557" s="41">
        <f t="shared" si="371"/>
        <v>736560</v>
      </c>
      <c r="O1557" s="41">
        <f t="shared" si="372"/>
        <v>245520</v>
      </c>
      <c r="P1557" s="42">
        <f t="shared" si="373"/>
        <v>5.5555555555555559E-2</v>
      </c>
      <c r="Q1557" s="42"/>
      <c r="R1557" s="41">
        <f t="shared" si="374"/>
        <v>0</v>
      </c>
      <c r="S1557" s="42">
        <f t="shared" si="375"/>
        <v>0</v>
      </c>
      <c r="T1557" s="42">
        <f>IFERROR(VLOOKUP(A1557,'[4]Re-order'!$A:$Q,17,0),"")</f>
        <v>0</v>
      </c>
      <c r="U1557" s="42">
        <f>IFERROR(VLOOKUP(A1557,'[4]MC Masterlist 2026-09-17'!$B:$M, 10, 0),0)</f>
        <v>15</v>
      </c>
      <c r="V1557" s="42">
        <f>IFERROR(VLOOKUP(A1557,'[4]MC Masterlist 2026-09-17'!$B:$M, 11, 0),0)</f>
        <v>15</v>
      </c>
      <c r="W1557" s="42">
        <f t="shared" si="376"/>
        <v>30</v>
      </c>
      <c r="X1557" s="42">
        <f t="shared" si="377"/>
        <v>29.166666666666668</v>
      </c>
      <c r="Y1557" s="42">
        <f>IFERROR(IF(OR(C1557="AREA I",C1557="AREA V"),7,VLOOKUP(A1557,'[4]MC Masterlist 2026-09-17'!$B:$M, 12, 0)),0)</f>
        <v>30</v>
      </c>
      <c r="Z1557" s="42">
        <f t="shared" si="378"/>
        <v>0.83333333333333337</v>
      </c>
      <c r="AA1557" s="42">
        <f t="shared" si="379"/>
        <v>1.6666666666666667</v>
      </c>
      <c r="AB1557" s="42">
        <f t="shared" si="380"/>
        <v>1.6203703703703705</v>
      </c>
      <c r="AC1557" s="42">
        <f t="shared" si="381"/>
        <v>1.6666666666666667</v>
      </c>
      <c r="AD1557" s="40" t="str">
        <f t="shared" si="382"/>
        <v>Stockout</v>
      </c>
      <c r="AE1557" s="40">
        <f>IFERROR(VLOOKUP(A1557,'[4]Re-order'!$A:$AA,27,0),"")</f>
        <v>0</v>
      </c>
      <c r="AF1557" s="42">
        <f t="shared" si="383"/>
        <v>1.6666666666666667</v>
      </c>
      <c r="AG1557" s="42" t="e">
        <f>SUMIFS('[4]Raw Inventory'!D:D,'[4]Raw Inventory'!C:C,"GREATWALL",'[4]Raw Inventory'!B:B,A1557)</f>
        <v>#VALUE!</v>
      </c>
      <c r="AH1557" s="42" t="e">
        <f>SUMIFS('[4]Raw Inventory'!D:D,'[4]Raw Inventory'!C:C,"DUARTE",'[4]Raw Inventory'!B:B,A1557)</f>
        <v>#VALUE!</v>
      </c>
      <c r="AI1557" s="42"/>
      <c r="AJ1557" s="42">
        <f t="shared" si="384"/>
        <v>0</v>
      </c>
      <c r="AK1557" s="40" t="str">
        <f>IFERROR(IF((Q1557+IF(AI1557="",0,AI3))&lt;=0,"Stockout",IF(AJ1557="","",IF(F1557="Class A",IF(AJ1557&lt;=7,"Critical",IF(AJ1557&lt;=15,"Low",IF(AJ1557&lt;=30,"Reorder",IF(AJ1557&lt;=45,"Optimal","Overstock")))),IF(F1557="Class B",IF(AJ1557&lt;=10,"Critical",IF(AJ1557&lt;=20,"Low",IF(AJ1557&lt;=45,"Reorder",IF(AJ1557&lt;=60,"Optimal","Overstock")))),IF(F1557="Class C",IF(AJ1557&lt;=15,"Critical",IF(AJ1557&lt;=30,"Low",IF(AJ1557&lt;=60,"Reorder",IF(AJ1557&lt;=90,"Optimal","Overstock")))),""))))),"")</f>
        <v>Stockout</v>
      </c>
      <c r="AL1557" s="42"/>
      <c r="AM1557" s="39"/>
      <c r="AN1557" s="39"/>
      <c r="AO1557" s="39"/>
      <c r="AP1557" s="39"/>
      <c r="AQ1557" s="39"/>
      <c r="AR1557" s="39"/>
      <c r="AS1557" s="39"/>
      <c r="AT1557" s="39"/>
      <c r="AU1557" s="39"/>
      <c r="AV1557" s="39"/>
    </row>
    <row r="1558" spans="1:48">
      <c r="A1558" s="39" t="s">
        <v>20</v>
      </c>
      <c r="B1558" s="39" t="s">
        <v>132</v>
      </c>
      <c r="C1558" s="39" t="s">
        <v>128</v>
      </c>
      <c r="D1558" s="40" t="s">
        <v>223</v>
      </c>
      <c r="E1558" s="40">
        <v>11</v>
      </c>
      <c r="F1558" s="40" t="s">
        <v>2</v>
      </c>
      <c r="G1558" s="39" t="str">
        <f>IFERROR(VLOOKUP(A1558,'[4]MC Masterlist 2026-09-17'!$B:$M, 3, 0),"")</f>
        <v>HONDA</v>
      </c>
      <c r="H1558" s="41">
        <f>IFERROR(VLOOKUP(A1558,'[4]MC Masterlist 2026-09-17'!$B:$M, 6, 0),"")</f>
        <v>69950</v>
      </c>
      <c r="I1558" s="42">
        <v>3</v>
      </c>
      <c r="J1558" s="42">
        <v>0</v>
      </c>
      <c r="K1558" s="42">
        <v>4</v>
      </c>
      <c r="L1558" s="42">
        <f t="shared" si="369"/>
        <v>7</v>
      </c>
      <c r="M1558" s="42">
        <f t="shared" si="370"/>
        <v>2.3333333333333335</v>
      </c>
      <c r="N1558" s="41">
        <f t="shared" si="371"/>
        <v>489650</v>
      </c>
      <c r="O1558" s="41">
        <f t="shared" si="372"/>
        <v>163216.66666666669</v>
      </c>
      <c r="P1558" s="42">
        <f t="shared" si="373"/>
        <v>7.7777777777777779E-2</v>
      </c>
      <c r="Q1558" s="42">
        <v>2</v>
      </c>
      <c r="R1558" s="41">
        <f t="shared" si="374"/>
        <v>139900</v>
      </c>
      <c r="S1558" s="42">
        <f t="shared" si="375"/>
        <v>25.714285714285712</v>
      </c>
      <c r="T1558" s="42">
        <f>IFERROR(VLOOKUP(A1558,'[4]Re-order'!$A:$Q,17,0),"")</f>
        <v>0</v>
      </c>
      <c r="U1558" s="42">
        <f>IFERROR(VLOOKUP(A1558,'[4]MC Masterlist 2026-09-17'!$B:$M, 10, 0),0)</f>
        <v>15</v>
      </c>
      <c r="V1558" s="42">
        <f>IFERROR(VLOOKUP(A1558,'[4]MC Masterlist 2026-09-17'!$B:$M, 11, 0),0)</f>
        <v>15</v>
      </c>
      <c r="W1558" s="42">
        <f t="shared" si="376"/>
        <v>30</v>
      </c>
      <c r="X1558" s="42">
        <f t="shared" si="377"/>
        <v>28.833333333333332</v>
      </c>
      <c r="Y1558" s="42">
        <f>IFERROR(IF(OR(C1558="AREA I",C1558="AREA V"),7,VLOOKUP(A1558,'[4]MC Masterlist 2026-09-17'!$B:$M, 12, 0)),0)</f>
        <v>30</v>
      </c>
      <c r="Z1558" s="42">
        <f t="shared" si="378"/>
        <v>1.1666666666666667</v>
      </c>
      <c r="AA1558" s="42">
        <f t="shared" si="379"/>
        <v>2.3333333333333335</v>
      </c>
      <c r="AB1558" s="42">
        <f t="shared" si="380"/>
        <v>2.2425925925925925</v>
      </c>
      <c r="AC1558" s="42">
        <f t="shared" si="381"/>
        <v>2.3333333333333335</v>
      </c>
      <c r="AD1558" s="40" t="str">
        <f t="shared" si="382"/>
        <v>Reorder</v>
      </c>
      <c r="AE1558" s="40">
        <f>IFERROR(VLOOKUP(A1558,'[4]Re-order'!$A:$AA,27,0),"")</f>
        <v>0</v>
      </c>
      <c r="AF1558" s="42">
        <f t="shared" si="383"/>
        <v>0.33333333333333348</v>
      </c>
      <c r="AG1558" s="42" t="e">
        <f>SUMIFS('[4]Raw Inventory'!D:D,'[4]Raw Inventory'!C:C,"GREATWALL",'[4]Raw Inventory'!B:B,A1558)</f>
        <v>#VALUE!</v>
      </c>
      <c r="AH1558" s="42" t="e">
        <f>SUMIFS('[4]Raw Inventory'!D:D,'[4]Raw Inventory'!C:C,"DUARTE",'[4]Raw Inventory'!B:B,A1558)</f>
        <v>#VALUE!</v>
      </c>
      <c r="AI1558" s="42"/>
      <c r="AJ1558" s="42">
        <f t="shared" si="384"/>
        <v>25.714285714285715</v>
      </c>
      <c r="AK1558" s="40" t="str">
        <f>IFERROR(IF((Q1558+IF(AI1558="",0,AI3))&lt;=0,"Stockout",IF(AJ1558="","",IF(F1558="Class A",IF(AJ1558&lt;=7,"Critical",IF(AJ1558&lt;=15,"Low",IF(AJ1558&lt;=30,"Reorder",IF(AJ1558&lt;=45,"Optimal","Overstock")))),IF(F1558="Class B",IF(AJ1558&lt;=10,"Critical",IF(AJ1558&lt;=20,"Low",IF(AJ1558&lt;=45,"Reorder",IF(AJ1558&lt;=60,"Optimal","Overstock")))),IF(F1558="Class C",IF(AJ1558&lt;=15,"Critical",IF(AJ1558&lt;=30,"Low",IF(AJ1558&lt;=60,"Reorder",IF(AJ1558&lt;=90,"Optimal","Overstock")))),""))))),"")</f>
        <v>Reorder</v>
      </c>
      <c r="AL1558" s="42"/>
      <c r="AM1558" s="39"/>
      <c r="AN1558" s="39"/>
      <c r="AO1558" s="39"/>
      <c r="AP1558" s="39"/>
      <c r="AQ1558" s="39"/>
      <c r="AR1558" s="39"/>
      <c r="AS1558" s="39"/>
      <c r="AT1558" s="39"/>
      <c r="AU1558" s="39"/>
      <c r="AV1558" s="39"/>
    </row>
    <row r="1559" spans="1:48">
      <c r="A1559" s="39" t="s">
        <v>69</v>
      </c>
      <c r="B1559" s="39" t="s">
        <v>123</v>
      </c>
      <c r="C1559" s="39" t="s">
        <v>118</v>
      </c>
      <c r="D1559" s="40" t="s">
        <v>245</v>
      </c>
      <c r="E1559" s="40">
        <v>23</v>
      </c>
      <c r="F1559" s="40" t="s">
        <v>3</v>
      </c>
      <c r="G1559" s="39" t="str">
        <f>IFERROR(VLOOKUP(A1559,'[4]MC Masterlist 2026-09-17'!$B:$M, 3, 0),"")</f>
        <v>YAMAHA</v>
      </c>
      <c r="H1559" s="41">
        <f>IFERROR(VLOOKUP(A1559,'[4]MC Masterlist 2026-09-17'!$B:$M, 6, 0),"")</f>
        <v>54426</v>
      </c>
      <c r="I1559" s="42">
        <v>0</v>
      </c>
      <c r="J1559" s="42">
        <v>1</v>
      </c>
      <c r="K1559" s="42">
        <v>0</v>
      </c>
      <c r="L1559" s="42">
        <f t="shared" si="369"/>
        <v>1</v>
      </c>
      <c r="M1559" s="42">
        <f t="shared" si="370"/>
        <v>0.33333333333333331</v>
      </c>
      <c r="N1559" s="41">
        <f t="shared" si="371"/>
        <v>54426</v>
      </c>
      <c r="O1559" s="41">
        <f t="shared" si="372"/>
        <v>18142</v>
      </c>
      <c r="P1559" s="42">
        <f t="shared" si="373"/>
        <v>1.111111111111111E-2</v>
      </c>
      <c r="Q1559" s="42"/>
      <c r="R1559" s="41">
        <f t="shared" si="374"/>
        <v>0</v>
      </c>
      <c r="S1559" s="42">
        <f t="shared" si="375"/>
        <v>0</v>
      </c>
      <c r="T1559" s="42">
        <f>IFERROR(VLOOKUP(A1559,'[4]Re-order'!$A:$Q,17,0),"")</f>
        <v>0</v>
      </c>
      <c r="U1559" s="42">
        <f>IFERROR(VLOOKUP(A1559,'[4]MC Masterlist 2026-09-17'!$B:$M, 10, 0),0)</f>
        <v>15</v>
      </c>
      <c r="V1559" s="42">
        <f>IFERROR(VLOOKUP(A1559,'[4]MC Masterlist 2026-09-17'!$B:$M, 11, 0),0)</f>
        <v>15</v>
      </c>
      <c r="W1559" s="42">
        <f t="shared" si="376"/>
        <v>30</v>
      </c>
      <c r="X1559" s="42">
        <f t="shared" si="377"/>
        <v>29.833333333333332</v>
      </c>
      <c r="Y1559" s="42">
        <f>IFERROR(IF(OR(C1559="AREA I",C1559="AREA V"),7,VLOOKUP(A1559,'[4]MC Masterlist 2026-09-17'!$B:$M, 12, 0)),0)</f>
        <v>30</v>
      </c>
      <c r="Z1559" s="42">
        <f t="shared" si="378"/>
        <v>0.16666666666666666</v>
      </c>
      <c r="AA1559" s="42">
        <f t="shared" si="379"/>
        <v>0.33333333333333331</v>
      </c>
      <c r="AB1559" s="42">
        <f t="shared" si="380"/>
        <v>0.33148148148148143</v>
      </c>
      <c r="AC1559" s="42">
        <f t="shared" si="381"/>
        <v>0.33333333333333331</v>
      </c>
      <c r="AD1559" s="40" t="str">
        <f t="shared" si="382"/>
        <v>Stockout</v>
      </c>
      <c r="AE1559" s="40">
        <f>IFERROR(VLOOKUP(A1559,'[4]Re-order'!$A:$AA,27,0),"")</f>
        <v>0</v>
      </c>
      <c r="AF1559" s="42">
        <f t="shared" si="383"/>
        <v>0.33333333333333331</v>
      </c>
      <c r="AG1559" s="42" t="e">
        <f>SUMIFS('[4]Raw Inventory'!D:D,'[4]Raw Inventory'!C:C,"GREATWALL",'[4]Raw Inventory'!B:B,A1559)</f>
        <v>#VALUE!</v>
      </c>
      <c r="AH1559" s="42" t="e">
        <f>SUMIFS('[4]Raw Inventory'!D:D,'[4]Raw Inventory'!C:C,"DUARTE",'[4]Raw Inventory'!B:B,A1559)</f>
        <v>#VALUE!</v>
      </c>
      <c r="AI1559" s="42"/>
      <c r="AJ1559" s="42">
        <f t="shared" si="384"/>
        <v>0</v>
      </c>
      <c r="AK1559" s="40" t="str">
        <f>IFERROR(IF((Q1559+IF(AI1559="",0,AI3))&lt;=0,"Stockout",IF(AJ1559="","",IF(F1559="Class A",IF(AJ1559&lt;=7,"Critical",IF(AJ1559&lt;=15,"Low",IF(AJ1559&lt;=30,"Reorder",IF(AJ1559&lt;=45,"Optimal","Overstock")))),IF(F1559="Class B",IF(AJ1559&lt;=10,"Critical",IF(AJ1559&lt;=20,"Low",IF(AJ1559&lt;=45,"Reorder",IF(AJ1559&lt;=60,"Optimal","Overstock")))),IF(F1559="Class C",IF(AJ1559&lt;=15,"Critical",IF(AJ1559&lt;=30,"Low",IF(AJ1559&lt;=60,"Reorder",IF(AJ1559&lt;=90,"Optimal","Overstock")))),""))))),"")</f>
        <v>Stockout</v>
      </c>
      <c r="AL1559" s="42"/>
      <c r="AM1559" s="39"/>
      <c r="AN1559" s="39"/>
      <c r="AO1559" s="39"/>
      <c r="AP1559" s="39"/>
      <c r="AQ1559" s="39"/>
      <c r="AR1559" s="39"/>
      <c r="AS1559" s="39"/>
      <c r="AT1559" s="39"/>
      <c r="AU1559" s="39"/>
      <c r="AV1559" s="39"/>
    </row>
    <row r="1560" spans="1:48">
      <c r="A1560" s="39" t="s">
        <v>40</v>
      </c>
      <c r="B1560" s="39" t="s">
        <v>93</v>
      </c>
      <c r="C1560" s="39" t="s">
        <v>90</v>
      </c>
      <c r="D1560" s="40" t="s">
        <v>255</v>
      </c>
      <c r="E1560" s="40">
        <v>20</v>
      </c>
      <c r="F1560" s="40" t="s">
        <v>3</v>
      </c>
      <c r="G1560" s="39" t="str">
        <f>IFERROR(VLOOKUP(A1560,'[4]MC Masterlist 2026-09-17'!$B:$M, 3, 0),"")</f>
        <v>HONDA</v>
      </c>
      <c r="H1560" s="41">
        <f>IFERROR(VLOOKUP(A1560,'[4]MC Masterlist 2026-09-17'!$B:$M, 6, 0),"")</f>
        <v>56426</v>
      </c>
      <c r="I1560" s="42">
        <v>0</v>
      </c>
      <c r="J1560" s="42">
        <v>0</v>
      </c>
      <c r="K1560" s="42">
        <v>1</v>
      </c>
      <c r="L1560" s="42">
        <f t="shared" si="369"/>
        <v>1</v>
      </c>
      <c r="M1560" s="42">
        <f t="shared" si="370"/>
        <v>0.33333333333333331</v>
      </c>
      <c r="N1560" s="41">
        <f t="shared" si="371"/>
        <v>56426</v>
      </c>
      <c r="O1560" s="41">
        <f t="shared" si="372"/>
        <v>18808.666666666664</v>
      </c>
      <c r="P1560" s="42">
        <f t="shared" si="373"/>
        <v>1.111111111111111E-2</v>
      </c>
      <c r="Q1560" s="42">
        <v>2</v>
      </c>
      <c r="R1560" s="41">
        <f t="shared" si="374"/>
        <v>112852</v>
      </c>
      <c r="S1560" s="42">
        <f t="shared" si="375"/>
        <v>180.00000000000003</v>
      </c>
      <c r="T1560" s="42">
        <f>IFERROR(VLOOKUP(A1560,'[4]Re-order'!$A:$Q,17,0),"")</f>
        <v>0</v>
      </c>
      <c r="U1560" s="42">
        <f>IFERROR(VLOOKUP(A1560,'[4]MC Masterlist 2026-09-17'!$B:$M, 10, 0),0)</f>
        <v>15</v>
      </c>
      <c r="V1560" s="42">
        <f>IFERROR(VLOOKUP(A1560,'[4]MC Masterlist 2026-09-17'!$B:$M, 11, 0),0)</f>
        <v>15</v>
      </c>
      <c r="W1560" s="42">
        <f t="shared" si="376"/>
        <v>30</v>
      </c>
      <c r="X1560" s="42">
        <f t="shared" si="377"/>
        <v>29.833333333333332</v>
      </c>
      <c r="Y1560" s="42">
        <f>IFERROR(IF(OR(C1560="AREA I",C1560="AREA V"),7,VLOOKUP(A1560,'[4]MC Masterlist 2026-09-17'!$B:$M, 12, 0)),0)</f>
        <v>30</v>
      </c>
      <c r="Z1560" s="42">
        <f t="shared" si="378"/>
        <v>0.16666666666666666</v>
      </c>
      <c r="AA1560" s="42">
        <f t="shared" si="379"/>
        <v>0.33333333333333331</v>
      </c>
      <c r="AB1560" s="42">
        <f t="shared" si="380"/>
        <v>0.33148148148148143</v>
      </c>
      <c r="AC1560" s="42">
        <f t="shared" si="381"/>
        <v>0.33333333333333331</v>
      </c>
      <c r="AD1560" s="40" t="str">
        <f t="shared" si="382"/>
        <v>Overstock</v>
      </c>
      <c r="AE1560" s="40">
        <f>IFERROR(VLOOKUP(A1560,'[4]Re-order'!$A:$AA,27,0),"")</f>
        <v>0</v>
      </c>
      <c r="AF1560" s="42">
        <f t="shared" si="383"/>
        <v>-1.6666666666666667</v>
      </c>
      <c r="AG1560" s="42" t="e">
        <f>SUMIFS('[4]Raw Inventory'!D:D,'[4]Raw Inventory'!C:C,"GREATWALL",'[4]Raw Inventory'!B:B,A1560)</f>
        <v>#VALUE!</v>
      </c>
      <c r="AH1560" s="42" t="e">
        <f>SUMIFS('[4]Raw Inventory'!D:D,'[4]Raw Inventory'!C:C,"DUARTE",'[4]Raw Inventory'!B:B,A1560)</f>
        <v>#VALUE!</v>
      </c>
      <c r="AI1560" s="42"/>
      <c r="AJ1560" s="42">
        <f t="shared" si="384"/>
        <v>180.00000000000003</v>
      </c>
      <c r="AK1560" s="40" t="str">
        <f>IFERROR(IF((Q1560+IF(AI1560="",0,AI3))&lt;=0,"Stockout",IF(AJ1560="","",IF(F1560="Class A",IF(AJ1560&lt;=7,"Critical",IF(AJ1560&lt;=15,"Low",IF(AJ1560&lt;=30,"Reorder",IF(AJ1560&lt;=45,"Optimal","Overstock")))),IF(F1560="Class B",IF(AJ1560&lt;=10,"Critical",IF(AJ1560&lt;=20,"Low",IF(AJ1560&lt;=45,"Reorder",IF(AJ1560&lt;=60,"Optimal","Overstock")))),IF(F1560="Class C",IF(AJ1560&lt;=15,"Critical",IF(AJ1560&lt;=30,"Low",IF(AJ1560&lt;=60,"Reorder",IF(AJ1560&lt;=90,"Optimal","Overstock")))),""))))),"")</f>
        <v>Overstock</v>
      </c>
      <c r="AL1560" s="42"/>
      <c r="AM1560" s="39"/>
      <c r="AN1560" s="39"/>
      <c r="AO1560" s="39"/>
      <c r="AP1560" s="39"/>
      <c r="AQ1560" s="39"/>
      <c r="AR1560" s="39"/>
      <c r="AS1560" s="39"/>
      <c r="AT1560" s="39"/>
      <c r="AU1560" s="39"/>
      <c r="AV1560" s="39"/>
    </row>
    <row r="1561" spans="1:48">
      <c r="A1561" s="39" t="s">
        <v>50</v>
      </c>
      <c r="B1561" s="39" t="s">
        <v>142</v>
      </c>
      <c r="C1561" s="39" t="s">
        <v>137</v>
      </c>
      <c r="D1561" s="40" t="s">
        <v>244</v>
      </c>
      <c r="E1561" s="40">
        <v>13</v>
      </c>
      <c r="F1561" s="40" t="s">
        <v>2</v>
      </c>
      <c r="G1561" s="39" t="str">
        <f>IFERROR(VLOOKUP(A1561,'[4]MC Masterlist 2026-09-17'!$B:$M, 3, 0),"")</f>
        <v>YAMAHA</v>
      </c>
      <c r="H1561" s="41">
        <f>IFERROR(VLOOKUP(A1561,'[4]MC Masterlist 2026-09-17'!$B:$M, 6, 0),"")</f>
        <v>78957</v>
      </c>
      <c r="I1561" s="42">
        <v>1</v>
      </c>
      <c r="J1561" s="42">
        <v>1</v>
      </c>
      <c r="K1561" s="42">
        <v>0</v>
      </c>
      <c r="L1561" s="42">
        <f t="shared" si="369"/>
        <v>2</v>
      </c>
      <c r="M1561" s="42">
        <f t="shared" si="370"/>
        <v>0.66666666666666663</v>
      </c>
      <c r="N1561" s="41">
        <f t="shared" si="371"/>
        <v>157914</v>
      </c>
      <c r="O1561" s="41">
        <f t="shared" si="372"/>
        <v>52638</v>
      </c>
      <c r="P1561" s="42">
        <f t="shared" si="373"/>
        <v>2.222222222222222E-2</v>
      </c>
      <c r="Q1561" s="42">
        <v>2</v>
      </c>
      <c r="R1561" s="41">
        <f t="shared" si="374"/>
        <v>157914</v>
      </c>
      <c r="S1561" s="42">
        <f t="shared" si="375"/>
        <v>90</v>
      </c>
      <c r="T1561" s="42">
        <f>IFERROR(VLOOKUP(A1561,'[4]Re-order'!$A:$Q,17,0),"")</f>
        <v>0</v>
      </c>
      <c r="U1561" s="42">
        <f>IFERROR(VLOOKUP(A1561,'[4]MC Masterlist 2026-09-17'!$B:$M, 10, 0),0)</f>
        <v>15</v>
      </c>
      <c r="V1561" s="42">
        <f>IFERROR(VLOOKUP(A1561,'[4]MC Masterlist 2026-09-17'!$B:$M, 11, 0),0)</f>
        <v>15</v>
      </c>
      <c r="W1561" s="42">
        <f t="shared" si="376"/>
        <v>30</v>
      </c>
      <c r="X1561" s="42">
        <f t="shared" si="377"/>
        <v>6.666666666666667</v>
      </c>
      <c r="Y1561" s="42">
        <f>IFERROR(IF(OR(C1561="AREA I",C1561="AREA V"),7,VLOOKUP(A1561,'[4]MC Masterlist 2026-09-17'!$B:$M, 12, 0)),0)</f>
        <v>7</v>
      </c>
      <c r="Z1561" s="42">
        <f t="shared" si="378"/>
        <v>0.33333333333333331</v>
      </c>
      <c r="AA1561" s="42">
        <f t="shared" si="379"/>
        <v>0.66666666666666663</v>
      </c>
      <c r="AB1561" s="42">
        <f t="shared" si="380"/>
        <v>0.14814814814814814</v>
      </c>
      <c r="AC1561" s="42">
        <f t="shared" si="381"/>
        <v>0.15555555555555553</v>
      </c>
      <c r="AD1561" s="40" t="str">
        <f t="shared" si="382"/>
        <v>Overstock</v>
      </c>
      <c r="AE1561" s="40">
        <f>IFERROR(VLOOKUP(A1561,'[4]Re-order'!$A:$AA,27,0),"")</f>
        <v>0</v>
      </c>
      <c r="AF1561" s="42">
        <f t="shared" si="383"/>
        <v>-1.8444444444444446</v>
      </c>
      <c r="AG1561" s="42" t="e">
        <f>SUMIFS('[4]Raw Inventory'!D:D,'[4]Raw Inventory'!C:C,"GREATWALL",'[4]Raw Inventory'!B:B,A1561)</f>
        <v>#VALUE!</v>
      </c>
      <c r="AH1561" s="42" t="e">
        <f>SUMIFS('[4]Raw Inventory'!D:D,'[4]Raw Inventory'!C:C,"DUARTE",'[4]Raw Inventory'!B:B,A1561)</f>
        <v>#VALUE!</v>
      </c>
      <c r="AI1561" s="42"/>
      <c r="AJ1561" s="42">
        <f t="shared" si="384"/>
        <v>90.000000000000014</v>
      </c>
      <c r="AK1561" s="40" t="str">
        <f>IFERROR(IF((Q1561+IF(AI1561="",0,AI3))&lt;=0,"Stockout",IF(AJ1561="","",IF(F1561="Class A",IF(AJ1561&lt;=7,"Critical",IF(AJ1561&lt;=15,"Low",IF(AJ1561&lt;=30,"Reorder",IF(AJ1561&lt;=45,"Optimal","Overstock")))),IF(F1561="Class B",IF(AJ1561&lt;=10,"Critical",IF(AJ1561&lt;=20,"Low",IF(AJ1561&lt;=45,"Reorder",IF(AJ1561&lt;=60,"Optimal","Overstock")))),IF(F1561="Class C",IF(AJ1561&lt;=15,"Critical",IF(AJ1561&lt;=30,"Low",IF(AJ1561&lt;=60,"Reorder",IF(AJ1561&lt;=90,"Optimal","Overstock")))),""))))),"")</f>
        <v>Overstock</v>
      </c>
      <c r="AL1561" s="42"/>
      <c r="AM1561" s="39"/>
      <c r="AN1561" s="39"/>
      <c r="AO1561" s="39"/>
      <c r="AP1561" s="39"/>
      <c r="AQ1561" s="39"/>
      <c r="AR1561" s="39"/>
      <c r="AS1561" s="39"/>
      <c r="AT1561" s="39"/>
      <c r="AU1561" s="39"/>
      <c r="AV1561" s="39"/>
    </row>
    <row r="1562" spans="1:48">
      <c r="A1562" s="39" t="s">
        <v>23</v>
      </c>
      <c r="B1562" s="39" t="s">
        <v>112</v>
      </c>
      <c r="C1562" s="39" t="s">
        <v>109</v>
      </c>
      <c r="D1562" s="40" t="s">
        <v>255</v>
      </c>
      <c r="E1562" s="40">
        <v>20</v>
      </c>
      <c r="F1562" s="40" t="s">
        <v>3</v>
      </c>
      <c r="G1562" s="39" t="str">
        <f>IFERROR(VLOOKUP(A1562,'[4]MC Masterlist 2026-09-17'!$B:$M, 3, 0),"")</f>
        <v>KAWASAKI</v>
      </c>
      <c r="H1562" s="41">
        <f>IFERROR(VLOOKUP(A1562,'[4]MC Masterlist 2026-09-17'!$B:$M, 6, 0),"")</f>
        <v>60656</v>
      </c>
      <c r="I1562" s="42">
        <v>0</v>
      </c>
      <c r="J1562" s="42">
        <v>0</v>
      </c>
      <c r="K1562" s="42">
        <v>1</v>
      </c>
      <c r="L1562" s="42">
        <f t="shared" si="369"/>
        <v>1</v>
      </c>
      <c r="M1562" s="42">
        <f t="shared" si="370"/>
        <v>0.33333333333333331</v>
      </c>
      <c r="N1562" s="41">
        <f t="shared" si="371"/>
        <v>60656</v>
      </c>
      <c r="O1562" s="41">
        <f t="shared" si="372"/>
        <v>20218.666666666664</v>
      </c>
      <c r="P1562" s="42">
        <f t="shared" si="373"/>
        <v>1.111111111111111E-2</v>
      </c>
      <c r="Q1562" s="42">
        <v>3</v>
      </c>
      <c r="R1562" s="41">
        <f t="shared" si="374"/>
        <v>181968</v>
      </c>
      <c r="S1562" s="42">
        <f t="shared" si="375"/>
        <v>270.00000000000006</v>
      </c>
      <c r="T1562" s="42">
        <f>IFERROR(VLOOKUP(A1562,'[4]Re-order'!$A:$Q,17,0),"")</f>
        <v>0</v>
      </c>
      <c r="U1562" s="42">
        <f>IFERROR(VLOOKUP(A1562,'[4]MC Masterlist 2026-09-17'!$B:$M, 10, 0),0)</f>
        <v>15</v>
      </c>
      <c r="V1562" s="42">
        <f>IFERROR(VLOOKUP(A1562,'[4]MC Masterlist 2026-09-17'!$B:$M, 11, 0),0)</f>
        <v>15</v>
      </c>
      <c r="W1562" s="42">
        <f t="shared" si="376"/>
        <v>30</v>
      </c>
      <c r="X1562" s="42">
        <f t="shared" si="377"/>
        <v>29.833333333333332</v>
      </c>
      <c r="Y1562" s="42">
        <f>IFERROR(IF(OR(C1562="AREA I",C1562="AREA V"),7,VLOOKUP(A1562,'[4]MC Masterlist 2026-09-17'!$B:$M, 12, 0)),0)</f>
        <v>30</v>
      </c>
      <c r="Z1562" s="42">
        <f t="shared" si="378"/>
        <v>0.16666666666666666</v>
      </c>
      <c r="AA1562" s="42">
        <f t="shared" si="379"/>
        <v>0.33333333333333331</v>
      </c>
      <c r="AB1562" s="42">
        <f t="shared" si="380"/>
        <v>0.33148148148148143</v>
      </c>
      <c r="AC1562" s="42">
        <f t="shared" si="381"/>
        <v>0.33333333333333331</v>
      </c>
      <c r="AD1562" s="40" t="str">
        <f t="shared" si="382"/>
        <v>Overstock</v>
      </c>
      <c r="AE1562" s="40">
        <f>IFERROR(VLOOKUP(A1562,'[4]Re-order'!$A:$AA,27,0),"")</f>
        <v>0</v>
      </c>
      <c r="AF1562" s="42">
        <f t="shared" si="383"/>
        <v>-2.6666666666666665</v>
      </c>
      <c r="AG1562" s="42" t="e">
        <f>SUMIFS('[4]Raw Inventory'!D:D,'[4]Raw Inventory'!C:C,"GREATWALL",'[4]Raw Inventory'!B:B,A1562)</f>
        <v>#VALUE!</v>
      </c>
      <c r="AH1562" s="42" t="e">
        <f>SUMIFS('[4]Raw Inventory'!D:D,'[4]Raw Inventory'!C:C,"DUARTE",'[4]Raw Inventory'!B:B,A1562)</f>
        <v>#VALUE!</v>
      </c>
      <c r="AI1562" s="42"/>
      <c r="AJ1562" s="42">
        <f t="shared" si="384"/>
        <v>270.00000000000006</v>
      </c>
      <c r="AK1562" s="40" t="str">
        <f>IFERROR(IF((Q1562+IF(AI1562="",0,AI3))&lt;=0,"Stockout",IF(AJ1562="","",IF(F1562="Class A",IF(AJ1562&lt;=7,"Critical",IF(AJ1562&lt;=15,"Low",IF(AJ1562&lt;=30,"Reorder",IF(AJ1562&lt;=45,"Optimal","Overstock")))),IF(F1562="Class B",IF(AJ1562&lt;=10,"Critical",IF(AJ1562&lt;=20,"Low",IF(AJ1562&lt;=45,"Reorder",IF(AJ1562&lt;=60,"Optimal","Overstock")))),IF(F1562="Class C",IF(AJ1562&lt;=15,"Critical",IF(AJ1562&lt;=30,"Low",IF(AJ1562&lt;=60,"Reorder",IF(AJ1562&lt;=90,"Optimal","Overstock")))),""))))),"")</f>
        <v>Overstock</v>
      </c>
      <c r="AL1562" s="42"/>
      <c r="AM1562" s="39"/>
      <c r="AN1562" s="39"/>
      <c r="AO1562" s="39"/>
      <c r="AP1562" s="39"/>
      <c r="AQ1562" s="39"/>
      <c r="AR1562" s="39"/>
      <c r="AS1562" s="39"/>
      <c r="AT1562" s="39"/>
      <c r="AU1562" s="39"/>
      <c r="AV1562" s="39"/>
    </row>
    <row r="1563" spans="1:48">
      <c r="A1563" s="39" t="s">
        <v>31</v>
      </c>
      <c r="B1563" s="39" t="s">
        <v>30</v>
      </c>
      <c r="C1563" s="39" t="s">
        <v>1</v>
      </c>
      <c r="D1563" s="40" t="s">
        <v>224</v>
      </c>
      <c r="E1563" s="40">
        <v>3</v>
      </c>
      <c r="F1563" s="40" t="s">
        <v>0</v>
      </c>
      <c r="G1563" s="39" t="str">
        <f>IFERROR(VLOOKUP(A1563,'[4]MC Masterlist 2026-09-17'!$B:$M, 3, 0),"")</f>
        <v>KAWASAKI</v>
      </c>
      <c r="H1563" s="41">
        <f>IFERROR(VLOOKUP(A1563,'[4]MC Masterlist 2026-09-17'!$B:$M, 6, 0),"")</f>
        <v>59528</v>
      </c>
      <c r="I1563" s="42">
        <v>9</v>
      </c>
      <c r="J1563" s="42">
        <v>30</v>
      </c>
      <c r="K1563" s="42">
        <v>1</v>
      </c>
      <c r="L1563" s="42">
        <f t="shared" si="369"/>
        <v>40</v>
      </c>
      <c r="M1563" s="42">
        <f t="shared" si="370"/>
        <v>13.333333333333334</v>
      </c>
      <c r="N1563" s="41">
        <f t="shared" si="371"/>
        <v>2381120</v>
      </c>
      <c r="O1563" s="41">
        <f t="shared" si="372"/>
        <v>793706.66666666674</v>
      </c>
      <c r="P1563" s="42">
        <f t="shared" si="373"/>
        <v>0.44444444444444448</v>
      </c>
      <c r="Q1563" s="42">
        <v>7</v>
      </c>
      <c r="R1563" s="41">
        <f t="shared" si="374"/>
        <v>416696</v>
      </c>
      <c r="S1563" s="42">
        <f t="shared" si="375"/>
        <v>15.749999999999996</v>
      </c>
      <c r="T1563" s="42">
        <f>IFERROR(VLOOKUP(A1563,'[4]Re-order'!$A:$Q,17,0),"")</f>
        <v>0</v>
      </c>
      <c r="U1563" s="42">
        <f>IFERROR(VLOOKUP(A1563,'[4]MC Masterlist 2026-09-17'!$B:$M, 10, 0),0)</f>
        <v>15</v>
      </c>
      <c r="V1563" s="42">
        <f>IFERROR(VLOOKUP(A1563,'[4]MC Masterlist 2026-09-17'!$B:$M, 11, 0),0)</f>
        <v>15</v>
      </c>
      <c r="W1563" s="42">
        <f t="shared" si="376"/>
        <v>30</v>
      </c>
      <c r="X1563" s="42">
        <f t="shared" si="377"/>
        <v>0.33333333333333304</v>
      </c>
      <c r="Y1563" s="42">
        <f>IFERROR(IF(OR(C1563="AREA I",C1563="AREA V"),7,VLOOKUP(A1563,'[4]MC Masterlist 2026-09-17'!$B:$M, 12, 0)),0)</f>
        <v>7</v>
      </c>
      <c r="Z1563" s="42">
        <f t="shared" si="378"/>
        <v>6.666666666666667</v>
      </c>
      <c r="AA1563" s="42">
        <f t="shared" si="379"/>
        <v>13.333333333333334</v>
      </c>
      <c r="AB1563" s="42">
        <f t="shared" si="380"/>
        <v>0.14814814814814803</v>
      </c>
      <c r="AC1563" s="42">
        <f t="shared" si="381"/>
        <v>3.1111111111111112</v>
      </c>
      <c r="AD1563" s="40" t="str">
        <f t="shared" si="382"/>
        <v>Reorder</v>
      </c>
      <c r="AE1563" s="40">
        <f>IFERROR(VLOOKUP(A1563,'[4]Re-order'!$A:$AA,27,0),"")</f>
        <v>0</v>
      </c>
      <c r="AF1563" s="42">
        <f t="shared" si="383"/>
        <v>-3.8888888888888888</v>
      </c>
      <c r="AG1563" s="42" t="e">
        <f>SUMIFS('[4]Raw Inventory'!D:D,'[4]Raw Inventory'!C:C,"GREATWALL",'[4]Raw Inventory'!B:B,A1563)</f>
        <v>#VALUE!</v>
      </c>
      <c r="AH1563" s="42" t="e">
        <f>SUMIFS('[4]Raw Inventory'!D:D,'[4]Raw Inventory'!C:C,"DUARTE",'[4]Raw Inventory'!B:B,A1563)</f>
        <v>#VALUE!</v>
      </c>
      <c r="AI1563" s="42"/>
      <c r="AJ1563" s="42">
        <f t="shared" si="384"/>
        <v>15.749999999999998</v>
      </c>
      <c r="AK1563" s="40" t="str">
        <f>IFERROR(IF((Q1563+IF(AI1563="",0,AI3))&lt;=0,"Stockout",IF(AJ1563="","",IF(F1563="Class A",IF(AJ1563&lt;=7,"Critical",IF(AJ1563&lt;=15,"Low",IF(AJ1563&lt;=30,"Reorder",IF(AJ1563&lt;=45,"Optimal","Overstock")))),IF(F1563="Class B",IF(AJ1563&lt;=10,"Critical",IF(AJ1563&lt;=20,"Low",IF(AJ1563&lt;=45,"Reorder",IF(AJ1563&lt;=60,"Optimal","Overstock")))),IF(F1563="Class C",IF(AJ1563&lt;=15,"Critical",IF(AJ1563&lt;=30,"Low",IF(AJ1563&lt;=60,"Reorder",IF(AJ1563&lt;=90,"Optimal","Overstock")))),""))))),"")</f>
        <v>Reorder</v>
      </c>
      <c r="AL1563" s="42"/>
      <c r="AM1563" s="39"/>
      <c r="AN1563" s="39"/>
      <c r="AO1563" s="39"/>
      <c r="AP1563" s="39"/>
      <c r="AQ1563" s="39"/>
      <c r="AR1563" s="39"/>
      <c r="AS1563" s="39"/>
      <c r="AT1563" s="39"/>
      <c r="AU1563" s="39"/>
      <c r="AV1563" s="39"/>
    </row>
    <row r="1564" spans="1:48">
      <c r="A1564" s="39" t="s">
        <v>39</v>
      </c>
      <c r="B1564" s="39" t="s">
        <v>246</v>
      </c>
      <c r="C1564" s="39"/>
      <c r="D1564" s="40" t="s">
        <v>276</v>
      </c>
      <c r="E1564" s="40">
        <v>1</v>
      </c>
      <c r="F1564" s="40" t="s">
        <v>0</v>
      </c>
      <c r="G1564" s="39" t="str">
        <f>IFERROR(VLOOKUP(A1564,'[4]MC Masterlist 2026-09-17'!$B:$M, 3, 0),"")</f>
        <v>HONDA</v>
      </c>
      <c r="H1564" s="41">
        <f>IFERROR(VLOOKUP(A1564,'[4]MC Masterlist 2026-09-17'!$B:$M, 6, 0),"")</f>
        <v>72434</v>
      </c>
      <c r="I1564" s="42">
        <v>0</v>
      </c>
      <c r="J1564" s="42">
        <v>0</v>
      </c>
      <c r="K1564" s="42">
        <v>0</v>
      </c>
      <c r="L1564" s="42">
        <f t="shared" si="369"/>
        <v>0</v>
      </c>
      <c r="M1564" s="42">
        <f t="shared" si="370"/>
        <v>0</v>
      </c>
      <c r="N1564" s="41">
        <f t="shared" si="371"/>
        <v>0</v>
      </c>
      <c r="O1564" s="41">
        <f t="shared" si="372"/>
        <v>0</v>
      </c>
      <c r="P1564" s="42">
        <f t="shared" si="373"/>
        <v>0</v>
      </c>
      <c r="Q1564" s="42">
        <v>1</v>
      </c>
      <c r="R1564" s="41">
        <f t="shared" si="374"/>
        <v>72434</v>
      </c>
      <c r="S1564" s="42">
        <f t="shared" si="375"/>
        <v>0</v>
      </c>
      <c r="T1564" s="42">
        <f>IFERROR(VLOOKUP(A1564,'[4]Re-order'!$A:$Q,17,0),"")</f>
        <v>0</v>
      </c>
      <c r="U1564" s="42">
        <f>IFERROR(VLOOKUP(A1564,'[4]MC Masterlist 2026-09-17'!$B:$M, 10, 0),0)</f>
        <v>15</v>
      </c>
      <c r="V1564" s="42">
        <f>IFERROR(VLOOKUP(A1564,'[4]MC Masterlist 2026-09-17'!$B:$M, 11, 0),0)</f>
        <v>15</v>
      </c>
      <c r="W1564" s="42">
        <f t="shared" si="376"/>
        <v>30</v>
      </c>
      <c r="X1564" s="42">
        <f t="shared" si="377"/>
        <v>30</v>
      </c>
      <c r="Y1564" s="42">
        <f>IFERROR(IF(OR(C1564="AREA I",C1564="AREA V"),7,VLOOKUP(A1564,'[4]MC Masterlist 2026-09-17'!$B:$M, 12, 0)),0)</f>
        <v>30</v>
      </c>
      <c r="Z1564" s="42">
        <f t="shared" si="378"/>
        <v>0</v>
      </c>
      <c r="AA1564" s="42">
        <f t="shared" si="379"/>
        <v>0</v>
      </c>
      <c r="AB1564" s="42">
        <f t="shared" si="380"/>
        <v>0</v>
      </c>
      <c r="AC1564" s="42">
        <f t="shared" si="381"/>
        <v>0</v>
      </c>
      <c r="AD1564" s="40" t="str">
        <f t="shared" si="382"/>
        <v>Critical</v>
      </c>
      <c r="AE1564" s="40">
        <f>IFERROR(VLOOKUP(A1564,'[4]Re-order'!$A:$AA,27,0),"")</f>
        <v>0</v>
      </c>
      <c r="AF1564" s="42">
        <f t="shared" si="383"/>
        <v>-1</v>
      </c>
      <c r="AG1564" s="42" t="e">
        <f>SUMIFS('[4]Raw Inventory'!D:D,'[4]Raw Inventory'!C:C,"GREATWALL",'[4]Raw Inventory'!B:B,A1564)</f>
        <v>#VALUE!</v>
      </c>
      <c r="AH1564" s="42" t="e">
        <f>SUMIFS('[4]Raw Inventory'!D:D,'[4]Raw Inventory'!C:C,"DUARTE",'[4]Raw Inventory'!B:B,A1564)</f>
        <v>#VALUE!</v>
      </c>
      <c r="AI1564" s="42"/>
      <c r="AJ1564" s="42">
        <f t="shared" si="384"/>
        <v>0</v>
      </c>
      <c r="AK1564" s="40" t="str">
        <f>IFERROR(IF((Q1564+IF(AI1564="",0,AI3))&lt;=0,"Stockout",IF(AJ1564="","",IF(F1564="Class A",IF(AJ1564&lt;=7,"Critical",IF(AJ1564&lt;=15,"Low",IF(AJ1564&lt;=30,"Reorder",IF(AJ1564&lt;=45,"Optimal","Overstock")))),IF(F1564="Class B",IF(AJ1564&lt;=10,"Critical",IF(AJ1564&lt;=20,"Low",IF(AJ1564&lt;=45,"Reorder",IF(AJ1564&lt;=60,"Optimal","Overstock")))),IF(F1564="Class C",IF(AJ1564&lt;=15,"Critical",IF(AJ1564&lt;=30,"Low",IF(AJ1564&lt;=60,"Reorder",IF(AJ1564&lt;=90,"Optimal","Overstock")))),""))))),"")</f>
        <v>Critical</v>
      </c>
      <c r="AL1564" s="42"/>
      <c r="AM1564" s="39"/>
      <c r="AN1564" s="39"/>
      <c r="AO1564" s="39"/>
      <c r="AP1564" s="39"/>
      <c r="AQ1564" s="39"/>
      <c r="AR1564" s="39"/>
      <c r="AS1564" s="39"/>
      <c r="AT1564" s="39"/>
      <c r="AU1564" s="39"/>
      <c r="AV1564" s="39"/>
    </row>
    <row r="1565" spans="1:48">
      <c r="A1565" s="39" t="s">
        <v>73</v>
      </c>
      <c r="B1565" s="39" t="s">
        <v>154</v>
      </c>
      <c r="C1565" s="39" t="s">
        <v>152</v>
      </c>
      <c r="D1565" s="40" t="s">
        <v>256</v>
      </c>
      <c r="E1565" s="40">
        <v>31</v>
      </c>
      <c r="F1565" s="40" t="s">
        <v>3</v>
      </c>
      <c r="G1565" s="39" t="str">
        <f>IFERROR(VLOOKUP(A1565,'[4]MC Masterlist 2026-09-17'!$B:$M, 3, 0),"")</f>
        <v>SUZUKI</v>
      </c>
      <c r="H1565" s="41">
        <f>IFERROR(VLOOKUP(A1565,'[4]MC Masterlist 2026-09-17'!$B:$M, 6, 0),"")</f>
        <v>122770</v>
      </c>
      <c r="I1565" s="42">
        <v>0</v>
      </c>
      <c r="J1565" s="42">
        <v>0</v>
      </c>
      <c r="K1565" s="42">
        <v>0</v>
      </c>
      <c r="L1565" s="42">
        <f t="shared" si="369"/>
        <v>0</v>
      </c>
      <c r="M1565" s="42">
        <f t="shared" si="370"/>
        <v>0</v>
      </c>
      <c r="N1565" s="41">
        <f t="shared" si="371"/>
        <v>0</v>
      </c>
      <c r="O1565" s="41">
        <f t="shared" si="372"/>
        <v>0</v>
      </c>
      <c r="P1565" s="42">
        <f t="shared" si="373"/>
        <v>0</v>
      </c>
      <c r="Q1565" s="42">
        <v>2</v>
      </c>
      <c r="R1565" s="41">
        <f t="shared" si="374"/>
        <v>245540</v>
      </c>
      <c r="S1565" s="42">
        <f t="shared" si="375"/>
        <v>0</v>
      </c>
      <c r="T1565" s="42">
        <f>IFERROR(VLOOKUP(A1565,'[4]Re-order'!$A:$Q,17,0),"")</f>
        <v>0</v>
      </c>
      <c r="U1565" s="42">
        <f>IFERROR(VLOOKUP(A1565,'[4]MC Masterlist 2026-09-17'!$B:$M, 10, 0),0)</f>
        <v>15</v>
      </c>
      <c r="V1565" s="42">
        <f>IFERROR(VLOOKUP(A1565,'[4]MC Masterlist 2026-09-17'!$B:$M, 11, 0),0)</f>
        <v>15</v>
      </c>
      <c r="W1565" s="42">
        <f t="shared" si="376"/>
        <v>30</v>
      </c>
      <c r="X1565" s="42">
        <f t="shared" si="377"/>
        <v>30</v>
      </c>
      <c r="Y1565" s="42">
        <f>IFERROR(IF(OR(C1565="AREA I",C1565="AREA V"),7,VLOOKUP(A1565,'[4]MC Masterlist 2026-09-17'!$B:$M, 12, 0)),0)</f>
        <v>30</v>
      </c>
      <c r="Z1565" s="42">
        <f t="shared" si="378"/>
        <v>0</v>
      </c>
      <c r="AA1565" s="42">
        <f t="shared" si="379"/>
        <v>0</v>
      </c>
      <c r="AB1565" s="42">
        <f t="shared" si="380"/>
        <v>0</v>
      </c>
      <c r="AC1565" s="42">
        <f t="shared" si="381"/>
        <v>0</v>
      </c>
      <c r="AD1565" s="40" t="str">
        <f t="shared" si="382"/>
        <v>Critical</v>
      </c>
      <c r="AE1565" s="40">
        <f>IFERROR(VLOOKUP(A1565,'[4]Re-order'!$A:$AA,27,0),"")</f>
        <v>0</v>
      </c>
      <c r="AF1565" s="42">
        <f t="shared" si="383"/>
        <v>-2</v>
      </c>
      <c r="AG1565" s="42" t="e">
        <f>SUMIFS('[4]Raw Inventory'!D:D,'[4]Raw Inventory'!C:C,"GREATWALL",'[4]Raw Inventory'!B:B,A1565)</f>
        <v>#VALUE!</v>
      </c>
      <c r="AH1565" s="42" t="e">
        <f>SUMIFS('[4]Raw Inventory'!D:D,'[4]Raw Inventory'!C:C,"DUARTE",'[4]Raw Inventory'!B:B,A1565)</f>
        <v>#VALUE!</v>
      </c>
      <c r="AI1565" s="42"/>
      <c r="AJ1565" s="42">
        <f t="shared" si="384"/>
        <v>0</v>
      </c>
      <c r="AK1565" s="40" t="str">
        <f>IFERROR(IF((Q1565+IF(AI1565="",0,AI3))&lt;=0,"Stockout",IF(AJ1565="","",IF(F1565="Class A",IF(AJ1565&lt;=7,"Critical",IF(AJ1565&lt;=15,"Low",IF(AJ1565&lt;=30,"Reorder",IF(AJ1565&lt;=45,"Optimal","Overstock")))),IF(F1565="Class B",IF(AJ1565&lt;=10,"Critical",IF(AJ1565&lt;=20,"Low",IF(AJ1565&lt;=45,"Reorder",IF(AJ1565&lt;=60,"Optimal","Overstock")))),IF(F1565="Class C",IF(AJ1565&lt;=15,"Critical",IF(AJ1565&lt;=30,"Low",IF(AJ1565&lt;=60,"Reorder",IF(AJ1565&lt;=90,"Optimal","Overstock")))),""))))),"")</f>
        <v>Critical</v>
      </c>
      <c r="AL1565" s="42"/>
      <c r="AM1565" s="39"/>
      <c r="AN1565" s="39"/>
      <c r="AO1565" s="39"/>
      <c r="AP1565" s="39"/>
      <c r="AQ1565" s="39"/>
      <c r="AR1565" s="39"/>
      <c r="AS1565" s="39"/>
      <c r="AT1565" s="39"/>
      <c r="AU1565" s="39"/>
      <c r="AV1565" s="39"/>
    </row>
    <row r="1566" spans="1:48">
      <c r="A1566" s="39" t="s">
        <v>36</v>
      </c>
      <c r="B1566" s="39" t="s">
        <v>94</v>
      </c>
      <c r="C1566" s="39" t="s">
        <v>90</v>
      </c>
      <c r="D1566" s="40" t="s">
        <v>225</v>
      </c>
      <c r="E1566" s="40">
        <v>30</v>
      </c>
      <c r="F1566" s="40" t="s">
        <v>3</v>
      </c>
      <c r="G1566" s="39" t="str">
        <f>IFERROR(VLOOKUP(A1566,'[4]MC Masterlist 2026-09-17'!$B:$M, 3, 0),"")</f>
        <v>HONDA</v>
      </c>
      <c r="H1566" s="41">
        <f>IFERROR(VLOOKUP(A1566,'[4]MC Masterlist 2026-09-17'!$B:$M, 6, 0),"")</f>
        <v>76850</v>
      </c>
      <c r="I1566" s="42">
        <v>0</v>
      </c>
      <c r="J1566" s="42">
        <v>0</v>
      </c>
      <c r="K1566" s="42">
        <v>0</v>
      </c>
      <c r="L1566" s="42">
        <f t="shared" si="369"/>
        <v>0</v>
      </c>
      <c r="M1566" s="42">
        <f t="shared" si="370"/>
        <v>0</v>
      </c>
      <c r="N1566" s="41">
        <f t="shared" si="371"/>
        <v>0</v>
      </c>
      <c r="O1566" s="41">
        <f t="shared" si="372"/>
        <v>0</v>
      </c>
      <c r="P1566" s="42">
        <f t="shared" si="373"/>
        <v>0</v>
      </c>
      <c r="Q1566" s="42">
        <v>1</v>
      </c>
      <c r="R1566" s="41">
        <f t="shared" si="374"/>
        <v>76850</v>
      </c>
      <c r="S1566" s="42">
        <f t="shared" si="375"/>
        <v>0</v>
      </c>
      <c r="T1566" s="42">
        <f>IFERROR(VLOOKUP(A1566,'[4]Re-order'!$A:$Q,17,0),"")</f>
        <v>0</v>
      </c>
      <c r="U1566" s="42">
        <f>IFERROR(VLOOKUP(A1566,'[4]MC Masterlist 2026-09-17'!$B:$M, 10, 0),0)</f>
        <v>15</v>
      </c>
      <c r="V1566" s="42">
        <f>IFERROR(VLOOKUP(A1566,'[4]MC Masterlist 2026-09-17'!$B:$M, 11, 0),0)</f>
        <v>15</v>
      </c>
      <c r="W1566" s="42">
        <f t="shared" si="376"/>
        <v>30</v>
      </c>
      <c r="X1566" s="42">
        <f t="shared" si="377"/>
        <v>30</v>
      </c>
      <c r="Y1566" s="42">
        <f>IFERROR(IF(OR(C1566="AREA I",C1566="AREA V"),7,VLOOKUP(A1566,'[4]MC Masterlist 2026-09-17'!$B:$M, 12, 0)),0)</f>
        <v>30</v>
      </c>
      <c r="Z1566" s="42">
        <f t="shared" si="378"/>
        <v>0</v>
      </c>
      <c r="AA1566" s="42">
        <f t="shared" si="379"/>
        <v>0</v>
      </c>
      <c r="AB1566" s="42">
        <f t="shared" si="380"/>
        <v>0</v>
      </c>
      <c r="AC1566" s="42">
        <f t="shared" si="381"/>
        <v>0</v>
      </c>
      <c r="AD1566" s="40" t="str">
        <f t="shared" si="382"/>
        <v>Critical</v>
      </c>
      <c r="AE1566" s="40">
        <f>IFERROR(VLOOKUP(A1566,'[4]Re-order'!$A:$AA,27,0),"")</f>
        <v>0</v>
      </c>
      <c r="AF1566" s="42">
        <f t="shared" si="383"/>
        <v>-1</v>
      </c>
      <c r="AG1566" s="42" t="e">
        <f>SUMIFS('[4]Raw Inventory'!D:D,'[4]Raw Inventory'!C:C,"GREATWALL",'[4]Raw Inventory'!B:B,A1566)</f>
        <v>#VALUE!</v>
      </c>
      <c r="AH1566" s="42" t="e">
        <f>SUMIFS('[4]Raw Inventory'!D:D,'[4]Raw Inventory'!C:C,"DUARTE",'[4]Raw Inventory'!B:B,A1566)</f>
        <v>#VALUE!</v>
      </c>
      <c r="AI1566" s="42"/>
      <c r="AJ1566" s="42">
        <f t="shared" si="384"/>
        <v>0</v>
      </c>
      <c r="AK1566" s="40" t="str">
        <f>IFERROR(IF((Q1566+IF(AI1566="",0,AI3))&lt;=0,"Stockout",IF(AJ1566="","",IF(F1566="Class A",IF(AJ1566&lt;=7,"Critical",IF(AJ1566&lt;=15,"Low",IF(AJ1566&lt;=30,"Reorder",IF(AJ1566&lt;=45,"Optimal","Overstock")))),IF(F1566="Class B",IF(AJ1566&lt;=10,"Critical",IF(AJ1566&lt;=20,"Low",IF(AJ1566&lt;=45,"Reorder",IF(AJ1566&lt;=60,"Optimal","Overstock")))),IF(F1566="Class C",IF(AJ1566&lt;=15,"Critical",IF(AJ1566&lt;=30,"Low",IF(AJ1566&lt;=60,"Reorder",IF(AJ1566&lt;=90,"Optimal","Overstock")))),""))))),"")</f>
        <v>Critical</v>
      </c>
      <c r="AL1566" s="42"/>
      <c r="AM1566" s="39"/>
      <c r="AN1566" s="39"/>
      <c r="AO1566" s="39"/>
      <c r="AP1566" s="39"/>
      <c r="AQ1566" s="39"/>
      <c r="AR1566" s="39"/>
      <c r="AS1566" s="39"/>
      <c r="AT1566" s="39"/>
      <c r="AU1566" s="39"/>
      <c r="AV1566" s="39"/>
    </row>
    <row r="1567" spans="1:48">
      <c r="A1567" s="39" t="s">
        <v>37</v>
      </c>
      <c r="B1567" s="39" t="s">
        <v>5</v>
      </c>
      <c r="C1567" s="39" t="s">
        <v>118</v>
      </c>
      <c r="D1567" s="40" t="s">
        <v>229</v>
      </c>
      <c r="E1567" s="40">
        <v>6</v>
      </c>
      <c r="F1567" s="40" t="s">
        <v>0</v>
      </c>
      <c r="G1567" s="39" t="str">
        <f>IFERROR(VLOOKUP(A1567,'[4]MC Masterlist 2026-09-17'!$B:$M, 3, 0),"")</f>
        <v>HONDA</v>
      </c>
      <c r="H1567" s="41">
        <f>IFERROR(VLOOKUP(A1567,'[4]MC Masterlist 2026-09-17'!$B:$M, 6, 0),"")</f>
        <v>74550</v>
      </c>
      <c r="I1567" s="42">
        <v>1</v>
      </c>
      <c r="J1567" s="42">
        <v>5</v>
      </c>
      <c r="K1567" s="42">
        <v>0</v>
      </c>
      <c r="L1567" s="42">
        <f t="shared" si="369"/>
        <v>6</v>
      </c>
      <c r="M1567" s="42">
        <f t="shared" si="370"/>
        <v>2</v>
      </c>
      <c r="N1567" s="41">
        <f t="shared" si="371"/>
        <v>447300</v>
      </c>
      <c r="O1567" s="41">
        <f t="shared" si="372"/>
        <v>149100</v>
      </c>
      <c r="P1567" s="42">
        <f t="shared" si="373"/>
        <v>6.6666666666666666E-2</v>
      </c>
      <c r="Q1567" s="42">
        <v>1</v>
      </c>
      <c r="R1567" s="41">
        <f t="shared" si="374"/>
        <v>74550</v>
      </c>
      <c r="S1567" s="42">
        <f t="shared" si="375"/>
        <v>15</v>
      </c>
      <c r="T1567" s="42">
        <f>IFERROR(VLOOKUP(A1567,'[4]Re-order'!$A:$Q,17,0),"")</f>
        <v>0</v>
      </c>
      <c r="U1567" s="42">
        <f>IFERROR(VLOOKUP(A1567,'[4]MC Masterlist 2026-09-17'!$B:$M, 10, 0),0)</f>
        <v>15</v>
      </c>
      <c r="V1567" s="42">
        <f>IFERROR(VLOOKUP(A1567,'[4]MC Masterlist 2026-09-17'!$B:$M, 11, 0),0)</f>
        <v>15</v>
      </c>
      <c r="W1567" s="42">
        <f t="shared" si="376"/>
        <v>30</v>
      </c>
      <c r="X1567" s="42">
        <f t="shared" si="377"/>
        <v>29</v>
      </c>
      <c r="Y1567" s="42">
        <f>IFERROR(IF(OR(C1567="AREA I",C1567="AREA V"),7,VLOOKUP(A1567,'[4]MC Masterlist 2026-09-17'!$B:$M, 12, 0)),0)</f>
        <v>30</v>
      </c>
      <c r="Z1567" s="42">
        <f t="shared" si="378"/>
        <v>1</v>
      </c>
      <c r="AA1567" s="42">
        <f t="shared" si="379"/>
        <v>2</v>
      </c>
      <c r="AB1567" s="42">
        <f t="shared" si="380"/>
        <v>1.9333333333333333</v>
      </c>
      <c r="AC1567" s="42">
        <f t="shared" si="381"/>
        <v>2</v>
      </c>
      <c r="AD1567" s="40" t="str">
        <f t="shared" si="382"/>
        <v>Low</v>
      </c>
      <c r="AE1567" s="40">
        <f>IFERROR(VLOOKUP(A1567,'[4]Re-order'!$A:$AA,27,0),"")</f>
        <v>0</v>
      </c>
      <c r="AF1567" s="42">
        <f t="shared" si="383"/>
        <v>1</v>
      </c>
      <c r="AG1567" s="42" t="e">
        <f>SUMIFS('[4]Raw Inventory'!D:D,'[4]Raw Inventory'!C:C,"GREATWALL",'[4]Raw Inventory'!B:B,A1567)</f>
        <v>#VALUE!</v>
      </c>
      <c r="AH1567" s="42" t="e">
        <f>SUMIFS('[4]Raw Inventory'!D:D,'[4]Raw Inventory'!C:C,"DUARTE",'[4]Raw Inventory'!B:B,A1567)</f>
        <v>#VALUE!</v>
      </c>
      <c r="AI1567" s="42"/>
      <c r="AJ1567" s="42">
        <f t="shared" si="384"/>
        <v>15</v>
      </c>
      <c r="AK1567" s="40" t="str">
        <f>IFERROR(IF((Q1567+IF(AI1567="",0,AI3))&lt;=0,"Stockout",IF(AJ1567="","",IF(F1567="Class A",IF(AJ1567&lt;=7,"Critical",IF(AJ1567&lt;=15,"Low",IF(AJ1567&lt;=30,"Reorder",IF(AJ1567&lt;=45,"Optimal","Overstock")))),IF(F1567="Class B",IF(AJ1567&lt;=10,"Critical",IF(AJ1567&lt;=20,"Low",IF(AJ1567&lt;=45,"Reorder",IF(AJ1567&lt;=60,"Optimal","Overstock")))),IF(F1567="Class C",IF(AJ1567&lt;=15,"Critical",IF(AJ1567&lt;=30,"Low",IF(AJ1567&lt;=60,"Reorder",IF(AJ1567&lt;=90,"Optimal","Overstock")))),""))))),"")</f>
        <v>Low</v>
      </c>
      <c r="AL1567" s="42"/>
      <c r="AM1567" s="39"/>
      <c r="AN1567" s="39"/>
      <c r="AO1567" s="39"/>
      <c r="AP1567" s="39"/>
      <c r="AQ1567" s="39"/>
      <c r="AR1567" s="39"/>
      <c r="AS1567" s="39"/>
      <c r="AT1567" s="39"/>
      <c r="AU1567" s="39"/>
      <c r="AV1567" s="39"/>
    </row>
    <row r="1568" spans="1:48">
      <c r="A1568" s="39" t="s">
        <v>23</v>
      </c>
      <c r="B1568" s="39" t="s">
        <v>143</v>
      </c>
      <c r="C1568" s="39" t="s">
        <v>137</v>
      </c>
      <c r="D1568" s="40" t="s">
        <v>226</v>
      </c>
      <c r="E1568" s="40">
        <v>1</v>
      </c>
      <c r="F1568" s="40" t="s">
        <v>0</v>
      </c>
      <c r="G1568" s="39" t="str">
        <f>IFERROR(VLOOKUP(A1568,'[4]MC Masterlist 2026-09-17'!$B:$M, 3, 0),"")</f>
        <v>KAWASAKI</v>
      </c>
      <c r="H1568" s="41">
        <f>IFERROR(VLOOKUP(A1568,'[4]MC Masterlist 2026-09-17'!$B:$M, 6, 0),"")</f>
        <v>60656</v>
      </c>
      <c r="I1568" s="42">
        <v>10</v>
      </c>
      <c r="J1568" s="42">
        <v>9</v>
      </c>
      <c r="K1568" s="42">
        <v>10</v>
      </c>
      <c r="L1568" s="42">
        <f t="shared" si="369"/>
        <v>29</v>
      </c>
      <c r="M1568" s="42">
        <f t="shared" si="370"/>
        <v>9.6666666666666661</v>
      </c>
      <c r="N1568" s="41">
        <f t="shared" si="371"/>
        <v>1759024</v>
      </c>
      <c r="O1568" s="41">
        <f t="shared" si="372"/>
        <v>586341.33333333326</v>
      </c>
      <c r="P1568" s="42">
        <f t="shared" si="373"/>
        <v>0.32222222222222219</v>
      </c>
      <c r="Q1568" s="42">
        <v>9</v>
      </c>
      <c r="R1568" s="41">
        <f t="shared" si="374"/>
        <v>545904</v>
      </c>
      <c r="S1568" s="42">
        <f t="shared" si="375"/>
        <v>27.931034482758623</v>
      </c>
      <c r="T1568" s="42">
        <f>IFERROR(VLOOKUP(A1568,'[4]Re-order'!$A:$Q,17,0),"")</f>
        <v>0</v>
      </c>
      <c r="U1568" s="42">
        <f>IFERROR(VLOOKUP(A1568,'[4]MC Masterlist 2026-09-17'!$B:$M, 10, 0),0)</f>
        <v>15</v>
      </c>
      <c r="V1568" s="42">
        <f>IFERROR(VLOOKUP(A1568,'[4]MC Masterlist 2026-09-17'!$B:$M, 11, 0),0)</f>
        <v>15</v>
      </c>
      <c r="W1568" s="42">
        <f t="shared" si="376"/>
        <v>30</v>
      </c>
      <c r="X1568" s="42">
        <f t="shared" si="377"/>
        <v>2.166666666666667</v>
      </c>
      <c r="Y1568" s="42">
        <f>IFERROR(IF(OR(C1568="AREA I",C1568="AREA V"),7,VLOOKUP(A1568,'[4]MC Masterlist 2026-09-17'!$B:$M, 12, 0)),0)</f>
        <v>7</v>
      </c>
      <c r="Z1568" s="42">
        <f t="shared" si="378"/>
        <v>4.833333333333333</v>
      </c>
      <c r="AA1568" s="42">
        <f t="shared" si="379"/>
        <v>9.6666666666666661</v>
      </c>
      <c r="AB1568" s="42">
        <f t="shared" si="380"/>
        <v>0.69814814814814818</v>
      </c>
      <c r="AC1568" s="42">
        <f t="shared" si="381"/>
        <v>2.2555555555555555</v>
      </c>
      <c r="AD1568" s="40" t="str">
        <f t="shared" si="382"/>
        <v>Reorder</v>
      </c>
      <c r="AE1568" s="40">
        <f>IFERROR(VLOOKUP(A1568,'[4]Re-order'!$A:$AA,27,0),"")</f>
        <v>0</v>
      </c>
      <c r="AF1568" s="42">
        <f t="shared" si="383"/>
        <v>-6.7444444444444445</v>
      </c>
      <c r="AG1568" s="42" t="e">
        <f>SUMIFS('[4]Raw Inventory'!D:D,'[4]Raw Inventory'!C:C,"GREATWALL",'[4]Raw Inventory'!B:B,A1568)</f>
        <v>#VALUE!</v>
      </c>
      <c r="AH1568" s="42" t="e">
        <f>SUMIFS('[4]Raw Inventory'!D:D,'[4]Raw Inventory'!C:C,"DUARTE",'[4]Raw Inventory'!B:B,A1568)</f>
        <v>#VALUE!</v>
      </c>
      <c r="AI1568" s="42"/>
      <c r="AJ1568" s="42">
        <f t="shared" si="384"/>
        <v>27.931034482758623</v>
      </c>
      <c r="AK1568" s="40" t="str">
        <f>IFERROR(IF((Q1568+IF(AI1568="",0,AI3))&lt;=0,"Stockout",IF(AJ1568="","",IF(F1568="Class A",IF(AJ1568&lt;=7,"Critical",IF(AJ1568&lt;=15,"Low",IF(AJ1568&lt;=30,"Reorder",IF(AJ1568&lt;=45,"Optimal","Overstock")))),IF(F1568="Class B",IF(AJ1568&lt;=10,"Critical",IF(AJ1568&lt;=20,"Low",IF(AJ1568&lt;=45,"Reorder",IF(AJ1568&lt;=60,"Optimal","Overstock")))),IF(F1568="Class C",IF(AJ1568&lt;=15,"Critical",IF(AJ1568&lt;=30,"Low",IF(AJ1568&lt;=60,"Reorder",IF(AJ1568&lt;=90,"Optimal","Overstock")))),""))))),"")</f>
        <v>Reorder</v>
      </c>
      <c r="AL1568" s="42"/>
      <c r="AM1568" s="39"/>
      <c r="AN1568" s="39"/>
      <c r="AO1568" s="39"/>
      <c r="AP1568" s="39"/>
      <c r="AQ1568" s="39"/>
      <c r="AR1568" s="39"/>
      <c r="AS1568" s="39"/>
      <c r="AT1568" s="39"/>
      <c r="AU1568" s="39"/>
      <c r="AV1568" s="39"/>
    </row>
    <row r="1569" spans="1:48">
      <c r="A1569" s="39" t="s">
        <v>16</v>
      </c>
      <c r="B1569" s="39" t="s">
        <v>132</v>
      </c>
      <c r="C1569" s="39" t="s">
        <v>128</v>
      </c>
      <c r="D1569" s="40" t="s">
        <v>233</v>
      </c>
      <c r="E1569" s="40">
        <v>4</v>
      </c>
      <c r="F1569" s="40" t="s">
        <v>0</v>
      </c>
      <c r="G1569" s="39" t="str">
        <f>IFERROR(VLOOKUP(A1569,'[4]MC Masterlist 2026-09-17'!$B:$M, 3, 0),"")</f>
        <v>HONDA</v>
      </c>
      <c r="H1569" s="41">
        <f>IFERROR(VLOOKUP(A1569,'[4]MC Masterlist 2026-09-17'!$B:$M, 6, 0),"")</f>
        <v>84394</v>
      </c>
      <c r="I1569" s="42">
        <v>6</v>
      </c>
      <c r="J1569" s="42">
        <v>1</v>
      </c>
      <c r="K1569" s="42">
        <v>9</v>
      </c>
      <c r="L1569" s="42">
        <f t="shared" si="369"/>
        <v>16</v>
      </c>
      <c r="M1569" s="42">
        <f t="shared" si="370"/>
        <v>5.333333333333333</v>
      </c>
      <c r="N1569" s="41">
        <f t="shared" si="371"/>
        <v>1350304</v>
      </c>
      <c r="O1569" s="41">
        <f t="shared" si="372"/>
        <v>450101.33333333331</v>
      </c>
      <c r="P1569" s="42">
        <f t="shared" si="373"/>
        <v>0.17777777777777776</v>
      </c>
      <c r="Q1569" s="42">
        <v>4</v>
      </c>
      <c r="R1569" s="41">
        <f t="shared" si="374"/>
        <v>337576</v>
      </c>
      <c r="S1569" s="42">
        <f t="shared" si="375"/>
        <v>22.5</v>
      </c>
      <c r="T1569" s="42">
        <f>IFERROR(VLOOKUP(A1569,'[4]Re-order'!$A:$Q,17,0),"")</f>
        <v>0</v>
      </c>
      <c r="U1569" s="42">
        <f>IFERROR(VLOOKUP(A1569,'[4]MC Masterlist 2026-09-17'!$B:$M, 10, 0),0)</f>
        <v>15</v>
      </c>
      <c r="V1569" s="42">
        <f>IFERROR(VLOOKUP(A1569,'[4]MC Masterlist 2026-09-17'!$B:$M, 11, 0),0)</f>
        <v>15</v>
      </c>
      <c r="W1569" s="42">
        <f t="shared" si="376"/>
        <v>30</v>
      </c>
      <c r="X1569" s="42">
        <f t="shared" si="377"/>
        <v>27.333333333333332</v>
      </c>
      <c r="Y1569" s="42">
        <f>IFERROR(IF(OR(C1569="AREA I",C1569="AREA V"),7,VLOOKUP(A1569,'[4]MC Masterlist 2026-09-17'!$B:$M, 12, 0)),0)</f>
        <v>30</v>
      </c>
      <c r="Z1569" s="42">
        <f t="shared" si="378"/>
        <v>2.6666666666666665</v>
      </c>
      <c r="AA1569" s="42">
        <f t="shared" si="379"/>
        <v>5.333333333333333</v>
      </c>
      <c r="AB1569" s="42">
        <f t="shared" si="380"/>
        <v>4.8592592592592583</v>
      </c>
      <c r="AC1569" s="42">
        <f t="shared" si="381"/>
        <v>5.333333333333333</v>
      </c>
      <c r="AD1569" s="40" t="str">
        <f t="shared" si="382"/>
        <v>Reorder</v>
      </c>
      <c r="AE1569" s="40">
        <f>IFERROR(VLOOKUP(A1569,'[4]Re-order'!$A:$AA,27,0),"")</f>
        <v>0</v>
      </c>
      <c r="AF1569" s="42">
        <f t="shared" si="383"/>
        <v>1.333333333333333</v>
      </c>
      <c r="AG1569" s="42" t="e">
        <f>SUMIFS('[4]Raw Inventory'!D:D,'[4]Raw Inventory'!C:C,"GREATWALL",'[4]Raw Inventory'!B:B,A1569)</f>
        <v>#VALUE!</v>
      </c>
      <c r="AH1569" s="42" t="e">
        <f>SUMIFS('[4]Raw Inventory'!D:D,'[4]Raw Inventory'!C:C,"DUARTE",'[4]Raw Inventory'!B:B,A1569)</f>
        <v>#VALUE!</v>
      </c>
      <c r="AI1569" s="42"/>
      <c r="AJ1569" s="42">
        <f t="shared" si="384"/>
        <v>22.500000000000004</v>
      </c>
      <c r="AK1569" s="40" t="str">
        <f>IFERROR(IF((Q1569+IF(AI1569="",0,AI3))&lt;=0,"Stockout",IF(AJ1569="","",IF(F1569="Class A",IF(AJ1569&lt;=7,"Critical",IF(AJ1569&lt;=15,"Low",IF(AJ1569&lt;=30,"Reorder",IF(AJ1569&lt;=45,"Optimal","Overstock")))),IF(F1569="Class B",IF(AJ1569&lt;=10,"Critical",IF(AJ1569&lt;=20,"Low",IF(AJ1569&lt;=45,"Reorder",IF(AJ1569&lt;=60,"Optimal","Overstock")))),IF(F1569="Class C",IF(AJ1569&lt;=15,"Critical",IF(AJ1569&lt;=30,"Low",IF(AJ1569&lt;=60,"Reorder",IF(AJ1569&lt;=90,"Optimal","Overstock")))),""))))),"")</f>
        <v>Reorder</v>
      </c>
      <c r="AL1569" s="42"/>
      <c r="AM1569" s="39"/>
      <c r="AN1569" s="39"/>
      <c r="AO1569" s="39"/>
      <c r="AP1569" s="39"/>
      <c r="AQ1569" s="39"/>
      <c r="AR1569" s="39"/>
      <c r="AS1569" s="39"/>
      <c r="AT1569" s="39"/>
      <c r="AU1569" s="39"/>
      <c r="AV1569" s="39"/>
    </row>
    <row r="1570" spans="1:48">
      <c r="A1570" s="39" t="s">
        <v>65</v>
      </c>
      <c r="B1570" s="39" t="s">
        <v>110</v>
      </c>
      <c r="C1570" s="39" t="s">
        <v>109</v>
      </c>
      <c r="D1570" s="40" t="s">
        <v>260</v>
      </c>
      <c r="E1570" s="40">
        <v>15</v>
      </c>
      <c r="F1570" s="40" t="s">
        <v>2</v>
      </c>
      <c r="G1570" s="39" t="str">
        <f>IFERROR(VLOOKUP(A1570,'[4]MC Masterlist 2026-09-17'!$B:$M, 3, 0),"")</f>
        <v>SUZUKI</v>
      </c>
      <c r="H1570" s="41">
        <f>IFERROR(VLOOKUP(A1570,'[4]MC Masterlist 2026-09-17'!$B:$M, 6, 0),"")</f>
        <v>77572</v>
      </c>
      <c r="I1570" s="42">
        <v>1</v>
      </c>
      <c r="J1570" s="42">
        <v>0</v>
      </c>
      <c r="K1570" s="42">
        <v>1</v>
      </c>
      <c r="L1570" s="42">
        <f t="shared" si="369"/>
        <v>2</v>
      </c>
      <c r="M1570" s="42">
        <f t="shared" si="370"/>
        <v>0.66666666666666663</v>
      </c>
      <c r="N1570" s="41">
        <f t="shared" si="371"/>
        <v>155144</v>
      </c>
      <c r="O1570" s="41">
        <f t="shared" si="372"/>
        <v>51714.666666666664</v>
      </c>
      <c r="P1570" s="42">
        <f t="shared" si="373"/>
        <v>2.222222222222222E-2</v>
      </c>
      <c r="Q1570" s="42">
        <v>1</v>
      </c>
      <c r="R1570" s="41">
        <f t="shared" si="374"/>
        <v>77572</v>
      </c>
      <c r="S1570" s="42">
        <f t="shared" si="375"/>
        <v>45</v>
      </c>
      <c r="T1570" s="42">
        <f>IFERROR(VLOOKUP(A1570,'[4]Re-order'!$A:$Q,17,0),"")</f>
        <v>0</v>
      </c>
      <c r="U1570" s="42">
        <f>IFERROR(VLOOKUP(A1570,'[4]MC Masterlist 2026-09-17'!$B:$M, 10, 0),0)</f>
        <v>15</v>
      </c>
      <c r="V1570" s="42">
        <f>IFERROR(VLOOKUP(A1570,'[4]MC Masterlist 2026-09-17'!$B:$M, 11, 0),0)</f>
        <v>15</v>
      </c>
      <c r="W1570" s="42">
        <f t="shared" si="376"/>
        <v>30</v>
      </c>
      <c r="X1570" s="42">
        <f t="shared" si="377"/>
        <v>29.666666666666668</v>
      </c>
      <c r="Y1570" s="42">
        <f>IFERROR(IF(OR(C1570="AREA I",C1570="AREA V"),7,VLOOKUP(A1570,'[4]MC Masterlist 2026-09-17'!$B:$M, 12, 0)),0)</f>
        <v>30</v>
      </c>
      <c r="Z1570" s="42">
        <f t="shared" si="378"/>
        <v>0.33333333333333331</v>
      </c>
      <c r="AA1570" s="42">
        <f t="shared" si="379"/>
        <v>0.66666666666666663</v>
      </c>
      <c r="AB1570" s="42">
        <f t="shared" si="380"/>
        <v>0.65925925925925921</v>
      </c>
      <c r="AC1570" s="42">
        <f t="shared" si="381"/>
        <v>0.66666666666666663</v>
      </c>
      <c r="AD1570" s="40" t="str">
        <f t="shared" si="382"/>
        <v>Reorder</v>
      </c>
      <c r="AE1570" s="40">
        <f>IFERROR(VLOOKUP(A1570,'[4]Re-order'!$A:$AA,27,0),"")</f>
        <v>0</v>
      </c>
      <c r="AF1570" s="42">
        <f t="shared" si="383"/>
        <v>-0.33333333333333337</v>
      </c>
      <c r="AG1570" s="42" t="e">
        <f>SUMIFS('[4]Raw Inventory'!D:D,'[4]Raw Inventory'!C:C,"GREATWALL",'[4]Raw Inventory'!B:B,A1570)</f>
        <v>#VALUE!</v>
      </c>
      <c r="AH1570" s="42" t="e">
        <f>SUMIFS('[4]Raw Inventory'!D:D,'[4]Raw Inventory'!C:C,"DUARTE",'[4]Raw Inventory'!B:B,A1570)</f>
        <v>#VALUE!</v>
      </c>
      <c r="AI1570" s="42"/>
      <c r="AJ1570" s="42">
        <f t="shared" si="384"/>
        <v>45.000000000000007</v>
      </c>
      <c r="AK1570" s="40" t="str">
        <f>IFERROR(IF((Q1570+IF(AI1570="",0,AI3))&lt;=0,"Stockout",IF(AJ1570="","",IF(F1570="Class A",IF(AJ1570&lt;=7,"Critical",IF(AJ1570&lt;=15,"Low",IF(AJ1570&lt;=30,"Reorder",IF(AJ1570&lt;=45,"Optimal","Overstock")))),IF(F1570="Class B",IF(AJ1570&lt;=10,"Critical",IF(AJ1570&lt;=20,"Low",IF(AJ1570&lt;=45,"Reorder",IF(AJ1570&lt;=60,"Optimal","Overstock")))),IF(F1570="Class C",IF(AJ1570&lt;=15,"Critical",IF(AJ1570&lt;=30,"Low",IF(AJ1570&lt;=60,"Reorder",IF(AJ1570&lt;=90,"Optimal","Overstock")))),""))))),"")</f>
        <v>Reorder</v>
      </c>
      <c r="AL1570" s="42"/>
      <c r="AM1570" s="39"/>
      <c r="AN1570" s="39"/>
      <c r="AO1570" s="39"/>
      <c r="AP1570" s="39"/>
      <c r="AQ1570" s="39"/>
      <c r="AR1570" s="39"/>
      <c r="AS1570" s="39"/>
      <c r="AT1570" s="39"/>
      <c r="AU1570" s="39"/>
      <c r="AV1570" s="39"/>
    </row>
    <row r="1571" spans="1:48">
      <c r="A1571" s="39" t="s">
        <v>31</v>
      </c>
      <c r="B1571" s="39" t="s">
        <v>114</v>
      </c>
      <c r="C1571" s="39" t="s">
        <v>109</v>
      </c>
      <c r="D1571" s="40" t="s">
        <v>251</v>
      </c>
      <c r="E1571" s="40">
        <v>27</v>
      </c>
      <c r="F1571" s="40" t="s">
        <v>3</v>
      </c>
      <c r="G1571" s="39" t="str">
        <f>IFERROR(VLOOKUP(A1571,'[4]MC Masterlist 2026-09-17'!$B:$M, 3, 0),"")</f>
        <v>KAWASAKI</v>
      </c>
      <c r="H1571" s="41">
        <f>IFERROR(VLOOKUP(A1571,'[4]MC Masterlist 2026-09-17'!$B:$M, 6, 0),"")</f>
        <v>59528</v>
      </c>
      <c r="I1571" s="42">
        <v>0</v>
      </c>
      <c r="J1571" s="42">
        <v>0</v>
      </c>
      <c r="K1571" s="42">
        <v>1</v>
      </c>
      <c r="L1571" s="42">
        <f t="shared" si="369"/>
        <v>1</v>
      </c>
      <c r="M1571" s="42">
        <f t="shared" si="370"/>
        <v>0.33333333333333331</v>
      </c>
      <c r="N1571" s="41">
        <f t="shared" si="371"/>
        <v>59528</v>
      </c>
      <c r="O1571" s="41">
        <f t="shared" si="372"/>
        <v>19842.666666666664</v>
      </c>
      <c r="P1571" s="42">
        <f t="shared" si="373"/>
        <v>1.111111111111111E-2</v>
      </c>
      <c r="Q1571" s="42"/>
      <c r="R1571" s="41">
        <f t="shared" si="374"/>
        <v>0</v>
      </c>
      <c r="S1571" s="42">
        <f t="shared" si="375"/>
        <v>0</v>
      </c>
      <c r="T1571" s="42">
        <f>IFERROR(VLOOKUP(A1571,'[4]Re-order'!$A:$Q,17,0),"")</f>
        <v>0</v>
      </c>
      <c r="U1571" s="42">
        <f>IFERROR(VLOOKUP(A1571,'[4]MC Masterlist 2026-09-17'!$B:$M, 10, 0),0)</f>
        <v>15</v>
      </c>
      <c r="V1571" s="42">
        <f>IFERROR(VLOOKUP(A1571,'[4]MC Masterlist 2026-09-17'!$B:$M, 11, 0),0)</f>
        <v>15</v>
      </c>
      <c r="W1571" s="42">
        <f t="shared" si="376"/>
        <v>30</v>
      </c>
      <c r="X1571" s="42">
        <f t="shared" si="377"/>
        <v>29.833333333333332</v>
      </c>
      <c r="Y1571" s="42">
        <f>IFERROR(IF(OR(C1571="AREA I",C1571="AREA V"),7,VLOOKUP(A1571,'[4]MC Masterlist 2026-09-17'!$B:$M, 12, 0)),0)</f>
        <v>30</v>
      </c>
      <c r="Z1571" s="42">
        <f t="shared" si="378"/>
        <v>0.16666666666666666</v>
      </c>
      <c r="AA1571" s="42">
        <f t="shared" si="379"/>
        <v>0.33333333333333331</v>
      </c>
      <c r="AB1571" s="42">
        <f t="shared" si="380"/>
        <v>0.33148148148148143</v>
      </c>
      <c r="AC1571" s="42">
        <f t="shared" si="381"/>
        <v>0.33333333333333331</v>
      </c>
      <c r="AD1571" s="40" t="str">
        <f t="shared" si="382"/>
        <v>Stockout</v>
      </c>
      <c r="AE1571" s="40">
        <f>IFERROR(VLOOKUP(A1571,'[4]Re-order'!$A:$AA,27,0),"")</f>
        <v>0</v>
      </c>
      <c r="AF1571" s="42">
        <f t="shared" si="383"/>
        <v>0.33333333333333331</v>
      </c>
      <c r="AG1571" s="42" t="e">
        <f>SUMIFS('[4]Raw Inventory'!D:D,'[4]Raw Inventory'!C:C,"GREATWALL",'[4]Raw Inventory'!B:B,A1571)</f>
        <v>#VALUE!</v>
      </c>
      <c r="AH1571" s="42" t="e">
        <f>SUMIFS('[4]Raw Inventory'!D:D,'[4]Raw Inventory'!C:C,"DUARTE",'[4]Raw Inventory'!B:B,A1571)</f>
        <v>#VALUE!</v>
      </c>
      <c r="AI1571" s="42"/>
      <c r="AJ1571" s="42">
        <f t="shared" si="384"/>
        <v>0</v>
      </c>
      <c r="AK1571" s="40" t="str">
        <f>IFERROR(IF((Q1571+IF(AI1571="",0,AI3))&lt;=0,"Stockout",IF(AJ1571="","",IF(F1571="Class A",IF(AJ1571&lt;=7,"Critical",IF(AJ1571&lt;=15,"Low",IF(AJ1571&lt;=30,"Reorder",IF(AJ1571&lt;=45,"Optimal","Overstock")))),IF(F1571="Class B",IF(AJ1571&lt;=10,"Critical",IF(AJ1571&lt;=20,"Low",IF(AJ1571&lt;=45,"Reorder",IF(AJ1571&lt;=60,"Optimal","Overstock")))),IF(F1571="Class C",IF(AJ1571&lt;=15,"Critical",IF(AJ1571&lt;=30,"Low",IF(AJ1571&lt;=60,"Reorder",IF(AJ1571&lt;=90,"Optimal","Overstock")))),""))))),"")</f>
        <v>Stockout</v>
      </c>
      <c r="AL1571" s="42"/>
      <c r="AM1571" s="39"/>
      <c r="AN1571" s="39"/>
      <c r="AO1571" s="39"/>
      <c r="AP1571" s="39"/>
      <c r="AQ1571" s="39"/>
      <c r="AR1571" s="39"/>
      <c r="AS1571" s="39"/>
      <c r="AT1571" s="39"/>
      <c r="AU1571" s="39"/>
      <c r="AV1571" s="39"/>
    </row>
    <row r="1572" spans="1:48">
      <c r="A1572" s="39" t="s">
        <v>33</v>
      </c>
      <c r="B1572" s="39" t="s">
        <v>29</v>
      </c>
      <c r="C1572" s="39" t="s">
        <v>1</v>
      </c>
      <c r="D1572" s="40" t="s">
        <v>271</v>
      </c>
      <c r="E1572" s="40">
        <v>40</v>
      </c>
      <c r="F1572" s="40" t="s">
        <v>3</v>
      </c>
      <c r="G1572" s="39" t="str">
        <f>IFERROR(VLOOKUP(A1572,'[4]MC Masterlist 2026-09-17'!$B:$M, 3, 0),"")</f>
        <v>HONDA</v>
      </c>
      <c r="H1572" s="41">
        <f>IFERROR(VLOOKUP(A1572,'[4]MC Masterlist 2026-09-17'!$B:$M, 6, 0),"")</f>
        <v>251318</v>
      </c>
      <c r="I1572" s="42">
        <v>0</v>
      </c>
      <c r="J1572" s="42">
        <v>0</v>
      </c>
      <c r="K1572" s="42">
        <v>0</v>
      </c>
      <c r="L1572" s="42">
        <f t="shared" si="369"/>
        <v>0</v>
      </c>
      <c r="M1572" s="42">
        <f t="shared" si="370"/>
        <v>0</v>
      </c>
      <c r="N1572" s="41">
        <f t="shared" si="371"/>
        <v>0</v>
      </c>
      <c r="O1572" s="41">
        <f t="shared" si="372"/>
        <v>0</v>
      </c>
      <c r="P1572" s="42">
        <f t="shared" si="373"/>
        <v>0</v>
      </c>
      <c r="Q1572" s="42">
        <v>1</v>
      </c>
      <c r="R1572" s="41">
        <f t="shared" si="374"/>
        <v>251318</v>
      </c>
      <c r="S1572" s="42">
        <f t="shared" si="375"/>
        <v>0</v>
      </c>
      <c r="T1572" s="42">
        <f>IFERROR(VLOOKUP(A1572,'[4]Re-order'!$A:$Q,17,0),"")</f>
        <v>0</v>
      </c>
      <c r="U1572" s="42">
        <f>IFERROR(VLOOKUP(A1572,'[4]MC Masterlist 2026-09-17'!$B:$M, 10, 0),0)</f>
        <v>15</v>
      </c>
      <c r="V1572" s="42">
        <f>IFERROR(VLOOKUP(A1572,'[4]MC Masterlist 2026-09-17'!$B:$M, 11, 0),0)</f>
        <v>15</v>
      </c>
      <c r="W1572" s="42">
        <f t="shared" si="376"/>
        <v>30</v>
      </c>
      <c r="X1572" s="42">
        <f t="shared" si="377"/>
        <v>7</v>
      </c>
      <c r="Y1572" s="42">
        <f>IFERROR(IF(OR(C1572="AREA I",C1572="AREA V"),7,VLOOKUP(A1572,'[4]MC Masterlist 2026-09-17'!$B:$M, 12, 0)),0)</f>
        <v>7</v>
      </c>
      <c r="Z1572" s="42">
        <f t="shared" si="378"/>
        <v>0</v>
      </c>
      <c r="AA1572" s="42">
        <f t="shared" si="379"/>
        <v>0</v>
      </c>
      <c r="AB1572" s="42">
        <f t="shared" si="380"/>
        <v>0</v>
      </c>
      <c r="AC1572" s="42">
        <f t="shared" si="381"/>
        <v>0</v>
      </c>
      <c r="AD1572" s="40" t="str">
        <f t="shared" si="382"/>
        <v>Critical</v>
      </c>
      <c r="AE1572" s="40">
        <f>IFERROR(VLOOKUP(A1572,'[4]Re-order'!$A:$AA,27,0),"")</f>
        <v>0</v>
      </c>
      <c r="AF1572" s="42">
        <f t="shared" si="383"/>
        <v>-1</v>
      </c>
      <c r="AG1572" s="42" t="e">
        <f>SUMIFS('[4]Raw Inventory'!D:D,'[4]Raw Inventory'!C:C,"GREATWALL",'[4]Raw Inventory'!B:B,A1572)</f>
        <v>#VALUE!</v>
      </c>
      <c r="AH1572" s="42" t="e">
        <f>SUMIFS('[4]Raw Inventory'!D:D,'[4]Raw Inventory'!C:C,"DUARTE",'[4]Raw Inventory'!B:B,A1572)</f>
        <v>#VALUE!</v>
      </c>
      <c r="AI1572" s="42"/>
      <c r="AJ1572" s="42">
        <f t="shared" si="384"/>
        <v>0</v>
      </c>
      <c r="AK1572" s="40" t="str">
        <f>IFERROR(IF((Q1572+IF(AI1572="",0,AI3))&lt;=0,"Stockout",IF(AJ1572="","",IF(F1572="Class A",IF(AJ1572&lt;=7,"Critical",IF(AJ1572&lt;=15,"Low",IF(AJ1572&lt;=30,"Reorder",IF(AJ1572&lt;=45,"Optimal","Overstock")))),IF(F1572="Class B",IF(AJ1572&lt;=10,"Critical",IF(AJ1572&lt;=20,"Low",IF(AJ1572&lt;=45,"Reorder",IF(AJ1572&lt;=60,"Optimal","Overstock")))),IF(F1572="Class C",IF(AJ1572&lt;=15,"Critical",IF(AJ1572&lt;=30,"Low",IF(AJ1572&lt;=60,"Reorder",IF(AJ1572&lt;=90,"Optimal","Overstock")))),""))))),"")</f>
        <v>Critical</v>
      </c>
      <c r="AL1572" s="42"/>
      <c r="AM1572" s="39"/>
      <c r="AN1572" s="39"/>
      <c r="AO1572" s="39"/>
      <c r="AP1572" s="39"/>
      <c r="AQ1572" s="39"/>
      <c r="AR1572" s="39"/>
      <c r="AS1572" s="39"/>
      <c r="AT1572" s="39"/>
      <c r="AU1572" s="39"/>
      <c r="AV1572" s="39"/>
    </row>
    <row r="1573" spans="1:48">
      <c r="A1573" s="39" t="s">
        <v>35</v>
      </c>
      <c r="B1573" s="39" t="s">
        <v>141</v>
      </c>
      <c r="C1573" s="39" t="s">
        <v>137</v>
      </c>
      <c r="D1573" s="40" t="s">
        <v>266</v>
      </c>
      <c r="E1573" s="40">
        <v>20</v>
      </c>
      <c r="F1573" s="40" t="s">
        <v>3</v>
      </c>
      <c r="G1573" s="39" t="str">
        <f>IFERROR(VLOOKUP(A1573,'[4]MC Masterlist 2026-09-17'!$B:$M, 3, 0),"")</f>
        <v>HONDA</v>
      </c>
      <c r="H1573" s="41">
        <f>IFERROR(VLOOKUP(A1573,'[4]MC Masterlist 2026-09-17'!$B:$M, 6, 0),"")</f>
        <v>57990</v>
      </c>
      <c r="I1573" s="42">
        <v>1</v>
      </c>
      <c r="J1573" s="42">
        <v>0</v>
      </c>
      <c r="K1573" s="42">
        <v>1</v>
      </c>
      <c r="L1573" s="42">
        <f t="shared" si="369"/>
        <v>2</v>
      </c>
      <c r="M1573" s="42">
        <f t="shared" si="370"/>
        <v>0.66666666666666663</v>
      </c>
      <c r="N1573" s="41">
        <f t="shared" si="371"/>
        <v>115980</v>
      </c>
      <c r="O1573" s="41">
        <f t="shared" si="372"/>
        <v>38660</v>
      </c>
      <c r="P1573" s="42">
        <f t="shared" si="373"/>
        <v>2.222222222222222E-2</v>
      </c>
      <c r="Q1573" s="42">
        <v>1</v>
      </c>
      <c r="R1573" s="41">
        <f t="shared" si="374"/>
        <v>57990</v>
      </c>
      <c r="S1573" s="42">
        <f t="shared" si="375"/>
        <v>45</v>
      </c>
      <c r="T1573" s="42">
        <f>IFERROR(VLOOKUP(A1573,'[4]Re-order'!$A:$Q,17,0),"")</f>
        <v>0</v>
      </c>
      <c r="U1573" s="42">
        <f>IFERROR(VLOOKUP(A1573,'[4]MC Masterlist 2026-09-17'!$B:$M, 10, 0),0)</f>
        <v>15</v>
      </c>
      <c r="V1573" s="42">
        <f>IFERROR(VLOOKUP(A1573,'[4]MC Masterlist 2026-09-17'!$B:$M, 11, 0),0)</f>
        <v>15</v>
      </c>
      <c r="W1573" s="42">
        <f t="shared" si="376"/>
        <v>30</v>
      </c>
      <c r="X1573" s="42">
        <f t="shared" si="377"/>
        <v>6.666666666666667</v>
      </c>
      <c r="Y1573" s="42">
        <f>IFERROR(IF(OR(C1573="AREA I",C1573="AREA V"),7,VLOOKUP(A1573,'[4]MC Masterlist 2026-09-17'!$B:$M, 12, 0)),0)</f>
        <v>7</v>
      </c>
      <c r="Z1573" s="42">
        <f t="shared" si="378"/>
        <v>0.33333333333333331</v>
      </c>
      <c r="AA1573" s="42">
        <f t="shared" si="379"/>
        <v>0.66666666666666663</v>
      </c>
      <c r="AB1573" s="42">
        <f t="shared" si="380"/>
        <v>0.14814814814814814</v>
      </c>
      <c r="AC1573" s="42">
        <f t="shared" si="381"/>
        <v>0.15555555555555553</v>
      </c>
      <c r="AD1573" s="40" t="str">
        <f t="shared" si="382"/>
        <v>Reorder</v>
      </c>
      <c r="AE1573" s="40">
        <f>IFERROR(VLOOKUP(A1573,'[4]Re-order'!$A:$AA,27,0),"")</f>
        <v>0</v>
      </c>
      <c r="AF1573" s="42">
        <f t="shared" si="383"/>
        <v>-0.84444444444444444</v>
      </c>
      <c r="AG1573" s="42" t="e">
        <f>SUMIFS('[4]Raw Inventory'!D:D,'[4]Raw Inventory'!C:C,"GREATWALL",'[4]Raw Inventory'!B:B,A1573)</f>
        <v>#VALUE!</v>
      </c>
      <c r="AH1573" s="42" t="e">
        <f>SUMIFS('[4]Raw Inventory'!D:D,'[4]Raw Inventory'!C:C,"DUARTE",'[4]Raw Inventory'!B:B,A1573)</f>
        <v>#VALUE!</v>
      </c>
      <c r="AI1573" s="42"/>
      <c r="AJ1573" s="42">
        <f t="shared" si="384"/>
        <v>45.000000000000007</v>
      </c>
      <c r="AK1573" s="40" t="str">
        <f>IFERROR(IF((Q1573+IF(AI1573="",0,AI3))&lt;=0,"Stockout",IF(AJ1573="","",IF(F1573="Class A",IF(AJ1573&lt;=7,"Critical",IF(AJ1573&lt;=15,"Low",IF(AJ1573&lt;=30,"Reorder",IF(AJ1573&lt;=45,"Optimal","Overstock")))),IF(F1573="Class B",IF(AJ1573&lt;=10,"Critical",IF(AJ1573&lt;=20,"Low",IF(AJ1573&lt;=45,"Reorder",IF(AJ1573&lt;=60,"Optimal","Overstock")))),IF(F1573="Class C",IF(AJ1573&lt;=15,"Critical",IF(AJ1573&lt;=30,"Low",IF(AJ1573&lt;=60,"Reorder",IF(AJ1573&lt;=90,"Optimal","Overstock")))),""))))),"")</f>
        <v>Reorder</v>
      </c>
      <c r="AL1573" s="42"/>
      <c r="AM1573" s="39"/>
      <c r="AN1573" s="39"/>
      <c r="AO1573" s="39"/>
      <c r="AP1573" s="39"/>
      <c r="AQ1573" s="39"/>
      <c r="AR1573" s="39"/>
      <c r="AS1573" s="39"/>
      <c r="AT1573" s="39"/>
      <c r="AU1573" s="39"/>
      <c r="AV1573" s="39"/>
    </row>
    <row r="1574" spans="1:48">
      <c r="A1574" s="39" t="s">
        <v>60</v>
      </c>
      <c r="B1574" s="39" t="s">
        <v>29</v>
      </c>
      <c r="C1574" s="39" t="s">
        <v>1</v>
      </c>
      <c r="D1574" s="40" t="s">
        <v>225</v>
      </c>
      <c r="E1574" s="40">
        <v>37</v>
      </c>
      <c r="F1574" s="40" t="s">
        <v>3</v>
      </c>
      <c r="G1574" s="39" t="str">
        <f>IFERROR(VLOOKUP(A1574,'[4]MC Masterlist 2026-09-17'!$B:$M, 3, 0),"")</f>
        <v>HONDA</v>
      </c>
      <c r="H1574" s="41">
        <f>IFERROR(VLOOKUP(A1574,'[4]MC Masterlist 2026-09-17'!$B:$M, 6, 0),"")</f>
        <v>61670</v>
      </c>
      <c r="I1574" s="42">
        <v>0</v>
      </c>
      <c r="J1574" s="42">
        <v>1</v>
      </c>
      <c r="K1574" s="42">
        <v>0</v>
      </c>
      <c r="L1574" s="42">
        <f t="shared" si="369"/>
        <v>1</v>
      </c>
      <c r="M1574" s="42">
        <f t="shared" si="370"/>
        <v>0.33333333333333331</v>
      </c>
      <c r="N1574" s="41">
        <f t="shared" si="371"/>
        <v>61670</v>
      </c>
      <c r="O1574" s="41">
        <f t="shared" si="372"/>
        <v>20556.666666666664</v>
      </c>
      <c r="P1574" s="42">
        <f t="shared" si="373"/>
        <v>1.111111111111111E-2</v>
      </c>
      <c r="Q1574" s="42">
        <v>1</v>
      </c>
      <c r="R1574" s="41">
        <f t="shared" si="374"/>
        <v>61670</v>
      </c>
      <c r="S1574" s="42">
        <f t="shared" si="375"/>
        <v>90.000000000000014</v>
      </c>
      <c r="T1574" s="42">
        <f>IFERROR(VLOOKUP(A1574,'[4]Re-order'!$A:$Q,17,0),"")</f>
        <v>0</v>
      </c>
      <c r="U1574" s="42">
        <f>IFERROR(VLOOKUP(A1574,'[4]MC Masterlist 2026-09-17'!$B:$M, 10, 0),0)</f>
        <v>15</v>
      </c>
      <c r="V1574" s="42">
        <f>IFERROR(VLOOKUP(A1574,'[4]MC Masterlist 2026-09-17'!$B:$M, 11, 0),0)</f>
        <v>15</v>
      </c>
      <c r="W1574" s="42">
        <f t="shared" si="376"/>
        <v>30</v>
      </c>
      <c r="X1574" s="42">
        <f t="shared" si="377"/>
        <v>6.833333333333333</v>
      </c>
      <c r="Y1574" s="42">
        <f>IFERROR(IF(OR(C1574="AREA I",C1574="AREA V"),7,VLOOKUP(A1574,'[4]MC Masterlist 2026-09-17'!$B:$M, 12, 0)),0)</f>
        <v>7</v>
      </c>
      <c r="Z1574" s="42">
        <f t="shared" si="378"/>
        <v>0.16666666666666666</v>
      </c>
      <c r="AA1574" s="42">
        <f t="shared" si="379"/>
        <v>0.33333333333333331</v>
      </c>
      <c r="AB1574" s="42">
        <f t="shared" si="380"/>
        <v>7.5925925925925911E-2</v>
      </c>
      <c r="AC1574" s="42">
        <f t="shared" si="381"/>
        <v>7.7777777777777765E-2</v>
      </c>
      <c r="AD1574" s="40" t="str">
        <f t="shared" si="382"/>
        <v>Optimal</v>
      </c>
      <c r="AE1574" s="40">
        <f>IFERROR(VLOOKUP(A1574,'[4]Re-order'!$A:$AA,27,0),"")</f>
        <v>0</v>
      </c>
      <c r="AF1574" s="42">
        <f t="shared" si="383"/>
        <v>-0.92222222222222228</v>
      </c>
      <c r="AG1574" s="42" t="e">
        <f>SUMIFS('[4]Raw Inventory'!D:D,'[4]Raw Inventory'!C:C,"GREATWALL",'[4]Raw Inventory'!B:B,A1574)</f>
        <v>#VALUE!</v>
      </c>
      <c r="AH1574" s="42" t="e">
        <f>SUMIFS('[4]Raw Inventory'!D:D,'[4]Raw Inventory'!C:C,"DUARTE",'[4]Raw Inventory'!B:B,A1574)</f>
        <v>#VALUE!</v>
      </c>
      <c r="AI1574" s="42"/>
      <c r="AJ1574" s="42">
        <f t="shared" si="384"/>
        <v>90.000000000000014</v>
      </c>
      <c r="AK1574" s="40" t="str">
        <f>IFERROR(IF((Q1574+IF(AI1574="",0,AI3))&lt;=0,"Stockout",IF(AJ1574="","",IF(F1574="Class A",IF(AJ1574&lt;=7,"Critical",IF(AJ1574&lt;=15,"Low",IF(AJ1574&lt;=30,"Reorder",IF(AJ1574&lt;=45,"Optimal","Overstock")))),IF(F1574="Class B",IF(AJ1574&lt;=10,"Critical",IF(AJ1574&lt;=20,"Low",IF(AJ1574&lt;=45,"Reorder",IF(AJ1574&lt;=60,"Optimal","Overstock")))),IF(F1574="Class C",IF(AJ1574&lt;=15,"Critical",IF(AJ1574&lt;=30,"Low",IF(AJ1574&lt;=60,"Reorder",IF(AJ1574&lt;=90,"Optimal","Overstock")))),""))))),"")</f>
        <v>Optimal</v>
      </c>
      <c r="AL1574" s="42"/>
      <c r="AM1574" s="39"/>
      <c r="AN1574" s="39"/>
      <c r="AO1574" s="39"/>
      <c r="AP1574" s="39"/>
      <c r="AQ1574" s="39"/>
      <c r="AR1574" s="39"/>
      <c r="AS1574" s="39"/>
      <c r="AT1574" s="39"/>
      <c r="AU1574" s="39"/>
      <c r="AV1574" s="39"/>
    </row>
    <row r="1575" spans="1:48">
      <c r="A1575" s="39" t="s">
        <v>67</v>
      </c>
      <c r="B1575" s="39" t="s">
        <v>92</v>
      </c>
      <c r="C1575" s="39" t="s">
        <v>90</v>
      </c>
      <c r="D1575" s="40" t="s">
        <v>250</v>
      </c>
      <c r="E1575" s="40">
        <v>19</v>
      </c>
      <c r="F1575" s="40" t="s">
        <v>2</v>
      </c>
      <c r="G1575" s="39" t="str">
        <f>IFERROR(VLOOKUP(A1575,'[4]MC Masterlist 2026-09-17'!$B:$M, 3, 0),"")</f>
        <v>YAMAHA</v>
      </c>
      <c r="H1575" s="41">
        <f>IFERROR(VLOOKUP(A1575,'[4]MC Masterlist 2026-09-17'!$B:$M, 6, 0),"")</f>
        <v>86397</v>
      </c>
      <c r="I1575" s="42">
        <v>0</v>
      </c>
      <c r="J1575" s="42">
        <v>0</v>
      </c>
      <c r="K1575" s="42">
        <v>1</v>
      </c>
      <c r="L1575" s="42">
        <f t="shared" si="369"/>
        <v>1</v>
      </c>
      <c r="M1575" s="42">
        <f t="shared" si="370"/>
        <v>0.33333333333333331</v>
      </c>
      <c r="N1575" s="41">
        <f t="shared" si="371"/>
        <v>86397</v>
      </c>
      <c r="O1575" s="41">
        <f t="shared" si="372"/>
        <v>28799</v>
      </c>
      <c r="P1575" s="42">
        <f t="shared" si="373"/>
        <v>1.111111111111111E-2</v>
      </c>
      <c r="Q1575" s="42"/>
      <c r="R1575" s="41">
        <f t="shared" si="374"/>
        <v>0</v>
      </c>
      <c r="S1575" s="42">
        <f t="shared" si="375"/>
        <v>0</v>
      </c>
      <c r="T1575" s="42">
        <f>IFERROR(VLOOKUP(A1575,'[4]Re-order'!$A:$Q,17,0),"")</f>
        <v>0</v>
      </c>
      <c r="U1575" s="42">
        <f>IFERROR(VLOOKUP(A1575,'[4]MC Masterlist 2026-09-17'!$B:$M, 10, 0),0)</f>
        <v>15</v>
      </c>
      <c r="V1575" s="42">
        <f>IFERROR(VLOOKUP(A1575,'[4]MC Masterlist 2026-09-17'!$B:$M, 11, 0),0)</f>
        <v>15</v>
      </c>
      <c r="W1575" s="42">
        <f t="shared" si="376"/>
        <v>30</v>
      </c>
      <c r="X1575" s="42">
        <f t="shared" si="377"/>
        <v>29.833333333333332</v>
      </c>
      <c r="Y1575" s="42">
        <f>IFERROR(IF(OR(C1575="AREA I",C1575="AREA V"),7,VLOOKUP(A1575,'[4]MC Masterlist 2026-09-17'!$B:$M, 12, 0)),0)</f>
        <v>30</v>
      </c>
      <c r="Z1575" s="42">
        <f t="shared" si="378"/>
        <v>0.16666666666666666</v>
      </c>
      <c r="AA1575" s="42">
        <f t="shared" si="379"/>
        <v>0.33333333333333331</v>
      </c>
      <c r="AB1575" s="42">
        <f t="shared" si="380"/>
        <v>0.33148148148148143</v>
      </c>
      <c r="AC1575" s="42">
        <f t="shared" si="381"/>
        <v>0.33333333333333331</v>
      </c>
      <c r="AD1575" s="40" t="str">
        <f t="shared" si="382"/>
        <v>Stockout</v>
      </c>
      <c r="AE1575" s="40">
        <f>IFERROR(VLOOKUP(A1575,'[4]Re-order'!$A:$AA,27,0),"")</f>
        <v>0</v>
      </c>
      <c r="AF1575" s="42">
        <f t="shared" si="383"/>
        <v>0.33333333333333331</v>
      </c>
      <c r="AG1575" s="42" t="e">
        <f>SUMIFS('[4]Raw Inventory'!D:D,'[4]Raw Inventory'!C:C,"GREATWALL",'[4]Raw Inventory'!B:B,A1575)</f>
        <v>#VALUE!</v>
      </c>
      <c r="AH1575" s="42" t="e">
        <f>SUMIFS('[4]Raw Inventory'!D:D,'[4]Raw Inventory'!C:C,"DUARTE",'[4]Raw Inventory'!B:B,A1575)</f>
        <v>#VALUE!</v>
      </c>
      <c r="AI1575" s="42"/>
      <c r="AJ1575" s="42">
        <f t="shared" si="384"/>
        <v>0</v>
      </c>
      <c r="AK1575" s="40" t="str">
        <f>IFERROR(IF((Q1575+IF(AI1575="",0,AI3))&lt;=0,"Stockout",IF(AJ1575="","",IF(F1575="Class A",IF(AJ1575&lt;=7,"Critical",IF(AJ1575&lt;=15,"Low",IF(AJ1575&lt;=30,"Reorder",IF(AJ1575&lt;=45,"Optimal","Overstock")))),IF(F1575="Class B",IF(AJ1575&lt;=10,"Critical",IF(AJ1575&lt;=20,"Low",IF(AJ1575&lt;=45,"Reorder",IF(AJ1575&lt;=60,"Optimal","Overstock")))),IF(F1575="Class C",IF(AJ1575&lt;=15,"Critical",IF(AJ1575&lt;=30,"Low",IF(AJ1575&lt;=60,"Reorder",IF(AJ1575&lt;=90,"Optimal","Overstock")))),""))))),"")</f>
        <v>Stockout</v>
      </c>
      <c r="AL1575" s="42"/>
      <c r="AM1575" s="39"/>
      <c r="AN1575" s="39"/>
      <c r="AO1575" s="39"/>
      <c r="AP1575" s="39"/>
      <c r="AQ1575" s="39"/>
      <c r="AR1575" s="39"/>
      <c r="AS1575" s="39"/>
      <c r="AT1575" s="39"/>
      <c r="AU1575" s="39"/>
      <c r="AV1575" s="39"/>
    </row>
    <row r="1576" spans="1:48">
      <c r="A1576" s="39" t="s">
        <v>65</v>
      </c>
      <c r="B1576" s="39" t="s">
        <v>21</v>
      </c>
      <c r="C1576" s="39" t="s">
        <v>1</v>
      </c>
      <c r="D1576" s="40" t="s">
        <v>255</v>
      </c>
      <c r="E1576" s="40">
        <v>24</v>
      </c>
      <c r="F1576" s="40" t="s">
        <v>3</v>
      </c>
      <c r="G1576" s="39" t="str">
        <f>IFERROR(VLOOKUP(A1576,'[4]MC Masterlist 2026-09-17'!$B:$M, 3, 0),"")</f>
        <v>SUZUKI</v>
      </c>
      <c r="H1576" s="41">
        <f>IFERROR(VLOOKUP(A1576,'[4]MC Masterlist 2026-09-17'!$B:$M, 6, 0),"")</f>
        <v>77572</v>
      </c>
      <c r="I1576" s="42">
        <v>0</v>
      </c>
      <c r="J1576" s="42">
        <v>1</v>
      </c>
      <c r="K1576" s="42">
        <v>0</v>
      </c>
      <c r="L1576" s="42">
        <f t="shared" si="369"/>
        <v>1</v>
      </c>
      <c r="M1576" s="42">
        <f t="shared" si="370"/>
        <v>0.33333333333333331</v>
      </c>
      <c r="N1576" s="41">
        <f t="shared" si="371"/>
        <v>77572</v>
      </c>
      <c r="O1576" s="41">
        <f t="shared" si="372"/>
        <v>25857.333333333332</v>
      </c>
      <c r="P1576" s="42">
        <f t="shared" si="373"/>
        <v>1.111111111111111E-2</v>
      </c>
      <c r="Q1576" s="42">
        <v>1</v>
      </c>
      <c r="R1576" s="41">
        <f t="shared" si="374"/>
        <v>77572</v>
      </c>
      <c r="S1576" s="42">
        <f t="shared" si="375"/>
        <v>90</v>
      </c>
      <c r="T1576" s="42">
        <f>IFERROR(VLOOKUP(A1576,'[4]Re-order'!$A:$Q,17,0),"")</f>
        <v>0</v>
      </c>
      <c r="U1576" s="42">
        <f>IFERROR(VLOOKUP(A1576,'[4]MC Masterlist 2026-09-17'!$B:$M, 10, 0),0)</f>
        <v>15</v>
      </c>
      <c r="V1576" s="42">
        <f>IFERROR(VLOOKUP(A1576,'[4]MC Masterlist 2026-09-17'!$B:$M, 11, 0),0)</f>
        <v>15</v>
      </c>
      <c r="W1576" s="42">
        <f t="shared" si="376"/>
        <v>30</v>
      </c>
      <c r="X1576" s="42">
        <f t="shared" si="377"/>
        <v>6.833333333333333</v>
      </c>
      <c r="Y1576" s="42">
        <f>IFERROR(IF(OR(C1576="AREA I",C1576="AREA V"),7,VLOOKUP(A1576,'[4]MC Masterlist 2026-09-17'!$B:$M, 12, 0)),0)</f>
        <v>7</v>
      </c>
      <c r="Z1576" s="42">
        <f t="shared" si="378"/>
        <v>0.16666666666666666</v>
      </c>
      <c r="AA1576" s="42">
        <f t="shared" si="379"/>
        <v>0.33333333333333331</v>
      </c>
      <c r="AB1576" s="42">
        <f t="shared" si="380"/>
        <v>7.5925925925925911E-2</v>
      </c>
      <c r="AC1576" s="42">
        <f t="shared" si="381"/>
        <v>7.7777777777777765E-2</v>
      </c>
      <c r="AD1576" s="40" t="str">
        <f t="shared" si="382"/>
        <v>Optimal</v>
      </c>
      <c r="AE1576" s="40">
        <f>IFERROR(VLOOKUP(A1576,'[4]Re-order'!$A:$AA,27,0),"")</f>
        <v>0</v>
      </c>
      <c r="AF1576" s="42">
        <f t="shared" si="383"/>
        <v>-0.92222222222222228</v>
      </c>
      <c r="AG1576" s="42" t="e">
        <f>SUMIFS('[4]Raw Inventory'!D:D,'[4]Raw Inventory'!C:C,"GREATWALL",'[4]Raw Inventory'!B:B,A1576)</f>
        <v>#VALUE!</v>
      </c>
      <c r="AH1576" s="42" t="e">
        <f>SUMIFS('[4]Raw Inventory'!D:D,'[4]Raw Inventory'!C:C,"DUARTE",'[4]Raw Inventory'!B:B,A1576)</f>
        <v>#VALUE!</v>
      </c>
      <c r="AI1576" s="42"/>
      <c r="AJ1576" s="42">
        <f t="shared" si="384"/>
        <v>90.000000000000014</v>
      </c>
      <c r="AK1576" s="40" t="str">
        <f>IFERROR(IF((Q1576+IF(AI1576="",0,AI3))&lt;=0,"Stockout",IF(AJ1576="","",IF(F1576="Class A",IF(AJ1576&lt;=7,"Critical",IF(AJ1576&lt;=15,"Low",IF(AJ1576&lt;=30,"Reorder",IF(AJ1576&lt;=45,"Optimal","Overstock")))),IF(F1576="Class B",IF(AJ1576&lt;=10,"Critical",IF(AJ1576&lt;=20,"Low",IF(AJ1576&lt;=45,"Reorder",IF(AJ1576&lt;=60,"Optimal","Overstock")))),IF(F1576="Class C",IF(AJ1576&lt;=15,"Critical",IF(AJ1576&lt;=30,"Low",IF(AJ1576&lt;=60,"Reorder",IF(AJ1576&lt;=90,"Optimal","Overstock")))),""))))),"")</f>
        <v>Optimal</v>
      </c>
      <c r="AL1576" s="42"/>
      <c r="AM1576" s="39"/>
      <c r="AN1576" s="39"/>
      <c r="AO1576" s="39"/>
      <c r="AP1576" s="39"/>
      <c r="AQ1576" s="39"/>
      <c r="AR1576" s="39"/>
      <c r="AS1576" s="39"/>
      <c r="AT1576" s="39"/>
      <c r="AU1576" s="39"/>
      <c r="AV1576" s="39"/>
    </row>
    <row r="1577" spans="1:48">
      <c r="A1577" s="39" t="s">
        <v>14</v>
      </c>
      <c r="B1577" s="39" t="s">
        <v>153</v>
      </c>
      <c r="C1577" s="39" t="s">
        <v>152</v>
      </c>
      <c r="D1577" s="40" t="s">
        <v>237</v>
      </c>
      <c r="E1577" s="40">
        <v>2</v>
      </c>
      <c r="F1577" s="40" t="s">
        <v>0</v>
      </c>
      <c r="G1577" s="39" t="str">
        <f>IFERROR(VLOOKUP(A1577,'[4]MC Masterlist 2026-09-17'!$B:$M, 3, 0),"")</f>
        <v>HONDA</v>
      </c>
      <c r="H1577" s="41">
        <f>IFERROR(VLOOKUP(A1577,'[4]MC Masterlist 2026-09-17'!$B:$M, 6, 0),"")</f>
        <v>80070</v>
      </c>
      <c r="I1577" s="42">
        <v>18</v>
      </c>
      <c r="J1577" s="42">
        <v>6</v>
      </c>
      <c r="K1577" s="42">
        <v>7</v>
      </c>
      <c r="L1577" s="42">
        <f t="shared" si="369"/>
        <v>31</v>
      </c>
      <c r="M1577" s="42">
        <f t="shared" si="370"/>
        <v>10.333333333333334</v>
      </c>
      <c r="N1577" s="41">
        <f t="shared" si="371"/>
        <v>2482170</v>
      </c>
      <c r="O1577" s="41">
        <f t="shared" si="372"/>
        <v>827390</v>
      </c>
      <c r="P1577" s="42">
        <f t="shared" si="373"/>
        <v>0.34444444444444444</v>
      </c>
      <c r="Q1577" s="42">
        <v>1</v>
      </c>
      <c r="R1577" s="41">
        <f t="shared" si="374"/>
        <v>80070</v>
      </c>
      <c r="S1577" s="42">
        <f t="shared" si="375"/>
        <v>2.903225806451613</v>
      </c>
      <c r="T1577" s="42">
        <f>IFERROR(VLOOKUP(A1577,'[4]Re-order'!$A:$Q,17,0),"")</f>
        <v>0</v>
      </c>
      <c r="U1577" s="42">
        <f>IFERROR(VLOOKUP(A1577,'[4]MC Masterlist 2026-09-17'!$B:$M, 10, 0),0)</f>
        <v>15</v>
      </c>
      <c r="V1577" s="42">
        <f>IFERROR(VLOOKUP(A1577,'[4]MC Masterlist 2026-09-17'!$B:$M, 11, 0),0)</f>
        <v>15</v>
      </c>
      <c r="W1577" s="42">
        <f t="shared" si="376"/>
        <v>30</v>
      </c>
      <c r="X1577" s="42">
        <f t="shared" si="377"/>
        <v>24.833333333333332</v>
      </c>
      <c r="Y1577" s="42">
        <f>IFERROR(IF(OR(C1577="AREA I",C1577="AREA V"),7,VLOOKUP(A1577,'[4]MC Masterlist 2026-09-17'!$B:$M, 12, 0)),0)</f>
        <v>30</v>
      </c>
      <c r="Z1577" s="42">
        <f t="shared" si="378"/>
        <v>5.166666666666667</v>
      </c>
      <c r="AA1577" s="42">
        <f t="shared" si="379"/>
        <v>10.333333333333334</v>
      </c>
      <c r="AB1577" s="42">
        <f t="shared" si="380"/>
        <v>8.5537037037037038</v>
      </c>
      <c r="AC1577" s="42">
        <f t="shared" si="381"/>
        <v>10.333333333333334</v>
      </c>
      <c r="AD1577" s="40" t="str">
        <f t="shared" si="382"/>
        <v>Critical</v>
      </c>
      <c r="AE1577" s="40">
        <f>IFERROR(VLOOKUP(A1577,'[4]Re-order'!$A:$AA,27,0),"")</f>
        <v>0</v>
      </c>
      <c r="AF1577" s="42">
        <f t="shared" si="383"/>
        <v>9.3333333333333339</v>
      </c>
      <c r="AG1577" s="42" t="e">
        <f>SUMIFS('[4]Raw Inventory'!D:D,'[4]Raw Inventory'!C:C,"GREATWALL",'[4]Raw Inventory'!B:B,A1577)</f>
        <v>#VALUE!</v>
      </c>
      <c r="AH1577" s="42" t="e">
        <f>SUMIFS('[4]Raw Inventory'!D:D,'[4]Raw Inventory'!C:C,"DUARTE",'[4]Raw Inventory'!B:B,A1577)</f>
        <v>#VALUE!</v>
      </c>
      <c r="AI1577" s="42"/>
      <c r="AJ1577" s="42">
        <f t="shared" si="384"/>
        <v>2.903225806451613</v>
      </c>
      <c r="AK1577" s="40" t="str">
        <f>IFERROR(IF((Q1577+IF(AI1577="",0,AI3))&lt;=0,"Stockout",IF(AJ1577="","",IF(F1577="Class A",IF(AJ1577&lt;=7,"Critical",IF(AJ1577&lt;=15,"Low",IF(AJ1577&lt;=30,"Reorder",IF(AJ1577&lt;=45,"Optimal","Overstock")))),IF(F1577="Class B",IF(AJ1577&lt;=10,"Critical",IF(AJ1577&lt;=20,"Low",IF(AJ1577&lt;=45,"Reorder",IF(AJ1577&lt;=60,"Optimal","Overstock")))),IF(F1577="Class C",IF(AJ1577&lt;=15,"Critical",IF(AJ1577&lt;=30,"Low",IF(AJ1577&lt;=60,"Reorder",IF(AJ1577&lt;=90,"Optimal","Overstock")))),""))))),"")</f>
        <v>Critical</v>
      </c>
      <c r="AL1577" s="42"/>
      <c r="AM1577" s="39"/>
      <c r="AN1577" s="39"/>
      <c r="AO1577" s="39"/>
      <c r="AP1577" s="39"/>
      <c r="AQ1577" s="39"/>
      <c r="AR1577" s="39"/>
      <c r="AS1577" s="39"/>
      <c r="AT1577" s="39"/>
      <c r="AU1577" s="39"/>
      <c r="AV1577" s="39"/>
    </row>
    <row r="1578" spans="1:48">
      <c r="A1578" s="39" t="s">
        <v>44</v>
      </c>
      <c r="B1578" s="39" t="s">
        <v>145</v>
      </c>
      <c r="C1578" s="39" t="s">
        <v>137</v>
      </c>
      <c r="D1578" s="40" t="s">
        <v>252</v>
      </c>
      <c r="E1578" s="40">
        <v>8</v>
      </c>
      <c r="F1578" s="40" t="s">
        <v>2</v>
      </c>
      <c r="G1578" s="39" t="str">
        <f>IFERROR(VLOOKUP(A1578,'[4]MC Masterlist 2026-09-17'!$B:$M, 3, 0),"")</f>
        <v>YAMAHA</v>
      </c>
      <c r="H1578" s="41">
        <f>IFERROR(VLOOKUP(A1578,'[4]MC Masterlist 2026-09-17'!$B:$M, 6, 0),"")</f>
        <v>165912</v>
      </c>
      <c r="I1578" s="42">
        <v>1</v>
      </c>
      <c r="J1578" s="42">
        <v>0</v>
      </c>
      <c r="K1578" s="42">
        <v>1</v>
      </c>
      <c r="L1578" s="42">
        <f t="shared" si="369"/>
        <v>2</v>
      </c>
      <c r="M1578" s="42">
        <f t="shared" si="370"/>
        <v>0.66666666666666663</v>
      </c>
      <c r="N1578" s="41">
        <f t="shared" si="371"/>
        <v>331824</v>
      </c>
      <c r="O1578" s="41">
        <f t="shared" si="372"/>
        <v>110608</v>
      </c>
      <c r="P1578" s="42">
        <f t="shared" si="373"/>
        <v>2.222222222222222E-2</v>
      </c>
      <c r="Q1578" s="42">
        <v>1</v>
      </c>
      <c r="R1578" s="41">
        <f t="shared" si="374"/>
        <v>165912</v>
      </c>
      <c r="S1578" s="42">
        <f t="shared" si="375"/>
        <v>45</v>
      </c>
      <c r="T1578" s="42">
        <f>IFERROR(VLOOKUP(A1578,'[4]Re-order'!$A:$Q,17,0),"")</f>
        <v>0</v>
      </c>
      <c r="U1578" s="42">
        <f>IFERROR(VLOOKUP(A1578,'[4]MC Masterlist 2026-09-17'!$B:$M, 10, 0),0)</f>
        <v>15</v>
      </c>
      <c r="V1578" s="42">
        <f>IFERROR(VLOOKUP(A1578,'[4]MC Masterlist 2026-09-17'!$B:$M, 11, 0),0)</f>
        <v>15</v>
      </c>
      <c r="W1578" s="42">
        <f t="shared" si="376"/>
        <v>30</v>
      </c>
      <c r="X1578" s="42">
        <f t="shared" si="377"/>
        <v>6.666666666666667</v>
      </c>
      <c r="Y1578" s="42">
        <f>IFERROR(IF(OR(C1578="AREA I",C1578="AREA V"),7,VLOOKUP(A1578,'[4]MC Masterlist 2026-09-17'!$B:$M, 12, 0)),0)</f>
        <v>7</v>
      </c>
      <c r="Z1578" s="42">
        <f t="shared" si="378"/>
        <v>0.33333333333333331</v>
      </c>
      <c r="AA1578" s="42">
        <f t="shared" si="379"/>
        <v>0.66666666666666663</v>
      </c>
      <c r="AB1578" s="42">
        <f t="shared" si="380"/>
        <v>0.14814814814814814</v>
      </c>
      <c r="AC1578" s="42">
        <f t="shared" si="381"/>
        <v>0.15555555555555553</v>
      </c>
      <c r="AD1578" s="40" t="str">
        <f t="shared" si="382"/>
        <v>Reorder</v>
      </c>
      <c r="AE1578" s="40">
        <f>IFERROR(VLOOKUP(A1578,'[4]Re-order'!$A:$AA,27,0),"")</f>
        <v>0</v>
      </c>
      <c r="AF1578" s="42">
        <f t="shared" si="383"/>
        <v>-0.84444444444444444</v>
      </c>
      <c r="AG1578" s="42" t="e">
        <f>SUMIFS('[4]Raw Inventory'!D:D,'[4]Raw Inventory'!C:C,"GREATWALL",'[4]Raw Inventory'!B:B,A1578)</f>
        <v>#VALUE!</v>
      </c>
      <c r="AH1578" s="42" t="e">
        <f>SUMIFS('[4]Raw Inventory'!D:D,'[4]Raw Inventory'!C:C,"DUARTE",'[4]Raw Inventory'!B:B,A1578)</f>
        <v>#VALUE!</v>
      </c>
      <c r="AI1578" s="42"/>
      <c r="AJ1578" s="42">
        <f t="shared" si="384"/>
        <v>45.000000000000007</v>
      </c>
      <c r="AK1578" s="40" t="str">
        <f>IFERROR(IF((Q1578+IF(AI1578="",0,AI3))&lt;=0,"Stockout",IF(AJ1578="","",IF(F1578="Class A",IF(AJ1578&lt;=7,"Critical",IF(AJ1578&lt;=15,"Low",IF(AJ1578&lt;=30,"Reorder",IF(AJ1578&lt;=45,"Optimal","Overstock")))),IF(F1578="Class B",IF(AJ1578&lt;=10,"Critical",IF(AJ1578&lt;=20,"Low",IF(AJ1578&lt;=45,"Reorder",IF(AJ1578&lt;=60,"Optimal","Overstock")))),IF(F1578="Class C",IF(AJ1578&lt;=15,"Critical",IF(AJ1578&lt;=30,"Low",IF(AJ1578&lt;=60,"Reorder",IF(AJ1578&lt;=90,"Optimal","Overstock")))),""))))),"")</f>
        <v>Reorder</v>
      </c>
      <c r="AL1578" s="42"/>
      <c r="AM1578" s="39"/>
      <c r="AN1578" s="39"/>
      <c r="AO1578" s="39"/>
      <c r="AP1578" s="39"/>
      <c r="AQ1578" s="39"/>
      <c r="AR1578" s="39"/>
      <c r="AS1578" s="39"/>
      <c r="AT1578" s="39"/>
      <c r="AU1578" s="39"/>
      <c r="AV1578" s="39"/>
    </row>
    <row r="1579" spans="1:48">
      <c r="A1579" s="39" t="s">
        <v>105</v>
      </c>
      <c r="B1579" s="39" t="s">
        <v>141</v>
      </c>
      <c r="C1579" s="39" t="s">
        <v>137</v>
      </c>
      <c r="D1579" s="40" t="s">
        <v>265</v>
      </c>
      <c r="E1579" s="40">
        <v>28</v>
      </c>
      <c r="F1579" s="40" t="s">
        <v>3</v>
      </c>
      <c r="G1579" s="39" t="str">
        <f>IFERROR(VLOOKUP(A1579,'[4]MC Masterlist 2026-09-17'!$B:$M, 3, 0),"")</f>
        <v>SUZUKI</v>
      </c>
      <c r="H1579" s="41">
        <f>IFERROR(VLOOKUP(A1579,'[4]MC Masterlist 2026-09-17'!$B:$M, 6, 0),"")</f>
        <v>215770</v>
      </c>
      <c r="I1579" s="42">
        <v>0</v>
      </c>
      <c r="J1579" s="42">
        <v>0</v>
      </c>
      <c r="K1579" s="42">
        <v>0</v>
      </c>
      <c r="L1579" s="42">
        <f t="shared" si="369"/>
        <v>0</v>
      </c>
      <c r="M1579" s="42">
        <f t="shared" si="370"/>
        <v>0</v>
      </c>
      <c r="N1579" s="41">
        <f t="shared" si="371"/>
        <v>0</v>
      </c>
      <c r="O1579" s="41">
        <f t="shared" si="372"/>
        <v>0</v>
      </c>
      <c r="P1579" s="42">
        <f t="shared" si="373"/>
        <v>0</v>
      </c>
      <c r="Q1579" s="42">
        <v>1</v>
      </c>
      <c r="R1579" s="41">
        <f t="shared" si="374"/>
        <v>215770</v>
      </c>
      <c r="S1579" s="42">
        <f t="shared" si="375"/>
        <v>0</v>
      </c>
      <c r="T1579" s="42">
        <f>IFERROR(VLOOKUP(A1579,'[4]Re-order'!$A:$Q,17,0),"")</f>
        <v>0</v>
      </c>
      <c r="U1579" s="42">
        <f>IFERROR(VLOOKUP(A1579,'[4]MC Masterlist 2026-09-17'!$B:$M, 10, 0),0)</f>
        <v>15</v>
      </c>
      <c r="V1579" s="42">
        <f>IFERROR(VLOOKUP(A1579,'[4]MC Masterlist 2026-09-17'!$B:$M, 11, 0),0)</f>
        <v>15</v>
      </c>
      <c r="W1579" s="42">
        <f t="shared" si="376"/>
        <v>30</v>
      </c>
      <c r="X1579" s="42">
        <f t="shared" si="377"/>
        <v>7</v>
      </c>
      <c r="Y1579" s="42">
        <f>IFERROR(IF(OR(C1579="AREA I",C1579="AREA V"),7,VLOOKUP(A1579,'[4]MC Masterlist 2026-09-17'!$B:$M, 12, 0)),0)</f>
        <v>7</v>
      </c>
      <c r="Z1579" s="42">
        <f t="shared" si="378"/>
        <v>0</v>
      </c>
      <c r="AA1579" s="42">
        <f t="shared" si="379"/>
        <v>0</v>
      </c>
      <c r="AB1579" s="42">
        <f t="shared" si="380"/>
        <v>0</v>
      </c>
      <c r="AC1579" s="42">
        <f t="shared" si="381"/>
        <v>0</v>
      </c>
      <c r="AD1579" s="40" t="str">
        <f t="shared" si="382"/>
        <v>Critical</v>
      </c>
      <c r="AE1579" s="40">
        <f>IFERROR(VLOOKUP(A1579,'[4]Re-order'!$A:$AA,27,0),"")</f>
        <v>0</v>
      </c>
      <c r="AF1579" s="42">
        <f t="shared" si="383"/>
        <v>-1</v>
      </c>
      <c r="AG1579" s="42" t="e">
        <f>SUMIFS('[4]Raw Inventory'!D:D,'[4]Raw Inventory'!C:C,"GREATWALL",'[4]Raw Inventory'!B:B,A1579)</f>
        <v>#VALUE!</v>
      </c>
      <c r="AH1579" s="42" t="e">
        <f>SUMIFS('[4]Raw Inventory'!D:D,'[4]Raw Inventory'!C:C,"DUARTE",'[4]Raw Inventory'!B:B,A1579)</f>
        <v>#VALUE!</v>
      </c>
      <c r="AI1579" s="42"/>
      <c r="AJ1579" s="42">
        <f t="shared" si="384"/>
        <v>0</v>
      </c>
      <c r="AK1579" s="40" t="str">
        <f>IFERROR(IF((Q1579+IF(AI1579="",0,AI3))&lt;=0,"Stockout",IF(AJ1579="","",IF(F1579="Class A",IF(AJ1579&lt;=7,"Critical",IF(AJ1579&lt;=15,"Low",IF(AJ1579&lt;=30,"Reorder",IF(AJ1579&lt;=45,"Optimal","Overstock")))),IF(F1579="Class B",IF(AJ1579&lt;=10,"Critical",IF(AJ1579&lt;=20,"Low",IF(AJ1579&lt;=45,"Reorder",IF(AJ1579&lt;=60,"Optimal","Overstock")))),IF(F1579="Class C",IF(AJ1579&lt;=15,"Critical",IF(AJ1579&lt;=30,"Low",IF(AJ1579&lt;=60,"Reorder",IF(AJ1579&lt;=90,"Optimal","Overstock")))),""))))),"")</f>
        <v>Critical</v>
      </c>
      <c r="AL1579" s="42"/>
      <c r="AM1579" s="39"/>
      <c r="AN1579" s="39"/>
      <c r="AO1579" s="39"/>
      <c r="AP1579" s="39"/>
      <c r="AQ1579" s="39"/>
      <c r="AR1579" s="39"/>
      <c r="AS1579" s="39"/>
      <c r="AT1579" s="39"/>
      <c r="AU1579" s="39"/>
      <c r="AV1579" s="39"/>
    </row>
    <row r="1580" spans="1:48">
      <c r="A1580" s="39" t="s">
        <v>12</v>
      </c>
      <c r="B1580" s="39" t="s">
        <v>157</v>
      </c>
      <c r="C1580" s="39" t="s">
        <v>152</v>
      </c>
      <c r="D1580" s="40" t="s">
        <v>235</v>
      </c>
      <c r="E1580" s="40">
        <v>6</v>
      </c>
      <c r="F1580" s="40" t="s">
        <v>2</v>
      </c>
      <c r="G1580" s="39" t="str">
        <f>IFERROR(VLOOKUP(A1580,'[4]MC Masterlist 2026-09-17'!$B:$M, 3, 0),"")</f>
        <v>HONDA</v>
      </c>
      <c r="H1580" s="41">
        <f>IFERROR(VLOOKUP(A1580,'[4]MC Masterlist 2026-09-17'!$B:$M, 6, 0),"")</f>
        <v>158270</v>
      </c>
      <c r="I1580" s="42">
        <v>2</v>
      </c>
      <c r="J1580" s="42">
        <v>2</v>
      </c>
      <c r="K1580" s="42">
        <v>1</v>
      </c>
      <c r="L1580" s="42">
        <f t="shared" si="369"/>
        <v>5</v>
      </c>
      <c r="M1580" s="42">
        <f t="shared" si="370"/>
        <v>1.6666666666666667</v>
      </c>
      <c r="N1580" s="41">
        <f t="shared" si="371"/>
        <v>791350</v>
      </c>
      <c r="O1580" s="41">
        <f t="shared" si="372"/>
        <v>263783.33333333337</v>
      </c>
      <c r="P1580" s="42">
        <f t="shared" si="373"/>
        <v>5.5555555555555559E-2</v>
      </c>
      <c r="Q1580" s="42">
        <v>7</v>
      </c>
      <c r="R1580" s="41">
        <f t="shared" si="374"/>
        <v>1107890</v>
      </c>
      <c r="S1580" s="42">
        <f t="shared" si="375"/>
        <v>125.99999999999997</v>
      </c>
      <c r="T1580" s="42">
        <f>IFERROR(VLOOKUP(A1580,'[4]Re-order'!$A:$Q,17,0),"")</f>
        <v>0</v>
      </c>
      <c r="U1580" s="42">
        <f>IFERROR(VLOOKUP(A1580,'[4]MC Masterlist 2026-09-17'!$B:$M, 10, 0),0)</f>
        <v>15</v>
      </c>
      <c r="V1580" s="42">
        <f>IFERROR(VLOOKUP(A1580,'[4]MC Masterlist 2026-09-17'!$B:$M, 11, 0),0)</f>
        <v>15</v>
      </c>
      <c r="W1580" s="42">
        <f t="shared" si="376"/>
        <v>30</v>
      </c>
      <c r="X1580" s="42">
        <f t="shared" si="377"/>
        <v>29.166666666666668</v>
      </c>
      <c r="Y1580" s="42">
        <f>IFERROR(IF(OR(C1580="AREA I",C1580="AREA V"),7,VLOOKUP(A1580,'[4]MC Masterlist 2026-09-17'!$B:$M, 12, 0)),0)</f>
        <v>30</v>
      </c>
      <c r="Z1580" s="42">
        <f t="shared" si="378"/>
        <v>0.83333333333333337</v>
      </c>
      <c r="AA1580" s="42">
        <f t="shared" si="379"/>
        <v>1.6666666666666667</v>
      </c>
      <c r="AB1580" s="42">
        <f t="shared" si="380"/>
        <v>1.6203703703703705</v>
      </c>
      <c r="AC1580" s="42">
        <f t="shared" si="381"/>
        <v>1.6666666666666667</v>
      </c>
      <c r="AD1580" s="40" t="str">
        <f t="shared" si="382"/>
        <v>Overstock</v>
      </c>
      <c r="AE1580" s="40">
        <f>IFERROR(VLOOKUP(A1580,'[4]Re-order'!$A:$AA,27,0),"")</f>
        <v>0</v>
      </c>
      <c r="AF1580" s="42">
        <f t="shared" si="383"/>
        <v>-5.333333333333333</v>
      </c>
      <c r="AG1580" s="42" t="e">
        <f>SUMIFS('[4]Raw Inventory'!D:D,'[4]Raw Inventory'!C:C,"GREATWALL",'[4]Raw Inventory'!B:B,A1580)</f>
        <v>#VALUE!</v>
      </c>
      <c r="AH1580" s="42" t="e">
        <f>SUMIFS('[4]Raw Inventory'!D:D,'[4]Raw Inventory'!C:C,"DUARTE",'[4]Raw Inventory'!B:B,A1580)</f>
        <v>#VALUE!</v>
      </c>
      <c r="AI1580" s="42"/>
      <c r="AJ1580" s="42">
        <f t="shared" si="384"/>
        <v>125.99999999999999</v>
      </c>
      <c r="AK1580" s="40" t="str">
        <f>IFERROR(IF((Q1580+IF(AI1580="",0,AI3))&lt;=0,"Stockout",IF(AJ1580="","",IF(F1580="Class A",IF(AJ1580&lt;=7,"Critical",IF(AJ1580&lt;=15,"Low",IF(AJ1580&lt;=30,"Reorder",IF(AJ1580&lt;=45,"Optimal","Overstock")))),IF(F1580="Class B",IF(AJ1580&lt;=10,"Critical",IF(AJ1580&lt;=20,"Low",IF(AJ1580&lt;=45,"Reorder",IF(AJ1580&lt;=60,"Optimal","Overstock")))),IF(F1580="Class C",IF(AJ1580&lt;=15,"Critical",IF(AJ1580&lt;=30,"Low",IF(AJ1580&lt;=60,"Reorder",IF(AJ1580&lt;=90,"Optimal","Overstock")))),""))))),"")</f>
        <v>Overstock</v>
      </c>
      <c r="AL1580" s="42"/>
      <c r="AM1580" s="39"/>
      <c r="AN1580" s="39"/>
      <c r="AO1580" s="39"/>
      <c r="AP1580" s="39"/>
      <c r="AQ1580" s="39"/>
      <c r="AR1580" s="39"/>
      <c r="AS1580" s="39"/>
      <c r="AT1580" s="39"/>
      <c r="AU1580" s="39"/>
      <c r="AV1580" s="39"/>
    </row>
    <row r="1581" spans="1:48">
      <c r="A1581" s="39" t="s">
        <v>12</v>
      </c>
      <c r="B1581" s="39" t="s">
        <v>119</v>
      </c>
      <c r="C1581" s="39" t="s">
        <v>118</v>
      </c>
      <c r="D1581" s="40" t="s">
        <v>262</v>
      </c>
      <c r="E1581" s="40">
        <v>7</v>
      </c>
      <c r="F1581" s="40" t="s">
        <v>0</v>
      </c>
      <c r="G1581" s="39" t="str">
        <f>IFERROR(VLOOKUP(A1581,'[4]MC Masterlist 2026-09-17'!$B:$M, 3, 0),"")</f>
        <v>HONDA</v>
      </c>
      <c r="H1581" s="41">
        <f>IFERROR(VLOOKUP(A1581,'[4]MC Masterlist 2026-09-17'!$B:$M, 6, 0),"")</f>
        <v>158270</v>
      </c>
      <c r="I1581" s="42">
        <v>3</v>
      </c>
      <c r="J1581" s="42">
        <v>0</v>
      </c>
      <c r="K1581" s="42">
        <v>2</v>
      </c>
      <c r="L1581" s="42">
        <f t="shared" si="369"/>
        <v>5</v>
      </c>
      <c r="M1581" s="42">
        <f t="shared" si="370"/>
        <v>1.6666666666666667</v>
      </c>
      <c r="N1581" s="41">
        <f t="shared" si="371"/>
        <v>791350</v>
      </c>
      <c r="O1581" s="41">
        <f t="shared" si="372"/>
        <v>263783.33333333337</v>
      </c>
      <c r="P1581" s="42">
        <f t="shared" si="373"/>
        <v>5.5555555555555559E-2</v>
      </c>
      <c r="Q1581" s="42">
        <v>2</v>
      </c>
      <c r="R1581" s="41">
        <f t="shared" si="374"/>
        <v>316540</v>
      </c>
      <c r="S1581" s="42">
        <f t="shared" si="375"/>
        <v>35.999999999999993</v>
      </c>
      <c r="T1581" s="42">
        <f>IFERROR(VLOOKUP(A1581,'[4]Re-order'!$A:$Q,17,0),"")</f>
        <v>0</v>
      </c>
      <c r="U1581" s="42">
        <f>IFERROR(VLOOKUP(A1581,'[4]MC Masterlist 2026-09-17'!$B:$M, 10, 0),0)</f>
        <v>15</v>
      </c>
      <c r="V1581" s="42">
        <f>IFERROR(VLOOKUP(A1581,'[4]MC Masterlist 2026-09-17'!$B:$M, 11, 0),0)</f>
        <v>15</v>
      </c>
      <c r="W1581" s="42">
        <f t="shared" si="376"/>
        <v>30</v>
      </c>
      <c r="X1581" s="42">
        <f t="shared" si="377"/>
        <v>29.166666666666668</v>
      </c>
      <c r="Y1581" s="42">
        <f>IFERROR(IF(OR(C1581="AREA I",C1581="AREA V"),7,VLOOKUP(A1581,'[4]MC Masterlist 2026-09-17'!$B:$M, 12, 0)),0)</f>
        <v>30</v>
      </c>
      <c r="Z1581" s="42">
        <f t="shared" si="378"/>
        <v>0.83333333333333337</v>
      </c>
      <c r="AA1581" s="42">
        <f t="shared" si="379"/>
        <v>1.6666666666666667</v>
      </c>
      <c r="AB1581" s="42">
        <f t="shared" si="380"/>
        <v>1.6203703703703705</v>
      </c>
      <c r="AC1581" s="42">
        <f t="shared" si="381"/>
        <v>1.6666666666666667</v>
      </c>
      <c r="AD1581" s="40" t="str">
        <f t="shared" si="382"/>
        <v>Optimal</v>
      </c>
      <c r="AE1581" s="40">
        <f>IFERROR(VLOOKUP(A1581,'[4]Re-order'!$A:$AA,27,0),"")</f>
        <v>0</v>
      </c>
      <c r="AF1581" s="42">
        <f t="shared" si="383"/>
        <v>-0.33333333333333326</v>
      </c>
      <c r="AG1581" s="42" t="e">
        <f>SUMIFS('[4]Raw Inventory'!D:D,'[4]Raw Inventory'!C:C,"GREATWALL",'[4]Raw Inventory'!B:B,A1581)</f>
        <v>#VALUE!</v>
      </c>
      <c r="AH1581" s="42" t="e">
        <f>SUMIFS('[4]Raw Inventory'!D:D,'[4]Raw Inventory'!C:C,"DUARTE",'[4]Raw Inventory'!B:B,A1581)</f>
        <v>#VALUE!</v>
      </c>
      <c r="AI1581" s="42"/>
      <c r="AJ1581" s="42">
        <f t="shared" si="384"/>
        <v>36</v>
      </c>
      <c r="AK1581" s="40" t="str">
        <f>IFERROR(IF((Q1581+IF(AI1581="",0,AI3))&lt;=0,"Stockout",IF(AJ1581="","",IF(F1581="Class A",IF(AJ1581&lt;=7,"Critical",IF(AJ1581&lt;=15,"Low",IF(AJ1581&lt;=30,"Reorder",IF(AJ1581&lt;=45,"Optimal","Overstock")))),IF(F1581="Class B",IF(AJ1581&lt;=10,"Critical",IF(AJ1581&lt;=20,"Low",IF(AJ1581&lt;=45,"Reorder",IF(AJ1581&lt;=60,"Optimal","Overstock")))),IF(F1581="Class C",IF(AJ1581&lt;=15,"Critical",IF(AJ1581&lt;=30,"Low",IF(AJ1581&lt;=60,"Reorder",IF(AJ1581&lt;=90,"Optimal","Overstock")))),""))))),"")</f>
        <v>Optimal</v>
      </c>
      <c r="AL1581" s="42"/>
      <c r="AM1581" s="39"/>
      <c r="AN1581" s="39"/>
      <c r="AO1581" s="39"/>
      <c r="AP1581" s="39"/>
      <c r="AQ1581" s="39"/>
      <c r="AR1581" s="39"/>
      <c r="AS1581" s="39"/>
      <c r="AT1581" s="39"/>
      <c r="AU1581" s="39"/>
      <c r="AV1581" s="39"/>
    </row>
    <row r="1582" spans="1:48">
      <c r="A1582" s="39" t="s">
        <v>53</v>
      </c>
      <c r="B1582" s="39" t="s">
        <v>146</v>
      </c>
      <c r="C1582" s="39" t="s">
        <v>137</v>
      </c>
      <c r="D1582" s="40" t="s">
        <v>241</v>
      </c>
      <c r="E1582" s="40">
        <v>29</v>
      </c>
      <c r="F1582" s="40" t="s">
        <v>3</v>
      </c>
      <c r="G1582" s="39" t="str">
        <f>IFERROR(VLOOKUP(A1582,'[4]MC Masterlist 2026-09-17'!$B:$M, 3, 0),"")</f>
        <v>HONDA</v>
      </c>
      <c r="H1582" s="41">
        <f>IFERROR(VLOOKUP(A1582,'[4]MC Masterlist 2026-09-17'!$B:$M, 6, 0),"")</f>
        <v>118838</v>
      </c>
      <c r="I1582" s="42">
        <v>0</v>
      </c>
      <c r="J1582" s="42">
        <v>0</v>
      </c>
      <c r="K1582" s="42">
        <v>0</v>
      </c>
      <c r="L1582" s="42">
        <f t="shared" si="369"/>
        <v>0</v>
      </c>
      <c r="M1582" s="42">
        <f t="shared" si="370"/>
        <v>0</v>
      </c>
      <c r="N1582" s="41">
        <f t="shared" si="371"/>
        <v>0</v>
      </c>
      <c r="O1582" s="41">
        <f t="shared" si="372"/>
        <v>0</v>
      </c>
      <c r="P1582" s="42">
        <f t="shared" si="373"/>
        <v>0</v>
      </c>
      <c r="Q1582" s="42">
        <v>1</v>
      </c>
      <c r="R1582" s="41">
        <f t="shared" si="374"/>
        <v>118838</v>
      </c>
      <c r="S1582" s="42">
        <f t="shared" si="375"/>
        <v>0</v>
      </c>
      <c r="T1582" s="42">
        <f>IFERROR(VLOOKUP(A1582,'[4]Re-order'!$A:$Q,17,0),"")</f>
        <v>0</v>
      </c>
      <c r="U1582" s="42">
        <f>IFERROR(VLOOKUP(A1582,'[4]MC Masterlist 2026-09-17'!$B:$M, 10, 0),0)</f>
        <v>15</v>
      </c>
      <c r="V1582" s="42">
        <f>IFERROR(VLOOKUP(A1582,'[4]MC Masterlist 2026-09-17'!$B:$M, 11, 0),0)</f>
        <v>15</v>
      </c>
      <c r="W1582" s="42">
        <f t="shared" si="376"/>
        <v>30</v>
      </c>
      <c r="X1582" s="42">
        <f t="shared" si="377"/>
        <v>7</v>
      </c>
      <c r="Y1582" s="42">
        <f>IFERROR(IF(OR(C1582="AREA I",C1582="AREA V"),7,VLOOKUP(A1582,'[4]MC Masterlist 2026-09-17'!$B:$M, 12, 0)),0)</f>
        <v>7</v>
      </c>
      <c r="Z1582" s="42">
        <f t="shared" si="378"/>
        <v>0</v>
      </c>
      <c r="AA1582" s="42">
        <f t="shared" si="379"/>
        <v>0</v>
      </c>
      <c r="AB1582" s="42">
        <f t="shared" si="380"/>
        <v>0</v>
      </c>
      <c r="AC1582" s="42">
        <f t="shared" si="381"/>
        <v>0</v>
      </c>
      <c r="AD1582" s="40" t="str">
        <f t="shared" si="382"/>
        <v>Critical</v>
      </c>
      <c r="AE1582" s="40">
        <f>IFERROR(VLOOKUP(A1582,'[4]Re-order'!$A:$AA,27,0),"")</f>
        <v>0</v>
      </c>
      <c r="AF1582" s="42">
        <f t="shared" si="383"/>
        <v>-1</v>
      </c>
      <c r="AG1582" s="42" t="e">
        <f>SUMIFS('[4]Raw Inventory'!D:D,'[4]Raw Inventory'!C:C,"GREATWALL",'[4]Raw Inventory'!B:B,A1582)</f>
        <v>#VALUE!</v>
      </c>
      <c r="AH1582" s="42" t="e">
        <f>SUMIFS('[4]Raw Inventory'!D:D,'[4]Raw Inventory'!C:C,"DUARTE",'[4]Raw Inventory'!B:B,A1582)</f>
        <v>#VALUE!</v>
      </c>
      <c r="AI1582" s="42"/>
      <c r="AJ1582" s="42">
        <f t="shared" si="384"/>
        <v>0</v>
      </c>
      <c r="AK1582" s="40" t="str">
        <f>IFERROR(IF((Q1582+IF(AI1582="",0,AI3))&lt;=0,"Stockout",IF(AJ1582="","",IF(F1582="Class A",IF(AJ1582&lt;=7,"Critical",IF(AJ1582&lt;=15,"Low",IF(AJ1582&lt;=30,"Reorder",IF(AJ1582&lt;=45,"Optimal","Overstock")))),IF(F1582="Class B",IF(AJ1582&lt;=10,"Critical",IF(AJ1582&lt;=20,"Low",IF(AJ1582&lt;=45,"Reorder",IF(AJ1582&lt;=60,"Optimal","Overstock")))),IF(F1582="Class C",IF(AJ1582&lt;=15,"Critical",IF(AJ1582&lt;=30,"Low",IF(AJ1582&lt;=60,"Reorder",IF(AJ1582&lt;=90,"Optimal","Overstock")))),""))))),"")</f>
        <v>Critical</v>
      </c>
      <c r="AL1582" s="42"/>
      <c r="AM1582" s="39"/>
      <c r="AN1582" s="39"/>
      <c r="AO1582" s="39"/>
      <c r="AP1582" s="39"/>
      <c r="AQ1582" s="39"/>
      <c r="AR1582" s="39"/>
      <c r="AS1582" s="39"/>
      <c r="AT1582" s="39"/>
      <c r="AU1582" s="39"/>
      <c r="AV1582" s="39"/>
    </row>
    <row r="1583" spans="1:48">
      <c r="A1583" s="39" t="s">
        <v>49</v>
      </c>
      <c r="B1583" s="39" t="s">
        <v>30</v>
      </c>
      <c r="C1583" s="39" t="s">
        <v>1</v>
      </c>
      <c r="D1583" s="40" t="s">
        <v>223</v>
      </c>
      <c r="E1583" s="40">
        <v>11</v>
      </c>
      <c r="F1583" s="40" t="s">
        <v>2</v>
      </c>
      <c r="G1583" s="39" t="str">
        <f>IFERROR(VLOOKUP(A1583,'[4]MC Masterlist 2026-09-17'!$B:$M, 3, 0),"")</f>
        <v>BAJAJ RE</v>
      </c>
      <c r="H1583" s="41">
        <f>IFERROR(VLOOKUP(A1583,'[4]MC Masterlist 2026-09-17'!$B:$M, 6, 0),"")</f>
        <v>191000</v>
      </c>
      <c r="I1583" s="42">
        <v>1</v>
      </c>
      <c r="J1583" s="42">
        <v>1</v>
      </c>
      <c r="K1583" s="42">
        <v>1</v>
      </c>
      <c r="L1583" s="42">
        <f t="shared" si="369"/>
        <v>3</v>
      </c>
      <c r="M1583" s="42">
        <f t="shared" si="370"/>
        <v>1</v>
      </c>
      <c r="N1583" s="41">
        <f t="shared" si="371"/>
        <v>573000</v>
      </c>
      <c r="O1583" s="41">
        <f t="shared" si="372"/>
        <v>191000</v>
      </c>
      <c r="P1583" s="42">
        <f t="shared" si="373"/>
        <v>3.3333333333333333E-2</v>
      </c>
      <c r="Q1583" s="42">
        <v>1</v>
      </c>
      <c r="R1583" s="41">
        <f t="shared" si="374"/>
        <v>191000</v>
      </c>
      <c r="S1583" s="42">
        <f t="shared" si="375"/>
        <v>30</v>
      </c>
      <c r="T1583" s="42">
        <f>IFERROR(VLOOKUP(A1583,'[4]Re-order'!$A:$Q,17,0),"")</f>
        <v>0</v>
      </c>
      <c r="U1583" s="42">
        <f>IFERROR(VLOOKUP(A1583,'[4]MC Masterlist 2026-09-17'!$B:$M, 10, 0),0)</f>
        <v>15</v>
      </c>
      <c r="V1583" s="42">
        <f>IFERROR(VLOOKUP(A1583,'[4]MC Masterlist 2026-09-17'!$B:$M, 11, 0),0)</f>
        <v>15</v>
      </c>
      <c r="W1583" s="42">
        <f t="shared" si="376"/>
        <v>30</v>
      </c>
      <c r="X1583" s="42">
        <f t="shared" si="377"/>
        <v>6.5</v>
      </c>
      <c r="Y1583" s="42">
        <f>IFERROR(IF(OR(C1583="AREA I",C1583="AREA V"),7,VLOOKUP(A1583,'[4]MC Masterlist 2026-09-17'!$B:$M, 12, 0)),0)</f>
        <v>7</v>
      </c>
      <c r="Z1583" s="42">
        <f t="shared" si="378"/>
        <v>0.5</v>
      </c>
      <c r="AA1583" s="42">
        <f t="shared" si="379"/>
        <v>1</v>
      </c>
      <c r="AB1583" s="42">
        <f t="shared" si="380"/>
        <v>0.21666666666666667</v>
      </c>
      <c r="AC1583" s="42">
        <f t="shared" si="381"/>
        <v>0.23333333333333334</v>
      </c>
      <c r="AD1583" s="40" t="str">
        <f t="shared" si="382"/>
        <v>Reorder</v>
      </c>
      <c r="AE1583" s="40">
        <f>IFERROR(VLOOKUP(A1583,'[4]Re-order'!$A:$AA,27,0),"")</f>
        <v>0</v>
      </c>
      <c r="AF1583" s="42">
        <f t="shared" si="383"/>
        <v>-0.76666666666666661</v>
      </c>
      <c r="AG1583" s="42" t="e">
        <f>SUMIFS('[4]Raw Inventory'!D:D,'[4]Raw Inventory'!C:C,"GREATWALL",'[4]Raw Inventory'!B:B,A1583)</f>
        <v>#VALUE!</v>
      </c>
      <c r="AH1583" s="42" t="e">
        <f>SUMIFS('[4]Raw Inventory'!D:D,'[4]Raw Inventory'!C:C,"DUARTE",'[4]Raw Inventory'!B:B,A1583)</f>
        <v>#VALUE!</v>
      </c>
      <c r="AI1583" s="42"/>
      <c r="AJ1583" s="42">
        <f t="shared" si="384"/>
        <v>30</v>
      </c>
      <c r="AK1583" s="40" t="str">
        <f>IFERROR(IF((Q1583+IF(AI1583="",0,AI3))&lt;=0,"Stockout",IF(AJ1583="","",IF(F1583="Class A",IF(AJ1583&lt;=7,"Critical",IF(AJ1583&lt;=15,"Low",IF(AJ1583&lt;=30,"Reorder",IF(AJ1583&lt;=45,"Optimal","Overstock")))),IF(F1583="Class B",IF(AJ1583&lt;=10,"Critical",IF(AJ1583&lt;=20,"Low",IF(AJ1583&lt;=45,"Reorder",IF(AJ1583&lt;=60,"Optimal","Overstock")))),IF(F1583="Class C",IF(AJ1583&lt;=15,"Critical",IF(AJ1583&lt;=30,"Low",IF(AJ1583&lt;=60,"Reorder",IF(AJ1583&lt;=90,"Optimal","Overstock")))),""))))),"")</f>
        <v>Reorder</v>
      </c>
      <c r="AL1583" s="42"/>
      <c r="AM1583" s="39"/>
      <c r="AN1583" s="39"/>
      <c r="AO1583" s="39"/>
      <c r="AP1583" s="39"/>
      <c r="AQ1583" s="39"/>
      <c r="AR1583" s="39"/>
      <c r="AS1583" s="39"/>
      <c r="AT1583" s="39"/>
      <c r="AU1583" s="39"/>
      <c r="AV1583" s="39"/>
    </row>
    <row r="1584" spans="1:48">
      <c r="A1584" s="39" t="s">
        <v>23</v>
      </c>
      <c r="B1584" s="39" t="s">
        <v>113</v>
      </c>
      <c r="C1584" s="39" t="s">
        <v>109</v>
      </c>
      <c r="D1584" s="40" t="s">
        <v>257</v>
      </c>
      <c r="E1584" s="40">
        <v>5</v>
      </c>
      <c r="F1584" s="40" t="s">
        <v>0</v>
      </c>
      <c r="G1584" s="39" t="str">
        <f>IFERROR(VLOOKUP(A1584,'[4]MC Masterlist 2026-09-17'!$B:$M, 3, 0),"")</f>
        <v>KAWASAKI</v>
      </c>
      <c r="H1584" s="41">
        <f>IFERROR(VLOOKUP(A1584,'[4]MC Masterlist 2026-09-17'!$B:$M, 6, 0),"")</f>
        <v>60656</v>
      </c>
      <c r="I1584" s="42">
        <v>7</v>
      </c>
      <c r="J1584" s="42">
        <v>6</v>
      </c>
      <c r="K1584" s="42">
        <v>2</v>
      </c>
      <c r="L1584" s="42">
        <f t="shared" si="369"/>
        <v>15</v>
      </c>
      <c r="M1584" s="42">
        <f t="shared" si="370"/>
        <v>5</v>
      </c>
      <c r="N1584" s="41">
        <f t="shared" si="371"/>
        <v>909840</v>
      </c>
      <c r="O1584" s="41">
        <f t="shared" si="372"/>
        <v>303280</v>
      </c>
      <c r="P1584" s="42">
        <f t="shared" si="373"/>
        <v>0.16666666666666666</v>
      </c>
      <c r="Q1584" s="42">
        <v>15</v>
      </c>
      <c r="R1584" s="41">
        <f t="shared" si="374"/>
        <v>909840</v>
      </c>
      <c r="S1584" s="42">
        <f t="shared" si="375"/>
        <v>90</v>
      </c>
      <c r="T1584" s="42">
        <f>IFERROR(VLOOKUP(A1584,'[4]Re-order'!$A:$Q,17,0),"")</f>
        <v>0</v>
      </c>
      <c r="U1584" s="42">
        <f>IFERROR(VLOOKUP(A1584,'[4]MC Masterlist 2026-09-17'!$B:$M, 10, 0),0)</f>
        <v>15</v>
      </c>
      <c r="V1584" s="42">
        <f>IFERROR(VLOOKUP(A1584,'[4]MC Masterlist 2026-09-17'!$B:$M, 11, 0),0)</f>
        <v>15</v>
      </c>
      <c r="W1584" s="42">
        <f t="shared" si="376"/>
        <v>30</v>
      </c>
      <c r="X1584" s="42">
        <f t="shared" si="377"/>
        <v>27.5</v>
      </c>
      <c r="Y1584" s="42">
        <f>IFERROR(IF(OR(C1584="AREA I",C1584="AREA V"),7,VLOOKUP(A1584,'[4]MC Masterlist 2026-09-17'!$B:$M, 12, 0)),0)</f>
        <v>30</v>
      </c>
      <c r="Z1584" s="42">
        <f t="shared" si="378"/>
        <v>2.5</v>
      </c>
      <c r="AA1584" s="42">
        <f t="shared" si="379"/>
        <v>5</v>
      </c>
      <c r="AB1584" s="42">
        <f t="shared" si="380"/>
        <v>4.583333333333333</v>
      </c>
      <c r="AC1584" s="42">
        <f t="shared" si="381"/>
        <v>5</v>
      </c>
      <c r="AD1584" s="40" t="str">
        <f t="shared" si="382"/>
        <v>Overstock</v>
      </c>
      <c r="AE1584" s="40">
        <f>IFERROR(VLOOKUP(A1584,'[4]Re-order'!$A:$AA,27,0),"")</f>
        <v>0</v>
      </c>
      <c r="AF1584" s="42">
        <f t="shared" si="383"/>
        <v>-10</v>
      </c>
      <c r="AG1584" s="42" t="e">
        <f>SUMIFS('[4]Raw Inventory'!D:D,'[4]Raw Inventory'!C:C,"GREATWALL",'[4]Raw Inventory'!B:B,A1584)</f>
        <v>#VALUE!</v>
      </c>
      <c r="AH1584" s="42" t="e">
        <f>SUMIFS('[4]Raw Inventory'!D:D,'[4]Raw Inventory'!C:C,"DUARTE",'[4]Raw Inventory'!B:B,A1584)</f>
        <v>#VALUE!</v>
      </c>
      <c r="AI1584" s="42"/>
      <c r="AJ1584" s="42">
        <f t="shared" si="384"/>
        <v>90</v>
      </c>
      <c r="AK1584" s="40" t="str">
        <f>IFERROR(IF((Q1584+IF(AI1584="",0,AI3))&lt;=0,"Stockout",IF(AJ1584="","",IF(F1584="Class A",IF(AJ1584&lt;=7,"Critical",IF(AJ1584&lt;=15,"Low",IF(AJ1584&lt;=30,"Reorder",IF(AJ1584&lt;=45,"Optimal","Overstock")))),IF(F1584="Class B",IF(AJ1584&lt;=10,"Critical",IF(AJ1584&lt;=20,"Low",IF(AJ1584&lt;=45,"Reorder",IF(AJ1584&lt;=60,"Optimal","Overstock")))),IF(F1584="Class C",IF(AJ1584&lt;=15,"Critical",IF(AJ1584&lt;=30,"Low",IF(AJ1584&lt;=60,"Reorder",IF(AJ1584&lt;=90,"Optimal","Overstock")))),""))))),"")</f>
        <v>Overstock</v>
      </c>
      <c r="AL1584" s="42"/>
      <c r="AM1584" s="39"/>
      <c r="AN1584" s="39"/>
      <c r="AO1584" s="39"/>
      <c r="AP1584" s="39"/>
      <c r="AQ1584" s="39"/>
      <c r="AR1584" s="39"/>
      <c r="AS1584" s="39"/>
      <c r="AT1584" s="39"/>
      <c r="AU1584" s="39"/>
      <c r="AV1584" s="39"/>
    </row>
    <row r="1585" spans="1:48">
      <c r="A1585" s="39" t="s">
        <v>20</v>
      </c>
      <c r="B1585" s="39" t="s">
        <v>5</v>
      </c>
      <c r="C1585" s="39" t="s">
        <v>118</v>
      </c>
      <c r="D1585" s="40" t="s">
        <v>244</v>
      </c>
      <c r="E1585" s="40">
        <v>12</v>
      </c>
      <c r="F1585" s="40" t="s">
        <v>2</v>
      </c>
      <c r="G1585" s="39" t="str">
        <f>IFERROR(VLOOKUP(A1585,'[4]MC Masterlist 2026-09-17'!$B:$M, 3, 0),"")</f>
        <v>HONDA</v>
      </c>
      <c r="H1585" s="41">
        <f>IFERROR(VLOOKUP(A1585,'[4]MC Masterlist 2026-09-17'!$B:$M, 6, 0),"")</f>
        <v>69950</v>
      </c>
      <c r="I1585" s="42">
        <v>1</v>
      </c>
      <c r="J1585" s="42">
        <v>1</v>
      </c>
      <c r="K1585" s="42">
        <v>1</v>
      </c>
      <c r="L1585" s="42">
        <f t="shared" si="369"/>
        <v>3</v>
      </c>
      <c r="M1585" s="42">
        <f t="shared" si="370"/>
        <v>1</v>
      </c>
      <c r="N1585" s="41">
        <f t="shared" si="371"/>
        <v>209850</v>
      </c>
      <c r="O1585" s="41">
        <f t="shared" si="372"/>
        <v>69950</v>
      </c>
      <c r="P1585" s="42">
        <f t="shared" si="373"/>
        <v>3.3333333333333333E-2</v>
      </c>
      <c r="Q1585" s="42">
        <v>2</v>
      </c>
      <c r="R1585" s="41">
        <f t="shared" si="374"/>
        <v>139900</v>
      </c>
      <c r="S1585" s="42">
        <f t="shared" si="375"/>
        <v>60</v>
      </c>
      <c r="T1585" s="42">
        <f>IFERROR(VLOOKUP(A1585,'[4]Re-order'!$A:$Q,17,0),"")</f>
        <v>0</v>
      </c>
      <c r="U1585" s="42">
        <f>IFERROR(VLOOKUP(A1585,'[4]MC Masterlist 2026-09-17'!$B:$M, 10, 0),0)</f>
        <v>15</v>
      </c>
      <c r="V1585" s="42">
        <f>IFERROR(VLOOKUP(A1585,'[4]MC Masterlist 2026-09-17'!$B:$M, 11, 0),0)</f>
        <v>15</v>
      </c>
      <c r="W1585" s="42">
        <f t="shared" si="376"/>
        <v>30</v>
      </c>
      <c r="X1585" s="42">
        <f t="shared" si="377"/>
        <v>29.5</v>
      </c>
      <c r="Y1585" s="42">
        <f>IFERROR(IF(OR(C1585="AREA I",C1585="AREA V"),7,VLOOKUP(A1585,'[4]MC Masterlist 2026-09-17'!$B:$M, 12, 0)),0)</f>
        <v>30</v>
      </c>
      <c r="Z1585" s="42">
        <f t="shared" si="378"/>
        <v>0.5</v>
      </c>
      <c r="AA1585" s="42">
        <f t="shared" si="379"/>
        <v>1</v>
      </c>
      <c r="AB1585" s="42">
        <f t="shared" si="380"/>
        <v>0.98333333333333328</v>
      </c>
      <c r="AC1585" s="42">
        <f t="shared" si="381"/>
        <v>1</v>
      </c>
      <c r="AD1585" s="40" t="str">
        <f t="shared" si="382"/>
        <v>Optimal</v>
      </c>
      <c r="AE1585" s="40">
        <f>IFERROR(VLOOKUP(A1585,'[4]Re-order'!$A:$AA,27,0),"")</f>
        <v>0</v>
      </c>
      <c r="AF1585" s="42">
        <f t="shared" si="383"/>
        <v>-1</v>
      </c>
      <c r="AG1585" s="42" t="e">
        <f>SUMIFS('[4]Raw Inventory'!D:D,'[4]Raw Inventory'!C:C,"GREATWALL",'[4]Raw Inventory'!B:B,A1585)</f>
        <v>#VALUE!</v>
      </c>
      <c r="AH1585" s="42" t="e">
        <f>SUMIFS('[4]Raw Inventory'!D:D,'[4]Raw Inventory'!C:C,"DUARTE",'[4]Raw Inventory'!B:B,A1585)</f>
        <v>#VALUE!</v>
      </c>
      <c r="AI1585" s="42"/>
      <c r="AJ1585" s="42">
        <f t="shared" si="384"/>
        <v>60</v>
      </c>
      <c r="AK1585" s="40" t="str">
        <f>IFERROR(IF((Q1585+IF(AI1585="",0,AI3))&lt;=0,"Stockout",IF(AJ1585="","",IF(F1585="Class A",IF(AJ1585&lt;=7,"Critical",IF(AJ1585&lt;=15,"Low",IF(AJ1585&lt;=30,"Reorder",IF(AJ1585&lt;=45,"Optimal","Overstock")))),IF(F1585="Class B",IF(AJ1585&lt;=10,"Critical",IF(AJ1585&lt;=20,"Low",IF(AJ1585&lt;=45,"Reorder",IF(AJ1585&lt;=60,"Optimal","Overstock")))),IF(F1585="Class C",IF(AJ1585&lt;=15,"Critical",IF(AJ1585&lt;=30,"Low",IF(AJ1585&lt;=60,"Reorder",IF(AJ1585&lt;=90,"Optimal","Overstock")))),""))))),"")</f>
        <v>Optimal</v>
      </c>
      <c r="AL1585" s="42"/>
      <c r="AM1585" s="39"/>
      <c r="AN1585" s="39"/>
      <c r="AO1585" s="39"/>
      <c r="AP1585" s="39"/>
      <c r="AQ1585" s="39"/>
      <c r="AR1585" s="39"/>
      <c r="AS1585" s="39"/>
      <c r="AT1585" s="39"/>
      <c r="AU1585" s="39"/>
      <c r="AV1585" s="39"/>
    </row>
    <row r="1586" spans="1:48">
      <c r="A1586" s="39" t="s">
        <v>24</v>
      </c>
      <c r="B1586" s="39" t="s">
        <v>143</v>
      </c>
      <c r="C1586" s="39" t="s">
        <v>137</v>
      </c>
      <c r="D1586" s="40" t="s">
        <v>257</v>
      </c>
      <c r="E1586" s="40">
        <v>5</v>
      </c>
      <c r="F1586" s="40" t="s">
        <v>0</v>
      </c>
      <c r="G1586" s="39" t="str">
        <f>IFERROR(VLOOKUP(A1586,'[4]MC Masterlist 2026-09-17'!$B:$M, 3, 0),"")</f>
        <v>KAWASAKI</v>
      </c>
      <c r="H1586" s="41">
        <f>IFERROR(VLOOKUP(A1586,'[4]MC Masterlist 2026-09-17'!$B:$M, 6, 0),"")</f>
        <v>131626</v>
      </c>
      <c r="I1586" s="42">
        <v>1</v>
      </c>
      <c r="J1586" s="42">
        <v>3</v>
      </c>
      <c r="K1586" s="42">
        <v>3</v>
      </c>
      <c r="L1586" s="42">
        <f t="shared" si="369"/>
        <v>7</v>
      </c>
      <c r="M1586" s="42">
        <f t="shared" si="370"/>
        <v>2.3333333333333335</v>
      </c>
      <c r="N1586" s="41">
        <f t="shared" si="371"/>
        <v>921382</v>
      </c>
      <c r="O1586" s="41">
        <f t="shared" si="372"/>
        <v>307127.33333333337</v>
      </c>
      <c r="P1586" s="42">
        <f t="shared" si="373"/>
        <v>7.7777777777777779E-2</v>
      </c>
      <c r="Q1586" s="42">
        <v>1</v>
      </c>
      <c r="R1586" s="41">
        <f t="shared" si="374"/>
        <v>131626</v>
      </c>
      <c r="S1586" s="42">
        <f t="shared" si="375"/>
        <v>12.857142857142854</v>
      </c>
      <c r="T1586" s="42">
        <f>IFERROR(VLOOKUP(A1586,'[4]Re-order'!$A:$Q,17,0),"")</f>
        <v>0</v>
      </c>
      <c r="U1586" s="42">
        <f>IFERROR(VLOOKUP(A1586,'[4]MC Masterlist 2026-09-17'!$B:$M, 10, 0),0)</f>
        <v>15</v>
      </c>
      <c r="V1586" s="42">
        <f>IFERROR(VLOOKUP(A1586,'[4]MC Masterlist 2026-09-17'!$B:$M, 11, 0),0)</f>
        <v>15</v>
      </c>
      <c r="W1586" s="42">
        <f t="shared" si="376"/>
        <v>30</v>
      </c>
      <c r="X1586" s="42">
        <f t="shared" si="377"/>
        <v>5.833333333333333</v>
      </c>
      <c r="Y1586" s="42">
        <f>IFERROR(IF(OR(C1586="AREA I",C1586="AREA V"),7,VLOOKUP(A1586,'[4]MC Masterlist 2026-09-17'!$B:$M, 12, 0)),0)</f>
        <v>7</v>
      </c>
      <c r="Z1586" s="42">
        <f t="shared" si="378"/>
        <v>1.1666666666666667</v>
      </c>
      <c r="AA1586" s="42">
        <f t="shared" si="379"/>
        <v>2.3333333333333335</v>
      </c>
      <c r="AB1586" s="42">
        <f t="shared" si="380"/>
        <v>0.45370370370370366</v>
      </c>
      <c r="AC1586" s="42">
        <f t="shared" si="381"/>
        <v>0.54444444444444451</v>
      </c>
      <c r="AD1586" s="40" t="str">
        <f t="shared" si="382"/>
        <v>Low</v>
      </c>
      <c r="AE1586" s="40">
        <f>IFERROR(VLOOKUP(A1586,'[4]Re-order'!$A:$AA,27,0),"")</f>
        <v>0</v>
      </c>
      <c r="AF1586" s="42">
        <f t="shared" si="383"/>
        <v>-0.45555555555555549</v>
      </c>
      <c r="AG1586" s="42" t="e">
        <f>SUMIFS('[4]Raw Inventory'!D:D,'[4]Raw Inventory'!C:C,"GREATWALL",'[4]Raw Inventory'!B:B,A1586)</f>
        <v>#VALUE!</v>
      </c>
      <c r="AH1586" s="42" t="e">
        <f>SUMIFS('[4]Raw Inventory'!D:D,'[4]Raw Inventory'!C:C,"DUARTE",'[4]Raw Inventory'!B:B,A1586)</f>
        <v>#VALUE!</v>
      </c>
      <c r="AI1586" s="42"/>
      <c r="AJ1586" s="42">
        <f t="shared" si="384"/>
        <v>12.857142857142858</v>
      </c>
      <c r="AK1586" s="40" t="str">
        <f>IFERROR(IF((Q1586+IF(AI1586="",0,AI3))&lt;=0,"Stockout",IF(AJ1586="","",IF(F1586="Class A",IF(AJ1586&lt;=7,"Critical",IF(AJ1586&lt;=15,"Low",IF(AJ1586&lt;=30,"Reorder",IF(AJ1586&lt;=45,"Optimal","Overstock")))),IF(F1586="Class B",IF(AJ1586&lt;=10,"Critical",IF(AJ1586&lt;=20,"Low",IF(AJ1586&lt;=45,"Reorder",IF(AJ1586&lt;=60,"Optimal","Overstock")))),IF(F1586="Class C",IF(AJ1586&lt;=15,"Critical",IF(AJ1586&lt;=30,"Low",IF(AJ1586&lt;=60,"Reorder",IF(AJ1586&lt;=90,"Optimal","Overstock")))),""))))),"")</f>
        <v>Low</v>
      </c>
      <c r="AL1586" s="42"/>
      <c r="AM1586" s="39"/>
      <c r="AN1586" s="39"/>
      <c r="AO1586" s="39"/>
      <c r="AP1586" s="39"/>
      <c r="AQ1586" s="39"/>
      <c r="AR1586" s="39"/>
      <c r="AS1586" s="39"/>
      <c r="AT1586" s="39"/>
      <c r="AU1586" s="39"/>
      <c r="AV1586" s="39"/>
    </row>
    <row r="1587" spans="1:48">
      <c r="A1587" s="39" t="s">
        <v>39</v>
      </c>
      <c r="B1587" s="39" t="s">
        <v>91</v>
      </c>
      <c r="C1587" s="39" t="s">
        <v>90</v>
      </c>
      <c r="D1587" s="40" t="s">
        <v>238</v>
      </c>
      <c r="E1587" s="40">
        <v>14</v>
      </c>
      <c r="F1587" s="40" t="s">
        <v>3</v>
      </c>
      <c r="G1587" s="39" t="str">
        <f>IFERROR(VLOOKUP(A1587,'[4]MC Masterlist 2026-09-17'!$B:$M, 3, 0),"")</f>
        <v>HONDA</v>
      </c>
      <c r="H1587" s="41">
        <f>IFERROR(VLOOKUP(A1587,'[4]MC Masterlist 2026-09-17'!$B:$M, 6, 0),"")</f>
        <v>72434</v>
      </c>
      <c r="I1587" s="42">
        <v>0</v>
      </c>
      <c r="J1587" s="42">
        <v>0</v>
      </c>
      <c r="K1587" s="42">
        <v>0</v>
      </c>
      <c r="L1587" s="42">
        <f t="shared" si="369"/>
        <v>0</v>
      </c>
      <c r="M1587" s="42">
        <f t="shared" si="370"/>
        <v>0</v>
      </c>
      <c r="N1587" s="41">
        <f t="shared" si="371"/>
        <v>0</v>
      </c>
      <c r="O1587" s="41">
        <f t="shared" si="372"/>
        <v>0</v>
      </c>
      <c r="P1587" s="42">
        <f t="shared" si="373"/>
        <v>0</v>
      </c>
      <c r="Q1587" s="42">
        <v>2</v>
      </c>
      <c r="R1587" s="41">
        <f t="shared" si="374"/>
        <v>144868</v>
      </c>
      <c r="S1587" s="42">
        <f t="shared" si="375"/>
        <v>0</v>
      </c>
      <c r="T1587" s="42">
        <f>IFERROR(VLOOKUP(A1587,'[4]Re-order'!$A:$Q,17,0),"")</f>
        <v>0</v>
      </c>
      <c r="U1587" s="42">
        <f>IFERROR(VLOOKUP(A1587,'[4]MC Masterlist 2026-09-17'!$B:$M, 10, 0),0)</f>
        <v>15</v>
      </c>
      <c r="V1587" s="42">
        <f>IFERROR(VLOOKUP(A1587,'[4]MC Masterlist 2026-09-17'!$B:$M, 11, 0),0)</f>
        <v>15</v>
      </c>
      <c r="W1587" s="42">
        <f t="shared" si="376"/>
        <v>30</v>
      </c>
      <c r="X1587" s="42">
        <f t="shared" si="377"/>
        <v>30</v>
      </c>
      <c r="Y1587" s="42">
        <f>IFERROR(IF(OR(C1587="AREA I",C1587="AREA V"),7,VLOOKUP(A1587,'[4]MC Masterlist 2026-09-17'!$B:$M, 12, 0)),0)</f>
        <v>30</v>
      </c>
      <c r="Z1587" s="42">
        <f t="shared" si="378"/>
        <v>0</v>
      </c>
      <c r="AA1587" s="42">
        <f t="shared" si="379"/>
        <v>0</v>
      </c>
      <c r="AB1587" s="42">
        <f t="shared" si="380"/>
        <v>0</v>
      </c>
      <c r="AC1587" s="42">
        <f t="shared" si="381"/>
        <v>0</v>
      </c>
      <c r="AD1587" s="40" t="str">
        <f t="shared" si="382"/>
        <v>Critical</v>
      </c>
      <c r="AE1587" s="40">
        <f>IFERROR(VLOOKUP(A1587,'[4]Re-order'!$A:$AA,27,0),"")</f>
        <v>0</v>
      </c>
      <c r="AF1587" s="42">
        <f t="shared" si="383"/>
        <v>-2</v>
      </c>
      <c r="AG1587" s="42" t="e">
        <f>SUMIFS('[4]Raw Inventory'!D:D,'[4]Raw Inventory'!C:C,"GREATWALL",'[4]Raw Inventory'!B:B,A1587)</f>
        <v>#VALUE!</v>
      </c>
      <c r="AH1587" s="42" t="e">
        <f>SUMIFS('[4]Raw Inventory'!D:D,'[4]Raw Inventory'!C:C,"DUARTE",'[4]Raw Inventory'!B:B,A1587)</f>
        <v>#VALUE!</v>
      </c>
      <c r="AI1587" s="42"/>
      <c r="AJ1587" s="42">
        <f t="shared" si="384"/>
        <v>0</v>
      </c>
      <c r="AK1587" s="40" t="str">
        <f>IFERROR(IF((Q1587+IF(AI1587="",0,AI3))&lt;=0,"Stockout",IF(AJ1587="","",IF(F1587="Class A",IF(AJ1587&lt;=7,"Critical",IF(AJ1587&lt;=15,"Low",IF(AJ1587&lt;=30,"Reorder",IF(AJ1587&lt;=45,"Optimal","Overstock")))),IF(F1587="Class B",IF(AJ1587&lt;=10,"Critical",IF(AJ1587&lt;=20,"Low",IF(AJ1587&lt;=45,"Reorder",IF(AJ1587&lt;=60,"Optimal","Overstock")))),IF(F1587="Class C",IF(AJ1587&lt;=15,"Critical",IF(AJ1587&lt;=30,"Low",IF(AJ1587&lt;=60,"Reorder",IF(AJ1587&lt;=90,"Optimal","Overstock")))),""))))),"")</f>
        <v>Critical</v>
      </c>
      <c r="AL1587" s="42"/>
      <c r="AM1587" s="39"/>
      <c r="AN1587" s="39"/>
      <c r="AO1587" s="39"/>
      <c r="AP1587" s="39"/>
      <c r="AQ1587" s="39"/>
      <c r="AR1587" s="39"/>
      <c r="AS1587" s="39"/>
      <c r="AT1587" s="39"/>
      <c r="AU1587" s="39"/>
      <c r="AV1587" s="39"/>
    </row>
    <row r="1588" spans="1:48">
      <c r="A1588" s="39" t="s">
        <v>64</v>
      </c>
      <c r="B1588" s="39" t="s">
        <v>98</v>
      </c>
      <c r="C1588" s="39" t="s">
        <v>90</v>
      </c>
      <c r="D1588" s="40" t="s">
        <v>239</v>
      </c>
      <c r="E1588" s="40">
        <v>12</v>
      </c>
      <c r="F1588" s="40" t="s">
        <v>2</v>
      </c>
      <c r="G1588" s="39" t="str">
        <f>IFERROR(VLOOKUP(A1588,'[4]MC Masterlist 2026-09-17'!$B:$M, 3, 0),"")</f>
        <v>HONDA</v>
      </c>
      <c r="H1588" s="41">
        <f>IFERROR(VLOOKUP(A1588,'[4]MC Masterlist 2026-09-17'!$B:$M, 6, 0),"")</f>
        <v>73170</v>
      </c>
      <c r="I1588" s="42">
        <v>2</v>
      </c>
      <c r="J1588" s="42">
        <v>0</v>
      </c>
      <c r="K1588" s="42">
        <v>1</v>
      </c>
      <c r="L1588" s="42">
        <f t="shared" si="369"/>
        <v>3</v>
      </c>
      <c r="M1588" s="42">
        <f t="shared" si="370"/>
        <v>1</v>
      </c>
      <c r="N1588" s="41">
        <f t="shared" si="371"/>
        <v>219510</v>
      </c>
      <c r="O1588" s="41">
        <f t="shared" si="372"/>
        <v>73170</v>
      </c>
      <c r="P1588" s="42">
        <f t="shared" si="373"/>
        <v>3.3333333333333333E-2</v>
      </c>
      <c r="Q1588" s="42">
        <v>4</v>
      </c>
      <c r="R1588" s="41">
        <f t="shared" si="374"/>
        <v>292680</v>
      </c>
      <c r="S1588" s="42">
        <f t="shared" si="375"/>
        <v>120</v>
      </c>
      <c r="T1588" s="42">
        <f>IFERROR(VLOOKUP(A1588,'[4]Re-order'!$A:$Q,17,0),"")</f>
        <v>0</v>
      </c>
      <c r="U1588" s="42">
        <f>IFERROR(VLOOKUP(A1588,'[4]MC Masterlist 2026-09-17'!$B:$M, 10, 0),0)</f>
        <v>15</v>
      </c>
      <c r="V1588" s="42">
        <f>IFERROR(VLOOKUP(A1588,'[4]MC Masterlist 2026-09-17'!$B:$M, 11, 0),0)</f>
        <v>15</v>
      </c>
      <c r="W1588" s="42">
        <f t="shared" si="376"/>
        <v>30</v>
      </c>
      <c r="X1588" s="42">
        <f t="shared" si="377"/>
        <v>29.5</v>
      </c>
      <c r="Y1588" s="42">
        <f>IFERROR(IF(OR(C1588="AREA I",C1588="AREA V"),7,VLOOKUP(A1588,'[4]MC Masterlist 2026-09-17'!$B:$M, 12, 0)),0)</f>
        <v>30</v>
      </c>
      <c r="Z1588" s="42">
        <f t="shared" si="378"/>
        <v>0.5</v>
      </c>
      <c r="AA1588" s="42">
        <f t="shared" si="379"/>
        <v>1</v>
      </c>
      <c r="AB1588" s="42">
        <f t="shared" si="380"/>
        <v>0.98333333333333328</v>
      </c>
      <c r="AC1588" s="42">
        <f t="shared" si="381"/>
        <v>1</v>
      </c>
      <c r="AD1588" s="40" t="str">
        <f t="shared" si="382"/>
        <v>Overstock</v>
      </c>
      <c r="AE1588" s="40">
        <f>IFERROR(VLOOKUP(A1588,'[4]Re-order'!$A:$AA,27,0),"")</f>
        <v>0</v>
      </c>
      <c r="AF1588" s="42">
        <f t="shared" si="383"/>
        <v>-3</v>
      </c>
      <c r="AG1588" s="42" t="e">
        <f>SUMIFS('[4]Raw Inventory'!D:D,'[4]Raw Inventory'!C:C,"GREATWALL",'[4]Raw Inventory'!B:B,A1588)</f>
        <v>#VALUE!</v>
      </c>
      <c r="AH1588" s="42" t="e">
        <f>SUMIFS('[4]Raw Inventory'!D:D,'[4]Raw Inventory'!C:C,"DUARTE",'[4]Raw Inventory'!B:B,A1588)</f>
        <v>#VALUE!</v>
      </c>
      <c r="AI1588" s="42"/>
      <c r="AJ1588" s="42">
        <f t="shared" si="384"/>
        <v>120</v>
      </c>
      <c r="AK1588" s="40" t="str">
        <f>IFERROR(IF((Q1588+IF(AI1588="",0,AI3))&lt;=0,"Stockout",IF(AJ1588="","",IF(F1588="Class A",IF(AJ1588&lt;=7,"Critical",IF(AJ1588&lt;=15,"Low",IF(AJ1588&lt;=30,"Reorder",IF(AJ1588&lt;=45,"Optimal","Overstock")))),IF(F1588="Class B",IF(AJ1588&lt;=10,"Critical",IF(AJ1588&lt;=20,"Low",IF(AJ1588&lt;=45,"Reorder",IF(AJ1588&lt;=60,"Optimal","Overstock")))),IF(F1588="Class C",IF(AJ1588&lt;=15,"Critical",IF(AJ1588&lt;=30,"Low",IF(AJ1588&lt;=60,"Reorder",IF(AJ1588&lt;=90,"Optimal","Overstock")))),""))))),"")</f>
        <v>Overstock</v>
      </c>
      <c r="AL1588" s="42"/>
      <c r="AM1588" s="39"/>
      <c r="AN1588" s="39"/>
      <c r="AO1588" s="39"/>
      <c r="AP1588" s="39"/>
      <c r="AQ1588" s="39"/>
      <c r="AR1588" s="39"/>
      <c r="AS1588" s="39"/>
      <c r="AT1588" s="39"/>
      <c r="AU1588" s="39"/>
      <c r="AV1588" s="39"/>
    </row>
    <row r="1589" spans="1:48">
      <c r="A1589" s="39" t="s">
        <v>75</v>
      </c>
      <c r="B1589" s="39" t="s">
        <v>146</v>
      </c>
      <c r="C1589" s="39" t="s">
        <v>137</v>
      </c>
      <c r="D1589" s="40" t="s">
        <v>263</v>
      </c>
      <c r="E1589" s="40">
        <v>29</v>
      </c>
      <c r="F1589" s="40" t="s">
        <v>3</v>
      </c>
      <c r="G1589" s="39" t="str">
        <f>IFERROR(VLOOKUP(A1589,'[4]MC Masterlist 2026-09-17'!$B:$M, 3, 0),"")</f>
        <v>SUZUKI</v>
      </c>
      <c r="H1589" s="41">
        <f>IFERROR(VLOOKUP(A1589,'[4]MC Masterlist 2026-09-17'!$B:$M, 6, 0),"")</f>
        <v>138952</v>
      </c>
      <c r="I1589" s="42">
        <v>0</v>
      </c>
      <c r="J1589" s="42">
        <v>0</v>
      </c>
      <c r="K1589" s="42">
        <v>0</v>
      </c>
      <c r="L1589" s="42">
        <f t="shared" si="369"/>
        <v>0</v>
      </c>
      <c r="M1589" s="42">
        <f t="shared" si="370"/>
        <v>0</v>
      </c>
      <c r="N1589" s="41">
        <f t="shared" si="371"/>
        <v>0</v>
      </c>
      <c r="O1589" s="41">
        <f t="shared" si="372"/>
        <v>0</v>
      </c>
      <c r="P1589" s="42">
        <f t="shared" si="373"/>
        <v>0</v>
      </c>
      <c r="Q1589" s="42">
        <v>1</v>
      </c>
      <c r="R1589" s="41">
        <f t="shared" si="374"/>
        <v>138952</v>
      </c>
      <c r="S1589" s="42">
        <f t="shared" si="375"/>
        <v>0</v>
      </c>
      <c r="T1589" s="42">
        <f>IFERROR(VLOOKUP(A1589,'[4]Re-order'!$A:$Q,17,0),"")</f>
        <v>0</v>
      </c>
      <c r="U1589" s="42">
        <f>IFERROR(VLOOKUP(A1589,'[4]MC Masterlist 2026-09-17'!$B:$M, 10, 0),0)</f>
        <v>15</v>
      </c>
      <c r="V1589" s="42">
        <f>IFERROR(VLOOKUP(A1589,'[4]MC Masterlist 2026-09-17'!$B:$M, 11, 0),0)</f>
        <v>15</v>
      </c>
      <c r="W1589" s="42">
        <f t="shared" si="376"/>
        <v>30</v>
      </c>
      <c r="X1589" s="42">
        <f t="shared" si="377"/>
        <v>7</v>
      </c>
      <c r="Y1589" s="42">
        <f>IFERROR(IF(OR(C1589="AREA I",C1589="AREA V"),7,VLOOKUP(A1589,'[4]MC Masterlist 2026-09-17'!$B:$M, 12, 0)),0)</f>
        <v>7</v>
      </c>
      <c r="Z1589" s="42">
        <f t="shared" si="378"/>
        <v>0</v>
      </c>
      <c r="AA1589" s="42">
        <f t="shared" si="379"/>
        <v>0</v>
      </c>
      <c r="AB1589" s="42">
        <f t="shared" si="380"/>
        <v>0</v>
      </c>
      <c r="AC1589" s="42">
        <f t="shared" si="381"/>
        <v>0</v>
      </c>
      <c r="AD1589" s="40" t="str">
        <f t="shared" si="382"/>
        <v>Critical</v>
      </c>
      <c r="AE1589" s="40">
        <f>IFERROR(VLOOKUP(A1589,'[4]Re-order'!$A:$AA,27,0),"")</f>
        <v>0</v>
      </c>
      <c r="AF1589" s="42">
        <f t="shared" si="383"/>
        <v>-1</v>
      </c>
      <c r="AG1589" s="42" t="e">
        <f>SUMIFS('[4]Raw Inventory'!D:D,'[4]Raw Inventory'!C:C,"GREATWALL",'[4]Raw Inventory'!B:B,A1589)</f>
        <v>#VALUE!</v>
      </c>
      <c r="AH1589" s="42" t="e">
        <f>SUMIFS('[4]Raw Inventory'!D:D,'[4]Raw Inventory'!C:C,"DUARTE",'[4]Raw Inventory'!B:B,A1589)</f>
        <v>#VALUE!</v>
      </c>
      <c r="AI1589" s="42"/>
      <c r="AJ1589" s="42">
        <f t="shared" si="384"/>
        <v>0</v>
      </c>
      <c r="AK1589" s="40" t="str">
        <f>IFERROR(IF((Q1589+IF(AI1589="",0,AI3))&lt;=0,"Stockout",IF(AJ1589="","",IF(F1589="Class A",IF(AJ1589&lt;=7,"Critical",IF(AJ1589&lt;=15,"Low",IF(AJ1589&lt;=30,"Reorder",IF(AJ1589&lt;=45,"Optimal","Overstock")))),IF(F1589="Class B",IF(AJ1589&lt;=10,"Critical",IF(AJ1589&lt;=20,"Low",IF(AJ1589&lt;=45,"Reorder",IF(AJ1589&lt;=60,"Optimal","Overstock")))),IF(F1589="Class C",IF(AJ1589&lt;=15,"Critical",IF(AJ1589&lt;=30,"Low",IF(AJ1589&lt;=60,"Reorder",IF(AJ1589&lt;=90,"Optimal","Overstock")))),""))))),"")</f>
        <v>Critical</v>
      </c>
      <c r="AL1589" s="42"/>
      <c r="AM1589" s="39"/>
      <c r="AN1589" s="39"/>
      <c r="AO1589" s="39"/>
      <c r="AP1589" s="39"/>
      <c r="AQ1589" s="39"/>
      <c r="AR1589" s="39"/>
      <c r="AS1589" s="39"/>
      <c r="AT1589" s="39"/>
      <c r="AU1589" s="39"/>
      <c r="AV1589" s="39"/>
    </row>
    <row r="1590" spans="1:48">
      <c r="A1590" s="39" t="s">
        <v>50</v>
      </c>
      <c r="B1590" s="39" t="s">
        <v>130</v>
      </c>
      <c r="C1590" s="39" t="s">
        <v>128</v>
      </c>
      <c r="D1590" s="40" t="s">
        <v>238</v>
      </c>
      <c r="E1590" s="40">
        <v>30</v>
      </c>
      <c r="F1590" s="40" t="s">
        <v>3</v>
      </c>
      <c r="G1590" s="39" t="str">
        <f>IFERROR(VLOOKUP(A1590,'[4]MC Masterlist 2026-09-17'!$B:$M, 3, 0),"")</f>
        <v>YAMAHA</v>
      </c>
      <c r="H1590" s="41">
        <f>IFERROR(VLOOKUP(A1590,'[4]MC Masterlist 2026-09-17'!$B:$M, 6, 0),"")</f>
        <v>78957</v>
      </c>
      <c r="I1590" s="42">
        <v>0</v>
      </c>
      <c r="J1590" s="42">
        <v>0</v>
      </c>
      <c r="K1590" s="42">
        <v>0</v>
      </c>
      <c r="L1590" s="42">
        <f t="shared" si="369"/>
        <v>0</v>
      </c>
      <c r="M1590" s="42">
        <f t="shared" si="370"/>
        <v>0</v>
      </c>
      <c r="N1590" s="41">
        <f t="shared" si="371"/>
        <v>0</v>
      </c>
      <c r="O1590" s="41">
        <f t="shared" si="372"/>
        <v>0</v>
      </c>
      <c r="P1590" s="42">
        <f t="shared" si="373"/>
        <v>0</v>
      </c>
      <c r="Q1590" s="42">
        <v>1</v>
      </c>
      <c r="R1590" s="41">
        <f t="shared" si="374"/>
        <v>78957</v>
      </c>
      <c r="S1590" s="42">
        <f t="shared" si="375"/>
        <v>0</v>
      </c>
      <c r="T1590" s="42">
        <f>IFERROR(VLOOKUP(A1590,'[4]Re-order'!$A:$Q,17,0),"")</f>
        <v>0</v>
      </c>
      <c r="U1590" s="42">
        <f>IFERROR(VLOOKUP(A1590,'[4]MC Masterlist 2026-09-17'!$B:$M, 10, 0),0)</f>
        <v>15</v>
      </c>
      <c r="V1590" s="42">
        <f>IFERROR(VLOOKUP(A1590,'[4]MC Masterlist 2026-09-17'!$B:$M, 11, 0),0)</f>
        <v>15</v>
      </c>
      <c r="W1590" s="42">
        <f t="shared" si="376"/>
        <v>30</v>
      </c>
      <c r="X1590" s="42">
        <f t="shared" si="377"/>
        <v>30</v>
      </c>
      <c r="Y1590" s="42">
        <f>IFERROR(IF(OR(C1590="AREA I",C1590="AREA V"),7,VLOOKUP(A1590,'[4]MC Masterlist 2026-09-17'!$B:$M, 12, 0)),0)</f>
        <v>30</v>
      </c>
      <c r="Z1590" s="42">
        <f t="shared" si="378"/>
        <v>0</v>
      </c>
      <c r="AA1590" s="42">
        <f t="shared" si="379"/>
        <v>0</v>
      </c>
      <c r="AB1590" s="42">
        <f t="shared" si="380"/>
        <v>0</v>
      </c>
      <c r="AC1590" s="42">
        <f t="shared" si="381"/>
        <v>0</v>
      </c>
      <c r="AD1590" s="40" t="str">
        <f t="shared" si="382"/>
        <v>Critical</v>
      </c>
      <c r="AE1590" s="40">
        <f>IFERROR(VLOOKUP(A1590,'[4]Re-order'!$A:$AA,27,0),"")</f>
        <v>0</v>
      </c>
      <c r="AF1590" s="42">
        <f t="shared" si="383"/>
        <v>-1</v>
      </c>
      <c r="AG1590" s="42" t="e">
        <f>SUMIFS('[4]Raw Inventory'!D:D,'[4]Raw Inventory'!C:C,"GREATWALL",'[4]Raw Inventory'!B:B,A1590)</f>
        <v>#VALUE!</v>
      </c>
      <c r="AH1590" s="42" t="e">
        <f>SUMIFS('[4]Raw Inventory'!D:D,'[4]Raw Inventory'!C:C,"DUARTE",'[4]Raw Inventory'!B:B,A1590)</f>
        <v>#VALUE!</v>
      </c>
      <c r="AI1590" s="42"/>
      <c r="AJ1590" s="42">
        <f t="shared" si="384"/>
        <v>0</v>
      </c>
      <c r="AK1590" s="40" t="str">
        <f>IFERROR(IF((Q1590+IF(AI1590="",0,AI3))&lt;=0,"Stockout",IF(AJ1590="","",IF(F1590="Class A",IF(AJ1590&lt;=7,"Critical",IF(AJ1590&lt;=15,"Low",IF(AJ1590&lt;=30,"Reorder",IF(AJ1590&lt;=45,"Optimal","Overstock")))),IF(F1590="Class B",IF(AJ1590&lt;=10,"Critical",IF(AJ1590&lt;=20,"Low",IF(AJ1590&lt;=45,"Reorder",IF(AJ1590&lt;=60,"Optimal","Overstock")))),IF(F1590="Class C",IF(AJ1590&lt;=15,"Critical",IF(AJ1590&lt;=30,"Low",IF(AJ1590&lt;=60,"Reorder",IF(AJ1590&lt;=90,"Optimal","Overstock")))),""))))),"")</f>
        <v>Critical</v>
      </c>
      <c r="AL1590" s="42"/>
      <c r="AM1590" s="39"/>
      <c r="AN1590" s="39"/>
      <c r="AO1590" s="39"/>
      <c r="AP1590" s="39"/>
      <c r="AQ1590" s="39"/>
      <c r="AR1590" s="39"/>
      <c r="AS1590" s="39"/>
      <c r="AT1590" s="39"/>
      <c r="AU1590" s="39"/>
      <c r="AV1590" s="39"/>
    </row>
    <row r="1591" spans="1:48">
      <c r="A1591" s="39" t="s">
        <v>28</v>
      </c>
      <c r="B1591" s="39" t="s">
        <v>123</v>
      </c>
      <c r="C1591" s="39" t="s">
        <v>118</v>
      </c>
      <c r="D1591" s="40" t="s">
        <v>226</v>
      </c>
      <c r="E1591" s="40">
        <v>1</v>
      </c>
      <c r="F1591" s="40" t="s">
        <v>0</v>
      </c>
      <c r="G1591" s="39" t="str">
        <f>IFERROR(VLOOKUP(A1591,'[4]MC Masterlist 2026-09-17'!$B:$M, 3, 0),"")</f>
        <v>YAMAHA</v>
      </c>
      <c r="H1591" s="41">
        <f>IFERROR(VLOOKUP(A1591,'[4]MC Masterlist 2026-09-17'!$B:$M, 6, 0),"")</f>
        <v>147312</v>
      </c>
      <c r="I1591" s="42">
        <v>5</v>
      </c>
      <c r="J1591" s="42">
        <v>3</v>
      </c>
      <c r="K1591" s="42">
        <v>3</v>
      </c>
      <c r="L1591" s="42">
        <f t="shared" si="369"/>
        <v>11</v>
      </c>
      <c r="M1591" s="42">
        <f t="shared" si="370"/>
        <v>3.6666666666666665</v>
      </c>
      <c r="N1591" s="41">
        <f t="shared" si="371"/>
        <v>1620432</v>
      </c>
      <c r="O1591" s="41">
        <f t="shared" si="372"/>
        <v>540144</v>
      </c>
      <c r="P1591" s="42">
        <f t="shared" si="373"/>
        <v>0.12222222222222222</v>
      </c>
      <c r="Q1591" s="42"/>
      <c r="R1591" s="41">
        <f t="shared" si="374"/>
        <v>0</v>
      </c>
      <c r="S1591" s="42">
        <f t="shared" si="375"/>
        <v>0</v>
      </c>
      <c r="T1591" s="42">
        <f>IFERROR(VLOOKUP(A1591,'[4]Re-order'!$A:$Q,17,0),"")</f>
        <v>0</v>
      </c>
      <c r="U1591" s="42">
        <f>IFERROR(VLOOKUP(A1591,'[4]MC Masterlist 2026-09-17'!$B:$M, 10, 0),0)</f>
        <v>15</v>
      </c>
      <c r="V1591" s="42">
        <f>IFERROR(VLOOKUP(A1591,'[4]MC Masterlist 2026-09-17'!$B:$M, 11, 0),0)</f>
        <v>15</v>
      </c>
      <c r="W1591" s="42">
        <f t="shared" si="376"/>
        <v>30</v>
      </c>
      <c r="X1591" s="42">
        <f t="shared" si="377"/>
        <v>28.166666666666668</v>
      </c>
      <c r="Y1591" s="42">
        <f>IFERROR(IF(OR(C1591="AREA I",C1591="AREA V"),7,VLOOKUP(A1591,'[4]MC Masterlist 2026-09-17'!$B:$M, 12, 0)),0)</f>
        <v>30</v>
      </c>
      <c r="Z1591" s="42">
        <f t="shared" si="378"/>
        <v>1.8333333333333333</v>
      </c>
      <c r="AA1591" s="42">
        <f t="shared" si="379"/>
        <v>3.6666666666666665</v>
      </c>
      <c r="AB1591" s="42">
        <f t="shared" si="380"/>
        <v>3.4425925925925926</v>
      </c>
      <c r="AC1591" s="42">
        <f t="shared" si="381"/>
        <v>3.6666666666666665</v>
      </c>
      <c r="AD1591" s="40" t="str">
        <f t="shared" si="382"/>
        <v>Stockout</v>
      </c>
      <c r="AE1591" s="40">
        <f>IFERROR(VLOOKUP(A1591,'[4]Re-order'!$A:$AA,27,0),"")</f>
        <v>0</v>
      </c>
      <c r="AF1591" s="42">
        <f t="shared" si="383"/>
        <v>3.6666666666666665</v>
      </c>
      <c r="AG1591" s="42" t="e">
        <f>SUMIFS('[4]Raw Inventory'!D:D,'[4]Raw Inventory'!C:C,"GREATWALL",'[4]Raw Inventory'!B:B,A1591)</f>
        <v>#VALUE!</v>
      </c>
      <c r="AH1591" s="42" t="e">
        <f>SUMIFS('[4]Raw Inventory'!D:D,'[4]Raw Inventory'!C:C,"DUARTE",'[4]Raw Inventory'!B:B,A1591)</f>
        <v>#VALUE!</v>
      </c>
      <c r="AI1591" s="42"/>
      <c r="AJ1591" s="42">
        <f t="shared" si="384"/>
        <v>0</v>
      </c>
      <c r="AK1591" s="40" t="str">
        <f>IFERROR(IF((Q1591+IF(AI1591="",0,AI3))&lt;=0,"Stockout",IF(AJ1591="","",IF(F1591="Class A",IF(AJ1591&lt;=7,"Critical",IF(AJ1591&lt;=15,"Low",IF(AJ1591&lt;=30,"Reorder",IF(AJ1591&lt;=45,"Optimal","Overstock")))),IF(F1591="Class B",IF(AJ1591&lt;=10,"Critical",IF(AJ1591&lt;=20,"Low",IF(AJ1591&lt;=45,"Reorder",IF(AJ1591&lt;=60,"Optimal","Overstock")))),IF(F1591="Class C",IF(AJ1591&lt;=15,"Critical",IF(AJ1591&lt;=30,"Low",IF(AJ1591&lt;=60,"Reorder",IF(AJ1591&lt;=90,"Optimal","Overstock")))),""))))),"")</f>
        <v>Stockout</v>
      </c>
      <c r="AL1591" s="42"/>
      <c r="AM1591" s="39"/>
      <c r="AN1591" s="39"/>
      <c r="AO1591" s="39"/>
      <c r="AP1591" s="39"/>
      <c r="AQ1591" s="39"/>
      <c r="AR1591" s="39"/>
      <c r="AS1591" s="39"/>
      <c r="AT1591" s="39"/>
      <c r="AU1591" s="39"/>
      <c r="AV1591" s="39"/>
    </row>
    <row r="1592" spans="1:48">
      <c r="A1592" s="39" t="s">
        <v>44</v>
      </c>
      <c r="B1592" s="39" t="s">
        <v>144</v>
      </c>
      <c r="C1592" s="39" t="s">
        <v>137</v>
      </c>
      <c r="D1592" s="40" t="s">
        <v>254</v>
      </c>
      <c r="E1592" s="40">
        <v>15</v>
      </c>
      <c r="F1592" s="40" t="s">
        <v>2</v>
      </c>
      <c r="G1592" s="39" t="str">
        <f>IFERROR(VLOOKUP(A1592,'[4]MC Masterlist 2026-09-17'!$B:$M, 3, 0),"")</f>
        <v>YAMAHA</v>
      </c>
      <c r="H1592" s="41">
        <f>IFERROR(VLOOKUP(A1592,'[4]MC Masterlist 2026-09-17'!$B:$M, 6, 0),"")</f>
        <v>165912</v>
      </c>
      <c r="I1592" s="42">
        <v>1</v>
      </c>
      <c r="J1592" s="42">
        <v>0</v>
      </c>
      <c r="K1592" s="42">
        <v>1</v>
      </c>
      <c r="L1592" s="42">
        <f t="shared" si="369"/>
        <v>2</v>
      </c>
      <c r="M1592" s="42">
        <f t="shared" si="370"/>
        <v>0.66666666666666663</v>
      </c>
      <c r="N1592" s="41">
        <f t="shared" si="371"/>
        <v>331824</v>
      </c>
      <c r="O1592" s="41">
        <f t="shared" si="372"/>
        <v>110608</v>
      </c>
      <c r="P1592" s="42">
        <f t="shared" si="373"/>
        <v>2.222222222222222E-2</v>
      </c>
      <c r="Q1592" s="42">
        <v>1</v>
      </c>
      <c r="R1592" s="41">
        <f t="shared" si="374"/>
        <v>165912</v>
      </c>
      <c r="S1592" s="42">
        <f t="shared" si="375"/>
        <v>45</v>
      </c>
      <c r="T1592" s="42">
        <f>IFERROR(VLOOKUP(A1592,'[4]Re-order'!$A:$Q,17,0),"")</f>
        <v>0</v>
      </c>
      <c r="U1592" s="42">
        <f>IFERROR(VLOOKUP(A1592,'[4]MC Masterlist 2026-09-17'!$B:$M, 10, 0),0)</f>
        <v>15</v>
      </c>
      <c r="V1592" s="42">
        <f>IFERROR(VLOOKUP(A1592,'[4]MC Masterlist 2026-09-17'!$B:$M, 11, 0),0)</f>
        <v>15</v>
      </c>
      <c r="W1592" s="42">
        <f t="shared" si="376"/>
        <v>30</v>
      </c>
      <c r="X1592" s="42">
        <f t="shared" si="377"/>
        <v>6.666666666666667</v>
      </c>
      <c r="Y1592" s="42">
        <f>IFERROR(IF(OR(C1592="AREA I",C1592="AREA V"),7,VLOOKUP(A1592,'[4]MC Masterlist 2026-09-17'!$B:$M, 12, 0)),0)</f>
        <v>7</v>
      </c>
      <c r="Z1592" s="42">
        <f t="shared" si="378"/>
        <v>0.33333333333333331</v>
      </c>
      <c r="AA1592" s="42">
        <f t="shared" si="379"/>
        <v>0.66666666666666663</v>
      </c>
      <c r="AB1592" s="42">
        <f t="shared" si="380"/>
        <v>0.14814814814814814</v>
      </c>
      <c r="AC1592" s="42">
        <f t="shared" si="381"/>
        <v>0.15555555555555553</v>
      </c>
      <c r="AD1592" s="40" t="str">
        <f t="shared" si="382"/>
        <v>Reorder</v>
      </c>
      <c r="AE1592" s="40">
        <f>IFERROR(VLOOKUP(A1592,'[4]Re-order'!$A:$AA,27,0),"")</f>
        <v>0</v>
      </c>
      <c r="AF1592" s="42">
        <f t="shared" si="383"/>
        <v>-0.84444444444444444</v>
      </c>
      <c r="AG1592" s="42" t="e">
        <f>SUMIFS('[4]Raw Inventory'!D:D,'[4]Raw Inventory'!C:C,"GREATWALL",'[4]Raw Inventory'!B:B,A1592)</f>
        <v>#VALUE!</v>
      </c>
      <c r="AH1592" s="42" t="e">
        <f>SUMIFS('[4]Raw Inventory'!D:D,'[4]Raw Inventory'!C:C,"DUARTE",'[4]Raw Inventory'!B:B,A1592)</f>
        <v>#VALUE!</v>
      </c>
      <c r="AI1592" s="42"/>
      <c r="AJ1592" s="42">
        <f t="shared" si="384"/>
        <v>45.000000000000007</v>
      </c>
      <c r="AK1592" s="40" t="str">
        <f>IFERROR(IF((Q1592+IF(AI1592="",0,AI3))&lt;=0,"Stockout",IF(AJ1592="","",IF(F1592="Class A",IF(AJ1592&lt;=7,"Critical",IF(AJ1592&lt;=15,"Low",IF(AJ1592&lt;=30,"Reorder",IF(AJ1592&lt;=45,"Optimal","Overstock")))),IF(F1592="Class B",IF(AJ1592&lt;=10,"Critical",IF(AJ1592&lt;=20,"Low",IF(AJ1592&lt;=45,"Reorder",IF(AJ1592&lt;=60,"Optimal","Overstock")))),IF(F1592="Class C",IF(AJ1592&lt;=15,"Critical",IF(AJ1592&lt;=30,"Low",IF(AJ1592&lt;=60,"Reorder",IF(AJ1592&lt;=90,"Optimal","Overstock")))),""))))),"")</f>
        <v>Reorder</v>
      </c>
      <c r="AL1592" s="42"/>
      <c r="AM1592" s="39"/>
      <c r="AN1592" s="39"/>
      <c r="AO1592" s="39"/>
      <c r="AP1592" s="39"/>
      <c r="AQ1592" s="39"/>
      <c r="AR1592" s="39"/>
      <c r="AS1592" s="39"/>
      <c r="AT1592" s="39"/>
      <c r="AU1592" s="39"/>
      <c r="AV1592" s="39"/>
    </row>
    <row r="1593" spans="1:48">
      <c r="A1593" s="39" t="s">
        <v>37</v>
      </c>
      <c r="B1593" s="39" t="s">
        <v>153</v>
      </c>
      <c r="C1593" s="39" t="s">
        <v>152</v>
      </c>
      <c r="D1593" s="40" t="s">
        <v>244</v>
      </c>
      <c r="E1593" s="40">
        <v>9</v>
      </c>
      <c r="F1593" s="40" t="s">
        <v>2</v>
      </c>
      <c r="G1593" s="39" t="str">
        <f>IFERROR(VLOOKUP(A1593,'[4]MC Masterlist 2026-09-17'!$B:$M, 3, 0),"")</f>
        <v>HONDA</v>
      </c>
      <c r="H1593" s="41">
        <f>IFERROR(VLOOKUP(A1593,'[4]MC Masterlist 2026-09-17'!$B:$M, 6, 0),"")</f>
        <v>74550</v>
      </c>
      <c r="I1593" s="42">
        <v>0</v>
      </c>
      <c r="J1593" s="42">
        <v>1</v>
      </c>
      <c r="K1593" s="42">
        <v>1</v>
      </c>
      <c r="L1593" s="42">
        <f t="shared" si="369"/>
        <v>2</v>
      </c>
      <c r="M1593" s="42">
        <f t="shared" si="370"/>
        <v>0.66666666666666663</v>
      </c>
      <c r="N1593" s="41">
        <f t="shared" si="371"/>
        <v>149100</v>
      </c>
      <c r="O1593" s="41">
        <f t="shared" si="372"/>
        <v>49700</v>
      </c>
      <c r="P1593" s="42">
        <f t="shared" si="373"/>
        <v>2.222222222222222E-2</v>
      </c>
      <c r="Q1593" s="42">
        <v>1</v>
      </c>
      <c r="R1593" s="41">
        <f t="shared" si="374"/>
        <v>74550</v>
      </c>
      <c r="S1593" s="42">
        <f t="shared" si="375"/>
        <v>45</v>
      </c>
      <c r="T1593" s="42">
        <f>IFERROR(VLOOKUP(A1593,'[4]Re-order'!$A:$Q,17,0),"")</f>
        <v>0</v>
      </c>
      <c r="U1593" s="42">
        <f>IFERROR(VLOOKUP(A1593,'[4]MC Masterlist 2026-09-17'!$B:$M, 10, 0),0)</f>
        <v>15</v>
      </c>
      <c r="V1593" s="42">
        <f>IFERROR(VLOOKUP(A1593,'[4]MC Masterlist 2026-09-17'!$B:$M, 11, 0),0)</f>
        <v>15</v>
      </c>
      <c r="W1593" s="42">
        <f t="shared" si="376"/>
        <v>30</v>
      </c>
      <c r="X1593" s="42">
        <f t="shared" si="377"/>
        <v>29.666666666666668</v>
      </c>
      <c r="Y1593" s="42">
        <f>IFERROR(IF(OR(C1593="AREA I",C1593="AREA V"),7,VLOOKUP(A1593,'[4]MC Masterlist 2026-09-17'!$B:$M, 12, 0)),0)</f>
        <v>30</v>
      </c>
      <c r="Z1593" s="42">
        <f t="shared" si="378"/>
        <v>0.33333333333333331</v>
      </c>
      <c r="AA1593" s="42">
        <f t="shared" si="379"/>
        <v>0.66666666666666663</v>
      </c>
      <c r="AB1593" s="42">
        <f t="shared" si="380"/>
        <v>0.65925925925925921</v>
      </c>
      <c r="AC1593" s="42">
        <f t="shared" si="381"/>
        <v>0.66666666666666663</v>
      </c>
      <c r="AD1593" s="40" t="str">
        <f t="shared" si="382"/>
        <v>Reorder</v>
      </c>
      <c r="AE1593" s="40">
        <f>IFERROR(VLOOKUP(A1593,'[4]Re-order'!$A:$AA,27,0),"")</f>
        <v>0</v>
      </c>
      <c r="AF1593" s="42">
        <f t="shared" si="383"/>
        <v>-0.33333333333333337</v>
      </c>
      <c r="AG1593" s="42" t="e">
        <f>SUMIFS('[4]Raw Inventory'!D:D,'[4]Raw Inventory'!C:C,"GREATWALL",'[4]Raw Inventory'!B:B,A1593)</f>
        <v>#VALUE!</v>
      </c>
      <c r="AH1593" s="42" t="e">
        <f>SUMIFS('[4]Raw Inventory'!D:D,'[4]Raw Inventory'!C:C,"DUARTE",'[4]Raw Inventory'!B:B,A1593)</f>
        <v>#VALUE!</v>
      </c>
      <c r="AI1593" s="42"/>
      <c r="AJ1593" s="42">
        <f t="shared" si="384"/>
        <v>45.000000000000007</v>
      </c>
      <c r="AK1593" s="40" t="str">
        <f>IFERROR(IF((Q1593+IF(AI1593="",0,AI3))&lt;=0,"Stockout",IF(AJ1593="","",IF(F1593="Class A",IF(AJ1593&lt;=7,"Critical",IF(AJ1593&lt;=15,"Low",IF(AJ1593&lt;=30,"Reorder",IF(AJ1593&lt;=45,"Optimal","Overstock")))),IF(F1593="Class B",IF(AJ1593&lt;=10,"Critical",IF(AJ1593&lt;=20,"Low",IF(AJ1593&lt;=45,"Reorder",IF(AJ1593&lt;=60,"Optimal","Overstock")))),IF(F1593="Class C",IF(AJ1593&lt;=15,"Critical",IF(AJ1593&lt;=30,"Low",IF(AJ1593&lt;=60,"Reorder",IF(AJ1593&lt;=90,"Optimal","Overstock")))),""))))),"")</f>
        <v>Reorder</v>
      </c>
      <c r="AL1593" s="42"/>
      <c r="AM1593" s="39"/>
      <c r="AN1593" s="39"/>
      <c r="AO1593" s="39"/>
      <c r="AP1593" s="39"/>
      <c r="AQ1593" s="39"/>
      <c r="AR1593" s="39"/>
      <c r="AS1593" s="39"/>
      <c r="AT1593" s="39"/>
      <c r="AU1593" s="39"/>
      <c r="AV1593" s="39"/>
    </row>
    <row r="1594" spans="1:48">
      <c r="A1594" s="39" t="s">
        <v>40</v>
      </c>
      <c r="B1594" s="39" t="s">
        <v>120</v>
      </c>
      <c r="C1594" s="39" t="s">
        <v>118</v>
      </c>
      <c r="D1594" s="40" t="s">
        <v>265</v>
      </c>
      <c r="E1594" s="40">
        <v>24</v>
      </c>
      <c r="F1594" s="40" t="s">
        <v>3</v>
      </c>
      <c r="G1594" s="39" t="str">
        <f>IFERROR(VLOOKUP(A1594,'[4]MC Masterlist 2026-09-17'!$B:$M, 3, 0),"")</f>
        <v>HONDA</v>
      </c>
      <c r="H1594" s="41">
        <f>IFERROR(VLOOKUP(A1594,'[4]MC Masterlist 2026-09-17'!$B:$M, 6, 0),"")</f>
        <v>56426</v>
      </c>
      <c r="I1594" s="42">
        <v>0</v>
      </c>
      <c r="J1594" s="42">
        <v>0</v>
      </c>
      <c r="K1594" s="42">
        <v>0</v>
      </c>
      <c r="L1594" s="42">
        <f t="shared" si="369"/>
        <v>0</v>
      </c>
      <c r="M1594" s="42">
        <f t="shared" si="370"/>
        <v>0</v>
      </c>
      <c r="N1594" s="41">
        <f t="shared" si="371"/>
        <v>0</v>
      </c>
      <c r="O1594" s="41">
        <f t="shared" si="372"/>
        <v>0</v>
      </c>
      <c r="P1594" s="42">
        <f t="shared" si="373"/>
        <v>0</v>
      </c>
      <c r="Q1594" s="42">
        <v>2</v>
      </c>
      <c r="R1594" s="41">
        <f t="shared" si="374"/>
        <v>112852</v>
      </c>
      <c r="S1594" s="42">
        <f t="shared" si="375"/>
        <v>0</v>
      </c>
      <c r="T1594" s="42">
        <f>IFERROR(VLOOKUP(A1594,'[4]Re-order'!$A:$Q,17,0),"")</f>
        <v>0</v>
      </c>
      <c r="U1594" s="42">
        <f>IFERROR(VLOOKUP(A1594,'[4]MC Masterlist 2026-09-17'!$B:$M, 10, 0),0)</f>
        <v>15</v>
      </c>
      <c r="V1594" s="42">
        <f>IFERROR(VLOOKUP(A1594,'[4]MC Masterlist 2026-09-17'!$B:$M, 11, 0),0)</f>
        <v>15</v>
      </c>
      <c r="W1594" s="42">
        <f t="shared" si="376"/>
        <v>30</v>
      </c>
      <c r="X1594" s="42">
        <f t="shared" si="377"/>
        <v>30</v>
      </c>
      <c r="Y1594" s="42">
        <f>IFERROR(IF(OR(C1594="AREA I",C1594="AREA V"),7,VLOOKUP(A1594,'[4]MC Masterlist 2026-09-17'!$B:$M, 12, 0)),0)</f>
        <v>30</v>
      </c>
      <c r="Z1594" s="42">
        <f t="shared" si="378"/>
        <v>0</v>
      </c>
      <c r="AA1594" s="42">
        <f t="shared" si="379"/>
        <v>0</v>
      </c>
      <c r="AB1594" s="42">
        <f t="shared" si="380"/>
        <v>0</v>
      </c>
      <c r="AC1594" s="42">
        <f t="shared" si="381"/>
        <v>0</v>
      </c>
      <c r="AD1594" s="40" t="str">
        <f t="shared" si="382"/>
        <v>Critical</v>
      </c>
      <c r="AE1594" s="40">
        <f>IFERROR(VLOOKUP(A1594,'[4]Re-order'!$A:$AA,27,0),"")</f>
        <v>0</v>
      </c>
      <c r="AF1594" s="42">
        <f t="shared" si="383"/>
        <v>-2</v>
      </c>
      <c r="AG1594" s="42" t="e">
        <f>SUMIFS('[4]Raw Inventory'!D:D,'[4]Raw Inventory'!C:C,"GREATWALL",'[4]Raw Inventory'!B:B,A1594)</f>
        <v>#VALUE!</v>
      </c>
      <c r="AH1594" s="42" t="e">
        <f>SUMIFS('[4]Raw Inventory'!D:D,'[4]Raw Inventory'!C:C,"DUARTE",'[4]Raw Inventory'!B:B,A1594)</f>
        <v>#VALUE!</v>
      </c>
      <c r="AI1594" s="42"/>
      <c r="AJ1594" s="42">
        <f t="shared" si="384"/>
        <v>0</v>
      </c>
      <c r="AK1594" s="40" t="str">
        <f>IFERROR(IF((Q1594+IF(AI1594="",0,AI3))&lt;=0,"Stockout",IF(AJ1594="","",IF(F1594="Class A",IF(AJ1594&lt;=7,"Critical",IF(AJ1594&lt;=15,"Low",IF(AJ1594&lt;=30,"Reorder",IF(AJ1594&lt;=45,"Optimal","Overstock")))),IF(F1594="Class B",IF(AJ1594&lt;=10,"Critical",IF(AJ1594&lt;=20,"Low",IF(AJ1594&lt;=45,"Reorder",IF(AJ1594&lt;=60,"Optimal","Overstock")))),IF(F1594="Class C",IF(AJ1594&lt;=15,"Critical",IF(AJ1594&lt;=30,"Low",IF(AJ1594&lt;=60,"Reorder",IF(AJ1594&lt;=90,"Optimal","Overstock")))),""))))),"")</f>
        <v>Critical</v>
      </c>
      <c r="AL1594" s="42"/>
      <c r="AM1594" s="39"/>
      <c r="AN1594" s="39"/>
      <c r="AO1594" s="39"/>
      <c r="AP1594" s="39"/>
      <c r="AQ1594" s="39"/>
      <c r="AR1594" s="39"/>
      <c r="AS1594" s="39"/>
      <c r="AT1594" s="39"/>
      <c r="AU1594" s="39"/>
      <c r="AV1594" s="39"/>
    </row>
    <row r="1595" spans="1:48">
      <c r="A1595" s="39" t="s">
        <v>18</v>
      </c>
      <c r="B1595" s="39" t="s">
        <v>119</v>
      </c>
      <c r="C1595" s="39" t="s">
        <v>118</v>
      </c>
      <c r="D1595" s="40" t="s">
        <v>239</v>
      </c>
      <c r="E1595" s="40">
        <v>15</v>
      </c>
      <c r="F1595" s="40" t="s">
        <v>2</v>
      </c>
      <c r="G1595" s="39" t="str">
        <f>IFERROR(VLOOKUP(A1595,'[4]MC Masterlist 2026-09-17'!$B:$M, 3, 0),"")</f>
        <v>HONDA</v>
      </c>
      <c r="H1595" s="41">
        <f>IFERROR(VLOOKUP(A1595,'[4]MC Masterlist 2026-09-17'!$B:$M, 6, 0),"")</f>
        <v>94330</v>
      </c>
      <c r="I1595" s="42">
        <v>2</v>
      </c>
      <c r="J1595" s="42">
        <v>1</v>
      </c>
      <c r="K1595" s="42">
        <v>1</v>
      </c>
      <c r="L1595" s="42">
        <f t="shared" si="369"/>
        <v>4</v>
      </c>
      <c r="M1595" s="42">
        <f t="shared" si="370"/>
        <v>1.3333333333333333</v>
      </c>
      <c r="N1595" s="41">
        <f t="shared" si="371"/>
        <v>377320</v>
      </c>
      <c r="O1595" s="41">
        <f t="shared" si="372"/>
        <v>125773.33333333333</v>
      </c>
      <c r="P1595" s="42">
        <f t="shared" si="373"/>
        <v>4.4444444444444439E-2</v>
      </c>
      <c r="Q1595" s="42">
        <v>2</v>
      </c>
      <c r="R1595" s="41">
        <f t="shared" si="374"/>
        <v>188660</v>
      </c>
      <c r="S1595" s="42">
        <f t="shared" si="375"/>
        <v>45</v>
      </c>
      <c r="T1595" s="42">
        <f>IFERROR(VLOOKUP(A1595,'[4]Re-order'!$A:$Q,17,0),"")</f>
        <v>0</v>
      </c>
      <c r="U1595" s="42">
        <f>IFERROR(VLOOKUP(A1595,'[4]MC Masterlist 2026-09-17'!$B:$M, 10, 0),0)</f>
        <v>15</v>
      </c>
      <c r="V1595" s="42">
        <f>IFERROR(VLOOKUP(A1595,'[4]MC Masterlist 2026-09-17'!$B:$M, 11, 0),0)</f>
        <v>15</v>
      </c>
      <c r="W1595" s="42">
        <f t="shared" si="376"/>
        <v>30</v>
      </c>
      <c r="X1595" s="42">
        <f t="shared" si="377"/>
        <v>29.333333333333332</v>
      </c>
      <c r="Y1595" s="42">
        <f>IFERROR(IF(OR(C1595="AREA I",C1595="AREA V"),7,VLOOKUP(A1595,'[4]MC Masterlist 2026-09-17'!$B:$M, 12, 0)),0)</f>
        <v>30</v>
      </c>
      <c r="Z1595" s="42">
        <f t="shared" si="378"/>
        <v>0.66666666666666663</v>
      </c>
      <c r="AA1595" s="42">
        <f t="shared" si="379"/>
        <v>1.3333333333333333</v>
      </c>
      <c r="AB1595" s="42">
        <f t="shared" si="380"/>
        <v>1.3037037037037036</v>
      </c>
      <c r="AC1595" s="42">
        <f t="shared" si="381"/>
        <v>1.3333333333333333</v>
      </c>
      <c r="AD1595" s="40" t="str">
        <f t="shared" si="382"/>
        <v>Reorder</v>
      </c>
      <c r="AE1595" s="40">
        <f>IFERROR(VLOOKUP(A1595,'[4]Re-order'!$A:$AA,27,0),"")</f>
        <v>0</v>
      </c>
      <c r="AF1595" s="42">
        <f t="shared" si="383"/>
        <v>-0.66666666666666674</v>
      </c>
      <c r="AG1595" s="42" t="e">
        <f>SUMIFS('[4]Raw Inventory'!D:D,'[4]Raw Inventory'!C:C,"GREATWALL",'[4]Raw Inventory'!B:B,A1595)</f>
        <v>#VALUE!</v>
      </c>
      <c r="AH1595" s="42" t="e">
        <f>SUMIFS('[4]Raw Inventory'!D:D,'[4]Raw Inventory'!C:C,"DUARTE",'[4]Raw Inventory'!B:B,A1595)</f>
        <v>#VALUE!</v>
      </c>
      <c r="AI1595" s="42"/>
      <c r="AJ1595" s="42">
        <f t="shared" si="384"/>
        <v>45.000000000000007</v>
      </c>
      <c r="AK1595" s="40" t="str">
        <f>IFERROR(IF((Q1595+IF(AI1595="",0,AI3))&lt;=0,"Stockout",IF(AJ1595="","",IF(F1595="Class A",IF(AJ1595&lt;=7,"Critical",IF(AJ1595&lt;=15,"Low",IF(AJ1595&lt;=30,"Reorder",IF(AJ1595&lt;=45,"Optimal","Overstock")))),IF(F1595="Class B",IF(AJ1595&lt;=10,"Critical",IF(AJ1595&lt;=20,"Low",IF(AJ1595&lt;=45,"Reorder",IF(AJ1595&lt;=60,"Optimal","Overstock")))),IF(F1595="Class C",IF(AJ1595&lt;=15,"Critical",IF(AJ1595&lt;=30,"Low",IF(AJ1595&lt;=60,"Reorder",IF(AJ1595&lt;=90,"Optimal","Overstock")))),""))))),"")</f>
        <v>Reorder</v>
      </c>
      <c r="AL1595" s="42"/>
      <c r="AM1595" s="39"/>
      <c r="AN1595" s="39"/>
      <c r="AO1595" s="39"/>
      <c r="AP1595" s="39"/>
      <c r="AQ1595" s="39"/>
      <c r="AR1595" s="39"/>
      <c r="AS1595" s="39"/>
      <c r="AT1595" s="39"/>
      <c r="AU1595" s="39"/>
      <c r="AV1595" s="39"/>
    </row>
    <row r="1596" spans="1:48">
      <c r="A1596" s="39" t="s">
        <v>41</v>
      </c>
      <c r="B1596" s="39" t="s">
        <v>158</v>
      </c>
      <c r="C1596" s="39" t="s">
        <v>152</v>
      </c>
      <c r="D1596" s="40" t="s">
        <v>236</v>
      </c>
      <c r="E1596" s="40">
        <v>25</v>
      </c>
      <c r="F1596" s="40" t="s">
        <v>3</v>
      </c>
      <c r="G1596" s="39" t="str">
        <f>IFERROR(VLOOKUP(A1596,'[4]MC Masterlist 2026-09-17'!$B:$M, 3, 0),"")</f>
        <v>YAMAHA</v>
      </c>
      <c r="H1596" s="41">
        <f>IFERROR(VLOOKUP(A1596,'[4]MC Masterlist 2026-09-17'!$B:$M, 6, 0),"")</f>
        <v>92907</v>
      </c>
      <c r="I1596" s="42">
        <v>0</v>
      </c>
      <c r="J1596" s="42">
        <v>0</v>
      </c>
      <c r="K1596" s="42">
        <v>0</v>
      </c>
      <c r="L1596" s="42">
        <f t="shared" si="369"/>
        <v>0</v>
      </c>
      <c r="M1596" s="42">
        <f t="shared" si="370"/>
        <v>0</v>
      </c>
      <c r="N1596" s="41">
        <f t="shared" si="371"/>
        <v>0</v>
      </c>
      <c r="O1596" s="41">
        <f t="shared" si="372"/>
        <v>0</v>
      </c>
      <c r="P1596" s="42">
        <f t="shared" si="373"/>
        <v>0</v>
      </c>
      <c r="Q1596" s="42">
        <v>1</v>
      </c>
      <c r="R1596" s="41">
        <f t="shared" si="374"/>
        <v>92907</v>
      </c>
      <c r="S1596" s="42">
        <f t="shared" si="375"/>
        <v>0</v>
      </c>
      <c r="T1596" s="42">
        <f>IFERROR(VLOOKUP(A1596,'[4]Re-order'!$A:$Q,17,0),"")</f>
        <v>0</v>
      </c>
      <c r="U1596" s="42">
        <f>IFERROR(VLOOKUP(A1596,'[4]MC Masterlist 2026-09-17'!$B:$M, 10, 0),0)</f>
        <v>15</v>
      </c>
      <c r="V1596" s="42">
        <f>IFERROR(VLOOKUP(A1596,'[4]MC Masterlist 2026-09-17'!$B:$M, 11, 0),0)</f>
        <v>15</v>
      </c>
      <c r="W1596" s="42">
        <f t="shared" si="376"/>
        <v>30</v>
      </c>
      <c r="X1596" s="42">
        <f t="shared" si="377"/>
        <v>30</v>
      </c>
      <c r="Y1596" s="42">
        <f>IFERROR(IF(OR(C1596="AREA I",C1596="AREA V"),7,VLOOKUP(A1596,'[4]MC Masterlist 2026-09-17'!$B:$M, 12, 0)),0)</f>
        <v>30</v>
      </c>
      <c r="Z1596" s="42">
        <f t="shared" si="378"/>
        <v>0</v>
      </c>
      <c r="AA1596" s="42">
        <f t="shared" si="379"/>
        <v>0</v>
      </c>
      <c r="AB1596" s="42">
        <f t="shared" si="380"/>
        <v>0</v>
      </c>
      <c r="AC1596" s="42">
        <f t="shared" si="381"/>
        <v>0</v>
      </c>
      <c r="AD1596" s="40" t="str">
        <f t="shared" si="382"/>
        <v>Critical</v>
      </c>
      <c r="AE1596" s="40">
        <f>IFERROR(VLOOKUP(A1596,'[4]Re-order'!$A:$AA,27,0),"")</f>
        <v>0</v>
      </c>
      <c r="AF1596" s="42">
        <f t="shared" si="383"/>
        <v>-1</v>
      </c>
      <c r="AG1596" s="42" t="e">
        <f>SUMIFS('[4]Raw Inventory'!D:D,'[4]Raw Inventory'!C:C,"GREATWALL",'[4]Raw Inventory'!B:B,A1596)</f>
        <v>#VALUE!</v>
      </c>
      <c r="AH1596" s="42" t="e">
        <f>SUMIFS('[4]Raw Inventory'!D:D,'[4]Raw Inventory'!C:C,"DUARTE",'[4]Raw Inventory'!B:B,A1596)</f>
        <v>#VALUE!</v>
      </c>
      <c r="AI1596" s="42"/>
      <c r="AJ1596" s="42">
        <f t="shared" si="384"/>
        <v>0</v>
      </c>
      <c r="AK1596" s="40" t="str">
        <f>IFERROR(IF((Q1596+IF(AI1596="",0,AI3))&lt;=0,"Stockout",IF(AJ1596="","",IF(F1596="Class A",IF(AJ1596&lt;=7,"Critical",IF(AJ1596&lt;=15,"Low",IF(AJ1596&lt;=30,"Reorder",IF(AJ1596&lt;=45,"Optimal","Overstock")))),IF(F1596="Class B",IF(AJ1596&lt;=10,"Critical",IF(AJ1596&lt;=20,"Low",IF(AJ1596&lt;=45,"Reorder",IF(AJ1596&lt;=60,"Optimal","Overstock")))),IF(F1596="Class C",IF(AJ1596&lt;=15,"Critical",IF(AJ1596&lt;=30,"Low",IF(AJ1596&lt;=60,"Reorder",IF(AJ1596&lt;=90,"Optimal","Overstock")))),""))))),"")</f>
        <v>Critical</v>
      </c>
      <c r="AL1596" s="42"/>
      <c r="AM1596" s="39"/>
      <c r="AN1596" s="39"/>
      <c r="AO1596" s="39"/>
      <c r="AP1596" s="39"/>
      <c r="AQ1596" s="39"/>
      <c r="AR1596" s="39"/>
      <c r="AS1596" s="39"/>
      <c r="AT1596" s="39"/>
      <c r="AU1596" s="39"/>
      <c r="AV1596" s="39"/>
    </row>
    <row r="1597" spans="1:48">
      <c r="A1597" s="39" t="s">
        <v>39</v>
      </c>
      <c r="B1597" s="39" t="s">
        <v>121</v>
      </c>
      <c r="C1597" s="39" t="s">
        <v>118</v>
      </c>
      <c r="D1597" s="40" t="s">
        <v>259</v>
      </c>
      <c r="E1597" s="40">
        <v>18</v>
      </c>
      <c r="F1597" s="40" t="s">
        <v>2</v>
      </c>
      <c r="G1597" s="39" t="str">
        <f>IFERROR(VLOOKUP(A1597,'[4]MC Masterlist 2026-09-17'!$B:$M, 3, 0),"")</f>
        <v>HONDA</v>
      </c>
      <c r="H1597" s="41">
        <f>IFERROR(VLOOKUP(A1597,'[4]MC Masterlist 2026-09-17'!$B:$M, 6, 0),"")</f>
        <v>72434</v>
      </c>
      <c r="I1597" s="42">
        <v>0</v>
      </c>
      <c r="J1597" s="42">
        <v>1</v>
      </c>
      <c r="K1597" s="42">
        <v>1</v>
      </c>
      <c r="L1597" s="42">
        <f t="shared" si="369"/>
        <v>2</v>
      </c>
      <c r="M1597" s="42">
        <f t="shared" si="370"/>
        <v>0.66666666666666663</v>
      </c>
      <c r="N1597" s="41">
        <f t="shared" si="371"/>
        <v>144868</v>
      </c>
      <c r="O1597" s="41">
        <f t="shared" si="372"/>
        <v>48289.333333333328</v>
      </c>
      <c r="P1597" s="42">
        <f t="shared" si="373"/>
        <v>2.222222222222222E-2</v>
      </c>
      <c r="Q1597" s="42"/>
      <c r="R1597" s="41">
        <f t="shared" si="374"/>
        <v>0</v>
      </c>
      <c r="S1597" s="42">
        <f t="shared" si="375"/>
        <v>0</v>
      </c>
      <c r="T1597" s="42">
        <f>IFERROR(VLOOKUP(A1597,'[4]Re-order'!$A:$Q,17,0),"")</f>
        <v>0</v>
      </c>
      <c r="U1597" s="42">
        <f>IFERROR(VLOOKUP(A1597,'[4]MC Masterlist 2026-09-17'!$B:$M, 10, 0),0)</f>
        <v>15</v>
      </c>
      <c r="V1597" s="42">
        <f>IFERROR(VLOOKUP(A1597,'[4]MC Masterlist 2026-09-17'!$B:$M, 11, 0),0)</f>
        <v>15</v>
      </c>
      <c r="W1597" s="42">
        <f t="shared" si="376"/>
        <v>30</v>
      </c>
      <c r="X1597" s="42">
        <f t="shared" si="377"/>
        <v>29.666666666666668</v>
      </c>
      <c r="Y1597" s="42">
        <f>IFERROR(IF(OR(C1597="AREA I",C1597="AREA V"),7,VLOOKUP(A1597,'[4]MC Masterlist 2026-09-17'!$B:$M, 12, 0)),0)</f>
        <v>30</v>
      </c>
      <c r="Z1597" s="42">
        <f t="shared" si="378"/>
        <v>0.33333333333333331</v>
      </c>
      <c r="AA1597" s="42">
        <f t="shared" si="379"/>
        <v>0.66666666666666663</v>
      </c>
      <c r="AB1597" s="42">
        <f t="shared" si="380"/>
        <v>0.65925925925925921</v>
      </c>
      <c r="AC1597" s="42">
        <f t="shared" si="381"/>
        <v>0.66666666666666663</v>
      </c>
      <c r="AD1597" s="40" t="str">
        <f t="shared" si="382"/>
        <v>Stockout</v>
      </c>
      <c r="AE1597" s="40">
        <f>IFERROR(VLOOKUP(A1597,'[4]Re-order'!$A:$AA,27,0),"")</f>
        <v>0</v>
      </c>
      <c r="AF1597" s="42">
        <f t="shared" si="383"/>
        <v>0.66666666666666663</v>
      </c>
      <c r="AG1597" s="42" t="e">
        <f>SUMIFS('[4]Raw Inventory'!D:D,'[4]Raw Inventory'!C:C,"GREATWALL",'[4]Raw Inventory'!B:B,A1597)</f>
        <v>#VALUE!</v>
      </c>
      <c r="AH1597" s="42" t="e">
        <f>SUMIFS('[4]Raw Inventory'!D:D,'[4]Raw Inventory'!C:C,"DUARTE",'[4]Raw Inventory'!B:B,A1597)</f>
        <v>#VALUE!</v>
      </c>
      <c r="AI1597" s="42"/>
      <c r="AJ1597" s="42">
        <f t="shared" si="384"/>
        <v>0</v>
      </c>
      <c r="AK1597" s="40" t="str">
        <f>IFERROR(IF((Q1597+IF(AI1597="",0,AI3))&lt;=0,"Stockout",IF(AJ1597="","",IF(F1597="Class A",IF(AJ1597&lt;=7,"Critical",IF(AJ1597&lt;=15,"Low",IF(AJ1597&lt;=30,"Reorder",IF(AJ1597&lt;=45,"Optimal","Overstock")))),IF(F1597="Class B",IF(AJ1597&lt;=10,"Critical",IF(AJ1597&lt;=20,"Low",IF(AJ1597&lt;=45,"Reorder",IF(AJ1597&lt;=60,"Optimal","Overstock")))),IF(F1597="Class C",IF(AJ1597&lt;=15,"Critical",IF(AJ1597&lt;=30,"Low",IF(AJ1597&lt;=60,"Reorder",IF(AJ1597&lt;=90,"Optimal","Overstock")))),""))))),"")</f>
        <v>Stockout</v>
      </c>
      <c r="AL1597" s="42"/>
      <c r="AM1597" s="39"/>
      <c r="AN1597" s="39"/>
      <c r="AO1597" s="39"/>
      <c r="AP1597" s="39"/>
      <c r="AQ1597" s="39"/>
      <c r="AR1597" s="39"/>
      <c r="AS1597" s="39"/>
      <c r="AT1597" s="39"/>
      <c r="AU1597" s="39"/>
      <c r="AV1597" s="39"/>
    </row>
    <row r="1598" spans="1:48">
      <c r="A1598" s="39" t="s">
        <v>17</v>
      </c>
      <c r="B1598" s="39" t="s">
        <v>156</v>
      </c>
      <c r="C1598" s="39" t="s">
        <v>152</v>
      </c>
      <c r="D1598" s="40" t="s">
        <v>250</v>
      </c>
      <c r="E1598" s="40">
        <v>15</v>
      </c>
      <c r="F1598" s="40" t="s">
        <v>2</v>
      </c>
      <c r="G1598" s="39" t="str">
        <f>IFERROR(VLOOKUP(A1598,'[4]MC Masterlist 2026-09-17'!$B:$M, 3, 0),"")</f>
        <v>HONDA</v>
      </c>
      <c r="H1598" s="41">
        <f>IFERROR(VLOOKUP(A1598,'[4]MC Masterlist 2026-09-17'!$B:$M, 6, 0),"")</f>
        <v>140790</v>
      </c>
      <c r="I1598" s="42">
        <v>1</v>
      </c>
      <c r="J1598" s="42">
        <v>0</v>
      </c>
      <c r="K1598" s="42">
        <v>0</v>
      </c>
      <c r="L1598" s="42">
        <f t="shared" si="369"/>
        <v>1</v>
      </c>
      <c r="M1598" s="42">
        <f t="shared" si="370"/>
        <v>0.33333333333333331</v>
      </c>
      <c r="N1598" s="41">
        <f t="shared" si="371"/>
        <v>140790</v>
      </c>
      <c r="O1598" s="41">
        <f t="shared" si="372"/>
        <v>46930</v>
      </c>
      <c r="P1598" s="42">
        <f t="shared" si="373"/>
        <v>1.111111111111111E-2</v>
      </c>
      <c r="Q1598" s="42">
        <v>4</v>
      </c>
      <c r="R1598" s="41">
        <f t="shared" si="374"/>
        <v>563160</v>
      </c>
      <c r="S1598" s="42">
        <f t="shared" si="375"/>
        <v>360</v>
      </c>
      <c r="T1598" s="42">
        <f>IFERROR(VLOOKUP(A1598,'[4]Re-order'!$A:$Q,17,0),"")</f>
        <v>0</v>
      </c>
      <c r="U1598" s="42">
        <f>IFERROR(VLOOKUP(A1598,'[4]MC Masterlist 2026-09-17'!$B:$M, 10, 0),0)</f>
        <v>15</v>
      </c>
      <c r="V1598" s="42">
        <f>IFERROR(VLOOKUP(A1598,'[4]MC Masterlist 2026-09-17'!$B:$M, 11, 0),0)</f>
        <v>15</v>
      </c>
      <c r="W1598" s="42">
        <f t="shared" si="376"/>
        <v>30</v>
      </c>
      <c r="X1598" s="42">
        <f t="shared" si="377"/>
        <v>29.833333333333332</v>
      </c>
      <c r="Y1598" s="42">
        <f>IFERROR(IF(OR(C1598="AREA I",C1598="AREA V"),7,VLOOKUP(A1598,'[4]MC Masterlist 2026-09-17'!$B:$M, 12, 0)),0)</f>
        <v>30</v>
      </c>
      <c r="Z1598" s="42">
        <f t="shared" si="378"/>
        <v>0.16666666666666666</v>
      </c>
      <c r="AA1598" s="42">
        <f t="shared" si="379"/>
        <v>0.33333333333333331</v>
      </c>
      <c r="AB1598" s="42">
        <f t="shared" si="380"/>
        <v>0.33148148148148143</v>
      </c>
      <c r="AC1598" s="42">
        <f t="shared" si="381"/>
        <v>0.33333333333333331</v>
      </c>
      <c r="AD1598" s="40" t="str">
        <f t="shared" si="382"/>
        <v>Overstock</v>
      </c>
      <c r="AE1598" s="40">
        <f>IFERROR(VLOOKUP(A1598,'[4]Re-order'!$A:$AA,27,0),"")</f>
        <v>0</v>
      </c>
      <c r="AF1598" s="42">
        <f t="shared" si="383"/>
        <v>-3.6666666666666665</v>
      </c>
      <c r="AG1598" s="42" t="e">
        <f>SUMIFS('[4]Raw Inventory'!D:D,'[4]Raw Inventory'!C:C,"GREATWALL",'[4]Raw Inventory'!B:B,A1598)</f>
        <v>#VALUE!</v>
      </c>
      <c r="AH1598" s="42" t="e">
        <f>SUMIFS('[4]Raw Inventory'!D:D,'[4]Raw Inventory'!C:C,"DUARTE",'[4]Raw Inventory'!B:B,A1598)</f>
        <v>#VALUE!</v>
      </c>
      <c r="AI1598" s="42"/>
      <c r="AJ1598" s="42">
        <f t="shared" si="384"/>
        <v>360.00000000000006</v>
      </c>
      <c r="AK1598" s="40" t="str">
        <f>IFERROR(IF((Q1598+IF(AI1598="",0,AI3))&lt;=0,"Stockout",IF(AJ1598="","",IF(F1598="Class A",IF(AJ1598&lt;=7,"Critical",IF(AJ1598&lt;=15,"Low",IF(AJ1598&lt;=30,"Reorder",IF(AJ1598&lt;=45,"Optimal","Overstock")))),IF(F1598="Class B",IF(AJ1598&lt;=10,"Critical",IF(AJ1598&lt;=20,"Low",IF(AJ1598&lt;=45,"Reorder",IF(AJ1598&lt;=60,"Optimal","Overstock")))),IF(F1598="Class C",IF(AJ1598&lt;=15,"Critical",IF(AJ1598&lt;=30,"Low",IF(AJ1598&lt;=60,"Reorder",IF(AJ1598&lt;=90,"Optimal","Overstock")))),""))))),"")</f>
        <v>Overstock</v>
      </c>
      <c r="AL1598" s="42"/>
      <c r="AM1598" s="39"/>
      <c r="AN1598" s="39"/>
      <c r="AO1598" s="39"/>
      <c r="AP1598" s="39"/>
      <c r="AQ1598" s="39"/>
      <c r="AR1598" s="39"/>
      <c r="AS1598" s="39"/>
      <c r="AT1598" s="39"/>
      <c r="AU1598" s="39"/>
      <c r="AV1598" s="39"/>
    </row>
    <row r="1599" spans="1:48">
      <c r="A1599" s="39" t="s">
        <v>69</v>
      </c>
      <c r="B1599" s="39" t="s">
        <v>162</v>
      </c>
      <c r="C1599" s="39" t="s">
        <v>159</v>
      </c>
      <c r="D1599" s="40" t="s">
        <v>234</v>
      </c>
      <c r="E1599" s="40">
        <v>25</v>
      </c>
      <c r="F1599" s="40" t="s">
        <v>3</v>
      </c>
      <c r="G1599" s="39" t="str">
        <f>IFERROR(VLOOKUP(A1599,'[4]MC Masterlist 2026-09-17'!$B:$M, 3, 0),"")</f>
        <v>YAMAHA</v>
      </c>
      <c r="H1599" s="41">
        <f>IFERROR(VLOOKUP(A1599,'[4]MC Masterlist 2026-09-17'!$B:$M, 6, 0),"")</f>
        <v>54426</v>
      </c>
      <c r="I1599" s="42">
        <v>1</v>
      </c>
      <c r="J1599" s="42">
        <v>0</v>
      </c>
      <c r="K1599" s="42">
        <v>0</v>
      </c>
      <c r="L1599" s="42">
        <f t="shared" si="369"/>
        <v>1</v>
      </c>
      <c r="M1599" s="42">
        <f t="shared" si="370"/>
        <v>0.33333333333333331</v>
      </c>
      <c r="N1599" s="41">
        <f t="shared" si="371"/>
        <v>54426</v>
      </c>
      <c r="O1599" s="41">
        <f t="shared" si="372"/>
        <v>18142</v>
      </c>
      <c r="P1599" s="42">
        <f t="shared" si="373"/>
        <v>1.111111111111111E-2</v>
      </c>
      <c r="Q1599" s="42"/>
      <c r="R1599" s="41">
        <f t="shared" si="374"/>
        <v>0</v>
      </c>
      <c r="S1599" s="42">
        <f t="shared" si="375"/>
        <v>0</v>
      </c>
      <c r="T1599" s="42">
        <f>IFERROR(VLOOKUP(A1599,'[4]Re-order'!$A:$Q,17,0),"")</f>
        <v>0</v>
      </c>
      <c r="U1599" s="42">
        <f>IFERROR(VLOOKUP(A1599,'[4]MC Masterlist 2026-09-17'!$B:$M, 10, 0),0)</f>
        <v>15</v>
      </c>
      <c r="V1599" s="42">
        <f>IFERROR(VLOOKUP(A1599,'[4]MC Masterlist 2026-09-17'!$B:$M, 11, 0),0)</f>
        <v>15</v>
      </c>
      <c r="W1599" s="42">
        <f t="shared" si="376"/>
        <v>30</v>
      </c>
      <c r="X1599" s="42">
        <f t="shared" si="377"/>
        <v>29.833333333333332</v>
      </c>
      <c r="Y1599" s="42">
        <f>IFERROR(IF(OR(C1599="AREA I",C1599="AREA V"),7,VLOOKUP(A1599,'[4]MC Masterlist 2026-09-17'!$B:$M, 12, 0)),0)</f>
        <v>30</v>
      </c>
      <c r="Z1599" s="42">
        <f t="shared" si="378"/>
        <v>0.16666666666666666</v>
      </c>
      <c r="AA1599" s="42">
        <f t="shared" si="379"/>
        <v>0.33333333333333331</v>
      </c>
      <c r="AB1599" s="42">
        <f t="shared" si="380"/>
        <v>0.33148148148148143</v>
      </c>
      <c r="AC1599" s="42">
        <f t="shared" si="381"/>
        <v>0.33333333333333331</v>
      </c>
      <c r="AD1599" s="40" t="str">
        <f t="shared" si="382"/>
        <v>Stockout</v>
      </c>
      <c r="AE1599" s="40">
        <f>IFERROR(VLOOKUP(A1599,'[4]Re-order'!$A:$AA,27,0),"")</f>
        <v>0</v>
      </c>
      <c r="AF1599" s="42">
        <f t="shared" si="383"/>
        <v>0.33333333333333331</v>
      </c>
      <c r="AG1599" s="42" t="e">
        <f>SUMIFS('[4]Raw Inventory'!D:D,'[4]Raw Inventory'!C:C,"GREATWALL",'[4]Raw Inventory'!B:B,A1599)</f>
        <v>#VALUE!</v>
      </c>
      <c r="AH1599" s="42" t="e">
        <f>SUMIFS('[4]Raw Inventory'!D:D,'[4]Raw Inventory'!C:C,"DUARTE",'[4]Raw Inventory'!B:B,A1599)</f>
        <v>#VALUE!</v>
      </c>
      <c r="AI1599" s="42"/>
      <c r="AJ1599" s="42">
        <f t="shared" si="384"/>
        <v>0</v>
      </c>
      <c r="AK1599" s="40" t="str">
        <f>IFERROR(IF((Q1599+IF(AI1599="",0,AI3))&lt;=0,"Stockout",IF(AJ1599="","",IF(F1599="Class A",IF(AJ1599&lt;=7,"Critical",IF(AJ1599&lt;=15,"Low",IF(AJ1599&lt;=30,"Reorder",IF(AJ1599&lt;=45,"Optimal","Overstock")))),IF(F1599="Class B",IF(AJ1599&lt;=10,"Critical",IF(AJ1599&lt;=20,"Low",IF(AJ1599&lt;=45,"Reorder",IF(AJ1599&lt;=60,"Optimal","Overstock")))),IF(F1599="Class C",IF(AJ1599&lt;=15,"Critical",IF(AJ1599&lt;=30,"Low",IF(AJ1599&lt;=60,"Reorder",IF(AJ1599&lt;=90,"Optimal","Overstock")))),""))))),"")</f>
        <v>Stockout</v>
      </c>
      <c r="AL1599" s="42"/>
      <c r="AM1599" s="39"/>
      <c r="AN1599" s="39"/>
      <c r="AO1599" s="39"/>
      <c r="AP1599" s="39"/>
      <c r="AQ1599" s="39"/>
      <c r="AR1599" s="39"/>
      <c r="AS1599" s="39"/>
      <c r="AT1599" s="39"/>
      <c r="AU1599" s="39"/>
      <c r="AV1599" s="39"/>
    </row>
    <row r="1600" spans="1:48">
      <c r="A1600" s="39" t="s">
        <v>39</v>
      </c>
      <c r="B1600" s="39" t="s">
        <v>140</v>
      </c>
      <c r="C1600" s="39" t="s">
        <v>137</v>
      </c>
      <c r="D1600" s="40" t="s">
        <v>266</v>
      </c>
      <c r="E1600" s="40">
        <v>10</v>
      </c>
      <c r="F1600" s="40" t="s">
        <v>3</v>
      </c>
      <c r="G1600" s="39" t="str">
        <f>IFERROR(VLOOKUP(A1600,'[4]MC Masterlist 2026-09-17'!$B:$M, 3, 0),"")</f>
        <v>HONDA</v>
      </c>
      <c r="H1600" s="41">
        <f>IFERROR(VLOOKUP(A1600,'[4]MC Masterlist 2026-09-17'!$B:$M, 6, 0),"")</f>
        <v>72434</v>
      </c>
      <c r="I1600" s="42">
        <v>2</v>
      </c>
      <c r="J1600" s="42">
        <v>0</v>
      </c>
      <c r="K1600" s="42">
        <v>0</v>
      </c>
      <c r="L1600" s="42">
        <f t="shared" si="369"/>
        <v>2</v>
      </c>
      <c r="M1600" s="42">
        <f t="shared" si="370"/>
        <v>0.66666666666666663</v>
      </c>
      <c r="N1600" s="41">
        <f t="shared" si="371"/>
        <v>144868</v>
      </c>
      <c r="O1600" s="41">
        <f t="shared" si="372"/>
        <v>48289.333333333328</v>
      </c>
      <c r="P1600" s="42">
        <f t="shared" si="373"/>
        <v>2.222222222222222E-2</v>
      </c>
      <c r="Q1600" s="42">
        <v>1</v>
      </c>
      <c r="R1600" s="41">
        <f t="shared" si="374"/>
        <v>72434</v>
      </c>
      <c r="S1600" s="42">
        <f t="shared" si="375"/>
        <v>45.000000000000007</v>
      </c>
      <c r="T1600" s="42">
        <f>IFERROR(VLOOKUP(A1600,'[4]Re-order'!$A:$Q,17,0),"")</f>
        <v>0</v>
      </c>
      <c r="U1600" s="42">
        <f>IFERROR(VLOOKUP(A1600,'[4]MC Masterlist 2026-09-17'!$B:$M, 10, 0),0)</f>
        <v>15</v>
      </c>
      <c r="V1600" s="42">
        <f>IFERROR(VLOOKUP(A1600,'[4]MC Masterlist 2026-09-17'!$B:$M, 11, 0),0)</f>
        <v>15</v>
      </c>
      <c r="W1600" s="42">
        <f t="shared" si="376"/>
        <v>30</v>
      </c>
      <c r="X1600" s="42">
        <f t="shared" si="377"/>
        <v>6.666666666666667</v>
      </c>
      <c r="Y1600" s="42">
        <f>IFERROR(IF(OR(C1600="AREA I",C1600="AREA V"),7,VLOOKUP(A1600,'[4]MC Masterlist 2026-09-17'!$B:$M, 12, 0)),0)</f>
        <v>7</v>
      </c>
      <c r="Z1600" s="42">
        <f t="shared" si="378"/>
        <v>0.33333333333333331</v>
      </c>
      <c r="AA1600" s="42">
        <f t="shared" si="379"/>
        <v>0.66666666666666663</v>
      </c>
      <c r="AB1600" s="42">
        <f t="shared" si="380"/>
        <v>0.14814814814814814</v>
      </c>
      <c r="AC1600" s="42">
        <f t="shared" si="381"/>
        <v>0.15555555555555553</v>
      </c>
      <c r="AD1600" s="40" t="str">
        <f t="shared" si="382"/>
        <v>Reorder</v>
      </c>
      <c r="AE1600" s="40">
        <f>IFERROR(VLOOKUP(A1600,'[4]Re-order'!$A:$AA,27,0),"")</f>
        <v>0</v>
      </c>
      <c r="AF1600" s="42">
        <f t="shared" si="383"/>
        <v>-0.84444444444444444</v>
      </c>
      <c r="AG1600" s="42" t="e">
        <f>SUMIFS('[4]Raw Inventory'!D:D,'[4]Raw Inventory'!C:C,"GREATWALL",'[4]Raw Inventory'!B:B,A1600)</f>
        <v>#VALUE!</v>
      </c>
      <c r="AH1600" s="42" t="e">
        <f>SUMIFS('[4]Raw Inventory'!D:D,'[4]Raw Inventory'!C:C,"DUARTE",'[4]Raw Inventory'!B:B,A1600)</f>
        <v>#VALUE!</v>
      </c>
      <c r="AI1600" s="42"/>
      <c r="AJ1600" s="42">
        <f t="shared" si="384"/>
        <v>45.000000000000007</v>
      </c>
      <c r="AK1600" s="40" t="str">
        <f>IFERROR(IF((Q1600+IF(AI1600="",0,AI3))&lt;=0,"Stockout",IF(AJ1600="","",IF(F1600="Class A",IF(AJ1600&lt;=7,"Critical",IF(AJ1600&lt;=15,"Low",IF(AJ1600&lt;=30,"Reorder",IF(AJ1600&lt;=45,"Optimal","Overstock")))),IF(F1600="Class B",IF(AJ1600&lt;=10,"Critical",IF(AJ1600&lt;=20,"Low",IF(AJ1600&lt;=45,"Reorder",IF(AJ1600&lt;=60,"Optimal","Overstock")))),IF(F1600="Class C",IF(AJ1600&lt;=15,"Critical",IF(AJ1600&lt;=30,"Low",IF(AJ1600&lt;=60,"Reorder",IF(AJ1600&lt;=90,"Optimal","Overstock")))),""))))),"")</f>
        <v>Reorder</v>
      </c>
      <c r="AL1600" s="42"/>
      <c r="AM1600" s="39"/>
      <c r="AN1600" s="39"/>
      <c r="AO1600" s="39"/>
      <c r="AP1600" s="39"/>
      <c r="AQ1600" s="39"/>
      <c r="AR1600" s="39"/>
      <c r="AS1600" s="39"/>
      <c r="AT1600" s="39"/>
      <c r="AU1600" s="39"/>
      <c r="AV1600" s="39"/>
    </row>
    <row r="1601" spans="1:48">
      <c r="A1601" s="39" t="s">
        <v>31</v>
      </c>
      <c r="B1601" s="39" t="s">
        <v>141</v>
      </c>
      <c r="C1601" s="39" t="s">
        <v>137</v>
      </c>
      <c r="D1601" s="40" t="s">
        <v>259</v>
      </c>
      <c r="E1601" s="40">
        <v>18</v>
      </c>
      <c r="F1601" s="40" t="s">
        <v>2</v>
      </c>
      <c r="G1601" s="39" t="str">
        <f>IFERROR(VLOOKUP(A1601,'[4]MC Masterlist 2026-09-17'!$B:$M, 3, 0),"")</f>
        <v>KAWASAKI</v>
      </c>
      <c r="H1601" s="41">
        <f>IFERROR(VLOOKUP(A1601,'[4]MC Masterlist 2026-09-17'!$B:$M, 6, 0),"")</f>
        <v>59528</v>
      </c>
      <c r="I1601" s="42">
        <v>2</v>
      </c>
      <c r="J1601" s="42">
        <v>1</v>
      </c>
      <c r="K1601" s="42">
        <v>0</v>
      </c>
      <c r="L1601" s="42">
        <f t="shared" si="369"/>
        <v>3</v>
      </c>
      <c r="M1601" s="42">
        <f t="shared" si="370"/>
        <v>1</v>
      </c>
      <c r="N1601" s="41">
        <f t="shared" si="371"/>
        <v>178584</v>
      </c>
      <c r="O1601" s="41">
        <f t="shared" si="372"/>
        <v>59528</v>
      </c>
      <c r="P1601" s="42">
        <f t="shared" si="373"/>
        <v>3.3333333333333333E-2</v>
      </c>
      <c r="Q1601" s="42">
        <v>0</v>
      </c>
      <c r="R1601" s="41">
        <f t="shared" si="374"/>
        <v>0</v>
      </c>
      <c r="S1601" s="42">
        <f t="shared" si="375"/>
        <v>0</v>
      </c>
      <c r="T1601" s="42">
        <f>IFERROR(VLOOKUP(A1601,'[4]Re-order'!$A:$Q,17,0),"")</f>
        <v>0</v>
      </c>
      <c r="U1601" s="42">
        <f>IFERROR(VLOOKUP(A1601,'[4]MC Masterlist 2026-09-17'!$B:$M, 10, 0),0)</f>
        <v>15</v>
      </c>
      <c r="V1601" s="42">
        <f>IFERROR(VLOOKUP(A1601,'[4]MC Masterlist 2026-09-17'!$B:$M, 11, 0),0)</f>
        <v>15</v>
      </c>
      <c r="W1601" s="42">
        <f t="shared" si="376"/>
        <v>30</v>
      </c>
      <c r="X1601" s="42">
        <f t="shared" si="377"/>
        <v>6.5</v>
      </c>
      <c r="Y1601" s="42">
        <f>IFERROR(IF(OR(C1601="AREA I",C1601="AREA V"),7,VLOOKUP(A1601,'[4]MC Masterlist 2026-09-17'!$B:$M, 12, 0)),0)</f>
        <v>7</v>
      </c>
      <c r="Z1601" s="42">
        <f t="shared" si="378"/>
        <v>0.5</v>
      </c>
      <c r="AA1601" s="42">
        <f t="shared" si="379"/>
        <v>1</v>
      </c>
      <c r="AB1601" s="42">
        <f t="shared" si="380"/>
        <v>0.21666666666666667</v>
      </c>
      <c r="AC1601" s="42">
        <f t="shared" si="381"/>
        <v>0.23333333333333334</v>
      </c>
      <c r="AD1601" s="40" t="str">
        <f t="shared" si="382"/>
        <v>Stockout</v>
      </c>
      <c r="AE1601" s="40">
        <f>IFERROR(VLOOKUP(A1601,'[4]Re-order'!$A:$AA,27,0),"")</f>
        <v>0</v>
      </c>
      <c r="AF1601" s="42">
        <f t="shared" si="383"/>
        <v>0.23333333333333334</v>
      </c>
      <c r="AG1601" s="42" t="e">
        <f>SUMIFS('[4]Raw Inventory'!D:D,'[4]Raw Inventory'!C:C,"GREATWALL",'[4]Raw Inventory'!B:B,A1601)</f>
        <v>#VALUE!</v>
      </c>
      <c r="AH1601" s="42" t="e">
        <f>SUMIFS('[4]Raw Inventory'!D:D,'[4]Raw Inventory'!C:C,"DUARTE",'[4]Raw Inventory'!B:B,A1601)</f>
        <v>#VALUE!</v>
      </c>
      <c r="AI1601" s="42"/>
      <c r="AJ1601" s="42">
        <f t="shared" si="384"/>
        <v>0</v>
      </c>
      <c r="AK1601" s="40" t="str">
        <f>IFERROR(IF((Q1601+IF(AI1601="",0,AI3))&lt;=0,"Stockout",IF(AJ1601="","",IF(F1601="Class A",IF(AJ1601&lt;=7,"Critical",IF(AJ1601&lt;=15,"Low",IF(AJ1601&lt;=30,"Reorder",IF(AJ1601&lt;=45,"Optimal","Overstock")))),IF(F1601="Class B",IF(AJ1601&lt;=10,"Critical",IF(AJ1601&lt;=20,"Low",IF(AJ1601&lt;=45,"Reorder",IF(AJ1601&lt;=60,"Optimal","Overstock")))),IF(F1601="Class C",IF(AJ1601&lt;=15,"Critical",IF(AJ1601&lt;=30,"Low",IF(AJ1601&lt;=60,"Reorder",IF(AJ1601&lt;=90,"Optimal","Overstock")))),""))))),"")</f>
        <v>Stockout</v>
      </c>
      <c r="AL1601" s="42"/>
      <c r="AM1601" s="39"/>
      <c r="AN1601" s="39"/>
      <c r="AO1601" s="39"/>
      <c r="AP1601" s="39"/>
      <c r="AQ1601" s="39"/>
      <c r="AR1601" s="39"/>
      <c r="AS1601" s="39"/>
      <c r="AT1601" s="39"/>
      <c r="AU1601" s="39"/>
      <c r="AV1601" s="39"/>
    </row>
    <row r="1602" spans="1:48">
      <c r="A1602" s="39" t="s">
        <v>22</v>
      </c>
      <c r="B1602" s="39" t="s">
        <v>5</v>
      </c>
      <c r="C1602" s="39" t="s">
        <v>118</v>
      </c>
      <c r="D1602" s="40" t="s">
        <v>222</v>
      </c>
      <c r="E1602" s="40">
        <v>17</v>
      </c>
      <c r="F1602" s="40" t="s">
        <v>3</v>
      </c>
      <c r="G1602" s="39" t="str">
        <f>IFERROR(VLOOKUP(A1602,'[4]MC Masterlist 2026-09-17'!$B:$M, 3, 0),"")</f>
        <v>HONDA</v>
      </c>
      <c r="H1602" s="41">
        <f>IFERROR(VLOOKUP(A1602,'[4]MC Masterlist 2026-09-17'!$B:$M, 6, 0),"")</f>
        <v>111258</v>
      </c>
      <c r="I1602" s="42">
        <v>0</v>
      </c>
      <c r="J1602" s="42">
        <v>1</v>
      </c>
      <c r="K1602" s="42">
        <v>0</v>
      </c>
      <c r="L1602" s="42">
        <f t="shared" si="369"/>
        <v>1</v>
      </c>
      <c r="M1602" s="42">
        <f t="shared" si="370"/>
        <v>0.33333333333333331</v>
      </c>
      <c r="N1602" s="41">
        <f t="shared" si="371"/>
        <v>111258</v>
      </c>
      <c r="O1602" s="41">
        <f t="shared" si="372"/>
        <v>37086</v>
      </c>
      <c r="P1602" s="42">
        <f t="shared" si="373"/>
        <v>1.111111111111111E-2</v>
      </c>
      <c r="Q1602" s="42">
        <v>4</v>
      </c>
      <c r="R1602" s="41">
        <f t="shared" si="374"/>
        <v>445032</v>
      </c>
      <c r="S1602" s="42">
        <f t="shared" si="375"/>
        <v>360</v>
      </c>
      <c r="T1602" s="42">
        <f>IFERROR(VLOOKUP(A1602,'[4]Re-order'!$A:$Q,17,0),"")</f>
        <v>0</v>
      </c>
      <c r="U1602" s="42">
        <f>IFERROR(VLOOKUP(A1602,'[4]MC Masterlist 2026-09-17'!$B:$M, 10, 0),0)</f>
        <v>15</v>
      </c>
      <c r="V1602" s="42">
        <f>IFERROR(VLOOKUP(A1602,'[4]MC Masterlist 2026-09-17'!$B:$M, 11, 0),0)</f>
        <v>15</v>
      </c>
      <c r="W1602" s="42">
        <f t="shared" si="376"/>
        <v>30</v>
      </c>
      <c r="X1602" s="42">
        <f t="shared" si="377"/>
        <v>29.833333333333332</v>
      </c>
      <c r="Y1602" s="42">
        <f>IFERROR(IF(OR(C1602="AREA I",C1602="AREA V"),7,VLOOKUP(A1602,'[4]MC Masterlist 2026-09-17'!$B:$M, 12, 0)),0)</f>
        <v>30</v>
      </c>
      <c r="Z1602" s="42">
        <f t="shared" si="378"/>
        <v>0.16666666666666666</v>
      </c>
      <c r="AA1602" s="42">
        <f t="shared" si="379"/>
        <v>0.33333333333333331</v>
      </c>
      <c r="AB1602" s="42">
        <f t="shared" si="380"/>
        <v>0.33148148148148143</v>
      </c>
      <c r="AC1602" s="42">
        <f t="shared" si="381"/>
        <v>0.33333333333333331</v>
      </c>
      <c r="AD1602" s="40" t="str">
        <f t="shared" si="382"/>
        <v>Overstock</v>
      </c>
      <c r="AE1602" s="40">
        <f>IFERROR(VLOOKUP(A1602,'[4]Re-order'!$A:$AA,27,0),"")</f>
        <v>0</v>
      </c>
      <c r="AF1602" s="42">
        <f t="shared" si="383"/>
        <v>-3.6666666666666665</v>
      </c>
      <c r="AG1602" s="42" t="e">
        <f>SUMIFS('[4]Raw Inventory'!D:D,'[4]Raw Inventory'!C:C,"GREATWALL",'[4]Raw Inventory'!B:B,A1602)</f>
        <v>#VALUE!</v>
      </c>
      <c r="AH1602" s="42" t="e">
        <f>SUMIFS('[4]Raw Inventory'!D:D,'[4]Raw Inventory'!C:C,"DUARTE",'[4]Raw Inventory'!B:B,A1602)</f>
        <v>#VALUE!</v>
      </c>
      <c r="AI1602" s="42"/>
      <c r="AJ1602" s="42">
        <f t="shared" si="384"/>
        <v>360.00000000000006</v>
      </c>
      <c r="AK1602" s="40" t="str">
        <f>IFERROR(IF((Q1602+IF(AI1602="",0,AI3))&lt;=0,"Stockout",IF(AJ1602="","",IF(F1602="Class A",IF(AJ1602&lt;=7,"Critical",IF(AJ1602&lt;=15,"Low",IF(AJ1602&lt;=30,"Reorder",IF(AJ1602&lt;=45,"Optimal","Overstock")))),IF(F1602="Class B",IF(AJ1602&lt;=10,"Critical",IF(AJ1602&lt;=20,"Low",IF(AJ1602&lt;=45,"Reorder",IF(AJ1602&lt;=60,"Optimal","Overstock")))),IF(F1602="Class C",IF(AJ1602&lt;=15,"Critical",IF(AJ1602&lt;=30,"Low",IF(AJ1602&lt;=60,"Reorder",IF(AJ1602&lt;=90,"Optimal","Overstock")))),""))))),"")</f>
        <v>Overstock</v>
      </c>
      <c r="AL1602" s="42"/>
      <c r="AM1602" s="39"/>
      <c r="AN1602" s="39"/>
      <c r="AO1602" s="39"/>
      <c r="AP1602" s="39"/>
      <c r="AQ1602" s="39"/>
      <c r="AR1602" s="39"/>
      <c r="AS1602" s="39"/>
      <c r="AT1602" s="39"/>
      <c r="AU1602" s="39"/>
      <c r="AV1602" s="39"/>
    </row>
    <row r="1603" spans="1:48">
      <c r="A1603" s="39" t="s">
        <v>52</v>
      </c>
      <c r="B1603" s="39" t="s">
        <v>113</v>
      </c>
      <c r="C1603" s="39" t="s">
        <v>109</v>
      </c>
      <c r="D1603" s="40" t="s">
        <v>256</v>
      </c>
      <c r="E1603" s="40">
        <v>33</v>
      </c>
      <c r="F1603" s="40" t="s">
        <v>3</v>
      </c>
      <c r="G1603" s="39" t="str">
        <f>IFERROR(VLOOKUP(A1603,'[4]MC Masterlist 2026-09-17'!$B:$M, 3, 0),"")</f>
        <v>YAMAHA</v>
      </c>
      <c r="H1603" s="41">
        <f>IFERROR(VLOOKUP(A1603,'[4]MC Masterlist 2026-09-17'!$B:$M, 6, 0),"")</f>
        <v>85446</v>
      </c>
      <c r="I1603" s="42">
        <v>0</v>
      </c>
      <c r="J1603" s="42">
        <v>0</v>
      </c>
      <c r="K1603" s="42">
        <v>0</v>
      </c>
      <c r="L1603" s="42">
        <f t="shared" ref="L1603:L1647" si="385">I1603+J1603+K1603</f>
        <v>0</v>
      </c>
      <c r="M1603" s="42">
        <f t="shared" ref="M1603:M1647" si="386">AVERAGE(I1603,J1603,K1603)</f>
        <v>0</v>
      </c>
      <c r="N1603" s="41">
        <f t="shared" ref="N1603:N1647" si="387">L1603*H1603</f>
        <v>0</v>
      </c>
      <c r="O1603" s="41">
        <f t="shared" ref="O1603:O1647" si="388">M1603*H1603</f>
        <v>0</v>
      </c>
      <c r="P1603" s="42">
        <f t="shared" ref="P1603:P1647" si="389">M1603/30</f>
        <v>0</v>
      </c>
      <c r="Q1603" s="42">
        <v>2</v>
      </c>
      <c r="R1603" s="41">
        <f t="shared" ref="R1603:R1647" si="390">IFERROR(Q1603*H1603, 0)</f>
        <v>170892</v>
      </c>
      <c r="S1603" s="42">
        <f t="shared" ref="S1603:S1647" si="391">IFERROR(R1603/(O1603)*30, 0)</f>
        <v>0</v>
      </c>
      <c r="T1603" s="42">
        <f>IFERROR(VLOOKUP(A1603,'[4]Re-order'!$A:$Q,17,0),"")</f>
        <v>0</v>
      </c>
      <c r="U1603" s="42">
        <f>IFERROR(VLOOKUP(A1603,'[4]MC Masterlist 2026-09-17'!$B:$M, 10, 0),0)</f>
        <v>15</v>
      </c>
      <c r="V1603" s="42">
        <f>IFERROR(VLOOKUP(A1603,'[4]MC Masterlist 2026-09-17'!$B:$M, 11, 0),0)</f>
        <v>15</v>
      </c>
      <c r="W1603" s="42">
        <f t="shared" ref="W1603:W1647" si="392">U1603+V1603</f>
        <v>30</v>
      </c>
      <c r="X1603" s="42">
        <f t="shared" ref="X1603:X1647" si="393">Y1603-Z1603</f>
        <v>30</v>
      </c>
      <c r="Y1603" s="42">
        <f>IFERROR(IF(OR(C1603="AREA I",C1603="AREA V"),7,VLOOKUP(A1603,'[4]MC Masterlist 2026-09-17'!$B:$M, 12, 0)),0)</f>
        <v>30</v>
      </c>
      <c r="Z1603" s="42">
        <f t="shared" ref="Z1603:Z1647" si="394">V1603*P1603</f>
        <v>0</v>
      </c>
      <c r="AA1603" s="42">
        <f t="shared" ref="AA1603:AA1647" si="395">W1603*P1603</f>
        <v>0</v>
      </c>
      <c r="AB1603" s="42">
        <f t="shared" ref="AB1603:AB1647" si="396">X1603*P1603</f>
        <v>0</v>
      </c>
      <c r="AC1603" s="42">
        <f t="shared" ref="AC1603:AC1647" si="397">Y1603*P1603</f>
        <v>0</v>
      </c>
      <c r="AD1603" s="40" t="str">
        <f t="shared" ref="AD1603:AD1647" si="398">IFERROR(IF(Q1603&lt;=0,"Stockout",IF(S1603="","",IF(F1603="Class A",IF(S1603&lt;=7,"Critical",IF(S1603&lt;=15,"Low",IF(S1603&lt;=30,"Reorder",IF(S1603&lt;=45,"Optimal","Overstock")))),IF(F1603="Class B",IF(S1603&lt;=10,"Critical",IF(S1603&lt;=20,"Low",IF(S1603&lt;=45,"Reorder",IF(S1603&lt;=60,"Optimal","Overstock")))),IF(F1603="Class C",IF(S1603&lt;=15,"Critical",IF(S1603&lt;=30,"Low",IF(S1603&lt;=60,"Reorder",IF(S1603&lt;=90,"Optimal","Overstock")))),""))))),"")</f>
        <v>Critical</v>
      </c>
      <c r="AE1603" s="40">
        <f>IFERROR(VLOOKUP(A1603,'[4]Re-order'!$A:$AA,27,0),"")</f>
        <v>0</v>
      </c>
      <c r="AF1603" s="42">
        <f t="shared" ref="AF1603:AF1647" si="399">AC1603-Q1603</f>
        <v>-2</v>
      </c>
      <c r="AG1603" s="42" t="e">
        <f>SUMIFS('[4]Raw Inventory'!D:D,'[4]Raw Inventory'!C:C,"GREATWALL",'[4]Raw Inventory'!B:B,A1603)</f>
        <v>#VALUE!</v>
      </c>
      <c r="AH1603" s="42" t="e">
        <f>SUMIFS('[4]Raw Inventory'!D:D,'[4]Raw Inventory'!C:C,"DUARTE",'[4]Raw Inventory'!B:B,A1603)</f>
        <v>#VALUE!</v>
      </c>
      <c r="AI1603" s="42"/>
      <c r="AJ1603" s="42">
        <f t="shared" ref="AJ1603:AJ1647" si="400">IFERROR((Q1603 + IF(AI1603="",0,AI1603))/P1603, 0)</f>
        <v>0</v>
      </c>
      <c r="AK1603" s="40" t="str">
        <f>IFERROR(IF((Q1603+IF(AI1603="",0,AI3))&lt;=0,"Stockout",IF(AJ1603="","",IF(F1603="Class A",IF(AJ1603&lt;=7,"Critical",IF(AJ1603&lt;=15,"Low",IF(AJ1603&lt;=30,"Reorder",IF(AJ1603&lt;=45,"Optimal","Overstock")))),IF(F1603="Class B",IF(AJ1603&lt;=10,"Critical",IF(AJ1603&lt;=20,"Low",IF(AJ1603&lt;=45,"Reorder",IF(AJ1603&lt;=60,"Optimal","Overstock")))),IF(F1603="Class C",IF(AJ1603&lt;=15,"Critical",IF(AJ1603&lt;=30,"Low",IF(AJ1603&lt;=60,"Reorder",IF(AJ1603&lt;=90,"Optimal","Overstock")))),""))))),"")</f>
        <v>Critical</v>
      </c>
      <c r="AL1603" s="42"/>
      <c r="AM1603" s="39"/>
      <c r="AN1603" s="39"/>
      <c r="AO1603" s="39"/>
      <c r="AP1603" s="39"/>
      <c r="AQ1603" s="39"/>
      <c r="AR1603" s="39"/>
      <c r="AS1603" s="39"/>
      <c r="AT1603" s="39"/>
      <c r="AU1603" s="39"/>
      <c r="AV1603" s="39"/>
    </row>
    <row r="1604" spans="1:48">
      <c r="A1604" s="39" t="s">
        <v>32</v>
      </c>
      <c r="B1604" s="39" t="s">
        <v>144</v>
      </c>
      <c r="C1604" s="39" t="s">
        <v>137</v>
      </c>
      <c r="D1604" s="40" t="s">
        <v>256</v>
      </c>
      <c r="E1604" s="40">
        <v>33</v>
      </c>
      <c r="F1604" s="40" t="s">
        <v>3</v>
      </c>
      <c r="G1604" s="39" t="str">
        <f>IFERROR(VLOOKUP(A1604,'[4]MC Masterlist 2026-09-17'!$B:$M, 3, 0),"")</f>
        <v>HONDA</v>
      </c>
      <c r="H1604" s="41">
        <f>IFERROR(VLOOKUP(A1604,'[4]MC Masterlist 2026-09-17'!$B:$M, 6, 0),"")</f>
        <v>288910</v>
      </c>
      <c r="I1604" s="42">
        <v>0</v>
      </c>
      <c r="J1604" s="42">
        <v>0</v>
      </c>
      <c r="K1604" s="42">
        <v>0</v>
      </c>
      <c r="L1604" s="42">
        <f t="shared" si="385"/>
        <v>0</v>
      </c>
      <c r="M1604" s="42">
        <f t="shared" si="386"/>
        <v>0</v>
      </c>
      <c r="N1604" s="41">
        <f t="shared" si="387"/>
        <v>0</v>
      </c>
      <c r="O1604" s="41">
        <f t="shared" si="388"/>
        <v>0</v>
      </c>
      <c r="P1604" s="42">
        <f t="shared" si="389"/>
        <v>0</v>
      </c>
      <c r="Q1604" s="42">
        <v>1</v>
      </c>
      <c r="R1604" s="41">
        <f t="shared" si="390"/>
        <v>288910</v>
      </c>
      <c r="S1604" s="42">
        <f t="shared" si="391"/>
        <v>0</v>
      </c>
      <c r="T1604" s="42">
        <f>IFERROR(VLOOKUP(A1604,'[4]Re-order'!$A:$Q,17,0),"")</f>
        <v>0</v>
      </c>
      <c r="U1604" s="42">
        <f>IFERROR(VLOOKUP(A1604,'[4]MC Masterlist 2026-09-17'!$B:$M, 10, 0),0)</f>
        <v>15</v>
      </c>
      <c r="V1604" s="42">
        <f>IFERROR(VLOOKUP(A1604,'[4]MC Masterlist 2026-09-17'!$B:$M, 11, 0),0)</f>
        <v>15</v>
      </c>
      <c r="W1604" s="42">
        <f t="shared" si="392"/>
        <v>30</v>
      </c>
      <c r="X1604" s="42">
        <f t="shared" si="393"/>
        <v>7</v>
      </c>
      <c r="Y1604" s="42">
        <f>IFERROR(IF(OR(C1604="AREA I",C1604="AREA V"),7,VLOOKUP(A1604,'[4]MC Masterlist 2026-09-17'!$B:$M, 12, 0)),0)</f>
        <v>7</v>
      </c>
      <c r="Z1604" s="42">
        <f t="shared" si="394"/>
        <v>0</v>
      </c>
      <c r="AA1604" s="42">
        <f t="shared" si="395"/>
        <v>0</v>
      </c>
      <c r="AB1604" s="42">
        <f t="shared" si="396"/>
        <v>0</v>
      </c>
      <c r="AC1604" s="42">
        <f t="shared" si="397"/>
        <v>0</v>
      </c>
      <c r="AD1604" s="40" t="str">
        <f t="shared" si="398"/>
        <v>Critical</v>
      </c>
      <c r="AE1604" s="40">
        <f>IFERROR(VLOOKUP(A1604,'[4]Re-order'!$A:$AA,27,0),"")</f>
        <v>0</v>
      </c>
      <c r="AF1604" s="42">
        <f t="shared" si="399"/>
        <v>-1</v>
      </c>
      <c r="AG1604" s="42" t="e">
        <f>SUMIFS('[4]Raw Inventory'!D:D,'[4]Raw Inventory'!C:C,"GREATWALL",'[4]Raw Inventory'!B:B,A1604)</f>
        <v>#VALUE!</v>
      </c>
      <c r="AH1604" s="42" t="e">
        <f>SUMIFS('[4]Raw Inventory'!D:D,'[4]Raw Inventory'!C:C,"DUARTE",'[4]Raw Inventory'!B:B,A1604)</f>
        <v>#VALUE!</v>
      </c>
      <c r="AI1604" s="42"/>
      <c r="AJ1604" s="42">
        <f t="shared" si="400"/>
        <v>0</v>
      </c>
      <c r="AK1604" s="40" t="str">
        <f>IFERROR(IF((Q1604+IF(AI1604="",0,AI3))&lt;=0,"Stockout",IF(AJ1604="","",IF(F1604="Class A",IF(AJ1604&lt;=7,"Critical",IF(AJ1604&lt;=15,"Low",IF(AJ1604&lt;=30,"Reorder",IF(AJ1604&lt;=45,"Optimal","Overstock")))),IF(F1604="Class B",IF(AJ1604&lt;=10,"Critical",IF(AJ1604&lt;=20,"Low",IF(AJ1604&lt;=45,"Reorder",IF(AJ1604&lt;=60,"Optimal","Overstock")))),IF(F1604="Class C",IF(AJ1604&lt;=15,"Critical",IF(AJ1604&lt;=30,"Low",IF(AJ1604&lt;=60,"Reorder",IF(AJ1604&lt;=90,"Optimal","Overstock")))),""))))),"")</f>
        <v>Critical</v>
      </c>
      <c r="AL1604" s="42"/>
      <c r="AM1604" s="39"/>
      <c r="AN1604" s="39"/>
      <c r="AO1604" s="39"/>
      <c r="AP1604" s="39"/>
      <c r="AQ1604" s="39"/>
      <c r="AR1604" s="39"/>
      <c r="AS1604" s="39"/>
      <c r="AT1604" s="39"/>
      <c r="AU1604" s="39"/>
      <c r="AV1604" s="39"/>
    </row>
    <row r="1605" spans="1:48">
      <c r="A1605" s="39" t="s">
        <v>12</v>
      </c>
      <c r="B1605" s="39" t="s">
        <v>116</v>
      </c>
      <c r="C1605" s="39" t="s">
        <v>109</v>
      </c>
      <c r="D1605" s="40" t="s">
        <v>240</v>
      </c>
      <c r="E1605" s="40">
        <v>8</v>
      </c>
      <c r="F1605" s="40" t="s">
        <v>3</v>
      </c>
      <c r="G1605" s="39" t="str">
        <f>IFERROR(VLOOKUP(A1605,'[4]MC Masterlist 2026-09-17'!$B:$M, 3, 0),"")</f>
        <v>HONDA</v>
      </c>
      <c r="H1605" s="41">
        <f>IFERROR(VLOOKUP(A1605,'[4]MC Masterlist 2026-09-17'!$B:$M, 6, 0),"")</f>
        <v>158270</v>
      </c>
      <c r="I1605" s="42">
        <v>0</v>
      </c>
      <c r="J1605" s="42">
        <v>0</v>
      </c>
      <c r="K1605" s="42">
        <v>0</v>
      </c>
      <c r="L1605" s="42">
        <f t="shared" si="385"/>
        <v>0</v>
      </c>
      <c r="M1605" s="42">
        <f t="shared" si="386"/>
        <v>0</v>
      </c>
      <c r="N1605" s="41">
        <f t="shared" si="387"/>
        <v>0</v>
      </c>
      <c r="O1605" s="41">
        <f t="shared" si="388"/>
        <v>0</v>
      </c>
      <c r="P1605" s="42">
        <f t="shared" si="389"/>
        <v>0</v>
      </c>
      <c r="Q1605" s="42">
        <v>1</v>
      </c>
      <c r="R1605" s="41">
        <f t="shared" si="390"/>
        <v>158270</v>
      </c>
      <c r="S1605" s="42">
        <f t="shared" si="391"/>
        <v>0</v>
      </c>
      <c r="T1605" s="42">
        <f>IFERROR(VLOOKUP(A1605,'[4]Re-order'!$A:$Q,17,0),"")</f>
        <v>0</v>
      </c>
      <c r="U1605" s="42">
        <f>IFERROR(VLOOKUP(A1605,'[4]MC Masterlist 2026-09-17'!$B:$M, 10, 0),0)</f>
        <v>15</v>
      </c>
      <c r="V1605" s="42">
        <f>IFERROR(VLOOKUP(A1605,'[4]MC Masterlist 2026-09-17'!$B:$M, 11, 0),0)</f>
        <v>15</v>
      </c>
      <c r="W1605" s="42">
        <f t="shared" si="392"/>
        <v>30</v>
      </c>
      <c r="X1605" s="42">
        <f t="shared" si="393"/>
        <v>30</v>
      </c>
      <c r="Y1605" s="42">
        <f>IFERROR(IF(OR(C1605="AREA I",C1605="AREA V"),7,VLOOKUP(A1605,'[4]MC Masterlist 2026-09-17'!$B:$M, 12, 0)),0)</f>
        <v>30</v>
      </c>
      <c r="Z1605" s="42">
        <f t="shared" si="394"/>
        <v>0</v>
      </c>
      <c r="AA1605" s="42">
        <f t="shared" si="395"/>
        <v>0</v>
      </c>
      <c r="AB1605" s="42">
        <f t="shared" si="396"/>
        <v>0</v>
      </c>
      <c r="AC1605" s="42">
        <f t="shared" si="397"/>
        <v>0</v>
      </c>
      <c r="AD1605" s="40" t="str">
        <f t="shared" si="398"/>
        <v>Critical</v>
      </c>
      <c r="AE1605" s="40">
        <f>IFERROR(VLOOKUP(A1605,'[4]Re-order'!$A:$AA,27,0),"")</f>
        <v>0</v>
      </c>
      <c r="AF1605" s="42">
        <f t="shared" si="399"/>
        <v>-1</v>
      </c>
      <c r="AG1605" s="42" t="e">
        <f>SUMIFS('[4]Raw Inventory'!D:D,'[4]Raw Inventory'!C:C,"GREATWALL",'[4]Raw Inventory'!B:B,A1605)</f>
        <v>#VALUE!</v>
      </c>
      <c r="AH1605" s="42" t="e">
        <f>SUMIFS('[4]Raw Inventory'!D:D,'[4]Raw Inventory'!C:C,"DUARTE",'[4]Raw Inventory'!B:B,A1605)</f>
        <v>#VALUE!</v>
      </c>
      <c r="AI1605" s="42"/>
      <c r="AJ1605" s="42">
        <f t="shared" si="400"/>
        <v>0</v>
      </c>
      <c r="AK1605" s="40" t="str">
        <f>IFERROR(IF((Q1605+IF(AI1605="",0,AI3))&lt;=0,"Stockout",IF(AJ1605="","",IF(F1605="Class A",IF(AJ1605&lt;=7,"Critical",IF(AJ1605&lt;=15,"Low",IF(AJ1605&lt;=30,"Reorder",IF(AJ1605&lt;=45,"Optimal","Overstock")))),IF(F1605="Class B",IF(AJ1605&lt;=10,"Critical",IF(AJ1605&lt;=20,"Low",IF(AJ1605&lt;=45,"Reorder",IF(AJ1605&lt;=60,"Optimal","Overstock")))),IF(F1605="Class C",IF(AJ1605&lt;=15,"Critical",IF(AJ1605&lt;=30,"Low",IF(AJ1605&lt;=60,"Reorder",IF(AJ1605&lt;=90,"Optimal","Overstock")))),""))))),"")</f>
        <v>Critical</v>
      </c>
      <c r="AL1605" s="42"/>
      <c r="AM1605" s="39"/>
      <c r="AN1605" s="39"/>
      <c r="AO1605" s="39"/>
      <c r="AP1605" s="39"/>
      <c r="AQ1605" s="39"/>
      <c r="AR1605" s="39"/>
      <c r="AS1605" s="39"/>
      <c r="AT1605" s="39"/>
      <c r="AU1605" s="39"/>
      <c r="AV1605" s="39"/>
    </row>
    <row r="1606" spans="1:48">
      <c r="A1606" s="39" t="s">
        <v>40</v>
      </c>
      <c r="B1606" s="39" t="s">
        <v>97</v>
      </c>
      <c r="C1606" s="39" t="s">
        <v>90</v>
      </c>
      <c r="D1606" s="40" t="s">
        <v>240</v>
      </c>
      <c r="E1606" s="40">
        <v>16</v>
      </c>
      <c r="F1606" s="40" t="s">
        <v>3</v>
      </c>
      <c r="G1606" s="39" t="str">
        <f>IFERROR(VLOOKUP(A1606,'[4]MC Masterlist 2026-09-17'!$B:$M, 3, 0),"")</f>
        <v>HONDA</v>
      </c>
      <c r="H1606" s="41">
        <f>IFERROR(VLOOKUP(A1606,'[4]MC Masterlist 2026-09-17'!$B:$M, 6, 0),"")</f>
        <v>56426</v>
      </c>
      <c r="I1606" s="42">
        <v>1</v>
      </c>
      <c r="J1606" s="42">
        <v>0</v>
      </c>
      <c r="K1606" s="42">
        <v>0</v>
      </c>
      <c r="L1606" s="42">
        <f t="shared" si="385"/>
        <v>1</v>
      </c>
      <c r="M1606" s="42">
        <f t="shared" si="386"/>
        <v>0.33333333333333331</v>
      </c>
      <c r="N1606" s="41">
        <f t="shared" si="387"/>
        <v>56426</v>
      </c>
      <c r="O1606" s="41">
        <f t="shared" si="388"/>
        <v>18808.666666666664</v>
      </c>
      <c r="P1606" s="42">
        <f t="shared" si="389"/>
        <v>1.111111111111111E-2</v>
      </c>
      <c r="Q1606" s="42">
        <v>1</v>
      </c>
      <c r="R1606" s="41">
        <f t="shared" si="390"/>
        <v>56426</v>
      </c>
      <c r="S1606" s="42">
        <f t="shared" si="391"/>
        <v>90.000000000000014</v>
      </c>
      <c r="T1606" s="42">
        <f>IFERROR(VLOOKUP(A1606,'[4]Re-order'!$A:$Q,17,0),"")</f>
        <v>0</v>
      </c>
      <c r="U1606" s="42">
        <f>IFERROR(VLOOKUP(A1606,'[4]MC Masterlist 2026-09-17'!$B:$M, 10, 0),0)</f>
        <v>15</v>
      </c>
      <c r="V1606" s="42">
        <f>IFERROR(VLOOKUP(A1606,'[4]MC Masterlist 2026-09-17'!$B:$M, 11, 0),0)</f>
        <v>15</v>
      </c>
      <c r="W1606" s="42">
        <f t="shared" si="392"/>
        <v>30</v>
      </c>
      <c r="X1606" s="42">
        <f t="shared" si="393"/>
        <v>29.833333333333332</v>
      </c>
      <c r="Y1606" s="42">
        <f>IFERROR(IF(OR(C1606="AREA I",C1606="AREA V"),7,VLOOKUP(A1606,'[4]MC Masterlist 2026-09-17'!$B:$M, 12, 0)),0)</f>
        <v>30</v>
      </c>
      <c r="Z1606" s="42">
        <f t="shared" si="394"/>
        <v>0.16666666666666666</v>
      </c>
      <c r="AA1606" s="42">
        <f t="shared" si="395"/>
        <v>0.33333333333333331</v>
      </c>
      <c r="AB1606" s="42">
        <f t="shared" si="396"/>
        <v>0.33148148148148143</v>
      </c>
      <c r="AC1606" s="42">
        <f t="shared" si="397"/>
        <v>0.33333333333333331</v>
      </c>
      <c r="AD1606" s="40" t="str">
        <f t="shared" si="398"/>
        <v>Optimal</v>
      </c>
      <c r="AE1606" s="40">
        <f>IFERROR(VLOOKUP(A1606,'[4]Re-order'!$A:$AA,27,0),"")</f>
        <v>0</v>
      </c>
      <c r="AF1606" s="42">
        <f t="shared" si="399"/>
        <v>-0.66666666666666674</v>
      </c>
      <c r="AG1606" s="42" t="e">
        <f>SUMIFS('[4]Raw Inventory'!D:D,'[4]Raw Inventory'!C:C,"GREATWALL",'[4]Raw Inventory'!B:B,A1606)</f>
        <v>#VALUE!</v>
      </c>
      <c r="AH1606" s="42" t="e">
        <f>SUMIFS('[4]Raw Inventory'!D:D,'[4]Raw Inventory'!C:C,"DUARTE",'[4]Raw Inventory'!B:B,A1606)</f>
        <v>#VALUE!</v>
      </c>
      <c r="AI1606" s="42"/>
      <c r="AJ1606" s="42">
        <f t="shared" si="400"/>
        <v>90.000000000000014</v>
      </c>
      <c r="AK1606" s="40" t="str">
        <f>IFERROR(IF((Q1606+IF(AI1606="",0,AI3))&lt;=0,"Stockout",IF(AJ1606="","",IF(F1606="Class A",IF(AJ1606&lt;=7,"Critical",IF(AJ1606&lt;=15,"Low",IF(AJ1606&lt;=30,"Reorder",IF(AJ1606&lt;=45,"Optimal","Overstock")))),IF(F1606="Class B",IF(AJ1606&lt;=10,"Critical",IF(AJ1606&lt;=20,"Low",IF(AJ1606&lt;=45,"Reorder",IF(AJ1606&lt;=60,"Optimal","Overstock")))),IF(F1606="Class C",IF(AJ1606&lt;=15,"Critical",IF(AJ1606&lt;=30,"Low",IF(AJ1606&lt;=60,"Reorder",IF(AJ1606&lt;=90,"Optimal","Overstock")))),""))))),"")</f>
        <v>Optimal</v>
      </c>
      <c r="AL1606" s="42"/>
      <c r="AM1606" s="39"/>
      <c r="AN1606" s="39"/>
      <c r="AO1606" s="39"/>
      <c r="AP1606" s="39"/>
      <c r="AQ1606" s="39"/>
      <c r="AR1606" s="39"/>
      <c r="AS1606" s="39"/>
      <c r="AT1606" s="39"/>
      <c r="AU1606" s="39"/>
      <c r="AV1606" s="39"/>
    </row>
    <row r="1607" spans="1:48">
      <c r="A1607" s="39" t="s">
        <v>51</v>
      </c>
      <c r="B1607" s="39" t="s">
        <v>29</v>
      </c>
      <c r="C1607" s="39" t="s">
        <v>1</v>
      </c>
      <c r="D1607" s="40" t="s">
        <v>220</v>
      </c>
      <c r="E1607" s="40">
        <v>28</v>
      </c>
      <c r="F1607" s="40" t="s">
        <v>3</v>
      </c>
      <c r="G1607" s="39" t="str">
        <f>IFERROR(VLOOKUP(A1607,'[4]MC Masterlist 2026-09-17'!$B:$M, 3, 0),"")</f>
        <v>SUZUKI</v>
      </c>
      <c r="H1607" s="41">
        <f>IFERROR(VLOOKUP(A1607,'[4]MC Masterlist 2026-09-17'!$B:$M, 6, 0),"")</f>
        <v>138580</v>
      </c>
      <c r="I1607" s="42">
        <v>0</v>
      </c>
      <c r="J1607" s="42">
        <v>1</v>
      </c>
      <c r="K1607" s="42">
        <v>0</v>
      </c>
      <c r="L1607" s="42">
        <f t="shared" si="385"/>
        <v>1</v>
      </c>
      <c r="M1607" s="42">
        <f t="shared" si="386"/>
        <v>0.33333333333333331</v>
      </c>
      <c r="N1607" s="41">
        <f t="shared" si="387"/>
        <v>138580</v>
      </c>
      <c r="O1607" s="41">
        <f t="shared" si="388"/>
        <v>46193.333333333328</v>
      </c>
      <c r="P1607" s="42">
        <f t="shared" si="389"/>
        <v>1.111111111111111E-2</v>
      </c>
      <c r="Q1607" s="42">
        <v>1</v>
      </c>
      <c r="R1607" s="41">
        <f t="shared" si="390"/>
        <v>138580</v>
      </c>
      <c r="S1607" s="42">
        <f t="shared" si="391"/>
        <v>90.000000000000014</v>
      </c>
      <c r="T1607" s="42">
        <f>IFERROR(VLOOKUP(A1607,'[4]Re-order'!$A:$Q,17,0),"")</f>
        <v>0</v>
      </c>
      <c r="U1607" s="42">
        <f>IFERROR(VLOOKUP(A1607,'[4]MC Masterlist 2026-09-17'!$B:$M, 10, 0),0)</f>
        <v>15</v>
      </c>
      <c r="V1607" s="42">
        <f>IFERROR(VLOOKUP(A1607,'[4]MC Masterlist 2026-09-17'!$B:$M, 11, 0),0)</f>
        <v>15</v>
      </c>
      <c r="W1607" s="42">
        <f t="shared" si="392"/>
        <v>30</v>
      </c>
      <c r="X1607" s="42">
        <f t="shared" si="393"/>
        <v>6.833333333333333</v>
      </c>
      <c r="Y1607" s="42">
        <f>IFERROR(IF(OR(C1607="AREA I",C1607="AREA V"),7,VLOOKUP(A1607,'[4]MC Masterlist 2026-09-17'!$B:$M, 12, 0)),0)</f>
        <v>7</v>
      </c>
      <c r="Z1607" s="42">
        <f t="shared" si="394"/>
        <v>0.16666666666666666</v>
      </c>
      <c r="AA1607" s="42">
        <f t="shared" si="395"/>
        <v>0.33333333333333331</v>
      </c>
      <c r="AB1607" s="42">
        <f t="shared" si="396"/>
        <v>7.5925925925925911E-2</v>
      </c>
      <c r="AC1607" s="42">
        <f t="shared" si="397"/>
        <v>7.7777777777777765E-2</v>
      </c>
      <c r="AD1607" s="40" t="str">
        <f t="shared" si="398"/>
        <v>Optimal</v>
      </c>
      <c r="AE1607" s="40">
        <f>IFERROR(VLOOKUP(A1607,'[4]Re-order'!$A:$AA,27,0),"")</f>
        <v>0</v>
      </c>
      <c r="AF1607" s="42">
        <f t="shared" si="399"/>
        <v>-0.92222222222222228</v>
      </c>
      <c r="AG1607" s="42" t="e">
        <f>SUMIFS('[4]Raw Inventory'!D:D,'[4]Raw Inventory'!C:C,"GREATWALL",'[4]Raw Inventory'!B:B,A1607)</f>
        <v>#VALUE!</v>
      </c>
      <c r="AH1607" s="42" t="e">
        <f>SUMIFS('[4]Raw Inventory'!D:D,'[4]Raw Inventory'!C:C,"DUARTE",'[4]Raw Inventory'!B:B,A1607)</f>
        <v>#VALUE!</v>
      </c>
      <c r="AI1607" s="42"/>
      <c r="AJ1607" s="42">
        <f t="shared" si="400"/>
        <v>90.000000000000014</v>
      </c>
      <c r="AK1607" s="40" t="str">
        <f>IFERROR(IF((Q1607+IF(AI1607="",0,AI3))&lt;=0,"Stockout",IF(AJ1607="","",IF(F1607="Class A",IF(AJ1607&lt;=7,"Critical",IF(AJ1607&lt;=15,"Low",IF(AJ1607&lt;=30,"Reorder",IF(AJ1607&lt;=45,"Optimal","Overstock")))),IF(F1607="Class B",IF(AJ1607&lt;=10,"Critical",IF(AJ1607&lt;=20,"Low",IF(AJ1607&lt;=45,"Reorder",IF(AJ1607&lt;=60,"Optimal","Overstock")))),IF(F1607="Class C",IF(AJ1607&lt;=15,"Critical",IF(AJ1607&lt;=30,"Low",IF(AJ1607&lt;=60,"Reorder",IF(AJ1607&lt;=90,"Optimal","Overstock")))),""))))),"")</f>
        <v>Optimal</v>
      </c>
      <c r="AL1607" s="42"/>
      <c r="AM1607" s="39"/>
      <c r="AN1607" s="39"/>
      <c r="AO1607" s="39"/>
      <c r="AP1607" s="39"/>
      <c r="AQ1607" s="39"/>
      <c r="AR1607" s="39"/>
      <c r="AS1607" s="39"/>
      <c r="AT1607" s="39"/>
      <c r="AU1607" s="39"/>
      <c r="AV1607" s="39"/>
    </row>
    <row r="1608" spans="1:48">
      <c r="A1608" s="39" t="s">
        <v>54</v>
      </c>
      <c r="B1608" s="39" t="s">
        <v>161</v>
      </c>
      <c r="C1608" s="39" t="s">
        <v>159</v>
      </c>
      <c r="D1608" s="40" t="s">
        <v>248</v>
      </c>
      <c r="E1608" s="40">
        <v>1</v>
      </c>
      <c r="F1608" s="40" t="s">
        <v>0</v>
      </c>
      <c r="G1608" s="39" t="str">
        <f>IFERROR(VLOOKUP(A1608,'[4]MC Masterlist 2026-09-17'!$B:$M, 3, 0),"")</f>
        <v>HONDA</v>
      </c>
      <c r="H1608" s="41">
        <f>IFERROR(VLOOKUP(A1608,'[4]MC Masterlist 2026-09-17'!$B:$M, 6, 0),"")</f>
        <v>70998</v>
      </c>
      <c r="I1608" s="42">
        <v>0</v>
      </c>
      <c r="J1608" s="42">
        <v>0</v>
      </c>
      <c r="K1608" s="42">
        <v>0</v>
      </c>
      <c r="L1608" s="42">
        <f t="shared" si="385"/>
        <v>0</v>
      </c>
      <c r="M1608" s="42">
        <f t="shared" si="386"/>
        <v>0</v>
      </c>
      <c r="N1608" s="41">
        <f t="shared" si="387"/>
        <v>0</v>
      </c>
      <c r="O1608" s="41">
        <f t="shared" si="388"/>
        <v>0</v>
      </c>
      <c r="P1608" s="42">
        <f t="shared" si="389"/>
        <v>0</v>
      </c>
      <c r="Q1608" s="42">
        <v>1</v>
      </c>
      <c r="R1608" s="41">
        <f t="shared" si="390"/>
        <v>70998</v>
      </c>
      <c r="S1608" s="42">
        <f t="shared" si="391"/>
        <v>0</v>
      </c>
      <c r="T1608" s="42">
        <f>IFERROR(VLOOKUP(A1608,'[4]Re-order'!$A:$Q,17,0),"")</f>
        <v>0</v>
      </c>
      <c r="U1608" s="42">
        <f>IFERROR(VLOOKUP(A1608,'[4]MC Masterlist 2026-09-17'!$B:$M, 10, 0),0)</f>
        <v>15</v>
      </c>
      <c r="V1608" s="42">
        <f>IFERROR(VLOOKUP(A1608,'[4]MC Masterlist 2026-09-17'!$B:$M, 11, 0),0)</f>
        <v>15</v>
      </c>
      <c r="W1608" s="42">
        <f t="shared" si="392"/>
        <v>30</v>
      </c>
      <c r="X1608" s="42">
        <f t="shared" si="393"/>
        <v>30</v>
      </c>
      <c r="Y1608" s="42">
        <f>IFERROR(IF(OR(C1608="AREA I",C1608="AREA V"),7,VLOOKUP(A1608,'[4]MC Masterlist 2026-09-17'!$B:$M, 12, 0)),0)</f>
        <v>30</v>
      </c>
      <c r="Z1608" s="42">
        <f t="shared" si="394"/>
        <v>0</v>
      </c>
      <c r="AA1608" s="42">
        <f t="shared" si="395"/>
        <v>0</v>
      </c>
      <c r="AB1608" s="42">
        <f t="shared" si="396"/>
        <v>0</v>
      </c>
      <c r="AC1608" s="42">
        <f t="shared" si="397"/>
        <v>0</v>
      </c>
      <c r="AD1608" s="40" t="str">
        <f t="shared" si="398"/>
        <v>Critical</v>
      </c>
      <c r="AE1608" s="40">
        <f>IFERROR(VLOOKUP(A1608,'[4]Re-order'!$A:$AA,27,0),"")</f>
        <v>0</v>
      </c>
      <c r="AF1608" s="42">
        <f t="shared" si="399"/>
        <v>-1</v>
      </c>
      <c r="AG1608" s="42" t="e">
        <f>SUMIFS('[4]Raw Inventory'!D:D,'[4]Raw Inventory'!C:C,"GREATWALL",'[4]Raw Inventory'!B:B,A1608)</f>
        <v>#VALUE!</v>
      </c>
      <c r="AH1608" s="42" t="e">
        <f>SUMIFS('[4]Raw Inventory'!D:D,'[4]Raw Inventory'!C:C,"DUARTE",'[4]Raw Inventory'!B:B,A1608)</f>
        <v>#VALUE!</v>
      </c>
      <c r="AI1608" s="42"/>
      <c r="AJ1608" s="42">
        <f t="shared" si="400"/>
        <v>0</v>
      </c>
      <c r="AK1608" s="40" t="str">
        <f>IFERROR(IF((Q1608+IF(AI1608="",0,AI3))&lt;=0,"Stockout",IF(AJ1608="","",IF(F1608="Class A",IF(AJ1608&lt;=7,"Critical",IF(AJ1608&lt;=15,"Low",IF(AJ1608&lt;=30,"Reorder",IF(AJ1608&lt;=45,"Optimal","Overstock")))),IF(F1608="Class B",IF(AJ1608&lt;=10,"Critical",IF(AJ1608&lt;=20,"Low",IF(AJ1608&lt;=45,"Reorder",IF(AJ1608&lt;=60,"Optimal","Overstock")))),IF(F1608="Class C",IF(AJ1608&lt;=15,"Critical",IF(AJ1608&lt;=30,"Low",IF(AJ1608&lt;=60,"Reorder",IF(AJ1608&lt;=90,"Optimal","Overstock")))),""))))),"")</f>
        <v>Critical</v>
      </c>
      <c r="AL1608" s="42"/>
      <c r="AM1608" s="39"/>
      <c r="AN1608" s="39"/>
      <c r="AO1608" s="39"/>
      <c r="AP1608" s="39"/>
      <c r="AQ1608" s="39"/>
      <c r="AR1608" s="39"/>
      <c r="AS1608" s="39"/>
      <c r="AT1608" s="39"/>
      <c r="AU1608" s="39"/>
      <c r="AV1608" s="39"/>
    </row>
    <row r="1609" spans="1:48">
      <c r="A1609" s="39" t="s">
        <v>62</v>
      </c>
      <c r="B1609" s="39" t="s">
        <v>153</v>
      </c>
      <c r="C1609" s="39" t="s">
        <v>152</v>
      </c>
      <c r="D1609" s="40" t="s">
        <v>230</v>
      </c>
      <c r="E1609" s="40">
        <v>21</v>
      </c>
      <c r="F1609" s="40" t="s">
        <v>3</v>
      </c>
      <c r="G1609" s="39" t="str">
        <f>IFERROR(VLOOKUP(A1609,'[4]MC Masterlist 2026-09-17'!$B:$M, 3, 0),"")</f>
        <v>HONDA</v>
      </c>
      <c r="H1609" s="41">
        <f>IFERROR(VLOOKUP(A1609,'[4]MC Masterlist 2026-09-17'!$B:$M, 6, 0),"")</f>
        <v>123310</v>
      </c>
      <c r="I1609" s="42">
        <v>0</v>
      </c>
      <c r="J1609" s="42">
        <v>0</v>
      </c>
      <c r="K1609" s="42">
        <v>0</v>
      </c>
      <c r="L1609" s="42">
        <f t="shared" si="385"/>
        <v>0</v>
      </c>
      <c r="M1609" s="42">
        <f t="shared" si="386"/>
        <v>0</v>
      </c>
      <c r="N1609" s="41">
        <f t="shared" si="387"/>
        <v>0</v>
      </c>
      <c r="O1609" s="41">
        <f t="shared" si="388"/>
        <v>0</v>
      </c>
      <c r="P1609" s="42">
        <f t="shared" si="389"/>
        <v>0</v>
      </c>
      <c r="Q1609" s="42">
        <v>1</v>
      </c>
      <c r="R1609" s="41">
        <f t="shared" si="390"/>
        <v>123310</v>
      </c>
      <c r="S1609" s="42">
        <f t="shared" si="391"/>
        <v>0</v>
      </c>
      <c r="T1609" s="42">
        <f>IFERROR(VLOOKUP(A1609,'[4]Re-order'!$A:$Q,17,0),"")</f>
        <v>0</v>
      </c>
      <c r="U1609" s="42">
        <f>IFERROR(VLOOKUP(A1609,'[4]MC Masterlist 2026-09-17'!$B:$M, 10, 0),0)</f>
        <v>15</v>
      </c>
      <c r="V1609" s="42">
        <f>IFERROR(VLOOKUP(A1609,'[4]MC Masterlist 2026-09-17'!$B:$M, 11, 0),0)</f>
        <v>15</v>
      </c>
      <c r="W1609" s="42">
        <f t="shared" si="392"/>
        <v>30</v>
      </c>
      <c r="X1609" s="42">
        <f t="shared" si="393"/>
        <v>30</v>
      </c>
      <c r="Y1609" s="42">
        <f>IFERROR(IF(OR(C1609="AREA I",C1609="AREA V"),7,VLOOKUP(A1609,'[4]MC Masterlist 2026-09-17'!$B:$M, 12, 0)),0)</f>
        <v>30</v>
      </c>
      <c r="Z1609" s="42">
        <f t="shared" si="394"/>
        <v>0</v>
      </c>
      <c r="AA1609" s="42">
        <f t="shared" si="395"/>
        <v>0</v>
      </c>
      <c r="AB1609" s="42">
        <f t="shared" si="396"/>
        <v>0</v>
      </c>
      <c r="AC1609" s="42">
        <f t="shared" si="397"/>
        <v>0</v>
      </c>
      <c r="AD1609" s="40" t="str">
        <f t="shared" si="398"/>
        <v>Critical</v>
      </c>
      <c r="AE1609" s="40">
        <f>IFERROR(VLOOKUP(A1609,'[4]Re-order'!$A:$AA,27,0),"")</f>
        <v>0</v>
      </c>
      <c r="AF1609" s="42">
        <f t="shared" si="399"/>
        <v>-1</v>
      </c>
      <c r="AG1609" s="42" t="e">
        <f>SUMIFS('[4]Raw Inventory'!D:D,'[4]Raw Inventory'!C:C,"GREATWALL",'[4]Raw Inventory'!B:B,A1609)</f>
        <v>#VALUE!</v>
      </c>
      <c r="AH1609" s="42" t="e">
        <f>SUMIFS('[4]Raw Inventory'!D:D,'[4]Raw Inventory'!C:C,"DUARTE",'[4]Raw Inventory'!B:B,A1609)</f>
        <v>#VALUE!</v>
      </c>
      <c r="AI1609" s="42"/>
      <c r="AJ1609" s="42">
        <f t="shared" si="400"/>
        <v>0</v>
      </c>
      <c r="AK1609" s="40" t="str">
        <f>IFERROR(IF((Q1609+IF(AI1609="",0,AI3))&lt;=0,"Stockout",IF(AJ1609="","",IF(F1609="Class A",IF(AJ1609&lt;=7,"Critical",IF(AJ1609&lt;=15,"Low",IF(AJ1609&lt;=30,"Reorder",IF(AJ1609&lt;=45,"Optimal","Overstock")))),IF(F1609="Class B",IF(AJ1609&lt;=10,"Critical",IF(AJ1609&lt;=20,"Low",IF(AJ1609&lt;=45,"Reorder",IF(AJ1609&lt;=60,"Optimal","Overstock")))),IF(F1609="Class C",IF(AJ1609&lt;=15,"Critical",IF(AJ1609&lt;=30,"Low",IF(AJ1609&lt;=60,"Reorder",IF(AJ1609&lt;=90,"Optimal","Overstock")))),""))))),"")</f>
        <v>Critical</v>
      </c>
      <c r="AL1609" s="42"/>
      <c r="AM1609" s="39"/>
      <c r="AN1609" s="39"/>
      <c r="AO1609" s="39"/>
      <c r="AP1609" s="39"/>
      <c r="AQ1609" s="39"/>
      <c r="AR1609" s="39"/>
      <c r="AS1609" s="39"/>
      <c r="AT1609" s="39"/>
      <c r="AU1609" s="39"/>
      <c r="AV1609" s="39"/>
    </row>
    <row r="1610" spans="1:48">
      <c r="A1610" s="39" t="s">
        <v>28</v>
      </c>
      <c r="B1610" s="39" t="s">
        <v>157</v>
      </c>
      <c r="C1610" s="39" t="s">
        <v>152</v>
      </c>
      <c r="D1610" s="40" t="s">
        <v>232</v>
      </c>
      <c r="E1610" s="40">
        <v>7</v>
      </c>
      <c r="F1610" s="40" t="s">
        <v>2</v>
      </c>
      <c r="G1610" s="39" t="str">
        <f>IFERROR(VLOOKUP(A1610,'[4]MC Masterlist 2026-09-17'!$B:$M, 3, 0),"")</f>
        <v>YAMAHA</v>
      </c>
      <c r="H1610" s="41">
        <f>IFERROR(VLOOKUP(A1610,'[4]MC Masterlist 2026-09-17'!$B:$M, 6, 0),"")</f>
        <v>147312</v>
      </c>
      <c r="I1610" s="42">
        <v>2</v>
      </c>
      <c r="J1610" s="42">
        <v>1</v>
      </c>
      <c r="K1610" s="42">
        <v>1</v>
      </c>
      <c r="L1610" s="42">
        <f t="shared" si="385"/>
        <v>4</v>
      </c>
      <c r="M1610" s="42">
        <f t="shared" si="386"/>
        <v>1.3333333333333333</v>
      </c>
      <c r="N1610" s="41">
        <f t="shared" si="387"/>
        <v>589248</v>
      </c>
      <c r="O1610" s="41">
        <f t="shared" si="388"/>
        <v>196416</v>
      </c>
      <c r="P1610" s="42">
        <f t="shared" si="389"/>
        <v>4.4444444444444439E-2</v>
      </c>
      <c r="Q1610" s="42"/>
      <c r="R1610" s="41">
        <f t="shared" si="390"/>
        <v>0</v>
      </c>
      <c r="S1610" s="42">
        <f t="shared" si="391"/>
        <v>0</v>
      </c>
      <c r="T1610" s="42">
        <f>IFERROR(VLOOKUP(A1610,'[4]Re-order'!$A:$Q,17,0),"")</f>
        <v>0</v>
      </c>
      <c r="U1610" s="42">
        <f>IFERROR(VLOOKUP(A1610,'[4]MC Masterlist 2026-09-17'!$B:$M, 10, 0),0)</f>
        <v>15</v>
      </c>
      <c r="V1610" s="42">
        <f>IFERROR(VLOOKUP(A1610,'[4]MC Masterlist 2026-09-17'!$B:$M, 11, 0),0)</f>
        <v>15</v>
      </c>
      <c r="W1610" s="42">
        <f t="shared" si="392"/>
        <v>30</v>
      </c>
      <c r="X1610" s="42">
        <f t="shared" si="393"/>
        <v>29.333333333333332</v>
      </c>
      <c r="Y1610" s="42">
        <f>IFERROR(IF(OR(C1610="AREA I",C1610="AREA V"),7,VLOOKUP(A1610,'[4]MC Masterlist 2026-09-17'!$B:$M, 12, 0)),0)</f>
        <v>30</v>
      </c>
      <c r="Z1610" s="42">
        <f t="shared" si="394"/>
        <v>0.66666666666666663</v>
      </c>
      <c r="AA1610" s="42">
        <f t="shared" si="395"/>
        <v>1.3333333333333333</v>
      </c>
      <c r="AB1610" s="42">
        <f t="shared" si="396"/>
        <v>1.3037037037037036</v>
      </c>
      <c r="AC1610" s="42">
        <f t="shared" si="397"/>
        <v>1.3333333333333333</v>
      </c>
      <c r="AD1610" s="40" t="str">
        <f t="shared" si="398"/>
        <v>Stockout</v>
      </c>
      <c r="AE1610" s="40">
        <f>IFERROR(VLOOKUP(A1610,'[4]Re-order'!$A:$AA,27,0),"")</f>
        <v>0</v>
      </c>
      <c r="AF1610" s="42">
        <f t="shared" si="399"/>
        <v>1.3333333333333333</v>
      </c>
      <c r="AG1610" s="42" t="e">
        <f>SUMIFS('[4]Raw Inventory'!D:D,'[4]Raw Inventory'!C:C,"GREATWALL",'[4]Raw Inventory'!B:B,A1610)</f>
        <v>#VALUE!</v>
      </c>
      <c r="AH1610" s="42" t="e">
        <f>SUMIFS('[4]Raw Inventory'!D:D,'[4]Raw Inventory'!C:C,"DUARTE",'[4]Raw Inventory'!B:B,A1610)</f>
        <v>#VALUE!</v>
      </c>
      <c r="AI1610" s="42"/>
      <c r="AJ1610" s="42">
        <f t="shared" si="400"/>
        <v>0</v>
      </c>
      <c r="AK1610" s="40" t="str">
        <f>IFERROR(IF((Q1610+IF(AI1610="",0,AI3))&lt;=0,"Stockout",IF(AJ1610="","",IF(F1610="Class A",IF(AJ1610&lt;=7,"Critical",IF(AJ1610&lt;=15,"Low",IF(AJ1610&lt;=30,"Reorder",IF(AJ1610&lt;=45,"Optimal","Overstock")))),IF(F1610="Class B",IF(AJ1610&lt;=10,"Critical",IF(AJ1610&lt;=20,"Low",IF(AJ1610&lt;=45,"Reorder",IF(AJ1610&lt;=60,"Optimal","Overstock")))),IF(F1610="Class C",IF(AJ1610&lt;=15,"Critical",IF(AJ1610&lt;=30,"Low",IF(AJ1610&lt;=60,"Reorder",IF(AJ1610&lt;=90,"Optimal","Overstock")))),""))))),"")</f>
        <v>Stockout</v>
      </c>
      <c r="AL1610" s="42"/>
      <c r="AM1610" s="39"/>
      <c r="AN1610" s="39"/>
      <c r="AO1610" s="39"/>
      <c r="AP1610" s="39"/>
      <c r="AQ1610" s="39"/>
      <c r="AR1610" s="39"/>
      <c r="AS1610" s="39"/>
      <c r="AT1610" s="39"/>
      <c r="AU1610" s="39"/>
      <c r="AV1610" s="39"/>
    </row>
    <row r="1611" spans="1:48">
      <c r="A1611" s="39" t="s">
        <v>14</v>
      </c>
      <c r="B1611" s="39" t="s">
        <v>146</v>
      </c>
      <c r="C1611" s="39" t="s">
        <v>137</v>
      </c>
      <c r="D1611" s="40" t="s">
        <v>237</v>
      </c>
      <c r="E1611" s="40">
        <v>2</v>
      </c>
      <c r="F1611" s="40" t="s">
        <v>0</v>
      </c>
      <c r="G1611" s="39" t="str">
        <f>IFERROR(VLOOKUP(A1611,'[4]MC Masterlist 2026-09-17'!$B:$M, 3, 0),"")</f>
        <v>HONDA</v>
      </c>
      <c r="H1611" s="41">
        <f>IFERROR(VLOOKUP(A1611,'[4]MC Masterlist 2026-09-17'!$B:$M, 6, 0),"")</f>
        <v>80070</v>
      </c>
      <c r="I1611" s="42">
        <v>6</v>
      </c>
      <c r="J1611" s="42">
        <v>6</v>
      </c>
      <c r="K1611" s="42">
        <v>11</v>
      </c>
      <c r="L1611" s="42">
        <f t="shared" si="385"/>
        <v>23</v>
      </c>
      <c r="M1611" s="42">
        <f t="shared" si="386"/>
        <v>7.666666666666667</v>
      </c>
      <c r="N1611" s="41">
        <f t="shared" si="387"/>
        <v>1841610</v>
      </c>
      <c r="O1611" s="41">
        <f t="shared" si="388"/>
        <v>613870</v>
      </c>
      <c r="P1611" s="42">
        <f t="shared" si="389"/>
        <v>0.25555555555555559</v>
      </c>
      <c r="Q1611" s="42"/>
      <c r="R1611" s="41">
        <f t="shared" si="390"/>
        <v>0</v>
      </c>
      <c r="S1611" s="42">
        <f t="shared" si="391"/>
        <v>0</v>
      </c>
      <c r="T1611" s="42">
        <f>IFERROR(VLOOKUP(A1611,'[4]Re-order'!$A:$Q,17,0),"")</f>
        <v>0</v>
      </c>
      <c r="U1611" s="42">
        <f>IFERROR(VLOOKUP(A1611,'[4]MC Masterlist 2026-09-17'!$B:$M, 10, 0),0)</f>
        <v>15</v>
      </c>
      <c r="V1611" s="42">
        <f>IFERROR(VLOOKUP(A1611,'[4]MC Masterlist 2026-09-17'!$B:$M, 11, 0),0)</f>
        <v>15</v>
      </c>
      <c r="W1611" s="42">
        <f t="shared" si="392"/>
        <v>30</v>
      </c>
      <c r="X1611" s="42">
        <f t="shared" si="393"/>
        <v>3.1666666666666661</v>
      </c>
      <c r="Y1611" s="42">
        <f>IFERROR(IF(OR(C1611="AREA I",C1611="AREA V"),7,VLOOKUP(A1611,'[4]MC Masterlist 2026-09-17'!$B:$M, 12, 0)),0)</f>
        <v>7</v>
      </c>
      <c r="Z1611" s="42">
        <f t="shared" si="394"/>
        <v>3.8333333333333339</v>
      </c>
      <c r="AA1611" s="42">
        <f t="shared" si="395"/>
        <v>7.6666666666666679</v>
      </c>
      <c r="AB1611" s="42">
        <f t="shared" si="396"/>
        <v>0.80925925925925923</v>
      </c>
      <c r="AC1611" s="42">
        <f t="shared" si="397"/>
        <v>1.7888888888888892</v>
      </c>
      <c r="AD1611" s="40" t="str">
        <f t="shared" si="398"/>
        <v>Stockout</v>
      </c>
      <c r="AE1611" s="40">
        <f>IFERROR(VLOOKUP(A1611,'[4]Re-order'!$A:$AA,27,0),"")</f>
        <v>0</v>
      </c>
      <c r="AF1611" s="42">
        <f t="shared" si="399"/>
        <v>1.7888888888888892</v>
      </c>
      <c r="AG1611" s="42" t="e">
        <f>SUMIFS('[4]Raw Inventory'!D:D,'[4]Raw Inventory'!C:C,"GREATWALL",'[4]Raw Inventory'!B:B,A1611)</f>
        <v>#VALUE!</v>
      </c>
      <c r="AH1611" s="42" t="e">
        <f>SUMIFS('[4]Raw Inventory'!D:D,'[4]Raw Inventory'!C:C,"DUARTE",'[4]Raw Inventory'!B:B,A1611)</f>
        <v>#VALUE!</v>
      </c>
      <c r="AI1611" s="42"/>
      <c r="AJ1611" s="42">
        <f t="shared" si="400"/>
        <v>0</v>
      </c>
      <c r="AK1611" s="40" t="str">
        <f>IFERROR(IF((Q1611+IF(AI1611="",0,AI3))&lt;=0,"Stockout",IF(AJ1611="","",IF(F1611="Class A",IF(AJ1611&lt;=7,"Critical",IF(AJ1611&lt;=15,"Low",IF(AJ1611&lt;=30,"Reorder",IF(AJ1611&lt;=45,"Optimal","Overstock")))),IF(F1611="Class B",IF(AJ1611&lt;=10,"Critical",IF(AJ1611&lt;=20,"Low",IF(AJ1611&lt;=45,"Reorder",IF(AJ1611&lt;=60,"Optimal","Overstock")))),IF(F1611="Class C",IF(AJ1611&lt;=15,"Critical",IF(AJ1611&lt;=30,"Low",IF(AJ1611&lt;=60,"Reorder",IF(AJ1611&lt;=90,"Optimal","Overstock")))),""))))),"")</f>
        <v>Stockout</v>
      </c>
      <c r="AL1611" s="42"/>
      <c r="AM1611" s="39"/>
      <c r="AN1611" s="39"/>
      <c r="AO1611" s="39"/>
      <c r="AP1611" s="39"/>
      <c r="AQ1611" s="39"/>
      <c r="AR1611" s="39"/>
      <c r="AS1611" s="39"/>
      <c r="AT1611" s="39"/>
      <c r="AU1611" s="39"/>
      <c r="AV1611" s="39"/>
    </row>
    <row r="1612" spans="1:48">
      <c r="A1612" s="39" t="s">
        <v>59</v>
      </c>
      <c r="B1612" s="39" t="s">
        <v>11</v>
      </c>
      <c r="C1612" s="39" t="s">
        <v>1</v>
      </c>
      <c r="D1612" s="40" t="s">
        <v>240</v>
      </c>
      <c r="E1612" s="40">
        <v>17</v>
      </c>
      <c r="F1612" s="40" t="s">
        <v>3</v>
      </c>
      <c r="G1612" s="39" t="str">
        <f>IFERROR(VLOOKUP(A1612,'[4]MC Masterlist 2026-09-17'!$B:$M, 3, 0),"")</f>
        <v>HONDA</v>
      </c>
      <c r="H1612" s="41">
        <f>IFERROR(VLOOKUP(A1612,'[4]MC Masterlist 2026-09-17'!$B:$M, 6, 0),"")</f>
        <v>147230</v>
      </c>
      <c r="I1612" s="42">
        <v>0</v>
      </c>
      <c r="J1612" s="42">
        <v>0</v>
      </c>
      <c r="K1612" s="42">
        <v>1</v>
      </c>
      <c r="L1612" s="42">
        <f t="shared" si="385"/>
        <v>1</v>
      </c>
      <c r="M1612" s="42">
        <f t="shared" si="386"/>
        <v>0.33333333333333331</v>
      </c>
      <c r="N1612" s="41">
        <f t="shared" si="387"/>
        <v>147230</v>
      </c>
      <c r="O1612" s="41">
        <f t="shared" si="388"/>
        <v>49076.666666666664</v>
      </c>
      <c r="P1612" s="42">
        <f t="shared" si="389"/>
        <v>1.111111111111111E-2</v>
      </c>
      <c r="Q1612" s="42">
        <v>1</v>
      </c>
      <c r="R1612" s="41">
        <f t="shared" si="390"/>
        <v>147230</v>
      </c>
      <c r="S1612" s="42">
        <f t="shared" si="391"/>
        <v>90</v>
      </c>
      <c r="T1612" s="42">
        <f>IFERROR(VLOOKUP(A1612,'[4]Re-order'!$A:$Q,17,0),"")</f>
        <v>0</v>
      </c>
      <c r="U1612" s="42">
        <f>IFERROR(VLOOKUP(A1612,'[4]MC Masterlist 2026-09-17'!$B:$M, 10, 0),0)</f>
        <v>15</v>
      </c>
      <c r="V1612" s="42">
        <f>IFERROR(VLOOKUP(A1612,'[4]MC Masterlist 2026-09-17'!$B:$M, 11, 0),0)</f>
        <v>15</v>
      </c>
      <c r="W1612" s="42">
        <f t="shared" si="392"/>
        <v>30</v>
      </c>
      <c r="X1612" s="42">
        <f t="shared" si="393"/>
        <v>6.833333333333333</v>
      </c>
      <c r="Y1612" s="42">
        <f>IFERROR(IF(OR(C1612="AREA I",C1612="AREA V"),7,VLOOKUP(A1612,'[4]MC Masterlist 2026-09-17'!$B:$M, 12, 0)),0)</f>
        <v>7</v>
      </c>
      <c r="Z1612" s="42">
        <f t="shared" si="394"/>
        <v>0.16666666666666666</v>
      </c>
      <c r="AA1612" s="42">
        <f t="shared" si="395"/>
        <v>0.33333333333333331</v>
      </c>
      <c r="AB1612" s="42">
        <f t="shared" si="396"/>
        <v>7.5925925925925911E-2</v>
      </c>
      <c r="AC1612" s="42">
        <f t="shared" si="397"/>
        <v>7.7777777777777765E-2</v>
      </c>
      <c r="AD1612" s="40" t="str">
        <f t="shared" si="398"/>
        <v>Optimal</v>
      </c>
      <c r="AE1612" s="40">
        <f>IFERROR(VLOOKUP(A1612,'[4]Re-order'!$A:$AA,27,0),"")</f>
        <v>0</v>
      </c>
      <c r="AF1612" s="42">
        <f t="shared" si="399"/>
        <v>-0.92222222222222228</v>
      </c>
      <c r="AG1612" s="42" t="e">
        <f>SUMIFS('[4]Raw Inventory'!D:D,'[4]Raw Inventory'!C:C,"GREATWALL",'[4]Raw Inventory'!B:B,A1612)</f>
        <v>#VALUE!</v>
      </c>
      <c r="AH1612" s="42" t="e">
        <f>SUMIFS('[4]Raw Inventory'!D:D,'[4]Raw Inventory'!C:C,"DUARTE",'[4]Raw Inventory'!B:B,A1612)</f>
        <v>#VALUE!</v>
      </c>
      <c r="AI1612" s="42"/>
      <c r="AJ1612" s="42">
        <f t="shared" si="400"/>
        <v>90.000000000000014</v>
      </c>
      <c r="AK1612" s="40" t="str">
        <f>IFERROR(IF((Q1612+IF(AI1612="",0,AI3))&lt;=0,"Stockout",IF(AJ1612="","",IF(F1612="Class A",IF(AJ1612&lt;=7,"Critical",IF(AJ1612&lt;=15,"Low",IF(AJ1612&lt;=30,"Reorder",IF(AJ1612&lt;=45,"Optimal","Overstock")))),IF(F1612="Class B",IF(AJ1612&lt;=10,"Critical",IF(AJ1612&lt;=20,"Low",IF(AJ1612&lt;=45,"Reorder",IF(AJ1612&lt;=60,"Optimal","Overstock")))),IF(F1612="Class C",IF(AJ1612&lt;=15,"Critical",IF(AJ1612&lt;=30,"Low",IF(AJ1612&lt;=60,"Reorder",IF(AJ1612&lt;=90,"Optimal","Overstock")))),""))))),"")</f>
        <v>Optimal</v>
      </c>
      <c r="AL1612" s="42"/>
      <c r="AM1612" s="39"/>
      <c r="AN1612" s="39"/>
      <c r="AO1612" s="39"/>
      <c r="AP1612" s="39"/>
      <c r="AQ1612" s="39"/>
      <c r="AR1612" s="39"/>
      <c r="AS1612" s="39"/>
      <c r="AT1612" s="39"/>
      <c r="AU1612" s="39"/>
      <c r="AV1612" s="39"/>
    </row>
    <row r="1613" spans="1:48">
      <c r="A1613" s="39" t="s">
        <v>46</v>
      </c>
      <c r="B1613" s="39" t="s">
        <v>115</v>
      </c>
      <c r="C1613" s="39" t="s">
        <v>109</v>
      </c>
      <c r="D1613" s="40" t="s">
        <v>245</v>
      </c>
      <c r="E1613" s="40">
        <v>24</v>
      </c>
      <c r="F1613" s="40" t="s">
        <v>3</v>
      </c>
      <c r="G1613" s="39" t="str">
        <f>IFERROR(VLOOKUP(A1613,'[4]MC Masterlist 2026-09-17'!$B:$M, 3, 0),"")</f>
        <v>HONDA</v>
      </c>
      <c r="H1613" s="41">
        <f>IFERROR(VLOOKUP(A1613,'[4]MC Masterlist 2026-09-17'!$B:$M, 6, 0),"")</f>
        <v>73630</v>
      </c>
      <c r="I1613" s="42">
        <v>0</v>
      </c>
      <c r="J1613" s="42">
        <v>1</v>
      </c>
      <c r="K1613" s="42">
        <v>0</v>
      </c>
      <c r="L1613" s="42">
        <f t="shared" si="385"/>
        <v>1</v>
      </c>
      <c r="M1613" s="42">
        <f t="shared" si="386"/>
        <v>0.33333333333333331</v>
      </c>
      <c r="N1613" s="41">
        <f t="shared" si="387"/>
        <v>73630</v>
      </c>
      <c r="O1613" s="41">
        <f t="shared" si="388"/>
        <v>24543.333333333332</v>
      </c>
      <c r="P1613" s="42">
        <f t="shared" si="389"/>
        <v>1.111111111111111E-2</v>
      </c>
      <c r="Q1613" s="42">
        <v>2</v>
      </c>
      <c r="R1613" s="41">
        <f t="shared" si="390"/>
        <v>147260</v>
      </c>
      <c r="S1613" s="42">
        <f t="shared" si="391"/>
        <v>180</v>
      </c>
      <c r="T1613" s="42">
        <f>IFERROR(VLOOKUP(A1613,'[4]Re-order'!$A:$Q,17,0),"")</f>
        <v>0</v>
      </c>
      <c r="U1613" s="42">
        <f>IFERROR(VLOOKUP(A1613,'[4]MC Masterlist 2026-09-17'!$B:$M, 10, 0),0)</f>
        <v>15</v>
      </c>
      <c r="V1613" s="42">
        <f>IFERROR(VLOOKUP(A1613,'[4]MC Masterlist 2026-09-17'!$B:$M, 11, 0),0)</f>
        <v>15</v>
      </c>
      <c r="W1613" s="42">
        <f t="shared" si="392"/>
        <v>30</v>
      </c>
      <c r="X1613" s="42">
        <f t="shared" si="393"/>
        <v>29.833333333333332</v>
      </c>
      <c r="Y1613" s="42">
        <f>IFERROR(IF(OR(C1613="AREA I",C1613="AREA V"),7,VLOOKUP(A1613,'[4]MC Masterlist 2026-09-17'!$B:$M, 12, 0)),0)</f>
        <v>30</v>
      </c>
      <c r="Z1613" s="42">
        <f t="shared" si="394"/>
        <v>0.16666666666666666</v>
      </c>
      <c r="AA1613" s="42">
        <f t="shared" si="395"/>
        <v>0.33333333333333331</v>
      </c>
      <c r="AB1613" s="42">
        <f t="shared" si="396"/>
        <v>0.33148148148148143</v>
      </c>
      <c r="AC1613" s="42">
        <f t="shared" si="397"/>
        <v>0.33333333333333331</v>
      </c>
      <c r="AD1613" s="40" t="str">
        <f t="shared" si="398"/>
        <v>Overstock</v>
      </c>
      <c r="AE1613" s="40">
        <f>IFERROR(VLOOKUP(A1613,'[4]Re-order'!$A:$AA,27,0),"")</f>
        <v>0</v>
      </c>
      <c r="AF1613" s="42">
        <f t="shared" si="399"/>
        <v>-1.6666666666666667</v>
      </c>
      <c r="AG1613" s="42" t="e">
        <f>SUMIFS('[4]Raw Inventory'!D:D,'[4]Raw Inventory'!C:C,"GREATWALL",'[4]Raw Inventory'!B:B,A1613)</f>
        <v>#VALUE!</v>
      </c>
      <c r="AH1613" s="42" t="e">
        <f>SUMIFS('[4]Raw Inventory'!D:D,'[4]Raw Inventory'!C:C,"DUARTE",'[4]Raw Inventory'!B:B,A1613)</f>
        <v>#VALUE!</v>
      </c>
      <c r="AI1613" s="42"/>
      <c r="AJ1613" s="42">
        <f t="shared" si="400"/>
        <v>180.00000000000003</v>
      </c>
      <c r="AK1613" s="40" t="str">
        <f>IFERROR(IF((Q1613+IF(AI1613="",0,AI3))&lt;=0,"Stockout",IF(AJ1613="","",IF(F1613="Class A",IF(AJ1613&lt;=7,"Critical",IF(AJ1613&lt;=15,"Low",IF(AJ1613&lt;=30,"Reorder",IF(AJ1613&lt;=45,"Optimal","Overstock")))),IF(F1613="Class B",IF(AJ1613&lt;=10,"Critical",IF(AJ1613&lt;=20,"Low",IF(AJ1613&lt;=45,"Reorder",IF(AJ1613&lt;=60,"Optimal","Overstock")))),IF(F1613="Class C",IF(AJ1613&lt;=15,"Critical",IF(AJ1613&lt;=30,"Low",IF(AJ1613&lt;=60,"Reorder",IF(AJ1613&lt;=90,"Optimal","Overstock")))),""))))),"")</f>
        <v>Overstock</v>
      </c>
      <c r="AL1613" s="42"/>
      <c r="AM1613" s="39"/>
      <c r="AN1613" s="39"/>
      <c r="AO1613" s="39"/>
      <c r="AP1613" s="39"/>
      <c r="AQ1613" s="39"/>
      <c r="AR1613" s="39"/>
      <c r="AS1613" s="39"/>
      <c r="AT1613" s="39"/>
      <c r="AU1613" s="39"/>
      <c r="AV1613" s="39"/>
    </row>
    <row r="1614" spans="1:48">
      <c r="A1614" s="39" t="s">
        <v>39</v>
      </c>
      <c r="B1614" s="39" t="s">
        <v>153</v>
      </c>
      <c r="C1614" s="39" t="s">
        <v>152</v>
      </c>
      <c r="D1614" s="40" t="s">
        <v>220</v>
      </c>
      <c r="E1614" s="40">
        <v>16</v>
      </c>
      <c r="F1614" s="40" t="s">
        <v>3</v>
      </c>
      <c r="G1614" s="39" t="str">
        <f>IFERROR(VLOOKUP(A1614,'[4]MC Masterlist 2026-09-17'!$B:$M, 3, 0),"")</f>
        <v>HONDA</v>
      </c>
      <c r="H1614" s="41">
        <f>IFERROR(VLOOKUP(A1614,'[4]MC Masterlist 2026-09-17'!$B:$M, 6, 0),"")</f>
        <v>72434</v>
      </c>
      <c r="I1614" s="42">
        <v>1</v>
      </c>
      <c r="J1614" s="42">
        <v>0</v>
      </c>
      <c r="K1614" s="42">
        <v>0</v>
      </c>
      <c r="L1614" s="42">
        <f t="shared" si="385"/>
        <v>1</v>
      </c>
      <c r="M1614" s="42">
        <f t="shared" si="386"/>
        <v>0.33333333333333331</v>
      </c>
      <c r="N1614" s="41">
        <f t="shared" si="387"/>
        <v>72434</v>
      </c>
      <c r="O1614" s="41">
        <f t="shared" si="388"/>
        <v>24144.666666666664</v>
      </c>
      <c r="P1614" s="42">
        <f t="shared" si="389"/>
        <v>1.111111111111111E-2</v>
      </c>
      <c r="Q1614" s="42"/>
      <c r="R1614" s="41">
        <f t="shared" si="390"/>
        <v>0</v>
      </c>
      <c r="S1614" s="42">
        <f t="shared" si="391"/>
        <v>0</v>
      </c>
      <c r="T1614" s="42">
        <f>IFERROR(VLOOKUP(A1614,'[4]Re-order'!$A:$Q,17,0),"")</f>
        <v>0</v>
      </c>
      <c r="U1614" s="42">
        <f>IFERROR(VLOOKUP(A1614,'[4]MC Masterlist 2026-09-17'!$B:$M, 10, 0),0)</f>
        <v>15</v>
      </c>
      <c r="V1614" s="42">
        <f>IFERROR(VLOOKUP(A1614,'[4]MC Masterlist 2026-09-17'!$B:$M, 11, 0),0)</f>
        <v>15</v>
      </c>
      <c r="W1614" s="42">
        <f t="shared" si="392"/>
        <v>30</v>
      </c>
      <c r="X1614" s="42">
        <f t="shared" si="393"/>
        <v>29.833333333333332</v>
      </c>
      <c r="Y1614" s="42">
        <f>IFERROR(IF(OR(C1614="AREA I",C1614="AREA V"),7,VLOOKUP(A1614,'[4]MC Masterlist 2026-09-17'!$B:$M, 12, 0)),0)</f>
        <v>30</v>
      </c>
      <c r="Z1614" s="42">
        <f t="shared" si="394"/>
        <v>0.16666666666666666</v>
      </c>
      <c r="AA1614" s="42">
        <f t="shared" si="395"/>
        <v>0.33333333333333331</v>
      </c>
      <c r="AB1614" s="42">
        <f t="shared" si="396"/>
        <v>0.33148148148148143</v>
      </c>
      <c r="AC1614" s="42">
        <f t="shared" si="397"/>
        <v>0.33333333333333331</v>
      </c>
      <c r="AD1614" s="40" t="str">
        <f t="shared" si="398"/>
        <v>Stockout</v>
      </c>
      <c r="AE1614" s="40">
        <f>IFERROR(VLOOKUP(A1614,'[4]Re-order'!$A:$AA,27,0),"")</f>
        <v>0</v>
      </c>
      <c r="AF1614" s="42">
        <f t="shared" si="399"/>
        <v>0.33333333333333331</v>
      </c>
      <c r="AG1614" s="42" t="e">
        <f>SUMIFS('[4]Raw Inventory'!D:D,'[4]Raw Inventory'!C:C,"GREATWALL",'[4]Raw Inventory'!B:B,A1614)</f>
        <v>#VALUE!</v>
      </c>
      <c r="AH1614" s="42" t="e">
        <f>SUMIFS('[4]Raw Inventory'!D:D,'[4]Raw Inventory'!C:C,"DUARTE",'[4]Raw Inventory'!B:B,A1614)</f>
        <v>#VALUE!</v>
      </c>
      <c r="AI1614" s="42"/>
      <c r="AJ1614" s="42">
        <f t="shared" si="400"/>
        <v>0</v>
      </c>
      <c r="AK1614" s="40" t="str">
        <f>IFERROR(IF((Q1614+IF(AI1614="",0,AI3))&lt;=0,"Stockout",IF(AJ1614="","",IF(F1614="Class A",IF(AJ1614&lt;=7,"Critical",IF(AJ1614&lt;=15,"Low",IF(AJ1614&lt;=30,"Reorder",IF(AJ1614&lt;=45,"Optimal","Overstock")))),IF(F1614="Class B",IF(AJ1614&lt;=10,"Critical",IF(AJ1614&lt;=20,"Low",IF(AJ1614&lt;=45,"Reorder",IF(AJ1614&lt;=60,"Optimal","Overstock")))),IF(F1614="Class C",IF(AJ1614&lt;=15,"Critical",IF(AJ1614&lt;=30,"Low",IF(AJ1614&lt;=60,"Reorder",IF(AJ1614&lt;=90,"Optimal","Overstock")))),""))))),"")</f>
        <v>Stockout</v>
      </c>
      <c r="AL1614" s="42"/>
      <c r="AM1614" s="39"/>
      <c r="AN1614" s="39"/>
      <c r="AO1614" s="39"/>
      <c r="AP1614" s="39"/>
      <c r="AQ1614" s="39"/>
      <c r="AR1614" s="39"/>
      <c r="AS1614" s="39"/>
      <c r="AT1614" s="39"/>
      <c r="AU1614" s="39"/>
      <c r="AV1614" s="39"/>
    </row>
    <row r="1615" spans="1:48">
      <c r="A1615" s="39" t="s">
        <v>39</v>
      </c>
      <c r="B1615" s="39" t="s">
        <v>30</v>
      </c>
      <c r="C1615" s="39" t="s">
        <v>1</v>
      </c>
      <c r="D1615" s="40" t="s">
        <v>250</v>
      </c>
      <c r="E1615" s="40">
        <v>20</v>
      </c>
      <c r="F1615" s="40" t="s">
        <v>2</v>
      </c>
      <c r="G1615" s="39" t="str">
        <f>IFERROR(VLOOKUP(A1615,'[4]MC Masterlist 2026-09-17'!$B:$M, 3, 0),"")</f>
        <v>HONDA</v>
      </c>
      <c r="H1615" s="41">
        <f>IFERROR(VLOOKUP(A1615,'[4]MC Masterlist 2026-09-17'!$B:$M, 6, 0),"")</f>
        <v>72434</v>
      </c>
      <c r="I1615" s="42">
        <v>1</v>
      </c>
      <c r="J1615" s="42">
        <v>1</v>
      </c>
      <c r="K1615" s="42">
        <v>0</v>
      </c>
      <c r="L1615" s="42">
        <f t="shared" si="385"/>
        <v>2</v>
      </c>
      <c r="M1615" s="42">
        <f t="shared" si="386"/>
        <v>0.66666666666666663</v>
      </c>
      <c r="N1615" s="41">
        <f t="shared" si="387"/>
        <v>144868</v>
      </c>
      <c r="O1615" s="41">
        <f t="shared" si="388"/>
        <v>48289.333333333328</v>
      </c>
      <c r="P1615" s="42">
        <f t="shared" si="389"/>
        <v>2.222222222222222E-2</v>
      </c>
      <c r="Q1615" s="42">
        <v>1</v>
      </c>
      <c r="R1615" s="41">
        <f t="shared" si="390"/>
        <v>72434</v>
      </c>
      <c r="S1615" s="42">
        <f t="shared" si="391"/>
        <v>45.000000000000007</v>
      </c>
      <c r="T1615" s="42">
        <f>IFERROR(VLOOKUP(A1615,'[4]Re-order'!$A:$Q,17,0),"")</f>
        <v>0</v>
      </c>
      <c r="U1615" s="42">
        <f>IFERROR(VLOOKUP(A1615,'[4]MC Masterlist 2026-09-17'!$B:$M, 10, 0),0)</f>
        <v>15</v>
      </c>
      <c r="V1615" s="42">
        <f>IFERROR(VLOOKUP(A1615,'[4]MC Masterlist 2026-09-17'!$B:$M, 11, 0),0)</f>
        <v>15</v>
      </c>
      <c r="W1615" s="42">
        <f t="shared" si="392"/>
        <v>30</v>
      </c>
      <c r="X1615" s="42">
        <f t="shared" si="393"/>
        <v>6.666666666666667</v>
      </c>
      <c r="Y1615" s="42">
        <f>IFERROR(IF(OR(C1615="AREA I",C1615="AREA V"),7,VLOOKUP(A1615,'[4]MC Masterlist 2026-09-17'!$B:$M, 12, 0)),0)</f>
        <v>7</v>
      </c>
      <c r="Z1615" s="42">
        <f t="shared" si="394"/>
        <v>0.33333333333333331</v>
      </c>
      <c r="AA1615" s="42">
        <f t="shared" si="395"/>
        <v>0.66666666666666663</v>
      </c>
      <c r="AB1615" s="42">
        <f t="shared" si="396"/>
        <v>0.14814814814814814</v>
      </c>
      <c r="AC1615" s="42">
        <f t="shared" si="397"/>
        <v>0.15555555555555553</v>
      </c>
      <c r="AD1615" s="40" t="str">
        <f t="shared" si="398"/>
        <v>Reorder</v>
      </c>
      <c r="AE1615" s="40">
        <f>IFERROR(VLOOKUP(A1615,'[4]Re-order'!$A:$AA,27,0),"")</f>
        <v>0</v>
      </c>
      <c r="AF1615" s="42">
        <f t="shared" si="399"/>
        <v>-0.84444444444444444</v>
      </c>
      <c r="AG1615" s="42" t="e">
        <f>SUMIFS('[4]Raw Inventory'!D:D,'[4]Raw Inventory'!C:C,"GREATWALL",'[4]Raw Inventory'!B:B,A1615)</f>
        <v>#VALUE!</v>
      </c>
      <c r="AH1615" s="42" t="e">
        <f>SUMIFS('[4]Raw Inventory'!D:D,'[4]Raw Inventory'!C:C,"DUARTE",'[4]Raw Inventory'!B:B,A1615)</f>
        <v>#VALUE!</v>
      </c>
      <c r="AI1615" s="42"/>
      <c r="AJ1615" s="42">
        <f t="shared" si="400"/>
        <v>45.000000000000007</v>
      </c>
      <c r="AK1615" s="40" t="str">
        <f>IFERROR(IF((Q1615+IF(AI1615="",0,AI3))&lt;=0,"Stockout",IF(AJ1615="","",IF(F1615="Class A",IF(AJ1615&lt;=7,"Critical",IF(AJ1615&lt;=15,"Low",IF(AJ1615&lt;=30,"Reorder",IF(AJ1615&lt;=45,"Optimal","Overstock")))),IF(F1615="Class B",IF(AJ1615&lt;=10,"Critical",IF(AJ1615&lt;=20,"Low",IF(AJ1615&lt;=45,"Reorder",IF(AJ1615&lt;=60,"Optimal","Overstock")))),IF(F1615="Class C",IF(AJ1615&lt;=15,"Critical",IF(AJ1615&lt;=30,"Low",IF(AJ1615&lt;=60,"Reorder",IF(AJ1615&lt;=90,"Optimal","Overstock")))),""))))),"")</f>
        <v>Reorder</v>
      </c>
      <c r="AL1615" s="42"/>
      <c r="AM1615" s="39"/>
      <c r="AN1615" s="39"/>
      <c r="AO1615" s="39"/>
      <c r="AP1615" s="39"/>
      <c r="AQ1615" s="39"/>
      <c r="AR1615" s="39"/>
      <c r="AS1615" s="39"/>
      <c r="AT1615" s="39"/>
      <c r="AU1615" s="39"/>
      <c r="AV1615" s="39"/>
    </row>
    <row r="1616" spans="1:48">
      <c r="A1616" s="39" t="s">
        <v>101</v>
      </c>
      <c r="B1616" s="39" t="s">
        <v>157</v>
      </c>
      <c r="C1616" s="39" t="s">
        <v>152</v>
      </c>
      <c r="D1616" s="40" t="s">
        <v>220</v>
      </c>
      <c r="E1616" s="40">
        <v>17</v>
      </c>
      <c r="F1616" s="40" t="s">
        <v>3</v>
      </c>
      <c r="G1616" s="39" t="str">
        <f>IFERROR(VLOOKUP(A1616,'[4]MC Masterlist 2026-09-17'!$B:$M, 3, 0),"")</f>
        <v>BAJAJ RE</v>
      </c>
      <c r="H1616" s="41">
        <f>IFERROR(VLOOKUP(A1616,'[4]MC Masterlist 2026-09-17'!$B:$M, 6, 0),"")</f>
        <v>221800</v>
      </c>
      <c r="I1616" s="42">
        <v>1</v>
      </c>
      <c r="J1616" s="42">
        <v>0</v>
      </c>
      <c r="K1616" s="42">
        <v>0</v>
      </c>
      <c r="L1616" s="42">
        <f t="shared" si="385"/>
        <v>1</v>
      </c>
      <c r="M1616" s="42">
        <f t="shared" si="386"/>
        <v>0.33333333333333331</v>
      </c>
      <c r="N1616" s="41">
        <f t="shared" si="387"/>
        <v>221800</v>
      </c>
      <c r="O1616" s="41">
        <f t="shared" si="388"/>
        <v>73933.333333333328</v>
      </c>
      <c r="P1616" s="42">
        <f t="shared" si="389"/>
        <v>1.111111111111111E-2</v>
      </c>
      <c r="Q1616" s="42"/>
      <c r="R1616" s="41">
        <f t="shared" si="390"/>
        <v>0</v>
      </c>
      <c r="S1616" s="42">
        <f t="shared" si="391"/>
        <v>0</v>
      </c>
      <c r="T1616" s="42">
        <f>IFERROR(VLOOKUP(A1616,'[4]Re-order'!$A:$Q,17,0),"")</f>
        <v>0</v>
      </c>
      <c r="U1616" s="42">
        <f>IFERROR(VLOOKUP(A1616,'[4]MC Masterlist 2026-09-17'!$B:$M, 10, 0),0)</f>
        <v>15</v>
      </c>
      <c r="V1616" s="42">
        <f>IFERROR(VLOOKUP(A1616,'[4]MC Masterlist 2026-09-17'!$B:$M, 11, 0),0)</f>
        <v>15</v>
      </c>
      <c r="W1616" s="42">
        <f t="shared" si="392"/>
        <v>30</v>
      </c>
      <c r="X1616" s="42">
        <f t="shared" si="393"/>
        <v>29.833333333333332</v>
      </c>
      <c r="Y1616" s="42">
        <f>IFERROR(IF(OR(C1616="AREA I",C1616="AREA V"),7,VLOOKUP(A1616,'[4]MC Masterlist 2026-09-17'!$B:$M, 12, 0)),0)</f>
        <v>30</v>
      </c>
      <c r="Z1616" s="42">
        <f t="shared" si="394"/>
        <v>0.16666666666666666</v>
      </c>
      <c r="AA1616" s="42">
        <f t="shared" si="395"/>
        <v>0.33333333333333331</v>
      </c>
      <c r="AB1616" s="42">
        <f t="shared" si="396"/>
        <v>0.33148148148148143</v>
      </c>
      <c r="AC1616" s="42">
        <f t="shared" si="397"/>
        <v>0.33333333333333331</v>
      </c>
      <c r="AD1616" s="40" t="str">
        <f t="shared" si="398"/>
        <v>Stockout</v>
      </c>
      <c r="AE1616" s="40">
        <f>IFERROR(VLOOKUP(A1616,'[4]Re-order'!$A:$AA,27,0),"")</f>
        <v>0</v>
      </c>
      <c r="AF1616" s="42">
        <f t="shared" si="399"/>
        <v>0.33333333333333331</v>
      </c>
      <c r="AG1616" s="42" t="e">
        <f>SUMIFS('[4]Raw Inventory'!D:D,'[4]Raw Inventory'!C:C,"GREATWALL",'[4]Raw Inventory'!B:B,A1616)</f>
        <v>#VALUE!</v>
      </c>
      <c r="AH1616" s="42" t="e">
        <f>SUMIFS('[4]Raw Inventory'!D:D,'[4]Raw Inventory'!C:C,"DUARTE",'[4]Raw Inventory'!B:B,A1616)</f>
        <v>#VALUE!</v>
      </c>
      <c r="AI1616" s="42"/>
      <c r="AJ1616" s="42">
        <f t="shared" si="400"/>
        <v>0</v>
      </c>
      <c r="AK1616" s="40" t="str">
        <f>IFERROR(IF((Q1616+IF(AI1616="",0,AI3))&lt;=0,"Stockout",IF(AJ1616="","",IF(F1616="Class A",IF(AJ1616&lt;=7,"Critical",IF(AJ1616&lt;=15,"Low",IF(AJ1616&lt;=30,"Reorder",IF(AJ1616&lt;=45,"Optimal","Overstock")))),IF(F1616="Class B",IF(AJ1616&lt;=10,"Critical",IF(AJ1616&lt;=20,"Low",IF(AJ1616&lt;=45,"Reorder",IF(AJ1616&lt;=60,"Optimal","Overstock")))),IF(F1616="Class C",IF(AJ1616&lt;=15,"Critical",IF(AJ1616&lt;=30,"Low",IF(AJ1616&lt;=60,"Reorder",IF(AJ1616&lt;=90,"Optimal","Overstock")))),""))))),"")</f>
        <v>Stockout</v>
      </c>
      <c r="AL1616" s="42"/>
      <c r="AM1616" s="39"/>
      <c r="AN1616" s="39"/>
      <c r="AO1616" s="39"/>
      <c r="AP1616" s="39"/>
      <c r="AQ1616" s="39"/>
      <c r="AR1616" s="39"/>
      <c r="AS1616" s="39"/>
      <c r="AT1616" s="39"/>
      <c r="AU1616" s="39"/>
      <c r="AV1616" s="39"/>
    </row>
    <row r="1617" spans="1:48">
      <c r="A1617" s="39" t="s">
        <v>22</v>
      </c>
      <c r="B1617" s="39" t="s">
        <v>95</v>
      </c>
      <c r="C1617" s="39" t="s">
        <v>90</v>
      </c>
      <c r="D1617" s="40" t="s">
        <v>242</v>
      </c>
      <c r="E1617" s="40">
        <v>16</v>
      </c>
      <c r="F1617" s="40" t="s">
        <v>2</v>
      </c>
      <c r="G1617" s="39" t="str">
        <f>IFERROR(VLOOKUP(A1617,'[4]MC Masterlist 2026-09-17'!$B:$M, 3, 0),"")</f>
        <v>HONDA</v>
      </c>
      <c r="H1617" s="41">
        <f>IFERROR(VLOOKUP(A1617,'[4]MC Masterlist 2026-09-17'!$B:$M, 6, 0),"")</f>
        <v>111258</v>
      </c>
      <c r="I1617" s="42">
        <v>0</v>
      </c>
      <c r="J1617" s="42">
        <v>1</v>
      </c>
      <c r="K1617" s="42">
        <v>0</v>
      </c>
      <c r="L1617" s="42">
        <f t="shared" si="385"/>
        <v>1</v>
      </c>
      <c r="M1617" s="42">
        <f t="shared" si="386"/>
        <v>0.33333333333333331</v>
      </c>
      <c r="N1617" s="41">
        <f t="shared" si="387"/>
        <v>111258</v>
      </c>
      <c r="O1617" s="41">
        <f t="shared" si="388"/>
        <v>37086</v>
      </c>
      <c r="P1617" s="42">
        <f t="shared" si="389"/>
        <v>1.111111111111111E-2</v>
      </c>
      <c r="Q1617" s="42">
        <v>3</v>
      </c>
      <c r="R1617" s="41">
        <f t="shared" si="390"/>
        <v>333774</v>
      </c>
      <c r="S1617" s="42">
        <f t="shared" si="391"/>
        <v>270</v>
      </c>
      <c r="T1617" s="42">
        <f>IFERROR(VLOOKUP(A1617,'[4]Re-order'!$A:$Q,17,0),"")</f>
        <v>0</v>
      </c>
      <c r="U1617" s="42">
        <f>IFERROR(VLOOKUP(A1617,'[4]MC Masterlist 2026-09-17'!$B:$M, 10, 0),0)</f>
        <v>15</v>
      </c>
      <c r="V1617" s="42">
        <f>IFERROR(VLOOKUP(A1617,'[4]MC Masterlist 2026-09-17'!$B:$M, 11, 0),0)</f>
        <v>15</v>
      </c>
      <c r="W1617" s="42">
        <f t="shared" si="392"/>
        <v>30</v>
      </c>
      <c r="X1617" s="42">
        <f t="shared" si="393"/>
        <v>29.833333333333332</v>
      </c>
      <c r="Y1617" s="42">
        <f>IFERROR(IF(OR(C1617="AREA I",C1617="AREA V"),7,VLOOKUP(A1617,'[4]MC Masterlist 2026-09-17'!$B:$M, 12, 0)),0)</f>
        <v>30</v>
      </c>
      <c r="Z1617" s="42">
        <f t="shared" si="394"/>
        <v>0.16666666666666666</v>
      </c>
      <c r="AA1617" s="42">
        <f t="shared" si="395"/>
        <v>0.33333333333333331</v>
      </c>
      <c r="AB1617" s="42">
        <f t="shared" si="396"/>
        <v>0.33148148148148143</v>
      </c>
      <c r="AC1617" s="42">
        <f t="shared" si="397"/>
        <v>0.33333333333333331</v>
      </c>
      <c r="AD1617" s="40" t="str">
        <f t="shared" si="398"/>
        <v>Overstock</v>
      </c>
      <c r="AE1617" s="40">
        <f>IFERROR(VLOOKUP(A1617,'[4]Re-order'!$A:$AA,27,0),"")</f>
        <v>0</v>
      </c>
      <c r="AF1617" s="42">
        <f t="shared" si="399"/>
        <v>-2.6666666666666665</v>
      </c>
      <c r="AG1617" s="42" t="e">
        <f>SUMIFS('[4]Raw Inventory'!D:D,'[4]Raw Inventory'!C:C,"GREATWALL",'[4]Raw Inventory'!B:B,A1617)</f>
        <v>#VALUE!</v>
      </c>
      <c r="AH1617" s="42" t="e">
        <f>SUMIFS('[4]Raw Inventory'!D:D,'[4]Raw Inventory'!C:C,"DUARTE",'[4]Raw Inventory'!B:B,A1617)</f>
        <v>#VALUE!</v>
      </c>
      <c r="AI1617" s="42"/>
      <c r="AJ1617" s="42">
        <f t="shared" si="400"/>
        <v>270.00000000000006</v>
      </c>
      <c r="AK1617" s="40" t="str">
        <f>IFERROR(IF((Q1617+IF(AI1617="",0,AI3))&lt;=0,"Stockout",IF(AJ1617="","",IF(F1617="Class A",IF(AJ1617&lt;=7,"Critical",IF(AJ1617&lt;=15,"Low",IF(AJ1617&lt;=30,"Reorder",IF(AJ1617&lt;=45,"Optimal","Overstock")))),IF(F1617="Class B",IF(AJ1617&lt;=10,"Critical",IF(AJ1617&lt;=20,"Low",IF(AJ1617&lt;=45,"Reorder",IF(AJ1617&lt;=60,"Optimal","Overstock")))),IF(F1617="Class C",IF(AJ1617&lt;=15,"Critical",IF(AJ1617&lt;=30,"Low",IF(AJ1617&lt;=60,"Reorder",IF(AJ1617&lt;=90,"Optimal","Overstock")))),""))))),"")</f>
        <v>Overstock</v>
      </c>
      <c r="AL1617" s="42"/>
      <c r="AM1617" s="39"/>
      <c r="AN1617" s="39"/>
      <c r="AO1617" s="39"/>
      <c r="AP1617" s="39"/>
      <c r="AQ1617" s="39"/>
      <c r="AR1617" s="39"/>
      <c r="AS1617" s="39"/>
      <c r="AT1617" s="39"/>
      <c r="AU1617" s="39"/>
      <c r="AV1617" s="39"/>
    </row>
    <row r="1618" spans="1:48">
      <c r="A1618" s="39" t="s">
        <v>17</v>
      </c>
      <c r="B1618" s="39" t="s">
        <v>138</v>
      </c>
      <c r="C1618" s="39" t="s">
        <v>137</v>
      </c>
      <c r="D1618" s="40" t="s">
        <v>233</v>
      </c>
      <c r="E1618" s="40">
        <v>4</v>
      </c>
      <c r="F1618" s="40" t="s">
        <v>0</v>
      </c>
      <c r="G1618" s="39" t="str">
        <f>IFERROR(VLOOKUP(A1618,'[4]MC Masterlist 2026-09-17'!$B:$M, 3, 0),"")</f>
        <v>HONDA</v>
      </c>
      <c r="H1618" s="41">
        <f>IFERROR(VLOOKUP(A1618,'[4]MC Masterlist 2026-09-17'!$B:$M, 6, 0),"")</f>
        <v>140790</v>
      </c>
      <c r="I1618" s="42">
        <v>1</v>
      </c>
      <c r="J1618" s="42">
        <v>0</v>
      </c>
      <c r="K1618" s="42">
        <v>0</v>
      </c>
      <c r="L1618" s="42">
        <f t="shared" si="385"/>
        <v>1</v>
      </c>
      <c r="M1618" s="42">
        <f t="shared" si="386"/>
        <v>0.33333333333333331</v>
      </c>
      <c r="N1618" s="41">
        <f t="shared" si="387"/>
        <v>140790</v>
      </c>
      <c r="O1618" s="41">
        <f t="shared" si="388"/>
        <v>46930</v>
      </c>
      <c r="P1618" s="42">
        <f t="shared" si="389"/>
        <v>1.111111111111111E-2</v>
      </c>
      <c r="Q1618" s="42">
        <v>32</v>
      </c>
      <c r="R1618" s="41">
        <f t="shared" si="390"/>
        <v>4505280</v>
      </c>
      <c r="S1618" s="42">
        <f t="shared" si="391"/>
        <v>2880</v>
      </c>
      <c r="T1618" s="42">
        <f>IFERROR(VLOOKUP(A1618,'[4]Re-order'!$A:$Q,17,0),"")</f>
        <v>0</v>
      </c>
      <c r="U1618" s="42">
        <f>IFERROR(VLOOKUP(A1618,'[4]MC Masterlist 2026-09-17'!$B:$M, 10, 0),0)</f>
        <v>15</v>
      </c>
      <c r="V1618" s="42">
        <f>IFERROR(VLOOKUP(A1618,'[4]MC Masterlist 2026-09-17'!$B:$M, 11, 0),0)</f>
        <v>15</v>
      </c>
      <c r="W1618" s="42">
        <f t="shared" si="392"/>
        <v>30</v>
      </c>
      <c r="X1618" s="42">
        <f t="shared" si="393"/>
        <v>6.833333333333333</v>
      </c>
      <c r="Y1618" s="42">
        <f>IFERROR(IF(OR(C1618="AREA I",C1618="AREA V"),7,VLOOKUP(A1618,'[4]MC Masterlist 2026-09-17'!$B:$M, 12, 0)),0)</f>
        <v>7</v>
      </c>
      <c r="Z1618" s="42">
        <f t="shared" si="394"/>
        <v>0.16666666666666666</v>
      </c>
      <c r="AA1618" s="42">
        <f t="shared" si="395"/>
        <v>0.33333333333333331</v>
      </c>
      <c r="AB1618" s="42">
        <f t="shared" si="396"/>
        <v>7.5925925925925911E-2</v>
      </c>
      <c r="AC1618" s="42">
        <f t="shared" si="397"/>
        <v>7.7777777777777765E-2</v>
      </c>
      <c r="AD1618" s="40" t="str">
        <f t="shared" si="398"/>
        <v>Overstock</v>
      </c>
      <c r="AE1618" s="40">
        <f>IFERROR(VLOOKUP(A1618,'[4]Re-order'!$A:$AA,27,0),"")</f>
        <v>0</v>
      </c>
      <c r="AF1618" s="42">
        <f t="shared" si="399"/>
        <v>-31.922222222222221</v>
      </c>
      <c r="AG1618" s="42" t="e">
        <f>SUMIFS('[4]Raw Inventory'!D:D,'[4]Raw Inventory'!C:C,"GREATWALL",'[4]Raw Inventory'!B:B,A1618)</f>
        <v>#VALUE!</v>
      </c>
      <c r="AH1618" s="42" t="e">
        <f>SUMIFS('[4]Raw Inventory'!D:D,'[4]Raw Inventory'!C:C,"DUARTE",'[4]Raw Inventory'!B:B,A1618)</f>
        <v>#VALUE!</v>
      </c>
      <c r="AI1618" s="42"/>
      <c r="AJ1618" s="42">
        <f t="shared" si="400"/>
        <v>2880.0000000000005</v>
      </c>
      <c r="AK1618" s="40" t="str">
        <f>IFERROR(IF((Q1618+IF(AI1618="",0,AI3))&lt;=0,"Stockout",IF(AJ1618="","",IF(F1618="Class A",IF(AJ1618&lt;=7,"Critical",IF(AJ1618&lt;=15,"Low",IF(AJ1618&lt;=30,"Reorder",IF(AJ1618&lt;=45,"Optimal","Overstock")))),IF(F1618="Class B",IF(AJ1618&lt;=10,"Critical",IF(AJ1618&lt;=20,"Low",IF(AJ1618&lt;=45,"Reorder",IF(AJ1618&lt;=60,"Optimal","Overstock")))),IF(F1618="Class C",IF(AJ1618&lt;=15,"Critical",IF(AJ1618&lt;=30,"Low",IF(AJ1618&lt;=60,"Reorder",IF(AJ1618&lt;=90,"Optimal","Overstock")))),""))))),"")</f>
        <v>Overstock</v>
      </c>
      <c r="AL1618" s="42"/>
      <c r="AM1618" s="39"/>
      <c r="AN1618" s="39"/>
      <c r="AO1618" s="39"/>
      <c r="AP1618" s="39"/>
      <c r="AQ1618" s="39"/>
      <c r="AR1618" s="39"/>
      <c r="AS1618" s="39"/>
      <c r="AT1618" s="39"/>
      <c r="AU1618" s="39"/>
      <c r="AV1618" s="39"/>
    </row>
    <row r="1619" spans="1:48">
      <c r="A1619" s="39" t="s">
        <v>134</v>
      </c>
      <c r="B1619" s="39" t="s">
        <v>129</v>
      </c>
      <c r="C1619" s="39" t="s">
        <v>128</v>
      </c>
      <c r="D1619" s="40" t="s">
        <v>238</v>
      </c>
      <c r="E1619" s="40">
        <v>22</v>
      </c>
      <c r="F1619" s="40" t="s">
        <v>3</v>
      </c>
      <c r="G1619" s="39" t="str">
        <f>IFERROR(VLOOKUP(A1619,'[4]MC Masterlist 2026-09-17'!$B:$M, 3, 0),"")</f>
        <v>HONDA</v>
      </c>
      <c r="H1619" s="41">
        <f>IFERROR(VLOOKUP(A1619,'[4]MC Masterlist 2026-09-17'!$B:$M, 6, 0),"")</f>
        <v>101358</v>
      </c>
      <c r="I1619" s="42">
        <v>0</v>
      </c>
      <c r="J1619" s="42">
        <v>0</v>
      </c>
      <c r="K1619" s="42">
        <v>0</v>
      </c>
      <c r="L1619" s="42">
        <f t="shared" si="385"/>
        <v>0</v>
      </c>
      <c r="M1619" s="42">
        <f t="shared" si="386"/>
        <v>0</v>
      </c>
      <c r="N1619" s="41">
        <f t="shared" si="387"/>
        <v>0</v>
      </c>
      <c r="O1619" s="41">
        <f t="shared" si="388"/>
        <v>0</v>
      </c>
      <c r="P1619" s="42">
        <f t="shared" si="389"/>
        <v>0</v>
      </c>
      <c r="Q1619" s="42">
        <v>1</v>
      </c>
      <c r="R1619" s="41">
        <f t="shared" si="390"/>
        <v>101358</v>
      </c>
      <c r="S1619" s="42">
        <f t="shared" si="391"/>
        <v>0</v>
      </c>
      <c r="T1619" s="42">
        <f>IFERROR(VLOOKUP(A1619,'[4]Re-order'!$A:$Q,17,0),"")</f>
        <v>0</v>
      </c>
      <c r="U1619" s="42">
        <f>IFERROR(VLOOKUP(A1619,'[4]MC Masterlist 2026-09-17'!$B:$M, 10, 0),0)</f>
        <v>15</v>
      </c>
      <c r="V1619" s="42">
        <f>IFERROR(VLOOKUP(A1619,'[4]MC Masterlist 2026-09-17'!$B:$M, 11, 0),0)</f>
        <v>15</v>
      </c>
      <c r="W1619" s="42">
        <f t="shared" si="392"/>
        <v>30</v>
      </c>
      <c r="X1619" s="42">
        <f t="shared" si="393"/>
        <v>30</v>
      </c>
      <c r="Y1619" s="42">
        <f>IFERROR(IF(OR(C1619="AREA I",C1619="AREA V"),7,VLOOKUP(A1619,'[4]MC Masterlist 2026-09-17'!$B:$M, 12, 0)),0)</f>
        <v>30</v>
      </c>
      <c r="Z1619" s="42">
        <f t="shared" si="394"/>
        <v>0</v>
      </c>
      <c r="AA1619" s="42">
        <f t="shared" si="395"/>
        <v>0</v>
      </c>
      <c r="AB1619" s="42">
        <f t="shared" si="396"/>
        <v>0</v>
      </c>
      <c r="AC1619" s="42">
        <f t="shared" si="397"/>
        <v>0</v>
      </c>
      <c r="AD1619" s="40" t="str">
        <f t="shared" si="398"/>
        <v>Critical</v>
      </c>
      <c r="AE1619" s="40">
        <f>IFERROR(VLOOKUP(A1619,'[4]Re-order'!$A:$AA,27,0),"")</f>
        <v>0</v>
      </c>
      <c r="AF1619" s="42">
        <f t="shared" si="399"/>
        <v>-1</v>
      </c>
      <c r="AG1619" s="42" t="e">
        <f>SUMIFS('[4]Raw Inventory'!D:D,'[4]Raw Inventory'!C:C,"GREATWALL",'[4]Raw Inventory'!B:B,A1619)</f>
        <v>#VALUE!</v>
      </c>
      <c r="AH1619" s="42" t="e">
        <f>SUMIFS('[4]Raw Inventory'!D:D,'[4]Raw Inventory'!C:C,"DUARTE",'[4]Raw Inventory'!B:B,A1619)</f>
        <v>#VALUE!</v>
      </c>
      <c r="AI1619" s="42"/>
      <c r="AJ1619" s="42">
        <f t="shared" si="400"/>
        <v>0</v>
      </c>
      <c r="AK1619" s="40" t="str">
        <f>IFERROR(IF((Q1619+IF(AI1619="",0,AI3))&lt;=0,"Stockout",IF(AJ1619="","",IF(F1619="Class A",IF(AJ1619&lt;=7,"Critical",IF(AJ1619&lt;=15,"Low",IF(AJ1619&lt;=30,"Reorder",IF(AJ1619&lt;=45,"Optimal","Overstock")))),IF(F1619="Class B",IF(AJ1619&lt;=10,"Critical",IF(AJ1619&lt;=20,"Low",IF(AJ1619&lt;=45,"Reorder",IF(AJ1619&lt;=60,"Optimal","Overstock")))),IF(F1619="Class C",IF(AJ1619&lt;=15,"Critical",IF(AJ1619&lt;=30,"Low",IF(AJ1619&lt;=60,"Reorder",IF(AJ1619&lt;=90,"Optimal","Overstock")))),""))))),"")</f>
        <v>Critical</v>
      </c>
      <c r="AL1619" s="42"/>
      <c r="AM1619" s="39"/>
      <c r="AN1619" s="39"/>
      <c r="AO1619" s="39"/>
      <c r="AP1619" s="39"/>
      <c r="AQ1619" s="39"/>
      <c r="AR1619" s="39"/>
      <c r="AS1619" s="39"/>
      <c r="AT1619" s="39"/>
      <c r="AU1619" s="39"/>
      <c r="AV1619" s="39"/>
    </row>
    <row r="1620" spans="1:48">
      <c r="A1620" s="39" t="s">
        <v>14</v>
      </c>
      <c r="B1620" s="39" t="s">
        <v>158</v>
      </c>
      <c r="C1620" s="39" t="s">
        <v>152</v>
      </c>
      <c r="D1620" s="40" t="s">
        <v>226</v>
      </c>
      <c r="E1620" s="40">
        <v>1</v>
      </c>
      <c r="F1620" s="40" t="s">
        <v>0</v>
      </c>
      <c r="G1620" s="39" t="str">
        <f>IFERROR(VLOOKUP(A1620,'[4]MC Masterlist 2026-09-17'!$B:$M, 3, 0),"")</f>
        <v>HONDA</v>
      </c>
      <c r="H1620" s="41">
        <f>IFERROR(VLOOKUP(A1620,'[4]MC Masterlist 2026-09-17'!$B:$M, 6, 0),"")</f>
        <v>80070</v>
      </c>
      <c r="I1620" s="42">
        <v>13</v>
      </c>
      <c r="J1620" s="42">
        <v>5</v>
      </c>
      <c r="K1620" s="42">
        <v>13</v>
      </c>
      <c r="L1620" s="42">
        <f t="shared" si="385"/>
        <v>31</v>
      </c>
      <c r="M1620" s="42">
        <f t="shared" si="386"/>
        <v>10.333333333333334</v>
      </c>
      <c r="N1620" s="41">
        <f t="shared" si="387"/>
        <v>2482170</v>
      </c>
      <c r="O1620" s="41">
        <f t="shared" si="388"/>
        <v>827390</v>
      </c>
      <c r="P1620" s="42">
        <f t="shared" si="389"/>
        <v>0.34444444444444444</v>
      </c>
      <c r="Q1620" s="42"/>
      <c r="R1620" s="41">
        <f t="shared" si="390"/>
        <v>0</v>
      </c>
      <c r="S1620" s="42">
        <f t="shared" si="391"/>
        <v>0</v>
      </c>
      <c r="T1620" s="42">
        <f>IFERROR(VLOOKUP(A1620,'[4]Re-order'!$A:$Q,17,0),"")</f>
        <v>0</v>
      </c>
      <c r="U1620" s="42">
        <f>IFERROR(VLOOKUP(A1620,'[4]MC Masterlist 2026-09-17'!$B:$M, 10, 0),0)</f>
        <v>15</v>
      </c>
      <c r="V1620" s="42">
        <f>IFERROR(VLOOKUP(A1620,'[4]MC Masterlist 2026-09-17'!$B:$M, 11, 0),0)</f>
        <v>15</v>
      </c>
      <c r="W1620" s="42">
        <f t="shared" si="392"/>
        <v>30</v>
      </c>
      <c r="X1620" s="42">
        <f t="shared" si="393"/>
        <v>24.833333333333332</v>
      </c>
      <c r="Y1620" s="42">
        <f>IFERROR(IF(OR(C1620="AREA I",C1620="AREA V"),7,VLOOKUP(A1620,'[4]MC Masterlist 2026-09-17'!$B:$M, 12, 0)),0)</f>
        <v>30</v>
      </c>
      <c r="Z1620" s="42">
        <f t="shared" si="394"/>
        <v>5.166666666666667</v>
      </c>
      <c r="AA1620" s="42">
        <f t="shared" si="395"/>
        <v>10.333333333333334</v>
      </c>
      <c r="AB1620" s="42">
        <f t="shared" si="396"/>
        <v>8.5537037037037038</v>
      </c>
      <c r="AC1620" s="42">
        <f t="shared" si="397"/>
        <v>10.333333333333334</v>
      </c>
      <c r="AD1620" s="40" t="str">
        <f t="shared" si="398"/>
        <v>Stockout</v>
      </c>
      <c r="AE1620" s="40">
        <f>IFERROR(VLOOKUP(A1620,'[4]Re-order'!$A:$AA,27,0),"")</f>
        <v>0</v>
      </c>
      <c r="AF1620" s="42">
        <f t="shared" si="399"/>
        <v>10.333333333333334</v>
      </c>
      <c r="AG1620" s="42" t="e">
        <f>SUMIFS('[4]Raw Inventory'!D:D,'[4]Raw Inventory'!C:C,"GREATWALL",'[4]Raw Inventory'!B:B,A1620)</f>
        <v>#VALUE!</v>
      </c>
      <c r="AH1620" s="42" t="e">
        <f>SUMIFS('[4]Raw Inventory'!D:D,'[4]Raw Inventory'!C:C,"DUARTE",'[4]Raw Inventory'!B:B,A1620)</f>
        <v>#VALUE!</v>
      </c>
      <c r="AI1620" s="42"/>
      <c r="AJ1620" s="42">
        <f t="shared" si="400"/>
        <v>0</v>
      </c>
      <c r="AK1620" s="40" t="str">
        <f>IFERROR(IF((Q1620+IF(AI1620="",0,AI3))&lt;=0,"Stockout",IF(AJ1620="","",IF(F1620="Class A",IF(AJ1620&lt;=7,"Critical",IF(AJ1620&lt;=15,"Low",IF(AJ1620&lt;=30,"Reorder",IF(AJ1620&lt;=45,"Optimal","Overstock")))),IF(F1620="Class B",IF(AJ1620&lt;=10,"Critical",IF(AJ1620&lt;=20,"Low",IF(AJ1620&lt;=45,"Reorder",IF(AJ1620&lt;=60,"Optimal","Overstock")))),IF(F1620="Class C",IF(AJ1620&lt;=15,"Critical",IF(AJ1620&lt;=30,"Low",IF(AJ1620&lt;=60,"Reorder",IF(AJ1620&lt;=90,"Optimal","Overstock")))),""))))),"")</f>
        <v>Stockout</v>
      </c>
      <c r="AL1620" s="42"/>
      <c r="AM1620" s="39"/>
      <c r="AN1620" s="39"/>
      <c r="AO1620" s="39"/>
      <c r="AP1620" s="39"/>
      <c r="AQ1620" s="39"/>
      <c r="AR1620" s="39"/>
      <c r="AS1620" s="39"/>
      <c r="AT1620" s="39"/>
      <c r="AU1620" s="39"/>
      <c r="AV1620" s="39"/>
    </row>
    <row r="1621" spans="1:48">
      <c r="A1621" s="39" t="s">
        <v>14</v>
      </c>
      <c r="B1621" s="39" t="s">
        <v>162</v>
      </c>
      <c r="C1621" s="39" t="s">
        <v>159</v>
      </c>
      <c r="D1621" s="40" t="s">
        <v>226</v>
      </c>
      <c r="E1621" s="40">
        <v>1</v>
      </c>
      <c r="F1621" s="40" t="s">
        <v>0</v>
      </c>
      <c r="G1621" s="39" t="str">
        <f>IFERROR(VLOOKUP(A1621,'[4]MC Masterlist 2026-09-17'!$B:$M, 3, 0),"")</f>
        <v>HONDA</v>
      </c>
      <c r="H1621" s="41">
        <f>IFERROR(VLOOKUP(A1621,'[4]MC Masterlist 2026-09-17'!$B:$M, 6, 0),"")</f>
        <v>80070</v>
      </c>
      <c r="I1621" s="42">
        <v>17</v>
      </c>
      <c r="J1621" s="42">
        <v>13</v>
      </c>
      <c r="K1621" s="42">
        <v>13</v>
      </c>
      <c r="L1621" s="42">
        <f t="shared" si="385"/>
        <v>43</v>
      </c>
      <c r="M1621" s="42">
        <f t="shared" si="386"/>
        <v>14.333333333333334</v>
      </c>
      <c r="N1621" s="41">
        <f t="shared" si="387"/>
        <v>3443010</v>
      </c>
      <c r="O1621" s="41">
        <f t="shared" si="388"/>
        <v>1147670</v>
      </c>
      <c r="P1621" s="42">
        <f t="shared" si="389"/>
        <v>0.4777777777777778</v>
      </c>
      <c r="Q1621" s="42">
        <v>10</v>
      </c>
      <c r="R1621" s="41">
        <f t="shared" si="390"/>
        <v>800700</v>
      </c>
      <c r="S1621" s="42">
        <f t="shared" si="391"/>
        <v>20.930232558139537</v>
      </c>
      <c r="T1621" s="42">
        <f>IFERROR(VLOOKUP(A1621,'[4]Re-order'!$A:$Q,17,0),"")</f>
        <v>0</v>
      </c>
      <c r="U1621" s="42">
        <f>IFERROR(VLOOKUP(A1621,'[4]MC Masterlist 2026-09-17'!$B:$M, 10, 0),0)</f>
        <v>15</v>
      </c>
      <c r="V1621" s="42">
        <f>IFERROR(VLOOKUP(A1621,'[4]MC Masterlist 2026-09-17'!$B:$M, 11, 0),0)</f>
        <v>15</v>
      </c>
      <c r="W1621" s="42">
        <f t="shared" si="392"/>
        <v>30</v>
      </c>
      <c r="X1621" s="42">
        <f t="shared" si="393"/>
        <v>22.833333333333332</v>
      </c>
      <c r="Y1621" s="42">
        <f>IFERROR(IF(OR(C1621="AREA I",C1621="AREA V"),7,VLOOKUP(A1621,'[4]MC Masterlist 2026-09-17'!$B:$M, 12, 0)),0)</f>
        <v>30</v>
      </c>
      <c r="Z1621" s="42">
        <f t="shared" si="394"/>
        <v>7.166666666666667</v>
      </c>
      <c r="AA1621" s="42">
        <f t="shared" si="395"/>
        <v>14.333333333333334</v>
      </c>
      <c r="AB1621" s="42">
        <f t="shared" si="396"/>
        <v>10.90925925925926</v>
      </c>
      <c r="AC1621" s="42">
        <f t="shared" si="397"/>
        <v>14.333333333333334</v>
      </c>
      <c r="AD1621" s="40" t="str">
        <f t="shared" si="398"/>
        <v>Reorder</v>
      </c>
      <c r="AE1621" s="40">
        <f>IFERROR(VLOOKUP(A1621,'[4]Re-order'!$A:$AA,27,0),"")</f>
        <v>0</v>
      </c>
      <c r="AF1621" s="42">
        <f t="shared" si="399"/>
        <v>4.3333333333333339</v>
      </c>
      <c r="AG1621" s="42" t="e">
        <f>SUMIFS('[4]Raw Inventory'!D:D,'[4]Raw Inventory'!C:C,"GREATWALL",'[4]Raw Inventory'!B:B,A1621)</f>
        <v>#VALUE!</v>
      </c>
      <c r="AH1621" s="42" t="e">
        <f>SUMIFS('[4]Raw Inventory'!D:D,'[4]Raw Inventory'!C:C,"DUARTE",'[4]Raw Inventory'!B:B,A1621)</f>
        <v>#VALUE!</v>
      </c>
      <c r="AI1621" s="42"/>
      <c r="AJ1621" s="42">
        <f t="shared" si="400"/>
        <v>20.930232558139533</v>
      </c>
      <c r="AK1621" s="40" t="str">
        <f>IFERROR(IF((Q1621+IF(AI1621="",0,AI3))&lt;=0,"Stockout",IF(AJ1621="","",IF(F1621="Class A",IF(AJ1621&lt;=7,"Critical",IF(AJ1621&lt;=15,"Low",IF(AJ1621&lt;=30,"Reorder",IF(AJ1621&lt;=45,"Optimal","Overstock")))),IF(F1621="Class B",IF(AJ1621&lt;=10,"Critical",IF(AJ1621&lt;=20,"Low",IF(AJ1621&lt;=45,"Reorder",IF(AJ1621&lt;=60,"Optimal","Overstock")))),IF(F1621="Class C",IF(AJ1621&lt;=15,"Critical",IF(AJ1621&lt;=30,"Low",IF(AJ1621&lt;=60,"Reorder",IF(AJ1621&lt;=90,"Optimal","Overstock")))),""))))),"")</f>
        <v>Reorder</v>
      </c>
      <c r="AL1621" s="42"/>
      <c r="AM1621" s="39"/>
      <c r="AN1621" s="39"/>
      <c r="AO1621" s="39"/>
      <c r="AP1621" s="39"/>
      <c r="AQ1621" s="39"/>
      <c r="AR1621" s="39"/>
      <c r="AS1621" s="39"/>
      <c r="AT1621" s="39"/>
      <c r="AU1621" s="39"/>
      <c r="AV1621" s="39"/>
    </row>
    <row r="1622" spans="1:48">
      <c r="A1622" s="39" t="s">
        <v>23</v>
      </c>
      <c r="B1622" s="39" t="s">
        <v>145</v>
      </c>
      <c r="C1622" s="39" t="s">
        <v>137</v>
      </c>
      <c r="D1622" s="40" t="s">
        <v>226</v>
      </c>
      <c r="E1622" s="40">
        <v>1</v>
      </c>
      <c r="F1622" s="40" t="s">
        <v>0</v>
      </c>
      <c r="G1622" s="39" t="str">
        <f>IFERROR(VLOOKUP(A1622,'[4]MC Masterlist 2026-09-17'!$B:$M, 3, 0),"")</f>
        <v>KAWASAKI</v>
      </c>
      <c r="H1622" s="41">
        <f>IFERROR(VLOOKUP(A1622,'[4]MC Masterlist 2026-09-17'!$B:$M, 6, 0),"")</f>
        <v>60656</v>
      </c>
      <c r="I1622" s="42">
        <v>25</v>
      </c>
      <c r="J1622" s="42">
        <v>24</v>
      </c>
      <c r="K1622" s="42">
        <v>16</v>
      </c>
      <c r="L1622" s="42">
        <f t="shared" si="385"/>
        <v>65</v>
      </c>
      <c r="M1622" s="42">
        <f t="shared" si="386"/>
        <v>21.666666666666668</v>
      </c>
      <c r="N1622" s="41">
        <f t="shared" si="387"/>
        <v>3942640</v>
      </c>
      <c r="O1622" s="41">
        <f t="shared" si="388"/>
        <v>1314213.3333333335</v>
      </c>
      <c r="P1622" s="42">
        <f t="shared" si="389"/>
        <v>0.72222222222222221</v>
      </c>
      <c r="Q1622" s="42">
        <v>14</v>
      </c>
      <c r="R1622" s="41">
        <f t="shared" si="390"/>
        <v>849184</v>
      </c>
      <c r="S1622" s="42">
        <f t="shared" si="391"/>
        <v>19.384615384615383</v>
      </c>
      <c r="T1622" s="42">
        <f>IFERROR(VLOOKUP(A1622,'[4]Re-order'!$A:$Q,17,0),"")</f>
        <v>0</v>
      </c>
      <c r="U1622" s="42">
        <f>IFERROR(VLOOKUP(A1622,'[4]MC Masterlist 2026-09-17'!$B:$M, 10, 0),0)</f>
        <v>15</v>
      </c>
      <c r="V1622" s="42">
        <f>IFERROR(VLOOKUP(A1622,'[4]MC Masterlist 2026-09-17'!$B:$M, 11, 0),0)</f>
        <v>15</v>
      </c>
      <c r="W1622" s="42">
        <f t="shared" si="392"/>
        <v>30</v>
      </c>
      <c r="X1622" s="42">
        <f t="shared" si="393"/>
        <v>-3.8333333333333339</v>
      </c>
      <c r="Y1622" s="42">
        <f>IFERROR(IF(OR(C1622="AREA I",C1622="AREA V"),7,VLOOKUP(A1622,'[4]MC Masterlist 2026-09-17'!$B:$M, 12, 0)),0)</f>
        <v>7</v>
      </c>
      <c r="Z1622" s="42">
        <f t="shared" si="394"/>
        <v>10.833333333333334</v>
      </c>
      <c r="AA1622" s="42">
        <f t="shared" si="395"/>
        <v>21.666666666666668</v>
      </c>
      <c r="AB1622" s="42">
        <f t="shared" si="396"/>
        <v>-2.768518518518519</v>
      </c>
      <c r="AC1622" s="42">
        <f t="shared" si="397"/>
        <v>5.0555555555555554</v>
      </c>
      <c r="AD1622" s="40" t="str">
        <f t="shared" si="398"/>
        <v>Reorder</v>
      </c>
      <c r="AE1622" s="40">
        <f>IFERROR(VLOOKUP(A1622,'[4]Re-order'!$A:$AA,27,0),"")</f>
        <v>0</v>
      </c>
      <c r="AF1622" s="42">
        <f t="shared" si="399"/>
        <v>-8.9444444444444446</v>
      </c>
      <c r="AG1622" s="42" t="e">
        <f>SUMIFS('[4]Raw Inventory'!D:D,'[4]Raw Inventory'!C:C,"GREATWALL",'[4]Raw Inventory'!B:B,A1622)</f>
        <v>#VALUE!</v>
      </c>
      <c r="AH1622" s="42" t="e">
        <f>SUMIFS('[4]Raw Inventory'!D:D,'[4]Raw Inventory'!C:C,"DUARTE",'[4]Raw Inventory'!B:B,A1622)</f>
        <v>#VALUE!</v>
      </c>
      <c r="AI1622" s="42"/>
      <c r="AJ1622" s="42">
        <f t="shared" si="400"/>
        <v>19.384615384615383</v>
      </c>
      <c r="AK1622" s="40" t="str">
        <f>IFERROR(IF((Q1622+IF(AI1622="",0,AI3))&lt;=0,"Stockout",IF(AJ1622="","",IF(F1622="Class A",IF(AJ1622&lt;=7,"Critical",IF(AJ1622&lt;=15,"Low",IF(AJ1622&lt;=30,"Reorder",IF(AJ1622&lt;=45,"Optimal","Overstock")))),IF(F1622="Class B",IF(AJ1622&lt;=10,"Critical",IF(AJ1622&lt;=20,"Low",IF(AJ1622&lt;=45,"Reorder",IF(AJ1622&lt;=60,"Optimal","Overstock")))),IF(F1622="Class C",IF(AJ1622&lt;=15,"Critical",IF(AJ1622&lt;=30,"Low",IF(AJ1622&lt;=60,"Reorder",IF(AJ1622&lt;=90,"Optimal","Overstock")))),""))))),"")</f>
        <v>Reorder</v>
      </c>
      <c r="AL1622" s="42"/>
      <c r="AM1622" s="39"/>
      <c r="AN1622" s="39"/>
      <c r="AO1622" s="39"/>
      <c r="AP1622" s="39"/>
      <c r="AQ1622" s="39"/>
      <c r="AR1622" s="39"/>
      <c r="AS1622" s="39"/>
      <c r="AT1622" s="39"/>
      <c r="AU1622" s="39"/>
      <c r="AV1622" s="39"/>
    </row>
    <row r="1623" spans="1:48">
      <c r="A1623" s="39" t="s">
        <v>39</v>
      </c>
      <c r="B1623" s="39" t="s">
        <v>113</v>
      </c>
      <c r="C1623" s="39" t="s">
        <v>109</v>
      </c>
      <c r="D1623" s="40" t="s">
        <v>250</v>
      </c>
      <c r="E1623" s="40">
        <v>18</v>
      </c>
      <c r="F1623" s="40" t="s">
        <v>2</v>
      </c>
      <c r="G1623" s="39" t="str">
        <f>IFERROR(VLOOKUP(A1623,'[4]MC Masterlist 2026-09-17'!$B:$M, 3, 0),"")</f>
        <v>HONDA</v>
      </c>
      <c r="H1623" s="41">
        <f>IFERROR(VLOOKUP(A1623,'[4]MC Masterlist 2026-09-17'!$B:$M, 6, 0),"")</f>
        <v>72434</v>
      </c>
      <c r="I1623" s="42">
        <v>0</v>
      </c>
      <c r="J1623" s="42">
        <v>2</v>
      </c>
      <c r="K1623" s="42">
        <v>1</v>
      </c>
      <c r="L1623" s="42">
        <f t="shared" si="385"/>
        <v>3</v>
      </c>
      <c r="M1623" s="42">
        <f t="shared" si="386"/>
        <v>1</v>
      </c>
      <c r="N1623" s="41">
        <f t="shared" si="387"/>
        <v>217302</v>
      </c>
      <c r="O1623" s="41">
        <f t="shared" si="388"/>
        <v>72434</v>
      </c>
      <c r="P1623" s="42">
        <f t="shared" si="389"/>
        <v>3.3333333333333333E-2</v>
      </c>
      <c r="Q1623" s="42"/>
      <c r="R1623" s="41">
        <f t="shared" si="390"/>
        <v>0</v>
      </c>
      <c r="S1623" s="42">
        <f t="shared" si="391"/>
        <v>0</v>
      </c>
      <c r="T1623" s="42">
        <f>IFERROR(VLOOKUP(A1623,'[4]Re-order'!$A:$Q,17,0),"")</f>
        <v>0</v>
      </c>
      <c r="U1623" s="42">
        <f>IFERROR(VLOOKUP(A1623,'[4]MC Masterlist 2026-09-17'!$B:$M, 10, 0),0)</f>
        <v>15</v>
      </c>
      <c r="V1623" s="42">
        <f>IFERROR(VLOOKUP(A1623,'[4]MC Masterlist 2026-09-17'!$B:$M, 11, 0),0)</f>
        <v>15</v>
      </c>
      <c r="W1623" s="42">
        <f t="shared" si="392"/>
        <v>30</v>
      </c>
      <c r="X1623" s="42">
        <f t="shared" si="393"/>
        <v>29.5</v>
      </c>
      <c r="Y1623" s="42">
        <f>IFERROR(IF(OR(C1623="AREA I",C1623="AREA V"),7,VLOOKUP(A1623,'[4]MC Masterlist 2026-09-17'!$B:$M, 12, 0)),0)</f>
        <v>30</v>
      </c>
      <c r="Z1623" s="42">
        <f t="shared" si="394"/>
        <v>0.5</v>
      </c>
      <c r="AA1623" s="42">
        <f t="shared" si="395"/>
        <v>1</v>
      </c>
      <c r="AB1623" s="42">
        <f t="shared" si="396"/>
        <v>0.98333333333333328</v>
      </c>
      <c r="AC1623" s="42">
        <f t="shared" si="397"/>
        <v>1</v>
      </c>
      <c r="AD1623" s="40" t="str">
        <f t="shared" si="398"/>
        <v>Stockout</v>
      </c>
      <c r="AE1623" s="40">
        <f>IFERROR(VLOOKUP(A1623,'[4]Re-order'!$A:$AA,27,0),"")</f>
        <v>0</v>
      </c>
      <c r="AF1623" s="42">
        <f t="shared" si="399"/>
        <v>1</v>
      </c>
      <c r="AG1623" s="42" t="e">
        <f>SUMIFS('[4]Raw Inventory'!D:D,'[4]Raw Inventory'!C:C,"GREATWALL",'[4]Raw Inventory'!B:B,A1623)</f>
        <v>#VALUE!</v>
      </c>
      <c r="AH1623" s="42" t="e">
        <f>SUMIFS('[4]Raw Inventory'!D:D,'[4]Raw Inventory'!C:C,"DUARTE",'[4]Raw Inventory'!B:B,A1623)</f>
        <v>#VALUE!</v>
      </c>
      <c r="AI1623" s="42"/>
      <c r="AJ1623" s="42">
        <f t="shared" si="400"/>
        <v>0</v>
      </c>
      <c r="AK1623" s="40" t="str">
        <f>IFERROR(IF((Q1623+IF(AI1623="",0,AI3))&lt;=0,"Stockout",IF(AJ1623="","",IF(F1623="Class A",IF(AJ1623&lt;=7,"Critical",IF(AJ1623&lt;=15,"Low",IF(AJ1623&lt;=30,"Reorder",IF(AJ1623&lt;=45,"Optimal","Overstock")))),IF(F1623="Class B",IF(AJ1623&lt;=10,"Critical",IF(AJ1623&lt;=20,"Low",IF(AJ1623&lt;=45,"Reorder",IF(AJ1623&lt;=60,"Optimal","Overstock")))),IF(F1623="Class C",IF(AJ1623&lt;=15,"Critical",IF(AJ1623&lt;=30,"Low",IF(AJ1623&lt;=60,"Reorder",IF(AJ1623&lt;=90,"Optimal","Overstock")))),""))))),"")</f>
        <v>Stockout</v>
      </c>
      <c r="AL1623" s="42"/>
      <c r="AM1623" s="39"/>
      <c r="AN1623" s="39"/>
      <c r="AO1623" s="39"/>
      <c r="AP1623" s="39"/>
      <c r="AQ1623" s="39"/>
      <c r="AR1623" s="39"/>
      <c r="AS1623" s="39"/>
      <c r="AT1623" s="39"/>
      <c r="AU1623" s="39"/>
      <c r="AV1623" s="39"/>
    </row>
    <row r="1624" spans="1:48">
      <c r="A1624" s="39" t="s">
        <v>78</v>
      </c>
      <c r="B1624" s="39" t="s">
        <v>30</v>
      </c>
      <c r="C1624" s="39" t="s">
        <v>1</v>
      </c>
      <c r="D1624" s="40" t="s">
        <v>245</v>
      </c>
      <c r="E1624" s="40">
        <v>27</v>
      </c>
      <c r="F1624" s="40" t="s">
        <v>3</v>
      </c>
      <c r="G1624" s="39" t="str">
        <f>IFERROR(VLOOKUP(A1624,'[4]MC Masterlist 2026-09-17'!$B:$M, 3, 0),"")</f>
        <v>KAWASAKI</v>
      </c>
      <c r="H1624" s="41">
        <f>IFERROR(VLOOKUP(A1624,'[4]MC Masterlist 2026-09-17'!$B:$M, 6, 0),"")</f>
        <v>100700</v>
      </c>
      <c r="I1624" s="42">
        <v>0</v>
      </c>
      <c r="J1624" s="42">
        <v>0</v>
      </c>
      <c r="K1624" s="42">
        <v>1</v>
      </c>
      <c r="L1624" s="42">
        <f t="shared" si="385"/>
        <v>1</v>
      </c>
      <c r="M1624" s="42">
        <f t="shared" si="386"/>
        <v>0.33333333333333331</v>
      </c>
      <c r="N1624" s="41">
        <f t="shared" si="387"/>
        <v>100700</v>
      </c>
      <c r="O1624" s="41">
        <f t="shared" si="388"/>
        <v>33566.666666666664</v>
      </c>
      <c r="P1624" s="42">
        <f t="shared" si="389"/>
        <v>1.111111111111111E-2</v>
      </c>
      <c r="Q1624" s="42"/>
      <c r="R1624" s="41">
        <f t="shared" si="390"/>
        <v>0</v>
      </c>
      <c r="S1624" s="42">
        <f t="shared" si="391"/>
        <v>0</v>
      </c>
      <c r="T1624" s="42">
        <f>IFERROR(VLOOKUP(A1624,'[4]Re-order'!$A:$Q,17,0),"")</f>
        <v>0</v>
      </c>
      <c r="U1624" s="42">
        <f>IFERROR(VLOOKUP(A1624,'[4]MC Masterlist 2026-09-17'!$B:$M, 10, 0),0)</f>
        <v>15</v>
      </c>
      <c r="V1624" s="42">
        <f>IFERROR(VLOOKUP(A1624,'[4]MC Masterlist 2026-09-17'!$B:$M, 11, 0),0)</f>
        <v>15</v>
      </c>
      <c r="W1624" s="42">
        <f t="shared" si="392"/>
        <v>30</v>
      </c>
      <c r="X1624" s="42">
        <f t="shared" si="393"/>
        <v>6.833333333333333</v>
      </c>
      <c r="Y1624" s="42">
        <f>IFERROR(IF(OR(C1624="AREA I",C1624="AREA V"),7,VLOOKUP(A1624,'[4]MC Masterlist 2026-09-17'!$B:$M, 12, 0)),0)</f>
        <v>7</v>
      </c>
      <c r="Z1624" s="42">
        <f t="shared" si="394"/>
        <v>0.16666666666666666</v>
      </c>
      <c r="AA1624" s="42">
        <f t="shared" si="395"/>
        <v>0.33333333333333331</v>
      </c>
      <c r="AB1624" s="42">
        <f t="shared" si="396"/>
        <v>7.5925925925925911E-2</v>
      </c>
      <c r="AC1624" s="42">
        <f t="shared" si="397"/>
        <v>7.7777777777777765E-2</v>
      </c>
      <c r="AD1624" s="40" t="str">
        <f t="shared" si="398"/>
        <v>Stockout</v>
      </c>
      <c r="AE1624" s="40">
        <f>IFERROR(VLOOKUP(A1624,'[4]Re-order'!$A:$AA,27,0),"")</f>
        <v>0</v>
      </c>
      <c r="AF1624" s="42">
        <f t="shared" si="399"/>
        <v>7.7777777777777765E-2</v>
      </c>
      <c r="AG1624" s="42" t="e">
        <f>SUMIFS('[4]Raw Inventory'!D:D,'[4]Raw Inventory'!C:C,"GREATWALL",'[4]Raw Inventory'!B:B,A1624)</f>
        <v>#VALUE!</v>
      </c>
      <c r="AH1624" s="42" t="e">
        <f>SUMIFS('[4]Raw Inventory'!D:D,'[4]Raw Inventory'!C:C,"DUARTE",'[4]Raw Inventory'!B:B,A1624)</f>
        <v>#VALUE!</v>
      </c>
      <c r="AI1624" s="42"/>
      <c r="AJ1624" s="42">
        <f t="shared" si="400"/>
        <v>0</v>
      </c>
      <c r="AK1624" s="40" t="str">
        <f>IFERROR(IF((Q1624+IF(AI1624="",0,AI3))&lt;=0,"Stockout",IF(AJ1624="","",IF(F1624="Class A",IF(AJ1624&lt;=7,"Critical",IF(AJ1624&lt;=15,"Low",IF(AJ1624&lt;=30,"Reorder",IF(AJ1624&lt;=45,"Optimal","Overstock")))),IF(F1624="Class B",IF(AJ1624&lt;=10,"Critical",IF(AJ1624&lt;=20,"Low",IF(AJ1624&lt;=45,"Reorder",IF(AJ1624&lt;=60,"Optimal","Overstock")))),IF(F1624="Class C",IF(AJ1624&lt;=15,"Critical",IF(AJ1624&lt;=30,"Low",IF(AJ1624&lt;=60,"Reorder",IF(AJ1624&lt;=90,"Optimal","Overstock")))),""))))),"")</f>
        <v>Stockout</v>
      </c>
      <c r="AL1624" s="42"/>
      <c r="AM1624" s="39"/>
      <c r="AN1624" s="39"/>
      <c r="AO1624" s="39"/>
      <c r="AP1624" s="39"/>
      <c r="AQ1624" s="39"/>
      <c r="AR1624" s="39"/>
      <c r="AS1624" s="39"/>
      <c r="AT1624" s="39"/>
      <c r="AU1624" s="39"/>
      <c r="AV1624" s="39"/>
    </row>
    <row r="1625" spans="1:48">
      <c r="A1625" s="39" t="s">
        <v>22</v>
      </c>
      <c r="B1625" s="39" t="s">
        <v>30</v>
      </c>
      <c r="C1625" s="39" t="s">
        <v>1</v>
      </c>
      <c r="D1625" s="40" t="s">
        <v>229</v>
      </c>
      <c r="E1625" s="40">
        <v>6</v>
      </c>
      <c r="F1625" s="40" t="s">
        <v>0</v>
      </c>
      <c r="G1625" s="39" t="str">
        <f>IFERROR(VLOOKUP(A1625,'[4]MC Masterlist 2026-09-17'!$B:$M, 3, 0),"")</f>
        <v>HONDA</v>
      </c>
      <c r="H1625" s="41">
        <f>IFERROR(VLOOKUP(A1625,'[4]MC Masterlist 2026-09-17'!$B:$M, 6, 0),"")</f>
        <v>111258</v>
      </c>
      <c r="I1625" s="42">
        <v>4</v>
      </c>
      <c r="J1625" s="42">
        <v>2</v>
      </c>
      <c r="K1625" s="42">
        <v>3</v>
      </c>
      <c r="L1625" s="42">
        <f t="shared" si="385"/>
        <v>9</v>
      </c>
      <c r="M1625" s="42">
        <f t="shared" si="386"/>
        <v>3</v>
      </c>
      <c r="N1625" s="41">
        <f t="shared" si="387"/>
        <v>1001322</v>
      </c>
      <c r="O1625" s="41">
        <f t="shared" si="388"/>
        <v>333774</v>
      </c>
      <c r="P1625" s="42">
        <f t="shared" si="389"/>
        <v>0.1</v>
      </c>
      <c r="Q1625" s="42">
        <v>4</v>
      </c>
      <c r="R1625" s="41">
        <f t="shared" si="390"/>
        <v>445032</v>
      </c>
      <c r="S1625" s="42">
        <f t="shared" si="391"/>
        <v>40</v>
      </c>
      <c r="T1625" s="42">
        <f>IFERROR(VLOOKUP(A1625,'[4]Re-order'!$A:$Q,17,0),"")</f>
        <v>0</v>
      </c>
      <c r="U1625" s="42">
        <f>IFERROR(VLOOKUP(A1625,'[4]MC Masterlist 2026-09-17'!$B:$M, 10, 0),0)</f>
        <v>15</v>
      </c>
      <c r="V1625" s="42">
        <f>IFERROR(VLOOKUP(A1625,'[4]MC Masterlist 2026-09-17'!$B:$M, 11, 0),0)</f>
        <v>15</v>
      </c>
      <c r="W1625" s="42">
        <f t="shared" si="392"/>
        <v>30</v>
      </c>
      <c r="X1625" s="42">
        <f t="shared" si="393"/>
        <v>5.5</v>
      </c>
      <c r="Y1625" s="42">
        <f>IFERROR(IF(OR(C1625="AREA I",C1625="AREA V"),7,VLOOKUP(A1625,'[4]MC Masterlist 2026-09-17'!$B:$M, 12, 0)),0)</f>
        <v>7</v>
      </c>
      <c r="Z1625" s="42">
        <f t="shared" si="394"/>
        <v>1.5</v>
      </c>
      <c r="AA1625" s="42">
        <f t="shared" si="395"/>
        <v>3</v>
      </c>
      <c r="AB1625" s="42">
        <f t="shared" si="396"/>
        <v>0.55000000000000004</v>
      </c>
      <c r="AC1625" s="42">
        <f t="shared" si="397"/>
        <v>0.70000000000000007</v>
      </c>
      <c r="AD1625" s="40" t="str">
        <f t="shared" si="398"/>
        <v>Optimal</v>
      </c>
      <c r="AE1625" s="40">
        <f>IFERROR(VLOOKUP(A1625,'[4]Re-order'!$A:$AA,27,0),"")</f>
        <v>0</v>
      </c>
      <c r="AF1625" s="42">
        <f t="shared" si="399"/>
        <v>-3.3</v>
      </c>
      <c r="AG1625" s="42" t="e">
        <f>SUMIFS('[4]Raw Inventory'!D:D,'[4]Raw Inventory'!C:C,"GREATWALL",'[4]Raw Inventory'!B:B,A1625)</f>
        <v>#VALUE!</v>
      </c>
      <c r="AH1625" s="42" t="e">
        <f>SUMIFS('[4]Raw Inventory'!D:D,'[4]Raw Inventory'!C:C,"DUARTE",'[4]Raw Inventory'!B:B,A1625)</f>
        <v>#VALUE!</v>
      </c>
      <c r="AI1625" s="42"/>
      <c r="AJ1625" s="42">
        <f t="shared" si="400"/>
        <v>40</v>
      </c>
      <c r="AK1625" s="40" t="str">
        <f>IFERROR(IF((Q1625+IF(AI1625="",0,AI3))&lt;=0,"Stockout",IF(AJ1625="","",IF(F1625="Class A",IF(AJ1625&lt;=7,"Critical",IF(AJ1625&lt;=15,"Low",IF(AJ1625&lt;=30,"Reorder",IF(AJ1625&lt;=45,"Optimal","Overstock")))),IF(F1625="Class B",IF(AJ1625&lt;=10,"Critical",IF(AJ1625&lt;=20,"Low",IF(AJ1625&lt;=45,"Reorder",IF(AJ1625&lt;=60,"Optimal","Overstock")))),IF(F1625="Class C",IF(AJ1625&lt;=15,"Critical",IF(AJ1625&lt;=30,"Low",IF(AJ1625&lt;=60,"Reorder",IF(AJ1625&lt;=90,"Optimal","Overstock")))),""))))),"")</f>
        <v>Optimal</v>
      </c>
      <c r="AL1625" s="42"/>
      <c r="AM1625" s="39"/>
      <c r="AN1625" s="39"/>
      <c r="AO1625" s="39"/>
      <c r="AP1625" s="39"/>
      <c r="AQ1625" s="39"/>
      <c r="AR1625" s="39"/>
      <c r="AS1625" s="39"/>
      <c r="AT1625" s="39"/>
      <c r="AU1625" s="39"/>
      <c r="AV1625" s="39"/>
    </row>
    <row r="1626" spans="1:48">
      <c r="A1626" s="39" t="s">
        <v>31</v>
      </c>
      <c r="B1626" s="39" t="s">
        <v>115</v>
      </c>
      <c r="C1626" s="39" t="s">
        <v>109</v>
      </c>
      <c r="D1626" s="40" t="s">
        <v>231</v>
      </c>
      <c r="E1626" s="40">
        <v>27</v>
      </c>
      <c r="F1626" s="40" t="s">
        <v>3</v>
      </c>
      <c r="G1626" s="39" t="str">
        <f>IFERROR(VLOOKUP(A1626,'[4]MC Masterlist 2026-09-17'!$B:$M, 3, 0),"")</f>
        <v>KAWASAKI</v>
      </c>
      <c r="H1626" s="41">
        <f>IFERROR(VLOOKUP(A1626,'[4]MC Masterlist 2026-09-17'!$B:$M, 6, 0),"")</f>
        <v>59528</v>
      </c>
      <c r="I1626" s="42">
        <v>0</v>
      </c>
      <c r="J1626" s="42">
        <v>0</v>
      </c>
      <c r="K1626" s="42">
        <v>0</v>
      </c>
      <c r="L1626" s="42">
        <f t="shared" si="385"/>
        <v>0</v>
      </c>
      <c r="M1626" s="42">
        <f t="shared" si="386"/>
        <v>0</v>
      </c>
      <c r="N1626" s="41">
        <f t="shared" si="387"/>
        <v>0</v>
      </c>
      <c r="O1626" s="41">
        <f t="shared" si="388"/>
        <v>0</v>
      </c>
      <c r="P1626" s="42">
        <f t="shared" si="389"/>
        <v>0</v>
      </c>
      <c r="Q1626" s="42">
        <v>1</v>
      </c>
      <c r="R1626" s="41">
        <f t="shared" si="390"/>
        <v>59528</v>
      </c>
      <c r="S1626" s="42">
        <f t="shared" si="391"/>
        <v>0</v>
      </c>
      <c r="T1626" s="42">
        <f>IFERROR(VLOOKUP(A1626,'[4]Re-order'!$A:$Q,17,0),"")</f>
        <v>0</v>
      </c>
      <c r="U1626" s="42">
        <f>IFERROR(VLOOKUP(A1626,'[4]MC Masterlist 2026-09-17'!$B:$M, 10, 0),0)</f>
        <v>15</v>
      </c>
      <c r="V1626" s="42">
        <f>IFERROR(VLOOKUP(A1626,'[4]MC Masterlist 2026-09-17'!$B:$M, 11, 0),0)</f>
        <v>15</v>
      </c>
      <c r="W1626" s="42">
        <f t="shared" si="392"/>
        <v>30</v>
      </c>
      <c r="X1626" s="42">
        <f t="shared" si="393"/>
        <v>30</v>
      </c>
      <c r="Y1626" s="42">
        <f>IFERROR(IF(OR(C1626="AREA I",C1626="AREA V"),7,VLOOKUP(A1626,'[4]MC Masterlist 2026-09-17'!$B:$M, 12, 0)),0)</f>
        <v>30</v>
      </c>
      <c r="Z1626" s="42">
        <f t="shared" si="394"/>
        <v>0</v>
      </c>
      <c r="AA1626" s="42">
        <f t="shared" si="395"/>
        <v>0</v>
      </c>
      <c r="AB1626" s="42">
        <f t="shared" si="396"/>
        <v>0</v>
      </c>
      <c r="AC1626" s="42">
        <f t="shared" si="397"/>
        <v>0</v>
      </c>
      <c r="AD1626" s="40" t="str">
        <f t="shared" si="398"/>
        <v>Critical</v>
      </c>
      <c r="AE1626" s="40">
        <f>IFERROR(VLOOKUP(A1626,'[4]Re-order'!$A:$AA,27,0),"")</f>
        <v>0</v>
      </c>
      <c r="AF1626" s="42">
        <f t="shared" si="399"/>
        <v>-1</v>
      </c>
      <c r="AG1626" s="42" t="e">
        <f>SUMIFS('[4]Raw Inventory'!D:D,'[4]Raw Inventory'!C:C,"GREATWALL",'[4]Raw Inventory'!B:B,A1626)</f>
        <v>#VALUE!</v>
      </c>
      <c r="AH1626" s="42" t="e">
        <f>SUMIFS('[4]Raw Inventory'!D:D,'[4]Raw Inventory'!C:C,"DUARTE",'[4]Raw Inventory'!B:B,A1626)</f>
        <v>#VALUE!</v>
      </c>
      <c r="AI1626" s="42"/>
      <c r="AJ1626" s="42">
        <f t="shared" si="400"/>
        <v>0</v>
      </c>
      <c r="AK1626" s="40" t="str">
        <f>IFERROR(IF((Q1626+IF(AI1626="",0,AI3))&lt;=0,"Stockout",IF(AJ1626="","",IF(F1626="Class A",IF(AJ1626&lt;=7,"Critical",IF(AJ1626&lt;=15,"Low",IF(AJ1626&lt;=30,"Reorder",IF(AJ1626&lt;=45,"Optimal","Overstock")))),IF(F1626="Class B",IF(AJ1626&lt;=10,"Critical",IF(AJ1626&lt;=20,"Low",IF(AJ1626&lt;=45,"Reorder",IF(AJ1626&lt;=60,"Optimal","Overstock")))),IF(F1626="Class C",IF(AJ1626&lt;=15,"Critical",IF(AJ1626&lt;=30,"Low",IF(AJ1626&lt;=60,"Reorder",IF(AJ1626&lt;=90,"Optimal","Overstock")))),""))))),"")</f>
        <v>Critical</v>
      </c>
      <c r="AL1626" s="42"/>
      <c r="AM1626" s="39"/>
      <c r="AN1626" s="39"/>
      <c r="AO1626" s="39"/>
      <c r="AP1626" s="39"/>
      <c r="AQ1626" s="39"/>
      <c r="AR1626" s="39"/>
      <c r="AS1626" s="39"/>
      <c r="AT1626" s="39"/>
      <c r="AU1626" s="39"/>
      <c r="AV1626" s="39"/>
    </row>
    <row r="1627" spans="1:48">
      <c r="A1627" s="39" t="s">
        <v>39</v>
      </c>
      <c r="B1627" s="39" t="s">
        <v>142</v>
      </c>
      <c r="C1627" s="39" t="s">
        <v>137</v>
      </c>
      <c r="D1627" s="40" t="s">
        <v>256</v>
      </c>
      <c r="E1627" s="40">
        <v>26</v>
      </c>
      <c r="F1627" s="40" t="s">
        <v>3</v>
      </c>
      <c r="G1627" s="39" t="str">
        <f>IFERROR(VLOOKUP(A1627,'[4]MC Masterlist 2026-09-17'!$B:$M, 3, 0),"")</f>
        <v>HONDA</v>
      </c>
      <c r="H1627" s="41">
        <f>IFERROR(VLOOKUP(A1627,'[4]MC Masterlist 2026-09-17'!$B:$M, 6, 0),"")</f>
        <v>72434</v>
      </c>
      <c r="I1627" s="42">
        <v>0</v>
      </c>
      <c r="J1627" s="42">
        <v>0</v>
      </c>
      <c r="K1627" s="42">
        <v>0</v>
      </c>
      <c r="L1627" s="42">
        <f t="shared" si="385"/>
        <v>0</v>
      </c>
      <c r="M1627" s="42">
        <f t="shared" si="386"/>
        <v>0</v>
      </c>
      <c r="N1627" s="41">
        <f t="shared" si="387"/>
        <v>0</v>
      </c>
      <c r="O1627" s="41">
        <f t="shared" si="388"/>
        <v>0</v>
      </c>
      <c r="P1627" s="42">
        <f t="shared" si="389"/>
        <v>0</v>
      </c>
      <c r="Q1627" s="42">
        <v>1</v>
      </c>
      <c r="R1627" s="41">
        <f t="shared" si="390"/>
        <v>72434</v>
      </c>
      <c r="S1627" s="42">
        <f t="shared" si="391"/>
        <v>0</v>
      </c>
      <c r="T1627" s="42">
        <f>IFERROR(VLOOKUP(A1627,'[4]Re-order'!$A:$Q,17,0),"")</f>
        <v>0</v>
      </c>
      <c r="U1627" s="42">
        <f>IFERROR(VLOOKUP(A1627,'[4]MC Masterlist 2026-09-17'!$B:$M, 10, 0),0)</f>
        <v>15</v>
      </c>
      <c r="V1627" s="42">
        <f>IFERROR(VLOOKUP(A1627,'[4]MC Masterlist 2026-09-17'!$B:$M, 11, 0),0)</f>
        <v>15</v>
      </c>
      <c r="W1627" s="42">
        <f t="shared" si="392"/>
        <v>30</v>
      </c>
      <c r="X1627" s="42">
        <f t="shared" si="393"/>
        <v>7</v>
      </c>
      <c r="Y1627" s="42">
        <f>IFERROR(IF(OR(C1627="AREA I",C1627="AREA V"),7,VLOOKUP(A1627,'[4]MC Masterlist 2026-09-17'!$B:$M, 12, 0)),0)</f>
        <v>7</v>
      </c>
      <c r="Z1627" s="42">
        <f t="shared" si="394"/>
        <v>0</v>
      </c>
      <c r="AA1627" s="42">
        <f t="shared" si="395"/>
        <v>0</v>
      </c>
      <c r="AB1627" s="42">
        <f t="shared" si="396"/>
        <v>0</v>
      </c>
      <c r="AC1627" s="42">
        <f t="shared" si="397"/>
        <v>0</v>
      </c>
      <c r="AD1627" s="40" t="str">
        <f t="shared" si="398"/>
        <v>Critical</v>
      </c>
      <c r="AE1627" s="40">
        <f>IFERROR(VLOOKUP(A1627,'[4]Re-order'!$A:$AA,27,0),"")</f>
        <v>0</v>
      </c>
      <c r="AF1627" s="42">
        <f t="shared" si="399"/>
        <v>-1</v>
      </c>
      <c r="AG1627" s="42" t="e">
        <f>SUMIFS('[4]Raw Inventory'!D:D,'[4]Raw Inventory'!C:C,"GREATWALL",'[4]Raw Inventory'!B:B,A1627)</f>
        <v>#VALUE!</v>
      </c>
      <c r="AH1627" s="42" t="e">
        <f>SUMIFS('[4]Raw Inventory'!D:D,'[4]Raw Inventory'!C:C,"DUARTE",'[4]Raw Inventory'!B:B,A1627)</f>
        <v>#VALUE!</v>
      </c>
      <c r="AI1627" s="42"/>
      <c r="AJ1627" s="42">
        <f t="shared" si="400"/>
        <v>0</v>
      </c>
      <c r="AK1627" s="40" t="str">
        <f>IFERROR(IF((Q1627+IF(AI1627="",0,AI3))&lt;=0,"Stockout",IF(AJ1627="","",IF(F1627="Class A",IF(AJ1627&lt;=7,"Critical",IF(AJ1627&lt;=15,"Low",IF(AJ1627&lt;=30,"Reorder",IF(AJ1627&lt;=45,"Optimal","Overstock")))),IF(F1627="Class B",IF(AJ1627&lt;=10,"Critical",IF(AJ1627&lt;=20,"Low",IF(AJ1627&lt;=45,"Reorder",IF(AJ1627&lt;=60,"Optimal","Overstock")))),IF(F1627="Class C",IF(AJ1627&lt;=15,"Critical",IF(AJ1627&lt;=30,"Low",IF(AJ1627&lt;=60,"Reorder",IF(AJ1627&lt;=90,"Optimal","Overstock")))),""))))),"")</f>
        <v>Critical</v>
      </c>
      <c r="AL1627" s="42"/>
      <c r="AM1627" s="39"/>
      <c r="AN1627" s="39"/>
      <c r="AO1627" s="39"/>
      <c r="AP1627" s="39"/>
      <c r="AQ1627" s="39"/>
      <c r="AR1627" s="39"/>
      <c r="AS1627" s="39"/>
      <c r="AT1627" s="39"/>
      <c r="AU1627" s="39"/>
      <c r="AV1627" s="39"/>
    </row>
    <row r="1628" spans="1:48">
      <c r="A1628" s="39" t="s">
        <v>100</v>
      </c>
      <c r="B1628" s="39" t="s">
        <v>143</v>
      </c>
      <c r="C1628" s="39" t="s">
        <v>137</v>
      </c>
      <c r="D1628" s="40" t="s">
        <v>271</v>
      </c>
      <c r="E1628" s="40">
        <v>28</v>
      </c>
      <c r="F1628" s="40" t="s">
        <v>3</v>
      </c>
      <c r="G1628" s="39" t="str">
        <f>IFERROR(VLOOKUP(A1628,'[4]MC Masterlist 2026-09-17'!$B:$M, 3, 0),"")</f>
        <v>BAJAJ RE</v>
      </c>
      <c r="H1628" s="41">
        <f>IFERROR(VLOOKUP(A1628,'[4]MC Masterlist 2026-09-17'!$B:$M, 6, 0),"")</f>
        <v>225800</v>
      </c>
      <c r="I1628" s="42">
        <v>0</v>
      </c>
      <c r="J1628" s="42">
        <v>0</v>
      </c>
      <c r="K1628" s="42">
        <v>0</v>
      </c>
      <c r="L1628" s="42">
        <f t="shared" si="385"/>
        <v>0</v>
      </c>
      <c r="M1628" s="42">
        <f t="shared" si="386"/>
        <v>0</v>
      </c>
      <c r="N1628" s="41">
        <f t="shared" si="387"/>
        <v>0</v>
      </c>
      <c r="O1628" s="41">
        <f t="shared" si="388"/>
        <v>0</v>
      </c>
      <c r="P1628" s="42">
        <f t="shared" si="389"/>
        <v>0</v>
      </c>
      <c r="Q1628" s="42">
        <v>1</v>
      </c>
      <c r="R1628" s="41">
        <f t="shared" si="390"/>
        <v>225800</v>
      </c>
      <c r="S1628" s="42">
        <f t="shared" si="391"/>
        <v>0</v>
      </c>
      <c r="T1628" s="42">
        <f>IFERROR(VLOOKUP(A1628,'[4]Re-order'!$A:$Q,17,0),"")</f>
        <v>0</v>
      </c>
      <c r="U1628" s="42">
        <f>IFERROR(VLOOKUP(A1628,'[4]MC Masterlist 2026-09-17'!$B:$M, 10, 0),0)</f>
        <v>15</v>
      </c>
      <c r="V1628" s="42">
        <f>IFERROR(VLOOKUP(A1628,'[4]MC Masterlist 2026-09-17'!$B:$M, 11, 0),0)</f>
        <v>15</v>
      </c>
      <c r="W1628" s="42">
        <f t="shared" si="392"/>
        <v>30</v>
      </c>
      <c r="X1628" s="42">
        <f t="shared" si="393"/>
        <v>7</v>
      </c>
      <c r="Y1628" s="42">
        <f>IFERROR(IF(OR(C1628="AREA I",C1628="AREA V"),7,VLOOKUP(A1628,'[4]MC Masterlist 2026-09-17'!$B:$M, 12, 0)),0)</f>
        <v>7</v>
      </c>
      <c r="Z1628" s="42">
        <f t="shared" si="394"/>
        <v>0</v>
      </c>
      <c r="AA1628" s="42">
        <f t="shared" si="395"/>
        <v>0</v>
      </c>
      <c r="AB1628" s="42">
        <f t="shared" si="396"/>
        <v>0</v>
      </c>
      <c r="AC1628" s="42">
        <f t="shared" si="397"/>
        <v>0</v>
      </c>
      <c r="AD1628" s="40" t="str">
        <f t="shared" si="398"/>
        <v>Critical</v>
      </c>
      <c r="AE1628" s="40">
        <f>IFERROR(VLOOKUP(A1628,'[4]Re-order'!$A:$AA,27,0),"")</f>
        <v>0</v>
      </c>
      <c r="AF1628" s="42">
        <f t="shared" si="399"/>
        <v>-1</v>
      </c>
      <c r="AG1628" s="42" t="e">
        <f>SUMIFS('[4]Raw Inventory'!D:D,'[4]Raw Inventory'!C:C,"GREATWALL",'[4]Raw Inventory'!B:B,A1628)</f>
        <v>#VALUE!</v>
      </c>
      <c r="AH1628" s="42" t="e">
        <f>SUMIFS('[4]Raw Inventory'!D:D,'[4]Raw Inventory'!C:C,"DUARTE",'[4]Raw Inventory'!B:B,A1628)</f>
        <v>#VALUE!</v>
      </c>
      <c r="AI1628" s="42"/>
      <c r="AJ1628" s="42">
        <f t="shared" si="400"/>
        <v>0</v>
      </c>
      <c r="AK1628" s="40" t="str">
        <f>IFERROR(IF((Q1628+IF(AI1628="",0,AI3))&lt;=0,"Stockout",IF(AJ1628="","",IF(F1628="Class A",IF(AJ1628&lt;=7,"Critical",IF(AJ1628&lt;=15,"Low",IF(AJ1628&lt;=30,"Reorder",IF(AJ1628&lt;=45,"Optimal","Overstock")))),IF(F1628="Class B",IF(AJ1628&lt;=10,"Critical",IF(AJ1628&lt;=20,"Low",IF(AJ1628&lt;=45,"Reorder",IF(AJ1628&lt;=60,"Optimal","Overstock")))),IF(F1628="Class C",IF(AJ1628&lt;=15,"Critical",IF(AJ1628&lt;=30,"Low",IF(AJ1628&lt;=60,"Reorder",IF(AJ1628&lt;=90,"Optimal","Overstock")))),""))))),"")</f>
        <v>Critical</v>
      </c>
      <c r="AL1628" s="42"/>
      <c r="AM1628" s="39"/>
      <c r="AN1628" s="39"/>
      <c r="AO1628" s="39"/>
      <c r="AP1628" s="39"/>
      <c r="AQ1628" s="39"/>
      <c r="AR1628" s="39"/>
      <c r="AS1628" s="39"/>
      <c r="AT1628" s="39"/>
      <c r="AU1628" s="39"/>
      <c r="AV1628" s="39"/>
    </row>
    <row r="1629" spans="1:48">
      <c r="A1629" s="39" t="s">
        <v>39</v>
      </c>
      <c r="B1629" s="39" t="s">
        <v>115</v>
      </c>
      <c r="C1629" s="39" t="s">
        <v>109</v>
      </c>
      <c r="D1629" s="40" t="s">
        <v>222</v>
      </c>
      <c r="E1629" s="40">
        <v>20</v>
      </c>
      <c r="F1629" s="40" t="s">
        <v>3</v>
      </c>
      <c r="G1629" s="39" t="str">
        <f>IFERROR(VLOOKUP(A1629,'[4]MC Masterlist 2026-09-17'!$B:$M, 3, 0),"")</f>
        <v>HONDA</v>
      </c>
      <c r="H1629" s="41">
        <f>IFERROR(VLOOKUP(A1629,'[4]MC Masterlist 2026-09-17'!$B:$M, 6, 0),"")</f>
        <v>72434</v>
      </c>
      <c r="I1629" s="42">
        <v>1</v>
      </c>
      <c r="J1629" s="42">
        <v>1</v>
      </c>
      <c r="K1629" s="42">
        <v>0</v>
      </c>
      <c r="L1629" s="42">
        <f t="shared" si="385"/>
        <v>2</v>
      </c>
      <c r="M1629" s="42">
        <f t="shared" si="386"/>
        <v>0.66666666666666663</v>
      </c>
      <c r="N1629" s="41">
        <f t="shared" si="387"/>
        <v>144868</v>
      </c>
      <c r="O1629" s="41">
        <f t="shared" si="388"/>
        <v>48289.333333333328</v>
      </c>
      <c r="P1629" s="42">
        <f t="shared" si="389"/>
        <v>2.222222222222222E-2</v>
      </c>
      <c r="Q1629" s="42"/>
      <c r="R1629" s="41">
        <f t="shared" si="390"/>
        <v>0</v>
      </c>
      <c r="S1629" s="42">
        <f t="shared" si="391"/>
        <v>0</v>
      </c>
      <c r="T1629" s="42">
        <f>IFERROR(VLOOKUP(A1629,'[4]Re-order'!$A:$Q,17,0),"")</f>
        <v>0</v>
      </c>
      <c r="U1629" s="42">
        <f>IFERROR(VLOOKUP(A1629,'[4]MC Masterlist 2026-09-17'!$B:$M, 10, 0),0)</f>
        <v>15</v>
      </c>
      <c r="V1629" s="42">
        <f>IFERROR(VLOOKUP(A1629,'[4]MC Masterlist 2026-09-17'!$B:$M, 11, 0),0)</f>
        <v>15</v>
      </c>
      <c r="W1629" s="42">
        <f t="shared" si="392"/>
        <v>30</v>
      </c>
      <c r="X1629" s="42">
        <f t="shared" si="393"/>
        <v>29.666666666666668</v>
      </c>
      <c r="Y1629" s="42">
        <f>IFERROR(IF(OR(C1629="AREA I",C1629="AREA V"),7,VLOOKUP(A1629,'[4]MC Masterlist 2026-09-17'!$B:$M, 12, 0)),0)</f>
        <v>30</v>
      </c>
      <c r="Z1629" s="42">
        <f t="shared" si="394"/>
        <v>0.33333333333333331</v>
      </c>
      <c r="AA1629" s="42">
        <f t="shared" si="395"/>
        <v>0.66666666666666663</v>
      </c>
      <c r="AB1629" s="42">
        <f t="shared" si="396"/>
        <v>0.65925925925925921</v>
      </c>
      <c r="AC1629" s="42">
        <f t="shared" si="397"/>
        <v>0.66666666666666663</v>
      </c>
      <c r="AD1629" s="40" t="str">
        <f t="shared" si="398"/>
        <v>Stockout</v>
      </c>
      <c r="AE1629" s="40">
        <f>IFERROR(VLOOKUP(A1629,'[4]Re-order'!$A:$AA,27,0),"")</f>
        <v>0</v>
      </c>
      <c r="AF1629" s="42">
        <f t="shared" si="399"/>
        <v>0.66666666666666663</v>
      </c>
      <c r="AG1629" s="42" t="e">
        <f>SUMIFS('[4]Raw Inventory'!D:D,'[4]Raw Inventory'!C:C,"GREATWALL",'[4]Raw Inventory'!B:B,A1629)</f>
        <v>#VALUE!</v>
      </c>
      <c r="AH1629" s="42" t="e">
        <f>SUMIFS('[4]Raw Inventory'!D:D,'[4]Raw Inventory'!C:C,"DUARTE",'[4]Raw Inventory'!B:B,A1629)</f>
        <v>#VALUE!</v>
      </c>
      <c r="AI1629" s="42"/>
      <c r="AJ1629" s="42">
        <f t="shared" si="400"/>
        <v>0</v>
      </c>
      <c r="AK1629" s="40" t="str">
        <f>IFERROR(IF((Q1629+IF(AI1629="",0,AI3))&lt;=0,"Stockout",IF(AJ1629="","",IF(F1629="Class A",IF(AJ1629&lt;=7,"Critical",IF(AJ1629&lt;=15,"Low",IF(AJ1629&lt;=30,"Reorder",IF(AJ1629&lt;=45,"Optimal","Overstock")))),IF(F1629="Class B",IF(AJ1629&lt;=10,"Critical",IF(AJ1629&lt;=20,"Low",IF(AJ1629&lt;=45,"Reorder",IF(AJ1629&lt;=60,"Optimal","Overstock")))),IF(F1629="Class C",IF(AJ1629&lt;=15,"Critical",IF(AJ1629&lt;=30,"Low",IF(AJ1629&lt;=60,"Reorder",IF(AJ1629&lt;=90,"Optimal","Overstock")))),""))))),"")</f>
        <v>Stockout</v>
      </c>
      <c r="AL1629" s="42"/>
      <c r="AM1629" s="39"/>
      <c r="AN1629" s="39"/>
      <c r="AO1629" s="39"/>
      <c r="AP1629" s="39"/>
      <c r="AQ1629" s="39"/>
      <c r="AR1629" s="39"/>
      <c r="AS1629" s="39"/>
      <c r="AT1629" s="39"/>
      <c r="AU1629" s="39"/>
      <c r="AV1629" s="39"/>
    </row>
    <row r="1630" spans="1:48">
      <c r="A1630" s="39" t="s">
        <v>20</v>
      </c>
      <c r="B1630" s="39" t="s">
        <v>11</v>
      </c>
      <c r="C1630" s="39" t="s">
        <v>1</v>
      </c>
      <c r="D1630" s="40" t="s">
        <v>232</v>
      </c>
      <c r="E1630" s="40">
        <v>8</v>
      </c>
      <c r="F1630" s="40" t="s">
        <v>2</v>
      </c>
      <c r="G1630" s="39" t="str">
        <f>IFERROR(VLOOKUP(A1630,'[4]MC Masterlist 2026-09-17'!$B:$M, 3, 0),"")</f>
        <v>HONDA</v>
      </c>
      <c r="H1630" s="41">
        <f>IFERROR(VLOOKUP(A1630,'[4]MC Masterlist 2026-09-17'!$B:$M, 6, 0),"")</f>
        <v>69950</v>
      </c>
      <c r="I1630" s="42">
        <v>3</v>
      </c>
      <c r="J1630" s="42">
        <v>7</v>
      </c>
      <c r="K1630" s="42">
        <v>3</v>
      </c>
      <c r="L1630" s="42">
        <f t="shared" si="385"/>
        <v>13</v>
      </c>
      <c r="M1630" s="42">
        <f t="shared" si="386"/>
        <v>4.333333333333333</v>
      </c>
      <c r="N1630" s="41">
        <f t="shared" si="387"/>
        <v>909350</v>
      </c>
      <c r="O1630" s="41">
        <f t="shared" si="388"/>
        <v>303116.66666666663</v>
      </c>
      <c r="P1630" s="42">
        <f t="shared" si="389"/>
        <v>0.14444444444444443</v>
      </c>
      <c r="Q1630" s="42">
        <v>2</v>
      </c>
      <c r="R1630" s="41">
        <f t="shared" si="390"/>
        <v>139900</v>
      </c>
      <c r="S1630" s="42">
        <f t="shared" si="391"/>
        <v>13.846153846153848</v>
      </c>
      <c r="T1630" s="42">
        <f>IFERROR(VLOOKUP(A1630,'[4]Re-order'!$A:$Q,17,0),"")</f>
        <v>0</v>
      </c>
      <c r="U1630" s="42">
        <f>IFERROR(VLOOKUP(A1630,'[4]MC Masterlist 2026-09-17'!$B:$M, 10, 0),0)</f>
        <v>15</v>
      </c>
      <c r="V1630" s="42">
        <f>IFERROR(VLOOKUP(A1630,'[4]MC Masterlist 2026-09-17'!$B:$M, 11, 0),0)</f>
        <v>15</v>
      </c>
      <c r="W1630" s="42">
        <f t="shared" si="392"/>
        <v>30</v>
      </c>
      <c r="X1630" s="42">
        <f t="shared" si="393"/>
        <v>4.8333333333333339</v>
      </c>
      <c r="Y1630" s="42">
        <f>IFERROR(IF(OR(C1630="AREA I",C1630="AREA V"),7,VLOOKUP(A1630,'[4]MC Masterlist 2026-09-17'!$B:$M, 12, 0)),0)</f>
        <v>7</v>
      </c>
      <c r="Z1630" s="42">
        <f t="shared" si="394"/>
        <v>2.1666666666666665</v>
      </c>
      <c r="AA1630" s="42">
        <f t="shared" si="395"/>
        <v>4.333333333333333</v>
      </c>
      <c r="AB1630" s="42">
        <f t="shared" si="396"/>
        <v>0.69814814814814818</v>
      </c>
      <c r="AC1630" s="42">
        <f t="shared" si="397"/>
        <v>1.0111111111111111</v>
      </c>
      <c r="AD1630" s="40" t="str">
        <f t="shared" si="398"/>
        <v>Low</v>
      </c>
      <c r="AE1630" s="40">
        <f>IFERROR(VLOOKUP(A1630,'[4]Re-order'!$A:$AA,27,0),"")</f>
        <v>0</v>
      </c>
      <c r="AF1630" s="42">
        <f t="shared" si="399"/>
        <v>-0.98888888888888893</v>
      </c>
      <c r="AG1630" s="42" t="e">
        <f>SUMIFS('[4]Raw Inventory'!D:D,'[4]Raw Inventory'!C:C,"GREATWALL",'[4]Raw Inventory'!B:B,A1630)</f>
        <v>#VALUE!</v>
      </c>
      <c r="AH1630" s="42" t="e">
        <f>SUMIFS('[4]Raw Inventory'!D:D,'[4]Raw Inventory'!C:C,"DUARTE",'[4]Raw Inventory'!B:B,A1630)</f>
        <v>#VALUE!</v>
      </c>
      <c r="AI1630" s="42"/>
      <c r="AJ1630" s="42">
        <f t="shared" si="400"/>
        <v>13.846153846153847</v>
      </c>
      <c r="AK1630" s="40" t="str">
        <f>IFERROR(IF((Q1630+IF(AI1630="",0,AI3))&lt;=0,"Stockout",IF(AJ1630="","",IF(F1630="Class A",IF(AJ1630&lt;=7,"Critical",IF(AJ1630&lt;=15,"Low",IF(AJ1630&lt;=30,"Reorder",IF(AJ1630&lt;=45,"Optimal","Overstock")))),IF(F1630="Class B",IF(AJ1630&lt;=10,"Critical",IF(AJ1630&lt;=20,"Low",IF(AJ1630&lt;=45,"Reorder",IF(AJ1630&lt;=60,"Optimal","Overstock")))),IF(F1630="Class C",IF(AJ1630&lt;=15,"Critical",IF(AJ1630&lt;=30,"Low",IF(AJ1630&lt;=60,"Reorder",IF(AJ1630&lt;=90,"Optimal","Overstock")))),""))))),"")</f>
        <v>Low</v>
      </c>
      <c r="AL1630" s="42"/>
      <c r="AM1630" s="39"/>
      <c r="AN1630" s="39"/>
      <c r="AO1630" s="39"/>
      <c r="AP1630" s="39"/>
      <c r="AQ1630" s="39"/>
      <c r="AR1630" s="39"/>
      <c r="AS1630" s="39"/>
      <c r="AT1630" s="39"/>
      <c r="AU1630" s="39"/>
      <c r="AV1630" s="39"/>
    </row>
    <row r="1631" spans="1:48">
      <c r="A1631" s="39" t="s">
        <v>23</v>
      </c>
      <c r="B1631" s="39" t="s">
        <v>95</v>
      </c>
      <c r="C1631" s="39" t="s">
        <v>90</v>
      </c>
      <c r="D1631" s="40" t="s">
        <v>233</v>
      </c>
      <c r="E1631" s="40">
        <v>4</v>
      </c>
      <c r="F1631" s="40" t="s">
        <v>0</v>
      </c>
      <c r="G1631" s="39" t="str">
        <f>IFERROR(VLOOKUP(A1631,'[4]MC Masterlist 2026-09-17'!$B:$M, 3, 0),"")</f>
        <v>KAWASAKI</v>
      </c>
      <c r="H1631" s="41">
        <f>IFERROR(VLOOKUP(A1631,'[4]MC Masterlist 2026-09-17'!$B:$M, 6, 0),"")</f>
        <v>60656</v>
      </c>
      <c r="I1631" s="42">
        <v>1</v>
      </c>
      <c r="J1631" s="42">
        <v>3</v>
      </c>
      <c r="K1631" s="42">
        <v>6</v>
      </c>
      <c r="L1631" s="42">
        <f t="shared" si="385"/>
        <v>10</v>
      </c>
      <c r="M1631" s="42">
        <f t="shared" si="386"/>
        <v>3.3333333333333335</v>
      </c>
      <c r="N1631" s="41">
        <f t="shared" si="387"/>
        <v>606560</v>
      </c>
      <c r="O1631" s="41">
        <f t="shared" si="388"/>
        <v>202186.66666666669</v>
      </c>
      <c r="P1631" s="42">
        <f t="shared" si="389"/>
        <v>0.11111111111111112</v>
      </c>
      <c r="Q1631" s="42">
        <v>7</v>
      </c>
      <c r="R1631" s="41">
        <f t="shared" si="390"/>
        <v>424592</v>
      </c>
      <c r="S1631" s="42">
        <f t="shared" si="391"/>
        <v>62.999999999999986</v>
      </c>
      <c r="T1631" s="42">
        <f>IFERROR(VLOOKUP(A1631,'[4]Re-order'!$A:$Q,17,0),"")</f>
        <v>0</v>
      </c>
      <c r="U1631" s="42">
        <f>IFERROR(VLOOKUP(A1631,'[4]MC Masterlist 2026-09-17'!$B:$M, 10, 0),0)</f>
        <v>15</v>
      </c>
      <c r="V1631" s="42">
        <f>IFERROR(VLOOKUP(A1631,'[4]MC Masterlist 2026-09-17'!$B:$M, 11, 0),0)</f>
        <v>15</v>
      </c>
      <c r="W1631" s="42">
        <f t="shared" si="392"/>
        <v>30</v>
      </c>
      <c r="X1631" s="42">
        <f t="shared" si="393"/>
        <v>28.333333333333332</v>
      </c>
      <c r="Y1631" s="42">
        <f>IFERROR(IF(OR(C1631="AREA I",C1631="AREA V"),7,VLOOKUP(A1631,'[4]MC Masterlist 2026-09-17'!$B:$M, 12, 0)),0)</f>
        <v>30</v>
      </c>
      <c r="Z1631" s="42">
        <f t="shared" si="394"/>
        <v>1.6666666666666667</v>
      </c>
      <c r="AA1631" s="42">
        <f t="shared" si="395"/>
        <v>3.3333333333333335</v>
      </c>
      <c r="AB1631" s="42">
        <f t="shared" si="396"/>
        <v>3.1481481481481484</v>
      </c>
      <c r="AC1631" s="42">
        <f t="shared" si="397"/>
        <v>3.3333333333333335</v>
      </c>
      <c r="AD1631" s="40" t="str">
        <f t="shared" si="398"/>
        <v>Overstock</v>
      </c>
      <c r="AE1631" s="40">
        <f>IFERROR(VLOOKUP(A1631,'[4]Re-order'!$A:$AA,27,0),"")</f>
        <v>0</v>
      </c>
      <c r="AF1631" s="42">
        <f t="shared" si="399"/>
        <v>-3.6666666666666665</v>
      </c>
      <c r="AG1631" s="42" t="e">
        <f>SUMIFS('[4]Raw Inventory'!D:D,'[4]Raw Inventory'!C:C,"GREATWALL",'[4]Raw Inventory'!B:B,A1631)</f>
        <v>#VALUE!</v>
      </c>
      <c r="AH1631" s="42" t="e">
        <f>SUMIFS('[4]Raw Inventory'!D:D,'[4]Raw Inventory'!C:C,"DUARTE",'[4]Raw Inventory'!B:B,A1631)</f>
        <v>#VALUE!</v>
      </c>
      <c r="AI1631" s="42"/>
      <c r="AJ1631" s="42">
        <f t="shared" si="400"/>
        <v>62.999999999999993</v>
      </c>
      <c r="AK1631" s="40" t="str">
        <f>IFERROR(IF((Q1631+IF(AI1631="",0,AI3))&lt;=0,"Stockout",IF(AJ1631="","",IF(F1631="Class A",IF(AJ1631&lt;=7,"Critical",IF(AJ1631&lt;=15,"Low",IF(AJ1631&lt;=30,"Reorder",IF(AJ1631&lt;=45,"Optimal","Overstock")))),IF(F1631="Class B",IF(AJ1631&lt;=10,"Critical",IF(AJ1631&lt;=20,"Low",IF(AJ1631&lt;=45,"Reorder",IF(AJ1631&lt;=60,"Optimal","Overstock")))),IF(F1631="Class C",IF(AJ1631&lt;=15,"Critical",IF(AJ1631&lt;=30,"Low",IF(AJ1631&lt;=60,"Reorder",IF(AJ1631&lt;=90,"Optimal","Overstock")))),""))))),"")</f>
        <v>Overstock</v>
      </c>
      <c r="AL1631" s="42"/>
      <c r="AM1631" s="39"/>
      <c r="AN1631" s="39"/>
      <c r="AO1631" s="39"/>
      <c r="AP1631" s="39"/>
      <c r="AQ1631" s="39"/>
      <c r="AR1631" s="39"/>
      <c r="AS1631" s="39"/>
      <c r="AT1631" s="39"/>
      <c r="AU1631" s="39"/>
      <c r="AV1631" s="39"/>
    </row>
    <row r="1632" spans="1:48">
      <c r="A1632" s="39" t="s">
        <v>125</v>
      </c>
      <c r="B1632" s="39" t="s">
        <v>141</v>
      </c>
      <c r="C1632" s="39" t="s">
        <v>137</v>
      </c>
      <c r="D1632" s="40" t="s">
        <v>234</v>
      </c>
      <c r="E1632" s="40">
        <v>27</v>
      </c>
      <c r="F1632" s="40" t="s">
        <v>3</v>
      </c>
      <c r="G1632" s="39" t="str">
        <f>IFERROR(VLOOKUP(A1632,'[4]MC Masterlist 2026-09-17'!$B:$M, 3, 0),"")</f>
        <v>SUZUKI</v>
      </c>
      <c r="H1632" s="41">
        <f>IFERROR(VLOOKUP(A1632,'[4]MC Masterlist 2026-09-17'!$B:$M, 6, 0),"")</f>
        <v>68177</v>
      </c>
      <c r="I1632" s="42">
        <v>0</v>
      </c>
      <c r="J1632" s="42">
        <v>0</v>
      </c>
      <c r="K1632" s="42">
        <v>1</v>
      </c>
      <c r="L1632" s="42">
        <f t="shared" si="385"/>
        <v>1</v>
      </c>
      <c r="M1632" s="42">
        <f t="shared" si="386"/>
        <v>0.33333333333333331</v>
      </c>
      <c r="N1632" s="41">
        <f t="shared" si="387"/>
        <v>68177</v>
      </c>
      <c r="O1632" s="41">
        <f t="shared" si="388"/>
        <v>22725.666666666664</v>
      </c>
      <c r="P1632" s="42">
        <f t="shared" si="389"/>
        <v>1.111111111111111E-2</v>
      </c>
      <c r="Q1632" s="42">
        <v>0</v>
      </c>
      <c r="R1632" s="41">
        <f t="shared" si="390"/>
        <v>0</v>
      </c>
      <c r="S1632" s="42">
        <f t="shared" si="391"/>
        <v>0</v>
      </c>
      <c r="T1632" s="42">
        <f>IFERROR(VLOOKUP(A1632,'[4]Re-order'!$A:$Q,17,0),"")</f>
        <v>0</v>
      </c>
      <c r="U1632" s="42">
        <f>IFERROR(VLOOKUP(A1632,'[4]MC Masterlist 2026-09-17'!$B:$M, 10, 0),0)</f>
        <v>15</v>
      </c>
      <c r="V1632" s="42">
        <f>IFERROR(VLOOKUP(A1632,'[4]MC Masterlist 2026-09-17'!$B:$M, 11, 0),0)</f>
        <v>15</v>
      </c>
      <c r="W1632" s="42">
        <f t="shared" si="392"/>
        <v>30</v>
      </c>
      <c r="X1632" s="42">
        <f t="shared" si="393"/>
        <v>6.833333333333333</v>
      </c>
      <c r="Y1632" s="42">
        <f>IFERROR(IF(OR(C1632="AREA I",C1632="AREA V"),7,VLOOKUP(A1632,'[4]MC Masterlist 2026-09-17'!$B:$M, 12, 0)),0)</f>
        <v>7</v>
      </c>
      <c r="Z1632" s="42">
        <f t="shared" si="394"/>
        <v>0.16666666666666666</v>
      </c>
      <c r="AA1632" s="42">
        <f t="shared" si="395"/>
        <v>0.33333333333333331</v>
      </c>
      <c r="AB1632" s="42">
        <f t="shared" si="396"/>
        <v>7.5925925925925911E-2</v>
      </c>
      <c r="AC1632" s="42">
        <f t="shared" si="397"/>
        <v>7.7777777777777765E-2</v>
      </c>
      <c r="AD1632" s="40" t="str">
        <f t="shared" si="398"/>
        <v>Stockout</v>
      </c>
      <c r="AE1632" s="40">
        <f>IFERROR(VLOOKUP(A1632,'[4]Re-order'!$A:$AA,27,0),"")</f>
        <v>0</v>
      </c>
      <c r="AF1632" s="42">
        <f t="shared" si="399"/>
        <v>7.7777777777777765E-2</v>
      </c>
      <c r="AG1632" s="42" t="e">
        <f>SUMIFS('[4]Raw Inventory'!D:D,'[4]Raw Inventory'!C:C,"GREATWALL",'[4]Raw Inventory'!B:B,A1632)</f>
        <v>#VALUE!</v>
      </c>
      <c r="AH1632" s="42" t="e">
        <f>SUMIFS('[4]Raw Inventory'!D:D,'[4]Raw Inventory'!C:C,"DUARTE",'[4]Raw Inventory'!B:B,A1632)</f>
        <v>#VALUE!</v>
      </c>
      <c r="AI1632" s="42"/>
      <c r="AJ1632" s="42">
        <f t="shared" si="400"/>
        <v>0</v>
      </c>
      <c r="AK1632" s="40" t="str">
        <f>IFERROR(IF((Q1632+IF(AI1632="",0,AI3))&lt;=0,"Stockout",IF(AJ1632="","",IF(F1632="Class A",IF(AJ1632&lt;=7,"Critical",IF(AJ1632&lt;=15,"Low",IF(AJ1632&lt;=30,"Reorder",IF(AJ1632&lt;=45,"Optimal","Overstock")))),IF(F1632="Class B",IF(AJ1632&lt;=10,"Critical",IF(AJ1632&lt;=20,"Low",IF(AJ1632&lt;=45,"Reorder",IF(AJ1632&lt;=60,"Optimal","Overstock")))),IF(F1632="Class C",IF(AJ1632&lt;=15,"Critical",IF(AJ1632&lt;=30,"Low",IF(AJ1632&lt;=60,"Reorder",IF(AJ1632&lt;=90,"Optimal","Overstock")))),""))))),"")</f>
        <v>Stockout</v>
      </c>
      <c r="AL1632" s="42"/>
      <c r="AM1632" s="39"/>
      <c r="AN1632" s="39"/>
      <c r="AO1632" s="39"/>
      <c r="AP1632" s="39"/>
      <c r="AQ1632" s="39"/>
      <c r="AR1632" s="39"/>
      <c r="AS1632" s="39"/>
      <c r="AT1632" s="39"/>
      <c r="AU1632" s="39"/>
      <c r="AV1632" s="39"/>
    </row>
    <row r="1633" spans="1:48">
      <c r="A1633" s="39" t="s">
        <v>44</v>
      </c>
      <c r="B1633" s="39" t="s">
        <v>142</v>
      </c>
      <c r="C1633" s="39" t="s">
        <v>137</v>
      </c>
      <c r="D1633" s="40" t="s">
        <v>232</v>
      </c>
      <c r="E1633" s="40">
        <v>10</v>
      </c>
      <c r="F1633" s="40" t="s">
        <v>2</v>
      </c>
      <c r="G1633" s="39" t="str">
        <f>IFERROR(VLOOKUP(A1633,'[4]MC Masterlist 2026-09-17'!$B:$M, 3, 0),"")</f>
        <v>YAMAHA</v>
      </c>
      <c r="H1633" s="41">
        <f>IFERROR(VLOOKUP(A1633,'[4]MC Masterlist 2026-09-17'!$B:$M, 6, 0),"")</f>
        <v>165912</v>
      </c>
      <c r="I1633" s="42">
        <v>1</v>
      </c>
      <c r="J1633" s="42">
        <v>0</v>
      </c>
      <c r="K1633" s="42">
        <v>1</v>
      </c>
      <c r="L1633" s="42">
        <f t="shared" si="385"/>
        <v>2</v>
      </c>
      <c r="M1633" s="42">
        <f t="shared" si="386"/>
        <v>0.66666666666666663</v>
      </c>
      <c r="N1633" s="41">
        <f t="shared" si="387"/>
        <v>331824</v>
      </c>
      <c r="O1633" s="41">
        <f t="shared" si="388"/>
        <v>110608</v>
      </c>
      <c r="P1633" s="42">
        <f t="shared" si="389"/>
        <v>2.222222222222222E-2</v>
      </c>
      <c r="Q1633" s="42"/>
      <c r="R1633" s="41">
        <f t="shared" si="390"/>
        <v>0</v>
      </c>
      <c r="S1633" s="42">
        <f t="shared" si="391"/>
        <v>0</v>
      </c>
      <c r="T1633" s="42">
        <f>IFERROR(VLOOKUP(A1633,'[4]Re-order'!$A:$Q,17,0),"")</f>
        <v>0</v>
      </c>
      <c r="U1633" s="42">
        <f>IFERROR(VLOOKUP(A1633,'[4]MC Masterlist 2026-09-17'!$B:$M, 10, 0),0)</f>
        <v>15</v>
      </c>
      <c r="V1633" s="42">
        <f>IFERROR(VLOOKUP(A1633,'[4]MC Masterlist 2026-09-17'!$B:$M, 11, 0),0)</f>
        <v>15</v>
      </c>
      <c r="W1633" s="42">
        <f t="shared" si="392"/>
        <v>30</v>
      </c>
      <c r="X1633" s="42">
        <f t="shared" si="393"/>
        <v>6.666666666666667</v>
      </c>
      <c r="Y1633" s="42">
        <f>IFERROR(IF(OR(C1633="AREA I",C1633="AREA V"),7,VLOOKUP(A1633,'[4]MC Masterlist 2026-09-17'!$B:$M, 12, 0)),0)</f>
        <v>7</v>
      </c>
      <c r="Z1633" s="42">
        <f t="shared" si="394"/>
        <v>0.33333333333333331</v>
      </c>
      <c r="AA1633" s="42">
        <f t="shared" si="395"/>
        <v>0.66666666666666663</v>
      </c>
      <c r="AB1633" s="42">
        <f t="shared" si="396"/>
        <v>0.14814814814814814</v>
      </c>
      <c r="AC1633" s="42">
        <f t="shared" si="397"/>
        <v>0.15555555555555553</v>
      </c>
      <c r="AD1633" s="40" t="str">
        <f t="shared" si="398"/>
        <v>Stockout</v>
      </c>
      <c r="AE1633" s="40">
        <f>IFERROR(VLOOKUP(A1633,'[4]Re-order'!$A:$AA,27,0),"")</f>
        <v>0</v>
      </c>
      <c r="AF1633" s="42">
        <f t="shared" si="399"/>
        <v>0.15555555555555553</v>
      </c>
      <c r="AG1633" s="42" t="e">
        <f>SUMIFS('[4]Raw Inventory'!D:D,'[4]Raw Inventory'!C:C,"GREATWALL",'[4]Raw Inventory'!B:B,A1633)</f>
        <v>#VALUE!</v>
      </c>
      <c r="AH1633" s="42" t="e">
        <f>SUMIFS('[4]Raw Inventory'!D:D,'[4]Raw Inventory'!C:C,"DUARTE",'[4]Raw Inventory'!B:B,A1633)</f>
        <v>#VALUE!</v>
      </c>
      <c r="AI1633" s="42"/>
      <c r="AJ1633" s="42">
        <f t="shared" si="400"/>
        <v>0</v>
      </c>
      <c r="AK1633" s="40" t="str">
        <f>IFERROR(IF((Q1633+IF(AI1633="",0,AI3))&lt;=0,"Stockout",IF(AJ1633="","",IF(F1633="Class A",IF(AJ1633&lt;=7,"Critical",IF(AJ1633&lt;=15,"Low",IF(AJ1633&lt;=30,"Reorder",IF(AJ1633&lt;=45,"Optimal","Overstock")))),IF(F1633="Class B",IF(AJ1633&lt;=10,"Critical",IF(AJ1633&lt;=20,"Low",IF(AJ1633&lt;=45,"Reorder",IF(AJ1633&lt;=60,"Optimal","Overstock")))),IF(F1633="Class C",IF(AJ1633&lt;=15,"Critical",IF(AJ1633&lt;=30,"Low",IF(AJ1633&lt;=60,"Reorder",IF(AJ1633&lt;=90,"Optimal","Overstock")))),""))))),"")</f>
        <v>Stockout</v>
      </c>
      <c r="AL1633" s="42"/>
      <c r="AM1633" s="39"/>
      <c r="AN1633" s="39"/>
      <c r="AO1633" s="39"/>
      <c r="AP1633" s="39"/>
      <c r="AQ1633" s="39"/>
      <c r="AR1633" s="39"/>
      <c r="AS1633" s="39"/>
      <c r="AT1633" s="39"/>
      <c r="AU1633" s="39"/>
      <c r="AV1633" s="39"/>
    </row>
    <row r="1634" spans="1:48">
      <c r="A1634" s="39" t="s">
        <v>38</v>
      </c>
      <c r="B1634" s="39" t="s">
        <v>11</v>
      </c>
      <c r="C1634" s="39" t="s">
        <v>1</v>
      </c>
      <c r="D1634" s="40" t="s">
        <v>222</v>
      </c>
      <c r="E1634" s="40">
        <v>15</v>
      </c>
      <c r="F1634" s="40" t="s">
        <v>3</v>
      </c>
      <c r="G1634" s="39" t="str">
        <f>IFERROR(VLOOKUP(A1634,'[4]MC Masterlist 2026-09-17'!$B:$M, 3, 0),"")</f>
        <v>HONDA</v>
      </c>
      <c r="H1634" s="41">
        <f>IFERROR(VLOOKUP(A1634,'[4]MC Masterlist 2026-09-17'!$B:$M, 6, 0),"")</f>
        <v>165630</v>
      </c>
      <c r="I1634" s="42">
        <v>0</v>
      </c>
      <c r="J1634" s="42">
        <v>1</v>
      </c>
      <c r="K1634" s="42">
        <v>1</v>
      </c>
      <c r="L1634" s="42">
        <f t="shared" si="385"/>
        <v>2</v>
      </c>
      <c r="M1634" s="42">
        <f t="shared" si="386"/>
        <v>0.66666666666666663</v>
      </c>
      <c r="N1634" s="41">
        <f t="shared" si="387"/>
        <v>331260</v>
      </c>
      <c r="O1634" s="41">
        <f t="shared" si="388"/>
        <v>110420</v>
      </c>
      <c r="P1634" s="42">
        <f t="shared" si="389"/>
        <v>2.222222222222222E-2</v>
      </c>
      <c r="Q1634" s="42"/>
      <c r="R1634" s="41">
        <f t="shared" si="390"/>
        <v>0</v>
      </c>
      <c r="S1634" s="42">
        <f t="shared" si="391"/>
        <v>0</v>
      </c>
      <c r="T1634" s="42">
        <f>IFERROR(VLOOKUP(A1634,'[4]Re-order'!$A:$Q,17,0),"")</f>
        <v>0</v>
      </c>
      <c r="U1634" s="42">
        <f>IFERROR(VLOOKUP(A1634,'[4]MC Masterlist 2026-09-17'!$B:$M, 10, 0),0)</f>
        <v>15</v>
      </c>
      <c r="V1634" s="42">
        <f>IFERROR(VLOOKUP(A1634,'[4]MC Masterlist 2026-09-17'!$B:$M, 11, 0),0)</f>
        <v>15</v>
      </c>
      <c r="W1634" s="42">
        <f t="shared" si="392"/>
        <v>30</v>
      </c>
      <c r="X1634" s="42">
        <f t="shared" si="393"/>
        <v>6.666666666666667</v>
      </c>
      <c r="Y1634" s="42">
        <f>IFERROR(IF(OR(C1634="AREA I",C1634="AREA V"),7,VLOOKUP(A1634,'[4]MC Masterlist 2026-09-17'!$B:$M, 12, 0)),0)</f>
        <v>7</v>
      </c>
      <c r="Z1634" s="42">
        <f t="shared" si="394"/>
        <v>0.33333333333333331</v>
      </c>
      <c r="AA1634" s="42">
        <f t="shared" si="395"/>
        <v>0.66666666666666663</v>
      </c>
      <c r="AB1634" s="42">
        <f t="shared" si="396"/>
        <v>0.14814814814814814</v>
      </c>
      <c r="AC1634" s="42">
        <f t="shared" si="397"/>
        <v>0.15555555555555553</v>
      </c>
      <c r="AD1634" s="40" t="str">
        <f t="shared" si="398"/>
        <v>Stockout</v>
      </c>
      <c r="AE1634" s="40">
        <f>IFERROR(VLOOKUP(A1634,'[4]Re-order'!$A:$AA,27,0),"")</f>
        <v>0</v>
      </c>
      <c r="AF1634" s="42">
        <f t="shared" si="399"/>
        <v>0.15555555555555553</v>
      </c>
      <c r="AG1634" s="42" t="e">
        <f>SUMIFS('[4]Raw Inventory'!D:D,'[4]Raw Inventory'!C:C,"GREATWALL",'[4]Raw Inventory'!B:B,A1634)</f>
        <v>#VALUE!</v>
      </c>
      <c r="AH1634" s="42" t="e">
        <f>SUMIFS('[4]Raw Inventory'!D:D,'[4]Raw Inventory'!C:C,"DUARTE",'[4]Raw Inventory'!B:B,A1634)</f>
        <v>#VALUE!</v>
      </c>
      <c r="AI1634" s="42"/>
      <c r="AJ1634" s="42">
        <f t="shared" si="400"/>
        <v>0</v>
      </c>
      <c r="AK1634" s="40" t="str">
        <f>IFERROR(IF((Q1634+IF(AI1634="",0,AI3))&lt;=0,"Stockout",IF(AJ1634="","",IF(F1634="Class A",IF(AJ1634&lt;=7,"Critical",IF(AJ1634&lt;=15,"Low",IF(AJ1634&lt;=30,"Reorder",IF(AJ1634&lt;=45,"Optimal","Overstock")))),IF(F1634="Class B",IF(AJ1634&lt;=10,"Critical",IF(AJ1634&lt;=20,"Low",IF(AJ1634&lt;=45,"Reorder",IF(AJ1634&lt;=60,"Optimal","Overstock")))),IF(F1634="Class C",IF(AJ1634&lt;=15,"Critical",IF(AJ1634&lt;=30,"Low",IF(AJ1634&lt;=60,"Reorder",IF(AJ1634&lt;=90,"Optimal","Overstock")))),""))))),"")</f>
        <v>Stockout</v>
      </c>
      <c r="AL1634" s="42"/>
      <c r="AM1634" s="39"/>
      <c r="AN1634" s="39"/>
      <c r="AO1634" s="39"/>
      <c r="AP1634" s="39"/>
      <c r="AQ1634" s="39"/>
      <c r="AR1634" s="39"/>
      <c r="AS1634" s="39"/>
      <c r="AT1634" s="39"/>
      <c r="AU1634" s="39"/>
      <c r="AV1634" s="39"/>
    </row>
    <row r="1635" spans="1:48">
      <c r="A1635" s="39" t="s">
        <v>72</v>
      </c>
      <c r="B1635" s="39" t="s">
        <v>132</v>
      </c>
      <c r="C1635" s="39" t="s">
        <v>128</v>
      </c>
      <c r="D1635" s="40" t="s">
        <v>238</v>
      </c>
      <c r="E1635" s="40">
        <v>31</v>
      </c>
      <c r="F1635" s="40" t="s">
        <v>3</v>
      </c>
      <c r="G1635" s="39" t="str">
        <f>IFERROR(VLOOKUP(A1635,'[4]MC Masterlist 2026-09-17'!$B:$M, 3, 0),"")</f>
        <v>KAWASAKI</v>
      </c>
      <c r="H1635" s="41">
        <f>IFERROR(VLOOKUP(A1635,'[4]MC Masterlist 2026-09-17'!$B:$M, 6, 0),"")</f>
        <v>52948</v>
      </c>
      <c r="I1635" s="42">
        <v>0</v>
      </c>
      <c r="J1635" s="42">
        <v>0</v>
      </c>
      <c r="K1635" s="42">
        <v>0</v>
      </c>
      <c r="L1635" s="42">
        <f t="shared" si="385"/>
        <v>0</v>
      </c>
      <c r="M1635" s="42">
        <f t="shared" si="386"/>
        <v>0</v>
      </c>
      <c r="N1635" s="41">
        <f t="shared" si="387"/>
        <v>0</v>
      </c>
      <c r="O1635" s="41">
        <f t="shared" si="388"/>
        <v>0</v>
      </c>
      <c r="P1635" s="42">
        <f t="shared" si="389"/>
        <v>0</v>
      </c>
      <c r="Q1635" s="42">
        <v>1</v>
      </c>
      <c r="R1635" s="41">
        <f t="shared" si="390"/>
        <v>52948</v>
      </c>
      <c r="S1635" s="42">
        <f t="shared" si="391"/>
        <v>0</v>
      </c>
      <c r="T1635" s="42">
        <f>IFERROR(VLOOKUP(A1635,'[4]Re-order'!$A:$Q,17,0),"")</f>
        <v>0</v>
      </c>
      <c r="U1635" s="42">
        <f>IFERROR(VLOOKUP(A1635,'[4]MC Masterlist 2026-09-17'!$B:$M, 10, 0),0)</f>
        <v>15</v>
      </c>
      <c r="V1635" s="42">
        <f>IFERROR(VLOOKUP(A1635,'[4]MC Masterlist 2026-09-17'!$B:$M, 11, 0),0)</f>
        <v>15</v>
      </c>
      <c r="W1635" s="42">
        <f t="shared" si="392"/>
        <v>30</v>
      </c>
      <c r="X1635" s="42">
        <f t="shared" si="393"/>
        <v>30</v>
      </c>
      <c r="Y1635" s="42">
        <f>IFERROR(IF(OR(C1635="AREA I",C1635="AREA V"),7,VLOOKUP(A1635,'[4]MC Masterlist 2026-09-17'!$B:$M, 12, 0)),0)</f>
        <v>30</v>
      </c>
      <c r="Z1635" s="42">
        <f t="shared" si="394"/>
        <v>0</v>
      </c>
      <c r="AA1635" s="42">
        <f t="shared" si="395"/>
        <v>0</v>
      </c>
      <c r="AB1635" s="42">
        <f t="shared" si="396"/>
        <v>0</v>
      </c>
      <c r="AC1635" s="42">
        <f t="shared" si="397"/>
        <v>0</v>
      </c>
      <c r="AD1635" s="40" t="str">
        <f t="shared" si="398"/>
        <v>Critical</v>
      </c>
      <c r="AE1635" s="40">
        <f>IFERROR(VLOOKUP(A1635,'[4]Re-order'!$A:$AA,27,0),"")</f>
        <v>0</v>
      </c>
      <c r="AF1635" s="42">
        <f t="shared" si="399"/>
        <v>-1</v>
      </c>
      <c r="AG1635" s="42" t="e">
        <f>SUMIFS('[4]Raw Inventory'!D:D,'[4]Raw Inventory'!C:C,"GREATWALL",'[4]Raw Inventory'!B:B,A1635)</f>
        <v>#VALUE!</v>
      </c>
      <c r="AH1635" s="42" t="e">
        <f>SUMIFS('[4]Raw Inventory'!D:D,'[4]Raw Inventory'!C:C,"DUARTE",'[4]Raw Inventory'!B:B,A1635)</f>
        <v>#VALUE!</v>
      </c>
      <c r="AI1635" s="42"/>
      <c r="AJ1635" s="42">
        <f t="shared" si="400"/>
        <v>0</v>
      </c>
      <c r="AK1635" s="40" t="str">
        <f>IFERROR(IF((Q1635+IF(AI1635="",0,AI3))&lt;=0,"Stockout",IF(AJ1635="","",IF(F1635="Class A",IF(AJ1635&lt;=7,"Critical",IF(AJ1635&lt;=15,"Low",IF(AJ1635&lt;=30,"Reorder",IF(AJ1635&lt;=45,"Optimal","Overstock")))),IF(F1635="Class B",IF(AJ1635&lt;=10,"Critical",IF(AJ1635&lt;=20,"Low",IF(AJ1635&lt;=45,"Reorder",IF(AJ1635&lt;=60,"Optimal","Overstock")))),IF(F1635="Class C",IF(AJ1635&lt;=15,"Critical",IF(AJ1635&lt;=30,"Low",IF(AJ1635&lt;=60,"Reorder",IF(AJ1635&lt;=90,"Optimal","Overstock")))),""))))),"")</f>
        <v>Critical</v>
      </c>
      <c r="AL1635" s="42"/>
      <c r="AM1635" s="39"/>
      <c r="AN1635" s="39"/>
      <c r="AO1635" s="39"/>
      <c r="AP1635" s="39"/>
      <c r="AQ1635" s="39"/>
      <c r="AR1635" s="39"/>
      <c r="AS1635" s="39"/>
      <c r="AT1635" s="39"/>
      <c r="AU1635" s="39"/>
      <c r="AV1635" s="39"/>
    </row>
    <row r="1636" spans="1:48">
      <c r="A1636" s="39" t="s">
        <v>55</v>
      </c>
      <c r="B1636" s="39" t="s">
        <v>123</v>
      </c>
      <c r="C1636" s="39" t="s">
        <v>118</v>
      </c>
      <c r="D1636" s="40" t="s">
        <v>234</v>
      </c>
      <c r="E1636" s="40">
        <v>24</v>
      </c>
      <c r="F1636" s="40" t="s">
        <v>3</v>
      </c>
      <c r="G1636" s="39" t="str">
        <f>IFERROR(VLOOKUP(A1636,'[4]MC Masterlist 2026-09-17'!$B:$M, 3, 0),"")</f>
        <v>HONDA</v>
      </c>
      <c r="H1636" s="41">
        <f>IFERROR(VLOOKUP(A1636,'[4]MC Masterlist 2026-09-17'!$B:$M, 6, 0),"")</f>
        <v>284880</v>
      </c>
      <c r="I1636" s="42">
        <v>0</v>
      </c>
      <c r="J1636" s="42">
        <v>0</v>
      </c>
      <c r="K1636" s="42">
        <v>0</v>
      </c>
      <c r="L1636" s="42">
        <f t="shared" si="385"/>
        <v>0</v>
      </c>
      <c r="M1636" s="42">
        <f t="shared" si="386"/>
        <v>0</v>
      </c>
      <c r="N1636" s="41">
        <f t="shared" si="387"/>
        <v>0</v>
      </c>
      <c r="O1636" s="41">
        <f t="shared" si="388"/>
        <v>0</v>
      </c>
      <c r="P1636" s="42">
        <f t="shared" si="389"/>
        <v>0</v>
      </c>
      <c r="Q1636" s="42">
        <v>1</v>
      </c>
      <c r="R1636" s="41">
        <f t="shared" si="390"/>
        <v>284880</v>
      </c>
      <c r="S1636" s="42">
        <f t="shared" si="391"/>
        <v>0</v>
      </c>
      <c r="T1636" s="42">
        <f>IFERROR(VLOOKUP(A1636,'[4]Re-order'!$A:$Q,17,0),"")</f>
        <v>0</v>
      </c>
      <c r="U1636" s="42">
        <f>IFERROR(VLOOKUP(A1636,'[4]MC Masterlist 2026-09-17'!$B:$M, 10, 0),0)</f>
        <v>15</v>
      </c>
      <c r="V1636" s="42">
        <f>IFERROR(VLOOKUP(A1636,'[4]MC Masterlist 2026-09-17'!$B:$M, 11, 0),0)</f>
        <v>15</v>
      </c>
      <c r="W1636" s="42">
        <f t="shared" si="392"/>
        <v>30</v>
      </c>
      <c r="X1636" s="42">
        <f t="shared" si="393"/>
        <v>30</v>
      </c>
      <c r="Y1636" s="42">
        <f>IFERROR(IF(OR(C1636="AREA I",C1636="AREA V"),7,VLOOKUP(A1636,'[4]MC Masterlist 2026-09-17'!$B:$M, 12, 0)),0)</f>
        <v>30</v>
      </c>
      <c r="Z1636" s="42">
        <f t="shared" si="394"/>
        <v>0</v>
      </c>
      <c r="AA1636" s="42">
        <f t="shared" si="395"/>
        <v>0</v>
      </c>
      <c r="AB1636" s="42">
        <f t="shared" si="396"/>
        <v>0</v>
      </c>
      <c r="AC1636" s="42">
        <f t="shared" si="397"/>
        <v>0</v>
      </c>
      <c r="AD1636" s="40" t="str">
        <f t="shared" si="398"/>
        <v>Critical</v>
      </c>
      <c r="AE1636" s="40">
        <f>IFERROR(VLOOKUP(A1636,'[4]Re-order'!$A:$AA,27,0),"")</f>
        <v>0</v>
      </c>
      <c r="AF1636" s="42">
        <f t="shared" si="399"/>
        <v>-1</v>
      </c>
      <c r="AG1636" s="42" t="e">
        <f>SUMIFS('[4]Raw Inventory'!D:D,'[4]Raw Inventory'!C:C,"GREATWALL",'[4]Raw Inventory'!B:B,A1636)</f>
        <v>#VALUE!</v>
      </c>
      <c r="AH1636" s="42" t="e">
        <f>SUMIFS('[4]Raw Inventory'!D:D,'[4]Raw Inventory'!C:C,"DUARTE",'[4]Raw Inventory'!B:B,A1636)</f>
        <v>#VALUE!</v>
      </c>
      <c r="AI1636" s="42"/>
      <c r="AJ1636" s="42">
        <f t="shared" si="400"/>
        <v>0</v>
      </c>
      <c r="AK1636" s="40" t="str">
        <f>IFERROR(IF((Q1636+IF(AI1636="",0,AI3))&lt;=0,"Stockout",IF(AJ1636="","",IF(F1636="Class A",IF(AJ1636&lt;=7,"Critical",IF(AJ1636&lt;=15,"Low",IF(AJ1636&lt;=30,"Reorder",IF(AJ1636&lt;=45,"Optimal","Overstock")))),IF(F1636="Class B",IF(AJ1636&lt;=10,"Critical",IF(AJ1636&lt;=20,"Low",IF(AJ1636&lt;=45,"Reorder",IF(AJ1636&lt;=60,"Optimal","Overstock")))),IF(F1636="Class C",IF(AJ1636&lt;=15,"Critical",IF(AJ1636&lt;=30,"Low",IF(AJ1636&lt;=60,"Reorder",IF(AJ1636&lt;=90,"Optimal","Overstock")))),""))))),"")</f>
        <v>Critical</v>
      </c>
      <c r="AL1636" s="42"/>
      <c r="AM1636" s="39"/>
      <c r="AN1636" s="39"/>
      <c r="AO1636" s="39"/>
      <c r="AP1636" s="39"/>
      <c r="AQ1636" s="39"/>
      <c r="AR1636" s="39"/>
      <c r="AS1636" s="39"/>
      <c r="AT1636" s="39"/>
      <c r="AU1636" s="39"/>
      <c r="AV1636" s="39"/>
    </row>
    <row r="1637" spans="1:48">
      <c r="A1637" s="39" t="s">
        <v>74</v>
      </c>
      <c r="B1637" s="39" t="s">
        <v>154</v>
      </c>
      <c r="C1637" s="39" t="s">
        <v>152</v>
      </c>
      <c r="D1637" s="40" t="s">
        <v>263</v>
      </c>
      <c r="E1637" s="40">
        <v>31</v>
      </c>
      <c r="F1637" s="40" t="s">
        <v>3</v>
      </c>
      <c r="G1637" s="39" t="str">
        <f>IFERROR(VLOOKUP(A1637,'[4]MC Masterlist 2026-09-17'!$B:$M, 3, 0),"")</f>
        <v>SKYGO</v>
      </c>
      <c r="H1637" s="41">
        <f>IFERROR(VLOOKUP(A1637,'[4]MC Masterlist 2026-09-17'!$B:$M, 6, 0),"")</f>
        <v>98325</v>
      </c>
      <c r="I1637" s="42">
        <v>0</v>
      </c>
      <c r="J1637" s="42">
        <v>0</v>
      </c>
      <c r="K1637" s="42">
        <v>0</v>
      </c>
      <c r="L1637" s="42">
        <f t="shared" si="385"/>
        <v>0</v>
      </c>
      <c r="M1637" s="42">
        <f t="shared" si="386"/>
        <v>0</v>
      </c>
      <c r="N1637" s="41">
        <f t="shared" si="387"/>
        <v>0</v>
      </c>
      <c r="O1637" s="41">
        <f t="shared" si="388"/>
        <v>0</v>
      </c>
      <c r="P1637" s="42">
        <f t="shared" si="389"/>
        <v>0</v>
      </c>
      <c r="Q1637" s="42">
        <v>2</v>
      </c>
      <c r="R1637" s="41">
        <f t="shared" si="390"/>
        <v>196650</v>
      </c>
      <c r="S1637" s="42">
        <f t="shared" si="391"/>
        <v>0</v>
      </c>
      <c r="T1637" s="42">
        <f>IFERROR(VLOOKUP(A1637,'[4]Re-order'!$A:$Q,17,0),"")</f>
        <v>0</v>
      </c>
      <c r="U1637" s="42">
        <f>IFERROR(VLOOKUP(A1637,'[4]MC Masterlist 2026-09-17'!$B:$M, 10, 0),0)</f>
        <v>15</v>
      </c>
      <c r="V1637" s="42">
        <f>IFERROR(VLOOKUP(A1637,'[4]MC Masterlist 2026-09-17'!$B:$M, 11, 0),0)</f>
        <v>15</v>
      </c>
      <c r="W1637" s="42">
        <f t="shared" si="392"/>
        <v>30</v>
      </c>
      <c r="X1637" s="42">
        <f t="shared" si="393"/>
        <v>30</v>
      </c>
      <c r="Y1637" s="42">
        <f>IFERROR(IF(OR(C1637="AREA I",C1637="AREA V"),7,VLOOKUP(A1637,'[4]MC Masterlist 2026-09-17'!$B:$M, 12, 0)),0)</f>
        <v>30</v>
      </c>
      <c r="Z1637" s="42">
        <f t="shared" si="394"/>
        <v>0</v>
      </c>
      <c r="AA1637" s="42">
        <f t="shared" si="395"/>
        <v>0</v>
      </c>
      <c r="AB1637" s="42">
        <f t="shared" si="396"/>
        <v>0</v>
      </c>
      <c r="AC1637" s="42">
        <f t="shared" si="397"/>
        <v>0</v>
      </c>
      <c r="AD1637" s="40" t="str">
        <f t="shared" si="398"/>
        <v>Critical</v>
      </c>
      <c r="AE1637" s="40">
        <f>IFERROR(VLOOKUP(A1637,'[4]Re-order'!$A:$AA,27,0),"")</f>
        <v>0</v>
      </c>
      <c r="AF1637" s="42">
        <f t="shared" si="399"/>
        <v>-2</v>
      </c>
      <c r="AG1637" s="42" t="e">
        <f>SUMIFS('[4]Raw Inventory'!D:D,'[4]Raw Inventory'!C:C,"GREATWALL",'[4]Raw Inventory'!B:B,A1637)</f>
        <v>#VALUE!</v>
      </c>
      <c r="AH1637" s="42" t="e">
        <f>SUMIFS('[4]Raw Inventory'!D:D,'[4]Raw Inventory'!C:C,"DUARTE",'[4]Raw Inventory'!B:B,A1637)</f>
        <v>#VALUE!</v>
      </c>
      <c r="AI1637" s="42"/>
      <c r="AJ1637" s="42">
        <f t="shared" si="400"/>
        <v>0</v>
      </c>
      <c r="AK1637" s="40" t="str">
        <f>IFERROR(IF((Q1637+IF(AI1637="",0,AI3))&lt;=0,"Stockout",IF(AJ1637="","",IF(F1637="Class A",IF(AJ1637&lt;=7,"Critical",IF(AJ1637&lt;=15,"Low",IF(AJ1637&lt;=30,"Reorder",IF(AJ1637&lt;=45,"Optimal","Overstock")))),IF(F1637="Class B",IF(AJ1637&lt;=10,"Critical",IF(AJ1637&lt;=20,"Low",IF(AJ1637&lt;=45,"Reorder",IF(AJ1637&lt;=60,"Optimal","Overstock")))),IF(F1637="Class C",IF(AJ1637&lt;=15,"Critical",IF(AJ1637&lt;=30,"Low",IF(AJ1637&lt;=60,"Reorder",IF(AJ1637&lt;=90,"Optimal","Overstock")))),""))))),"")</f>
        <v>Critical</v>
      </c>
      <c r="AL1637" s="42"/>
      <c r="AM1637" s="39"/>
      <c r="AN1637" s="39"/>
      <c r="AO1637" s="39"/>
      <c r="AP1637" s="39"/>
      <c r="AQ1637" s="39"/>
      <c r="AR1637" s="39"/>
      <c r="AS1637" s="39"/>
      <c r="AT1637" s="39"/>
      <c r="AU1637" s="39"/>
      <c r="AV1637" s="39"/>
    </row>
    <row r="1638" spans="1:48">
      <c r="A1638" s="39" t="s">
        <v>26</v>
      </c>
      <c r="B1638" s="39" t="s">
        <v>95</v>
      </c>
      <c r="C1638" s="39" t="s">
        <v>90</v>
      </c>
      <c r="D1638" s="40" t="s">
        <v>237</v>
      </c>
      <c r="E1638" s="40">
        <v>2</v>
      </c>
      <c r="F1638" s="40" t="s">
        <v>0</v>
      </c>
      <c r="G1638" s="39" t="str">
        <f>IFERROR(VLOOKUP(A1638,'[4]MC Masterlist 2026-09-17'!$B:$M, 3, 0),"")</f>
        <v>SUZUKI</v>
      </c>
      <c r="H1638" s="41">
        <f>IFERROR(VLOOKUP(A1638,'[4]MC Masterlist 2026-09-17'!$B:$M, 6, 0),"")</f>
        <v>123700</v>
      </c>
      <c r="I1638" s="42">
        <v>3</v>
      </c>
      <c r="J1638" s="42">
        <v>0</v>
      </c>
      <c r="K1638" s="42">
        <v>5</v>
      </c>
      <c r="L1638" s="42">
        <f t="shared" si="385"/>
        <v>8</v>
      </c>
      <c r="M1638" s="42">
        <f t="shared" si="386"/>
        <v>2.6666666666666665</v>
      </c>
      <c r="N1638" s="41">
        <f t="shared" si="387"/>
        <v>989600</v>
      </c>
      <c r="O1638" s="41">
        <f t="shared" si="388"/>
        <v>329866.66666666663</v>
      </c>
      <c r="P1638" s="42">
        <f t="shared" si="389"/>
        <v>8.8888888888888878E-2</v>
      </c>
      <c r="Q1638" s="42">
        <v>2</v>
      </c>
      <c r="R1638" s="41">
        <f t="shared" si="390"/>
        <v>247400</v>
      </c>
      <c r="S1638" s="42">
        <f t="shared" si="391"/>
        <v>22.500000000000004</v>
      </c>
      <c r="T1638" s="42">
        <f>IFERROR(VLOOKUP(A1638,'[4]Re-order'!$A:$Q,17,0),"")</f>
        <v>0</v>
      </c>
      <c r="U1638" s="42">
        <f>IFERROR(VLOOKUP(A1638,'[4]MC Masterlist 2026-09-17'!$B:$M, 10, 0),0)</f>
        <v>15</v>
      </c>
      <c r="V1638" s="42">
        <f>IFERROR(VLOOKUP(A1638,'[4]MC Masterlist 2026-09-17'!$B:$M, 11, 0),0)</f>
        <v>15</v>
      </c>
      <c r="W1638" s="42">
        <f t="shared" si="392"/>
        <v>30</v>
      </c>
      <c r="X1638" s="42">
        <f t="shared" si="393"/>
        <v>28.666666666666668</v>
      </c>
      <c r="Y1638" s="42">
        <f>IFERROR(IF(OR(C1638="AREA I",C1638="AREA V"),7,VLOOKUP(A1638,'[4]MC Masterlist 2026-09-17'!$B:$M, 12, 0)),0)</f>
        <v>30</v>
      </c>
      <c r="Z1638" s="42">
        <f t="shared" si="394"/>
        <v>1.3333333333333333</v>
      </c>
      <c r="AA1638" s="42">
        <f t="shared" si="395"/>
        <v>2.6666666666666665</v>
      </c>
      <c r="AB1638" s="42">
        <f t="shared" si="396"/>
        <v>2.5481481481481478</v>
      </c>
      <c r="AC1638" s="42">
        <f t="shared" si="397"/>
        <v>2.6666666666666665</v>
      </c>
      <c r="AD1638" s="40" t="str">
        <f t="shared" si="398"/>
        <v>Reorder</v>
      </c>
      <c r="AE1638" s="40">
        <f>IFERROR(VLOOKUP(A1638,'[4]Re-order'!$A:$AA,27,0),"")</f>
        <v>0</v>
      </c>
      <c r="AF1638" s="42">
        <f t="shared" si="399"/>
        <v>0.66666666666666652</v>
      </c>
      <c r="AG1638" s="42" t="e">
        <f>SUMIFS('[4]Raw Inventory'!D:D,'[4]Raw Inventory'!C:C,"GREATWALL",'[4]Raw Inventory'!B:B,A1638)</f>
        <v>#VALUE!</v>
      </c>
      <c r="AH1638" s="42" t="e">
        <f>SUMIFS('[4]Raw Inventory'!D:D,'[4]Raw Inventory'!C:C,"DUARTE",'[4]Raw Inventory'!B:B,A1638)</f>
        <v>#VALUE!</v>
      </c>
      <c r="AI1638" s="42"/>
      <c r="AJ1638" s="42">
        <f t="shared" si="400"/>
        <v>22.500000000000004</v>
      </c>
      <c r="AK1638" s="40" t="str">
        <f>IFERROR(IF((Q1638+IF(AI1638="",0,AI3))&lt;=0,"Stockout",IF(AJ1638="","",IF(F1638="Class A",IF(AJ1638&lt;=7,"Critical",IF(AJ1638&lt;=15,"Low",IF(AJ1638&lt;=30,"Reorder",IF(AJ1638&lt;=45,"Optimal","Overstock")))),IF(F1638="Class B",IF(AJ1638&lt;=10,"Critical",IF(AJ1638&lt;=20,"Low",IF(AJ1638&lt;=45,"Reorder",IF(AJ1638&lt;=60,"Optimal","Overstock")))),IF(F1638="Class C",IF(AJ1638&lt;=15,"Critical",IF(AJ1638&lt;=30,"Low",IF(AJ1638&lt;=60,"Reorder",IF(AJ1638&lt;=90,"Optimal","Overstock")))),""))))),"")</f>
        <v>Reorder</v>
      </c>
      <c r="AL1638" s="42"/>
      <c r="AM1638" s="39"/>
      <c r="AN1638" s="39"/>
      <c r="AO1638" s="39"/>
      <c r="AP1638" s="39"/>
      <c r="AQ1638" s="39"/>
      <c r="AR1638" s="39"/>
      <c r="AS1638" s="39"/>
      <c r="AT1638" s="39"/>
      <c r="AU1638" s="39"/>
      <c r="AV1638" s="39"/>
    </row>
    <row r="1639" spans="1:48">
      <c r="A1639" s="39" t="s">
        <v>36</v>
      </c>
      <c r="B1639" s="39" t="s">
        <v>121</v>
      </c>
      <c r="C1639" s="39" t="s">
        <v>118</v>
      </c>
      <c r="D1639" s="40" t="s">
        <v>251</v>
      </c>
      <c r="E1639" s="40">
        <v>28</v>
      </c>
      <c r="F1639" s="40" t="s">
        <v>3</v>
      </c>
      <c r="G1639" s="39" t="str">
        <f>IFERROR(VLOOKUP(A1639,'[4]MC Masterlist 2026-09-17'!$B:$M, 3, 0),"")</f>
        <v>HONDA</v>
      </c>
      <c r="H1639" s="41">
        <f>IFERROR(VLOOKUP(A1639,'[4]MC Masterlist 2026-09-17'!$B:$M, 6, 0),"")</f>
        <v>76850</v>
      </c>
      <c r="I1639" s="42">
        <v>0</v>
      </c>
      <c r="J1639" s="42">
        <v>0</v>
      </c>
      <c r="K1639" s="42">
        <v>0</v>
      </c>
      <c r="L1639" s="42">
        <f t="shared" si="385"/>
        <v>0</v>
      </c>
      <c r="M1639" s="42">
        <f t="shared" si="386"/>
        <v>0</v>
      </c>
      <c r="N1639" s="41">
        <f t="shared" si="387"/>
        <v>0</v>
      </c>
      <c r="O1639" s="41">
        <f t="shared" si="388"/>
        <v>0</v>
      </c>
      <c r="P1639" s="42">
        <f t="shared" si="389"/>
        <v>0</v>
      </c>
      <c r="Q1639" s="42">
        <v>2</v>
      </c>
      <c r="R1639" s="41">
        <f t="shared" si="390"/>
        <v>153700</v>
      </c>
      <c r="S1639" s="42">
        <f t="shared" si="391"/>
        <v>0</v>
      </c>
      <c r="T1639" s="42">
        <f>IFERROR(VLOOKUP(A1639,'[4]Re-order'!$A:$Q,17,0),"")</f>
        <v>0</v>
      </c>
      <c r="U1639" s="42">
        <f>IFERROR(VLOOKUP(A1639,'[4]MC Masterlist 2026-09-17'!$B:$M, 10, 0),0)</f>
        <v>15</v>
      </c>
      <c r="V1639" s="42">
        <f>IFERROR(VLOOKUP(A1639,'[4]MC Masterlist 2026-09-17'!$B:$M, 11, 0),0)</f>
        <v>15</v>
      </c>
      <c r="W1639" s="42">
        <f t="shared" si="392"/>
        <v>30</v>
      </c>
      <c r="X1639" s="42">
        <f t="shared" si="393"/>
        <v>30</v>
      </c>
      <c r="Y1639" s="42">
        <f>IFERROR(IF(OR(C1639="AREA I",C1639="AREA V"),7,VLOOKUP(A1639,'[4]MC Masterlist 2026-09-17'!$B:$M, 12, 0)),0)</f>
        <v>30</v>
      </c>
      <c r="Z1639" s="42">
        <f t="shared" si="394"/>
        <v>0</v>
      </c>
      <c r="AA1639" s="42">
        <f t="shared" si="395"/>
        <v>0</v>
      </c>
      <c r="AB1639" s="42">
        <f t="shared" si="396"/>
        <v>0</v>
      </c>
      <c r="AC1639" s="42">
        <f t="shared" si="397"/>
        <v>0</v>
      </c>
      <c r="AD1639" s="40" t="str">
        <f t="shared" si="398"/>
        <v>Critical</v>
      </c>
      <c r="AE1639" s="40">
        <f>IFERROR(VLOOKUP(A1639,'[4]Re-order'!$A:$AA,27,0),"")</f>
        <v>0</v>
      </c>
      <c r="AF1639" s="42">
        <f t="shared" si="399"/>
        <v>-2</v>
      </c>
      <c r="AG1639" s="42" t="e">
        <f>SUMIFS('[4]Raw Inventory'!D:D,'[4]Raw Inventory'!C:C,"GREATWALL",'[4]Raw Inventory'!B:B,A1639)</f>
        <v>#VALUE!</v>
      </c>
      <c r="AH1639" s="42" t="e">
        <f>SUMIFS('[4]Raw Inventory'!D:D,'[4]Raw Inventory'!C:C,"DUARTE",'[4]Raw Inventory'!B:B,A1639)</f>
        <v>#VALUE!</v>
      </c>
      <c r="AI1639" s="42"/>
      <c r="AJ1639" s="42">
        <f t="shared" si="400"/>
        <v>0</v>
      </c>
      <c r="AK1639" s="40" t="str">
        <f>IFERROR(IF((Q1639+IF(AI1639="",0,AI3))&lt;=0,"Stockout",IF(AJ1639="","",IF(F1639="Class A",IF(AJ1639&lt;=7,"Critical",IF(AJ1639&lt;=15,"Low",IF(AJ1639&lt;=30,"Reorder",IF(AJ1639&lt;=45,"Optimal","Overstock")))),IF(F1639="Class B",IF(AJ1639&lt;=10,"Critical",IF(AJ1639&lt;=20,"Low",IF(AJ1639&lt;=45,"Reorder",IF(AJ1639&lt;=60,"Optimal","Overstock")))),IF(F1639="Class C",IF(AJ1639&lt;=15,"Critical",IF(AJ1639&lt;=30,"Low",IF(AJ1639&lt;=60,"Reorder",IF(AJ1639&lt;=90,"Optimal","Overstock")))),""))))),"")</f>
        <v>Critical</v>
      </c>
      <c r="AL1639" s="42"/>
      <c r="AM1639" s="39"/>
      <c r="AN1639" s="39"/>
      <c r="AO1639" s="39"/>
      <c r="AP1639" s="39"/>
      <c r="AQ1639" s="39"/>
      <c r="AR1639" s="39"/>
      <c r="AS1639" s="39"/>
      <c r="AT1639" s="39"/>
      <c r="AU1639" s="39"/>
      <c r="AV1639" s="39"/>
    </row>
    <row r="1640" spans="1:48">
      <c r="A1640" s="39" t="s">
        <v>25</v>
      </c>
      <c r="B1640" s="39" t="s">
        <v>153</v>
      </c>
      <c r="C1640" s="39" t="s">
        <v>152</v>
      </c>
      <c r="D1640" s="40" t="s">
        <v>254</v>
      </c>
      <c r="E1640" s="40">
        <v>11</v>
      </c>
      <c r="F1640" s="40" t="s">
        <v>2</v>
      </c>
      <c r="G1640" s="39" t="str">
        <f>IFERROR(VLOOKUP(A1640,'[4]MC Masterlist 2026-09-17'!$B:$M, 3, 0),"")</f>
        <v>YAMAHA</v>
      </c>
      <c r="H1640" s="41">
        <f>IFERROR(VLOOKUP(A1640,'[4]MC Masterlist 2026-09-17'!$B:$M, 6, 0),"")</f>
        <v>124527</v>
      </c>
      <c r="I1640" s="42">
        <v>0</v>
      </c>
      <c r="J1640" s="42">
        <v>1</v>
      </c>
      <c r="K1640" s="42">
        <v>0</v>
      </c>
      <c r="L1640" s="42">
        <f t="shared" si="385"/>
        <v>1</v>
      </c>
      <c r="M1640" s="42">
        <f t="shared" si="386"/>
        <v>0.33333333333333331</v>
      </c>
      <c r="N1640" s="41">
        <f t="shared" si="387"/>
        <v>124527</v>
      </c>
      <c r="O1640" s="41">
        <f t="shared" si="388"/>
        <v>41509</v>
      </c>
      <c r="P1640" s="42">
        <f t="shared" si="389"/>
        <v>1.111111111111111E-2</v>
      </c>
      <c r="Q1640" s="42"/>
      <c r="R1640" s="41">
        <f t="shared" si="390"/>
        <v>0</v>
      </c>
      <c r="S1640" s="42">
        <f t="shared" si="391"/>
        <v>0</v>
      </c>
      <c r="T1640" s="42">
        <f>IFERROR(VLOOKUP(A1640,'[4]Re-order'!$A:$Q,17,0),"")</f>
        <v>0</v>
      </c>
      <c r="U1640" s="42">
        <f>IFERROR(VLOOKUP(A1640,'[4]MC Masterlist 2026-09-17'!$B:$M, 10, 0),0)</f>
        <v>15</v>
      </c>
      <c r="V1640" s="42">
        <f>IFERROR(VLOOKUP(A1640,'[4]MC Masterlist 2026-09-17'!$B:$M, 11, 0),0)</f>
        <v>15</v>
      </c>
      <c r="W1640" s="42">
        <f t="shared" si="392"/>
        <v>30</v>
      </c>
      <c r="X1640" s="42">
        <f t="shared" si="393"/>
        <v>29.833333333333332</v>
      </c>
      <c r="Y1640" s="42">
        <f>IFERROR(IF(OR(C1640="AREA I",C1640="AREA V"),7,VLOOKUP(A1640,'[4]MC Masterlist 2026-09-17'!$B:$M, 12, 0)),0)</f>
        <v>30</v>
      </c>
      <c r="Z1640" s="42">
        <f t="shared" si="394"/>
        <v>0.16666666666666666</v>
      </c>
      <c r="AA1640" s="42">
        <f t="shared" si="395"/>
        <v>0.33333333333333331</v>
      </c>
      <c r="AB1640" s="42">
        <f t="shared" si="396"/>
        <v>0.33148148148148143</v>
      </c>
      <c r="AC1640" s="42">
        <f t="shared" si="397"/>
        <v>0.33333333333333331</v>
      </c>
      <c r="AD1640" s="40" t="str">
        <f t="shared" si="398"/>
        <v>Stockout</v>
      </c>
      <c r="AE1640" s="40">
        <f>IFERROR(VLOOKUP(A1640,'[4]Re-order'!$A:$AA,27,0),"")</f>
        <v>0</v>
      </c>
      <c r="AF1640" s="42">
        <f t="shared" si="399"/>
        <v>0.33333333333333331</v>
      </c>
      <c r="AG1640" s="42" t="e">
        <f>SUMIFS('[4]Raw Inventory'!D:D,'[4]Raw Inventory'!C:C,"GREATWALL",'[4]Raw Inventory'!B:B,A1640)</f>
        <v>#VALUE!</v>
      </c>
      <c r="AH1640" s="42" t="e">
        <f>SUMIFS('[4]Raw Inventory'!D:D,'[4]Raw Inventory'!C:C,"DUARTE",'[4]Raw Inventory'!B:B,A1640)</f>
        <v>#VALUE!</v>
      </c>
      <c r="AI1640" s="42"/>
      <c r="AJ1640" s="42">
        <f t="shared" si="400"/>
        <v>0</v>
      </c>
      <c r="AK1640" s="40" t="str">
        <f>IFERROR(IF((Q1640+IF(AI1640="",0,AI3))&lt;=0,"Stockout",IF(AJ1640="","",IF(F1640="Class A",IF(AJ1640&lt;=7,"Critical",IF(AJ1640&lt;=15,"Low",IF(AJ1640&lt;=30,"Reorder",IF(AJ1640&lt;=45,"Optimal","Overstock")))),IF(F1640="Class B",IF(AJ1640&lt;=10,"Critical",IF(AJ1640&lt;=20,"Low",IF(AJ1640&lt;=45,"Reorder",IF(AJ1640&lt;=60,"Optimal","Overstock")))),IF(F1640="Class C",IF(AJ1640&lt;=15,"Critical",IF(AJ1640&lt;=30,"Low",IF(AJ1640&lt;=60,"Reorder",IF(AJ1640&lt;=90,"Optimal","Overstock")))),""))))),"")</f>
        <v>Stockout</v>
      </c>
      <c r="AL1640" s="42"/>
      <c r="AM1640" s="39"/>
      <c r="AN1640" s="39"/>
      <c r="AO1640" s="39"/>
      <c r="AP1640" s="39"/>
      <c r="AQ1640" s="39"/>
      <c r="AR1640" s="39"/>
      <c r="AS1640" s="39"/>
      <c r="AT1640" s="39"/>
      <c r="AU1640" s="39"/>
      <c r="AV1640" s="39"/>
    </row>
    <row r="1641" spans="1:48">
      <c r="A1641" s="39" t="s">
        <v>46</v>
      </c>
      <c r="B1641" s="39" t="s">
        <v>11</v>
      </c>
      <c r="C1641" s="39" t="s">
        <v>1</v>
      </c>
      <c r="D1641" s="40" t="s">
        <v>220</v>
      </c>
      <c r="E1641" s="40">
        <v>16</v>
      </c>
      <c r="F1641" s="40" t="s">
        <v>3</v>
      </c>
      <c r="G1641" s="39" t="str">
        <f>IFERROR(VLOOKUP(A1641,'[4]MC Masterlist 2026-09-17'!$B:$M, 3, 0),"")</f>
        <v>HONDA</v>
      </c>
      <c r="H1641" s="41">
        <f>IFERROR(VLOOKUP(A1641,'[4]MC Masterlist 2026-09-17'!$B:$M, 6, 0),"")</f>
        <v>73630</v>
      </c>
      <c r="I1641" s="42">
        <v>0</v>
      </c>
      <c r="J1641" s="42">
        <v>1</v>
      </c>
      <c r="K1641" s="42">
        <v>1</v>
      </c>
      <c r="L1641" s="42">
        <f t="shared" si="385"/>
        <v>2</v>
      </c>
      <c r="M1641" s="42">
        <f t="shared" si="386"/>
        <v>0.66666666666666663</v>
      </c>
      <c r="N1641" s="41">
        <f t="shared" si="387"/>
        <v>147260</v>
      </c>
      <c r="O1641" s="41">
        <f t="shared" si="388"/>
        <v>49086.666666666664</v>
      </c>
      <c r="P1641" s="42">
        <f t="shared" si="389"/>
        <v>2.222222222222222E-2</v>
      </c>
      <c r="Q1641" s="42">
        <v>2</v>
      </c>
      <c r="R1641" s="41">
        <f t="shared" si="390"/>
        <v>147260</v>
      </c>
      <c r="S1641" s="42">
        <f t="shared" si="391"/>
        <v>90</v>
      </c>
      <c r="T1641" s="42">
        <f>IFERROR(VLOOKUP(A1641,'[4]Re-order'!$A:$Q,17,0),"")</f>
        <v>0</v>
      </c>
      <c r="U1641" s="42">
        <f>IFERROR(VLOOKUP(A1641,'[4]MC Masterlist 2026-09-17'!$B:$M, 10, 0),0)</f>
        <v>15</v>
      </c>
      <c r="V1641" s="42">
        <f>IFERROR(VLOOKUP(A1641,'[4]MC Masterlist 2026-09-17'!$B:$M, 11, 0),0)</f>
        <v>15</v>
      </c>
      <c r="W1641" s="42">
        <f t="shared" si="392"/>
        <v>30</v>
      </c>
      <c r="X1641" s="42">
        <f t="shared" si="393"/>
        <v>6.666666666666667</v>
      </c>
      <c r="Y1641" s="42">
        <f>IFERROR(IF(OR(C1641="AREA I",C1641="AREA V"),7,VLOOKUP(A1641,'[4]MC Masterlist 2026-09-17'!$B:$M, 12, 0)),0)</f>
        <v>7</v>
      </c>
      <c r="Z1641" s="42">
        <f t="shared" si="394"/>
        <v>0.33333333333333331</v>
      </c>
      <c r="AA1641" s="42">
        <f t="shared" si="395"/>
        <v>0.66666666666666663</v>
      </c>
      <c r="AB1641" s="42">
        <f t="shared" si="396"/>
        <v>0.14814814814814814</v>
      </c>
      <c r="AC1641" s="42">
        <f t="shared" si="397"/>
        <v>0.15555555555555553</v>
      </c>
      <c r="AD1641" s="40" t="str">
        <f t="shared" si="398"/>
        <v>Optimal</v>
      </c>
      <c r="AE1641" s="40">
        <f>IFERROR(VLOOKUP(A1641,'[4]Re-order'!$A:$AA,27,0),"")</f>
        <v>0</v>
      </c>
      <c r="AF1641" s="42">
        <f t="shared" si="399"/>
        <v>-1.8444444444444446</v>
      </c>
      <c r="AG1641" s="42" t="e">
        <f>SUMIFS('[4]Raw Inventory'!D:D,'[4]Raw Inventory'!C:C,"GREATWALL",'[4]Raw Inventory'!B:B,A1641)</f>
        <v>#VALUE!</v>
      </c>
      <c r="AH1641" s="42" t="e">
        <f>SUMIFS('[4]Raw Inventory'!D:D,'[4]Raw Inventory'!C:C,"DUARTE",'[4]Raw Inventory'!B:B,A1641)</f>
        <v>#VALUE!</v>
      </c>
      <c r="AI1641" s="42"/>
      <c r="AJ1641" s="42">
        <f t="shared" si="400"/>
        <v>90.000000000000014</v>
      </c>
      <c r="AK1641" s="40" t="str">
        <f>IFERROR(IF((Q1641+IF(AI1641="",0,AI3))&lt;=0,"Stockout",IF(AJ1641="","",IF(F1641="Class A",IF(AJ1641&lt;=7,"Critical",IF(AJ1641&lt;=15,"Low",IF(AJ1641&lt;=30,"Reorder",IF(AJ1641&lt;=45,"Optimal","Overstock")))),IF(F1641="Class B",IF(AJ1641&lt;=10,"Critical",IF(AJ1641&lt;=20,"Low",IF(AJ1641&lt;=45,"Reorder",IF(AJ1641&lt;=60,"Optimal","Overstock")))),IF(F1641="Class C",IF(AJ1641&lt;=15,"Critical",IF(AJ1641&lt;=30,"Low",IF(AJ1641&lt;=60,"Reorder",IF(AJ1641&lt;=90,"Optimal","Overstock")))),""))))),"")</f>
        <v>Optimal</v>
      </c>
      <c r="AL1641" s="42"/>
      <c r="AM1641" s="39"/>
      <c r="AN1641" s="39"/>
      <c r="AO1641" s="39"/>
      <c r="AP1641" s="39"/>
      <c r="AQ1641" s="39"/>
      <c r="AR1641" s="39"/>
      <c r="AS1641" s="39"/>
      <c r="AT1641" s="39"/>
      <c r="AU1641" s="39"/>
      <c r="AV1641" s="39"/>
    </row>
    <row r="1642" spans="1:48">
      <c r="A1642" s="39" t="s">
        <v>35</v>
      </c>
      <c r="B1642" s="39" t="s">
        <v>140</v>
      </c>
      <c r="C1642" s="39" t="s">
        <v>137</v>
      </c>
      <c r="D1642" s="40" t="s">
        <v>222</v>
      </c>
      <c r="E1642" s="40">
        <v>11</v>
      </c>
      <c r="F1642" s="40" t="s">
        <v>3</v>
      </c>
      <c r="G1642" s="39" t="str">
        <f>IFERROR(VLOOKUP(A1642,'[4]MC Masterlist 2026-09-17'!$B:$M, 3, 0),"")</f>
        <v>HONDA</v>
      </c>
      <c r="H1642" s="41">
        <f>IFERROR(VLOOKUP(A1642,'[4]MC Masterlist 2026-09-17'!$B:$M, 6, 0),"")</f>
        <v>57990</v>
      </c>
      <c r="I1642" s="42">
        <v>0</v>
      </c>
      <c r="J1642" s="42">
        <v>0</v>
      </c>
      <c r="K1642" s="42">
        <v>2</v>
      </c>
      <c r="L1642" s="42">
        <f t="shared" si="385"/>
        <v>2</v>
      </c>
      <c r="M1642" s="42">
        <f t="shared" si="386"/>
        <v>0.66666666666666663</v>
      </c>
      <c r="N1642" s="41">
        <f t="shared" si="387"/>
        <v>115980</v>
      </c>
      <c r="O1642" s="41">
        <f t="shared" si="388"/>
        <v>38660</v>
      </c>
      <c r="P1642" s="42">
        <f t="shared" si="389"/>
        <v>2.222222222222222E-2</v>
      </c>
      <c r="Q1642" s="42">
        <v>2</v>
      </c>
      <c r="R1642" s="41">
        <f t="shared" si="390"/>
        <v>115980</v>
      </c>
      <c r="S1642" s="42">
        <f t="shared" si="391"/>
        <v>90</v>
      </c>
      <c r="T1642" s="42">
        <f>IFERROR(VLOOKUP(A1642,'[4]Re-order'!$A:$Q,17,0),"")</f>
        <v>0</v>
      </c>
      <c r="U1642" s="42">
        <f>IFERROR(VLOOKUP(A1642,'[4]MC Masterlist 2026-09-17'!$B:$M, 10, 0),0)</f>
        <v>15</v>
      </c>
      <c r="V1642" s="42">
        <f>IFERROR(VLOOKUP(A1642,'[4]MC Masterlist 2026-09-17'!$B:$M, 11, 0),0)</f>
        <v>15</v>
      </c>
      <c r="W1642" s="42">
        <f t="shared" si="392"/>
        <v>30</v>
      </c>
      <c r="X1642" s="42">
        <f t="shared" si="393"/>
        <v>6.666666666666667</v>
      </c>
      <c r="Y1642" s="42">
        <f>IFERROR(IF(OR(C1642="AREA I",C1642="AREA V"),7,VLOOKUP(A1642,'[4]MC Masterlist 2026-09-17'!$B:$M, 12, 0)),0)</f>
        <v>7</v>
      </c>
      <c r="Z1642" s="42">
        <f t="shared" si="394"/>
        <v>0.33333333333333331</v>
      </c>
      <c r="AA1642" s="42">
        <f t="shared" si="395"/>
        <v>0.66666666666666663</v>
      </c>
      <c r="AB1642" s="42">
        <f t="shared" si="396"/>
        <v>0.14814814814814814</v>
      </c>
      <c r="AC1642" s="42">
        <f t="shared" si="397"/>
        <v>0.15555555555555553</v>
      </c>
      <c r="AD1642" s="40" t="str">
        <f t="shared" si="398"/>
        <v>Optimal</v>
      </c>
      <c r="AE1642" s="40">
        <f>IFERROR(VLOOKUP(A1642,'[4]Re-order'!$A:$AA,27,0),"")</f>
        <v>0</v>
      </c>
      <c r="AF1642" s="42">
        <f t="shared" si="399"/>
        <v>-1.8444444444444446</v>
      </c>
      <c r="AG1642" s="42" t="e">
        <f>SUMIFS('[4]Raw Inventory'!D:D,'[4]Raw Inventory'!C:C,"GREATWALL",'[4]Raw Inventory'!B:B,A1642)</f>
        <v>#VALUE!</v>
      </c>
      <c r="AH1642" s="42" t="e">
        <f>SUMIFS('[4]Raw Inventory'!D:D,'[4]Raw Inventory'!C:C,"DUARTE",'[4]Raw Inventory'!B:B,A1642)</f>
        <v>#VALUE!</v>
      </c>
      <c r="AI1642" s="42"/>
      <c r="AJ1642" s="42">
        <f t="shared" si="400"/>
        <v>90.000000000000014</v>
      </c>
      <c r="AK1642" s="40" t="str">
        <f>IFERROR(IF((Q1642+IF(AI1642="",0,AI3))&lt;=0,"Stockout",IF(AJ1642="","",IF(F1642="Class A",IF(AJ1642&lt;=7,"Critical",IF(AJ1642&lt;=15,"Low",IF(AJ1642&lt;=30,"Reorder",IF(AJ1642&lt;=45,"Optimal","Overstock")))),IF(F1642="Class B",IF(AJ1642&lt;=10,"Critical",IF(AJ1642&lt;=20,"Low",IF(AJ1642&lt;=45,"Reorder",IF(AJ1642&lt;=60,"Optimal","Overstock")))),IF(F1642="Class C",IF(AJ1642&lt;=15,"Critical",IF(AJ1642&lt;=30,"Low",IF(AJ1642&lt;=60,"Reorder",IF(AJ1642&lt;=90,"Optimal","Overstock")))),""))))),"")</f>
        <v>Optimal</v>
      </c>
      <c r="AL1642" s="42"/>
      <c r="AM1642" s="39"/>
      <c r="AN1642" s="39"/>
      <c r="AO1642" s="39"/>
      <c r="AP1642" s="39"/>
      <c r="AQ1642" s="39"/>
      <c r="AR1642" s="39"/>
      <c r="AS1642" s="39"/>
      <c r="AT1642" s="39"/>
      <c r="AU1642" s="39"/>
      <c r="AV1642" s="39"/>
    </row>
    <row r="1643" spans="1:48">
      <c r="A1643" s="39" t="s">
        <v>40</v>
      </c>
      <c r="B1643" s="39" t="s">
        <v>29</v>
      </c>
      <c r="C1643" s="39" t="s">
        <v>1</v>
      </c>
      <c r="D1643" s="40" t="s">
        <v>227</v>
      </c>
      <c r="E1643" s="40">
        <v>22</v>
      </c>
      <c r="F1643" s="40" t="s">
        <v>2</v>
      </c>
      <c r="G1643" s="39" t="str">
        <f>IFERROR(VLOOKUP(A1643,'[4]MC Masterlist 2026-09-17'!$B:$M, 3, 0),"")</f>
        <v>HONDA</v>
      </c>
      <c r="H1643" s="41">
        <f>IFERROR(VLOOKUP(A1643,'[4]MC Masterlist 2026-09-17'!$B:$M, 6, 0),"")</f>
        <v>56426</v>
      </c>
      <c r="I1643" s="42">
        <v>1</v>
      </c>
      <c r="J1643" s="42">
        <v>1</v>
      </c>
      <c r="K1643" s="42">
        <v>1</v>
      </c>
      <c r="L1643" s="42">
        <f t="shared" si="385"/>
        <v>3</v>
      </c>
      <c r="M1643" s="42">
        <f t="shared" si="386"/>
        <v>1</v>
      </c>
      <c r="N1643" s="41">
        <f t="shared" si="387"/>
        <v>169278</v>
      </c>
      <c r="O1643" s="41">
        <f t="shared" si="388"/>
        <v>56426</v>
      </c>
      <c r="P1643" s="42">
        <f t="shared" si="389"/>
        <v>3.3333333333333333E-2</v>
      </c>
      <c r="Q1643" s="42">
        <v>2</v>
      </c>
      <c r="R1643" s="41">
        <f t="shared" si="390"/>
        <v>112852</v>
      </c>
      <c r="S1643" s="42">
        <f t="shared" si="391"/>
        <v>60</v>
      </c>
      <c r="T1643" s="42">
        <f>IFERROR(VLOOKUP(A1643,'[4]Re-order'!$A:$Q,17,0),"")</f>
        <v>0</v>
      </c>
      <c r="U1643" s="42">
        <f>IFERROR(VLOOKUP(A1643,'[4]MC Masterlist 2026-09-17'!$B:$M, 10, 0),0)</f>
        <v>15</v>
      </c>
      <c r="V1643" s="42">
        <f>IFERROR(VLOOKUP(A1643,'[4]MC Masterlist 2026-09-17'!$B:$M, 11, 0),0)</f>
        <v>15</v>
      </c>
      <c r="W1643" s="42">
        <f t="shared" si="392"/>
        <v>30</v>
      </c>
      <c r="X1643" s="42">
        <f t="shared" si="393"/>
        <v>6.5</v>
      </c>
      <c r="Y1643" s="42">
        <f>IFERROR(IF(OR(C1643="AREA I",C1643="AREA V"),7,VLOOKUP(A1643,'[4]MC Masterlist 2026-09-17'!$B:$M, 12, 0)),0)</f>
        <v>7</v>
      </c>
      <c r="Z1643" s="42">
        <f t="shared" si="394"/>
        <v>0.5</v>
      </c>
      <c r="AA1643" s="42">
        <f t="shared" si="395"/>
        <v>1</v>
      </c>
      <c r="AB1643" s="42">
        <f t="shared" si="396"/>
        <v>0.21666666666666667</v>
      </c>
      <c r="AC1643" s="42">
        <f t="shared" si="397"/>
        <v>0.23333333333333334</v>
      </c>
      <c r="AD1643" s="40" t="str">
        <f t="shared" si="398"/>
        <v>Optimal</v>
      </c>
      <c r="AE1643" s="40">
        <f>IFERROR(VLOOKUP(A1643,'[4]Re-order'!$A:$AA,27,0),"")</f>
        <v>0</v>
      </c>
      <c r="AF1643" s="42">
        <f t="shared" si="399"/>
        <v>-1.7666666666666666</v>
      </c>
      <c r="AG1643" s="42" t="e">
        <f>SUMIFS('[4]Raw Inventory'!D:D,'[4]Raw Inventory'!C:C,"GREATWALL",'[4]Raw Inventory'!B:B,A1643)</f>
        <v>#VALUE!</v>
      </c>
      <c r="AH1643" s="42" t="e">
        <f>SUMIFS('[4]Raw Inventory'!D:D,'[4]Raw Inventory'!C:C,"DUARTE",'[4]Raw Inventory'!B:B,A1643)</f>
        <v>#VALUE!</v>
      </c>
      <c r="AI1643" s="42"/>
      <c r="AJ1643" s="42">
        <f t="shared" si="400"/>
        <v>60</v>
      </c>
      <c r="AK1643" s="40" t="str">
        <f>IFERROR(IF((Q1643+IF(AI1643="",0,AI3))&lt;=0,"Stockout",IF(AJ1643="","",IF(F1643="Class A",IF(AJ1643&lt;=7,"Critical",IF(AJ1643&lt;=15,"Low",IF(AJ1643&lt;=30,"Reorder",IF(AJ1643&lt;=45,"Optimal","Overstock")))),IF(F1643="Class B",IF(AJ1643&lt;=10,"Critical",IF(AJ1643&lt;=20,"Low",IF(AJ1643&lt;=45,"Reorder",IF(AJ1643&lt;=60,"Optimal","Overstock")))),IF(F1643="Class C",IF(AJ1643&lt;=15,"Critical",IF(AJ1643&lt;=30,"Low",IF(AJ1643&lt;=60,"Reorder",IF(AJ1643&lt;=90,"Optimal","Overstock")))),""))))),"")</f>
        <v>Optimal</v>
      </c>
      <c r="AL1643" s="42"/>
      <c r="AM1643" s="39"/>
      <c r="AN1643" s="39"/>
      <c r="AO1643" s="39"/>
      <c r="AP1643" s="39"/>
      <c r="AQ1643" s="39"/>
      <c r="AR1643" s="39"/>
      <c r="AS1643" s="39"/>
      <c r="AT1643" s="39"/>
      <c r="AU1643" s="39"/>
      <c r="AV1643" s="39"/>
    </row>
    <row r="1644" spans="1:48">
      <c r="A1644" s="39" t="s">
        <v>36</v>
      </c>
      <c r="B1644" s="39" t="s">
        <v>142</v>
      </c>
      <c r="C1644" s="39" t="s">
        <v>137</v>
      </c>
      <c r="D1644" s="40" t="s">
        <v>266</v>
      </c>
      <c r="E1644" s="40">
        <v>19</v>
      </c>
      <c r="F1644" s="40" t="s">
        <v>3</v>
      </c>
      <c r="G1644" s="39" t="str">
        <f>IFERROR(VLOOKUP(A1644,'[4]MC Masterlist 2026-09-17'!$B:$M, 3, 0),"")</f>
        <v>HONDA</v>
      </c>
      <c r="H1644" s="41">
        <f>IFERROR(VLOOKUP(A1644,'[4]MC Masterlist 2026-09-17'!$B:$M, 6, 0),"")</f>
        <v>76850</v>
      </c>
      <c r="I1644" s="42">
        <v>0</v>
      </c>
      <c r="J1644" s="42">
        <v>1</v>
      </c>
      <c r="K1644" s="42">
        <v>0</v>
      </c>
      <c r="L1644" s="42">
        <f t="shared" si="385"/>
        <v>1</v>
      </c>
      <c r="M1644" s="42">
        <f t="shared" si="386"/>
        <v>0.33333333333333331</v>
      </c>
      <c r="N1644" s="41">
        <f t="shared" si="387"/>
        <v>76850</v>
      </c>
      <c r="O1644" s="41">
        <f t="shared" si="388"/>
        <v>25616.666666666664</v>
      </c>
      <c r="P1644" s="42">
        <f t="shared" si="389"/>
        <v>1.111111111111111E-2</v>
      </c>
      <c r="Q1644" s="42">
        <v>1</v>
      </c>
      <c r="R1644" s="41">
        <f t="shared" si="390"/>
        <v>76850</v>
      </c>
      <c r="S1644" s="42">
        <f t="shared" si="391"/>
        <v>90.000000000000014</v>
      </c>
      <c r="T1644" s="42">
        <f>IFERROR(VLOOKUP(A1644,'[4]Re-order'!$A:$Q,17,0),"")</f>
        <v>0</v>
      </c>
      <c r="U1644" s="42">
        <f>IFERROR(VLOOKUP(A1644,'[4]MC Masterlist 2026-09-17'!$B:$M, 10, 0),0)</f>
        <v>15</v>
      </c>
      <c r="V1644" s="42">
        <f>IFERROR(VLOOKUP(A1644,'[4]MC Masterlist 2026-09-17'!$B:$M, 11, 0),0)</f>
        <v>15</v>
      </c>
      <c r="W1644" s="42">
        <f t="shared" si="392"/>
        <v>30</v>
      </c>
      <c r="X1644" s="42">
        <f t="shared" si="393"/>
        <v>6.833333333333333</v>
      </c>
      <c r="Y1644" s="42">
        <f>IFERROR(IF(OR(C1644="AREA I",C1644="AREA V"),7,VLOOKUP(A1644,'[4]MC Masterlist 2026-09-17'!$B:$M, 12, 0)),0)</f>
        <v>7</v>
      </c>
      <c r="Z1644" s="42">
        <f t="shared" si="394"/>
        <v>0.16666666666666666</v>
      </c>
      <c r="AA1644" s="42">
        <f t="shared" si="395"/>
        <v>0.33333333333333331</v>
      </c>
      <c r="AB1644" s="42">
        <f t="shared" si="396"/>
        <v>7.5925925925925911E-2</v>
      </c>
      <c r="AC1644" s="42">
        <f t="shared" si="397"/>
        <v>7.7777777777777765E-2</v>
      </c>
      <c r="AD1644" s="40" t="str">
        <f t="shared" si="398"/>
        <v>Optimal</v>
      </c>
      <c r="AE1644" s="40">
        <f>IFERROR(VLOOKUP(A1644,'[4]Re-order'!$A:$AA,27,0),"")</f>
        <v>0</v>
      </c>
      <c r="AF1644" s="42">
        <f t="shared" si="399"/>
        <v>-0.92222222222222228</v>
      </c>
      <c r="AG1644" s="42" t="e">
        <f>SUMIFS('[4]Raw Inventory'!D:D,'[4]Raw Inventory'!C:C,"GREATWALL",'[4]Raw Inventory'!B:B,A1644)</f>
        <v>#VALUE!</v>
      </c>
      <c r="AH1644" s="42" t="e">
        <f>SUMIFS('[4]Raw Inventory'!D:D,'[4]Raw Inventory'!C:C,"DUARTE",'[4]Raw Inventory'!B:B,A1644)</f>
        <v>#VALUE!</v>
      </c>
      <c r="AI1644" s="42"/>
      <c r="AJ1644" s="42">
        <f t="shared" si="400"/>
        <v>90.000000000000014</v>
      </c>
      <c r="AK1644" s="40" t="str">
        <f>IFERROR(IF((Q1644+IF(AI1644="",0,AI3))&lt;=0,"Stockout",IF(AJ1644="","",IF(F1644="Class A",IF(AJ1644&lt;=7,"Critical",IF(AJ1644&lt;=15,"Low",IF(AJ1644&lt;=30,"Reorder",IF(AJ1644&lt;=45,"Optimal","Overstock")))),IF(F1644="Class B",IF(AJ1644&lt;=10,"Critical",IF(AJ1644&lt;=20,"Low",IF(AJ1644&lt;=45,"Reorder",IF(AJ1644&lt;=60,"Optimal","Overstock")))),IF(F1644="Class C",IF(AJ1644&lt;=15,"Critical",IF(AJ1644&lt;=30,"Low",IF(AJ1644&lt;=60,"Reorder",IF(AJ1644&lt;=90,"Optimal","Overstock")))),""))))),"")</f>
        <v>Optimal</v>
      </c>
      <c r="AL1644" s="42"/>
      <c r="AM1644" s="39"/>
      <c r="AN1644" s="39"/>
      <c r="AO1644" s="39"/>
      <c r="AP1644" s="39"/>
      <c r="AQ1644" s="39"/>
      <c r="AR1644" s="39"/>
      <c r="AS1644" s="39"/>
      <c r="AT1644" s="39"/>
      <c r="AU1644" s="39"/>
      <c r="AV1644" s="39"/>
    </row>
    <row r="1645" spans="1:48">
      <c r="A1645" s="39" t="s">
        <v>25</v>
      </c>
      <c r="B1645" s="39" t="s">
        <v>119</v>
      </c>
      <c r="C1645" s="39" t="s">
        <v>118</v>
      </c>
      <c r="D1645" s="40" t="s">
        <v>237</v>
      </c>
      <c r="E1645" s="40">
        <v>2</v>
      </c>
      <c r="F1645" s="40" t="s">
        <v>0</v>
      </c>
      <c r="G1645" s="39" t="str">
        <f>IFERROR(VLOOKUP(A1645,'[4]MC Masterlist 2026-09-17'!$B:$M, 3, 0),"")</f>
        <v>YAMAHA</v>
      </c>
      <c r="H1645" s="41">
        <f>IFERROR(VLOOKUP(A1645,'[4]MC Masterlist 2026-09-17'!$B:$M, 6, 0),"")</f>
        <v>124527</v>
      </c>
      <c r="I1645" s="42">
        <v>1</v>
      </c>
      <c r="J1645" s="42">
        <v>9</v>
      </c>
      <c r="K1645" s="42">
        <v>0</v>
      </c>
      <c r="L1645" s="42">
        <f t="shared" si="385"/>
        <v>10</v>
      </c>
      <c r="M1645" s="42">
        <f t="shared" si="386"/>
        <v>3.3333333333333335</v>
      </c>
      <c r="N1645" s="41">
        <f t="shared" si="387"/>
        <v>1245270</v>
      </c>
      <c r="O1645" s="41">
        <f t="shared" si="388"/>
        <v>415090</v>
      </c>
      <c r="P1645" s="42">
        <f t="shared" si="389"/>
        <v>0.11111111111111112</v>
      </c>
      <c r="Q1645" s="42"/>
      <c r="R1645" s="41">
        <f t="shared" si="390"/>
        <v>0</v>
      </c>
      <c r="S1645" s="42">
        <f t="shared" si="391"/>
        <v>0</v>
      </c>
      <c r="T1645" s="42">
        <f>IFERROR(VLOOKUP(A1645,'[4]Re-order'!$A:$Q,17,0),"")</f>
        <v>0</v>
      </c>
      <c r="U1645" s="42">
        <f>IFERROR(VLOOKUP(A1645,'[4]MC Masterlist 2026-09-17'!$B:$M, 10, 0),0)</f>
        <v>15</v>
      </c>
      <c r="V1645" s="42">
        <f>IFERROR(VLOOKUP(A1645,'[4]MC Masterlist 2026-09-17'!$B:$M, 11, 0),0)</f>
        <v>15</v>
      </c>
      <c r="W1645" s="42">
        <f t="shared" si="392"/>
        <v>30</v>
      </c>
      <c r="X1645" s="42">
        <f t="shared" si="393"/>
        <v>28.333333333333332</v>
      </c>
      <c r="Y1645" s="42">
        <f>IFERROR(IF(OR(C1645="AREA I",C1645="AREA V"),7,VLOOKUP(A1645,'[4]MC Masterlist 2026-09-17'!$B:$M, 12, 0)),0)</f>
        <v>30</v>
      </c>
      <c r="Z1645" s="42">
        <f t="shared" si="394"/>
        <v>1.6666666666666667</v>
      </c>
      <c r="AA1645" s="42">
        <f t="shared" si="395"/>
        <v>3.3333333333333335</v>
      </c>
      <c r="AB1645" s="42">
        <f t="shared" si="396"/>
        <v>3.1481481481481484</v>
      </c>
      <c r="AC1645" s="42">
        <f t="shared" si="397"/>
        <v>3.3333333333333335</v>
      </c>
      <c r="AD1645" s="40" t="str">
        <f t="shared" si="398"/>
        <v>Stockout</v>
      </c>
      <c r="AE1645" s="40">
        <f>IFERROR(VLOOKUP(A1645,'[4]Re-order'!$A:$AA,27,0),"")</f>
        <v>0</v>
      </c>
      <c r="AF1645" s="42">
        <f t="shared" si="399"/>
        <v>3.3333333333333335</v>
      </c>
      <c r="AG1645" s="42" t="e">
        <f>SUMIFS('[4]Raw Inventory'!D:D,'[4]Raw Inventory'!C:C,"GREATWALL",'[4]Raw Inventory'!B:B,A1645)</f>
        <v>#VALUE!</v>
      </c>
      <c r="AH1645" s="42" t="e">
        <f>SUMIFS('[4]Raw Inventory'!D:D,'[4]Raw Inventory'!C:C,"DUARTE",'[4]Raw Inventory'!B:B,A1645)</f>
        <v>#VALUE!</v>
      </c>
      <c r="AI1645" s="42"/>
      <c r="AJ1645" s="42">
        <f t="shared" si="400"/>
        <v>0</v>
      </c>
      <c r="AK1645" s="40" t="str">
        <f>IFERROR(IF((Q1645+IF(AI1645="",0,AI3))&lt;=0,"Stockout",IF(AJ1645="","",IF(F1645="Class A",IF(AJ1645&lt;=7,"Critical",IF(AJ1645&lt;=15,"Low",IF(AJ1645&lt;=30,"Reorder",IF(AJ1645&lt;=45,"Optimal","Overstock")))),IF(F1645="Class B",IF(AJ1645&lt;=10,"Critical",IF(AJ1645&lt;=20,"Low",IF(AJ1645&lt;=45,"Reorder",IF(AJ1645&lt;=60,"Optimal","Overstock")))),IF(F1645="Class C",IF(AJ1645&lt;=15,"Critical",IF(AJ1645&lt;=30,"Low",IF(AJ1645&lt;=60,"Reorder",IF(AJ1645&lt;=90,"Optimal","Overstock")))),""))))),"")</f>
        <v>Stockout</v>
      </c>
      <c r="AL1645" s="42"/>
      <c r="AM1645" s="39"/>
      <c r="AN1645" s="39"/>
      <c r="AO1645" s="39"/>
      <c r="AP1645" s="39"/>
      <c r="AQ1645" s="39"/>
      <c r="AR1645" s="39"/>
      <c r="AS1645" s="39"/>
      <c r="AT1645" s="39"/>
      <c r="AU1645" s="39"/>
      <c r="AV1645" s="39"/>
    </row>
    <row r="1646" spans="1:48">
      <c r="A1646" s="39" t="s">
        <v>31</v>
      </c>
      <c r="B1646" s="39" t="s">
        <v>121</v>
      </c>
      <c r="C1646" s="39" t="s">
        <v>118</v>
      </c>
      <c r="D1646" s="40" t="s">
        <v>225</v>
      </c>
      <c r="E1646" s="40">
        <v>28</v>
      </c>
      <c r="F1646" s="40" t="s">
        <v>3</v>
      </c>
      <c r="G1646" s="39" t="str">
        <f>IFERROR(VLOOKUP(A1646,'[4]MC Masterlist 2026-09-17'!$B:$M, 3, 0),"")</f>
        <v>KAWASAKI</v>
      </c>
      <c r="H1646" s="41">
        <f>IFERROR(VLOOKUP(A1646,'[4]MC Masterlist 2026-09-17'!$B:$M, 6, 0),"")</f>
        <v>59528</v>
      </c>
      <c r="I1646" s="42">
        <v>0</v>
      </c>
      <c r="J1646" s="42">
        <v>0</v>
      </c>
      <c r="K1646" s="42">
        <v>0</v>
      </c>
      <c r="L1646" s="42">
        <f t="shared" si="385"/>
        <v>0</v>
      </c>
      <c r="M1646" s="42">
        <f t="shared" si="386"/>
        <v>0</v>
      </c>
      <c r="N1646" s="41">
        <f t="shared" si="387"/>
        <v>0</v>
      </c>
      <c r="O1646" s="41">
        <f t="shared" si="388"/>
        <v>0</v>
      </c>
      <c r="P1646" s="42">
        <f t="shared" si="389"/>
        <v>0</v>
      </c>
      <c r="Q1646" s="42">
        <v>2</v>
      </c>
      <c r="R1646" s="41">
        <f t="shared" si="390"/>
        <v>119056</v>
      </c>
      <c r="S1646" s="42">
        <f t="shared" si="391"/>
        <v>0</v>
      </c>
      <c r="T1646" s="42">
        <f>IFERROR(VLOOKUP(A1646,'[4]Re-order'!$A:$Q,17,0),"")</f>
        <v>0</v>
      </c>
      <c r="U1646" s="42">
        <f>IFERROR(VLOOKUP(A1646,'[4]MC Masterlist 2026-09-17'!$B:$M, 10, 0),0)</f>
        <v>15</v>
      </c>
      <c r="V1646" s="42">
        <f>IFERROR(VLOOKUP(A1646,'[4]MC Masterlist 2026-09-17'!$B:$M, 11, 0),0)</f>
        <v>15</v>
      </c>
      <c r="W1646" s="42">
        <f t="shared" si="392"/>
        <v>30</v>
      </c>
      <c r="X1646" s="42">
        <f t="shared" si="393"/>
        <v>30</v>
      </c>
      <c r="Y1646" s="42">
        <f>IFERROR(IF(OR(C1646="AREA I",C1646="AREA V"),7,VLOOKUP(A1646,'[4]MC Masterlist 2026-09-17'!$B:$M, 12, 0)),0)</f>
        <v>30</v>
      </c>
      <c r="Z1646" s="42">
        <f t="shared" si="394"/>
        <v>0</v>
      </c>
      <c r="AA1646" s="42">
        <f t="shared" si="395"/>
        <v>0</v>
      </c>
      <c r="AB1646" s="42">
        <f t="shared" si="396"/>
        <v>0</v>
      </c>
      <c r="AC1646" s="42">
        <f t="shared" si="397"/>
        <v>0</v>
      </c>
      <c r="AD1646" s="40" t="str">
        <f t="shared" si="398"/>
        <v>Critical</v>
      </c>
      <c r="AE1646" s="40">
        <f>IFERROR(VLOOKUP(A1646,'[4]Re-order'!$A:$AA,27,0),"")</f>
        <v>0</v>
      </c>
      <c r="AF1646" s="42">
        <f t="shared" si="399"/>
        <v>-2</v>
      </c>
      <c r="AG1646" s="42" t="e">
        <f>SUMIFS('[4]Raw Inventory'!D:D,'[4]Raw Inventory'!C:C,"GREATWALL",'[4]Raw Inventory'!B:B,A1646)</f>
        <v>#VALUE!</v>
      </c>
      <c r="AH1646" s="42" t="e">
        <f>SUMIFS('[4]Raw Inventory'!D:D,'[4]Raw Inventory'!C:C,"DUARTE",'[4]Raw Inventory'!B:B,A1646)</f>
        <v>#VALUE!</v>
      </c>
      <c r="AI1646" s="42"/>
      <c r="AJ1646" s="42">
        <f t="shared" si="400"/>
        <v>0</v>
      </c>
      <c r="AK1646" s="40" t="str">
        <f>IFERROR(IF((Q1646+IF(AI1646="",0,AI3))&lt;=0,"Stockout",IF(AJ1646="","",IF(F1646="Class A",IF(AJ1646&lt;=7,"Critical",IF(AJ1646&lt;=15,"Low",IF(AJ1646&lt;=30,"Reorder",IF(AJ1646&lt;=45,"Optimal","Overstock")))),IF(F1646="Class B",IF(AJ1646&lt;=10,"Critical",IF(AJ1646&lt;=20,"Low",IF(AJ1646&lt;=45,"Reorder",IF(AJ1646&lt;=60,"Optimal","Overstock")))),IF(F1646="Class C",IF(AJ1646&lt;=15,"Critical",IF(AJ1646&lt;=30,"Low",IF(AJ1646&lt;=60,"Reorder",IF(AJ1646&lt;=90,"Optimal","Overstock")))),""))))),"")</f>
        <v>Critical</v>
      </c>
      <c r="AL1646" s="42"/>
      <c r="AM1646" s="39"/>
      <c r="AN1646" s="39"/>
      <c r="AO1646" s="39"/>
      <c r="AP1646" s="39"/>
      <c r="AQ1646" s="39"/>
      <c r="AR1646" s="39"/>
      <c r="AS1646" s="39"/>
      <c r="AT1646" s="39"/>
      <c r="AU1646" s="39"/>
      <c r="AV1646" s="39"/>
    </row>
    <row r="1647" spans="1:48">
      <c r="A1647" s="39" t="s">
        <v>24</v>
      </c>
      <c r="B1647" s="39" t="s">
        <v>156</v>
      </c>
      <c r="C1647" s="39" t="s">
        <v>152</v>
      </c>
      <c r="D1647" s="40" t="s">
        <v>253</v>
      </c>
      <c r="E1647" s="40">
        <v>9</v>
      </c>
      <c r="F1647" s="40" t="s">
        <v>2</v>
      </c>
      <c r="G1647" s="39" t="str">
        <f>IFERROR(VLOOKUP(A1647,'[4]MC Masterlist 2026-09-17'!$B:$M, 3, 0),"")</f>
        <v>KAWASAKI</v>
      </c>
      <c r="H1647" s="41">
        <f>IFERROR(VLOOKUP(A1647,'[4]MC Masterlist 2026-09-17'!$B:$M, 6, 0),"")</f>
        <v>131626</v>
      </c>
      <c r="I1647" s="42">
        <v>0</v>
      </c>
      <c r="J1647" s="42">
        <v>1</v>
      </c>
      <c r="K1647" s="42">
        <v>1</v>
      </c>
      <c r="L1647" s="42">
        <f t="shared" si="385"/>
        <v>2</v>
      </c>
      <c r="M1647" s="42">
        <f t="shared" si="386"/>
        <v>0.66666666666666663</v>
      </c>
      <c r="N1647" s="41">
        <f t="shared" si="387"/>
        <v>263252</v>
      </c>
      <c r="O1647" s="41">
        <f t="shared" si="388"/>
        <v>87750.666666666657</v>
      </c>
      <c r="P1647" s="42">
        <f t="shared" si="389"/>
        <v>2.222222222222222E-2</v>
      </c>
      <c r="Q1647" s="42">
        <v>2</v>
      </c>
      <c r="R1647" s="41">
        <f t="shared" si="390"/>
        <v>263252</v>
      </c>
      <c r="S1647" s="42">
        <f t="shared" si="391"/>
        <v>90.000000000000014</v>
      </c>
      <c r="T1647" s="42">
        <f>IFERROR(VLOOKUP(A1647,'[4]Re-order'!$A:$Q,17,0),"")</f>
        <v>0</v>
      </c>
      <c r="U1647" s="42">
        <f>IFERROR(VLOOKUP(A1647,'[4]MC Masterlist 2026-09-17'!$B:$M, 10, 0),0)</f>
        <v>15</v>
      </c>
      <c r="V1647" s="42">
        <f>IFERROR(VLOOKUP(A1647,'[4]MC Masterlist 2026-09-17'!$B:$M, 11, 0),0)</f>
        <v>15</v>
      </c>
      <c r="W1647" s="42">
        <f t="shared" si="392"/>
        <v>30</v>
      </c>
      <c r="X1647" s="42">
        <f t="shared" si="393"/>
        <v>29.666666666666668</v>
      </c>
      <c r="Y1647" s="42">
        <f>IFERROR(IF(OR(C1647="AREA I",C1647="AREA V"),7,VLOOKUP(A1647,'[4]MC Masterlist 2026-09-17'!$B:$M, 12, 0)),0)</f>
        <v>30</v>
      </c>
      <c r="Z1647" s="42">
        <f t="shared" si="394"/>
        <v>0.33333333333333331</v>
      </c>
      <c r="AA1647" s="42">
        <f t="shared" si="395"/>
        <v>0.66666666666666663</v>
      </c>
      <c r="AB1647" s="42">
        <f t="shared" si="396"/>
        <v>0.65925925925925921</v>
      </c>
      <c r="AC1647" s="42">
        <f t="shared" si="397"/>
        <v>0.66666666666666663</v>
      </c>
      <c r="AD1647" s="40" t="str">
        <f t="shared" si="398"/>
        <v>Overstock</v>
      </c>
      <c r="AE1647" s="40">
        <f>IFERROR(VLOOKUP(A1647,'[4]Re-order'!$A:$AA,27,0),"")</f>
        <v>0</v>
      </c>
      <c r="AF1647" s="42">
        <f t="shared" si="399"/>
        <v>-1.3333333333333335</v>
      </c>
      <c r="AG1647" s="42" t="e">
        <f>SUMIFS('[4]Raw Inventory'!D:D,'[4]Raw Inventory'!C:C,"GREATWALL",'[4]Raw Inventory'!B:B,A1647)</f>
        <v>#VALUE!</v>
      </c>
      <c r="AH1647" s="42" t="e">
        <f>SUMIFS('[4]Raw Inventory'!D:D,'[4]Raw Inventory'!C:C,"DUARTE",'[4]Raw Inventory'!B:B,A1647)</f>
        <v>#VALUE!</v>
      </c>
      <c r="AI1647" s="42"/>
      <c r="AJ1647" s="42">
        <f t="shared" si="400"/>
        <v>90.000000000000014</v>
      </c>
      <c r="AK1647" s="40" t="str">
        <f>IFERROR(IF((Q1647+IF(AI1647="",0,AI3))&lt;=0,"Stockout",IF(AJ1647="","",IF(F1647="Class A",IF(AJ1647&lt;=7,"Critical",IF(AJ1647&lt;=15,"Low",IF(AJ1647&lt;=30,"Reorder",IF(AJ1647&lt;=45,"Optimal","Overstock")))),IF(F1647="Class B",IF(AJ1647&lt;=10,"Critical",IF(AJ1647&lt;=20,"Low",IF(AJ1647&lt;=45,"Reorder",IF(AJ1647&lt;=60,"Optimal","Overstock")))),IF(F1647="Class C",IF(AJ1647&lt;=15,"Critical",IF(AJ1647&lt;=30,"Low",IF(AJ1647&lt;=60,"Reorder",IF(AJ1647&lt;=90,"Optimal","Overstock")))),""))))),"")</f>
        <v>Overstock</v>
      </c>
      <c r="AL1647" s="42"/>
      <c r="AM1647" s="39"/>
      <c r="AN1647" s="39"/>
      <c r="AO1647" s="39"/>
      <c r="AP1647" s="39"/>
      <c r="AQ1647" s="39"/>
      <c r="AR1647" s="39"/>
      <c r="AS1647" s="39"/>
      <c r="AT1647" s="39"/>
      <c r="AU1647" s="39"/>
      <c r="AV1647" s="39"/>
    </row>
    <row r="1648" spans="1:48">
      <c r="A1648" s="39"/>
      <c r="B1648" s="39"/>
      <c r="C1648" s="39"/>
      <c r="D1648" s="40"/>
      <c r="E1648" s="40"/>
      <c r="F1648" s="40"/>
      <c r="G1648" s="39"/>
      <c r="H1648" s="41"/>
      <c r="I1648" s="42"/>
      <c r="J1648" s="42"/>
      <c r="K1648" s="42"/>
      <c r="L1648" s="42"/>
      <c r="M1648" s="42"/>
      <c r="N1648" s="41"/>
      <c r="O1648" s="41"/>
      <c r="P1648" s="42"/>
      <c r="Q1648" s="42"/>
      <c r="R1648" s="41"/>
      <c r="S1648" s="42"/>
      <c r="T1648" s="42"/>
      <c r="U1648" s="42"/>
      <c r="V1648" s="42"/>
      <c r="W1648" s="42"/>
      <c r="X1648" s="42"/>
      <c r="Y1648" s="42"/>
      <c r="Z1648" s="42"/>
      <c r="AA1648" s="42"/>
      <c r="AB1648" s="42"/>
      <c r="AC1648" s="42"/>
      <c r="AD1648" s="40"/>
      <c r="AE1648" s="40"/>
      <c r="AF1648" s="42"/>
      <c r="AG1648" s="42"/>
      <c r="AH1648" s="42"/>
      <c r="AI1648" s="42"/>
      <c r="AJ1648" s="42"/>
      <c r="AK1648" s="39"/>
      <c r="AL1648" s="39"/>
      <c r="AM1648" s="39"/>
      <c r="AN1648" s="39"/>
      <c r="AO1648" s="39"/>
      <c r="AP1648" s="39"/>
      <c r="AQ1648" s="39"/>
      <c r="AR1648" s="39"/>
      <c r="AS1648" s="39"/>
      <c r="AT1648" s="39"/>
    </row>
    <row r="1649" spans="1:46">
      <c r="A1649" s="39"/>
      <c r="B1649" s="39"/>
      <c r="C1649" s="39"/>
      <c r="D1649" s="40"/>
      <c r="E1649" s="40"/>
      <c r="F1649" s="40"/>
      <c r="G1649" s="39"/>
      <c r="H1649" s="41"/>
      <c r="I1649" s="42"/>
      <c r="J1649" s="42"/>
      <c r="K1649" s="42"/>
      <c r="L1649" s="42"/>
      <c r="M1649" s="42"/>
      <c r="N1649" s="41"/>
      <c r="O1649" s="41"/>
      <c r="P1649" s="42"/>
      <c r="Q1649" s="42"/>
      <c r="R1649" s="41"/>
      <c r="S1649" s="42"/>
      <c r="T1649" s="42"/>
      <c r="U1649" s="42"/>
      <c r="V1649" s="42"/>
      <c r="W1649" s="42"/>
      <c r="X1649" s="42"/>
      <c r="Y1649" s="42"/>
      <c r="Z1649" s="42"/>
      <c r="AA1649" s="42"/>
      <c r="AB1649" s="42"/>
      <c r="AC1649" s="42"/>
      <c r="AD1649" s="40"/>
      <c r="AE1649" s="40"/>
      <c r="AF1649" s="42"/>
      <c r="AG1649" s="42"/>
      <c r="AH1649" s="42"/>
      <c r="AI1649" s="42"/>
      <c r="AJ1649" s="42"/>
      <c r="AK1649" s="39"/>
      <c r="AL1649" s="39"/>
      <c r="AM1649" s="39"/>
      <c r="AN1649" s="39"/>
      <c r="AO1649" s="39"/>
      <c r="AP1649" s="39"/>
      <c r="AQ1649" s="39"/>
      <c r="AR1649" s="39"/>
      <c r="AS1649" s="39"/>
      <c r="AT1649" s="39"/>
    </row>
    <row r="1650" spans="1:46">
      <c r="A1650" s="39"/>
      <c r="B1650" s="39"/>
      <c r="C1650" s="39"/>
      <c r="D1650" s="40"/>
      <c r="E1650" s="40"/>
      <c r="F1650" s="40"/>
      <c r="G1650" s="39"/>
      <c r="H1650" s="41"/>
      <c r="I1650" s="42"/>
      <c r="J1650" s="42"/>
      <c r="K1650" s="42"/>
      <c r="L1650" s="42"/>
      <c r="M1650" s="42"/>
      <c r="N1650" s="41"/>
      <c r="O1650" s="41"/>
      <c r="P1650" s="42"/>
      <c r="Q1650" s="42"/>
      <c r="R1650" s="41"/>
      <c r="S1650" s="42"/>
      <c r="T1650" s="42"/>
      <c r="U1650" s="42"/>
      <c r="V1650" s="42"/>
      <c r="W1650" s="42"/>
      <c r="X1650" s="42"/>
      <c r="Y1650" s="42"/>
      <c r="Z1650" s="42"/>
      <c r="AA1650" s="42"/>
      <c r="AB1650" s="42"/>
      <c r="AC1650" s="42"/>
      <c r="AD1650" s="40"/>
      <c r="AE1650" s="40"/>
      <c r="AF1650" s="42"/>
      <c r="AG1650" s="42"/>
      <c r="AH1650" s="42"/>
      <c r="AI1650" s="42"/>
      <c r="AJ1650" s="42"/>
      <c r="AK1650" s="39"/>
      <c r="AL1650" s="39"/>
      <c r="AM1650" s="39"/>
      <c r="AN1650" s="39"/>
      <c r="AO1650" s="39"/>
      <c r="AP1650" s="39"/>
      <c r="AQ1650" s="39"/>
      <c r="AR1650" s="39"/>
      <c r="AS1650" s="39"/>
      <c r="AT1650" s="39"/>
    </row>
    <row r="1651" spans="1:46">
      <c r="A1651" s="39"/>
      <c r="B1651" s="39"/>
      <c r="C1651" s="39"/>
      <c r="D1651" s="40"/>
      <c r="E1651" s="40"/>
      <c r="F1651" s="40"/>
      <c r="G1651" s="39"/>
      <c r="H1651" s="41"/>
      <c r="I1651" s="42"/>
      <c r="J1651" s="42"/>
      <c r="K1651" s="42"/>
      <c r="L1651" s="42"/>
      <c r="M1651" s="42"/>
      <c r="N1651" s="41"/>
      <c r="O1651" s="41"/>
      <c r="P1651" s="42"/>
      <c r="Q1651" s="42"/>
      <c r="R1651" s="41"/>
      <c r="S1651" s="42"/>
      <c r="T1651" s="42"/>
      <c r="U1651" s="42"/>
      <c r="V1651" s="42"/>
      <c r="W1651" s="42"/>
      <c r="X1651" s="42"/>
      <c r="Y1651" s="42"/>
      <c r="Z1651" s="42"/>
      <c r="AA1651" s="42"/>
      <c r="AB1651" s="42"/>
      <c r="AC1651" s="42"/>
      <c r="AD1651" s="40"/>
      <c r="AE1651" s="40"/>
      <c r="AF1651" s="42"/>
      <c r="AG1651" s="42"/>
      <c r="AH1651" s="42"/>
      <c r="AI1651" s="42"/>
      <c r="AJ1651" s="42"/>
      <c r="AK1651" s="39"/>
      <c r="AL1651" s="39"/>
      <c r="AM1651" s="39"/>
      <c r="AN1651" s="39"/>
      <c r="AO1651" s="39"/>
      <c r="AP1651" s="39"/>
      <c r="AQ1651" s="39"/>
      <c r="AR1651" s="39"/>
      <c r="AS1651" s="39"/>
      <c r="AT1651" s="39"/>
    </row>
    <row r="1652" spans="1:46">
      <c r="A1652" s="39"/>
      <c r="B1652" s="39"/>
      <c r="C1652" s="39"/>
      <c r="D1652" s="40"/>
      <c r="E1652" s="40"/>
      <c r="F1652" s="40"/>
      <c r="G1652" s="39"/>
      <c r="H1652" s="41"/>
      <c r="I1652" s="42"/>
      <c r="J1652" s="42"/>
      <c r="K1652" s="42"/>
      <c r="L1652" s="42"/>
      <c r="M1652" s="42"/>
      <c r="N1652" s="41"/>
      <c r="O1652" s="41"/>
      <c r="P1652" s="42"/>
      <c r="Q1652" s="42"/>
      <c r="R1652" s="41"/>
      <c r="S1652" s="42"/>
      <c r="T1652" s="42"/>
      <c r="U1652" s="42"/>
      <c r="V1652" s="42"/>
      <c r="W1652" s="42"/>
      <c r="X1652" s="42"/>
      <c r="Y1652" s="42"/>
      <c r="Z1652" s="42"/>
      <c r="AA1652" s="42"/>
      <c r="AB1652" s="42"/>
      <c r="AC1652" s="42"/>
      <c r="AD1652" s="40"/>
      <c r="AE1652" s="40"/>
      <c r="AF1652" s="42"/>
      <c r="AG1652" s="42"/>
      <c r="AH1652" s="42"/>
      <c r="AI1652" s="42"/>
      <c r="AJ1652" s="42"/>
      <c r="AK1652" s="39"/>
      <c r="AL1652" s="39"/>
      <c r="AM1652" s="39"/>
      <c r="AN1652" s="39"/>
      <c r="AO1652" s="39"/>
      <c r="AP1652" s="39"/>
      <c r="AQ1652" s="39"/>
      <c r="AR1652" s="39"/>
      <c r="AS1652" s="39"/>
      <c r="AT1652" s="39"/>
    </row>
    <row r="1653" spans="1:46">
      <c r="A1653" s="39"/>
      <c r="B1653" s="39"/>
      <c r="C1653" s="39"/>
      <c r="D1653" s="40"/>
      <c r="E1653" s="40"/>
      <c r="F1653" s="40"/>
      <c r="G1653" s="39"/>
      <c r="H1653" s="41"/>
      <c r="I1653" s="42"/>
      <c r="J1653" s="42"/>
      <c r="K1653" s="42"/>
      <c r="L1653" s="42"/>
      <c r="M1653" s="42"/>
      <c r="N1653" s="41"/>
      <c r="O1653" s="41"/>
      <c r="P1653" s="42"/>
      <c r="Q1653" s="42"/>
      <c r="R1653" s="41"/>
      <c r="S1653" s="42"/>
      <c r="T1653" s="42"/>
      <c r="U1653" s="42"/>
      <c r="V1653" s="42"/>
      <c r="W1653" s="42"/>
      <c r="X1653" s="42"/>
      <c r="Y1653" s="42"/>
      <c r="Z1653" s="42"/>
      <c r="AA1653" s="42"/>
      <c r="AB1653" s="42"/>
      <c r="AC1653" s="42"/>
      <c r="AD1653" s="40"/>
      <c r="AE1653" s="40"/>
      <c r="AF1653" s="42"/>
      <c r="AG1653" s="42"/>
      <c r="AH1653" s="42"/>
      <c r="AI1653" s="42"/>
      <c r="AJ1653" s="42"/>
      <c r="AK1653" s="39"/>
      <c r="AL1653" s="39"/>
      <c r="AM1653" s="39"/>
      <c r="AN1653" s="39"/>
      <c r="AO1653" s="39"/>
      <c r="AP1653" s="39"/>
      <c r="AQ1653" s="39"/>
      <c r="AR1653" s="39"/>
      <c r="AS1653" s="39"/>
      <c r="AT1653" s="39"/>
    </row>
    <row r="1654" spans="1:46">
      <c r="A1654" s="39"/>
      <c r="B1654" s="39"/>
      <c r="C1654" s="39"/>
      <c r="D1654" s="40"/>
      <c r="E1654" s="40"/>
      <c r="F1654" s="40"/>
      <c r="G1654" s="39"/>
      <c r="H1654" s="41"/>
      <c r="I1654" s="42"/>
      <c r="J1654" s="42"/>
      <c r="K1654" s="42"/>
      <c r="L1654" s="42"/>
      <c r="M1654" s="42"/>
      <c r="N1654" s="41"/>
      <c r="O1654" s="41"/>
      <c r="P1654" s="42"/>
      <c r="Q1654" s="42"/>
      <c r="R1654" s="41"/>
      <c r="S1654" s="42"/>
      <c r="T1654" s="42"/>
      <c r="U1654" s="42"/>
      <c r="V1654" s="42"/>
      <c r="W1654" s="42"/>
      <c r="X1654" s="42"/>
      <c r="Y1654" s="42"/>
      <c r="Z1654" s="42"/>
      <c r="AA1654" s="42"/>
      <c r="AB1654" s="42"/>
      <c r="AC1654" s="42"/>
      <c r="AD1654" s="40"/>
      <c r="AE1654" s="40"/>
      <c r="AF1654" s="42"/>
      <c r="AG1654" s="42"/>
      <c r="AH1654" s="42"/>
      <c r="AI1654" s="42"/>
      <c r="AJ1654" s="42"/>
      <c r="AK1654" s="39"/>
      <c r="AL1654" s="39"/>
      <c r="AM1654" s="39"/>
      <c r="AN1654" s="39"/>
      <c r="AO1654" s="39"/>
      <c r="AP1654" s="39"/>
      <c r="AQ1654" s="39"/>
      <c r="AR1654" s="39"/>
      <c r="AS1654" s="39"/>
      <c r="AT1654" s="39"/>
    </row>
    <row r="1655" spans="1:46">
      <c r="A1655" s="39"/>
      <c r="B1655" s="39"/>
      <c r="C1655" s="39"/>
      <c r="D1655" s="40"/>
      <c r="E1655" s="40"/>
      <c r="F1655" s="40"/>
      <c r="G1655" s="39"/>
      <c r="H1655" s="41"/>
      <c r="I1655" s="42"/>
      <c r="J1655" s="42"/>
      <c r="K1655" s="42"/>
      <c r="L1655" s="42"/>
      <c r="M1655" s="42"/>
      <c r="N1655" s="41"/>
      <c r="O1655" s="41"/>
      <c r="P1655" s="42"/>
      <c r="Q1655" s="42"/>
      <c r="R1655" s="41"/>
      <c r="S1655" s="42"/>
      <c r="T1655" s="42"/>
      <c r="U1655" s="42"/>
      <c r="V1655" s="42"/>
      <c r="W1655" s="42"/>
      <c r="X1655" s="42"/>
      <c r="Y1655" s="42"/>
      <c r="Z1655" s="42"/>
      <c r="AA1655" s="42"/>
      <c r="AB1655" s="42"/>
      <c r="AC1655" s="42"/>
      <c r="AD1655" s="40"/>
      <c r="AE1655" s="40"/>
      <c r="AF1655" s="42"/>
      <c r="AG1655" s="42"/>
      <c r="AH1655" s="42"/>
      <c r="AI1655" s="42"/>
      <c r="AJ1655" s="42"/>
      <c r="AK1655" s="39"/>
      <c r="AL1655" s="39"/>
      <c r="AM1655" s="39"/>
      <c r="AN1655" s="39"/>
      <c r="AO1655" s="39"/>
      <c r="AP1655" s="39"/>
      <c r="AQ1655" s="39"/>
      <c r="AR1655" s="39"/>
      <c r="AS1655" s="39"/>
      <c r="AT1655" s="39"/>
    </row>
    <row r="1656" spans="1:46">
      <c r="A1656" s="39"/>
      <c r="B1656" s="39"/>
      <c r="C1656" s="39"/>
      <c r="D1656" s="40"/>
      <c r="E1656" s="40"/>
      <c r="F1656" s="40"/>
      <c r="G1656" s="39"/>
      <c r="H1656" s="41"/>
      <c r="I1656" s="42"/>
      <c r="J1656" s="42"/>
      <c r="K1656" s="42"/>
      <c r="L1656" s="42"/>
      <c r="M1656" s="42"/>
      <c r="N1656" s="41"/>
      <c r="O1656" s="41"/>
      <c r="P1656" s="42"/>
      <c r="Q1656" s="42"/>
      <c r="R1656" s="41"/>
      <c r="S1656" s="42"/>
      <c r="T1656" s="42"/>
      <c r="U1656" s="42"/>
      <c r="V1656" s="42"/>
      <c r="W1656" s="42"/>
      <c r="X1656" s="42"/>
      <c r="Y1656" s="42"/>
      <c r="Z1656" s="42"/>
      <c r="AA1656" s="42"/>
      <c r="AB1656" s="42"/>
      <c r="AC1656" s="42"/>
      <c r="AD1656" s="40"/>
      <c r="AE1656" s="40"/>
      <c r="AF1656" s="42"/>
      <c r="AG1656" s="42"/>
      <c r="AH1656" s="42"/>
      <c r="AI1656" s="42"/>
      <c r="AJ1656" s="42"/>
      <c r="AK1656" s="39"/>
      <c r="AL1656" s="39"/>
      <c r="AM1656" s="39"/>
      <c r="AN1656" s="39"/>
      <c r="AO1656" s="39"/>
      <c r="AP1656" s="39"/>
      <c r="AQ1656" s="39"/>
      <c r="AR1656" s="39"/>
      <c r="AS1656" s="39"/>
      <c r="AT1656" s="39"/>
    </row>
    <row r="1657" spans="1:46">
      <c r="A1657" s="39"/>
      <c r="B1657" s="39"/>
      <c r="C1657" s="39"/>
      <c r="D1657" s="40"/>
      <c r="E1657" s="40"/>
      <c r="F1657" s="40"/>
      <c r="G1657" s="39"/>
      <c r="H1657" s="41"/>
      <c r="I1657" s="42"/>
      <c r="J1657" s="42"/>
      <c r="K1657" s="42"/>
      <c r="L1657" s="42"/>
      <c r="M1657" s="42"/>
      <c r="N1657" s="41"/>
      <c r="O1657" s="41"/>
      <c r="P1657" s="42"/>
      <c r="Q1657" s="42"/>
      <c r="R1657" s="41"/>
      <c r="S1657" s="42"/>
      <c r="T1657" s="42"/>
      <c r="U1657" s="42"/>
      <c r="V1657" s="42"/>
      <c r="W1657" s="42"/>
      <c r="X1657" s="42"/>
      <c r="Y1657" s="42"/>
      <c r="Z1657" s="42"/>
      <c r="AA1657" s="42"/>
      <c r="AB1657" s="42"/>
      <c r="AC1657" s="42"/>
      <c r="AD1657" s="40"/>
      <c r="AE1657" s="40"/>
      <c r="AF1657" s="42"/>
      <c r="AG1657" s="42"/>
      <c r="AH1657" s="42"/>
      <c r="AI1657" s="42"/>
      <c r="AJ1657" s="42"/>
      <c r="AK1657" s="39"/>
      <c r="AL1657" s="39"/>
      <c r="AM1657" s="39"/>
      <c r="AN1657" s="39"/>
      <c r="AO1657" s="39"/>
      <c r="AP1657" s="39"/>
      <c r="AQ1657" s="39"/>
      <c r="AR1657" s="39"/>
      <c r="AS1657" s="39"/>
      <c r="AT1657" s="3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9"/>
  <sheetViews>
    <sheetView workbookViewId="0">
      <selection activeCell="D12" sqref="D12"/>
    </sheetView>
  </sheetViews>
  <sheetFormatPr defaultRowHeight="14" outlineLevelCol="1"/>
  <cols>
    <col min="1" max="1" width="43" customWidth="1"/>
    <col min="2" max="2" width="4" customWidth="1"/>
    <col min="3" max="11" width="13" customWidth="1" outlineLevel="1"/>
    <col min="12" max="13" width="13" customWidth="1"/>
  </cols>
  <sheetData>
    <row r="1" spans="1:13" ht="15.4" customHeight="1" thickBot="1">
      <c r="A1" s="7" t="s">
        <v>163</v>
      </c>
      <c r="B1" s="8"/>
      <c r="C1" s="15">
        <f t="shared" ref="C1:M1" si="0">IF(COUNT(C7:C26)=0,"",AVERAGE(C3,C11,C19))</f>
        <v>0.2409784624162031</v>
      </c>
      <c r="D1" s="15">
        <f t="shared" si="0"/>
        <v>0.12974573319400906</v>
      </c>
      <c r="E1" s="15">
        <f t="shared" si="0"/>
        <v>0.1219047619047619</v>
      </c>
      <c r="F1" s="15">
        <f t="shared" si="0"/>
        <v>0.13411764705882354</v>
      </c>
      <c r="G1" s="15">
        <f t="shared" si="0"/>
        <v>0.12141073657927591</v>
      </c>
      <c r="H1" s="15">
        <f t="shared" si="0"/>
        <v>9.7826086956521743E-2</v>
      </c>
      <c r="I1" s="15">
        <f t="shared" si="0"/>
        <v>5.7762557077625565E-2</v>
      </c>
      <c r="J1" s="15">
        <f t="shared" si="0"/>
        <v>4.4444444444444446E-2</v>
      </c>
      <c r="K1" s="15">
        <f t="shared" si="0"/>
        <v>4.0140845070422537E-2</v>
      </c>
      <c r="L1" s="15" t="str">
        <f t="shared" si="0"/>
        <v/>
      </c>
      <c r="M1" s="16" t="str">
        <f t="shared" si="0"/>
        <v/>
      </c>
    </row>
    <row r="2" spans="1:13" ht="12.65" customHeight="1" thickBot="1">
      <c r="A2" s="11"/>
      <c r="B2" s="12"/>
      <c r="C2" s="27">
        <v>46053</v>
      </c>
      <c r="D2" s="27">
        <v>46081</v>
      </c>
      <c r="E2" s="27">
        <v>46112</v>
      </c>
      <c r="F2" s="27">
        <v>46142</v>
      </c>
      <c r="G2" s="27">
        <v>46173</v>
      </c>
      <c r="H2" s="27">
        <v>46203</v>
      </c>
      <c r="I2" s="27">
        <v>46234</v>
      </c>
      <c r="J2" s="27">
        <v>46265</v>
      </c>
      <c r="K2" s="51">
        <v>46279</v>
      </c>
      <c r="L2" s="27"/>
      <c r="M2" s="28"/>
    </row>
    <row r="3" spans="1:13" ht="12.65" customHeight="1">
      <c r="A3" s="14" t="s">
        <v>0</v>
      </c>
      <c r="B3" s="13"/>
      <c r="C3" s="32">
        <f t="shared" ref="C3:K3" si="1">IF(SUM(C7:C10)=0,"",C9/SUM(C7:C10))</f>
        <v>0.33333333333333331</v>
      </c>
      <c r="D3" s="32">
        <f t="shared" si="1"/>
        <v>9.0909090909090912E-2</v>
      </c>
      <c r="E3" s="32">
        <f t="shared" si="1"/>
        <v>0</v>
      </c>
      <c r="F3" s="32">
        <f t="shared" si="1"/>
        <v>0</v>
      </c>
      <c r="G3" s="32">
        <f t="shared" si="1"/>
        <v>0</v>
      </c>
      <c r="H3" s="32">
        <f t="shared" si="1"/>
        <v>0</v>
      </c>
      <c r="I3" s="32">
        <f t="shared" si="1"/>
        <v>0</v>
      </c>
      <c r="J3" s="32">
        <f t="shared" si="1"/>
        <v>0</v>
      </c>
      <c r="K3" s="32">
        <f t="shared" si="1"/>
        <v>0</v>
      </c>
      <c r="L3" s="32" t="str">
        <f>IF(SUM(L7:L10)=0,"",L9/SUM(L7:L10))</f>
        <v/>
      </c>
      <c r="M3" s="33" t="str">
        <f>IF(SUM(M7:M10)=0,"",M9/SUM(M7:M10))</f>
        <v/>
      </c>
    </row>
    <row r="4" spans="1:13" s="56" customFormat="1" ht="12.65" customHeight="1">
      <c r="A4" s="3" t="s">
        <v>319</v>
      </c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</row>
    <row r="5" spans="1:13" s="56" customFormat="1" ht="12.65" customHeight="1">
      <c r="A5" s="57" t="s">
        <v>320</v>
      </c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</row>
    <row r="6" spans="1:13" s="56" customFormat="1" ht="12.65" customHeight="1" thickBot="1">
      <c r="A6" s="57" t="s">
        <v>321</v>
      </c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</row>
    <row r="7" spans="1:13" ht="12.65" customHeight="1" thickBot="1">
      <c r="A7" s="3" t="s">
        <v>13</v>
      </c>
      <c r="B7" s="2"/>
      <c r="C7" s="21">
        <v>4</v>
      </c>
      <c r="D7" s="21">
        <v>2</v>
      </c>
      <c r="E7" s="21">
        <v>3</v>
      </c>
      <c r="F7" s="21">
        <v>3</v>
      </c>
      <c r="G7" s="21">
        <v>2</v>
      </c>
      <c r="H7" s="21">
        <v>5</v>
      </c>
      <c r="I7" s="21">
        <v>4</v>
      </c>
      <c r="J7" s="21">
        <v>4</v>
      </c>
      <c r="K7" s="45">
        <v>4</v>
      </c>
      <c r="L7" s="21"/>
      <c r="M7" s="22"/>
    </row>
    <row r="8" spans="1:13" ht="12.65" customHeight="1" thickBot="1">
      <c r="A8" s="3" t="s">
        <v>164</v>
      </c>
      <c r="B8" s="2"/>
      <c r="C8" s="21">
        <v>2</v>
      </c>
      <c r="D8" s="21">
        <v>7</v>
      </c>
      <c r="E8" s="21">
        <v>4</v>
      </c>
      <c r="F8" s="21">
        <v>7</v>
      </c>
      <c r="G8" s="21">
        <v>6</v>
      </c>
      <c r="H8" s="21">
        <v>4</v>
      </c>
      <c r="I8" s="21">
        <v>3</v>
      </c>
      <c r="J8" s="21">
        <v>3</v>
      </c>
      <c r="K8" s="45">
        <v>3</v>
      </c>
      <c r="L8" s="21"/>
      <c r="M8" s="22"/>
    </row>
    <row r="9" spans="1:13" ht="12.65" customHeight="1" thickBot="1">
      <c r="A9" s="31" t="s">
        <v>15</v>
      </c>
      <c r="B9" s="2"/>
      <c r="C9" s="21">
        <v>3</v>
      </c>
      <c r="D9" s="21">
        <v>1</v>
      </c>
      <c r="E9" s="21"/>
      <c r="F9" s="21"/>
      <c r="G9" s="21"/>
      <c r="H9" s="21"/>
      <c r="I9" s="21"/>
      <c r="J9" s="21"/>
      <c r="K9" s="46"/>
      <c r="L9" s="21"/>
      <c r="M9" s="22"/>
    </row>
    <row r="10" spans="1:13" ht="12.65" customHeight="1" thickBot="1">
      <c r="A10" s="3" t="s">
        <v>165</v>
      </c>
      <c r="B10" s="2"/>
      <c r="C10" s="21"/>
      <c r="D10" s="21">
        <v>1</v>
      </c>
      <c r="E10" s="21">
        <v>4</v>
      </c>
      <c r="F10" s="21"/>
      <c r="G10" s="21">
        <v>1</v>
      </c>
      <c r="H10" s="21"/>
      <c r="I10" s="21">
        <v>2</v>
      </c>
      <c r="J10" s="21">
        <v>2</v>
      </c>
      <c r="K10" s="47">
        <v>2</v>
      </c>
      <c r="L10" s="21"/>
      <c r="M10" s="22"/>
    </row>
    <row r="11" spans="1:13" ht="12.65" customHeight="1">
      <c r="A11" s="14" t="s">
        <v>2</v>
      </c>
      <c r="B11" s="13"/>
      <c r="C11" s="32">
        <f t="shared" ref="C11:K11" si="2">IF(SUM(C15:C18)=0,"",C17/SUM(C15:C18))</f>
        <v>0.15789473684210525</v>
      </c>
      <c r="D11" s="32">
        <f t="shared" si="2"/>
        <v>4.5454545454545456E-2</v>
      </c>
      <c r="E11" s="32">
        <f t="shared" si="2"/>
        <v>0.08</v>
      </c>
      <c r="F11" s="32">
        <f t="shared" si="2"/>
        <v>0.12</v>
      </c>
      <c r="G11" s="32">
        <f t="shared" si="2"/>
        <v>8.3333333333333329E-2</v>
      </c>
      <c r="H11" s="32">
        <f t="shared" si="2"/>
        <v>0</v>
      </c>
      <c r="I11" s="32">
        <f t="shared" si="2"/>
        <v>0.05</v>
      </c>
      <c r="J11" s="32">
        <f t="shared" si="2"/>
        <v>4.7619047619047616E-2</v>
      </c>
      <c r="K11" s="32">
        <f t="shared" si="2"/>
        <v>0.05</v>
      </c>
      <c r="L11" s="32" t="str">
        <f>IF(SUM(L15:L18)=0,"",L17/SUM(L15:L18))</f>
        <v/>
      </c>
      <c r="M11" s="33" t="str">
        <f>IF(SUM(M15:M18)=0,"",M17/SUM(M15:M18))</f>
        <v/>
      </c>
    </row>
    <row r="12" spans="1:13" s="56" customFormat="1" ht="12.65" customHeight="1">
      <c r="A12" s="3" t="s">
        <v>319</v>
      </c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</row>
    <row r="13" spans="1:13" s="56" customFormat="1" ht="12.65" customHeight="1">
      <c r="A13" s="57" t="s">
        <v>320</v>
      </c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</row>
    <row r="14" spans="1:13" s="56" customFormat="1" ht="12.65" customHeight="1" thickBot="1">
      <c r="A14" s="57" t="s">
        <v>321</v>
      </c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</row>
    <row r="15" spans="1:13" ht="12.65" customHeight="1" thickBot="1">
      <c r="A15" s="3" t="s">
        <v>13</v>
      </c>
      <c r="B15" s="2"/>
      <c r="C15" s="21">
        <v>11</v>
      </c>
      <c r="D15" s="21">
        <v>8</v>
      </c>
      <c r="E15" s="21">
        <v>7</v>
      </c>
      <c r="F15" s="21">
        <v>10</v>
      </c>
      <c r="G15" s="21">
        <v>11</v>
      </c>
      <c r="H15" s="21">
        <v>14</v>
      </c>
      <c r="I15" s="21">
        <v>16</v>
      </c>
      <c r="J15" s="21">
        <v>19</v>
      </c>
      <c r="K15" s="45">
        <v>17</v>
      </c>
      <c r="L15" s="21"/>
      <c r="M15" s="22"/>
    </row>
    <row r="16" spans="1:13" ht="12.65" customHeight="1" thickBot="1">
      <c r="A16" s="3" t="s">
        <v>164</v>
      </c>
      <c r="B16" s="2"/>
      <c r="C16" s="21">
        <v>5</v>
      </c>
      <c r="D16" s="21">
        <v>12</v>
      </c>
      <c r="E16" s="21">
        <v>14</v>
      </c>
      <c r="F16" s="21">
        <v>11</v>
      </c>
      <c r="G16" s="21">
        <v>9</v>
      </c>
      <c r="H16" s="21">
        <v>4</v>
      </c>
      <c r="I16" s="21">
        <v>2</v>
      </c>
      <c r="J16" s="21">
        <v>1</v>
      </c>
      <c r="K16" s="46"/>
      <c r="L16" s="21"/>
      <c r="M16" s="22"/>
    </row>
    <row r="17" spans="1:13" ht="12.65" customHeight="1" thickBot="1">
      <c r="A17" s="31" t="s">
        <v>15</v>
      </c>
      <c r="B17" s="2"/>
      <c r="C17" s="21">
        <v>3</v>
      </c>
      <c r="D17" s="21">
        <v>1</v>
      </c>
      <c r="E17" s="21">
        <v>2</v>
      </c>
      <c r="F17" s="21">
        <v>3</v>
      </c>
      <c r="G17" s="21">
        <v>2</v>
      </c>
      <c r="H17" s="21"/>
      <c r="I17" s="21">
        <v>1</v>
      </c>
      <c r="J17" s="21">
        <v>1</v>
      </c>
      <c r="K17" s="45">
        <v>1</v>
      </c>
      <c r="L17" s="21"/>
      <c r="M17" s="22"/>
    </row>
    <row r="18" spans="1:13" ht="12.65" customHeight="1" thickBot="1">
      <c r="A18" s="3" t="s">
        <v>165</v>
      </c>
      <c r="B18" s="2"/>
      <c r="C18" s="21"/>
      <c r="D18" s="21">
        <v>1</v>
      </c>
      <c r="E18" s="21">
        <v>2</v>
      </c>
      <c r="F18" s="21">
        <v>1</v>
      </c>
      <c r="G18" s="21">
        <v>2</v>
      </c>
      <c r="H18" s="21">
        <v>4</v>
      </c>
      <c r="I18" s="21">
        <v>1</v>
      </c>
      <c r="J18" s="21"/>
      <c r="K18" s="47">
        <v>2</v>
      </c>
      <c r="L18" s="21"/>
      <c r="M18" s="22"/>
    </row>
    <row r="19" spans="1:13" ht="12.65" customHeight="1">
      <c r="A19" s="14" t="s">
        <v>3</v>
      </c>
      <c r="B19" s="13"/>
      <c r="C19" s="32">
        <f t="shared" ref="C19:K19" si="3">IF(SUM(C23:C26)=0,"",C25/SUM(C23:C26))</f>
        <v>0.23170731707317074</v>
      </c>
      <c r="D19" s="32">
        <f t="shared" si="3"/>
        <v>0.25287356321839083</v>
      </c>
      <c r="E19" s="32">
        <f t="shared" si="3"/>
        <v>0.2857142857142857</v>
      </c>
      <c r="F19" s="32">
        <f t="shared" si="3"/>
        <v>0.28235294117647058</v>
      </c>
      <c r="G19" s="32">
        <f t="shared" si="3"/>
        <v>0.2808988764044944</v>
      </c>
      <c r="H19" s="32">
        <f t="shared" si="3"/>
        <v>0.29347826086956524</v>
      </c>
      <c r="I19" s="32">
        <f t="shared" si="3"/>
        <v>0.12328767123287671</v>
      </c>
      <c r="J19" s="32">
        <f t="shared" si="3"/>
        <v>8.5714285714285715E-2</v>
      </c>
      <c r="K19" s="32">
        <f t="shared" si="3"/>
        <v>7.0422535211267609E-2</v>
      </c>
      <c r="L19" s="32" t="str">
        <f>IF(SUM(L23:L26)=0,"",L25/SUM(L23:L26))</f>
        <v/>
      </c>
      <c r="M19" s="33" t="str">
        <f>IF(SUM(M23:M26)=0,"",M25/SUM(M23:M26))</f>
        <v/>
      </c>
    </row>
    <row r="20" spans="1:13" s="56" customFormat="1" ht="12.65" customHeight="1">
      <c r="A20" s="3" t="s">
        <v>319</v>
      </c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</row>
    <row r="21" spans="1:13" s="56" customFormat="1" ht="12.65" customHeight="1">
      <c r="A21" s="57" t="s">
        <v>320</v>
      </c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</row>
    <row r="22" spans="1:13" s="56" customFormat="1" ht="12.65" customHeight="1" thickBot="1">
      <c r="A22" s="57" t="s">
        <v>321</v>
      </c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</row>
    <row r="23" spans="1:13" ht="12.65" customHeight="1" thickBot="1">
      <c r="A23" s="3" t="s">
        <v>13</v>
      </c>
      <c r="B23" s="2"/>
      <c r="C23" s="21">
        <v>57</v>
      </c>
      <c r="D23" s="21">
        <v>48</v>
      </c>
      <c r="E23" s="21">
        <v>44</v>
      </c>
      <c r="F23" s="21">
        <v>47</v>
      </c>
      <c r="G23" s="21">
        <v>47</v>
      </c>
      <c r="H23" s="21">
        <v>55</v>
      </c>
      <c r="I23" s="21">
        <v>53</v>
      </c>
      <c r="J23" s="21">
        <v>56</v>
      </c>
      <c r="K23" s="45">
        <v>60</v>
      </c>
      <c r="L23" s="21"/>
      <c r="M23" s="22"/>
    </row>
    <row r="24" spans="1:13" ht="12.65" customHeight="1" thickBot="1">
      <c r="A24" s="3" t="s">
        <v>164</v>
      </c>
      <c r="B24" s="2"/>
      <c r="C24" s="21">
        <v>6</v>
      </c>
      <c r="D24" s="21">
        <v>9</v>
      </c>
      <c r="E24" s="21">
        <v>11</v>
      </c>
      <c r="F24" s="21">
        <v>10</v>
      </c>
      <c r="G24" s="21">
        <v>12</v>
      </c>
      <c r="H24" s="21">
        <v>6</v>
      </c>
      <c r="I24" s="21">
        <v>5</v>
      </c>
      <c r="J24" s="21">
        <v>4</v>
      </c>
      <c r="K24" s="45">
        <v>3</v>
      </c>
      <c r="L24" s="21"/>
      <c r="M24" s="22"/>
    </row>
    <row r="25" spans="1:13" ht="12.65" customHeight="1" thickBot="1">
      <c r="A25" s="31" t="s">
        <v>15</v>
      </c>
      <c r="B25" s="2"/>
      <c r="C25" s="21">
        <v>19</v>
      </c>
      <c r="D25" s="21">
        <v>22</v>
      </c>
      <c r="E25" s="21">
        <v>24</v>
      </c>
      <c r="F25" s="21">
        <v>24</v>
      </c>
      <c r="G25" s="21">
        <v>25</v>
      </c>
      <c r="H25" s="21">
        <v>27</v>
      </c>
      <c r="I25" s="21">
        <v>9</v>
      </c>
      <c r="J25" s="21">
        <v>6</v>
      </c>
      <c r="K25" s="45">
        <v>5</v>
      </c>
      <c r="L25" s="21"/>
      <c r="M25" s="22"/>
    </row>
    <row r="26" spans="1:13" ht="12.65" customHeight="1" thickBot="1">
      <c r="A26" s="3" t="s">
        <v>165</v>
      </c>
      <c r="B26" s="2"/>
      <c r="C26" s="21"/>
      <c r="D26" s="21">
        <v>8</v>
      </c>
      <c r="E26" s="21">
        <v>5</v>
      </c>
      <c r="F26" s="21">
        <v>4</v>
      </c>
      <c r="G26" s="21">
        <v>5</v>
      </c>
      <c r="H26" s="21">
        <v>4</v>
      </c>
      <c r="I26" s="21">
        <v>6</v>
      </c>
      <c r="J26" s="21">
        <v>4</v>
      </c>
      <c r="K26" s="47">
        <v>3</v>
      </c>
      <c r="L26" s="21"/>
      <c r="M26" s="22"/>
    </row>
    <row r="27" spans="1:13" ht="12.65" customHeight="1" thickBot="1">
      <c r="A27" s="3"/>
      <c r="B27" s="2"/>
      <c r="C27" s="2"/>
      <c r="D27" s="2"/>
      <c r="E27" s="2"/>
      <c r="F27" s="2"/>
      <c r="G27" s="2"/>
      <c r="H27" s="2"/>
      <c r="I27" s="2"/>
      <c r="J27" s="2"/>
      <c r="K27" s="46"/>
      <c r="L27" s="2"/>
      <c r="M27" s="4"/>
    </row>
    <row r="28" spans="1:13" ht="15.4" customHeight="1" thickBot="1">
      <c r="A28" s="9" t="s">
        <v>166</v>
      </c>
      <c r="B28" s="10"/>
      <c r="C28" s="17">
        <f t="shared" ref="C28:M28" si="4">IF(COUNT(C34:C53)=0,"",AVERAGE(C30,C38,C46))</f>
        <v>0.28471765884997069</v>
      </c>
      <c r="D28" s="17">
        <f t="shared" si="4"/>
        <v>0.34117070973688618</v>
      </c>
      <c r="E28" s="17">
        <f t="shared" si="4"/>
        <v>0.28122401881803033</v>
      </c>
      <c r="F28" s="17">
        <f t="shared" si="4"/>
        <v>0.29239091677189105</v>
      </c>
      <c r="G28" s="17">
        <f t="shared" si="4"/>
        <v>0.30812033733936789</v>
      </c>
      <c r="H28" s="17">
        <f t="shared" si="4"/>
        <v>0.35974565612191545</v>
      </c>
      <c r="I28" s="17">
        <f t="shared" si="4"/>
        <v>0.3445478507704785</v>
      </c>
      <c r="J28" s="17">
        <f t="shared" si="4"/>
        <v>0.32076102530964701</v>
      </c>
      <c r="K28" s="17">
        <f t="shared" si="4"/>
        <v>0.32106668418455492</v>
      </c>
      <c r="L28" s="17" t="str">
        <f t="shared" si="4"/>
        <v/>
      </c>
      <c r="M28" s="18" t="str">
        <f t="shared" si="4"/>
        <v/>
      </c>
    </row>
    <row r="29" spans="1:13" ht="12.65" customHeight="1" thickBot="1">
      <c r="A29" s="11"/>
      <c r="B29" s="12"/>
      <c r="C29" s="29">
        <f t="shared" ref="C29:J29" si="5">IF(C2="","",C2)</f>
        <v>46053</v>
      </c>
      <c r="D29" s="29">
        <f t="shared" si="5"/>
        <v>46081</v>
      </c>
      <c r="E29" s="29">
        <f t="shared" si="5"/>
        <v>46112</v>
      </c>
      <c r="F29" s="29">
        <f t="shared" si="5"/>
        <v>46142</v>
      </c>
      <c r="G29" s="29">
        <f t="shared" si="5"/>
        <v>46173</v>
      </c>
      <c r="H29" s="29">
        <f t="shared" si="5"/>
        <v>46203</v>
      </c>
      <c r="I29" s="29">
        <f t="shared" si="5"/>
        <v>46234</v>
      </c>
      <c r="J29" s="29">
        <f t="shared" si="5"/>
        <v>46265</v>
      </c>
      <c r="K29" s="52">
        <f>K2</f>
        <v>46279</v>
      </c>
      <c r="L29" s="29" t="str">
        <f>IF(L2="","",L2)</f>
        <v/>
      </c>
      <c r="M29" s="30" t="str">
        <f>IF(M2="","",M2)</f>
        <v/>
      </c>
    </row>
    <row r="30" spans="1:13" ht="12.65" customHeight="1">
      <c r="A30" s="14" t="s">
        <v>172</v>
      </c>
      <c r="B30" s="13"/>
      <c r="C30" s="32">
        <f t="shared" ref="C30:K30" si="6">IF(SUM(C34:C37)=0,"",C36/SUM(C34:C37))</f>
        <v>0.40889830508474578</v>
      </c>
      <c r="D30" s="32">
        <f t="shared" si="6"/>
        <v>0.44062499999999999</v>
      </c>
      <c r="E30" s="32">
        <f t="shared" si="6"/>
        <v>0.28273809523809523</v>
      </c>
      <c r="F30" s="32">
        <f t="shared" si="6"/>
        <v>0.30630630630630629</v>
      </c>
      <c r="G30" s="32">
        <f t="shared" si="6"/>
        <v>0.3396825396825397</v>
      </c>
      <c r="H30" s="32">
        <f t="shared" si="6"/>
        <v>0.43448275862068964</v>
      </c>
      <c r="I30" s="32">
        <f t="shared" si="6"/>
        <v>0.3978102189781022</v>
      </c>
      <c r="J30" s="32">
        <f t="shared" si="6"/>
        <v>0.3611111111111111</v>
      </c>
      <c r="K30" s="32">
        <f t="shared" si="6"/>
        <v>0.34920634920634919</v>
      </c>
      <c r="L30" s="32" t="str">
        <f>IF(SUM(L34:L37)=0,"",L36/SUM(L34:L37))</f>
        <v/>
      </c>
      <c r="M30" s="33" t="str">
        <f>IF(SUM(M34:M37)=0,"",M36/SUM(M34:M37))</f>
        <v/>
      </c>
    </row>
    <row r="31" spans="1:13" s="56" customFormat="1" ht="12.65" customHeight="1">
      <c r="A31" s="3" t="s">
        <v>319</v>
      </c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13" s="56" customFormat="1" ht="12.65" customHeight="1">
      <c r="A32" s="57" t="s">
        <v>320</v>
      </c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</row>
    <row r="33" spans="1:13" s="56" customFormat="1" ht="12.65" customHeight="1" thickBot="1">
      <c r="A33" s="57" t="s">
        <v>321</v>
      </c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</row>
    <row r="34" spans="1:13" ht="12.65" customHeight="1" thickBot="1">
      <c r="A34" s="3" t="s">
        <v>13</v>
      </c>
      <c r="B34" s="2"/>
      <c r="C34" s="21">
        <v>239</v>
      </c>
      <c r="D34" s="21">
        <v>150</v>
      </c>
      <c r="E34" s="21">
        <v>174</v>
      </c>
      <c r="F34" s="21">
        <v>186</v>
      </c>
      <c r="G34" s="21">
        <v>166</v>
      </c>
      <c r="H34" s="21">
        <v>112</v>
      </c>
      <c r="I34" s="21">
        <v>129</v>
      </c>
      <c r="J34" s="21">
        <v>141</v>
      </c>
      <c r="K34" s="45">
        <v>175</v>
      </c>
      <c r="L34" s="21"/>
      <c r="M34" s="22"/>
    </row>
    <row r="35" spans="1:13" ht="12.65" customHeight="1" thickBot="1">
      <c r="A35" s="3" t="s">
        <v>164</v>
      </c>
      <c r="B35" s="2"/>
      <c r="C35" s="21">
        <v>40</v>
      </c>
      <c r="D35" s="21">
        <v>29</v>
      </c>
      <c r="E35" s="21">
        <v>67</v>
      </c>
      <c r="F35" s="21">
        <v>45</v>
      </c>
      <c r="G35" s="21">
        <v>42</v>
      </c>
      <c r="H35" s="21">
        <v>52</v>
      </c>
      <c r="I35" s="21">
        <v>36</v>
      </c>
      <c r="J35" s="21">
        <v>43</v>
      </c>
      <c r="K35" s="45">
        <v>30</v>
      </c>
      <c r="L35" s="21"/>
      <c r="M35" s="22"/>
    </row>
    <row r="36" spans="1:13" ht="12.65" customHeight="1" thickBot="1">
      <c r="A36" s="31" t="s">
        <v>15</v>
      </c>
      <c r="B36" s="2"/>
      <c r="C36" s="21">
        <v>193</v>
      </c>
      <c r="D36" s="21">
        <v>141</v>
      </c>
      <c r="E36" s="21">
        <v>95</v>
      </c>
      <c r="F36" s="21">
        <v>102</v>
      </c>
      <c r="G36" s="21">
        <v>107</v>
      </c>
      <c r="H36" s="21">
        <v>126</v>
      </c>
      <c r="I36" s="21">
        <v>109</v>
      </c>
      <c r="J36" s="21">
        <v>104</v>
      </c>
      <c r="K36" s="45">
        <v>110</v>
      </c>
      <c r="L36" s="21"/>
      <c r="M36" s="22"/>
    </row>
    <row r="37" spans="1:13" ht="12.65" customHeight="1" thickBot="1">
      <c r="A37" s="3" t="s">
        <v>165</v>
      </c>
      <c r="B37" s="2"/>
      <c r="C37" s="21"/>
      <c r="D37" s="21"/>
      <c r="E37" s="21"/>
      <c r="F37" s="21"/>
      <c r="G37" s="21"/>
      <c r="H37" s="21"/>
      <c r="I37" s="21"/>
      <c r="J37" s="21"/>
      <c r="K37" s="46"/>
      <c r="L37" s="21"/>
      <c r="M37" s="22"/>
    </row>
    <row r="38" spans="1:13" ht="12.65" customHeight="1">
      <c r="A38" s="14" t="s">
        <v>2</v>
      </c>
      <c r="B38" s="13"/>
      <c r="C38" s="32">
        <f t="shared" ref="C38:K38" si="7">IF(SUM(C42:C45)=0,"",C44/SUM(C42:C45))</f>
        <v>0.1609907120743034</v>
      </c>
      <c r="D38" s="32">
        <f t="shared" si="7"/>
        <v>0.38803418803418804</v>
      </c>
      <c r="E38" s="32">
        <f t="shared" si="7"/>
        <v>0.3768595041322314</v>
      </c>
      <c r="F38" s="32">
        <f t="shared" si="7"/>
        <v>0.38596491228070173</v>
      </c>
      <c r="G38" s="32">
        <f t="shared" si="7"/>
        <v>0.38240574506283664</v>
      </c>
      <c r="H38" s="32">
        <f t="shared" si="7"/>
        <v>0.4200743494423792</v>
      </c>
      <c r="I38" s="32">
        <f t="shared" si="7"/>
        <v>0.39583333333333331</v>
      </c>
      <c r="J38" s="32">
        <f t="shared" si="7"/>
        <v>0.38330170777988615</v>
      </c>
      <c r="K38" s="32">
        <f t="shared" si="7"/>
        <v>0.39163498098859317</v>
      </c>
      <c r="L38" s="32" t="str">
        <f>IF(SUM(L42:L45)=0,"",L44/SUM(L42:L45))</f>
        <v/>
      </c>
      <c r="M38" s="33" t="str">
        <f>IF(SUM(M42:M45)=0,"",M44/SUM(M42:M45))</f>
        <v/>
      </c>
    </row>
    <row r="39" spans="1:13" s="56" customFormat="1" ht="12.65" customHeight="1">
      <c r="A39" s="3" t="s">
        <v>319</v>
      </c>
      <c r="B39" s="5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</row>
    <row r="40" spans="1:13" s="56" customFormat="1" ht="12.65" customHeight="1">
      <c r="A40" s="57" t="s">
        <v>320</v>
      </c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13" s="56" customFormat="1" ht="12.65" customHeight="1" thickBot="1">
      <c r="A41" s="57" t="s">
        <v>321</v>
      </c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</row>
    <row r="42" spans="1:13" ht="12.65" customHeight="1" thickBot="1">
      <c r="A42" s="3" t="s">
        <v>13</v>
      </c>
      <c r="B42" s="2"/>
      <c r="C42" s="21">
        <v>512</v>
      </c>
      <c r="D42" s="21">
        <v>313</v>
      </c>
      <c r="E42" s="21">
        <v>346</v>
      </c>
      <c r="F42" s="21">
        <v>324</v>
      </c>
      <c r="G42" s="21">
        <v>309</v>
      </c>
      <c r="H42" s="21">
        <v>269</v>
      </c>
      <c r="I42" s="21">
        <v>278</v>
      </c>
      <c r="J42" s="21">
        <v>294</v>
      </c>
      <c r="K42" s="45">
        <v>284</v>
      </c>
      <c r="L42" s="21"/>
      <c r="M42" s="22"/>
    </row>
    <row r="43" spans="1:13" ht="12.65" customHeight="1" thickBot="1">
      <c r="A43" s="3" t="s">
        <v>164</v>
      </c>
      <c r="B43" s="2"/>
      <c r="C43" s="21">
        <v>30</v>
      </c>
      <c r="D43" s="21">
        <v>45</v>
      </c>
      <c r="E43" s="21">
        <v>31</v>
      </c>
      <c r="F43" s="21">
        <v>26</v>
      </c>
      <c r="G43" s="21">
        <v>35</v>
      </c>
      <c r="H43" s="21">
        <v>43</v>
      </c>
      <c r="I43" s="21">
        <v>41</v>
      </c>
      <c r="J43" s="21">
        <v>31</v>
      </c>
      <c r="K43" s="45">
        <v>36</v>
      </c>
      <c r="L43" s="21"/>
      <c r="M43" s="22"/>
    </row>
    <row r="44" spans="1:13" ht="12.65" customHeight="1" thickBot="1">
      <c r="A44" s="31" t="s">
        <v>15</v>
      </c>
      <c r="B44" s="2"/>
      <c r="C44" s="21">
        <v>104</v>
      </c>
      <c r="D44" s="21">
        <v>227</v>
      </c>
      <c r="E44" s="21">
        <v>228</v>
      </c>
      <c r="F44" s="21">
        <v>220</v>
      </c>
      <c r="G44" s="21">
        <v>213</v>
      </c>
      <c r="H44" s="21">
        <v>226</v>
      </c>
      <c r="I44" s="21">
        <v>209</v>
      </c>
      <c r="J44" s="21">
        <v>202</v>
      </c>
      <c r="K44" s="45">
        <v>206</v>
      </c>
      <c r="L44" s="21"/>
      <c r="M44" s="22"/>
    </row>
    <row r="45" spans="1:13" ht="12.65" customHeight="1" thickBot="1">
      <c r="A45" s="3" t="s">
        <v>165</v>
      </c>
      <c r="B45" s="2"/>
      <c r="C45" s="21"/>
      <c r="D45" s="21"/>
      <c r="E45" s="21"/>
      <c r="F45" s="21"/>
      <c r="G45" s="21"/>
      <c r="H45" s="21"/>
      <c r="I45" s="21"/>
      <c r="J45" s="21"/>
      <c r="K45" s="46"/>
      <c r="L45" s="21"/>
      <c r="M45" s="22"/>
    </row>
    <row r="46" spans="1:13" ht="12.65" customHeight="1">
      <c r="A46" s="14" t="s">
        <v>3</v>
      </c>
      <c r="B46" s="13"/>
      <c r="C46" s="32">
        <f t="shared" ref="C46:K46" si="8">IF(SUM(C50:C53)=0,"",C52/SUM(C50:C53))</f>
        <v>0.28426395939086296</v>
      </c>
      <c r="D46" s="32">
        <f t="shared" si="8"/>
        <v>0.19485294117647059</v>
      </c>
      <c r="E46" s="32">
        <f t="shared" si="8"/>
        <v>0.18407445708376421</v>
      </c>
      <c r="F46" s="32">
        <f t="shared" si="8"/>
        <v>0.18490153172866522</v>
      </c>
      <c r="G46" s="32">
        <f t="shared" si="8"/>
        <v>0.20227272727272727</v>
      </c>
      <c r="H46" s="32">
        <f t="shared" si="8"/>
        <v>0.22467986030267753</v>
      </c>
      <c r="I46" s="32">
        <f t="shared" si="8"/>
        <v>0.24</v>
      </c>
      <c r="J46" s="32">
        <f t="shared" si="8"/>
        <v>0.21787025703794369</v>
      </c>
      <c r="K46" s="32">
        <f t="shared" si="8"/>
        <v>0.22235872235872237</v>
      </c>
      <c r="L46" s="32" t="str">
        <f>IF(SUM(L50:L53)=0,"",L52/SUM(L50:L53))</f>
        <v/>
      </c>
      <c r="M46" s="33" t="str">
        <f>IF(SUM(M50:M53)=0,"",M52/SUM(M50:M53))</f>
        <v/>
      </c>
    </row>
    <row r="47" spans="1:13" s="56" customFormat="1" ht="12.65" customHeight="1">
      <c r="A47" s="3" t="s">
        <v>319</v>
      </c>
      <c r="B47" s="54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</row>
    <row r="48" spans="1:13" s="56" customFormat="1" ht="12.65" customHeight="1">
      <c r="A48" s="57" t="s">
        <v>320</v>
      </c>
      <c r="B48" s="54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</row>
    <row r="49" spans="1:13" s="56" customFormat="1" ht="12.65" customHeight="1" thickBot="1">
      <c r="A49" s="57" t="s">
        <v>321</v>
      </c>
      <c r="B49" s="54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</row>
    <row r="50" spans="1:13" ht="12.65" customHeight="1" thickBot="1">
      <c r="A50" s="3" t="s">
        <v>13</v>
      </c>
      <c r="B50" s="2"/>
      <c r="C50" s="21">
        <v>561</v>
      </c>
      <c r="D50" s="21">
        <v>866</v>
      </c>
      <c r="E50" s="21">
        <v>788</v>
      </c>
      <c r="F50" s="21">
        <v>744</v>
      </c>
      <c r="G50" s="21">
        <v>702</v>
      </c>
      <c r="H50" s="21">
        <v>664</v>
      </c>
      <c r="I50" s="21">
        <v>646</v>
      </c>
      <c r="J50" s="21">
        <v>637</v>
      </c>
      <c r="K50" s="45">
        <v>632</v>
      </c>
      <c r="L50" s="21"/>
      <c r="M50" s="22"/>
    </row>
    <row r="51" spans="1:13" ht="12.65" customHeight="1" thickBot="1">
      <c r="A51" s="3" t="s">
        <v>164</v>
      </c>
      <c r="B51" s="2"/>
      <c r="C51" s="21">
        <v>3</v>
      </c>
      <c r="D51" s="21">
        <v>10</v>
      </c>
      <c r="E51" s="21">
        <v>1</v>
      </c>
      <c r="F51" s="21">
        <v>1</v>
      </c>
      <c r="G51" s="21"/>
      <c r="H51" s="21">
        <v>2</v>
      </c>
      <c r="I51" s="21"/>
      <c r="J51" s="21">
        <v>2</v>
      </c>
      <c r="K51" s="45">
        <v>1</v>
      </c>
      <c r="L51" s="21"/>
      <c r="M51" s="22"/>
    </row>
    <row r="52" spans="1:13" ht="12.65" customHeight="1" thickBot="1">
      <c r="A52" s="31" t="s">
        <v>15</v>
      </c>
      <c r="B52" s="2"/>
      <c r="C52" s="21">
        <v>224</v>
      </c>
      <c r="D52" s="21">
        <v>212</v>
      </c>
      <c r="E52" s="21">
        <v>178</v>
      </c>
      <c r="F52" s="21">
        <v>169</v>
      </c>
      <c r="G52" s="21">
        <v>178</v>
      </c>
      <c r="H52" s="21">
        <v>193</v>
      </c>
      <c r="I52" s="21">
        <v>204</v>
      </c>
      <c r="J52" s="21">
        <v>178</v>
      </c>
      <c r="K52" s="45">
        <v>181</v>
      </c>
      <c r="L52" s="21"/>
      <c r="M52" s="22"/>
    </row>
    <row r="53" spans="1:13" ht="12.65" customHeight="1" thickBot="1">
      <c r="A53" s="3" t="s">
        <v>165</v>
      </c>
      <c r="B53" s="2"/>
      <c r="C53" s="21"/>
      <c r="D53" s="21"/>
      <c r="E53" s="21"/>
      <c r="F53" s="21"/>
      <c r="G53" s="21"/>
      <c r="H53" s="21"/>
      <c r="I53" s="21"/>
      <c r="J53" s="21"/>
      <c r="K53" s="46"/>
      <c r="L53" s="21"/>
      <c r="M53" s="22"/>
    </row>
    <row r="54" spans="1:13" ht="12.65" customHeight="1" thickBot="1">
      <c r="A54" s="3"/>
      <c r="B54" s="2"/>
      <c r="C54" s="2"/>
      <c r="D54" s="2"/>
      <c r="E54" s="2"/>
      <c r="F54" s="2"/>
      <c r="G54" s="2"/>
      <c r="H54" s="2"/>
      <c r="I54" s="2"/>
      <c r="J54" s="2"/>
      <c r="K54" s="46"/>
      <c r="L54" s="2"/>
      <c r="M54" s="4"/>
    </row>
    <row r="55" spans="1:13" ht="15.4" customHeight="1" thickBot="1">
      <c r="A55" s="9" t="s">
        <v>167</v>
      </c>
      <c r="B55" s="10"/>
      <c r="C55" s="17">
        <f t="shared" ref="C55:M55" si="9">IF(COUNT(C61:C80)=0,"",AVERAGE(C57,C65,C73))</f>
        <v>0.35025799793601653</v>
      </c>
      <c r="D55" s="17">
        <f t="shared" si="9"/>
        <v>0.3608498780912574</v>
      </c>
      <c r="E55" s="17">
        <f t="shared" si="9"/>
        <v>0.28311688311688316</v>
      </c>
      <c r="F55" s="17">
        <f t="shared" si="9"/>
        <v>0.26470588235294118</v>
      </c>
      <c r="G55" s="17">
        <f t="shared" si="9"/>
        <v>0.35200790678318766</v>
      </c>
      <c r="H55" s="17">
        <f t="shared" si="9"/>
        <v>0.45095886400234225</v>
      </c>
      <c r="I55" s="17">
        <f t="shared" si="9"/>
        <v>0.40651953323186191</v>
      </c>
      <c r="J55" s="17">
        <f t="shared" si="9"/>
        <v>0.2544973544973545</v>
      </c>
      <c r="K55" s="17">
        <f t="shared" si="9"/>
        <v>0.26904016692749083</v>
      </c>
      <c r="L55" s="17" t="str">
        <f t="shared" si="9"/>
        <v/>
      </c>
      <c r="M55" s="18" t="str">
        <f t="shared" si="9"/>
        <v/>
      </c>
    </row>
    <row r="56" spans="1:13" ht="12.65" customHeight="1" thickBot="1">
      <c r="A56" s="11"/>
      <c r="B56" s="12"/>
      <c r="C56" s="29">
        <f t="shared" ref="C56:J56" si="10">IF(C29="","",C29)</f>
        <v>46053</v>
      </c>
      <c r="D56" s="29">
        <f t="shared" si="10"/>
        <v>46081</v>
      </c>
      <c r="E56" s="29">
        <f t="shared" si="10"/>
        <v>46112</v>
      </c>
      <c r="F56" s="29">
        <f t="shared" si="10"/>
        <v>46142</v>
      </c>
      <c r="G56" s="29">
        <f t="shared" si="10"/>
        <v>46173</v>
      </c>
      <c r="H56" s="29">
        <f t="shared" si="10"/>
        <v>46203</v>
      </c>
      <c r="I56" s="29">
        <f t="shared" si="10"/>
        <v>46234</v>
      </c>
      <c r="J56" s="29">
        <f t="shared" si="10"/>
        <v>46265</v>
      </c>
      <c r="K56" s="51">
        <f>K29</f>
        <v>46279</v>
      </c>
      <c r="L56" s="29" t="str">
        <f>IF(L29="","",L29)</f>
        <v/>
      </c>
      <c r="M56" s="30" t="str">
        <f>IF(M29="","",M29)</f>
        <v/>
      </c>
    </row>
    <row r="57" spans="1:13" ht="12.65" customHeight="1">
      <c r="A57" s="14" t="s">
        <v>0</v>
      </c>
      <c r="B57" s="13"/>
      <c r="C57" s="32">
        <f t="shared" ref="C57:K57" si="11">IF(SUM(C61:C64)=0,"",C63/SUM(C61:C64))</f>
        <v>0.4</v>
      </c>
      <c r="D57" s="32">
        <f t="shared" si="11"/>
        <v>0.63636363636363635</v>
      </c>
      <c r="E57" s="32">
        <f t="shared" si="11"/>
        <v>0.36363636363636365</v>
      </c>
      <c r="F57" s="32">
        <f t="shared" si="11"/>
        <v>0.3</v>
      </c>
      <c r="G57" s="32">
        <f t="shared" si="11"/>
        <v>0.55555555555555558</v>
      </c>
      <c r="H57" s="32">
        <f t="shared" si="11"/>
        <v>0.77777777777777779</v>
      </c>
      <c r="I57" s="32">
        <f t="shared" si="11"/>
        <v>0.77777777777777779</v>
      </c>
      <c r="J57" s="32">
        <f t="shared" si="11"/>
        <v>0.44444444444444442</v>
      </c>
      <c r="K57" s="32">
        <f t="shared" si="11"/>
        <v>0.44444444444444442</v>
      </c>
      <c r="L57" s="32" t="str">
        <f>IF(SUM(L61:L64)=0,"",L63/SUM(L61:L64))</f>
        <v/>
      </c>
      <c r="M57" s="33" t="str">
        <f>IF(SUM(M61:M64)=0,"",M63/SUM(M61:M64))</f>
        <v/>
      </c>
    </row>
    <row r="58" spans="1:13" s="56" customFormat="1" ht="12.65" customHeight="1">
      <c r="A58" s="3" t="s">
        <v>319</v>
      </c>
      <c r="B58" s="54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</row>
    <row r="59" spans="1:13" s="56" customFormat="1" ht="12.65" customHeight="1">
      <c r="A59" s="57" t="s">
        <v>320</v>
      </c>
      <c r="B59" s="54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</row>
    <row r="60" spans="1:13" s="56" customFormat="1" ht="12.65" customHeight="1" thickBot="1">
      <c r="A60" s="57" t="s">
        <v>321</v>
      </c>
      <c r="B60" s="54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</row>
    <row r="61" spans="1:13" ht="12.65" customHeight="1" thickBot="1">
      <c r="A61" s="3" t="s">
        <v>13</v>
      </c>
      <c r="B61" s="2"/>
      <c r="C61" s="21">
        <v>1</v>
      </c>
      <c r="D61" s="21">
        <v>1</v>
      </c>
      <c r="E61" s="21"/>
      <c r="F61" s="21">
        <v>2</v>
      </c>
      <c r="G61" s="21"/>
      <c r="H61" s="21"/>
      <c r="I61" s="21"/>
      <c r="J61" s="21"/>
      <c r="K61" s="46"/>
      <c r="L61" s="21"/>
      <c r="M61" s="22"/>
    </row>
    <row r="62" spans="1:13" ht="12.65" customHeight="1" thickBot="1">
      <c r="A62" s="3" t="s">
        <v>164</v>
      </c>
      <c r="B62" s="2"/>
      <c r="C62" s="21">
        <v>5</v>
      </c>
      <c r="D62" s="21">
        <v>3</v>
      </c>
      <c r="E62" s="21">
        <v>5</v>
      </c>
      <c r="F62" s="21">
        <v>5</v>
      </c>
      <c r="G62" s="21">
        <v>3</v>
      </c>
      <c r="H62" s="21">
        <v>2</v>
      </c>
      <c r="I62" s="21">
        <v>2</v>
      </c>
      <c r="J62" s="21">
        <v>5</v>
      </c>
      <c r="K62" s="45">
        <v>5</v>
      </c>
      <c r="L62" s="21"/>
      <c r="M62" s="22"/>
    </row>
    <row r="63" spans="1:13" ht="12.65" customHeight="1" thickBot="1">
      <c r="A63" s="31" t="s">
        <v>15</v>
      </c>
      <c r="B63" s="2"/>
      <c r="C63" s="21">
        <v>4</v>
      </c>
      <c r="D63" s="21">
        <v>7</v>
      </c>
      <c r="E63" s="21">
        <v>4</v>
      </c>
      <c r="F63" s="21">
        <v>3</v>
      </c>
      <c r="G63" s="21">
        <v>5</v>
      </c>
      <c r="H63" s="21">
        <v>7</v>
      </c>
      <c r="I63" s="21">
        <v>7</v>
      </c>
      <c r="J63" s="21">
        <v>4</v>
      </c>
      <c r="K63" s="45">
        <v>4</v>
      </c>
      <c r="L63" s="21"/>
      <c r="M63" s="22"/>
    </row>
    <row r="64" spans="1:13" ht="12.65" customHeight="1" thickBot="1">
      <c r="A64" s="3" t="s">
        <v>165</v>
      </c>
      <c r="B64" s="2"/>
      <c r="C64" s="21"/>
      <c r="D64" s="21"/>
      <c r="E64" s="21">
        <v>2</v>
      </c>
      <c r="F64" s="21"/>
      <c r="G64" s="21">
        <v>1</v>
      </c>
      <c r="H64" s="21"/>
      <c r="I64" s="21"/>
      <c r="J64" s="21"/>
      <c r="K64" s="46"/>
      <c r="L64" s="21"/>
      <c r="M64" s="22"/>
    </row>
    <row r="65" spans="1:13" ht="12.65" customHeight="1">
      <c r="A65" s="14" t="s">
        <v>2</v>
      </c>
      <c r="B65" s="13"/>
      <c r="C65" s="32">
        <f t="shared" ref="C65:K65" si="12">IF(SUM(C69:C72)=0,"",C71/SUM(C69:C72))</f>
        <v>0.36842105263157893</v>
      </c>
      <c r="D65" s="32">
        <f t="shared" si="12"/>
        <v>0.18181818181818182</v>
      </c>
      <c r="E65" s="32">
        <f t="shared" si="12"/>
        <v>0.2</v>
      </c>
      <c r="F65" s="32">
        <f t="shared" si="12"/>
        <v>0.2</v>
      </c>
      <c r="G65" s="32">
        <f t="shared" si="12"/>
        <v>0.20833333333333334</v>
      </c>
      <c r="H65" s="32">
        <f t="shared" si="12"/>
        <v>0.22727272727272727</v>
      </c>
      <c r="I65" s="32">
        <f t="shared" si="12"/>
        <v>0.25</v>
      </c>
      <c r="J65" s="32">
        <f t="shared" si="12"/>
        <v>0.19047619047619047</v>
      </c>
      <c r="K65" s="32">
        <f t="shared" si="12"/>
        <v>0.25</v>
      </c>
      <c r="L65" s="32" t="str">
        <f>IF(SUM(L69:L72)=0,"",L71/SUM(L69:L72))</f>
        <v/>
      </c>
      <c r="M65" s="33" t="str">
        <f>IF(SUM(M69:M72)=0,"",M71/SUM(M69:M72))</f>
        <v/>
      </c>
    </row>
    <row r="66" spans="1:13" s="56" customFormat="1" ht="12.65" customHeight="1">
      <c r="A66" s="3" t="s">
        <v>319</v>
      </c>
      <c r="B66" s="54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</row>
    <row r="67" spans="1:13" s="56" customFormat="1" ht="12.65" customHeight="1">
      <c r="A67" s="57" t="s">
        <v>320</v>
      </c>
      <c r="B67" s="54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</row>
    <row r="68" spans="1:13" s="56" customFormat="1" ht="12.65" customHeight="1" thickBot="1">
      <c r="A68" s="57" t="s">
        <v>321</v>
      </c>
      <c r="B68" s="54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</row>
    <row r="69" spans="1:13" ht="12.65" customHeight="1" thickBot="1">
      <c r="A69" s="3" t="s">
        <v>13</v>
      </c>
      <c r="B69" s="2"/>
      <c r="C69" s="21">
        <v>9</v>
      </c>
      <c r="D69" s="21">
        <v>4</v>
      </c>
      <c r="E69" s="21">
        <v>7</v>
      </c>
      <c r="F69" s="21">
        <v>8</v>
      </c>
      <c r="G69" s="21">
        <v>7</v>
      </c>
      <c r="H69" s="21">
        <v>2</v>
      </c>
      <c r="I69" s="21">
        <v>4</v>
      </c>
      <c r="J69" s="21">
        <v>6</v>
      </c>
      <c r="K69" s="45">
        <v>7</v>
      </c>
      <c r="L69" s="21"/>
      <c r="M69" s="22"/>
    </row>
    <row r="70" spans="1:13" ht="12.65" customHeight="1" thickBot="1">
      <c r="A70" s="3" t="s">
        <v>164</v>
      </c>
      <c r="B70" s="2"/>
      <c r="C70" s="21">
        <v>3</v>
      </c>
      <c r="D70" s="21">
        <v>12</v>
      </c>
      <c r="E70" s="21">
        <v>11</v>
      </c>
      <c r="F70" s="21">
        <v>11</v>
      </c>
      <c r="G70" s="21">
        <v>10</v>
      </c>
      <c r="H70" s="21">
        <v>9</v>
      </c>
      <c r="I70" s="21">
        <v>9</v>
      </c>
      <c r="J70" s="21">
        <v>11</v>
      </c>
      <c r="K70" s="45">
        <v>8</v>
      </c>
      <c r="L70" s="21"/>
      <c r="M70" s="22"/>
    </row>
    <row r="71" spans="1:13" ht="12.65" customHeight="1" thickBot="1">
      <c r="A71" s="31" t="s">
        <v>15</v>
      </c>
      <c r="B71" s="2"/>
      <c r="C71" s="21">
        <v>7</v>
      </c>
      <c r="D71" s="21">
        <v>4</v>
      </c>
      <c r="E71" s="21">
        <v>5</v>
      </c>
      <c r="F71" s="21">
        <v>5</v>
      </c>
      <c r="G71" s="21">
        <v>5</v>
      </c>
      <c r="H71" s="21">
        <v>5</v>
      </c>
      <c r="I71" s="21">
        <v>5</v>
      </c>
      <c r="J71" s="21">
        <v>4</v>
      </c>
      <c r="K71" s="45">
        <v>5</v>
      </c>
      <c r="L71" s="21"/>
      <c r="M71" s="22"/>
    </row>
    <row r="72" spans="1:13" ht="12.65" customHeight="1" thickBot="1">
      <c r="A72" s="3" t="s">
        <v>165</v>
      </c>
      <c r="B72" s="2"/>
      <c r="C72" s="21"/>
      <c r="D72" s="21">
        <v>2</v>
      </c>
      <c r="E72" s="21">
        <v>2</v>
      </c>
      <c r="F72" s="21">
        <v>1</v>
      </c>
      <c r="G72" s="21">
        <v>2</v>
      </c>
      <c r="H72" s="21">
        <v>6</v>
      </c>
      <c r="I72" s="21">
        <v>2</v>
      </c>
      <c r="J72" s="21"/>
      <c r="K72" s="46"/>
      <c r="L72" s="21"/>
      <c r="M72" s="22"/>
    </row>
    <row r="73" spans="1:13" ht="12.65" customHeight="1">
      <c r="A73" s="14" t="s">
        <v>3</v>
      </c>
      <c r="B73" s="13"/>
      <c r="C73" s="32">
        <f t="shared" ref="C73:K73" si="13">IF(SUM(C77:C80)=0,"",C79/SUM(C77:C80))</f>
        <v>0.28235294117647058</v>
      </c>
      <c r="D73" s="32">
        <f t="shared" si="13"/>
        <v>0.26436781609195403</v>
      </c>
      <c r="E73" s="32">
        <f t="shared" si="13"/>
        <v>0.2857142857142857</v>
      </c>
      <c r="F73" s="32">
        <f t="shared" si="13"/>
        <v>0.29411764705882354</v>
      </c>
      <c r="G73" s="32">
        <f t="shared" si="13"/>
        <v>0.29213483146067415</v>
      </c>
      <c r="H73" s="32">
        <f t="shared" si="13"/>
        <v>0.34782608695652173</v>
      </c>
      <c r="I73" s="32">
        <f t="shared" si="13"/>
        <v>0.19178082191780821</v>
      </c>
      <c r="J73" s="32">
        <f t="shared" si="13"/>
        <v>0.12857142857142856</v>
      </c>
      <c r="K73" s="32">
        <f t="shared" si="13"/>
        <v>0.11267605633802817</v>
      </c>
      <c r="L73" s="32" t="str">
        <f>IF(SUM(L77:L80)=0,"",L79/SUM(L77:L80))</f>
        <v/>
      </c>
      <c r="M73" s="33" t="str">
        <f>IF(SUM(M77:M80)=0,"",M79/SUM(M77:M80))</f>
        <v/>
      </c>
    </row>
    <row r="74" spans="1:13" s="56" customFormat="1" ht="12.65" customHeight="1">
      <c r="A74" s="3" t="s">
        <v>319</v>
      </c>
      <c r="B74" s="5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</row>
    <row r="75" spans="1:13" s="56" customFormat="1" ht="12.65" customHeight="1">
      <c r="A75" s="57" t="s">
        <v>320</v>
      </c>
      <c r="B75" s="54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</row>
    <row r="76" spans="1:13" s="56" customFormat="1" ht="12.65" customHeight="1" thickBot="1">
      <c r="A76" s="57" t="s">
        <v>321</v>
      </c>
      <c r="B76" s="5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</row>
    <row r="77" spans="1:13" ht="12.65" customHeight="1" thickBot="1">
      <c r="A77" s="3" t="s">
        <v>13</v>
      </c>
      <c r="B77" s="2"/>
      <c r="C77" s="21">
        <v>54</v>
      </c>
      <c r="D77" s="21">
        <v>44</v>
      </c>
      <c r="E77" s="21">
        <v>42</v>
      </c>
      <c r="F77" s="21">
        <v>45</v>
      </c>
      <c r="G77" s="21">
        <v>45</v>
      </c>
      <c r="H77" s="21">
        <v>48</v>
      </c>
      <c r="I77" s="21">
        <v>44</v>
      </c>
      <c r="J77" s="21">
        <v>43</v>
      </c>
      <c r="K77" s="45">
        <v>49</v>
      </c>
      <c r="L77" s="21"/>
      <c r="M77" s="22"/>
    </row>
    <row r="78" spans="1:13" ht="12.65" customHeight="1" thickBot="1">
      <c r="A78" s="3" t="s">
        <v>164</v>
      </c>
      <c r="B78" s="2"/>
      <c r="C78" s="21">
        <v>7</v>
      </c>
      <c r="D78" s="21">
        <v>11</v>
      </c>
      <c r="E78" s="21">
        <v>13</v>
      </c>
      <c r="F78" s="21">
        <v>13</v>
      </c>
      <c r="G78" s="21">
        <v>12</v>
      </c>
      <c r="H78" s="21">
        <v>7</v>
      </c>
      <c r="I78" s="21">
        <v>8</v>
      </c>
      <c r="J78" s="21">
        <v>9</v>
      </c>
      <c r="K78" s="45">
        <v>8</v>
      </c>
      <c r="L78" s="21"/>
      <c r="M78" s="22"/>
    </row>
    <row r="79" spans="1:13" ht="12.65" customHeight="1" thickBot="1">
      <c r="A79" s="31" t="s">
        <v>15</v>
      </c>
      <c r="B79" s="2"/>
      <c r="C79" s="21">
        <v>24</v>
      </c>
      <c r="D79" s="21">
        <v>23</v>
      </c>
      <c r="E79" s="21">
        <v>24</v>
      </c>
      <c r="F79" s="21">
        <v>25</v>
      </c>
      <c r="G79" s="21">
        <v>26</v>
      </c>
      <c r="H79" s="21">
        <v>32</v>
      </c>
      <c r="I79" s="21">
        <v>14</v>
      </c>
      <c r="J79" s="21">
        <v>9</v>
      </c>
      <c r="K79" s="45">
        <v>8</v>
      </c>
      <c r="L79" s="21"/>
      <c r="M79" s="22"/>
    </row>
    <row r="80" spans="1:13" ht="12.65" customHeight="1" thickBot="1">
      <c r="A80" s="3" t="s">
        <v>165</v>
      </c>
      <c r="B80" s="2"/>
      <c r="C80" s="21"/>
      <c r="D80" s="21">
        <v>9</v>
      </c>
      <c r="E80" s="21">
        <v>5</v>
      </c>
      <c r="F80" s="21">
        <v>2</v>
      </c>
      <c r="G80" s="21">
        <v>6</v>
      </c>
      <c r="H80" s="21">
        <v>5</v>
      </c>
      <c r="I80" s="21">
        <v>7</v>
      </c>
      <c r="J80" s="21">
        <v>9</v>
      </c>
      <c r="K80" s="49">
        <v>6</v>
      </c>
      <c r="L80" s="21"/>
      <c r="M80" s="22"/>
    </row>
    <row r="81" spans="1:13" ht="12.65" customHeight="1" thickBot="1">
      <c r="A81" s="3"/>
      <c r="B81" s="2"/>
      <c r="C81" s="2"/>
      <c r="D81" s="2"/>
      <c r="E81" s="2"/>
      <c r="F81" s="2"/>
      <c r="G81" s="2"/>
      <c r="H81" s="2"/>
      <c r="I81" s="2"/>
      <c r="J81" s="2"/>
      <c r="K81" s="46"/>
      <c r="L81" s="2"/>
      <c r="M81" s="4"/>
    </row>
    <row r="82" spans="1:13" ht="15.4" customHeight="1" thickBot="1">
      <c r="A82" s="9" t="s">
        <v>168</v>
      </c>
      <c r="B82" s="10"/>
      <c r="C82" s="19">
        <f t="shared" ref="C82:M82" si="14">IF(COUNT(C84:C86)=0,"",AVERAGE(C84:C86))</f>
        <v>139</v>
      </c>
      <c r="D82" s="19">
        <f t="shared" si="14"/>
        <v>95.314352084996813</v>
      </c>
      <c r="E82" s="19">
        <f t="shared" si="14"/>
        <v>98.742523337859907</v>
      </c>
      <c r="F82" s="19">
        <f t="shared" si="14"/>
        <v>104.78961708536103</v>
      </c>
      <c r="G82" s="19">
        <f t="shared" si="14"/>
        <v>85.426255571992328</v>
      </c>
      <c r="H82" s="19">
        <f t="shared" si="14"/>
        <v>82.95129427921735</v>
      </c>
      <c r="I82" s="19">
        <f t="shared" si="14"/>
        <v>89.551050556144574</v>
      </c>
      <c r="J82" s="19">
        <f t="shared" si="14"/>
        <v>92.000751095769672</v>
      </c>
      <c r="K82" s="19">
        <f t="shared" si="14"/>
        <v>103.66666666666667</v>
      </c>
      <c r="L82" s="19" t="str">
        <f t="shared" si="14"/>
        <v/>
      </c>
      <c r="M82" s="20" t="str">
        <f t="shared" si="14"/>
        <v/>
      </c>
    </row>
    <row r="83" spans="1:13" ht="12.65" customHeight="1" thickBot="1">
      <c r="A83" s="11"/>
      <c r="B83" s="12"/>
      <c r="C83" s="29">
        <f t="shared" ref="C83:J83" si="15">IF(C56="","",C56)</f>
        <v>46053</v>
      </c>
      <c r="D83" s="29">
        <f t="shared" si="15"/>
        <v>46081</v>
      </c>
      <c r="E83" s="29">
        <f t="shared" si="15"/>
        <v>46112</v>
      </c>
      <c r="F83" s="29">
        <f t="shared" si="15"/>
        <v>46142</v>
      </c>
      <c r="G83" s="29">
        <f t="shared" si="15"/>
        <v>46173</v>
      </c>
      <c r="H83" s="29">
        <f t="shared" si="15"/>
        <v>46203</v>
      </c>
      <c r="I83" s="29">
        <f t="shared" si="15"/>
        <v>46234</v>
      </c>
      <c r="J83" s="29">
        <f t="shared" si="15"/>
        <v>46265</v>
      </c>
      <c r="K83" s="53">
        <f>K56</f>
        <v>46279</v>
      </c>
      <c r="L83" s="29" t="str">
        <f>IF(L56="","",L56)</f>
        <v/>
      </c>
      <c r="M83" s="30" t="str">
        <f>IF(M56="","",M56)</f>
        <v/>
      </c>
    </row>
    <row r="84" spans="1:13" ht="12.65" customHeight="1" thickBot="1">
      <c r="A84" s="3" t="s">
        <v>173</v>
      </c>
      <c r="B84" s="2"/>
      <c r="C84" s="23">
        <v>40</v>
      </c>
      <c r="D84" s="23">
        <v>37.877713864264301</v>
      </c>
      <c r="E84" s="23">
        <v>43.688997546628549</v>
      </c>
      <c r="F84" s="23">
        <v>52.698293970949557</v>
      </c>
      <c r="G84" s="23">
        <v>31.439933483616581</v>
      </c>
      <c r="H84" s="23">
        <v>24.371823851928589</v>
      </c>
      <c r="I84" s="23">
        <v>27.952305176918511</v>
      </c>
      <c r="J84" s="23">
        <v>34.923542912713323</v>
      </c>
      <c r="K84" s="45">
        <v>39</v>
      </c>
      <c r="L84" s="23"/>
      <c r="M84" s="24"/>
    </row>
    <row r="85" spans="1:13" ht="12.65" customHeight="1" thickBot="1">
      <c r="A85" s="3" t="s">
        <v>2</v>
      </c>
      <c r="B85" s="2"/>
      <c r="C85" s="23">
        <v>90</v>
      </c>
      <c r="D85" s="23">
        <v>75.123061035398038</v>
      </c>
      <c r="E85" s="23">
        <v>73.322545001593483</v>
      </c>
      <c r="F85" s="23">
        <v>77.404049233144519</v>
      </c>
      <c r="G85" s="23">
        <v>68.910323817436577</v>
      </c>
      <c r="H85" s="23">
        <v>67.57336647079363</v>
      </c>
      <c r="I85" s="23">
        <v>61.549709984119922</v>
      </c>
      <c r="J85" s="23">
        <v>57.643769152247323</v>
      </c>
      <c r="K85" s="45">
        <v>61</v>
      </c>
      <c r="L85" s="23"/>
      <c r="M85" s="24"/>
    </row>
    <row r="86" spans="1:13" ht="12.65" customHeight="1" thickBot="1">
      <c r="A86" s="5" t="s">
        <v>3</v>
      </c>
      <c r="B86" s="6"/>
      <c r="C86" s="25">
        <v>287</v>
      </c>
      <c r="D86" s="25">
        <v>172.94228135532811</v>
      </c>
      <c r="E86" s="25">
        <v>179.21602746535771</v>
      </c>
      <c r="F86" s="25">
        <v>184.26650805198901</v>
      </c>
      <c r="G86" s="25">
        <v>155.92850941492381</v>
      </c>
      <c r="H86" s="25">
        <v>156.90869251492981</v>
      </c>
      <c r="I86" s="25">
        <v>179.15113650739531</v>
      </c>
      <c r="J86" s="25">
        <v>183.43494122234841</v>
      </c>
      <c r="K86" s="45">
        <v>211</v>
      </c>
      <c r="L86" s="25"/>
      <c r="M86" s="26"/>
    </row>
    <row r="87" spans="1:13" ht="12.6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6" customHeight="1">
      <c r="A88" s="73" t="s">
        <v>169</v>
      </c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</row>
    <row r="89" spans="1:13" ht="24" customHeight="1">
      <c r="A89" s="71" t="s">
        <v>170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</row>
  </sheetData>
  <mergeCells count="2">
    <mergeCell ref="A89:M89"/>
    <mergeCell ref="A88:M8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9"/>
  <sheetViews>
    <sheetView workbookViewId="0">
      <selection activeCell="E20" sqref="E20"/>
    </sheetView>
  </sheetViews>
  <sheetFormatPr defaultRowHeight="14"/>
  <cols>
    <col min="1" max="1" width="43" customWidth="1"/>
    <col min="2" max="2" width="4" customWidth="1"/>
    <col min="3" max="10" width="13" customWidth="1"/>
  </cols>
  <sheetData>
    <row r="1" spans="1:10" ht="15.4" customHeight="1" thickBot="1">
      <c r="A1" s="7" t="s">
        <v>163</v>
      </c>
      <c r="B1" s="8"/>
      <c r="C1" s="15">
        <f t="shared" ref="C1:J1" si="0">IF(COUNT(C7:C26)=0,"",AVERAGE(C3,C11,C19))</f>
        <v>4.4444444444444446E-2</v>
      </c>
      <c r="D1" s="15">
        <f t="shared" ref="D1" si="1">IF(COUNT(D7:D26)=0,"",AVERAGE(D3,D11,D19))</f>
        <v>4.4835680751173702E-2</v>
      </c>
      <c r="E1" s="43">
        <v>0.04</v>
      </c>
      <c r="F1" s="15" t="str">
        <f t="shared" si="0"/>
        <v/>
      </c>
      <c r="G1" s="15" t="str">
        <f t="shared" si="0"/>
        <v/>
      </c>
      <c r="H1" s="15" t="str">
        <f t="shared" si="0"/>
        <v/>
      </c>
      <c r="I1" s="15" t="str">
        <f t="shared" si="0"/>
        <v/>
      </c>
      <c r="J1" s="16" t="str">
        <f t="shared" si="0"/>
        <v/>
      </c>
    </row>
    <row r="2" spans="1:10" ht="12.65" customHeight="1" thickBot="1">
      <c r="A2" s="11"/>
      <c r="B2" s="12"/>
      <c r="C2" s="27">
        <v>46265</v>
      </c>
      <c r="D2" s="36">
        <v>46272</v>
      </c>
      <c r="E2" s="36">
        <v>46279</v>
      </c>
      <c r="F2" s="27"/>
      <c r="G2" s="27"/>
      <c r="H2" s="27"/>
      <c r="I2" s="27"/>
      <c r="J2" s="28"/>
    </row>
    <row r="3" spans="1:10" ht="12.65" customHeight="1" thickBot="1">
      <c r="A3" s="14" t="s">
        <v>0</v>
      </c>
      <c r="B3" s="13"/>
      <c r="C3" s="32">
        <f t="shared" ref="C3:J3" si="2">IF(SUM(C7:C10)=0,"",C9/SUM(C7:C10))</f>
        <v>0</v>
      </c>
      <c r="D3" s="32">
        <f t="shared" ref="D3" si="3">IF(SUM(D7:D10)=0,"",D9/SUM(D7:D10))</f>
        <v>0</v>
      </c>
      <c r="E3" s="44">
        <v>0</v>
      </c>
      <c r="F3" s="32" t="str">
        <f t="shared" si="2"/>
        <v/>
      </c>
      <c r="G3" s="32" t="str">
        <f t="shared" si="2"/>
        <v/>
      </c>
      <c r="H3" s="32" t="str">
        <f t="shared" si="2"/>
        <v/>
      </c>
      <c r="I3" s="32" t="str">
        <f t="shared" si="2"/>
        <v/>
      </c>
      <c r="J3" s="33" t="str">
        <f t="shared" si="2"/>
        <v/>
      </c>
    </row>
    <row r="4" spans="1:10" s="56" customFormat="1" ht="12.65" customHeight="1" thickBot="1">
      <c r="A4" s="3" t="s">
        <v>319</v>
      </c>
      <c r="B4" s="54"/>
      <c r="C4" s="55"/>
      <c r="D4" s="55"/>
      <c r="E4" s="44"/>
      <c r="F4" s="55"/>
      <c r="G4" s="55"/>
      <c r="H4" s="55"/>
      <c r="I4" s="55"/>
      <c r="J4" s="55"/>
    </row>
    <row r="5" spans="1:10" s="56" customFormat="1" ht="12.65" customHeight="1" thickBot="1">
      <c r="A5" s="57" t="s">
        <v>320</v>
      </c>
      <c r="B5" s="54"/>
      <c r="C5" s="55"/>
      <c r="D5" s="55"/>
      <c r="E5" s="44"/>
      <c r="F5" s="55"/>
      <c r="G5" s="55"/>
      <c r="H5" s="55"/>
      <c r="I5" s="55"/>
      <c r="J5" s="55"/>
    </row>
    <row r="6" spans="1:10" s="56" customFormat="1" ht="12.65" customHeight="1" thickBot="1">
      <c r="A6" s="57" t="s">
        <v>321</v>
      </c>
      <c r="B6" s="54"/>
      <c r="C6" s="55"/>
      <c r="D6" s="55"/>
      <c r="E6" s="44"/>
      <c r="F6" s="55"/>
      <c r="G6" s="55"/>
      <c r="H6" s="55"/>
      <c r="I6" s="55"/>
      <c r="J6" s="55"/>
    </row>
    <row r="7" spans="1:10" ht="12.65" customHeight="1" thickBot="1">
      <c r="A7" s="3" t="s">
        <v>13</v>
      </c>
      <c r="B7" s="2"/>
      <c r="C7" s="21">
        <v>4</v>
      </c>
      <c r="D7" s="21">
        <v>4</v>
      </c>
      <c r="E7" s="45">
        <v>4</v>
      </c>
      <c r="F7" s="21"/>
      <c r="G7" s="21"/>
      <c r="H7" s="21"/>
      <c r="I7" s="21"/>
      <c r="J7" s="22"/>
    </row>
    <row r="8" spans="1:10" ht="12.65" customHeight="1" thickBot="1">
      <c r="A8" s="3" t="s">
        <v>164</v>
      </c>
      <c r="B8" s="2"/>
      <c r="C8" s="21">
        <v>3</v>
      </c>
      <c r="D8" s="21">
        <v>3</v>
      </c>
      <c r="E8" s="45">
        <v>3</v>
      </c>
      <c r="F8" s="21"/>
      <c r="G8" s="21"/>
      <c r="H8" s="21"/>
      <c r="I8" s="21"/>
      <c r="J8" s="22"/>
    </row>
    <row r="9" spans="1:10" ht="12.65" customHeight="1" thickBot="1">
      <c r="A9" s="31" t="s">
        <v>15</v>
      </c>
      <c r="B9" s="2"/>
      <c r="C9" s="21"/>
      <c r="D9" s="21"/>
      <c r="E9" s="46"/>
      <c r="F9" s="21"/>
      <c r="G9" s="21"/>
      <c r="H9" s="21"/>
      <c r="I9" s="21"/>
      <c r="J9" s="22"/>
    </row>
    <row r="10" spans="1:10" ht="12.65" customHeight="1" thickBot="1">
      <c r="A10" s="3" t="s">
        <v>165</v>
      </c>
      <c r="B10" s="2"/>
      <c r="C10" s="21">
        <v>2</v>
      </c>
      <c r="D10" s="21">
        <v>2</v>
      </c>
      <c r="E10" s="47">
        <v>2</v>
      </c>
      <c r="F10" s="21"/>
      <c r="G10" s="21"/>
      <c r="H10" s="21"/>
      <c r="I10" s="21"/>
      <c r="J10" s="22"/>
    </row>
    <row r="11" spans="1:10" ht="12.65" customHeight="1" thickBot="1">
      <c r="A11" s="14" t="s">
        <v>2</v>
      </c>
      <c r="B11" s="13"/>
      <c r="C11" s="32">
        <f t="shared" ref="C11:J11" si="4">IF(SUM(C15:C18)=0,"",C17/SUM(C15:C18))</f>
        <v>4.7619047619047616E-2</v>
      </c>
      <c r="D11" s="32">
        <f t="shared" ref="D11" si="5">IF(SUM(D15:D18)=0,"",D17/SUM(D15:D18))</f>
        <v>0.05</v>
      </c>
      <c r="E11" s="44">
        <v>0.05</v>
      </c>
      <c r="F11" s="32" t="str">
        <f t="shared" si="4"/>
        <v/>
      </c>
      <c r="G11" s="32" t="str">
        <f t="shared" si="4"/>
        <v/>
      </c>
      <c r="H11" s="32" t="str">
        <f t="shared" si="4"/>
        <v/>
      </c>
      <c r="I11" s="32" t="str">
        <f t="shared" si="4"/>
        <v/>
      </c>
      <c r="J11" s="33" t="str">
        <f t="shared" si="4"/>
        <v/>
      </c>
    </row>
    <row r="12" spans="1:10" s="56" customFormat="1" ht="12.65" customHeight="1" thickBot="1">
      <c r="A12" s="3" t="s">
        <v>319</v>
      </c>
      <c r="B12" s="54"/>
      <c r="C12" s="55"/>
      <c r="D12" s="55"/>
      <c r="E12" s="44"/>
      <c r="F12" s="55"/>
      <c r="G12" s="55"/>
      <c r="H12" s="55"/>
      <c r="I12" s="55"/>
      <c r="J12" s="55"/>
    </row>
    <row r="13" spans="1:10" s="56" customFormat="1" ht="12.65" customHeight="1" thickBot="1">
      <c r="A13" s="57" t="s">
        <v>320</v>
      </c>
      <c r="B13" s="54"/>
      <c r="C13" s="55"/>
      <c r="D13" s="55"/>
      <c r="E13" s="44"/>
      <c r="F13" s="55"/>
      <c r="G13" s="55"/>
      <c r="H13" s="55"/>
      <c r="I13" s="55"/>
      <c r="J13" s="55"/>
    </row>
    <row r="14" spans="1:10" s="56" customFormat="1" ht="12.65" customHeight="1" thickBot="1">
      <c r="A14" s="57" t="s">
        <v>321</v>
      </c>
      <c r="B14" s="54"/>
      <c r="C14" s="55"/>
      <c r="D14" s="55"/>
      <c r="E14" s="44"/>
      <c r="F14" s="55"/>
      <c r="G14" s="55"/>
      <c r="H14" s="55"/>
      <c r="I14" s="55"/>
      <c r="J14" s="55"/>
    </row>
    <row r="15" spans="1:10" ht="12.65" customHeight="1" thickBot="1">
      <c r="A15" s="3" t="s">
        <v>13</v>
      </c>
      <c r="B15" s="2"/>
      <c r="C15" s="21">
        <v>19</v>
      </c>
      <c r="D15" s="21">
        <v>19</v>
      </c>
      <c r="E15" s="45">
        <v>17</v>
      </c>
      <c r="F15" s="21"/>
      <c r="G15" s="21"/>
      <c r="H15" s="21"/>
      <c r="I15" s="21"/>
      <c r="J15" s="22"/>
    </row>
    <row r="16" spans="1:10" ht="12.65" customHeight="1" thickBot="1">
      <c r="A16" s="3" t="s">
        <v>164</v>
      </c>
      <c r="B16" s="2"/>
      <c r="C16" s="21">
        <v>1</v>
      </c>
      <c r="D16" s="21"/>
      <c r="E16" s="46"/>
      <c r="F16" s="21"/>
      <c r="G16" s="21"/>
      <c r="H16" s="21"/>
      <c r="I16" s="21"/>
      <c r="J16" s="22"/>
    </row>
    <row r="17" spans="1:10" ht="12.65" customHeight="1" thickBot="1">
      <c r="A17" s="31" t="s">
        <v>15</v>
      </c>
      <c r="B17" s="2"/>
      <c r="C17" s="21">
        <v>1</v>
      </c>
      <c r="D17" s="21">
        <v>1</v>
      </c>
      <c r="E17" s="45">
        <v>1</v>
      </c>
      <c r="F17" s="21"/>
      <c r="G17" s="21"/>
      <c r="H17" s="21"/>
      <c r="I17" s="21"/>
      <c r="J17" s="22"/>
    </row>
    <row r="18" spans="1:10" ht="12.65" customHeight="1" thickBot="1">
      <c r="A18" s="3" t="s">
        <v>165</v>
      </c>
      <c r="B18" s="2"/>
      <c r="C18" s="21"/>
      <c r="D18" s="21"/>
      <c r="E18" s="47">
        <v>2</v>
      </c>
      <c r="F18" s="21"/>
      <c r="G18" s="21"/>
      <c r="H18" s="21"/>
      <c r="I18" s="21"/>
      <c r="J18" s="22"/>
    </row>
    <row r="19" spans="1:10" ht="12.65" customHeight="1" thickBot="1">
      <c r="A19" s="14" t="s">
        <v>3</v>
      </c>
      <c r="B19" s="13"/>
      <c r="C19" s="32">
        <f t="shared" ref="C19:J19" si="6">IF(SUM(C23:C26)=0,"",C25/SUM(C23:C26))</f>
        <v>8.5714285714285715E-2</v>
      </c>
      <c r="D19" s="32">
        <f t="shared" ref="D19" si="7">IF(SUM(D23:D26)=0,"",D25/SUM(D23:D26))</f>
        <v>8.4507042253521125E-2</v>
      </c>
      <c r="E19" s="44">
        <v>7.0000000000000007E-2</v>
      </c>
      <c r="F19" s="32" t="str">
        <f t="shared" si="6"/>
        <v/>
      </c>
      <c r="G19" s="32" t="str">
        <f t="shared" si="6"/>
        <v/>
      </c>
      <c r="H19" s="32" t="str">
        <f t="shared" si="6"/>
        <v/>
      </c>
      <c r="I19" s="32" t="str">
        <f t="shared" si="6"/>
        <v/>
      </c>
      <c r="J19" s="33" t="str">
        <f t="shared" si="6"/>
        <v/>
      </c>
    </row>
    <row r="20" spans="1:10" s="56" customFormat="1" ht="12.65" customHeight="1" thickBot="1">
      <c r="A20" s="3" t="s">
        <v>319</v>
      </c>
      <c r="B20" s="54"/>
      <c r="C20" s="55"/>
      <c r="D20" s="55"/>
      <c r="E20" s="44"/>
      <c r="F20" s="55"/>
      <c r="G20" s="55"/>
      <c r="H20" s="55"/>
      <c r="I20" s="55"/>
      <c r="J20" s="55"/>
    </row>
    <row r="21" spans="1:10" s="56" customFormat="1" ht="12.65" customHeight="1" thickBot="1">
      <c r="A21" s="57" t="s">
        <v>320</v>
      </c>
      <c r="B21" s="54"/>
      <c r="C21" s="55"/>
      <c r="D21" s="55"/>
      <c r="E21" s="44"/>
      <c r="F21" s="55"/>
      <c r="G21" s="55"/>
      <c r="H21" s="55"/>
      <c r="I21" s="55"/>
      <c r="J21" s="55"/>
    </row>
    <row r="22" spans="1:10" s="56" customFormat="1" ht="12.65" customHeight="1" thickBot="1">
      <c r="A22" s="57" t="s">
        <v>321</v>
      </c>
      <c r="B22" s="54"/>
      <c r="C22" s="55"/>
      <c r="D22" s="55"/>
      <c r="E22" s="44"/>
      <c r="F22" s="55"/>
      <c r="G22" s="55"/>
      <c r="H22" s="55"/>
      <c r="I22" s="55"/>
      <c r="J22" s="55"/>
    </row>
    <row r="23" spans="1:10" ht="12.65" customHeight="1" thickBot="1">
      <c r="A23" s="3" t="s">
        <v>13</v>
      </c>
      <c r="B23" s="2"/>
      <c r="C23" s="21">
        <v>56</v>
      </c>
      <c r="D23" s="21">
        <v>59</v>
      </c>
      <c r="E23" s="45">
        <v>60</v>
      </c>
      <c r="F23" s="21"/>
      <c r="G23" s="21"/>
      <c r="H23" s="21"/>
      <c r="I23" s="21"/>
      <c r="J23" s="22"/>
    </row>
    <row r="24" spans="1:10" ht="12.65" customHeight="1" thickBot="1">
      <c r="A24" s="3" t="s">
        <v>164</v>
      </c>
      <c r="B24" s="2"/>
      <c r="C24" s="21">
        <v>4</v>
      </c>
      <c r="D24" s="21">
        <v>4</v>
      </c>
      <c r="E24" s="45">
        <v>3</v>
      </c>
      <c r="F24" s="21"/>
      <c r="G24" s="21"/>
      <c r="H24" s="21"/>
      <c r="I24" s="21"/>
      <c r="J24" s="22"/>
    </row>
    <row r="25" spans="1:10" ht="12.65" customHeight="1" thickBot="1">
      <c r="A25" s="31" t="s">
        <v>15</v>
      </c>
      <c r="B25" s="2"/>
      <c r="C25" s="21">
        <v>6</v>
      </c>
      <c r="D25" s="21">
        <v>6</v>
      </c>
      <c r="E25" s="45">
        <v>5</v>
      </c>
      <c r="F25" s="21"/>
      <c r="G25" s="21"/>
      <c r="H25" s="21"/>
      <c r="I25" s="21"/>
      <c r="J25" s="22"/>
    </row>
    <row r="26" spans="1:10" ht="12.65" customHeight="1" thickBot="1">
      <c r="A26" s="3" t="s">
        <v>165</v>
      </c>
      <c r="B26" s="2"/>
      <c r="C26" s="21">
        <v>4</v>
      </c>
      <c r="D26" s="21">
        <v>2</v>
      </c>
      <c r="E26" s="47">
        <v>3</v>
      </c>
      <c r="F26" s="21"/>
      <c r="G26" s="21"/>
      <c r="H26" s="21"/>
      <c r="I26" s="21"/>
      <c r="J26" s="22"/>
    </row>
    <row r="27" spans="1:10" ht="12.65" customHeight="1" thickBot="1">
      <c r="A27" s="3"/>
      <c r="B27" s="2"/>
      <c r="C27" s="2"/>
      <c r="D27" s="2"/>
      <c r="E27" s="46"/>
      <c r="F27" s="2"/>
      <c r="G27" s="2"/>
      <c r="H27" s="2"/>
      <c r="I27" s="2"/>
      <c r="J27" s="4"/>
    </row>
    <row r="28" spans="1:10" ht="15.4" customHeight="1" thickBot="1">
      <c r="A28" s="9" t="s">
        <v>166</v>
      </c>
      <c r="B28" s="10"/>
      <c r="C28" s="17">
        <f t="shared" ref="C28:J28" si="8">IF(COUNT(C34:C53)=0,"",AVERAGE(C30,C38,C46))</f>
        <v>0.32076102530964701</v>
      </c>
      <c r="D28" s="17">
        <f t="shared" ref="D28" si="9">IF(COUNT(D34:D53)=0,"",AVERAGE(D30,D38,D46))</f>
        <v>0.33893646365106284</v>
      </c>
      <c r="E28" s="43">
        <v>0.32</v>
      </c>
      <c r="F28" s="17" t="str">
        <f t="shared" si="8"/>
        <v/>
      </c>
      <c r="G28" s="17" t="str">
        <f t="shared" si="8"/>
        <v/>
      </c>
      <c r="H28" s="17" t="str">
        <f t="shared" si="8"/>
        <v/>
      </c>
      <c r="I28" s="17" t="str">
        <f t="shared" si="8"/>
        <v/>
      </c>
      <c r="J28" s="18" t="str">
        <f t="shared" si="8"/>
        <v/>
      </c>
    </row>
    <row r="29" spans="1:10" ht="12.65" customHeight="1" thickBot="1">
      <c r="A29" s="11"/>
      <c r="B29" s="12"/>
      <c r="C29" s="29">
        <f t="shared" ref="C29:J29" si="10">IF(C2="","",C2)</f>
        <v>46265</v>
      </c>
      <c r="D29" s="29">
        <f>D2</f>
        <v>46272</v>
      </c>
      <c r="E29" s="36">
        <v>46279</v>
      </c>
      <c r="F29" s="29" t="str">
        <f t="shared" si="10"/>
        <v/>
      </c>
      <c r="G29" s="29" t="str">
        <f t="shared" si="10"/>
        <v/>
      </c>
      <c r="H29" s="29" t="str">
        <f t="shared" si="10"/>
        <v/>
      </c>
      <c r="I29" s="29" t="str">
        <f t="shared" si="10"/>
        <v/>
      </c>
      <c r="J29" s="30" t="str">
        <f t="shared" si="10"/>
        <v/>
      </c>
    </row>
    <row r="30" spans="1:10" ht="12.65" customHeight="1" thickBot="1">
      <c r="A30" s="14" t="s">
        <v>172</v>
      </c>
      <c r="B30" s="13"/>
      <c r="C30" s="32">
        <f t="shared" ref="C30:J30" si="11">IF(SUM(C34:C37)=0,"",C36/SUM(C34:C37))</f>
        <v>0.3611111111111111</v>
      </c>
      <c r="D30" s="32">
        <f t="shared" ref="D30" si="12">IF(SUM(D34:D37)=0,"",D36/SUM(D34:D37))</f>
        <v>0.39189189189189189</v>
      </c>
      <c r="E30" s="48">
        <v>0.35</v>
      </c>
      <c r="F30" s="32" t="str">
        <f t="shared" si="11"/>
        <v/>
      </c>
      <c r="G30" s="32" t="str">
        <f t="shared" si="11"/>
        <v/>
      </c>
      <c r="H30" s="32" t="str">
        <f t="shared" si="11"/>
        <v/>
      </c>
      <c r="I30" s="32" t="str">
        <f t="shared" si="11"/>
        <v/>
      </c>
      <c r="J30" s="33" t="str">
        <f t="shared" si="11"/>
        <v/>
      </c>
    </row>
    <row r="31" spans="1:10" s="56" customFormat="1" ht="12.65" customHeight="1" thickBot="1">
      <c r="A31" s="3" t="s">
        <v>319</v>
      </c>
      <c r="B31" s="54"/>
      <c r="C31" s="55"/>
      <c r="D31" s="55"/>
      <c r="E31" s="48"/>
      <c r="F31" s="55"/>
      <c r="G31" s="55"/>
      <c r="H31" s="55"/>
      <c r="I31" s="55"/>
      <c r="J31" s="55"/>
    </row>
    <row r="32" spans="1:10" s="56" customFormat="1" ht="12.65" customHeight="1" thickBot="1">
      <c r="A32" s="57" t="s">
        <v>320</v>
      </c>
      <c r="B32" s="54"/>
      <c r="C32" s="55"/>
      <c r="D32" s="55"/>
      <c r="E32" s="48"/>
      <c r="F32" s="55"/>
      <c r="G32" s="55"/>
      <c r="H32" s="55"/>
      <c r="I32" s="55"/>
      <c r="J32" s="55"/>
    </row>
    <row r="33" spans="1:10" s="56" customFormat="1" ht="12.65" customHeight="1" thickBot="1">
      <c r="A33" s="57" t="s">
        <v>321</v>
      </c>
      <c r="B33" s="54"/>
      <c r="C33" s="55"/>
      <c r="D33" s="55"/>
      <c r="E33" s="48"/>
      <c r="F33" s="55"/>
      <c r="G33" s="55"/>
      <c r="H33" s="55"/>
      <c r="I33" s="55"/>
      <c r="J33" s="55"/>
    </row>
    <row r="34" spans="1:10" ht="12.65" customHeight="1" thickBot="1">
      <c r="A34" s="3" t="s">
        <v>13</v>
      </c>
      <c r="B34" s="2"/>
      <c r="C34" s="21">
        <v>141</v>
      </c>
      <c r="D34" s="21">
        <v>153</v>
      </c>
      <c r="E34" s="45">
        <v>175</v>
      </c>
      <c r="F34" s="21"/>
      <c r="G34" s="21"/>
      <c r="H34" s="21"/>
      <c r="I34" s="21"/>
      <c r="J34" s="22"/>
    </row>
    <row r="35" spans="1:10" ht="12.65" customHeight="1" thickBot="1">
      <c r="A35" s="3" t="s">
        <v>164</v>
      </c>
      <c r="B35" s="2"/>
      <c r="C35" s="21">
        <v>43</v>
      </c>
      <c r="D35" s="21">
        <v>27</v>
      </c>
      <c r="E35" s="45">
        <v>30</v>
      </c>
      <c r="F35" s="21"/>
      <c r="G35" s="21"/>
      <c r="H35" s="21"/>
      <c r="I35" s="21"/>
      <c r="J35" s="22"/>
    </row>
    <row r="36" spans="1:10" ht="12.65" customHeight="1" thickBot="1">
      <c r="A36" s="31" t="s">
        <v>15</v>
      </c>
      <c r="B36" s="2"/>
      <c r="C36" s="21">
        <v>104</v>
      </c>
      <c r="D36" s="21">
        <v>116</v>
      </c>
      <c r="E36" s="45">
        <v>110</v>
      </c>
      <c r="F36" s="21"/>
      <c r="G36" s="21"/>
      <c r="H36" s="21"/>
      <c r="I36" s="21"/>
      <c r="J36" s="22"/>
    </row>
    <row r="37" spans="1:10" ht="12.65" customHeight="1" thickBot="1">
      <c r="A37" s="3" t="s">
        <v>165</v>
      </c>
      <c r="B37" s="2"/>
      <c r="C37" s="21"/>
      <c r="D37" s="21"/>
      <c r="E37" s="46"/>
      <c r="F37" s="21"/>
      <c r="G37" s="21"/>
      <c r="H37" s="21"/>
      <c r="I37" s="21"/>
      <c r="J37" s="22"/>
    </row>
    <row r="38" spans="1:10" ht="12.65" customHeight="1" thickBot="1">
      <c r="A38" s="14" t="s">
        <v>2</v>
      </c>
      <c r="B38" s="13"/>
      <c r="C38" s="32">
        <f t="shared" ref="C38:J38" si="13">IF(SUM(C42:C45)=0,"",C44/SUM(C42:C45))</f>
        <v>0.38330170777988615</v>
      </c>
      <c r="D38" s="32">
        <f t="shared" ref="D38" si="14">IF(SUM(D42:D45)=0,"",D44/SUM(D42:D45))</f>
        <v>0.4049904030710173</v>
      </c>
      <c r="E38" s="48">
        <v>0.39</v>
      </c>
      <c r="F38" s="32" t="str">
        <f t="shared" si="13"/>
        <v/>
      </c>
      <c r="G38" s="32" t="str">
        <f t="shared" si="13"/>
        <v/>
      </c>
      <c r="H38" s="32" t="str">
        <f t="shared" si="13"/>
        <v/>
      </c>
      <c r="I38" s="32" t="str">
        <f t="shared" si="13"/>
        <v/>
      </c>
      <c r="J38" s="33" t="str">
        <f t="shared" si="13"/>
        <v/>
      </c>
    </row>
    <row r="39" spans="1:10" s="56" customFormat="1" ht="12.65" customHeight="1" thickBot="1">
      <c r="A39" s="3" t="s">
        <v>319</v>
      </c>
      <c r="B39" s="54"/>
      <c r="C39" s="55"/>
      <c r="D39" s="55"/>
      <c r="E39" s="48"/>
      <c r="F39" s="55"/>
      <c r="G39" s="55"/>
      <c r="H39" s="55"/>
      <c r="I39" s="55"/>
      <c r="J39" s="55"/>
    </row>
    <row r="40" spans="1:10" s="56" customFormat="1" ht="12.65" customHeight="1" thickBot="1">
      <c r="A40" s="57" t="s">
        <v>320</v>
      </c>
      <c r="B40" s="54"/>
      <c r="C40" s="55"/>
      <c r="D40" s="55"/>
      <c r="E40" s="48"/>
      <c r="F40" s="55"/>
      <c r="G40" s="55"/>
      <c r="H40" s="55"/>
      <c r="I40" s="55"/>
      <c r="J40" s="55"/>
    </row>
    <row r="41" spans="1:10" s="56" customFormat="1" ht="12.65" customHeight="1" thickBot="1">
      <c r="A41" s="57" t="s">
        <v>321</v>
      </c>
      <c r="B41" s="54"/>
      <c r="C41" s="55"/>
      <c r="D41" s="55"/>
      <c r="E41" s="48"/>
      <c r="F41" s="55"/>
      <c r="G41" s="55"/>
      <c r="H41" s="55"/>
      <c r="I41" s="55"/>
      <c r="J41" s="55"/>
    </row>
    <row r="42" spans="1:10" ht="12.65" customHeight="1" thickBot="1">
      <c r="A42" s="3" t="s">
        <v>13</v>
      </c>
      <c r="B42" s="2"/>
      <c r="C42" s="21">
        <v>294</v>
      </c>
      <c r="D42" s="21">
        <v>274</v>
      </c>
      <c r="E42" s="45">
        <v>284</v>
      </c>
      <c r="F42" s="21"/>
      <c r="G42" s="21"/>
      <c r="H42" s="21"/>
      <c r="I42" s="21"/>
      <c r="J42" s="22"/>
    </row>
    <row r="43" spans="1:10" ht="12.65" customHeight="1" thickBot="1">
      <c r="A43" s="3" t="s">
        <v>164</v>
      </c>
      <c r="B43" s="2"/>
      <c r="C43" s="21">
        <v>31</v>
      </c>
      <c r="D43" s="21">
        <v>36</v>
      </c>
      <c r="E43" s="45">
        <v>36</v>
      </c>
      <c r="F43" s="21"/>
      <c r="G43" s="21"/>
      <c r="H43" s="21"/>
      <c r="I43" s="21"/>
      <c r="J43" s="22"/>
    </row>
    <row r="44" spans="1:10" ht="12.65" customHeight="1" thickBot="1">
      <c r="A44" s="31" t="s">
        <v>15</v>
      </c>
      <c r="B44" s="2"/>
      <c r="C44" s="21">
        <v>202</v>
      </c>
      <c r="D44" s="21">
        <v>211</v>
      </c>
      <c r="E44" s="45">
        <v>206</v>
      </c>
      <c r="F44" s="21"/>
      <c r="G44" s="21"/>
      <c r="H44" s="21"/>
      <c r="I44" s="21"/>
      <c r="J44" s="22"/>
    </row>
    <row r="45" spans="1:10" ht="12.65" customHeight="1" thickBot="1">
      <c r="A45" s="3" t="s">
        <v>165</v>
      </c>
      <c r="B45" s="2"/>
      <c r="C45" s="21"/>
      <c r="D45" s="21"/>
      <c r="E45" s="46"/>
      <c r="F45" s="21"/>
      <c r="G45" s="21"/>
      <c r="H45" s="21"/>
      <c r="I45" s="21"/>
      <c r="J45" s="22"/>
    </row>
    <row r="46" spans="1:10" ht="12.5" customHeight="1" thickBot="1">
      <c r="A46" s="14" t="s">
        <v>3</v>
      </c>
      <c r="B46" s="13"/>
      <c r="C46" s="32">
        <f t="shared" ref="C46:J46" si="15">IF(SUM(C50:C53)=0,"",C52/SUM(C50:C53))</f>
        <v>0.21787025703794369</v>
      </c>
      <c r="D46" s="32">
        <f t="shared" ref="D46" si="16">IF(SUM(D50:D53)=0,"",D52/SUM(D50:D53))</f>
        <v>0.21992709599027946</v>
      </c>
      <c r="E46" s="48">
        <v>0.22</v>
      </c>
      <c r="F46" s="32" t="str">
        <f t="shared" si="15"/>
        <v/>
      </c>
      <c r="G46" s="32" t="str">
        <f t="shared" si="15"/>
        <v/>
      </c>
      <c r="H46" s="32" t="str">
        <f t="shared" si="15"/>
        <v/>
      </c>
      <c r="I46" s="32" t="str">
        <f t="shared" si="15"/>
        <v/>
      </c>
      <c r="J46" s="33" t="str">
        <f t="shared" si="15"/>
        <v/>
      </c>
    </row>
    <row r="47" spans="1:10" s="56" customFormat="1" ht="12.5" customHeight="1" thickBot="1">
      <c r="A47" s="3" t="s">
        <v>319</v>
      </c>
      <c r="B47" s="54"/>
      <c r="C47" s="55"/>
      <c r="D47" s="55"/>
      <c r="E47" s="48"/>
      <c r="F47" s="55"/>
      <c r="G47" s="55"/>
      <c r="H47" s="55"/>
      <c r="I47" s="55"/>
      <c r="J47" s="55"/>
    </row>
    <row r="48" spans="1:10" s="56" customFormat="1" ht="12.5" customHeight="1" thickBot="1">
      <c r="A48" s="57" t="s">
        <v>320</v>
      </c>
      <c r="B48" s="54"/>
      <c r="C48" s="55"/>
      <c r="D48" s="55"/>
      <c r="E48" s="48"/>
      <c r="F48" s="55"/>
      <c r="G48" s="55"/>
      <c r="H48" s="55"/>
      <c r="I48" s="55"/>
      <c r="J48" s="55"/>
    </row>
    <row r="49" spans="1:10" s="56" customFormat="1" ht="12.5" customHeight="1" thickBot="1">
      <c r="A49" s="57" t="s">
        <v>321</v>
      </c>
      <c r="B49" s="54"/>
      <c r="C49" s="55"/>
      <c r="D49" s="55"/>
      <c r="E49" s="48"/>
      <c r="F49" s="55"/>
      <c r="G49" s="55"/>
      <c r="H49" s="55"/>
      <c r="I49" s="55"/>
      <c r="J49" s="55"/>
    </row>
    <row r="50" spans="1:10" ht="12.65" customHeight="1" thickBot="1">
      <c r="A50" s="3" t="s">
        <v>13</v>
      </c>
      <c r="B50" s="2"/>
      <c r="C50" s="21">
        <v>637</v>
      </c>
      <c r="D50" s="21">
        <v>641</v>
      </c>
      <c r="E50" s="45">
        <v>632</v>
      </c>
      <c r="F50" s="21"/>
      <c r="G50" s="21"/>
      <c r="H50" s="21"/>
      <c r="I50" s="21"/>
      <c r="J50" s="22"/>
    </row>
    <row r="51" spans="1:10" ht="12.65" customHeight="1" thickBot="1">
      <c r="A51" s="3" t="s">
        <v>164</v>
      </c>
      <c r="B51" s="2"/>
      <c r="C51" s="21">
        <v>2</v>
      </c>
      <c r="D51" s="21">
        <v>1</v>
      </c>
      <c r="E51" s="45">
        <v>1</v>
      </c>
      <c r="F51" s="21"/>
      <c r="G51" s="21"/>
      <c r="H51" s="21"/>
      <c r="I51" s="21"/>
      <c r="J51" s="22"/>
    </row>
    <row r="52" spans="1:10" ht="12.65" customHeight="1" thickBot="1">
      <c r="A52" s="31" t="s">
        <v>15</v>
      </c>
      <c r="B52" s="2"/>
      <c r="C52" s="21">
        <v>178</v>
      </c>
      <c r="D52" s="21">
        <v>181</v>
      </c>
      <c r="E52" s="45">
        <v>181</v>
      </c>
      <c r="F52" s="21"/>
      <c r="G52" s="21"/>
      <c r="H52" s="21"/>
      <c r="I52" s="21"/>
      <c r="J52" s="22"/>
    </row>
    <row r="53" spans="1:10" ht="12.65" customHeight="1" thickBot="1">
      <c r="A53" s="3" t="s">
        <v>165</v>
      </c>
      <c r="B53" s="2"/>
      <c r="C53" s="21"/>
      <c r="D53" s="21"/>
      <c r="E53" s="46"/>
      <c r="F53" s="21"/>
      <c r="G53" s="21"/>
      <c r="H53" s="21"/>
      <c r="I53" s="21"/>
      <c r="J53" s="22"/>
    </row>
    <row r="54" spans="1:10" ht="12.65" customHeight="1" thickBot="1">
      <c r="A54" s="3"/>
      <c r="B54" s="2"/>
      <c r="C54" s="2"/>
      <c r="D54" s="2"/>
      <c r="E54" s="46"/>
      <c r="F54" s="2"/>
      <c r="G54" s="2"/>
      <c r="H54" s="2"/>
      <c r="I54" s="2"/>
      <c r="J54" s="4"/>
    </row>
    <row r="55" spans="1:10" ht="15.4" customHeight="1" thickBot="1">
      <c r="A55" s="9" t="s">
        <v>167</v>
      </c>
      <c r="B55" s="10"/>
      <c r="C55" s="17">
        <f t="shared" ref="C55:J55" si="17">IF(COUNT(C61:C80)=0,"",AVERAGE(C57,C65,C73))</f>
        <v>0.2544973544973545</v>
      </c>
      <c r="D55" s="17">
        <f t="shared" ref="D55" si="18">IF(COUNT(D61:D80)=0,"",AVERAGE(D57,D65,D73))</f>
        <v>0.31077203964527911</v>
      </c>
      <c r="E55" s="43">
        <v>0.27</v>
      </c>
      <c r="F55" s="17" t="str">
        <f t="shared" si="17"/>
        <v/>
      </c>
      <c r="G55" s="17" t="str">
        <f t="shared" si="17"/>
        <v/>
      </c>
      <c r="H55" s="17" t="str">
        <f t="shared" si="17"/>
        <v/>
      </c>
      <c r="I55" s="17" t="str">
        <f t="shared" si="17"/>
        <v/>
      </c>
      <c r="J55" s="18" t="str">
        <f t="shared" si="17"/>
        <v/>
      </c>
    </row>
    <row r="56" spans="1:10" ht="12.65" customHeight="1" thickBot="1">
      <c r="A56" s="11"/>
      <c r="B56" s="12"/>
      <c r="C56" s="29">
        <f t="shared" ref="C56:J56" si="19">IF(C29="","",C29)</f>
        <v>46265</v>
      </c>
      <c r="D56" s="29">
        <f>D29</f>
        <v>46272</v>
      </c>
      <c r="E56" s="36">
        <v>46279</v>
      </c>
      <c r="F56" s="29" t="str">
        <f t="shared" si="19"/>
        <v/>
      </c>
      <c r="G56" s="29" t="str">
        <f t="shared" si="19"/>
        <v/>
      </c>
      <c r="H56" s="29" t="str">
        <f t="shared" si="19"/>
        <v/>
      </c>
      <c r="I56" s="29" t="str">
        <f t="shared" si="19"/>
        <v/>
      </c>
      <c r="J56" s="30" t="str">
        <f t="shared" si="19"/>
        <v/>
      </c>
    </row>
    <row r="57" spans="1:10" ht="12.65" customHeight="1" thickBot="1">
      <c r="A57" s="14" t="s">
        <v>0</v>
      </c>
      <c r="B57" s="13"/>
      <c r="C57" s="32">
        <f t="shared" ref="C57:J57" si="20">IF(SUM(C61:C64)=0,"",C63/SUM(C61:C64))</f>
        <v>0.44444444444444442</v>
      </c>
      <c r="D57" s="32">
        <f t="shared" ref="D57" si="21">IF(SUM(D61:D64)=0,"",D63/SUM(D61:D64))</f>
        <v>0.55555555555555558</v>
      </c>
      <c r="E57" s="48">
        <v>0.44</v>
      </c>
      <c r="F57" s="32" t="str">
        <f t="shared" si="20"/>
        <v/>
      </c>
      <c r="G57" s="32" t="str">
        <f t="shared" si="20"/>
        <v/>
      </c>
      <c r="H57" s="32" t="str">
        <f t="shared" si="20"/>
        <v/>
      </c>
      <c r="I57" s="32" t="str">
        <f t="shared" si="20"/>
        <v/>
      </c>
      <c r="J57" s="33" t="str">
        <f t="shared" si="20"/>
        <v/>
      </c>
    </row>
    <row r="58" spans="1:10" s="56" customFormat="1" ht="12.65" customHeight="1" thickBot="1">
      <c r="A58" s="3" t="s">
        <v>319</v>
      </c>
      <c r="B58" s="54"/>
      <c r="C58" s="55"/>
      <c r="D58" s="55"/>
      <c r="E58" s="48"/>
      <c r="F58" s="55"/>
      <c r="G58" s="55"/>
      <c r="H58" s="55"/>
      <c r="I58" s="55"/>
      <c r="J58" s="55"/>
    </row>
    <row r="59" spans="1:10" s="56" customFormat="1" ht="12.65" customHeight="1" thickBot="1">
      <c r="A59" s="57" t="s">
        <v>320</v>
      </c>
      <c r="B59" s="54"/>
      <c r="C59" s="55"/>
      <c r="D59" s="55"/>
      <c r="E59" s="48"/>
      <c r="F59" s="55"/>
      <c r="G59" s="55"/>
      <c r="H59" s="55"/>
      <c r="I59" s="55"/>
      <c r="J59" s="55"/>
    </row>
    <row r="60" spans="1:10" s="56" customFormat="1" ht="12.65" customHeight="1" thickBot="1">
      <c r="A60" s="57" t="s">
        <v>321</v>
      </c>
      <c r="B60" s="54"/>
      <c r="C60" s="55"/>
      <c r="D60" s="55"/>
      <c r="E60" s="48"/>
      <c r="F60" s="55"/>
      <c r="G60" s="55"/>
      <c r="H60" s="55"/>
      <c r="I60" s="55"/>
      <c r="J60" s="55"/>
    </row>
    <row r="61" spans="1:10" ht="12.65" customHeight="1" thickBot="1">
      <c r="A61" s="3" t="s">
        <v>13</v>
      </c>
      <c r="B61" s="2"/>
      <c r="C61" s="21"/>
      <c r="D61" s="21"/>
      <c r="E61" s="46"/>
      <c r="F61" s="21"/>
      <c r="G61" s="21"/>
      <c r="H61" s="21"/>
      <c r="I61" s="21"/>
      <c r="J61" s="22"/>
    </row>
    <row r="62" spans="1:10" ht="12.65" customHeight="1" thickBot="1">
      <c r="A62" s="3" t="s">
        <v>164</v>
      </c>
      <c r="B62" s="2"/>
      <c r="C62" s="21">
        <v>5</v>
      </c>
      <c r="D62" s="21">
        <v>4</v>
      </c>
      <c r="E62" s="45">
        <v>5</v>
      </c>
      <c r="F62" s="21"/>
      <c r="G62" s="21"/>
      <c r="H62" s="21"/>
      <c r="I62" s="21"/>
      <c r="J62" s="22"/>
    </row>
    <row r="63" spans="1:10" ht="12.65" customHeight="1" thickBot="1">
      <c r="A63" s="31" t="s">
        <v>15</v>
      </c>
      <c r="B63" s="2"/>
      <c r="C63" s="21">
        <v>4</v>
      </c>
      <c r="D63" s="21">
        <v>5</v>
      </c>
      <c r="E63" s="45">
        <v>4</v>
      </c>
      <c r="F63" s="21"/>
      <c r="G63" s="21"/>
      <c r="H63" s="21"/>
      <c r="I63" s="21"/>
      <c r="J63" s="22"/>
    </row>
    <row r="64" spans="1:10" ht="12.65" customHeight="1" thickBot="1">
      <c r="A64" s="3" t="s">
        <v>165</v>
      </c>
      <c r="B64" s="2"/>
      <c r="C64" s="21"/>
      <c r="D64" s="21"/>
      <c r="E64" s="46"/>
      <c r="F64" s="21"/>
      <c r="G64" s="21"/>
      <c r="H64" s="21"/>
      <c r="I64" s="21"/>
      <c r="J64" s="22"/>
    </row>
    <row r="65" spans="1:10" ht="12.65" customHeight="1" thickBot="1">
      <c r="A65" s="14" t="s">
        <v>2</v>
      </c>
      <c r="B65" s="13"/>
      <c r="C65" s="32">
        <f t="shared" ref="C65:J65" si="22">IF(SUM(C69:C72)=0,"",C71/SUM(C69:C72))</f>
        <v>0.19047619047619047</v>
      </c>
      <c r="D65" s="32">
        <f t="shared" ref="D65" si="23">IF(SUM(D69:D72)=0,"",D71/SUM(D69:D72))</f>
        <v>0.25</v>
      </c>
      <c r="E65" s="48">
        <v>0.25</v>
      </c>
      <c r="F65" s="32" t="str">
        <f t="shared" si="22"/>
        <v/>
      </c>
      <c r="G65" s="32" t="str">
        <f t="shared" si="22"/>
        <v/>
      </c>
      <c r="H65" s="32" t="str">
        <f t="shared" si="22"/>
        <v/>
      </c>
      <c r="I65" s="32" t="str">
        <f t="shared" si="22"/>
        <v/>
      </c>
      <c r="J65" s="33" t="str">
        <f t="shared" si="22"/>
        <v/>
      </c>
    </row>
    <row r="66" spans="1:10" s="56" customFormat="1" ht="12.65" customHeight="1" thickBot="1">
      <c r="A66" s="3" t="s">
        <v>319</v>
      </c>
      <c r="B66" s="54"/>
      <c r="C66" s="55"/>
      <c r="D66" s="55"/>
      <c r="E66" s="48"/>
      <c r="F66" s="55"/>
      <c r="G66" s="55"/>
      <c r="H66" s="55"/>
      <c r="I66" s="55"/>
      <c r="J66" s="55"/>
    </row>
    <row r="67" spans="1:10" s="56" customFormat="1" ht="12.65" customHeight="1" thickBot="1">
      <c r="A67" s="57" t="s">
        <v>320</v>
      </c>
      <c r="B67" s="54"/>
      <c r="C67" s="55"/>
      <c r="D67" s="55"/>
      <c r="E67" s="48"/>
      <c r="F67" s="55"/>
      <c r="G67" s="55"/>
      <c r="H67" s="55"/>
      <c r="I67" s="55"/>
      <c r="J67" s="55"/>
    </row>
    <row r="68" spans="1:10" s="56" customFormat="1" ht="12.65" customHeight="1" thickBot="1">
      <c r="A68" s="57" t="s">
        <v>321</v>
      </c>
      <c r="B68" s="54"/>
      <c r="C68" s="55"/>
      <c r="D68" s="55"/>
      <c r="E68" s="48"/>
      <c r="F68" s="55"/>
      <c r="G68" s="55"/>
      <c r="H68" s="55"/>
      <c r="I68" s="55"/>
      <c r="J68" s="55"/>
    </row>
    <row r="69" spans="1:10" ht="12.65" customHeight="1" thickBot="1">
      <c r="A69" s="3" t="s">
        <v>13</v>
      </c>
      <c r="B69" s="2"/>
      <c r="C69" s="21">
        <v>6</v>
      </c>
      <c r="D69" s="21">
        <v>4</v>
      </c>
      <c r="E69" s="45">
        <v>7</v>
      </c>
      <c r="F69" s="21"/>
      <c r="G69" s="21"/>
      <c r="H69" s="21"/>
      <c r="I69" s="21"/>
      <c r="J69" s="22"/>
    </row>
    <row r="70" spans="1:10" ht="12.65" customHeight="1" thickBot="1">
      <c r="A70" s="3" t="s">
        <v>164</v>
      </c>
      <c r="B70" s="2"/>
      <c r="C70" s="21">
        <v>11</v>
      </c>
      <c r="D70" s="21">
        <v>9</v>
      </c>
      <c r="E70" s="45">
        <v>8</v>
      </c>
      <c r="F70" s="21"/>
      <c r="G70" s="21"/>
      <c r="H70" s="21"/>
      <c r="I70" s="21"/>
      <c r="J70" s="22"/>
    </row>
    <row r="71" spans="1:10" ht="12.65" customHeight="1" thickBot="1">
      <c r="A71" s="31" t="s">
        <v>15</v>
      </c>
      <c r="B71" s="2"/>
      <c r="C71" s="21">
        <v>4</v>
      </c>
      <c r="D71" s="21">
        <v>5</v>
      </c>
      <c r="E71" s="45">
        <v>5</v>
      </c>
      <c r="F71" s="21"/>
      <c r="G71" s="21"/>
      <c r="H71" s="21"/>
      <c r="I71" s="21"/>
      <c r="J71" s="22"/>
    </row>
    <row r="72" spans="1:10" ht="12.65" customHeight="1" thickBot="1">
      <c r="A72" s="3" t="s">
        <v>165</v>
      </c>
      <c r="B72" s="2"/>
      <c r="C72" s="21"/>
      <c r="D72" s="21">
        <v>2</v>
      </c>
      <c r="E72" s="46"/>
      <c r="F72" s="21"/>
      <c r="G72" s="21"/>
      <c r="H72" s="21"/>
      <c r="I72" s="21"/>
      <c r="J72" s="22"/>
    </row>
    <row r="73" spans="1:10" ht="12.65" customHeight="1" thickBot="1">
      <c r="A73" s="14" t="s">
        <v>3</v>
      </c>
      <c r="B73" s="13"/>
      <c r="C73" s="32">
        <f t="shared" ref="C73:J73" si="24">IF(SUM(C77:C80)=0,"",C79/SUM(C77:C80))</f>
        <v>0.12857142857142856</v>
      </c>
      <c r="D73" s="32">
        <f t="shared" ref="D73" si="25">IF(SUM(D77:D80)=0,"",D79/SUM(D77:D80))</f>
        <v>0.12676056338028169</v>
      </c>
      <c r="E73" s="48">
        <v>0.11</v>
      </c>
      <c r="F73" s="32" t="str">
        <f t="shared" si="24"/>
        <v/>
      </c>
      <c r="G73" s="32" t="str">
        <f t="shared" si="24"/>
        <v/>
      </c>
      <c r="H73" s="32" t="str">
        <f t="shared" si="24"/>
        <v/>
      </c>
      <c r="I73" s="32" t="str">
        <f t="shared" si="24"/>
        <v/>
      </c>
      <c r="J73" s="33" t="str">
        <f t="shared" si="24"/>
        <v/>
      </c>
    </row>
    <row r="74" spans="1:10" s="56" customFormat="1" ht="12.65" customHeight="1" thickBot="1">
      <c r="A74" s="3" t="s">
        <v>319</v>
      </c>
      <c r="B74" s="54"/>
      <c r="C74" s="55"/>
      <c r="D74" s="55"/>
      <c r="E74" s="48"/>
      <c r="F74" s="55"/>
      <c r="G74" s="55"/>
      <c r="H74" s="55"/>
      <c r="I74" s="55"/>
      <c r="J74" s="55"/>
    </row>
    <row r="75" spans="1:10" s="56" customFormat="1" ht="12.65" customHeight="1" thickBot="1">
      <c r="A75" s="57" t="s">
        <v>320</v>
      </c>
      <c r="B75" s="54"/>
      <c r="C75" s="55"/>
      <c r="D75" s="55"/>
      <c r="E75" s="48"/>
      <c r="F75" s="55"/>
      <c r="G75" s="55"/>
      <c r="H75" s="55"/>
      <c r="I75" s="55"/>
      <c r="J75" s="55"/>
    </row>
    <row r="76" spans="1:10" s="56" customFormat="1" ht="12.65" customHeight="1" thickBot="1">
      <c r="A76" s="57" t="s">
        <v>321</v>
      </c>
      <c r="B76" s="54"/>
      <c r="C76" s="55"/>
      <c r="D76" s="55"/>
      <c r="E76" s="48"/>
      <c r="F76" s="55"/>
      <c r="G76" s="55"/>
      <c r="H76" s="55"/>
      <c r="I76" s="55"/>
      <c r="J76" s="55"/>
    </row>
    <row r="77" spans="1:10" ht="12.65" customHeight="1" thickBot="1">
      <c r="A77" s="3" t="s">
        <v>13</v>
      </c>
      <c r="B77" s="2"/>
      <c r="C77" s="21">
        <v>43</v>
      </c>
      <c r="D77" s="21">
        <v>49</v>
      </c>
      <c r="E77" s="45">
        <v>49</v>
      </c>
      <c r="F77" s="21"/>
      <c r="G77" s="21"/>
      <c r="H77" s="21"/>
      <c r="I77" s="21"/>
      <c r="J77" s="22"/>
    </row>
    <row r="78" spans="1:10" ht="12.65" customHeight="1" thickBot="1">
      <c r="A78" s="3" t="s">
        <v>164</v>
      </c>
      <c r="B78" s="2"/>
      <c r="C78" s="21">
        <v>9</v>
      </c>
      <c r="D78" s="21">
        <v>10</v>
      </c>
      <c r="E78" s="45">
        <v>8</v>
      </c>
      <c r="F78" s="21"/>
      <c r="G78" s="21"/>
      <c r="H78" s="21"/>
      <c r="I78" s="21"/>
      <c r="J78" s="22"/>
    </row>
    <row r="79" spans="1:10" ht="12.65" customHeight="1" thickBot="1">
      <c r="A79" s="31" t="s">
        <v>15</v>
      </c>
      <c r="B79" s="2"/>
      <c r="C79" s="21">
        <v>9</v>
      </c>
      <c r="D79" s="21">
        <v>9</v>
      </c>
      <c r="E79" s="45">
        <v>8</v>
      </c>
      <c r="F79" s="21"/>
      <c r="G79" s="21"/>
      <c r="H79" s="21"/>
      <c r="I79" s="21"/>
      <c r="J79" s="22"/>
    </row>
    <row r="80" spans="1:10" ht="12.65" customHeight="1" thickBot="1">
      <c r="A80" s="3" t="s">
        <v>165</v>
      </c>
      <c r="B80" s="2"/>
      <c r="C80" s="21">
        <v>9</v>
      </c>
      <c r="D80" s="21">
        <v>3</v>
      </c>
      <c r="E80" s="49">
        <v>6</v>
      </c>
      <c r="F80" s="21"/>
      <c r="G80" s="21"/>
      <c r="H80" s="21"/>
      <c r="I80" s="21"/>
      <c r="J80" s="22"/>
    </row>
    <row r="81" spans="1:10" ht="12.65" customHeight="1" thickBot="1">
      <c r="A81" s="3"/>
      <c r="B81" s="2"/>
      <c r="C81" s="2"/>
      <c r="D81" s="2"/>
      <c r="E81" s="46"/>
      <c r="F81" s="2"/>
      <c r="G81" s="2"/>
      <c r="H81" s="2"/>
      <c r="I81" s="2"/>
      <c r="J81" s="4"/>
    </row>
    <row r="82" spans="1:10" ht="15.4" customHeight="1" thickBot="1">
      <c r="A82" s="9" t="s">
        <v>168</v>
      </c>
      <c r="B82" s="10"/>
      <c r="C82" s="19">
        <f t="shared" ref="C82:J82" si="26">IF(COUNT(C84:C86)=0,"",AVERAGE(C84:C86))</f>
        <v>92.000751095769672</v>
      </c>
      <c r="D82" s="19">
        <f t="shared" ref="D82" si="27">IF(COUNT(D84:D86)=0,"",AVERAGE(D84:D86))</f>
        <v>99.666666666666671</v>
      </c>
      <c r="E82" s="50">
        <v>103</v>
      </c>
      <c r="F82" s="19" t="str">
        <f t="shared" si="26"/>
        <v/>
      </c>
      <c r="G82" s="19" t="str">
        <f t="shared" si="26"/>
        <v/>
      </c>
      <c r="H82" s="19" t="str">
        <f t="shared" si="26"/>
        <v/>
      </c>
      <c r="I82" s="19" t="str">
        <f t="shared" si="26"/>
        <v/>
      </c>
      <c r="J82" s="20" t="str">
        <f t="shared" si="26"/>
        <v/>
      </c>
    </row>
    <row r="83" spans="1:10" ht="12.65" customHeight="1" thickBot="1">
      <c r="A83" s="11"/>
      <c r="B83" s="12"/>
      <c r="C83" s="29">
        <f t="shared" ref="C83:J83" si="28">IF(C56="","",C56)</f>
        <v>46265</v>
      </c>
      <c r="D83" s="29">
        <f>D56</f>
        <v>46272</v>
      </c>
      <c r="E83" s="36">
        <v>46279</v>
      </c>
      <c r="F83" s="29" t="str">
        <f t="shared" si="28"/>
        <v/>
      </c>
      <c r="G83" s="29" t="str">
        <f t="shared" si="28"/>
        <v/>
      </c>
      <c r="H83" s="29" t="str">
        <f t="shared" si="28"/>
        <v/>
      </c>
      <c r="I83" s="29" t="str">
        <f t="shared" si="28"/>
        <v/>
      </c>
      <c r="J83" s="30" t="str">
        <f t="shared" si="28"/>
        <v/>
      </c>
    </row>
    <row r="84" spans="1:10" ht="12.65" customHeight="1" thickBot="1">
      <c r="A84" s="3" t="s">
        <v>173</v>
      </c>
      <c r="B84" s="2"/>
      <c r="C84" s="34">
        <v>34.923542912713323</v>
      </c>
      <c r="D84" s="34">
        <v>32</v>
      </c>
      <c r="E84" s="45">
        <v>39</v>
      </c>
      <c r="F84" s="23"/>
      <c r="G84" s="23"/>
      <c r="H84" s="23"/>
      <c r="I84" s="23"/>
      <c r="J84" s="24"/>
    </row>
    <row r="85" spans="1:10" ht="12.65" customHeight="1" thickBot="1">
      <c r="A85" s="3" t="s">
        <v>2</v>
      </c>
      <c r="B85" s="2"/>
      <c r="C85" s="34">
        <v>57.643769152247323</v>
      </c>
      <c r="D85" s="34">
        <v>56</v>
      </c>
      <c r="E85" s="45">
        <v>61</v>
      </c>
      <c r="F85" s="23"/>
      <c r="G85" s="23"/>
      <c r="H85" s="23"/>
      <c r="I85" s="23"/>
      <c r="J85" s="24"/>
    </row>
    <row r="86" spans="1:10" ht="12.65" customHeight="1" thickBot="1">
      <c r="A86" s="5" t="s">
        <v>3</v>
      </c>
      <c r="B86" s="6"/>
      <c r="C86" s="35">
        <v>183.43494122234841</v>
      </c>
      <c r="D86" s="35">
        <v>211</v>
      </c>
      <c r="E86" s="45">
        <v>211</v>
      </c>
      <c r="F86" s="25"/>
      <c r="G86" s="25"/>
      <c r="H86" s="25"/>
      <c r="I86" s="25"/>
      <c r="J86" s="26"/>
    </row>
    <row r="87" spans="1:10" ht="12.6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6" customHeight="1">
      <c r="A88" s="73" t="s">
        <v>171</v>
      </c>
      <c r="B88" s="72"/>
      <c r="C88" s="72"/>
      <c r="D88" s="72"/>
      <c r="E88" s="72"/>
      <c r="F88" s="72"/>
      <c r="G88" s="72"/>
      <c r="H88" s="72"/>
      <c r="I88" s="72"/>
      <c r="J88" s="72"/>
    </row>
    <row r="89" spans="1:10" ht="24" customHeight="1">
      <c r="A89" s="71" t="s">
        <v>170</v>
      </c>
      <c r="B89" s="72"/>
      <c r="C89" s="72"/>
      <c r="D89" s="72"/>
      <c r="E89" s="72"/>
      <c r="F89" s="72"/>
      <c r="G89" s="72"/>
      <c r="H89" s="72"/>
      <c r="I89" s="72"/>
      <c r="J89" s="72"/>
    </row>
  </sheetData>
  <mergeCells count="2">
    <mergeCell ref="A89:J89"/>
    <mergeCell ref="A88:J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029A-35A3-4B71-8C41-405440F1DE96}">
  <dimension ref="A1:U3883"/>
  <sheetViews>
    <sheetView topLeftCell="G1" workbookViewId="0">
      <selection activeCell="H7" sqref="H7"/>
    </sheetView>
  </sheetViews>
  <sheetFormatPr defaultRowHeight="14"/>
  <cols>
    <col min="2" max="2" width="13.6640625" bestFit="1" customWidth="1"/>
    <col min="3" max="8" width="13.1640625" customWidth="1"/>
  </cols>
  <sheetData>
    <row r="1" spans="1:21" ht="14.5">
      <c r="A1" s="58" t="s">
        <v>347</v>
      </c>
      <c r="B1" s="59" t="s">
        <v>348</v>
      </c>
      <c r="C1" s="59" t="s">
        <v>349</v>
      </c>
      <c r="D1" s="60" t="s">
        <v>350</v>
      </c>
      <c r="E1" s="60" t="s">
        <v>351</v>
      </c>
      <c r="F1" s="61" t="s">
        <v>352</v>
      </c>
      <c r="G1" s="58" t="s">
        <v>353</v>
      </c>
      <c r="H1" s="62" t="s">
        <v>354</v>
      </c>
      <c r="I1" s="58" t="s">
        <v>355</v>
      </c>
      <c r="J1" s="60" t="s">
        <v>356</v>
      </c>
      <c r="K1" s="60" t="s">
        <v>357</v>
      </c>
      <c r="L1" s="60" t="s">
        <v>358</v>
      </c>
      <c r="M1" s="63" t="s">
        <v>182</v>
      </c>
      <c r="N1" s="63" t="s">
        <v>359</v>
      </c>
      <c r="O1" s="64" t="s">
        <v>360</v>
      </c>
      <c r="P1" s="64" t="s">
        <v>361</v>
      </c>
      <c r="Q1" s="64" t="s">
        <v>362</v>
      </c>
      <c r="R1" s="65" t="s">
        <v>363</v>
      </c>
      <c r="S1" s="65" t="s">
        <v>364</v>
      </c>
      <c r="T1" s="65" t="s">
        <v>365</v>
      </c>
      <c r="U1" s="65" t="s">
        <v>366</v>
      </c>
    </row>
    <row r="2" spans="1:21">
      <c r="A2" s="63" t="str">
        <f>VLOOKUP(L2,[1]Sheet1!$N:$P,3,0)</f>
        <v>M1 NABUNTURAN</v>
      </c>
      <c r="B2" s="66">
        <v>44854.658368055563</v>
      </c>
      <c r="C2" s="66">
        <v>44858.577465277784</v>
      </c>
      <c r="D2" s="67" t="s">
        <v>367</v>
      </c>
      <c r="E2" s="67" t="s">
        <v>368</v>
      </c>
      <c r="F2" s="1">
        <v>1</v>
      </c>
      <c r="G2" s="63" t="str">
        <f>VLOOKUP(D2,[2]MINDANAO!$B:$C,2,0)</f>
        <v>SKYDRIVE CROSSOVER</v>
      </c>
      <c r="H2" s="67">
        <v>70037</v>
      </c>
      <c r="I2" s="63" t="str">
        <f>VLOOKUP(L2,'[3]NEW LEGEND 2026'!M:S,7,0)</f>
        <v>MUTI</v>
      </c>
      <c r="J2" s="67" t="s">
        <v>369</v>
      </c>
      <c r="K2" s="67" t="s">
        <v>370</v>
      </c>
      <c r="L2" s="67" t="s">
        <v>371</v>
      </c>
      <c r="M2" s="63" t="str">
        <f>VLOOKUP(D2,'[3]NEW LEGEND 2026'!G:I,3,0)</f>
        <v>SUZUKI</v>
      </c>
      <c r="N2" s="63" t="str">
        <f>VLOOKUP(D2,'[3]NEW LEGEND 2026'!G:J,4,0)</f>
        <v>BLUE</v>
      </c>
      <c r="O2" s="68" t="str">
        <f t="shared" ref="O2:O65" si="0">CHOOSE(MONTH(C2),"JAN","FEB","MAR","APR","MAY","JUN","JUL","AUG","SEP","OCT","NOV","DEC")</f>
        <v>OCT</v>
      </c>
      <c r="P2" s="68">
        <f t="shared" ref="P2:P65" si="1">DAY(C2)</f>
        <v>24</v>
      </c>
      <c r="Q2" s="68">
        <f t="shared" ref="Q2:Q65" si="2">YEAR(C2)</f>
        <v>2022</v>
      </c>
      <c r="R2" s="69">
        <f t="shared" ref="R2:R65" si="3">DATE(2026,1,31)-C2</f>
        <v>1194.4225347222164</v>
      </c>
      <c r="S2" s="69">
        <f>DATE(2026,1,31)-B2</f>
        <v>1198.3416319444368</v>
      </c>
      <c r="T2" s="70" t="str">
        <f t="shared" ref="T2:U17" si="4">IF(R2&lt;=30,"1-30 DAYS",IF(R2&lt;=60,"31-60 DAYS",IF(R2&lt;=90,"61-90 DAYS","91 DAYS UP")))</f>
        <v>91 DAYS UP</v>
      </c>
      <c r="U2" s="70" t="str">
        <f t="shared" si="4"/>
        <v>91 DAYS UP</v>
      </c>
    </row>
    <row r="3" spans="1:21">
      <c r="A3" s="63" t="str">
        <f>VLOOKUP(L3,[1]Sheet1!$N:$P,3,0)</f>
        <v>M1 POLOMOLOK</v>
      </c>
      <c r="B3" s="66">
        <v>44859.396585648137</v>
      </c>
      <c r="C3" s="66">
        <v>44860.575266203698</v>
      </c>
      <c r="D3" s="67" t="s">
        <v>372</v>
      </c>
      <c r="E3" s="67" t="s">
        <v>373</v>
      </c>
      <c r="F3" s="1">
        <v>1</v>
      </c>
      <c r="G3" s="63" t="str">
        <f>VLOOKUP(D3,[2]MINDANAO!$B:$C,2,0)</f>
        <v>CRF150</v>
      </c>
      <c r="H3" s="67">
        <v>140428</v>
      </c>
      <c r="I3" s="63" t="str">
        <f>VLOOKUP(L3,'[3]NEW LEGEND 2026'!M:S,7,0)</f>
        <v>MUTI</v>
      </c>
      <c r="J3" s="67" t="s">
        <v>374</v>
      </c>
      <c r="K3" s="67" t="s">
        <v>375</v>
      </c>
      <c r="L3" s="67" t="s">
        <v>376</v>
      </c>
      <c r="M3" s="63" t="str">
        <f>VLOOKUP(D3,'[3]NEW LEGEND 2026'!G:I,3,0)</f>
        <v>HONDA</v>
      </c>
      <c r="N3" s="63" t="str">
        <f>VLOOKUP(D3,'[3]NEW LEGEND 2026'!G:J,4,0)</f>
        <v>RED</v>
      </c>
      <c r="O3" s="68" t="str">
        <f t="shared" si="0"/>
        <v>OCT</v>
      </c>
      <c r="P3" s="68">
        <f t="shared" si="1"/>
        <v>26</v>
      </c>
      <c r="Q3" s="68">
        <f t="shared" si="2"/>
        <v>2022</v>
      </c>
      <c r="R3" s="69">
        <f t="shared" si="3"/>
        <v>1192.4247337963025</v>
      </c>
      <c r="S3" s="69">
        <f t="shared" ref="S3:S66" si="5">DATE(2026,1,31)-B3</f>
        <v>1193.6034143518627</v>
      </c>
      <c r="T3" s="70" t="str">
        <f t="shared" si="4"/>
        <v>91 DAYS UP</v>
      </c>
      <c r="U3" s="70" t="str">
        <f t="shared" si="4"/>
        <v>91 DAYS UP</v>
      </c>
    </row>
    <row r="4" spans="1:21">
      <c r="A4" s="63" t="str">
        <f>VLOOKUP(L4,[1]Sheet1!$N:$P,3,0)</f>
        <v>M1 MARAMAG</v>
      </c>
      <c r="B4" s="66">
        <v>44876.413993055547</v>
      </c>
      <c r="C4" s="66">
        <v>44880.476793981477</v>
      </c>
      <c r="D4" s="67" t="s">
        <v>377</v>
      </c>
      <c r="E4" s="67" t="s">
        <v>378</v>
      </c>
      <c r="F4" s="1">
        <v>1</v>
      </c>
      <c r="G4" s="63" t="str">
        <f>VLOOKUP(D4,[2]MINDANAO!$B:$C,2,0)</f>
        <v>AVENIS125</v>
      </c>
      <c r="H4" s="67">
        <v>77012</v>
      </c>
      <c r="I4" s="63" t="str">
        <f>VLOOKUP(L4,'[3]NEW LEGEND 2026'!M:S,7,0)</f>
        <v>MUTI</v>
      </c>
      <c r="J4" s="67" t="s">
        <v>379</v>
      </c>
      <c r="K4" s="67" t="s">
        <v>380</v>
      </c>
      <c r="L4" s="67" t="s">
        <v>381</v>
      </c>
      <c r="M4" s="63" t="str">
        <f>VLOOKUP(D4,'[3]NEW LEGEND 2026'!G:I,3,0)</f>
        <v>SUZUKI</v>
      </c>
      <c r="N4" s="63" t="str">
        <f>VLOOKUP(D4,'[3]NEW LEGEND 2026'!G:J,4,0)</f>
        <v>WHITE</v>
      </c>
      <c r="O4" s="68" t="str">
        <f t="shared" si="0"/>
        <v>NOV</v>
      </c>
      <c r="P4" s="68">
        <f t="shared" si="1"/>
        <v>15</v>
      </c>
      <c r="Q4" s="68">
        <f t="shared" si="2"/>
        <v>2022</v>
      </c>
      <c r="R4" s="69">
        <f t="shared" si="3"/>
        <v>1172.5232060185226</v>
      </c>
      <c r="S4" s="69">
        <f t="shared" si="5"/>
        <v>1176.5860069444534</v>
      </c>
      <c r="T4" s="70" t="str">
        <f t="shared" si="4"/>
        <v>91 DAYS UP</v>
      </c>
      <c r="U4" s="70" t="str">
        <f t="shared" si="4"/>
        <v>91 DAYS UP</v>
      </c>
    </row>
    <row r="5" spans="1:21">
      <c r="A5" s="63" t="str">
        <f>VLOOKUP(L5,[1]Sheet1!$N:$P,3,0)</f>
        <v>M1 TACURONG</v>
      </c>
      <c r="B5" s="66">
        <v>44884.360902777778</v>
      </c>
      <c r="C5" s="66">
        <v>44884.360902777778</v>
      </c>
      <c r="D5" s="67" t="s">
        <v>382</v>
      </c>
      <c r="E5" s="67" t="s">
        <v>383</v>
      </c>
      <c r="F5" s="1">
        <v>1</v>
      </c>
      <c r="G5" s="63" t="str">
        <f>VLOOKUP(D5,[2]MINDANAO!$B:$C,2,0)</f>
        <v>MIO GRAVIS</v>
      </c>
      <c r="H5" s="67">
        <v>74649.11</v>
      </c>
      <c r="I5" s="63" t="str">
        <f>VLOOKUP(L5,'[3]NEW LEGEND 2026'!M:S,7,0)</f>
        <v>MUTI</v>
      </c>
      <c r="J5" s="67" t="s">
        <v>384</v>
      </c>
      <c r="K5" s="67" t="s">
        <v>385</v>
      </c>
      <c r="L5" s="67" t="s">
        <v>386</v>
      </c>
      <c r="M5" s="63" t="str">
        <f>VLOOKUP(D5,'[3]NEW LEGEND 2026'!G:I,3,0)</f>
        <v>YAMAHA</v>
      </c>
      <c r="N5" s="63" t="str">
        <f>VLOOKUP(D5,'[3]NEW LEGEND 2026'!G:J,4,0)</f>
        <v>MATTED BLUE</v>
      </c>
      <c r="O5" s="68" t="str">
        <f t="shared" si="0"/>
        <v>NOV</v>
      </c>
      <c r="P5" s="68">
        <f t="shared" si="1"/>
        <v>19</v>
      </c>
      <c r="Q5" s="68">
        <f t="shared" si="2"/>
        <v>2022</v>
      </c>
      <c r="R5" s="69">
        <f t="shared" si="3"/>
        <v>1168.6390972222216</v>
      </c>
      <c r="S5" s="69">
        <f t="shared" si="5"/>
        <v>1168.6390972222216</v>
      </c>
      <c r="T5" s="70" t="str">
        <f t="shared" si="4"/>
        <v>91 DAYS UP</v>
      </c>
      <c r="U5" s="70" t="str">
        <f t="shared" si="4"/>
        <v>91 DAYS UP</v>
      </c>
    </row>
    <row r="6" spans="1:21">
      <c r="A6" s="63" t="str">
        <f>VLOOKUP(L6,[1]Sheet1!$N:$P,3,0)</f>
        <v>M1 ISULAN</v>
      </c>
      <c r="B6" s="66">
        <v>44848.397974537038</v>
      </c>
      <c r="C6" s="66">
        <v>44897.562939814823</v>
      </c>
      <c r="D6" s="67" t="s">
        <v>387</v>
      </c>
      <c r="E6" s="67" t="s">
        <v>388</v>
      </c>
      <c r="F6" s="1">
        <v>1</v>
      </c>
      <c r="G6" s="63" t="str">
        <f>VLOOKUP(D6,[2]MINDANAO!$B:$C,2,0)</f>
        <v>SKYDRIVE CROSSOVER</v>
      </c>
      <c r="H6" s="67">
        <v>63363.39</v>
      </c>
      <c r="I6" s="63" t="str">
        <f>VLOOKUP(L6,'[3]NEW LEGEND 2026'!M:S,7,0)</f>
        <v>MUTI</v>
      </c>
      <c r="J6" s="67" t="s">
        <v>389</v>
      </c>
      <c r="K6" s="67" t="s">
        <v>390</v>
      </c>
      <c r="L6" s="67" t="s">
        <v>391</v>
      </c>
      <c r="M6" s="63" t="str">
        <f>VLOOKUP(D6,'[3]NEW LEGEND 2026'!G:I,3,0)</f>
        <v>SUZUKI</v>
      </c>
      <c r="N6" s="63" t="str">
        <f>VLOOKUP(D6,'[3]NEW LEGEND 2026'!G:J,4,0)</f>
        <v>RED</v>
      </c>
      <c r="O6" s="68" t="str">
        <f t="shared" si="0"/>
        <v>DEC</v>
      </c>
      <c r="P6" s="68">
        <f t="shared" si="1"/>
        <v>2</v>
      </c>
      <c r="Q6" s="68">
        <f t="shared" si="2"/>
        <v>2022</v>
      </c>
      <c r="R6" s="69">
        <f t="shared" si="3"/>
        <v>1155.437060185177</v>
      </c>
      <c r="S6" s="69">
        <f t="shared" si="5"/>
        <v>1204.602025462962</v>
      </c>
      <c r="T6" s="70" t="str">
        <f t="shared" si="4"/>
        <v>91 DAYS UP</v>
      </c>
      <c r="U6" s="70" t="str">
        <f t="shared" si="4"/>
        <v>91 DAYS UP</v>
      </c>
    </row>
    <row r="7" spans="1:21">
      <c r="A7" s="63" t="str">
        <f>VLOOKUP(L7,[1]Sheet1!$N:$P,3,0)</f>
        <v>M1 BANGA</v>
      </c>
      <c r="B7" s="66">
        <v>44748.380706018521</v>
      </c>
      <c r="C7" s="66">
        <v>44897.57167824074</v>
      </c>
      <c r="D7" s="67" t="s">
        <v>367</v>
      </c>
      <c r="E7" s="67" t="s">
        <v>368</v>
      </c>
      <c r="F7" s="1">
        <v>1</v>
      </c>
      <c r="G7" s="63" t="str">
        <f>VLOOKUP(D7,[2]MINDANAO!$B:$C,2,0)</f>
        <v>SKYDRIVE CROSSOVER</v>
      </c>
      <c r="H7" s="67">
        <v>70037</v>
      </c>
      <c r="I7" s="63" t="str">
        <f>VLOOKUP(L7,'[3]NEW LEGEND 2026'!M:S,7,0)</f>
        <v>MUTI</v>
      </c>
      <c r="J7" s="67" t="s">
        <v>392</v>
      </c>
      <c r="K7" s="67" t="s">
        <v>393</v>
      </c>
      <c r="L7" s="67" t="s">
        <v>394</v>
      </c>
      <c r="M7" s="63" t="str">
        <f>VLOOKUP(D7,'[3]NEW LEGEND 2026'!G:I,3,0)</f>
        <v>SUZUKI</v>
      </c>
      <c r="N7" s="63" t="str">
        <f>VLOOKUP(D7,'[3]NEW LEGEND 2026'!G:J,4,0)</f>
        <v>BLUE</v>
      </c>
      <c r="O7" s="68" t="str">
        <f t="shared" si="0"/>
        <v>DEC</v>
      </c>
      <c r="P7" s="68">
        <f t="shared" si="1"/>
        <v>2</v>
      </c>
      <c r="Q7" s="68">
        <f t="shared" si="2"/>
        <v>2022</v>
      </c>
      <c r="R7" s="69">
        <f t="shared" si="3"/>
        <v>1155.4283217592601</v>
      </c>
      <c r="S7" s="69">
        <f t="shared" si="5"/>
        <v>1304.6192939814791</v>
      </c>
      <c r="T7" s="70" t="str">
        <f t="shared" si="4"/>
        <v>91 DAYS UP</v>
      </c>
      <c r="U7" s="70" t="str">
        <f t="shared" si="4"/>
        <v>91 DAYS UP</v>
      </c>
    </row>
    <row r="8" spans="1:21">
      <c r="A8" s="63" t="str">
        <f>VLOOKUP(L8,[1]Sheet1!$N:$P,3,0)</f>
        <v>M1 KABACAN</v>
      </c>
      <c r="B8" s="66">
        <v>44694.47011574074</v>
      </c>
      <c r="C8" s="66">
        <v>44897.577916666669</v>
      </c>
      <c r="D8" s="67" t="s">
        <v>367</v>
      </c>
      <c r="E8" s="67" t="s">
        <v>368</v>
      </c>
      <c r="F8" s="1">
        <v>1</v>
      </c>
      <c r="G8" s="63" t="str">
        <f>VLOOKUP(D8,[2]MINDANAO!$B:$C,2,0)</f>
        <v>SKYDRIVE CROSSOVER</v>
      </c>
      <c r="H8" s="67">
        <v>70037</v>
      </c>
      <c r="I8" s="63" t="str">
        <f>VLOOKUP(L8,'[3]NEW LEGEND 2026'!M:S,7,0)</f>
        <v>MUTI</v>
      </c>
      <c r="J8" s="67" t="s">
        <v>395</v>
      </c>
      <c r="K8" s="67" t="s">
        <v>396</v>
      </c>
      <c r="L8" s="67" t="s">
        <v>397</v>
      </c>
      <c r="M8" s="63" t="str">
        <f>VLOOKUP(D8,'[3]NEW LEGEND 2026'!G:I,3,0)</f>
        <v>SUZUKI</v>
      </c>
      <c r="N8" s="63" t="str">
        <f>VLOOKUP(D8,'[3]NEW LEGEND 2026'!G:J,4,0)</f>
        <v>BLUE</v>
      </c>
      <c r="O8" s="68" t="str">
        <f t="shared" si="0"/>
        <v>DEC</v>
      </c>
      <c r="P8" s="68">
        <f t="shared" si="1"/>
        <v>2</v>
      </c>
      <c r="Q8" s="68">
        <f t="shared" si="2"/>
        <v>2022</v>
      </c>
      <c r="R8" s="69">
        <f t="shared" si="3"/>
        <v>1155.4220833333311</v>
      </c>
      <c r="S8" s="69">
        <f t="shared" si="5"/>
        <v>1358.5298842592601</v>
      </c>
      <c r="T8" s="70" t="str">
        <f t="shared" si="4"/>
        <v>91 DAYS UP</v>
      </c>
      <c r="U8" s="70" t="str">
        <f t="shared" si="4"/>
        <v>91 DAYS UP</v>
      </c>
    </row>
    <row r="9" spans="1:21">
      <c r="A9" s="63" t="str">
        <f>VLOOKUP(L9,[1]Sheet1!$N:$P,3,0)</f>
        <v>M1 KABACAN</v>
      </c>
      <c r="B9" s="66">
        <v>44874.369108796287</v>
      </c>
      <c r="C9" s="66">
        <v>44897.577916666669</v>
      </c>
      <c r="D9" s="67" t="s">
        <v>398</v>
      </c>
      <c r="E9" s="67" t="s">
        <v>399</v>
      </c>
      <c r="F9" s="1">
        <v>1</v>
      </c>
      <c r="G9" s="63" t="str">
        <f>VLOOKUP(D9,[2]MINDANAO!$B:$C,2,0)</f>
        <v>SMASH(MAGS)</v>
      </c>
      <c r="H9" s="67">
        <v>66400</v>
      </c>
      <c r="I9" s="63" t="str">
        <f>VLOOKUP(L9,'[3]NEW LEGEND 2026'!M:S,7,0)</f>
        <v>MUTI</v>
      </c>
      <c r="J9" s="67" t="s">
        <v>400</v>
      </c>
      <c r="K9" s="67" t="s">
        <v>401</v>
      </c>
      <c r="L9" s="67" t="s">
        <v>397</v>
      </c>
      <c r="M9" s="63" t="str">
        <f>VLOOKUP(D9,'[3]NEW LEGEND 2026'!G:I,3,0)</f>
        <v>SUZUKI</v>
      </c>
      <c r="N9" s="63" t="str">
        <f>VLOOKUP(D9,'[3]NEW LEGEND 2026'!G:J,4,0)</f>
        <v>BLACK</v>
      </c>
      <c r="O9" s="68" t="str">
        <f t="shared" si="0"/>
        <v>DEC</v>
      </c>
      <c r="P9" s="68">
        <f t="shared" si="1"/>
        <v>2</v>
      </c>
      <c r="Q9" s="68">
        <f t="shared" si="2"/>
        <v>2022</v>
      </c>
      <c r="R9" s="69">
        <f t="shared" si="3"/>
        <v>1155.4220833333311</v>
      </c>
      <c r="S9" s="69">
        <f t="shared" si="5"/>
        <v>1178.630891203713</v>
      </c>
      <c r="T9" s="70" t="str">
        <f t="shared" si="4"/>
        <v>91 DAYS UP</v>
      </c>
      <c r="U9" s="70" t="str">
        <f t="shared" si="4"/>
        <v>91 DAYS UP</v>
      </c>
    </row>
    <row r="10" spans="1:21">
      <c r="A10" s="63" t="str">
        <f>VLOOKUP(L10,[1]Sheet1!$N:$P,3,0)</f>
        <v>M1 HONDA ISULAN</v>
      </c>
      <c r="B10" s="66">
        <v>44877.380937499998</v>
      </c>
      <c r="C10" s="66">
        <v>44903.623368055552</v>
      </c>
      <c r="D10" s="67" t="s">
        <v>402</v>
      </c>
      <c r="E10" s="67" t="s">
        <v>403</v>
      </c>
      <c r="F10" s="1">
        <v>1</v>
      </c>
      <c r="G10" s="63" t="str">
        <f>VLOOKUP(D10,[2]MINDANAO!$B:$C,2,0)</f>
        <v>AIRBLADE 160</v>
      </c>
      <c r="H10" s="67">
        <v>119838</v>
      </c>
      <c r="I10" s="63" t="str">
        <f>VLOOKUP(L10,'[3]NEW LEGEND 2026'!M:S,7,0)</f>
        <v>HONDA</v>
      </c>
      <c r="J10" s="67" t="s">
        <v>404</v>
      </c>
      <c r="K10" s="67" t="s">
        <v>405</v>
      </c>
      <c r="L10" s="67" t="s">
        <v>406</v>
      </c>
      <c r="M10" s="63" t="str">
        <f>VLOOKUP(D10,'[3]NEW LEGEND 2026'!G:I,3,0)</f>
        <v>HONDA</v>
      </c>
      <c r="N10" s="63" t="str">
        <f>VLOOKUP(D10,'[3]NEW LEGEND 2026'!G:J,4,0)</f>
        <v>RED/SILVER</v>
      </c>
      <c r="O10" s="68" t="str">
        <f t="shared" si="0"/>
        <v>DEC</v>
      </c>
      <c r="P10" s="68">
        <f t="shared" si="1"/>
        <v>8</v>
      </c>
      <c r="Q10" s="68">
        <f t="shared" si="2"/>
        <v>2022</v>
      </c>
      <c r="R10" s="69">
        <f t="shared" si="3"/>
        <v>1149.3766319444476</v>
      </c>
      <c r="S10" s="69">
        <f t="shared" si="5"/>
        <v>1175.6190625000017</v>
      </c>
      <c r="T10" s="70" t="str">
        <f t="shared" si="4"/>
        <v>91 DAYS UP</v>
      </c>
      <c r="U10" s="70" t="str">
        <f t="shared" si="4"/>
        <v>91 DAYS UP</v>
      </c>
    </row>
    <row r="11" spans="1:21">
      <c r="A11" s="63" t="str">
        <f>VLOOKUP(L11,[1]Sheet1!$N:$P,3,0)</f>
        <v>M1 LAPASAN</v>
      </c>
      <c r="B11" s="66">
        <v>44897.582187499997</v>
      </c>
      <c r="C11" s="66">
        <v>44904.409224537027</v>
      </c>
      <c r="D11" s="67" t="s">
        <v>407</v>
      </c>
      <c r="E11" s="67" t="s">
        <v>408</v>
      </c>
      <c r="F11" s="1">
        <v>1</v>
      </c>
      <c r="G11" s="63" t="str">
        <f>VLOOKUP(D11,[2]MINDANAO!$B:$C,2,0)</f>
        <v>CT100</v>
      </c>
      <c r="H11" s="67">
        <v>54828</v>
      </c>
      <c r="I11" s="63" t="str">
        <f>VLOOKUP(L11,'[3]NEW LEGEND 2026'!M:S,7,0)</f>
        <v>MUTI</v>
      </c>
      <c r="J11" s="67" t="s">
        <v>409</v>
      </c>
      <c r="K11" s="67" t="s">
        <v>410</v>
      </c>
      <c r="L11" s="67" t="s">
        <v>411</v>
      </c>
      <c r="M11" s="63" t="str">
        <f>VLOOKUP(D11,'[3]NEW LEGEND 2026'!G:I,3,0)</f>
        <v>KAWASAKI</v>
      </c>
      <c r="N11" s="63" t="str">
        <f>VLOOKUP(D11,'[3]NEW LEGEND 2026'!G:J,4,0)</f>
        <v>BLACK/BLUE</v>
      </c>
      <c r="O11" s="68" t="str">
        <f t="shared" si="0"/>
        <v>DEC</v>
      </c>
      <c r="P11" s="68">
        <f t="shared" si="1"/>
        <v>9</v>
      </c>
      <c r="Q11" s="68">
        <f t="shared" si="2"/>
        <v>2022</v>
      </c>
      <c r="R11" s="69">
        <f t="shared" si="3"/>
        <v>1148.5907754629734</v>
      </c>
      <c r="S11" s="69">
        <f t="shared" si="5"/>
        <v>1155.4178125000035</v>
      </c>
      <c r="T11" s="70" t="str">
        <f t="shared" si="4"/>
        <v>91 DAYS UP</v>
      </c>
      <c r="U11" s="70" t="str">
        <f t="shared" si="4"/>
        <v>91 DAYS UP</v>
      </c>
    </row>
    <row r="12" spans="1:21">
      <c r="A12" s="63" t="str">
        <f>VLOOKUP(L12,[1]Sheet1!$N:$P,3,0)</f>
        <v>M1 DON CARLOS</v>
      </c>
      <c r="B12" s="66">
        <v>44924.444976851853</v>
      </c>
      <c r="C12" s="66">
        <v>44924.455312500002</v>
      </c>
      <c r="D12" s="67" t="s">
        <v>412</v>
      </c>
      <c r="E12" s="67" t="s">
        <v>413</v>
      </c>
      <c r="F12" s="1">
        <v>1</v>
      </c>
      <c r="G12" s="63" t="str">
        <f>VLOOKUP(D12,[2]MINDANAO!$B:$C,2,0)</f>
        <v>TMX150 SUPREMO</v>
      </c>
      <c r="H12" s="67">
        <v>75138</v>
      </c>
      <c r="I12" s="63" t="str">
        <f>VLOOKUP(L12,'[3]NEW LEGEND 2026'!M:S,7,0)</f>
        <v>MUTI</v>
      </c>
      <c r="J12" s="67" t="s">
        <v>414</v>
      </c>
      <c r="K12" s="67" t="s">
        <v>415</v>
      </c>
      <c r="L12" s="67" t="s">
        <v>416</v>
      </c>
      <c r="M12" s="63" t="str">
        <f>VLOOKUP(D12,'[3]NEW LEGEND 2026'!G:I,3,0)</f>
        <v>HONDA</v>
      </c>
      <c r="N12" s="63" t="str">
        <f>VLOOKUP(D12,'[3]NEW LEGEND 2026'!G:J,4,0)</f>
        <v>RED</v>
      </c>
      <c r="O12" s="68" t="str">
        <f t="shared" si="0"/>
        <v>DEC</v>
      </c>
      <c r="P12" s="68">
        <f t="shared" si="1"/>
        <v>29</v>
      </c>
      <c r="Q12" s="68">
        <f t="shared" si="2"/>
        <v>2022</v>
      </c>
      <c r="R12" s="69">
        <f t="shared" si="3"/>
        <v>1128.544687499998</v>
      </c>
      <c r="S12" s="69">
        <f t="shared" si="5"/>
        <v>1128.5550231481466</v>
      </c>
      <c r="T12" s="70" t="str">
        <f t="shared" si="4"/>
        <v>91 DAYS UP</v>
      </c>
      <c r="U12" s="70" t="str">
        <f t="shared" si="4"/>
        <v>91 DAYS UP</v>
      </c>
    </row>
    <row r="13" spans="1:21">
      <c r="A13" s="63" t="str">
        <f>VLOOKUP(L13,[1]Sheet1!$N:$P,3,0)</f>
        <v>M1 QUEZON</v>
      </c>
      <c r="B13" s="66">
        <v>44818.553159722222</v>
      </c>
      <c r="C13" s="66">
        <v>44949.372986111113</v>
      </c>
      <c r="D13" s="67" t="s">
        <v>417</v>
      </c>
      <c r="E13" s="67" t="s">
        <v>418</v>
      </c>
      <c r="F13" s="1">
        <v>1</v>
      </c>
      <c r="G13" s="63" t="str">
        <f>VLOOKUP(D13,[2]MINDANAO!$B:$C,2,0)</f>
        <v>WIZARD</v>
      </c>
      <c r="H13" s="67">
        <v>35116.07</v>
      </c>
      <c r="I13" s="63" t="str">
        <f>VLOOKUP(L13,'[3]NEW LEGEND 2026'!M:S,7,0)</f>
        <v>MUTI</v>
      </c>
      <c r="J13" s="67" t="s">
        <v>419</v>
      </c>
      <c r="K13" s="67" t="s">
        <v>420</v>
      </c>
      <c r="L13" s="67" t="s">
        <v>421</v>
      </c>
      <c r="M13" s="63" t="str">
        <f>VLOOKUP(D13,'[3]NEW LEGEND 2026'!G:I,3,0)</f>
        <v>SKYGO</v>
      </c>
      <c r="N13" s="63" t="str">
        <f>VLOOKUP(D13,'[3]NEW LEGEND 2026'!G:J,4,0)</f>
        <v>BLACK/RED</v>
      </c>
      <c r="O13" s="68" t="str">
        <f t="shared" si="0"/>
        <v>JAN</v>
      </c>
      <c r="P13" s="68">
        <f t="shared" si="1"/>
        <v>23</v>
      </c>
      <c r="Q13" s="68">
        <f t="shared" si="2"/>
        <v>2023</v>
      </c>
      <c r="R13" s="69">
        <f t="shared" si="3"/>
        <v>1103.6270138888867</v>
      </c>
      <c r="S13" s="69">
        <f t="shared" si="5"/>
        <v>1234.4468402777784</v>
      </c>
      <c r="T13" s="70" t="str">
        <f t="shared" si="4"/>
        <v>91 DAYS UP</v>
      </c>
      <c r="U13" s="70" t="str">
        <f t="shared" si="4"/>
        <v>91 DAYS UP</v>
      </c>
    </row>
    <row r="14" spans="1:21">
      <c r="A14" s="63" t="str">
        <f>VLOOKUP(L14,[1]Sheet1!$N:$P,3,0)</f>
        <v>M1 TUPI</v>
      </c>
      <c r="B14" s="66">
        <v>44954.399016203701</v>
      </c>
      <c r="C14" s="66">
        <v>44954.623576388891</v>
      </c>
      <c r="D14" s="67" t="s">
        <v>422</v>
      </c>
      <c r="E14" s="67" t="s">
        <v>423</v>
      </c>
      <c r="F14" s="1">
        <v>1</v>
      </c>
      <c r="G14" s="63" t="str">
        <f>VLOOKUP(D14,[2]MINDANAO!$B:$C,2,0)</f>
        <v>PCX160 ABS</v>
      </c>
      <c r="H14" s="67">
        <v>143758</v>
      </c>
      <c r="I14" s="63" t="str">
        <f>VLOOKUP(L14,'[3]NEW LEGEND 2026'!M:S,7,0)</f>
        <v>MUTI</v>
      </c>
      <c r="J14" s="67" t="s">
        <v>424</v>
      </c>
      <c r="K14" s="67" t="s">
        <v>425</v>
      </c>
      <c r="L14" s="67" t="s">
        <v>426</v>
      </c>
      <c r="M14" s="63" t="str">
        <f>VLOOKUP(D14,'[3]NEW LEGEND 2026'!G:I,3,0)</f>
        <v>HONDA</v>
      </c>
      <c r="N14" s="63" t="str">
        <f>VLOOKUP(D14,'[3]NEW LEGEND 2026'!G:J,4,0)</f>
        <v>BLACK</v>
      </c>
      <c r="O14" s="68" t="str">
        <f t="shared" si="0"/>
        <v>JAN</v>
      </c>
      <c r="P14" s="68">
        <f t="shared" si="1"/>
        <v>28</v>
      </c>
      <c r="Q14" s="68">
        <f t="shared" si="2"/>
        <v>2023</v>
      </c>
      <c r="R14" s="69">
        <f t="shared" si="3"/>
        <v>1098.3764236111092</v>
      </c>
      <c r="S14" s="69">
        <f t="shared" si="5"/>
        <v>1098.6009837962993</v>
      </c>
      <c r="T14" s="70" t="str">
        <f t="shared" si="4"/>
        <v>91 DAYS UP</v>
      </c>
      <c r="U14" s="70" t="str">
        <f t="shared" si="4"/>
        <v>91 DAYS UP</v>
      </c>
    </row>
    <row r="15" spans="1:21">
      <c r="A15" s="63" t="str">
        <f>VLOOKUP(L15,[1]Sheet1!$N:$P,3,0)</f>
        <v>M1 TUPI</v>
      </c>
      <c r="B15" s="66">
        <v>44820.593599537038</v>
      </c>
      <c r="C15" s="66">
        <v>44958.679155092592</v>
      </c>
      <c r="D15" s="67" t="s">
        <v>427</v>
      </c>
      <c r="E15" s="67" t="s">
        <v>428</v>
      </c>
      <c r="F15" s="1">
        <v>1</v>
      </c>
      <c r="G15" s="63" t="str">
        <f>VLOOKUP(D15,[2]MINDANAO!$B:$C,2,0)</f>
        <v>MIO GRAVIS</v>
      </c>
      <c r="H15" s="67">
        <v>74649.11</v>
      </c>
      <c r="I15" s="63" t="str">
        <f>VLOOKUP(L15,'[3]NEW LEGEND 2026'!M:S,7,0)</f>
        <v>MUTI</v>
      </c>
      <c r="J15" s="67" t="s">
        <v>429</v>
      </c>
      <c r="K15" s="67" t="s">
        <v>430</v>
      </c>
      <c r="L15" s="67" t="s">
        <v>426</v>
      </c>
      <c r="M15" s="63" t="str">
        <f>VLOOKUP(D15,'[3]NEW LEGEND 2026'!G:I,3,0)</f>
        <v>YAMAHA</v>
      </c>
      <c r="N15" s="63" t="str">
        <f>VLOOKUP(D15,'[3]NEW LEGEND 2026'!G:J,4,0)</f>
        <v>MATTED RED</v>
      </c>
      <c r="O15" s="68" t="str">
        <f t="shared" si="0"/>
        <v>FEB</v>
      </c>
      <c r="P15" s="68">
        <f t="shared" si="1"/>
        <v>1</v>
      </c>
      <c r="Q15" s="68">
        <f t="shared" si="2"/>
        <v>2023</v>
      </c>
      <c r="R15" s="69">
        <f t="shared" si="3"/>
        <v>1094.3208449074082</v>
      </c>
      <c r="S15" s="69">
        <f t="shared" si="5"/>
        <v>1232.4064004629618</v>
      </c>
      <c r="T15" s="70" t="str">
        <f t="shared" si="4"/>
        <v>91 DAYS UP</v>
      </c>
      <c r="U15" s="70" t="str">
        <f t="shared" si="4"/>
        <v>91 DAYS UP</v>
      </c>
    </row>
    <row r="16" spans="1:21">
      <c r="A16" s="63" t="str">
        <f>VLOOKUP(L16,[1]Sheet1!$N:$P,3,0)</f>
        <v>M1 POLOMOLOK</v>
      </c>
      <c r="B16" s="66">
        <v>45016.552627314813</v>
      </c>
      <c r="C16" s="66">
        <v>45016.552627314813</v>
      </c>
      <c r="D16" s="67" t="s">
        <v>431</v>
      </c>
      <c r="E16" s="67" t="s">
        <v>432</v>
      </c>
      <c r="F16" s="1">
        <v>1</v>
      </c>
      <c r="G16" s="63" t="str">
        <f>VLOOKUP(D16,[2]MINDANAO!$B:$C,2,0)</f>
        <v>FAZZIO</v>
      </c>
      <c r="H16" s="67">
        <v>77140.180000000008</v>
      </c>
      <c r="I16" s="63" t="str">
        <f>VLOOKUP(L16,'[3]NEW LEGEND 2026'!M:S,7,0)</f>
        <v>MUTI</v>
      </c>
      <c r="J16" s="67" t="s">
        <v>433</v>
      </c>
      <c r="K16" s="67" t="s">
        <v>434</v>
      </c>
      <c r="L16" s="67" t="s">
        <v>376</v>
      </c>
      <c r="M16" s="63" t="str">
        <f>VLOOKUP(D16,'[3]NEW LEGEND 2026'!G:I,3,0)</f>
        <v>YAMAHA</v>
      </c>
      <c r="N16" s="63" t="str">
        <f>VLOOKUP(D16,'[3]NEW LEGEND 2026'!G:J,4,0)</f>
        <v>RED</v>
      </c>
      <c r="O16" s="68" t="str">
        <f t="shared" si="0"/>
        <v>MAR</v>
      </c>
      <c r="P16" s="68">
        <f t="shared" si="1"/>
        <v>31</v>
      </c>
      <c r="Q16" s="68">
        <f t="shared" si="2"/>
        <v>2023</v>
      </c>
      <c r="R16" s="69">
        <f t="shared" si="3"/>
        <v>1036.4473726851866</v>
      </c>
      <c r="S16" s="69">
        <f t="shared" si="5"/>
        <v>1036.4473726851866</v>
      </c>
      <c r="T16" s="70" t="str">
        <f t="shared" si="4"/>
        <v>91 DAYS UP</v>
      </c>
      <c r="U16" s="70" t="str">
        <f t="shared" si="4"/>
        <v>91 DAYS UP</v>
      </c>
    </row>
    <row r="17" spans="1:21">
      <c r="A17" s="63" t="str">
        <f>VLOOKUP(L17,[1]Sheet1!$N:$P,3,0)</f>
        <v>M1 HONDA MARAMAG</v>
      </c>
      <c r="B17" s="66">
        <v>45009.475034722222</v>
      </c>
      <c r="C17" s="66">
        <v>45027.69976851852</v>
      </c>
      <c r="D17" s="67" t="s">
        <v>435</v>
      </c>
      <c r="E17" s="67" t="s">
        <v>436</v>
      </c>
      <c r="F17" s="1">
        <v>1</v>
      </c>
      <c r="G17" s="63" t="str">
        <f>VLOOKUP(D17,[2]MINDANAO!$B:$C,2,0)</f>
        <v>WAVE RSX (DRUM)</v>
      </c>
      <c r="H17" s="67">
        <v>59578</v>
      </c>
      <c r="I17" s="63" t="str">
        <f>VLOOKUP(L17,'[3]NEW LEGEND 2026'!M:S,7,0)</f>
        <v>HONDA</v>
      </c>
      <c r="J17" s="67" t="s">
        <v>437</v>
      </c>
      <c r="K17" s="67" t="s">
        <v>438</v>
      </c>
      <c r="L17" s="67" t="s">
        <v>439</v>
      </c>
      <c r="M17" s="63" t="str">
        <f>VLOOKUP(D17,'[3]NEW LEGEND 2026'!G:I,3,0)</f>
        <v>HONDA</v>
      </c>
      <c r="N17" s="63" t="str">
        <f>VLOOKUP(D17,'[3]NEW LEGEND 2026'!G:J,4,0)</f>
        <v>BLUE/BLACK</v>
      </c>
      <c r="O17" s="68" t="str">
        <f t="shared" si="0"/>
        <v>APR</v>
      </c>
      <c r="P17" s="68">
        <f t="shared" si="1"/>
        <v>11</v>
      </c>
      <c r="Q17" s="68">
        <f t="shared" si="2"/>
        <v>2023</v>
      </c>
      <c r="R17" s="69">
        <f t="shared" si="3"/>
        <v>1025.3002314814803</v>
      </c>
      <c r="S17" s="69">
        <f t="shared" si="5"/>
        <v>1043.5249652777784</v>
      </c>
      <c r="T17" s="70" t="str">
        <f t="shared" si="4"/>
        <v>91 DAYS UP</v>
      </c>
      <c r="U17" s="70" t="str">
        <f t="shared" si="4"/>
        <v>91 DAYS UP</v>
      </c>
    </row>
    <row r="18" spans="1:21">
      <c r="A18" s="63" t="str">
        <f>VLOOKUP(L18,[1]Sheet1!$N:$P,3,0)</f>
        <v>M1 HONDA MARAMAG</v>
      </c>
      <c r="B18" s="66">
        <v>45040.674085648148</v>
      </c>
      <c r="C18" s="66">
        <v>45048.696481481478</v>
      </c>
      <c r="D18" s="67" t="s">
        <v>440</v>
      </c>
      <c r="E18" s="67" t="s">
        <v>441</v>
      </c>
      <c r="F18" s="1">
        <v>1</v>
      </c>
      <c r="G18" s="63" t="str">
        <f>VLOOKUP(D18,[2]MINDANAO!$B:$C,2,0)</f>
        <v>CB150X</v>
      </c>
      <c r="H18" s="67">
        <v>164348</v>
      </c>
      <c r="I18" s="63" t="str">
        <f>VLOOKUP(L18,'[3]NEW LEGEND 2026'!M:S,7,0)</f>
        <v>HONDA</v>
      </c>
      <c r="J18" s="67" t="s">
        <v>442</v>
      </c>
      <c r="K18" s="67" t="s">
        <v>443</v>
      </c>
      <c r="L18" s="67" t="s">
        <v>439</v>
      </c>
      <c r="M18" s="63" t="str">
        <f>VLOOKUP(D18,'[3]NEW LEGEND 2026'!G:I,3,0)</f>
        <v>HONDA</v>
      </c>
      <c r="N18" s="63" t="str">
        <f>VLOOKUP(D18,'[3]NEW LEGEND 2026'!G:J,4,0)</f>
        <v>BLAKC/SILVER</v>
      </c>
      <c r="O18" s="68" t="str">
        <f t="shared" si="0"/>
        <v>MAY</v>
      </c>
      <c r="P18" s="68">
        <f t="shared" si="1"/>
        <v>2</v>
      </c>
      <c r="Q18" s="68">
        <f t="shared" si="2"/>
        <v>2023</v>
      </c>
      <c r="R18" s="69">
        <f t="shared" si="3"/>
        <v>1004.3035185185217</v>
      </c>
      <c r="S18" s="69">
        <f t="shared" si="5"/>
        <v>1012.3259143518517</v>
      </c>
      <c r="T18" s="70" t="str">
        <f t="shared" ref="T18:U81" si="6">IF(R18&lt;=30,"1-30 DAYS",IF(R18&lt;=60,"31-60 DAYS",IF(R18&lt;=90,"61-90 DAYS","91 DAYS UP")))</f>
        <v>91 DAYS UP</v>
      </c>
      <c r="U18" s="70" t="str">
        <f t="shared" si="6"/>
        <v>91 DAYS UP</v>
      </c>
    </row>
    <row r="19" spans="1:21">
      <c r="A19" s="63" t="str">
        <f>VLOOKUP(L19,[1]Sheet1!$N:$P,3,0)</f>
        <v>M1 DON CARLOS</v>
      </c>
      <c r="B19" s="66">
        <v>45069.551111111112</v>
      </c>
      <c r="C19" s="66">
        <v>45069.551111111112</v>
      </c>
      <c r="D19" s="67" t="s">
        <v>398</v>
      </c>
      <c r="E19" s="67" t="s">
        <v>399</v>
      </c>
      <c r="F19" s="1">
        <v>1</v>
      </c>
      <c r="G19" s="63" t="str">
        <f>VLOOKUP(D19,[2]MINDANAO!$B:$C,2,0)</f>
        <v>SMASH(MAGS)</v>
      </c>
      <c r="H19" s="67">
        <v>66400</v>
      </c>
      <c r="I19" s="63" t="str">
        <f>VLOOKUP(L19,'[3]NEW LEGEND 2026'!M:S,7,0)</f>
        <v>MUTI</v>
      </c>
      <c r="J19" s="67" t="s">
        <v>444</v>
      </c>
      <c r="K19" s="67" t="s">
        <v>445</v>
      </c>
      <c r="L19" s="67" t="s">
        <v>416</v>
      </c>
      <c r="M19" s="63" t="str">
        <f>VLOOKUP(D19,'[3]NEW LEGEND 2026'!G:I,3,0)</f>
        <v>SUZUKI</v>
      </c>
      <c r="N19" s="63" t="str">
        <f>VLOOKUP(D19,'[3]NEW LEGEND 2026'!G:J,4,0)</f>
        <v>BLACK</v>
      </c>
      <c r="O19" s="68" t="str">
        <f t="shared" si="0"/>
        <v>MAY</v>
      </c>
      <c r="P19" s="68">
        <f t="shared" si="1"/>
        <v>23</v>
      </c>
      <c r="Q19" s="68">
        <f t="shared" si="2"/>
        <v>2023</v>
      </c>
      <c r="R19" s="69">
        <f t="shared" si="3"/>
        <v>983.44888888888818</v>
      </c>
      <c r="S19" s="69">
        <f t="shared" si="5"/>
        <v>983.44888888888818</v>
      </c>
      <c r="T19" s="70" t="str">
        <f t="shared" si="6"/>
        <v>91 DAYS UP</v>
      </c>
      <c r="U19" s="70" t="str">
        <f t="shared" si="6"/>
        <v>91 DAYS UP</v>
      </c>
    </row>
    <row r="20" spans="1:21">
      <c r="A20" s="63" t="str">
        <f>VLOOKUP(L20,[1]Sheet1!$N:$P,3,0)</f>
        <v>M1 DON CARLOS</v>
      </c>
      <c r="B20" s="66">
        <v>45071.461701388893</v>
      </c>
      <c r="C20" s="66">
        <v>45072.606053240743</v>
      </c>
      <c r="D20" s="67" t="s">
        <v>446</v>
      </c>
      <c r="E20" s="67" t="s">
        <v>447</v>
      </c>
      <c r="F20" s="1">
        <v>1</v>
      </c>
      <c r="G20" s="63" t="str">
        <f>VLOOKUP(D20,[2]MINDANAO!$B:$C,2,0)</f>
        <v>AIRBLADE 160</v>
      </c>
      <c r="H20" s="67">
        <v>119838</v>
      </c>
      <c r="I20" s="63" t="str">
        <f>VLOOKUP(L20,'[3]NEW LEGEND 2026'!M:S,7,0)</f>
        <v>MUTI</v>
      </c>
      <c r="J20" s="67" t="s">
        <v>448</v>
      </c>
      <c r="K20" s="67" t="s">
        <v>449</v>
      </c>
      <c r="L20" s="67" t="s">
        <v>416</v>
      </c>
      <c r="M20" s="63" t="str">
        <f>VLOOKUP(D20,'[3]NEW LEGEND 2026'!G:I,3,0)</f>
        <v>HONDA</v>
      </c>
      <c r="N20" s="63" t="str">
        <f>VLOOKUP(D20,'[3]NEW LEGEND 2026'!G:J,4,0)</f>
        <v>GRAY/BLACK</v>
      </c>
      <c r="O20" s="68" t="str">
        <f t="shared" si="0"/>
        <v>MAY</v>
      </c>
      <c r="P20" s="68">
        <f t="shared" si="1"/>
        <v>26</v>
      </c>
      <c r="Q20" s="68">
        <f t="shared" si="2"/>
        <v>2023</v>
      </c>
      <c r="R20" s="69">
        <f t="shared" si="3"/>
        <v>980.39394675925723</v>
      </c>
      <c r="S20" s="69">
        <f t="shared" si="5"/>
        <v>981.53829861110717</v>
      </c>
      <c r="T20" s="70" t="str">
        <f t="shared" si="6"/>
        <v>91 DAYS UP</v>
      </c>
      <c r="U20" s="70" t="str">
        <f t="shared" si="6"/>
        <v>91 DAYS UP</v>
      </c>
    </row>
    <row r="21" spans="1:21">
      <c r="A21" s="63" t="str">
        <f>VLOOKUP(L21,[1]Sheet1!$N:$P,3,0)</f>
        <v>M1 POLOMOLOK</v>
      </c>
      <c r="B21" s="66">
        <v>45034.571111111109</v>
      </c>
      <c r="C21" s="66">
        <v>45078.413993055547</v>
      </c>
      <c r="D21" s="67" t="s">
        <v>450</v>
      </c>
      <c r="E21" s="67" t="s">
        <v>451</v>
      </c>
      <c r="F21" s="1">
        <v>1</v>
      </c>
      <c r="G21" s="63" t="str">
        <f>VLOOKUP(D21,[2]MINDANAO!$B:$C,2,0)</f>
        <v>MIO i125</v>
      </c>
      <c r="H21" s="67">
        <v>72447</v>
      </c>
      <c r="I21" s="63" t="str">
        <f>VLOOKUP(L21,'[3]NEW LEGEND 2026'!M:S,7,0)</f>
        <v>MUTI</v>
      </c>
      <c r="J21" s="67" t="s">
        <v>452</v>
      </c>
      <c r="K21" s="67" t="s">
        <v>453</v>
      </c>
      <c r="L21" s="67" t="s">
        <v>376</v>
      </c>
      <c r="M21" s="63" t="str">
        <f>VLOOKUP(D21,'[3]NEW LEGEND 2026'!G:I,3,0)</f>
        <v>YAMAHA</v>
      </c>
      <c r="N21" s="63" t="str">
        <f>VLOOKUP(D21,'[3]NEW LEGEND 2026'!G:J,4,0)</f>
        <v>ORANGE/WHITE</v>
      </c>
      <c r="O21" s="68" t="str">
        <f t="shared" si="0"/>
        <v>JUN</v>
      </c>
      <c r="P21" s="68">
        <f t="shared" si="1"/>
        <v>1</v>
      </c>
      <c r="Q21" s="68">
        <f t="shared" si="2"/>
        <v>2023</v>
      </c>
      <c r="R21" s="69">
        <f t="shared" si="3"/>
        <v>974.5860069444534</v>
      </c>
      <c r="S21" s="69">
        <f t="shared" si="5"/>
        <v>1018.4288888888914</v>
      </c>
      <c r="T21" s="70" t="str">
        <f t="shared" si="6"/>
        <v>91 DAYS UP</v>
      </c>
      <c r="U21" s="70" t="str">
        <f t="shared" si="6"/>
        <v>91 DAYS UP</v>
      </c>
    </row>
    <row r="22" spans="1:21">
      <c r="A22" s="63" t="str">
        <f>VLOOKUP(L22,[1]Sheet1!$N:$P,3,0)</f>
        <v>M1 BANGA</v>
      </c>
      <c r="B22" s="66">
        <v>45049.403634259259</v>
      </c>
      <c r="C22" s="66">
        <v>45103.385347222233</v>
      </c>
      <c r="D22" s="67" t="s">
        <v>454</v>
      </c>
      <c r="E22" s="67" t="s">
        <v>455</v>
      </c>
      <c r="F22" s="1">
        <v>1</v>
      </c>
      <c r="G22" s="63" t="str">
        <f>VLOOKUP(D22,[2]MINDANAO!$B:$C,2,0)</f>
        <v>AVENIS125</v>
      </c>
      <c r="H22" s="67">
        <v>77012</v>
      </c>
      <c r="I22" s="63" t="str">
        <f>VLOOKUP(L22,'[3]NEW LEGEND 2026'!M:S,7,0)</f>
        <v>MUTI</v>
      </c>
      <c r="J22" s="67" t="s">
        <v>456</v>
      </c>
      <c r="K22" s="67" t="s">
        <v>457</v>
      </c>
      <c r="L22" s="67" t="s">
        <v>394</v>
      </c>
      <c r="M22" s="63" t="str">
        <f>VLOOKUP(D22,'[3]NEW LEGEND 2026'!G:I,3,0)</f>
        <v>SUZUKI</v>
      </c>
      <c r="N22" s="63" t="str">
        <f>VLOOKUP(D22,'[3]NEW LEGEND 2026'!G:J,4,0)</f>
        <v>ORANGE</v>
      </c>
      <c r="O22" s="68" t="str">
        <f t="shared" si="0"/>
        <v>JUN</v>
      </c>
      <c r="P22" s="68">
        <f t="shared" si="1"/>
        <v>26</v>
      </c>
      <c r="Q22" s="68">
        <f t="shared" si="2"/>
        <v>2023</v>
      </c>
      <c r="R22" s="69">
        <f t="shared" si="3"/>
        <v>949.61465277776733</v>
      </c>
      <c r="S22" s="69">
        <f t="shared" si="5"/>
        <v>1003.596365740741</v>
      </c>
      <c r="T22" s="70" t="str">
        <f t="shared" si="6"/>
        <v>91 DAYS UP</v>
      </c>
      <c r="U22" s="70" t="str">
        <f t="shared" si="6"/>
        <v>91 DAYS UP</v>
      </c>
    </row>
    <row r="23" spans="1:21">
      <c r="A23" s="63" t="str">
        <f>VLOOKUP(L23,[1]Sheet1!$N:$P,3,0)</f>
        <v>M1 MALUNGON</v>
      </c>
      <c r="B23" s="66">
        <v>44897.577939814822</v>
      </c>
      <c r="C23" s="66">
        <v>45127.472685185188</v>
      </c>
      <c r="D23" s="67" t="s">
        <v>458</v>
      </c>
      <c r="E23" s="67" t="s">
        <v>459</v>
      </c>
      <c r="F23" s="1">
        <v>1</v>
      </c>
      <c r="G23" s="63" t="str">
        <f>VLOOKUP(D23,[2]MINDANAO!$B:$C,2,0)</f>
        <v>MIO SPORTY</v>
      </c>
      <c r="H23" s="67">
        <v>68727</v>
      </c>
      <c r="I23" s="63" t="str">
        <f>VLOOKUP(L23,'[3]NEW LEGEND 2026'!M:S,7,0)</f>
        <v>MUTI</v>
      </c>
      <c r="J23" s="67" t="s">
        <v>460</v>
      </c>
      <c r="K23" s="67" t="s">
        <v>461</v>
      </c>
      <c r="L23" s="67" t="s">
        <v>462</v>
      </c>
      <c r="M23" s="63" t="str">
        <f>VLOOKUP(D23,'[3]NEW LEGEND 2026'!G:I,3,0)</f>
        <v>YAMAHA</v>
      </c>
      <c r="N23" s="63" t="str">
        <f>VLOOKUP(D23,'[3]NEW LEGEND 2026'!G:J,4,0)</f>
        <v>PURPLE</v>
      </c>
      <c r="O23" s="68" t="str">
        <f t="shared" si="0"/>
        <v>JUL</v>
      </c>
      <c r="P23" s="68">
        <f t="shared" si="1"/>
        <v>20</v>
      </c>
      <c r="Q23" s="68">
        <f t="shared" si="2"/>
        <v>2023</v>
      </c>
      <c r="R23" s="69">
        <f t="shared" si="3"/>
        <v>925.52731481481169</v>
      </c>
      <c r="S23" s="69">
        <f t="shared" si="5"/>
        <v>1155.4220601851775</v>
      </c>
      <c r="T23" s="70" t="str">
        <f t="shared" si="6"/>
        <v>91 DAYS UP</v>
      </c>
      <c r="U23" s="70" t="str">
        <f t="shared" si="6"/>
        <v>91 DAYS UP</v>
      </c>
    </row>
    <row r="24" spans="1:21">
      <c r="A24" s="63" t="str">
        <f>VLOOKUP(L24,[1]Sheet1!$N:$P,3,0)</f>
        <v>M1 ISULAN</v>
      </c>
      <c r="B24" s="66">
        <v>45129.436145833337</v>
      </c>
      <c r="C24" s="66">
        <v>45133.363333333327</v>
      </c>
      <c r="D24" s="67" t="s">
        <v>463</v>
      </c>
      <c r="E24" s="67" t="s">
        <v>464</v>
      </c>
      <c r="F24" s="1">
        <v>1</v>
      </c>
      <c r="G24" s="63" t="str">
        <f>VLOOKUP(D24,[2]MINDANAO!$B:$C,2,0)</f>
        <v>YTX125</v>
      </c>
      <c r="H24" s="67">
        <v>54426</v>
      </c>
      <c r="I24" s="63" t="str">
        <f>VLOOKUP(L24,'[3]NEW LEGEND 2026'!M:S,7,0)</f>
        <v>MUTI</v>
      </c>
      <c r="J24" s="67" t="s">
        <v>465</v>
      </c>
      <c r="K24" s="67" t="s">
        <v>466</v>
      </c>
      <c r="L24" s="67" t="s">
        <v>391</v>
      </c>
      <c r="M24" s="63" t="str">
        <f>VLOOKUP(D24,'[3]NEW LEGEND 2026'!G:I,3,0)</f>
        <v>YAMAHA</v>
      </c>
      <c r="N24" s="63" t="str">
        <f>VLOOKUP(D24,'[3]NEW LEGEND 2026'!G:J,4,0)</f>
        <v>BLACK</v>
      </c>
      <c r="O24" s="68" t="str">
        <f t="shared" si="0"/>
        <v>JUL</v>
      </c>
      <c r="P24" s="68">
        <f t="shared" si="1"/>
        <v>26</v>
      </c>
      <c r="Q24" s="68">
        <f t="shared" si="2"/>
        <v>2023</v>
      </c>
      <c r="R24" s="69">
        <f t="shared" si="3"/>
        <v>919.63666666667268</v>
      </c>
      <c r="S24" s="69">
        <f t="shared" si="5"/>
        <v>923.56385416666308</v>
      </c>
      <c r="T24" s="70" t="str">
        <f t="shared" si="6"/>
        <v>91 DAYS UP</v>
      </c>
      <c r="U24" s="70" t="str">
        <f t="shared" si="6"/>
        <v>91 DAYS UP</v>
      </c>
    </row>
    <row r="25" spans="1:21">
      <c r="A25" s="63" t="str">
        <f>VLOOKUP(L25,[1]Sheet1!$N:$P,3,0)</f>
        <v>M1 DON CARLOS</v>
      </c>
      <c r="B25" s="66">
        <v>45167.667442129627</v>
      </c>
      <c r="C25" s="66">
        <v>45175.442430555559</v>
      </c>
      <c r="D25" s="67" t="s">
        <v>467</v>
      </c>
      <c r="E25" s="67" t="s">
        <v>468</v>
      </c>
      <c r="F25" s="1">
        <v>1</v>
      </c>
      <c r="G25" s="63" t="str">
        <f>VLOOKUP(D25,[2]MINDANAO!$B:$C,2,0)</f>
        <v>SMASH(SPOKE)</v>
      </c>
      <c r="H25" s="67">
        <v>53814.29</v>
      </c>
      <c r="I25" s="63" t="str">
        <f>VLOOKUP(L25,'[3]NEW LEGEND 2026'!M:S,7,0)</f>
        <v>MUTI</v>
      </c>
      <c r="J25" s="67" t="s">
        <v>469</v>
      </c>
      <c r="K25" s="67" t="s">
        <v>470</v>
      </c>
      <c r="L25" s="67" t="s">
        <v>416</v>
      </c>
      <c r="M25" s="63" t="str">
        <f>VLOOKUP(D25,'[3]NEW LEGEND 2026'!G:I,3,0)</f>
        <v>SUZUKI</v>
      </c>
      <c r="N25" s="63" t="str">
        <f>VLOOKUP(D25,'[3]NEW LEGEND 2026'!G:J,4,0)</f>
        <v>C1BLACK</v>
      </c>
      <c r="O25" s="68" t="str">
        <f t="shared" si="0"/>
        <v>SEP</v>
      </c>
      <c r="P25" s="68">
        <f t="shared" si="1"/>
        <v>6</v>
      </c>
      <c r="Q25" s="68">
        <f t="shared" si="2"/>
        <v>2023</v>
      </c>
      <c r="R25" s="69">
        <f t="shared" si="3"/>
        <v>877.55756944444147</v>
      </c>
      <c r="S25" s="69">
        <f t="shared" si="5"/>
        <v>885.33255787037342</v>
      </c>
      <c r="T25" s="70" t="str">
        <f t="shared" si="6"/>
        <v>91 DAYS UP</v>
      </c>
      <c r="U25" s="70" t="str">
        <f t="shared" si="6"/>
        <v>91 DAYS UP</v>
      </c>
    </row>
    <row r="26" spans="1:21">
      <c r="A26" s="63" t="str">
        <f>VLOOKUP(L26,[1]Sheet1!$N:$P,3,0)</f>
        <v>M1 MARBEL</v>
      </c>
      <c r="B26" s="66">
        <v>45206.474108796298</v>
      </c>
      <c r="C26" s="66">
        <v>45206.630960648137</v>
      </c>
      <c r="D26" s="67" t="s">
        <v>422</v>
      </c>
      <c r="E26" s="67" t="s">
        <v>423</v>
      </c>
      <c r="F26" s="1">
        <v>1</v>
      </c>
      <c r="G26" s="63" t="str">
        <f>VLOOKUP(D26,[2]MINDANAO!$B:$C,2,0)</f>
        <v>PCX160 ABS</v>
      </c>
      <c r="H26" s="67">
        <v>143758</v>
      </c>
      <c r="I26" s="63" t="str">
        <f>VLOOKUP(L26,'[3]NEW LEGEND 2026'!M:S,7,0)</f>
        <v>MUTI</v>
      </c>
      <c r="J26" s="67" t="s">
        <v>471</v>
      </c>
      <c r="K26" s="67" t="s">
        <v>472</v>
      </c>
      <c r="L26" s="67" t="s">
        <v>473</v>
      </c>
      <c r="M26" s="63" t="str">
        <f>VLOOKUP(D26,'[3]NEW LEGEND 2026'!G:I,3,0)</f>
        <v>HONDA</v>
      </c>
      <c r="N26" s="63" t="str">
        <f>VLOOKUP(D26,'[3]NEW LEGEND 2026'!G:J,4,0)</f>
        <v>BLACK</v>
      </c>
      <c r="O26" s="68" t="str">
        <f t="shared" si="0"/>
        <v>OCT</v>
      </c>
      <c r="P26" s="68">
        <f t="shared" si="1"/>
        <v>7</v>
      </c>
      <c r="Q26" s="68">
        <f t="shared" si="2"/>
        <v>2023</v>
      </c>
      <c r="R26" s="69">
        <f t="shared" si="3"/>
        <v>846.36903935186274</v>
      </c>
      <c r="S26" s="69">
        <f t="shared" si="5"/>
        <v>846.52589120370249</v>
      </c>
      <c r="T26" s="70" t="str">
        <f t="shared" si="6"/>
        <v>91 DAYS UP</v>
      </c>
      <c r="U26" s="70" t="str">
        <f t="shared" si="6"/>
        <v>91 DAYS UP</v>
      </c>
    </row>
    <row r="27" spans="1:21">
      <c r="A27" s="63" t="str">
        <f>VLOOKUP(L27,[1]Sheet1!$N:$P,3,0)</f>
        <v>M1 MALUNGON</v>
      </c>
      <c r="B27" s="66">
        <v>45215.343680555547</v>
      </c>
      <c r="C27" s="66">
        <v>45215.343680555547</v>
      </c>
      <c r="D27" s="67" t="s">
        <v>474</v>
      </c>
      <c r="E27" s="67" t="s">
        <v>475</v>
      </c>
      <c r="F27" s="1">
        <v>1</v>
      </c>
      <c r="G27" s="63" t="str">
        <f>VLOOKUP(D27,[2]MINDANAO!$B:$C,2,0)</f>
        <v>MIO GEAR</v>
      </c>
      <c r="H27" s="67">
        <v>73842</v>
      </c>
      <c r="I27" s="63" t="str">
        <f>VLOOKUP(L27,'[3]NEW LEGEND 2026'!M:S,7,0)</f>
        <v>MUTI</v>
      </c>
      <c r="J27" s="67" t="s">
        <v>476</v>
      </c>
      <c r="K27" s="67" t="s">
        <v>477</v>
      </c>
      <c r="L27" s="67" t="s">
        <v>462</v>
      </c>
      <c r="M27" s="63" t="str">
        <f>VLOOKUP(D27,'[3]NEW LEGEND 2026'!G:I,3,0)</f>
        <v>YAMAHA</v>
      </c>
      <c r="N27" s="63" t="str">
        <f>VLOOKUP(D27,'[3]NEW LEGEND 2026'!G:J,4,0)</f>
        <v>MATTE GRAY</v>
      </c>
      <c r="O27" s="68" t="str">
        <f t="shared" si="0"/>
        <v>OCT</v>
      </c>
      <c r="P27" s="68">
        <f t="shared" si="1"/>
        <v>16</v>
      </c>
      <c r="Q27" s="68">
        <f t="shared" si="2"/>
        <v>2023</v>
      </c>
      <c r="R27" s="69">
        <f t="shared" si="3"/>
        <v>837.6563194444534</v>
      </c>
      <c r="S27" s="69">
        <f t="shared" si="5"/>
        <v>837.6563194444534</v>
      </c>
      <c r="T27" s="70" t="str">
        <f t="shared" si="6"/>
        <v>91 DAYS UP</v>
      </c>
      <c r="U27" s="70" t="str">
        <f t="shared" si="6"/>
        <v>91 DAYS UP</v>
      </c>
    </row>
    <row r="28" spans="1:21">
      <c r="A28" s="63" t="str">
        <f>VLOOKUP(L28,[1]Sheet1!$N:$P,3,0)</f>
        <v>M1 MALUNGON</v>
      </c>
      <c r="B28" s="66">
        <v>45215.343680555547</v>
      </c>
      <c r="C28" s="66">
        <v>45215.343680555547</v>
      </c>
      <c r="D28" s="67" t="s">
        <v>474</v>
      </c>
      <c r="E28" s="67" t="s">
        <v>475</v>
      </c>
      <c r="F28" s="1">
        <v>1</v>
      </c>
      <c r="G28" s="63" t="str">
        <f>VLOOKUP(D28,[2]MINDANAO!$B:$C,2,0)</f>
        <v>MIO GEAR</v>
      </c>
      <c r="H28" s="67">
        <v>73842</v>
      </c>
      <c r="I28" s="63" t="str">
        <f>VLOOKUP(L28,'[3]NEW LEGEND 2026'!M:S,7,0)</f>
        <v>MUTI</v>
      </c>
      <c r="J28" s="67" t="s">
        <v>478</v>
      </c>
      <c r="K28" s="67" t="s">
        <v>479</v>
      </c>
      <c r="L28" s="67" t="s">
        <v>462</v>
      </c>
      <c r="M28" s="63" t="str">
        <f>VLOOKUP(D28,'[3]NEW LEGEND 2026'!G:I,3,0)</f>
        <v>YAMAHA</v>
      </c>
      <c r="N28" s="63" t="str">
        <f>VLOOKUP(D28,'[3]NEW LEGEND 2026'!G:J,4,0)</f>
        <v>MATTE GRAY</v>
      </c>
      <c r="O28" s="68" t="str">
        <f t="shared" si="0"/>
        <v>OCT</v>
      </c>
      <c r="P28" s="68">
        <f t="shared" si="1"/>
        <v>16</v>
      </c>
      <c r="Q28" s="68">
        <f t="shared" si="2"/>
        <v>2023</v>
      </c>
      <c r="R28" s="69">
        <f t="shared" si="3"/>
        <v>837.6563194444534</v>
      </c>
      <c r="S28" s="69">
        <f t="shared" si="5"/>
        <v>837.6563194444534</v>
      </c>
      <c r="T28" s="70" t="str">
        <f t="shared" si="6"/>
        <v>91 DAYS UP</v>
      </c>
      <c r="U28" s="70" t="str">
        <f t="shared" si="6"/>
        <v>91 DAYS UP</v>
      </c>
    </row>
    <row r="29" spans="1:21">
      <c r="A29" s="63" t="str">
        <f>VLOOKUP(L29,[1]Sheet1!$N:$P,3,0)</f>
        <v>M1 MALUNGON</v>
      </c>
      <c r="B29" s="66">
        <v>45215.343680555547</v>
      </c>
      <c r="C29" s="66">
        <v>45215.343680555547</v>
      </c>
      <c r="D29" s="67" t="s">
        <v>474</v>
      </c>
      <c r="E29" s="67" t="s">
        <v>475</v>
      </c>
      <c r="F29" s="1">
        <v>1</v>
      </c>
      <c r="G29" s="63" t="str">
        <f>VLOOKUP(D29,[2]MINDANAO!$B:$C,2,0)</f>
        <v>MIO GEAR</v>
      </c>
      <c r="H29" s="67">
        <v>73842</v>
      </c>
      <c r="I29" s="63" t="str">
        <f>VLOOKUP(L29,'[3]NEW LEGEND 2026'!M:S,7,0)</f>
        <v>MUTI</v>
      </c>
      <c r="J29" s="67" t="s">
        <v>480</v>
      </c>
      <c r="K29" s="67" t="s">
        <v>481</v>
      </c>
      <c r="L29" s="67" t="s">
        <v>462</v>
      </c>
      <c r="M29" s="63" t="str">
        <f>VLOOKUP(D29,'[3]NEW LEGEND 2026'!G:I,3,0)</f>
        <v>YAMAHA</v>
      </c>
      <c r="N29" s="63" t="str">
        <f>VLOOKUP(D29,'[3]NEW LEGEND 2026'!G:J,4,0)</f>
        <v>MATTE GRAY</v>
      </c>
      <c r="O29" s="68" t="str">
        <f t="shared" si="0"/>
        <v>OCT</v>
      </c>
      <c r="P29" s="68">
        <f t="shared" si="1"/>
        <v>16</v>
      </c>
      <c r="Q29" s="68">
        <f t="shared" si="2"/>
        <v>2023</v>
      </c>
      <c r="R29" s="69">
        <f t="shared" si="3"/>
        <v>837.6563194444534</v>
      </c>
      <c r="S29" s="69">
        <f t="shared" si="5"/>
        <v>837.6563194444534</v>
      </c>
      <c r="T29" s="70" t="str">
        <f t="shared" si="6"/>
        <v>91 DAYS UP</v>
      </c>
      <c r="U29" s="70" t="str">
        <f t="shared" si="6"/>
        <v>91 DAYS UP</v>
      </c>
    </row>
    <row r="30" spans="1:21">
      <c r="A30" s="63" t="str">
        <f>VLOOKUP(L30,[1]Sheet1!$N:$P,3,0)</f>
        <v>M1 TACURONG</v>
      </c>
      <c r="B30" s="66">
        <v>44659.988981481481</v>
      </c>
      <c r="C30" s="66">
        <v>45218.339641203696</v>
      </c>
      <c r="D30" s="67" t="s">
        <v>482</v>
      </c>
      <c r="E30" s="67" t="s">
        <v>483</v>
      </c>
      <c r="F30" s="1">
        <v>1</v>
      </c>
      <c r="G30" s="63" t="str">
        <f>VLOOKUP(D30,[2]MINDANAO!$B:$C,2,0)</f>
        <v>MIO GEAR S</v>
      </c>
      <c r="H30" s="67">
        <v>76632</v>
      </c>
      <c r="I30" s="63" t="str">
        <f>VLOOKUP(L30,'[3]NEW LEGEND 2026'!M:S,7,0)</f>
        <v>MUTI</v>
      </c>
      <c r="J30" s="67" t="s">
        <v>484</v>
      </c>
      <c r="K30" s="67" t="s">
        <v>485</v>
      </c>
      <c r="L30" s="67" t="s">
        <v>386</v>
      </c>
      <c r="M30" s="63" t="str">
        <f>VLOOKUP(D30,'[3]NEW LEGEND 2026'!G:I,3,0)</f>
        <v>YAMAHA</v>
      </c>
      <c r="N30" s="63" t="str">
        <f>VLOOKUP(D30,'[3]NEW LEGEND 2026'!G:J,4,0)</f>
        <v>FINDURTRIP</v>
      </c>
      <c r="O30" s="68" t="str">
        <f t="shared" si="0"/>
        <v>OCT</v>
      </c>
      <c r="P30" s="68">
        <f t="shared" si="1"/>
        <v>19</v>
      </c>
      <c r="Q30" s="68">
        <f t="shared" si="2"/>
        <v>2023</v>
      </c>
      <c r="R30" s="69">
        <f t="shared" si="3"/>
        <v>834.66035879630363</v>
      </c>
      <c r="S30" s="69">
        <f t="shared" si="5"/>
        <v>1393.0110185185185</v>
      </c>
      <c r="T30" s="70" t="str">
        <f t="shared" si="6"/>
        <v>91 DAYS UP</v>
      </c>
      <c r="U30" s="70" t="str">
        <f t="shared" si="6"/>
        <v>91 DAYS UP</v>
      </c>
    </row>
    <row r="31" spans="1:21">
      <c r="A31" s="63" t="str">
        <f>VLOOKUP(L31,[1]Sheet1!$N:$P,3,0)</f>
        <v>M1 DIGOS</v>
      </c>
      <c r="B31" s="66">
        <v>45234.577662037038</v>
      </c>
      <c r="C31" s="66">
        <v>45236.571527777778</v>
      </c>
      <c r="D31" s="67" t="s">
        <v>486</v>
      </c>
      <c r="E31" s="67" t="s">
        <v>487</v>
      </c>
      <c r="F31" s="1">
        <v>1</v>
      </c>
      <c r="G31" s="63" t="str">
        <f>VLOOKUP(D31,[2]MINDANAO!$B:$C,2,0)</f>
        <v>CRF300 RALLY</v>
      </c>
      <c r="H31" s="67">
        <v>289118</v>
      </c>
      <c r="I31" s="63" t="str">
        <f>VLOOKUP(L31,'[3]NEW LEGEND 2026'!M:S,7,0)</f>
        <v>MUTI</v>
      </c>
      <c r="J31" s="67" t="s">
        <v>488</v>
      </c>
      <c r="K31" s="67" t="s">
        <v>489</v>
      </c>
      <c r="L31" s="67" t="s">
        <v>490</v>
      </c>
      <c r="M31" s="63" t="str">
        <f>VLOOKUP(D31,'[3]NEW LEGEND 2026'!G:I,3,0)</f>
        <v>HONDA</v>
      </c>
      <c r="N31" s="63" t="str">
        <f>VLOOKUP(D31,'[3]NEW LEGEND 2026'!G:J,4,0)</f>
        <v>RED</v>
      </c>
      <c r="O31" s="68" t="str">
        <f t="shared" si="0"/>
        <v>NOV</v>
      </c>
      <c r="P31" s="68">
        <f t="shared" si="1"/>
        <v>6</v>
      </c>
      <c r="Q31" s="68">
        <f t="shared" si="2"/>
        <v>2023</v>
      </c>
      <c r="R31" s="69">
        <f t="shared" si="3"/>
        <v>816.4284722222219</v>
      </c>
      <c r="S31" s="69">
        <f t="shared" si="5"/>
        <v>818.42233796296205</v>
      </c>
      <c r="T31" s="70" t="str">
        <f t="shared" si="6"/>
        <v>91 DAYS UP</v>
      </c>
      <c r="U31" s="70" t="str">
        <f t="shared" si="6"/>
        <v>91 DAYS UP</v>
      </c>
    </row>
    <row r="32" spans="1:21">
      <c r="A32" s="63" t="str">
        <f>VLOOKUP(L32,[1]Sheet1!$N:$P,3,0)</f>
        <v>M1 QUEZON</v>
      </c>
      <c r="B32" s="66">
        <v>45271.553356481483</v>
      </c>
      <c r="C32" s="66">
        <v>45274.616527777784</v>
      </c>
      <c r="D32" s="67" t="s">
        <v>474</v>
      </c>
      <c r="E32" s="67" t="s">
        <v>475</v>
      </c>
      <c r="F32" s="1">
        <v>1</v>
      </c>
      <c r="G32" s="63" t="str">
        <f>VLOOKUP(D32,[2]MINDANAO!$B:$C,2,0)</f>
        <v>MIO GEAR</v>
      </c>
      <c r="H32" s="67">
        <v>73842</v>
      </c>
      <c r="I32" s="63" t="str">
        <f>VLOOKUP(L32,'[3]NEW LEGEND 2026'!M:S,7,0)</f>
        <v>MUTI</v>
      </c>
      <c r="J32" s="67" t="s">
        <v>491</v>
      </c>
      <c r="K32" s="67" t="s">
        <v>492</v>
      </c>
      <c r="L32" s="67" t="s">
        <v>421</v>
      </c>
      <c r="M32" s="63" t="str">
        <f>VLOOKUP(D32,'[3]NEW LEGEND 2026'!G:I,3,0)</f>
        <v>YAMAHA</v>
      </c>
      <c r="N32" s="63" t="str">
        <f>VLOOKUP(D32,'[3]NEW LEGEND 2026'!G:J,4,0)</f>
        <v>MATTE GRAY</v>
      </c>
      <c r="O32" s="68" t="str">
        <f t="shared" si="0"/>
        <v>DEC</v>
      </c>
      <c r="P32" s="68">
        <f t="shared" si="1"/>
        <v>14</v>
      </c>
      <c r="Q32" s="68">
        <f t="shared" si="2"/>
        <v>2023</v>
      </c>
      <c r="R32" s="69">
        <f t="shared" si="3"/>
        <v>778.38347222221637</v>
      </c>
      <c r="S32" s="69">
        <f t="shared" si="5"/>
        <v>781.44664351851679</v>
      </c>
      <c r="T32" s="70" t="str">
        <f t="shared" si="6"/>
        <v>91 DAYS UP</v>
      </c>
      <c r="U32" s="70" t="str">
        <f t="shared" si="6"/>
        <v>91 DAYS UP</v>
      </c>
    </row>
    <row r="33" spans="1:21">
      <c r="A33" s="63" t="str">
        <f>VLOOKUP(L33,[1]Sheet1!$N:$P,3,0)</f>
        <v>M1 HONDA ISULAN</v>
      </c>
      <c r="B33" s="66">
        <v>45169.682118055563</v>
      </c>
      <c r="C33" s="66">
        <v>45304.463240740741</v>
      </c>
      <c r="D33" s="67" t="s">
        <v>493</v>
      </c>
      <c r="E33" s="67" t="s">
        <v>494</v>
      </c>
      <c r="F33" s="1">
        <v>1</v>
      </c>
      <c r="G33" s="63" t="str">
        <f>VLOOKUP(D33,[2]MINDANAO!$B:$C,2,0)</f>
        <v>XRM OFFROAD FI(DSX)</v>
      </c>
      <c r="H33" s="67">
        <v>72918</v>
      </c>
      <c r="I33" s="63" t="str">
        <f>VLOOKUP(L33,'[3]NEW LEGEND 2026'!M:S,7,0)</f>
        <v>HONDA</v>
      </c>
      <c r="J33" s="67" t="s">
        <v>495</v>
      </c>
      <c r="K33" s="67" t="s">
        <v>496</v>
      </c>
      <c r="L33" s="67" t="s">
        <v>406</v>
      </c>
      <c r="M33" s="63" t="str">
        <f>VLOOKUP(D33,'[3]NEW LEGEND 2026'!G:I,3,0)</f>
        <v>HONDA</v>
      </c>
      <c r="N33" s="63" t="str">
        <f>VLOOKUP(D33,'[3]NEW LEGEND 2026'!G:J,4,0)</f>
        <v>WHITE</v>
      </c>
      <c r="O33" s="68" t="str">
        <f t="shared" si="0"/>
        <v>JAN</v>
      </c>
      <c r="P33" s="68">
        <f t="shared" si="1"/>
        <v>13</v>
      </c>
      <c r="Q33" s="68">
        <f t="shared" si="2"/>
        <v>2024</v>
      </c>
      <c r="R33" s="69">
        <f t="shared" si="3"/>
        <v>748.53675925925927</v>
      </c>
      <c r="S33" s="69">
        <f t="shared" si="5"/>
        <v>883.31788194443652</v>
      </c>
      <c r="T33" s="70" t="str">
        <f t="shared" si="6"/>
        <v>91 DAYS UP</v>
      </c>
      <c r="U33" s="70" t="str">
        <f t="shared" si="6"/>
        <v>91 DAYS UP</v>
      </c>
    </row>
    <row r="34" spans="1:21">
      <c r="A34" s="63" t="str">
        <f>VLOOKUP(L34,[1]Sheet1!$N:$P,3,0)</f>
        <v>M1 TUPI</v>
      </c>
      <c r="B34" s="66">
        <v>45321.391412037039</v>
      </c>
      <c r="C34" s="66">
        <v>45323.357569444437</v>
      </c>
      <c r="D34" s="67" t="s">
        <v>497</v>
      </c>
      <c r="E34" s="67" t="s">
        <v>498</v>
      </c>
      <c r="F34" s="1">
        <v>1</v>
      </c>
      <c r="G34" s="63" t="str">
        <f>VLOOKUP(D34,[2]MINDANAO!$B:$C,2,0)</f>
        <v>BEAT FI STD</v>
      </c>
      <c r="H34" s="67">
        <v>68698</v>
      </c>
      <c r="I34" s="63" t="str">
        <f>VLOOKUP(L34,'[3]NEW LEGEND 2026'!M:S,7,0)</f>
        <v>MUTI</v>
      </c>
      <c r="J34" s="67" t="s">
        <v>499</v>
      </c>
      <c r="K34" s="67" t="s">
        <v>500</v>
      </c>
      <c r="L34" s="67" t="s">
        <v>426</v>
      </c>
      <c r="M34" s="63" t="str">
        <f>VLOOKUP(D34,'[3]NEW LEGEND 2026'!G:I,3,0)</f>
        <v>HONDA</v>
      </c>
      <c r="N34" s="63" t="str">
        <f>VLOOKUP(D34,'[3]NEW LEGEND 2026'!G:J,4,0)</f>
        <v>YELLOW/BLACK</v>
      </c>
      <c r="O34" s="68" t="str">
        <f t="shared" si="0"/>
        <v>FEB</v>
      </c>
      <c r="P34" s="68">
        <f t="shared" si="1"/>
        <v>1</v>
      </c>
      <c r="Q34" s="68">
        <f t="shared" si="2"/>
        <v>2024</v>
      </c>
      <c r="R34" s="69">
        <f t="shared" si="3"/>
        <v>729.6424305555629</v>
      </c>
      <c r="S34" s="69">
        <f t="shared" si="5"/>
        <v>731.60858796296088</v>
      </c>
      <c r="T34" s="70" t="str">
        <f t="shared" si="6"/>
        <v>91 DAYS UP</v>
      </c>
      <c r="U34" s="70" t="str">
        <f t="shared" si="6"/>
        <v>91 DAYS UP</v>
      </c>
    </row>
    <row r="35" spans="1:21">
      <c r="A35" s="63" t="str">
        <f>VLOOKUP(L35,[1]Sheet1!$N:$P,3,0)</f>
        <v>M1 KIDAPAWAN</v>
      </c>
      <c r="B35" s="66">
        <v>45339.429699074077</v>
      </c>
      <c r="C35" s="66">
        <v>45343.554328703707</v>
      </c>
      <c r="D35" s="67" t="s">
        <v>407</v>
      </c>
      <c r="E35" s="67" t="s">
        <v>408</v>
      </c>
      <c r="F35" s="1">
        <v>1</v>
      </c>
      <c r="G35" s="63" t="str">
        <f>VLOOKUP(D35,[2]MINDANAO!$B:$C,2,0)</f>
        <v>CT100</v>
      </c>
      <c r="H35" s="67">
        <v>54828</v>
      </c>
      <c r="I35" s="63" t="str">
        <f>VLOOKUP(L35,'[3]NEW LEGEND 2026'!M:S,7,0)</f>
        <v>MUTI</v>
      </c>
      <c r="J35" s="67" t="s">
        <v>501</v>
      </c>
      <c r="K35" s="67" t="s">
        <v>502</v>
      </c>
      <c r="L35" s="67" t="s">
        <v>503</v>
      </c>
      <c r="M35" s="63" t="str">
        <f>VLOOKUP(D35,'[3]NEW LEGEND 2026'!G:I,3,0)</f>
        <v>KAWASAKI</v>
      </c>
      <c r="N35" s="63" t="str">
        <f>VLOOKUP(D35,'[3]NEW LEGEND 2026'!G:J,4,0)</f>
        <v>BLACK/BLUE</v>
      </c>
      <c r="O35" s="68" t="str">
        <f t="shared" si="0"/>
        <v>FEB</v>
      </c>
      <c r="P35" s="68">
        <f t="shared" si="1"/>
        <v>21</v>
      </c>
      <c r="Q35" s="68">
        <f t="shared" si="2"/>
        <v>2024</v>
      </c>
      <c r="R35" s="69">
        <f t="shared" si="3"/>
        <v>709.44567129629286</v>
      </c>
      <c r="S35" s="69">
        <f t="shared" si="5"/>
        <v>713.57030092592322</v>
      </c>
      <c r="T35" s="70" t="str">
        <f t="shared" si="6"/>
        <v>91 DAYS UP</v>
      </c>
      <c r="U35" s="70" t="str">
        <f t="shared" si="6"/>
        <v>91 DAYS UP</v>
      </c>
    </row>
    <row r="36" spans="1:21">
      <c r="A36" s="63" t="str">
        <f>VLOOKUP(L36,[1]Sheet1!$N:$P,3,0)</f>
        <v>M1 DON CARLOS</v>
      </c>
      <c r="B36" s="66">
        <v>45342.592303240737</v>
      </c>
      <c r="C36" s="66">
        <v>45343.576053240737</v>
      </c>
      <c r="D36" s="67" t="s">
        <v>504</v>
      </c>
      <c r="E36" s="67" t="s">
        <v>505</v>
      </c>
      <c r="F36" s="1">
        <v>1</v>
      </c>
      <c r="G36" s="63" t="str">
        <f>VLOOKUP(D36,[2]MINDANAO!$B:$C,2,0)</f>
        <v>PCX160 CBS</v>
      </c>
      <c r="H36" s="67">
        <v>127198</v>
      </c>
      <c r="I36" s="63" t="str">
        <f>VLOOKUP(L36,'[3]NEW LEGEND 2026'!M:S,7,0)</f>
        <v>MUTI</v>
      </c>
      <c r="J36" s="67" t="s">
        <v>506</v>
      </c>
      <c r="K36" s="67" t="s">
        <v>507</v>
      </c>
      <c r="L36" s="67" t="s">
        <v>416</v>
      </c>
      <c r="M36" s="63" t="str">
        <f>VLOOKUP(D36,'[3]NEW LEGEND 2026'!G:I,3,0)</f>
        <v>HONDA</v>
      </c>
      <c r="N36" s="63" t="str">
        <f>VLOOKUP(D36,'[3]NEW LEGEND 2026'!G:J,4,0)</f>
        <v>GRAY</v>
      </c>
      <c r="O36" s="68" t="str">
        <f t="shared" si="0"/>
        <v>FEB</v>
      </c>
      <c r="P36" s="68">
        <f t="shared" si="1"/>
        <v>21</v>
      </c>
      <c r="Q36" s="68">
        <f t="shared" si="2"/>
        <v>2024</v>
      </c>
      <c r="R36" s="69">
        <f t="shared" si="3"/>
        <v>709.42394675926334</v>
      </c>
      <c r="S36" s="69">
        <f t="shared" si="5"/>
        <v>710.40769675926276</v>
      </c>
      <c r="T36" s="70" t="str">
        <f t="shared" si="6"/>
        <v>91 DAYS UP</v>
      </c>
      <c r="U36" s="70" t="str">
        <f t="shared" si="6"/>
        <v>91 DAYS UP</v>
      </c>
    </row>
    <row r="37" spans="1:21">
      <c r="A37" s="63" t="str">
        <f>VLOOKUP(L37,[1]Sheet1!$N:$P,3,0)</f>
        <v>M1 KIDAPAWAN</v>
      </c>
      <c r="B37" s="66">
        <v>44933.643946759257</v>
      </c>
      <c r="C37" s="66">
        <v>45344.378796296303</v>
      </c>
      <c r="D37" s="67" t="s">
        <v>508</v>
      </c>
      <c r="E37" s="67" t="s">
        <v>509</v>
      </c>
      <c r="F37" s="1">
        <v>1</v>
      </c>
      <c r="G37" s="63" t="str">
        <f>VLOOKUP(D37,[2]MINDANAO!$B:$C,2,0)</f>
        <v>MIO GRAVIS</v>
      </c>
      <c r="H37" s="67">
        <v>83607</v>
      </c>
      <c r="I37" s="63" t="str">
        <f>VLOOKUP(L37,'[3]NEW LEGEND 2026'!M:S,7,0)</f>
        <v>MUTI</v>
      </c>
      <c r="J37" s="67" t="s">
        <v>510</v>
      </c>
      <c r="K37" s="67" t="s">
        <v>511</v>
      </c>
      <c r="L37" s="67" t="s">
        <v>503</v>
      </c>
      <c r="M37" s="63" t="str">
        <f>VLOOKUP(D37,'[3]NEW LEGEND 2026'!G:I,3,0)</f>
        <v>YAMAHA</v>
      </c>
      <c r="N37" s="63" t="str">
        <f>VLOOKUP(D37,'[3]NEW LEGEND 2026'!G:J,4,0)</f>
        <v>MATTED BLACK</v>
      </c>
      <c r="O37" s="68" t="str">
        <f t="shared" si="0"/>
        <v>FEB</v>
      </c>
      <c r="P37" s="68">
        <f t="shared" si="1"/>
        <v>22</v>
      </c>
      <c r="Q37" s="68">
        <f t="shared" si="2"/>
        <v>2024</v>
      </c>
      <c r="R37" s="69">
        <f t="shared" si="3"/>
        <v>708.62120370369666</v>
      </c>
      <c r="S37" s="69">
        <f t="shared" si="5"/>
        <v>1119.3560532407428</v>
      </c>
      <c r="T37" s="70" t="str">
        <f t="shared" si="6"/>
        <v>91 DAYS UP</v>
      </c>
      <c r="U37" s="70" t="str">
        <f t="shared" si="6"/>
        <v>91 DAYS UP</v>
      </c>
    </row>
    <row r="38" spans="1:21">
      <c r="A38" s="63" t="str">
        <f>VLOOKUP(L38,[1]Sheet1!$N:$P,3,0)</f>
        <v>M1 MARAMAG</v>
      </c>
      <c r="B38" s="66">
        <v>45367.659791666672</v>
      </c>
      <c r="C38" s="66">
        <v>45367.659780092603</v>
      </c>
      <c r="D38" s="67" t="s">
        <v>512</v>
      </c>
      <c r="E38" s="67" t="s">
        <v>513</v>
      </c>
      <c r="F38" s="1">
        <v>1</v>
      </c>
      <c r="G38" s="63" t="str">
        <f>VLOOKUP(D38,[2]MINDANAO!$B:$C,2,0)</f>
        <v>MIO i125</v>
      </c>
      <c r="H38" s="67">
        <v>72447</v>
      </c>
      <c r="I38" s="63" t="str">
        <f>VLOOKUP(L38,'[3]NEW LEGEND 2026'!M:S,7,0)</f>
        <v>MUTI</v>
      </c>
      <c r="J38" s="67" t="s">
        <v>514</v>
      </c>
      <c r="K38" s="67" t="s">
        <v>515</v>
      </c>
      <c r="L38" s="67" t="s">
        <v>381</v>
      </c>
      <c r="M38" s="63" t="str">
        <f>VLOOKUP(D38,'[3]NEW LEGEND 2026'!G:I,3,0)</f>
        <v>YAMAHA</v>
      </c>
      <c r="N38" s="63" t="str">
        <f>VLOOKUP(D38,'[3]NEW LEGEND 2026'!G:J,4,0)</f>
        <v>WHITE/CYAN</v>
      </c>
      <c r="O38" s="68" t="str">
        <f t="shared" si="0"/>
        <v>MAR</v>
      </c>
      <c r="P38" s="68">
        <f t="shared" si="1"/>
        <v>16</v>
      </c>
      <c r="Q38" s="68">
        <f t="shared" si="2"/>
        <v>2024</v>
      </c>
      <c r="R38" s="69">
        <f t="shared" si="3"/>
        <v>685.34021990739711</v>
      </c>
      <c r="S38" s="69">
        <f t="shared" si="5"/>
        <v>685.34020833332761</v>
      </c>
      <c r="T38" s="70" t="str">
        <f t="shared" si="6"/>
        <v>91 DAYS UP</v>
      </c>
      <c r="U38" s="70" t="str">
        <f t="shared" si="6"/>
        <v>91 DAYS UP</v>
      </c>
    </row>
    <row r="39" spans="1:21">
      <c r="A39" s="63" t="str">
        <f>VLOOKUP(L39,[1]Sheet1!$N:$P,3,0)</f>
        <v>M1 TACURONG</v>
      </c>
      <c r="B39" s="66">
        <v>45383.728842592587</v>
      </c>
      <c r="C39" s="66">
        <v>45384.562592592592</v>
      </c>
      <c r="D39" s="67" t="s">
        <v>402</v>
      </c>
      <c r="E39" s="67" t="s">
        <v>403</v>
      </c>
      <c r="F39" s="1">
        <v>1</v>
      </c>
      <c r="G39" s="63" t="str">
        <f>VLOOKUP(D39,[2]MINDANAO!$B:$C,2,0)</f>
        <v>AIRBLADE 160</v>
      </c>
      <c r="H39" s="67">
        <v>119838</v>
      </c>
      <c r="I39" s="63" t="str">
        <f>VLOOKUP(L39,'[3]NEW LEGEND 2026'!M:S,7,0)</f>
        <v>MUTI</v>
      </c>
      <c r="J39" s="67" t="s">
        <v>516</v>
      </c>
      <c r="K39" s="67" t="s">
        <v>517</v>
      </c>
      <c r="L39" s="67" t="s">
        <v>386</v>
      </c>
      <c r="M39" s="63" t="str">
        <f>VLOOKUP(D39,'[3]NEW LEGEND 2026'!G:I,3,0)</f>
        <v>HONDA</v>
      </c>
      <c r="N39" s="63" t="str">
        <f>VLOOKUP(D39,'[3]NEW LEGEND 2026'!G:J,4,0)</f>
        <v>RED/SILVER</v>
      </c>
      <c r="O39" s="68" t="str">
        <f t="shared" si="0"/>
        <v>APR</v>
      </c>
      <c r="P39" s="68">
        <f t="shared" si="1"/>
        <v>2</v>
      </c>
      <c r="Q39" s="68">
        <f t="shared" si="2"/>
        <v>2024</v>
      </c>
      <c r="R39" s="69">
        <f t="shared" si="3"/>
        <v>668.43740740740759</v>
      </c>
      <c r="S39" s="69">
        <f t="shared" si="5"/>
        <v>669.27115740741283</v>
      </c>
      <c r="T39" s="70" t="str">
        <f t="shared" si="6"/>
        <v>91 DAYS UP</v>
      </c>
      <c r="U39" s="70" t="str">
        <f t="shared" si="6"/>
        <v>91 DAYS UP</v>
      </c>
    </row>
    <row r="40" spans="1:21">
      <c r="A40" s="63" t="str">
        <f>VLOOKUP(L40,[1]Sheet1!$N:$P,3,0)</f>
        <v>M1 MARAMAG</v>
      </c>
      <c r="B40" s="66">
        <v>45376.636932870373</v>
      </c>
      <c r="C40" s="66">
        <v>45385.400231481479</v>
      </c>
      <c r="D40" s="67" t="s">
        <v>518</v>
      </c>
      <c r="E40" s="67" t="s">
        <v>519</v>
      </c>
      <c r="F40" s="1">
        <v>1</v>
      </c>
      <c r="G40" s="63" t="str">
        <f>VLOOKUP(D40,[2]MINDANAO!$B:$C,2,0)</f>
        <v>MIO GEAR</v>
      </c>
      <c r="H40" s="67">
        <v>73842</v>
      </c>
      <c r="I40" s="63" t="str">
        <f>VLOOKUP(L40,'[3]NEW LEGEND 2026'!M:S,7,0)</f>
        <v>MUTI</v>
      </c>
      <c r="J40" s="67" t="s">
        <v>520</v>
      </c>
      <c r="K40" s="67" t="s">
        <v>521</v>
      </c>
      <c r="L40" s="67" t="s">
        <v>381</v>
      </c>
      <c r="M40" s="63" t="str">
        <f>VLOOKUP(D40,'[3]NEW LEGEND 2026'!G:I,3,0)</f>
        <v>YAMAHA</v>
      </c>
      <c r="N40" s="63" t="str">
        <f>VLOOKUP(D40,'[3]NEW LEGEND 2026'!G:J,4,0)</f>
        <v>DARK GRAY</v>
      </c>
      <c r="O40" s="68" t="str">
        <f t="shared" si="0"/>
        <v>APR</v>
      </c>
      <c r="P40" s="68">
        <f t="shared" si="1"/>
        <v>3</v>
      </c>
      <c r="Q40" s="68">
        <f t="shared" si="2"/>
        <v>2024</v>
      </c>
      <c r="R40" s="69">
        <f t="shared" si="3"/>
        <v>667.59976851852116</v>
      </c>
      <c r="S40" s="69">
        <f t="shared" si="5"/>
        <v>676.36306712962687</v>
      </c>
      <c r="T40" s="70" t="str">
        <f t="shared" si="6"/>
        <v>91 DAYS UP</v>
      </c>
      <c r="U40" s="70" t="str">
        <f t="shared" si="6"/>
        <v>91 DAYS UP</v>
      </c>
    </row>
    <row r="41" spans="1:21">
      <c r="A41" s="63" t="str">
        <f>VLOOKUP(L41,[1]Sheet1!$N:$P,3,0)</f>
        <v>M1 MARAMAG</v>
      </c>
      <c r="B41" s="66">
        <v>45376.636944444443</v>
      </c>
      <c r="C41" s="66">
        <v>45385.400231481479</v>
      </c>
      <c r="D41" s="67" t="s">
        <v>474</v>
      </c>
      <c r="E41" s="67" t="s">
        <v>475</v>
      </c>
      <c r="F41" s="1">
        <v>1</v>
      </c>
      <c r="G41" s="63" t="str">
        <f>VLOOKUP(D41,[2]MINDANAO!$B:$C,2,0)</f>
        <v>MIO GEAR</v>
      </c>
      <c r="H41" s="67">
        <v>73842</v>
      </c>
      <c r="I41" s="63" t="str">
        <f>VLOOKUP(L41,'[3]NEW LEGEND 2026'!M:S,7,0)</f>
        <v>MUTI</v>
      </c>
      <c r="J41" s="67" t="s">
        <v>522</v>
      </c>
      <c r="K41" s="67" t="s">
        <v>523</v>
      </c>
      <c r="L41" s="67" t="s">
        <v>381</v>
      </c>
      <c r="M41" s="63" t="str">
        <f>VLOOKUP(D41,'[3]NEW LEGEND 2026'!G:I,3,0)</f>
        <v>YAMAHA</v>
      </c>
      <c r="N41" s="63" t="str">
        <f>VLOOKUP(D41,'[3]NEW LEGEND 2026'!G:J,4,0)</f>
        <v>MATTE GRAY</v>
      </c>
      <c r="O41" s="68" t="str">
        <f t="shared" si="0"/>
        <v>APR</v>
      </c>
      <c r="P41" s="68">
        <f t="shared" si="1"/>
        <v>3</v>
      </c>
      <c r="Q41" s="68">
        <f t="shared" si="2"/>
        <v>2024</v>
      </c>
      <c r="R41" s="69">
        <f t="shared" si="3"/>
        <v>667.59976851852116</v>
      </c>
      <c r="S41" s="69">
        <f t="shared" si="5"/>
        <v>676.36305555555737</v>
      </c>
      <c r="T41" s="70" t="str">
        <f t="shared" si="6"/>
        <v>91 DAYS UP</v>
      </c>
      <c r="U41" s="70" t="str">
        <f t="shared" si="6"/>
        <v>91 DAYS UP</v>
      </c>
    </row>
    <row r="42" spans="1:21">
      <c r="A42" s="63" t="str">
        <f>VLOOKUP(L42,[1]Sheet1!$N:$P,3,0)</f>
        <v>M1 ALABEL</v>
      </c>
      <c r="B42" s="66">
        <v>45383.68409722222</v>
      </c>
      <c r="C42" s="66">
        <v>45385.413321759261</v>
      </c>
      <c r="D42" s="67" t="s">
        <v>504</v>
      </c>
      <c r="E42" s="67" t="s">
        <v>505</v>
      </c>
      <c r="F42" s="1">
        <v>1</v>
      </c>
      <c r="G42" s="63" t="str">
        <f>VLOOKUP(D42,[2]MINDANAO!$B:$C,2,0)</f>
        <v>PCX160 CBS</v>
      </c>
      <c r="H42" s="67">
        <v>127198</v>
      </c>
      <c r="I42" s="63" t="str">
        <f>VLOOKUP(L42,'[3]NEW LEGEND 2026'!M:S,7,0)</f>
        <v>MUTI</v>
      </c>
      <c r="J42" s="67" t="s">
        <v>524</v>
      </c>
      <c r="K42" s="67" t="s">
        <v>525</v>
      </c>
      <c r="L42" s="67" t="s">
        <v>526</v>
      </c>
      <c r="M42" s="63" t="str">
        <f>VLOOKUP(D42,'[3]NEW LEGEND 2026'!G:I,3,0)</f>
        <v>HONDA</v>
      </c>
      <c r="N42" s="63" t="str">
        <f>VLOOKUP(D42,'[3]NEW LEGEND 2026'!G:J,4,0)</f>
        <v>GRAY</v>
      </c>
      <c r="O42" s="68" t="str">
        <f t="shared" si="0"/>
        <v>APR</v>
      </c>
      <c r="P42" s="68">
        <f t="shared" si="1"/>
        <v>3</v>
      </c>
      <c r="Q42" s="68">
        <f t="shared" si="2"/>
        <v>2024</v>
      </c>
      <c r="R42" s="69">
        <f t="shared" si="3"/>
        <v>667.58667824073927</v>
      </c>
      <c r="S42" s="69">
        <f t="shared" si="5"/>
        <v>669.31590277778014</v>
      </c>
      <c r="T42" s="70" t="str">
        <f t="shared" si="6"/>
        <v>91 DAYS UP</v>
      </c>
      <c r="U42" s="70" t="str">
        <f t="shared" si="6"/>
        <v>91 DAYS UP</v>
      </c>
    </row>
    <row r="43" spans="1:21">
      <c r="A43" s="63" t="str">
        <f>VLOOKUP(L43,[1]Sheet1!$N:$P,3,0)</f>
        <v>M1 TUPI</v>
      </c>
      <c r="B43" s="66">
        <v>45404.417349537027</v>
      </c>
      <c r="C43" s="66">
        <v>45405.596064814818</v>
      </c>
      <c r="D43" s="67" t="s">
        <v>446</v>
      </c>
      <c r="E43" s="67" t="s">
        <v>447</v>
      </c>
      <c r="F43" s="1">
        <v>1</v>
      </c>
      <c r="G43" s="63" t="str">
        <f>VLOOKUP(D43,[2]MINDANAO!$B:$C,2,0)</f>
        <v>AIRBLADE 160</v>
      </c>
      <c r="H43" s="67">
        <v>119838</v>
      </c>
      <c r="I43" s="63" t="str">
        <f>VLOOKUP(L43,'[3]NEW LEGEND 2026'!M:S,7,0)</f>
        <v>MUTI</v>
      </c>
      <c r="J43" s="67" t="s">
        <v>527</v>
      </c>
      <c r="K43" s="67" t="s">
        <v>528</v>
      </c>
      <c r="L43" s="67" t="s">
        <v>426</v>
      </c>
      <c r="M43" s="63" t="str">
        <f>VLOOKUP(D43,'[3]NEW LEGEND 2026'!G:I,3,0)</f>
        <v>HONDA</v>
      </c>
      <c r="N43" s="63" t="str">
        <f>VLOOKUP(D43,'[3]NEW LEGEND 2026'!G:J,4,0)</f>
        <v>GRAY/BLACK</v>
      </c>
      <c r="O43" s="68" t="str">
        <f t="shared" si="0"/>
        <v>APR</v>
      </c>
      <c r="P43" s="68">
        <f t="shared" si="1"/>
        <v>23</v>
      </c>
      <c r="Q43" s="68">
        <f t="shared" si="2"/>
        <v>2024</v>
      </c>
      <c r="R43" s="69">
        <f t="shared" si="3"/>
        <v>647.40393518518249</v>
      </c>
      <c r="S43" s="69">
        <f t="shared" si="5"/>
        <v>648.58265046297311</v>
      </c>
      <c r="T43" s="70" t="str">
        <f t="shared" si="6"/>
        <v>91 DAYS UP</v>
      </c>
      <c r="U43" s="70" t="str">
        <f t="shared" si="6"/>
        <v>91 DAYS UP</v>
      </c>
    </row>
    <row r="44" spans="1:21">
      <c r="A44" s="63" t="str">
        <f>VLOOKUP(L44,[1]Sheet1!$N:$P,3,0)</f>
        <v>M1 ISULAN</v>
      </c>
      <c r="B44" s="66">
        <v>45404.491747685177</v>
      </c>
      <c r="C44" s="66">
        <v>45408.683159722219</v>
      </c>
      <c r="D44" s="67" t="s">
        <v>529</v>
      </c>
      <c r="E44" s="67" t="s">
        <v>530</v>
      </c>
      <c r="F44" s="1">
        <v>1</v>
      </c>
      <c r="G44" s="63" t="str">
        <f>VLOOKUP(D44,[2]MINDANAO!$B:$C,2,0)</f>
        <v>ROUSER NS125</v>
      </c>
      <c r="H44" s="67">
        <v>79080</v>
      </c>
      <c r="I44" s="63" t="str">
        <f>VLOOKUP(L44,'[3]NEW LEGEND 2026'!M:S,7,0)</f>
        <v>MUTI</v>
      </c>
      <c r="J44" s="67" t="s">
        <v>531</v>
      </c>
      <c r="K44" s="67" t="s">
        <v>532</v>
      </c>
      <c r="L44" s="67" t="s">
        <v>391</v>
      </c>
      <c r="M44" s="63" t="str">
        <f>VLOOKUP(D44,'[3]NEW LEGEND 2026'!G:I,3,0)</f>
        <v>KAWASAKI</v>
      </c>
      <c r="N44" s="63" t="str">
        <f>VLOOKUP(D44,'[3]NEW LEGEND 2026'!G:J,4,0)</f>
        <v>BLACK</v>
      </c>
      <c r="O44" s="68" t="str">
        <f t="shared" si="0"/>
        <v>APR</v>
      </c>
      <c r="P44" s="68">
        <f t="shared" si="1"/>
        <v>26</v>
      </c>
      <c r="Q44" s="68">
        <f t="shared" si="2"/>
        <v>2024</v>
      </c>
      <c r="R44" s="69">
        <f t="shared" si="3"/>
        <v>644.31684027778101</v>
      </c>
      <c r="S44" s="69">
        <f t="shared" si="5"/>
        <v>648.50825231482304</v>
      </c>
      <c r="T44" s="70" t="str">
        <f t="shared" si="6"/>
        <v>91 DAYS UP</v>
      </c>
      <c r="U44" s="70" t="str">
        <f t="shared" si="6"/>
        <v>91 DAYS UP</v>
      </c>
    </row>
    <row r="45" spans="1:21">
      <c r="A45" s="63" t="str">
        <f>VLOOKUP(L45,[1]Sheet1!$N:$P,3,0)</f>
        <v>M1 MLANG</v>
      </c>
      <c r="B45" s="66">
        <v>45413.628148148149</v>
      </c>
      <c r="C45" s="66">
        <v>45413.628148148149</v>
      </c>
      <c r="D45" s="67" t="s">
        <v>533</v>
      </c>
      <c r="E45" s="67" t="s">
        <v>534</v>
      </c>
      <c r="F45" s="1">
        <v>1</v>
      </c>
      <c r="G45" s="63" t="str">
        <f>VLOOKUP(D45,[2]MINDANAO!$B:$C,2,0)</f>
        <v>MT-03</v>
      </c>
      <c r="H45" s="67">
        <v>236651.79</v>
      </c>
      <c r="I45" s="63" t="str">
        <f>VLOOKUP(L45,'[3]NEW LEGEND 2026'!M:S,7,0)</f>
        <v>MUTI</v>
      </c>
      <c r="J45" s="67" t="s">
        <v>535</v>
      </c>
      <c r="K45" s="67" t="s">
        <v>536</v>
      </c>
      <c r="L45" s="67" t="s">
        <v>537</v>
      </c>
      <c r="M45" s="63" t="str">
        <f>VLOOKUP(D45,'[3]NEW LEGEND 2026'!G:I,3,0)</f>
        <v>YAMAHA</v>
      </c>
      <c r="N45" s="63" t="str">
        <f>VLOOKUP(D45,'[3]NEW LEGEND 2026'!G:J,4,0)</f>
        <v>GRAY/MATTE DARK GRAY</v>
      </c>
      <c r="O45" s="68" t="str">
        <f t="shared" si="0"/>
        <v>MAY</v>
      </c>
      <c r="P45" s="68">
        <f t="shared" si="1"/>
        <v>1</v>
      </c>
      <c r="Q45" s="68">
        <f t="shared" si="2"/>
        <v>2024</v>
      </c>
      <c r="R45" s="69">
        <f t="shared" si="3"/>
        <v>639.37185185185081</v>
      </c>
      <c r="S45" s="69">
        <f t="shared" si="5"/>
        <v>639.37185185185081</v>
      </c>
      <c r="T45" s="70" t="str">
        <f t="shared" si="6"/>
        <v>91 DAYS UP</v>
      </c>
      <c r="U45" s="70" t="str">
        <f t="shared" si="6"/>
        <v>91 DAYS UP</v>
      </c>
    </row>
    <row r="46" spans="1:21">
      <c r="A46" s="63" t="str">
        <f>VLOOKUP(L46,[1]Sheet1!$N:$P,3,0)</f>
        <v>M1 MLANG</v>
      </c>
      <c r="B46" s="66">
        <v>45420.571284722217</v>
      </c>
      <c r="C46" s="66">
        <v>45420.571273148147</v>
      </c>
      <c r="D46" s="67" t="s">
        <v>538</v>
      </c>
      <c r="E46" s="67" t="s">
        <v>539</v>
      </c>
      <c r="F46" s="1">
        <v>1</v>
      </c>
      <c r="G46" s="63" t="str">
        <f>VLOOKUP(D46,[2]MINDANAO!$B:$C,2,0)</f>
        <v>YTX125</v>
      </c>
      <c r="H46" s="67">
        <v>54426</v>
      </c>
      <c r="I46" s="63" t="str">
        <f>VLOOKUP(L46,'[3]NEW LEGEND 2026'!M:S,7,0)</f>
        <v>MUTI</v>
      </c>
      <c r="J46" s="67" t="s">
        <v>540</v>
      </c>
      <c r="K46" s="67" t="s">
        <v>541</v>
      </c>
      <c r="L46" s="67" t="s">
        <v>537</v>
      </c>
      <c r="M46" s="63" t="str">
        <f>VLOOKUP(D46,'[3]NEW LEGEND 2026'!G:I,3,0)</f>
        <v>YAMAHA</v>
      </c>
      <c r="N46" s="63" t="str">
        <f>VLOOKUP(D46,'[3]NEW LEGEND 2026'!G:J,4,0)</f>
        <v>BLUE</v>
      </c>
      <c r="O46" s="68" t="str">
        <f t="shared" si="0"/>
        <v>MAY</v>
      </c>
      <c r="P46" s="68">
        <f t="shared" si="1"/>
        <v>8</v>
      </c>
      <c r="Q46" s="68">
        <f t="shared" si="2"/>
        <v>2024</v>
      </c>
      <c r="R46" s="69">
        <f t="shared" si="3"/>
        <v>632.42872685185284</v>
      </c>
      <c r="S46" s="69">
        <f t="shared" si="5"/>
        <v>632.42871527778334</v>
      </c>
      <c r="T46" s="70" t="str">
        <f t="shared" si="6"/>
        <v>91 DAYS UP</v>
      </c>
      <c r="U46" s="70" t="str">
        <f t="shared" si="6"/>
        <v>91 DAYS UP</v>
      </c>
    </row>
    <row r="47" spans="1:21">
      <c r="A47" s="63" t="str">
        <f>VLOOKUP(L47,[1]Sheet1!$N:$P,3,0)</f>
        <v>M1 SURALLAH</v>
      </c>
      <c r="B47" s="66">
        <v>45418.643368055556</v>
      </c>
      <c r="C47" s="66">
        <v>45434.395520833343</v>
      </c>
      <c r="D47" s="67" t="s">
        <v>542</v>
      </c>
      <c r="E47" s="67" t="s">
        <v>543</v>
      </c>
      <c r="F47" s="1">
        <v>1</v>
      </c>
      <c r="G47" s="63" t="str">
        <f>VLOOKUP(D47,[2]MINDANAO!$B:$C,2,0)</f>
        <v>CT100</v>
      </c>
      <c r="H47" s="67">
        <v>55298</v>
      </c>
      <c r="I47" s="63" t="str">
        <f>VLOOKUP(L47,'[3]NEW LEGEND 2026'!M:S,7,0)</f>
        <v>MUTI</v>
      </c>
      <c r="J47" s="67" t="s">
        <v>544</v>
      </c>
      <c r="K47" s="67" t="s">
        <v>545</v>
      </c>
      <c r="L47" s="67" t="s">
        <v>546</v>
      </c>
      <c r="M47" s="63" t="str">
        <f>VLOOKUP(D47,'[3]NEW LEGEND 2026'!G:I,3,0)</f>
        <v>KAWASAKI</v>
      </c>
      <c r="N47" s="63" t="str">
        <f>VLOOKUP(D47,'[3]NEW LEGEND 2026'!G:J,4,0)</f>
        <v>BLACK BLUE</v>
      </c>
      <c r="O47" s="68" t="str">
        <f t="shared" si="0"/>
        <v>MAY</v>
      </c>
      <c r="P47" s="68">
        <f t="shared" si="1"/>
        <v>22</v>
      </c>
      <c r="Q47" s="68">
        <f t="shared" si="2"/>
        <v>2024</v>
      </c>
      <c r="R47" s="69">
        <f t="shared" si="3"/>
        <v>618.60447916665726</v>
      </c>
      <c r="S47" s="69">
        <f t="shared" si="5"/>
        <v>634.35663194444351</v>
      </c>
      <c r="T47" s="70" t="str">
        <f t="shared" si="6"/>
        <v>91 DAYS UP</v>
      </c>
      <c r="U47" s="70" t="str">
        <f t="shared" si="6"/>
        <v>91 DAYS UP</v>
      </c>
    </row>
    <row r="48" spans="1:21">
      <c r="A48" s="63" t="str">
        <f>VLOOKUP(L48,[1]Sheet1!$N:$P,3,0)</f>
        <v>M1 MALUNGON</v>
      </c>
      <c r="B48" s="66">
        <v>45423.366041666668</v>
      </c>
      <c r="C48" s="66">
        <v>45443.380127314813</v>
      </c>
      <c r="D48" s="67" t="s">
        <v>547</v>
      </c>
      <c r="E48" s="67" t="s">
        <v>548</v>
      </c>
      <c r="F48" s="1">
        <v>1</v>
      </c>
      <c r="G48" s="63" t="str">
        <f>VLOOKUP(D48,[2]MINDANAO!$B:$C,2,0)</f>
        <v>MIO AEROX 155</v>
      </c>
      <c r="H48" s="67">
        <v>115390</v>
      </c>
      <c r="I48" s="63" t="str">
        <f>VLOOKUP(L48,'[3]NEW LEGEND 2026'!M:S,7,0)</f>
        <v>MUTI</v>
      </c>
      <c r="J48" s="67" t="s">
        <v>549</v>
      </c>
      <c r="K48" s="67" t="s">
        <v>550</v>
      </c>
      <c r="L48" s="67" t="s">
        <v>462</v>
      </c>
      <c r="M48" s="63" t="str">
        <f>VLOOKUP(D48,'[3]NEW LEGEND 2026'!G:I,3,0)</f>
        <v>YAMAHA</v>
      </c>
      <c r="N48" s="63" t="str">
        <f>VLOOKUP(D48,'[3]NEW LEGEND 2026'!G:J,4,0)</f>
        <v>GRAY/BLACK</v>
      </c>
      <c r="O48" s="68" t="str">
        <f t="shared" si="0"/>
        <v>MAY</v>
      </c>
      <c r="P48" s="68">
        <f t="shared" si="1"/>
        <v>31</v>
      </c>
      <c r="Q48" s="68">
        <f t="shared" si="2"/>
        <v>2024</v>
      </c>
      <c r="R48" s="69">
        <f t="shared" si="3"/>
        <v>609.61987268518715</v>
      </c>
      <c r="S48" s="69">
        <f t="shared" si="5"/>
        <v>629.63395833333198</v>
      </c>
      <c r="T48" s="70" t="str">
        <f t="shared" si="6"/>
        <v>91 DAYS UP</v>
      </c>
      <c r="U48" s="70" t="str">
        <f t="shared" si="6"/>
        <v>91 DAYS UP</v>
      </c>
    </row>
    <row r="49" spans="1:21">
      <c r="A49" s="63" t="str">
        <f>VLOOKUP(L49,[1]Sheet1!$N:$P,3,0)</f>
        <v>M1 MALUNGON</v>
      </c>
      <c r="B49" s="66">
        <v>45447.652037037027</v>
      </c>
      <c r="C49" s="66">
        <v>45449.403287037043</v>
      </c>
      <c r="D49" s="67" t="s">
        <v>446</v>
      </c>
      <c r="E49" s="67" t="s">
        <v>447</v>
      </c>
      <c r="F49" s="1">
        <v>1</v>
      </c>
      <c r="G49" s="63" t="str">
        <f>VLOOKUP(D49,[2]MINDANAO!$B:$C,2,0)</f>
        <v>AIRBLADE 160</v>
      </c>
      <c r="H49" s="67">
        <v>119838</v>
      </c>
      <c r="I49" s="63" t="str">
        <f>VLOOKUP(L49,'[3]NEW LEGEND 2026'!M:S,7,0)</f>
        <v>MUTI</v>
      </c>
      <c r="J49" s="67" t="s">
        <v>551</v>
      </c>
      <c r="K49" s="67" t="s">
        <v>552</v>
      </c>
      <c r="L49" s="67" t="s">
        <v>462</v>
      </c>
      <c r="M49" s="63" t="str">
        <f>VLOOKUP(D49,'[3]NEW LEGEND 2026'!G:I,3,0)</f>
        <v>HONDA</v>
      </c>
      <c r="N49" s="63" t="str">
        <f>VLOOKUP(D49,'[3]NEW LEGEND 2026'!G:J,4,0)</f>
        <v>GRAY/BLACK</v>
      </c>
      <c r="O49" s="68" t="str">
        <f t="shared" si="0"/>
        <v>JUN</v>
      </c>
      <c r="P49" s="68">
        <f t="shared" si="1"/>
        <v>6</v>
      </c>
      <c r="Q49" s="68">
        <f t="shared" si="2"/>
        <v>2024</v>
      </c>
      <c r="R49" s="69">
        <f t="shared" si="3"/>
        <v>603.5967129629571</v>
      </c>
      <c r="S49" s="69">
        <f t="shared" si="5"/>
        <v>605.34796296297282</v>
      </c>
      <c r="T49" s="70" t="str">
        <f t="shared" si="6"/>
        <v>91 DAYS UP</v>
      </c>
      <c r="U49" s="70" t="str">
        <f t="shared" si="6"/>
        <v>91 DAYS UP</v>
      </c>
    </row>
    <row r="50" spans="1:21">
      <c r="A50" s="63" t="str">
        <f>VLOOKUP(L50,[1]Sheet1!$N:$P,3,0)</f>
        <v>M1 KABACAN</v>
      </c>
      <c r="B50" s="66">
        <v>45477.357465277782</v>
      </c>
      <c r="C50" s="66">
        <v>45478.543483796297</v>
      </c>
      <c r="D50" s="67" t="s">
        <v>553</v>
      </c>
      <c r="E50" s="67" t="s">
        <v>554</v>
      </c>
      <c r="F50" s="1">
        <v>1</v>
      </c>
      <c r="G50" s="63" t="str">
        <f>VLOOKUP(D50,[2]MINDANAO!$B:$C,2,0)</f>
        <v>TMX ALPHA FI</v>
      </c>
      <c r="H50" s="67">
        <v>56356</v>
      </c>
      <c r="I50" s="63" t="str">
        <f>VLOOKUP(L50,'[3]NEW LEGEND 2026'!M:S,7,0)</f>
        <v>MUTI</v>
      </c>
      <c r="J50" s="67" t="s">
        <v>555</v>
      </c>
      <c r="K50" s="67" t="s">
        <v>556</v>
      </c>
      <c r="L50" s="67" t="s">
        <v>397</v>
      </c>
      <c r="M50" s="63" t="str">
        <f>VLOOKUP(D50,'[3]NEW LEGEND 2026'!G:I,3,0)</f>
        <v>HONDA</v>
      </c>
      <c r="N50" s="63" t="str">
        <f>VLOOKUP(D50,'[3]NEW LEGEND 2026'!G:J,4,0)</f>
        <v>SILVER</v>
      </c>
      <c r="O50" s="68" t="str">
        <f t="shared" si="0"/>
        <v>JUL</v>
      </c>
      <c r="P50" s="68">
        <f t="shared" si="1"/>
        <v>5</v>
      </c>
      <c r="Q50" s="68">
        <f t="shared" si="2"/>
        <v>2024</v>
      </c>
      <c r="R50" s="69">
        <f t="shared" si="3"/>
        <v>574.45651620370336</v>
      </c>
      <c r="S50" s="69">
        <f t="shared" si="5"/>
        <v>575.64253472221753</v>
      </c>
      <c r="T50" s="70" t="str">
        <f t="shared" si="6"/>
        <v>91 DAYS UP</v>
      </c>
      <c r="U50" s="70" t="str">
        <f t="shared" si="6"/>
        <v>91 DAYS UP</v>
      </c>
    </row>
    <row r="51" spans="1:21">
      <c r="A51" s="63" t="str">
        <f>VLOOKUP(L51,[1]Sheet1!$N:$P,3,0)</f>
        <v>M1 TUPI</v>
      </c>
      <c r="B51" s="66">
        <v>45048.627488425933</v>
      </c>
      <c r="C51" s="66">
        <v>45484.639999999999</v>
      </c>
      <c r="D51" s="67" t="s">
        <v>557</v>
      </c>
      <c r="E51" s="67" t="s">
        <v>558</v>
      </c>
      <c r="F51" s="1">
        <v>1</v>
      </c>
      <c r="G51" s="63" t="str">
        <f>VLOOKUP(D51,[2]MINDANAO!$B:$C,2,0)</f>
        <v>W175</v>
      </c>
      <c r="H51" s="67">
        <v>127866</v>
      </c>
      <c r="I51" s="63" t="str">
        <f>VLOOKUP(L51,'[3]NEW LEGEND 2026'!M:S,7,0)</f>
        <v>MUTI</v>
      </c>
      <c r="J51" s="67" t="s">
        <v>559</v>
      </c>
      <c r="K51" s="67" t="s">
        <v>560</v>
      </c>
      <c r="L51" s="67" t="s">
        <v>426</v>
      </c>
      <c r="M51" s="63" t="str">
        <f>VLOOKUP(D51,'[3]NEW LEGEND 2026'!G:I,3,0)</f>
        <v>KAWASAKI</v>
      </c>
      <c r="N51" s="63" t="str">
        <f>VLOOKUP(D51,'[3]NEW LEGEND 2026'!G:J,4,0)</f>
        <v>GREEN</v>
      </c>
      <c r="O51" s="68" t="str">
        <f t="shared" si="0"/>
        <v>JUL</v>
      </c>
      <c r="P51" s="68">
        <f t="shared" si="1"/>
        <v>11</v>
      </c>
      <c r="Q51" s="68">
        <f t="shared" si="2"/>
        <v>2024</v>
      </c>
      <c r="R51" s="69">
        <f t="shared" si="3"/>
        <v>568.36000000000058</v>
      </c>
      <c r="S51" s="69">
        <f t="shared" si="5"/>
        <v>1004.3725115740672</v>
      </c>
      <c r="T51" s="70" t="str">
        <f t="shared" si="6"/>
        <v>91 DAYS UP</v>
      </c>
      <c r="U51" s="70" t="str">
        <f t="shared" si="6"/>
        <v>91 DAYS UP</v>
      </c>
    </row>
    <row r="52" spans="1:21">
      <c r="A52" s="63" t="str">
        <f>VLOOKUP(L52,[1]Sheet1!$N:$P,3,0)</f>
        <v>M1 MARAMAG</v>
      </c>
      <c r="B52" s="66">
        <v>45447.477094907408</v>
      </c>
      <c r="C52" s="66">
        <v>45490.65315972222</v>
      </c>
      <c r="D52" s="67" t="s">
        <v>561</v>
      </c>
      <c r="E52" s="67" t="s">
        <v>562</v>
      </c>
      <c r="F52" s="1">
        <v>1</v>
      </c>
      <c r="G52" s="63" t="str">
        <f>VLOOKUP(D52,[2]MINDANAO!$B:$C,2,0)</f>
        <v>SMASH(MAGS)</v>
      </c>
      <c r="H52" s="67">
        <v>65852</v>
      </c>
      <c r="I52" s="63" t="str">
        <f>VLOOKUP(L52,'[3]NEW LEGEND 2026'!M:S,7,0)</f>
        <v>MUTI</v>
      </c>
      <c r="J52" s="67" t="s">
        <v>563</v>
      </c>
      <c r="K52" s="67" t="s">
        <v>564</v>
      </c>
      <c r="L52" s="67" t="s">
        <v>381</v>
      </c>
      <c r="M52" s="63" t="str">
        <f>VLOOKUP(D52,'[3]NEW LEGEND 2026'!G:I,3,0)</f>
        <v>SUZUKI</v>
      </c>
      <c r="N52" s="63" t="str">
        <f>VLOOKUP(D52,'[3]NEW LEGEND 2026'!G:J,4,0)</f>
        <v>DBLUE</v>
      </c>
      <c r="O52" s="68" t="str">
        <f t="shared" si="0"/>
        <v>JUL</v>
      </c>
      <c r="P52" s="68">
        <f t="shared" si="1"/>
        <v>17</v>
      </c>
      <c r="Q52" s="68">
        <f t="shared" si="2"/>
        <v>2024</v>
      </c>
      <c r="R52" s="69">
        <f t="shared" si="3"/>
        <v>562.34684027777985</v>
      </c>
      <c r="S52" s="69">
        <f t="shared" si="5"/>
        <v>605.52290509259183</v>
      </c>
      <c r="T52" s="70" t="str">
        <f t="shared" si="6"/>
        <v>91 DAYS UP</v>
      </c>
      <c r="U52" s="70" t="str">
        <f t="shared" si="6"/>
        <v>91 DAYS UP</v>
      </c>
    </row>
    <row r="53" spans="1:21">
      <c r="A53" s="63" t="str">
        <f>VLOOKUP(L53,[1]Sheet1!$N:$P,3,0)</f>
        <v>M1 MALUNGON</v>
      </c>
      <c r="B53" s="66">
        <v>45499.372048611112</v>
      </c>
      <c r="C53" s="66">
        <v>45502.70921296296</v>
      </c>
      <c r="D53" s="67" t="s">
        <v>565</v>
      </c>
      <c r="E53" s="67" t="s">
        <v>566</v>
      </c>
      <c r="F53" s="1">
        <v>1</v>
      </c>
      <c r="G53" s="63" t="str">
        <f>VLOOKUP(D53,[2]MINDANAO!$B:$C,2,0)</f>
        <v>BOXER</v>
      </c>
      <c r="H53" s="67">
        <v>56426</v>
      </c>
      <c r="I53" s="63" t="str">
        <f>VLOOKUP(L53,'[3]NEW LEGEND 2026'!M:S,7,0)</f>
        <v>MUTI</v>
      </c>
      <c r="J53" s="67" t="s">
        <v>567</v>
      </c>
      <c r="K53" s="67" t="s">
        <v>568</v>
      </c>
      <c r="L53" s="67" t="s">
        <v>462</v>
      </c>
      <c r="M53" s="63" t="str">
        <f>VLOOKUP(D53,'[3]NEW LEGEND 2026'!G:I,3,0)</f>
        <v>KAWASAKI</v>
      </c>
      <c r="N53" s="63" t="str">
        <f>VLOOKUP(D53,'[3]NEW LEGEND 2026'!G:J,4,0)</f>
        <v>RED</v>
      </c>
      <c r="O53" s="68" t="str">
        <f t="shared" si="0"/>
        <v>JUL</v>
      </c>
      <c r="P53" s="68">
        <f t="shared" si="1"/>
        <v>29</v>
      </c>
      <c r="Q53" s="68">
        <f t="shared" si="2"/>
        <v>2024</v>
      </c>
      <c r="R53" s="69">
        <f t="shared" si="3"/>
        <v>550.29078703703999</v>
      </c>
      <c r="S53" s="69">
        <f t="shared" si="5"/>
        <v>553.6279513888876</v>
      </c>
      <c r="T53" s="70" t="str">
        <f t="shared" si="6"/>
        <v>91 DAYS UP</v>
      </c>
      <c r="U53" s="70" t="str">
        <f t="shared" si="6"/>
        <v>91 DAYS UP</v>
      </c>
    </row>
    <row r="54" spans="1:21">
      <c r="A54" s="63" t="str">
        <f>VLOOKUP(L54,[1]Sheet1!$N:$P,3,0)</f>
        <v>M1 MALUNGON</v>
      </c>
      <c r="B54" s="66">
        <v>45503.67396990741</v>
      </c>
      <c r="C54" s="66">
        <v>45503.673958333333</v>
      </c>
      <c r="D54" s="67" t="s">
        <v>569</v>
      </c>
      <c r="E54" s="67" t="s">
        <v>570</v>
      </c>
      <c r="F54" s="1">
        <v>1</v>
      </c>
      <c r="G54" s="63" t="str">
        <f>VLOOKUP(D54,[2]MINDANAO!$B:$C,2,0)</f>
        <v>MAXIMA Z</v>
      </c>
      <c r="H54" s="67">
        <v>211000</v>
      </c>
      <c r="I54" s="63" t="str">
        <f>VLOOKUP(L54,'[3]NEW LEGEND 2026'!M:S,7,0)</f>
        <v>MUTI</v>
      </c>
      <c r="J54" s="67" t="s">
        <v>571</v>
      </c>
      <c r="K54" s="67" t="s">
        <v>572</v>
      </c>
      <c r="L54" s="67" t="s">
        <v>462</v>
      </c>
      <c r="M54" s="63" t="str">
        <f>VLOOKUP(D54,'[3]NEW LEGEND 2026'!G:I,3,0)</f>
        <v>TRIMOTORS</v>
      </c>
      <c r="N54" s="63" t="str">
        <f>VLOOKUP(D54,'[3]NEW LEGEND 2026'!G:J,4,0)</f>
        <v>BLUE</v>
      </c>
      <c r="O54" s="68" t="str">
        <f t="shared" si="0"/>
        <v>JUL</v>
      </c>
      <c r="P54" s="68">
        <f t="shared" si="1"/>
        <v>30</v>
      </c>
      <c r="Q54" s="68">
        <f t="shared" si="2"/>
        <v>2024</v>
      </c>
      <c r="R54" s="69">
        <f t="shared" si="3"/>
        <v>549.32604166666715</v>
      </c>
      <c r="S54" s="69">
        <f t="shared" si="5"/>
        <v>549.32603009259037</v>
      </c>
      <c r="T54" s="70" t="str">
        <f t="shared" si="6"/>
        <v>91 DAYS UP</v>
      </c>
      <c r="U54" s="70" t="str">
        <f t="shared" si="6"/>
        <v>91 DAYS UP</v>
      </c>
    </row>
    <row r="55" spans="1:21">
      <c r="A55" s="63" t="str">
        <f>VLOOKUP(L55,[1]Sheet1!$N:$P,3,0)</f>
        <v>M1 QUEZON</v>
      </c>
      <c r="B55" s="66">
        <v>45488.555115740739</v>
      </c>
      <c r="C55" s="66">
        <v>45505.569861111107</v>
      </c>
      <c r="D55" s="67" t="s">
        <v>573</v>
      </c>
      <c r="E55" s="67" t="s">
        <v>574</v>
      </c>
      <c r="F55" s="1">
        <v>1</v>
      </c>
      <c r="G55" s="63" t="str">
        <f>VLOOKUP(D55,[2]MINDANAO!$B:$C,2,0)</f>
        <v>CT100B</v>
      </c>
      <c r="H55" s="67">
        <v>52948</v>
      </c>
      <c r="I55" s="63" t="str">
        <f>VLOOKUP(L55,'[3]NEW LEGEND 2026'!M:S,7,0)</f>
        <v>MUTI</v>
      </c>
      <c r="J55" s="67" t="s">
        <v>575</v>
      </c>
      <c r="K55" s="67" t="s">
        <v>576</v>
      </c>
      <c r="L55" s="67" t="s">
        <v>421</v>
      </c>
      <c r="M55" s="63" t="str">
        <f>VLOOKUP(D55,'[3]NEW LEGEND 2026'!G:I,3,0)</f>
        <v>KAWASAKI</v>
      </c>
      <c r="N55" s="63" t="str">
        <f>VLOOKUP(D55,'[3]NEW LEGEND 2026'!G:J,4,0)</f>
        <v>BLACK/BLUE</v>
      </c>
      <c r="O55" s="68" t="str">
        <f t="shared" si="0"/>
        <v>AUG</v>
      </c>
      <c r="P55" s="68">
        <f t="shared" si="1"/>
        <v>1</v>
      </c>
      <c r="Q55" s="68">
        <f t="shared" si="2"/>
        <v>2024</v>
      </c>
      <c r="R55" s="69">
        <f t="shared" si="3"/>
        <v>547.43013888889254</v>
      </c>
      <c r="S55" s="69">
        <f t="shared" si="5"/>
        <v>564.44488425926102</v>
      </c>
      <c r="T55" s="70" t="str">
        <f t="shared" si="6"/>
        <v>91 DAYS UP</v>
      </c>
      <c r="U55" s="70" t="str">
        <f t="shared" si="6"/>
        <v>91 DAYS UP</v>
      </c>
    </row>
    <row r="56" spans="1:21">
      <c r="A56" s="63" t="str">
        <f>VLOOKUP(L56,[1]Sheet1!$N:$P,3,0)</f>
        <v>M1 HONDA MARAMAG</v>
      </c>
      <c r="B56" s="66">
        <v>45498.464016203703</v>
      </c>
      <c r="C56" s="66">
        <v>45506.648726851847</v>
      </c>
      <c r="D56" s="67" t="s">
        <v>577</v>
      </c>
      <c r="E56" s="67" t="s">
        <v>578</v>
      </c>
      <c r="F56" s="1">
        <v>1</v>
      </c>
      <c r="G56" s="63" t="str">
        <f>VLOOKUP(D56,[2]MINDANAO!$B:$C,2,0)</f>
        <v>WAVE RSX(DISC)</v>
      </c>
      <c r="H56" s="67">
        <v>63718</v>
      </c>
      <c r="I56" s="63" t="str">
        <f>VLOOKUP(L56,'[3]NEW LEGEND 2026'!M:S,7,0)</f>
        <v>HONDA</v>
      </c>
      <c r="J56" s="67" t="s">
        <v>579</v>
      </c>
      <c r="K56" s="67" t="s">
        <v>580</v>
      </c>
      <c r="L56" s="67" t="s">
        <v>439</v>
      </c>
      <c r="M56" s="63" t="str">
        <f>VLOOKUP(D56,'[3]NEW LEGEND 2026'!G:I,3,0)</f>
        <v>HONDA</v>
      </c>
      <c r="N56" s="63" t="str">
        <f>VLOOKUP(D56,'[3]NEW LEGEND 2026'!G:J,4,0)</f>
        <v>BLACK)</v>
      </c>
      <c r="O56" s="68" t="str">
        <f t="shared" si="0"/>
        <v>AUG</v>
      </c>
      <c r="P56" s="68">
        <f t="shared" si="1"/>
        <v>2</v>
      </c>
      <c r="Q56" s="68">
        <f t="shared" si="2"/>
        <v>2024</v>
      </c>
      <c r="R56" s="69">
        <f t="shared" si="3"/>
        <v>546.35127314815327</v>
      </c>
      <c r="S56" s="69">
        <f t="shared" si="5"/>
        <v>554.53598379629693</v>
      </c>
      <c r="T56" s="70" t="str">
        <f t="shared" si="6"/>
        <v>91 DAYS UP</v>
      </c>
      <c r="U56" s="70" t="str">
        <f t="shared" si="6"/>
        <v>91 DAYS UP</v>
      </c>
    </row>
    <row r="57" spans="1:21">
      <c r="A57" s="63" t="str">
        <f>VLOOKUP(L57,[1]Sheet1!$N:$P,3,0)</f>
        <v>GREATWALL</v>
      </c>
      <c r="B57" s="66">
        <v>45511.76803240741</v>
      </c>
      <c r="C57" s="66">
        <v>45511.76798611111</v>
      </c>
      <c r="D57" s="67" t="s">
        <v>407</v>
      </c>
      <c r="E57" s="67" t="s">
        <v>408</v>
      </c>
      <c r="F57" s="1">
        <v>1</v>
      </c>
      <c r="G57" s="63" t="str">
        <f>VLOOKUP(D57,[2]MINDANAO!$B:$C,2,0)</f>
        <v>CT100</v>
      </c>
      <c r="H57" s="67">
        <v>54828</v>
      </c>
      <c r="I57" s="63" t="str">
        <f>VLOOKUP(L57,'[3]NEW LEGEND 2026'!M:S,7,0)</f>
        <v>MUTI</v>
      </c>
      <c r="J57" s="67" t="s">
        <v>581</v>
      </c>
      <c r="K57" s="67" t="s">
        <v>582</v>
      </c>
      <c r="L57" s="67" t="s">
        <v>583</v>
      </c>
      <c r="M57" s="63" t="str">
        <f>VLOOKUP(D57,'[3]NEW LEGEND 2026'!G:I,3,0)</f>
        <v>KAWASAKI</v>
      </c>
      <c r="N57" s="63" t="str">
        <f>VLOOKUP(D57,'[3]NEW LEGEND 2026'!G:J,4,0)</f>
        <v>BLACK/BLUE</v>
      </c>
      <c r="O57" s="68" t="str">
        <f t="shared" si="0"/>
        <v>AUG</v>
      </c>
      <c r="P57" s="68">
        <f t="shared" si="1"/>
        <v>7</v>
      </c>
      <c r="Q57" s="68">
        <f t="shared" si="2"/>
        <v>2024</v>
      </c>
      <c r="R57" s="69">
        <f t="shared" si="3"/>
        <v>541.23201388888992</v>
      </c>
      <c r="S57" s="69">
        <f t="shared" si="5"/>
        <v>541.23196759259008</v>
      </c>
      <c r="T57" s="70" t="str">
        <f t="shared" si="6"/>
        <v>91 DAYS UP</v>
      </c>
      <c r="U57" s="70" t="str">
        <f t="shared" si="6"/>
        <v>91 DAYS UP</v>
      </c>
    </row>
    <row r="58" spans="1:21">
      <c r="A58" s="63" t="str">
        <f>VLOOKUP(L58,[1]Sheet1!$N:$P,3,0)</f>
        <v>GREATWALL</v>
      </c>
      <c r="B58" s="66">
        <v>45511.76803240741</v>
      </c>
      <c r="C58" s="66">
        <v>45511.76798611111</v>
      </c>
      <c r="D58" s="67" t="s">
        <v>407</v>
      </c>
      <c r="E58" s="67" t="s">
        <v>408</v>
      </c>
      <c r="F58" s="1">
        <v>1</v>
      </c>
      <c r="G58" s="63" t="str">
        <f>VLOOKUP(D58,[2]MINDANAO!$B:$C,2,0)</f>
        <v>CT100</v>
      </c>
      <c r="H58" s="67">
        <v>54828</v>
      </c>
      <c r="I58" s="63" t="str">
        <f>VLOOKUP(L58,'[3]NEW LEGEND 2026'!M:S,7,0)</f>
        <v>MUTI</v>
      </c>
      <c r="J58" s="67" t="s">
        <v>584</v>
      </c>
      <c r="K58" s="67" t="s">
        <v>585</v>
      </c>
      <c r="L58" s="67" t="s">
        <v>583</v>
      </c>
      <c r="M58" s="63" t="str">
        <f>VLOOKUP(D58,'[3]NEW LEGEND 2026'!G:I,3,0)</f>
        <v>KAWASAKI</v>
      </c>
      <c r="N58" s="63" t="str">
        <f>VLOOKUP(D58,'[3]NEW LEGEND 2026'!G:J,4,0)</f>
        <v>BLACK/BLUE</v>
      </c>
      <c r="O58" s="68" t="str">
        <f t="shared" si="0"/>
        <v>AUG</v>
      </c>
      <c r="P58" s="68">
        <f t="shared" si="1"/>
        <v>7</v>
      </c>
      <c r="Q58" s="68">
        <f t="shared" si="2"/>
        <v>2024</v>
      </c>
      <c r="R58" s="69">
        <f t="shared" si="3"/>
        <v>541.23201388888992</v>
      </c>
      <c r="S58" s="69">
        <f t="shared" si="5"/>
        <v>541.23196759259008</v>
      </c>
      <c r="T58" s="70" t="str">
        <f t="shared" si="6"/>
        <v>91 DAYS UP</v>
      </c>
      <c r="U58" s="70" t="str">
        <f t="shared" si="6"/>
        <v>91 DAYS UP</v>
      </c>
    </row>
    <row r="59" spans="1:21">
      <c r="A59" s="63" t="str">
        <f>VLOOKUP(L59,[1]Sheet1!$N:$P,3,0)</f>
        <v>M1 DON CARLOS</v>
      </c>
      <c r="B59" s="66">
        <v>45511.768067129633</v>
      </c>
      <c r="C59" s="66">
        <v>45535.455601851849</v>
      </c>
      <c r="D59" s="67" t="s">
        <v>586</v>
      </c>
      <c r="E59" s="67" t="s">
        <v>587</v>
      </c>
      <c r="F59" s="1">
        <v>1</v>
      </c>
      <c r="G59" s="63" t="str">
        <f>VLOOKUP(D59,[2]MINDANAO!$B:$C,2,0)</f>
        <v>V-STROM 250 SX</v>
      </c>
      <c r="H59" s="67">
        <v>192151.79</v>
      </c>
      <c r="I59" s="63" t="str">
        <f>VLOOKUP(L59,'[3]NEW LEGEND 2026'!M:S,7,0)</f>
        <v>MUTI</v>
      </c>
      <c r="J59" s="67" t="s">
        <v>588</v>
      </c>
      <c r="K59" s="67" t="s">
        <v>589</v>
      </c>
      <c r="L59" s="67" t="s">
        <v>416</v>
      </c>
      <c r="M59" s="63" t="str">
        <f>VLOOKUP(D59,'[3]NEW LEGEND 2026'!G:I,3,0)</f>
        <v>SUZUKI</v>
      </c>
      <c r="N59" s="63" t="str">
        <f>VLOOKUP(D59,'[3]NEW LEGEND 2026'!G:J,4,0)</f>
        <v>1YELLOW</v>
      </c>
      <c r="O59" s="68" t="str">
        <f t="shared" si="0"/>
        <v>AUG</v>
      </c>
      <c r="P59" s="68">
        <f t="shared" si="1"/>
        <v>31</v>
      </c>
      <c r="Q59" s="68">
        <f t="shared" si="2"/>
        <v>2024</v>
      </c>
      <c r="R59" s="69">
        <f t="shared" si="3"/>
        <v>517.54439814815123</v>
      </c>
      <c r="S59" s="69">
        <f t="shared" si="5"/>
        <v>541.23193287036702</v>
      </c>
      <c r="T59" s="70" t="str">
        <f t="shared" si="6"/>
        <v>91 DAYS UP</v>
      </c>
      <c r="U59" s="70" t="str">
        <f t="shared" si="6"/>
        <v>91 DAYS UP</v>
      </c>
    </row>
    <row r="60" spans="1:21">
      <c r="A60" s="63" t="str">
        <f>VLOOKUP(L60,[1]Sheet1!$N:$P,3,0)</f>
        <v>M1 QUEZON</v>
      </c>
      <c r="B60" s="66">
        <v>45512.581724537027</v>
      </c>
      <c r="C60" s="66">
        <v>45535.503125000003</v>
      </c>
      <c r="D60" s="67" t="s">
        <v>590</v>
      </c>
      <c r="E60" s="67" t="s">
        <v>591</v>
      </c>
      <c r="F60" s="1">
        <v>1</v>
      </c>
      <c r="G60" s="63" t="str">
        <f>VLOOKUP(D60,[2]MINDANAO!$B:$C,2,0)</f>
        <v>BURGMAN STREET EX</v>
      </c>
      <c r="H60" s="67">
        <v>88172</v>
      </c>
      <c r="I60" s="63" t="str">
        <f>VLOOKUP(L60,'[3]NEW LEGEND 2026'!M:S,7,0)</f>
        <v>MUTI</v>
      </c>
      <c r="J60" s="67" t="s">
        <v>592</v>
      </c>
      <c r="K60" s="67" t="s">
        <v>593</v>
      </c>
      <c r="L60" s="67" t="s">
        <v>421</v>
      </c>
      <c r="M60" s="63" t="str">
        <f>VLOOKUP(D60,'[3]NEW LEGEND 2026'!G:I,3,0)</f>
        <v>SUZUKI</v>
      </c>
      <c r="N60" s="63" t="str">
        <f>VLOOKUP(D60,'[3]NEW LEGEND 2026'!G:J,4,0)</f>
        <v>1MBLCK</v>
      </c>
      <c r="O60" s="68" t="str">
        <f t="shared" si="0"/>
        <v>AUG</v>
      </c>
      <c r="P60" s="68">
        <f t="shared" si="1"/>
        <v>31</v>
      </c>
      <c r="Q60" s="68">
        <f t="shared" si="2"/>
        <v>2024</v>
      </c>
      <c r="R60" s="69">
        <f t="shared" si="3"/>
        <v>517.49687499999709</v>
      </c>
      <c r="S60" s="69">
        <f t="shared" si="5"/>
        <v>540.41827546297282</v>
      </c>
      <c r="T60" s="70" t="str">
        <f t="shared" si="6"/>
        <v>91 DAYS UP</v>
      </c>
      <c r="U60" s="70" t="str">
        <f t="shared" si="6"/>
        <v>91 DAYS UP</v>
      </c>
    </row>
    <row r="61" spans="1:21">
      <c r="A61" s="63" t="str">
        <f>VLOOKUP(L61,[1]Sheet1!$N:$P,3,0)</f>
        <v>M1 MARAMAG</v>
      </c>
      <c r="B61" s="66">
        <v>45511.768055555563</v>
      </c>
      <c r="C61" s="66">
        <v>45537.460046296299</v>
      </c>
      <c r="D61" s="67" t="s">
        <v>594</v>
      </c>
      <c r="E61" s="67" t="s">
        <v>595</v>
      </c>
      <c r="F61" s="1">
        <v>1</v>
      </c>
      <c r="G61" s="63" t="str">
        <f>VLOOKUP(D61,[2]MINDANAO!$B:$C,2,0)</f>
        <v>SMASH FI(MAGS)</v>
      </c>
      <c r="H61" s="67">
        <v>69572</v>
      </c>
      <c r="I61" s="63" t="str">
        <f>VLOOKUP(L61,'[3]NEW LEGEND 2026'!M:S,7,0)</f>
        <v>MUTI</v>
      </c>
      <c r="J61" s="67" t="s">
        <v>596</v>
      </c>
      <c r="K61" s="67" t="s">
        <v>597</v>
      </c>
      <c r="L61" s="67" t="s">
        <v>381</v>
      </c>
      <c r="M61" s="63" t="str">
        <f>VLOOKUP(D61,'[3]NEW LEGEND 2026'!G:I,3,0)</f>
        <v>SUZUKI</v>
      </c>
      <c r="N61" s="63" t="str">
        <f>VLOOKUP(D61,'[3]NEW LEGEND 2026'!G:J,4,0)</f>
        <v>B1BLUE</v>
      </c>
      <c r="O61" s="68" t="str">
        <f t="shared" si="0"/>
        <v>SEP</v>
      </c>
      <c r="P61" s="68">
        <f t="shared" si="1"/>
        <v>2</v>
      </c>
      <c r="Q61" s="68">
        <f t="shared" si="2"/>
        <v>2024</v>
      </c>
      <c r="R61" s="69">
        <f t="shared" si="3"/>
        <v>515.53995370370103</v>
      </c>
      <c r="S61" s="69">
        <f t="shared" si="5"/>
        <v>541.23194444443652</v>
      </c>
      <c r="T61" s="70" t="str">
        <f t="shared" si="6"/>
        <v>91 DAYS UP</v>
      </c>
      <c r="U61" s="70" t="str">
        <f t="shared" si="6"/>
        <v>91 DAYS UP</v>
      </c>
    </row>
    <row r="62" spans="1:21">
      <c r="A62" s="63" t="str">
        <f>VLOOKUP(L62,[1]Sheet1!$N:$P,3,0)</f>
        <v>M1 QUEZON</v>
      </c>
      <c r="B62" s="66">
        <v>45547.367175925923</v>
      </c>
      <c r="C62" s="66">
        <v>45547.367164351846</v>
      </c>
      <c r="D62" s="67" t="s">
        <v>518</v>
      </c>
      <c r="E62" s="67" t="s">
        <v>519</v>
      </c>
      <c r="F62" s="1">
        <v>1</v>
      </c>
      <c r="G62" s="63" t="str">
        <f>VLOOKUP(D62,[2]MINDANAO!$B:$C,2,0)</f>
        <v>MIO GEAR</v>
      </c>
      <c r="H62" s="67">
        <v>73842</v>
      </c>
      <c r="I62" s="63" t="str">
        <f>VLOOKUP(L62,'[3]NEW LEGEND 2026'!M:S,7,0)</f>
        <v>MUTI</v>
      </c>
      <c r="J62" s="67" t="s">
        <v>598</v>
      </c>
      <c r="K62" s="67" t="s">
        <v>599</v>
      </c>
      <c r="L62" s="67" t="s">
        <v>421</v>
      </c>
      <c r="M62" s="63" t="str">
        <f>VLOOKUP(D62,'[3]NEW LEGEND 2026'!G:I,3,0)</f>
        <v>YAMAHA</v>
      </c>
      <c r="N62" s="63" t="str">
        <f>VLOOKUP(D62,'[3]NEW LEGEND 2026'!G:J,4,0)</f>
        <v>DARK GRAY</v>
      </c>
      <c r="O62" s="68" t="str">
        <f t="shared" si="0"/>
        <v>SEP</v>
      </c>
      <c r="P62" s="68">
        <f t="shared" si="1"/>
        <v>12</v>
      </c>
      <c r="Q62" s="68">
        <f t="shared" si="2"/>
        <v>2024</v>
      </c>
      <c r="R62" s="69">
        <f t="shared" si="3"/>
        <v>505.63283564815356</v>
      </c>
      <c r="S62" s="69">
        <f t="shared" si="5"/>
        <v>505.63282407407678</v>
      </c>
      <c r="T62" s="70" t="str">
        <f t="shared" si="6"/>
        <v>91 DAYS UP</v>
      </c>
      <c r="U62" s="70" t="str">
        <f t="shared" si="6"/>
        <v>91 DAYS UP</v>
      </c>
    </row>
    <row r="63" spans="1:21">
      <c r="A63" s="63" t="str">
        <f>VLOOKUP(L63,[1]Sheet1!$N:$P,3,0)</f>
        <v>M1 KABACAN</v>
      </c>
      <c r="B63" s="66">
        <v>45547.391423611109</v>
      </c>
      <c r="C63" s="66">
        <v>45547.391412037039</v>
      </c>
      <c r="D63" s="67" t="s">
        <v>518</v>
      </c>
      <c r="E63" s="67" t="s">
        <v>519</v>
      </c>
      <c r="F63" s="1">
        <v>1</v>
      </c>
      <c r="G63" s="63" t="str">
        <f>VLOOKUP(D63,[2]MINDANAO!$B:$C,2,0)</f>
        <v>MIO GEAR</v>
      </c>
      <c r="H63" s="67">
        <v>73842</v>
      </c>
      <c r="I63" s="63" t="str">
        <f>VLOOKUP(L63,'[3]NEW LEGEND 2026'!M:S,7,0)</f>
        <v>MUTI</v>
      </c>
      <c r="J63" s="67" t="s">
        <v>600</v>
      </c>
      <c r="K63" s="67" t="s">
        <v>601</v>
      </c>
      <c r="L63" s="67" t="s">
        <v>397</v>
      </c>
      <c r="M63" s="63" t="str">
        <f>VLOOKUP(D63,'[3]NEW LEGEND 2026'!G:I,3,0)</f>
        <v>YAMAHA</v>
      </c>
      <c r="N63" s="63" t="str">
        <f>VLOOKUP(D63,'[3]NEW LEGEND 2026'!G:J,4,0)</f>
        <v>DARK GRAY</v>
      </c>
      <c r="O63" s="68" t="str">
        <f t="shared" si="0"/>
        <v>SEP</v>
      </c>
      <c r="P63" s="68">
        <f t="shared" si="1"/>
        <v>12</v>
      </c>
      <c r="Q63" s="68">
        <f t="shared" si="2"/>
        <v>2024</v>
      </c>
      <c r="R63" s="69">
        <f t="shared" si="3"/>
        <v>505.60858796296088</v>
      </c>
      <c r="S63" s="69">
        <f t="shared" si="5"/>
        <v>505.60857638889138</v>
      </c>
      <c r="T63" s="70" t="str">
        <f t="shared" si="6"/>
        <v>91 DAYS UP</v>
      </c>
      <c r="U63" s="70" t="str">
        <f t="shared" si="6"/>
        <v>91 DAYS UP</v>
      </c>
    </row>
    <row r="64" spans="1:21">
      <c r="A64" s="63" t="str">
        <f>VLOOKUP(L64,[1]Sheet1!$N:$P,3,0)</f>
        <v>M1 POLOMOLOK</v>
      </c>
      <c r="B64" s="66">
        <v>45559.4065625</v>
      </c>
      <c r="C64" s="66">
        <v>45559.406550925924</v>
      </c>
      <c r="D64" s="67" t="s">
        <v>594</v>
      </c>
      <c r="E64" s="67" t="s">
        <v>595</v>
      </c>
      <c r="F64" s="1">
        <v>1</v>
      </c>
      <c r="G64" s="63" t="str">
        <f>VLOOKUP(D64,[2]MINDANAO!$B:$C,2,0)</f>
        <v>SMASH FI(MAGS)</v>
      </c>
      <c r="H64" s="67">
        <v>69572</v>
      </c>
      <c r="I64" s="63" t="str">
        <f>VLOOKUP(L64,'[3]NEW LEGEND 2026'!M:S,7,0)</f>
        <v>MUTI</v>
      </c>
      <c r="J64" s="67" t="s">
        <v>602</v>
      </c>
      <c r="K64" s="67" t="s">
        <v>603</v>
      </c>
      <c r="L64" s="67" t="s">
        <v>376</v>
      </c>
      <c r="M64" s="63" t="str">
        <f>VLOOKUP(D64,'[3]NEW LEGEND 2026'!G:I,3,0)</f>
        <v>SUZUKI</v>
      </c>
      <c r="N64" s="63" t="str">
        <f>VLOOKUP(D64,'[3]NEW LEGEND 2026'!G:J,4,0)</f>
        <v>B1BLUE</v>
      </c>
      <c r="O64" s="68" t="str">
        <f t="shared" si="0"/>
        <v>SEP</v>
      </c>
      <c r="P64" s="68">
        <f t="shared" si="1"/>
        <v>24</v>
      </c>
      <c r="Q64" s="68">
        <f t="shared" si="2"/>
        <v>2024</v>
      </c>
      <c r="R64" s="69">
        <f t="shared" si="3"/>
        <v>493.59344907407649</v>
      </c>
      <c r="S64" s="69">
        <f t="shared" si="5"/>
        <v>493.59343749999971</v>
      </c>
      <c r="T64" s="70" t="str">
        <f t="shared" si="6"/>
        <v>91 DAYS UP</v>
      </c>
      <c r="U64" s="70" t="str">
        <f t="shared" si="6"/>
        <v>91 DAYS UP</v>
      </c>
    </row>
    <row r="65" spans="1:21">
      <c r="A65" s="63" t="str">
        <f>VLOOKUP(L65,[1]Sheet1!$N:$P,3,0)</f>
        <v>M1 HONDA ISULAN</v>
      </c>
      <c r="B65" s="66">
        <v>45556.421944444453</v>
      </c>
      <c r="C65" s="66">
        <v>45572.40898148148</v>
      </c>
      <c r="D65" s="67" t="s">
        <v>604</v>
      </c>
      <c r="E65" s="67" t="s">
        <v>605</v>
      </c>
      <c r="F65" s="1">
        <v>1</v>
      </c>
      <c r="G65" s="63" t="str">
        <f>VLOOKUP(D65,[2]MINDANAO!$B:$C,2,0)</f>
        <v>XRM OFFROAD FI(DSX)</v>
      </c>
      <c r="H65" s="67">
        <v>72378</v>
      </c>
      <c r="I65" s="63" t="str">
        <f>VLOOKUP(L65,'[3]NEW LEGEND 2026'!M:S,7,0)</f>
        <v>HONDA</v>
      </c>
      <c r="J65" s="67" t="s">
        <v>606</v>
      </c>
      <c r="K65" s="67" t="s">
        <v>607</v>
      </c>
      <c r="L65" s="67" t="s">
        <v>406</v>
      </c>
      <c r="M65" s="63" t="str">
        <f>VLOOKUP(D65,'[3]NEW LEGEND 2026'!G:I,3,0)</f>
        <v>HONDA</v>
      </c>
      <c r="N65" s="63" t="str">
        <f>VLOOKUP(D65,'[3]NEW LEGEND 2026'!G:J,4,0)</f>
        <v>WHITE/BLUE</v>
      </c>
      <c r="O65" s="68" t="str">
        <f t="shared" si="0"/>
        <v>OCT</v>
      </c>
      <c r="P65" s="68">
        <f t="shared" si="1"/>
        <v>7</v>
      </c>
      <c r="Q65" s="68">
        <f t="shared" si="2"/>
        <v>2024</v>
      </c>
      <c r="R65" s="69">
        <f t="shared" si="3"/>
        <v>480.59101851852029</v>
      </c>
      <c r="S65" s="69">
        <f t="shared" si="5"/>
        <v>496.5780555555466</v>
      </c>
      <c r="T65" s="70" t="str">
        <f t="shared" si="6"/>
        <v>91 DAYS UP</v>
      </c>
      <c r="U65" s="70" t="str">
        <f t="shared" si="6"/>
        <v>91 DAYS UP</v>
      </c>
    </row>
    <row r="66" spans="1:21">
      <c r="A66" s="63" t="str">
        <f>VLOOKUP(L66,[1]Sheet1!$N:$P,3,0)</f>
        <v>M1 MALUNGON</v>
      </c>
      <c r="B66" s="66">
        <v>45560.553564814807</v>
      </c>
      <c r="C66" s="66">
        <v>45575.578958333332</v>
      </c>
      <c r="D66" s="67" t="s">
        <v>608</v>
      </c>
      <c r="E66" s="67" t="s">
        <v>609</v>
      </c>
      <c r="F66" s="1">
        <v>1</v>
      </c>
      <c r="G66" s="63" t="str">
        <f>VLOOKUP(D66,[2]MINDANAO!$B:$C,2,0)</f>
        <v>KLX150</v>
      </c>
      <c r="H66" s="67">
        <v>130686</v>
      </c>
      <c r="I66" s="63" t="str">
        <f>VLOOKUP(L66,'[3]NEW LEGEND 2026'!M:S,7,0)</f>
        <v>MUTI</v>
      </c>
      <c r="J66" s="67" t="s">
        <v>610</v>
      </c>
      <c r="K66" s="67" t="s">
        <v>611</v>
      </c>
      <c r="L66" s="67" t="s">
        <v>462</v>
      </c>
      <c r="M66" s="63" t="str">
        <f>VLOOKUP(D66,'[3]NEW LEGEND 2026'!G:I,3,0)</f>
        <v>KAWASAKI</v>
      </c>
      <c r="N66" s="63" t="str">
        <f>VLOOKUP(D66,'[3]NEW LEGEND 2026'!G:J,4,0)</f>
        <v>(GRAY</v>
      </c>
      <c r="O66" s="68" t="str">
        <f t="shared" ref="O66:O129" si="7">CHOOSE(MONTH(C66),"JAN","FEB","MAR","APR","MAY","JUN","JUL","AUG","SEP","OCT","NOV","DEC")</f>
        <v>OCT</v>
      </c>
      <c r="P66" s="68">
        <f t="shared" ref="P66:P129" si="8">DAY(C66)</f>
        <v>10</v>
      </c>
      <c r="Q66" s="68">
        <f t="shared" ref="Q66:Q129" si="9">YEAR(C66)</f>
        <v>2024</v>
      </c>
      <c r="R66" s="69">
        <f t="shared" ref="R66:R129" si="10">DATE(2026,1,31)-C66</f>
        <v>477.42104166666832</v>
      </c>
      <c r="S66" s="69">
        <f t="shared" si="5"/>
        <v>492.44643518519297</v>
      </c>
      <c r="T66" s="70" t="str">
        <f t="shared" si="6"/>
        <v>91 DAYS UP</v>
      </c>
      <c r="U66" s="70" t="str">
        <f t="shared" si="6"/>
        <v>91 DAYS UP</v>
      </c>
    </row>
    <row r="67" spans="1:21">
      <c r="A67" s="63" t="str">
        <f>VLOOKUP(L67,[1]Sheet1!$N:$P,3,0)</f>
        <v>GREATWALL</v>
      </c>
      <c r="B67" s="66">
        <v>45008.354791666658</v>
      </c>
      <c r="C67" s="66">
        <v>45582.58021990741</v>
      </c>
      <c r="D67" s="67" t="s">
        <v>407</v>
      </c>
      <c r="E67" s="67" t="s">
        <v>408</v>
      </c>
      <c r="F67" s="1">
        <v>1</v>
      </c>
      <c r="G67" s="63" t="str">
        <f>VLOOKUP(D67,[2]MINDANAO!$B:$C,2,0)</f>
        <v>CT100</v>
      </c>
      <c r="H67" s="67">
        <v>54828</v>
      </c>
      <c r="I67" s="63" t="str">
        <f>VLOOKUP(L67,'[3]NEW LEGEND 2026'!M:S,7,0)</f>
        <v>MUTI</v>
      </c>
      <c r="J67" s="67" t="s">
        <v>612</v>
      </c>
      <c r="K67" s="67" t="s">
        <v>613</v>
      </c>
      <c r="L67" s="67" t="s">
        <v>583</v>
      </c>
      <c r="M67" s="63" t="str">
        <f>VLOOKUP(D67,'[3]NEW LEGEND 2026'!G:I,3,0)</f>
        <v>KAWASAKI</v>
      </c>
      <c r="N67" s="63" t="str">
        <f>VLOOKUP(D67,'[3]NEW LEGEND 2026'!G:J,4,0)</f>
        <v>BLACK/BLUE</v>
      </c>
      <c r="O67" s="68" t="str">
        <f t="shared" si="7"/>
        <v>OCT</v>
      </c>
      <c r="P67" s="68">
        <f t="shared" si="8"/>
        <v>17</v>
      </c>
      <c r="Q67" s="68">
        <f t="shared" si="9"/>
        <v>2024</v>
      </c>
      <c r="R67" s="69">
        <f t="shared" si="10"/>
        <v>470.41978009259037</v>
      </c>
      <c r="S67" s="69">
        <f t="shared" ref="S67:S130" si="11">DATE(2026,1,31)-B67</f>
        <v>1044.6452083333425</v>
      </c>
      <c r="T67" s="70" t="str">
        <f t="shared" si="6"/>
        <v>91 DAYS UP</v>
      </c>
      <c r="U67" s="70" t="str">
        <f t="shared" si="6"/>
        <v>91 DAYS UP</v>
      </c>
    </row>
    <row r="68" spans="1:21">
      <c r="A68" s="63" t="str">
        <f>VLOOKUP(L68,[1]Sheet1!$N:$P,3,0)</f>
        <v>M1 VALENCIA</v>
      </c>
      <c r="B68" s="66">
        <v>45582.553773148153</v>
      </c>
      <c r="C68" s="66">
        <v>45583.494108796287</v>
      </c>
      <c r="D68" s="67" t="s">
        <v>486</v>
      </c>
      <c r="E68" s="67" t="s">
        <v>487</v>
      </c>
      <c r="F68" s="1">
        <v>1</v>
      </c>
      <c r="G68" s="63" t="str">
        <f>VLOOKUP(D68,[2]MINDANAO!$B:$C,2,0)</f>
        <v>CRF300 RALLY</v>
      </c>
      <c r="H68" s="67">
        <v>289118</v>
      </c>
      <c r="I68" s="63" t="str">
        <f>VLOOKUP(L68,'[3]NEW LEGEND 2026'!M:S,7,0)</f>
        <v>MUTI</v>
      </c>
      <c r="J68" s="67" t="s">
        <v>614</v>
      </c>
      <c r="K68" s="67" t="s">
        <v>615</v>
      </c>
      <c r="L68" s="67" t="s">
        <v>616</v>
      </c>
      <c r="M68" s="63" t="str">
        <f>VLOOKUP(D68,'[3]NEW LEGEND 2026'!G:I,3,0)</f>
        <v>HONDA</v>
      </c>
      <c r="N68" s="63" t="str">
        <f>VLOOKUP(D68,'[3]NEW LEGEND 2026'!G:J,4,0)</f>
        <v>RED</v>
      </c>
      <c r="O68" s="68" t="str">
        <f t="shared" si="7"/>
        <v>OCT</v>
      </c>
      <c r="P68" s="68">
        <f t="shared" si="8"/>
        <v>18</v>
      </c>
      <c r="Q68" s="68">
        <f t="shared" si="9"/>
        <v>2024</v>
      </c>
      <c r="R68" s="69">
        <f t="shared" si="10"/>
        <v>469.50589120371296</v>
      </c>
      <c r="S68" s="69">
        <f t="shared" si="11"/>
        <v>470.44622685184731</v>
      </c>
      <c r="T68" s="70" t="str">
        <f t="shared" si="6"/>
        <v>91 DAYS UP</v>
      </c>
      <c r="U68" s="70" t="str">
        <f t="shared" si="6"/>
        <v>91 DAYS UP</v>
      </c>
    </row>
    <row r="69" spans="1:21">
      <c r="A69" s="63" t="str">
        <f>VLOOKUP(L69,[1]Sheet1!$N:$P,3,0)</f>
        <v>M1 ISULAN</v>
      </c>
      <c r="B69" s="66">
        <v>45588.360694444447</v>
      </c>
      <c r="C69" s="66">
        <v>45588.360694444447</v>
      </c>
      <c r="D69" s="67" t="s">
        <v>573</v>
      </c>
      <c r="E69" s="67" t="s">
        <v>574</v>
      </c>
      <c r="F69" s="1">
        <v>1</v>
      </c>
      <c r="G69" s="63" t="str">
        <f>VLOOKUP(D69,[2]MINDANAO!$B:$C,2,0)</f>
        <v>CT100B</v>
      </c>
      <c r="H69" s="67">
        <v>52948</v>
      </c>
      <c r="I69" s="63" t="str">
        <f>VLOOKUP(L69,'[3]NEW LEGEND 2026'!M:S,7,0)</f>
        <v>MUTI</v>
      </c>
      <c r="J69" s="67" t="s">
        <v>617</v>
      </c>
      <c r="K69" s="67" t="s">
        <v>618</v>
      </c>
      <c r="L69" s="67" t="s">
        <v>391</v>
      </c>
      <c r="M69" s="63" t="str">
        <f>VLOOKUP(D69,'[3]NEW LEGEND 2026'!G:I,3,0)</f>
        <v>KAWASAKI</v>
      </c>
      <c r="N69" s="63" t="str">
        <f>VLOOKUP(D69,'[3]NEW LEGEND 2026'!G:J,4,0)</f>
        <v>BLACK/BLUE</v>
      </c>
      <c r="O69" s="68" t="str">
        <f t="shared" si="7"/>
        <v>OCT</v>
      </c>
      <c r="P69" s="68">
        <f t="shared" si="8"/>
        <v>23</v>
      </c>
      <c r="Q69" s="68">
        <f t="shared" si="9"/>
        <v>2024</v>
      </c>
      <c r="R69" s="69">
        <f t="shared" si="10"/>
        <v>464.63930555555271</v>
      </c>
      <c r="S69" s="69">
        <f t="shared" si="11"/>
        <v>464.63930555555271</v>
      </c>
      <c r="T69" s="70" t="str">
        <f t="shared" si="6"/>
        <v>91 DAYS UP</v>
      </c>
      <c r="U69" s="70" t="str">
        <f t="shared" si="6"/>
        <v>91 DAYS UP</v>
      </c>
    </row>
    <row r="70" spans="1:21">
      <c r="A70" s="63" t="str">
        <f>VLOOKUP(L70,[1]Sheet1!$N:$P,3,0)</f>
        <v>M1 ISULAN</v>
      </c>
      <c r="B70" s="66">
        <v>45588.360694444447</v>
      </c>
      <c r="C70" s="66">
        <v>45588.360694444447</v>
      </c>
      <c r="D70" s="67" t="s">
        <v>573</v>
      </c>
      <c r="E70" s="67" t="s">
        <v>574</v>
      </c>
      <c r="F70" s="1">
        <v>1</v>
      </c>
      <c r="G70" s="63" t="str">
        <f>VLOOKUP(D70,[2]MINDANAO!$B:$C,2,0)</f>
        <v>CT100B</v>
      </c>
      <c r="H70" s="67">
        <v>52948</v>
      </c>
      <c r="I70" s="63" t="str">
        <f>VLOOKUP(L70,'[3]NEW LEGEND 2026'!M:S,7,0)</f>
        <v>MUTI</v>
      </c>
      <c r="J70" s="67" t="s">
        <v>619</v>
      </c>
      <c r="K70" s="67" t="s">
        <v>620</v>
      </c>
      <c r="L70" s="67" t="s">
        <v>391</v>
      </c>
      <c r="M70" s="63" t="str">
        <f>VLOOKUP(D70,'[3]NEW LEGEND 2026'!G:I,3,0)</f>
        <v>KAWASAKI</v>
      </c>
      <c r="N70" s="63" t="str">
        <f>VLOOKUP(D70,'[3]NEW LEGEND 2026'!G:J,4,0)</f>
        <v>BLACK/BLUE</v>
      </c>
      <c r="O70" s="68" t="str">
        <f t="shared" si="7"/>
        <v>OCT</v>
      </c>
      <c r="P70" s="68">
        <f t="shared" si="8"/>
        <v>23</v>
      </c>
      <c r="Q70" s="68">
        <f t="shared" si="9"/>
        <v>2024</v>
      </c>
      <c r="R70" s="69">
        <f t="shared" si="10"/>
        <v>464.63930555555271</v>
      </c>
      <c r="S70" s="69">
        <f t="shared" si="11"/>
        <v>464.63930555555271</v>
      </c>
      <c r="T70" s="70" t="str">
        <f t="shared" si="6"/>
        <v>91 DAYS UP</v>
      </c>
      <c r="U70" s="70" t="str">
        <f t="shared" si="6"/>
        <v>91 DAYS UP</v>
      </c>
    </row>
    <row r="71" spans="1:21">
      <c r="A71" s="63" t="str">
        <f>VLOOKUP(L71,[1]Sheet1!$N:$P,3,0)</f>
        <v>M1 ISULAN</v>
      </c>
      <c r="B71" s="66">
        <v>45588.360694444447</v>
      </c>
      <c r="C71" s="66">
        <v>45588.360694444447</v>
      </c>
      <c r="D71" s="67" t="s">
        <v>573</v>
      </c>
      <c r="E71" s="67" t="s">
        <v>574</v>
      </c>
      <c r="F71" s="1">
        <v>1</v>
      </c>
      <c r="G71" s="63" t="str">
        <f>VLOOKUP(D71,[2]MINDANAO!$B:$C,2,0)</f>
        <v>CT100B</v>
      </c>
      <c r="H71" s="67">
        <v>52948</v>
      </c>
      <c r="I71" s="63" t="str">
        <f>VLOOKUP(L71,'[3]NEW LEGEND 2026'!M:S,7,0)</f>
        <v>MUTI</v>
      </c>
      <c r="J71" s="67" t="s">
        <v>621</v>
      </c>
      <c r="K71" s="67" t="s">
        <v>622</v>
      </c>
      <c r="L71" s="67" t="s">
        <v>391</v>
      </c>
      <c r="M71" s="63" t="str">
        <f>VLOOKUP(D71,'[3]NEW LEGEND 2026'!G:I,3,0)</f>
        <v>KAWASAKI</v>
      </c>
      <c r="N71" s="63" t="str">
        <f>VLOOKUP(D71,'[3]NEW LEGEND 2026'!G:J,4,0)</f>
        <v>BLACK/BLUE</v>
      </c>
      <c r="O71" s="68" t="str">
        <f t="shared" si="7"/>
        <v>OCT</v>
      </c>
      <c r="P71" s="68">
        <f t="shared" si="8"/>
        <v>23</v>
      </c>
      <c r="Q71" s="68">
        <f t="shared" si="9"/>
        <v>2024</v>
      </c>
      <c r="R71" s="69">
        <f t="shared" si="10"/>
        <v>464.63930555555271</v>
      </c>
      <c r="S71" s="69">
        <f t="shared" si="11"/>
        <v>464.63930555555271</v>
      </c>
      <c r="T71" s="70" t="str">
        <f t="shared" si="6"/>
        <v>91 DAYS UP</v>
      </c>
      <c r="U71" s="70" t="str">
        <f t="shared" si="6"/>
        <v>91 DAYS UP</v>
      </c>
    </row>
    <row r="72" spans="1:21">
      <c r="A72" s="63" t="str">
        <f>VLOOKUP(L72,[1]Sheet1!$N:$P,3,0)</f>
        <v>M1 ISULAN</v>
      </c>
      <c r="B72" s="66">
        <v>45590.673715277779</v>
      </c>
      <c r="C72" s="66">
        <v>45590.673703703702</v>
      </c>
      <c r="D72" s="67" t="s">
        <v>623</v>
      </c>
      <c r="E72" s="67" t="s">
        <v>624</v>
      </c>
      <c r="F72" s="1">
        <v>1</v>
      </c>
      <c r="G72" s="63" t="str">
        <f>VLOOKUP(D72,[2]MINDANAO!$B:$C,2,0)</f>
        <v>CT100B</v>
      </c>
      <c r="H72" s="67">
        <v>52948</v>
      </c>
      <c r="I72" s="63" t="str">
        <f>VLOOKUP(L72,'[3]NEW LEGEND 2026'!M:S,7,0)</f>
        <v>MUTI</v>
      </c>
      <c r="J72" s="67" t="s">
        <v>625</v>
      </c>
      <c r="K72" s="67" t="s">
        <v>626</v>
      </c>
      <c r="L72" s="67" t="s">
        <v>391</v>
      </c>
      <c r="M72" s="63" t="str">
        <f>VLOOKUP(D72,'[3]NEW LEGEND 2026'!G:I,3,0)</f>
        <v>KAWASAKI</v>
      </c>
      <c r="N72" s="63" t="str">
        <f>VLOOKUP(D72,'[3]NEW LEGEND 2026'!G:J,4,0)</f>
        <v>BLACK/RED</v>
      </c>
      <c r="O72" s="68" t="str">
        <f t="shared" si="7"/>
        <v>OCT</v>
      </c>
      <c r="P72" s="68">
        <f t="shared" si="8"/>
        <v>25</v>
      </c>
      <c r="Q72" s="68">
        <f t="shared" si="9"/>
        <v>2024</v>
      </c>
      <c r="R72" s="69">
        <f t="shared" si="10"/>
        <v>462.3262962962981</v>
      </c>
      <c r="S72" s="69">
        <f t="shared" si="11"/>
        <v>462.32628472222132</v>
      </c>
      <c r="T72" s="70" t="str">
        <f t="shared" si="6"/>
        <v>91 DAYS UP</v>
      </c>
      <c r="U72" s="70" t="str">
        <f t="shared" si="6"/>
        <v>91 DAYS UP</v>
      </c>
    </row>
    <row r="73" spans="1:21">
      <c r="A73" s="63" t="str">
        <f>VLOOKUP(L73,[1]Sheet1!$N:$P,3,0)</f>
        <v>GREATWALL</v>
      </c>
      <c r="B73" s="66">
        <v>45591.391701388893</v>
      </c>
      <c r="C73" s="66">
        <v>45591.391701388893</v>
      </c>
      <c r="D73" s="67" t="s">
        <v>573</v>
      </c>
      <c r="E73" s="67" t="s">
        <v>574</v>
      </c>
      <c r="F73" s="1">
        <v>1</v>
      </c>
      <c r="G73" s="63" t="str">
        <f>VLOOKUP(D73,[2]MINDANAO!$B:$C,2,0)</f>
        <v>CT100B</v>
      </c>
      <c r="H73" s="67">
        <v>52948</v>
      </c>
      <c r="I73" s="63" t="str">
        <f>VLOOKUP(L73,'[3]NEW LEGEND 2026'!M:S,7,0)</f>
        <v>MUTI</v>
      </c>
      <c r="J73" s="67" t="s">
        <v>627</v>
      </c>
      <c r="K73" s="67" t="s">
        <v>628</v>
      </c>
      <c r="L73" s="67" t="s">
        <v>583</v>
      </c>
      <c r="M73" s="63" t="str">
        <f>VLOOKUP(D73,'[3]NEW LEGEND 2026'!G:I,3,0)</f>
        <v>KAWASAKI</v>
      </c>
      <c r="N73" s="63" t="str">
        <f>VLOOKUP(D73,'[3]NEW LEGEND 2026'!G:J,4,0)</f>
        <v>BLACK/BLUE</v>
      </c>
      <c r="O73" s="68" t="str">
        <f t="shared" si="7"/>
        <v>OCT</v>
      </c>
      <c r="P73" s="68">
        <f t="shared" si="8"/>
        <v>26</v>
      </c>
      <c r="Q73" s="68">
        <f t="shared" si="9"/>
        <v>2024</v>
      </c>
      <c r="R73" s="69">
        <f t="shared" si="10"/>
        <v>461.60829861110687</v>
      </c>
      <c r="S73" s="69">
        <f t="shared" si="11"/>
        <v>461.60829861110687</v>
      </c>
      <c r="T73" s="70" t="str">
        <f t="shared" si="6"/>
        <v>91 DAYS UP</v>
      </c>
      <c r="U73" s="70" t="str">
        <f t="shared" si="6"/>
        <v>91 DAYS UP</v>
      </c>
    </row>
    <row r="74" spans="1:21">
      <c r="A74" s="63" t="str">
        <f>VLOOKUP(L74,[1]Sheet1!$N:$P,3,0)</f>
        <v>M1 QUEZON</v>
      </c>
      <c r="B74" s="66">
        <v>45590.544710648152</v>
      </c>
      <c r="C74" s="66">
        <v>45591.592395833337</v>
      </c>
      <c r="D74" s="67" t="s">
        <v>486</v>
      </c>
      <c r="E74" s="67" t="s">
        <v>487</v>
      </c>
      <c r="F74" s="1">
        <v>1</v>
      </c>
      <c r="G74" s="63" t="str">
        <f>VLOOKUP(D74,[2]MINDANAO!$B:$C,2,0)</f>
        <v>CRF300 RALLY</v>
      </c>
      <c r="H74" s="67">
        <v>289118</v>
      </c>
      <c r="I74" s="63" t="str">
        <f>VLOOKUP(L74,'[3]NEW LEGEND 2026'!M:S,7,0)</f>
        <v>MUTI</v>
      </c>
      <c r="J74" s="67" t="s">
        <v>629</v>
      </c>
      <c r="K74" s="67" t="s">
        <v>630</v>
      </c>
      <c r="L74" s="67" t="s">
        <v>421</v>
      </c>
      <c r="M74" s="63" t="str">
        <f>VLOOKUP(D74,'[3]NEW LEGEND 2026'!G:I,3,0)</f>
        <v>HONDA</v>
      </c>
      <c r="N74" s="63" t="str">
        <f>VLOOKUP(D74,'[3]NEW LEGEND 2026'!G:J,4,0)</f>
        <v>RED</v>
      </c>
      <c r="O74" s="68" t="str">
        <f t="shared" si="7"/>
        <v>OCT</v>
      </c>
      <c r="P74" s="68">
        <f t="shared" si="8"/>
        <v>26</v>
      </c>
      <c r="Q74" s="68">
        <f t="shared" si="9"/>
        <v>2024</v>
      </c>
      <c r="R74" s="69">
        <f t="shared" si="10"/>
        <v>461.40760416666308</v>
      </c>
      <c r="S74" s="69">
        <f t="shared" si="11"/>
        <v>462.45528935184848</v>
      </c>
      <c r="T74" s="70" t="str">
        <f t="shared" si="6"/>
        <v>91 DAYS UP</v>
      </c>
      <c r="U74" s="70" t="str">
        <f t="shared" si="6"/>
        <v>91 DAYS UP</v>
      </c>
    </row>
    <row r="75" spans="1:21">
      <c r="A75" s="63" t="str">
        <f>VLOOKUP(L75,[1]Sheet1!$N:$P,3,0)</f>
        <v>M1 SURALLAH</v>
      </c>
      <c r="B75" s="66">
        <v>45593.446967592587</v>
      </c>
      <c r="C75" s="66">
        <v>45593.446956018517</v>
      </c>
      <c r="D75" s="67" t="s">
        <v>573</v>
      </c>
      <c r="E75" s="67" t="s">
        <v>574</v>
      </c>
      <c r="F75" s="1">
        <v>1</v>
      </c>
      <c r="G75" s="63" t="str">
        <f>VLOOKUP(D75,[2]MINDANAO!$B:$C,2,0)</f>
        <v>CT100B</v>
      </c>
      <c r="H75" s="67">
        <v>52948</v>
      </c>
      <c r="I75" s="63" t="str">
        <f>VLOOKUP(L75,'[3]NEW LEGEND 2026'!M:S,7,0)</f>
        <v>MUTI</v>
      </c>
      <c r="J75" s="67" t="s">
        <v>631</v>
      </c>
      <c r="K75" s="67" t="s">
        <v>632</v>
      </c>
      <c r="L75" s="67" t="s">
        <v>546</v>
      </c>
      <c r="M75" s="63" t="str">
        <f>VLOOKUP(D75,'[3]NEW LEGEND 2026'!G:I,3,0)</f>
        <v>KAWASAKI</v>
      </c>
      <c r="N75" s="63" t="str">
        <f>VLOOKUP(D75,'[3]NEW LEGEND 2026'!G:J,4,0)</f>
        <v>BLACK/BLUE</v>
      </c>
      <c r="O75" s="68" t="str">
        <f t="shared" si="7"/>
        <v>OCT</v>
      </c>
      <c r="P75" s="68">
        <f t="shared" si="8"/>
        <v>28</v>
      </c>
      <c r="Q75" s="68">
        <f t="shared" si="9"/>
        <v>2024</v>
      </c>
      <c r="R75" s="69">
        <f t="shared" si="10"/>
        <v>459.55304398148292</v>
      </c>
      <c r="S75" s="69">
        <f t="shared" si="11"/>
        <v>459.55303240741341</v>
      </c>
      <c r="T75" s="70" t="str">
        <f t="shared" si="6"/>
        <v>91 DAYS UP</v>
      </c>
      <c r="U75" s="70" t="str">
        <f t="shared" si="6"/>
        <v>91 DAYS UP</v>
      </c>
    </row>
    <row r="76" spans="1:21">
      <c r="A76" s="63" t="str">
        <f>VLOOKUP(L76,[1]Sheet1!$N:$P,3,0)</f>
        <v>M1 SURALLAH</v>
      </c>
      <c r="B76" s="66">
        <v>45593.446967592587</v>
      </c>
      <c r="C76" s="66">
        <v>45593.446956018517</v>
      </c>
      <c r="D76" s="67" t="s">
        <v>573</v>
      </c>
      <c r="E76" s="67" t="s">
        <v>574</v>
      </c>
      <c r="F76" s="1">
        <v>1</v>
      </c>
      <c r="G76" s="63" t="str">
        <f>VLOOKUP(D76,[2]MINDANAO!$B:$C,2,0)</f>
        <v>CT100B</v>
      </c>
      <c r="H76" s="67">
        <v>52948</v>
      </c>
      <c r="I76" s="63" t="str">
        <f>VLOOKUP(L76,'[3]NEW LEGEND 2026'!M:S,7,0)</f>
        <v>MUTI</v>
      </c>
      <c r="J76" s="67" t="s">
        <v>633</v>
      </c>
      <c r="K76" s="67" t="s">
        <v>634</v>
      </c>
      <c r="L76" s="67" t="s">
        <v>546</v>
      </c>
      <c r="M76" s="63" t="str">
        <f>VLOOKUP(D76,'[3]NEW LEGEND 2026'!G:I,3,0)</f>
        <v>KAWASAKI</v>
      </c>
      <c r="N76" s="63" t="str">
        <f>VLOOKUP(D76,'[3]NEW LEGEND 2026'!G:J,4,0)</f>
        <v>BLACK/BLUE</v>
      </c>
      <c r="O76" s="68" t="str">
        <f t="shared" si="7"/>
        <v>OCT</v>
      </c>
      <c r="P76" s="68">
        <f t="shared" si="8"/>
        <v>28</v>
      </c>
      <c r="Q76" s="68">
        <f t="shared" si="9"/>
        <v>2024</v>
      </c>
      <c r="R76" s="69">
        <f t="shared" si="10"/>
        <v>459.55304398148292</v>
      </c>
      <c r="S76" s="69">
        <f t="shared" si="11"/>
        <v>459.55303240741341</v>
      </c>
      <c r="T76" s="70" t="str">
        <f t="shared" si="6"/>
        <v>91 DAYS UP</v>
      </c>
      <c r="U76" s="70" t="str">
        <f t="shared" si="6"/>
        <v>91 DAYS UP</v>
      </c>
    </row>
    <row r="77" spans="1:21">
      <c r="A77" s="63" t="str">
        <f>VLOOKUP(L77,[1]Sheet1!$N:$P,3,0)</f>
        <v>GREATWALL</v>
      </c>
      <c r="B77" s="66">
        <v>45594.540069444447</v>
      </c>
      <c r="C77" s="66">
        <v>45594.54005787037</v>
      </c>
      <c r="D77" s="67" t="s">
        <v>573</v>
      </c>
      <c r="E77" s="67" t="s">
        <v>574</v>
      </c>
      <c r="F77" s="1">
        <v>1</v>
      </c>
      <c r="G77" s="63" t="str">
        <f>VLOOKUP(D77,[2]MINDANAO!$B:$C,2,0)</f>
        <v>CT100B</v>
      </c>
      <c r="H77" s="67">
        <v>52948</v>
      </c>
      <c r="I77" s="63" t="str">
        <f>VLOOKUP(L77,'[3]NEW LEGEND 2026'!M:S,7,0)</f>
        <v>MUTI</v>
      </c>
      <c r="J77" s="67" t="s">
        <v>635</v>
      </c>
      <c r="K77" s="67" t="s">
        <v>636</v>
      </c>
      <c r="L77" s="67" t="s">
        <v>583</v>
      </c>
      <c r="M77" s="63" t="str">
        <f>VLOOKUP(D77,'[3]NEW LEGEND 2026'!G:I,3,0)</f>
        <v>KAWASAKI</v>
      </c>
      <c r="N77" s="63" t="str">
        <f>VLOOKUP(D77,'[3]NEW LEGEND 2026'!G:J,4,0)</f>
        <v>BLACK/BLUE</v>
      </c>
      <c r="O77" s="68" t="str">
        <f t="shared" si="7"/>
        <v>OCT</v>
      </c>
      <c r="P77" s="68">
        <f t="shared" si="8"/>
        <v>29</v>
      </c>
      <c r="Q77" s="68">
        <f t="shared" si="9"/>
        <v>2024</v>
      </c>
      <c r="R77" s="69">
        <f t="shared" si="10"/>
        <v>458.45994212962978</v>
      </c>
      <c r="S77" s="69">
        <f t="shared" si="11"/>
        <v>458.459930555553</v>
      </c>
      <c r="T77" s="70" t="str">
        <f t="shared" si="6"/>
        <v>91 DAYS UP</v>
      </c>
      <c r="U77" s="70" t="str">
        <f t="shared" si="6"/>
        <v>91 DAYS UP</v>
      </c>
    </row>
    <row r="78" spans="1:21">
      <c r="A78" s="63" t="str">
        <f>VLOOKUP(L78,[1]Sheet1!$N:$P,3,0)</f>
        <v>GREATWALL</v>
      </c>
      <c r="B78" s="66">
        <v>45594.540081018517</v>
      </c>
      <c r="C78" s="66">
        <v>45594.54005787037</v>
      </c>
      <c r="D78" s="67" t="s">
        <v>573</v>
      </c>
      <c r="E78" s="67" t="s">
        <v>574</v>
      </c>
      <c r="F78" s="1">
        <v>1</v>
      </c>
      <c r="G78" s="63" t="str">
        <f>VLOOKUP(D78,[2]MINDANAO!$B:$C,2,0)</f>
        <v>CT100B</v>
      </c>
      <c r="H78" s="67">
        <v>52948</v>
      </c>
      <c r="I78" s="63" t="str">
        <f>VLOOKUP(L78,'[3]NEW LEGEND 2026'!M:S,7,0)</f>
        <v>MUTI</v>
      </c>
      <c r="J78" s="67" t="s">
        <v>637</v>
      </c>
      <c r="K78" s="67" t="s">
        <v>638</v>
      </c>
      <c r="L78" s="67" t="s">
        <v>583</v>
      </c>
      <c r="M78" s="63" t="str">
        <f>VLOOKUP(D78,'[3]NEW LEGEND 2026'!G:I,3,0)</f>
        <v>KAWASAKI</v>
      </c>
      <c r="N78" s="63" t="str">
        <f>VLOOKUP(D78,'[3]NEW LEGEND 2026'!G:J,4,0)</f>
        <v>BLACK/BLUE</v>
      </c>
      <c r="O78" s="68" t="str">
        <f t="shared" si="7"/>
        <v>OCT</v>
      </c>
      <c r="P78" s="68">
        <f t="shared" si="8"/>
        <v>29</v>
      </c>
      <c r="Q78" s="68">
        <f t="shared" si="9"/>
        <v>2024</v>
      </c>
      <c r="R78" s="69">
        <f t="shared" si="10"/>
        <v>458.45994212962978</v>
      </c>
      <c r="S78" s="69">
        <f t="shared" si="11"/>
        <v>458.4599189814835</v>
      </c>
      <c r="T78" s="70" t="str">
        <f t="shared" si="6"/>
        <v>91 DAYS UP</v>
      </c>
      <c r="U78" s="70" t="str">
        <f t="shared" si="6"/>
        <v>91 DAYS UP</v>
      </c>
    </row>
    <row r="79" spans="1:21">
      <c r="A79" s="63" t="str">
        <f>VLOOKUP(L79,[1]Sheet1!$N:$P,3,0)</f>
        <v>GREATWALL</v>
      </c>
      <c r="B79" s="66">
        <v>45594.555335648147</v>
      </c>
      <c r="C79" s="66">
        <v>45594.555324074077</v>
      </c>
      <c r="D79" s="67" t="s">
        <v>573</v>
      </c>
      <c r="E79" s="67" t="s">
        <v>574</v>
      </c>
      <c r="F79" s="1">
        <v>1</v>
      </c>
      <c r="G79" s="63" t="str">
        <f>VLOOKUP(D79,[2]MINDANAO!$B:$C,2,0)</f>
        <v>CT100B</v>
      </c>
      <c r="H79" s="67">
        <v>52948</v>
      </c>
      <c r="I79" s="63" t="str">
        <f>VLOOKUP(L79,'[3]NEW LEGEND 2026'!M:S,7,0)</f>
        <v>MUTI</v>
      </c>
      <c r="J79" s="67" t="s">
        <v>639</v>
      </c>
      <c r="K79" s="67" t="s">
        <v>640</v>
      </c>
      <c r="L79" s="67" t="s">
        <v>583</v>
      </c>
      <c r="M79" s="63" t="str">
        <f>VLOOKUP(D79,'[3]NEW LEGEND 2026'!G:I,3,0)</f>
        <v>KAWASAKI</v>
      </c>
      <c r="N79" s="63" t="str">
        <f>VLOOKUP(D79,'[3]NEW LEGEND 2026'!G:J,4,0)</f>
        <v>BLACK/BLUE</v>
      </c>
      <c r="O79" s="68" t="str">
        <f t="shared" si="7"/>
        <v>OCT</v>
      </c>
      <c r="P79" s="68">
        <f t="shared" si="8"/>
        <v>29</v>
      </c>
      <c r="Q79" s="68">
        <f t="shared" si="9"/>
        <v>2024</v>
      </c>
      <c r="R79" s="69">
        <f t="shared" si="10"/>
        <v>458.44467592592264</v>
      </c>
      <c r="S79" s="69">
        <f t="shared" si="11"/>
        <v>458.44466435185313</v>
      </c>
      <c r="T79" s="70" t="str">
        <f t="shared" si="6"/>
        <v>91 DAYS UP</v>
      </c>
      <c r="U79" s="70" t="str">
        <f t="shared" si="6"/>
        <v>91 DAYS UP</v>
      </c>
    </row>
    <row r="80" spans="1:21">
      <c r="A80" s="63" t="str">
        <f>VLOOKUP(L80,[1]Sheet1!$N:$P,3,0)</f>
        <v>GREATWALL</v>
      </c>
      <c r="B80" s="66">
        <v>45594.555335648147</v>
      </c>
      <c r="C80" s="66">
        <v>45594.555324074077</v>
      </c>
      <c r="D80" s="67" t="s">
        <v>573</v>
      </c>
      <c r="E80" s="67" t="s">
        <v>574</v>
      </c>
      <c r="F80" s="1">
        <v>1</v>
      </c>
      <c r="G80" s="63" t="str">
        <f>VLOOKUP(D80,[2]MINDANAO!$B:$C,2,0)</f>
        <v>CT100B</v>
      </c>
      <c r="H80" s="67">
        <v>52948</v>
      </c>
      <c r="I80" s="63" t="str">
        <f>VLOOKUP(L80,'[3]NEW LEGEND 2026'!M:S,7,0)</f>
        <v>MUTI</v>
      </c>
      <c r="J80" s="67" t="s">
        <v>641</v>
      </c>
      <c r="K80" s="67" t="s">
        <v>642</v>
      </c>
      <c r="L80" s="67" t="s">
        <v>583</v>
      </c>
      <c r="M80" s="63" t="str">
        <f>VLOOKUP(D80,'[3]NEW LEGEND 2026'!G:I,3,0)</f>
        <v>KAWASAKI</v>
      </c>
      <c r="N80" s="63" t="str">
        <f>VLOOKUP(D80,'[3]NEW LEGEND 2026'!G:J,4,0)</f>
        <v>BLACK/BLUE</v>
      </c>
      <c r="O80" s="68" t="str">
        <f t="shared" si="7"/>
        <v>OCT</v>
      </c>
      <c r="P80" s="68">
        <f t="shared" si="8"/>
        <v>29</v>
      </c>
      <c r="Q80" s="68">
        <f t="shared" si="9"/>
        <v>2024</v>
      </c>
      <c r="R80" s="69">
        <f t="shared" si="10"/>
        <v>458.44467592592264</v>
      </c>
      <c r="S80" s="69">
        <f t="shared" si="11"/>
        <v>458.44466435185313</v>
      </c>
      <c r="T80" s="70" t="str">
        <f t="shared" si="6"/>
        <v>91 DAYS UP</v>
      </c>
      <c r="U80" s="70" t="str">
        <f t="shared" si="6"/>
        <v>91 DAYS UP</v>
      </c>
    </row>
    <row r="81" spans="1:21">
      <c r="A81" s="63" t="str">
        <f>VLOOKUP(L81,[1]Sheet1!$N:$P,3,0)</f>
        <v>GREATWALL</v>
      </c>
      <c r="B81" s="66">
        <v>45594.555335648147</v>
      </c>
      <c r="C81" s="66">
        <v>45594.555324074077</v>
      </c>
      <c r="D81" s="67" t="s">
        <v>573</v>
      </c>
      <c r="E81" s="67" t="s">
        <v>574</v>
      </c>
      <c r="F81" s="1">
        <v>1</v>
      </c>
      <c r="G81" s="63" t="str">
        <f>VLOOKUP(D81,[2]MINDANAO!$B:$C,2,0)</f>
        <v>CT100B</v>
      </c>
      <c r="H81" s="67">
        <v>52948</v>
      </c>
      <c r="I81" s="63" t="str">
        <f>VLOOKUP(L81,'[3]NEW LEGEND 2026'!M:S,7,0)</f>
        <v>MUTI</v>
      </c>
      <c r="J81" s="67" t="s">
        <v>643</v>
      </c>
      <c r="K81" s="67" t="s">
        <v>644</v>
      </c>
      <c r="L81" s="67" t="s">
        <v>583</v>
      </c>
      <c r="M81" s="63" t="str">
        <f>VLOOKUP(D81,'[3]NEW LEGEND 2026'!G:I,3,0)</f>
        <v>KAWASAKI</v>
      </c>
      <c r="N81" s="63" t="str">
        <f>VLOOKUP(D81,'[3]NEW LEGEND 2026'!G:J,4,0)</f>
        <v>BLACK/BLUE</v>
      </c>
      <c r="O81" s="68" t="str">
        <f t="shared" si="7"/>
        <v>OCT</v>
      </c>
      <c r="P81" s="68">
        <f t="shared" si="8"/>
        <v>29</v>
      </c>
      <c r="Q81" s="68">
        <f t="shared" si="9"/>
        <v>2024</v>
      </c>
      <c r="R81" s="69">
        <f t="shared" si="10"/>
        <v>458.44467592592264</v>
      </c>
      <c r="S81" s="69">
        <f t="shared" si="11"/>
        <v>458.44466435185313</v>
      </c>
      <c r="T81" s="70" t="str">
        <f t="shared" si="6"/>
        <v>91 DAYS UP</v>
      </c>
      <c r="U81" s="70" t="str">
        <f t="shared" si="6"/>
        <v>91 DAYS UP</v>
      </c>
    </row>
    <row r="82" spans="1:21">
      <c r="A82" s="63" t="str">
        <f>VLOOKUP(L82,[1]Sheet1!$N:$P,3,0)</f>
        <v>GREATWALL</v>
      </c>
      <c r="B82" s="66">
        <v>45594.555335648147</v>
      </c>
      <c r="C82" s="66">
        <v>45594.555324074077</v>
      </c>
      <c r="D82" s="67" t="s">
        <v>573</v>
      </c>
      <c r="E82" s="67" t="s">
        <v>574</v>
      </c>
      <c r="F82" s="1">
        <v>1</v>
      </c>
      <c r="G82" s="63" t="str">
        <f>VLOOKUP(D82,[2]MINDANAO!$B:$C,2,0)</f>
        <v>CT100B</v>
      </c>
      <c r="H82" s="67">
        <v>52948</v>
      </c>
      <c r="I82" s="63" t="str">
        <f>VLOOKUP(L82,'[3]NEW LEGEND 2026'!M:S,7,0)</f>
        <v>MUTI</v>
      </c>
      <c r="J82" s="67" t="s">
        <v>645</v>
      </c>
      <c r="K82" s="67" t="s">
        <v>646</v>
      </c>
      <c r="L82" s="67" t="s">
        <v>583</v>
      </c>
      <c r="M82" s="63" t="str">
        <f>VLOOKUP(D82,'[3]NEW LEGEND 2026'!G:I,3,0)</f>
        <v>KAWASAKI</v>
      </c>
      <c r="N82" s="63" t="str">
        <f>VLOOKUP(D82,'[3]NEW LEGEND 2026'!G:J,4,0)</f>
        <v>BLACK/BLUE</v>
      </c>
      <c r="O82" s="68" t="str">
        <f t="shared" si="7"/>
        <v>OCT</v>
      </c>
      <c r="P82" s="68">
        <f t="shared" si="8"/>
        <v>29</v>
      </c>
      <c r="Q82" s="68">
        <f t="shared" si="9"/>
        <v>2024</v>
      </c>
      <c r="R82" s="69">
        <f t="shared" si="10"/>
        <v>458.44467592592264</v>
      </c>
      <c r="S82" s="69">
        <f t="shared" si="11"/>
        <v>458.44466435185313</v>
      </c>
      <c r="T82" s="70" t="str">
        <f t="shared" ref="T82:U145" si="12">IF(R82&lt;=30,"1-30 DAYS",IF(R82&lt;=60,"31-60 DAYS",IF(R82&lt;=90,"61-90 DAYS","91 DAYS UP")))</f>
        <v>91 DAYS UP</v>
      </c>
      <c r="U82" s="70" t="str">
        <f t="shared" si="12"/>
        <v>91 DAYS UP</v>
      </c>
    </row>
    <row r="83" spans="1:21">
      <c r="A83" s="63" t="str">
        <f>VLOOKUP(L83,[1]Sheet1!$N:$P,3,0)</f>
        <v>GREATWALL</v>
      </c>
      <c r="B83" s="66">
        <v>45594.555335648147</v>
      </c>
      <c r="C83" s="66">
        <v>45594.555324074077</v>
      </c>
      <c r="D83" s="67" t="s">
        <v>573</v>
      </c>
      <c r="E83" s="67" t="s">
        <v>574</v>
      </c>
      <c r="F83" s="1">
        <v>1</v>
      </c>
      <c r="G83" s="63" t="str">
        <f>VLOOKUP(D83,[2]MINDANAO!$B:$C,2,0)</f>
        <v>CT100B</v>
      </c>
      <c r="H83" s="67">
        <v>52948</v>
      </c>
      <c r="I83" s="63" t="str">
        <f>VLOOKUP(L83,'[3]NEW LEGEND 2026'!M:S,7,0)</f>
        <v>MUTI</v>
      </c>
      <c r="J83" s="67" t="s">
        <v>647</v>
      </c>
      <c r="K83" s="67" t="s">
        <v>648</v>
      </c>
      <c r="L83" s="67" t="s">
        <v>583</v>
      </c>
      <c r="M83" s="63" t="str">
        <f>VLOOKUP(D83,'[3]NEW LEGEND 2026'!G:I,3,0)</f>
        <v>KAWASAKI</v>
      </c>
      <c r="N83" s="63" t="str">
        <f>VLOOKUP(D83,'[3]NEW LEGEND 2026'!G:J,4,0)</f>
        <v>BLACK/BLUE</v>
      </c>
      <c r="O83" s="68" t="str">
        <f t="shared" si="7"/>
        <v>OCT</v>
      </c>
      <c r="P83" s="68">
        <f t="shared" si="8"/>
        <v>29</v>
      </c>
      <c r="Q83" s="68">
        <f t="shared" si="9"/>
        <v>2024</v>
      </c>
      <c r="R83" s="69">
        <f t="shared" si="10"/>
        <v>458.44467592592264</v>
      </c>
      <c r="S83" s="69">
        <f t="shared" si="11"/>
        <v>458.44466435185313</v>
      </c>
      <c r="T83" s="70" t="str">
        <f t="shared" si="12"/>
        <v>91 DAYS UP</v>
      </c>
      <c r="U83" s="70" t="str">
        <f t="shared" si="12"/>
        <v>91 DAYS UP</v>
      </c>
    </row>
    <row r="84" spans="1:21">
      <c r="A84" s="63" t="str">
        <f>VLOOKUP(L84,[1]Sheet1!$N:$P,3,0)</f>
        <v>GREATWALL</v>
      </c>
      <c r="B84" s="66">
        <v>45594.555335648147</v>
      </c>
      <c r="C84" s="66">
        <v>45594.555324074077</v>
      </c>
      <c r="D84" s="67" t="s">
        <v>573</v>
      </c>
      <c r="E84" s="67" t="s">
        <v>574</v>
      </c>
      <c r="F84" s="1">
        <v>1</v>
      </c>
      <c r="G84" s="63" t="str">
        <f>VLOOKUP(D84,[2]MINDANAO!$B:$C,2,0)</f>
        <v>CT100B</v>
      </c>
      <c r="H84" s="67">
        <v>52948</v>
      </c>
      <c r="I84" s="63" t="str">
        <f>VLOOKUP(L84,'[3]NEW LEGEND 2026'!M:S,7,0)</f>
        <v>MUTI</v>
      </c>
      <c r="J84" s="67" t="s">
        <v>649</v>
      </c>
      <c r="K84" s="67" t="s">
        <v>650</v>
      </c>
      <c r="L84" s="67" t="s">
        <v>583</v>
      </c>
      <c r="M84" s="63" t="str">
        <f>VLOOKUP(D84,'[3]NEW LEGEND 2026'!G:I,3,0)</f>
        <v>KAWASAKI</v>
      </c>
      <c r="N84" s="63" t="str">
        <f>VLOOKUP(D84,'[3]NEW LEGEND 2026'!G:J,4,0)</f>
        <v>BLACK/BLUE</v>
      </c>
      <c r="O84" s="68" t="str">
        <f t="shared" si="7"/>
        <v>OCT</v>
      </c>
      <c r="P84" s="68">
        <f t="shared" si="8"/>
        <v>29</v>
      </c>
      <c r="Q84" s="68">
        <f t="shared" si="9"/>
        <v>2024</v>
      </c>
      <c r="R84" s="69">
        <f t="shared" si="10"/>
        <v>458.44467592592264</v>
      </c>
      <c r="S84" s="69">
        <f t="shared" si="11"/>
        <v>458.44466435185313</v>
      </c>
      <c r="T84" s="70" t="str">
        <f t="shared" si="12"/>
        <v>91 DAYS UP</v>
      </c>
      <c r="U84" s="70" t="str">
        <f t="shared" si="12"/>
        <v>91 DAYS UP</v>
      </c>
    </row>
    <row r="85" spans="1:21">
      <c r="A85" s="63" t="str">
        <f>VLOOKUP(L85,[1]Sheet1!$N:$P,3,0)</f>
        <v>M1 MLANG</v>
      </c>
      <c r="B85" s="66">
        <v>45601.609050925923</v>
      </c>
      <c r="C85" s="66">
        <v>45601.609039351853</v>
      </c>
      <c r="D85" s="67" t="s">
        <v>623</v>
      </c>
      <c r="E85" s="67" t="s">
        <v>624</v>
      </c>
      <c r="F85" s="1">
        <v>1</v>
      </c>
      <c r="G85" s="63" t="str">
        <f>VLOOKUP(D85,[2]MINDANAO!$B:$C,2,0)</f>
        <v>CT100B</v>
      </c>
      <c r="H85" s="67">
        <v>52948</v>
      </c>
      <c r="I85" s="63" t="str">
        <f>VLOOKUP(L85,'[3]NEW LEGEND 2026'!M:S,7,0)</f>
        <v>MUTI</v>
      </c>
      <c r="J85" s="67" t="s">
        <v>651</v>
      </c>
      <c r="K85" s="67" t="s">
        <v>652</v>
      </c>
      <c r="L85" s="67" t="s">
        <v>537</v>
      </c>
      <c r="M85" s="63" t="str">
        <f>VLOOKUP(D85,'[3]NEW LEGEND 2026'!G:I,3,0)</f>
        <v>KAWASAKI</v>
      </c>
      <c r="N85" s="63" t="str">
        <f>VLOOKUP(D85,'[3]NEW LEGEND 2026'!G:J,4,0)</f>
        <v>BLACK/RED</v>
      </c>
      <c r="O85" s="68" t="str">
        <f t="shared" si="7"/>
        <v>NOV</v>
      </c>
      <c r="P85" s="68">
        <f t="shared" si="8"/>
        <v>5</v>
      </c>
      <c r="Q85" s="68">
        <f t="shared" si="9"/>
        <v>2024</v>
      </c>
      <c r="R85" s="69">
        <f t="shared" si="10"/>
        <v>451.39096064814657</v>
      </c>
      <c r="S85" s="69">
        <f t="shared" si="11"/>
        <v>451.39094907407707</v>
      </c>
      <c r="T85" s="70" t="str">
        <f t="shared" si="12"/>
        <v>91 DAYS UP</v>
      </c>
      <c r="U85" s="70" t="str">
        <f t="shared" si="12"/>
        <v>91 DAYS UP</v>
      </c>
    </row>
    <row r="86" spans="1:21">
      <c r="A86" s="63" t="str">
        <f>VLOOKUP(L86,[1]Sheet1!$N:$P,3,0)</f>
        <v>M1 MALUNGON</v>
      </c>
      <c r="B86" s="66">
        <v>44837.595543981479</v>
      </c>
      <c r="C86" s="66">
        <v>45605.453587962962</v>
      </c>
      <c r="D86" s="67" t="s">
        <v>427</v>
      </c>
      <c r="E86" s="67" t="s">
        <v>428</v>
      </c>
      <c r="F86" s="1">
        <v>1</v>
      </c>
      <c r="G86" s="63" t="str">
        <f>VLOOKUP(D86,[2]MINDANAO!$B:$C,2,0)</f>
        <v>MIO GRAVIS</v>
      </c>
      <c r="H86" s="67">
        <v>74649.11</v>
      </c>
      <c r="I86" s="63" t="str">
        <f>VLOOKUP(L86,'[3]NEW LEGEND 2026'!M:S,7,0)</f>
        <v>MUTI</v>
      </c>
      <c r="J86" s="67" t="s">
        <v>653</v>
      </c>
      <c r="K86" s="67" t="s">
        <v>654</v>
      </c>
      <c r="L86" s="67" t="s">
        <v>462</v>
      </c>
      <c r="M86" s="63" t="str">
        <f>VLOOKUP(D86,'[3]NEW LEGEND 2026'!G:I,3,0)</f>
        <v>YAMAHA</v>
      </c>
      <c r="N86" s="63" t="str">
        <f>VLOOKUP(D86,'[3]NEW LEGEND 2026'!G:J,4,0)</f>
        <v>MATTED RED</v>
      </c>
      <c r="O86" s="68" t="str">
        <f t="shared" si="7"/>
        <v>NOV</v>
      </c>
      <c r="P86" s="68">
        <f t="shared" si="8"/>
        <v>9</v>
      </c>
      <c r="Q86" s="68">
        <f t="shared" si="9"/>
        <v>2024</v>
      </c>
      <c r="R86" s="69">
        <f t="shared" si="10"/>
        <v>447.54641203703795</v>
      </c>
      <c r="S86" s="69">
        <f t="shared" si="11"/>
        <v>1215.4044560185212</v>
      </c>
      <c r="T86" s="70" t="str">
        <f t="shared" si="12"/>
        <v>91 DAYS UP</v>
      </c>
      <c r="U86" s="70" t="str">
        <f t="shared" si="12"/>
        <v>91 DAYS UP</v>
      </c>
    </row>
    <row r="87" spans="1:21">
      <c r="A87" s="63" t="str">
        <f>VLOOKUP(L87,[1]Sheet1!$N:$P,3,0)</f>
        <v>M1 MALUNGON</v>
      </c>
      <c r="B87" s="66">
        <v>44889.655300925922</v>
      </c>
      <c r="C87" s="66">
        <v>45605.453587962962</v>
      </c>
      <c r="D87" s="67" t="s">
        <v>382</v>
      </c>
      <c r="E87" s="67" t="s">
        <v>383</v>
      </c>
      <c r="F87" s="1">
        <v>1</v>
      </c>
      <c r="G87" s="63" t="str">
        <f>VLOOKUP(D87,[2]MINDANAO!$B:$C,2,0)</f>
        <v>MIO GRAVIS</v>
      </c>
      <c r="H87" s="67">
        <v>74649.11</v>
      </c>
      <c r="I87" s="63" t="str">
        <f>VLOOKUP(L87,'[3]NEW LEGEND 2026'!M:S,7,0)</f>
        <v>MUTI</v>
      </c>
      <c r="J87" s="67" t="s">
        <v>655</v>
      </c>
      <c r="K87" s="67" t="s">
        <v>656</v>
      </c>
      <c r="L87" s="67" t="s">
        <v>462</v>
      </c>
      <c r="M87" s="63" t="str">
        <f>VLOOKUP(D87,'[3]NEW LEGEND 2026'!G:I,3,0)</f>
        <v>YAMAHA</v>
      </c>
      <c r="N87" s="63" t="str">
        <f>VLOOKUP(D87,'[3]NEW LEGEND 2026'!G:J,4,0)</f>
        <v>MATTED BLUE</v>
      </c>
      <c r="O87" s="68" t="str">
        <f t="shared" si="7"/>
        <v>NOV</v>
      </c>
      <c r="P87" s="68">
        <f t="shared" si="8"/>
        <v>9</v>
      </c>
      <c r="Q87" s="68">
        <f t="shared" si="9"/>
        <v>2024</v>
      </c>
      <c r="R87" s="69">
        <f t="shared" si="10"/>
        <v>447.54641203703795</v>
      </c>
      <c r="S87" s="69">
        <f t="shared" si="11"/>
        <v>1163.3446990740777</v>
      </c>
      <c r="T87" s="70" t="str">
        <f t="shared" si="12"/>
        <v>91 DAYS UP</v>
      </c>
      <c r="U87" s="70" t="str">
        <f t="shared" si="12"/>
        <v>91 DAYS UP</v>
      </c>
    </row>
    <row r="88" spans="1:21">
      <c r="A88" s="63" t="str">
        <f>VLOOKUP(L88,[1]Sheet1!$N:$P,3,0)</f>
        <v>GREATWALL</v>
      </c>
      <c r="B88" s="66">
        <v>44991.664189814823</v>
      </c>
      <c r="C88" s="66">
        <v>45609.575335648151</v>
      </c>
      <c r="D88" s="67" t="s">
        <v>623</v>
      </c>
      <c r="E88" s="67" t="s">
        <v>624</v>
      </c>
      <c r="F88" s="1">
        <v>1</v>
      </c>
      <c r="G88" s="63" t="str">
        <f>VLOOKUP(D88,[2]MINDANAO!$B:$C,2,0)</f>
        <v>CT100B</v>
      </c>
      <c r="H88" s="67">
        <v>52948</v>
      </c>
      <c r="I88" s="63" t="str">
        <f>VLOOKUP(L88,'[3]NEW LEGEND 2026'!M:S,7,0)</f>
        <v>MUTI</v>
      </c>
      <c r="J88" s="67" t="s">
        <v>657</v>
      </c>
      <c r="K88" s="67" t="s">
        <v>658</v>
      </c>
      <c r="L88" s="67" t="s">
        <v>583</v>
      </c>
      <c r="M88" s="63" t="str">
        <f>VLOOKUP(D88,'[3]NEW LEGEND 2026'!G:I,3,0)</f>
        <v>KAWASAKI</v>
      </c>
      <c r="N88" s="63" t="str">
        <f>VLOOKUP(D88,'[3]NEW LEGEND 2026'!G:J,4,0)</f>
        <v>BLACK/RED</v>
      </c>
      <c r="O88" s="68" t="str">
        <f t="shared" si="7"/>
        <v>NOV</v>
      </c>
      <c r="P88" s="68">
        <f t="shared" si="8"/>
        <v>13</v>
      </c>
      <c r="Q88" s="68">
        <f t="shared" si="9"/>
        <v>2024</v>
      </c>
      <c r="R88" s="69">
        <f t="shared" si="10"/>
        <v>443.42466435184906</v>
      </c>
      <c r="S88" s="69">
        <f t="shared" si="11"/>
        <v>1061.3358101851773</v>
      </c>
      <c r="T88" s="70" t="str">
        <f t="shared" si="12"/>
        <v>91 DAYS UP</v>
      </c>
      <c r="U88" s="70" t="str">
        <f t="shared" si="12"/>
        <v>91 DAYS UP</v>
      </c>
    </row>
    <row r="89" spans="1:21">
      <c r="A89" s="63" t="str">
        <f>VLOOKUP(L89,[1]Sheet1!$N:$P,3,0)</f>
        <v>GREATWALL</v>
      </c>
      <c r="B89" s="66">
        <v>44991.654479166667</v>
      </c>
      <c r="C89" s="66">
        <v>45609.575335648151</v>
      </c>
      <c r="D89" s="67" t="s">
        <v>623</v>
      </c>
      <c r="E89" s="67" t="s">
        <v>624</v>
      </c>
      <c r="F89" s="1">
        <v>1</v>
      </c>
      <c r="G89" s="63" t="str">
        <f>VLOOKUP(D89,[2]MINDANAO!$B:$C,2,0)</f>
        <v>CT100B</v>
      </c>
      <c r="H89" s="67">
        <v>52948</v>
      </c>
      <c r="I89" s="63" t="str">
        <f>VLOOKUP(L89,'[3]NEW LEGEND 2026'!M:S,7,0)</f>
        <v>MUTI</v>
      </c>
      <c r="J89" s="67" t="s">
        <v>659</v>
      </c>
      <c r="K89" s="67" t="s">
        <v>660</v>
      </c>
      <c r="L89" s="67" t="s">
        <v>583</v>
      </c>
      <c r="M89" s="63" t="str">
        <f>VLOOKUP(D89,'[3]NEW LEGEND 2026'!G:I,3,0)</f>
        <v>KAWASAKI</v>
      </c>
      <c r="N89" s="63" t="str">
        <f>VLOOKUP(D89,'[3]NEW LEGEND 2026'!G:J,4,0)</f>
        <v>BLACK/RED</v>
      </c>
      <c r="O89" s="68" t="str">
        <f t="shared" si="7"/>
        <v>NOV</v>
      </c>
      <c r="P89" s="68">
        <f t="shared" si="8"/>
        <v>13</v>
      </c>
      <c r="Q89" s="68">
        <f t="shared" si="9"/>
        <v>2024</v>
      </c>
      <c r="R89" s="69">
        <f t="shared" si="10"/>
        <v>443.42466435184906</v>
      </c>
      <c r="S89" s="69">
        <f t="shared" si="11"/>
        <v>1061.3455208333326</v>
      </c>
      <c r="T89" s="70" t="str">
        <f t="shared" si="12"/>
        <v>91 DAYS UP</v>
      </c>
      <c r="U89" s="70" t="str">
        <f t="shared" si="12"/>
        <v>91 DAYS UP</v>
      </c>
    </row>
    <row r="90" spans="1:21">
      <c r="A90" s="63" t="str">
        <f>VLOOKUP(L90,[1]Sheet1!$N:$P,3,0)</f>
        <v>M1 SURALLAH</v>
      </c>
      <c r="B90" s="66">
        <v>45511.76803240741</v>
      </c>
      <c r="C90" s="66">
        <v>45610.372060185182</v>
      </c>
      <c r="D90" s="67" t="s">
        <v>407</v>
      </c>
      <c r="E90" s="67" t="s">
        <v>408</v>
      </c>
      <c r="F90" s="1">
        <v>1</v>
      </c>
      <c r="G90" s="63" t="str">
        <f>VLOOKUP(D90,[2]MINDANAO!$B:$C,2,0)</f>
        <v>CT100</v>
      </c>
      <c r="H90" s="67">
        <v>54828</v>
      </c>
      <c r="I90" s="63" t="str">
        <f>VLOOKUP(L90,'[3]NEW LEGEND 2026'!M:S,7,0)</f>
        <v>MUTI</v>
      </c>
      <c r="J90" s="67" t="s">
        <v>661</v>
      </c>
      <c r="K90" s="67" t="s">
        <v>662</v>
      </c>
      <c r="L90" s="67" t="s">
        <v>546</v>
      </c>
      <c r="M90" s="63" t="str">
        <f>VLOOKUP(D90,'[3]NEW LEGEND 2026'!G:I,3,0)</f>
        <v>KAWASAKI</v>
      </c>
      <c r="N90" s="63" t="str">
        <f>VLOOKUP(D90,'[3]NEW LEGEND 2026'!G:J,4,0)</f>
        <v>BLACK/BLUE</v>
      </c>
      <c r="O90" s="68" t="str">
        <f t="shared" si="7"/>
        <v>NOV</v>
      </c>
      <c r="P90" s="68">
        <f t="shared" si="8"/>
        <v>14</v>
      </c>
      <c r="Q90" s="68">
        <f t="shared" si="9"/>
        <v>2024</v>
      </c>
      <c r="R90" s="69">
        <f t="shared" si="10"/>
        <v>442.62793981481809</v>
      </c>
      <c r="S90" s="69">
        <f t="shared" si="11"/>
        <v>541.23196759259008</v>
      </c>
      <c r="T90" s="70" t="str">
        <f t="shared" si="12"/>
        <v>91 DAYS UP</v>
      </c>
      <c r="U90" s="70" t="str">
        <f t="shared" si="12"/>
        <v>91 DAYS UP</v>
      </c>
    </row>
    <row r="91" spans="1:21">
      <c r="A91" s="63" t="str">
        <f>VLOOKUP(L91,[1]Sheet1!$N:$P,3,0)</f>
        <v>M1 MALUNGON</v>
      </c>
      <c r="B91" s="66">
        <v>45614.485266203701</v>
      </c>
      <c r="C91" s="66">
        <v>45614.485266203701</v>
      </c>
      <c r="D91" s="67" t="s">
        <v>663</v>
      </c>
      <c r="E91" s="67" t="s">
        <v>664</v>
      </c>
      <c r="F91" s="1">
        <v>1</v>
      </c>
      <c r="G91" s="63" t="str">
        <f>VLOOKUP(D91,[2]MINDANAO!$B:$C,2,0)</f>
        <v>CT125</v>
      </c>
      <c r="H91" s="67">
        <v>58118</v>
      </c>
      <c r="I91" s="63" t="str">
        <f>VLOOKUP(L91,'[3]NEW LEGEND 2026'!M:S,7,0)</f>
        <v>MUTI</v>
      </c>
      <c r="J91" s="67" t="s">
        <v>665</v>
      </c>
      <c r="K91" s="67" t="s">
        <v>666</v>
      </c>
      <c r="L91" s="67" t="s">
        <v>462</v>
      </c>
      <c r="M91" s="63" t="str">
        <f>VLOOKUP(D91,'[3]NEW LEGEND 2026'!G:I,3,0)</f>
        <v>KAWASAKI</v>
      </c>
      <c r="N91" s="63" t="str">
        <f>VLOOKUP(D91,'[3]NEW LEGEND 2026'!G:J,4,0)</f>
        <v>BLACK/RED</v>
      </c>
      <c r="O91" s="68" t="str">
        <f t="shared" si="7"/>
        <v>NOV</v>
      </c>
      <c r="P91" s="68">
        <f t="shared" si="8"/>
        <v>18</v>
      </c>
      <c r="Q91" s="68">
        <f t="shared" si="9"/>
        <v>2024</v>
      </c>
      <c r="R91" s="69">
        <f t="shared" si="10"/>
        <v>438.51473379629897</v>
      </c>
      <c r="S91" s="69">
        <f t="shared" si="11"/>
        <v>438.51473379629897</v>
      </c>
      <c r="T91" s="70" t="str">
        <f t="shared" si="12"/>
        <v>91 DAYS UP</v>
      </c>
      <c r="U91" s="70" t="str">
        <f t="shared" si="12"/>
        <v>91 DAYS UP</v>
      </c>
    </row>
    <row r="92" spans="1:21">
      <c r="A92" s="63" t="str">
        <f>VLOOKUP(L92,[1]Sheet1!$N:$P,3,0)</f>
        <v>M1 MARAMAG</v>
      </c>
      <c r="B92" s="66">
        <v>45615.635358796288</v>
      </c>
      <c r="C92" s="66">
        <v>45615.635358796288</v>
      </c>
      <c r="D92" s="67" t="s">
        <v>667</v>
      </c>
      <c r="E92" s="67" t="s">
        <v>668</v>
      </c>
      <c r="F92" s="1">
        <v>1</v>
      </c>
      <c r="G92" s="63" t="str">
        <f>VLOOKUP(D92,[2]MINDANAO!$B:$C,2,0)</f>
        <v>MIO GEAR S</v>
      </c>
      <c r="H92" s="67">
        <v>78492</v>
      </c>
      <c r="I92" s="63" t="str">
        <f>VLOOKUP(L92,'[3]NEW LEGEND 2026'!M:S,7,0)</f>
        <v>MUTI</v>
      </c>
      <c r="J92" s="67" t="s">
        <v>669</v>
      </c>
      <c r="K92" s="67" t="s">
        <v>670</v>
      </c>
      <c r="L92" s="67" t="s">
        <v>381</v>
      </c>
      <c r="M92" s="63" t="str">
        <f>VLOOKUP(D92,'[3]NEW LEGEND 2026'!G:I,3,0)</f>
        <v>YAMAHA</v>
      </c>
      <c r="N92" s="63" t="str">
        <f>VLOOKUP(D92,'[3]NEW LEGEND 2026'!G:J,4,0)</f>
        <v>BLACK</v>
      </c>
      <c r="O92" s="68" t="str">
        <f t="shared" si="7"/>
        <v>NOV</v>
      </c>
      <c r="P92" s="68">
        <f t="shared" si="8"/>
        <v>19</v>
      </c>
      <c r="Q92" s="68">
        <f t="shared" si="9"/>
        <v>2024</v>
      </c>
      <c r="R92" s="69">
        <f t="shared" si="10"/>
        <v>437.36464120371238</v>
      </c>
      <c r="S92" s="69">
        <f t="shared" si="11"/>
        <v>437.36464120371238</v>
      </c>
      <c r="T92" s="70" t="str">
        <f t="shared" si="12"/>
        <v>91 DAYS UP</v>
      </c>
      <c r="U92" s="70" t="str">
        <f t="shared" si="12"/>
        <v>91 DAYS UP</v>
      </c>
    </row>
    <row r="93" spans="1:21">
      <c r="A93" s="63" t="str">
        <f>VLOOKUP(L93,[1]Sheet1!$N:$P,3,0)</f>
        <v>M2 CATALUNAN GRANDE</v>
      </c>
      <c r="B93" s="66">
        <v>45627.457106481481</v>
      </c>
      <c r="C93" s="66">
        <v>45627.457094907397</v>
      </c>
      <c r="D93" s="67" t="s">
        <v>671</v>
      </c>
      <c r="E93" s="67" t="s">
        <v>672</v>
      </c>
      <c r="F93" s="1">
        <v>1</v>
      </c>
      <c r="G93" s="63" t="str">
        <f>VLOOKUP(D93,[2]MINDANAO!$B:$C,2,0)</f>
        <v>XR150</v>
      </c>
      <c r="H93" s="67">
        <v>91318</v>
      </c>
      <c r="I93" s="63" t="str">
        <f>VLOOKUP(L93,'[3]NEW LEGEND 2026'!M:S,7,0)</f>
        <v>ULTIMATE</v>
      </c>
      <c r="J93" s="67" t="s">
        <v>673</v>
      </c>
      <c r="K93" s="67" t="s">
        <v>674</v>
      </c>
      <c r="L93" s="67" t="s">
        <v>675</v>
      </c>
      <c r="M93" s="63" t="str">
        <f>VLOOKUP(D93,'[3]NEW LEGEND 2026'!G:I,3,0)</f>
        <v>HONDA</v>
      </c>
      <c r="N93" s="63" t="str">
        <f>VLOOKUP(D93,'[3]NEW LEGEND 2026'!G:J,4,0)</f>
        <v>RED</v>
      </c>
      <c r="O93" s="68" t="str">
        <f t="shared" si="7"/>
        <v>DEC</v>
      </c>
      <c r="P93" s="68">
        <f t="shared" si="8"/>
        <v>1</v>
      </c>
      <c r="Q93" s="68">
        <f t="shared" si="9"/>
        <v>2024</v>
      </c>
      <c r="R93" s="69">
        <f t="shared" si="10"/>
        <v>425.54290509260318</v>
      </c>
      <c r="S93" s="69">
        <f t="shared" si="11"/>
        <v>425.54289351851912</v>
      </c>
      <c r="T93" s="70" t="str">
        <f t="shared" si="12"/>
        <v>91 DAYS UP</v>
      </c>
      <c r="U93" s="70" t="str">
        <f t="shared" si="12"/>
        <v>91 DAYS UP</v>
      </c>
    </row>
    <row r="94" spans="1:21">
      <c r="A94" s="63" t="str">
        <f>VLOOKUP(L94,[1]Sheet1!$N:$P,3,0)</f>
        <v>M2 CATALUNAN GRANDE</v>
      </c>
      <c r="B94" s="66">
        <v>45627.457106481481</v>
      </c>
      <c r="C94" s="66">
        <v>45627.457094907397</v>
      </c>
      <c r="D94" s="67" t="s">
        <v>446</v>
      </c>
      <c r="E94" s="67" t="s">
        <v>447</v>
      </c>
      <c r="F94" s="1">
        <v>1</v>
      </c>
      <c r="G94" s="63" t="str">
        <f>VLOOKUP(D94,[2]MINDANAO!$B:$C,2,0)</f>
        <v>AIRBLADE 160</v>
      </c>
      <c r="H94" s="67">
        <v>119838</v>
      </c>
      <c r="I94" s="63" t="str">
        <f>VLOOKUP(L94,'[3]NEW LEGEND 2026'!M:S,7,0)</f>
        <v>ULTIMATE</v>
      </c>
      <c r="J94" s="67" t="s">
        <v>676</v>
      </c>
      <c r="K94" s="67" t="s">
        <v>677</v>
      </c>
      <c r="L94" s="67" t="s">
        <v>675</v>
      </c>
      <c r="M94" s="63" t="str">
        <f>VLOOKUP(D94,'[3]NEW LEGEND 2026'!G:I,3,0)</f>
        <v>HONDA</v>
      </c>
      <c r="N94" s="63" t="str">
        <f>VLOOKUP(D94,'[3]NEW LEGEND 2026'!G:J,4,0)</f>
        <v>GRAY/BLACK</v>
      </c>
      <c r="O94" s="68" t="str">
        <f t="shared" si="7"/>
        <v>DEC</v>
      </c>
      <c r="P94" s="68">
        <f t="shared" si="8"/>
        <v>1</v>
      </c>
      <c r="Q94" s="68">
        <f t="shared" si="9"/>
        <v>2024</v>
      </c>
      <c r="R94" s="69">
        <f t="shared" si="10"/>
        <v>425.54290509260318</v>
      </c>
      <c r="S94" s="69">
        <f t="shared" si="11"/>
        <v>425.54289351851912</v>
      </c>
      <c r="T94" s="70" t="str">
        <f t="shared" si="12"/>
        <v>91 DAYS UP</v>
      </c>
      <c r="U94" s="70" t="str">
        <f t="shared" si="12"/>
        <v>91 DAYS UP</v>
      </c>
    </row>
    <row r="95" spans="1:21">
      <c r="A95" s="63" t="str">
        <f>VLOOKUP(L95,[1]Sheet1!$N:$P,3,0)</f>
        <v>M2 CATALUNAN GRANDE</v>
      </c>
      <c r="B95" s="66">
        <v>45627.457118055558</v>
      </c>
      <c r="C95" s="66">
        <v>45627.457094907397</v>
      </c>
      <c r="D95" s="67" t="s">
        <v>407</v>
      </c>
      <c r="E95" s="67" t="s">
        <v>408</v>
      </c>
      <c r="F95" s="1">
        <v>1</v>
      </c>
      <c r="G95" s="63" t="str">
        <f>VLOOKUP(D95,[2]MINDANAO!$B:$C,2,0)</f>
        <v>CT100</v>
      </c>
      <c r="H95" s="67">
        <v>54828</v>
      </c>
      <c r="I95" s="63" t="str">
        <f>VLOOKUP(L95,'[3]NEW LEGEND 2026'!M:S,7,0)</f>
        <v>ULTIMATE</v>
      </c>
      <c r="J95" s="67" t="s">
        <v>678</v>
      </c>
      <c r="K95" s="67" t="s">
        <v>679</v>
      </c>
      <c r="L95" s="67" t="s">
        <v>675</v>
      </c>
      <c r="M95" s="63" t="str">
        <f>VLOOKUP(D95,'[3]NEW LEGEND 2026'!G:I,3,0)</f>
        <v>KAWASAKI</v>
      </c>
      <c r="N95" s="63" t="str">
        <f>VLOOKUP(D95,'[3]NEW LEGEND 2026'!G:J,4,0)</f>
        <v>BLACK/BLUE</v>
      </c>
      <c r="O95" s="68" t="str">
        <f t="shared" si="7"/>
        <v>DEC</v>
      </c>
      <c r="P95" s="68">
        <f t="shared" si="8"/>
        <v>1</v>
      </c>
      <c r="Q95" s="68">
        <f t="shared" si="9"/>
        <v>2024</v>
      </c>
      <c r="R95" s="69">
        <f t="shared" si="10"/>
        <v>425.54290509260318</v>
      </c>
      <c r="S95" s="69">
        <f t="shared" si="11"/>
        <v>425.54288194444234</v>
      </c>
      <c r="T95" s="70" t="str">
        <f t="shared" si="12"/>
        <v>91 DAYS UP</v>
      </c>
      <c r="U95" s="70" t="str">
        <f t="shared" si="12"/>
        <v>91 DAYS UP</v>
      </c>
    </row>
    <row r="96" spans="1:21">
      <c r="A96" s="63" t="str">
        <f>VLOOKUP(L96,[1]Sheet1!$N:$P,3,0)</f>
        <v>M2 CATALUNAN GRANDE</v>
      </c>
      <c r="B96" s="66">
        <v>45627.457118055558</v>
      </c>
      <c r="C96" s="66">
        <v>45627.457094907397</v>
      </c>
      <c r="D96" s="67" t="s">
        <v>542</v>
      </c>
      <c r="E96" s="67" t="s">
        <v>543</v>
      </c>
      <c r="F96" s="1">
        <v>1</v>
      </c>
      <c r="G96" s="63" t="str">
        <f>VLOOKUP(D96,[2]MINDANAO!$B:$C,2,0)</f>
        <v>CT100</v>
      </c>
      <c r="H96" s="67">
        <v>55298</v>
      </c>
      <c r="I96" s="63" t="str">
        <f>VLOOKUP(L96,'[3]NEW LEGEND 2026'!M:S,7,0)</f>
        <v>ULTIMATE</v>
      </c>
      <c r="J96" s="67" t="s">
        <v>680</v>
      </c>
      <c r="K96" s="67" t="s">
        <v>681</v>
      </c>
      <c r="L96" s="67" t="s">
        <v>675</v>
      </c>
      <c r="M96" s="63" t="str">
        <f>VLOOKUP(D96,'[3]NEW LEGEND 2026'!G:I,3,0)</f>
        <v>KAWASAKI</v>
      </c>
      <c r="N96" s="63" t="str">
        <f>VLOOKUP(D96,'[3]NEW LEGEND 2026'!G:J,4,0)</f>
        <v>BLACK BLUE</v>
      </c>
      <c r="O96" s="68" t="str">
        <f t="shared" si="7"/>
        <v>DEC</v>
      </c>
      <c r="P96" s="68">
        <f t="shared" si="8"/>
        <v>1</v>
      </c>
      <c r="Q96" s="68">
        <f t="shared" si="9"/>
        <v>2024</v>
      </c>
      <c r="R96" s="69">
        <f t="shared" si="10"/>
        <v>425.54290509260318</v>
      </c>
      <c r="S96" s="69">
        <f t="shared" si="11"/>
        <v>425.54288194444234</v>
      </c>
      <c r="T96" s="70" t="str">
        <f t="shared" si="12"/>
        <v>91 DAYS UP</v>
      </c>
      <c r="U96" s="70" t="str">
        <f t="shared" si="12"/>
        <v>91 DAYS UP</v>
      </c>
    </row>
    <row r="97" spans="1:21">
      <c r="A97" s="63" t="str">
        <f>VLOOKUP(L97,[1]Sheet1!$N:$P,3,0)</f>
        <v>M2 CATALUNAN GRANDE</v>
      </c>
      <c r="B97" s="66">
        <v>45627.457118055558</v>
      </c>
      <c r="C97" s="66">
        <v>45627.457094907397</v>
      </c>
      <c r="D97" s="67" t="s">
        <v>682</v>
      </c>
      <c r="E97" s="67" t="s">
        <v>683</v>
      </c>
      <c r="F97" s="1">
        <v>1</v>
      </c>
      <c r="G97" s="63" t="str">
        <f>VLOOKUP(D97,[2]MINDANAO!$B:$C,2,0)</f>
        <v>SKYDRIVE SPORT</v>
      </c>
      <c r="H97" s="67">
        <v>59381.25</v>
      </c>
      <c r="I97" s="63" t="str">
        <f>VLOOKUP(L97,'[3]NEW LEGEND 2026'!M:S,7,0)</f>
        <v>ULTIMATE</v>
      </c>
      <c r="J97" s="67" t="s">
        <v>684</v>
      </c>
      <c r="K97" s="67" t="s">
        <v>685</v>
      </c>
      <c r="L97" s="67" t="s">
        <v>675</v>
      </c>
      <c r="M97" s="63" t="str">
        <f>VLOOKUP(D97,'[3]NEW LEGEND 2026'!G:I,3,0)</f>
        <v>SUZUKI</v>
      </c>
      <c r="N97" s="63" t="str">
        <f>VLOOKUP(D97,'[3]NEW LEGEND 2026'!G:J,4,0)</f>
        <v>BLACK</v>
      </c>
      <c r="O97" s="68" t="str">
        <f t="shared" si="7"/>
        <v>DEC</v>
      </c>
      <c r="P97" s="68">
        <f t="shared" si="8"/>
        <v>1</v>
      </c>
      <c r="Q97" s="68">
        <f t="shared" si="9"/>
        <v>2024</v>
      </c>
      <c r="R97" s="69">
        <f t="shared" si="10"/>
        <v>425.54290509260318</v>
      </c>
      <c r="S97" s="69">
        <f t="shared" si="11"/>
        <v>425.54288194444234</v>
      </c>
      <c r="T97" s="70" t="str">
        <f t="shared" si="12"/>
        <v>91 DAYS UP</v>
      </c>
      <c r="U97" s="70" t="str">
        <f t="shared" si="12"/>
        <v>91 DAYS UP</v>
      </c>
    </row>
    <row r="98" spans="1:21">
      <c r="A98" s="63" t="str">
        <f>VLOOKUP(L98,[1]Sheet1!$N:$P,3,0)</f>
        <v>M2 CATALUNAN GRANDE</v>
      </c>
      <c r="B98" s="66">
        <v>45627.457118055558</v>
      </c>
      <c r="C98" s="66">
        <v>45627.457094907397</v>
      </c>
      <c r="D98" s="67" t="s">
        <v>427</v>
      </c>
      <c r="E98" s="67" t="s">
        <v>428</v>
      </c>
      <c r="F98" s="1">
        <v>1</v>
      </c>
      <c r="G98" s="63" t="str">
        <f>VLOOKUP(D98,[2]MINDANAO!$B:$C,2,0)</f>
        <v>MIO GRAVIS</v>
      </c>
      <c r="H98" s="67">
        <v>74649.11</v>
      </c>
      <c r="I98" s="63" t="str">
        <f>VLOOKUP(L98,'[3]NEW LEGEND 2026'!M:S,7,0)</f>
        <v>ULTIMATE</v>
      </c>
      <c r="J98" s="67" t="s">
        <v>686</v>
      </c>
      <c r="K98" s="67" t="s">
        <v>687</v>
      </c>
      <c r="L98" s="67" t="s">
        <v>675</v>
      </c>
      <c r="M98" s="63" t="str">
        <f>VLOOKUP(D98,'[3]NEW LEGEND 2026'!G:I,3,0)</f>
        <v>YAMAHA</v>
      </c>
      <c r="N98" s="63" t="str">
        <f>VLOOKUP(D98,'[3]NEW LEGEND 2026'!G:J,4,0)</f>
        <v>MATTED RED</v>
      </c>
      <c r="O98" s="68" t="str">
        <f t="shared" si="7"/>
        <v>DEC</v>
      </c>
      <c r="P98" s="68">
        <f t="shared" si="8"/>
        <v>1</v>
      </c>
      <c r="Q98" s="68">
        <f t="shared" si="9"/>
        <v>2024</v>
      </c>
      <c r="R98" s="69">
        <f t="shared" si="10"/>
        <v>425.54290509260318</v>
      </c>
      <c r="S98" s="69">
        <f t="shared" si="11"/>
        <v>425.54288194444234</v>
      </c>
      <c r="T98" s="70" t="str">
        <f t="shared" si="12"/>
        <v>91 DAYS UP</v>
      </c>
      <c r="U98" s="70" t="str">
        <f t="shared" si="12"/>
        <v>91 DAYS UP</v>
      </c>
    </row>
    <row r="99" spans="1:21">
      <c r="A99" s="63" t="str">
        <f>VLOOKUP(L99,[1]Sheet1!$N:$P,3,0)</f>
        <v>M2 BAYUGAN</v>
      </c>
      <c r="B99" s="66">
        <v>45627.462916666656</v>
      </c>
      <c r="C99" s="66">
        <v>45627.462905092587</v>
      </c>
      <c r="D99" s="67" t="s">
        <v>688</v>
      </c>
      <c r="E99" s="67" t="s">
        <v>689</v>
      </c>
      <c r="F99" s="1">
        <v>1</v>
      </c>
      <c r="G99" s="63" t="str">
        <f>VLOOKUP(D99,[2]MINDANAO!$B:$C,2,0)</f>
        <v>WINNER X ABS</v>
      </c>
      <c r="H99" s="67">
        <v>123868</v>
      </c>
      <c r="I99" s="63" t="str">
        <f>VLOOKUP(L99,'[3]NEW LEGEND 2026'!M:S,7,0)</f>
        <v>ULTIMATE</v>
      </c>
      <c r="J99" s="67" t="s">
        <v>690</v>
      </c>
      <c r="K99" s="67" t="s">
        <v>691</v>
      </c>
      <c r="L99" s="67" t="s">
        <v>692</v>
      </c>
      <c r="M99" s="63" t="str">
        <f>VLOOKUP(D99,'[3]NEW LEGEND 2026'!G:I,3,0)</f>
        <v>HONDA</v>
      </c>
      <c r="N99" s="63" t="str">
        <f>VLOOKUP(D99,'[3]NEW LEGEND 2026'!G:J,4,0)</f>
        <v>RED</v>
      </c>
      <c r="O99" s="68" t="str">
        <f t="shared" si="7"/>
        <v>DEC</v>
      </c>
      <c r="P99" s="68">
        <f t="shared" si="8"/>
        <v>1</v>
      </c>
      <c r="Q99" s="68">
        <f t="shared" si="9"/>
        <v>2024</v>
      </c>
      <c r="R99" s="69">
        <f t="shared" si="10"/>
        <v>425.53709490741312</v>
      </c>
      <c r="S99" s="69">
        <f t="shared" si="11"/>
        <v>425.53708333334362</v>
      </c>
      <c r="T99" s="70" t="str">
        <f t="shared" si="12"/>
        <v>91 DAYS UP</v>
      </c>
      <c r="U99" s="70" t="str">
        <f t="shared" si="12"/>
        <v>91 DAYS UP</v>
      </c>
    </row>
    <row r="100" spans="1:21">
      <c r="A100" s="63" t="str">
        <f>VLOOKUP(L100,[1]Sheet1!$N:$P,3,0)</f>
        <v>M2 BAYUGAN</v>
      </c>
      <c r="B100" s="66">
        <v>45627.46292824074</v>
      </c>
      <c r="C100" s="66">
        <v>45627.462905092587</v>
      </c>
      <c r="D100" s="67" t="s">
        <v>542</v>
      </c>
      <c r="E100" s="67" t="s">
        <v>543</v>
      </c>
      <c r="F100" s="1">
        <v>1</v>
      </c>
      <c r="G100" s="63" t="str">
        <f>VLOOKUP(D100,[2]MINDANAO!$B:$C,2,0)</f>
        <v>CT100</v>
      </c>
      <c r="H100" s="67">
        <v>55298</v>
      </c>
      <c r="I100" s="63" t="str">
        <f>VLOOKUP(L100,'[3]NEW LEGEND 2026'!M:S,7,0)</f>
        <v>ULTIMATE</v>
      </c>
      <c r="J100" s="67" t="s">
        <v>693</v>
      </c>
      <c r="K100" s="67" t="s">
        <v>694</v>
      </c>
      <c r="L100" s="67" t="s">
        <v>692</v>
      </c>
      <c r="M100" s="63" t="str">
        <f>VLOOKUP(D100,'[3]NEW LEGEND 2026'!G:I,3,0)</f>
        <v>KAWASAKI</v>
      </c>
      <c r="N100" s="63" t="str">
        <f>VLOOKUP(D100,'[3]NEW LEGEND 2026'!G:J,4,0)</f>
        <v>BLACK BLUE</v>
      </c>
      <c r="O100" s="68" t="str">
        <f t="shared" si="7"/>
        <v>DEC</v>
      </c>
      <c r="P100" s="68">
        <f t="shared" si="8"/>
        <v>1</v>
      </c>
      <c r="Q100" s="68">
        <f t="shared" si="9"/>
        <v>2024</v>
      </c>
      <c r="R100" s="69">
        <f t="shared" si="10"/>
        <v>425.53709490741312</v>
      </c>
      <c r="S100" s="69">
        <f t="shared" si="11"/>
        <v>425.53707175925956</v>
      </c>
      <c r="T100" s="70" t="str">
        <f t="shared" si="12"/>
        <v>91 DAYS UP</v>
      </c>
      <c r="U100" s="70" t="str">
        <f t="shared" si="12"/>
        <v>91 DAYS UP</v>
      </c>
    </row>
    <row r="101" spans="1:21">
      <c r="A101" s="63" t="str">
        <f>VLOOKUP(L101,[1]Sheet1!$N:$P,3,0)</f>
        <v>M2 BULUA</v>
      </c>
      <c r="B101" s="66">
        <v>45627.465324074074</v>
      </c>
      <c r="C101" s="66">
        <v>45627.465312499997</v>
      </c>
      <c r="D101" s="67" t="s">
        <v>695</v>
      </c>
      <c r="E101" s="67" t="s">
        <v>696</v>
      </c>
      <c r="F101" s="1">
        <v>1</v>
      </c>
      <c r="G101" s="63" t="str">
        <f>VLOOKUP(D101,[2]MINDANAO!$B:$C,2,0)</f>
        <v>WAVE RSX (DRUM)</v>
      </c>
      <c r="H101" s="67">
        <v>61878</v>
      </c>
      <c r="I101" s="63" t="str">
        <f>VLOOKUP(L101,'[3]NEW LEGEND 2026'!M:S,7,0)</f>
        <v>ULTIMATE</v>
      </c>
      <c r="J101" s="67" t="s">
        <v>697</v>
      </c>
      <c r="K101" s="67" t="s">
        <v>698</v>
      </c>
      <c r="L101" s="67" t="s">
        <v>699</v>
      </c>
      <c r="M101" s="63" t="str">
        <f>VLOOKUP(D101,'[3]NEW LEGEND 2026'!G:I,3,0)</f>
        <v>HONDA</v>
      </c>
      <c r="N101" s="63" t="str">
        <f>VLOOKUP(D101,'[3]NEW LEGEND 2026'!G:J,4,0)</f>
        <v>BLACK</v>
      </c>
      <c r="O101" s="68" t="str">
        <f t="shared" si="7"/>
        <v>DEC</v>
      </c>
      <c r="P101" s="68">
        <f t="shared" si="8"/>
        <v>1</v>
      </c>
      <c r="Q101" s="68">
        <f t="shared" si="9"/>
        <v>2024</v>
      </c>
      <c r="R101" s="69">
        <f t="shared" si="10"/>
        <v>425.5346875000032</v>
      </c>
      <c r="S101" s="69">
        <f t="shared" si="11"/>
        <v>425.53467592592642</v>
      </c>
      <c r="T101" s="70" t="str">
        <f t="shared" si="12"/>
        <v>91 DAYS UP</v>
      </c>
      <c r="U101" s="70" t="str">
        <f t="shared" si="12"/>
        <v>91 DAYS UP</v>
      </c>
    </row>
    <row r="102" spans="1:21">
      <c r="A102" s="63" t="str">
        <f>VLOOKUP(L102,[1]Sheet1!$N:$P,3,0)</f>
        <v>M2 CABADBARAN</v>
      </c>
      <c r="B102" s="66">
        <v>45627.466817129629</v>
      </c>
      <c r="C102" s="66">
        <v>45627.466805555552</v>
      </c>
      <c r="D102" s="67" t="s">
        <v>700</v>
      </c>
      <c r="E102" s="67" t="s">
        <v>701</v>
      </c>
      <c r="F102" s="1">
        <v>1</v>
      </c>
      <c r="G102" s="63" t="str">
        <f>VLOOKUP(D102,[2]MINDANAO!$B:$C,2,0)</f>
        <v>WIZARD</v>
      </c>
      <c r="H102" s="67">
        <v>35116.07</v>
      </c>
      <c r="I102" s="63" t="str">
        <f>VLOOKUP(L102,'[3]NEW LEGEND 2026'!M:S,7,0)</f>
        <v>ULTIMATE</v>
      </c>
      <c r="J102" s="67" t="s">
        <v>702</v>
      </c>
      <c r="K102" s="67" t="s">
        <v>703</v>
      </c>
      <c r="L102" s="67" t="s">
        <v>704</v>
      </c>
      <c r="M102" s="63" t="str">
        <f>VLOOKUP(D102,'[3]NEW LEGEND 2026'!G:I,3,0)</f>
        <v>SKYGO</v>
      </c>
      <c r="N102" s="63" t="str">
        <f>VLOOKUP(D102,'[3]NEW LEGEND 2026'!G:J,4,0)</f>
        <v>RED</v>
      </c>
      <c r="O102" s="68" t="str">
        <f t="shared" si="7"/>
        <v>DEC</v>
      </c>
      <c r="P102" s="68">
        <f t="shared" si="8"/>
        <v>1</v>
      </c>
      <c r="Q102" s="68">
        <f t="shared" si="9"/>
        <v>2024</v>
      </c>
      <c r="R102" s="69">
        <f t="shared" si="10"/>
        <v>425.53319444444787</v>
      </c>
      <c r="S102" s="69">
        <f t="shared" si="11"/>
        <v>425.53318287037109</v>
      </c>
      <c r="T102" s="70" t="str">
        <f t="shared" si="12"/>
        <v>91 DAYS UP</v>
      </c>
      <c r="U102" s="70" t="str">
        <f t="shared" si="12"/>
        <v>91 DAYS UP</v>
      </c>
    </row>
    <row r="103" spans="1:21">
      <c r="A103" s="63" t="str">
        <f>VLOOKUP(L103,[1]Sheet1!$N:$P,3,0)</f>
        <v>M2 CABANTIAN</v>
      </c>
      <c r="B103" s="66">
        <v>45627.469050925924</v>
      </c>
      <c r="C103" s="66">
        <v>45627.469027777777</v>
      </c>
      <c r="D103" s="67" t="s">
        <v>542</v>
      </c>
      <c r="E103" s="67" t="s">
        <v>543</v>
      </c>
      <c r="F103" s="1">
        <v>1</v>
      </c>
      <c r="G103" s="63" t="str">
        <f>VLOOKUP(D103,[2]MINDANAO!$B:$C,2,0)</f>
        <v>CT100</v>
      </c>
      <c r="H103" s="67">
        <v>55298</v>
      </c>
      <c r="I103" s="63" t="str">
        <f>VLOOKUP(L103,'[3]NEW LEGEND 2026'!M:S,7,0)</f>
        <v>ULTIMATE</v>
      </c>
      <c r="J103" s="67" t="s">
        <v>705</v>
      </c>
      <c r="K103" s="67" t="s">
        <v>706</v>
      </c>
      <c r="L103" s="67" t="s">
        <v>707</v>
      </c>
      <c r="M103" s="63" t="str">
        <f>VLOOKUP(D103,'[3]NEW LEGEND 2026'!G:I,3,0)</f>
        <v>KAWASAKI</v>
      </c>
      <c r="N103" s="63" t="str">
        <f>VLOOKUP(D103,'[3]NEW LEGEND 2026'!G:J,4,0)</f>
        <v>BLACK BLUE</v>
      </c>
      <c r="O103" s="68" t="str">
        <f t="shared" si="7"/>
        <v>DEC</v>
      </c>
      <c r="P103" s="68">
        <f t="shared" si="8"/>
        <v>1</v>
      </c>
      <c r="Q103" s="68">
        <f t="shared" si="9"/>
        <v>2024</v>
      </c>
      <c r="R103" s="69">
        <f t="shared" si="10"/>
        <v>425.53097222222277</v>
      </c>
      <c r="S103" s="69">
        <f t="shared" si="11"/>
        <v>425.53094907407649</v>
      </c>
      <c r="T103" s="70" t="str">
        <f t="shared" si="12"/>
        <v>91 DAYS UP</v>
      </c>
      <c r="U103" s="70" t="str">
        <f t="shared" si="12"/>
        <v>91 DAYS UP</v>
      </c>
    </row>
    <row r="104" spans="1:21">
      <c r="A104" s="63" t="str">
        <f>VLOOKUP(L104,[1]Sheet1!$N:$P,3,0)</f>
        <v>M2 CABANTIAN</v>
      </c>
      <c r="B104" s="66">
        <v>45627.469050925924</v>
      </c>
      <c r="C104" s="66">
        <v>45627.469027777777</v>
      </c>
      <c r="D104" s="67" t="s">
        <v>708</v>
      </c>
      <c r="E104" s="67" t="s">
        <v>709</v>
      </c>
      <c r="F104" s="1">
        <v>1</v>
      </c>
      <c r="G104" s="63" t="str">
        <f>VLOOKUP(D104,[2]MINDANAO!$B:$C,2,0)</f>
        <v>SKYDRIVE SPORT</v>
      </c>
      <c r="H104" s="67">
        <v>66507</v>
      </c>
      <c r="I104" s="63" t="str">
        <f>VLOOKUP(L104,'[3]NEW LEGEND 2026'!M:S,7,0)</f>
        <v>ULTIMATE</v>
      </c>
      <c r="J104" s="67" t="s">
        <v>710</v>
      </c>
      <c r="K104" s="67" t="s">
        <v>711</v>
      </c>
      <c r="L104" s="67" t="s">
        <v>707</v>
      </c>
      <c r="M104" s="63" t="str">
        <f>VLOOKUP(D104,'[3]NEW LEGEND 2026'!G:I,3,0)</f>
        <v>SUZUKI</v>
      </c>
      <c r="N104" s="63" t="str">
        <f>VLOOKUP(D104,'[3]NEW LEGEND 2026'!G:J,4,0)</f>
        <v>BLUE</v>
      </c>
      <c r="O104" s="68" t="str">
        <f t="shared" si="7"/>
        <v>DEC</v>
      </c>
      <c r="P104" s="68">
        <f t="shared" si="8"/>
        <v>1</v>
      </c>
      <c r="Q104" s="68">
        <f t="shared" si="9"/>
        <v>2024</v>
      </c>
      <c r="R104" s="69">
        <f t="shared" si="10"/>
        <v>425.53097222222277</v>
      </c>
      <c r="S104" s="69">
        <f t="shared" si="11"/>
        <v>425.53094907407649</v>
      </c>
      <c r="T104" s="70" t="str">
        <f t="shared" si="12"/>
        <v>91 DAYS UP</v>
      </c>
      <c r="U104" s="70" t="str">
        <f t="shared" si="12"/>
        <v>91 DAYS UP</v>
      </c>
    </row>
    <row r="105" spans="1:21">
      <c r="A105" s="63" t="str">
        <f>VLOOKUP(L105,[1]Sheet1!$N:$P,3,0)</f>
        <v>M2 CABANTIAN</v>
      </c>
      <c r="B105" s="66">
        <v>45627.469050925924</v>
      </c>
      <c r="C105" s="66">
        <v>45627.469027777777</v>
      </c>
      <c r="D105" s="67" t="s">
        <v>712</v>
      </c>
      <c r="E105" s="67" t="s">
        <v>713</v>
      </c>
      <c r="F105" s="1">
        <v>1</v>
      </c>
      <c r="G105" s="63" t="str">
        <f>VLOOKUP(D105,[2]MINDANAO!$B:$C,2,0)</f>
        <v>V-STROM 250 SX</v>
      </c>
      <c r="H105" s="67">
        <v>192151.79</v>
      </c>
      <c r="I105" s="63" t="str">
        <f>VLOOKUP(L105,'[3]NEW LEGEND 2026'!M:S,7,0)</f>
        <v>ULTIMATE</v>
      </c>
      <c r="J105" s="67" t="s">
        <v>714</v>
      </c>
      <c r="K105" s="67" t="s">
        <v>715</v>
      </c>
      <c r="L105" s="67" t="s">
        <v>707</v>
      </c>
      <c r="M105" s="63" t="str">
        <f>VLOOKUP(D105,'[3]NEW LEGEND 2026'!G:I,3,0)</f>
        <v>SUZUKI</v>
      </c>
      <c r="N105" s="63" t="str">
        <f>VLOOKUP(D105,'[3]NEW LEGEND 2026'!G:J,4,0)</f>
        <v>1BLACK</v>
      </c>
      <c r="O105" s="68" t="str">
        <f t="shared" si="7"/>
        <v>DEC</v>
      </c>
      <c r="P105" s="68">
        <f t="shared" si="8"/>
        <v>1</v>
      </c>
      <c r="Q105" s="68">
        <f t="shared" si="9"/>
        <v>2024</v>
      </c>
      <c r="R105" s="69">
        <f t="shared" si="10"/>
        <v>425.53097222222277</v>
      </c>
      <c r="S105" s="69">
        <f t="shared" si="11"/>
        <v>425.53094907407649</v>
      </c>
      <c r="T105" s="70" t="str">
        <f t="shared" si="12"/>
        <v>91 DAYS UP</v>
      </c>
      <c r="U105" s="70" t="str">
        <f t="shared" si="12"/>
        <v>91 DAYS UP</v>
      </c>
    </row>
    <row r="106" spans="1:21">
      <c r="A106" s="63" t="str">
        <f>VLOOKUP(L106,[1]Sheet1!$N:$P,3,0)</f>
        <v>M2 PROSPERIDAD</v>
      </c>
      <c r="B106" s="66">
        <v>45627.475902777784</v>
      </c>
      <c r="C106" s="66">
        <v>45627.47587962963</v>
      </c>
      <c r="D106" s="67" t="s">
        <v>604</v>
      </c>
      <c r="E106" s="67" t="s">
        <v>605</v>
      </c>
      <c r="F106" s="1">
        <v>1</v>
      </c>
      <c r="G106" s="63" t="str">
        <f>VLOOKUP(D106,[2]MINDANAO!$B:$C,2,0)</f>
        <v>XRM OFFROAD FI(DSX)</v>
      </c>
      <c r="H106" s="67">
        <v>72378</v>
      </c>
      <c r="I106" s="63" t="str">
        <f>VLOOKUP(L106,'[3]NEW LEGEND 2026'!M:S,7,0)</f>
        <v>ULTIMATE</v>
      </c>
      <c r="J106" s="67" t="s">
        <v>716</v>
      </c>
      <c r="K106" s="67" t="s">
        <v>717</v>
      </c>
      <c r="L106" s="67" t="s">
        <v>718</v>
      </c>
      <c r="M106" s="63" t="str">
        <f>VLOOKUP(D106,'[3]NEW LEGEND 2026'!G:I,3,0)</f>
        <v>HONDA</v>
      </c>
      <c r="N106" s="63" t="str">
        <f>VLOOKUP(D106,'[3]NEW LEGEND 2026'!G:J,4,0)</f>
        <v>WHITE/BLUE</v>
      </c>
      <c r="O106" s="68" t="str">
        <f t="shared" si="7"/>
        <v>DEC</v>
      </c>
      <c r="P106" s="68">
        <f t="shared" si="8"/>
        <v>1</v>
      </c>
      <c r="Q106" s="68">
        <f t="shared" si="9"/>
        <v>2024</v>
      </c>
      <c r="R106" s="69">
        <f t="shared" si="10"/>
        <v>425.52412037036993</v>
      </c>
      <c r="S106" s="69">
        <f t="shared" si="11"/>
        <v>425.52409722221637</v>
      </c>
      <c r="T106" s="70" t="str">
        <f t="shared" si="12"/>
        <v>91 DAYS UP</v>
      </c>
      <c r="U106" s="70" t="str">
        <f t="shared" si="12"/>
        <v>91 DAYS UP</v>
      </c>
    </row>
    <row r="107" spans="1:21">
      <c r="A107" s="63" t="str">
        <f>VLOOKUP(L107,[1]Sheet1!$N:$P,3,0)</f>
        <v>M2 PROSPERIDAD</v>
      </c>
      <c r="B107" s="66">
        <v>45627.475902777784</v>
      </c>
      <c r="C107" s="66">
        <v>45627.47587962963</v>
      </c>
      <c r="D107" s="67" t="s">
        <v>719</v>
      </c>
      <c r="E107" s="67" t="s">
        <v>720</v>
      </c>
      <c r="F107" s="1">
        <v>1</v>
      </c>
      <c r="G107" s="63" t="str">
        <f>VLOOKUP(D107,[2]MINDANAO!$B:$C,2,0)</f>
        <v>BARAKO III FI(DUAL START)</v>
      </c>
      <c r="H107" s="67">
        <v>96470</v>
      </c>
      <c r="I107" s="63" t="str">
        <f>VLOOKUP(L107,'[3]NEW LEGEND 2026'!M:S,7,0)</f>
        <v>ULTIMATE</v>
      </c>
      <c r="J107" s="67" t="s">
        <v>721</v>
      </c>
      <c r="K107" s="67" t="s">
        <v>722</v>
      </c>
      <c r="L107" s="67" t="s">
        <v>718</v>
      </c>
      <c r="M107" s="63" t="str">
        <f>VLOOKUP(D107,'[3]NEW LEGEND 2026'!G:I,3,0)</f>
        <v>KAWASAKI</v>
      </c>
      <c r="N107" s="63" t="str">
        <f>VLOOKUP(D107,'[3]NEW LEGEND 2026'!G:J,4,0)</f>
        <v>BLACK</v>
      </c>
      <c r="O107" s="68" t="str">
        <f t="shared" si="7"/>
        <v>DEC</v>
      </c>
      <c r="P107" s="68">
        <f t="shared" si="8"/>
        <v>1</v>
      </c>
      <c r="Q107" s="68">
        <f t="shared" si="9"/>
        <v>2024</v>
      </c>
      <c r="R107" s="69">
        <f t="shared" si="10"/>
        <v>425.52412037036993</v>
      </c>
      <c r="S107" s="69">
        <f t="shared" si="11"/>
        <v>425.52409722221637</v>
      </c>
      <c r="T107" s="70" t="str">
        <f t="shared" si="12"/>
        <v>91 DAYS UP</v>
      </c>
      <c r="U107" s="70" t="str">
        <f t="shared" si="12"/>
        <v>91 DAYS UP</v>
      </c>
    </row>
    <row r="108" spans="1:21">
      <c r="A108" s="63" t="str">
        <f>VLOOKUP(L108,[1]Sheet1!$N:$P,3,0)</f>
        <v>M2 PROSPERIDAD</v>
      </c>
      <c r="B108" s="66">
        <v>45627.475902777784</v>
      </c>
      <c r="C108" s="66">
        <v>45627.47587962963</v>
      </c>
      <c r="D108" s="67" t="s">
        <v>700</v>
      </c>
      <c r="E108" s="67" t="s">
        <v>701</v>
      </c>
      <c r="F108" s="1">
        <v>1</v>
      </c>
      <c r="G108" s="63" t="str">
        <f>VLOOKUP(D108,[2]MINDANAO!$B:$C,2,0)</f>
        <v>WIZARD</v>
      </c>
      <c r="H108" s="67">
        <v>35116.07</v>
      </c>
      <c r="I108" s="63" t="str">
        <f>VLOOKUP(L108,'[3]NEW LEGEND 2026'!M:S,7,0)</f>
        <v>ULTIMATE</v>
      </c>
      <c r="J108" s="67" t="s">
        <v>723</v>
      </c>
      <c r="K108" s="67" t="s">
        <v>724</v>
      </c>
      <c r="L108" s="67" t="s">
        <v>718</v>
      </c>
      <c r="M108" s="63" t="str">
        <f>VLOOKUP(D108,'[3]NEW LEGEND 2026'!G:I,3,0)</f>
        <v>SKYGO</v>
      </c>
      <c r="N108" s="63" t="str">
        <f>VLOOKUP(D108,'[3]NEW LEGEND 2026'!G:J,4,0)</f>
        <v>RED</v>
      </c>
      <c r="O108" s="68" t="str">
        <f t="shared" si="7"/>
        <v>DEC</v>
      </c>
      <c r="P108" s="68">
        <f t="shared" si="8"/>
        <v>1</v>
      </c>
      <c r="Q108" s="68">
        <f t="shared" si="9"/>
        <v>2024</v>
      </c>
      <c r="R108" s="69">
        <f t="shared" si="10"/>
        <v>425.52412037036993</v>
      </c>
      <c r="S108" s="69">
        <f t="shared" si="11"/>
        <v>425.52409722221637</v>
      </c>
      <c r="T108" s="70" t="str">
        <f t="shared" si="12"/>
        <v>91 DAYS UP</v>
      </c>
      <c r="U108" s="70" t="str">
        <f t="shared" si="12"/>
        <v>91 DAYS UP</v>
      </c>
    </row>
    <row r="109" spans="1:21">
      <c r="A109" s="63" t="str">
        <f>VLOOKUP(L109,[1]Sheet1!$N:$P,3,0)</f>
        <v>M2 PROSPERIDAD</v>
      </c>
      <c r="B109" s="66">
        <v>45627.475902777784</v>
      </c>
      <c r="C109" s="66">
        <v>45627.47587962963</v>
      </c>
      <c r="D109" s="67" t="s">
        <v>725</v>
      </c>
      <c r="E109" s="67" t="s">
        <v>726</v>
      </c>
      <c r="F109" s="1">
        <v>1</v>
      </c>
      <c r="G109" s="63" t="str">
        <f>VLOOKUP(D109,[2]MINDANAO!$B:$C,2,0)</f>
        <v>SMASH FI(SPOKE)</v>
      </c>
      <c r="H109" s="67">
        <v>64922</v>
      </c>
      <c r="I109" s="63" t="str">
        <f>VLOOKUP(L109,'[3]NEW LEGEND 2026'!M:S,7,0)</f>
        <v>ULTIMATE</v>
      </c>
      <c r="J109" s="67" t="s">
        <v>727</v>
      </c>
      <c r="K109" s="67" t="s">
        <v>728</v>
      </c>
      <c r="L109" s="67" t="s">
        <v>718</v>
      </c>
      <c r="M109" s="63" t="str">
        <f>VLOOKUP(D109,'[3]NEW LEGEND 2026'!G:I,3,0)</f>
        <v>SUZUKI</v>
      </c>
      <c r="N109" s="63" t="str">
        <f>VLOOKUP(D109,'[3]NEW LEGEND 2026'!G:J,4,0)</f>
        <v>RED</v>
      </c>
      <c r="O109" s="68" t="str">
        <f t="shared" si="7"/>
        <v>DEC</v>
      </c>
      <c r="P109" s="68">
        <f t="shared" si="8"/>
        <v>1</v>
      </c>
      <c r="Q109" s="68">
        <f t="shared" si="9"/>
        <v>2024</v>
      </c>
      <c r="R109" s="69">
        <f t="shared" si="10"/>
        <v>425.52412037036993</v>
      </c>
      <c r="S109" s="69">
        <f t="shared" si="11"/>
        <v>425.52409722221637</v>
      </c>
      <c r="T109" s="70" t="str">
        <f t="shared" si="12"/>
        <v>91 DAYS UP</v>
      </c>
      <c r="U109" s="70" t="str">
        <f t="shared" si="12"/>
        <v>91 DAYS UP</v>
      </c>
    </row>
    <row r="110" spans="1:21">
      <c r="A110" s="63" t="str">
        <f>VLOOKUP(L110,[1]Sheet1!$N:$P,3,0)</f>
        <v>M2 SAMAL</v>
      </c>
      <c r="B110" s="66">
        <v>45627.478958333333</v>
      </c>
      <c r="C110" s="66">
        <v>45627.478946759264</v>
      </c>
      <c r="D110" s="67" t="s">
        <v>422</v>
      </c>
      <c r="E110" s="67" t="s">
        <v>423</v>
      </c>
      <c r="F110" s="1">
        <v>1</v>
      </c>
      <c r="G110" s="63" t="str">
        <f>VLOOKUP(D110,[2]MINDANAO!$B:$C,2,0)</f>
        <v>PCX160 ABS</v>
      </c>
      <c r="H110" s="67">
        <v>143758</v>
      </c>
      <c r="I110" s="63" t="str">
        <f>VLOOKUP(L110,'[3]NEW LEGEND 2026'!M:S,7,0)</f>
        <v>ULTIMATE</v>
      </c>
      <c r="J110" s="67" t="s">
        <v>729</v>
      </c>
      <c r="K110" s="67" t="s">
        <v>730</v>
      </c>
      <c r="L110" s="67" t="s">
        <v>731</v>
      </c>
      <c r="M110" s="63" t="str">
        <f>VLOOKUP(D110,'[3]NEW LEGEND 2026'!G:I,3,0)</f>
        <v>HONDA</v>
      </c>
      <c r="N110" s="63" t="str">
        <f>VLOOKUP(D110,'[3]NEW LEGEND 2026'!G:J,4,0)</f>
        <v>BLACK</v>
      </c>
      <c r="O110" s="68" t="str">
        <f t="shared" si="7"/>
        <v>DEC</v>
      </c>
      <c r="P110" s="68">
        <f t="shared" si="8"/>
        <v>1</v>
      </c>
      <c r="Q110" s="68">
        <f t="shared" si="9"/>
        <v>2024</v>
      </c>
      <c r="R110" s="69">
        <f t="shared" si="10"/>
        <v>425.52105324073636</v>
      </c>
      <c r="S110" s="69">
        <f t="shared" si="11"/>
        <v>425.52104166666686</v>
      </c>
      <c r="T110" s="70" t="str">
        <f t="shared" si="12"/>
        <v>91 DAYS UP</v>
      </c>
      <c r="U110" s="70" t="str">
        <f t="shared" si="12"/>
        <v>91 DAYS UP</v>
      </c>
    </row>
    <row r="111" spans="1:21">
      <c r="A111" s="63" t="str">
        <f>VLOOKUP(L111,[1]Sheet1!$N:$P,3,0)</f>
        <v>M2 SAMAL</v>
      </c>
      <c r="B111" s="66">
        <v>45627.478958333333</v>
      </c>
      <c r="C111" s="66">
        <v>45627.478946759264</v>
      </c>
      <c r="D111" s="67" t="s">
        <v>604</v>
      </c>
      <c r="E111" s="67" t="s">
        <v>605</v>
      </c>
      <c r="F111" s="1">
        <v>1</v>
      </c>
      <c r="G111" s="63" t="str">
        <f>VLOOKUP(D111,[2]MINDANAO!$B:$C,2,0)</f>
        <v>XRM OFFROAD FI(DSX)</v>
      </c>
      <c r="H111" s="67">
        <v>72378</v>
      </c>
      <c r="I111" s="63" t="str">
        <f>VLOOKUP(L111,'[3]NEW LEGEND 2026'!M:S,7,0)</f>
        <v>ULTIMATE</v>
      </c>
      <c r="J111" s="67" t="s">
        <v>732</v>
      </c>
      <c r="K111" s="67" t="s">
        <v>733</v>
      </c>
      <c r="L111" s="67" t="s">
        <v>731</v>
      </c>
      <c r="M111" s="63" t="str">
        <f>VLOOKUP(D111,'[3]NEW LEGEND 2026'!G:I,3,0)</f>
        <v>HONDA</v>
      </c>
      <c r="N111" s="63" t="str">
        <f>VLOOKUP(D111,'[3]NEW LEGEND 2026'!G:J,4,0)</f>
        <v>WHITE/BLUE</v>
      </c>
      <c r="O111" s="68" t="str">
        <f t="shared" si="7"/>
        <v>DEC</v>
      </c>
      <c r="P111" s="68">
        <f t="shared" si="8"/>
        <v>1</v>
      </c>
      <c r="Q111" s="68">
        <f t="shared" si="9"/>
        <v>2024</v>
      </c>
      <c r="R111" s="69">
        <f t="shared" si="10"/>
        <v>425.52105324073636</v>
      </c>
      <c r="S111" s="69">
        <f t="shared" si="11"/>
        <v>425.52104166666686</v>
      </c>
      <c r="T111" s="70" t="str">
        <f t="shared" si="12"/>
        <v>91 DAYS UP</v>
      </c>
      <c r="U111" s="70" t="str">
        <f t="shared" si="12"/>
        <v>91 DAYS UP</v>
      </c>
    </row>
    <row r="112" spans="1:21">
      <c r="A112" s="63" t="str">
        <f>VLOOKUP(L112,[1]Sheet1!$N:$P,3,0)</f>
        <v>M2 SAMAL</v>
      </c>
      <c r="B112" s="66">
        <v>45627.478958333333</v>
      </c>
      <c r="C112" s="66">
        <v>45627.478946759264</v>
      </c>
      <c r="D112" s="67" t="s">
        <v>565</v>
      </c>
      <c r="E112" s="67" t="s">
        <v>566</v>
      </c>
      <c r="F112" s="1">
        <v>1</v>
      </c>
      <c r="G112" s="63" t="str">
        <f>VLOOKUP(D112,[2]MINDANAO!$B:$C,2,0)</f>
        <v>BOXER</v>
      </c>
      <c r="H112" s="67">
        <v>56426</v>
      </c>
      <c r="I112" s="63" t="str">
        <f>VLOOKUP(L112,'[3]NEW LEGEND 2026'!M:S,7,0)</f>
        <v>ULTIMATE</v>
      </c>
      <c r="J112" s="67" t="s">
        <v>734</v>
      </c>
      <c r="K112" s="67" t="s">
        <v>735</v>
      </c>
      <c r="L112" s="67" t="s">
        <v>731</v>
      </c>
      <c r="M112" s="63" t="str">
        <f>VLOOKUP(D112,'[3]NEW LEGEND 2026'!G:I,3,0)</f>
        <v>KAWASAKI</v>
      </c>
      <c r="N112" s="63" t="str">
        <f>VLOOKUP(D112,'[3]NEW LEGEND 2026'!G:J,4,0)</f>
        <v>RED</v>
      </c>
      <c r="O112" s="68" t="str">
        <f t="shared" si="7"/>
        <v>DEC</v>
      </c>
      <c r="P112" s="68">
        <f t="shared" si="8"/>
        <v>1</v>
      </c>
      <c r="Q112" s="68">
        <f t="shared" si="9"/>
        <v>2024</v>
      </c>
      <c r="R112" s="69">
        <f t="shared" si="10"/>
        <v>425.52105324073636</v>
      </c>
      <c r="S112" s="69">
        <f t="shared" si="11"/>
        <v>425.52104166666686</v>
      </c>
      <c r="T112" s="70" t="str">
        <f t="shared" si="12"/>
        <v>91 DAYS UP</v>
      </c>
      <c r="U112" s="70" t="str">
        <f t="shared" si="12"/>
        <v>91 DAYS UP</v>
      </c>
    </row>
    <row r="113" spans="1:21">
      <c r="A113" s="63" t="str">
        <f>VLOOKUP(L113,[1]Sheet1!$N:$P,3,0)</f>
        <v>M2 SAMAL</v>
      </c>
      <c r="B113" s="66">
        <v>45627.478958333333</v>
      </c>
      <c r="C113" s="66">
        <v>45627.478946759264</v>
      </c>
      <c r="D113" s="67" t="s">
        <v>663</v>
      </c>
      <c r="E113" s="67" t="s">
        <v>664</v>
      </c>
      <c r="F113" s="1">
        <v>1</v>
      </c>
      <c r="G113" s="63" t="str">
        <f>VLOOKUP(D113,[2]MINDANAO!$B:$C,2,0)</f>
        <v>CT125</v>
      </c>
      <c r="H113" s="67">
        <v>58118</v>
      </c>
      <c r="I113" s="63" t="str">
        <f>VLOOKUP(L113,'[3]NEW LEGEND 2026'!M:S,7,0)</f>
        <v>ULTIMATE</v>
      </c>
      <c r="J113" s="67" t="s">
        <v>736</v>
      </c>
      <c r="K113" s="67" t="s">
        <v>737</v>
      </c>
      <c r="L113" s="67" t="s">
        <v>731</v>
      </c>
      <c r="M113" s="63" t="str">
        <f>VLOOKUP(D113,'[3]NEW LEGEND 2026'!G:I,3,0)</f>
        <v>KAWASAKI</v>
      </c>
      <c r="N113" s="63" t="str">
        <f>VLOOKUP(D113,'[3]NEW LEGEND 2026'!G:J,4,0)</f>
        <v>BLACK/RED</v>
      </c>
      <c r="O113" s="68" t="str">
        <f t="shared" si="7"/>
        <v>DEC</v>
      </c>
      <c r="P113" s="68">
        <f t="shared" si="8"/>
        <v>1</v>
      </c>
      <c r="Q113" s="68">
        <f t="shared" si="9"/>
        <v>2024</v>
      </c>
      <c r="R113" s="69">
        <f t="shared" si="10"/>
        <v>425.52105324073636</v>
      </c>
      <c r="S113" s="69">
        <f t="shared" si="11"/>
        <v>425.52104166666686</v>
      </c>
      <c r="T113" s="70" t="str">
        <f t="shared" si="12"/>
        <v>91 DAYS UP</v>
      </c>
      <c r="U113" s="70" t="str">
        <f t="shared" si="12"/>
        <v>91 DAYS UP</v>
      </c>
    </row>
    <row r="114" spans="1:21">
      <c r="A114" s="63" t="str">
        <f>VLOOKUP(L114,[1]Sheet1!$N:$P,3,0)</f>
        <v>M2 SAMAL</v>
      </c>
      <c r="B114" s="66">
        <v>45627.478958333333</v>
      </c>
      <c r="C114" s="66">
        <v>45627.478946759264</v>
      </c>
      <c r="D114" s="67" t="s">
        <v>725</v>
      </c>
      <c r="E114" s="67" t="s">
        <v>726</v>
      </c>
      <c r="F114" s="1">
        <v>1</v>
      </c>
      <c r="G114" s="63" t="str">
        <f>VLOOKUP(D114,[2]MINDANAO!$B:$C,2,0)</f>
        <v>SMASH FI(SPOKE)</v>
      </c>
      <c r="H114" s="67">
        <v>64922</v>
      </c>
      <c r="I114" s="63" t="str">
        <f>VLOOKUP(L114,'[3]NEW LEGEND 2026'!M:S,7,0)</f>
        <v>ULTIMATE</v>
      </c>
      <c r="J114" s="67" t="s">
        <v>738</v>
      </c>
      <c r="K114" s="67" t="s">
        <v>739</v>
      </c>
      <c r="L114" s="67" t="s">
        <v>731</v>
      </c>
      <c r="M114" s="63" t="str">
        <f>VLOOKUP(D114,'[3]NEW LEGEND 2026'!G:I,3,0)</f>
        <v>SUZUKI</v>
      </c>
      <c r="N114" s="63" t="str">
        <f>VLOOKUP(D114,'[3]NEW LEGEND 2026'!G:J,4,0)</f>
        <v>RED</v>
      </c>
      <c r="O114" s="68" t="str">
        <f t="shared" si="7"/>
        <v>DEC</v>
      </c>
      <c r="P114" s="68">
        <f t="shared" si="8"/>
        <v>1</v>
      </c>
      <c r="Q114" s="68">
        <f t="shared" si="9"/>
        <v>2024</v>
      </c>
      <c r="R114" s="69">
        <f t="shared" si="10"/>
        <v>425.52105324073636</v>
      </c>
      <c r="S114" s="69">
        <f t="shared" si="11"/>
        <v>425.52104166666686</v>
      </c>
      <c r="T114" s="70" t="str">
        <f t="shared" si="12"/>
        <v>91 DAYS UP</v>
      </c>
      <c r="U114" s="70" t="str">
        <f t="shared" si="12"/>
        <v>91 DAYS UP</v>
      </c>
    </row>
    <row r="115" spans="1:21">
      <c r="A115" s="63" t="str">
        <f>VLOOKUP(L115,[1]Sheet1!$N:$P,3,0)</f>
        <v>M2 TAGUM 3</v>
      </c>
      <c r="B115" s="66">
        <v>45627.481168981481</v>
      </c>
      <c r="C115" s="66">
        <v>45627.481168981481</v>
      </c>
      <c r="D115" s="67" t="s">
        <v>740</v>
      </c>
      <c r="E115" s="67" t="s">
        <v>741</v>
      </c>
      <c r="F115" s="1">
        <v>1</v>
      </c>
      <c r="G115" s="63" t="str">
        <f>VLOOKUP(D115,[2]MINDANAO!$B:$C,2,0)</f>
        <v>TMX ALPHA FI</v>
      </c>
      <c r="H115" s="67">
        <v>56358</v>
      </c>
      <c r="I115" s="63" t="str">
        <f>VLOOKUP(L115,'[3]NEW LEGEND 2026'!M:S,7,0)</f>
        <v>ULTIMATE</v>
      </c>
      <c r="J115" s="67" t="s">
        <v>742</v>
      </c>
      <c r="K115" s="67" t="s">
        <v>743</v>
      </c>
      <c r="L115" s="67" t="s">
        <v>744</v>
      </c>
      <c r="M115" s="63" t="str">
        <f>VLOOKUP(D115,'[3]NEW LEGEND 2026'!G:I,3,0)</f>
        <v>HONDA</v>
      </c>
      <c r="N115" s="63" t="str">
        <f>VLOOKUP(D115,'[3]NEW LEGEND 2026'!G:J,4,0)</f>
        <v>BLACK</v>
      </c>
      <c r="O115" s="68" t="str">
        <f t="shared" si="7"/>
        <v>DEC</v>
      </c>
      <c r="P115" s="68">
        <f t="shared" si="8"/>
        <v>1</v>
      </c>
      <c r="Q115" s="68">
        <f t="shared" si="9"/>
        <v>2024</v>
      </c>
      <c r="R115" s="69">
        <f t="shared" si="10"/>
        <v>425.51883101851854</v>
      </c>
      <c r="S115" s="69">
        <f t="shared" si="11"/>
        <v>425.51883101851854</v>
      </c>
      <c r="T115" s="70" t="str">
        <f t="shared" si="12"/>
        <v>91 DAYS UP</v>
      </c>
      <c r="U115" s="70" t="str">
        <f t="shared" si="12"/>
        <v>91 DAYS UP</v>
      </c>
    </row>
    <row r="116" spans="1:21">
      <c r="A116" s="63" t="str">
        <f>VLOOKUP(L116,[1]Sheet1!$N:$P,3,0)</f>
        <v>M2 TAGUM 2</v>
      </c>
      <c r="B116" s="66">
        <v>45627.484814814823</v>
      </c>
      <c r="C116" s="66">
        <v>45627.484814814823</v>
      </c>
      <c r="D116" s="67" t="s">
        <v>671</v>
      </c>
      <c r="E116" s="67" t="s">
        <v>672</v>
      </c>
      <c r="F116" s="1">
        <v>1</v>
      </c>
      <c r="G116" s="63" t="str">
        <f>VLOOKUP(D116,[2]MINDANAO!$B:$C,2,0)</f>
        <v>XR150</v>
      </c>
      <c r="H116" s="67">
        <v>91318</v>
      </c>
      <c r="I116" s="63" t="str">
        <f>VLOOKUP(L116,'[3]NEW LEGEND 2026'!M:S,7,0)</f>
        <v>ULTIMATE</v>
      </c>
      <c r="J116" s="67" t="s">
        <v>745</v>
      </c>
      <c r="K116" s="67" t="s">
        <v>746</v>
      </c>
      <c r="L116" s="67" t="s">
        <v>747</v>
      </c>
      <c r="M116" s="63" t="str">
        <f>VLOOKUP(D116,'[3]NEW LEGEND 2026'!G:I,3,0)</f>
        <v>HONDA</v>
      </c>
      <c r="N116" s="63" t="str">
        <f>VLOOKUP(D116,'[3]NEW LEGEND 2026'!G:J,4,0)</f>
        <v>RED</v>
      </c>
      <c r="O116" s="68" t="str">
        <f t="shared" si="7"/>
        <v>DEC</v>
      </c>
      <c r="P116" s="68">
        <f t="shared" si="8"/>
        <v>1</v>
      </c>
      <c r="Q116" s="68">
        <f t="shared" si="9"/>
        <v>2024</v>
      </c>
      <c r="R116" s="69">
        <f t="shared" si="10"/>
        <v>425.51518518517696</v>
      </c>
      <c r="S116" s="69">
        <f t="shared" si="11"/>
        <v>425.51518518517696</v>
      </c>
      <c r="T116" s="70" t="str">
        <f t="shared" si="12"/>
        <v>91 DAYS UP</v>
      </c>
      <c r="U116" s="70" t="str">
        <f t="shared" si="12"/>
        <v>91 DAYS UP</v>
      </c>
    </row>
    <row r="117" spans="1:21">
      <c r="A117" s="63" t="str">
        <f>VLOOKUP(L117,[1]Sheet1!$N:$P,3,0)</f>
        <v>M2 TAGUM 2</v>
      </c>
      <c r="B117" s="66">
        <v>45627.484826388893</v>
      </c>
      <c r="C117" s="66">
        <v>45627.484814814823</v>
      </c>
      <c r="D117" s="67" t="s">
        <v>402</v>
      </c>
      <c r="E117" s="67" t="s">
        <v>403</v>
      </c>
      <c r="F117" s="1">
        <v>1</v>
      </c>
      <c r="G117" s="63" t="str">
        <f>VLOOKUP(D117,[2]MINDANAO!$B:$C,2,0)</f>
        <v>AIRBLADE 160</v>
      </c>
      <c r="H117" s="67">
        <v>119838</v>
      </c>
      <c r="I117" s="63" t="str">
        <f>VLOOKUP(L117,'[3]NEW LEGEND 2026'!M:S,7,0)</f>
        <v>ULTIMATE</v>
      </c>
      <c r="J117" s="67" t="s">
        <v>748</v>
      </c>
      <c r="K117" s="67" t="s">
        <v>749</v>
      </c>
      <c r="L117" s="67" t="s">
        <v>747</v>
      </c>
      <c r="M117" s="63" t="str">
        <f>VLOOKUP(D117,'[3]NEW LEGEND 2026'!G:I,3,0)</f>
        <v>HONDA</v>
      </c>
      <c r="N117" s="63" t="str">
        <f>VLOOKUP(D117,'[3]NEW LEGEND 2026'!G:J,4,0)</f>
        <v>RED/SILVER</v>
      </c>
      <c r="O117" s="68" t="str">
        <f t="shared" si="7"/>
        <v>DEC</v>
      </c>
      <c r="P117" s="68">
        <f t="shared" si="8"/>
        <v>1</v>
      </c>
      <c r="Q117" s="68">
        <f t="shared" si="9"/>
        <v>2024</v>
      </c>
      <c r="R117" s="69">
        <f t="shared" si="10"/>
        <v>425.51518518517696</v>
      </c>
      <c r="S117" s="69">
        <f t="shared" si="11"/>
        <v>425.51517361110746</v>
      </c>
      <c r="T117" s="70" t="str">
        <f t="shared" si="12"/>
        <v>91 DAYS UP</v>
      </c>
      <c r="U117" s="70" t="str">
        <f t="shared" si="12"/>
        <v>91 DAYS UP</v>
      </c>
    </row>
    <row r="118" spans="1:21">
      <c r="A118" s="63" t="str">
        <f>VLOOKUP(L118,[1]Sheet1!$N:$P,3,0)</f>
        <v>M2 TAGUM 2</v>
      </c>
      <c r="B118" s="66">
        <v>45627.484826388893</v>
      </c>
      <c r="C118" s="66">
        <v>45627.484814814823</v>
      </c>
      <c r="D118" s="67" t="s">
        <v>663</v>
      </c>
      <c r="E118" s="67" t="s">
        <v>664</v>
      </c>
      <c r="F118" s="1">
        <v>1</v>
      </c>
      <c r="G118" s="63" t="str">
        <f>VLOOKUP(D118,[2]MINDANAO!$B:$C,2,0)</f>
        <v>CT125</v>
      </c>
      <c r="H118" s="67">
        <v>58118</v>
      </c>
      <c r="I118" s="63" t="str">
        <f>VLOOKUP(L118,'[3]NEW LEGEND 2026'!M:S,7,0)</f>
        <v>ULTIMATE</v>
      </c>
      <c r="J118" s="67" t="s">
        <v>750</v>
      </c>
      <c r="K118" s="67" t="s">
        <v>751</v>
      </c>
      <c r="L118" s="67" t="s">
        <v>747</v>
      </c>
      <c r="M118" s="63" t="str">
        <f>VLOOKUP(D118,'[3]NEW LEGEND 2026'!G:I,3,0)</f>
        <v>KAWASAKI</v>
      </c>
      <c r="N118" s="63" t="str">
        <f>VLOOKUP(D118,'[3]NEW LEGEND 2026'!G:J,4,0)</f>
        <v>BLACK/RED</v>
      </c>
      <c r="O118" s="68" t="str">
        <f t="shared" si="7"/>
        <v>DEC</v>
      </c>
      <c r="P118" s="68">
        <f t="shared" si="8"/>
        <v>1</v>
      </c>
      <c r="Q118" s="68">
        <f t="shared" si="9"/>
        <v>2024</v>
      </c>
      <c r="R118" s="69">
        <f t="shared" si="10"/>
        <v>425.51518518517696</v>
      </c>
      <c r="S118" s="69">
        <f t="shared" si="11"/>
        <v>425.51517361110746</v>
      </c>
      <c r="T118" s="70" t="str">
        <f t="shared" si="12"/>
        <v>91 DAYS UP</v>
      </c>
      <c r="U118" s="70" t="str">
        <f t="shared" si="12"/>
        <v>91 DAYS UP</v>
      </c>
    </row>
    <row r="119" spans="1:21">
      <c r="A119" s="63" t="str">
        <f>VLOOKUP(L119,[1]Sheet1!$N:$P,3,0)</f>
        <v>M2 TAGUM 2</v>
      </c>
      <c r="B119" s="66">
        <v>45627.484837962962</v>
      </c>
      <c r="C119" s="66">
        <v>45627.484814814823</v>
      </c>
      <c r="D119" s="67" t="s">
        <v>382</v>
      </c>
      <c r="E119" s="67" t="s">
        <v>383</v>
      </c>
      <c r="F119" s="1">
        <v>1</v>
      </c>
      <c r="G119" s="63" t="str">
        <f>VLOOKUP(D119,[2]MINDANAO!$B:$C,2,0)</f>
        <v>MIO GRAVIS</v>
      </c>
      <c r="H119" s="67">
        <v>74649.11</v>
      </c>
      <c r="I119" s="63" t="str">
        <f>VLOOKUP(L119,'[3]NEW LEGEND 2026'!M:S,7,0)</f>
        <v>ULTIMATE</v>
      </c>
      <c r="J119" s="67" t="s">
        <v>752</v>
      </c>
      <c r="K119" s="67" t="s">
        <v>753</v>
      </c>
      <c r="L119" s="67" t="s">
        <v>747</v>
      </c>
      <c r="M119" s="63" t="str">
        <f>VLOOKUP(D119,'[3]NEW LEGEND 2026'!G:I,3,0)</f>
        <v>YAMAHA</v>
      </c>
      <c r="N119" s="63" t="str">
        <f>VLOOKUP(D119,'[3]NEW LEGEND 2026'!G:J,4,0)</f>
        <v>MATTED BLUE</v>
      </c>
      <c r="O119" s="68" t="str">
        <f t="shared" si="7"/>
        <v>DEC</v>
      </c>
      <c r="P119" s="68">
        <f t="shared" si="8"/>
        <v>1</v>
      </c>
      <c r="Q119" s="68">
        <f t="shared" si="9"/>
        <v>2024</v>
      </c>
      <c r="R119" s="69">
        <f t="shared" si="10"/>
        <v>425.51518518517696</v>
      </c>
      <c r="S119" s="69">
        <f t="shared" si="11"/>
        <v>425.51516203703795</v>
      </c>
      <c r="T119" s="70" t="str">
        <f t="shared" si="12"/>
        <v>91 DAYS UP</v>
      </c>
      <c r="U119" s="70" t="str">
        <f t="shared" si="12"/>
        <v>91 DAYS UP</v>
      </c>
    </row>
    <row r="120" spans="1:21">
      <c r="A120" s="63" t="str">
        <f>VLOOKUP(L120,[1]Sheet1!$N:$P,3,0)</f>
        <v>M2 TAGUM 2</v>
      </c>
      <c r="B120" s="66">
        <v>45627.484837962962</v>
      </c>
      <c r="C120" s="66">
        <v>45627.484814814823</v>
      </c>
      <c r="D120" s="67" t="s">
        <v>754</v>
      </c>
      <c r="E120" s="67" t="s">
        <v>755</v>
      </c>
      <c r="F120" s="1">
        <v>1</v>
      </c>
      <c r="G120" s="63" t="str">
        <f>VLOOKUP(D120,[2]MINDANAO!$B:$C,2,0)</f>
        <v>FAZZIO</v>
      </c>
      <c r="H120" s="67">
        <v>87327</v>
      </c>
      <c r="I120" s="63" t="str">
        <f>VLOOKUP(L120,'[3]NEW LEGEND 2026'!M:S,7,0)</f>
        <v>ULTIMATE</v>
      </c>
      <c r="J120" s="67" t="s">
        <v>756</v>
      </c>
      <c r="K120" s="67" t="s">
        <v>757</v>
      </c>
      <c r="L120" s="67" t="s">
        <v>747</v>
      </c>
      <c r="M120" s="63" t="str">
        <f>VLOOKUP(D120,'[3]NEW LEGEND 2026'!G:I,3,0)</f>
        <v>YAMAHA</v>
      </c>
      <c r="N120" s="63" t="str">
        <f>VLOOKUP(D120,'[3]NEW LEGEND 2026'!G:J,4,0)</f>
        <v>ORANGE/BLACK</v>
      </c>
      <c r="O120" s="68" t="str">
        <f t="shared" si="7"/>
        <v>DEC</v>
      </c>
      <c r="P120" s="68">
        <f t="shared" si="8"/>
        <v>1</v>
      </c>
      <c r="Q120" s="68">
        <f t="shared" si="9"/>
        <v>2024</v>
      </c>
      <c r="R120" s="69">
        <f t="shared" si="10"/>
        <v>425.51518518517696</v>
      </c>
      <c r="S120" s="69">
        <f t="shared" si="11"/>
        <v>425.51516203703795</v>
      </c>
      <c r="T120" s="70" t="str">
        <f t="shared" si="12"/>
        <v>91 DAYS UP</v>
      </c>
      <c r="U120" s="70" t="str">
        <f t="shared" si="12"/>
        <v>91 DAYS UP</v>
      </c>
    </row>
    <row r="121" spans="1:21">
      <c r="A121" s="63" t="str">
        <f>VLOOKUP(L121,[1]Sheet1!$N:$P,3,0)</f>
        <v>M2 PROSPERIDAD</v>
      </c>
      <c r="B121" s="66">
        <v>45627.457106481481</v>
      </c>
      <c r="C121" s="66">
        <v>45632.417280092603</v>
      </c>
      <c r="D121" s="67" t="s">
        <v>758</v>
      </c>
      <c r="E121" s="67" t="s">
        <v>759</v>
      </c>
      <c r="F121" s="1">
        <v>1</v>
      </c>
      <c r="G121" s="63" t="str">
        <f>VLOOKUP(D121,[2]MINDANAO!$B:$C,2,0)</f>
        <v>WAVE RSX (DRUM)</v>
      </c>
      <c r="H121" s="67">
        <v>61878</v>
      </c>
      <c r="I121" s="63" t="str">
        <f>VLOOKUP(L121,'[3]NEW LEGEND 2026'!M:S,7,0)</f>
        <v>ULTIMATE</v>
      </c>
      <c r="J121" s="67" t="s">
        <v>760</v>
      </c>
      <c r="K121" s="67" t="s">
        <v>761</v>
      </c>
      <c r="L121" s="67" t="s">
        <v>718</v>
      </c>
      <c r="M121" s="63" t="str">
        <f>VLOOKUP(D121,'[3]NEW LEGEND 2026'!G:I,3,0)</f>
        <v>HONDA</v>
      </c>
      <c r="N121" s="63" t="str">
        <f>VLOOKUP(D121,'[3]NEW LEGEND 2026'!G:J,4,0)</f>
        <v>SILVER/BLACK</v>
      </c>
      <c r="O121" s="68" t="str">
        <f t="shared" si="7"/>
        <v>DEC</v>
      </c>
      <c r="P121" s="68">
        <f t="shared" si="8"/>
        <v>6</v>
      </c>
      <c r="Q121" s="68">
        <f t="shared" si="9"/>
        <v>2024</v>
      </c>
      <c r="R121" s="69">
        <f t="shared" si="10"/>
        <v>420.5827199073974</v>
      </c>
      <c r="S121" s="69">
        <f t="shared" si="11"/>
        <v>425.54289351851912</v>
      </c>
      <c r="T121" s="70" t="str">
        <f t="shared" si="12"/>
        <v>91 DAYS UP</v>
      </c>
      <c r="U121" s="70" t="str">
        <f t="shared" si="12"/>
        <v>91 DAYS UP</v>
      </c>
    </row>
    <row r="122" spans="1:21">
      <c r="A122" s="63" t="str">
        <f>VLOOKUP(L122,[1]Sheet1!$N:$P,3,0)</f>
        <v>M1 ISULAN</v>
      </c>
      <c r="B122" s="66">
        <v>45589.383263888893</v>
      </c>
      <c r="C122" s="66">
        <v>45664.34715277778</v>
      </c>
      <c r="D122" s="67" t="s">
        <v>623</v>
      </c>
      <c r="E122" s="67" t="s">
        <v>624</v>
      </c>
      <c r="F122" s="1">
        <v>1</v>
      </c>
      <c r="G122" s="63" t="str">
        <f>VLOOKUP(D122,[2]MINDANAO!$B:$C,2,0)</f>
        <v>CT100B</v>
      </c>
      <c r="H122" s="67">
        <v>52948</v>
      </c>
      <c r="I122" s="63" t="str">
        <f>VLOOKUP(L122,'[3]NEW LEGEND 2026'!M:S,7,0)</f>
        <v>MUTI</v>
      </c>
      <c r="J122" s="67" t="s">
        <v>762</v>
      </c>
      <c r="K122" s="67" t="s">
        <v>763</v>
      </c>
      <c r="L122" s="67" t="s">
        <v>391</v>
      </c>
      <c r="M122" s="63" t="str">
        <f>VLOOKUP(D122,'[3]NEW LEGEND 2026'!G:I,3,0)</f>
        <v>KAWASAKI</v>
      </c>
      <c r="N122" s="63" t="str">
        <f>VLOOKUP(D122,'[3]NEW LEGEND 2026'!G:J,4,0)</f>
        <v>BLACK/RED</v>
      </c>
      <c r="O122" s="68" t="str">
        <f t="shared" si="7"/>
        <v>JAN</v>
      </c>
      <c r="P122" s="68">
        <f t="shared" si="8"/>
        <v>7</v>
      </c>
      <c r="Q122" s="68">
        <f t="shared" si="9"/>
        <v>2025</v>
      </c>
      <c r="R122" s="69">
        <f t="shared" si="10"/>
        <v>388.65284722221986</v>
      </c>
      <c r="S122" s="69">
        <f t="shared" si="11"/>
        <v>463.61673611110746</v>
      </c>
      <c r="T122" s="70" t="str">
        <f t="shared" si="12"/>
        <v>91 DAYS UP</v>
      </c>
      <c r="U122" s="70" t="str">
        <f t="shared" si="12"/>
        <v>91 DAYS UP</v>
      </c>
    </row>
    <row r="123" spans="1:21">
      <c r="A123" s="63" t="str">
        <f>VLOOKUP(L123,[1]Sheet1!$N:$P,3,0)</f>
        <v>M1 ISULAN</v>
      </c>
      <c r="B123" s="66">
        <v>45594.567824074067</v>
      </c>
      <c r="C123" s="66">
        <v>45664.34715277778</v>
      </c>
      <c r="D123" s="67" t="s">
        <v>623</v>
      </c>
      <c r="E123" s="67" t="s">
        <v>624</v>
      </c>
      <c r="F123" s="1">
        <v>1</v>
      </c>
      <c r="G123" s="63" t="str">
        <f>VLOOKUP(D123,[2]MINDANAO!$B:$C,2,0)</f>
        <v>CT100B</v>
      </c>
      <c r="H123" s="67">
        <v>52948</v>
      </c>
      <c r="I123" s="63" t="str">
        <f>VLOOKUP(L123,'[3]NEW LEGEND 2026'!M:S,7,0)</f>
        <v>MUTI</v>
      </c>
      <c r="J123" s="67" t="s">
        <v>764</v>
      </c>
      <c r="K123" s="67" t="s">
        <v>765</v>
      </c>
      <c r="L123" s="67" t="s">
        <v>391</v>
      </c>
      <c r="M123" s="63" t="str">
        <f>VLOOKUP(D123,'[3]NEW LEGEND 2026'!G:I,3,0)</f>
        <v>KAWASAKI</v>
      </c>
      <c r="N123" s="63" t="str">
        <f>VLOOKUP(D123,'[3]NEW LEGEND 2026'!G:J,4,0)</f>
        <v>BLACK/RED</v>
      </c>
      <c r="O123" s="68" t="str">
        <f t="shared" si="7"/>
        <v>JAN</v>
      </c>
      <c r="P123" s="68">
        <f t="shared" si="8"/>
        <v>7</v>
      </c>
      <c r="Q123" s="68">
        <f t="shared" si="9"/>
        <v>2025</v>
      </c>
      <c r="R123" s="69">
        <f t="shared" si="10"/>
        <v>388.65284722221986</v>
      </c>
      <c r="S123" s="69">
        <f t="shared" si="11"/>
        <v>458.43217592593282</v>
      </c>
      <c r="T123" s="70" t="str">
        <f t="shared" si="12"/>
        <v>91 DAYS UP</v>
      </c>
      <c r="U123" s="70" t="str">
        <f t="shared" si="12"/>
        <v>91 DAYS UP</v>
      </c>
    </row>
    <row r="124" spans="1:21">
      <c r="A124" s="63" t="str">
        <f>VLOOKUP(L124,[1]Sheet1!$N:$P,3,0)</f>
        <v>M1 ISULAN</v>
      </c>
      <c r="B124" s="66">
        <v>45589.414259259262</v>
      </c>
      <c r="C124" s="66">
        <v>45664.34715277778</v>
      </c>
      <c r="D124" s="67" t="s">
        <v>623</v>
      </c>
      <c r="E124" s="67" t="s">
        <v>624</v>
      </c>
      <c r="F124" s="1">
        <v>1</v>
      </c>
      <c r="G124" s="63" t="str">
        <f>VLOOKUP(D124,[2]MINDANAO!$B:$C,2,0)</f>
        <v>CT100B</v>
      </c>
      <c r="H124" s="67">
        <v>52948</v>
      </c>
      <c r="I124" s="63" t="str">
        <f>VLOOKUP(L124,'[3]NEW LEGEND 2026'!M:S,7,0)</f>
        <v>MUTI</v>
      </c>
      <c r="J124" s="67" t="s">
        <v>766</v>
      </c>
      <c r="K124" s="67" t="s">
        <v>767</v>
      </c>
      <c r="L124" s="67" t="s">
        <v>391</v>
      </c>
      <c r="M124" s="63" t="str">
        <f>VLOOKUP(D124,'[3]NEW LEGEND 2026'!G:I,3,0)</f>
        <v>KAWASAKI</v>
      </c>
      <c r="N124" s="63" t="str">
        <f>VLOOKUP(D124,'[3]NEW LEGEND 2026'!G:J,4,0)</f>
        <v>BLACK/RED</v>
      </c>
      <c r="O124" s="68" t="str">
        <f t="shared" si="7"/>
        <v>JAN</v>
      </c>
      <c r="P124" s="68">
        <f t="shared" si="8"/>
        <v>7</v>
      </c>
      <c r="Q124" s="68">
        <f t="shared" si="9"/>
        <v>2025</v>
      </c>
      <c r="R124" s="69">
        <f t="shared" si="10"/>
        <v>388.65284722221986</v>
      </c>
      <c r="S124" s="69">
        <f t="shared" si="11"/>
        <v>463.5857407407384</v>
      </c>
      <c r="T124" s="70" t="str">
        <f t="shared" si="12"/>
        <v>91 DAYS UP</v>
      </c>
      <c r="U124" s="70" t="str">
        <f t="shared" si="12"/>
        <v>91 DAYS UP</v>
      </c>
    </row>
    <row r="125" spans="1:21">
      <c r="A125" s="63" t="str">
        <f>VLOOKUP(L125,[1]Sheet1!$N:$P,3,0)</f>
        <v>M1 MALUNGON</v>
      </c>
      <c r="B125" s="66">
        <v>45624.700590277767</v>
      </c>
      <c r="C125" s="66">
        <v>45666.462314814817</v>
      </c>
      <c r="D125" s="67" t="s">
        <v>542</v>
      </c>
      <c r="E125" s="67" t="s">
        <v>543</v>
      </c>
      <c r="F125" s="1">
        <v>1</v>
      </c>
      <c r="G125" s="63" t="str">
        <f>VLOOKUP(D125,[2]MINDANAO!$B:$C,2,0)</f>
        <v>CT100</v>
      </c>
      <c r="H125" s="67">
        <v>55298</v>
      </c>
      <c r="I125" s="63" t="str">
        <f>VLOOKUP(L125,'[3]NEW LEGEND 2026'!M:S,7,0)</f>
        <v>MUTI</v>
      </c>
      <c r="J125" s="67" t="s">
        <v>768</v>
      </c>
      <c r="K125" s="67" t="s">
        <v>769</v>
      </c>
      <c r="L125" s="67" t="s">
        <v>462</v>
      </c>
      <c r="M125" s="63" t="str">
        <f>VLOOKUP(D125,'[3]NEW LEGEND 2026'!G:I,3,0)</f>
        <v>KAWASAKI</v>
      </c>
      <c r="N125" s="63" t="str">
        <f>VLOOKUP(D125,'[3]NEW LEGEND 2026'!G:J,4,0)</f>
        <v>BLACK BLUE</v>
      </c>
      <c r="O125" s="68" t="str">
        <f t="shared" si="7"/>
        <v>JAN</v>
      </c>
      <c r="P125" s="68">
        <f t="shared" si="8"/>
        <v>9</v>
      </c>
      <c r="Q125" s="68">
        <f t="shared" si="9"/>
        <v>2025</v>
      </c>
      <c r="R125" s="69">
        <f t="shared" si="10"/>
        <v>386.53768518518336</v>
      </c>
      <c r="S125" s="69">
        <f t="shared" si="11"/>
        <v>428.29940972223267</v>
      </c>
      <c r="T125" s="70" t="str">
        <f t="shared" si="12"/>
        <v>91 DAYS UP</v>
      </c>
      <c r="U125" s="70" t="str">
        <f t="shared" si="12"/>
        <v>91 DAYS UP</v>
      </c>
    </row>
    <row r="126" spans="1:21">
      <c r="A126" s="63" t="str">
        <f>VLOOKUP(L126,[1]Sheet1!$N:$P,3,0)</f>
        <v>M1 NABUNTURAN</v>
      </c>
      <c r="B126" s="66">
        <v>45675.546898148154</v>
      </c>
      <c r="C126" s="66">
        <v>45677.48170138889</v>
      </c>
      <c r="D126" s="67" t="s">
        <v>688</v>
      </c>
      <c r="E126" s="67" t="s">
        <v>689</v>
      </c>
      <c r="F126" s="1">
        <v>1</v>
      </c>
      <c r="G126" s="63" t="str">
        <f>VLOOKUP(D126,[2]MINDANAO!$B:$C,2,0)</f>
        <v>WINNER X ABS</v>
      </c>
      <c r="H126" s="67">
        <v>123868</v>
      </c>
      <c r="I126" s="63" t="str">
        <f>VLOOKUP(L126,'[3]NEW LEGEND 2026'!M:S,7,0)</f>
        <v>MUTI</v>
      </c>
      <c r="J126" s="67" t="s">
        <v>770</v>
      </c>
      <c r="K126" s="67" t="s">
        <v>771</v>
      </c>
      <c r="L126" s="67" t="s">
        <v>371</v>
      </c>
      <c r="M126" s="63" t="str">
        <f>VLOOKUP(D126,'[3]NEW LEGEND 2026'!G:I,3,0)</f>
        <v>HONDA</v>
      </c>
      <c r="N126" s="63" t="str">
        <f>VLOOKUP(D126,'[3]NEW LEGEND 2026'!G:J,4,0)</f>
        <v>RED</v>
      </c>
      <c r="O126" s="68" t="str">
        <f t="shared" si="7"/>
        <v>JAN</v>
      </c>
      <c r="P126" s="68">
        <f t="shared" si="8"/>
        <v>20</v>
      </c>
      <c r="Q126" s="68">
        <f t="shared" si="9"/>
        <v>2025</v>
      </c>
      <c r="R126" s="69">
        <f t="shared" si="10"/>
        <v>375.51829861111037</v>
      </c>
      <c r="S126" s="69">
        <f t="shared" si="11"/>
        <v>377.45310185184644</v>
      </c>
      <c r="T126" s="70" t="str">
        <f t="shared" si="12"/>
        <v>91 DAYS UP</v>
      </c>
      <c r="U126" s="70" t="str">
        <f t="shared" si="12"/>
        <v>91 DAYS UP</v>
      </c>
    </row>
    <row r="127" spans="1:21">
      <c r="A127" s="63" t="str">
        <f>VLOOKUP(L127,[1]Sheet1!$N:$P,3,0)</f>
        <v>M2 PROSPERIDAD</v>
      </c>
      <c r="B127" s="66">
        <v>45627.46292824074</v>
      </c>
      <c r="C127" s="66">
        <v>45684.602835648147</v>
      </c>
      <c r="D127" s="67" t="s">
        <v>725</v>
      </c>
      <c r="E127" s="67" t="s">
        <v>726</v>
      </c>
      <c r="F127" s="1">
        <v>1</v>
      </c>
      <c r="G127" s="63" t="str">
        <f>VLOOKUP(D127,[2]MINDANAO!$B:$C,2,0)</f>
        <v>SMASH FI(SPOKE)</v>
      </c>
      <c r="H127" s="67">
        <v>64922</v>
      </c>
      <c r="I127" s="63" t="str">
        <f>VLOOKUP(L127,'[3]NEW LEGEND 2026'!M:S,7,0)</f>
        <v>ULTIMATE</v>
      </c>
      <c r="J127" s="67" t="s">
        <v>772</v>
      </c>
      <c r="K127" s="67" t="s">
        <v>773</v>
      </c>
      <c r="L127" s="67" t="s">
        <v>718</v>
      </c>
      <c r="M127" s="63" t="str">
        <f>VLOOKUP(D127,'[3]NEW LEGEND 2026'!G:I,3,0)</f>
        <v>SUZUKI</v>
      </c>
      <c r="N127" s="63" t="str">
        <f>VLOOKUP(D127,'[3]NEW LEGEND 2026'!G:J,4,0)</f>
        <v>RED</v>
      </c>
      <c r="O127" s="68" t="str">
        <f t="shared" si="7"/>
        <v>JAN</v>
      </c>
      <c r="P127" s="68">
        <f t="shared" si="8"/>
        <v>27</v>
      </c>
      <c r="Q127" s="68">
        <f t="shared" si="9"/>
        <v>2025</v>
      </c>
      <c r="R127" s="69">
        <f t="shared" si="10"/>
        <v>368.39716435185255</v>
      </c>
      <c r="S127" s="69">
        <f t="shared" si="11"/>
        <v>425.53707175925956</v>
      </c>
      <c r="T127" s="70" t="str">
        <f t="shared" si="12"/>
        <v>91 DAYS UP</v>
      </c>
      <c r="U127" s="70" t="str">
        <f t="shared" si="12"/>
        <v>91 DAYS UP</v>
      </c>
    </row>
    <row r="128" spans="1:21">
      <c r="A128" s="63" t="str">
        <f>VLOOKUP(L128,[1]Sheet1!$N:$P,3,0)</f>
        <v>M2 SAMAL</v>
      </c>
      <c r="B128" s="66">
        <v>45686.666354166657</v>
      </c>
      <c r="C128" s="66">
        <v>45687.532326388893</v>
      </c>
      <c r="D128" s="67" t="s">
        <v>774</v>
      </c>
      <c r="E128" s="67" t="s">
        <v>775</v>
      </c>
      <c r="F128" s="1">
        <v>1</v>
      </c>
      <c r="G128" s="63" t="str">
        <f>VLOOKUP(D128,[2]MINDANAO!$B:$C,2,0)</f>
        <v>XR150</v>
      </c>
      <c r="H128" s="67">
        <v>93158</v>
      </c>
      <c r="I128" s="63" t="str">
        <f>VLOOKUP(L128,'[3]NEW LEGEND 2026'!M:S,7,0)</f>
        <v>ULTIMATE</v>
      </c>
      <c r="J128" s="67" t="s">
        <v>776</v>
      </c>
      <c r="K128" s="67" t="s">
        <v>777</v>
      </c>
      <c r="L128" s="67" t="s">
        <v>731</v>
      </c>
      <c r="M128" s="63" t="str">
        <f>VLOOKUP(D128,'[3]NEW LEGEND 2026'!G:I,3,0)</f>
        <v>HONDA</v>
      </c>
      <c r="N128" s="63" t="str">
        <f>VLOOKUP(D128,'[3]NEW LEGEND 2026'!G:J,4,0)</f>
        <v>WHITE</v>
      </c>
      <c r="O128" s="68" t="str">
        <f t="shared" si="7"/>
        <v>JAN</v>
      </c>
      <c r="P128" s="68">
        <f t="shared" si="8"/>
        <v>30</v>
      </c>
      <c r="Q128" s="68">
        <f t="shared" si="9"/>
        <v>2025</v>
      </c>
      <c r="R128" s="69">
        <f t="shared" si="10"/>
        <v>365.46767361110687</v>
      </c>
      <c r="S128" s="69">
        <f t="shared" si="11"/>
        <v>366.33364583334333</v>
      </c>
      <c r="T128" s="70" t="str">
        <f t="shared" si="12"/>
        <v>91 DAYS UP</v>
      </c>
      <c r="U128" s="70" t="str">
        <f t="shared" si="12"/>
        <v>91 DAYS UP</v>
      </c>
    </row>
    <row r="129" spans="1:21">
      <c r="A129" s="63" t="str">
        <f>VLOOKUP(L129,[1]Sheet1!$N:$P,3,0)</f>
        <v>M2 SAMAL</v>
      </c>
      <c r="B129" s="66">
        <v>45686.666354166657</v>
      </c>
      <c r="C129" s="66">
        <v>45687.532326388893</v>
      </c>
      <c r="D129" s="67" t="s">
        <v>774</v>
      </c>
      <c r="E129" s="67" t="s">
        <v>775</v>
      </c>
      <c r="F129" s="1">
        <v>1</v>
      </c>
      <c r="G129" s="63" t="str">
        <f>VLOOKUP(D129,[2]MINDANAO!$B:$C,2,0)</f>
        <v>XR150</v>
      </c>
      <c r="H129" s="67">
        <v>93158</v>
      </c>
      <c r="I129" s="63" t="str">
        <f>VLOOKUP(L129,'[3]NEW LEGEND 2026'!M:S,7,0)</f>
        <v>ULTIMATE</v>
      </c>
      <c r="J129" s="67" t="s">
        <v>778</v>
      </c>
      <c r="K129" s="67" t="s">
        <v>779</v>
      </c>
      <c r="L129" s="67" t="s">
        <v>731</v>
      </c>
      <c r="M129" s="63" t="str">
        <f>VLOOKUP(D129,'[3]NEW LEGEND 2026'!G:I,3,0)</f>
        <v>HONDA</v>
      </c>
      <c r="N129" s="63" t="str">
        <f>VLOOKUP(D129,'[3]NEW LEGEND 2026'!G:J,4,0)</f>
        <v>WHITE</v>
      </c>
      <c r="O129" s="68" t="str">
        <f t="shared" si="7"/>
        <v>JAN</v>
      </c>
      <c r="P129" s="68">
        <f t="shared" si="8"/>
        <v>30</v>
      </c>
      <c r="Q129" s="68">
        <f t="shared" si="9"/>
        <v>2025</v>
      </c>
      <c r="R129" s="69">
        <f t="shared" si="10"/>
        <v>365.46767361110687</v>
      </c>
      <c r="S129" s="69">
        <f t="shared" si="11"/>
        <v>366.33364583334333</v>
      </c>
      <c r="T129" s="70" t="str">
        <f t="shared" si="12"/>
        <v>91 DAYS UP</v>
      </c>
      <c r="U129" s="70" t="str">
        <f t="shared" si="12"/>
        <v>91 DAYS UP</v>
      </c>
    </row>
    <row r="130" spans="1:21">
      <c r="A130" s="63" t="str">
        <f>VLOOKUP(L130,[1]Sheet1!$N:$P,3,0)</f>
        <v>M1 VALENCIA</v>
      </c>
      <c r="B130" s="66">
        <v>45616.589247685188</v>
      </c>
      <c r="C130" s="66">
        <v>45692.645960648151</v>
      </c>
      <c r="D130" s="67" t="s">
        <v>542</v>
      </c>
      <c r="E130" s="67" t="s">
        <v>543</v>
      </c>
      <c r="F130" s="1">
        <v>1</v>
      </c>
      <c r="G130" s="63" t="str">
        <f>VLOOKUP(D130,[2]MINDANAO!$B:$C,2,0)</f>
        <v>CT100</v>
      </c>
      <c r="H130" s="67">
        <v>55298</v>
      </c>
      <c r="I130" s="63" t="str">
        <f>VLOOKUP(L130,'[3]NEW LEGEND 2026'!M:S,7,0)</f>
        <v>MUTI</v>
      </c>
      <c r="J130" s="67" t="s">
        <v>780</v>
      </c>
      <c r="K130" s="67" t="s">
        <v>781</v>
      </c>
      <c r="L130" s="67" t="s">
        <v>616</v>
      </c>
      <c r="M130" s="63" t="str">
        <f>VLOOKUP(D130,'[3]NEW LEGEND 2026'!G:I,3,0)</f>
        <v>KAWASAKI</v>
      </c>
      <c r="N130" s="63" t="str">
        <f>VLOOKUP(D130,'[3]NEW LEGEND 2026'!G:J,4,0)</f>
        <v>BLACK BLUE</v>
      </c>
      <c r="O130" s="68" t="str">
        <f t="shared" ref="O130:O193" si="13">CHOOSE(MONTH(C130),"JAN","FEB","MAR","APR","MAY","JUN","JUL","AUG","SEP","OCT","NOV","DEC")</f>
        <v>FEB</v>
      </c>
      <c r="P130" s="68">
        <f t="shared" ref="P130:P193" si="14">DAY(C130)</f>
        <v>4</v>
      </c>
      <c r="Q130" s="68">
        <f t="shared" ref="Q130:Q193" si="15">YEAR(C130)</f>
        <v>2025</v>
      </c>
      <c r="R130" s="69">
        <f t="shared" ref="R130:R193" si="16">DATE(2026,1,31)-C130</f>
        <v>360.35403935184877</v>
      </c>
      <c r="S130" s="69">
        <f t="shared" si="11"/>
        <v>436.41075231481227</v>
      </c>
      <c r="T130" s="70" t="str">
        <f t="shared" si="12"/>
        <v>91 DAYS UP</v>
      </c>
      <c r="U130" s="70" t="str">
        <f t="shared" si="12"/>
        <v>91 DAYS UP</v>
      </c>
    </row>
    <row r="131" spans="1:21">
      <c r="A131" s="63" t="str">
        <f>VLOOKUP(L131,[1]Sheet1!$N:$P,3,0)</f>
        <v>M1 VALENCIA</v>
      </c>
      <c r="B131" s="66">
        <v>45693.425706018519</v>
      </c>
      <c r="C131" s="66">
        <v>45693.425694444442</v>
      </c>
      <c r="D131" s="67" t="s">
        <v>542</v>
      </c>
      <c r="E131" s="67" t="s">
        <v>543</v>
      </c>
      <c r="F131" s="1">
        <v>1</v>
      </c>
      <c r="G131" s="63" t="str">
        <f>VLOOKUP(D131,[2]MINDANAO!$B:$C,2,0)</f>
        <v>CT100</v>
      </c>
      <c r="H131" s="67">
        <v>55298</v>
      </c>
      <c r="I131" s="63" t="str">
        <f>VLOOKUP(L131,'[3]NEW LEGEND 2026'!M:S,7,0)</f>
        <v>MUTI</v>
      </c>
      <c r="J131" s="67" t="s">
        <v>782</v>
      </c>
      <c r="K131" s="67" t="s">
        <v>783</v>
      </c>
      <c r="L131" s="67" t="s">
        <v>616</v>
      </c>
      <c r="M131" s="63" t="str">
        <f>VLOOKUP(D131,'[3]NEW LEGEND 2026'!G:I,3,0)</f>
        <v>KAWASAKI</v>
      </c>
      <c r="N131" s="63" t="str">
        <f>VLOOKUP(D131,'[3]NEW LEGEND 2026'!G:J,4,0)</f>
        <v>BLACK BLUE</v>
      </c>
      <c r="O131" s="68" t="str">
        <f t="shared" si="13"/>
        <v>FEB</v>
      </c>
      <c r="P131" s="68">
        <f t="shared" si="14"/>
        <v>5</v>
      </c>
      <c r="Q131" s="68">
        <f t="shared" si="15"/>
        <v>2025</v>
      </c>
      <c r="R131" s="69">
        <f t="shared" si="16"/>
        <v>359.57430555555766</v>
      </c>
      <c r="S131" s="69">
        <f t="shared" ref="S131:S194" si="17">DATE(2026,1,31)-B131</f>
        <v>359.57429398148088</v>
      </c>
      <c r="T131" s="70" t="str">
        <f t="shared" si="12"/>
        <v>91 DAYS UP</v>
      </c>
      <c r="U131" s="70" t="str">
        <f t="shared" si="12"/>
        <v>91 DAYS UP</v>
      </c>
    </row>
    <row r="132" spans="1:21">
      <c r="A132" s="63" t="str">
        <f>VLOOKUP(L132,[1]Sheet1!$N:$P,3,0)</f>
        <v>M2 SAMAL</v>
      </c>
      <c r="B132" s="66">
        <v>45708.722256944442</v>
      </c>
      <c r="C132" s="66">
        <v>45709.553460648152</v>
      </c>
      <c r="D132" s="67" t="s">
        <v>604</v>
      </c>
      <c r="E132" s="67" t="s">
        <v>605</v>
      </c>
      <c r="F132" s="1">
        <v>1</v>
      </c>
      <c r="G132" s="63" t="str">
        <f>VLOOKUP(D132,[2]MINDANAO!$B:$C,2,0)</f>
        <v>XRM OFFROAD FI(DSX)</v>
      </c>
      <c r="H132" s="67">
        <v>72378</v>
      </c>
      <c r="I132" s="63" t="str">
        <f>VLOOKUP(L132,'[3]NEW LEGEND 2026'!M:S,7,0)</f>
        <v>ULTIMATE</v>
      </c>
      <c r="J132" s="67" t="s">
        <v>784</v>
      </c>
      <c r="K132" s="67" t="s">
        <v>785</v>
      </c>
      <c r="L132" s="67" t="s">
        <v>731</v>
      </c>
      <c r="M132" s="63" t="str">
        <f>VLOOKUP(D132,'[3]NEW LEGEND 2026'!G:I,3,0)</f>
        <v>HONDA</v>
      </c>
      <c r="N132" s="63" t="str">
        <f>VLOOKUP(D132,'[3]NEW LEGEND 2026'!G:J,4,0)</f>
        <v>WHITE/BLUE</v>
      </c>
      <c r="O132" s="68" t="str">
        <f t="shared" si="13"/>
        <v>FEB</v>
      </c>
      <c r="P132" s="68">
        <f t="shared" si="14"/>
        <v>21</v>
      </c>
      <c r="Q132" s="68">
        <f t="shared" si="15"/>
        <v>2025</v>
      </c>
      <c r="R132" s="69">
        <f t="shared" si="16"/>
        <v>343.4465393518476</v>
      </c>
      <c r="S132" s="69">
        <f t="shared" si="17"/>
        <v>344.27774305555795</v>
      </c>
      <c r="T132" s="70" t="str">
        <f t="shared" si="12"/>
        <v>91 DAYS UP</v>
      </c>
      <c r="U132" s="70" t="str">
        <f t="shared" si="12"/>
        <v>91 DAYS UP</v>
      </c>
    </row>
    <row r="133" spans="1:21">
      <c r="A133" s="63" t="str">
        <f>VLOOKUP(L133,[1]Sheet1!$N:$P,3,0)</f>
        <v>M2 SAMAL</v>
      </c>
      <c r="B133" s="66">
        <v>45708.722256944442</v>
      </c>
      <c r="C133" s="66">
        <v>45709.553460648152</v>
      </c>
      <c r="D133" s="67" t="s">
        <v>604</v>
      </c>
      <c r="E133" s="67" t="s">
        <v>605</v>
      </c>
      <c r="F133" s="1">
        <v>1</v>
      </c>
      <c r="G133" s="63" t="str">
        <f>VLOOKUP(D133,[2]MINDANAO!$B:$C,2,0)</f>
        <v>XRM OFFROAD FI(DSX)</v>
      </c>
      <c r="H133" s="67">
        <v>72378</v>
      </c>
      <c r="I133" s="63" t="str">
        <f>VLOOKUP(L133,'[3]NEW LEGEND 2026'!M:S,7,0)</f>
        <v>ULTIMATE</v>
      </c>
      <c r="J133" s="67" t="s">
        <v>786</v>
      </c>
      <c r="K133" s="67" t="s">
        <v>787</v>
      </c>
      <c r="L133" s="67" t="s">
        <v>731</v>
      </c>
      <c r="M133" s="63" t="str">
        <f>VLOOKUP(D133,'[3]NEW LEGEND 2026'!G:I,3,0)</f>
        <v>HONDA</v>
      </c>
      <c r="N133" s="63" t="str">
        <f>VLOOKUP(D133,'[3]NEW LEGEND 2026'!G:J,4,0)</f>
        <v>WHITE/BLUE</v>
      </c>
      <c r="O133" s="68" t="str">
        <f t="shared" si="13"/>
        <v>FEB</v>
      </c>
      <c r="P133" s="68">
        <f t="shared" si="14"/>
        <v>21</v>
      </c>
      <c r="Q133" s="68">
        <f t="shared" si="15"/>
        <v>2025</v>
      </c>
      <c r="R133" s="69">
        <f t="shared" si="16"/>
        <v>343.4465393518476</v>
      </c>
      <c r="S133" s="69">
        <f t="shared" si="17"/>
        <v>344.27774305555795</v>
      </c>
      <c r="T133" s="70" t="str">
        <f t="shared" si="12"/>
        <v>91 DAYS UP</v>
      </c>
      <c r="U133" s="70" t="str">
        <f t="shared" si="12"/>
        <v>91 DAYS UP</v>
      </c>
    </row>
    <row r="134" spans="1:21">
      <c r="A134" s="63" t="str">
        <f>VLOOKUP(L134,[1]Sheet1!$N:$P,3,0)</f>
        <v>M2 SAMAL</v>
      </c>
      <c r="B134" s="66">
        <v>45708.731365740743</v>
      </c>
      <c r="C134" s="66">
        <v>45709.553460648152</v>
      </c>
      <c r="D134" s="67" t="s">
        <v>623</v>
      </c>
      <c r="E134" s="67" t="s">
        <v>624</v>
      </c>
      <c r="F134" s="1">
        <v>1</v>
      </c>
      <c r="G134" s="63" t="str">
        <f>VLOOKUP(D134,[2]MINDANAO!$B:$C,2,0)</f>
        <v>CT100B</v>
      </c>
      <c r="H134" s="67">
        <v>52948</v>
      </c>
      <c r="I134" s="63" t="str">
        <f>VLOOKUP(L134,'[3]NEW LEGEND 2026'!M:S,7,0)</f>
        <v>ULTIMATE</v>
      </c>
      <c r="J134" s="67" t="s">
        <v>788</v>
      </c>
      <c r="K134" s="67" t="s">
        <v>789</v>
      </c>
      <c r="L134" s="67" t="s">
        <v>731</v>
      </c>
      <c r="M134" s="63" t="str">
        <f>VLOOKUP(D134,'[3]NEW LEGEND 2026'!G:I,3,0)</f>
        <v>KAWASAKI</v>
      </c>
      <c r="N134" s="63" t="str">
        <f>VLOOKUP(D134,'[3]NEW LEGEND 2026'!G:J,4,0)</f>
        <v>BLACK/RED</v>
      </c>
      <c r="O134" s="68" t="str">
        <f t="shared" si="13"/>
        <v>FEB</v>
      </c>
      <c r="P134" s="68">
        <f t="shared" si="14"/>
        <v>21</v>
      </c>
      <c r="Q134" s="68">
        <f t="shared" si="15"/>
        <v>2025</v>
      </c>
      <c r="R134" s="69">
        <f t="shared" si="16"/>
        <v>343.4465393518476</v>
      </c>
      <c r="S134" s="69">
        <f t="shared" si="17"/>
        <v>344.26863425925694</v>
      </c>
      <c r="T134" s="70" t="str">
        <f t="shared" si="12"/>
        <v>91 DAYS UP</v>
      </c>
      <c r="U134" s="70" t="str">
        <f t="shared" si="12"/>
        <v>91 DAYS UP</v>
      </c>
    </row>
    <row r="135" spans="1:21">
      <c r="A135" s="63" t="str">
        <f>VLOOKUP(L135,[1]Sheet1!$N:$P,3,0)</f>
        <v>M1 HONDA MARAMAG</v>
      </c>
      <c r="B135" s="66">
        <v>45544.459652777783</v>
      </c>
      <c r="C135" s="66">
        <v>45714.511122685188</v>
      </c>
      <c r="D135" s="67" t="s">
        <v>486</v>
      </c>
      <c r="E135" s="67" t="s">
        <v>487</v>
      </c>
      <c r="F135" s="1">
        <v>1</v>
      </c>
      <c r="G135" s="63" t="str">
        <f>VLOOKUP(D135,[2]MINDANAO!$B:$C,2,0)</f>
        <v>CRF300 RALLY</v>
      </c>
      <c r="H135" s="67">
        <v>289118</v>
      </c>
      <c r="I135" s="63" t="str">
        <f>VLOOKUP(L135,'[3]NEW LEGEND 2026'!M:S,7,0)</f>
        <v>HONDA</v>
      </c>
      <c r="J135" s="67" t="s">
        <v>790</v>
      </c>
      <c r="K135" s="67" t="s">
        <v>791</v>
      </c>
      <c r="L135" s="67" t="s">
        <v>439</v>
      </c>
      <c r="M135" s="63" t="str">
        <f>VLOOKUP(D135,'[3]NEW LEGEND 2026'!G:I,3,0)</f>
        <v>HONDA</v>
      </c>
      <c r="N135" s="63" t="str">
        <f>VLOOKUP(D135,'[3]NEW LEGEND 2026'!G:J,4,0)</f>
        <v>RED</v>
      </c>
      <c r="O135" s="68" t="str">
        <f t="shared" si="13"/>
        <v>FEB</v>
      </c>
      <c r="P135" s="68">
        <f t="shared" si="14"/>
        <v>26</v>
      </c>
      <c r="Q135" s="68">
        <f t="shared" si="15"/>
        <v>2025</v>
      </c>
      <c r="R135" s="69">
        <f t="shared" si="16"/>
        <v>338.48887731481227</v>
      </c>
      <c r="S135" s="69">
        <f t="shared" si="17"/>
        <v>508.54034722221695</v>
      </c>
      <c r="T135" s="70" t="str">
        <f t="shared" si="12"/>
        <v>91 DAYS UP</v>
      </c>
      <c r="U135" s="70" t="str">
        <f t="shared" si="12"/>
        <v>91 DAYS UP</v>
      </c>
    </row>
    <row r="136" spans="1:21">
      <c r="A136" s="63" t="str">
        <f>VLOOKUP(L136,[1]Sheet1!$N:$P,3,0)</f>
        <v>M1 VALENCIA</v>
      </c>
      <c r="B136" s="66">
        <v>45498.658483796287</v>
      </c>
      <c r="C136" s="66">
        <v>45719.519629629627</v>
      </c>
      <c r="D136" s="67" t="s">
        <v>695</v>
      </c>
      <c r="E136" s="67" t="s">
        <v>696</v>
      </c>
      <c r="F136" s="1">
        <v>1</v>
      </c>
      <c r="G136" s="63" t="str">
        <f>VLOOKUP(D136,[2]MINDANAO!$B:$C,2,0)</f>
        <v>WAVE RSX (DRUM)</v>
      </c>
      <c r="H136" s="67">
        <v>61878</v>
      </c>
      <c r="I136" s="63" t="str">
        <f>VLOOKUP(L136,'[3]NEW LEGEND 2026'!M:S,7,0)</f>
        <v>MUTI</v>
      </c>
      <c r="J136" s="67" t="s">
        <v>792</v>
      </c>
      <c r="K136" s="67" t="s">
        <v>793</v>
      </c>
      <c r="L136" s="67" t="s">
        <v>616</v>
      </c>
      <c r="M136" s="63" t="str">
        <f>VLOOKUP(D136,'[3]NEW LEGEND 2026'!G:I,3,0)</f>
        <v>HONDA</v>
      </c>
      <c r="N136" s="63" t="str">
        <f>VLOOKUP(D136,'[3]NEW LEGEND 2026'!G:J,4,0)</f>
        <v>BLACK</v>
      </c>
      <c r="O136" s="68" t="str">
        <f t="shared" si="13"/>
        <v>MAR</v>
      </c>
      <c r="P136" s="68">
        <f t="shared" si="14"/>
        <v>3</v>
      </c>
      <c r="Q136" s="68">
        <f t="shared" si="15"/>
        <v>2025</v>
      </c>
      <c r="R136" s="69">
        <f t="shared" si="16"/>
        <v>333.48037037037284</v>
      </c>
      <c r="S136" s="69">
        <f t="shared" si="17"/>
        <v>554.34151620371267</v>
      </c>
      <c r="T136" s="70" t="str">
        <f t="shared" si="12"/>
        <v>91 DAYS UP</v>
      </c>
      <c r="U136" s="70" t="str">
        <f t="shared" si="12"/>
        <v>91 DAYS UP</v>
      </c>
    </row>
    <row r="137" spans="1:21">
      <c r="A137" s="63" t="str">
        <f>VLOOKUP(L137,[1]Sheet1!$N:$P,3,0)</f>
        <v>M1 VALENCIA</v>
      </c>
      <c r="B137" s="66">
        <v>45660.400092592587</v>
      </c>
      <c r="C137" s="66">
        <v>45719.519629629627</v>
      </c>
      <c r="D137" s="67" t="s">
        <v>577</v>
      </c>
      <c r="E137" s="67" t="s">
        <v>578</v>
      </c>
      <c r="F137" s="1">
        <v>1</v>
      </c>
      <c r="G137" s="63" t="str">
        <f>VLOOKUP(D137,[2]MINDANAO!$B:$C,2,0)</f>
        <v>WAVE RSX(DISC)</v>
      </c>
      <c r="H137" s="67">
        <v>63718</v>
      </c>
      <c r="I137" s="63" t="str">
        <f>VLOOKUP(L137,'[3]NEW LEGEND 2026'!M:S,7,0)</f>
        <v>MUTI</v>
      </c>
      <c r="J137" s="67" t="s">
        <v>794</v>
      </c>
      <c r="K137" s="67" t="s">
        <v>795</v>
      </c>
      <c r="L137" s="67" t="s">
        <v>616</v>
      </c>
      <c r="M137" s="63" t="str">
        <f>VLOOKUP(D137,'[3]NEW LEGEND 2026'!G:I,3,0)</f>
        <v>HONDA</v>
      </c>
      <c r="N137" s="63" t="str">
        <f>VLOOKUP(D137,'[3]NEW LEGEND 2026'!G:J,4,0)</f>
        <v>BLACK)</v>
      </c>
      <c r="O137" s="68" t="str">
        <f t="shared" si="13"/>
        <v>MAR</v>
      </c>
      <c r="P137" s="68">
        <f t="shared" si="14"/>
        <v>3</v>
      </c>
      <c r="Q137" s="68">
        <f t="shared" si="15"/>
        <v>2025</v>
      </c>
      <c r="R137" s="69">
        <f t="shared" si="16"/>
        <v>333.48037037037284</v>
      </c>
      <c r="S137" s="69">
        <f t="shared" si="17"/>
        <v>392.59990740741341</v>
      </c>
      <c r="T137" s="70" t="str">
        <f t="shared" si="12"/>
        <v>91 DAYS UP</v>
      </c>
      <c r="U137" s="70" t="str">
        <f t="shared" si="12"/>
        <v>91 DAYS UP</v>
      </c>
    </row>
    <row r="138" spans="1:21">
      <c r="A138" s="63" t="str">
        <f>VLOOKUP(L138,[1]Sheet1!$N:$P,3,0)</f>
        <v>M1 MALUNGON</v>
      </c>
      <c r="B138" s="66">
        <v>45735.396678240737</v>
      </c>
      <c r="C138" s="66">
        <v>45735.396666666667</v>
      </c>
      <c r="D138" s="67" t="s">
        <v>663</v>
      </c>
      <c r="E138" s="67" t="s">
        <v>664</v>
      </c>
      <c r="F138" s="1">
        <v>1</v>
      </c>
      <c r="G138" s="63" t="str">
        <f>VLOOKUP(D138,[2]MINDANAO!$B:$C,2,0)</f>
        <v>CT125</v>
      </c>
      <c r="H138" s="67">
        <v>58118</v>
      </c>
      <c r="I138" s="63" t="str">
        <f>VLOOKUP(L138,'[3]NEW LEGEND 2026'!M:S,7,0)</f>
        <v>MUTI</v>
      </c>
      <c r="J138" s="67" t="s">
        <v>796</v>
      </c>
      <c r="K138" s="67" t="s">
        <v>797</v>
      </c>
      <c r="L138" s="67" t="s">
        <v>462</v>
      </c>
      <c r="M138" s="63" t="str">
        <f>VLOOKUP(D138,'[3]NEW LEGEND 2026'!G:I,3,0)</f>
        <v>KAWASAKI</v>
      </c>
      <c r="N138" s="63" t="str">
        <f>VLOOKUP(D138,'[3]NEW LEGEND 2026'!G:J,4,0)</f>
        <v>BLACK/RED</v>
      </c>
      <c r="O138" s="68" t="str">
        <f t="shared" si="13"/>
        <v>MAR</v>
      </c>
      <c r="P138" s="68">
        <f t="shared" si="14"/>
        <v>19</v>
      </c>
      <c r="Q138" s="68">
        <f t="shared" si="15"/>
        <v>2025</v>
      </c>
      <c r="R138" s="69">
        <f t="shared" si="16"/>
        <v>317.60333333333256</v>
      </c>
      <c r="S138" s="69">
        <f t="shared" si="17"/>
        <v>317.60332175926305</v>
      </c>
      <c r="T138" s="70" t="str">
        <f t="shared" si="12"/>
        <v>91 DAYS UP</v>
      </c>
      <c r="U138" s="70" t="str">
        <f t="shared" si="12"/>
        <v>91 DAYS UP</v>
      </c>
    </row>
    <row r="139" spans="1:21">
      <c r="A139" s="63" t="str">
        <f>VLOOKUP(L139,[1]Sheet1!$N:$P,3,0)</f>
        <v>M2 SAMAL</v>
      </c>
      <c r="B139" s="66">
        <v>45735.624120370368</v>
      </c>
      <c r="C139" s="66">
        <v>45737.53392361111</v>
      </c>
      <c r="D139" s="67" t="s">
        <v>623</v>
      </c>
      <c r="E139" s="67" t="s">
        <v>624</v>
      </c>
      <c r="F139" s="1">
        <v>1</v>
      </c>
      <c r="G139" s="63" t="str">
        <f>VLOOKUP(D139,[2]MINDANAO!$B:$C,2,0)</f>
        <v>CT100B</v>
      </c>
      <c r="H139" s="67">
        <v>52948</v>
      </c>
      <c r="I139" s="63" t="str">
        <f>VLOOKUP(L139,'[3]NEW LEGEND 2026'!M:S,7,0)</f>
        <v>ULTIMATE</v>
      </c>
      <c r="J139" s="67" t="s">
        <v>798</v>
      </c>
      <c r="K139" s="67" t="s">
        <v>799</v>
      </c>
      <c r="L139" s="67" t="s">
        <v>731</v>
      </c>
      <c r="M139" s="63" t="str">
        <f>VLOOKUP(D139,'[3]NEW LEGEND 2026'!G:I,3,0)</f>
        <v>KAWASAKI</v>
      </c>
      <c r="N139" s="63" t="str">
        <f>VLOOKUP(D139,'[3]NEW LEGEND 2026'!G:J,4,0)</f>
        <v>BLACK/RED</v>
      </c>
      <c r="O139" s="68" t="str">
        <f t="shared" si="13"/>
        <v>MAR</v>
      </c>
      <c r="P139" s="68">
        <f t="shared" si="14"/>
        <v>21</v>
      </c>
      <c r="Q139" s="68">
        <f t="shared" si="15"/>
        <v>2025</v>
      </c>
      <c r="R139" s="69">
        <f t="shared" si="16"/>
        <v>315.46607638888963</v>
      </c>
      <c r="S139" s="69">
        <f t="shared" si="17"/>
        <v>317.37587962963153</v>
      </c>
      <c r="T139" s="70" t="str">
        <f t="shared" si="12"/>
        <v>91 DAYS UP</v>
      </c>
      <c r="U139" s="70" t="str">
        <f t="shared" si="12"/>
        <v>91 DAYS UP</v>
      </c>
    </row>
    <row r="140" spans="1:21">
      <c r="A140" s="63" t="str">
        <f>VLOOKUP(L140,[1]Sheet1!$N:$P,3,0)</f>
        <v>M2 TAGUM 1</v>
      </c>
      <c r="B140" s="66">
        <v>45737.442708333343</v>
      </c>
      <c r="C140" s="66">
        <v>45738.675706018519</v>
      </c>
      <c r="D140" s="67" t="s">
        <v>800</v>
      </c>
      <c r="E140" s="67" t="s">
        <v>801</v>
      </c>
      <c r="F140" s="1">
        <v>1</v>
      </c>
      <c r="G140" s="63" t="str">
        <f>VLOOKUP(D140,[2]MINDANAO!$B:$C,2,0)</f>
        <v>XR150</v>
      </c>
      <c r="H140" s="67">
        <v>93158</v>
      </c>
      <c r="I140" s="63" t="str">
        <f>VLOOKUP(L140,'[3]NEW LEGEND 2026'!M:S,7,0)</f>
        <v>ULTIMATE</v>
      </c>
      <c r="J140" s="67" t="s">
        <v>802</v>
      </c>
      <c r="K140" s="67" t="s">
        <v>803</v>
      </c>
      <c r="L140" s="67" t="s">
        <v>804</v>
      </c>
      <c r="M140" s="63" t="str">
        <f>VLOOKUP(D140,'[3]NEW LEGEND 2026'!G:I,3,0)</f>
        <v>HONDA</v>
      </c>
      <c r="N140" s="63" t="str">
        <f>VLOOKUP(D140,'[3]NEW LEGEND 2026'!G:J,4,0)</f>
        <v>BLACK</v>
      </c>
      <c r="O140" s="68" t="str">
        <f t="shared" si="13"/>
        <v>MAR</v>
      </c>
      <c r="P140" s="68">
        <f t="shared" si="14"/>
        <v>22</v>
      </c>
      <c r="Q140" s="68">
        <f t="shared" si="15"/>
        <v>2025</v>
      </c>
      <c r="R140" s="69">
        <f t="shared" si="16"/>
        <v>314.32429398148088</v>
      </c>
      <c r="S140" s="69">
        <f t="shared" si="17"/>
        <v>315.55729166665697</v>
      </c>
      <c r="T140" s="70" t="str">
        <f t="shared" si="12"/>
        <v>91 DAYS UP</v>
      </c>
      <c r="U140" s="70" t="str">
        <f t="shared" si="12"/>
        <v>91 DAYS UP</v>
      </c>
    </row>
    <row r="141" spans="1:21">
      <c r="A141" s="63" t="str">
        <f>VLOOKUP(L141,[1]Sheet1!$N:$P,3,0)</f>
        <v>M1 KABACAN</v>
      </c>
      <c r="B141" s="66">
        <v>44658.488946759258</v>
      </c>
      <c r="C141" s="66">
        <v>45741.653981481482</v>
      </c>
      <c r="D141" s="67" t="s">
        <v>805</v>
      </c>
      <c r="E141" s="67" t="s">
        <v>806</v>
      </c>
      <c r="F141" s="1">
        <v>1</v>
      </c>
      <c r="G141" s="63" t="str">
        <f>VLOOKUP(D141,[2]MINDANAO!$B:$C,2,0)</f>
        <v>MIO SPORTY</v>
      </c>
      <c r="H141" s="67">
        <v>66402</v>
      </c>
      <c r="I141" s="63" t="str">
        <f>VLOOKUP(L141,'[3]NEW LEGEND 2026'!M:S,7,0)</f>
        <v>MUTI</v>
      </c>
      <c r="J141" s="67" t="s">
        <v>807</v>
      </c>
      <c r="K141" s="67" t="s">
        <v>808</v>
      </c>
      <c r="L141" s="67" t="s">
        <v>397</v>
      </c>
      <c r="M141" s="63" t="str">
        <f>VLOOKUP(D141,'[3]NEW LEGEND 2026'!G:I,3,0)</f>
        <v>YAMAHA</v>
      </c>
      <c r="N141" s="63" t="str">
        <f>VLOOKUP(D141,'[3]NEW LEGEND 2026'!G:J,4,0)</f>
        <v>M. SILVER/ M. DARK GRAY</v>
      </c>
      <c r="O141" s="68" t="str">
        <f t="shared" si="13"/>
        <v>MAR</v>
      </c>
      <c r="P141" s="68">
        <f t="shared" si="14"/>
        <v>25</v>
      </c>
      <c r="Q141" s="68">
        <f t="shared" si="15"/>
        <v>2025</v>
      </c>
      <c r="R141" s="69">
        <f t="shared" si="16"/>
        <v>311.34601851851767</v>
      </c>
      <c r="S141" s="69">
        <f t="shared" si="17"/>
        <v>1394.5110532407416</v>
      </c>
      <c r="T141" s="70" t="str">
        <f t="shared" si="12"/>
        <v>91 DAYS UP</v>
      </c>
      <c r="U141" s="70" t="str">
        <f t="shared" si="12"/>
        <v>91 DAYS UP</v>
      </c>
    </row>
    <row r="142" spans="1:21">
      <c r="A142" s="63" t="str">
        <f>VLOOKUP(L142,[1]Sheet1!$N:$P,3,0)</f>
        <v>M2 BAYUGAN</v>
      </c>
      <c r="B142" s="66">
        <v>45742.434525462973</v>
      </c>
      <c r="C142" s="66">
        <v>45744.375555555547</v>
      </c>
      <c r="D142" s="67" t="s">
        <v>809</v>
      </c>
      <c r="E142" s="67" t="s">
        <v>810</v>
      </c>
      <c r="F142" s="1">
        <v>1</v>
      </c>
      <c r="G142" s="63" t="str">
        <f>VLOOKUP(D142,[2]MINDANAO!$B:$C,2,0)</f>
        <v>WAVE RSX(DISC)</v>
      </c>
      <c r="H142" s="67">
        <v>63718</v>
      </c>
      <c r="I142" s="63" t="str">
        <f>VLOOKUP(L142,'[3]NEW LEGEND 2026'!M:S,7,0)</f>
        <v>ULTIMATE</v>
      </c>
      <c r="J142" s="67" t="s">
        <v>811</v>
      </c>
      <c r="K142" s="67" t="s">
        <v>812</v>
      </c>
      <c r="L142" s="67" t="s">
        <v>692</v>
      </c>
      <c r="M142" s="63" t="str">
        <f>VLOOKUP(D142,'[3]NEW LEGEND 2026'!G:I,3,0)</f>
        <v>HONDA</v>
      </c>
      <c r="N142" s="63" t="str">
        <f>VLOOKUP(D142,'[3]NEW LEGEND 2026'!G:J,4,0)</f>
        <v>WHITE/BLACK</v>
      </c>
      <c r="O142" s="68" t="str">
        <f t="shared" si="13"/>
        <v>MAR</v>
      </c>
      <c r="P142" s="68">
        <f t="shared" si="14"/>
        <v>28</v>
      </c>
      <c r="Q142" s="68">
        <f t="shared" si="15"/>
        <v>2025</v>
      </c>
      <c r="R142" s="69">
        <f t="shared" si="16"/>
        <v>308.62444444445282</v>
      </c>
      <c r="S142" s="69">
        <f t="shared" si="17"/>
        <v>310.5654745370266</v>
      </c>
      <c r="T142" s="70" t="str">
        <f t="shared" si="12"/>
        <v>91 DAYS UP</v>
      </c>
      <c r="U142" s="70" t="str">
        <f t="shared" si="12"/>
        <v>91 DAYS UP</v>
      </c>
    </row>
    <row r="143" spans="1:21">
      <c r="A143" s="63" t="str">
        <f>VLOOKUP(L143,[1]Sheet1!$N:$P,3,0)</f>
        <v>M1 ISULAN</v>
      </c>
      <c r="B143" s="66">
        <v>45744.562164351853</v>
      </c>
      <c r="C143" s="66">
        <v>45744.562152777777</v>
      </c>
      <c r="D143" s="67" t="s">
        <v>542</v>
      </c>
      <c r="E143" s="67" t="s">
        <v>543</v>
      </c>
      <c r="F143" s="1">
        <v>1</v>
      </c>
      <c r="G143" s="63" t="str">
        <f>VLOOKUP(D143,[2]MINDANAO!$B:$C,2,0)</f>
        <v>CT100</v>
      </c>
      <c r="H143" s="67">
        <v>55298</v>
      </c>
      <c r="I143" s="63" t="str">
        <f>VLOOKUP(L143,'[3]NEW LEGEND 2026'!M:S,7,0)</f>
        <v>MUTI</v>
      </c>
      <c r="J143" s="67" t="s">
        <v>813</v>
      </c>
      <c r="K143" s="67" t="s">
        <v>814</v>
      </c>
      <c r="L143" s="67" t="s">
        <v>391</v>
      </c>
      <c r="M143" s="63" t="str">
        <f>VLOOKUP(D143,'[3]NEW LEGEND 2026'!G:I,3,0)</f>
        <v>KAWASAKI</v>
      </c>
      <c r="N143" s="63" t="str">
        <f>VLOOKUP(D143,'[3]NEW LEGEND 2026'!G:J,4,0)</f>
        <v>BLACK BLUE</v>
      </c>
      <c r="O143" s="68" t="str">
        <f t="shared" si="13"/>
        <v>MAR</v>
      </c>
      <c r="P143" s="68">
        <f t="shared" si="14"/>
        <v>28</v>
      </c>
      <c r="Q143" s="68">
        <f t="shared" si="15"/>
        <v>2025</v>
      </c>
      <c r="R143" s="69">
        <f t="shared" si="16"/>
        <v>308.43784722222335</v>
      </c>
      <c r="S143" s="69">
        <f t="shared" si="17"/>
        <v>308.43783564814657</v>
      </c>
      <c r="T143" s="70" t="str">
        <f t="shared" si="12"/>
        <v>91 DAYS UP</v>
      </c>
      <c r="U143" s="70" t="str">
        <f t="shared" si="12"/>
        <v>91 DAYS UP</v>
      </c>
    </row>
    <row r="144" spans="1:21">
      <c r="A144" s="63" t="str">
        <f>VLOOKUP(L144,[1]Sheet1!$N:$P,3,0)</f>
        <v>M1 POLOMOLOK</v>
      </c>
      <c r="B144" s="66">
        <v>45498.586747685193</v>
      </c>
      <c r="C144" s="66">
        <v>45752.381284722222</v>
      </c>
      <c r="D144" s="67" t="s">
        <v>695</v>
      </c>
      <c r="E144" s="67" t="s">
        <v>696</v>
      </c>
      <c r="F144" s="1">
        <v>1</v>
      </c>
      <c r="G144" s="63" t="str">
        <f>VLOOKUP(D144,[2]MINDANAO!$B:$C,2,0)</f>
        <v>WAVE RSX (DRUM)</v>
      </c>
      <c r="H144" s="67">
        <v>61878</v>
      </c>
      <c r="I144" s="63" t="str">
        <f>VLOOKUP(L144,'[3]NEW LEGEND 2026'!M:S,7,0)</f>
        <v>MUTI</v>
      </c>
      <c r="J144" s="67" t="s">
        <v>815</v>
      </c>
      <c r="K144" s="67" t="s">
        <v>816</v>
      </c>
      <c r="L144" s="67" t="s">
        <v>376</v>
      </c>
      <c r="M144" s="63" t="str">
        <f>VLOOKUP(D144,'[3]NEW LEGEND 2026'!G:I,3,0)</f>
        <v>HONDA</v>
      </c>
      <c r="N144" s="63" t="str">
        <f>VLOOKUP(D144,'[3]NEW LEGEND 2026'!G:J,4,0)</f>
        <v>BLACK</v>
      </c>
      <c r="O144" s="68" t="str">
        <f t="shared" si="13"/>
        <v>APR</v>
      </c>
      <c r="P144" s="68">
        <f t="shared" si="14"/>
        <v>5</v>
      </c>
      <c r="Q144" s="68">
        <f t="shared" si="15"/>
        <v>2025</v>
      </c>
      <c r="R144" s="69">
        <f t="shared" si="16"/>
        <v>300.61871527777839</v>
      </c>
      <c r="S144" s="69">
        <f t="shared" si="17"/>
        <v>554.41325231480732</v>
      </c>
      <c r="T144" s="70" t="str">
        <f t="shared" si="12"/>
        <v>91 DAYS UP</v>
      </c>
      <c r="U144" s="70" t="str">
        <f t="shared" si="12"/>
        <v>91 DAYS UP</v>
      </c>
    </row>
    <row r="145" spans="1:21">
      <c r="A145" s="63" t="str">
        <f>VLOOKUP(L145,[1]Sheet1!$N:$P,3,0)</f>
        <v>M2 SAMAL</v>
      </c>
      <c r="B145" s="66">
        <v>45754.459965277783</v>
      </c>
      <c r="C145" s="66">
        <v>45755.556481481479</v>
      </c>
      <c r="D145" s="67" t="s">
        <v>604</v>
      </c>
      <c r="E145" s="67" t="s">
        <v>605</v>
      </c>
      <c r="F145" s="1">
        <v>1</v>
      </c>
      <c r="G145" s="63" t="str">
        <f>VLOOKUP(D145,[2]MINDANAO!$B:$C,2,0)</f>
        <v>XRM OFFROAD FI(DSX)</v>
      </c>
      <c r="H145" s="67">
        <v>72378</v>
      </c>
      <c r="I145" s="63" t="str">
        <f>VLOOKUP(L145,'[3]NEW LEGEND 2026'!M:S,7,0)</f>
        <v>ULTIMATE</v>
      </c>
      <c r="J145" s="67" t="s">
        <v>817</v>
      </c>
      <c r="K145" s="67" t="s">
        <v>818</v>
      </c>
      <c r="L145" s="67" t="s">
        <v>731</v>
      </c>
      <c r="M145" s="63" t="str">
        <f>VLOOKUP(D145,'[3]NEW LEGEND 2026'!G:I,3,0)</f>
        <v>HONDA</v>
      </c>
      <c r="N145" s="63" t="str">
        <f>VLOOKUP(D145,'[3]NEW LEGEND 2026'!G:J,4,0)</f>
        <v>WHITE/BLUE</v>
      </c>
      <c r="O145" s="68" t="str">
        <f t="shared" si="13"/>
        <v>APR</v>
      </c>
      <c r="P145" s="68">
        <f t="shared" si="14"/>
        <v>8</v>
      </c>
      <c r="Q145" s="68">
        <f t="shared" si="15"/>
        <v>2025</v>
      </c>
      <c r="R145" s="69">
        <f t="shared" si="16"/>
        <v>297.44351851852116</v>
      </c>
      <c r="S145" s="69">
        <f t="shared" si="17"/>
        <v>298.54003472221666</v>
      </c>
      <c r="T145" s="70" t="str">
        <f t="shared" si="12"/>
        <v>91 DAYS UP</v>
      </c>
      <c r="U145" s="70" t="str">
        <f t="shared" si="12"/>
        <v>91 DAYS UP</v>
      </c>
    </row>
    <row r="146" spans="1:21">
      <c r="A146" s="63" t="str">
        <f>VLOOKUP(L146,[1]Sheet1!$N:$P,3,0)</f>
        <v>M2 CATALUNAN GRANDE</v>
      </c>
      <c r="B146" s="66">
        <v>45758.634131944447</v>
      </c>
      <c r="C146" s="66">
        <v>45761.343078703707</v>
      </c>
      <c r="D146" s="67" t="s">
        <v>623</v>
      </c>
      <c r="E146" s="67" t="s">
        <v>624</v>
      </c>
      <c r="F146" s="1">
        <v>1</v>
      </c>
      <c r="G146" s="63" t="str">
        <f>VLOOKUP(D146,[2]MINDANAO!$B:$C,2,0)</f>
        <v>CT100B</v>
      </c>
      <c r="H146" s="67">
        <v>52948</v>
      </c>
      <c r="I146" s="63" t="str">
        <f>VLOOKUP(L146,'[3]NEW LEGEND 2026'!M:S,7,0)</f>
        <v>ULTIMATE</v>
      </c>
      <c r="J146" s="67" t="s">
        <v>819</v>
      </c>
      <c r="K146" s="67" t="s">
        <v>820</v>
      </c>
      <c r="L146" s="67" t="s">
        <v>675</v>
      </c>
      <c r="M146" s="63" t="str">
        <f>VLOOKUP(D146,'[3]NEW LEGEND 2026'!G:I,3,0)</f>
        <v>KAWASAKI</v>
      </c>
      <c r="N146" s="63" t="str">
        <f>VLOOKUP(D146,'[3]NEW LEGEND 2026'!G:J,4,0)</f>
        <v>BLACK/RED</v>
      </c>
      <c r="O146" s="68" t="str">
        <f t="shared" si="13"/>
        <v>APR</v>
      </c>
      <c r="P146" s="68">
        <f t="shared" si="14"/>
        <v>14</v>
      </c>
      <c r="Q146" s="68">
        <f t="shared" si="15"/>
        <v>2025</v>
      </c>
      <c r="R146" s="69">
        <f t="shared" si="16"/>
        <v>291.65692129629315</v>
      </c>
      <c r="S146" s="69">
        <f t="shared" si="17"/>
        <v>294.36586805555271</v>
      </c>
      <c r="T146" s="70" t="str">
        <f t="shared" ref="T146:U209" si="18">IF(R146&lt;=30,"1-30 DAYS",IF(R146&lt;=60,"31-60 DAYS",IF(R146&lt;=90,"61-90 DAYS","91 DAYS UP")))</f>
        <v>91 DAYS UP</v>
      </c>
      <c r="U146" s="70" t="str">
        <f t="shared" si="18"/>
        <v>91 DAYS UP</v>
      </c>
    </row>
    <row r="147" spans="1:21">
      <c r="A147" s="63" t="str">
        <f>VLOOKUP(L147,[1]Sheet1!$N:$P,3,0)</f>
        <v>M1 QUEZON</v>
      </c>
      <c r="B147" s="66">
        <v>45763.541203703702</v>
      </c>
      <c r="C147" s="66">
        <v>45763.541192129633</v>
      </c>
      <c r="D147" s="67" t="s">
        <v>821</v>
      </c>
      <c r="E147" s="67" t="s">
        <v>822</v>
      </c>
      <c r="F147" s="1">
        <v>1</v>
      </c>
      <c r="G147" s="63" t="str">
        <f>VLOOKUP(D147,[2]MINDANAO!$B:$C,2,0)</f>
        <v>SMASH(SPOKE)</v>
      </c>
      <c r="H147" s="67">
        <v>61202</v>
      </c>
      <c r="I147" s="63" t="str">
        <f>VLOOKUP(L147,'[3]NEW LEGEND 2026'!M:S,7,0)</f>
        <v>MUTI</v>
      </c>
      <c r="J147" s="67" t="s">
        <v>823</v>
      </c>
      <c r="K147" s="67" t="s">
        <v>824</v>
      </c>
      <c r="L147" s="67" t="s">
        <v>421</v>
      </c>
      <c r="M147" s="63" t="str">
        <f>VLOOKUP(D147,'[3]NEW LEGEND 2026'!G:I,3,0)</f>
        <v>SUZUKI</v>
      </c>
      <c r="N147" s="63" t="str">
        <f>VLOOKUP(D147,'[3]NEW LEGEND 2026'!G:J,4,0)</f>
        <v>E1BLACK</v>
      </c>
      <c r="O147" s="68" t="str">
        <f t="shared" si="13"/>
        <v>APR</v>
      </c>
      <c r="P147" s="68">
        <f t="shared" si="14"/>
        <v>16</v>
      </c>
      <c r="Q147" s="68">
        <f t="shared" si="15"/>
        <v>2025</v>
      </c>
      <c r="R147" s="69">
        <f t="shared" si="16"/>
        <v>289.45880787036731</v>
      </c>
      <c r="S147" s="69">
        <f t="shared" si="17"/>
        <v>289.45879629629781</v>
      </c>
      <c r="T147" s="70" t="str">
        <f t="shared" si="18"/>
        <v>91 DAYS UP</v>
      </c>
      <c r="U147" s="70" t="str">
        <f t="shared" si="18"/>
        <v>91 DAYS UP</v>
      </c>
    </row>
    <row r="148" spans="1:21">
      <c r="A148" s="63" t="str">
        <f>VLOOKUP(L148,[1]Sheet1!$N:$P,3,0)</f>
        <v>M1 MARAMAG</v>
      </c>
      <c r="B148" s="66">
        <v>45768.62023148148</v>
      </c>
      <c r="C148" s="66">
        <v>45768.62023148148</v>
      </c>
      <c r="D148" s="67" t="s">
        <v>719</v>
      </c>
      <c r="E148" s="67" t="s">
        <v>720</v>
      </c>
      <c r="F148" s="1">
        <v>1</v>
      </c>
      <c r="G148" s="63" t="str">
        <f>VLOOKUP(D148,[2]MINDANAO!$B:$C,2,0)</f>
        <v>BARAKO III FI(DUAL START)</v>
      </c>
      <c r="H148" s="67">
        <v>96470</v>
      </c>
      <c r="I148" s="63" t="str">
        <f>VLOOKUP(L148,'[3]NEW LEGEND 2026'!M:S,7,0)</f>
        <v>MUTI</v>
      </c>
      <c r="J148" s="67" t="s">
        <v>825</v>
      </c>
      <c r="K148" s="67" t="s">
        <v>826</v>
      </c>
      <c r="L148" s="67" t="s">
        <v>381</v>
      </c>
      <c r="M148" s="63" t="str">
        <f>VLOOKUP(D148,'[3]NEW LEGEND 2026'!G:I,3,0)</f>
        <v>KAWASAKI</v>
      </c>
      <c r="N148" s="63" t="str">
        <f>VLOOKUP(D148,'[3]NEW LEGEND 2026'!G:J,4,0)</f>
        <v>BLACK</v>
      </c>
      <c r="O148" s="68" t="str">
        <f t="shared" si="13"/>
        <v>APR</v>
      </c>
      <c r="P148" s="68">
        <f t="shared" si="14"/>
        <v>21</v>
      </c>
      <c r="Q148" s="68">
        <f t="shared" si="15"/>
        <v>2025</v>
      </c>
      <c r="R148" s="69">
        <f t="shared" si="16"/>
        <v>284.37976851852</v>
      </c>
      <c r="S148" s="69">
        <f t="shared" si="17"/>
        <v>284.37976851852</v>
      </c>
      <c r="T148" s="70" t="str">
        <f t="shared" si="18"/>
        <v>91 DAYS UP</v>
      </c>
      <c r="U148" s="70" t="str">
        <f t="shared" si="18"/>
        <v>91 DAYS UP</v>
      </c>
    </row>
    <row r="149" spans="1:21">
      <c r="A149" s="63" t="str">
        <f>VLOOKUP(L149,[1]Sheet1!$N:$P,3,0)</f>
        <v>M1 MARAMAG</v>
      </c>
      <c r="B149" s="66">
        <v>45769.456805555557</v>
      </c>
      <c r="C149" s="66">
        <v>45769.456805555557</v>
      </c>
      <c r="D149" s="67" t="s">
        <v>827</v>
      </c>
      <c r="E149" s="67" t="s">
        <v>828</v>
      </c>
      <c r="F149" s="1">
        <v>1</v>
      </c>
      <c r="G149" s="63" t="str">
        <f>VLOOKUP(D149,[2]MINDANAO!$B:$C,2,0)</f>
        <v>NMAX155 FI ABS</v>
      </c>
      <c r="H149" s="67">
        <v>144987</v>
      </c>
      <c r="I149" s="63" t="str">
        <f>VLOOKUP(L149,'[3]NEW LEGEND 2026'!M:S,7,0)</f>
        <v>MUTI</v>
      </c>
      <c r="J149" s="67" t="s">
        <v>829</v>
      </c>
      <c r="K149" s="67" t="s">
        <v>830</v>
      </c>
      <c r="L149" s="67" t="s">
        <v>381</v>
      </c>
      <c r="M149" s="63" t="str">
        <f>VLOOKUP(D149,'[3]NEW LEGEND 2026'!G:I,3,0)</f>
        <v>YAMAHA</v>
      </c>
      <c r="N149" s="63" t="str">
        <f>VLOOKUP(D149,'[3]NEW LEGEND 2026'!G:J,4,0)</f>
        <v>LIGHT GRAY</v>
      </c>
      <c r="O149" s="68" t="str">
        <f t="shared" si="13"/>
        <v>APR</v>
      </c>
      <c r="P149" s="68">
        <f t="shared" si="14"/>
        <v>22</v>
      </c>
      <c r="Q149" s="68">
        <f t="shared" si="15"/>
        <v>2025</v>
      </c>
      <c r="R149" s="69">
        <f t="shared" si="16"/>
        <v>283.54319444444263</v>
      </c>
      <c r="S149" s="69">
        <f t="shared" si="17"/>
        <v>283.54319444444263</v>
      </c>
      <c r="T149" s="70" t="str">
        <f t="shared" si="18"/>
        <v>91 DAYS UP</v>
      </c>
      <c r="U149" s="70" t="str">
        <f t="shared" si="18"/>
        <v>91 DAYS UP</v>
      </c>
    </row>
    <row r="150" spans="1:21">
      <c r="A150" s="63" t="str">
        <f>VLOOKUP(L150,[1]Sheet1!$N:$P,3,0)</f>
        <v>M2 BULUA</v>
      </c>
      <c r="B150" s="66">
        <v>45768.604837962957</v>
      </c>
      <c r="C150" s="66">
        <v>45771.568981481483</v>
      </c>
      <c r="D150" s="67" t="s">
        <v>831</v>
      </c>
      <c r="E150" s="67" t="s">
        <v>832</v>
      </c>
      <c r="F150" s="1">
        <v>1</v>
      </c>
      <c r="G150" s="63" t="str">
        <f>VLOOKUP(D150,[2]MINDANAO!$B:$C,2,0)</f>
        <v>TMX ALPHA FI</v>
      </c>
      <c r="H150" s="67">
        <v>56358</v>
      </c>
      <c r="I150" s="63" t="str">
        <f>VLOOKUP(L150,'[3]NEW LEGEND 2026'!M:S,7,0)</f>
        <v>ULTIMATE</v>
      </c>
      <c r="J150" s="67" t="s">
        <v>833</v>
      </c>
      <c r="K150" s="67" t="s">
        <v>834</v>
      </c>
      <c r="L150" s="67" t="s">
        <v>699</v>
      </c>
      <c r="M150" s="63" t="str">
        <f>VLOOKUP(D150,'[3]NEW LEGEND 2026'!G:I,3,0)</f>
        <v>HONDA</v>
      </c>
      <c r="N150" s="63" t="str">
        <f>VLOOKUP(D150,'[3]NEW LEGEND 2026'!G:J,4,0)</f>
        <v>BLACK</v>
      </c>
      <c r="O150" s="68" t="str">
        <f t="shared" si="13"/>
        <v>APR</v>
      </c>
      <c r="P150" s="68">
        <f t="shared" si="14"/>
        <v>24</v>
      </c>
      <c r="Q150" s="68">
        <f t="shared" si="15"/>
        <v>2025</v>
      </c>
      <c r="R150" s="69">
        <f t="shared" si="16"/>
        <v>281.43101851851679</v>
      </c>
      <c r="S150" s="69">
        <f t="shared" si="17"/>
        <v>284.39516203704261</v>
      </c>
      <c r="T150" s="70" t="str">
        <f t="shared" si="18"/>
        <v>91 DAYS UP</v>
      </c>
      <c r="U150" s="70" t="str">
        <f t="shared" si="18"/>
        <v>91 DAYS UP</v>
      </c>
    </row>
    <row r="151" spans="1:21">
      <c r="A151" s="63" t="str">
        <f>VLOOKUP(L151,[1]Sheet1!$N:$P,3,0)</f>
        <v>M2 TAGUM 2</v>
      </c>
      <c r="B151" s="66">
        <v>45645.40215277778</v>
      </c>
      <c r="C151" s="66">
        <v>45782.608344907407</v>
      </c>
      <c r="D151" s="67" t="s">
        <v>774</v>
      </c>
      <c r="E151" s="67" t="s">
        <v>775</v>
      </c>
      <c r="F151" s="1">
        <v>1</v>
      </c>
      <c r="G151" s="63" t="str">
        <f>VLOOKUP(D151,[2]MINDANAO!$B:$C,2,0)</f>
        <v>XR150</v>
      </c>
      <c r="H151" s="67">
        <v>93158</v>
      </c>
      <c r="I151" s="63" t="str">
        <f>VLOOKUP(L151,'[3]NEW LEGEND 2026'!M:S,7,0)</f>
        <v>ULTIMATE</v>
      </c>
      <c r="J151" s="67" t="s">
        <v>835</v>
      </c>
      <c r="K151" s="67" t="s">
        <v>836</v>
      </c>
      <c r="L151" s="67" t="s">
        <v>747</v>
      </c>
      <c r="M151" s="63" t="str">
        <f>VLOOKUP(D151,'[3]NEW LEGEND 2026'!G:I,3,0)</f>
        <v>HONDA</v>
      </c>
      <c r="N151" s="63" t="str">
        <f>VLOOKUP(D151,'[3]NEW LEGEND 2026'!G:J,4,0)</f>
        <v>WHITE</v>
      </c>
      <c r="O151" s="68" t="str">
        <f t="shared" si="13"/>
        <v>MAY</v>
      </c>
      <c r="P151" s="68">
        <f t="shared" si="14"/>
        <v>5</v>
      </c>
      <c r="Q151" s="68">
        <f t="shared" si="15"/>
        <v>2025</v>
      </c>
      <c r="R151" s="69">
        <f t="shared" si="16"/>
        <v>270.39165509259328</v>
      </c>
      <c r="S151" s="69">
        <f t="shared" si="17"/>
        <v>407.59784722221957</v>
      </c>
      <c r="T151" s="70" t="str">
        <f t="shared" si="18"/>
        <v>91 DAYS UP</v>
      </c>
      <c r="U151" s="70" t="str">
        <f t="shared" si="18"/>
        <v>91 DAYS UP</v>
      </c>
    </row>
    <row r="152" spans="1:21">
      <c r="A152" s="63" t="str">
        <f>VLOOKUP(L152,[1]Sheet1!$N:$P,3,0)</f>
        <v>M1 NABUNTURAN</v>
      </c>
      <c r="B152" s="66">
        <v>45776.348981481482</v>
      </c>
      <c r="C152" s="66">
        <v>45783.609143518523</v>
      </c>
      <c r="D152" s="67" t="s">
        <v>837</v>
      </c>
      <c r="E152" s="67" t="s">
        <v>838</v>
      </c>
      <c r="F152" s="1">
        <v>1</v>
      </c>
      <c r="G152" s="63" t="str">
        <f>VLOOKUP(D152,[2]MINDANAO!$B:$C,2,0)</f>
        <v>SMASH FI(MAGS)</v>
      </c>
      <c r="H152" s="67">
        <v>69572</v>
      </c>
      <c r="I152" s="63" t="str">
        <f>VLOOKUP(L152,'[3]NEW LEGEND 2026'!M:S,7,0)</f>
        <v>MUTI</v>
      </c>
      <c r="J152" s="67" t="s">
        <v>839</v>
      </c>
      <c r="K152" s="67" t="s">
        <v>840</v>
      </c>
      <c r="L152" s="67" t="s">
        <v>371</v>
      </c>
      <c r="M152" s="63" t="str">
        <f>VLOOKUP(D152,'[3]NEW LEGEND 2026'!G:I,3,0)</f>
        <v>SUZUKI</v>
      </c>
      <c r="N152" s="63" t="str">
        <f>VLOOKUP(D152,'[3]NEW LEGEND 2026'!G:J,4,0)</f>
        <v>BLACK</v>
      </c>
      <c r="O152" s="68" t="str">
        <f t="shared" si="13"/>
        <v>MAY</v>
      </c>
      <c r="P152" s="68">
        <f t="shared" si="14"/>
        <v>6</v>
      </c>
      <c r="Q152" s="68">
        <f t="shared" si="15"/>
        <v>2025</v>
      </c>
      <c r="R152" s="69">
        <f t="shared" si="16"/>
        <v>269.39085648147739</v>
      </c>
      <c r="S152" s="69">
        <f t="shared" si="17"/>
        <v>276.65101851851796</v>
      </c>
      <c r="T152" s="70" t="str">
        <f t="shared" si="18"/>
        <v>91 DAYS UP</v>
      </c>
      <c r="U152" s="70" t="str">
        <f t="shared" si="18"/>
        <v>91 DAYS UP</v>
      </c>
    </row>
    <row r="153" spans="1:21">
      <c r="A153" s="63" t="str">
        <f>VLOOKUP(L153,[1]Sheet1!$N:$P,3,0)</f>
        <v>M1 MALUNGON</v>
      </c>
      <c r="B153" s="66">
        <v>44659.988819444443</v>
      </c>
      <c r="C153" s="66">
        <v>45785.459710648152</v>
      </c>
      <c r="D153" s="67" t="s">
        <v>841</v>
      </c>
      <c r="E153" s="67" t="s">
        <v>842</v>
      </c>
      <c r="F153" s="1">
        <v>1</v>
      </c>
      <c r="G153" s="63" t="str">
        <f>VLOOKUP(D153,[2]MINDANAO!$B:$C,2,0)</f>
        <v>RAIDER J CROSSOVER</v>
      </c>
      <c r="H153" s="67">
        <v>64217</v>
      </c>
      <c r="I153" s="63" t="str">
        <f>VLOOKUP(L153,'[3]NEW LEGEND 2026'!M:S,7,0)</f>
        <v>MUTI</v>
      </c>
      <c r="J153" s="67" t="s">
        <v>843</v>
      </c>
      <c r="K153" s="67" t="s">
        <v>844</v>
      </c>
      <c r="L153" s="67" t="s">
        <v>462</v>
      </c>
      <c r="M153" s="63" t="str">
        <f>VLOOKUP(D153,'[3]NEW LEGEND 2026'!G:I,3,0)</f>
        <v>SUZUKI</v>
      </c>
      <c r="N153" s="63" t="str">
        <f>VLOOKUP(D153,'[3]NEW LEGEND 2026'!G:J,4,0)</f>
        <v>YELLOW</v>
      </c>
      <c r="O153" s="68" t="str">
        <f t="shared" si="13"/>
        <v>MAY</v>
      </c>
      <c r="P153" s="68">
        <f t="shared" si="14"/>
        <v>8</v>
      </c>
      <c r="Q153" s="68">
        <f t="shared" si="15"/>
        <v>2025</v>
      </c>
      <c r="R153" s="69">
        <f t="shared" si="16"/>
        <v>267.5402893518476</v>
      </c>
      <c r="S153" s="69">
        <f t="shared" si="17"/>
        <v>1393.0111805555571</v>
      </c>
      <c r="T153" s="70" t="str">
        <f t="shared" si="18"/>
        <v>91 DAYS UP</v>
      </c>
      <c r="U153" s="70" t="str">
        <f t="shared" si="18"/>
        <v>91 DAYS UP</v>
      </c>
    </row>
    <row r="154" spans="1:21">
      <c r="A154" s="63" t="str">
        <f>VLOOKUP(L154,[1]Sheet1!$N:$P,3,0)</f>
        <v>M1 MALUNGON</v>
      </c>
      <c r="B154" s="66">
        <v>44973.422060185178</v>
      </c>
      <c r="C154" s="66">
        <v>45785.459710648152</v>
      </c>
      <c r="D154" s="67" t="s">
        <v>841</v>
      </c>
      <c r="E154" s="67" t="s">
        <v>842</v>
      </c>
      <c r="F154" s="1">
        <v>1</v>
      </c>
      <c r="G154" s="63" t="str">
        <f>VLOOKUP(D154,[2]MINDANAO!$B:$C,2,0)</f>
        <v>RAIDER J CROSSOVER</v>
      </c>
      <c r="H154" s="67">
        <v>64217</v>
      </c>
      <c r="I154" s="63" t="str">
        <f>VLOOKUP(L154,'[3]NEW LEGEND 2026'!M:S,7,0)</f>
        <v>MUTI</v>
      </c>
      <c r="J154" s="67" t="s">
        <v>845</v>
      </c>
      <c r="K154" s="67" t="s">
        <v>846</v>
      </c>
      <c r="L154" s="67" t="s">
        <v>462</v>
      </c>
      <c r="M154" s="63" t="str">
        <f>VLOOKUP(D154,'[3]NEW LEGEND 2026'!G:I,3,0)</f>
        <v>SUZUKI</v>
      </c>
      <c r="N154" s="63" t="str">
        <f>VLOOKUP(D154,'[3]NEW LEGEND 2026'!G:J,4,0)</f>
        <v>YELLOW</v>
      </c>
      <c r="O154" s="68" t="str">
        <f t="shared" si="13"/>
        <v>MAY</v>
      </c>
      <c r="P154" s="68">
        <f t="shared" si="14"/>
        <v>8</v>
      </c>
      <c r="Q154" s="68">
        <f t="shared" si="15"/>
        <v>2025</v>
      </c>
      <c r="R154" s="69">
        <f t="shared" si="16"/>
        <v>267.5402893518476</v>
      </c>
      <c r="S154" s="69">
        <f t="shared" si="17"/>
        <v>1079.5779398148225</v>
      </c>
      <c r="T154" s="70" t="str">
        <f t="shared" si="18"/>
        <v>91 DAYS UP</v>
      </c>
      <c r="U154" s="70" t="str">
        <f t="shared" si="18"/>
        <v>91 DAYS UP</v>
      </c>
    </row>
    <row r="155" spans="1:21">
      <c r="A155" s="63" t="str">
        <f>VLOOKUP(L155,[1]Sheet1!$N:$P,3,0)</f>
        <v>M2 CATALUNAN GRANDE</v>
      </c>
      <c r="B155" s="66">
        <v>45792.652233796303</v>
      </c>
      <c r="C155" s="66">
        <v>45792.652222222219</v>
      </c>
      <c r="D155" s="67" t="s">
        <v>565</v>
      </c>
      <c r="E155" s="67" t="s">
        <v>566</v>
      </c>
      <c r="F155" s="1">
        <v>1</v>
      </c>
      <c r="G155" s="63" t="str">
        <f>VLOOKUP(D155,[2]MINDANAO!$B:$C,2,0)</f>
        <v>BOXER</v>
      </c>
      <c r="H155" s="67">
        <v>56426</v>
      </c>
      <c r="I155" s="63" t="str">
        <f>VLOOKUP(L155,'[3]NEW LEGEND 2026'!M:S,7,0)</f>
        <v>ULTIMATE</v>
      </c>
      <c r="J155" s="67" t="s">
        <v>847</v>
      </c>
      <c r="K155" s="67" t="s">
        <v>848</v>
      </c>
      <c r="L155" s="67" t="s">
        <v>675</v>
      </c>
      <c r="M155" s="63" t="str">
        <f>VLOOKUP(D155,'[3]NEW LEGEND 2026'!G:I,3,0)</f>
        <v>KAWASAKI</v>
      </c>
      <c r="N155" s="63" t="str">
        <f>VLOOKUP(D155,'[3]NEW LEGEND 2026'!G:J,4,0)</f>
        <v>RED</v>
      </c>
      <c r="O155" s="68" t="str">
        <f t="shared" si="13"/>
        <v>MAY</v>
      </c>
      <c r="P155" s="68">
        <f t="shared" si="14"/>
        <v>15</v>
      </c>
      <c r="Q155" s="68">
        <f t="shared" si="15"/>
        <v>2025</v>
      </c>
      <c r="R155" s="69">
        <f t="shared" si="16"/>
        <v>260.34777777778072</v>
      </c>
      <c r="S155" s="69">
        <f t="shared" si="17"/>
        <v>260.34776620369666</v>
      </c>
      <c r="T155" s="70" t="str">
        <f t="shared" si="18"/>
        <v>91 DAYS UP</v>
      </c>
      <c r="U155" s="70" t="str">
        <f t="shared" si="18"/>
        <v>91 DAYS UP</v>
      </c>
    </row>
    <row r="156" spans="1:21">
      <c r="A156" s="63" t="str">
        <f>VLOOKUP(L156,[1]Sheet1!$N:$P,3,0)</f>
        <v>M1 NABUNTURAN</v>
      </c>
      <c r="B156" s="66">
        <v>45790.458391203712</v>
      </c>
      <c r="C156" s="66">
        <v>45796.367326388892</v>
      </c>
      <c r="D156" s="67" t="s">
        <v>849</v>
      </c>
      <c r="E156" s="67" t="s">
        <v>850</v>
      </c>
      <c r="F156" s="1">
        <v>1</v>
      </c>
      <c r="G156" s="63" t="str">
        <f>VLOOKUP(D156,[2]MINDANAO!$B:$C,2,0)</f>
        <v>BRUSKY125</v>
      </c>
      <c r="H156" s="67">
        <v>72500</v>
      </c>
      <c r="I156" s="63" t="str">
        <f>VLOOKUP(L156,'[3]NEW LEGEND 2026'!M:S,7,0)</f>
        <v>MUTI</v>
      </c>
      <c r="J156" s="67" t="s">
        <v>851</v>
      </c>
      <c r="K156" s="67" t="s">
        <v>852</v>
      </c>
      <c r="L156" s="67" t="s">
        <v>371</v>
      </c>
      <c r="M156" s="63" t="str">
        <f>VLOOKUP(D156,'[3]NEW LEGEND 2026'!G:I,3,0)</f>
        <v>KAWASAKI</v>
      </c>
      <c r="N156" s="63" t="str">
        <f>VLOOKUP(D156,'[3]NEW LEGEND 2026'!G:J,4,0)</f>
        <v>RED</v>
      </c>
      <c r="O156" s="68" t="str">
        <f t="shared" si="13"/>
        <v>MAY</v>
      </c>
      <c r="P156" s="68">
        <f t="shared" si="14"/>
        <v>19</v>
      </c>
      <c r="Q156" s="68">
        <f t="shared" si="15"/>
        <v>2025</v>
      </c>
      <c r="R156" s="69">
        <f t="shared" si="16"/>
        <v>256.63267361110775</v>
      </c>
      <c r="S156" s="69">
        <f t="shared" si="17"/>
        <v>262.54160879628762</v>
      </c>
      <c r="T156" s="70" t="str">
        <f t="shared" si="18"/>
        <v>91 DAYS UP</v>
      </c>
      <c r="U156" s="70" t="str">
        <f t="shared" si="18"/>
        <v>91 DAYS UP</v>
      </c>
    </row>
    <row r="157" spans="1:21">
      <c r="A157" s="63" t="str">
        <f>VLOOKUP(L157,[1]Sheet1!$N:$P,3,0)</f>
        <v>M1 NABUNTURAN</v>
      </c>
      <c r="B157" s="66">
        <v>45793.621805555558</v>
      </c>
      <c r="C157" s="66">
        <v>45796.367326388892</v>
      </c>
      <c r="D157" s="67" t="s">
        <v>853</v>
      </c>
      <c r="E157" s="67" t="s">
        <v>854</v>
      </c>
      <c r="F157" s="1">
        <v>1</v>
      </c>
      <c r="G157" s="63" t="str">
        <f>VLOOKUP(D157,[2]MINDANAO!$B:$C,2,0)</f>
        <v>TMX150 SUPREMO</v>
      </c>
      <c r="H157" s="67">
        <v>76598</v>
      </c>
      <c r="I157" s="63" t="str">
        <f>VLOOKUP(L157,'[3]NEW LEGEND 2026'!M:S,7,0)</f>
        <v>MUTI</v>
      </c>
      <c r="J157" s="67" t="s">
        <v>855</v>
      </c>
      <c r="K157" s="67" t="s">
        <v>856</v>
      </c>
      <c r="L157" s="67" t="s">
        <v>371</v>
      </c>
      <c r="M157" s="63" t="str">
        <f>VLOOKUP(D157,'[3]NEW LEGEND 2026'!G:I,3,0)</f>
        <v>HONDA</v>
      </c>
      <c r="N157" s="63" t="str">
        <f>VLOOKUP(D157,'[3]NEW LEGEND 2026'!G:J,4,0)</f>
        <v>BLACK</v>
      </c>
      <c r="O157" s="68" t="str">
        <f t="shared" si="13"/>
        <v>MAY</v>
      </c>
      <c r="P157" s="68">
        <f t="shared" si="14"/>
        <v>19</v>
      </c>
      <c r="Q157" s="68">
        <f t="shared" si="15"/>
        <v>2025</v>
      </c>
      <c r="R157" s="69">
        <f t="shared" si="16"/>
        <v>256.63267361110775</v>
      </c>
      <c r="S157" s="69">
        <f t="shared" si="17"/>
        <v>259.37819444444176</v>
      </c>
      <c r="T157" s="70" t="str">
        <f t="shared" si="18"/>
        <v>91 DAYS UP</v>
      </c>
      <c r="U157" s="70" t="str">
        <f t="shared" si="18"/>
        <v>91 DAYS UP</v>
      </c>
    </row>
    <row r="158" spans="1:21">
      <c r="A158" s="63" t="str">
        <f>VLOOKUP(L158,[1]Sheet1!$N:$P,3,0)</f>
        <v>M1 HONDA MARAMAG</v>
      </c>
      <c r="B158" s="66">
        <v>44753.476284722223</v>
      </c>
      <c r="C158" s="66">
        <v>45804.698275462957</v>
      </c>
      <c r="D158" s="67" t="s">
        <v>857</v>
      </c>
      <c r="E158" s="67" t="s">
        <v>858</v>
      </c>
      <c r="F158" s="1">
        <v>1</v>
      </c>
      <c r="G158" s="63" t="str">
        <f>VLOOKUP(D158,[2]MINDANAO!$B:$C,2,0)</f>
        <v>XRM RS</v>
      </c>
      <c r="H158" s="67">
        <v>72838</v>
      </c>
      <c r="I158" s="63" t="str">
        <f>VLOOKUP(L158,'[3]NEW LEGEND 2026'!M:S,7,0)</f>
        <v>HONDA</v>
      </c>
      <c r="J158" s="67" t="s">
        <v>859</v>
      </c>
      <c r="K158" s="67" t="s">
        <v>860</v>
      </c>
      <c r="L158" s="67" t="s">
        <v>439</v>
      </c>
      <c r="M158" s="63" t="str">
        <f>VLOOKUP(D158,'[3]NEW LEGEND 2026'!G:I,3,0)</f>
        <v>HONDA</v>
      </c>
      <c r="N158" s="63" t="str">
        <f>VLOOKUP(D158,'[3]NEW LEGEND 2026'!G:J,4,0)</f>
        <v>RED/BLACK</v>
      </c>
      <c r="O158" s="68" t="str">
        <f t="shared" si="13"/>
        <v>MAY</v>
      </c>
      <c r="P158" s="68">
        <f t="shared" si="14"/>
        <v>27</v>
      </c>
      <c r="Q158" s="68">
        <f t="shared" si="15"/>
        <v>2025</v>
      </c>
      <c r="R158" s="69">
        <f t="shared" si="16"/>
        <v>248.3017245370429</v>
      </c>
      <c r="S158" s="69">
        <f t="shared" si="17"/>
        <v>1299.5237152777772</v>
      </c>
      <c r="T158" s="70" t="str">
        <f t="shared" si="18"/>
        <v>91 DAYS UP</v>
      </c>
      <c r="U158" s="70" t="str">
        <f t="shared" si="18"/>
        <v>91 DAYS UP</v>
      </c>
    </row>
    <row r="159" spans="1:21">
      <c r="A159" s="63" t="str">
        <f>VLOOKUP(L159,[1]Sheet1!$N:$P,3,0)</f>
        <v>M1 NABUNTURAN</v>
      </c>
      <c r="B159" s="66">
        <v>45804.722858796304</v>
      </c>
      <c r="C159" s="66">
        <v>45804.72284722222</v>
      </c>
      <c r="D159" s="67" t="s">
        <v>849</v>
      </c>
      <c r="E159" s="67" t="s">
        <v>850</v>
      </c>
      <c r="F159" s="1">
        <v>1</v>
      </c>
      <c r="G159" s="63" t="str">
        <f>VLOOKUP(D159,[2]MINDANAO!$B:$C,2,0)</f>
        <v>BRUSKY125</v>
      </c>
      <c r="H159" s="67">
        <v>72500</v>
      </c>
      <c r="I159" s="63" t="str">
        <f>VLOOKUP(L159,'[3]NEW LEGEND 2026'!M:S,7,0)</f>
        <v>MUTI</v>
      </c>
      <c r="J159" s="67" t="s">
        <v>861</v>
      </c>
      <c r="K159" s="67" t="s">
        <v>862</v>
      </c>
      <c r="L159" s="67" t="s">
        <v>371</v>
      </c>
      <c r="M159" s="63" t="str">
        <f>VLOOKUP(D159,'[3]NEW LEGEND 2026'!G:I,3,0)</f>
        <v>KAWASAKI</v>
      </c>
      <c r="N159" s="63" t="str">
        <f>VLOOKUP(D159,'[3]NEW LEGEND 2026'!G:J,4,0)</f>
        <v>RED</v>
      </c>
      <c r="O159" s="68" t="str">
        <f t="shared" si="13"/>
        <v>MAY</v>
      </c>
      <c r="P159" s="68">
        <f t="shared" si="14"/>
        <v>27</v>
      </c>
      <c r="Q159" s="68">
        <f t="shared" si="15"/>
        <v>2025</v>
      </c>
      <c r="R159" s="69">
        <f t="shared" si="16"/>
        <v>248.27715277778043</v>
      </c>
      <c r="S159" s="69">
        <f t="shared" si="17"/>
        <v>248.27714120369637</v>
      </c>
      <c r="T159" s="70" t="str">
        <f t="shared" si="18"/>
        <v>91 DAYS UP</v>
      </c>
      <c r="U159" s="70" t="str">
        <f t="shared" si="18"/>
        <v>91 DAYS UP</v>
      </c>
    </row>
    <row r="160" spans="1:21">
      <c r="A160" s="63" t="str">
        <f>VLOOKUP(L160,[1]Sheet1!$N:$P,3,0)</f>
        <v>M1 QUEZON</v>
      </c>
      <c r="B160" s="66">
        <v>45111.633356481478</v>
      </c>
      <c r="C160" s="66">
        <v>45806.590497685182</v>
      </c>
      <c r="D160" s="67" t="s">
        <v>446</v>
      </c>
      <c r="E160" s="67" t="s">
        <v>447</v>
      </c>
      <c r="F160" s="1">
        <v>1</v>
      </c>
      <c r="G160" s="63" t="str">
        <f>VLOOKUP(D160,[2]MINDANAO!$B:$C,2,0)</f>
        <v>AIRBLADE 160</v>
      </c>
      <c r="H160" s="67">
        <v>119838</v>
      </c>
      <c r="I160" s="63" t="str">
        <f>VLOOKUP(L160,'[3]NEW LEGEND 2026'!M:S,7,0)</f>
        <v>MUTI</v>
      </c>
      <c r="J160" s="67" t="s">
        <v>863</v>
      </c>
      <c r="K160" s="67" t="s">
        <v>864</v>
      </c>
      <c r="L160" s="67" t="s">
        <v>421</v>
      </c>
      <c r="M160" s="63" t="str">
        <f>VLOOKUP(D160,'[3]NEW LEGEND 2026'!G:I,3,0)</f>
        <v>HONDA</v>
      </c>
      <c r="N160" s="63" t="str">
        <f>VLOOKUP(D160,'[3]NEW LEGEND 2026'!G:J,4,0)</f>
        <v>GRAY/BLACK</v>
      </c>
      <c r="O160" s="68" t="str">
        <f t="shared" si="13"/>
        <v>MAY</v>
      </c>
      <c r="P160" s="68">
        <f t="shared" si="14"/>
        <v>29</v>
      </c>
      <c r="Q160" s="68">
        <f t="shared" si="15"/>
        <v>2025</v>
      </c>
      <c r="R160" s="69">
        <f t="shared" si="16"/>
        <v>246.40950231481838</v>
      </c>
      <c r="S160" s="69">
        <f t="shared" si="17"/>
        <v>941.36664351852232</v>
      </c>
      <c r="T160" s="70" t="str">
        <f t="shared" si="18"/>
        <v>91 DAYS UP</v>
      </c>
      <c r="U160" s="70" t="str">
        <f t="shared" si="18"/>
        <v>91 DAYS UP</v>
      </c>
    </row>
    <row r="161" spans="1:21">
      <c r="A161" s="63" t="str">
        <f>VLOOKUP(L161,[1]Sheet1!$N:$P,3,0)</f>
        <v>M2 TAGUM 3</v>
      </c>
      <c r="B161" s="66">
        <v>45807.656493055547</v>
      </c>
      <c r="C161" s="66">
        <v>45808.487488425933</v>
      </c>
      <c r="D161" s="67" t="s">
        <v>865</v>
      </c>
      <c r="E161" s="67" t="s">
        <v>866</v>
      </c>
      <c r="F161" s="1">
        <v>1</v>
      </c>
      <c r="G161" s="63" t="str">
        <f>VLOOKUP(D161,[2]MINDANAO!$B:$C,2,0)</f>
        <v>XRM RS</v>
      </c>
      <c r="H161" s="67">
        <v>73838</v>
      </c>
      <c r="I161" s="63" t="str">
        <f>VLOOKUP(L161,'[3]NEW LEGEND 2026'!M:S,7,0)</f>
        <v>ULTIMATE</v>
      </c>
      <c r="J161" s="67" t="s">
        <v>867</v>
      </c>
      <c r="K161" s="67" t="s">
        <v>868</v>
      </c>
      <c r="L161" s="67" t="s">
        <v>744</v>
      </c>
      <c r="M161" s="63" t="str">
        <f>VLOOKUP(D161,'[3]NEW LEGEND 2026'!G:I,3,0)</f>
        <v>HONDA</v>
      </c>
      <c r="N161" s="63" t="str">
        <f>VLOOKUP(D161,'[3]NEW LEGEND 2026'!G:J,4,0)</f>
        <v>RED/BLACK</v>
      </c>
      <c r="O161" s="68" t="str">
        <f t="shared" si="13"/>
        <v>MAY</v>
      </c>
      <c r="P161" s="68">
        <f t="shared" si="14"/>
        <v>31</v>
      </c>
      <c r="Q161" s="68">
        <f t="shared" si="15"/>
        <v>2025</v>
      </c>
      <c r="R161" s="69">
        <f t="shared" si="16"/>
        <v>244.51251157406659</v>
      </c>
      <c r="S161" s="69">
        <f t="shared" si="17"/>
        <v>245.34350694445311</v>
      </c>
      <c r="T161" s="70" t="str">
        <f t="shared" si="18"/>
        <v>91 DAYS UP</v>
      </c>
      <c r="U161" s="70" t="str">
        <f t="shared" si="18"/>
        <v>91 DAYS UP</v>
      </c>
    </row>
    <row r="162" spans="1:21">
      <c r="A162" s="63" t="str">
        <f>VLOOKUP(L162,[1]Sheet1!$N:$P,3,0)</f>
        <v>M2 CALINAN</v>
      </c>
      <c r="B162" s="66">
        <v>45807.673333333332</v>
      </c>
      <c r="C162" s="66">
        <v>45810.426238425927</v>
      </c>
      <c r="D162" s="67" t="s">
        <v>853</v>
      </c>
      <c r="E162" s="67" t="s">
        <v>854</v>
      </c>
      <c r="F162" s="1">
        <v>1</v>
      </c>
      <c r="G162" s="63" t="str">
        <f>VLOOKUP(D162,[2]MINDANAO!$B:$C,2,0)</f>
        <v>TMX150 SUPREMO</v>
      </c>
      <c r="H162" s="67">
        <v>76598</v>
      </c>
      <c r="I162" s="63" t="str">
        <f>VLOOKUP(L162,'[3]NEW LEGEND 2026'!M:S,7,0)</f>
        <v>ULTIMATE</v>
      </c>
      <c r="J162" s="67" t="s">
        <v>869</v>
      </c>
      <c r="K162" s="67" t="s">
        <v>870</v>
      </c>
      <c r="L162" s="67" t="s">
        <v>871</v>
      </c>
      <c r="M162" s="63" t="str">
        <f>VLOOKUP(D162,'[3]NEW LEGEND 2026'!G:I,3,0)</f>
        <v>HONDA</v>
      </c>
      <c r="N162" s="63" t="str">
        <f>VLOOKUP(D162,'[3]NEW LEGEND 2026'!G:J,4,0)</f>
        <v>BLACK</v>
      </c>
      <c r="O162" s="68" t="str">
        <f t="shared" si="13"/>
        <v>JUN</v>
      </c>
      <c r="P162" s="68">
        <f t="shared" si="14"/>
        <v>2</v>
      </c>
      <c r="Q162" s="68">
        <f t="shared" si="15"/>
        <v>2025</v>
      </c>
      <c r="R162" s="69">
        <f t="shared" si="16"/>
        <v>242.57376157407271</v>
      </c>
      <c r="S162" s="69">
        <f t="shared" si="17"/>
        <v>245.32666666666773</v>
      </c>
      <c r="T162" s="70" t="str">
        <f t="shared" si="18"/>
        <v>91 DAYS UP</v>
      </c>
      <c r="U162" s="70" t="str">
        <f t="shared" si="18"/>
        <v>91 DAYS UP</v>
      </c>
    </row>
    <row r="163" spans="1:21">
      <c r="A163" s="63" t="str">
        <f>VLOOKUP(L163,[1]Sheet1!$N:$P,3,0)</f>
        <v>M1 ISULAN</v>
      </c>
      <c r="B163" s="66">
        <v>45812.359143518523</v>
      </c>
      <c r="C163" s="66">
        <v>45812.359120370369</v>
      </c>
      <c r="D163" s="67" t="s">
        <v>663</v>
      </c>
      <c r="E163" s="67" t="s">
        <v>664</v>
      </c>
      <c r="F163" s="1">
        <v>1</v>
      </c>
      <c r="G163" s="63" t="str">
        <f>VLOOKUP(D163,[2]MINDANAO!$B:$C,2,0)</f>
        <v>CT125</v>
      </c>
      <c r="H163" s="67">
        <v>58118</v>
      </c>
      <c r="I163" s="63" t="str">
        <f>VLOOKUP(L163,'[3]NEW LEGEND 2026'!M:S,7,0)</f>
        <v>MUTI</v>
      </c>
      <c r="J163" s="67" t="s">
        <v>872</v>
      </c>
      <c r="K163" s="67" t="s">
        <v>873</v>
      </c>
      <c r="L163" s="67" t="s">
        <v>391</v>
      </c>
      <c r="M163" s="63" t="str">
        <f>VLOOKUP(D163,'[3]NEW LEGEND 2026'!G:I,3,0)</f>
        <v>KAWASAKI</v>
      </c>
      <c r="N163" s="63" t="str">
        <f>VLOOKUP(D163,'[3]NEW LEGEND 2026'!G:J,4,0)</f>
        <v>BLACK/RED</v>
      </c>
      <c r="O163" s="68" t="str">
        <f t="shared" si="13"/>
        <v>JUN</v>
      </c>
      <c r="P163" s="68">
        <f t="shared" si="14"/>
        <v>4</v>
      </c>
      <c r="Q163" s="68">
        <f t="shared" si="15"/>
        <v>2025</v>
      </c>
      <c r="R163" s="69">
        <f t="shared" si="16"/>
        <v>240.64087962963094</v>
      </c>
      <c r="S163" s="69">
        <f t="shared" si="17"/>
        <v>240.64085648147739</v>
      </c>
      <c r="T163" s="70" t="str">
        <f t="shared" si="18"/>
        <v>91 DAYS UP</v>
      </c>
      <c r="U163" s="70" t="str">
        <f t="shared" si="18"/>
        <v>91 DAYS UP</v>
      </c>
    </row>
    <row r="164" spans="1:21">
      <c r="A164" s="63" t="str">
        <f>VLOOKUP(L164,[1]Sheet1!$N:$P,3,0)</f>
        <v>M2 TAGUM 2</v>
      </c>
      <c r="B164" s="66">
        <v>45807.667384259257</v>
      </c>
      <c r="C164" s="66">
        <v>45817.55232638889</v>
      </c>
      <c r="D164" s="67" t="s">
        <v>663</v>
      </c>
      <c r="E164" s="67" t="s">
        <v>664</v>
      </c>
      <c r="F164" s="1">
        <v>1</v>
      </c>
      <c r="G164" s="63" t="str">
        <f>VLOOKUP(D164,[2]MINDANAO!$B:$C,2,0)</f>
        <v>CT125</v>
      </c>
      <c r="H164" s="67">
        <v>58118</v>
      </c>
      <c r="I164" s="63" t="str">
        <f>VLOOKUP(L164,'[3]NEW LEGEND 2026'!M:S,7,0)</f>
        <v>ULTIMATE</v>
      </c>
      <c r="J164" s="67" t="s">
        <v>874</v>
      </c>
      <c r="K164" s="67" t="s">
        <v>875</v>
      </c>
      <c r="L164" s="67" t="s">
        <v>747</v>
      </c>
      <c r="M164" s="63" t="str">
        <f>VLOOKUP(D164,'[3]NEW LEGEND 2026'!G:I,3,0)</f>
        <v>KAWASAKI</v>
      </c>
      <c r="N164" s="63" t="str">
        <f>VLOOKUP(D164,'[3]NEW LEGEND 2026'!G:J,4,0)</f>
        <v>BLACK/RED</v>
      </c>
      <c r="O164" s="68" t="str">
        <f t="shared" si="13"/>
        <v>JUN</v>
      </c>
      <c r="P164" s="68">
        <f t="shared" si="14"/>
        <v>9</v>
      </c>
      <c r="Q164" s="68">
        <f t="shared" si="15"/>
        <v>2025</v>
      </c>
      <c r="R164" s="69">
        <f t="shared" si="16"/>
        <v>235.44767361111008</v>
      </c>
      <c r="S164" s="69">
        <f t="shared" si="17"/>
        <v>245.33261574074277</v>
      </c>
      <c r="T164" s="70" t="str">
        <f t="shared" si="18"/>
        <v>91 DAYS UP</v>
      </c>
      <c r="U164" s="70" t="str">
        <f t="shared" si="18"/>
        <v>91 DAYS UP</v>
      </c>
    </row>
    <row r="165" spans="1:21">
      <c r="A165" s="63" t="str">
        <f>VLOOKUP(L165,[1]Sheet1!$N:$P,3,0)</f>
        <v>M1 TACURONG</v>
      </c>
      <c r="B165" s="66">
        <v>45818.648946759262</v>
      </c>
      <c r="C165" s="66">
        <v>45818.648935185192</v>
      </c>
      <c r="D165" s="67" t="s">
        <v>876</v>
      </c>
      <c r="E165" s="67" t="s">
        <v>877</v>
      </c>
      <c r="F165" s="1">
        <v>1</v>
      </c>
      <c r="G165" s="63" t="str">
        <f>VLOOKUP(D165,[2]MINDANAO!$B:$C,2,0)</f>
        <v>YTX125</v>
      </c>
      <c r="H165" s="67">
        <v>54426</v>
      </c>
      <c r="I165" s="63" t="str">
        <f>VLOOKUP(L165,'[3]NEW LEGEND 2026'!M:S,7,0)</f>
        <v>MUTI</v>
      </c>
      <c r="J165" s="67" t="s">
        <v>878</v>
      </c>
      <c r="K165" s="67" t="s">
        <v>879</v>
      </c>
      <c r="L165" s="67" t="s">
        <v>386</v>
      </c>
      <c r="M165" s="63" t="str">
        <f>VLOOKUP(D165,'[3]NEW LEGEND 2026'!G:I,3,0)</f>
        <v>YAMAHA</v>
      </c>
      <c r="N165" s="63" t="str">
        <f>VLOOKUP(D165,'[3]NEW LEGEND 2026'!G:J,4,0)</f>
        <v>RED</v>
      </c>
      <c r="O165" s="68" t="str">
        <f t="shared" si="13"/>
        <v>JUN</v>
      </c>
      <c r="P165" s="68">
        <f t="shared" si="14"/>
        <v>10</v>
      </c>
      <c r="Q165" s="68">
        <f t="shared" si="15"/>
        <v>2025</v>
      </c>
      <c r="R165" s="69">
        <f t="shared" si="16"/>
        <v>234.35106481480761</v>
      </c>
      <c r="S165" s="69">
        <f t="shared" si="17"/>
        <v>234.35105324073811</v>
      </c>
      <c r="T165" s="70" t="str">
        <f t="shared" si="18"/>
        <v>91 DAYS UP</v>
      </c>
      <c r="U165" s="70" t="str">
        <f t="shared" si="18"/>
        <v>91 DAYS UP</v>
      </c>
    </row>
    <row r="166" spans="1:21">
      <c r="A166" s="63" t="str">
        <f>VLOOKUP(L166,[1]Sheet1!$N:$P,3,0)</f>
        <v>M1 HONDA MALUNGON</v>
      </c>
      <c r="B166" s="66">
        <v>45805.695856481478</v>
      </c>
      <c r="C166" s="66">
        <v>45819.577962962961</v>
      </c>
      <c r="D166" s="67" t="s">
        <v>880</v>
      </c>
      <c r="E166" s="67" t="s">
        <v>881</v>
      </c>
      <c r="F166" s="1">
        <v>1</v>
      </c>
      <c r="G166" s="63" t="str">
        <f>VLOOKUP(D166,[2]MINDANAO!$B:$C,2,0)</f>
        <v>PCX160 STANDARD</v>
      </c>
      <c r="H166" s="67">
        <v>127088</v>
      </c>
      <c r="I166" s="63" t="str">
        <f>VLOOKUP(L166,'[3]NEW LEGEND 2026'!M:S,7,0)</f>
        <v>HONDA</v>
      </c>
      <c r="J166" s="67" t="s">
        <v>882</v>
      </c>
      <c r="K166" s="67" t="s">
        <v>883</v>
      </c>
      <c r="L166" s="67" t="s">
        <v>884</v>
      </c>
      <c r="M166" s="63" t="str">
        <f>VLOOKUP(D166,'[3]NEW LEGEND 2026'!G:I,3,0)</f>
        <v>HONDA</v>
      </c>
      <c r="N166" s="63" t="str">
        <f>VLOOKUP(D166,'[3]NEW LEGEND 2026'!G:J,4,0)</f>
        <v>SILVER</v>
      </c>
      <c r="O166" s="68" t="str">
        <f t="shared" si="13"/>
        <v>JUN</v>
      </c>
      <c r="P166" s="68">
        <f t="shared" si="14"/>
        <v>11</v>
      </c>
      <c r="Q166" s="68">
        <f t="shared" si="15"/>
        <v>2025</v>
      </c>
      <c r="R166" s="69">
        <f t="shared" si="16"/>
        <v>233.42203703703854</v>
      </c>
      <c r="S166" s="69">
        <f t="shared" si="17"/>
        <v>247.30414351852232</v>
      </c>
      <c r="T166" s="70" t="str">
        <f t="shared" si="18"/>
        <v>91 DAYS UP</v>
      </c>
      <c r="U166" s="70" t="str">
        <f t="shared" si="18"/>
        <v>91 DAYS UP</v>
      </c>
    </row>
    <row r="167" spans="1:21">
      <c r="A167" s="63" t="str">
        <f>VLOOKUP(L167,[1]Sheet1!$N:$P,3,0)</f>
        <v>M2 BULUA</v>
      </c>
      <c r="B167" s="66">
        <v>45824.381620370368</v>
      </c>
      <c r="C167" s="66">
        <v>45824.381620370368</v>
      </c>
      <c r="D167" s="67" t="s">
        <v>885</v>
      </c>
      <c r="E167" s="67" t="s">
        <v>886</v>
      </c>
      <c r="F167" s="1">
        <v>1</v>
      </c>
      <c r="G167" s="63" t="str">
        <f>VLOOKUP(D167,[2]MINDANAO!$B:$C,2,0)</f>
        <v>GIXXER250</v>
      </c>
      <c r="H167" s="67">
        <v>172337</v>
      </c>
      <c r="I167" s="63" t="str">
        <f>VLOOKUP(L167,'[3]NEW LEGEND 2026'!M:S,7,0)</f>
        <v>ULTIMATE</v>
      </c>
      <c r="J167" s="67" t="s">
        <v>887</v>
      </c>
      <c r="K167" s="67" t="s">
        <v>888</v>
      </c>
      <c r="L167" s="67" t="s">
        <v>699</v>
      </c>
      <c r="M167" s="63" t="str">
        <f>VLOOKUP(D167,'[3]NEW LEGEND 2026'!G:I,3,0)</f>
        <v>SUZUKI</v>
      </c>
      <c r="N167" s="63" t="str">
        <f>VLOOKUP(D167,'[3]NEW LEGEND 2026'!G:J,4,0)</f>
        <v>BLUE</v>
      </c>
      <c r="O167" s="68" t="str">
        <f t="shared" si="13"/>
        <v>JUN</v>
      </c>
      <c r="P167" s="68">
        <f t="shared" si="14"/>
        <v>16</v>
      </c>
      <c r="Q167" s="68">
        <f t="shared" si="15"/>
        <v>2025</v>
      </c>
      <c r="R167" s="69">
        <f t="shared" si="16"/>
        <v>228.61837962963182</v>
      </c>
      <c r="S167" s="69">
        <f t="shared" si="17"/>
        <v>228.61837962963182</v>
      </c>
      <c r="T167" s="70" t="str">
        <f t="shared" si="18"/>
        <v>91 DAYS UP</v>
      </c>
      <c r="U167" s="70" t="str">
        <f t="shared" si="18"/>
        <v>91 DAYS UP</v>
      </c>
    </row>
    <row r="168" spans="1:21">
      <c r="A168" s="63" t="str">
        <f>VLOOKUP(L168,[1]Sheet1!$N:$P,3,0)</f>
        <v>M1 ISULAN</v>
      </c>
      <c r="B168" s="66">
        <v>45828.439282407409</v>
      </c>
      <c r="C168" s="66">
        <v>45828.453680555547</v>
      </c>
      <c r="D168" s="67" t="s">
        <v>573</v>
      </c>
      <c r="E168" s="67" t="s">
        <v>574</v>
      </c>
      <c r="F168" s="1">
        <v>1</v>
      </c>
      <c r="G168" s="63" t="str">
        <f>VLOOKUP(D168,[2]MINDANAO!$B:$C,2,0)</f>
        <v>CT100B</v>
      </c>
      <c r="H168" s="67">
        <v>52948</v>
      </c>
      <c r="I168" s="63" t="str">
        <f>VLOOKUP(L168,'[3]NEW LEGEND 2026'!M:S,7,0)</f>
        <v>MUTI</v>
      </c>
      <c r="J168" s="67" t="s">
        <v>889</v>
      </c>
      <c r="K168" s="67" t="s">
        <v>890</v>
      </c>
      <c r="L168" s="67" t="s">
        <v>391</v>
      </c>
      <c r="M168" s="63" t="str">
        <f>VLOOKUP(D168,'[3]NEW LEGEND 2026'!G:I,3,0)</f>
        <v>KAWASAKI</v>
      </c>
      <c r="N168" s="63" t="str">
        <f>VLOOKUP(D168,'[3]NEW LEGEND 2026'!G:J,4,0)</f>
        <v>BLACK/BLUE</v>
      </c>
      <c r="O168" s="68" t="str">
        <f t="shared" si="13"/>
        <v>JUN</v>
      </c>
      <c r="P168" s="68">
        <f t="shared" si="14"/>
        <v>20</v>
      </c>
      <c r="Q168" s="68">
        <f t="shared" si="15"/>
        <v>2025</v>
      </c>
      <c r="R168" s="69">
        <f t="shared" si="16"/>
        <v>224.54631944445282</v>
      </c>
      <c r="S168" s="69">
        <f t="shared" si="17"/>
        <v>224.56071759259066</v>
      </c>
      <c r="T168" s="70" t="str">
        <f t="shared" si="18"/>
        <v>91 DAYS UP</v>
      </c>
      <c r="U168" s="70" t="str">
        <f t="shared" si="18"/>
        <v>91 DAYS UP</v>
      </c>
    </row>
    <row r="169" spans="1:21">
      <c r="A169" s="63" t="str">
        <f>VLOOKUP(L169,[1]Sheet1!$N:$P,3,0)</f>
        <v>M1 ISULAN</v>
      </c>
      <c r="B169" s="66">
        <v>45828.439282407409</v>
      </c>
      <c r="C169" s="66">
        <v>45828.453680555547</v>
      </c>
      <c r="D169" s="67" t="s">
        <v>573</v>
      </c>
      <c r="E169" s="67" t="s">
        <v>574</v>
      </c>
      <c r="F169" s="1">
        <v>1</v>
      </c>
      <c r="G169" s="63" t="str">
        <f>VLOOKUP(D169,[2]MINDANAO!$B:$C,2,0)</f>
        <v>CT100B</v>
      </c>
      <c r="H169" s="67">
        <v>52948</v>
      </c>
      <c r="I169" s="63" t="str">
        <f>VLOOKUP(L169,'[3]NEW LEGEND 2026'!M:S,7,0)</f>
        <v>MUTI</v>
      </c>
      <c r="J169" s="67" t="s">
        <v>891</v>
      </c>
      <c r="K169" s="67" t="s">
        <v>892</v>
      </c>
      <c r="L169" s="67" t="s">
        <v>391</v>
      </c>
      <c r="M169" s="63" t="str">
        <f>VLOOKUP(D169,'[3]NEW LEGEND 2026'!G:I,3,0)</f>
        <v>KAWASAKI</v>
      </c>
      <c r="N169" s="63" t="str">
        <f>VLOOKUP(D169,'[3]NEW LEGEND 2026'!G:J,4,0)</f>
        <v>BLACK/BLUE</v>
      </c>
      <c r="O169" s="68" t="str">
        <f t="shared" si="13"/>
        <v>JUN</v>
      </c>
      <c r="P169" s="68">
        <f t="shared" si="14"/>
        <v>20</v>
      </c>
      <c r="Q169" s="68">
        <f t="shared" si="15"/>
        <v>2025</v>
      </c>
      <c r="R169" s="69">
        <f t="shared" si="16"/>
        <v>224.54631944445282</v>
      </c>
      <c r="S169" s="69">
        <f t="shared" si="17"/>
        <v>224.56071759259066</v>
      </c>
      <c r="T169" s="70" t="str">
        <f t="shared" si="18"/>
        <v>91 DAYS UP</v>
      </c>
      <c r="U169" s="70" t="str">
        <f t="shared" si="18"/>
        <v>91 DAYS UP</v>
      </c>
    </row>
    <row r="170" spans="1:21">
      <c r="A170" s="63" t="str">
        <f>VLOOKUP(L170,[1]Sheet1!$N:$P,3,0)</f>
        <v>M1 BUTUAN</v>
      </c>
      <c r="B170" s="66">
        <v>45828.630925925929</v>
      </c>
      <c r="C170" s="66">
        <v>45831.610868055563</v>
      </c>
      <c r="D170" s="67" t="s">
        <v>893</v>
      </c>
      <c r="E170" s="67" t="s">
        <v>894</v>
      </c>
      <c r="F170" s="1">
        <v>1</v>
      </c>
      <c r="G170" s="63" t="str">
        <f>VLOOKUP(D170,[2]MINDANAO!$B:$C,2,0)</f>
        <v>XRM DUAL SPORTS FI(DS)</v>
      </c>
      <c r="H170" s="67">
        <v>70158</v>
      </c>
      <c r="I170" s="63" t="str">
        <f>VLOOKUP(L170,'[3]NEW LEGEND 2026'!M:S,7,0)</f>
        <v>MUTI</v>
      </c>
      <c r="J170" s="67" t="s">
        <v>895</v>
      </c>
      <c r="K170" s="67" t="s">
        <v>896</v>
      </c>
      <c r="L170" s="67" t="s">
        <v>897</v>
      </c>
      <c r="M170" s="63" t="str">
        <f>VLOOKUP(D170,'[3]NEW LEGEND 2026'!G:I,3,0)</f>
        <v>HONDA</v>
      </c>
      <c r="N170" s="63" t="str">
        <f>VLOOKUP(D170,'[3]NEW LEGEND 2026'!G:J,4,0)</f>
        <v>RED/BLACK</v>
      </c>
      <c r="O170" s="68" t="str">
        <f t="shared" si="13"/>
        <v>JUN</v>
      </c>
      <c r="P170" s="68">
        <f t="shared" si="14"/>
        <v>23</v>
      </c>
      <c r="Q170" s="68">
        <f t="shared" si="15"/>
        <v>2025</v>
      </c>
      <c r="R170" s="69">
        <f t="shared" si="16"/>
        <v>221.38913194443739</v>
      </c>
      <c r="S170" s="69">
        <f t="shared" si="17"/>
        <v>224.36907407407125</v>
      </c>
      <c r="T170" s="70" t="str">
        <f t="shared" si="18"/>
        <v>91 DAYS UP</v>
      </c>
      <c r="U170" s="70" t="str">
        <f t="shared" si="18"/>
        <v>91 DAYS UP</v>
      </c>
    </row>
    <row r="171" spans="1:21">
      <c r="A171" s="63" t="str">
        <f>VLOOKUP(L171,[1]Sheet1!$N:$P,3,0)</f>
        <v>M1 BANSALAN</v>
      </c>
      <c r="B171" s="66">
        <v>45832.582708333342</v>
      </c>
      <c r="C171" s="66">
        <v>45832.582696759258</v>
      </c>
      <c r="D171" s="67" t="s">
        <v>450</v>
      </c>
      <c r="E171" s="67" t="s">
        <v>451</v>
      </c>
      <c r="F171" s="1">
        <v>1</v>
      </c>
      <c r="G171" s="63" t="str">
        <f>VLOOKUP(D171,[2]MINDANAO!$B:$C,2,0)</f>
        <v>MIO i125</v>
      </c>
      <c r="H171" s="67">
        <v>72447</v>
      </c>
      <c r="I171" s="63" t="str">
        <f>VLOOKUP(L171,'[3]NEW LEGEND 2026'!M:S,7,0)</f>
        <v>MUTI</v>
      </c>
      <c r="J171" s="67" t="s">
        <v>898</v>
      </c>
      <c r="K171" s="67" t="s">
        <v>899</v>
      </c>
      <c r="L171" s="67" t="s">
        <v>900</v>
      </c>
      <c r="M171" s="63" t="str">
        <f>VLOOKUP(D171,'[3]NEW LEGEND 2026'!G:I,3,0)</f>
        <v>YAMAHA</v>
      </c>
      <c r="N171" s="63" t="str">
        <f>VLOOKUP(D171,'[3]NEW LEGEND 2026'!G:J,4,0)</f>
        <v>ORANGE/WHITE</v>
      </c>
      <c r="O171" s="68" t="str">
        <f t="shared" si="13"/>
        <v>JUN</v>
      </c>
      <c r="P171" s="68">
        <f t="shared" si="14"/>
        <v>24</v>
      </c>
      <c r="Q171" s="68">
        <f t="shared" si="15"/>
        <v>2025</v>
      </c>
      <c r="R171" s="69">
        <f t="shared" si="16"/>
        <v>220.4173032407416</v>
      </c>
      <c r="S171" s="69">
        <f t="shared" si="17"/>
        <v>220.41729166665755</v>
      </c>
      <c r="T171" s="70" t="str">
        <f t="shared" si="18"/>
        <v>91 DAYS UP</v>
      </c>
      <c r="U171" s="70" t="str">
        <f t="shared" si="18"/>
        <v>91 DAYS UP</v>
      </c>
    </row>
    <row r="172" spans="1:21">
      <c r="A172" s="63" t="str">
        <f>VLOOKUP(L172,[1]Sheet1!$N:$P,3,0)</f>
        <v>M1 HONDA MALUNGON</v>
      </c>
      <c r="B172" s="66">
        <v>45796.490451388891</v>
      </c>
      <c r="C172" s="66">
        <v>45834.696192129632</v>
      </c>
      <c r="D172" s="67" t="s">
        <v>440</v>
      </c>
      <c r="E172" s="67" t="s">
        <v>441</v>
      </c>
      <c r="F172" s="1">
        <v>1</v>
      </c>
      <c r="G172" s="63" t="str">
        <f>VLOOKUP(D172,[2]MINDANAO!$B:$C,2,0)</f>
        <v>CB150X</v>
      </c>
      <c r="H172" s="67">
        <v>164348</v>
      </c>
      <c r="I172" s="63" t="str">
        <f>VLOOKUP(L172,'[3]NEW LEGEND 2026'!M:S,7,0)</f>
        <v>HONDA</v>
      </c>
      <c r="J172" s="67" t="s">
        <v>901</v>
      </c>
      <c r="K172" s="67" t="s">
        <v>902</v>
      </c>
      <c r="L172" s="67" t="s">
        <v>884</v>
      </c>
      <c r="M172" s="63" t="str">
        <f>VLOOKUP(D172,'[3]NEW LEGEND 2026'!G:I,3,0)</f>
        <v>HONDA</v>
      </c>
      <c r="N172" s="63" t="str">
        <f>VLOOKUP(D172,'[3]NEW LEGEND 2026'!G:J,4,0)</f>
        <v>BLAKC/SILVER</v>
      </c>
      <c r="O172" s="68" t="str">
        <f t="shared" si="13"/>
        <v>JUN</v>
      </c>
      <c r="P172" s="68">
        <f t="shared" si="14"/>
        <v>26</v>
      </c>
      <c r="Q172" s="68">
        <f t="shared" si="15"/>
        <v>2025</v>
      </c>
      <c r="R172" s="69">
        <f t="shared" si="16"/>
        <v>218.30380787036847</v>
      </c>
      <c r="S172" s="69">
        <f t="shared" si="17"/>
        <v>256.50954861110949</v>
      </c>
      <c r="T172" s="70" t="str">
        <f t="shared" si="18"/>
        <v>91 DAYS UP</v>
      </c>
      <c r="U172" s="70" t="str">
        <f t="shared" si="18"/>
        <v>91 DAYS UP</v>
      </c>
    </row>
    <row r="173" spans="1:21">
      <c r="A173" s="63" t="str">
        <f>VLOOKUP(L173,[1]Sheet1!$N:$P,3,0)</f>
        <v>M1 MARBEL</v>
      </c>
      <c r="B173" s="66">
        <v>45644.42287037037</v>
      </c>
      <c r="C173" s="66">
        <v>45836.499282407407</v>
      </c>
      <c r="D173" s="67" t="s">
        <v>809</v>
      </c>
      <c r="E173" s="67" t="s">
        <v>810</v>
      </c>
      <c r="F173" s="1">
        <v>1</v>
      </c>
      <c r="G173" s="63" t="str">
        <f>VLOOKUP(D173,[2]MINDANAO!$B:$C,2,0)</f>
        <v>WAVE RSX(DISC)</v>
      </c>
      <c r="H173" s="67">
        <v>63718</v>
      </c>
      <c r="I173" s="63" t="str">
        <f>VLOOKUP(L173,'[3]NEW LEGEND 2026'!M:S,7,0)</f>
        <v>MUTI</v>
      </c>
      <c r="J173" s="67" t="s">
        <v>903</v>
      </c>
      <c r="K173" s="67" t="s">
        <v>904</v>
      </c>
      <c r="L173" s="67" t="s">
        <v>473</v>
      </c>
      <c r="M173" s="63" t="str">
        <f>VLOOKUP(D173,'[3]NEW LEGEND 2026'!G:I,3,0)</f>
        <v>HONDA</v>
      </c>
      <c r="N173" s="63" t="str">
        <f>VLOOKUP(D173,'[3]NEW LEGEND 2026'!G:J,4,0)</f>
        <v>WHITE/BLACK</v>
      </c>
      <c r="O173" s="68" t="str">
        <f t="shared" si="13"/>
        <v>JUN</v>
      </c>
      <c r="P173" s="68">
        <f t="shared" si="14"/>
        <v>28</v>
      </c>
      <c r="Q173" s="68">
        <f t="shared" si="15"/>
        <v>2025</v>
      </c>
      <c r="R173" s="69">
        <f t="shared" si="16"/>
        <v>216.50071759259299</v>
      </c>
      <c r="S173" s="69">
        <f t="shared" si="17"/>
        <v>408.57712962962978</v>
      </c>
      <c r="T173" s="70" t="str">
        <f t="shared" si="18"/>
        <v>91 DAYS UP</v>
      </c>
      <c r="U173" s="70" t="str">
        <f t="shared" si="18"/>
        <v>91 DAYS UP</v>
      </c>
    </row>
    <row r="174" spans="1:21">
      <c r="A174" s="63" t="str">
        <f>VLOOKUP(L174,[1]Sheet1!$N:$P,3,0)</f>
        <v>M1 HONDA MARAMAG</v>
      </c>
      <c r="B174" s="66">
        <v>45820.379317129627</v>
      </c>
      <c r="C174" s="66">
        <v>45843.543657407397</v>
      </c>
      <c r="D174" s="67" t="s">
        <v>831</v>
      </c>
      <c r="E174" s="67" t="s">
        <v>832</v>
      </c>
      <c r="F174" s="1">
        <v>1</v>
      </c>
      <c r="G174" s="63" t="str">
        <f>VLOOKUP(D174,[2]MINDANAO!$B:$C,2,0)</f>
        <v>TMX ALPHA FI</v>
      </c>
      <c r="H174" s="67">
        <v>56358</v>
      </c>
      <c r="I174" s="63" t="str">
        <f>VLOOKUP(L174,'[3]NEW LEGEND 2026'!M:S,7,0)</f>
        <v>HONDA</v>
      </c>
      <c r="J174" s="67" t="s">
        <v>905</v>
      </c>
      <c r="K174" s="67" t="s">
        <v>906</v>
      </c>
      <c r="L174" s="67" t="s">
        <v>439</v>
      </c>
      <c r="M174" s="63" t="str">
        <f>VLOOKUP(D174,'[3]NEW LEGEND 2026'!G:I,3,0)</f>
        <v>HONDA</v>
      </c>
      <c r="N174" s="63" t="str">
        <f>VLOOKUP(D174,'[3]NEW LEGEND 2026'!G:J,4,0)</f>
        <v>BLACK</v>
      </c>
      <c r="O174" s="68" t="str">
        <f t="shared" si="13"/>
        <v>JUL</v>
      </c>
      <c r="P174" s="68">
        <f t="shared" si="14"/>
        <v>5</v>
      </c>
      <c r="Q174" s="68">
        <f t="shared" si="15"/>
        <v>2025</v>
      </c>
      <c r="R174" s="69">
        <f t="shared" si="16"/>
        <v>209.4563425926026</v>
      </c>
      <c r="S174" s="69">
        <f t="shared" si="17"/>
        <v>232.62068287037255</v>
      </c>
      <c r="T174" s="70" t="str">
        <f t="shared" si="18"/>
        <v>91 DAYS UP</v>
      </c>
      <c r="U174" s="70" t="str">
        <f t="shared" si="18"/>
        <v>91 DAYS UP</v>
      </c>
    </row>
    <row r="175" spans="1:21">
      <c r="A175" s="63" t="str">
        <f>VLOOKUP(L175,[1]Sheet1!$N:$P,3,0)</f>
        <v>M1 VALENCIA</v>
      </c>
      <c r="B175" s="66">
        <v>45832.629189814812</v>
      </c>
      <c r="C175" s="66">
        <v>45847.476041666669</v>
      </c>
      <c r="D175" s="67" t="s">
        <v>907</v>
      </c>
      <c r="E175" s="67" t="s">
        <v>908</v>
      </c>
      <c r="F175" s="1">
        <v>1</v>
      </c>
      <c r="G175" s="63" t="str">
        <f>VLOOKUP(D175,[2]MINDANAO!$B:$C,2,0)</f>
        <v>CT125</v>
      </c>
      <c r="H175" s="67">
        <v>59246</v>
      </c>
      <c r="I175" s="63" t="str">
        <f>VLOOKUP(L175,'[3]NEW LEGEND 2026'!M:S,7,0)</f>
        <v>MUTI</v>
      </c>
      <c r="J175" s="67" t="s">
        <v>909</v>
      </c>
      <c r="K175" s="67" t="s">
        <v>910</v>
      </c>
      <c r="L175" s="67" t="s">
        <v>616</v>
      </c>
      <c r="M175" s="63" t="str">
        <f>VLOOKUP(D175,'[3]NEW LEGEND 2026'!G:I,3,0)</f>
        <v>KAWASAKI</v>
      </c>
      <c r="N175" s="63" t="str">
        <f>VLOOKUP(D175,'[3]NEW LEGEND 2026'!G:J,4,0)</f>
        <v>BLACK/GRAY</v>
      </c>
      <c r="O175" s="68" t="str">
        <f t="shared" si="13"/>
        <v>JUL</v>
      </c>
      <c r="P175" s="68">
        <f t="shared" si="14"/>
        <v>9</v>
      </c>
      <c r="Q175" s="68">
        <f t="shared" si="15"/>
        <v>2025</v>
      </c>
      <c r="R175" s="69">
        <f t="shared" si="16"/>
        <v>205.52395833333139</v>
      </c>
      <c r="S175" s="69">
        <f t="shared" si="17"/>
        <v>220.37081018518802</v>
      </c>
      <c r="T175" s="70" t="str">
        <f t="shared" si="18"/>
        <v>91 DAYS UP</v>
      </c>
      <c r="U175" s="70" t="str">
        <f t="shared" si="18"/>
        <v>91 DAYS UP</v>
      </c>
    </row>
    <row r="176" spans="1:21">
      <c r="A176" s="63" t="str">
        <f>VLOOKUP(L176,[1]Sheet1!$N:$P,3,0)</f>
        <v>M1 HONDA MARAMAG</v>
      </c>
      <c r="B176" s="66">
        <v>45820.379317129627</v>
      </c>
      <c r="C176" s="66">
        <v>45847.49827546296</v>
      </c>
      <c r="D176" s="67" t="s">
        <v>831</v>
      </c>
      <c r="E176" s="67" t="s">
        <v>832</v>
      </c>
      <c r="F176" s="1">
        <v>1</v>
      </c>
      <c r="G176" s="63" t="str">
        <f>VLOOKUP(D176,[2]MINDANAO!$B:$C,2,0)</f>
        <v>TMX ALPHA FI</v>
      </c>
      <c r="H176" s="67">
        <v>56358</v>
      </c>
      <c r="I176" s="63" t="str">
        <f>VLOOKUP(L176,'[3]NEW LEGEND 2026'!M:S,7,0)</f>
        <v>HONDA</v>
      </c>
      <c r="J176" s="67" t="s">
        <v>911</v>
      </c>
      <c r="K176" s="67" t="s">
        <v>912</v>
      </c>
      <c r="L176" s="67" t="s">
        <v>439</v>
      </c>
      <c r="M176" s="63" t="str">
        <f>VLOOKUP(D176,'[3]NEW LEGEND 2026'!G:I,3,0)</f>
        <v>HONDA</v>
      </c>
      <c r="N176" s="63" t="str">
        <f>VLOOKUP(D176,'[3]NEW LEGEND 2026'!G:J,4,0)</f>
        <v>BLACK</v>
      </c>
      <c r="O176" s="68" t="str">
        <f t="shared" si="13"/>
        <v>JUL</v>
      </c>
      <c r="P176" s="68">
        <f t="shared" si="14"/>
        <v>9</v>
      </c>
      <c r="Q176" s="68">
        <f t="shared" si="15"/>
        <v>2025</v>
      </c>
      <c r="R176" s="69">
        <f t="shared" si="16"/>
        <v>205.50172453703999</v>
      </c>
      <c r="S176" s="69">
        <f t="shared" si="17"/>
        <v>232.62068287037255</v>
      </c>
      <c r="T176" s="70" t="str">
        <f t="shared" si="18"/>
        <v>91 DAYS UP</v>
      </c>
      <c r="U176" s="70" t="str">
        <f t="shared" si="18"/>
        <v>91 DAYS UP</v>
      </c>
    </row>
    <row r="177" spans="1:21">
      <c r="A177" s="63" t="str">
        <f>VLOOKUP(L177,[1]Sheet1!$N:$P,3,0)</f>
        <v>M1 HONDA MARAMAG</v>
      </c>
      <c r="B177" s="66">
        <v>45840.682303240741</v>
      </c>
      <c r="C177" s="66">
        <v>45847.49827546296</v>
      </c>
      <c r="D177" s="67" t="s">
        <v>865</v>
      </c>
      <c r="E177" s="67" t="s">
        <v>866</v>
      </c>
      <c r="F177" s="1">
        <v>1</v>
      </c>
      <c r="G177" s="63" t="str">
        <f>VLOOKUP(D177,[2]MINDANAO!$B:$C,2,0)</f>
        <v>XRM RS</v>
      </c>
      <c r="H177" s="67">
        <v>73838</v>
      </c>
      <c r="I177" s="63" t="str">
        <f>VLOOKUP(L177,'[3]NEW LEGEND 2026'!M:S,7,0)</f>
        <v>HONDA</v>
      </c>
      <c r="J177" s="67" t="s">
        <v>913</v>
      </c>
      <c r="K177" s="67" t="s">
        <v>914</v>
      </c>
      <c r="L177" s="67" t="s">
        <v>439</v>
      </c>
      <c r="M177" s="63" t="str">
        <f>VLOOKUP(D177,'[3]NEW LEGEND 2026'!G:I,3,0)</f>
        <v>HONDA</v>
      </c>
      <c r="N177" s="63" t="str">
        <f>VLOOKUP(D177,'[3]NEW LEGEND 2026'!G:J,4,0)</f>
        <v>RED/BLACK</v>
      </c>
      <c r="O177" s="68" t="str">
        <f t="shared" si="13"/>
        <v>JUL</v>
      </c>
      <c r="P177" s="68">
        <f t="shared" si="14"/>
        <v>9</v>
      </c>
      <c r="Q177" s="68">
        <f t="shared" si="15"/>
        <v>2025</v>
      </c>
      <c r="R177" s="69">
        <f t="shared" si="16"/>
        <v>205.50172453703999</v>
      </c>
      <c r="S177" s="69">
        <f t="shared" si="17"/>
        <v>212.31769675925898</v>
      </c>
      <c r="T177" s="70" t="str">
        <f t="shared" si="18"/>
        <v>91 DAYS UP</v>
      </c>
      <c r="U177" s="70" t="str">
        <f t="shared" si="18"/>
        <v>91 DAYS UP</v>
      </c>
    </row>
    <row r="178" spans="1:21">
      <c r="A178" s="63" t="str">
        <f>VLOOKUP(L178,[1]Sheet1!$N:$P,3,0)</f>
        <v>M2 SAMAL</v>
      </c>
      <c r="B178" s="66">
        <v>45849.722592592603</v>
      </c>
      <c r="C178" s="66">
        <v>45850.531377314823</v>
      </c>
      <c r="D178" s="67" t="s">
        <v>915</v>
      </c>
      <c r="E178" s="67" t="s">
        <v>916</v>
      </c>
      <c r="F178" s="1">
        <v>1</v>
      </c>
      <c r="G178" s="63" t="str">
        <f>VLOOKUP(D178,[2]MINDANAO!$B:$C,2,0)</f>
        <v>XRM DUAL SPORTS FI(DS)</v>
      </c>
      <c r="H178" s="67">
        <v>70158</v>
      </c>
      <c r="I178" s="63" t="str">
        <f>VLOOKUP(L178,'[3]NEW LEGEND 2026'!M:S,7,0)</f>
        <v>ULTIMATE</v>
      </c>
      <c r="J178" s="67" t="s">
        <v>917</v>
      </c>
      <c r="K178" s="67" t="s">
        <v>918</v>
      </c>
      <c r="L178" s="67" t="s">
        <v>731</v>
      </c>
      <c r="M178" s="63" t="str">
        <f>VLOOKUP(D178,'[3]NEW LEGEND 2026'!G:I,3,0)</f>
        <v>HONDA</v>
      </c>
      <c r="N178" s="63" t="str">
        <f>VLOOKUP(D178,'[3]NEW LEGEND 2026'!G:J,4,0)</f>
        <v>BLUE/BLACK</v>
      </c>
      <c r="O178" s="68" t="str">
        <f t="shared" si="13"/>
        <v>JUL</v>
      </c>
      <c r="P178" s="68">
        <f t="shared" si="14"/>
        <v>12</v>
      </c>
      <c r="Q178" s="68">
        <f t="shared" si="15"/>
        <v>2025</v>
      </c>
      <c r="R178" s="69">
        <f t="shared" si="16"/>
        <v>202.46862268517725</v>
      </c>
      <c r="S178" s="69">
        <f t="shared" si="17"/>
        <v>203.27740740739682</v>
      </c>
      <c r="T178" s="70" t="str">
        <f t="shared" si="18"/>
        <v>91 DAYS UP</v>
      </c>
      <c r="U178" s="70" t="str">
        <f t="shared" si="18"/>
        <v>91 DAYS UP</v>
      </c>
    </row>
    <row r="179" spans="1:21">
      <c r="A179" s="63" t="str">
        <f>VLOOKUP(L179,[1]Sheet1!$N:$P,3,0)</f>
        <v>M1 NABUNTURAN</v>
      </c>
      <c r="B179" s="66">
        <v>45269.639745370368</v>
      </c>
      <c r="C179" s="66">
        <v>45850.59784722222</v>
      </c>
      <c r="D179" s="67" t="s">
        <v>725</v>
      </c>
      <c r="E179" s="67" t="s">
        <v>726</v>
      </c>
      <c r="F179" s="1">
        <v>1</v>
      </c>
      <c r="G179" s="63" t="str">
        <f>VLOOKUP(D179,[2]MINDANAO!$B:$C,2,0)</f>
        <v>SMASH FI(SPOKE)</v>
      </c>
      <c r="H179" s="67">
        <v>64922</v>
      </c>
      <c r="I179" s="63" t="str">
        <f>VLOOKUP(L179,'[3]NEW LEGEND 2026'!M:S,7,0)</f>
        <v>MUTI</v>
      </c>
      <c r="J179" s="67" t="s">
        <v>919</v>
      </c>
      <c r="K179" s="67" t="s">
        <v>920</v>
      </c>
      <c r="L179" s="67" t="s">
        <v>371</v>
      </c>
      <c r="M179" s="63" t="str">
        <f>VLOOKUP(D179,'[3]NEW LEGEND 2026'!G:I,3,0)</f>
        <v>SUZUKI</v>
      </c>
      <c r="N179" s="63" t="str">
        <f>VLOOKUP(D179,'[3]NEW LEGEND 2026'!G:J,4,0)</f>
        <v>RED</v>
      </c>
      <c r="O179" s="68" t="str">
        <f t="shared" si="13"/>
        <v>JUL</v>
      </c>
      <c r="P179" s="68">
        <f t="shared" si="14"/>
        <v>12</v>
      </c>
      <c r="Q179" s="68">
        <f t="shared" si="15"/>
        <v>2025</v>
      </c>
      <c r="R179" s="69">
        <f t="shared" si="16"/>
        <v>202.40215277778043</v>
      </c>
      <c r="S179" s="69">
        <f t="shared" si="17"/>
        <v>783.36025462963153</v>
      </c>
      <c r="T179" s="70" t="str">
        <f t="shared" si="18"/>
        <v>91 DAYS UP</v>
      </c>
      <c r="U179" s="70" t="str">
        <f t="shared" si="18"/>
        <v>91 DAYS UP</v>
      </c>
    </row>
    <row r="180" spans="1:21">
      <c r="A180" s="63" t="str">
        <f>VLOOKUP(L180,[1]Sheet1!$N:$P,3,0)</f>
        <v>M1 TACURONG</v>
      </c>
      <c r="B180" s="66">
        <v>45853.558865740742</v>
      </c>
      <c r="C180" s="66">
        <v>45853.558865740742</v>
      </c>
      <c r="D180" s="67" t="s">
        <v>921</v>
      </c>
      <c r="E180" s="67" t="s">
        <v>922</v>
      </c>
      <c r="F180" s="1">
        <v>1</v>
      </c>
      <c r="G180" s="63" t="str">
        <f>VLOOKUP(D180,[2]MINDANAO!$B:$C,2,0)</f>
        <v>BOLT150</v>
      </c>
      <c r="H180" s="67">
        <v>98325</v>
      </c>
      <c r="I180" s="63" t="str">
        <f>VLOOKUP(L180,'[3]NEW LEGEND 2026'!M:S,7,0)</f>
        <v>MUTI</v>
      </c>
      <c r="J180" s="67" t="s">
        <v>923</v>
      </c>
      <c r="K180" s="67" t="s">
        <v>924</v>
      </c>
      <c r="L180" s="67" t="s">
        <v>386</v>
      </c>
      <c r="M180" s="63" t="str">
        <f>VLOOKUP(D180,'[3]NEW LEGEND 2026'!G:I,3,0)</f>
        <v>SKYGO</v>
      </c>
      <c r="N180" s="63" t="str">
        <f>VLOOKUP(D180,'[3]NEW LEGEND 2026'!G:J,4,0)</f>
        <v>GOLDEN BROWN</v>
      </c>
      <c r="O180" s="68" t="str">
        <f t="shared" si="13"/>
        <v>JUL</v>
      </c>
      <c r="P180" s="68">
        <f t="shared" si="14"/>
        <v>15</v>
      </c>
      <c r="Q180" s="68">
        <f t="shared" si="15"/>
        <v>2025</v>
      </c>
      <c r="R180" s="69">
        <f t="shared" si="16"/>
        <v>199.44113425925752</v>
      </c>
      <c r="S180" s="69">
        <f t="shared" si="17"/>
        <v>199.44113425925752</v>
      </c>
      <c r="T180" s="70" t="str">
        <f t="shared" si="18"/>
        <v>91 DAYS UP</v>
      </c>
      <c r="U180" s="70" t="str">
        <f t="shared" si="18"/>
        <v>91 DAYS UP</v>
      </c>
    </row>
    <row r="181" spans="1:21">
      <c r="A181" s="63" t="str">
        <f>VLOOKUP(L181,[1]Sheet1!$N:$P,3,0)</f>
        <v>M2 PANABO</v>
      </c>
      <c r="B181" s="66">
        <v>45854.390300925923</v>
      </c>
      <c r="C181" s="66">
        <v>45854.390300925923</v>
      </c>
      <c r="D181" s="67" t="s">
        <v>925</v>
      </c>
      <c r="E181" s="67" t="s">
        <v>926</v>
      </c>
      <c r="F181" s="1">
        <v>1</v>
      </c>
      <c r="G181" s="63" t="str">
        <f>VLOOKUP(D181,[2]MINDANAO!$B:$C,2,0)</f>
        <v>SMASH(MAGS)</v>
      </c>
      <c r="H181" s="67">
        <v>59626.79</v>
      </c>
      <c r="I181" s="63" t="str">
        <f>VLOOKUP(L181,'[3]NEW LEGEND 2026'!M:S,7,0)</f>
        <v>ULTIMATE</v>
      </c>
      <c r="J181" s="67" t="s">
        <v>927</v>
      </c>
      <c r="K181" s="67" t="s">
        <v>928</v>
      </c>
      <c r="L181" s="67" t="s">
        <v>929</v>
      </c>
      <c r="M181" s="63" t="str">
        <f>VLOOKUP(D181,'[3]NEW LEGEND 2026'!G:I,3,0)</f>
        <v>SUZUKI</v>
      </c>
      <c r="N181" s="63" t="str">
        <f>VLOOKUP(D181,'[3]NEW LEGEND 2026'!G:J,4,0)</f>
        <v>BLACK</v>
      </c>
      <c r="O181" s="68" t="str">
        <f t="shared" si="13"/>
        <v>JUL</v>
      </c>
      <c r="P181" s="68">
        <f t="shared" si="14"/>
        <v>16</v>
      </c>
      <c r="Q181" s="68">
        <f t="shared" si="15"/>
        <v>2025</v>
      </c>
      <c r="R181" s="69">
        <f t="shared" si="16"/>
        <v>198.60969907407707</v>
      </c>
      <c r="S181" s="69">
        <f t="shared" si="17"/>
        <v>198.60969907407707</v>
      </c>
      <c r="T181" s="70" t="str">
        <f t="shared" si="18"/>
        <v>91 DAYS UP</v>
      </c>
      <c r="U181" s="70" t="str">
        <f t="shared" si="18"/>
        <v>91 DAYS UP</v>
      </c>
    </row>
    <row r="182" spans="1:21">
      <c r="A182" s="63" t="str">
        <f>VLOOKUP(L182,[1]Sheet1!$N:$P,3,0)</f>
        <v>M1 ISULAN</v>
      </c>
      <c r="B182" s="66">
        <v>45856.359525462962</v>
      </c>
      <c r="C182" s="66">
        <v>45856.359513888892</v>
      </c>
      <c r="D182" s="67" t="s">
        <v>930</v>
      </c>
      <c r="E182" s="67" t="s">
        <v>931</v>
      </c>
      <c r="F182" s="1">
        <v>1</v>
      </c>
      <c r="G182" s="63" t="str">
        <f>VLOOKUP(D182,[2]MINDANAO!$B:$C,2,0)</f>
        <v>LANCE150</v>
      </c>
      <c r="H182" s="67">
        <v>82935</v>
      </c>
      <c r="I182" s="63" t="str">
        <f>VLOOKUP(L182,'[3]NEW LEGEND 2026'!M:S,7,0)</f>
        <v>MUTI</v>
      </c>
      <c r="J182" s="67" t="s">
        <v>932</v>
      </c>
      <c r="K182" s="67" t="s">
        <v>933</v>
      </c>
      <c r="L182" s="67" t="s">
        <v>391</v>
      </c>
      <c r="M182" s="63" t="str">
        <f>VLOOKUP(D182,'[3]NEW LEGEND 2026'!G:I,3,0)</f>
        <v>SKYGO</v>
      </c>
      <c r="N182" s="63" t="str">
        <f>VLOOKUP(D182,'[3]NEW LEGEND 2026'!G:J,4,0)</f>
        <v>WHITE</v>
      </c>
      <c r="O182" s="68" t="str">
        <f t="shared" si="13"/>
        <v>JUL</v>
      </c>
      <c r="P182" s="68">
        <f t="shared" si="14"/>
        <v>18</v>
      </c>
      <c r="Q182" s="68">
        <f t="shared" si="15"/>
        <v>2025</v>
      </c>
      <c r="R182" s="69">
        <f t="shared" si="16"/>
        <v>196.64048611110775</v>
      </c>
      <c r="S182" s="69">
        <f t="shared" si="17"/>
        <v>196.64047453703824</v>
      </c>
      <c r="T182" s="70" t="str">
        <f t="shared" si="18"/>
        <v>91 DAYS UP</v>
      </c>
      <c r="U182" s="70" t="str">
        <f t="shared" si="18"/>
        <v>91 DAYS UP</v>
      </c>
    </row>
    <row r="183" spans="1:21">
      <c r="A183" s="63" t="str">
        <f>VLOOKUP(L183,[1]Sheet1!$N:$P,3,0)</f>
        <v>M1 ALABEL</v>
      </c>
      <c r="B183" s="66">
        <v>45860.66138888889</v>
      </c>
      <c r="C183" s="66">
        <v>45861.39508101852</v>
      </c>
      <c r="D183" s="67" t="s">
        <v>934</v>
      </c>
      <c r="E183" s="67" t="s">
        <v>935</v>
      </c>
      <c r="F183" s="1">
        <v>1</v>
      </c>
      <c r="G183" s="63" t="str">
        <f>VLOOKUP(D183,[2]MINDANAO!$B:$C,2,0)</f>
        <v>BEAT FI PREM</v>
      </c>
      <c r="H183" s="67">
        <v>71538</v>
      </c>
      <c r="I183" s="63" t="str">
        <f>VLOOKUP(L183,'[3]NEW LEGEND 2026'!M:S,7,0)</f>
        <v>MUTI</v>
      </c>
      <c r="J183" s="67" t="s">
        <v>936</v>
      </c>
      <c r="K183" s="67" t="s">
        <v>937</v>
      </c>
      <c r="L183" s="67" t="s">
        <v>526</v>
      </c>
      <c r="M183" s="63" t="str">
        <f>VLOOKUP(D183,'[3]NEW LEGEND 2026'!G:I,3,0)</f>
        <v>HONDA</v>
      </c>
      <c r="N183" s="63" t="str">
        <f>VLOOKUP(D183,'[3]NEW LEGEND 2026'!G:J,4,0)</f>
        <v>GRAY</v>
      </c>
      <c r="O183" s="68" t="str">
        <f t="shared" si="13"/>
        <v>JUL</v>
      </c>
      <c r="P183" s="68">
        <f t="shared" si="14"/>
        <v>23</v>
      </c>
      <c r="Q183" s="68">
        <f t="shared" si="15"/>
        <v>2025</v>
      </c>
      <c r="R183" s="69">
        <f t="shared" si="16"/>
        <v>191.6049189814803</v>
      </c>
      <c r="S183" s="69">
        <f t="shared" si="17"/>
        <v>192.33861111111037</v>
      </c>
      <c r="T183" s="70" t="str">
        <f t="shared" si="18"/>
        <v>91 DAYS UP</v>
      </c>
      <c r="U183" s="70" t="str">
        <f t="shared" si="18"/>
        <v>91 DAYS UP</v>
      </c>
    </row>
    <row r="184" spans="1:21">
      <c r="A184" s="63" t="str">
        <f>VLOOKUP(L184,[1]Sheet1!$N:$P,3,0)</f>
        <v>M1 KIDAPAWAN</v>
      </c>
      <c r="B184" s="66">
        <v>45862.593738425923</v>
      </c>
      <c r="C184" s="66">
        <v>45862.593738425923</v>
      </c>
      <c r="D184" s="67" t="s">
        <v>921</v>
      </c>
      <c r="E184" s="67" t="s">
        <v>922</v>
      </c>
      <c r="F184" s="1">
        <v>1</v>
      </c>
      <c r="G184" s="63" t="str">
        <f>VLOOKUP(D184,[2]MINDANAO!$B:$C,2,0)</f>
        <v>BOLT150</v>
      </c>
      <c r="H184" s="67">
        <v>98325</v>
      </c>
      <c r="I184" s="63" t="str">
        <f>VLOOKUP(L184,'[3]NEW LEGEND 2026'!M:S,7,0)</f>
        <v>MUTI</v>
      </c>
      <c r="J184" s="67" t="s">
        <v>938</v>
      </c>
      <c r="K184" s="67" t="s">
        <v>939</v>
      </c>
      <c r="L184" s="67" t="s">
        <v>503</v>
      </c>
      <c r="M184" s="63" t="str">
        <f>VLOOKUP(D184,'[3]NEW LEGEND 2026'!G:I,3,0)</f>
        <v>SKYGO</v>
      </c>
      <c r="N184" s="63" t="str">
        <f>VLOOKUP(D184,'[3]NEW LEGEND 2026'!G:J,4,0)</f>
        <v>GOLDEN BROWN</v>
      </c>
      <c r="O184" s="68" t="str">
        <f t="shared" si="13"/>
        <v>JUL</v>
      </c>
      <c r="P184" s="68">
        <f t="shared" si="14"/>
        <v>24</v>
      </c>
      <c r="Q184" s="68">
        <f t="shared" si="15"/>
        <v>2025</v>
      </c>
      <c r="R184" s="69">
        <f t="shared" si="16"/>
        <v>190.40626157407678</v>
      </c>
      <c r="S184" s="69">
        <f t="shared" si="17"/>
        <v>190.40626157407678</v>
      </c>
      <c r="T184" s="70" t="str">
        <f t="shared" si="18"/>
        <v>91 DAYS UP</v>
      </c>
      <c r="U184" s="70" t="str">
        <f t="shared" si="18"/>
        <v>91 DAYS UP</v>
      </c>
    </row>
    <row r="185" spans="1:21">
      <c r="A185" s="63" t="str">
        <f>VLOOKUP(L185,[1]Sheet1!$N:$P,3,0)</f>
        <v>M2 CALINAN</v>
      </c>
      <c r="B185" s="66">
        <v>45758.634131944447</v>
      </c>
      <c r="C185" s="66">
        <v>45864.639965277784</v>
      </c>
      <c r="D185" s="67" t="s">
        <v>623</v>
      </c>
      <c r="E185" s="67" t="s">
        <v>624</v>
      </c>
      <c r="F185" s="1">
        <v>1</v>
      </c>
      <c r="G185" s="63" t="str">
        <f>VLOOKUP(D185,[2]MINDANAO!$B:$C,2,0)</f>
        <v>CT100B</v>
      </c>
      <c r="H185" s="67">
        <v>52948</v>
      </c>
      <c r="I185" s="63" t="str">
        <f>VLOOKUP(L185,'[3]NEW LEGEND 2026'!M:S,7,0)</f>
        <v>ULTIMATE</v>
      </c>
      <c r="J185" s="67" t="s">
        <v>940</v>
      </c>
      <c r="K185" s="67" t="s">
        <v>941</v>
      </c>
      <c r="L185" s="67" t="s">
        <v>871</v>
      </c>
      <c r="M185" s="63" t="str">
        <f>VLOOKUP(D185,'[3]NEW LEGEND 2026'!G:I,3,0)</f>
        <v>KAWASAKI</v>
      </c>
      <c r="N185" s="63" t="str">
        <f>VLOOKUP(D185,'[3]NEW LEGEND 2026'!G:J,4,0)</f>
        <v>BLACK/RED</v>
      </c>
      <c r="O185" s="68" t="str">
        <f t="shared" si="13"/>
        <v>JUL</v>
      </c>
      <c r="P185" s="68">
        <f t="shared" si="14"/>
        <v>26</v>
      </c>
      <c r="Q185" s="68">
        <f t="shared" si="15"/>
        <v>2025</v>
      </c>
      <c r="R185" s="69">
        <f t="shared" si="16"/>
        <v>188.36003472221637</v>
      </c>
      <c r="S185" s="69">
        <f t="shared" si="17"/>
        <v>294.36586805555271</v>
      </c>
      <c r="T185" s="70" t="str">
        <f t="shared" si="18"/>
        <v>91 DAYS UP</v>
      </c>
      <c r="U185" s="70" t="str">
        <f t="shared" si="18"/>
        <v>91 DAYS UP</v>
      </c>
    </row>
    <row r="186" spans="1:21">
      <c r="A186" s="63" t="str">
        <f>VLOOKUP(L186,[1]Sheet1!$N:$P,3,0)</f>
        <v>M1 TUPI</v>
      </c>
      <c r="B186" s="66">
        <v>45874.457546296297</v>
      </c>
      <c r="C186" s="66">
        <v>45874.457546296297</v>
      </c>
      <c r="D186" s="67" t="s">
        <v>921</v>
      </c>
      <c r="E186" s="67" t="s">
        <v>922</v>
      </c>
      <c r="F186" s="1">
        <v>1</v>
      </c>
      <c r="G186" s="63" t="str">
        <f>VLOOKUP(D186,[2]MINDANAO!$B:$C,2,0)</f>
        <v>BOLT150</v>
      </c>
      <c r="H186" s="67">
        <v>98325</v>
      </c>
      <c r="I186" s="63" t="str">
        <f>VLOOKUP(L186,'[3]NEW LEGEND 2026'!M:S,7,0)</f>
        <v>MUTI</v>
      </c>
      <c r="J186" s="67" t="s">
        <v>942</v>
      </c>
      <c r="K186" s="67" t="s">
        <v>943</v>
      </c>
      <c r="L186" s="67" t="s">
        <v>426</v>
      </c>
      <c r="M186" s="63" t="str">
        <f>VLOOKUP(D186,'[3]NEW LEGEND 2026'!G:I,3,0)</f>
        <v>SKYGO</v>
      </c>
      <c r="N186" s="63" t="str">
        <f>VLOOKUP(D186,'[3]NEW LEGEND 2026'!G:J,4,0)</f>
        <v>GOLDEN BROWN</v>
      </c>
      <c r="O186" s="68" t="str">
        <f t="shared" si="13"/>
        <v>AUG</v>
      </c>
      <c r="P186" s="68">
        <f t="shared" si="14"/>
        <v>5</v>
      </c>
      <c r="Q186" s="68">
        <f t="shared" si="15"/>
        <v>2025</v>
      </c>
      <c r="R186" s="69">
        <f t="shared" si="16"/>
        <v>178.54245370370336</v>
      </c>
      <c r="S186" s="69">
        <f t="shared" si="17"/>
        <v>178.54245370370336</v>
      </c>
      <c r="T186" s="70" t="str">
        <f t="shared" si="18"/>
        <v>91 DAYS UP</v>
      </c>
      <c r="U186" s="70" t="str">
        <f t="shared" si="18"/>
        <v>91 DAYS UP</v>
      </c>
    </row>
    <row r="187" spans="1:21">
      <c r="A187" s="63" t="str">
        <f>VLOOKUP(L187,[1]Sheet1!$N:$P,3,0)</f>
        <v>M1 KIDAPAWAN</v>
      </c>
      <c r="B187" s="66">
        <v>45863.437106481477</v>
      </c>
      <c r="C187" s="66">
        <v>45876.617048611108</v>
      </c>
      <c r="D187" s="67" t="s">
        <v>944</v>
      </c>
      <c r="E187" s="67" t="s">
        <v>945</v>
      </c>
      <c r="F187" s="1">
        <v>1</v>
      </c>
      <c r="G187" s="63" t="str">
        <f>VLOOKUP(D187,[2]MINDANAO!$B:$C,2,0)</f>
        <v>BRUSKY125</v>
      </c>
      <c r="H187" s="67">
        <v>72500</v>
      </c>
      <c r="I187" s="63" t="str">
        <f>VLOOKUP(L187,'[3]NEW LEGEND 2026'!M:S,7,0)</f>
        <v>MUTI</v>
      </c>
      <c r="J187" s="67" t="s">
        <v>946</v>
      </c>
      <c r="K187" s="67" t="s">
        <v>947</v>
      </c>
      <c r="L187" s="67" t="s">
        <v>503</v>
      </c>
      <c r="M187" s="63" t="str">
        <f>VLOOKUP(D187,'[3]NEW LEGEND 2026'!G:I,3,0)</f>
        <v>KAWASAKI</v>
      </c>
      <c r="N187" s="63" t="str">
        <f>VLOOKUP(D187,'[3]NEW LEGEND 2026'!G:J,4,0)</f>
        <v>GLD</v>
      </c>
      <c r="O187" s="68" t="str">
        <f t="shared" si="13"/>
        <v>AUG</v>
      </c>
      <c r="P187" s="68">
        <f t="shared" si="14"/>
        <v>7</v>
      </c>
      <c r="Q187" s="68">
        <f t="shared" si="15"/>
        <v>2025</v>
      </c>
      <c r="R187" s="69">
        <f t="shared" si="16"/>
        <v>176.38295138889225</v>
      </c>
      <c r="S187" s="69">
        <f t="shared" si="17"/>
        <v>189.5628935185232</v>
      </c>
      <c r="T187" s="70" t="str">
        <f t="shared" si="18"/>
        <v>91 DAYS UP</v>
      </c>
      <c r="U187" s="70" t="str">
        <f t="shared" si="18"/>
        <v>91 DAYS UP</v>
      </c>
    </row>
    <row r="188" spans="1:21">
      <c r="A188" s="63" t="str">
        <f>VLOOKUP(L188,[1]Sheet1!$N:$P,3,0)</f>
        <v>M2 SAMAL</v>
      </c>
      <c r="B188" s="66">
        <v>45708.745162037027</v>
      </c>
      <c r="C188" s="66">
        <v>45880.365381944437</v>
      </c>
      <c r="D188" s="67" t="s">
        <v>948</v>
      </c>
      <c r="E188" s="67" t="s">
        <v>949</v>
      </c>
      <c r="F188" s="1">
        <v>1</v>
      </c>
      <c r="G188" s="63" t="str">
        <f>VLOOKUP(D188,[2]MINDANAO!$B:$C,2,0)</f>
        <v>WAVE RSX(DISC)</v>
      </c>
      <c r="H188" s="67">
        <v>63718</v>
      </c>
      <c r="I188" s="63" t="str">
        <f>VLOOKUP(L188,'[3]NEW LEGEND 2026'!M:S,7,0)</f>
        <v>ULTIMATE</v>
      </c>
      <c r="J188" s="67" t="s">
        <v>950</v>
      </c>
      <c r="K188" s="67" t="s">
        <v>951</v>
      </c>
      <c r="L188" s="67" t="s">
        <v>731</v>
      </c>
      <c r="M188" s="63" t="str">
        <f>VLOOKUP(D188,'[3]NEW LEGEND 2026'!G:I,3,0)</f>
        <v>HONDA</v>
      </c>
      <c r="N188" s="63" t="str">
        <f>VLOOKUP(D188,'[3]NEW LEGEND 2026'!G:J,4,0)</f>
        <v>RED/BLACK</v>
      </c>
      <c r="O188" s="68" t="str">
        <f t="shared" si="13"/>
        <v>AUG</v>
      </c>
      <c r="P188" s="68">
        <f t="shared" si="14"/>
        <v>11</v>
      </c>
      <c r="Q188" s="68">
        <f t="shared" si="15"/>
        <v>2025</v>
      </c>
      <c r="R188" s="69">
        <f t="shared" si="16"/>
        <v>172.6346180555629</v>
      </c>
      <c r="S188" s="69">
        <f t="shared" si="17"/>
        <v>344.2548379629734</v>
      </c>
      <c r="T188" s="70" t="str">
        <f t="shared" si="18"/>
        <v>91 DAYS UP</v>
      </c>
      <c r="U188" s="70" t="str">
        <f t="shared" si="18"/>
        <v>91 DAYS UP</v>
      </c>
    </row>
    <row r="189" spans="1:21">
      <c r="A189" s="63" t="str">
        <f>VLOOKUP(L189,[1]Sheet1!$N:$P,3,0)</f>
        <v>M2 CABADBARAN</v>
      </c>
      <c r="B189" s="66">
        <v>45881.38208333333</v>
      </c>
      <c r="C189" s="66">
        <v>45881.38208333333</v>
      </c>
      <c r="D189" s="67" t="s">
        <v>952</v>
      </c>
      <c r="E189" s="67" t="s">
        <v>953</v>
      </c>
      <c r="F189" s="1">
        <v>1</v>
      </c>
      <c r="G189" s="63" t="str">
        <f>VLOOKUP(D189,[2]MINDANAO!$B:$C,2,0)</f>
        <v>LANCE150</v>
      </c>
      <c r="H189" s="67">
        <v>82935</v>
      </c>
      <c r="I189" s="63" t="str">
        <f>VLOOKUP(L189,'[3]NEW LEGEND 2026'!M:S,7,0)</f>
        <v>ULTIMATE</v>
      </c>
      <c r="J189" s="67" t="s">
        <v>954</v>
      </c>
      <c r="K189" s="67" t="s">
        <v>955</v>
      </c>
      <c r="L189" s="67" t="s">
        <v>704</v>
      </c>
      <c r="M189" s="63" t="str">
        <f>VLOOKUP(D189,'[3]NEW LEGEND 2026'!G:I,3,0)</f>
        <v>SKYGO</v>
      </c>
      <c r="N189" s="63" t="str">
        <f>VLOOKUP(D189,'[3]NEW LEGEND 2026'!G:J,4,0)</f>
        <v>BLACK</v>
      </c>
      <c r="O189" s="68" t="str">
        <f t="shared" si="13"/>
        <v>AUG</v>
      </c>
      <c r="P189" s="68">
        <f t="shared" si="14"/>
        <v>12</v>
      </c>
      <c r="Q189" s="68">
        <f t="shared" si="15"/>
        <v>2025</v>
      </c>
      <c r="R189" s="69">
        <f t="shared" si="16"/>
        <v>171.61791666666977</v>
      </c>
      <c r="S189" s="69">
        <f t="shared" si="17"/>
        <v>171.61791666666977</v>
      </c>
      <c r="T189" s="70" t="str">
        <f t="shared" si="18"/>
        <v>91 DAYS UP</v>
      </c>
      <c r="U189" s="70" t="str">
        <f t="shared" si="18"/>
        <v>91 DAYS UP</v>
      </c>
    </row>
    <row r="190" spans="1:21">
      <c r="A190" s="63" t="str">
        <f>VLOOKUP(L190,[1]Sheet1!$N:$P,3,0)</f>
        <v>M1 POLOMOLOK</v>
      </c>
      <c r="B190" s="66">
        <v>45882.460173611107</v>
      </c>
      <c r="C190" s="66">
        <v>45883.61246527778</v>
      </c>
      <c r="D190" s="67" t="s">
        <v>604</v>
      </c>
      <c r="E190" s="67" t="s">
        <v>605</v>
      </c>
      <c r="F190" s="1">
        <v>1</v>
      </c>
      <c r="G190" s="63" t="str">
        <f>VLOOKUP(D190,[2]MINDANAO!$B:$C,2,0)</f>
        <v>XRM OFFROAD FI(DSX)</v>
      </c>
      <c r="H190" s="67">
        <v>72378</v>
      </c>
      <c r="I190" s="63" t="str">
        <f>VLOOKUP(L190,'[3]NEW LEGEND 2026'!M:S,7,0)</f>
        <v>MUTI</v>
      </c>
      <c r="J190" s="67" t="s">
        <v>956</v>
      </c>
      <c r="K190" s="67" t="s">
        <v>957</v>
      </c>
      <c r="L190" s="67" t="s">
        <v>376</v>
      </c>
      <c r="M190" s="63" t="str">
        <f>VLOOKUP(D190,'[3]NEW LEGEND 2026'!G:I,3,0)</f>
        <v>HONDA</v>
      </c>
      <c r="N190" s="63" t="str">
        <f>VLOOKUP(D190,'[3]NEW LEGEND 2026'!G:J,4,0)</f>
        <v>WHITE/BLUE</v>
      </c>
      <c r="O190" s="68" t="str">
        <f t="shared" si="13"/>
        <v>AUG</v>
      </c>
      <c r="P190" s="68">
        <f t="shared" si="14"/>
        <v>14</v>
      </c>
      <c r="Q190" s="68">
        <f t="shared" si="15"/>
        <v>2025</v>
      </c>
      <c r="R190" s="69">
        <f t="shared" si="16"/>
        <v>169.38753472222015</v>
      </c>
      <c r="S190" s="69">
        <f t="shared" si="17"/>
        <v>170.53982638889283</v>
      </c>
      <c r="T190" s="70" t="str">
        <f t="shared" si="18"/>
        <v>91 DAYS UP</v>
      </c>
      <c r="U190" s="70" t="str">
        <f t="shared" si="18"/>
        <v>91 DAYS UP</v>
      </c>
    </row>
    <row r="191" spans="1:21">
      <c r="A191" s="63" t="str">
        <f>VLOOKUP(L191,[1]Sheet1!$N:$P,3,0)</f>
        <v>M1 SURALLAH</v>
      </c>
      <c r="B191" s="66">
        <v>45877.6484375</v>
      </c>
      <c r="C191" s="66">
        <v>45884.624074074083</v>
      </c>
      <c r="D191" s="67" t="s">
        <v>925</v>
      </c>
      <c r="E191" s="67" t="s">
        <v>926</v>
      </c>
      <c r="F191" s="1">
        <v>1</v>
      </c>
      <c r="G191" s="63" t="str">
        <f>VLOOKUP(D191,[2]MINDANAO!$B:$C,2,0)</f>
        <v>SMASH(MAGS)</v>
      </c>
      <c r="H191" s="67">
        <v>59626.79</v>
      </c>
      <c r="I191" s="63" t="str">
        <f>VLOOKUP(L191,'[3]NEW LEGEND 2026'!M:S,7,0)</f>
        <v>MUTI</v>
      </c>
      <c r="J191" s="67" t="s">
        <v>958</v>
      </c>
      <c r="K191" s="67" t="s">
        <v>959</v>
      </c>
      <c r="L191" s="67" t="s">
        <v>546</v>
      </c>
      <c r="M191" s="63" t="str">
        <f>VLOOKUP(D191,'[3]NEW LEGEND 2026'!G:I,3,0)</f>
        <v>SUZUKI</v>
      </c>
      <c r="N191" s="63" t="str">
        <f>VLOOKUP(D191,'[3]NEW LEGEND 2026'!G:J,4,0)</f>
        <v>BLACK</v>
      </c>
      <c r="O191" s="68" t="str">
        <f t="shared" si="13"/>
        <v>AUG</v>
      </c>
      <c r="P191" s="68">
        <f t="shared" si="14"/>
        <v>15</v>
      </c>
      <c r="Q191" s="68">
        <f t="shared" si="15"/>
        <v>2025</v>
      </c>
      <c r="R191" s="69">
        <f t="shared" si="16"/>
        <v>168.37592592591682</v>
      </c>
      <c r="S191" s="69">
        <f t="shared" si="17"/>
        <v>175.3515625</v>
      </c>
      <c r="T191" s="70" t="str">
        <f t="shared" si="18"/>
        <v>91 DAYS UP</v>
      </c>
      <c r="U191" s="70" t="str">
        <f t="shared" si="18"/>
        <v>91 DAYS UP</v>
      </c>
    </row>
    <row r="192" spans="1:21">
      <c r="A192" s="63" t="str">
        <f>VLOOKUP(L192,[1]Sheet1!$N:$P,3,0)</f>
        <v>M1 QUEZON</v>
      </c>
      <c r="B192" s="66">
        <v>45876.578449074077</v>
      </c>
      <c r="C192" s="66">
        <v>45884.659490740742</v>
      </c>
      <c r="D192" s="67" t="s">
        <v>960</v>
      </c>
      <c r="E192" s="67" t="s">
        <v>961</v>
      </c>
      <c r="F192" s="1">
        <v>1</v>
      </c>
      <c r="G192" s="63" t="str">
        <f>VLOOKUP(D192,[2]MINDANAO!$B:$C,2,0)</f>
        <v>ADV160</v>
      </c>
      <c r="H192" s="67">
        <v>157558</v>
      </c>
      <c r="I192" s="63" t="str">
        <f>VLOOKUP(L192,'[3]NEW LEGEND 2026'!M:S,7,0)</f>
        <v>MUTI</v>
      </c>
      <c r="J192" s="67" t="s">
        <v>962</v>
      </c>
      <c r="K192" s="67" t="s">
        <v>963</v>
      </c>
      <c r="L192" s="67" t="s">
        <v>421</v>
      </c>
      <c r="M192" s="63" t="str">
        <f>VLOOKUP(D192,'[3]NEW LEGEND 2026'!G:I,3,0)</f>
        <v>HONDA</v>
      </c>
      <c r="N192" s="63" t="str">
        <f>VLOOKUP(D192,'[3]NEW LEGEND 2026'!G:J,4,0)</f>
        <v>WHITE/BLACK</v>
      </c>
      <c r="O192" s="68" t="str">
        <f t="shared" si="13"/>
        <v>AUG</v>
      </c>
      <c r="P192" s="68">
        <f t="shared" si="14"/>
        <v>15</v>
      </c>
      <c r="Q192" s="68">
        <f t="shared" si="15"/>
        <v>2025</v>
      </c>
      <c r="R192" s="69">
        <f t="shared" si="16"/>
        <v>168.3405092592584</v>
      </c>
      <c r="S192" s="69">
        <f t="shared" si="17"/>
        <v>176.42155092592293</v>
      </c>
      <c r="T192" s="70" t="str">
        <f t="shared" si="18"/>
        <v>91 DAYS UP</v>
      </c>
      <c r="U192" s="70" t="str">
        <f t="shared" si="18"/>
        <v>91 DAYS UP</v>
      </c>
    </row>
    <row r="193" spans="1:21">
      <c r="A193" s="63" t="str">
        <f>VLOOKUP(L193,[1]Sheet1!$N:$P,3,0)</f>
        <v>M1 HONDA MALUNGON</v>
      </c>
      <c r="B193" s="66">
        <v>45876.432986111111</v>
      </c>
      <c r="C193" s="66">
        <v>45888.391099537039</v>
      </c>
      <c r="D193" s="67" t="s">
        <v>440</v>
      </c>
      <c r="E193" s="67" t="s">
        <v>441</v>
      </c>
      <c r="F193" s="1">
        <v>1</v>
      </c>
      <c r="G193" s="63" t="str">
        <f>VLOOKUP(D193,[2]MINDANAO!$B:$C,2,0)</f>
        <v>CB150X</v>
      </c>
      <c r="H193" s="67">
        <v>164348</v>
      </c>
      <c r="I193" s="63" t="str">
        <f>VLOOKUP(L193,'[3]NEW LEGEND 2026'!M:S,7,0)</f>
        <v>HONDA</v>
      </c>
      <c r="J193" s="67" t="s">
        <v>964</v>
      </c>
      <c r="K193" s="67" t="s">
        <v>965</v>
      </c>
      <c r="L193" s="67" t="s">
        <v>884</v>
      </c>
      <c r="M193" s="63" t="str">
        <f>VLOOKUP(D193,'[3]NEW LEGEND 2026'!G:I,3,0)</f>
        <v>HONDA</v>
      </c>
      <c r="N193" s="63" t="str">
        <f>VLOOKUP(D193,'[3]NEW LEGEND 2026'!G:J,4,0)</f>
        <v>BLAKC/SILVER</v>
      </c>
      <c r="O193" s="68" t="str">
        <f t="shared" si="13"/>
        <v>AUG</v>
      </c>
      <c r="P193" s="68">
        <f t="shared" si="14"/>
        <v>19</v>
      </c>
      <c r="Q193" s="68">
        <f t="shared" si="15"/>
        <v>2025</v>
      </c>
      <c r="R193" s="69">
        <f t="shared" si="16"/>
        <v>164.60890046296117</v>
      </c>
      <c r="S193" s="69">
        <f t="shared" si="17"/>
        <v>176.56701388888905</v>
      </c>
      <c r="T193" s="70" t="str">
        <f t="shared" si="18"/>
        <v>91 DAYS UP</v>
      </c>
      <c r="U193" s="70" t="str">
        <f t="shared" si="18"/>
        <v>91 DAYS UP</v>
      </c>
    </row>
    <row r="194" spans="1:21">
      <c r="A194" s="63" t="str">
        <f>VLOOKUP(L194,[1]Sheet1!$N:$P,3,0)</f>
        <v>M2 PROSPERIDAD</v>
      </c>
      <c r="B194" s="66">
        <v>45887.641180555547</v>
      </c>
      <c r="C194" s="66">
        <v>45888.688518518517</v>
      </c>
      <c r="D194" s="67" t="s">
        <v>966</v>
      </c>
      <c r="E194" s="67" t="s">
        <v>967</v>
      </c>
      <c r="F194" s="1">
        <v>1</v>
      </c>
      <c r="G194" s="63" t="str">
        <f>VLOOKUP(D194,[2]MINDANAO!$B:$C,2,0)</f>
        <v>TMX150 SUPREMO</v>
      </c>
      <c r="H194" s="67">
        <v>76598</v>
      </c>
      <c r="I194" s="63" t="str">
        <f>VLOOKUP(L194,'[3]NEW LEGEND 2026'!M:S,7,0)</f>
        <v>ULTIMATE</v>
      </c>
      <c r="J194" s="67" t="s">
        <v>968</v>
      </c>
      <c r="K194" s="67" t="s">
        <v>969</v>
      </c>
      <c r="L194" s="67" t="s">
        <v>718</v>
      </c>
      <c r="M194" s="63" t="str">
        <f>VLOOKUP(D194,'[3]NEW LEGEND 2026'!G:I,3,0)</f>
        <v>HONDA</v>
      </c>
      <c r="N194" s="63" t="str">
        <f>VLOOKUP(D194,'[3]NEW LEGEND 2026'!G:J,4,0)</f>
        <v>RED</v>
      </c>
      <c r="O194" s="68" t="str">
        <f t="shared" ref="O194:O257" si="19">CHOOSE(MONTH(C194),"JAN","FEB","MAR","APR","MAY","JUN","JUL","AUG","SEP","OCT","NOV","DEC")</f>
        <v>AUG</v>
      </c>
      <c r="P194" s="68">
        <f t="shared" ref="P194:P257" si="20">DAY(C194)</f>
        <v>19</v>
      </c>
      <c r="Q194" s="68">
        <f t="shared" ref="Q194:Q257" si="21">YEAR(C194)</f>
        <v>2025</v>
      </c>
      <c r="R194" s="69">
        <f t="shared" ref="R194:R257" si="22">DATE(2026,1,31)-C194</f>
        <v>164.3114814814835</v>
      </c>
      <c r="S194" s="69">
        <f t="shared" si="17"/>
        <v>165.35881944445282</v>
      </c>
      <c r="T194" s="70" t="str">
        <f t="shared" si="18"/>
        <v>91 DAYS UP</v>
      </c>
      <c r="U194" s="70" t="str">
        <f t="shared" si="18"/>
        <v>91 DAYS UP</v>
      </c>
    </row>
    <row r="195" spans="1:21">
      <c r="A195" s="63" t="str">
        <f>VLOOKUP(L195,[1]Sheet1!$N:$P,3,0)</f>
        <v>M2 PROSPERIDAD</v>
      </c>
      <c r="B195" s="66">
        <v>45887.641180555547</v>
      </c>
      <c r="C195" s="66">
        <v>45888.688518518517</v>
      </c>
      <c r="D195" s="67" t="s">
        <v>960</v>
      </c>
      <c r="E195" s="67" t="s">
        <v>961</v>
      </c>
      <c r="F195" s="1">
        <v>1</v>
      </c>
      <c r="G195" s="63" t="str">
        <f>VLOOKUP(D195,[2]MINDANAO!$B:$C,2,0)</f>
        <v>ADV160</v>
      </c>
      <c r="H195" s="67">
        <v>157558</v>
      </c>
      <c r="I195" s="63" t="str">
        <f>VLOOKUP(L195,'[3]NEW LEGEND 2026'!M:S,7,0)</f>
        <v>ULTIMATE</v>
      </c>
      <c r="J195" s="67" t="s">
        <v>970</v>
      </c>
      <c r="K195" s="67" t="s">
        <v>971</v>
      </c>
      <c r="L195" s="67" t="s">
        <v>718</v>
      </c>
      <c r="M195" s="63" t="str">
        <f>VLOOKUP(D195,'[3]NEW LEGEND 2026'!G:I,3,0)</f>
        <v>HONDA</v>
      </c>
      <c r="N195" s="63" t="str">
        <f>VLOOKUP(D195,'[3]NEW LEGEND 2026'!G:J,4,0)</f>
        <v>WHITE/BLACK</v>
      </c>
      <c r="O195" s="68" t="str">
        <f t="shared" si="19"/>
        <v>AUG</v>
      </c>
      <c r="P195" s="68">
        <f t="shared" si="20"/>
        <v>19</v>
      </c>
      <c r="Q195" s="68">
        <f t="shared" si="21"/>
        <v>2025</v>
      </c>
      <c r="R195" s="69">
        <f t="shared" si="22"/>
        <v>164.3114814814835</v>
      </c>
      <c r="S195" s="69">
        <f t="shared" ref="S195:S258" si="23">DATE(2026,1,31)-B195</f>
        <v>165.35881944445282</v>
      </c>
      <c r="T195" s="70" t="str">
        <f t="shared" si="18"/>
        <v>91 DAYS UP</v>
      </c>
      <c r="U195" s="70" t="str">
        <f t="shared" si="18"/>
        <v>91 DAYS UP</v>
      </c>
    </row>
    <row r="196" spans="1:21">
      <c r="A196" s="63" t="str">
        <f>VLOOKUP(L196,[1]Sheet1!$N:$P,3,0)</f>
        <v>M2 PROSPERIDAD</v>
      </c>
      <c r="B196" s="66">
        <v>45887.641180555547</v>
      </c>
      <c r="C196" s="66">
        <v>45888.688518518517</v>
      </c>
      <c r="D196" s="67" t="s">
        <v>865</v>
      </c>
      <c r="E196" s="67" t="s">
        <v>866</v>
      </c>
      <c r="F196" s="1">
        <v>1</v>
      </c>
      <c r="G196" s="63" t="str">
        <f>VLOOKUP(D196,[2]MINDANAO!$B:$C,2,0)</f>
        <v>XRM RS</v>
      </c>
      <c r="H196" s="67">
        <v>73838</v>
      </c>
      <c r="I196" s="63" t="str">
        <f>VLOOKUP(L196,'[3]NEW LEGEND 2026'!M:S,7,0)</f>
        <v>ULTIMATE</v>
      </c>
      <c r="J196" s="67" t="s">
        <v>972</v>
      </c>
      <c r="K196" s="67" t="s">
        <v>973</v>
      </c>
      <c r="L196" s="67" t="s">
        <v>718</v>
      </c>
      <c r="M196" s="63" t="str">
        <f>VLOOKUP(D196,'[3]NEW LEGEND 2026'!G:I,3,0)</f>
        <v>HONDA</v>
      </c>
      <c r="N196" s="63" t="str">
        <f>VLOOKUP(D196,'[3]NEW LEGEND 2026'!G:J,4,0)</f>
        <v>RED/BLACK</v>
      </c>
      <c r="O196" s="68" t="str">
        <f t="shared" si="19"/>
        <v>AUG</v>
      </c>
      <c r="P196" s="68">
        <f t="shared" si="20"/>
        <v>19</v>
      </c>
      <c r="Q196" s="68">
        <f t="shared" si="21"/>
        <v>2025</v>
      </c>
      <c r="R196" s="69">
        <f t="shared" si="22"/>
        <v>164.3114814814835</v>
      </c>
      <c r="S196" s="69">
        <f t="shared" si="23"/>
        <v>165.35881944445282</v>
      </c>
      <c r="T196" s="70" t="str">
        <f t="shared" si="18"/>
        <v>91 DAYS UP</v>
      </c>
      <c r="U196" s="70" t="str">
        <f t="shared" si="18"/>
        <v>91 DAYS UP</v>
      </c>
    </row>
    <row r="197" spans="1:21">
      <c r="A197" s="63" t="str">
        <f>VLOOKUP(L197,[1]Sheet1!$N:$P,3,0)</f>
        <v>M1 VALENCIA</v>
      </c>
      <c r="B197" s="66">
        <v>45888.627106481479</v>
      </c>
      <c r="C197" s="66">
        <v>45890.381226851852</v>
      </c>
      <c r="D197" s="67" t="s">
        <v>974</v>
      </c>
      <c r="E197" s="67" t="s">
        <v>975</v>
      </c>
      <c r="F197" s="1">
        <v>1</v>
      </c>
      <c r="G197" s="63" t="str">
        <f>VLOOKUP(D197,[2]MINDANAO!$B:$C,2,0)</f>
        <v>PCX160 ROADSYNC</v>
      </c>
      <c r="H197" s="67">
        <v>146868</v>
      </c>
      <c r="I197" s="63" t="str">
        <f>VLOOKUP(L197,'[3]NEW LEGEND 2026'!M:S,7,0)</f>
        <v>MUTI</v>
      </c>
      <c r="J197" s="67" t="s">
        <v>976</v>
      </c>
      <c r="K197" s="67" t="s">
        <v>977</v>
      </c>
      <c r="L197" s="67" t="s">
        <v>616</v>
      </c>
      <c r="M197" s="63" t="str">
        <f>VLOOKUP(D197,'[3]NEW LEGEND 2026'!G:I,3,0)</f>
        <v>HONDA</v>
      </c>
      <c r="N197" s="63" t="str">
        <f>VLOOKUP(D197,'[3]NEW LEGEND 2026'!G:J,4,0)</f>
        <v>BLACK</v>
      </c>
      <c r="O197" s="68" t="str">
        <f t="shared" si="19"/>
        <v>AUG</v>
      </c>
      <c r="P197" s="68">
        <f t="shared" si="20"/>
        <v>21</v>
      </c>
      <c r="Q197" s="68">
        <f t="shared" si="21"/>
        <v>2025</v>
      </c>
      <c r="R197" s="69">
        <f t="shared" si="22"/>
        <v>162.61877314814774</v>
      </c>
      <c r="S197" s="69">
        <f t="shared" si="23"/>
        <v>164.37289351852087</v>
      </c>
      <c r="T197" s="70" t="str">
        <f t="shared" si="18"/>
        <v>91 DAYS UP</v>
      </c>
      <c r="U197" s="70" t="str">
        <f t="shared" si="18"/>
        <v>91 DAYS UP</v>
      </c>
    </row>
    <row r="198" spans="1:21">
      <c r="A198" s="63" t="str">
        <f>VLOOKUP(L198,[1]Sheet1!$N:$P,3,0)</f>
        <v>M2 BAYUGAN</v>
      </c>
      <c r="B198" s="66">
        <v>45887.535810185182</v>
      </c>
      <c r="C198" s="66">
        <v>45890.640127314808</v>
      </c>
      <c r="D198" s="67" t="s">
        <v>907</v>
      </c>
      <c r="E198" s="67" t="s">
        <v>908</v>
      </c>
      <c r="F198" s="1">
        <v>1</v>
      </c>
      <c r="G198" s="63" t="str">
        <f>VLOOKUP(D198,[2]MINDANAO!$B:$C,2,0)</f>
        <v>CT125</v>
      </c>
      <c r="H198" s="67">
        <v>59246</v>
      </c>
      <c r="I198" s="63" t="str">
        <f>VLOOKUP(L198,'[3]NEW LEGEND 2026'!M:S,7,0)</f>
        <v>ULTIMATE</v>
      </c>
      <c r="J198" s="67" t="s">
        <v>978</v>
      </c>
      <c r="K198" s="67" t="s">
        <v>979</v>
      </c>
      <c r="L198" s="67" t="s">
        <v>692</v>
      </c>
      <c r="M198" s="63" t="str">
        <f>VLOOKUP(D198,'[3]NEW LEGEND 2026'!G:I,3,0)</f>
        <v>KAWASAKI</v>
      </c>
      <c r="N198" s="63" t="str">
        <f>VLOOKUP(D198,'[3]NEW LEGEND 2026'!G:J,4,0)</f>
        <v>BLACK/GRAY</v>
      </c>
      <c r="O198" s="68" t="str">
        <f t="shared" si="19"/>
        <v>AUG</v>
      </c>
      <c r="P198" s="68">
        <f t="shared" si="20"/>
        <v>21</v>
      </c>
      <c r="Q198" s="68">
        <f t="shared" si="21"/>
        <v>2025</v>
      </c>
      <c r="R198" s="69">
        <f t="shared" si="22"/>
        <v>162.35987268519239</v>
      </c>
      <c r="S198" s="69">
        <f t="shared" si="23"/>
        <v>165.46418981481838</v>
      </c>
      <c r="T198" s="70" t="str">
        <f t="shared" si="18"/>
        <v>91 DAYS UP</v>
      </c>
      <c r="U198" s="70" t="str">
        <f t="shared" si="18"/>
        <v>91 DAYS UP</v>
      </c>
    </row>
    <row r="199" spans="1:21">
      <c r="A199" s="63" t="str">
        <f>VLOOKUP(L199,[1]Sheet1!$N:$P,3,0)</f>
        <v>M1 MALUNGON</v>
      </c>
      <c r="B199" s="66">
        <v>45884.6483912037</v>
      </c>
      <c r="C199" s="66">
        <v>45890.645821759259</v>
      </c>
      <c r="D199" s="67" t="s">
        <v>980</v>
      </c>
      <c r="E199" s="67" t="s">
        <v>981</v>
      </c>
      <c r="F199" s="1">
        <v>1</v>
      </c>
      <c r="G199" s="63" t="str">
        <f>VLOOKUP(D199,[2]MINDANAO!$B:$C,2,0)</f>
        <v>BRUSKY125</v>
      </c>
      <c r="H199" s="67">
        <v>72500</v>
      </c>
      <c r="I199" s="63" t="str">
        <f>VLOOKUP(L199,'[3]NEW LEGEND 2026'!M:S,7,0)</f>
        <v>MUTI</v>
      </c>
      <c r="J199" s="67" t="s">
        <v>982</v>
      </c>
      <c r="K199" s="67" t="s">
        <v>983</v>
      </c>
      <c r="L199" s="67" t="s">
        <v>462</v>
      </c>
      <c r="M199" s="63" t="str">
        <f>VLOOKUP(D199,'[3]NEW LEGEND 2026'!G:I,3,0)</f>
        <v>KAWASAKI</v>
      </c>
      <c r="N199" s="63" t="str">
        <f>VLOOKUP(D199,'[3]NEW LEGEND 2026'!G:J,4,0)</f>
        <v>BLUE</v>
      </c>
      <c r="O199" s="68" t="str">
        <f t="shared" si="19"/>
        <v>AUG</v>
      </c>
      <c r="P199" s="68">
        <f t="shared" si="20"/>
        <v>21</v>
      </c>
      <c r="Q199" s="68">
        <f t="shared" si="21"/>
        <v>2025</v>
      </c>
      <c r="R199" s="69">
        <f t="shared" si="22"/>
        <v>162.35417824074102</v>
      </c>
      <c r="S199" s="69">
        <f t="shared" si="23"/>
        <v>168.35160879629984</v>
      </c>
      <c r="T199" s="70" t="str">
        <f t="shared" si="18"/>
        <v>91 DAYS UP</v>
      </c>
      <c r="U199" s="70" t="str">
        <f t="shared" si="18"/>
        <v>91 DAYS UP</v>
      </c>
    </row>
    <row r="200" spans="1:21">
      <c r="A200" s="63" t="str">
        <f>VLOOKUP(L200,[1]Sheet1!$N:$P,3,0)</f>
        <v>M1 MALUNGON</v>
      </c>
      <c r="B200" s="66">
        <v>45884.668981481482</v>
      </c>
      <c r="C200" s="66">
        <v>45890.645821759259</v>
      </c>
      <c r="D200" s="67" t="s">
        <v>849</v>
      </c>
      <c r="E200" s="67" t="s">
        <v>850</v>
      </c>
      <c r="F200" s="1">
        <v>1</v>
      </c>
      <c r="G200" s="63" t="str">
        <f>VLOOKUP(D200,[2]MINDANAO!$B:$C,2,0)</f>
        <v>BRUSKY125</v>
      </c>
      <c r="H200" s="67">
        <v>72500</v>
      </c>
      <c r="I200" s="63" t="str">
        <f>VLOOKUP(L200,'[3]NEW LEGEND 2026'!M:S,7,0)</f>
        <v>MUTI</v>
      </c>
      <c r="J200" s="67" t="s">
        <v>984</v>
      </c>
      <c r="K200" s="67" t="s">
        <v>985</v>
      </c>
      <c r="L200" s="67" t="s">
        <v>462</v>
      </c>
      <c r="M200" s="63" t="str">
        <f>VLOOKUP(D200,'[3]NEW LEGEND 2026'!G:I,3,0)</f>
        <v>KAWASAKI</v>
      </c>
      <c r="N200" s="63" t="str">
        <f>VLOOKUP(D200,'[3]NEW LEGEND 2026'!G:J,4,0)</f>
        <v>RED</v>
      </c>
      <c r="O200" s="68" t="str">
        <f t="shared" si="19"/>
        <v>AUG</v>
      </c>
      <c r="P200" s="68">
        <f t="shared" si="20"/>
        <v>21</v>
      </c>
      <c r="Q200" s="68">
        <f t="shared" si="21"/>
        <v>2025</v>
      </c>
      <c r="R200" s="69">
        <f t="shared" si="22"/>
        <v>162.35417824074102</v>
      </c>
      <c r="S200" s="69">
        <f t="shared" si="23"/>
        <v>168.33101851851825</v>
      </c>
      <c r="T200" s="70" t="str">
        <f t="shared" si="18"/>
        <v>91 DAYS UP</v>
      </c>
      <c r="U200" s="70" t="str">
        <f t="shared" si="18"/>
        <v>91 DAYS UP</v>
      </c>
    </row>
    <row r="201" spans="1:21">
      <c r="A201" s="63" t="str">
        <f>VLOOKUP(L201,[1]Sheet1!$N:$P,3,0)</f>
        <v>M1 HONDA ISULAN</v>
      </c>
      <c r="B201" s="66">
        <v>45888.488749999997</v>
      </c>
      <c r="C201" s="66">
        <v>45891.612291666657</v>
      </c>
      <c r="D201" s="67" t="s">
        <v>986</v>
      </c>
      <c r="E201" s="67" t="s">
        <v>987</v>
      </c>
      <c r="F201" s="1">
        <v>1</v>
      </c>
      <c r="G201" s="63" t="str">
        <f>VLOOKUP(D201,[2]MINDANAO!$B:$C,2,0)</f>
        <v>EM1 e</v>
      </c>
      <c r="H201" s="67">
        <v>146328</v>
      </c>
      <c r="I201" s="63" t="str">
        <f>VLOOKUP(L201,'[3]NEW LEGEND 2026'!M:S,7,0)</f>
        <v>HONDA</v>
      </c>
      <c r="J201" s="67" t="s">
        <v>988</v>
      </c>
      <c r="K201" s="67" t="s">
        <v>989</v>
      </c>
      <c r="L201" s="67" t="s">
        <v>406</v>
      </c>
      <c r="M201" s="63" t="str">
        <f>VLOOKUP(D201,'[3]NEW LEGEND 2026'!G:I,3,0)</f>
        <v>HONDA</v>
      </c>
      <c r="N201" s="63" t="str">
        <f>VLOOKUP(D201,'[3]NEW LEGEND 2026'!G:J,4,0)</f>
        <v>WHITE</v>
      </c>
      <c r="O201" s="68" t="str">
        <f t="shared" si="19"/>
        <v>AUG</v>
      </c>
      <c r="P201" s="68">
        <f t="shared" si="20"/>
        <v>22</v>
      </c>
      <c r="Q201" s="68">
        <f t="shared" si="21"/>
        <v>2025</v>
      </c>
      <c r="R201" s="69">
        <f t="shared" si="22"/>
        <v>161.38770833334274</v>
      </c>
      <c r="S201" s="69">
        <f t="shared" si="23"/>
        <v>164.5112500000032</v>
      </c>
      <c r="T201" s="70" t="str">
        <f t="shared" si="18"/>
        <v>91 DAYS UP</v>
      </c>
      <c r="U201" s="70" t="str">
        <f t="shared" si="18"/>
        <v>91 DAYS UP</v>
      </c>
    </row>
    <row r="202" spans="1:21">
      <c r="A202" s="63" t="str">
        <f>VLOOKUP(L202,[1]Sheet1!$N:$P,3,0)</f>
        <v>M1 DIGOS</v>
      </c>
      <c r="B202" s="66">
        <v>45891.440833333327</v>
      </c>
      <c r="C202" s="66">
        <v>45892.350358796299</v>
      </c>
      <c r="D202" s="67" t="s">
        <v>990</v>
      </c>
      <c r="E202" s="67" t="s">
        <v>991</v>
      </c>
      <c r="F202" s="1">
        <v>1</v>
      </c>
      <c r="G202" s="63" t="str">
        <f>VLOOKUP(D202,[2]MINDANAO!$B:$C,2,0)</f>
        <v>BARAKO II (DUAL START)</v>
      </c>
      <c r="H202" s="67">
        <v>91300</v>
      </c>
      <c r="I202" s="63" t="str">
        <f>VLOOKUP(L202,'[3]NEW LEGEND 2026'!M:S,7,0)</f>
        <v>MUTI</v>
      </c>
      <c r="J202" s="67" t="s">
        <v>992</v>
      </c>
      <c r="K202" s="67" t="s">
        <v>993</v>
      </c>
      <c r="L202" s="67" t="s">
        <v>490</v>
      </c>
      <c r="M202" s="63" t="str">
        <f>VLOOKUP(D202,'[3]NEW LEGEND 2026'!G:I,3,0)</f>
        <v>KAWASAKI</v>
      </c>
      <c r="N202" s="63" t="str">
        <f>VLOOKUP(D202,'[3]NEW LEGEND 2026'!G:J,4,0)</f>
        <v>GREY</v>
      </c>
      <c r="O202" s="68" t="str">
        <f t="shared" si="19"/>
        <v>AUG</v>
      </c>
      <c r="P202" s="68">
        <f t="shared" si="20"/>
        <v>23</v>
      </c>
      <c r="Q202" s="68">
        <f t="shared" si="21"/>
        <v>2025</v>
      </c>
      <c r="R202" s="69">
        <f t="shared" si="22"/>
        <v>160.64964120370132</v>
      </c>
      <c r="S202" s="69">
        <f t="shared" si="23"/>
        <v>161.55916666667326</v>
      </c>
      <c r="T202" s="70" t="str">
        <f t="shared" si="18"/>
        <v>91 DAYS UP</v>
      </c>
      <c r="U202" s="70" t="str">
        <f t="shared" si="18"/>
        <v>91 DAYS UP</v>
      </c>
    </row>
    <row r="203" spans="1:21">
      <c r="A203" s="63" t="str">
        <f>VLOOKUP(L203,[1]Sheet1!$N:$P,3,0)</f>
        <v>M2 CABADBARAN</v>
      </c>
      <c r="B203" s="66">
        <v>45896.533622685187</v>
      </c>
      <c r="C203" s="66">
        <v>45896.53361111111</v>
      </c>
      <c r="D203" s="67" t="s">
        <v>994</v>
      </c>
      <c r="E203" s="67" t="s">
        <v>995</v>
      </c>
      <c r="F203" s="1">
        <v>1</v>
      </c>
      <c r="G203" s="63" t="str">
        <f>VLOOKUP(D203,[2]MINDANAO!$B:$C,2,0)</f>
        <v>SMASH(SPOKE)</v>
      </c>
      <c r="H203" s="67">
        <v>61202</v>
      </c>
      <c r="I203" s="63" t="str">
        <f>VLOOKUP(L203,'[3]NEW LEGEND 2026'!M:S,7,0)</f>
        <v>ULTIMATE</v>
      </c>
      <c r="J203" s="67" t="s">
        <v>996</v>
      </c>
      <c r="K203" s="67" t="s">
        <v>997</v>
      </c>
      <c r="L203" s="67" t="s">
        <v>704</v>
      </c>
      <c r="M203" s="63" t="str">
        <f>VLOOKUP(D203,'[3]NEW LEGEND 2026'!G:I,3,0)</f>
        <v>SUZUKI</v>
      </c>
      <c r="N203" s="63" t="str">
        <f>VLOOKUP(D203,'[3]NEW LEGEND 2026'!G:J,4,0)</f>
        <v>BLUE</v>
      </c>
      <c r="O203" s="68" t="str">
        <f t="shared" si="19"/>
        <v>AUG</v>
      </c>
      <c r="P203" s="68">
        <f t="shared" si="20"/>
        <v>27</v>
      </c>
      <c r="Q203" s="68">
        <f t="shared" si="21"/>
        <v>2025</v>
      </c>
      <c r="R203" s="69">
        <f t="shared" si="22"/>
        <v>156.46638888888992</v>
      </c>
      <c r="S203" s="69">
        <f t="shared" si="23"/>
        <v>156.46637731481314</v>
      </c>
      <c r="T203" s="70" t="str">
        <f t="shared" si="18"/>
        <v>91 DAYS UP</v>
      </c>
      <c r="U203" s="70" t="str">
        <f t="shared" si="18"/>
        <v>91 DAYS UP</v>
      </c>
    </row>
    <row r="204" spans="1:21">
      <c r="A204" s="63" t="str">
        <f>VLOOKUP(L204,[1]Sheet1!$N:$P,3,0)</f>
        <v>M1 TACURONG</v>
      </c>
      <c r="B204" s="66">
        <v>45895.366180555553</v>
      </c>
      <c r="C204" s="66">
        <v>45896.546701388892</v>
      </c>
      <c r="D204" s="67" t="s">
        <v>440</v>
      </c>
      <c r="E204" s="67" t="s">
        <v>441</v>
      </c>
      <c r="F204" s="1">
        <v>1</v>
      </c>
      <c r="G204" s="63" t="str">
        <f>VLOOKUP(D204,[2]MINDANAO!$B:$C,2,0)</f>
        <v>CB150X</v>
      </c>
      <c r="H204" s="67">
        <v>164348</v>
      </c>
      <c r="I204" s="63" t="str">
        <f>VLOOKUP(L204,'[3]NEW LEGEND 2026'!M:S,7,0)</f>
        <v>MUTI</v>
      </c>
      <c r="J204" s="67" t="s">
        <v>998</v>
      </c>
      <c r="K204" s="67" t="s">
        <v>999</v>
      </c>
      <c r="L204" s="67" t="s">
        <v>386</v>
      </c>
      <c r="M204" s="63" t="str">
        <f>VLOOKUP(D204,'[3]NEW LEGEND 2026'!G:I,3,0)</f>
        <v>HONDA</v>
      </c>
      <c r="N204" s="63" t="str">
        <f>VLOOKUP(D204,'[3]NEW LEGEND 2026'!G:J,4,0)</f>
        <v>BLAKC/SILVER</v>
      </c>
      <c r="O204" s="68" t="str">
        <f t="shared" si="19"/>
        <v>AUG</v>
      </c>
      <c r="P204" s="68">
        <f t="shared" si="20"/>
        <v>27</v>
      </c>
      <c r="Q204" s="68">
        <f t="shared" si="21"/>
        <v>2025</v>
      </c>
      <c r="R204" s="69">
        <f t="shared" si="22"/>
        <v>156.45329861110804</v>
      </c>
      <c r="S204" s="69">
        <f t="shared" si="23"/>
        <v>157.633819444447</v>
      </c>
      <c r="T204" s="70" t="str">
        <f t="shared" si="18"/>
        <v>91 DAYS UP</v>
      </c>
      <c r="U204" s="70" t="str">
        <f t="shared" si="18"/>
        <v>91 DAYS UP</v>
      </c>
    </row>
    <row r="205" spans="1:21">
      <c r="A205" s="63" t="str">
        <f>VLOOKUP(L205,[1]Sheet1!$N:$P,3,0)</f>
        <v>M2 ECOLAND</v>
      </c>
      <c r="B205" s="66">
        <v>45890.605011574073</v>
      </c>
      <c r="C205" s="66">
        <v>45897.39261574074</v>
      </c>
      <c r="D205" s="67" t="s">
        <v>1000</v>
      </c>
      <c r="E205" s="67" t="s">
        <v>1001</v>
      </c>
      <c r="F205" s="1">
        <v>1</v>
      </c>
      <c r="G205" s="63" t="str">
        <f>VLOOKUP(D205,[2]MINDANAO!$B:$C,2,0)</f>
        <v>XRM RS</v>
      </c>
      <c r="H205" s="67">
        <v>74538</v>
      </c>
      <c r="I205" s="63" t="str">
        <f>VLOOKUP(L205,'[3]NEW LEGEND 2026'!M:S,7,0)</f>
        <v>ULTIMATE</v>
      </c>
      <c r="J205" s="67" t="s">
        <v>1002</v>
      </c>
      <c r="K205" s="67" t="s">
        <v>1003</v>
      </c>
      <c r="L205" s="67" t="s">
        <v>1004</v>
      </c>
      <c r="M205" s="63" t="str">
        <f>VLOOKUP(D205,'[3]NEW LEGEND 2026'!G:I,3,0)</f>
        <v>HONDA</v>
      </c>
      <c r="N205" s="63" t="str">
        <f>VLOOKUP(D205,'[3]NEW LEGEND 2026'!G:J,4,0)</f>
        <v>GRAY</v>
      </c>
      <c r="O205" s="68" t="str">
        <f t="shared" si="19"/>
        <v>AUG</v>
      </c>
      <c r="P205" s="68">
        <f t="shared" si="20"/>
        <v>28</v>
      </c>
      <c r="Q205" s="68">
        <f t="shared" si="21"/>
        <v>2025</v>
      </c>
      <c r="R205" s="69">
        <f t="shared" si="22"/>
        <v>155.60738425925956</v>
      </c>
      <c r="S205" s="69">
        <f t="shared" si="23"/>
        <v>162.39498842592729</v>
      </c>
      <c r="T205" s="70" t="str">
        <f t="shared" si="18"/>
        <v>91 DAYS UP</v>
      </c>
      <c r="U205" s="70" t="str">
        <f t="shared" si="18"/>
        <v>91 DAYS UP</v>
      </c>
    </row>
    <row r="206" spans="1:21">
      <c r="A206" s="63" t="str">
        <f>VLOOKUP(L206,[1]Sheet1!$N:$P,3,0)</f>
        <v>M2 ECOLAND</v>
      </c>
      <c r="B206" s="66">
        <v>45890.615578703713</v>
      </c>
      <c r="C206" s="66">
        <v>45897.39261574074</v>
      </c>
      <c r="D206" s="67" t="s">
        <v>573</v>
      </c>
      <c r="E206" s="67" t="s">
        <v>574</v>
      </c>
      <c r="F206" s="1">
        <v>1</v>
      </c>
      <c r="G206" s="63" t="str">
        <f>VLOOKUP(D206,[2]MINDANAO!$B:$C,2,0)</f>
        <v>CT100B</v>
      </c>
      <c r="H206" s="67">
        <v>52948</v>
      </c>
      <c r="I206" s="63" t="str">
        <f>VLOOKUP(L206,'[3]NEW LEGEND 2026'!M:S,7,0)</f>
        <v>ULTIMATE</v>
      </c>
      <c r="J206" s="67" t="s">
        <v>1005</v>
      </c>
      <c r="K206" s="67" t="s">
        <v>1006</v>
      </c>
      <c r="L206" s="67" t="s">
        <v>1004</v>
      </c>
      <c r="M206" s="63" t="str">
        <f>VLOOKUP(D206,'[3]NEW LEGEND 2026'!G:I,3,0)</f>
        <v>KAWASAKI</v>
      </c>
      <c r="N206" s="63" t="str">
        <f>VLOOKUP(D206,'[3]NEW LEGEND 2026'!G:J,4,0)</f>
        <v>BLACK/BLUE</v>
      </c>
      <c r="O206" s="68" t="str">
        <f t="shared" si="19"/>
        <v>AUG</v>
      </c>
      <c r="P206" s="68">
        <f t="shared" si="20"/>
        <v>28</v>
      </c>
      <c r="Q206" s="68">
        <f t="shared" si="21"/>
        <v>2025</v>
      </c>
      <c r="R206" s="69">
        <f t="shared" si="22"/>
        <v>155.60738425925956</v>
      </c>
      <c r="S206" s="69">
        <f t="shared" si="23"/>
        <v>162.38442129628675</v>
      </c>
      <c r="T206" s="70" t="str">
        <f t="shared" si="18"/>
        <v>91 DAYS UP</v>
      </c>
      <c r="U206" s="70" t="str">
        <f t="shared" si="18"/>
        <v>91 DAYS UP</v>
      </c>
    </row>
    <row r="207" spans="1:21">
      <c r="A207" s="63" t="str">
        <f>VLOOKUP(L207,[1]Sheet1!$N:$P,3,0)</f>
        <v>M2 ECOLAND</v>
      </c>
      <c r="B207" s="66">
        <v>45890.605011574073</v>
      </c>
      <c r="C207" s="66">
        <v>45897.39261574074</v>
      </c>
      <c r="D207" s="67" t="s">
        <v>1007</v>
      </c>
      <c r="E207" s="67" t="s">
        <v>1008</v>
      </c>
      <c r="F207" s="1">
        <v>1</v>
      </c>
      <c r="G207" s="63" t="str">
        <f>VLOOKUP(D207,[2]MINDANAO!$B:$C,2,0)</f>
        <v>XRM DUAL SPORTS FI(DS)</v>
      </c>
      <c r="H207" s="67">
        <v>70950</v>
      </c>
      <c r="I207" s="63" t="str">
        <f>VLOOKUP(L207,'[3]NEW LEGEND 2026'!M:S,7,0)</f>
        <v>ULTIMATE</v>
      </c>
      <c r="J207" s="67" t="s">
        <v>1009</v>
      </c>
      <c r="K207" s="67" t="s">
        <v>1010</v>
      </c>
      <c r="L207" s="67" t="s">
        <v>1004</v>
      </c>
      <c r="M207" s="63" t="str">
        <f>VLOOKUP(D207,'[3]NEW LEGEND 2026'!G:I,3,0)</f>
        <v>HONDA</v>
      </c>
      <c r="N207" s="63" t="str">
        <f>VLOOKUP(D207,'[3]NEW LEGEND 2026'!G:J,4,0)</f>
        <v>BLACK</v>
      </c>
      <c r="O207" s="68" t="str">
        <f t="shared" si="19"/>
        <v>AUG</v>
      </c>
      <c r="P207" s="68">
        <f t="shared" si="20"/>
        <v>28</v>
      </c>
      <c r="Q207" s="68">
        <f t="shared" si="21"/>
        <v>2025</v>
      </c>
      <c r="R207" s="69">
        <f t="shared" si="22"/>
        <v>155.60738425925956</v>
      </c>
      <c r="S207" s="69">
        <f t="shared" si="23"/>
        <v>162.39498842592729</v>
      </c>
      <c r="T207" s="70" t="str">
        <f t="shared" si="18"/>
        <v>91 DAYS UP</v>
      </c>
      <c r="U207" s="70" t="str">
        <f t="shared" si="18"/>
        <v>91 DAYS UP</v>
      </c>
    </row>
    <row r="208" spans="1:21">
      <c r="A208" s="63" t="str">
        <f>VLOOKUP(L208,[1]Sheet1!$N:$P,3,0)</f>
        <v>M2 ECOLAND</v>
      </c>
      <c r="B208" s="66">
        <v>45890.619259259263</v>
      </c>
      <c r="C208" s="66">
        <v>45897.39261574074</v>
      </c>
      <c r="D208" s="67" t="s">
        <v>1011</v>
      </c>
      <c r="E208" s="67" t="s">
        <v>1012</v>
      </c>
      <c r="F208" s="1">
        <v>1</v>
      </c>
      <c r="G208" s="63" t="str">
        <f>VLOOKUP(D208,[2]MINDANAO!$B:$C,2,0)</f>
        <v>SMASH(SPOKE)</v>
      </c>
      <c r="H208" s="67">
        <v>61202</v>
      </c>
      <c r="I208" s="63" t="str">
        <f>VLOOKUP(L208,'[3]NEW LEGEND 2026'!M:S,7,0)</f>
        <v>ULTIMATE</v>
      </c>
      <c r="J208" s="67" t="s">
        <v>1013</v>
      </c>
      <c r="K208" s="67" t="s">
        <v>1014</v>
      </c>
      <c r="L208" s="67" t="s">
        <v>1004</v>
      </c>
      <c r="M208" s="63" t="str">
        <f>VLOOKUP(D208,'[3]NEW LEGEND 2026'!G:I,3,0)</f>
        <v>SUZUKI</v>
      </c>
      <c r="N208" s="63" t="str">
        <f>VLOOKUP(D208,'[3]NEW LEGEND 2026'!G:J,4,0)</f>
        <v>E1GRAY</v>
      </c>
      <c r="O208" s="68" t="str">
        <f t="shared" si="19"/>
        <v>AUG</v>
      </c>
      <c r="P208" s="68">
        <f t="shared" si="20"/>
        <v>28</v>
      </c>
      <c r="Q208" s="68">
        <f t="shared" si="21"/>
        <v>2025</v>
      </c>
      <c r="R208" s="69">
        <f t="shared" si="22"/>
        <v>155.60738425925956</v>
      </c>
      <c r="S208" s="69">
        <f t="shared" si="23"/>
        <v>162.38074074073666</v>
      </c>
      <c r="T208" s="70" t="str">
        <f t="shared" si="18"/>
        <v>91 DAYS UP</v>
      </c>
      <c r="U208" s="70" t="str">
        <f t="shared" si="18"/>
        <v>91 DAYS UP</v>
      </c>
    </row>
    <row r="209" spans="1:21">
      <c r="A209" s="63" t="str">
        <f>VLOOKUP(L209,[1]Sheet1!$N:$P,3,0)</f>
        <v>M1 SURALLAH</v>
      </c>
      <c r="B209" s="66">
        <v>45901.402916666673</v>
      </c>
      <c r="C209" s="66">
        <v>45902.60125</v>
      </c>
      <c r="D209" s="67" t="s">
        <v>1015</v>
      </c>
      <c r="E209" s="67" t="s">
        <v>1016</v>
      </c>
      <c r="F209" s="1">
        <v>1</v>
      </c>
      <c r="G209" s="63" t="str">
        <f>VLOOKUP(D209,[2]MINDANAO!$B:$C,2,0)</f>
        <v>CLICK160 FI</v>
      </c>
      <c r="H209" s="67">
        <v>111558</v>
      </c>
      <c r="I209" s="63" t="str">
        <f>VLOOKUP(L209,'[3]NEW LEGEND 2026'!M:S,7,0)</f>
        <v>MUTI</v>
      </c>
      <c r="J209" s="67" t="s">
        <v>1017</v>
      </c>
      <c r="K209" s="67" t="s">
        <v>1018</v>
      </c>
      <c r="L209" s="67" t="s">
        <v>546</v>
      </c>
      <c r="M209" s="63" t="str">
        <f>VLOOKUP(D209,'[3]NEW LEGEND 2026'!G:I,3,0)</f>
        <v>HONDA</v>
      </c>
      <c r="N209" s="63" t="str">
        <f>VLOOKUP(D209,'[3]NEW LEGEND 2026'!G:J,4,0)</f>
        <v>RED/BLACK</v>
      </c>
      <c r="O209" s="68" t="str">
        <f t="shared" si="19"/>
        <v>SEP</v>
      </c>
      <c r="P209" s="68">
        <f t="shared" si="20"/>
        <v>2</v>
      </c>
      <c r="Q209" s="68">
        <f t="shared" si="21"/>
        <v>2025</v>
      </c>
      <c r="R209" s="69">
        <f t="shared" si="22"/>
        <v>150.39875000000029</v>
      </c>
      <c r="S209" s="69">
        <f t="shared" si="23"/>
        <v>151.59708333332674</v>
      </c>
      <c r="T209" s="70" t="str">
        <f t="shared" si="18"/>
        <v>91 DAYS UP</v>
      </c>
      <c r="U209" s="70" t="str">
        <f t="shared" si="18"/>
        <v>91 DAYS UP</v>
      </c>
    </row>
    <row r="210" spans="1:21">
      <c r="A210" s="63" t="str">
        <f>VLOOKUP(L210,[1]Sheet1!$N:$P,3,0)</f>
        <v>M2 BAYUGAN</v>
      </c>
      <c r="B210" s="66">
        <v>45902.610706018517</v>
      </c>
      <c r="C210" s="66">
        <v>45902.610706018517</v>
      </c>
      <c r="D210" s="67" t="s">
        <v>921</v>
      </c>
      <c r="E210" s="67" t="s">
        <v>922</v>
      </c>
      <c r="F210" s="1">
        <v>1</v>
      </c>
      <c r="G210" s="63" t="str">
        <f>VLOOKUP(D210,[2]MINDANAO!$B:$C,2,0)</f>
        <v>BOLT150</v>
      </c>
      <c r="H210" s="67">
        <v>98325</v>
      </c>
      <c r="I210" s="63" t="str">
        <f>VLOOKUP(L210,'[3]NEW LEGEND 2026'!M:S,7,0)</f>
        <v>ULTIMATE</v>
      </c>
      <c r="J210" s="67" t="s">
        <v>1019</v>
      </c>
      <c r="K210" s="67" t="s">
        <v>1020</v>
      </c>
      <c r="L210" s="67" t="s">
        <v>692</v>
      </c>
      <c r="M210" s="63" t="str">
        <f>VLOOKUP(D210,'[3]NEW LEGEND 2026'!G:I,3,0)</f>
        <v>SKYGO</v>
      </c>
      <c r="N210" s="63" t="str">
        <f>VLOOKUP(D210,'[3]NEW LEGEND 2026'!G:J,4,0)</f>
        <v>GOLDEN BROWN</v>
      </c>
      <c r="O210" s="68" t="str">
        <f t="shared" si="19"/>
        <v>SEP</v>
      </c>
      <c r="P210" s="68">
        <f t="shared" si="20"/>
        <v>2</v>
      </c>
      <c r="Q210" s="68">
        <f t="shared" si="21"/>
        <v>2025</v>
      </c>
      <c r="R210" s="69">
        <f t="shared" si="22"/>
        <v>150.38929398148321</v>
      </c>
      <c r="S210" s="69">
        <f t="shared" si="23"/>
        <v>150.38929398148321</v>
      </c>
      <c r="T210" s="70" t="str">
        <f t="shared" ref="T210:U273" si="24">IF(R210&lt;=30,"1-30 DAYS",IF(R210&lt;=60,"31-60 DAYS",IF(R210&lt;=90,"61-90 DAYS","91 DAYS UP")))</f>
        <v>91 DAYS UP</v>
      </c>
      <c r="U210" s="70" t="str">
        <f t="shared" si="24"/>
        <v>91 DAYS UP</v>
      </c>
    </row>
    <row r="211" spans="1:21">
      <c r="A211" s="63" t="str">
        <f>VLOOKUP(L211,[1]Sheet1!$N:$P,3,0)</f>
        <v>M1 HONDA ISULAN</v>
      </c>
      <c r="B211" s="66">
        <v>45901.410682870373</v>
      </c>
      <c r="C211" s="66">
        <v>45903.617604166669</v>
      </c>
      <c r="D211" s="67" t="s">
        <v>1021</v>
      </c>
      <c r="E211" s="67" t="s">
        <v>1022</v>
      </c>
      <c r="F211" s="1">
        <v>1</v>
      </c>
      <c r="G211" s="63" t="str">
        <f>VLOOKUP(D211,[2]MINDANAO!$B:$C,2,0)</f>
        <v>PCX160 ABS</v>
      </c>
      <c r="H211" s="67">
        <v>141918</v>
      </c>
      <c r="I211" s="63" t="str">
        <f>VLOOKUP(L211,'[3]NEW LEGEND 2026'!M:S,7,0)</f>
        <v>HONDA</v>
      </c>
      <c r="J211" s="67" t="s">
        <v>1023</v>
      </c>
      <c r="K211" s="67" t="s">
        <v>1024</v>
      </c>
      <c r="L211" s="67" t="s">
        <v>406</v>
      </c>
      <c r="M211" s="63" t="str">
        <f>VLOOKUP(D211,'[3]NEW LEGEND 2026'!G:I,3,0)</f>
        <v>HONDA</v>
      </c>
      <c r="N211" s="63" t="str">
        <f>VLOOKUP(D211,'[3]NEW LEGEND 2026'!G:J,4,0)</f>
        <v>WHITE</v>
      </c>
      <c r="O211" s="68" t="str">
        <f t="shared" si="19"/>
        <v>SEP</v>
      </c>
      <c r="P211" s="68">
        <f t="shared" si="20"/>
        <v>3</v>
      </c>
      <c r="Q211" s="68">
        <f t="shared" si="21"/>
        <v>2025</v>
      </c>
      <c r="R211" s="69">
        <f t="shared" si="22"/>
        <v>149.38239583333052</v>
      </c>
      <c r="S211" s="69">
        <f t="shared" si="23"/>
        <v>151.58931712962658</v>
      </c>
      <c r="T211" s="70" t="str">
        <f t="shared" si="24"/>
        <v>91 DAYS UP</v>
      </c>
      <c r="U211" s="70" t="str">
        <f t="shared" si="24"/>
        <v>91 DAYS UP</v>
      </c>
    </row>
    <row r="212" spans="1:21">
      <c r="A212" s="63" t="str">
        <f>VLOOKUP(L212,[1]Sheet1!$N:$P,3,0)</f>
        <v>M1 MARBEL</v>
      </c>
      <c r="B212" s="66">
        <v>45887.578240740739</v>
      </c>
      <c r="C212" s="66">
        <v>45903.648819444446</v>
      </c>
      <c r="D212" s="67" t="s">
        <v>538</v>
      </c>
      <c r="E212" s="67" t="s">
        <v>539</v>
      </c>
      <c r="F212" s="1">
        <v>1</v>
      </c>
      <c r="G212" s="63" t="str">
        <f>VLOOKUP(D212,[2]MINDANAO!$B:$C,2,0)</f>
        <v>YTX125</v>
      </c>
      <c r="H212" s="67">
        <v>54426</v>
      </c>
      <c r="I212" s="63" t="str">
        <f>VLOOKUP(L212,'[3]NEW LEGEND 2026'!M:S,7,0)</f>
        <v>MUTI</v>
      </c>
      <c r="J212" s="67" t="s">
        <v>1025</v>
      </c>
      <c r="K212" s="67" t="s">
        <v>1026</v>
      </c>
      <c r="L212" s="67" t="s">
        <v>473</v>
      </c>
      <c r="M212" s="63" t="str">
        <f>VLOOKUP(D212,'[3]NEW LEGEND 2026'!G:I,3,0)</f>
        <v>YAMAHA</v>
      </c>
      <c r="N212" s="63" t="str">
        <f>VLOOKUP(D212,'[3]NEW LEGEND 2026'!G:J,4,0)</f>
        <v>BLUE</v>
      </c>
      <c r="O212" s="68" t="str">
        <f t="shared" si="19"/>
        <v>SEP</v>
      </c>
      <c r="P212" s="68">
        <f t="shared" si="20"/>
        <v>3</v>
      </c>
      <c r="Q212" s="68">
        <f t="shared" si="21"/>
        <v>2025</v>
      </c>
      <c r="R212" s="69">
        <f t="shared" si="22"/>
        <v>149.35118055555358</v>
      </c>
      <c r="S212" s="69">
        <f t="shared" si="23"/>
        <v>165.42175925926131</v>
      </c>
      <c r="T212" s="70" t="str">
        <f t="shared" si="24"/>
        <v>91 DAYS UP</v>
      </c>
      <c r="U212" s="70" t="str">
        <f t="shared" si="24"/>
        <v>91 DAYS UP</v>
      </c>
    </row>
    <row r="213" spans="1:21">
      <c r="A213" s="63" t="str">
        <f>VLOOKUP(L213,[1]Sheet1!$N:$P,3,0)</f>
        <v>M1 HONDA SURALLAH</v>
      </c>
      <c r="B213" s="66">
        <v>45905.639837962961</v>
      </c>
      <c r="C213" s="66">
        <v>45905.703368055547</v>
      </c>
      <c r="D213" s="67" t="s">
        <v>1027</v>
      </c>
      <c r="E213" s="67" t="s">
        <v>1028</v>
      </c>
      <c r="F213" s="1">
        <v>1</v>
      </c>
      <c r="G213" s="63" t="str">
        <f>VLOOKUP(D213,[2]MINDANAO!$B:$C,2,0)</f>
        <v>CRF150R</v>
      </c>
      <c r="H213" s="67">
        <v>279760</v>
      </c>
      <c r="I213" s="63" t="str">
        <f>VLOOKUP(L213,'[3]NEW LEGEND 2026'!M:S,7,0)</f>
        <v>HONDA</v>
      </c>
      <c r="J213" s="67" t="s">
        <v>1029</v>
      </c>
      <c r="K213" s="67" t="s">
        <v>1030</v>
      </c>
      <c r="L213" s="67" t="s">
        <v>1031</v>
      </c>
      <c r="M213" s="63" t="str">
        <f>VLOOKUP(D213,'[3]NEW LEGEND 2026'!G:I,3,0)</f>
        <v>HONDA</v>
      </c>
      <c r="N213" s="63" t="str">
        <f>VLOOKUP(D213,'[3]NEW LEGEND 2026'!G:J,4,0)</f>
        <v>RED</v>
      </c>
      <c r="O213" s="68" t="str">
        <f t="shared" si="19"/>
        <v>SEP</v>
      </c>
      <c r="P213" s="68">
        <f t="shared" si="20"/>
        <v>5</v>
      </c>
      <c r="Q213" s="68">
        <f t="shared" si="21"/>
        <v>2025</v>
      </c>
      <c r="R213" s="69">
        <f t="shared" si="22"/>
        <v>147.29663194445311</v>
      </c>
      <c r="S213" s="69">
        <f t="shared" si="23"/>
        <v>147.36016203703912</v>
      </c>
      <c r="T213" s="70" t="str">
        <f t="shared" si="24"/>
        <v>91 DAYS UP</v>
      </c>
      <c r="U213" s="70" t="str">
        <f t="shared" si="24"/>
        <v>91 DAYS UP</v>
      </c>
    </row>
    <row r="214" spans="1:21">
      <c r="A214" s="63" t="str">
        <f>VLOOKUP(L214,[1]Sheet1!$N:$P,3,0)</f>
        <v>M1 HONDA MALUNGON</v>
      </c>
      <c r="B214" s="66">
        <v>45904.566666666673</v>
      </c>
      <c r="C214" s="66">
        <v>45906.371631944443</v>
      </c>
      <c r="D214" s="67" t="s">
        <v>1032</v>
      </c>
      <c r="E214" s="67" t="s">
        <v>1033</v>
      </c>
      <c r="F214" s="1">
        <v>1</v>
      </c>
      <c r="G214" s="63" t="str">
        <f>VLOOKUP(D214,[2]MINDANAO!$B:$C,2,0)</f>
        <v>CLICK160 FI</v>
      </c>
      <c r="H214" s="67">
        <v>112258</v>
      </c>
      <c r="I214" s="63" t="str">
        <f>VLOOKUP(L214,'[3]NEW LEGEND 2026'!M:S,7,0)</f>
        <v>HONDA</v>
      </c>
      <c r="J214" s="67" t="s">
        <v>1034</v>
      </c>
      <c r="K214" s="67" t="s">
        <v>1035</v>
      </c>
      <c r="L214" s="67" t="s">
        <v>884</v>
      </c>
      <c r="M214" s="63" t="str">
        <f>VLOOKUP(D214,'[3]NEW LEGEND 2026'!G:I,3,0)</f>
        <v>HONDA</v>
      </c>
      <c r="N214" s="63" t="str">
        <f>VLOOKUP(D214,'[3]NEW LEGEND 2026'!G:J,4,0)</f>
        <v>BLACK</v>
      </c>
      <c r="O214" s="68" t="str">
        <f t="shared" si="19"/>
        <v>SEP</v>
      </c>
      <c r="P214" s="68">
        <f t="shared" si="20"/>
        <v>6</v>
      </c>
      <c r="Q214" s="68">
        <f t="shared" si="21"/>
        <v>2025</v>
      </c>
      <c r="R214" s="69">
        <f t="shared" si="22"/>
        <v>146.62836805555708</v>
      </c>
      <c r="S214" s="69">
        <f t="shared" si="23"/>
        <v>148.43333333332703</v>
      </c>
      <c r="T214" s="70" t="str">
        <f t="shared" si="24"/>
        <v>91 DAYS UP</v>
      </c>
      <c r="U214" s="70" t="str">
        <f t="shared" si="24"/>
        <v>91 DAYS UP</v>
      </c>
    </row>
    <row r="215" spans="1:21">
      <c r="A215" s="63" t="str">
        <f>VLOOKUP(L215,[1]Sheet1!$N:$P,3,0)</f>
        <v>M1 HONDA ISULAN</v>
      </c>
      <c r="B215" s="66">
        <v>45908.410219907397</v>
      </c>
      <c r="C215" s="66">
        <v>45908.652303240742</v>
      </c>
      <c r="D215" s="67" t="s">
        <v>1027</v>
      </c>
      <c r="E215" s="67" t="s">
        <v>1028</v>
      </c>
      <c r="F215" s="1">
        <v>1</v>
      </c>
      <c r="G215" s="63" t="str">
        <f>VLOOKUP(D215,[2]MINDANAO!$B:$C,2,0)</f>
        <v>CRF150R</v>
      </c>
      <c r="H215" s="67">
        <v>279760</v>
      </c>
      <c r="I215" s="63" t="str">
        <f>VLOOKUP(L215,'[3]NEW LEGEND 2026'!M:S,7,0)</f>
        <v>HONDA</v>
      </c>
      <c r="J215" s="67" t="s">
        <v>1036</v>
      </c>
      <c r="K215" s="67" t="s">
        <v>1037</v>
      </c>
      <c r="L215" s="67" t="s">
        <v>406</v>
      </c>
      <c r="M215" s="63" t="str">
        <f>VLOOKUP(D215,'[3]NEW LEGEND 2026'!G:I,3,0)</f>
        <v>HONDA</v>
      </c>
      <c r="N215" s="63" t="str">
        <f>VLOOKUP(D215,'[3]NEW LEGEND 2026'!G:J,4,0)</f>
        <v>RED</v>
      </c>
      <c r="O215" s="68" t="str">
        <f t="shared" si="19"/>
        <v>SEP</v>
      </c>
      <c r="P215" s="68">
        <f t="shared" si="20"/>
        <v>8</v>
      </c>
      <c r="Q215" s="68">
        <f t="shared" si="21"/>
        <v>2025</v>
      </c>
      <c r="R215" s="69">
        <f t="shared" si="22"/>
        <v>144.34769675925781</v>
      </c>
      <c r="S215" s="69">
        <f t="shared" si="23"/>
        <v>144.58978009260318</v>
      </c>
      <c r="T215" s="70" t="str">
        <f t="shared" si="24"/>
        <v>91 DAYS UP</v>
      </c>
      <c r="U215" s="70" t="str">
        <f t="shared" si="24"/>
        <v>91 DAYS UP</v>
      </c>
    </row>
    <row r="216" spans="1:21">
      <c r="A216" s="63" t="str">
        <f>VLOOKUP(L216,[1]Sheet1!$N:$P,3,0)</f>
        <v>M1 DIGOS</v>
      </c>
      <c r="B216" s="66">
        <v>45909.433923611112</v>
      </c>
      <c r="C216" s="66">
        <v>45909.433923611112</v>
      </c>
      <c r="D216" s="67" t="s">
        <v>1038</v>
      </c>
      <c r="E216" s="67" t="s">
        <v>1039</v>
      </c>
      <c r="F216" s="1">
        <v>1</v>
      </c>
      <c r="G216" s="63" t="str">
        <f>VLOOKUP(D216,[2]MINDANAO!$B:$C,2,0)</f>
        <v>BAJAJ RE 4S FI</v>
      </c>
      <c r="H216" s="67">
        <v>187000</v>
      </c>
      <c r="I216" s="63" t="str">
        <f>VLOOKUP(L216,'[3]NEW LEGEND 2026'!M:S,7,0)</f>
        <v>MUTI</v>
      </c>
      <c r="J216" s="67" t="s">
        <v>1040</v>
      </c>
      <c r="K216" s="67" t="s">
        <v>1041</v>
      </c>
      <c r="L216" s="67" t="s">
        <v>490</v>
      </c>
      <c r="M216" s="63" t="str">
        <f>VLOOKUP(D216,'[3]NEW LEGEND 2026'!G:I,3,0)</f>
        <v>TRIMOTORS</v>
      </c>
      <c r="N216" s="63" t="str">
        <f>VLOOKUP(D216,'[3]NEW LEGEND 2026'!G:J,4,0)</f>
        <v>GREEN</v>
      </c>
      <c r="O216" s="68" t="str">
        <f t="shared" si="19"/>
        <v>SEP</v>
      </c>
      <c r="P216" s="68">
        <f t="shared" si="20"/>
        <v>9</v>
      </c>
      <c r="Q216" s="68">
        <f t="shared" si="21"/>
        <v>2025</v>
      </c>
      <c r="R216" s="69">
        <f t="shared" si="22"/>
        <v>143.56607638888818</v>
      </c>
      <c r="S216" s="69">
        <f t="shared" si="23"/>
        <v>143.56607638888818</v>
      </c>
      <c r="T216" s="70" t="str">
        <f t="shared" si="24"/>
        <v>91 DAYS UP</v>
      </c>
      <c r="U216" s="70" t="str">
        <f t="shared" si="24"/>
        <v>91 DAYS UP</v>
      </c>
    </row>
    <row r="217" spans="1:21">
      <c r="A217" s="63" t="str">
        <f>VLOOKUP(L217,[1]Sheet1!$N:$P,3,0)</f>
        <v>M2 BAYUGAN</v>
      </c>
      <c r="B217" s="66">
        <v>45908.677673611113</v>
      </c>
      <c r="C217" s="66">
        <v>45909.698946759258</v>
      </c>
      <c r="D217" s="67" t="s">
        <v>1042</v>
      </c>
      <c r="E217" s="67" t="s">
        <v>1043</v>
      </c>
      <c r="F217" s="1">
        <v>1</v>
      </c>
      <c r="G217" s="63" t="str">
        <f>VLOOKUP(D217,[2]MINDANAO!$B:$C,2,0)</f>
        <v>SMASH(SPOKE)</v>
      </c>
      <c r="H217" s="67">
        <v>61202</v>
      </c>
      <c r="I217" s="63" t="str">
        <f>VLOOKUP(L217,'[3]NEW LEGEND 2026'!M:S,7,0)</f>
        <v>ULTIMATE</v>
      </c>
      <c r="J217" s="67" t="s">
        <v>1044</v>
      </c>
      <c r="K217" s="67" t="s">
        <v>1045</v>
      </c>
      <c r="L217" s="67" t="s">
        <v>692</v>
      </c>
      <c r="M217" s="63" t="str">
        <f>VLOOKUP(D217,'[3]NEW LEGEND 2026'!G:I,3,0)</f>
        <v>SUZUKI</v>
      </c>
      <c r="N217" s="63" t="str">
        <f>VLOOKUP(D217,'[3]NEW LEGEND 2026'!G:J,4,0)</f>
        <v>E1GRYGRN</v>
      </c>
      <c r="O217" s="68" t="str">
        <f t="shared" si="19"/>
        <v>SEP</v>
      </c>
      <c r="P217" s="68">
        <f t="shared" si="20"/>
        <v>9</v>
      </c>
      <c r="Q217" s="68">
        <f t="shared" si="21"/>
        <v>2025</v>
      </c>
      <c r="R217" s="69">
        <f t="shared" si="22"/>
        <v>143.30105324074248</v>
      </c>
      <c r="S217" s="69">
        <f t="shared" si="23"/>
        <v>144.32232638888672</v>
      </c>
      <c r="T217" s="70" t="str">
        <f t="shared" si="24"/>
        <v>91 DAYS UP</v>
      </c>
      <c r="U217" s="70" t="str">
        <f t="shared" si="24"/>
        <v>91 DAYS UP</v>
      </c>
    </row>
    <row r="218" spans="1:21">
      <c r="A218" s="63" t="str">
        <f>VLOOKUP(L218,[1]Sheet1!$N:$P,3,0)</f>
        <v>M2 BAYUGAN</v>
      </c>
      <c r="B218" s="66">
        <v>45908.673067129632</v>
      </c>
      <c r="C218" s="66">
        <v>45909.698946759258</v>
      </c>
      <c r="D218" s="67" t="s">
        <v>865</v>
      </c>
      <c r="E218" s="67" t="s">
        <v>866</v>
      </c>
      <c r="F218" s="1">
        <v>1</v>
      </c>
      <c r="G218" s="63" t="str">
        <f>VLOOKUP(D218,[2]MINDANAO!$B:$C,2,0)</f>
        <v>XRM RS</v>
      </c>
      <c r="H218" s="67">
        <v>73838</v>
      </c>
      <c r="I218" s="63" t="str">
        <f>VLOOKUP(L218,'[3]NEW LEGEND 2026'!M:S,7,0)</f>
        <v>ULTIMATE</v>
      </c>
      <c r="J218" s="67" t="s">
        <v>1046</v>
      </c>
      <c r="K218" s="67" t="s">
        <v>1047</v>
      </c>
      <c r="L218" s="67" t="s">
        <v>692</v>
      </c>
      <c r="M218" s="63" t="str">
        <f>VLOOKUP(D218,'[3]NEW LEGEND 2026'!G:I,3,0)</f>
        <v>HONDA</v>
      </c>
      <c r="N218" s="63" t="str">
        <f>VLOOKUP(D218,'[3]NEW LEGEND 2026'!G:J,4,0)</f>
        <v>RED/BLACK</v>
      </c>
      <c r="O218" s="68" t="str">
        <f t="shared" si="19"/>
        <v>SEP</v>
      </c>
      <c r="P218" s="68">
        <f t="shared" si="20"/>
        <v>9</v>
      </c>
      <c r="Q218" s="68">
        <f t="shared" si="21"/>
        <v>2025</v>
      </c>
      <c r="R218" s="69">
        <f t="shared" si="22"/>
        <v>143.30105324074248</v>
      </c>
      <c r="S218" s="69">
        <f t="shared" si="23"/>
        <v>144.32693287036818</v>
      </c>
      <c r="T218" s="70" t="str">
        <f t="shared" si="24"/>
        <v>91 DAYS UP</v>
      </c>
      <c r="U218" s="70" t="str">
        <f t="shared" si="24"/>
        <v>91 DAYS UP</v>
      </c>
    </row>
    <row r="219" spans="1:21">
      <c r="A219" s="63" t="str">
        <f>VLOOKUP(L219,[1]Sheet1!$N:$P,3,0)</f>
        <v>M1 HONDA MARAMAG</v>
      </c>
      <c r="B219" s="66">
        <v>45905.416435185187</v>
      </c>
      <c r="C219" s="66">
        <v>45910.482893518521</v>
      </c>
      <c r="D219" s="67" t="s">
        <v>1048</v>
      </c>
      <c r="E219" s="67" t="s">
        <v>1049</v>
      </c>
      <c r="F219" s="1">
        <v>1</v>
      </c>
      <c r="G219" s="63" t="str">
        <f>VLOOKUP(D219,[2]MINDANAO!$B:$C,2,0)</f>
        <v>CRF125</v>
      </c>
      <c r="H219" s="67">
        <v>177718</v>
      </c>
      <c r="I219" s="63" t="str">
        <f>VLOOKUP(L219,'[3]NEW LEGEND 2026'!M:S,7,0)</f>
        <v>HONDA</v>
      </c>
      <c r="J219" s="67" t="s">
        <v>1050</v>
      </c>
      <c r="K219" s="67" t="s">
        <v>1051</v>
      </c>
      <c r="L219" s="67" t="s">
        <v>439</v>
      </c>
      <c r="M219" s="63" t="str">
        <f>VLOOKUP(D219,'[3]NEW LEGEND 2026'!G:I,3,0)</f>
        <v>HONDA</v>
      </c>
      <c r="N219" s="63" t="str">
        <f>VLOOKUP(D219,'[3]NEW LEGEND 2026'!G:J,4,0)</f>
        <v>RED</v>
      </c>
      <c r="O219" s="68" t="str">
        <f t="shared" si="19"/>
        <v>SEP</v>
      </c>
      <c r="P219" s="68">
        <f t="shared" si="20"/>
        <v>10</v>
      </c>
      <c r="Q219" s="68">
        <f t="shared" si="21"/>
        <v>2025</v>
      </c>
      <c r="R219" s="69">
        <f t="shared" si="22"/>
        <v>142.51710648147855</v>
      </c>
      <c r="S219" s="69">
        <f t="shared" si="23"/>
        <v>147.58356481481314</v>
      </c>
      <c r="T219" s="70" t="str">
        <f t="shared" si="24"/>
        <v>91 DAYS UP</v>
      </c>
      <c r="U219" s="70" t="str">
        <f t="shared" si="24"/>
        <v>91 DAYS UP</v>
      </c>
    </row>
    <row r="220" spans="1:21">
      <c r="A220" s="63" t="str">
        <f>VLOOKUP(L220,[1]Sheet1!$N:$P,3,0)</f>
        <v>M1 HONDA MARAMAG</v>
      </c>
      <c r="B220" s="66">
        <v>45908.653993055559</v>
      </c>
      <c r="C220" s="66">
        <v>45910.482893518521</v>
      </c>
      <c r="D220" s="67" t="s">
        <v>1027</v>
      </c>
      <c r="E220" s="67" t="s">
        <v>1028</v>
      </c>
      <c r="F220" s="1">
        <v>1</v>
      </c>
      <c r="G220" s="63" t="str">
        <f>VLOOKUP(D220,[2]MINDANAO!$B:$C,2,0)</f>
        <v>CRF150R</v>
      </c>
      <c r="H220" s="67">
        <v>279760</v>
      </c>
      <c r="I220" s="63" t="str">
        <f>VLOOKUP(L220,'[3]NEW LEGEND 2026'!M:S,7,0)</f>
        <v>HONDA</v>
      </c>
      <c r="J220" s="67" t="s">
        <v>1052</v>
      </c>
      <c r="K220" s="67" t="s">
        <v>1053</v>
      </c>
      <c r="L220" s="67" t="s">
        <v>439</v>
      </c>
      <c r="M220" s="63" t="str">
        <f>VLOOKUP(D220,'[3]NEW LEGEND 2026'!G:I,3,0)</f>
        <v>HONDA</v>
      </c>
      <c r="N220" s="63" t="str">
        <f>VLOOKUP(D220,'[3]NEW LEGEND 2026'!G:J,4,0)</f>
        <v>RED</v>
      </c>
      <c r="O220" s="68" t="str">
        <f t="shared" si="19"/>
        <v>SEP</v>
      </c>
      <c r="P220" s="68">
        <f t="shared" si="20"/>
        <v>10</v>
      </c>
      <c r="Q220" s="68">
        <f t="shared" si="21"/>
        <v>2025</v>
      </c>
      <c r="R220" s="69">
        <f t="shared" si="22"/>
        <v>142.51710648147855</v>
      </c>
      <c r="S220" s="69">
        <f t="shared" si="23"/>
        <v>144.34600694444089</v>
      </c>
      <c r="T220" s="70" t="str">
        <f t="shared" si="24"/>
        <v>91 DAYS UP</v>
      </c>
      <c r="U220" s="70" t="str">
        <f t="shared" si="24"/>
        <v>91 DAYS UP</v>
      </c>
    </row>
    <row r="221" spans="1:21">
      <c r="A221" s="63" t="str">
        <f>VLOOKUP(L221,[1]Sheet1!$N:$P,3,0)</f>
        <v>M1 KABACAN</v>
      </c>
      <c r="B221" s="66">
        <v>45911.576585648138</v>
      </c>
      <c r="C221" s="66">
        <v>45911.576585648138</v>
      </c>
      <c r="D221" s="67" t="s">
        <v>1054</v>
      </c>
      <c r="E221" s="67" t="s">
        <v>1055</v>
      </c>
      <c r="F221" s="1">
        <v>1</v>
      </c>
      <c r="G221" s="63" t="str">
        <f>VLOOKUP(D221,[2]MINDANAO!$B:$C,2,0)</f>
        <v>MIO GEAR S</v>
      </c>
      <c r="H221" s="67">
        <v>78492</v>
      </c>
      <c r="I221" s="63" t="str">
        <f>VLOOKUP(L221,'[3]NEW LEGEND 2026'!M:S,7,0)</f>
        <v>MUTI</v>
      </c>
      <c r="J221" s="67" t="s">
        <v>1056</v>
      </c>
      <c r="K221" s="67" t="s">
        <v>1057</v>
      </c>
      <c r="L221" s="67" t="s">
        <v>397</v>
      </c>
      <c r="M221" s="63" t="str">
        <f>VLOOKUP(D221,'[3]NEW LEGEND 2026'!G:I,3,0)</f>
        <v>YAMAHA</v>
      </c>
      <c r="N221" s="63" t="str">
        <f>VLOOKUP(D221,'[3]NEW LEGEND 2026'!G:J,4,0)</f>
        <v>MATTE BLACK</v>
      </c>
      <c r="O221" s="68" t="str">
        <f t="shared" si="19"/>
        <v>SEP</v>
      </c>
      <c r="P221" s="68">
        <f t="shared" si="20"/>
        <v>11</v>
      </c>
      <c r="Q221" s="68">
        <f t="shared" si="21"/>
        <v>2025</v>
      </c>
      <c r="R221" s="69">
        <f t="shared" si="22"/>
        <v>141.42341435186245</v>
      </c>
      <c r="S221" s="69">
        <f t="shared" si="23"/>
        <v>141.42341435186245</v>
      </c>
      <c r="T221" s="70" t="str">
        <f t="shared" si="24"/>
        <v>91 DAYS UP</v>
      </c>
      <c r="U221" s="70" t="str">
        <f t="shared" si="24"/>
        <v>91 DAYS UP</v>
      </c>
    </row>
    <row r="222" spans="1:21">
      <c r="A222" s="63" t="str">
        <f>VLOOKUP(L222,[1]Sheet1!$N:$P,3,0)</f>
        <v>M2 CATALUNAN GRANDE</v>
      </c>
      <c r="B222" s="66">
        <v>45911.616122685176</v>
      </c>
      <c r="C222" s="66">
        <v>45912.685486111113</v>
      </c>
      <c r="D222" s="67" t="s">
        <v>553</v>
      </c>
      <c r="E222" s="67" t="s">
        <v>554</v>
      </c>
      <c r="F222" s="1">
        <v>1</v>
      </c>
      <c r="G222" s="63" t="str">
        <f>VLOOKUP(D222,[2]MINDANAO!$B:$C,2,0)</f>
        <v>TMX ALPHA FI</v>
      </c>
      <c r="H222" s="67">
        <v>56356</v>
      </c>
      <c r="I222" s="63" t="str">
        <f>VLOOKUP(L222,'[3]NEW LEGEND 2026'!M:S,7,0)</f>
        <v>ULTIMATE</v>
      </c>
      <c r="J222" s="67" t="s">
        <v>1058</v>
      </c>
      <c r="K222" s="67" t="s">
        <v>1059</v>
      </c>
      <c r="L222" s="67" t="s">
        <v>675</v>
      </c>
      <c r="M222" s="63" t="str">
        <f>VLOOKUP(D222,'[3]NEW LEGEND 2026'!G:I,3,0)</f>
        <v>HONDA</v>
      </c>
      <c r="N222" s="63" t="str">
        <f>VLOOKUP(D222,'[3]NEW LEGEND 2026'!G:J,4,0)</f>
        <v>SILVER</v>
      </c>
      <c r="O222" s="68" t="str">
        <f t="shared" si="19"/>
        <v>SEP</v>
      </c>
      <c r="P222" s="68">
        <f t="shared" si="20"/>
        <v>12</v>
      </c>
      <c r="Q222" s="68">
        <f t="shared" si="21"/>
        <v>2025</v>
      </c>
      <c r="R222" s="69">
        <f t="shared" si="22"/>
        <v>140.31451388888672</v>
      </c>
      <c r="S222" s="69">
        <f t="shared" si="23"/>
        <v>141.38387731482362</v>
      </c>
      <c r="T222" s="70" t="str">
        <f t="shared" si="24"/>
        <v>91 DAYS UP</v>
      </c>
      <c r="U222" s="70" t="str">
        <f t="shared" si="24"/>
        <v>91 DAYS UP</v>
      </c>
    </row>
    <row r="223" spans="1:21">
      <c r="A223" s="63" t="str">
        <f>VLOOKUP(L223,[1]Sheet1!$N:$P,3,0)</f>
        <v>M1 ALABEL</v>
      </c>
      <c r="B223" s="66">
        <v>45918.615428240737</v>
      </c>
      <c r="C223" s="66">
        <v>45918.615416666667</v>
      </c>
      <c r="D223" s="67" t="s">
        <v>1060</v>
      </c>
      <c r="E223" s="67" t="s">
        <v>1061</v>
      </c>
      <c r="F223" s="1">
        <v>1</v>
      </c>
      <c r="G223" s="63" t="str">
        <f>VLOOKUP(D223,[2]MINDANAO!$B:$C,2,0)</f>
        <v>MIO AEROX S 155</v>
      </c>
      <c r="H223" s="67">
        <v>152427</v>
      </c>
      <c r="I223" s="63" t="str">
        <f>VLOOKUP(L223,'[3]NEW LEGEND 2026'!M:S,7,0)</f>
        <v>MUTI</v>
      </c>
      <c r="J223" s="67" t="s">
        <v>1062</v>
      </c>
      <c r="K223" s="67" t="s">
        <v>1063</v>
      </c>
      <c r="L223" s="67" t="s">
        <v>526</v>
      </c>
      <c r="M223" s="63" t="str">
        <f>VLOOKUP(D223,'[3]NEW LEGEND 2026'!G:I,3,0)</f>
        <v>YAMAHA</v>
      </c>
      <c r="N223" s="63" t="str">
        <f>VLOOKUP(D223,'[3]NEW LEGEND 2026'!G:J,4,0)</f>
        <v>MATTE BLUE</v>
      </c>
      <c r="O223" s="68" t="str">
        <f t="shared" si="19"/>
        <v>SEP</v>
      </c>
      <c r="P223" s="68">
        <f t="shared" si="20"/>
        <v>18</v>
      </c>
      <c r="Q223" s="68">
        <f t="shared" si="21"/>
        <v>2025</v>
      </c>
      <c r="R223" s="69">
        <f t="shared" si="22"/>
        <v>134.38458333333256</v>
      </c>
      <c r="S223" s="69">
        <f t="shared" si="23"/>
        <v>134.38457175926305</v>
      </c>
      <c r="T223" s="70" t="str">
        <f t="shared" si="24"/>
        <v>91 DAYS UP</v>
      </c>
      <c r="U223" s="70" t="str">
        <f t="shared" si="24"/>
        <v>91 DAYS UP</v>
      </c>
    </row>
    <row r="224" spans="1:21">
      <c r="A224" s="63" t="str">
        <f>VLOOKUP(L224,[1]Sheet1!$N:$P,3,0)</f>
        <v>GREATWALL</v>
      </c>
      <c r="B224" s="66">
        <v>45918.692025462973</v>
      </c>
      <c r="C224" s="66">
        <v>45918.692013888889</v>
      </c>
      <c r="D224" s="67" t="s">
        <v>1064</v>
      </c>
      <c r="E224" s="67" t="s">
        <v>1065</v>
      </c>
      <c r="F224" s="1">
        <v>1</v>
      </c>
      <c r="G224" s="63" t="str">
        <f>VLOOKUP(D224,[2]MINDANAO!$B:$C,2,0)</f>
        <v>AVENIS125</v>
      </c>
      <c r="H224" s="67">
        <v>77012</v>
      </c>
      <c r="I224" s="63" t="str">
        <f>VLOOKUP(L224,'[3]NEW LEGEND 2026'!M:S,7,0)</f>
        <v>MUTI</v>
      </c>
      <c r="J224" s="67" t="s">
        <v>1066</v>
      </c>
      <c r="K224" s="67" t="s">
        <v>1067</v>
      </c>
      <c r="L224" s="67" t="s">
        <v>583</v>
      </c>
      <c r="M224" s="63" t="str">
        <f>VLOOKUP(D224,'[3]NEW LEGEND 2026'!G:I,3,0)</f>
        <v>SUZUKI</v>
      </c>
      <c r="N224" s="63" t="str">
        <f>VLOOKUP(D224,'[3]NEW LEGEND 2026'!G:J,4,0)</f>
        <v>BLACK</v>
      </c>
      <c r="O224" s="68" t="str">
        <f t="shared" si="19"/>
        <v>SEP</v>
      </c>
      <c r="P224" s="68">
        <f t="shared" si="20"/>
        <v>18</v>
      </c>
      <c r="Q224" s="68">
        <f t="shared" si="21"/>
        <v>2025</v>
      </c>
      <c r="R224" s="69">
        <f t="shared" si="22"/>
        <v>134.30798611111095</v>
      </c>
      <c r="S224" s="69">
        <f t="shared" si="23"/>
        <v>134.30797453702689</v>
      </c>
      <c r="T224" s="70" t="str">
        <f t="shared" si="24"/>
        <v>91 DAYS UP</v>
      </c>
      <c r="U224" s="70" t="str">
        <f t="shared" si="24"/>
        <v>91 DAYS UP</v>
      </c>
    </row>
    <row r="225" spans="1:21">
      <c r="A225" s="63" t="str">
        <f>VLOOKUP(L225,[1]Sheet1!$N:$P,3,0)</f>
        <v>M1 QUEZON</v>
      </c>
      <c r="B225" s="66">
        <v>45923.492766203701</v>
      </c>
      <c r="C225" s="66">
        <v>45923.492754629631</v>
      </c>
      <c r="D225" s="67" t="s">
        <v>1064</v>
      </c>
      <c r="E225" s="67" t="s">
        <v>1065</v>
      </c>
      <c r="F225" s="1">
        <v>1</v>
      </c>
      <c r="G225" s="63" t="str">
        <f>VLOOKUP(D225,[2]MINDANAO!$B:$C,2,0)</f>
        <v>AVENIS125</v>
      </c>
      <c r="H225" s="67">
        <v>77012</v>
      </c>
      <c r="I225" s="63" t="str">
        <f>VLOOKUP(L225,'[3]NEW LEGEND 2026'!M:S,7,0)</f>
        <v>MUTI</v>
      </c>
      <c r="J225" s="67" t="s">
        <v>1068</v>
      </c>
      <c r="K225" s="67" t="s">
        <v>1069</v>
      </c>
      <c r="L225" s="67" t="s">
        <v>421</v>
      </c>
      <c r="M225" s="63" t="str">
        <f>VLOOKUP(D225,'[3]NEW LEGEND 2026'!G:I,3,0)</f>
        <v>SUZUKI</v>
      </c>
      <c r="N225" s="63" t="str">
        <f>VLOOKUP(D225,'[3]NEW LEGEND 2026'!G:J,4,0)</f>
        <v>BLACK</v>
      </c>
      <c r="O225" s="68" t="str">
        <f t="shared" si="19"/>
        <v>SEP</v>
      </c>
      <c r="P225" s="68">
        <f t="shared" si="20"/>
        <v>23</v>
      </c>
      <c r="Q225" s="68">
        <f t="shared" si="21"/>
        <v>2025</v>
      </c>
      <c r="R225" s="69">
        <f t="shared" si="22"/>
        <v>129.50724537036876</v>
      </c>
      <c r="S225" s="69">
        <f t="shared" si="23"/>
        <v>129.50723379629926</v>
      </c>
      <c r="T225" s="70" t="str">
        <f t="shared" si="24"/>
        <v>91 DAYS UP</v>
      </c>
      <c r="U225" s="70" t="str">
        <f t="shared" si="24"/>
        <v>91 DAYS UP</v>
      </c>
    </row>
    <row r="226" spans="1:21">
      <c r="A226" s="63" t="str">
        <f>VLOOKUP(L226,[1]Sheet1!$N:$P,3,0)</f>
        <v>M1 ISULAN</v>
      </c>
      <c r="B226" s="66">
        <v>45924.68644675926</v>
      </c>
      <c r="C226" s="66">
        <v>45924.686435185176</v>
      </c>
      <c r="D226" s="67" t="s">
        <v>542</v>
      </c>
      <c r="E226" s="67" t="s">
        <v>543</v>
      </c>
      <c r="F226" s="1">
        <v>1</v>
      </c>
      <c r="G226" s="63" t="str">
        <f>VLOOKUP(D226,[2]MINDANAO!$B:$C,2,0)</f>
        <v>CT100</v>
      </c>
      <c r="H226" s="67">
        <v>55298</v>
      </c>
      <c r="I226" s="63" t="str">
        <f>VLOOKUP(L226,'[3]NEW LEGEND 2026'!M:S,7,0)</f>
        <v>MUTI</v>
      </c>
      <c r="J226" s="67" t="s">
        <v>1070</v>
      </c>
      <c r="K226" s="67" t="s">
        <v>1071</v>
      </c>
      <c r="L226" s="67" t="s">
        <v>391</v>
      </c>
      <c r="M226" s="63" t="str">
        <f>VLOOKUP(D226,'[3]NEW LEGEND 2026'!G:I,3,0)</f>
        <v>KAWASAKI</v>
      </c>
      <c r="N226" s="63" t="str">
        <f>VLOOKUP(D226,'[3]NEW LEGEND 2026'!G:J,4,0)</f>
        <v>BLACK BLUE</v>
      </c>
      <c r="O226" s="68" t="str">
        <f t="shared" si="19"/>
        <v>SEP</v>
      </c>
      <c r="P226" s="68">
        <f t="shared" si="20"/>
        <v>24</v>
      </c>
      <c r="Q226" s="68">
        <f t="shared" si="21"/>
        <v>2025</v>
      </c>
      <c r="R226" s="69">
        <f t="shared" si="22"/>
        <v>128.31356481482362</v>
      </c>
      <c r="S226" s="69">
        <f t="shared" si="23"/>
        <v>128.31355324073957</v>
      </c>
      <c r="T226" s="70" t="str">
        <f t="shared" si="24"/>
        <v>91 DAYS UP</v>
      </c>
      <c r="U226" s="70" t="str">
        <f t="shared" si="24"/>
        <v>91 DAYS UP</v>
      </c>
    </row>
    <row r="227" spans="1:21">
      <c r="A227" s="63" t="str">
        <f>VLOOKUP(L227,[1]Sheet1!$N:$P,3,0)</f>
        <v>M2 BAYUGAN</v>
      </c>
      <c r="B227" s="66">
        <v>45927.434861111113</v>
      </c>
      <c r="C227" s="66">
        <v>45927.434849537043</v>
      </c>
      <c r="D227" s="67" t="s">
        <v>1011</v>
      </c>
      <c r="E227" s="67" t="s">
        <v>1012</v>
      </c>
      <c r="F227" s="1">
        <v>1</v>
      </c>
      <c r="G227" s="63" t="str">
        <f>VLOOKUP(D227,[2]MINDANAO!$B:$C,2,0)</f>
        <v>SMASH(SPOKE)</v>
      </c>
      <c r="H227" s="67">
        <v>61202</v>
      </c>
      <c r="I227" s="63" t="str">
        <f>VLOOKUP(L227,'[3]NEW LEGEND 2026'!M:S,7,0)</f>
        <v>ULTIMATE</v>
      </c>
      <c r="J227" s="67" t="s">
        <v>1072</v>
      </c>
      <c r="K227" s="67" t="s">
        <v>1073</v>
      </c>
      <c r="L227" s="67" t="s">
        <v>692</v>
      </c>
      <c r="M227" s="63" t="str">
        <f>VLOOKUP(D227,'[3]NEW LEGEND 2026'!G:I,3,0)</f>
        <v>SUZUKI</v>
      </c>
      <c r="N227" s="63" t="str">
        <f>VLOOKUP(D227,'[3]NEW LEGEND 2026'!G:J,4,0)</f>
        <v>E1GRAY</v>
      </c>
      <c r="O227" s="68" t="str">
        <f t="shared" si="19"/>
        <v>SEP</v>
      </c>
      <c r="P227" s="68">
        <f t="shared" si="20"/>
        <v>27</v>
      </c>
      <c r="Q227" s="68">
        <f t="shared" si="21"/>
        <v>2025</v>
      </c>
      <c r="R227" s="69">
        <f t="shared" si="22"/>
        <v>125.56515046295681</v>
      </c>
      <c r="S227" s="69">
        <f t="shared" si="23"/>
        <v>125.5651388888873</v>
      </c>
      <c r="T227" s="70" t="str">
        <f t="shared" si="24"/>
        <v>91 DAYS UP</v>
      </c>
      <c r="U227" s="70" t="str">
        <f t="shared" si="24"/>
        <v>91 DAYS UP</v>
      </c>
    </row>
    <row r="228" spans="1:21">
      <c r="A228" s="63" t="str">
        <f>VLOOKUP(L228,[1]Sheet1!$N:$P,3,0)</f>
        <v>M2 BAYUGAN</v>
      </c>
      <c r="B228" s="66">
        <v>45927.434861111113</v>
      </c>
      <c r="C228" s="66">
        <v>45927.434849537043</v>
      </c>
      <c r="D228" s="67" t="s">
        <v>821</v>
      </c>
      <c r="E228" s="67" t="s">
        <v>822</v>
      </c>
      <c r="F228" s="1">
        <v>1</v>
      </c>
      <c r="G228" s="63" t="str">
        <f>VLOOKUP(D228,[2]MINDANAO!$B:$C,2,0)</f>
        <v>SMASH(SPOKE)</v>
      </c>
      <c r="H228" s="67">
        <v>61202</v>
      </c>
      <c r="I228" s="63" t="str">
        <f>VLOOKUP(L228,'[3]NEW LEGEND 2026'!M:S,7,0)</f>
        <v>ULTIMATE</v>
      </c>
      <c r="J228" s="67" t="s">
        <v>1074</v>
      </c>
      <c r="K228" s="67" t="s">
        <v>1075</v>
      </c>
      <c r="L228" s="67" t="s">
        <v>692</v>
      </c>
      <c r="M228" s="63" t="str">
        <f>VLOOKUP(D228,'[3]NEW LEGEND 2026'!G:I,3,0)</f>
        <v>SUZUKI</v>
      </c>
      <c r="N228" s="63" t="str">
        <f>VLOOKUP(D228,'[3]NEW LEGEND 2026'!G:J,4,0)</f>
        <v>E1BLACK</v>
      </c>
      <c r="O228" s="68" t="str">
        <f t="shared" si="19"/>
        <v>SEP</v>
      </c>
      <c r="P228" s="68">
        <f t="shared" si="20"/>
        <v>27</v>
      </c>
      <c r="Q228" s="68">
        <f t="shared" si="21"/>
        <v>2025</v>
      </c>
      <c r="R228" s="69">
        <f t="shared" si="22"/>
        <v>125.56515046295681</v>
      </c>
      <c r="S228" s="69">
        <f t="shared" si="23"/>
        <v>125.5651388888873</v>
      </c>
      <c r="T228" s="70" t="str">
        <f t="shared" si="24"/>
        <v>91 DAYS UP</v>
      </c>
      <c r="U228" s="70" t="str">
        <f t="shared" si="24"/>
        <v>91 DAYS UP</v>
      </c>
    </row>
    <row r="229" spans="1:21">
      <c r="A229" s="63" t="str">
        <f>VLOOKUP(L229,[1]Sheet1!$N:$P,3,0)</f>
        <v>M1 DIGOS</v>
      </c>
      <c r="B229" s="66">
        <v>45868.670937499999</v>
      </c>
      <c r="C229" s="66">
        <v>45927.631006944437</v>
      </c>
      <c r="D229" s="67" t="s">
        <v>1076</v>
      </c>
      <c r="E229" s="67" t="s">
        <v>1077</v>
      </c>
      <c r="F229" s="1">
        <v>1</v>
      </c>
      <c r="G229" s="63" t="str">
        <f>VLOOKUP(D229,[2]MINDANAO!$B:$C,2,0)</f>
        <v>KLX300</v>
      </c>
      <c r="H229" s="67">
        <v>134000</v>
      </c>
      <c r="I229" s="63" t="str">
        <f>VLOOKUP(L229,'[3]NEW LEGEND 2026'!M:S,7,0)</f>
        <v>MUTI</v>
      </c>
      <c r="J229" s="67" t="s">
        <v>1078</v>
      </c>
      <c r="K229" s="67" t="s">
        <v>1079</v>
      </c>
      <c r="L229" s="67" t="s">
        <v>490</v>
      </c>
      <c r="M229" s="63" t="str">
        <f>VLOOKUP(D229,'[3]NEW LEGEND 2026'!G:I,3,0)</f>
        <v>KAWASAKI</v>
      </c>
      <c r="N229" s="63" t="str">
        <f>VLOOKUP(D229,'[3]NEW LEGEND 2026'!G:J,4,0)</f>
        <v>GREEN</v>
      </c>
      <c r="O229" s="68" t="str">
        <f t="shared" si="19"/>
        <v>SEP</v>
      </c>
      <c r="P229" s="68">
        <f t="shared" si="20"/>
        <v>27</v>
      </c>
      <c r="Q229" s="68">
        <f t="shared" si="21"/>
        <v>2025</v>
      </c>
      <c r="R229" s="69">
        <f t="shared" si="22"/>
        <v>125.3689930555629</v>
      </c>
      <c r="S229" s="69">
        <f t="shared" si="23"/>
        <v>184.32906250000087</v>
      </c>
      <c r="T229" s="70" t="str">
        <f t="shared" si="24"/>
        <v>91 DAYS UP</v>
      </c>
      <c r="U229" s="70" t="str">
        <f t="shared" si="24"/>
        <v>91 DAYS UP</v>
      </c>
    </row>
    <row r="230" spans="1:21">
      <c r="A230" s="63" t="str">
        <f>VLOOKUP(L230,[1]Sheet1!$N:$P,3,0)</f>
        <v>GREATWALL</v>
      </c>
      <c r="B230" s="66">
        <v>45929.442476851851</v>
      </c>
      <c r="C230" s="66">
        <v>45929.442384259259</v>
      </c>
      <c r="D230" s="67" t="s">
        <v>1064</v>
      </c>
      <c r="E230" s="67" t="s">
        <v>1065</v>
      </c>
      <c r="F230" s="1">
        <v>1</v>
      </c>
      <c r="G230" s="63" t="str">
        <f>VLOOKUP(D230,[2]MINDANAO!$B:$C,2,0)</f>
        <v>AVENIS125</v>
      </c>
      <c r="H230" s="67">
        <v>77012</v>
      </c>
      <c r="I230" s="63" t="str">
        <f>VLOOKUP(L230,'[3]NEW LEGEND 2026'!M:S,7,0)</f>
        <v>MUTI</v>
      </c>
      <c r="J230" s="67" t="s">
        <v>1080</v>
      </c>
      <c r="K230" s="67" t="s">
        <v>1081</v>
      </c>
      <c r="L230" s="67" t="s">
        <v>583</v>
      </c>
      <c r="M230" s="63" t="str">
        <f>VLOOKUP(D230,'[3]NEW LEGEND 2026'!G:I,3,0)</f>
        <v>SUZUKI</v>
      </c>
      <c r="N230" s="63" t="str">
        <f>VLOOKUP(D230,'[3]NEW LEGEND 2026'!G:J,4,0)</f>
        <v>BLACK</v>
      </c>
      <c r="O230" s="68" t="str">
        <f t="shared" si="19"/>
        <v>SEP</v>
      </c>
      <c r="P230" s="68">
        <f t="shared" si="20"/>
        <v>29</v>
      </c>
      <c r="Q230" s="68">
        <f t="shared" si="21"/>
        <v>2025</v>
      </c>
      <c r="R230" s="69">
        <f t="shared" si="22"/>
        <v>123.55761574074131</v>
      </c>
      <c r="S230" s="69">
        <f t="shared" si="23"/>
        <v>123.5575231481489</v>
      </c>
      <c r="T230" s="70" t="str">
        <f t="shared" si="24"/>
        <v>91 DAYS UP</v>
      </c>
      <c r="U230" s="70" t="str">
        <f t="shared" si="24"/>
        <v>91 DAYS UP</v>
      </c>
    </row>
    <row r="231" spans="1:21">
      <c r="A231" s="63" t="str">
        <f>VLOOKUP(L231,[1]Sheet1!$N:$P,3,0)</f>
        <v>GREATWALL</v>
      </c>
      <c r="B231" s="66">
        <v>45929.442488425928</v>
      </c>
      <c r="C231" s="66">
        <v>45929.442384259259</v>
      </c>
      <c r="D231" s="67" t="s">
        <v>1064</v>
      </c>
      <c r="E231" s="67" t="s">
        <v>1065</v>
      </c>
      <c r="F231" s="1">
        <v>1</v>
      </c>
      <c r="G231" s="63" t="str">
        <f>VLOOKUP(D231,[2]MINDANAO!$B:$C,2,0)</f>
        <v>AVENIS125</v>
      </c>
      <c r="H231" s="67">
        <v>77012</v>
      </c>
      <c r="I231" s="63" t="str">
        <f>VLOOKUP(L231,'[3]NEW LEGEND 2026'!M:S,7,0)</f>
        <v>MUTI</v>
      </c>
      <c r="J231" s="67" t="s">
        <v>1082</v>
      </c>
      <c r="K231" s="67" t="s">
        <v>1083</v>
      </c>
      <c r="L231" s="67" t="s">
        <v>583</v>
      </c>
      <c r="M231" s="63" t="str">
        <f>VLOOKUP(D231,'[3]NEW LEGEND 2026'!G:I,3,0)</f>
        <v>SUZUKI</v>
      </c>
      <c r="N231" s="63" t="str">
        <f>VLOOKUP(D231,'[3]NEW LEGEND 2026'!G:J,4,0)</f>
        <v>BLACK</v>
      </c>
      <c r="O231" s="68" t="str">
        <f t="shared" si="19"/>
        <v>SEP</v>
      </c>
      <c r="P231" s="68">
        <f t="shared" si="20"/>
        <v>29</v>
      </c>
      <c r="Q231" s="68">
        <f t="shared" si="21"/>
        <v>2025</v>
      </c>
      <c r="R231" s="69">
        <f t="shared" si="22"/>
        <v>123.55761574074131</v>
      </c>
      <c r="S231" s="69">
        <f t="shared" si="23"/>
        <v>123.55751157407212</v>
      </c>
      <c r="T231" s="70" t="str">
        <f t="shared" si="24"/>
        <v>91 DAYS UP</v>
      </c>
      <c r="U231" s="70" t="str">
        <f t="shared" si="24"/>
        <v>91 DAYS UP</v>
      </c>
    </row>
    <row r="232" spans="1:21">
      <c r="A232" s="63" t="str">
        <f>VLOOKUP(L232,[1]Sheet1!$N:$P,3,0)</f>
        <v>GREATWALL</v>
      </c>
      <c r="B232" s="66">
        <v>45929.453865740739</v>
      </c>
      <c r="C232" s="66">
        <v>45929.453726851847</v>
      </c>
      <c r="D232" s="67" t="s">
        <v>1064</v>
      </c>
      <c r="E232" s="67" t="s">
        <v>1065</v>
      </c>
      <c r="F232" s="1">
        <v>1</v>
      </c>
      <c r="G232" s="63" t="str">
        <f>VLOOKUP(D232,[2]MINDANAO!$B:$C,2,0)</f>
        <v>AVENIS125</v>
      </c>
      <c r="H232" s="67">
        <v>77012</v>
      </c>
      <c r="I232" s="63" t="str">
        <f>VLOOKUP(L232,'[3]NEW LEGEND 2026'!M:S,7,0)</f>
        <v>MUTI</v>
      </c>
      <c r="J232" s="67" t="s">
        <v>1084</v>
      </c>
      <c r="K232" s="67" t="s">
        <v>1085</v>
      </c>
      <c r="L232" s="67" t="s">
        <v>583</v>
      </c>
      <c r="M232" s="63" t="str">
        <f>VLOOKUP(D232,'[3]NEW LEGEND 2026'!G:I,3,0)</f>
        <v>SUZUKI</v>
      </c>
      <c r="N232" s="63" t="str">
        <f>VLOOKUP(D232,'[3]NEW LEGEND 2026'!G:J,4,0)</f>
        <v>BLACK</v>
      </c>
      <c r="O232" s="68" t="str">
        <f t="shared" si="19"/>
        <v>SEP</v>
      </c>
      <c r="P232" s="68">
        <f t="shared" si="20"/>
        <v>29</v>
      </c>
      <c r="Q232" s="68">
        <f t="shared" si="21"/>
        <v>2025</v>
      </c>
      <c r="R232" s="69">
        <f t="shared" si="22"/>
        <v>123.54627314815298</v>
      </c>
      <c r="S232" s="69">
        <f t="shared" si="23"/>
        <v>123.54613425926073</v>
      </c>
      <c r="T232" s="70" t="str">
        <f t="shared" si="24"/>
        <v>91 DAYS UP</v>
      </c>
      <c r="U232" s="70" t="str">
        <f t="shared" si="24"/>
        <v>91 DAYS UP</v>
      </c>
    </row>
    <row r="233" spans="1:21">
      <c r="A233" s="63" t="str">
        <f>VLOOKUP(L233,[1]Sheet1!$N:$P,3,0)</f>
        <v>M1 BANGA</v>
      </c>
      <c r="B233" s="66">
        <v>45923.602511574078</v>
      </c>
      <c r="C233" s="66">
        <v>45929.640775462962</v>
      </c>
      <c r="D233" s="67" t="s">
        <v>542</v>
      </c>
      <c r="E233" s="67" t="s">
        <v>543</v>
      </c>
      <c r="F233" s="1">
        <v>1</v>
      </c>
      <c r="G233" s="63" t="str">
        <f>VLOOKUP(D233,[2]MINDANAO!$B:$C,2,0)</f>
        <v>CT100</v>
      </c>
      <c r="H233" s="67">
        <v>55298</v>
      </c>
      <c r="I233" s="63" t="str">
        <f>VLOOKUP(L233,'[3]NEW LEGEND 2026'!M:S,7,0)</f>
        <v>MUTI</v>
      </c>
      <c r="J233" s="67" t="s">
        <v>1086</v>
      </c>
      <c r="K233" s="67" t="s">
        <v>1087</v>
      </c>
      <c r="L233" s="67" t="s">
        <v>394</v>
      </c>
      <c r="M233" s="63" t="str">
        <f>VLOOKUP(D233,'[3]NEW LEGEND 2026'!G:I,3,0)</f>
        <v>KAWASAKI</v>
      </c>
      <c r="N233" s="63" t="str">
        <f>VLOOKUP(D233,'[3]NEW LEGEND 2026'!G:J,4,0)</f>
        <v>BLACK BLUE</v>
      </c>
      <c r="O233" s="68" t="str">
        <f t="shared" si="19"/>
        <v>SEP</v>
      </c>
      <c r="P233" s="68">
        <f t="shared" si="20"/>
        <v>29</v>
      </c>
      <c r="Q233" s="68">
        <f t="shared" si="21"/>
        <v>2025</v>
      </c>
      <c r="R233" s="69">
        <f t="shared" si="22"/>
        <v>123.35922453703824</v>
      </c>
      <c r="S233" s="69">
        <f t="shared" si="23"/>
        <v>129.39748842592235</v>
      </c>
      <c r="T233" s="70" t="str">
        <f t="shared" si="24"/>
        <v>91 DAYS UP</v>
      </c>
      <c r="U233" s="70" t="str">
        <f t="shared" si="24"/>
        <v>91 DAYS UP</v>
      </c>
    </row>
    <row r="234" spans="1:21">
      <c r="A234" s="63" t="str">
        <f>VLOOKUP(L234,[1]Sheet1!$N:$P,3,0)</f>
        <v>M2 CABANTIAN</v>
      </c>
      <c r="B234" s="66">
        <v>45933.374062499999</v>
      </c>
      <c r="C234" s="66">
        <v>45933.374062499999</v>
      </c>
      <c r="D234" s="67" t="s">
        <v>1064</v>
      </c>
      <c r="E234" s="67" t="s">
        <v>1065</v>
      </c>
      <c r="F234" s="1">
        <v>1</v>
      </c>
      <c r="G234" s="63" t="str">
        <f>VLOOKUP(D234,[2]MINDANAO!$B:$C,2,0)</f>
        <v>AVENIS125</v>
      </c>
      <c r="H234" s="67">
        <v>77012</v>
      </c>
      <c r="I234" s="63" t="str">
        <f>VLOOKUP(L234,'[3]NEW LEGEND 2026'!M:S,7,0)</f>
        <v>ULTIMATE</v>
      </c>
      <c r="J234" s="67" t="s">
        <v>1088</v>
      </c>
      <c r="K234" s="67" t="s">
        <v>1089</v>
      </c>
      <c r="L234" s="67" t="s">
        <v>707</v>
      </c>
      <c r="M234" s="63" t="str">
        <f>VLOOKUP(D234,'[3]NEW LEGEND 2026'!G:I,3,0)</f>
        <v>SUZUKI</v>
      </c>
      <c r="N234" s="63" t="str">
        <f>VLOOKUP(D234,'[3]NEW LEGEND 2026'!G:J,4,0)</f>
        <v>BLACK</v>
      </c>
      <c r="O234" s="68" t="str">
        <f t="shared" si="19"/>
        <v>OCT</v>
      </c>
      <c r="P234" s="68">
        <f t="shared" si="20"/>
        <v>3</v>
      </c>
      <c r="Q234" s="68">
        <f t="shared" si="21"/>
        <v>2025</v>
      </c>
      <c r="R234" s="69">
        <f t="shared" si="22"/>
        <v>119.62593750000087</v>
      </c>
      <c r="S234" s="69">
        <f t="shared" si="23"/>
        <v>119.62593750000087</v>
      </c>
      <c r="T234" s="70" t="str">
        <f t="shared" si="24"/>
        <v>91 DAYS UP</v>
      </c>
      <c r="U234" s="70" t="str">
        <f t="shared" si="24"/>
        <v>91 DAYS UP</v>
      </c>
    </row>
    <row r="235" spans="1:21">
      <c r="A235" s="63" t="str">
        <f>VLOOKUP(L235,[1]Sheet1!$N:$P,3,0)</f>
        <v>M2 BATANGAS</v>
      </c>
      <c r="B235" s="66">
        <v>45933.48337962963</v>
      </c>
      <c r="C235" s="66">
        <v>45933.48337962963</v>
      </c>
      <c r="D235" s="67" t="s">
        <v>1090</v>
      </c>
      <c r="E235" s="67" t="s">
        <v>1091</v>
      </c>
      <c r="F235" s="1">
        <v>1</v>
      </c>
      <c r="G235" s="63" t="str">
        <f>VLOOKUP(D235,[2]MINDANAO!$B:$C,2,0)</f>
        <v>BARAKO III FI(DUAL START)</v>
      </c>
      <c r="H235" s="67">
        <v>88651.790000000008</v>
      </c>
      <c r="I235" s="63" t="str">
        <f>VLOOKUP(L235,'[3]NEW LEGEND 2026'!M:S,7,0)</f>
        <v>ULTIMATE</v>
      </c>
      <c r="J235" s="67" t="s">
        <v>1092</v>
      </c>
      <c r="K235" s="67" t="s">
        <v>1093</v>
      </c>
      <c r="L235" s="67" t="s">
        <v>1094</v>
      </c>
      <c r="M235" s="63" t="str">
        <f>VLOOKUP(D235,'[3]NEW LEGEND 2026'!G:I,3,0)</f>
        <v>KAWASAKI</v>
      </c>
      <c r="N235" s="63" t="str">
        <f>VLOOKUP(D235,'[3]NEW LEGEND 2026'!G:J,4,0)</f>
        <v>BLUE</v>
      </c>
      <c r="O235" s="68" t="str">
        <f t="shared" si="19"/>
        <v>OCT</v>
      </c>
      <c r="P235" s="68">
        <f t="shared" si="20"/>
        <v>3</v>
      </c>
      <c r="Q235" s="68">
        <f t="shared" si="21"/>
        <v>2025</v>
      </c>
      <c r="R235" s="69">
        <f t="shared" si="22"/>
        <v>119.51662037037022</v>
      </c>
      <c r="S235" s="69">
        <f t="shared" si="23"/>
        <v>119.51662037037022</v>
      </c>
      <c r="T235" s="70" t="str">
        <f t="shared" si="24"/>
        <v>91 DAYS UP</v>
      </c>
      <c r="U235" s="70" t="str">
        <f t="shared" si="24"/>
        <v>91 DAYS UP</v>
      </c>
    </row>
    <row r="236" spans="1:21">
      <c r="A236" s="63" t="str">
        <f>VLOOKUP(L236,[1]Sheet1!$N:$P,3,0)</f>
        <v>M2 BATANGAS</v>
      </c>
      <c r="B236" s="66">
        <v>45934.465173611112</v>
      </c>
      <c r="C236" s="66">
        <v>45934.465173611112</v>
      </c>
      <c r="D236" s="67" t="s">
        <v>1095</v>
      </c>
      <c r="E236" s="67" t="s">
        <v>1096</v>
      </c>
      <c r="F236" s="1">
        <v>1</v>
      </c>
      <c r="G236" s="63" t="str">
        <f>VLOOKUP(D236,[2]MINDANAO!$B:$C,2,0)</f>
        <v>SMASH(SPOKE)</v>
      </c>
      <c r="H236" s="67">
        <v>58172</v>
      </c>
      <c r="I236" s="63" t="str">
        <f>VLOOKUP(L236,'[3]NEW LEGEND 2026'!M:S,7,0)</f>
        <v>ULTIMATE</v>
      </c>
      <c r="J236" s="67" t="s">
        <v>1097</v>
      </c>
      <c r="K236" s="67" t="s">
        <v>1098</v>
      </c>
      <c r="L236" s="67" t="s">
        <v>1094</v>
      </c>
      <c r="M236" s="63" t="str">
        <f>VLOOKUP(D236,'[3]NEW LEGEND 2026'!G:I,3,0)</f>
        <v>SUZUKI</v>
      </c>
      <c r="N236" s="63" t="str">
        <f>VLOOKUP(D236,'[3]NEW LEGEND 2026'!G:J,4,0)</f>
        <v>RED</v>
      </c>
      <c r="O236" s="68" t="str">
        <f t="shared" si="19"/>
        <v>OCT</v>
      </c>
      <c r="P236" s="68">
        <f t="shared" si="20"/>
        <v>4</v>
      </c>
      <c r="Q236" s="68">
        <f t="shared" si="21"/>
        <v>2025</v>
      </c>
      <c r="R236" s="69">
        <f t="shared" si="22"/>
        <v>118.53482638888818</v>
      </c>
      <c r="S236" s="69">
        <f t="shared" si="23"/>
        <v>118.53482638888818</v>
      </c>
      <c r="T236" s="70" t="str">
        <f t="shared" si="24"/>
        <v>91 DAYS UP</v>
      </c>
      <c r="U236" s="70" t="str">
        <f t="shared" si="24"/>
        <v>91 DAYS UP</v>
      </c>
    </row>
    <row r="237" spans="1:21">
      <c r="A237" s="63" t="str">
        <f>VLOOKUP(L237,[1]Sheet1!$N:$P,3,0)</f>
        <v>M1 NABUNTURAN</v>
      </c>
      <c r="B237" s="66">
        <v>45937.36917824074</v>
      </c>
      <c r="C237" s="66">
        <v>45937.399537037039</v>
      </c>
      <c r="D237" s="67" t="s">
        <v>512</v>
      </c>
      <c r="E237" s="67" t="s">
        <v>513</v>
      </c>
      <c r="F237" s="1">
        <v>1</v>
      </c>
      <c r="G237" s="63" t="str">
        <f>VLOOKUP(D237,[2]MINDANAO!$B:$C,2,0)</f>
        <v>MIO i125</v>
      </c>
      <c r="H237" s="67">
        <v>72447</v>
      </c>
      <c r="I237" s="63" t="str">
        <f>VLOOKUP(L237,'[3]NEW LEGEND 2026'!M:S,7,0)</f>
        <v>MUTI</v>
      </c>
      <c r="J237" s="67" t="s">
        <v>1099</v>
      </c>
      <c r="K237" s="67" t="s">
        <v>1100</v>
      </c>
      <c r="L237" s="67" t="s">
        <v>371</v>
      </c>
      <c r="M237" s="63" t="str">
        <f>VLOOKUP(D237,'[3]NEW LEGEND 2026'!G:I,3,0)</f>
        <v>YAMAHA</v>
      </c>
      <c r="N237" s="63" t="str">
        <f>VLOOKUP(D237,'[3]NEW LEGEND 2026'!G:J,4,0)</f>
        <v>WHITE/CYAN</v>
      </c>
      <c r="O237" s="68" t="str">
        <f t="shared" si="19"/>
        <v>OCT</v>
      </c>
      <c r="P237" s="68">
        <f t="shared" si="20"/>
        <v>7</v>
      </c>
      <c r="Q237" s="68">
        <f t="shared" si="21"/>
        <v>2025</v>
      </c>
      <c r="R237" s="69">
        <f t="shared" si="22"/>
        <v>115.60046296296059</v>
      </c>
      <c r="S237" s="69">
        <f t="shared" si="23"/>
        <v>115.63082175925956</v>
      </c>
      <c r="T237" s="70" t="str">
        <f t="shared" si="24"/>
        <v>91 DAYS UP</v>
      </c>
      <c r="U237" s="70" t="str">
        <f t="shared" si="24"/>
        <v>91 DAYS UP</v>
      </c>
    </row>
    <row r="238" spans="1:21">
      <c r="A238" s="63" t="str">
        <f>VLOOKUP(L238,[1]Sheet1!$N:$P,3,0)</f>
        <v>M2 SAMAL</v>
      </c>
      <c r="B238" s="66">
        <v>45936.573599537027</v>
      </c>
      <c r="C238" s="66">
        <v>45937.547939814824</v>
      </c>
      <c r="D238" s="67" t="s">
        <v>1042</v>
      </c>
      <c r="E238" s="67" t="s">
        <v>1043</v>
      </c>
      <c r="F238" s="1">
        <v>1</v>
      </c>
      <c r="G238" s="63" t="str">
        <f>VLOOKUP(D238,[2]MINDANAO!$B:$C,2,0)</f>
        <v>SMASH(SPOKE)</v>
      </c>
      <c r="H238" s="67">
        <v>61202</v>
      </c>
      <c r="I238" s="63" t="str">
        <f>VLOOKUP(L238,'[3]NEW LEGEND 2026'!M:S,7,0)</f>
        <v>ULTIMATE</v>
      </c>
      <c r="J238" s="67" t="s">
        <v>1101</v>
      </c>
      <c r="K238" s="67" t="s">
        <v>1102</v>
      </c>
      <c r="L238" s="67" t="s">
        <v>731</v>
      </c>
      <c r="M238" s="63" t="str">
        <f>VLOOKUP(D238,'[3]NEW LEGEND 2026'!G:I,3,0)</f>
        <v>SUZUKI</v>
      </c>
      <c r="N238" s="63" t="str">
        <f>VLOOKUP(D238,'[3]NEW LEGEND 2026'!G:J,4,0)</f>
        <v>E1GRYGRN</v>
      </c>
      <c r="O238" s="68" t="str">
        <f t="shared" si="19"/>
        <v>OCT</v>
      </c>
      <c r="P238" s="68">
        <f t="shared" si="20"/>
        <v>7</v>
      </c>
      <c r="Q238" s="68">
        <f t="shared" si="21"/>
        <v>2025</v>
      </c>
      <c r="R238" s="69">
        <f t="shared" si="22"/>
        <v>115.45206018517638</v>
      </c>
      <c r="S238" s="69">
        <f t="shared" si="23"/>
        <v>116.42640046297311</v>
      </c>
      <c r="T238" s="70" t="str">
        <f t="shared" si="24"/>
        <v>91 DAYS UP</v>
      </c>
      <c r="U238" s="70" t="str">
        <f t="shared" si="24"/>
        <v>91 DAYS UP</v>
      </c>
    </row>
    <row r="239" spans="1:21">
      <c r="A239" s="63" t="str">
        <f>VLOOKUP(L239,[1]Sheet1!$N:$P,3,0)</f>
        <v>M2 BATANGAS</v>
      </c>
      <c r="B239" s="66">
        <v>45943.721608796302</v>
      </c>
      <c r="C239" s="66">
        <v>45943.721597222233</v>
      </c>
      <c r="D239" s="67" t="s">
        <v>1103</v>
      </c>
      <c r="E239" s="67" t="s">
        <v>1104</v>
      </c>
      <c r="F239" s="1">
        <v>1</v>
      </c>
      <c r="G239" s="63" t="str">
        <f>VLOOKUP(D239,[2]MINDANAO!$B:$C,2,0)</f>
        <v>TMX ALPHA FI</v>
      </c>
      <c r="H239" s="67">
        <v>56358</v>
      </c>
      <c r="I239" s="63" t="str">
        <f>VLOOKUP(L239,'[3]NEW LEGEND 2026'!M:S,7,0)</f>
        <v>ULTIMATE</v>
      </c>
      <c r="J239" s="67" t="s">
        <v>1105</v>
      </c>
      <c r="K239" s="67" t="s">
        <v>1106</v>
      </c>
      <c r="L239" s="67" t="s">
        <v>1094</v>
      </c>
      <c r="M239" s="63" t="str">
        <f>VLOOKUP(D239,'[3]NEW LEGEND 2026'!G:I,3,0)</f>
        <v>HONDA</v>
      </c>
      <c r="N239" s="63" t="str">
        <f>VLOOKUP(D239,'[3]NEW LEGEND 2026'!G:J,4,0)</f>
        <v>RED</v>
      </c>
      <c r="O239" s="68" t="str">
        <f t="shared" si="19"/>
        <v>OCT</v>
      </c>
      <c r="P239" s="68">
        <f t="shared" si="20"/>
        <v>13</v>
      </c>
      <c r="Q239" s="68">
        <f t="shared" si="21"/>
        <v>2025</v>
      </c>
      <c r="R239" s="69">
        <f t="shared" si="22"/>
        <v>109.27840277776704</v>
      </c>
      <c r="S239" s="69">
        <f t="shared" si="23"/>
        <v>109.27839120369754</v>
      </c>
      <c r="T239" s="70" t="str">
        <f t="shared" si="24"/>
        <v>91 DAYS UP</v>
      </c>
      <c r="U239" s="70" t="str">
        <f t="shared" si="24"/>
        <v>91 DAYS UP</v>
      </c>
    </row>
    <row r="240" spans="1:21">
      <c r="A240" s="63" t="str">
        <f>VLOOKUP(L240,[1]Sheet1!$N:$P,3,0)</f>
        <v>M2 BATANGAS</v>
      </c>
      <c r="B240" s="66">
        <v>45943.721608796302</v>
      </c>
      <c r="C240" s="66">
        <v>45943.721597222233</v>
      </c>
      <c r="D240" s="67" t="s">
        <v>915</v>
      </c>
      <c r="E240" s="67" t="s">
        <v>916</v>
      </c>
      <c r="F240" s="1">
        <v>1</v>
      </c>
      <c r="G240" s="63" t="str">
        <f>VLOOKUP(D240,[2]MINDANAO!$B:$C,2,0)</f>
        <v>XRM DUAL SPORTS FI(DS)</v>
      </c>
      <c r="H240" s="67">
        <v>70158</v>
      </c>
      <c r="I240" s="63" t="str">
        <f>VLOOKUP(L240,'[3]NEW LEGEND 2026'!M:S,7,0)</f>
        <v>ULTIMATE</v>
      </c>
      <c r="J240" s="67" t="s">
        <v>1107</v>
      </c>
      <c r="K240" s="67" t="s">
        <v>1108</v>
      </c>
      <c r="L240" s="67" t="s">
        <v>1094</v>
      </c>
      <c r="M240" s="63" t="str">
        <f>VLOOKUP(D240,'[3]NEW LEGEND 2026'!G:I,3,0)</f>
        <v>HONDA</v>
      </c>
      <c r="N240" s="63" t="str">
        <f>VLOOKUP(D240,'[3]NEW LEGEND 2026'!G:J,4,0)</f>
        <v>BLUE/BLACK</v>
      </c>
      <c r="O240" s="68" t="str">
        <f t="shared" si="19"/>
        <v>OCT</v>
      </c>
      <c r="P240" s="68">
        <f t="shared" si="20"/>
        <v>13</v>
      </c>
      <c r="Q240" s="68">
        <f t="shared" si="21"/>
        <v>2025</v>
      </c>
      <c r="R240" s="69">
        <f t="shared" si="22"/>
        <v>109.27840277776704</v>
      </c>
      <c r="S240" s="69">
        <f t="shared" si="23"/>
        <v>109.27839120369754</v>
      </c>
      <c r="T240" s="70" t="str">
        <f t="shared" si="24"/>
        <v>91 DAYS UP</v>
      </c>
      <c r="U240" s="70" t="str">
        <f t="shared" si="24"/>
        <v>91 DAYS UP</v>
      </c>
    </row>
    <row r="241" spans="1:21">
      <c r="A241" s="63" t="str">
        <f>VLOOKUP(L241,[1]Sheet1!$N:$P,3,0)</f>
        <v>M2 BATANGAS</v>
      </c>
      <c r="B241" s="66">
        <v>45943.721608796302</v>
      </c>
      <c r="C241" s="66">
        <v>45943.721597222233</v>
      </c>
      <c r="D241" s="67" t="s">
        <v>1007</v>
      </c>
      <c r="E241" s="67" t="s">
        <v>1008</v>
      </c>
      <c r="F241" s="1">
        <v>1</v>
      </c>
      <c r="G241" s="63" t="str">
        <f>VLOOKUP(D241,[2]MINDANAO!$B:$C,2,0)</f>
        <v>XRM DUAL SPORTS FI(DS)</v>
      </c>
      <c r="H241" s="67">
        <v>70950</v>
      </c>
      <c r="I241" s="63" t="str">
        <f>VLOOKUP(L241,'[3]NEW LEGEND 2026'!M:S,7,0)</f>
        <v>ULTIMATE</v>
      </c>
      <c r="J241" s="67" t="s">
        <v>1109</v>
      </c>
      <c r="K241" s="67" t="s">
        <v>1110</v>
      </c>
      <c r="L241" s="67" t="s">
        <v>1094</v>
      </c>
      <c r="M241" s="63" t="str">
        <f>VLOOKUP(D241,'[3]NEW LEGEND 2026'!G:I,3,0)</f>
        <v>HONDA</v>
      </c>
      <c r="N241" s="63" t="str">
        <f>VLOOKUP(D241,'[3]NEW LEGEND 2026'!G:J,4,0)</f>
        <v>BLACK</v>
      </c>
      <c r="O241" s="68" t="str">
        <f t="shared" si="19"/>
        <v>OCT</v>
      </c>
      <c r="P241" s="68">
        <f t="shared" si="20"/>
        <v>13</v>
      </c>
      <c r="Q241" s="68">
        <f t="shared" si="21"/>
        <v>2025</v>
      </c>
      <c r="R241" s="69">
        <f t="shared" si="22"/>
        <v>109.27840277776704</v>
      </c>
      <c r="S241" s="69">
        <f t="shared" si="23"/>
        <v>109.27839120369754</v>
      </c>
      <c r="T241" s="70" t="str">
        <f t="shared" si="24"/>
        <v>91 DAYS UP</v>
      </c>
      <c r="U241" s="70" t="str">
        <f t="shared" si="24"/>
        <v>91 DAYS UP</v>
      </c>
    </row>
    <row r="242" spans="1:21">
      <c r="A242" s="63" t="str">
        <f>VLOOKUP(L242,[1]Sheet1!$N:$P,3,0)</f>
        <v>M2 BATANGAS</v>
      </c>
      <c r="B242" s="66">
        <v>45943.721608796302</v>
      </c>
      <c r="C242" s="66">
        <v>45943.721597222233</v>
      </c>
      <c r="D242" s="67" t="s">
        <v>1007</v>
      </c>
      <c r="E242" s="67" t="s">
        <v>1008</v>
      </c>
      <c r="F242" s="1">
        <v>1</v>
      </c>
      <c r="G242" s="63" t="str">
        <f>VLOOKUP(D242,[2]MINDANAO!$B:$C,2,0)</f>
        <v>XRM DUAL SPORTS FI(DS)</v>
      </c>
      <c r="H242" s="67">
        <v>70950</v>
      </c>
      <c r="I242" s="63" t="str">
        <f>VLOOKUP(L242,'[3]NEW LEGEND 2026'!M:S,7,0)</f>
        <v>ULTIMATE</v>
      </c>
      <c r="J242" s="67" t="s">
        <v>1111</v>
      </c>
      <c r="K242" s="67" t="s">
        <v>1112</v>
      </c>
      <c r="L242" s="67" t="s">
        <v>1094</v>
      </c>
      <c r="M242" s="63" t="str">
        <f>VLOOKUP(D242,'[3]NEW LEGEND 2026'!G:I,3,0)</f>
        <v>HONDA</v>
      </c>
      <c r="N242" s="63" t="str">
        <f>VLOOKUP(D242,'[3]NEW LEGEND 2026'!G:J,4,0)</f>
        <v>BLACK</v>
      </c>
      <c r="O242" s="68" t="str">
        <f t="shared" si="19"/>
        <v>OCT</v>
      </c>
      <c r="P242" s="68">
        <f t="shared" si="20"/>
        <v>13</v>
      </c>
      <c r="Q242" s="68">
        <f t="shared" si="21"/>
        <v>2025</v>
      </c>
      <c r="R242" s="69">
        <f t="shared" si="22"/>
        <v>109.27840277776704</v>
      </c>
      <c r="S242" s="69">
        <f t="shared" si="23"/>
        <v>109.27839120369754</v>
      </c>
      <c r="T242" s="70" t="str">
        <f t="shared" si="24"/>
        <v>91 DAYS UP</v>
      </c>
      <c r="U242" s="70" t="str">
        <f t="shared" si="24"/>
        <v>91 DAYS UP</v>
      </c>
    </row>
    <row r="243" spans="1:21">
      <c r="A243" s="63" t="str">
        <f>VLOOKUP(L243,[1]Sheet1!$N:$P,3,0)</f>
        <v>M2 BATANGAS</v>
      </c>
      <c r="B243" s="66">
        <v>45943.721608796302</v>
      </c>
      <c r="C243" s="66">
        <v>45943.721597222233</v>
      </c>
      <c r="D243" s="67" t="s">
        <v>1113</v>
      </c>
      <c r="E243" s="67" t="s">
        <v>1114</v>
      </c>
      <c r="F243" s="1">
        <v>1</v>
      </c>
      <c r="G243" s="63" t="str">
        <f>VLOOKUP(D243,[2]MINDANAO!$B:$C,2,0)</f>
        <v>CRF150</v>
      </c>
      <c r="H243" s="67">
        <v>140428</v>
      </c>
      <c r="I243" s="63" t="str">
        <f>VLOOKUP(L243,'[3]NEW LEGEND 2026'!M:S,7,0)</f>
        <v>ULTIMATE</v>
      </c>
      <c r="J243" s="67" t="s">
        <v>1115</v>
      </c>
      <c r="K243" s="67" t="s">
        <v>1116</v>
      </c>
      <c r="L243" s="67" t="s">
        <v>1094</v>
      </c>
      <c r="M243" s="63" t="str">
        <f>VLOOKUP(D243,'[3]NEW LEGEND 2026'!G:I,3,0)</f>
        <v>HONDA</v>
      </c>
      <c r="N243" s="63" t="str">
        <f>VLOOKUP(D243,'[3]NEW LEGEND 2026'!G:J,4,0)</f>
        <v>WHITE/BLACK</v>
      </c>
      <c r="O243" s="68" t="str">
        <f t="shared" si="19"/>
        <v>OCT</v>
      </c>
      <c r="P243" s="68">
        <f t="shared" si="20"/>
        <v>13</v>
      </c>
      <c r="Q243" s="68">
        <f t="shared" si="21"/>
        <v>2025</v>
      </c>
      <c r="R243" s="69">
        <f t="shared" si="22"/>
        <v>109.27840277776704</v>
      </c>
      <c r="S243" s="69">
        <f t="shared" si="23"/>
        <v>109.27839120369754</v>
      </c>
      <c r="T243" s="70" t="str">
        <f t="shared" si="24"/>
        <v>91 DAYS UP</v>
      </c>
      <c r="U243" s="70" t="str">
        <f t="shared" si="24"/>
        <v>91 DAYS UP</v>
      </c>
    </row>
    <row r="244" spans="1:21">
      <c r="A244" s="63" t="str">
        <f>VLOOKUP(L244,[1]Sheet1!$N:$P,3,0)</f>
        <v>M2 BATANGAS</v>
      </c>
      <c r="B244" s="66">
        <v>45943.721608796302</v>
      </c>
      <c r="C244" s="66">
        <v>45943.721597222233</v>
      </c>
      <c r="D244" s="67" t="s">
        <v>604</v>
      </c>
      <c r="E244" s="67" t="s">
        <v>605</v>
      </c>
      <c r="F244" s="1">
        <v>1</v>
      </c>
      <c r="G244" s="63" t="str">
        <f>VLOOKUP(D244,[2]MINDANAO!$B:$C,2,0)</f>
        <v>XRM OFFROAD FI(DSX)</v>
      </c>
      <c r="H244" s="67">
        <v>72378</v>
      </c>
      <c r="I244" s="63" t="str">
        <f>VLOOKUP(L244,'[3]NEW LEGEND 2026'!M:S,7,0)</f>
        <v>ULTIMATE</v>
      </c>
      <c r="J244" s="67" t="s">
        <v>1117</v>
      </c>
      <c r="K244" s="67" t="s">
        <v>1118</v>
      </c>
      <c r="L244" s="67" t="s">
        <v>1094</v>
      </c>
      <c r="M244" s="63" t="str">
        <f>VLOOKUP(D244,'[3]NEW LEGEND 2026'!G:I,3,0)</f>
        <v>HONDA</v>
      </c>
      <c r="N244" s="63" t="str">
        <f>VLOOKUP(D244,'[3]NEW LEGEND 2026'!G:J,4,0)</f>
        <v>WHITE/BLUE</v>
      </c>
      <c r="O244" s="68" t="str">
        <f t="shared" si="19"/>
        <v>OCT</v>
      </c>
      <c r="P244" s="68">
        <f t="shared" si="20"/>
        <v>13</v>
      </c>
      <c r="Q244" s="68">
        <f t="shared" si="21"/>
        <v>2025</v>
      </c>
      <c r="R244" s="69">
        <f t="shared" si="22"/>
        <v>109.27840277776704</v>
      </c>
      <c r="S244" s="69">
        <f t="shared" si="23"/>
        <v>109.27839120369754</v>
      </c>
      <c r="T244" s="70" t="str">
        <f t="shared" si="24"/>
        <v>91 DAYS UP</v>
      </c>
      <c r="U244" s="70" t="str">
        <f t="shared" si="24"/>
        <v>91 DAYS UP</v>
      </c>
    </row>
    <row r="245" spans="1:21">
      <c r="A245" s="63" t="str">
        <f>VLOOKUP(L245,[1]Sheet1!$N:$P,3,0)</f>
        <v>M2 BATANGAS</v>
      </c>
      <c r="B245" s="66">
        <v>45943.721608796302</v>
      </c>
      <c r="C245" s="66">
        <v>45943.721597222233</v>
      </c>
      <c r="D245" s="67" t="s">
        <v>604</v>
      </c>
      <c r="E245" s="67" t="s">
        <v>605</v>
      </c>
      <c r="F245" s="1">
        <v>1</v>
      </c>
      <c r="G245" s="63" t="str">
        <f>VLOOKUP(D245,[2]MINDANAO!$B:$C,2,0)</f>
        <v>XRM OFFROAD FI(DSX)</v>
      </c>
      <c r="H245" s="67">
        <v>72378</v>
      </c>
      <c r="I245" s="63" t="str">
        <f>VLOOKUP(L245,'[3]NEW LEGEND 2026'!M:S,7,0)</f>
        <v>ULTIMATE</v>
      </c>
      <c r="J245" s="67" t="s">
        <v>1119</v>
      </c>
      <c r="K245" s="67" t="s">
        <v>1120</v>
      </c>
      <c r="L245" s="67" t="s">
        <v>1094</v>
      </c>
      <c r="M245" s="63" t="str">
        <f>VLOOKUP(D245,'[3]NEW LEGEND 2026'!G:I,3,0)</f>
        <v>HONDA</v>
      </c>
      <c r="N245" s="63" t="str">
        <f>VLOOKUP(D245,'[3]NEW LEGEND 2026'!G:J,4,0)</f>
        <v>WHITE/BLUE</v>
      </c>
      <c r="O245" s="68" t="str">
        <f t="shared" si="19"/>
        <v>OCT</v>
      </c>
      <c r="P245" s="68">
        <f t="shared" si="20"/>
        <v>13</v>
      </c>
      <c r="Q245" s="68">
        <f t="shared" si="21"/>
        <v>2025</v>
      </c>
      <c r="R245" s="69">
        <f t="shared" si="22"/>
        <v>109.27840277776704</v>
      </c>
      <c r="S245" s="69">
        <f t="shared" si="23"/>
        <v>109.27839120369754</v>
      </c>
      <c r="T245" s="70" t="str">
        <f t="shared" si="24"/>
        <v>91 DAYS UP</v>
      </c>
      <c r="U245" s="70" t="str">
        <f t="shared" si="24"/>
        <v>91 DAYS UP</v>
      </c>
    </row>
    <row r="246" spans="1:21">
      <c r="A246" s="63" t="str">
        <f>VLOOKUP(L246,[1]Sheet1!$N:$P,3,0)</f>
        <v>M1 BANSALAN</v>
      </c>
      <c r="B246" s="66">
        <v>45945.393912037027</v>
      </c>
      <c r="C246" s="66">
        <v>45945.393900462957</v>
      </c>
      <c r="D246" s="67" t="s">
        <v>1121</v>
      </c>
      <c r="E246" s="67" t="s">
        <v>1122</v>
      </c>
      <c r="F246" s="1">
        <v>1</v>
      </c>
      <c r="G246" s="63" t="str">
        <f>VLOOKUP(D246,[2]MINDANAO!$B:$C,2,0)</f>
        <v>BARAKO II (DUAL START)</v>
      </c>
      <c r="H246" s="67">
        <v>94120</v>
      </c>
      <c r="I246" s="63" t="str">
        <f>VLOOKUP(L246,'[3]NEW LEGEND 2026'!M:S,7,0)</f>
        <v>MUTI</v>
      </c>
      <c r="J246" s="67" t="s">
        <v>1123</v>
      </c>
      <c r="K246" s="67" t="s">
        <v>1124</v>
      </c>
      <c r="L246" s="67" t="s">
        <v>900</v>
      </c>
      <c r="M246" s="63" t="str">
        <f>VLOOKUP(D246,'[3]NEW LEGEND 2026'!G:I,3,0)</f>
        <v>KAWASAKI</v>
      </c>
      <c r="N246" s="63" t="str">
        <f>VLOOKUP(D246,'[3]NEW LEGEND 2026'!G:J,4,0)</f>
        <v>BLACK</v>
      </c>
      <c r="O246" s="68" t="str">
        <f t="shared" si="19"/>
        <v>OCT</v>
      </c>
      <c r="P246" s="68">
        <f t="shared" si="20"/>
        <v>15</v>
      </c>
      <c r="Q246" s="68">
        <f t="shared" si="21"/>
        <v>2025</v>
      </c>
      <c r="R246" s="69">
        <f t="shared" si="22"/>
        <v>107.60609953704261</v>
      </c>
      <c r="S246" s="69">
        <f t="shared" si="23"/>
        <v>107.60608796297311</v>
      </c>
      <c r="T246" s="70" t="str">
        <f t="shared" si="24"/>
        <v>91 DAYS UP</v>
      </c>
      <c r="U246" s="70" t="str">
        <f t="shared" si="24"/>
        <v>91 DAYS UP</v>
      </c>
    </row>
    <row r="247" spans="1:21">
      <c r="A247" s="63" t="str">
        <f>VLOOKUP(L247,[1]Sheet1!$N:$P,3,0)</f>
        <v>M1 HONDA ISULAN</v>
      </c>
      <c r="B247" s="66">
        <v>45894.359270833331</v>
      </c>
      <c r="C247" s="66">
        <v>45945.579907407409</v>
      </c>
      <c r="D247" s="67" t="s">
        <v>1103</v>
      </c>
      <c r="E247" s="67" t="s">
        <v>1104</v>
      </c>
      <c r="F247" s="1">
        <v>1</v>
      </c>
      <c r="G247" s="63" t="str">
        <f>VLOOKUP(D247,[2]MINDANAO!$B:$C,2,0)</f>
        <v>TMX ALPHA FI</v>
      </c>
      <c r="H247" s="67">
        <v>56358</v>
      </c>
      <c r="I247" s="63" t="str">
        <f>VLOOKUP(L247,'[3]NEW LEGEND 2026'!M:S,7,0)</f>
        <v>HONDA</v>
      </c>
      <c r="J247" s="67" t="s">
        <v>1125</v>
      </c>
      <c r="K247" s="67" t="s">
        <v>1126</v>
      </c>
      <c r="L247" s="67" t="s">
        <v>406</v>
      </c>
      <c r="M247" s="63" t="str">
        <f>VLOOKUP(D247,'[3]NEW LEGEND 2026'!G:I,3,0)</f>
        <v>HONDA</v>
      </c>
      <c r="N247" s="63" t="str">
        <f>VLOOKUP(D247,'[3]NEW LEGEND 2026'!G:J,4,0)</f>
        <v>RED</v>
      </c>
      <c r="O247" s="68" t="str">
        <f t="shared" si="19"/>
        <v>OCT</v>
      </c>
      <c r="P247" s="68">
        <f t="shared" si="20"/>
        <v>15</v>
      </c>
      <c r="Q247" s="68">
        <f t="shared" si="21"/>
        <v>2025</v>
      </c>
      <c r="R247" s="69">
        <f t="shared" si="22"/>
        <v>107.42009259259066</v>
      </c>
      <c r="S247" s="69">
        <f t="shared" si="23"/>
        <v>158.64072916666919</v>
      </c>
      <c r="T247" s="70" t="str">
        <f t="shared" si="24"/>
        <v>91 DAYS UP</v>
      </c>
      <c r="U247" s="70" t="str">
        <f t="shared" si="24"/>
        <v>91 DAYS UP</v>
      </c>
    </row>
    <row r="248" spans="1:21">
      <c r="A248" s="63" t="str">
        <f>VLOOKUP(L248,[1]Sheet1!$N:$P,3,0)</f>
        <v>M1 POLOMOLOK</v>
      </c>
      <c r="B248" s="66">
        <v>45915.652858796297</v>
      </c>
      <c r="C248" s="66">
        <v>45946.353634259263</v>
      </c>
      <c r="D248" s="67" t="s">
        <v>1127</v>
      </c>
      <c r="E248" s="67" t="s">
        <v>1128</v>
      </c>
      <c r="F248" s="1">
        <v>1</v>
      </c>
      <c r="G248" s="63" t="str">
        <f>VLOOKUP(D248,[2]MINDANAO!$B:$C,2,0)</f>
        <v>MIO GRAVIS</v>
      </c>
      <c r="H248" s="67">
        <v>70497.320000000007</v>
      </c>
      <c r="I248" s="63" t="str">
        <f>VLOOKUP(L248,'[3]NEW LEGEND 2026'!M:S,7,0)</f>
        <v>MUTI</v>
      </c>
      <c r="J248" s="67" t="s">
        <v>1129</v>
      </c>
      <c r="K248" s="67" t="s">
        <v>1130</v>
      </c>
      <c r="L248" s="67" t="s">
        <v>376</v>
      </c>
      <c r="M248" s="63" t="str">
        <f>VLOOKUP(D248,'[3]NEW LEGEND 2026'!G:I,3,0)</f>
        <v>YAMAHA</v>
      </c>
      <c r="N248" s="63" t="str">
        <f>VLOOKUP(D248,'[3]NEW LEGEND 2026'!G:J,4,0)</f>
        <v>MATTE BROWN</v>
      </c>
      <c r="O248" s="68" t="str">
        <f t="shared" si="19"/>
        <v>OCT</v>
      </c>
      <c r="P248" s="68">
        <f t="shared" si="20"/>
        <v>16</v>
      </c>
      <c r="Q248" s="68">
        <f t="shared" si="21"/>
        <v>2025</v>
      </c>
      <c r="R248" s="69">
        <f t="shared" si="22"/>
        <v>106.64636574073666</v>
      </c>
      <c r="S248" s="69">
        <f t="shared" si="23"/>
        <v>137.34714120370336</v>
      </c>
      <c r="T248" s="70" t="str">
        <f t="shared" si="24"/>
        <v>91 DAYS UP</v>
      </c>
      <c r="U248" s="70" t="str">
        <f t="shared" si="24"/>
        <v>91 DAYS UP</v>
      </c>
    </row>
    <row r="249" spans="1:21">
      <c r="A249" s="63" t="str">
        <f>VLOOKUP(L249,[1]Sheet1!$N:$P,3,0)</f>
        <v>M1 ALABEL</v>
      </c>
      <c r="B249" s="66">
        <v>45946.664363425924</v>
      </c>
      <c r="C249" s="66">
        <v>45946.664363425924</v>
      </c>
      <c r="D249" s="67" t="s">
        <v>1060</v>
      </c>
      <c r="E249" s="67" t="s">
        <v>1061</v>
      </c>
      <c r="F249" s="1">
        <v>1</v>
      </c>
      <c r="G249" s="63" t="str">
        <f>VLOOKUP(D249,[2]MINDANAO!$B:$C,2,0)</f>
        <v>MIO AEROX S 155</v>
      </c>
      <c r="H249" s="67">
        <v>152427</v>
      </c>
      <c r="I249" s="63" t="str">
        <f>VLOOKUP(L249,'[3]NEW LEGEND 2026'!M:S,7,0)</f>
        <v>MUTI</v>
      </c>
      <c r="J249" s="67" t="s">
        <v>1131</v>
      </c>
      <c r="K249" s="67" t="s">
        <v>1132</v>
      </c>
      <c r="L249" s="67" t="s">
        <v>526</v>
      </c>
      <c r="M249" s="63" t="str">
        <f>VLOOKUP(D249,'[3]NEW LEGEND 2026'!G:I,3,0)</f>
        <v>YAMAHA</v>
      </c>
      <c r="N249" s="63" t="str">
        <f>VLOOKUP(D249,'[3]NEW LEGEND 2026'!G:J,4,0)</f>
        <v>MATTE BLUE</v>
      </c>
      <c r="O249" s="68" t="str">
        <f t="shared" si="19"/>
        <v>OCT</v>
      </c>
      <c r="P249" s="68">
        <f t="shared" si="20"/>
        <v>16</v>
      </c>
      <c r="Q249" s="68">
        <f t="shared" si="21"/>
        <v>2025</v>
      </c>
      <c r="R249" s="69">
        <f t="shared" si="22"/>
        <v>106.33563657407649</v>
      </c>
      <c r="S249" s="69">
        <f t="shared" si="23"/>
        <v>106.33563657407649</v>
      </c>
      <c r="T249" s="70" t="str">
        <f t="shared" si="24"/>
        <v>91 DAYS UP</v>
      </c>
      <c r="U249" s="70" t="str">
        <f t="shared" si="24"/>
        <v>91 DAYS UP</v>
      </c>
    </row>
    <row r="250" spans="1:21">
      <c r="A250" s="63" t="str">
        <f>VLOOKUP(L250,[1]Sheet1!$N:$P,3,0)</f>
        <v>M1 NABUNTURAN</v>
      </c>
      <c r="B250" s="66">
        <v>45915.636446759258</v>
      </c>
      <c r="C250" s="66">
        <v>45947.451874999999</v>
      </c>
      <c r="D250" s="67" t="s">
        <v>1133</v>
      </c>
      <c r="E250" s="67" t="s">
        <v>1134</v>
      </c>
      <c r="F250" s="1">
        <v>1</v>
      </c>
      <c r="G250" s="63" t="str">
        <f>VLOOKUP(D250,[2]MINDANAO!$B:$C,2,0)</f>
        <v>MIO i125</v>
      </c>
      <c r="H250" s="67">
        <v>72447</v>
      </c>
      <c r="I250" s="63" t="str">
        <f>VLOOKUP(L250,'[3]NEW LEGEND 2026'!M:S,7,0)</f>
        <v>MUTI</v>
      </c>
      <c r="J250" s="67" t="s">
        <v>1135</v>
      </c>
      <c r="K250" s="67" t="s">
        <v>1136</v>
      </c>
      <c r="L250" s="67" t="s">
        <v>371</v>
      </c>
      <c r="M250" s="63" t="str">
        <f>VLOOKUP(D250,'[3]NEW LEGEND 2026'!G:I,3,0)</f>
        <v>YAMAHA</v>
      </c>
      <c r="N250" s="63" t="str">
        <f>VLOOKUP(D250,'[3]NEW LEGEND 2026'!G:J,4,0)</f>
        <v>BLACK/MATTE GRAY</v>
      </c>
      <c r="O250" s="68" t="str">
        <f t="shared" si="19"/>
        <v>OCT</v>
      </c>
      <c r="P250" s="68">
        <f t="shared" si="20"/>
        <v>17</v>
      </c>
      <c r="Q250" s="68">
        <f t="shared" si="21"/>
        <v>2025</v>
      </c>
      <c r="R250" s="69">
        <f t="shared" si="22"/>
        <v>105.54812500000116</v>
      </c>
      <c r="S250" s="69">
        <f t="shared" si="23"/>
        <v>137.36355324074248</v>
      </c>
      <c r="T250" s="70" t="str">
        <f t="shared" si="24"/>
        <v>91 DAYS UP</v>
      </c>
      <c r="U250" s="70" t="str">
        <f t="shared" si="24"/>
        <v>91 DAYS UP</v>
      </c>
    </row>
    <row r="251" spans="1:21">
      <c r="A251" s="63" t="str">
        <f>VLOOKUP(L251,[1]Sheet1!$N:$P,3,0)</f>
        <v>M1 NABUNTURAN</v>
      </c>
      <c r="B251" s="66">
        <v>45915.636446759258</v>
      </c>
      <c r="C251" s="66">
        <v>45947.451874999999</v>
      </c>
      <c r="D251" s="67" t="s">
        <v>1133</v>
      </c>
      <c r="E251" s="67" t="s">
        <v>1134</v>
      </c>
      <c r="F251" s="1">
        <v>1</v>
      </c>
      <c r="G251" s="63" t="str">
        <f>VLOOKUP(D251,[2]MINDANAO!$B:$C,2,0)</f>
        <v>MIO i125</v>
      </c>
      <c r="H251" s="67">
        <v>72447</v>
      </c>
      <c r="I251" s="63" t="str">
        <f>VLOOKUP(L251,'[3]NEW LEGEND 2026'!M:S,7,0)</f>
        <v>MUTI</v>
      </c>
      <c r="J251" s="67" t="s">
        <v>1137</v>
      </c>
      <c r="K251" s="67" t="s">
        <v>1138</v>
      </c>
      <c r="L251" s="67" t="s">
        <v>371</v>
      </c>
      <c r="M251" s="63" t="str">
        <f>VLOOKUP(D251,'[3]NEW LEGEND 2026'!G:I,3,0)</f>
        <v>YAMAHA</v>
      </c>
      <c r="N251" s="63" t="str">
        <f>VLOOKUP(D251,'[3]NEW LEGEND 2026'!G:J,4,0)</f>
        <v>BLACK/MATTE GRAY</v>
      </c>
      <c r="O251" s="68" t="str">
        <f t="shared" si="19"/>
        <v>OCT</v>
      </c>
      <c r="P251" s="68">
        <f t="shared" si="20"/>
        <v>17</v>
      </c>
      <c r="Q251" s="68">
        <f t="shared" si="21"/>
        <v>2025</v>
      </c>
      <c r="R251" s="69">
        <f t="shared" si="22"/>
        <v>105.54812500000116</v>
      </c>
      <c r="S251" s="69">
        <f t="shared" si="23"/>
        <v>137.36355324074248</v>
      </c>
      <c r="T251" s="70" t="str">
        <f t="shared" si="24"/>
        <v>91 DAYS UP</v>
      </c>
      <c r="U251" s="70" t="str">
        <f t="shared" si="24"/>
        <v>91 DAYS UP</v>
      </c>
    </row>
    <row r="252" spans="1:21">
      <c r="A252" s="63" t="str">
        <f>VLOOKUP(L252,[1]Sheet1!$N:$P,3,0)</f>
        <v>M1 MARAMAG</v>
      </c>
      <c r="B252" s="66">
        <v>45947.606296296297</v>
      </c>
      <c r="C252" s="66">
        <v>45947.60628472222</v>
      </c>
      <c r="D252" s="67" t="s">
        <v>542</v>
      </c>
      <c r="E252" s="67" t="s">
        <v>543</v>
      </c>
      <c r="F252" s="1">
        <v>1</v>
      </c>
      <c r="G252" s="63" t="str">
        <f>VLOOKUP(D252,[2]MINDANAO!$B:$C,2,0)</f>
        <v>CT100</v>
      </c>
      <c r="H252" s="67">
        <v>55298</v>
      </c>
      <c r="I252" s="63" t="str">
        <f>VLOOKUP(L252,'[3]NEW LEGEND 2026'!M:S,7,0)</f>
        <v>MUTI</v>
      </c>
      <c r="J252" s="67" t="s">
        <v>1139</v>
      </c>
      <c r="K252" s="67" t="s">
        <v>1140</v>
      </c>
      <c r="L252" s="67" t="s">
        <v>381</v>
      </c>
      <c r="M252" s="63" t="str">
        <f>VLOOKUP(D252,'[3]NEW LEGEND 2026'!G:I,3,0)</f>
        <v>KAWASAKI</v>
      </c>
      <c r="N252" s="63" t="str">
        <f>VLOOKUP(D252,'[3]NEW LEGEND 2026'!G:J,4,0)</f>
        <v>BLACK BLUE</v>
      </c>
      <c r="O252" s="68" t="str">
        <f t="shared" si="19"/>
        <v>OCT</v>
      </c>
      <c r="P252" s="68">
        <f t="shared" si="20"/>
        <v>17</v>
      </c>
      <c r="Q252" s="68">
        <f t="shared" si="21"/>
        <v>2025</v>
      </c>
      <c r="R252" s="69">
        <f t="shared" si="22"/>
        <v>105.39371527777985</v>
      </c>
      <c r="S252" s="69">
        <f t="shared" si="23"/>
        <v>105.39370370370307</v>
      </c>
      <c r="T252" s="70" t="str">
        <f t="shared" si="24"/>
        <v>91 DAYS UP</v>
      </c>
      <c r="U252" s="70" t="str">
        <f t="shared" si="24"/>
        <v>91 DAYS UP</v>
      </c>
    </row>
    <row r="253" spans="1:21">
      <c r="A253" s="63" t="str">
        <f>VLOOKUP(L253,[1]Sheet1!$N:$P,3,0)</f>
        <v>M2 TAGUM 3</v>
      </c>
      <c r="B253" s="66">
        <v>45947.659317129634</v>
      </c>
      <c r="C253" s="66">
        <v>45948.584340277783</v>
      </c>
      <c r="D253" s="67" t="s">
        <v>542</v>
      </c>
      <c r="E253" s="67" t="s">
        <v>543</v>
      </c>
      <c r="F253" s="1">
        <v>1</v>
      </c>
      <c r="G253" s="63" t="str">
        <f>VLOOKUP(D253,[2]MINDANAO!$B:$C,2,0)</f>
        <v>CT100</v>
      </c>
      <c r="H253" s="67">
        <v>55298</v>
      </c>
      <c r="I253" s="63" t="str">
        <f>VLOOKUP(L253,'[3]NEW LEGEND 2026'!M:S,7,0)</f>
        <v>ULTIMATE</v>
      </c>
      <c r="J253" s="67" t="s">
        <v>1141</v>
      </c>
      <c r="K253" s="67" t="s">
        <v>1142</v>
      </c>
      <c r="L253" s="67" t="s">
        <v>744</v>
      </c>
      <c r="M253" s="63" t="str">
        <f>VLOOKUP(D253,'[3]NEW LEGEND 2026'!G:I,3,0)</f>
        <v>KAWASAKI</v>
      </c>
      <c r="N253" s="63" t="str">
        <f>VLOOKUP(D253,'[3]NEW LEGEND 2026'!G:J,4,0)</f>
        <v>BLACK BLUE</v>
      </c>
      <c r="O253" s="68" t="str">
        <f t="shared" si="19"/>
        <v>OCT</v>
      </c>
      <c r="P253" s="68">
        <f t="shared" si="20"/>
        <v>18</v>
      </c>
      <c r="Q253" s="68">
        <f t="shared" si="21"/>
        <v>2025</v>
      </c>
      <c r="R253" s="69">
        <f t="shared" si="22"/>
        <v>104.41565972221724</v>
      </c>
      <c r="S253" s="69">
        <f t="shared" si="23"/>
        <v>105.34068287036644</v>
      </c>
      <c r="T253" s="70" t="str">
        <f t="shared" si="24"/>
        <v>91 DAYS UP</v>
      </c>
      <c r="U253" s="70" t="str">
        <f t="shared" si="24"/>
        <v>91 DAYS UP</v>
      </c>
    </row>
    <row r="254" spans="1:21">
      <c r="A254" s="63" t="str">
        <f>VLOOKUP(L254,[1]Sheet1!$N:$P,3,0)</f>
        <v>M2 PANABO</v>
      </c>
      <c r="B254" s="66">
        <v>45947.593935185178</v>
      </c>
      <c r="C254" s="66">
        <v>45951.436909722222</v>
      </c>
      <c r="D254" s="67" t="s">
        <v>454</v>
      </c>
      <c r="E254" s="67" t="s">
        <v>455</v>
      </c>
      <c r="F254" s="1">
        <v>1</v>
      </c>
      <c r="G254" s="63" t="str">
        <f>VLOOKUP(D254,[2]MINDANAO!$B:$C,2,0)</f>
        <v>AVENIS125</v>
      </c>
      <c r="H254" s="67">
        <v>77012</v>
      </c>
      <c r="I254" s="63" t="str">
        <f>VLOOKUP(L254,'[3]NEW LEGEND 2026'!M:S,7,0)</f>
        <v>ULTIMATE</v>
      </c>
      <c r="J254" s="67" t="s">
        <v>1143</v>
      </c>
      <c r="K254" s="67" t="s">
        <v>1144</v>
      </c>
      <c r="L254" s="67" t="s">
        <v>929</v>
      </c>
      <c r="M254" s="63" t="str">
        <f>VLOOKUP(D254,'[3]NEW LEGEND 2026'!G:I,3,0)</f>
        <v>SUZUKI</v>
      </c>
      <c r="N254" s="63" t="str">
        <f>VLOOKUP(D254,'[3]NEW LEGEND 2026'!G:J,4,0)</f>
        <v>ORANGE</v>
      </c>
      <c r="O254" s="68" t="str">
        <f t="shared" si="19"/>
        <v>OCT</v>
      </c>
      <c r="P254" s="68">
        <f t="shared" si="20"/>
        <v>21</v>
      </c>
      <c r="Q254" s="68">
        <f t="shared" si="21"/>
        <v>2025</v>
      </c>
      <c r="R254" s="69">
        <f t="shared" si="22"/>
        <v>101.56309027777752</v>
      </c>
      <c r="S254" s="69">
        <f t="shared" si="23"/>
        <v>105.40606481482246</v>
      </c>
      <c r="T254" s="70" t="str">
        <f t="shared" si="24"/>
        <v>91 DAYS UP</v>
      </c>
      <c r="U254" s="70" t="str">
        <f t="shared" si="24"/>
        <v>91 DAYS UP</v>
      </c>
    </row>
    <row r="255" spans="1:21">
      <c r="A255" s="63" t="str">
        <f>VLOOKUP(L255,[1]Sheet1!$N:$P,3,0)</f>
        <v>M1 DON CARLOS</v>
      </c>
      <c r="B255" s="66">
        <v>45950.665960648148</v>
      </c>
      <c r="C255" s="66">
        <v>45951.606423611112</v>
      </c>
      <c r="D255" s="67" t="s">
        <v>1145</v>
      </c>
      <c r="E255" s="67" t="s">
        <v>1146</v>
      </c>
      <c r="F255" s="1">
        <v>1</v>
      </c>
      <c r="G255" s="63" t="str">
        <f>VLOOKUP(D255,[2]MINDANAO!$B:$C,2,0)</f>
        <v>CLICK125 FI</v>
      </c>
      <c r="H255" s="67">
        <v>79708</v>
      </c>
      <c r="I255" s="63" t="str">
        <f>VLOOKUP(L255,'[3]NEW LEGEND 2026'!M:S,7,0)</f>
        <v>MUTI</v>
      </c>
      <c r="J255" s="67" t="s">
        <v>1147</v>
      </c>
      <c r="K255" s="67" t="s">
        <v>1148</v>
      </c>
      <c r="L255" s="67" t="s">
        <v>416</v>
      </c>
      <c r="M255" s="63" t="str">
        <f>VLOOKUP(D255,'[3]NEW LEGEND 2026'!G:I,3,0)</f>
        <v>HONDA</v>
      </c>
      <c r="N255" s="63" t="str">
        <f>VLOOKUP(D255,'[3]NEW LEGEND 2026'!G:J,4,0)</f>
        <v>GRAY/BLACK</v>
      </c>
      <c r="O255" s="68" t="str">
        <f t="shared" si="19"/>
        <v>OCT</v>
      </c>
      <c r="P255" s="68">
        <f t="shared" si="20"/>
        <v>21</v>
      </c>
      <c r="Q255" s="68">
        <f t="shared" si="21"/>
        <v>2025</v>
      </c>
      <c r="R255" s="69">
        <f t="shared" si="22"/>
        <v>101.3935763888876</v>
      </c>
      <c r="S255" s="69">
        <f t="shared" si="23"/>
        <v>102.33403935185197</v>
      </c>
      <c r="T255" s="70" t="str">
        <f t="shared" si="24"/>
        <v>91 DAYS UP</v>
      </c>
      <c r="U255" s="70" t="str">
        <f t="shared" si="24"/>
        <v>91 DAYS UP</v>
      </c>
    </row>
    <row r="256" spans="1:21">
      <c r="A256" s="63" t="str">
        <f>VLOOKUP(L256,[1]Sheet1!$N:$P,3,0)</f>
        <v>M1 HONDA MALUNGON</v>
      </c>
      <c r="B256" s="66">
        <v>45923.62394675926</v>
      </c>
      <c r="C256" s="66">
        <v>45951.695902777778</v>
      </c>
      <c r="D256" s="67" t="s">
        <v>1149</v>
      </c>
      <c r="E256" s="67" t="s">
        <v>1150</v>
      </c>
      <c r="F256" s="1">
        <v>1</v>
      </c>
      <c r="G256" s="63" t="str">
        <f>VLOOKUP(D256,[2]MINDANAO!$B:$C,2,0)</f>
        <v>BEAT FI STD</v>
      </c>
      <c r="H256" s="67">
        <v>70968</v>
      </c>
      <c r="I256" s="63" t="str">
        <f>VLOOKUP(L256,'[3]NEW LEGEND 2026'!M:S,7,0)</f>
        <v>HONDA</v>
      </c>
      <c r="J256" s="67" t="s">
        <v>1151</v>
      </c>
      <c r="K256" s="67" t="s">
        <v>1152</v>
      </c>
      <c r="L256" s="67" t="s">
        <v>884</v>
      </c>
      <c r="M256" s="63" t="str">
        <f>VLOOKUP(D256,'[3]NEW LEGEND 2026'!G:I,3,0)</f>
        <v>HONDA</v>
      </c>
      <c r="N256" s="63" t="str">
        <f>VLOOKUP(D256,'[3]NEW LEGEND 2026'!G:J,4,0)</f>
        <v>PURPLE/BLACK</v>
      </c>
      <c r="O256" s="68" t="str">
        <f t="shared" si="19"/>
        <v>OCT</v>
      </c>
      <c r="P256" s="68">
        <f t="shared" si="20"/>
        <v>21</v>
      </c>
      <c r="Q256" s="68">
        <f t="shared" si="21"/>
        <v>2025</v>
      </c>
      <c r="R256" s="69">
        <f t="shared" si="22"/>
        <v>101.30409722222248</v>
      </c>
      <c r="S256" s="69">
        <f t="shared" si="23"/>
        <v>129.37605324073957</v>
      </c>
      <c r="T256" s="70" t="str">
        <f t="shared" si="24"/>
        <v>91 DAYS UP</v>
      </c>
      <c r="U256" s="70" t="str">
        <f t="shared" si="24"/>
        <v>91 DAYS UP</v>
      </c>
    </row>
    <row r="257" spans="1:21">
      <c r="A257" s="63" t="str">
        <f>VLOOKUP(L257,[1]Sheet1!$N:$P,3,0)</f>
        <v>M1 MARAMAG</v>
      </c>
      <c r="B257" s="66">
        <v>45952.416620370372</v>
      </c>
      <c r="C257" s="66">
        <v>45952.416620370372</v>
      </c>
      <c r="D257" s="67" t="s">
        <v>1153</v>
      </c>
      <c r="E257" s="67" t="s">
        <v>1154</v>
      </c>
      <c r="F257" s="1">
        <v>1</v>
      </c>
      <c r="G257" s="63" t="str">
        <f>VLOOKUP(D257,[2]MINDANAO!$B:$C,2,0)</f>
        <v>RAIDER150 CARB</v>
      </c>
      <c r="H257" s="67">
        <v>103517</v>
      </c>
      <c r="I257" s="63" t="str">
        <f>VLOOKUP(L257,'[3]NEW LEGEND 2026'!M:S,7,0)</f>
        <v>MUTI</v>
      </c>
      <c r="J257" s="67" t="s">
        <v>1155</v>
      </c>
      <c r="K257" s="67" t="s">
        <v>1156</v>
      </c>
      <c r="L257" s="67" t="s">
        <v>381</v>
      </c>
      <c r="M257" s="63" t="str">
        <f>VLOOKUP(D257,'[3]NEW LEGEND 2026'!G:I,3,0)</f>
        <v>SUZUKI</v>
      </c>
      <c r="N257" s="63" t="str">
        <f>VLOOKUP(D257,'[3]NEW LEGEND 2026'!G:J,4,0)</f>
        <v>BLACK/BLUE</v>
      </c>
      <c r="O257" s="68" t="str">
        <f t="shared" si="19"/>
        <v>OCT</v>
      </c>
      <c r="P257" s="68">
        <f t="shared" si="20"/>
        <v>22</v>
      </c>
      <c r="Q257" s="68">
        <f t="shared" si="21"/>
        <v>2025</v>
      </c>
      <c r="R257" s="69">
        <f t="shared" si="22"/>
        <v>100.58337962962833</v>
      </c>
      <c r="S257" s="69">
        <f t="shared" si="23"/>
        <v>100.58337962962833</v>
      </c>
      <c r="T257" s="70" t="str">
        <f t="shared" si="24"/>
        <v>91 DAYS UP</v>
      </c>
      <c r="U257" s="70" t="str">
        <f t="shared" si="24"/>
        <v>91 DAYS UP</v>
      </c>
    </row>
    <row r="258" spans="1:21">
      <c r="A258" s="63" t="str">
        <f>VLOOKUP(L258,[1]Sheet1!$N:$P,3,0)</f>
        <v>M1 QUEZON</v>
      </c>
      <c r="B258" s="66">
        <v>45951.552870370368</v>
      </c>
      <c r="C258" s="66">
        <v>45954.384085648147</v>
      </c>
      <c r="D258" s="67" t="s">
        <v>1000</v>
      </c>
      <c r="E258" s="67" t="s">
        <v>1001</v>
      </c>
      <c r="F258" s="1">
        <v>1</v>
      </c>
      <c r="G258" s="63" t="str">
        <f>VLOOKUP(D258,[2]MINDANAO!$B:$C,2,0)</f>
        <v>XRM RS</v>
      </c>
      <c r="H258" s="67">
        <v>74538</v>
      </c>
      <c r="I258" s="63" t="str">
        <f>VLOOKUP(L258,'[3]NEW LEGEND 2026'!M:S,7,0)</f>
        <v>MUTI</v>
      </c>
      <c r="J258" s="67" t="s">
        <v>1157</v>
      </c>
      <c r="K258" s="67" t="s">
        <v>1158</v>
      </c>
      <c r="L258" s="67" t="s">
        <v>421</v>
      </c>
      <c r="M258" s="63" t="str">
        <f>VLOOKUP(D258,'[3]NEW LEGEND 2026'!G:I,3,0)</f>
        <v>HONDA</v>
      </c>
      <c r="N258" s="63" t="str">
        <f>VLOOKUP(D258,'[3]NEW LEGEND 2026'!G:J,4,0)</f>
        <v>GRAY</v>
      </c>
      <c r="O258" s="68" t="str">
        <f t="shared" ref="O258:O321" si="25">CHOOSE(MONTH(C258),"JAN","FEB","MAR","APR","MAY","JUN","JUL","AUG","SEP","OCT","NOV","DEC")</f>
        <v>OCT</v>
      </c>
      <c r="P258" s="68">
        <f t="shared" ref="P258:P321" si="26">DAY(C258)</f>
        <v>24</v>
      </c>
      <c r="Q258" s="68">
        <f t="shared" ref="Q258:Q321" si="27">YEAR(C258)</f>
        <v>2025</v>
      </c>
      <c r="R258" s="69">
        <f t="shared" ref="R258:R321" si="28">DATE(2026,1,31)-C258</f>
        <v>98.615914351852552</v>
      </c>
      <c r="S258" s="69">
        <f t="shared" si="23"/>
        <v>101.4471296296324</v>
      </c>
      <c r="T258" s="70" t="str">
        <f t="shared" si="24"/>
        <v>91 DAYS UP</v>
      </c>
      <c r="U258" s="70" t="str">
        <f t="shared" si="24"/>
        <v>91 DAYS UP</v>
      </c>
    </row>
    <row r="259" spans="1:21">
      <c r="A259" s="63" t="str">
        <f>VLOOKUP(L259,[1]Sheet1!$N:$P,3,0)</f>
        <v>M1 QUEZON</v>
      </c>
      <c r="B259" s="66">
        <v>45951.552870370368</v>
      </c>
      <c r="C259" s="66">
        <v>45954.384085648147</v>
      </c>
      <c r="D259" s="67" t="s">
        <v>1000</v>
      </c>
      <c r="E259" s="67" t="s">
        <v>1001</v>
      </c>
      <c r="F259" s="1">
        <v>1</v>
      </c>
      <c r="G259" s="63" t="str">
        <f>VLOOKUP(D259,[2]MINDANAO!$B:$C,2,0)</f>
        <v>XRM RS</v>
      </c>
      <c r="H259" s="67">
        <v>74538</v>
      </c>
      <c r="I259" s="63" t="str">
        <f>VLOOKUP(L259,'[3]NEW LEGEND 2026'!M:S,7,0)</f>
        <v>MUTI</v>
      </c>
      <c r="J259" s="67" t="s">
        <v>1159</v>
      </c>
      <c r="K259" s="67" t="s">
        <v>1160</v>
      </c>
      <c r="L259" s="67" t="s">
        <v>421</v>
      </c>
      <c r="M259" s="63" t="str">
        <f>VLOOKUP(D259,'[3]NEW LEGEND 2026'!G:I,3,0)</f>
        <v>HONDA</v>
      </c>
      <c r="N259" s="63" t="str">
        <f>VLOOKUP(D259,'[3]NEW LEGEND 2026'!G:J,4,0)</f>
        <v>GRAY</v>
      </c>
      <c r="O259" s="68" t="str">
        <f t="shared" si="25"/>
        <v>OCT</v>
      </c>
      <c r="P259" s="68">
        <f t="shared" si="26"/>
        <v>24</v>
      </c>
      <c r="Q259" s="68">
        <f t="shared" si="27"/>
        <v>2025</v>
      </c>
      <c r="R259" s="69">
        <f t="shared" si="28"/>
        <v>98.615914351852552</v>
      </c>
      <c r="S259" s="69">
        <f t="shared" ref="S259:S322" si="29">DATE(2026,1,31)-B259</f>
        <v>101.4471296296324</v>
      </c>
      <c r="T259" s="70" t="str">
        <f t="shared" si="24"/>
        <v>91 DAYS UP</v>
      </c>
      <c r="U259" s="70" t="str">
        <f t="shared" si="24"/>
        <v>91 DAYS UP</v>
      </c>
    </row>
    <row r="260" spans="1:21">
      <c r="A260" s="63" t="str">
        <f>VLOOKUP(L260,[1]Sheet1!$N:$P,3,0)</f>
        <v>M1 QUEZON</v>
      </c>
      <c r="B260" s="66">
        <v>45954.387488425928</v>
      </c>
      <c r="C260" s="66">
        <v>45954.387476851851</v>
      </c>
      <c r="D260" s="67" t="s">
        <v>1161</v>
      </c>
      <c r="E260" s="67" t="s">
        <v>1162</v>
      </c>
      <c r="F260" s="1">
        <v>1</v>
      </c>
      <c r="G260" s="63" t="str">
        <f>VLOOKUP(D260,[2]MINDANAO!$B:$C,2,0)</f>
        <v>ACCESS 125</v>
      </c>
      <c r="H260" s="67">
        <v>81197</v>
      </c>
      <c r="I260" s="63" t="str">
        <f>VLOOKUP(L260,'[3]NEW LEGEND 2026'!M:S,7,0)</f>
        <v>MUTI</v>
      </c>
      <c r="J260" s="67" t="s">
        <v>1163</v>
      </c>
      <c r="K260" s="67" t="s">
        <v>1164</v>
      </c>
      <c r="L260" s="67" t="s">
        <v>421</v>
      </c>
      <c r="M260" s="63" t="str">
        <f>VLOOKUP(D260,'[3]NEW LEGEND 2026'!G:I,3,0)</f>
        <v>SUZUKI</v>
      </c>
      <c r="N260" s="63" t="str">
        <f>VLOOKUP(D260,'[3]NEW LEGEND 2026'!G:J,4,0)</f>
        <v>BLACK</v>
      </c>
      <c r="O260" s="68" t="str">
        <f t="shared" si="25"/>
        <v>OCT</v>
      </c>
      <c r="P260" s="68">
        <f t="shared" si="26"/>
        <v>24</v>
      </c>
      <c r="Q260" s="68">
        <f t="shared" si="27"/>
        <v>2025</v>
      </c>
      <c r="R260" s="69">
        <f t="shared" si="28"/>
        <v>98.612523148149194</v>
      </c>
      <c r="S260" s="69">
        <f t="shared" si="29"/>
        <v>98.612511574072414</v>
      </c>
      <c r="T260" s="70" t="str">
        <f t="shared" si="24"/>
        <v>91 DAYS UP</v>
      </c>
      <c r="U260" s="70" t="str">
        <f t="shared" si="24"/>
        <v>91 DAYS UP</v>
      </c>
    </row>
    <row r="261" spans="1:21">
      <c r="A261" s="63" t="str">
        <f>VLOOKUP(L261,[1]Sheet1!$N:$P,3,0)</f>
        <v>M1 QUEZON</v>
      </c>
      <c r="B261" s="66">
        <v>45954.405277777783</v>
      </c>
      <c r="C261" s="66">
        <v>45954.405277777783</v>
      </c>
      <c r="D261" s="67" t="s">
        <v>1042</v>
      </c>
      <c r="E261" s="67" t="s">
        <v>1043</v>
      </c>
      <c r="F261" s="1">
        <v>1</v>
      </c>
      <c r="G261" s="63" t="str">
        <f>VLOOKUP(D261,[2]MINDANAO!$B:$C,2,0)</f>
        <v>SMASH(SPOKE)</v>
      </c>
      <c r="H261" s="67">
        <v>61202</v>
      </c>
      <c r="I261" s="63" t="str">
        <f>VLOOKUP(L261,'[3]NEW LEGEND 2026'!M:S,7,0)</f>
        <v>MUTI</v>
      </c>
      <c r="J261" s="67" t="s">
        <v>1165</v>
      </c>
      <c r="K261" s="67" t="s">
        <v>1166</v>
      </c>
      <c r="L261" s="67" t="s">
        <v>421</v>
      </c>
      <c r="M261" s="63" t="str">
        <f>VLOOKUP(D261,'[3]NEW LEGEND 2026'!G:I,3,0)</f>
        <v>SUZUKI</v>
      </c>
      <c r="N261" s="63" t="str">
        <f>VLOOKUP(D261,'[3]NEW LEGEND 2026'!G:J,4,0)</f>
        <v>E1GRYGRN</v>
      </c>
      <c r="O261" s="68" t="str">
        <f t="shared" si="25"/>
        <v>OCT</v>
      </c>
      <c r="P261" s="68">
        <f t="shared" si="26"/>
        <v>24</v>
      </c>
      <c r="Q261" s="68">
        <f t="shared" si="27"/>
        <v>2025</v>
      </c>
      <c r="R261" s="69">
        <f t="shared" si="28"/>
        <v>98.59472222221666</v>
      </c>
      <c r="S261" s="69">
        <f t="shared" si="29"/>
        <v>98.59472222221666</v>
      </c>
      <c r="T261" s="70" t="str">
        <f t="shared" si="24"/>
        <v>91 DAYS UP</v>
      </c>
      <c r="U261" s="70" t="str">
        <f t="shared" si="24"/>
        <v>91 DAYS UP</v>
      </c>
    </row>
    <row r="262" spans="1:21">
      <c r="A262" s="63" t="str">
        <f>VLOOKUP(L262,[1]Sheet1!$N:$P,3,0)</f>
        <v>M2 BAYUGAN</v>
      </c>
      <c r="B262" s="66">
        <v>45953.474675925929</v>
      </c>
      <c r="C262" s="66">
        <v>45959.532430555562</v>
      </c>
      <c r="D262" s="67" t="s">
        <v>1167</v>
      </c>
      <c r="E262" s="67" t="s">
        <v>1168</v>
      </c>
      <c r="F262" s="1">
        <v>1</v>
      </c>
      <c r="G262" s="63" t="str">
        <f>VLOOKUP(D262,[2]MINDANAO!$B:$C,2,0)</f>
        <v>XR150</v>
      </c>
      <c r="H262" s="67">
        <v>94078</v>
      </c>
      <c r="I262" s="63" t="str">
        <f>VLOOKUP(L262,'[3]NEW LEGEND 2026'!M:S,7,0)</f>
        <v>ULTIMATE</v>
      </c>
      <c r="J262" s="67" t="s">
        <v>1169</v>
      </c>
      <c r="K262" s="67" t="s">
        <v>1170</v>
      </c>
      <c r="L262" s="67" t="s">
        <v>692</v>
      </c>
      <c r="M262" s="63" t="str">
        <f>VLOOKUP(D262,'[3]NEW LEGEND 2026'!G:I,3,0)</f>
        <v>HONDA</v>
      </c>
      <c r="N262" s="63" t="str">
        <f>VLOOKUP(D262,'[3]NEW LEGEND 2026'!G:J,4,0)</f>
        <v>BLACK</v>
      </c>
      <c r="O262" s="68" t="str">
        <f t="shared" si="25"/>
        <v>OCT</v>
      </c>
      <c r="P262" s="68">
        <f t="shared" si="26"/>
        <v>29</v>
      </c>
      <c r="Q262" s="68">
        <f t="shared" si="27"/>
        <v>2025</v>
      </c>
      <c r="R262" s="69">
        <f t="shared" si="28"/>
        <v>93.467569444437686</v>
      </c>
      <c r="S262" s="69">
        <f t="shared" si="29"/>
        <v>99.52532407407125</v>
      </c>
      <c r="T262" s="70" t="str">
        <f t="shared" si="24"/>
        <v>91 DAYS UP</v>
      </c>
      <c r="U262" s="70" t="str">
        <f t="shared" si="24"/>
        <v>91 DAYS UP</v>
      </c>
    </row>
    <row r="263" spans="1:21">
      <c r="A263" s="63" t="str">
        <f>VLOOKUP(L263,[1]Sheet1!$N:$P,3,0)</f>
        <v>M1 SURALLAH</v>
      </c>
      <c r="B263" s="66">
        <v>45955.571886574071</v>
      </c>
      <c r="C263" s="66">
        <v>45959.55609953704</v>
      </c>
      <c r="D263" s="67" t="s">
        <v>553</v>
      </c>
      <c r="E263" s="67" t="s">
        <v>554</v>
      </c>
      <c r="F263" s="1">
        <v>1</v>
      </c>
      <c r="G263" s="63" t="str">
        <f>VLOOKUP(D263,[2]MINDANAO!$B:$C,2,0)</f>
        <v>TMX ALPHA FI</v>
      </c>
      <c r="H263" s="67">
        <v>56356</v>
      </c>
      <c r="I263" s="63" t="str">
        <f>VLOOKUP(L263,'[3]NEW LEGEND 2026'!M:S,7,0)</f>
        <v>MUTI</v>
      </c>
      <c r="J263" s="67" t="s">
        <v>1171</v>
      </c>
      <c r="K263" s="67" t="s">
        <v>1172</v>
      </c>
      <c r="L263" s="67" t="s">
        <v>546</v>
      </c>
      <c r="M263" s="63" t="str">
        <f>VLOOKUP(D263,'[3]NEW LEGEND 2026'!G:I,3,0)</f>
        <v>HONDA</v>
      </c>
      <c r="N263" s="63" t="str">
        <f>VLOOKUP(D263,'[3]NEW LEGEND 2026'!G:J,4,0)</f>
        <v>SILVER</v>
      </c>
      <c r="O263" s="68" t="str">
        <f t="shared" si="25"/>
        <v>OCT</v>
      </c>
      <c r="P263" s="68">
        <f t="shared" si="26"/>
        <v>29</v>
      </c>
      <c r="Q263" s="68">
        <f t="shared" si="27"/>
        <v>2025</v>
      </c>
      <c r="R263" s="69">
        <f t="shared" si="28"/>
        <v>93.443900462960301</v>
      </c>
      <c r="S263" s="69">
        <f t="shared" si="29"/>
        <v>97.428113425929041</v>
      </c>
      <c r="T263" s="70" t="str">
        <f t="shared" si="24"/>
        <v>91 DAYS UP</v>
      </c>
      <c r="U263" s="70" t="str">
        <f t="shared" si="24"/>
        <v>91 DAYS UP</v>
      </c>
    </row>
    <row r="264" spans="1:21">
      <c r="A264" s="63" t="str">
        <f>VLOOKUP(L264,[1]Sheet1!$N:$P,3,0)</f>
        <v>M2 PROSPERIDAD</v>
      </c>
      <c r="B264" s="66">
        <v>45959.653252314813</v>
      </c>
      <c r="C264" s="66">
        <v>45959.653252314813</v>
      </c>
      <c r="D264" s="67" t="s">
        <v>1060</v>
      </c>
      <c r="E264" s="67" t="s">
        <v>1061</v>
      </c>
      <c r="F264" s="1">
        <v>1</v>
      </c>
      <c r="G264" s="63" t="str">
        <f>VLOOKUP(D264,[2]MINDANAO!$B:$C,2,0)</f>
        <v>MIO AEROX S 155</v>
      </c>
      <c r="H264" s="67">
        <v>152427</v>
      </c>
      <c r="I264" s="63" t="str">
        <f>VLOOKUP(L264,'[3]NEW LEGEND 2026'!M:S,7,0)</f>
        <v>ULTIMATE</v>
      </c>
      <c r="J264" s="67" t="s">
        <v>1173</v>
      </c>
      <c r="K264" s="67" t="s">
        <v>1174</v>
      </c>
      <c r="L264" s="67" t="s">
        <v>718</v>
      </c>
      <c r="M264" s="63" t="str">
        <f>VLOOKUP(D264,'[3]NEW LEGEND 2026'!G:I,3,0)</f>
        <v>YAMAHA</v>
      </c>
      <c r="N264" s="63" t="str">
        <f>VLOOKUP(D264,'[3]NEW LEGEND 2026'!G:J,4,0)</f>
        <v>MATTE BLUE</v>
      </c>
      <c r="O264" s="68" t="str">
        <f t="shared" si="25"/>
        <v>OCT</v>
      </c>
      <c r="P264" s="68">
        <f t="shared" si="26"/>
        <v>29</v>
      </c>
      <c r="Q264" s="68">
        <f t="shared" si="27"/>
        <v>2025</v>
      </c>
      <c r="R264" s="69">
        <f t="shared" si="28"/>
        <v>93.346747685187438</v>
      </c>
      <c r="S264" s="69">
        <f t="shared" si="29"/>
        <v>93.346747685187438</v>
      </c>
      <c r="T264" s="70" t="str">
        <f t="shared" si="24"/>
        <v>91 DAYS UP</v>
      </c>
      <c r="U264" s="70" t="str">
        <f t="shared" si="24"/>
        <v>91 DAYS UP</v>
      </c>
    </row>
    <row r="265" spans="1:21">
      <c r="A265" s="63" t="str">
        <f>VLOOKUP(L265,[1]Sheet1!$N:$P,3,0)</f>
        <v>M1 SAN FRANCISCO</v>
      </c>
      <c r="B265" s="66">
        <v>45959.659467592603</v>
      </c>
      <c r="C265" s="66">
        <v>45959.659467592603</v>
      </c>
      <c r="D265" s="67" t="s">
        <v>1175</v>
      </c>
      <c r="E265" s="67" t="s">
        <v>1176</v>
      </c>
      <c r="F265" s="1">
        <v>1</v>
      </c>
      <c r="G265" s="63" t="str">
        <f>VLOOKUP(D265,[2]MINDANAO!$B:$C,2,0)</f>
        <v>NMAX155 TECHMAX</v>
      </c>
      <c r="H265" s="67">
        <v>163587</v>
      </c>
      <c r="I265" s="63" t="str">
        <f>VLOOKUP(L265,'[3]NEW LEGEND 2026'!M:S,7,0)</f>
        <v>MUTI</v>
      </c>
      <c r="J265" s="67" t="s">
        <v>1177</v>
      </c>
      <c r="K265" s="67" t="s">
        <v>1178</v>
      </c>
      <c r="L265" s="67" t="s">
        <v>1179</v>
      </c>
      <c r="M265" s="63" t="str">
        <f>VLOOKUP(D265,'[3]NEW LEGEND 2026'!G:I,3,0)</f>
        <v>YAMAHA</v>
      </c>
      <c r="N265" s="63" t="str">
        <f>VLOOKUP(D265,'[3]NEW LEGEND 2026'!G:J,4,0)</f>
        <v>BLACK</v>
      </c>
      <c r="O265" s="68" t="str">
        <f t="shared" si="25"/>
        <v>OCT</v>
      </c>
      <c r="P265" s="68">
        <f t="shared" si="26"/>
        <v>29</v>
      </c>
      <c r="Q265" s="68">
        <f t="shared" si="27"/>
        <v>2025</v>
      </c>
      <c r="R265" s="69">
        <f t="shared" si="28"/>
        <v>93.340532407397404</v>
      </c>
      <c r="S265" s="69">
        <f t="shared" si="29"/>
        <v>93.340532407397404</v>
      </c>
      <c r="T265" s="70" t="str">
        <f t="shared" si="24"/>
        <v>91 DAYS UP</v>
      </c>
      <c r="U265" s="70" t="str">
        <f t="shared" si="24"/>
        <v>91 DAYS UP</v>
      </c>
    </row>
    <row r="266" spans="1:21">
      <c r="A266" s="63" t="str">
        <f>VLOOKUP(L266,[1]Sheet1!$N:$P,3,0)</f>
        <v>M2 CALINAN</v>
      </c>
      <c r="B266" s="66">
        <v>45959.630173611113</v>
      </c>
      <c r="C266" s="66">
        <v>45960.600046296298</v>
      </c>
      <c r="D266" s="67" t="s">
        <v>907</v>
      </c>
      <c r="E266" s="67" t="s">
        <v>908</v>
      </c>
      <c r="F266" s="1">
        <v>1</v>
      </c>
      <c r="G266" s="63" t="str">
        <f>VLOOKUP(D266,[2]MINDANAO!$B:$C,2,0)</f>
        <v>CT125</v>
      </c>
      <c r="H266" s="67">
        <v>59246</v>
      </c>
      <c r="I266" s="63" t="str">
        <f>VLOOKUP(L266,'[3]NEW LEGEND 2026'!M:S,7,0)</f>
        <v>ULTIMATE</v>
      </c>
      <c r="J266" s="67" t="s">
        <v>1180</v>
      </c>
      <c r="K266" s="67" t="s">
        <v>1181</v>
      </c>
      <c r="L266" s="67" t="s">
        <v>871</v>
      </c>
      <c r="M266" s="63" t="str">
        <f>VLOOKUP(D266,'[3]NEW LEGEND 2026'!G:I,3,0)</f>
        <v>KAWASAKI</v>
      </c>
      <c r="N266" s="63" t="str">
        <f>VLOOKUP(D266,'[3]NEW LEGEND 2026'!G:J,4,0)</f>
        <v>BLACK/GRAY</v>
      </c>
      <c r="O266" s="68" t="str">
        <f t="shared" si="25"/>
        <v>OCT</v>
      </c>
      <c r="P266" s="68">
        <f t="shared" si="26"/>
        <v>30</v>
      </c>
      <c r="Q266" s="68">
        <f t="shared" si="27"/>
        <v>2025</v>
      </c>
      <c r="R266" s="69">
        <f t="shared" si="28"/>
        <v>92.399953703701613</v>
      </c>
      <c r="S266" s="69">
        <f t="shared" si="29"/>
        <v>93.369826388887304</v>
      </c>
      <c r="T266" s="70" t="str">
        <f t="shared" si="24"/>
        <v>91 DAYS UP</v>
      </c>
      <c r="U266" s="70" t="str">
        <f t="shared" si="24"/>
        <v>91 DAYS UP</v>
      </c>
    </row>
    <row r="267" spans="1:21">
      <c r="A267" s="63" t="str">
        <f>VLOOKUP(L267,[1]Sheet1!$N:$P,3,0)</f>
        <v>M2 CALINAN</v>
      </c>
      <c r="B267" s="66">
        <v>45959.632407407407</v>
      </c>
      <c r="C267" s="66">
        <v>45960.600046296298</v>
      </c>
      <c r="D267" s="67" t="s">
        <v>542</v>
      </c>
      <c r="E267" s="67" t="s">
        <v>543</v>
      </c>
      <c r="F267" s="1">
        <v>1</v>
      </c>
      <c r="G267" s="63" t="str">
        <f>VLOOKUP(D267,[2]MINDANAO!$B:$C,2,0)</f>
        <v>CT100</v>
      </c>
      <c r="H267" s="67">
        <v>55298</v>
      </c>
      <c r="I267" s="63" t="str">
        <f>VLOOKUP(L267,'[3]NEW LEGEND 2026'!M:S,7,0)</f>
        <v>ULTIMATE</v>
      </c>
      <c r="J267" s="67" t="s">
        <v>1182</v>
      </c>
      <c r="K267" s="67" t="s">
        <v>1183</v>
      </c>
      <c r="L267" s="67" t="s">
        <v>871</v>
      </c>
      <c r="M267" s="63" t="str">
        <f>VLOOKUP(D267,'[3]NEW LEGEND 2026'!G:I,3,0)</f>
        <v>KAWASAKI</v>
      </c>
      <c r="N267" s="63" t="str">
        <f>VLOOKUP(D267,'[3]NEW LEGEND 2026'!G:J,4,0)</f>
        <v>BLACK BLUE</v>
      </c>
      <c r="O267" s="68" t="str">
        <f t="shared" si="25"/>
        <v>OCT</v>
      </c>
      <c r="P267" s="68">
        <f t="shared" si="26"/>
        <v>30</v>
      </c>
      <c r="Q267" s="68">
        <f t="shared" si="27"/>
        <v>2025</v>
      </c>
      <c r="R267" s="69">
        <f t="shared" si="28"/>
        <v>92.399953703701613</v>
      </c>
      <c r="S267" s="69">
        <f t="shared" si="29"/>
        <v>93.3675925925927</v>
      </c>
      <c r="T267" s="70" t="str">
        <f t="shared" si="24"/>
        <v>91 DAYS UP</v>
      </c>
      <c r="U267" s="70" t="str">
        <f t="shared" si="24"/>
        <v>91 DAYS UP</v>
      </c>
    </row>
    <row r="268" spans="1:21">
      <c r="A268" s="63" t="str">
        <f>VLOOKUP(L268,[1]Sheet1!$N:$P,3,0)</f>
        <v>M2 CALINAN</v>
      </c>
      <c r="B268" s="66">
        <v>45959.632407407407</v>
      </c>
      <c r="C268" s="66">
        <v>45960.600046296298</v>
      </c>
      <c r="D268" s="67" t="s">
        <v>542</v>
      </c>
      <c r="E268" s="67" t="s">
        <v>543</v>
      </c>
      <c r="F268" s="1">
        <v>1</v>
      </c>
      <c r="G268" s="63" t="str">
        <f>VLOOKUP(D268,[2]MINDANAO!$B:$C,2,0)</f>
        <v>CT100</v>
      </c>
      <c r="H268" s="67">
        <v>55298</v>
      </c>
      <c r="I268" s="63" t="str">
        <f>VLOOKUP(L268,'[3]NEW LEGEND 2026'!M:S,7,0)</f>
        <v>ULTIMATE</v>
      </c>
      <c r="J268" s="67" t="s">
        <v>1184</v>
      </c>
      <c r="K268" s="67" t="s">
        <v>1185</v>
      </c>
      <c r="L268" s="67" t="s">
        <v>871</v>
      </c>
      <c r="M268" s="63" t="str">
        <f>VLOOKUP(D268,'[3]NEW LEGEND 2026'!G:I,3,0)</f>
        <v>KAWASAKI</v>
      </c>
      <c r="N268" s="63" t="str">
        <f>VLOOKUP(D268,'[3]NEW LEGEND 2026'!G:J,4,0)</f>
        <v>BLACK BLUE</v>
      </c>
      <c r="O268" s="68" t="str">
        <f t="shared" si="25"/>
        <v>OCT</v>
      </c>
      <c r="P268" s="68">
        <f t="shared" si="26"/>
        <v>30</v>
      </c>
      <c r="Q268" s="68">
        <f t="shared" si="27"/>
        <v>2025</v>
      </c>
      <c r="R268" s="69">
        <f t="shared" si="28"/>
        <v>92.399953703701613</v>
      </c>
      <c r="S268" s="69">
        <f t="shared" si="29"/>
        <v>93.3675925925927</v>
      </c>
      <c r="T268" s="70" t="str">
        <f t="shared" si="24"/>
        <v>91 DAYS UP</v>
      </c>
      <c r="U268" s="70" t="str">
        <f t="shared" si="24"/>
        <v>91 DAYS UP</v>
      </c>
    </row>
    <row r="269" spans="1:21">
      <c r="A269" s="63" t="str">
        <f>VLOOKUP(L269,[1]Sheet1!$N:$P,3,0)</f>
        <v>M2 CALINAN</v>
      </c>
      <c r="B269" s="66">
        <v>45959.654039351852</v>
      </c>
      <c r="C269" s="66">
        <v>45960.6016087963</v>
      </c>
      <c r="D269" s="67" t="s">
        <v>463</v>
      </c>
      <c r="E269" s="67" t="s">
        <v>464</v>
      </c>
      <c r="F269" s="1">
        <v>1</v>
      </c>
      <c r="G269" s="63" t="str">
        <f>VLOOKUP(D269,[2]MINDANAO!$B:$C,2,0)</f>
        <v>YTX125</v>
      </c>
      <c r="H269" s="67">
        <v>54426</v>
      </c>
      <c r="I269" s="63" t="str">
        <f>VLOOKUP(L269,'[3]NEW LEGEND 2026'!M:S,7,0)</f>
        <v>ULTIMATE</v>
      </c>
      <c r="J269" s="67" t="s">
        <v>1186</v>
      </c>
      <c r="K269" s="67" t="s">
        <v>1187</v>
      </c>
      <c r="L269" s="67" t="s">
        <v>871</v>
      </c>
      <c r="M269" s="63" t="str">
        <f>VLOOKUP(D269,'[3]NEW LEGEND 2026'!G:I,3,0)</f>
        <v>YAMAHA</v>
      </c>
      <c r="N269" s="63" t="str">
        <f>VLOOKUP(D269,'[3]NEW LEGEND 2026'!G:J,4,0)</f>
        <v>BLACK</v>
      </c>
      <c r="O269" s="68" t="str">
        <f t="shared" si="25"/>
        <v>OCT</v>
      </c>
      <c r="P269" s="68">
        <f t="shared" si="26"/>
        <v>30</v>
      </c>
      <c r="Q269" s="68">
        <f t="shared" si="27"/>
        <v>2025</v>
      </c>
      <c r="R269" s="69">
        <f t="shared" si="28"/>
        <v>92.398391203700157</v>
      </c>
      <c r="S269" s="69">
        <f t="shared" si="29"/>
        <v>93.345960648148321</v>
      </c>
      <c r="T269" s="70" t="str">
        <f t="shared" si="24"/>
        <v>91 DAYS UP</v>
      </c>
      <c r="U269" s="70" t="str">
        <f t="shared" si="24"/>
        <v>91 DAYS UP</v>
      </c>
    </row>
    <row r="270" spans="1:21">
      <c r="A270" s="63" t="str">
        <f>VLOOKUP(L270,[1]Sheet1!$N:$P,3,0)</f>
        <v>M1 ALABEL</v>
      </c>
      <c r="B270" s="66">
        <v>45960.440810185188</v>
      </c>
      <c r="C270" s="66">
        <v>45960.701782407406</v>
      </c>
      <c r="D270" s="67" t="s">
        <v>1000</v>
      </c>
      <c r="E270" s="67" t="s">
        <v>1001</v>
      </c>
      <c r="F270" s="1">
        <v>1</v>
      </c>
      <c r="G270" s="63" t="str">
        <f>VLOOKUP(D270,[2]MINDANAO!$B:$C,2,0)</f>
        <v>XRM RS</v>
      </c>
      <c r="H270" s="67">
        <v>74538</v>
      </c>
      <c r="I270" s="63" t="str">
        <f>VLOOKUP(L270,'[3]NEW LEGEND 2026'!M:S,7,0)</f>
        <v>MUTI</v>
      </c>
      <c r="J270" s="67" t="s">
        <v>1188</v>
      </c>
      <c r="K270" s="67" t="s">
        <v>1189</v>
      </c>
      <c r="L270" s="67" t="s">
        <v>526</v>
      </c>
      <c r="M270" s="63" t="str">
        <f>VLOOKUP(D270,'[3]NEW LEGEND 2026'!G:I,3,0)</f>
        <v>HONDA</v>
      </c>
      <c r="N270" s="63" t="str">
        <f>VLOOKUP(D270,'[3]NEW LEGEND 2026'!G:J,4,0)</f>
        <v>GRAY</v>
      </c>
      <c r="O270" s="68" t="str">
        <f t="shared" si="25"/>
        <v>OCT</v>
      </c>
      <c r="P270" s="68">
        <f t="shared" si="26"/>
        <v>30</v>
      </c>
      <c r="Q270" s="68">
        <f t="shared" si="27"/>
        <v>2025</v>
      </c>
      <c r="R270" s="69">
        <f t="shared" si="28"/>
        <v>92.298217592593573</v>
      </c>
      <c r="S270" s="69">
        <f t="shared" si="29"/>
        <v>92.559189814812271</v>
      </c>
      <c r="T270" s="70" t="str">
        <f t="shared" si="24"/>
        <v>91 DAYS UP</v>
      </c>
      <c r="U270" s="70" t="str">
        <f t="shared" si="24"/>
        <v>91 DAYS UP</v>
      </c>
    </row>
    <row r="271" spans="1:21">
      <c r="A271" s="63" t="str">
        <f>VLOOKUP(L271,[1]Sheet1!$N:$P,3,0)</f>
        <v>GREATWALL</v>
      </c>
      <c r="B271" s="66">
        <v>45964.664687500001</v>
      </c>
      <c r="C271" s="66">
        <v>45964.664675925917</v>
      </c>
      <c r="D271" s="67" t="s">
        <v>1060</v>
      </c>
      <c r="E271" s="67" t="s">
        <v>1061</v>
      </c>
      <c r="F271" s="1">
        <v>1</v>
      </c>
      <c r="G271" s="63" t="str">
        <f>VLOOKUP(D271,[2]MINDANAO!$B:$C,2,0)</f>
        <v>MIO AEROX S 155</v>
      </c>
      <c r="H271" s="67">
        <v>152427</v>
      </c>
      <c r="I271" s="63" t="str">
        <f>VLOOKUP(L271,'[3]NEW LEGEND 2026'!M:S,7,0)</f>
        <v>MUTI</v>
      </c>
      <c r="J271" s="67" t="s">
        <v>1190</v>
      </c>
      <c r="K271" s="67" t="s">
        <v>1191</v>
      </c>
      <c r="L271" s="67" t="s">
        <v>583</v>
      </c>
      <c r="M271" s="63" t="str">
        <f>VLOOKUP(D271,'[3]NEW LEGEND 2026'!G:I,3,0)</f>
        <v>YAMAHA</v>
      </c>
      <c r="N271" s="63" t="str">
        <f>VLOOKUP(D271,'[3]NEW LEGEND 2026'!G:J,4,0)</f>
        <v>MATTE BLUE</v>
      </c>
      <c r="O271" s="68" t="str">
        <f t="shared" si="25"/>
        <v>NOV</v>
      </c>
      <c r="P271" s="68">
        <f t="shared" si="26"/>
        <v>3</v>
      </c>
      <c r="Q271" s="68">
        <f t="shared" si="27"/>
        <v>2025</v>
      </c>
      <c r="R271" s="69">
        <f t="shared" si="28"/>
        <v>88.335324074083474</v>
      </c>
      <c r="S271" s="69">
        <f t="shared" si="29"/>
        <v>88.335312499999418</v>
      </c>
      <c r="T271" s="70" t="str">
        <f t="shared" si="24"/>
        <v>61-90 DAYS</v>
      </c>
      <c r="U271" s="70" t="str">
        <f t="shared" si="24"/>
        <v>61-90 DAYS</v>
      </c>
    </row>
    <row r="272" spans="1:21">
      <c r="A272" s="63" t="str">
        <f>VLOOKUP(L272,[1]Sheet1!$N:$P,3,0)</f>
        <v>M2 TAGUM 1</v>
      </c>
      <c r="B272" s="66">
        <v>45965.61614583333</v>
      </c>
      <c r="C272" s="66">
        <v>45965.61614583333</v>
      </c>
      <c r="D272" s="67" t="s">
        <v>1042</v>
      </c>
      <c r="E272" s="67" t="s">
        <v>1043</v>
      </c>
      <c r="F272" s="1">
        <v>1</v>
      </c>
      <c r="G272" s="63" t="str">
        <f>VLOOKUP(D272,[2]MINDANAO!$B:$C,2,0)</f>
        <v>SMASH(SPOKE)</v>
      </c>
      <c r="H272" s="67">
        <v>61202</v>
      </c>
      <c r="I272" s="63" t="str">
        <f>VLOOKUP(L272,'[3]NEW LEGEND 2026'!M:S,7,0)</f>
        <v>ULTIMATE</v>
      </c>
      <c r="J272" s="67" t="s">
        <v>1192</v>
      </c>
      <c r="K272" s="67" t="s">
        <v>1193</v>
      </c>
      <c r="L272" s="67" t="s">
        <v>804</v>
      </c>
      <c r="M272" s="63" t="str">
        <f>VLOOKUP(D272,'[3]NEW LEGEND 2026'!G:I,3,0)</f>
        <v>SUZUKI</v>
      </c>
      <c r="N272" s="63" t="str">
        <f>VLOOKUP(D272,'[3]NEW LEGEND 2026'!G:J,4,0)</f>
        <v>E1GRYGRN</v>
      </c>
      <c r="O272" s="68" t="str">
        <f t="shared" si="25"/>
        <v>NOV</v>
      </c>
      <c r="P272" s="68">
        <f t="shared" si="26"/>
        <v>4</v>
      </c>
      <c r="Q272" s="68">
        <f t="shared" si="27"/>
        <v>2025</v>
      </c>
      <c r="R272" s="69">
        <f t="shared" si="28"/>
        <v>87.383854166670062</v>
      </c>
      <c r="S272" s="69">
        <f t="shared" si="29"/>
        <v>87.383854166670062</v>
      </c>
      <c r="T272" s="70" t="str">
        <f t="shared" si="24"/>
        <v>61-90 DAYS</v>
      </c>
      <c r="U272" s="70" t="str">
        <f t="shared" si="24"/>
        <v>61-90 DAYS</v>
      </c>
    </row>
    <row r="273" spans="1:21">
      <c r="A273" s="63" t="str">
        <f>VLOOKUP(L273,[1]Sheet1!$N:$P,3,0)</f>
        <v>M1 MALUNGON</v>
      </c>
      <c r="B273" s="66">
        <v>45965.479930555557</v>
      </c>
      <c r="C273" s="66">
        <v>45966.397881944453</v>
      </c>
      <c r="D273" s="67" t="s">
        <v>1194</v>
      </c>
      <c r="E273" s="67" t="s">
        <v>1195</v>
      </c>
      <c r="F273" s="1">
        <v>1</v>
      </c>
      <c r="G273" s="63" t="str">
        <f>VLOOKUP(D273,[2]MINDANAO!$B:$C,2,0)</f>
        <v>ADV160</v>
      </c>
      <c r="H273" s="67">
        <v>157558</v>
      </c>
      <c r="I273" s="63" t="str">
        <f>VLOOKUP(L273,'[3]NEW LEGEND 2026'!M:S,7,0)</f>
        <v>MUTI</v>
      </c>
      <c r="J273" s="67" t="s">
        <v>1196</v>
      </c>
      <c r="K273" s="67" t="s">
        <v>1197</v>
      </c>
      <c r="L273" s="67" t="s">
        <v>462</v>
      </c>
      <c r="M273" s="63" t="str">
        <f>VLOOKUP(D273,'[3]NEW LEGEND 2026'!G:I,3,0)</f>
        <v>HONDA</v>
      </c>
      <c r="N273" s="63" t="str">
        <f>VLOOKUP(D273,'[3]NEW LEGEND 2026'!G:J,4,0)</f>
        <v>RED/BLACK</v>
      </c>
      <c r="O273" s="68" t="str">
        <f t="shared" si="25"/>
        <v>NOV</v>
      </c>
      <c r="P273" s="68">
        <f t="shared" si="26"/>
        <v>5</v>
      </c>
      <c r="Q273" s="68">
        <f t="shared" si="27"/>
        <v>2025</v>
      </c>
      <c r="R273" s="69">
        <f t="shared" si="28"/>
        <v>86.60211805554718</v>
      </c>
      <c r="S273" s="69">
        <f t="shared" si="29"/>
        <v>87.520069444442925</v>
      </c>
      <c r="T273" s="70" t="str">
        <f t="shared" si="24"/>
        <v>61-90 DAYS</v>
      </c>
      <c r="U273" s="70" t="str">
        <f t="shared" si="24"/>
        <v>61-90 DAYS</v>
      </c>
    </row>
    <row r="274" spans="1:21">
      <c r="A274" s="63" t="str">
        <f>VLOOKUP(L274,[1]Sheet1!$N:$P,3,0)</f>
        <v>M1 MALUNGON</v>
      </c>
      <c r="B274" s="66">
        <v>45957.557523148149</v>
      </c>
      <c r="C274" s="66">
        <v>45966.397881944453</v>
      </c>
      <c r="D274" s="67" t="s">
        <v>663</v>
      </c>
      <c r="E274" s="67" t="s">
        <v>664</v>
      </c>
      <c r="F274" s="1">
        <v>1</v>
      </c>
      <c r="G274" s="63" t="str">
        <f>VLOOKUP(D274,[2]MINDANAO!$B:$C,2,0)</f>
        <v>CT125</v>
      </c>
      <c r="H274" s="67">
        <v>58118</v>
      </c>
      <c r="I274" s="63" t="str">
        <f>VLOOKUP(L274,'[3]NEW LEGEND 2026'!M:S,7,0)</f>
        <v>MUTI</v>
      </c>
      <c r="J274" s="67" t="s">
        <v>1198</v>
      </c>
      <c r="K274" s="67" t="s">
        <v>1199</v>
      </c>
      <c r="L274" s="67" t="s">
        <v>462</v>
      </c>
      <c r="M274" s="63" t="str">
        <f>VLOOKUP(D274,'[3]NEW LEGEND 2026'!G:I,3,0)</f>
        <v>KAWASAKI</v>
      </c>
      <c r="N274" s="63" t="str">
        <f>VLOOKUP(D274,'[3]NEW LEGEND 2026'!G:J,4,0)</f>
        <v>BLACK/RED</v>
      </c>
      <c r="O274" s="68" t="str">
        <f t="shared" si="25"/>
        <v>NOV</v>
      </c>
      <c r="P274" s="68">
        <f t="shared" si="26"/>
        <v>5</v>
      </c>
      <c r="Q274" s="68">
        <f t="shared" si="27"/>
        <v>2025</v>
      </c>
      <c r="R274" s="69">
        <f t="shared" si="28"/>
        <v>86.60211805554718</v>
      </c>
      <c r="S274" s="69">
        <f t="shared" si="29"/>
        <v>95.442476851851097</v>
      </c>
      <c r="T274" s="70" t="str">
        <f t="shared" ref="T274:U337" si="30">IF(R274&lt;=30,"1-30 DAYS",IF(R274&lt;=60,"31-60 DAYS",IF(R274&lt;=90,"61-90 DAYS","91 DAYS UP")))</f>
        <v>61-90 DAYS</v>
      </c>
      <c r="U274" s="70" t="str">
        <f t="shared" si="30"/>
        <v>91 DAYS UP</v>
      </c>
    </row>
    <row r="275" spans="1:21">
      <c r="A275" s="63" t="str">
        <f>VLOOKUP(L275,[1]Sheet1!$N:$P,3,0)</f>
        <v>M1 DIGOS</v>
      </c>
      <c r="B275" s="66">
        <v>45966.456203703703</v>
      </c>
      <c r="C275" s="66">
        <v>45966.456203703703</v>
      </c>
      <c r="D275" s="67" t="s">
        <v>1121</v>
      </c>
      <c r="E275" s="67" t="s">
        <v>1122</v>
      </c>
      <c r="F275" s="1">
        <v>1</v>
      </c>
      <c r="G275" s="63" t="str">
        <f>VLOOKUP(D275,[2]MINDANAO!$B:$C,2,0)</f>
        <v>BARAKO II (DUAL START)</v>
      </c>
      <c r="H275" s="67">
        <v>94120</v>
      </c>
      <c r="I275" s="63" t="str">
        <f>VLOOKUP(L275,'[3]NEW LEGEND 2026'!M:S,7,0)</f>
        <v>MUTI</v>
      </c>
      <c r="J275" s="67" t="s">
        <v>1200</v>
      </c>
      <c r="K275" s="67" t="s">
        <v>1201</v>
      </c>
      <c r="L275" s="67" t="s">
        <v>490</v>
      </c>
      <c r="M275" s="63" t="str">
        <f>VLOOKUP(D275,'[3]NEW LEGEND 2026'!G:I,3,0)</f>
        <v>KAWASAKI</v>
      </c>
      <c r="N275" s="63" t="str">
        <f>VLOOKUP(D275,'[3]NEW LEGEND 2026'!G:J,4,0)</f>
        <v>BLACK</v>
      </c>
      <c r="O275" s="68" t="str">
        <f t="shared" si="25"/>
        <v>NOV</v>
      </c>
      <c r="P275" s="68">
        <f t="shared" si="26"/>
        <v>5</v>
      </c>
      <c r="Q275" s="68">
        <f t="shared" si="27"/>
        <v>2025</v>
      </c>
      <c r="R275" s="69">
        <f t="shared" si="28"/>
        <v>86.543796296296932</v>
      </c>
      <c r="S275" s="69">
        <f t="shared" si="29"/>
        <v>86.543796296296932</v>
      </c>
      <c r="T275" s="70" t="str">
        <f t="shared" si="30"/>
        <v>61-90 DAYS</v>
      </c>
      <c r="U275" s="70" t="str">
        <f t="shared" si="30"/>
        <v>61-90 DAYS</v>
      </c>
    </row>
    <row r="276" spans="1:21">
      <c r="A276" s="63" t="str">
        <f>VLOOKUP(L276,[1]Sheet1!$N:$P,3,0)</f>
        <v>GREATWALL</v>
      </c>
      <c r="B276" s="66">
        <v>45966.657175925917</v>
      </c>
      <c r="C276" s="66">
        <v>45966.657164351847</v>
      </c>
      <c r="D276" s="67" t="s">
        <v>1060</v>
      </c>
      <c r="E276" s="67" t="s">
        <v>1061</v>
      </c>
      <c r="F276" s="1">
        <v>1</v>
      </c>
      <c r="G276" s="63" t="str">
        <f>VLOOKUP(D276,[2]MINDANAO!$B:$C,2,0)</f>
        <v>MIO AEROX S 155</v>
      </c>
      <c r="H276" s="67">
        <v>152427</v>
      </c>
      <c r="I276" s="63" t="str">
        <f>VLOOKUP(L276,'[3]NEW LEGEND 2026'!M:S,7,0)</f>
        <v>MUTI</v>
      </c>
      <c r="J276" s="67" t="s">
        <v>1202</v>
      </c>
      <c r="K276" s="67" t="s">
        <v>1203</v>
      </c>
      <c r="L276" s="67" t="s">
        <v>583</v>
      </c>
      <c r="M276" s="63" t="str">
        <f>VLOOKUP(D276,'[3]NEW LEGEND 2026'!G:I,3,0)</f>
        <v>YAMAHA</v>
      </c>
      <c r="N276" s="63" t="str">
        <f>VLOOKUP(D276,'[3]NEW LEGEND 2026'!G:J,4,0)</f>
        <v>MATTE BLUE</v>
      </c>
      <c r="O276" s="68" t="str">
        <f t="shared" si="25"/>
        <v>NOV</v>
      </c>
      <c r="P276" s="68">
        <f t="shared" si="26"/>
        <v>5</v>
      </c>
      <c r="Q276" s="68">
        <f t="shared" si="27"/>
        <v>2025</v>
      </c>
      <c r="R276" s="69">
        <f t="shared" si="28"/>
        <v>86.342835648152686</v>
      </c>
      <c r="S276" s="69">
        <f t="shared" si="29"/>
        <v>86.342824074083182</v>
      </c>
      <c r="T276" s="70" t="str">
        <f t="shared" si="30"/>
        <v>61-90 DAYS</v>
      </c>
      <c r="U276" s="70" t="str">
        <f t="shared" si="30"/>
        <v>61-90 DAYS</v>
      </c>
    </row>
    <row r="277" spans="1:21">
      <c r="A277" s="63" t="str">
        <f>VLOOKUP(L277,[1]Sheet1!$N:$P,3,0)</f>
        <v>M2 CATALUNAN GRANDE</v>
      </c>
      <c r="B277" s="66">
        <v>45971.349016203712</v>
      </c>
      <c r="C277" s="66">
        <v>45971.349004629628</v>
      </c>
      <c r="D277" s="67" t="s">
        <v>1204</v>
      </c>
      <c r="E277" s="67" t="s">
        <v>1205</v>
      </c>
      <c r="F277" s="1">
        <v>1</v>
      </c>
      <c r="G277" s="63" t="str">
        <f>VLOOKUP(D277,[2]MINDANAO!$B:$C,2,0)</f>
        <v>SMASH(SPOKE)</v>
      </c>
      <c r="H277" s="67">
        <v>61202</v>
      </c>
      <c r="I277" s="63" t="str">
        <f>VLOOKUP(L277,'[3]NEW LEGEND 2026'!M:S,7,0)</f>
        <v>ULTIMATE</v>
      </c>
      <c r="J277" s="67" t="s">
        <v>1206</v>
      </c>
      <c r="K277" s="67" t="s">
        <v>1207</v>
      </c>
      <c r="L277" s="67" t="s">
        <v>675</v>
      </c>
      <c r="M277" s="63" t="str">
        <f>VLOOKUP(D277,'[3]NEW LEGEND 2026'!G:I,3,0)</f>
        <v>SUZUKI</v>
      </c>
      <c r="N277" s="63" t="str">
        <f>VLOOKUP(D277,'[3]NEW LEGEND 2026'!G:J,4,0)</f>
        <v>E1RED</v>
      </c>
      <c r="O277" s="68" t="str">
        <f t="shared" si="25"/>
        <v>NOV</v>
      </c>
      <c r="P277" s="68">
        <f t="shared" si="26"/>
        <v>10</v>
      </c>
      <c r="Q277" s="68">
        <f t="shared" si="27"/>
        <v>2025</v>
      </c>
      <c r="R277" s="69">
        <f t="shared" si="28"/>
        <v>81.650995370371675</v>
      </c>
      <c r="S277" s="69">
        <f t="shared" si="29"/>
        <v>81.650983796287619</v>
      </c>
      <c r="T277" s="70" t="str">
        <f t="shared" si="30"/>
        <v>61-90 DAYS</v>
      </c>
      <c r="U277" s="70" t="str">
        <f t="shared" si="30"/>
        <v>61-90 DAYS</v>
      </c>
    </row>
    <row r="278" spans="1:21">
      <c r="A278" s="63" t="str">
        <f>VLOOKUP(L278,[1]Sheet1!$N:$P,3,0)</f>
        <v>M1 NABUNTURAN</v>
      </c>
      <c r="B278" s="66">
        <v>45971.377245370371</v>
      </c>
      <c r="C278" s="66">
        <v>45971.377233796287</v>
      </c>
      <c r="D278" s="67" t="s">
        <v>538</v>
      </c>
      <c r="E278" s="67" t="s">
        <v>539</v>
      </c>
      <c r="F278" s="1">
        <v>1</v>
      </c>
      <c r="G278" s="63" t="str">
        <f>VLOOKUP(D278,[2]MINDANAO!$B:$C,2,0)</f>
        <v>YTX125</v>
      </c>
      <c r="H278" s="67">
        <v>54426</v>
      </c>
      <c r="I278" s="63" t="str">
        <f>VLOOKUP(L278,'[3]NEW LEGEND 2026'!M:S,7,0)</f>
        <v>MUTI</v>
      </c>
      <c r="J278" s="67" t="s">
        <v>1208</v>
      </c>
      <c r="K278" s="67" t="s">
        <v>1209</v>
      </c>
      <c r="L278" s="67" t="s">
        <v>371</v>
      </c>
      <c r="M278" s="63" t="str">
        <f>VLOOKUP(D278,'[3]NEW LEGEND 2026'!G:I,3,0)</f>
        <v>YAMAHA</v>
      </c>
      <c r="N278" s="63" t="str">
        <f>VLOOKUP(D278,'[3]NEW LEGEND 2026'!G:J,4,0)</f>
        <v>BLUE</v>
      </c>
      <c r="O278" s="68" t="str">
        <f t="shared" si="25"/>
        <v>NOV</v>
      </c>
      <c r="P278" s="68">
        <f t="shared" si="26"/>
        <v>10</v>
      </c>
      <c r="Q278" s="68">
        <f t="shared" si="27"/>
        <v>2025</v>
      </c>
      <c r="R278" s="69">
        <f t="shared" si="28"/>
        <v>81.622766203712672</v>
      </c>
      <c r="S278" s="69">
        <f t="shared" si="29"/>
        <v>81.622754629628616</v>
      </c>
      <c r="T278" s="70" t="str">
        <f t="shared" si="30"/>
        <v>61-90 DAYS</v>
      </c>
      <c r="U278" s="70" t="str">
        <f t="shared" si="30"/>
        <v>61-90 DAYS</v>
      </c>
    </row>
    <row r="279" spans="1:21">
      <c r="A279" s="63" t="str">
        <f>VLOOKUP(L279,[1]Sheet1!$N:$P,3,0)</f>
        <v>M1 BANSALAN</v>
      </c>
      <c r="B279" s="66">
        <v>45971.571076388893</v>
      </c>
      <c r="C279" s="66">
        <v>45971.571076388893</v>
      </c>
      <c r="D279" s="67" t="s">
        <v>1121</v>
      </c>
      <c r="E279" s="67" t="s">
        <v>1122</v>
      </c>
      <c r="F279" s="1">
        <v>1</v>
      </c>
      <c r="G279" s="63" t="str">
        <f>VLOOKUP(D279,[2]MINDANAO!$B:$C,2,0)</f>
        <v>BARAKO II (DUAL START)</v>
      </c>
      <c r="H279" s="67">
        <v>94120</v>
      </c>
      <c r="I279" s="63" t="str">
        <f>VLOOKUP(L279,'[3]NEW LEGEND 2026'!M:S,7,0)</f>
        <v>MUTI</v>
      </c>
      <c r="J279" s="67" t="s">
        <v>1210</v>
      </c>
      <c r="K279" s="67" t="s">
        <v>1211</v>
      </c>
      <c r="L279" s="67" t="s">
        <v>900</v>
      </c>
      <c r="M279" s="63" t="str">
        <f>VLOOKUP(D279,'[3]NEW LEGEND 2026'!G:I,3,0)</f>
        <v>KAWASAKI</v>
      </c>
      <c r="N279" s="63" t="str">
        <f>VLOOKUP(D279,'[3]NEW LEGEND 2026'!G:J,4,0)</f>
        <v>BLACK</v>
      </c>
      <c r="O279" s="68" t="str">
        <f t="shared" si="25"/>
        <v>NOV</v>
      </c>
      <c r="P279" s="68">
        <f t="shared" si="26"/>
        <v>10</v>
      </c>
      <c r="Q279" s="68">
        <f t="shared" si="27"/>
        <v>2025</v>
      </c>
      <c r="R279" s="69">
        <f t="shared" si="28"/>
        <v>81.428923611107166</v>
      </c>
      <c r="S279" s="69">
        <f t="shared" si="29"/>
        <v>81.428923611107166</v>
      </c>
      <c r="T279" s="70" t="str">
        <f t="shared" si="30"/>
        <v>61-90 DAYS</v>
      </c>
      <c r="U279" s="70" t="str">
        <f t="shared" si="30"/>
        <v>61-90 DAYS</v>
      </c>
    </row>
    <row r="280" spans="1:21">
      <c r="A280" s="63" t="str">
        <f>VLOOKUP(L280,[1]Sheet1!$N:$P,3,0)</f>
        <v>M2 SURIGAO</v>
      </c>
      <c r="B280" s="66">
        <v>45972.598067129627</v>
      </c>
      <c r="C280" s="66">
        <v>45974.456516203703</v>
      </c>
      <c r="D280" s="67" t="s">
        <v>553</v>
      </c>
      <c r="E280" s="67" t="s">
        <v>554</v>
      </c>
      <c r="F280" s="1">
        <v>1</v>
      </c>
      <c r="G280" s="63" t="str">
        <f>VLOOKUP(D280,[2]MINDANAO!$B:$C,2,0)</f>
        <v>TMX ALPHA FI</v>
      </c>
      <c r="H280" s="67">
        <v>56356</v>
      </c>
      <c r="I280" s="63" t="str">
        <f>VLOOKUP(L280,'[3]NEW LEGEND 2026'!M:S,7,0)</f>
        <v>ULTIMATE</v>
      </c>
      <c r="J280" s="67" t="s">
        <v>1212</v>
      </c>
      <c r="K280" s="67" t="s">
        <v>1213</v>
      </c>
      <c r="L280" s="67" t="s">
        <v>1214</v>
      </c>
      <c r="M280" s="63" t="str">
        <f>VLOOKUP(D280,'[3]NEW LEGEND 2026'!G:I,3,0)</f>
        <v>HONDA</v>
      </c>
      <c r="N280" s="63" t="str">
        <f>VLOOKUP(D280,'[3]NEW LEGEND 2026'!G:J,4,0)</f>
        <v>SILVER</v>
      </c>
      <c r="O280" s="68" t="str">
        <f t="shared" si="25"/>
        <v>NOV</v>
      </c>
      <c r="P280" s="68">
        <f t="shared" si="26"/>
        <v>13</v>
      </c>
      <c r="Q280" s="68">
        <f t="shared" si="27"/>
        <v>2025</v>
      </c>
      <c r="R280" s="69">
        <f t="shared" si="28"/>
        <v>78.543483796296641</v>
      </c>
      <c r="S280" s="69">
        <f t="shared" si="29"/>
        <v>80.401932870372548</v>
      </c>
      <c r="T280" s="70" t="str">
        <f t="shared" si="30"/>
        <v>61-90 DAYS</v>
      </c>
      <c r="U280" s="70" t="str">
        <f t="shared" si="30"/>
        <v>61-90 DAYS</v>
      </c>
    </row>
    <row r="281" spans="1:21">
      <c r="A281" s="63" t="str">
        <f>VLOOKUP(L281,[1]Sheet1!$N:$P,3,0)</f>
        <v>M2 TAGUM 3</v>
      </c>
      <c r="B281" s="66">
        <v>45974.457546296297</v>
      </c>
      <c r="C281" s="66">
        <v>45974.457546296297</v>
      </c>
      <c r="D281" s="67" t="s">
        <v>1215</v>
      </c>
      <c r="E281" s="67" t="s">
        <v>1216</v>
      </c>
      <c r="F281" s="1">
        <v>1</v>
      </c>
      <c r="G281" s="63" t="str">
        <f>VLOOKUP(D281,[2]MINDANAO!$B:$C,2,0)</f>
        <v>ACCESS 125</v>
      </c>
      <c r="H281" s="67">
        <v>81197</v>
      </c>
      <c r="I281" s="63" t="str">
        <f>VLOOKUP(L281,'[3]NEW LEGEND 2026'!M:S,7,0)</f>
        <v>ULTIMATE</v>
      </c>
      <c r="J281" s="67" t="s">
        <v>1217</v>
      </c>
      <c r="K281" s="67" t="s">
        <v>1218</v>
      </c>
      <c r="L281" s="67" t="s">
        <v>744</v>
      </c>
      <c r="M281" s="63" t="str">
        <f>VLOOKUP(D281,'[3]NEW LEGEND 2026'!G:I,3,0)</f>
        <v>SUZUKI</v>
      </c>
      <c r="N281" s="63" t="str">
        <f>VLOOKUP(D281,'[3]NEW LEGEND 2026'!G:J,4,0)</f>
        <v>WHITE</v>
      </c>
      <c r="O281" s="68" t="str">
        <f t="shared" si="25"/>
        <v>NOV</v>
      </c>
      <c r="P281" s="68">
        <f t="shared" si="26"/>
        <v>13</v>
      </c>
      <c r="Q281" s="68">
        <f t="shared" si="27"/>
        <v>2025</v>
      </c>
      <c r="R281" s="69">
        <f t="shared" si="28"/>
        <v>78.542453703703359</v>
      </c>
      <c r="S281" s="69">
        <f t="shared" si="29"/>
        <v>78.542453703703359</v>
      </c>
      <c r="T281" s="70" t="str">
        <f t="shared" si="30"/>
        <v>61-90 DAYS</v>
      </c>
      <c r="U281" s="70" t="str">
        <f t="shared" si="30"/>
        <v>61-90 DAYS</v>
      </c>
    </row>
    <row r="282" spans="1:21">
      <c r="A282" s="63" t="str">
        <f>VLOOKUP(L282,[1]Sheet1!$N:$P,3,0)</f>
        <v>M2 TAGUM 3</v>
      </c>
      <c r="B282" s="66">
        <v>45974.457546296297</v>
      </c>
      <c r="C282" s="66">
        <v>45974.457546296297</v>
      </c>
      <c r="D282" s="67" t="s">
        <v>1215</v>
      </c>
      <c r="E282" s="67" t="s">
        <v>1216</v>
      </c>
      <c r="F282" s="1">
        <v>1</v>
      </c>
      <c r="G282" s="63" t="str">
        <f>VLOOKUP(D282,[2]MINDANAO!$B:$C,2,0)</f>
        <v>ACCESS 125</v>
      </c>
      <c r="H282" s="67">
        <v>81197</v>
      </c>
      <c r="I282" s="63" t="str">
        <f>VLOOKUP(L282,'[3]NEW LEGEND 2026'!M:S,7,0)</f>
        <v>ULTIMATE</v>
      </c>
      <c r="J282" s="67" t="s">
        <v>1219</v>
      </c>
      <c r="K282" s="67" t="s">
        <v>1220</v>
      </c>
      <c r="L282" s="67" t="s">
        <v>744</v>
      </c>
      <c r="M282" s="63" t="str">
        <f>VLOOKUP(D282,'[3]NEW LEGEND 2026'!G:I,3,0)</f>
        <v>SUZUKI</v>
      </c>
      <c r="N282" s="63" t="str">
        <f>VLOOKUP(D282,'[3]NEW LEGEND 2026'!G:J,4,0)</f>
        <v>WHITE</v>
      </c>
      <c r="O282" s="68" t="str">
        <f t="shared" si="25"/>
        <v>NOV</v>
      </c>
      <c r="P282" s="68">
        <f t="shared" si="26"/>
        <v>13</v>
      </c>
      <c r="Q282" s="68">
        <f t="shared" si="27"/>
        <v>2025</v>
      </c>
      <c r="R282" s="69">
        <f t="shared" si="28"/>
        <v>78.542453703703359</v>
      </c>
      <c r="S282" s="69">
        <f t="shared" si="29"/>
        <v>78.542453703703359</v>
      </c>
      <c r="T282" s="70" t="str">
        <f t="shared" si="30"/>
        <v>61-90 DAYS</v>
      </c>
      <c r="U282" s="70" t="str">
        <f t="shared" si="30"/>
        <v>61-90 DAYS</v>
      </c>
    </row>
    <row r="283" spans="1:21">
      <c r="A283" s="63" t="str">
        <f>VLOOKUP(L283,[1]Sheet1!$N:$P,3,0)</f>
        <v>M1 POLOMOLOK</v>
      </c>
      <c r="B283" s="66">
        <v>45974.556655092587</v>
      </c>
      <c r="C283" s="66">
        <v>45974.556655092587</v>
      </c>
      <c r="D283" s="67" t="s">
        <v>1221</v>
      </c>
      <c r="E283" s="67" t="s">
        <v>1222</v>
      </c>
      <c r="F283" s="1">
        <v>1</v>
      </c>
      <c r="G283" s="63" t="str">
        <f>VLOOKUP(D283,[2]MINDANAO!$B:$C,2,0)</f>
        <v>ACCESS 125</v>
      </c>
      <c r="H283" s="67">
        <v>81197</v>
      </c>
      <c r="I283" s="63" t="str">
        <f>VLOOKUP(L283,'[3]NEW LEGEND 2026'!M:S,7,0)</f>
        <v>MUTI</v>
      </c>
      <c r="J283" s="67" t="s">
        <v>1223</v>
      </c>
      <c r="K283" s="67" t="s">
        <v>1224</v>
      </c>
      <c r="L283" s="67" t="s">
        <v>376</v>
      </c>
      <c r="M283" s="63" t="str">
        <f>VLOOKUP(D283,'[3]NEW LEGEND 2026'!G:I,3,0)</f>
        <v>SUZUKI</v>
      </c>
      <c r="N283" s="63" t="str">
        <f>VLOOKUP(D283,'[3]NEW LEGEND 2026'!G:J,4,0)</f>
        <v>GREEN</v>
      </c>
      <c r="O283" s="68" t="str">
        <f t="shared" si="25"/>
        <v>NOV</v>
      </c>
      <c r="P283" s="68">
        <f t="shared" si="26"/>
        <v>13</v>
      </c>
      <c r="Q283" s="68">
        <f t="shared" si="27"/>
        <v>2025</v>
      </c>
      <c r="R283" s="69">
        <f t="shared" si="28"/>
        <v>78.44334490741312</v>
      </c>
      <c r="S283" s="69">
        <f t="shared" si="29"/>
        <v>78.44334490741312</v>
      </c>
      <c r="T283" s="70" t="str">
        <f t="shared" si="30"/>
        <v>61-90 DAYS</v>
      </c>
      <c r="U283" s="70" t="str">
        <f t="shared" si="30"/>
        <v>61-90 DAYS</v>
      </c>
    </row>
    <row r="284" spans="1:21">
      <c r="A284" s="63" t="str">
        <f>VLOOKUP(L284,[1]Sheet1!$N:$P,3,0)</f>
        <v>M1 ISULAN</v>
      </c>
      <c r="B284" s="66">
        <v>45978.694756944453</v>
      </c>
      <c r="C284" s="66">
        <v>45978.694745370369</v>
      </c>
      <c r="D284" s="67" t="s">
        <v>907</v>
      </c>
      <c r="E284" s="67" t="s">
        <v>908</v>
      </c>
      <c r="F284" s="1">
        <v>1</v>
      </c>
      <c r="G284" s="63" t="str">
        <f>VLOOKUP(D284,[2]MINDANAO!$B:$C,2,0)</f>
        <v>CT125</v>
      </c>
      <c r="H284" s="67">
        <v>59246</v>
      </c>
      <c r="I284" s="63" t="str">
        <f>VLOOKUP(L284,'[3]NEW LEGEND 2026'!M:S,7,0)</f>
        <v>MUTI</v>
      </c>
      <c r="J284" s="67" t="s">
        <v>1225</v>
      </c>
      <c r="K284" s="67" t="s">
        <v>1226</v>
      </c>
      <c r="L284" s="67" t="s">
        <v>391</v>
      </c>
      <c r="M284" s="63" t="str">
        <f>VLOOKUP(D284,'[3]NEW LEGEND 2026'!G:I,3,0)</f>
        <v>KAWASAKI</v>
      </c>
      <c r="N284" s="63" t="str">
        <f>VLOOKUP(D284,'[3]NEW LEGEND 2026'!G:J,4,0)</f>
        <v>BLACK/GRAY</v>
      </c>
      <c r="O284" s="68" t="str">
        <f t="shared" si="25"/>
        <v>NOV</v>
      </c>
      <c r="P284" s="68">
        <f t="shared" si="26"/>
        <v>17</v>
      </c>
      <c r="Q284" s="68">
        <f t="shared" si="27"/>
        <v>2025</v>
      </c>
      <c r="R284" s="69">
        <f t="shared" si="28"/>
        <v>74.305254629631236</v>
      </c>
      <c r="S284" s="69">
        <f t="shared" si="29"/>
        <v>74.30524305554718</v>
      </c>
      <c r="T284" s="70" t="str">
        <f t="shared" si="30"/>
        <v>61-90 DAYS</v>
      </c>
      <c r="U284" s="70" t="str">
        <f t="shared" si="30"/>
        <v>61-90 DAYS</v>
      </c>
    </row>
    <row r="285" spans="1:21">
      <c r="A285" s="63" t="str">
        <f>VLOOKUP(L285,[1]Sheet1!$N:$P,3,0)</f>
        <v>M2 CABADBARAN</v>
      </c>
      <c r="B285" s="66">
        <v>45974.392488425918</v>
      </c>
      <c r="C285" s="66">
        <v>45980.414363425924</v>
      </c>
      <c r="D285" s="67" t="s">
        <v>1167</v>
      </c>
      <c r="E285" s="67" t="s">
        <v>1168</v>
      </c>
      <c r="F285" s="1">
        <v>1</v>
      </c>
      <c r="G285" s="63" t="str">
        <f>VLOOKUP(D285,[2]MINDANAO!$B:$C,2,0)</f>
        <v>XR150</v>
      </c>
      <c r="H285" s="67">
        <v>94078</v>
      </c>
      <c r="I285" s="63" t="str">
        <f>VLOOKUP(L285,'[3]NEW LEGEND 2026'!M:S,7,0)</f>
        <v>ULTIMATE</v>
      </c>
      <c r="J285" s="67" t="s">
        <v>1227</v>
      </c>
      <c r="K285" s="67" t="s">
        <v>1228</v>
      </c>
      <c r="L285" s="67" t="s">
        <v>704</v>
      </c>
      <c r="M285" s="63" t="str">
        <f>VLOOKUP(D285,'[3]NEW LEGEND 2026'!G:I,3,0)</f>
        <v>HONDA</v>
      </c>
      <c r="N285" s="63" t="str">
        <f>VLOOKUP(D285,'[3]NEW LEGEND 2026'!G:J,4,0)</f>
        <v>BLACK</v>
      </c>
      <c r="O285" s="68" t="str">
        <f t="shared" si="25"/>
        <v>NOV</v>
      </c>
      <c r="P285" s="68">
        <f t="shared" si="26"/>
        <v>19</v>
      </c>
      <c r="Q285" s="68">
        <f t="shared" si="27"/>
        <v>2025</v>
      </c>
      <c r="R285" s="69">
        <f t="shared" si="28"/>
        <v>72.585636574076489</v>
      </c>
      <c r="S285" s="69">
        <f t="shared" si="29"/>
        <v>78.607511574082309</v>
      </c>
      <c r="T285" s="70" t="str">
        <f t="shared" si="30"/>
        <v>61-90 DAYS</v>
      </c>
      <c r="U285" s="70" t="str">
        <f t="shared" si="30"/>
        <v>61-90 DAYS</v>
      </c>
    </row>
    <row r="286" spans="1:21">
      <c r="A286" s="63" t="str">
        <f>VLOOKUP(L286,[1]Sheet1!$N:$P,3,0)</f>
        <v>GREATWALL</v>
      </c>
      <c r="B286" s="66">
        <v>45980.6090625</v>
      </c>
      <c r="C286" s="66">
        <v>45980.609050925923</v>
      </c>
      <c r="D286" s="67" t="s">
        <v>831</v>
      </c>
      <c r="E286" s="67" t="s">
        <v>832</v>
      </c>
      <c r="F286" s="1">
        <v>1</v>
      </c>
      <c r="G286" s="63" t="str">
        <f>VLOOKUP(D286,[2]MINDANAO!$B:$C,2,0)</f>
        <v>TMX ALPHA FI</v>
      </c>
      <c r="H286" s="67">
        <v>56358</v>
      </c>
      <c r="I286" s="63" t="str">
        <f>VLOOKUP(L286,'[3]NEW LEGEND 2026'!M:S,7,0)</f>
        <v>HONDA</v>
      </c>
      <c r="J286" s="67" t="s">
        <v>1229</v>
      </c>
      <c r="K286" s="67" t="s">
        <v>1230</v>
      </c>
      <c r="L286" s="67" t="s">
        <v>1231</v>
      </c>
      <c r="M286" s="63" t="str">
        <f>VLOOKUP(D286,'[3]NEW LEGEND 2026'!G:I,3,0)</f>
        <v>HONDA</v>
      </c>
      <c r="N286" s="63" t="str">
        <f>VLOOKUP(D286,'[3]NEW LEGEND 2026'!G:J,4,0)</f>
        <v>BLACK</v>
      </c>
      <c r="O286" s="68" t="str">
        <f t="shared" si="25"/>
        <v>NOV</v>
      </c>
      <c r="P286" s="68">
        <f t="shared" si="26"/>
        <v>19</v>
      </c>
      <c r="Q286" s="68">
        <f t="shared" si="27"/>
        <v>2025</v>
      </c>
      <c r="R286" s="69">
        <f t="shared" si="28"/>
        <v>72.390949074077071</v>
      </c>
      <c r="S286" s="69">
        <f t="shared" si="29"/>
        <v>72.390937500000291</v>
      </c>
      <c r="T286" s="70" t="str">
        <f t="shared" si="30"/>
        <v>61-90 DAYS</v>
      </c>
      <c r="U286" s="70" t="str">
        <f t="shared" si="30"/>
        <v>61-90 DAYS</v>
      </c>
    </row>
    <row r="287" spans="1:21">
      <c r="A287" s="63" t="str">
        <f>VLOOKUP(L287,[1]Sheet1!$N:$P,3,0)</f>
        <v>M2 BAYUGAN</v>
      </c>
      <c r="B287" s="66">
        <v>45973.666064814817</v>
      </c>
      <c r="C287" s="66">
        <v>45980.62128472222</v>
      </c>
      <c r="D287" s="67" t="s">
        <v>1167</v>
      </c>
      <c r="E287" s="67" t="s">
        <v>1168</v>
      </c>
      <c r="F287" s="1">
        <v>1</v>
      </c>
      <c r="G287" s="63" t="str">
        <f>VLOOKUP(D287,[2]MINDANAO!$B:$C,2,0)</f>
        <v>XR150</v>
      </c>
      <c r="H287" s="67">
        <v>94078</v>
      </c>
      <c r="I287" s="63" t="str">
        <f>VLOOKUP(L287,'[3]NEW LEGEND 2026'!M:S,7,0)</f>
        <v>ULTIMATE</v>
      </c>
      <c r="J287" s="67" t="s">
        <v>1232</v>
      </c>
      <c r="K287" s="67" t="s">
        <v>1233</v>
      </c>
      <c r="L287" s="67" t="s">
        <v>692</v>
      </c>
      <c r="M287" s="63" t="str">
        <f>VLOOKUP(D287,'[3]NEW LEGEND 2026'!G:I,3,0)</f>
        <v>HONDA</v>
      </c>
      <c r="N287" s="63" t="str">
        <f>VLOOKUP(D287,'[3]NEW LEGEND 2026'!G:J,4,0)</f>
        <v>BLACK</v>
      </c>
      <c r="O287" s="68" t="str">
        <f t="shared" si="25"/>
        <v>NOV</v>
      </c>
      <c r="P287" s="68">
        <f t="shared" si="26"/>
        <v>19</v>
      </c>
      <c r="Q287" s="68">
        <f t="shared" si="27"/>
        <v>2025</v>
      </c>
      <c r="R287" s="69">
        <f t="shared" si="28"/>
        <v>72.378715277780429</v>
      </c>
      <c r="S287" s="69">
        <f t="shared" si="29"/>
        <v>79.333935185182781</v>
      </c>
      <c r="T287" s="70" t="str">
        <f t="shared" si="30"/>
        <v>61-90 DAYS</v>
      </c>
      <c r="U287" s="70" t="str">
        <f t="shared" si="30"/>
        <v>61-90 DAYS</v>
      </c>
    </row>
    <row r="288" spans="1:21">
      <c r="A288" s="63" t="str">
        <f>VLOOKUP(L288,[1]Sheet1!$N:$P,3,0)</f>
        <v>M2 PANABO</v>
      </c>
      <c r="B288" s="66">
        <v>45975.575277777767</v>
      </c>
      <c r="C288" s="66">
        <v>45981.347604166673</v>
      </c>
      <c r="D288" s="67" t="s">
        <v>1000</v>
      </c>
      <c r="E288" s="67" t="s">
        <v>1001</v>
      </c>
      <c r="F288" s="1">
        <v>1</v>
      </c>
      <c r="G288" s="63" t="str">
        <f>VLOOKUP(D288,[2]MINDANAO!$B:$C,2,0)</f>
        <v>XRM RS</v>
      </c>
      <c r="H288" s="67">
        <v>74538</v>
      </c>
      <c r="I288" s="63" t="str">
        <f>VLOOKUP(L288,'[3]NEW LEGEND 2026'!M:S,7,0)</f>
        <v>ULTIMATE</v>
      </c>
      <c r="J288" s="67" t="s">
        <v>1234</v>
      </c>
      <c r="K288" s="67" t="s">
        <v>1235</v>
      </c>
      <c r="L288" s="67" t="s">
        <v>929</v>
      </c>
      <c r="M288" s="63" t="str">
        <f>VLOOKUP(D288,'[3]NEW LEGEND 2026'!G:I,3,0)</f>
        <v>HONDA</v>
      </c>
      <c r="N288" s="63" t="str">
        <f>VLOOKUP(D288,'[3]NEW LEGEND 2026'!G:J,4,0)</f>
        <v>GRAY</v>
      </c>
      <c r="O288" s="68" t="str">
        <f t="shared" si="25"/>
        <v>NOV</v>
      </c>
      <c r="P288" s="68">
        <f t="shared" si="26"/>
        <v>20</v>
      </c>
      <c r="Q288" s="68">
        <f t="shared" si="27"/>
        <v>2025</v>
      </c>
      <c r="R288" s="69">
        <f t="shared" si="28"/>
        <v>71.652395833327319</v>
      </c>
      <c r="S288" s="69">
        <f t="shared" si="29"/>
        <v>77.424722222232958</v>
      </c>
      <c r="T288" s="70" t="str">
        <f t="shared" si="30"/>
        <v>61-90 DAYS</v>
      </c>
      <c r="U288" s="70" t="str">
        <f t="shared" si="30"/>
        <v>61-90 DAYS</v>
      </c>
    </row>
    <row r="289" spans="1:21">
      <c r="A289" s="63" t="str">
        <f>VLOOKUP(L289,[1]Sheet1!$N:$P,3,0)</f>
        <v>M2 PANABO</v>
      </c>
      <c r="B289" s="66">
        <v>45975.575277777767</v>
      </c>
      <c r="C289" s="66">
        <v>45981.347604166673</v>
      </c>
      <c r="D289" s="67" t="s">
        <v>1000</v>
      </c>
      <c r="E289" s="67" t="s">
        <v>1001</v>
      </c>
      <c r="F289" s="1">
        <v>1</v>
      </c>
      <c r="G289" s="63" t="str">
        <f>VLOOKUP(D289,[2]MINDANAO!$B:$C,2,0)</f>
        <v>XRM RS</v>
      </c>
      <c r="H289" s="67">
        <v>74538</v>
      </c>
      <c r="I289" s="63" t="str">
        <f>VLOOKUP(L289,'[3]NEW LEGEND 2026'!M:S,7,0)</f>
        <v>ULTIMATE</v>
      </c>
      <c r="J289" s="67" t="s">
        <v>1236</v>
      </c>
      <c r="K289" s="67" t="s">
        <v>1237</v>
      </c>
      <c r="L289" s="67" t="s">
        <v>929</v>
      </c>
      <c r="M289" s="63" t="str">
        <f>VLOOKUP(D289,'[3]NEW LEGEND 2026'!G:I,3,0)</f>
        <v>HONDA</v>
      </c>
      <c r="N289" s="63" t="str">
        <f>VLOOKUP(D289,'[3]NEW LEGEND 2026'!G:J,4,0)</f>
        <v>GRAY</v>
      </c>
      <c r="O289" s="68" t="str">
        <f t="shared" si="25"/>
        <v>NOV</v>
      </c>
      <c r="P289" s="68">
        <f t="shared" si="26"/>
        <v>20</v>
      </c>
      <c r="Q289" s="68">
        <f t="shared" si="27"/>
        <v>2025</v>
      </c>
      <c r="R289" s="69">
        <f t="shared" si="28"/>
        <v>71.652395833327319</v>
      </c>
      <c r="S289" s="69">
        <f t="shared" si="29"/>
        <v>77.424722222232958</v>
      </c>
      <c r="T289" s="70" t="str">
        <f t="shared" si="30"/>
        <v>61-90 DAYS</v>
      </c>
      <c r="U289" s="70" t="str">
        <f t="shared" si="30"/>
        <v>61-90 DAYS</v>
      </c>
    </row>
    <row r="290" spans="1:21">
      <c r="A290" s="63" t="str">
        <f>VLOOKUP(L290,[1]Sheet1!$N:$P,3,0)</f>
        <v>M2 PANABO</v>
      </c>
      <c r="B290" s="66">
        <v>45975.575277777767</v>
      </c>
      <c r="C290" s="66">
        <v>45981.34851851852</v>
      </c>
      <c r="D290" s="67" t="s">
        <v>604</v>
      </c>
      <c r="E290" s="67" t="s">
        <v>605</v>
      </c>
      <c r="F290" s="1">
        <v>1</v>
      </c>
      <c r="G290" s="63" t="str">
        <f>VLOOKUP(D290,[2]MINDANAO!$B:$C,2,0)</f>
        <v>XRM OFFROAD FI(DSX)</v>
      </c>
      <c r="H290" s="67">
        <v>72378</v>
      </c>
      <c r="I290" s="63" t="str">
        <f>VLOOKUP(L290,'[3]NEW LEGEND 2026'!M:S,7,0)</f>
        <v>ULTIMATE</v>
      </c>
      <c r="J290" s="67" t="s">
        <v>1238</v>
      </c>
      <c r="K290" s="67" t="s">
        <v>1239</v>
      </c>
      <c r="L290" s="67" t="s">
        <v>929</v>
      </c>
      <c r="M290" s="63" t="str">
        <f>VLOOKUP(D290,'[3]NEW LEGEND 2026'!G:I,3,0)</f>
        <v>HONDA</v>
      </c>
      <c r="N290" s="63" t="str">
        <f>VLOOKUP(D290,'[3]NEW LEGEND 2026'!G:J,4,0)</f>
        <v>WHITE/BLUE</v>
      </c>
      <c r="O290" s="68" t="str">
        <f t="shared" si="25"/>
        <v>NOV</v>
      </c>
      <c r="P290" s="68">
        <f t="shared" si="26"/>
        <v>20</v>
      </c>
      <c r="Q290" s="68">
        <f t="shared" si="27"/>
        <v>2025</v>
      </c>
      <c r="R290" s="69">
        <f t="shared" si="28"/>
        <v>71.651481481480005</v>
      </c>
      <c r="S290" s="69">
        <f t="shared" si="29"/>
        <v>77.424722222232958</v>
      </c>
      <c r="T290" s="70" t="str">
        <f t="shared" si="30"/>
        <v>61-90 DAYS</v>
      </c>
      <c r="U290" s="70" t="str">
        <f t="shared" si="30"/>
        <v>61-90 DAYS</v>
      </c>
    </row>
    <row r="291" spans="1:21">
      <c r="A291" s="63" t="str">
        <f>VLOOKUP(L291,[1]Sheet1!$N:$P,3,0)</f>
        <v>M1 NABUNTURAN</v>
      </c>
      <c r="B291" s="66">
        <v>45981.380752314813</v>
      </c>
      <c r="C291" s="66">
        <v>45981.380740740737</v>
      </c>
      <c r="D291" s="67" t="s">
        <v>907</v>
      </c>
      <c r="E291" s="67" t="s">
        <v>908</v>
      </c>
      <c r="F291" s="1">
        <v>1</v>
      </c>
      <c r="G291" s="63" t="str">
        <f>VLOOKUP(D291,[2]MINDANAO!$B:$C,2,0)</f>
        <v>CT125</v>
      </c>
      <c r="H291" s="67">
        <v>59246</v>
      </c>
      <c r="I291" s="63" t="str">
        <f>VLOOKUP(L291,'[3]NEW LEGEND 2026'!M:S,7,0)</f>
        <v>MUTI</v>
      </c>
      <c r="J291" s="67" t="s">
        <v>1240</v>
      </c>
      <c r="K291" s="67" t="s">
        <v>1241</v>
      </c>
      <c r="L291" s="67" t="s">
        <v>371</v>
      </c>
      <c r="M291" s="63" t="str">
        <f>VLOOKUP(D291,'[3]NEW LEGEND 2026'!G:I,3,0)</f>
        <v>KAWASAKI</v>
      </c>
      <c r="N291" s="63" t="str">
        <f>VLOOKUP(D291,'[3]NEW LEGEND 2026'!G:J,4,0)</f>
        <v>BLACK/GRAY</v>
      </c>
      <c r="O291" s="68" t="str">
        <f t="shared" si="25"/>
        <v>NOV</v>
      </c>
      <c r="P291" s="68">
        <f t="shared" si="26"/>
        <v>20</v>
      </c>
      <c r="Q291" s="68">
        <f t="shared" si="27"/>
        <v>2025</v>
      </c>
      <c r="R291" s="69">
        <f t="shared" si="28"/>
        <v>71.619259259263345</v>
      </c>
      <c r="S291" s="69">
        <f t="shared" si="29"/>
        <v>71.619247685186565</v>
      </c>
      <c r="T291" s="70" t="str">
        <f t="shared" si="30"/>
        <v>61-90 DAYS</v>
      </c>
      <c r="U291" s="70" t="str">
        <f t="shared" si="30"/>
        <v>61-90 DAYS</v>
      </c>
    </row>
    <row r="292" spans="1:21">
      <c r="A292" s="63" t="str">
        <f>VLOOKUP(L292,[1]Sheet1!$N:$P,3,0)</f>
        <v>M2 MANOLO</v>
      </c>
      <c r="B292" s="66">
        <v>45979.613125000003</v>
      </c>
      <c r="C292" s="66">
        <v>45981.417233796303</v>
      </c>
      <c r="D292" s="67" t="s">
        <v>663</v>
      </c>
      <c r="E292" s="67" t="s">
        <v>664</v>
      </c>
      <c r="F292" s="1">
        <v>1</v>
      </c>
      <c r="G292" s="63" t="str">
        <f>VLOOKUP(D292,[2]MINDANAO!$B:$C,2,0)</f>
        <v>CT125</v>
      </c>
      <c r="H292" s="67">
        <v>58118</v>
      </c>
      <c r="I292" s="63" t="str">
        <f>VLOOKUP(L292,'[3]NEW LEGEND 2026'!M:S,7,0)</f>
        <v>ULTIMATE</v>
      </c>
      <c r="J292" s="67" t="s">
        <v>1242</v>
      </c>
      <c r="K292" s="67" t="s">
        <v>1243</v>
      </c>
      <c r="L292" s="67" t="s">
        <v>1244</v>
      </c>
      <c r="M292" s="63" t="str">
        <f>VLOOKUP(D292,'[3]NEW LEGEND 2026'!G:I,3,0)</f>
        <v>KAWASAKI</v>
      </c>
      <c r="N292" s="63" t="str">
        <f>VLOOKUP(D292,'[3]NEW LEGEND 2026'!G:J,4,0)</f>
        <v>BLACK/RED</v>
      </c>
      <c r="O292" s="68" t="str">
        <f t="shared" si="25"/>
        <v>NOV</v>
      </c>
      <c r="P292" s="68">
        <f t="shared" si="26"/>
        <v>20</v>
      </c>
      <c r="Q292" s="68">
        <f t="shared" si="27"/>
        <v>2025</v>
      </c>
      <c r="R292" s="69">
        <f t="shared" si="28"/>
        <v>71.582766203697247</v>
      </c>
      <c r="S292" s="69">
        <f t="shared" si="29"/>
        <v>73.386874999996508</v>
      </c>
      <c r="T292" s="70" t="str">
        <f t="shared" si="30"/>
        <v>61-90 DAYS</v>
      </c>
      <c r="U292" s="70" t="str">
        <f t="shared" si="30"/>
        <v>61-90 DAYS</v>
      </c>
    </row>
    <row r="293" spans="1:21">
      <c r="A293" s="63" t="str">
        <f>VLOOKUP(L293,[1]Sheet1!$N:$P,3,0)</f>
        <v>M2 BATANGAS</v>
      </c>
      <c r="B293" s="66">
        <v>45981.54310185185</v>
      </c>
      <c r="C293" s="66">
        <v>45981.54310185185</v>
      </c>
      <c r="D293" s="67" t="s">
        <v>512</v>
      </c>
      <c r="E293" s="67" t="s">
        <v>513</v>
      </c>
      <c r="F293" s="1">
        <v>1</v>
      </c>
      <c r="G293" s="63" t="str">
        <f>VLOOKUP(D293,[2]MINDANAO!$B:$C,2,0)</f>
        <v>MIO i125</v>
      </c>
      <c r="H293" s="67">
        <v>72447</v>
      </c>
      <c r="I293" s="63" t="str">
        <f>VLOOKUP(L293,'[3]NEW LEGEND 2026'!M:S,7,0)</f>
        <v>ULTIMATE</v>
      </c>
      <c r="J293" s="67" t="s">
        <v>1245</v>
      </c>
      <c r="K293" s="67" t="s">
        <v>1246</v>
      </c>
      <c r="L293" s="67" t="s">
        <v>1094</v>
      </c>
      <c r="M293" s="63" t="str">
        <f>VLOOKUP(D293,'[3]NEW LEGEND 2026'!G:I,3,0)</f>
        <v>YAMAHA</v>
      </c>
      <c r="N293" s="63" t="str">
        <f>VLOOKUP(D293,'[3]NEW LEGEND 2026'!G:J,4,0)</f>
        <v>WHITE/CYAN</v>
      </c>
      <c r="O293" s="68" t="str">
        <f t="shared" si="25"/>
        <v>NOV</v>
      </c>
      <c r="P293" s="68">
        <f t="shared" si="26"/>
        <v>20</v>
      </c>
      <c r="Q293" s="68">
        <f t="shared" si="27"/>
        <v>2025</v>
      </c>
      <c r="R293" s="69">
        <f t="shared" si="28"/>
        <v>71.456898148149776</v>
      </c>
      <c r="S293" s="69">
        <f t="shared" si="29"/>
        <v>71.456898148149776</v>
      </c>
      <c r="T293" s="70" t="str">
        <f t="shared" si="30"/>
        <v>61-90 DAYS</v>
      </c>
      <c r="U293" s="70" t="str">
        <f t="shared" si="30"/>
        <v>61-90 DAYS</v>
      </c>
    </row>
    <row r="294" spans="1:21">
      <c r="A294" s="63" t="str">
        <f>VLOOKUP(L294,[1]Sheet1!$N:$P,3,0)</f>
        <v>M2 BATANGAS</v>
      </c>
      <c r="B294" s="66">
        <v>45981.670891203707</v>
      </c>
      <c r="C294" s="66">
        <v>45981.670891203707</v>
      </c>
      <c r="D294" s="67" t="s">
        <v>1133</v>
      </c>
      <c r="E294" s="67" t="s">
        <v>1134</v>
      </c>
      <c r="F294" s="1">
        <v>1</v>
      </c>
      <c r="G294" s="63" t="str">
        <f>VLOOKUP(D294,[2]MINDANAO!$B:$C,2,0)</f>
        <v>MIO i125</v>
      </c>
      <c r="H294" s="67">
        <v>72447</v>
      </c>
      <c r="I294" s="63" t="str">
        <f>VLOOKUP(L294,'[3]NEW LEGEND 2026'!M:S,7,0)</f>
        <v>ULTIMATE</v>
      </c>
      <c r="J294" s="67" t="s">
        <v>1247</v>
      </c>
      <c r="K294" s="67" t="s">
        <v>1248</v>
      </c>
      <c r="L294" s="67" t="s">
        <v>1094</v>
      </c>
      <c r="M294" s="63" t="str">
        <f>VLOOKUP(D294,'[3]NEW LEGEND 2026'!G:I,3,0)</f>
        <v>YAMAHA</v>
      </c>
      <c r="N294" s="63" t="str">
        <f>VLOOKUP(D294,'[3]NEW LEGEND 2026'!G:J,4,0)</f>
        <v>BLACK/MATTE GRAY</v>
      </c>
      <c r="O294" s="68" t="str">
        <f t="shared" si="25"/>
        <v>NOV</v>
      </c>
      <c r="P294" s="68">
        <f t="shared" si="26"/>
        <v>20</v>
      </c>
      <c r="Q294" s="68">
        <f t="shared" si="27"/>
        <v>2025</v>
      </c>
      <c r="R294" s="69">
        <f t="shared" si="28"/>
        <v>71.32910879629344</v>
      </c>
      <c r="S294" s="69">
        <f t="shared" si="29"/>
        <v>71.32910879629344</v>
      </c>
      <c r="T294" s="70" t="str">
        <f t="shared" si="30"/>
        <v>61-90 DAYS</v>
      </c>
      <c r="U294" s="70" t="str">
        <f t="shared" si="30"/>
        <v>61-90 DAYS</v>
      </c>
    </row>
    <row r="295" spans="1:21">
      <c r="A295" s="63" t="str">
        <f>VLOOKUP(L295,[1]Sheet1!$N:$P,3,0)</f>
        <v>GREATWALL</v>
      </c>
      <c r="B295" s="66">
        <v>45982.419930555552</v>
      </c>
      <c r="C295" s="66">
        <v>45982.419930555552</v>
      </c>
      <c r="D295" s="67" t="s">
        <v>831</v>
      </c>
      <c r="E295" s="67" t="s">
        <v>832</v>
      </c>
      <c r="F295" s="1">
        <v>1</v>
      </c>
      <c r="G295" s="63" t="str">
        <f>VLOOKUP(D295,[2]MINDANAO!$B:$C,2,0)</f>
        <v>TMX ALPHA FI</v>
      </c>
      <c r="H295" s="67">
        <v>56358</v>
      </c>
      <c r="I295" s="63" t="str">
        <f>VLOOKUP(L295,'[3]NEW LEGEND 2026'!M:S,7,0)</f>
        <v>HONDA</v>
      </c>
      <c r="J295" s="67" t="s">
        <v>1249</v>
      </c>
      <c r="K295" s="67" t="s">
        <v>1250</v>
      </c>
      <c r="L295" s="67" t="s">
        <v>1231</v>
      </c>
      <c r="M295" s="63" t="str">
        <f>VLOOKUP(D295,'[3]NEW LEGEND 2026'!G:I,3,0)</f>
        <v>HONDA</v>
      </c>
      <c r="N295" s="63" t="str">
        <f>VLOOKUP(D295,'[3]NEW LEGEND 2026'!G:J,4,0)</f>
        <v>BLACK</v>
      </c>
      <c r="O295" s="68" t="str">
        <f t="shared" si="25"/>
        <v>NOV</v>
      </c>
      <c r="P295" s="68">
        <f t="shared" si="26"/>
        <v>21</v>
      </c>
      <c r="Q295" s="68">
        <f t="shared" si="27"/>
        <v>2025</v>
      </c>
      <c r="R295" s="69">
        <f t="shared" si="28"/>
        <v>70.580069444447872</v>
      </c>
      <c r="S295" s="69">
        <f t="shared" si="29"/>
        <v>70.580069444447872</v>
      </c>
      <c r="T295" s="70" t="str">
        <f t="shared" si="30"/>
        <v>61-90 DAYS</v>
      </c>
      <c r="U295" s="70" t="str">
        <f t="shared" si="30"/>
        <v>61-90 DAYS</v>
      </c>
    </row>
    <row r="296" spans="1:21">
      <c r="A296" s="63" t="str">
        <f>VLOOKUP(L296,[1]Sheet1!$N:$P,3,0)</f>
        <v>M1 MARAMAG</v>
      </c>
      <c r="B296" s="66">
        <v>45947.395567129628</v>
      </c>
      <c r="C296" s="66">
        <v>45982.497858796298</v>
      </c>
      <c r="D296" s="67" t="s">
        <v>1060</v>
      </c>
      <c r="E296" s="67" t="s">
        <v>1061</v>
      </c>
      <c r="F296" s="1">
        <v>1</v>
      </c>
      <c r="G296" s="63" t="str">
        <f>VLOOKUP(D296,[2]MINDANAO!$B:$C,2,0)</f>
        <v>MIO AEROX S 155</v>
      </c>
      <c r="H296" s="67">
        <v>152427</v>
      </c>
      <c r="I296" s="63" t="str">
        <f>VLOOKUP(L296,'[3]NEW LEGEND 2026'!M:S,7,0)</f>
        <v>MUTI</v>
      </c>
      <c r="J296" s="67" t="s">
        <v>1251</v>
      </c>
      <c r="K296" s="67" t="s">
        <v>1252</v>
      </c>
      <c r="L296" s="67" t="s">
        <v>381</v>
      </c>
      <c r="M296" s="63" t="str">
        <f>VLOOKUP(D296,'[3]NEW LEGEND 2026'!G:I,3,0)</f>
        <v>YAMAHA</v>
      </c>
      <c r="N296" s="63" t="str">
        <f>VLOOKUP(D296,'[3]NEW LEGEND 2026'!G:J,4,0)</f>
        <v>MATTE BLUE</v>
      </c>
      <c r="O296" s="68" t="str">
        <f t="shared" si="25"/>
        <v>NOV</v>
      </c>
      <c r="P296" s="68">
        <f t="shared" si="26"/>
        <v>21</v>
      </c>
      <c r="Q296" s="68">
        <f t="shared" si="27"/>
        <v>2025</v>
      </c>
      <c r="R296" s="69">
        <f t="shared" si="28"/>
        <v>70.502141203702195</v>
      </c>
      <c r="S296" s="69">
        <f t="shared" si="29"/>
        <v>105.60443287037197</v>
      </c>
      <c r="T296" s="70" t="str">
        <f t="shared" si="30"/>
        <v>61-90 DAYS</v>
      </c>
      <c r="U296" s="70" t="str">
        <f t="shared" si="30"/>
        <v>91 DAYS UP</v>
      </c>
    </row>
    <row r="297" spans="1:21">
      <c r="A297" s="63" t="str">
        <f>VLOOKUP(L297,[1]Sheet1!$N:$P,3,0)</f>
        <v>M1 KABACAN</v>
      </c>
      <c r="B297" s="66">
        <v>45194.622523148151</v>
      </c>
      <c r="C297" s="66">
        <v>45982.702800925923</v>
      </c>
      <c r="D297" s="67" t="s">
        <v>1253</v>
      </c>
      <c r="E297" s="67" t="s">
        <v>1254</v>
      </c>
      <c r="F297" s="1">
        <v>1</v>
      </c>
      <c r="G297" s="63" t="str">
        <f>VLOOKUP(D297,[2]MINDANAO!$B:$C,2,0)</f>
        <v>SUPRA GTR</v>
      </c>
      <c r="H297" s="67">
        <v>102358</v>
      </c>
      <c r="I297" s="63" t="str">
        <f>VLOOKUP(L297,'[3]NEW LEGEND 2026'!M:S,7,0)</f>
        <v>MUTI</v>
      </c>
      <c r="J297" s="67" t="s">
        <v>1255</v>
      </c>
      <c r="K297" s="67" t="s">
        <v>1256</v>
      </c>
      <c r="L297" s="67" t="s">
        <v>397</v>
      </c>
      <c r="M297" s="63" t="str">
        <f>VLOOKUP(D297,'[3]NEW LEGEND 2026'!G:I,3,0)</f>
        <v>HONDA</v>
      </c>
      <c r="N297" s="63" t="str">
        <f>VLOOKUP(D297,'[3]NEW LEGEND 2026'!G:J,4,0)</f>
        <v>BLACK</v>
      </c>
      <c r="O297" s="68" t="str">
        <f t="shared" si="25"/>
        <v>NOV</v>
      </c>
      <c r="P297" s="68">
        <f t="shared" si="26"/>
        <v>21</v>
      </c>
      <c r="Q297" s="68">
        <f t="shared" si="27"/>
        <v>2025</v>
      </c>
      <c r="R297" s="69">
        <f t="shared" si="28"/>
        <v>70.297199074077071</v>
      </c>
      <c r="S297" s="69">
        <f t="shared" si="29"/>
        <v>858.37747685184877</v>
      </c>
      <c r="T297" s="70" t="str">
        <f t="shared" si="30"/>
        <v>61-90 DAYS</v>
      </c>
      <c r="U297" s="70" t="str">
        <f t="shared" si="30"/>
        <v>91 DAYS UP</v>
      </c>
    </row>
    <row r="298" spans="1:21">
      <c r="A298" s="63" t="str">
        <f>VLOOKUP(L298,[1]Sheet1!$N:$P,3,0)</f>
        <v>M1 TACURONG</v>
      </c>
      <c r="B298" s="66">
        <v>45959.553298611107</v>
      </c>
      <c r="C298" s="66">
        <v>45983.358599537038</v>
      </c>
      <c r="D298" s="67" t="s">
        <v>542</v>
      </c>
      <c r="E298" s="67" t="s">
        <v>543</v>
      </c>
      <c r="F298" s="1">
        <v>1</v>
      </c>
      <c r="G298" s="63" t="str">
        <f>VLOOKUP(D298,[2]MINDANAO!$B:$C,2,0)</f>
        <v>CT100</v>
      </c>
      <c r="H298" s="67">
        <v>55298</v>
      </c>
      <c r="I298" s="63" t="str">
        <f>VLOOKUP(L298,'[3]NEW LEGEND 2026'!M:S,7,0)</f>
        <v>MUTI</v>
      </c>
      <c r="J298" s="67" t="s">
        <v>1257</v>
      </c>
      <c r="K298" s="67" t="s">
        <v>1258</v>
      </c>
      <c r="L298" s="67" t="s">
        <v>386</v>
      </c>
      <c r="M298" s="63" t="str">
        <f>VLOOKUP(D298,'[3]NEW LEGEND 2026'!G:I,3,0)</f>
        <v>KAWASAKI</v>
      </c>
      <c r="N298" s="63" t="str">
        <f>VLOOKUP(D298,'[3]NEW LEGEND 2026'!G:J,4,0)</f>
        <v>BLACK BLUE</v>
      </c>
      <c r="O298" s="68" t="str">
        <f t="shared" si="25"/>
        <v>NOV</v>
      </c>
      <c r="P298" s="68">
        <f t="shared" si="26"/>
        <v>22</v>
      </c>
      <c r="Q298" s="68">
        <f t="shared" si="27"/>
        <v>2025</v>
      </c>
      <c r="R298" s="69">
        <f t="shared" si="28"/>
        <v>69.641400462962338</v>
      </c>
      <c r="S298" s="69">
        <f t="shared" si="29"/>
        <v>93.446701388893416</v>
      </c>
      <c r="T298" s="70" t="str">
        <f t="shared" si="30"/>
        <v>61-90 DAYS</v>
      </c>
      <c r="U298" s="70" t="str">
        <f t="shared" si="30"/>
        <v>91 DAYS UP</v>
      </c>
    </row>
    <row r="299" spans="1:21">
      <c r="A299" s="63" t="str">
        <f>VLOOKUP(L299,[1]Sheet1!$N:$P,3,0)</f>
        <v>M1 BANSALAN</v>
      </c>
      <c r="B299" s="66">
        <v>45951.645787037043</v>
      </c>
      <c r="C299" s="66">
        <v>45985.367245370369</v>
      </c>
      <c r="D299" s="67" t="s">
        <v>518</v>
      </c>
      <c r="E299" s="67" t="s">
        <v>519</v>
      </c>
      <c r="F299" s="1">
        <v>1</v>
      </c>
      <c r="G299" s="63" t="str">
        <f>VLOOKUP(D299,[2]MINDANAO!$B:$C,2,0)</f>
        <v>MIO GEAR</v>
      </c>
      <c r="H299" s="67">
        <v>73842</v>
      </c>
      <c r="I299" s="63" t="str">
        <f>VLOOKUP(L299,'[3]NEW LEGEND 2026'!M:S,7,0)</f>
        <v>MUTI</v>
      </c>
      <c r="J299" s="67" t="s">
        <v>1259</v>
      </c>
      <c r="K299" s="67" t="s">
        <v>1260</v>
      </c>
      <c r="L299" s="67" t="s">
        <v>900</v>
      </c>
      <c r="M299" s="63" t="str">
        <f>VLOOKUP(D299,'[3]NEW LEGEND 2026'!G:I,3,0)</f>
        <v>YAMAHA</v>
      </c>
      <c r="N299" s="63" t="str">
        <f>VLOOKUP(D299,'[3]NEW LEGEND 2026'!G:J,4,0)</f>
        <v>DARK GRAY</v>
      </c>
      <c r="O299" s="68" t="str">
        <f t="shared" si="25"/>
        <v>NOV</v>
      </c>
      <c r="P299" s="68">
        <f t="shared" si="26"/>
        <v>24</v>
      </c>
      <c r="Q299" s="68">
        <f t="shared" si="27"/>
        <v>2025</v>
      </c>
      <c r="R299" s="69">
        <f t="shared" si="28"/>
        <v>67.632754629630654</v>
      </c>
      <c r="S299" s="69">
        <f t="shared" si="29"/>
        <v>101.35421296295681</v>
      </c>
      <c r="T299" s="70" t="str">
        <f t="shared" si="30"/>
        <v>61-90 DAYS</v>
      </c>
      <c r="U299" s="70" t="str">
        <f t="shared" si="30"/>
        <v>91 DAYS UP</v>
      </c>
    </row>
    <row r="300" spans="1:21">
      <c r="A300" s="63" t="str">
        <f>VLOOKUP(L300,[1]Sheet1!$N:$P,3,0)</f>
        <v>M1 KABACAN</v>
      </c>
      <c r="B300" s="66">
        <v>45985.560115740736</v>
      </c>
      <c r="C300" s="66">
        <v>45985.560115740736</v>
      </c>
      <c r="D300" s="67" t="s">
        <v>542</v>
      </c>
      <c r="E300" s="67" t="s">
        <v>543</v>
      </c>
      <c r="F300" s="1">
        <v>1</v>
      </c>
      <c r="G300" s="63" t="str">
        <f>VLOOKUP(D300,[2]MINDANAO!$B:$C,2,0)</f>
        <v>CT100</v>
      </c>
      <c r="H300" s="67">
        <v>55298</v>
      </c>
      <c r="I300" s="63" t="str">
        <f>VLOOKUP(L300,'[3]NEW LEGEND 2026'!M:S,7,0)</f>
        <v>MUTI</v>
      </c>
      <c r="J300" s="67" t="s">
        <v>1261</v>
      </c>
      <c r="K300" s="67" t="s">
        <v>1262</v>
      </c>
      <c r="L300" s="67" t="s">
        <v>397</v>
      </c>
      <c r="M300" s="63" t="str">
        <f>VLOOKUP(D300,'[3]NEW LEGEND 2026'!G:I,3,0)</f>
        <v>KAWASAKI</v>
      </c>
      <c r="N300" s="63" t="str">
        <f>VLOOKUP(D300,'[3]NEW LEGEND 2026'!G:J,4,0)</f>
        <v>BLACK BLUE</v>
      </c>
      <c r="O300" s="68" t="str">
        <f t="shared" si="25"/>
        <v>NOV</v>
      </c>
      <c r="P300" s="68">
        <f t="shared" si="26"/>
        <v>24</v>
      </c>
      <c r="Q300" s="68">
        <f t="shared" si="27"/>
        <v>2025</v>
      </c>
      <c r="R300" s="69">
        <f t="shared" si="28"/>
        <v>67.439884259263636</v>
      </c>
      <c r="S300" s="69">
        <f t="shared" si="29"/>
        <v>67.439884259263636</v>
      </c>
      <c r="T300" s="70" t="str">
        <f t="shared" si="30"/>
        <v>61-90 DAYS</v>
      </c>
      <c r="U300" s="70" t="str">
        <f t="shared" si="30"/>
        <v>61-90 DAYS</v>
      </c>
    </row>
    <row r="301" spans="1:21">
      <c r="A301" s="63" t="str">
        <f>VLOOKUP(L301,[1]Sheet1!$N:$P,3,0)</f>
        <v>M1 BANGA</v>
      </c>
      <c r="B301" s="66">
        <v>45986.342013888891</v>
      </c>
      <c r="C301" s="66">
        <v>45986.342013888891</v>
      </c>
      <c r="D301" s="67" t="s">
        <v>1161</v>
      </c>
      <c r="E301" s="67" t="s">
        <v>1162</v>
      </c>
      <c r="F301" s="1">
        <v>1</v>
      </c>
      <c r="G301" s="63" t="str">
        <f>VLOOKUP(D301,[2]MINDANAO!$B:$C,2,0)</f>
        <v>ACCESS 125</v>
      </c>
      <c r="H301" s="67">
        <v>81197</v>
      </c>
      <c r="I301" s="63" t="str">
        <f>VLOOKUP(L301,'[3]NEW LEGEND 2026'!M:S,7,0)</f>
        <v>MUTI</v>
      </c>
      <c r="J301" s="67" t="s">
        <v>1263</v>
      </c>
      <c r="K301" s="67" t="s">
        <v>1264</v>
      </c>
      <c r="L301" s="67" t="s">
        <v>394</v>
      </c>
      <c r="M301" s="63" t="str">
        <f>VLOOKUP(D301,'[3]NEW LEGEND 2026'!G:I,3,0)</f>
        <v>SUZUKI</v>
      </c>
      <c r="N301" s="63" t="str">
        <f>VLOOKUP(D301,'[3]NEW LEGEND 2026'!G:J,4,0)</f>
        <v>BLACK</v>
      </c>
      <c r="O301" s="68" t="str">
        <f t="shared" si="25"/>
        <v>NOV</v>
      </c>
      <c r="P301" s="68">
        <f t="shared" si="26"/>
        <v>25</v>
      </c>
      <c r="Q301" s="68">
        <f t="shared" si="27"/>
        <v>2025</v>
      </c>
      <c r="R301" s="69">
        <f t="shared" si="28"/>
        <v>66.657986111109494</v>
      </c>
      <c r="S301" s="69">
        <f t="shared" si="29"/>
        <v>66.657986111109494</v>
      </c>
      <c r="T301" s="70" t="str">
        <f t="shared" si="30"/>
        <v>61-90 DAYS</v>
      </c>
      <c r="U301" s="70" t="str">
        <f t="shared" si="30"/>
        <v>61-90 DAYS</v>
      </c>
    </row>
    <row r="302" spans="1:21">
      <c r="A302" s="63" t="str">
        <f>VLOOKUP(L302,[1]Sheet1!$N:$P,3,0)</f>
        <v>GREATWALL</v>
      </c>
      <c r="B302" s="66">
        <v>45986.430625000001</v>
      </c>
      <c r="C302" s="66">
        <v>45986.430613425917</v>
      </c>
      <c r="D302" s="67" t="s">
        <v>577</v>
      </c>
      <c r="E302" s="67" t="s">
        <v>578</v>
      </c>
      <c r="F302" s="1">
        <v>1</v>
      </c>
      <c r="G302" s="63" t="str">
        <f>VLOOKUP(D302,[2]MINDANAO!$B:$C,2,0)</f>
        <v>WAVE RSX(DISC)</v>
      </c>
      <c r="H302" s="67">
        <v>63718</v>
      </c>
      <c r="I302" s="63" t="str">
        <f>VLOOKUP(L302,'[3]NEW LEGEND 2026'!M:S,7,0)</f>
        <v>HONDA</v>
      </c>
      <c r="J302" s="67" t="s">
        <v>1265</v>
      </c>
      <c r="K302" s="67" t="s">
        <v>1266</v>
      </c>
      <c r="L302" s="67" t="s">
        <v>1231</v>
      </c>
      <c r="M302" s="63" t="str">
        <f>VLOOKUP(D302,'[3]NEW LEGEND 2026'!G:I,3,0)</f>
        <v>HONDA</v>
      </c>
      <c r="N302" s="63" t="str">
        <f>VLOOKUP(D302,'[3]NEW LEGEND 2026'!G:J,4,0)</f>
        <v>BLACK)</v>
      </c>
      <c r="O302" s="68" t="str">
        <f t="shared" si="25"/>
        <v>NOV</v>
      </c>
      <c r="P302" s="68">
        <f t="shared" si="26"/>
        <v>25</v>
      </c>
      <c r="Q302" s="68">
        <f t="shared" si="27"/>
        <v>2025</v>
      </c>
      <c r="R302" s="69">
        <f t="shared" si="28"/>
        <v>66.569386574083182</v>
      </c>
      <c r="S302" s="69">
        <f t="shared" si="29"/>
        <v>66.569374999999127</v>
      </c>
      <c r="T302" s="70" t="str">
        <f t="shared" si="30"/>
        <v>61-90 DAYS</v>
      </c>
      <c r="U302" s="70" t="str">
        <f t="shared" si="30"/>
        <v>61-90 DAYS</v>
      </c>
    </row>
    <row r="303" spans="1:21">
      <c r="A303" s="63" t="str">
        <f>VLOOKUP(L303,[1]Sheet1!$N:$P,3,0)</f>
        <v>M1 NABUNTURAN</v>
      </c>
      <c r="B303" s="66">
        <v>45986.55574074074</v>
      </c>
      <c r="C303" s="66">
        <v>45986.55572916667</v>
      </c>
      <c r="D303" s="67" t="s">
        <v>1221</v>
      </c>
      <c r="E303" s="67" t="s">
        <v>1222</v>
      </c>
      <c r="F303" s="1">
        <v>1</v>
      </c>
      <c r="G303" s="63" t="str">
        <f>VLOOKUP(D303,[2]MINDANAO!$B:$C,2,0)</f>
        <v>ACCESS 125</v>
      </c>
      <c r="H303" s="67">
        <v>81197</v>
      </c>
      <c r="I303" s="63" t="str">
        <f>VLOOKUP(L303,'[3]NEW LEGEND 2026'!M:S,7,0)</f>
        <v>MUTI</v>
      </c>
      <c r="J303" s="67" t="s">
        <v>1267</v>
      </c>
      <c r="K303" s="67" t="s">
        <v>1268</v>
      </c>
      <c r="L303" s="67" t="s">
        <v>371</v>
      </c>
      <c r="M303" s="63" t="str">
        <f>VLOOKUP(D303,'[3]NEW LEGEND 2026'!G:I,3,0)</f>
        <v>SUZUKI</v>
      </c>
      <c r="N303" s="63" t="str">
        <f>VLOOKUP(D303,'[3]NEW LEGEND 2026'!G:J,4,0)</f>
        <v>GREEN</v>
      </c>
      <c r="O303" s="68" t="str">
        <f t="shared" si="25"/>
        <v>NOV</v>
      </c>
      <c r="P303" s="68">
        <f t="shared" si="26"/>
        <v>25</v>
      </c>
      <c r="Q303" s="68">
        <f t="shared" si="27"/>
        <v>2025</v>
      </c>
      <c r="R303" s="69">
        <f t="shared" si="28"/>
        <v>66.444270833329938</v>
      </c>
      <c r="S303" s="69">
        <f t="shared" si="29"/>
        <v>66.444259259260434</v>
      </c>
      <c r="T303" s="70" t="str">
        <f t="shared" si="30"/>
        <v>61-90 DAYS</v>
      </c>
      <c r="U303" s="70" t="str">
        <f t="shared" si="30"/>
        <v>61-90 DAYS</v>
      </c>
    </row>
    <row r="304" spans="1:21">
      <c r="A304" s="63" t="str">
        <f>VLOOKUP(L304,[1]Sheet1!$N:$P,3,0)</f>
        <v>M1 TUPI</v>
      </c>
      <c r="B304" s="66">
        <v>45986.575891203713</v>
      </c>
      <c r="C304" s="66">
        <v>45986.575891203713</v>
      </c>
      <c r="D304" s="67" t="s">
        <v>1161</v>
      </c>
      <c r="E304" s="67" t="s">
        <v>1162</v>
      </c>
      <c r="F304" s="1">
        <v>1</v>
      </c>
      <c r="G304" s="63" t="str">
        <f>VLOOKUP(D304,[2]MINDANAO!$B:$C,2,0)</f>
        <v>ACCESS 125</v>
      </c>
      <c r="H304" s="67">
        <v>81197</v>
      </c>
      <c r="I304" s="63" t="str">
        <f>VLOOKUP(L304,'[3]NEW LEGEND 2026'!M:S,7,0)</f>
        <v>MUTI</v>
      </c>
      <c r="J304" s="67" t="s">
        <v>1269</v>
      </c>
      <c r="K304" s="67" t="s">
        <v>1270</v>
      </c>
      <c r="L304" s="67" t="s">
        <v>426</v>
      </c>
      <c r="M304" s="63" t="str">
        <f>VLOOKUP(D304,'[3]NEW LEGEND 2026'!G:I,3,0)</f>
        <v>SUZUKI</v>
      </c>
      <c r="N304" s="63" t="str">
        <f>VLOOKUP(D304,'[3]NEW LEGEND 2026'!G:J,4,0)</f>
        <v>BLACK</v>
      </c>
      <c r="O304" s="68" t="str">
        <f t="shared" si="25"/>
        <v>NOV</v>
      </c>
      <c r="P304" s="68">
        <f t="shared" si="26"/>
        <v>25</v>
      </c>
      <c r="Q304" s="68">
        <f t="shared" si="27"/>
        <v>2025</v>
      </c>
      <c r="R304" s="69">
        <f t="shared" si="28"/>
        <v>66.424108796287328</v>
      </c>
      <c r="S304" s="69">
        <f t="shared" si="29"/>
        <v>66.424108796287328</v>
      </c>
      <c r="T304" s="70" t="str">
        <f t="shared" si="30"/>
        <v>61-90 DAYS</v>
      </c>
      <c r="U304" s="70" t="str">
        <f t="shared" si="30"/>
        <v>61-90 DAYS</v>
      </c>
    </row>
    <row r="305" spans="1:21">
      <c r="A305" s="63" t="str">
        <f>VLOOKUP(L305,[1]Sheet1!$N:$P,3,0)</f>
        <v>M1 TACURONG</v>
      </c>
      <c r="B305" s="66">
        <v>45987.601423611108</v>
      </c>
      <c r="C305" s="66">
        <v>45987.601412037038</v>
      </c>
      <c r="D305" s="67" t="s">
        <v>1161</v>
      </c>
      <c r="E305" s="67" t="s">
        <v>1162</v>
      </c>
      <c r="F305" s="1">
        <v>1</v>
      </c>
      <c r="G305" s="63" t="str">
        <f>VLOOKUP(D305,[2]MINDANAO!$B:$C,2,0)</f>
        <v>ACCESS 125</v>
      </c>
      <c r="H305" s="67">
        <v>81197</v>
      </c>
      <c r="I305" s="63" t="str">
        <f>VLOOKUP(L305,'[3]NEW LEGEND 2026'!M:S,7,0)</f>
        <v>MUTI</v>
      </c>
      <c r="J305" s="67" t="s">
        <v>1271</v>
      </c>
      <c r="K305" s="67" t="s">
        <v>1272</v>
      </c>
      <c r="L305" s="67" t="s">
        <v>386</v>
      </c>
      <c r="M305" s="63" t="str">
        <f>VLOOKUP(D305,'[3]NEW LEGEND 2026'!G:I,3,0)</f>
        <v>SUZUKI</v>
      </c>
      <c r="N305" s="63" t="str">
        <f>VLOOKUP(D305,'[3]NEW LEGEND 2026'!G:J,4,0)</f>
        <v>BLACK</v>
      </c>
      <c r="O305" s="68" t="str">
        <f t="shared" si="25"/>
        <v>NOV</v>
      </c>
      <c r="P305" s="68">
        <f t="shared" si="26"/>
        <v>26</v>
      </c>
      <c r="Q305" s="68">
        <f t="shared" si="27"/>
        <v>2025</v>
      </c>
      <c r="R305" s="69">
        <f t="shared" si="28"/>
        <v>65.398587962961756</v>
      </c>
      <c r="S305" s="69">
        <f t="shared" si="29"/>
        <v>65.398576388892252</v>
      </c>
      <c r="T305" s="70" t="str">
        <f t="shared" si="30"/>
        <v>61-90 DAYS</v>
      </c>
      <c r="U305" s="70" t="str">
        <f t="shared" si="30"/>
        <v>61-90 DAYS</v>
      </c>
    </row>
    <row r="306" spans="1:21">
      <c r="A306" s="63" t="str">
        <f>VLOOKUP(L306,[1]Sheet1!$N:$P,3,0)</f>
        <v>M1 MALUNGON</v>
      </c>
      <c r="B306" s="66">
        <v>45987.661087962973</v>
      </c>
      <c r="C306" s="66">
        <v>45989.374861111108</v>
      </c>
      <c r="D306" s="67" t="s">
        <v>1273</v>
      </c>
      <c r="E306" s="67" t="s">
        <v>1274</v>
      </c>
      <c r="F306" s="1">
        <v>1</v>
      </c>
      <c r="G306" s="63" t="str">
        <f>VLOOKUP(D306,[2]MINDANAO!$B:$C,2,0)</f>
        <v>BEAT FI PREM</v>
      </c>
      <c r="H306" s="67">
        <v>72808</v>
      </c>
      <c r="I306" s="63" t="str">
        <f>VLOOKUP(L306,'[3]NEW LEGEND 2026'!M:S,7,0)</f>
        <v>MUTI</v>
      </c>
      <c r="J306" s="67" t="s">
        <v>1275</v>
      </c>
      <c r="K306" s="67" t="s">
        <v>1276</v>
      </c>
      <c r="L306" s="67" t="s">
        <v>462</v>
      </c>
      <c r="M306" s="63" t="str">
        <f>VLOOKUP(D306,'[3]NEW LEGEND 2026'!G:I,3,0)</f>
        <v>HONDA</v>
      </c>
      <c r="N306" s="63" t="str">
        <f>VLOOKUP(D306,'[3]NEW LEGEND 2026'!G:J,4,0)</f>
        <v>GRAY</v>
      </c>
      <c r="O306" s="68" t="str">
        <f t="shared" si="25"/>
        <v>NOV</v>
      </c>
      <c r="P306" s="68">
        <f t="shared" si="26"/>
        <v>28</v>
      </c>
      <c r="Q306" s="68">
        <f t="shared" si="27"/>
        <v>2025</v>
      </c>
      <c r="R306" s="69">
        <f t="shared" si="28"/>
        <v>63.625138888892252</v>
      </c>
      <c r="S306" s="69">
        <f t="shared" si="29"/>
        <v>65.338912037026603</v>
      </c>
      <c r="T306" s="70" t="str">
        <f t="shared" si="30"/>
        <v>61-90 DAYS</v>
      </c>
      <c r="U306" s="70" t="str">
        <f t="shared" si="30"/>
        <v>61-90 DAYS</v>
      </c>
    </row>
    <row r="307" spans="1:21">
      <c r="A307" s="63" t="str">
        <f>VLOOKUP(L307,[1]Sheet1!$N:$P,3,0)</f>
        <v>M1 MALUNGON</v>
      </c>
      <c r="B307" s="66">
        <v>45966.646238425928</v>
      </c>
      <c r="C307" s="66">
        <v>45989.374861111108</v>
      </c>
      <c r="D307" s="67" t="s">
        <v>876</v>
      </c>
      <c r="E307" s="67" t="s">
        <v>877</v>
      </c>
      <c r="F307" s="1">
        <v>1</v>
      </c>
      <c r="G307" s="63" t="str">
        <f>VLOOKUP(D307,[2]MINDANAO!$B:$C,2,0)</f>
        <v>YTX125</v>
      </c>
      <c r="H307" s="67">
        <v>54426</v>
      </c>
      <c r="I307" s="63" t="str">
        <f>VLOOKUP(L307,'[3]NEW LEGEND 2026'!M:S,7,0)</f>
        <v>MUTI</v>
      </c>
      <c r="J307" s="67" t="s">
        <v>1277</v>
      </c>
      <c r="K307" s="67" t="s">
        <v>1278</v>
      </c>
      <c r="L307" s="67" t="s">
        <v>462</v>
      </c>
      <c r="M307" s="63" t="str">
        <f>VLOOKUP(D307,'[3]NEW LEGEND 2026'!G:I,3,0)</f>
        <v>YAMAHA</v>
      </c>
      <c r="N307" s="63" t="str">
        <f>VLOOKUP(D307,'[3]NEW LEGEND 2026'!G:J,4,0)</f>
        <v>RED</v>
      </c>
      <c r="O307" s="68" t="str">
        <f t="shared" si="25"/>
        <v>NOV</v>
      </c>
      <c r="P307" s="68">
        <f t="shared" si="26"/>
        <v>28</v>
      </c>
      <c r="Q307" s="68">
        <f t="shared" si="27"/>
        <v>2025</v>
      </c>
      <c r="R307" s="69">
        <f t="shared" si="28"/>
        <v>63.625138888892252</v>
      </c>
      <c r="S307" s="69">
        <f t="shared" si="29"/>
        <v>86.353761574071541</v>
      </c>
      <c r="T307" s="70" t="str">
        <f t="shared" si="30"/>
        <v>61-90 DAYS</v>
      </c>
      <c r="U307" s="70" t="str">
        <f t="shared" si="30"/>
        <v>61-90 DAYS</v>
      </c>
    </row>
    <row r="308" spans="1:21">
      <c r="A308" s="63" t="str">
        <f>VLOOKUP(L308,[1]Sheet1!$N:$P,3,0)</f>
        <v>M1 HONDA MALUNGON</v>
      </c>
      <c r="B308" s="66">
        <v>45911.618252314824</v>
      </c>
      <c r="C308" s="66">
        <v>45990.362326388888</v>
      </c>
      <c r="D308" s="67" t="s">
        <v>1103</v>
      </c>
      <c r="E308" s="67" t="s">
        <v>1104</v>
      </c>
      <c r="F308" s="1">
        <v>1</v>
      </c>
      <c r="G308" s="63" t="str">
        <f>VLOOKUP(D308,[2]MINDANAO!$B:$C,2,0)</f>
        <v>TMX ALPHA FI</v>
      </c>
      <c r="H308" s="67">
        <v>56358</v>
      </c>
      <c r="I308" s="63" t="str">
        <f>VLOOKUP(L308,'[3]NEW LEGEND 2026'!M:S,7,0)</f>
        <v>HONDA</v>
      </c>
      <c r="J308" s="67" t="s">
        <v>1279</v>
      </c>
      <c r="K308" s="67" t="s">
        <v>1280</v>
      </c>
      <c r="L308" s="67" t="s">
        <v>884</v>
      </c>
      <c r="M308" s="63" t="str">
        <f>VLOOKUP(D308,'[3]NEW LEGEND 2026'!G:I,3,0)</f>
        <v>HONDA</v>
      </c>
      <c r="N308" s="63" t="str">
        <f>VLOOKUP(D308,'[3]NEW LEGEND 2026'!G:J,4,0)</f>
        <v>RED</v>
      </c>
      <c r="O308" s="68" t="str">
        <f t="shared" si="25"/>
        <v>NOV</v>
      </c>
      <c r="P308" s="68">
        <f t="shared" si="26"/>
        <v>29</v>
      </c>
      <c r="Q308" s="68">
        <f t="shared" si="27"/>
        <v>2025</v>
      </c>
      <c r="R308" s="69">
        <f t="shared" si="28"/>
        <v>62.637673611112405</v>
      </c>
      <c r="S308" s="69">
        <f t="shared" si="29"/>
        <v>141.38174768517638</v>
      </c>
      <c r="T308" s="70" t="str">
        <f t="shared" si="30"/>
        <v>61-90 DAYS</v>
      </c>
      <c r="U308" s="70" t="str">
        <f t="shared" si="30"/>
        <v>91 DAYS UP</v>
      </c>
    </row>
    <row r="309" spans="1:21">
      <c r="A309" s="63" t="str">
        <f>VLOOKUP(L309,[1]Sheet1!$N:$P,3,0)</f>
        <v>M2 CABANTIAN</v>
      </c>
      <c r="B309" s="66">
        <v>45936.573599537027</v>
      </c>
      <c r="C309" s="66">
        <v>45990.370057870372</v>
      </c>
      <c r="D309" s="67" t="s">
        <v>1011</v>
      </c>
      <c r="E309" s="67" t="s">
        <v>1012</v>
      </c>
      <c r="F309" s="1">
        <v>1</v>
      </c>
      <c r="G309" s="63" t="str">
        <f>VLOOKUP(D309,[2]MINDANAO!$B:$C,2,0)</f>
        <v>SMASH(SPOKE)</v>
      </c>
      <c r="H309" s="67">
        <v>61202</v>
      </c>
      <c r="I309" s="63" t="str">
        <f>VLOOKUP(L309,'[3]NEW LEGEND 2026'!M:S,7,0)</f>
        <v>ULTIMATE</v>
      </c>
      <c r="J309" s="67" t="s">
        <v>1281</v>
      </c>
      <c r="K309" s="67" t="s">
        <v>1282</v>
      </c>
      <c r="L309" s="67" t="s">
        <v>707</v>
      </c>
      <c r="M309" s="63" t="str">
        <f>VLOOKUP(D309,'[3]NEW LEGEND 2026'!G:I,3,0)</f>
        <v>SUZUKI</v>
      </c>
      <c r="N309" s="63" t="str">
        <f>VLOOKUP(D309,'[3]NEW LEGEND 2026'!G:J,4,0)</f>
        <v>E1GRAY</v>
      </c>
      <c r="O309" s="68" t="str">
        <f t="shared" si="25"/>
        <v>NOV</v>
      </c>
      <c r="P309" s="68">
        <f t="shared" si="26"/>
        <v>29</v>
      </c>
      <c r="Q309" s="68">
        <f t="shared" si="27"/>
        <v>2025</v>
      </c>
      <c r="R309" s="69">
        <f t="shared" si="28"/>
        <v>62.629942129628034</v>
      </c>
      <c r="S309" s="69">
        <f t="shared" si="29"/>
        <v>116.42640046297311</v>
      </c>
      <c r="T309" s="70" t="str">
        <f t="shared" si="30"/>
        <v>61-90 DAYS</v>
      </c>
      <c r="U309" s="70" t="str">
        <f t="shared" si="30"/>
        <v>91 DAYS UP</v>
      </c>
    </row>
    <row r="310" spans="1:21">
      <c r="A310" s="63" t="str">
        <f>VLOOKUP(L310,[1]Sheet1!$N:$P,3,0)</f>
        <v>M1 NABUNTURAN</v>
      </c>
      <c r="B310" s="66">
        <v>45990.396956018521</v>
      </c>
      <c r="C310" s="66">
        <v>45990.396956018521</v>
      </c>
      <c r="D310" s="67" t="s">
        <v>542</v>
      </c>
      <c r="E310" s="67" t="s">
        <v>543</v>
      </c>
      <c r="F310" s="1">
        <v>1</v>
      </c>
      <c r="G310" s="63" t="str">
        <f>VLOOKUP(D310,[2]MINDANAO!$B:$C,2,0)</f>
        <v>CT100</v>
      </c>
      <c r="H310" s="67">
        <v>55298</v>
      </c>
      <c r="I310" s="63" t="str">
        <f>VLOOKUP(L310,'[3]NEW LEGEND 2026'!M:S,7,0)</f>
        <v>MUTI</v>
      </c>
      <c r="J310" s="67" t="s">
        <v>1283</v>
      </c>
      <c r="K310" s="67" t="s">
        <v>1284</v>
      </c>
      <c r="L310" s="67" t="s">
        <v>371</v>
      </c>
      <c r="M310" s="63" t="str">
        <f>VLOOKUP(D310,'[3]NEW LEGEND 2026'!G:I,3,0)</f>
        <v>KAWASAKI</v>
      </c>
      <c r="N310" s="63" t="str">
        <f>VLOOKUP(D310,'[3]NEW LEGEND 2026'!G:J,4,0)</f>
        <v>BLACK BLUE</v>
      </c>
      <c r="O310" s="68" t="str">
        <f t="shared" si="25"/>
        <v>NOV</v>
      </c>
      <c r="P310" s="68">
        <f t="shared" si="26"/>
        <v>29</v>
      </c>
      <c r="Q310" s="68">
        <f t="shared" si="27"/>
        <v>2025</v>
      </c>
      <c r="R310" s="69">
        <f t="shared" si="28"/>
        <v>62.60304398147855</v>
      </c>
      <c r="S310" s="69">
        <f t="shared" si="29"/>
        <v>62.60304398147855</v>
      </c>
      <c r="T310" s="70" t="str">
        <f t="shared" si="30"/>
        <v>61-90 DAYS</v>
      </c>
      <c r="U310" s="70" t="str">
        <f t="shared" si="30"/>
        <v>61-90 DAYS</v>
      </c>
    </row>
    <row r="311" spans="1:21">
      <c r="A311" s="63" t="str">
        <f>VLOOKUP(L311,[1]Sheet1!$N:$P,3,0)</f>
        <v>M1 NABUNTURAN</v>
      </c>
      <c r="B311" s="66">
        <v>45990.396956018521</v>
      </c>
      <c r="C311" s="66">
        <v>45990.396956018521</v>
      </c>
      <c r="D311" s="67" t="s">
        <v>542</v>
      </c>
      <c r="E311" s="67" t="s">
        <v>543</v>
      </c>
      <c r="F311" s="1">
        <v>1</v>
      </c>
      <c r="G311" s="63" t="str">
        <f>VLOOKUP(D311,[2]MINDANAO!$B:$C,2,0)</f>
        <v>CT100</v>
      </c>
      <c r="H311" s="67">
        <v>55298</v>
      </c>
      <c r="I311" s="63" t="str">
        <f>VLOOKUP(L311,'[3]NEW LEGEND 2026'!M:S,7,0)</f>
        <v>MUTI</v>
      </c>
      <c r="J311" s="67" t="s">
        <v>1285</v>
      </c>
      <c r="K311" s="67" t="s">
        <v>1286</v>
      </c>
      <c r="L311" s="67" t="s">
        <v>371</v>
      </c>
      <c r="M311" s="63" t="str">
        <f>VLOOKUP(D311,'[3]NEW LEGEND 2026'!G:I,3,0)</f>
        <v>KAWASAKI</v>
      </c>
      <c r="N311" s="63" t="str">
        <f>VLOOKUP(D311,'[3]NEW LEGEND 2026'!G:J,4,0)</f>
        <v>BLACK BLUE</v>
      </c>
      <c r="O311" s="68" t="str">
        <f t="shared" si="25"/>
        <v>NOV</v>
      </c>
      <c r="P311" s="68">
        <f t="shared" si="26"/>
        <v>29</v>
      </c>
      <c r="Q311" s="68">
        <f t="shared" si="27"/>
        <v>2025</v>
      </c>
      <c r="R311" s="69">
        <f t="shared" si="28"/>
        <v>62.60304398147855</v>
      </c>
      <c r="S311" s="69">
        <f t="shared" si="29"/>
        <v>62.60304398147855</v>
      </c>
      <c r="T311" s="70" t="str">
        <f t="shared" si="30"/>
        <v>61-90 DAYS</v>
      </c>
      <c r="U311" s="70" t="str">
        <f t="shared" si="30"/>
        <v>61-90 DAYS</v>
      </c>
    </row>
    <row r="312" spans="1:21">
      <c r="A312" s="63" t="str">
        <f>VLOOKUP(L312,[1]Sheet1!$N:$P,3,0)</f>
        <v>M1 ISULAN</v>
      </c>
      <c r="B312" s="66">
        <v>45992.682812500003</v>
      </c>
      <c r="C312" s="66">
        <v>45994.440995370373</v>
      </c>
      <c r="D312" s="67" t="s">
        <v>1103</v>
      </c>
      <c r="E312" s="67" t="s">
        <v>1104</v>
      </c>
      <c r="F312" s="1">
        <v>1</v>
      </c>
      <c r="G312" s="63" t="str">
        <f>VLOOKUP(D312,[2]MINDANAO!$B:$C,2,0)</f>
        <v>TMX ALPHA FI</v>
      </c>
      <c r="H312" s="67">
        <v>56358</v>
      </c>
      <c r="I312" s="63" t="str">
        <f>VLOOKUP(L312,'[3]NEW LEGEND 2026'!M:S,7,0)</f>
        <v>MUTI</v>
      </c>
      <c r="J312" s="67" t="s">
        <v>1287</v>
      </c>
      <c r="K312" s="67" t="s">
        <v>1288</v>
      </c>
      <c r="L312" s="67" t="s">
        <v>391</v>
      </c>
      <c r="M312" s="63" t="str">
        <f>VLOOKUP(D312,'[3]NEW LEGEND 2026'!G:I,3,0)</f>
        <v>HONDA</v>
      </c>
      <c r="N312" s="63" t="str">
        <f>VLOOKUP(D312,'[3]NEW LEGEND 2026'!G:J,4,0)</f>
        <v>RED</v>
      </c>
      <c r="O312" s="68" t="str">
        <f t="shared" si="25"/>
        <v>DEC</v>
      </c>
      <c r="P312" s="68">
        <f t="shared" si="26"/>
        <v>3</v>
      </c>
      <c r="Q312" s="68">
        <f t="shared" si="27"/>
        <v>2025</v>
      </c>
      <c r="R312" s="69">
        <f t="shared" si="28"/>
        <v>58.559004629627452</v>
      </c>
      <c r="S312" s="69">
        <f t="shared" si="29"/>
        <v>60.31718749999709</v>
      </c>
      <c r="T312" s="70" t="str">
        <f t="shared" si="30"/>
        <v>31-60 DAYS</v>
      </c>
      <c r="U312" s="70" t="str">
        <f t="shared" si="30"/>
        <v>61-90 DAYS</v>
      </c>
    </row>
    <row r="313" spans="1:21">
      <c r="A313" s="63" t="str">
        <f>VLOOKUP(L313,[1]Sheet1!$N:$P,3,0)</f>
        <v>M1 DON CARLOS</v>
      </c>
      <c r="B313" s="66">
        <v>45992.465162037042</v>
      </c>
      <c r="C313" s="66">
        <v>45994.532175925917</v>
      </c>
      <c r="D313" s="67" t="s">
        <v>1103</v>
      </c>
      <c r="E313" s="67" t="s">
        <v>1104</v>
      </c>
      <c r="F313" s="1">
        <v>1</v>
      </c>
      <c r="G313" s="63" t="str">
        <f>VLOOKUP(D313,[2]MINDANAO!$B:$C,2,0)</f>
        <v>TMX ALPHA FI</v>
      </c>
      <c r="H313" s="67">
        <v>56358</v>
      </c>
      <c r="I313" s="63" t="str">
        <f>VLOOKUP(L313,'[3]NEW LEGEND 2026'!M:S,7,0)</f>
        <v>MUTI</v>
      </c>
      <c r="J313" s="67" t="s">
        <v>1289</v>
      </c>
      <c r="K313" s="67" t="s">
        <v>1290</v>
      </c>
      <c r="L313" s="67" t="s">
        <v>416</v>
      </c>
      <c r="M313" s="63" t="str">
        <f>VLOOKUP(D313,'[3]NEW LEGEND 2026'!G:I,3,0)</f>
        <v>HONDA</v>
      </c>
      <c r="N313" s="63" t="str">
        <f>VLOOKUP(D313,'[3]NEW LEGEND 2026'!G:J,4,0)</f>
        <v>RED</v>
      </c>
      <c r="O313" s="68" t="str">
        <f t="shared" si="25"/>
        <v>DEC</v>
      </c>
      <c r="P313" s="68">
        <f t="shared" si="26"/>
        <v>3</v>
      </c>
      <c r="Q313" s="68">
        <f t="shared" si="27"/>
        <v>2025</v>
      </c>
      <c r="R313" s="69">
        <f t="shared" si="28"/>
        <v>58.467824074083182</v>
      </c>
      <c r="S313" s="69">
        <f t="shared" si="29"/>
        <v>60.534837962957681</v>
      </c>
      <c r="T313" s="70" t="str">
        <f t="shared" si="30"/>
        <v>31-60 DAYS</v>
      </c>
      <c r="U313" s="70" t="str">
        <f t="shared" si="30"/>
        <v>61-90 DAYS</v>
      </c>
    </row>
    <row r="314" spans="1:21">
      <c r="A314" s="63" t="str">
        <f>VLOOKUP(L314,[1]Sheet1!$N:$P,3,0)</f>
        <v>M1 DON CARLOS</v>
      </c>
      <c r="B314" s="66">
        <v>45992.465162037042</v>
      </c>
      <c r="C314" s="66">
        <v>45994.532175925917</v>
      </c>
      <c r="D314" s="67" t="s">
        <v>1103</v>
      </c>
      <c r="E314" s="67" t="s">
        <v>1104</v>
      </c>
      <c r="F314" s="1">
        <v>1</v>
      </c>
      <c r="G314" s="63" t="str">
        <f>VLOOKUP(D314,[2]MINDANAO!$B:$C,2,0)</f>
        <v>TMX ALPHA FI</v>
      </c>
      <c r="H314" s="67">
        <v>56358</v>
      </c>
      <c r="I314" s="63" t="str">
        <f>VLOOKUP(L314,'[3]NEW LEGEND 2026'!M:S,7,0)</f>
        <v>MUTI</v>
      </c>
      <c r="J314" s="67" t="s">
        <v>1291</v>
      </c>
      <c r="K314" s="67" t="s">
        <v>1292</v>
      </c>
      <c r="L314" s="67" t="s">
        <v>416</v>
      </c>
      <c r="M314" s="63" t="str">
        <f>VLOOKUP(D314,'[3]NEW LEGEND 2026'!G:I,3,0)</f>
        <v>HONDA</v>
      </c>
      <c r="N314" s="63" t="str">
        <f>VLOOKUP(D314,'[3]NEW LEGEND 2026'!G:J,4,0)</f>
        <v>RED</v>
      </c>
      <c r="O314" s="68" t="str">
        <f t="shared" si="25"/>
        <v>DEC</v>
      </c>
      <c r="P314" s="68">
        <f t="shared" si="26"/>
        <v>3</v>
      </c>
      <c r="Q314" s="68">
        <f t="shared" si="27"/>
        <v>2025</v>
      </c>
      <c r="R314" s="69">
        <f t="shared" si="28"/>
        <v>58.467824074083182</v>
      </c>
      <c r="S314" s="69">
        <f t="shared" si="29"/>
        <v>60.534837962957681</v>
      </c>
      <c r="T314" s="70" t="str">
        <f t="shared" si="30"/>
        <v>31-60 DAYS</v>
      </c>
      <c r="U314" s="70" t="str">
        <f t="shared" si="30"/>
        <v>61-90 DAYS</v>
      </c>
    </row>
    <row r="315" spans="1:21">
      <c r="A315" s="63" t="str">
        <f>VLOOKUP(L315,[1]Sheet1!$N:$P,3,0)</f>
        <v>M2 ECOLAND</v>
      </c>
      <c r="B315" s="66">
        <v>45993.598761574067</v>
      </c>
      <c r="C315" s="66">
        <v>45994.54314814815</v>
      </c>
      <c r="D315" s="67" t="s">
        <v>1060</v>
      </c>
      <c r="E315" s="67" t="s">
        <v>1061</v>
      </c>
      <c r="F315" s="1">
        <v>1</v>
      </c>
      <c r="G315" s="63" t="str">
        <f>VLOOKUP(D315,[2]MINDANAO!$B:$C,2,0)</f>
        <v>MIO AEROX S 155</v>
      </c>
      <c r="H315" s="67">
        <v>152427</v>
      </c>
      <c r="I315" s="63" t="str">
        <f>VLOOKUP(L315,'[3]NEW LEGEND 2026'!M:S,7,0)</f>
        <v>ULTIMATE</v>
      </c>
      <c r="J315" s="67" t="s">
        <v>1293</v>
      </c>
      <c r="K315" s="67" t="s">
        <v>1294</v>
      </c>
      <c r="L315" s="67" t="s">
        <v>1004</v>
      </c>
      <c r="M315" s="63" t="str">
        <f>VLOOKUP(D315,'[3]NEW LEGEND 2026'!G:I,3,0)</f>
        <v>YAMAHA</v>
      </c>
      <c r="N315" s="63" t="str">
        <f>VLOOKUP(D315,'[3]NEW LEGEND 2026'!G:J,4,0)</f>
        <v>MATTE BLUE</v>
      </c>
      <c r="O315" s="68" t="str">
        <f t="shared" si="25"/>
        <v>DEC</v>
      </c>
      <c r="P315" s="68">
        <f t="shared" si="26"/>
        <v>3</v>
      </c>
      <c r="Q315" s="68">
        <f t="shared" si="27"/>
        <v>2025</v>
      </c>
      <c r="R315" s="69">
        <f t="shared" si="28"/>
        <v>58.456851851849933</v>
      </c>
      <c r="S315" s="69">
        <f t="shared" si="29"/>
        <v>59.401238425933116</v>
      </c>
      <c r="T315" s="70" t="str">
        <f t="shared" si="30"/>
        <v>31-60 DAYS</v>
      </c>
      <c r="U315" s="70" t="str">
        <f t="shared" si="30"/>
        <v>31-60 DAYS</v>
      </c>
    </row>
    <row r="316" spans="1:21">
      <c r="A316" s="63" t="str">
        <f>VLOOKUP(L316,[1]Sheet1!$N:$P,3,0)</f>
        <v>M1 SURALLAH</v>
      </c>
      <c r="B316" s="66">
        <v>45995.399722222217</v>
      </c>
      <c r="C316" s="66">
        <v>45995.606469907398</v>
      </c>
      <c r="D316" s="67" t="s">
        <v>1015</v>
      </c>
      <c r="E316" s="67" t="s">
        <v>1016</v>
      </c>
      <c r="F316" s="1">
        <v>1</v>
      </c>
      <c r="G316" s="63" t="str">
        <f>VLOOKUP(D316,[2]MINDANAO!$B:$C,2,0)</f>
        <v>CLICK160 FI</v>
      </c>
      <c r="H316" s="67">
        <v>111558</v>
      </c>
      <c r="I316" s="63" t="str">
        <f>VLOOKUP(L316,'[3]NEW LEGEND 2026'!M:S,7,0)</f>
        <v>MUTI</v>
      </c>
      <c r="J316" s="67" t="s">
        <v>1295</v>
      </c>
      <c r="K316" s="67" t="s">
        <v>1296</v>
      </c>
      <c r="L316" s="67" t="s">
        <v>546</v>
      </c>
      <c r="M316" s="63" t="str">
        <f>VLOOKUP(D316,'[3]NEW LEGEND 2026'!G:I,3,0)</f>
        <v>HONDA</v>
      </c>
      <c r="N316" s="63" t="str">
        <f>VLOOKUP(D316,'[3]NEW LEGEND 2026'!G:J,4,0)</f>
        <v>RED/BLACK</v>
      </c>
      <c r="O316" s="68" t="str">
        <f t="shared" si="25"/>
        <v>DEC</v>
      </c>
      <c r="P316" s="68">
        <f t="shared" si="26"/>
        <v>4</v>
      </c>
      <c r="Q316" s="68">
        <f t="shared" si="27"/>
        <v>2025</v>
      </c>
      <c r="R316" s="69">
        <f t="shared" si="28"/>
        <v>57.393530092602305</v>
      </c>
      <c r="S316" s="69">
        <f t="shared" si="29"/>
        <v>57.600277777783049</v>
      </c>
      <c r="T316" s="70" t="str">
        <f t="shared" si="30"/>
        <v>31-60 DAYS</v>
      </c>
      <c r="U316" s="70" t="str">
        <f t="shared" si="30"/>
        <v>31-60 DAYS</v>
      </c>
    </row>
    <row r="317" spans="1:21">
      <c r="A317" s="63" t="str">
        <f>VLOOKUP(L317,[1]Sheet1!$N:$P,3,0)</f>
        <v>M2 PROSPERIDAD</v>
      </c>
      <c r="B317" s="66">
        <v>45990.605925925927</v>
      </c>
      <c r="C317" s="66">
        <v>45996.583969907413</v>
      </c>
      <c r="D317" s="67" t="s">
        <v>1060</v>
      </c>
      <c r="E317" s="67" t="s">
        <v>1061</v>
      </c>
      <c r="F317" s="1">
        <v>1</v>
      </c>
      <c r="G317" s="63" t="str">
        <f>VLOOKUP(D317,[2]MINDANAO!$B:$C,2,0)</f>
        <v>MIO AEROX S 155</v>
      </c>
      <c r="H317" s="67">
        <v>152427</v>
      </c>
      <c r="I317" s="63" t="str">
        <f>VLOOKUP(L317,'[3]NEW LEGEND 2026'!M:S,7,0)</f>
        <v>ULTIMATE</v>
      </c>
      <c r="J317" s="67" t="s">
        <v>1297</v>
      </c>
      <c r="K317" s="67" t="s">
        <v>1298</v>
      </c>
      <c r="L317" s="67" t="s">
        <v>718</v>
      </c>
      <c r="M317" s="63" t="str">
        <f>VLOOKUP(D317,'[3]NEW LEGEND 2026'!G:I,3,0)</f>
        <v>YAMAHA</v>
      </c>
      <c r="N317" s="63" t="str">
        <f>VLOOKUP(D317,'[3]NEW LEGEND 2026'!G:J,4,0)</f>
        <v>MATTE BLUE</v>
      </c>
      <c r="O317" s="68" t="str">
        <f t="shared" si="25"/>
        <v>DEC</v>
      </c>
      <c r="P317" s="68">
        <f t="shared" si="26"/>
        <v>5</v>
      </c>
      <c r="Q317" s="68">
        <f t="shared" si="27"/>
        <v>2025</v>
      </c>
      <c r="R317" s="69">
        <f t="shared" si="28"/>
        <v>56.41603009258688</v>
      </c>
      <c r="S317" s="69">
        <f t="shared" si="29"/>
        <v>62.394074074072705</v>
      </c>
      <c r="T317" s="70" t="str">
        <f t="shared" si="30"/>
        <v>31-60 DAYS</v>
      </c>
      <c r="U317" s="70" t="str">
        <f t="shared" si="30"/>
        <v>61-90 DAYS</v>
      </c>
    </row>
    <row r="318" spans="1:21">
      <c r="A318" s="63" t="str">
        <f>VLOOKUP(L318,[1]Sheet1!$N:$P,3,0)</f>
        <v>M2 PROSPERIDAD</v>
      </c>
      <c r="B318" s="66">
        <v>45990.605925925927</v>
      </c>
      <c r="C318" s="66">
        <v>45996.583969907413</v>
      </c>
      <c r="D318" s="67" t="s">
        <v>1060</v>
      </c>
      <c r="E318" s="67" t="s">
        <v>1061</v>
      </c>
      <c r="F318" s="1">
        <v>1</v>
      </c>
      <c r="G318" s="63" t="str">
        <f>VLOOKUP(D318,[2]MINDANAO!$B:$C,2,0)</f>
        <v>MIO AEROX S 155</v>
      </c>
      <c r="H318" s="67">
        <v>152427</v>
      </c>
      <c r="I318" s="63" t="str">
        <f>VLOOKUP(L318,'[3]NEW LEGEND 2026'!M:S,7,0)</f>
        <v>ULTIMATE</v>
      </c>
      <c r="J318" s="67" t="s">
        <v>1299</v>
      </c>
      <c r="K318" s="67" t="s">
        <v>1300</v>
      </c>
      <c r="L318" s="67" t="s">
        <v>718</v>
      </c>
      <c r="M318" s="63" t="str">
        <f>VLOOKUP(D318,'[3]NEW LEGEND 2026'!G:I,3,0)</f>
        <v>YAMAHA</v>
      </c>
      <c r="N318" s="63" t="str">
        <f>VLOOKUP(D318,'[3]NEW LEGEND 2026'!G:J,4,0)</f>
        <v>MATTE BLUE</v>
      </c>
      <c r="O318" s="68" t="str">
        <f t="shared" si="25"/>
        <v>DEC</v>
      </c>
      <c r="P318" s="68">
        <f t="shared" si="26"/>
        <v>5</v>
      </c>
      <c r="Q318" s="68">
        <f t="shared" si="27"/>
        <v>2025</v>
      </c>
      <c r="R318" s="69">
        <f t="shared" si="28"/>
        <v>56.41603009258688</v>
      </c>
      <c r="S318" s="69">
        <f t="shared" si="29"/>
        <v>62.394074074072705</v>
      </c>
      <c r="T318" s="70" t="str">
        <f t="shared" si="30"/>
        <v>31-60 DAYS</v>
      </c>
      <c r="U318" s="70" t="str">
        <f t="shared" si="30"/>
        <v>61-90 DAYS</v>
      </c>
    </row>
    <row r="319" spans="1:21">
      <c r="A319" s="63" t="str">
        <f>VLOOKUP(L319,[1]Sheet1!$N:$P,3,0)</f>
        <v>M2 PROSPERIDAD</v>
      </c>
      <c r="B319" s="66">
        <v>45990.617384259262</v>
      </c>
      <c r="C319" s="66">
        <v>45996.585740740738</v>
      </c>
      <c r="D319" s="67" t="s">
        <v>966</v>
      </c>
      <c r="E319" s="67" t="s">
        <v>967</v>
      </c>
      <c r="F319" s="1">
        <v>1</v>
      </c>
      <c r="G319" s="63" t="str">
        <f>VLOOKUP(D319,[2]MINDANAO!$B:$C,2,0)</f>
        <v>TMX150 SUPREMO</v>
      </c>
      <c r="H319" s="67">
        <v>76598</v>
      </c>
      <c r="I319" s="63" t="str">
        <f>VLOOKUP(L319,'[3]NEW LEGEND 2026'!M:S,7,0)</f>
        <v>ULTIMATE</v>
      </c>
      <c r="J319" s="67" t="s">
        <v>1301</v>
      </c>
      <c r="K319" s="67" t="s">
        <v>1302</v>
      </c>
      <c r="L319" s="67" t="s">
        <v>718</v>
      </c>
      <c r="M319" s="63" t="str">
        <f>VLOOKUP(D319,'[3]NEW LEGEND 2026'!G:I,3,0)</f>
        <v>HONDA</v>
      </c>
      <c r="N319" s="63" t="str">
        <f>VLOOKUP(D319,'[3]NEW LEGEND 2026'!G:J,4,0)</f>
        <v>RED</v>
      </c>
      <c r="O319" s="68" t="str">
        <f t="shared" si="25"/>
        <v>DEC</v>
      </c>
      <c r="P319" s="68">
        <f t="shared" si="26"/>
        <v>5</v>
      </c>
      <c r="Q319" s="68">
        <f t="shared" si="27"/>
        <v>2025</v>
      </c>
      <c r="R319" s="69">
        <f t="shared" si="28"/>
        <v>56.414259259261598</v>
      </c>
      <c r="S319" s="69">
        <f t="shared" si="29"/>
        <v>62.382615740738402</v>
      </c>
      <c r="T319" s="70" t="str">
        <f t="shared" si="30"/>
        <v>31-60 DAYS</v>
      </c>
      <c r="U319" s="70" t="str">
        <f t="shared" si="30"/>
        <v>61-90 DAYS</v>
      </c>
    </row>
    <row r="320" spans="1:21">
      <c r="A320" s="63" t="str">
        <f>VLOOKUP(L320,[1]Sheet1!$N:$P,3,0)</f>
        <v>M2 PROSPERIDAD</v>
      </c>
      <c r="B320" s="66">
        <v>45990.617384259262</v>
      </c>
      <c r="C320" s="66">
        <v>45996.585740740738</v>
      </c>
      <c r="D320" s="67" t="s">
        <v>966</v>
      </c>
      <c r="E320" s="67" t="s">
        <v>967</v>
      </c>
      <c r="F320" s="1">
        <v>1</v>
      </c>
      <c r="G320" s="63" t="str">
        <f>VLOOKUP(D320,[2]MINDANAO!$B:$C,2,0)</f>
        <v>TMX150 SUPREMO</v>
      </c>
      <c r="H320" s="67">
        <v>76598</v>
      </c>
      <c r="I320" s="63" t="str">
        <f>VLOOKUP(L320,'[3]NEW LEGEND 2026'!M:S,7,0)</f>
        <v>ULTIMATE</v>
      </c>
      <c r="J320" s="67" t="s">
        <v>1303</v>
      </c>
      <c r="K320" s="67" t="s">
        <v>1304</v>
      </c>
      <c r="L320" s="67" t="s">
        <v>718</v>
      </c>
      <c r="M320" s="63" t="str">
        <f>VLOOKUP(D320,'[3]NEW LEGEND 2026'!G:I,3,0)</f>
        <v>HONDA</v>
      </c>
      <c r="N320" s="63" t="str">
        <f>VLOOKUP(D320,'[3]NEW LEGEND 2026'!G:J,4,0)</f>
        <v>RED</v>
      </c>
      <c r="O320" s="68" t="str">
        <f t="shared" si="25"/>
        <v>DEC</v>
      </c>
      <c r="P320" s="68">
        <f t="shared" si="26"/>
        <v>5</v>
      </c>
      <c r="Q320" s="68">
        <f t="shared" si="27"/>
        <v>2025</v>
      </c>
      <c r="R320" s="69">
        <f t="shared" si="28"/>
        <v>56.414259259261598</v>
      </c>
      <c r="S320" s="69">
        <f t="shared" si="29"/>
        <v>62.382615740738402</v>
      </c>
      <c r="T320" s="70" t="str">
        <f t="shared" si="30"/>
        <v>31-60 DAYS</v>
      </c>
      <c r="U320" s="70" t="str">
        <f t="shared" si="30"/>
        <v>61-90 DAYS</v>
      </c>
    </row>
    <row r="321" spans="1:21">
      <c r="A321" s="63" t="str">
        <f>VLOOKUP(L321,[1]Sheet1!$N:$P,3,0)</f>
        <v>M2 SURIGAO</v>
      </c>
      <c r="B321" s="66">
        <v>45994.425474537027</v>
      </c>
      <c r="C321" s="66">
        <v>45997.475740740738</v>
      </c>
      <c r="D321" s="67" t="s">
        <v>1060</v>
      </c>
      <c r="E321" s="67" t="s">
        <v>1061</v>
      </c>
      <c r="F321" s="1">
        <v>1</v>
      </c>
      <c r="G321" s="63" t="str">
        <f>VLOOKUP(D321,[2]MINDANAO!$B:$C,2,0)</f>
        <v>MIO AEROX S 155</v>
      </c>
      <c r="H321" s="67">
        <v>152427</v>
      </c>
      <c r="I321" s="63" t="str">
        <f>VLOOKUP(L321,'[3]NEW LEGEND 2026'!M:S,7,0)</f>
        <v>ULTIMATE</v>
      </c>
      <c r="J321" s="67" t="s">
        <v>1305</v>
      </c>
      <c r="K321" s="67" t="s">
        <v>1306</v>
      </c>
      <c r="L321" s="67" t="s">
        <v>1214</v>
      </c>
      <c r="M321" s="63" t="str">
        <f>VLOOKUP(D321,'[3]NEW LEGEND 2026'!G:I,3,0)</f>
        <v>YAMAHA</v>
      </c>
      <c r="N321" s="63" t="str">
        <f>VLOOKUP(D321,'[3]NEW LEGEND 2026'!G:J,4,0)</f>
        <v>MATTE BLUE</v>
      </c>
      <c r="O321" s="68" t="str">
        <f t="shared" si="25"/>
        <v>DEC</v>
      </c>
      <c r="P321" s="68">
        <f t="shared" si="26"/>
        <v>6</v>
      </c>
      <c r="Q321" s="68">
        <f t="shared" si="27"/>
        <v>2025</v>
      </c>
      <c r="R321" s="69">
        <f t="shared" si="28"/>
        <v>55.52425925926218</v>
      </c>
      <c r="S321" s="69">
        <f t="shared" si="29"/>
        <v>58.574525462972815</v>
      </c>
      <c r="T321" s="70" t="str">
        <f t="shared" si="30"/>
        <v>31-60 DAYS</v>
      </c>
      <c r="U321" s="70" t="str">
        <f t="shared" si="30"/>
        <v>31-60 DAYS</v>
      </c>
    </row>
    <row r="322" spans="1:21">
      <c r="A322" s="63" t="str">
        <f>VLOOKUP(L322,[1]Sheet1!$N:$P,3,0)</f>
        <v>M1 BUTUAN</v>
      </c>
      <c r="B322" s="66">
        <v>45959.56082175926</v>
      </c>
      <c r="C322" s="66">
        <v>45997.62127314815</v>
      </c>
      <c r="D322" s="67" t="s">
        <v>542</v>
      </c>
      <c r="E322" s="67" t="s">
        <v>543</v>
      </c>
      <c r="F322" s="1">
        <v>1</v>
      </c>
      <c r="G322" s="63" t="str">
        <f>VLOOKUP(D322,[2]MINDANAO!$B:$C,2,0)</f>
        <v>CT100</v>
      </c>
      <c r="H322" s="67">
        <v>55298</v>
      </c>
      <c r="I322" s="63" t="str">
        <f>VLOOKUP(L322,'[3]NEW LEGEND 2026'!M:S,7,0)</f>
        <v>MUTI</v>
      </c>
      <c r="J322" s="67" t="s">
        <v>1307</v>
      </c>
      <c r="K322" s="67" t="s">
        <v>1308</v>
      </c>
      <c r="L322" s="67" t="s">
        <v>897</v>
      </c>
      <c r="M322" s="63" t="str">
        <f>VLOOKUP(D322,'[3]NEW LEGEND 2026'!G:I,3,0)</f>
        <v>KAWASAKI</v>
      </c>
      <c r="N322" s="63" t="str">
        <f>VLOOKUP(D322,'[3]NEW LEGEND 2026'!G:J,4,0)</f>
        <v>BLACK BLUE</v>
      </c>
      <c r="O322" s="68" t="str">
        <f t="shared" ref="O322:O385" si="31">CHOOSE(MONTH(C322),"JAN","FEB","MAR","APR","MAY","JUN","JUL","AUG","SEP","OCT","NOV","DEC")</f>
        <v>DEC</v>
      </c>
      <c r="P322" s="68">
        <f t="shared" ref="P322:P385" si="32">DAY(C322)</f>
        <v>6</v>
      </c>
      <c r="Q322" s="68">
        <f t="shared" ref="Q322:Q385" si="33">YEAR(C322)</f>
        <v>2025</v>
      </c>
      <c r="R322" s="69">
        <f t="shared" ref="R322:R385" si="34">DATE(2026,1,31)-C322</f>
        <v>55.378726851849933</v>
      </c>
      <c r="S322" s="69">
        <f t="shared" si="29"/>
        <v>93.439178240740148</v>
      </c>
      <c r="T322" s="70" t="str">
        <f t="shared" si="30"/>
        <v>31-60 DAYS</v>
      </c>
      <c r="U322" s="70" t="str">
        <f t="shared" si="30"/>
        <v>91 DAYS UP</v>
      </c>
    </row>
    <row r="323" spans="1:21">
      <c r="A323" s="63" t="str">
        <f>VLOOKUP(L323,[1]Sheet1!$N:$P,3,0)</f>
        <v>M1 BUTUAN</v>
      </c>
      <c r="B323" s="66">
        <v>45995.610312500001</v>
      </c>
      <c r="C323" s="66">
        <v>45997.621666666673</v>
      </c>
      <c r="D323" s="67" t="s">
        <v>1167</v>
      </c>
      <c r="E323" s="67" t="s">
        <v>1168</v>
      </c>
      <c r="F323" s="1">
        <v>1</v>
      </c>
      <c r="G323" s="63" t="str">
        <f>VLOOKUP(D323,[2]MINDANAO!$B:$C,2,0)</f>
        <v>XR150</v>
      </c>
      <c r="H323" s="67">
        <v>94078</v>
      </c>
      <c r="I323" s="63" t="str">
        <f>VLOOKUP(L323,'[3]NEW LEGEND 2026'!M:S,7,0)</f>
        <v>MUTI</v>
      </c>
      <c r="J323" s="67" t="s">
        <v>1309</v>
      </c>
      <c r="K323" s="67" t="s">
        <v>1310</v>
      </c>
      <c r="L323" s="67" t="s">
        <v>897</v>
      </c>
      <c r="M323" s="63" t="str">
        <f>VLOOKUP(D323,'[3]NEW LEGEND 2026'!G:I,3,0)</f>
        <v>HONDA</v>
      </c>
      <c r="N323" s="63" t="str">
        <f>VLOOKUP(D323,'[3]NEW LEGEND 2026'!G:J,4,0)</f>
        <v>BLACK</v>
      </c>
      <c r="O323" s="68" t="str">
        <f t="shared" si="31"/>
        <v>DEC</v>
      </c>
      <c r="P323" s="68">
        <f t="shared" si="32"/>
        <v>6</v>
      </c>
      <c r="Q323" s="68">
        <f t="shared" si="33"/>
        <v>2025</v>
      </c>
      <c r="R323" s="69">
        <f t="shared" si="34"/>
        <v>55.378333333326736</v>
      </c>
      <c r="S323" s="69">
        <f t="shared" ref="S323:S386" si="35">DATE(2026,1,31)-B323</f>
        <v>57.389687499999127</v>
      </c>
      <c r="T323" s="70" t="str">
        <f t="shared" si="30"/>
        <v>31-60 DAYS</v>
      </c>
      <c r="U323" s="70" t="str">
        <f t="shared" si="30"/>
        <v>31-60 DAYS</v>
      </c>
    </row>
    <row r="324" spans="1:21">
      <c r="A324" s="63" t="str">
        <f>VLOOKUP(L324,[1]Sheet1!$N:$P,3,0)</f>
        <v>M2 CABADBARAN</v>
      </c>
      <c r="B324" s="66">
        <v>45999.548263888893</v>
      </c>
      <c r="C324" s="66">
        <v>45999.548263888893</v>
      </c>
      <c r="D324" s="67" t="s">
        <v>1161</v>
      </c>
      <c r="E324" s="67" t="s">
        <v>1162</v>
      </c>
      <c r="F324" s="1">
        <v>1</v>
      </c>
      <c r="G324" s="63" t="str">
        <f>VLOOKUP(D324,[2]MINDANAO!$B:$C,2,0)</f>
        <v>ACCESS 125</v>
      </c>
      <c r="H324" s="67">
        <v>81197</v>
      </c>
      <c r="I324" s="63" t="str">
        <f>VLOOKUP(L324,'[3]NEW LEGEND 2026'!M:S,7,0)</f>
        <v>ULTIMATE</v>
      </c>
      <c r="J324" s="67" t="s">
        <v>1311</v>
      </c>
      <c r="K324" s="67" t="s">
        <v>1312</v>
      </c>
      <c r="L324" s="67" t="s">
        <v>704</v>
      </c>
      <c r="M324" s="63" t="str">
        <f>VLOOKUP(D324,'[3]NEW LEGEND 2026'!G:I,3,0)</f>
        <v>SUZUKI</v>
      </c>
      <c r="N324" s="63" t="str">
        <f>VLOOKUP(D324,'[3]NEW LEGEND 2026'!G:J,4,0)</f>
        <v>BLACK</v>
      </c>
      <c r="O324" s="68" t="str">
        <f t="shared" si="31"/>
        <v>DEC</v>
      </c>
      <c r="P324" s="68">
        <f t="shared" si="32"/>
        <v>8</v>
      </c>
      <c r="Q324" s="68">
        <f t="shared" si="33"/>
        <v>2025</v>
      </c>
      <c r="R324" s="69">
        <f t="shared" si="34"/>
        <v>53.451736111106584</v>
      </c>
      <c r="S324" s="69">
        <f t="shared" si="35"/>
        <v>53.451736111106584</v>
      </c>
      <c r="T324" s="70" t="str">
        <f t="shared" si="30"/>
        <v>31-60 DAYS</v>
      </c>
      <c r="U324" s="70" t="str">
        <f t="shared" si="30"/>
        <v>31-60 DAYS</v>
      </c>
    </row>
    <row r="325" spans="1:21">
      <c r="A325" s="63" t="str">
        <f>VLOOKUP(L325,[1]Sheet1!$N:$P,3,0)</f>
        <v>M2 PROSPERIDAD</v>
      </c>
      <c r="B325" s="66">
        <v>45999.58834490741</v>
      </c>
      <c r="C325" s="66">
        <v>45999.58834490741</v>
      </c>
      <c r="D325" s="67" t="s">
        <v>1161</v>
      </c>
      <c r="E325" s="67" t="s">
        <v>1162</v>
      </c>
      <c r="F325" s="1">
        <v>1</v>
      </c>
      <c r="G325" s="63" t="str">
        <f>VLOOKUP(D325,[2]MINDANAO!$B:$C,2,0)</f>
        <v>ACCESS 125</v>
      </c>
      <c r="H325" s="67">
        <v>81197</v>
      </c>
      <c r="I325" s="63" t="str">
        <f>VLOOKUP(L325,'[3]NEW LEGEND 2026'!M:S,7,0)</f>
        <v>ULTIMATE</v>
      </c>
      <c r="J325" s="67" t="s">
        <v>1313</v>
      </c>
      <c r="K325" s="67" t="s">
        <v>1314</v>
      </c>
      <c r="L325" s="67" t="s">
        <v>718</v>
      </c>
      <c r="M325" s="63" t="str">
        <f>VLOOKUP(D325,'[3]NEW LEGEND 2026'!G:I,3,0)</f>
        <v>SUZUKI</v>
      </c>
      <c r="N325" s="63" t="str">
        <f>VLOOKUP(D325,'[3]NEW LEGEND 2026'!G:J,4,0)</f>
        <v>BLACK</v>
      </c>
      <c r="O325" s="68" t="str">
        <f t="shared" si="31"/>
        <v>DEC</v>
      </c>
      <c r="P325" s="68">
        <f t="shared" si="32"/>
        <v>8</v>
      </c>
      <c r="Q325" s="68">
        <f t="shared" si="33"/>
        <v>2025</v>
      </c>
      <c r="R325" s="69">
        <f t="shared" si="34"/>
        <v>53.411655092590081</v>
      </c>
      <c r="S325" s="69">
        <f t="shared" si="35"/>
        <v>53.411655092590081</v>
      </c>
      <c r="T325" s="70" t="str">
        <f t="shared" si="30"/>
        <v>31-60 DAYS</v>
      </c>
      <c r="U325" s="70" t="str">
        <f t="shared" si="30"/>
        <v>31-60 DAYS</v>
      </c>
    </row>
    <row r="326" spans="1:21">
      <c r="A326" s="63" t="str">
        <f>VLOOKUP(L326,[1]Sheet1!$N:$P,3,0)</f>
        <v>M1 ISULAN</v>
      </c>
      <c r="B326" s="66">
        <v>45999.614629629628</v>
      </c>
      <c r="C326" s="66">
        <v>45999.614629629628</v>
      </c>
      <c r="D326" s="67" t="s">
        <v>1161</v>
      </c>
      <c r="E326" s="67" t="s">
        <v>1162</v>
      </c>
      <c r="F326" s="1">
        <v>1</v>
      </c>
      <c r="G326" s="63" t="str">
        <f>VLOOKUP(D326,[2]MINDANAO!$B:$C,2,0)</f>
        <v>ACCESS 125</v>
      </c>
      <c r="H326" s="67">
        <v>81197</v>
      </c>
      <c r="I326" s="63" t="str">
        <f>VLOOKUP(L326,'[3]NEW LEGEND 2026'!M:S,7,0)</f>
        <v>MUTI</v>
      </c>
      <c r="J326" s="67" t="s">
        <v>1315</v>
      </c>
      <c r="K326" s="67" t="s">
        <v>1316</v>
      </c>
      <c r="L326" s="67" t="s">
        <v>391</v>
      </c>
      <c r="M326" s="63" t="str">
        <f>VLOOKUP(D326,'[3]NEW LEGEND 2026'!G:I,3,0)</f>
        <v>SUZUKI</v>
      </c>
      <c r="N326" s="63" t="str">
        <f>VLOOKUP(D326,'[3]NEW LEGEND 2026'!G:J,4,0)</f>
        <v>BLACK</v>
      </c>
      <c r="O326" s="68" t="str">
        <f t="shared" si="31"/>
        <v>DEC</v>
      </c>
      <c r="P326" s="68">
        <f t="shared" si="32"/>
        <v>8</v>
      </c>
      <c r="Q326" s="68">
        <f t="shared" si="33"/>
        <v>2025</v>
      </c>
      <c r="R326" s="69">
        <f t="shared" si="34"/>
        <v>53.385370370371675</v>
      </c>
      <c r="S326" s="69">
        <f t="shared" si="35"/>
        <v>53.385370370371675</v>
      </c>
      <c r="T326" s="70" t="str">
        <f t="shared" si="30"/>
        <v>31-60 DAYS</v>
      </c>
      <c r="U326" s="70" t="str">
        <f t="shared" si="30"/>
        <v>31-60 DAYS</v>
      </c>
    </row>
    <row r="327" spans="1:21">
      <c r="A327" s="63" t="str">
        <f>VLOOKUP(L327,[1]Sheet1!$N:$P,3,0)</f>
        <v>M2 TAGUM 3</v>
      </c>
      <c r="B327" s="66">
        <v>46000.614791666667</v>
      </c>
      <c r="C327" s="66">
        <v>46000.61478009259</v>
      </c>
      <c r="D327" s="67" t="s">
        <v>1161</v>
      </c>
      <c r="E327" s="67" t="s">
        <v>1162</v>
      </c>
      <c r="F327" s="1">
        <v>1</v>
      </c>
      <c r="G327" s="63" t="str">
        <f>VLOOKUP(D327,[2]MINDANAO!$B:$C,2,0)</f>
        <v>ACCESS 125</v>
      </c>
      <c r="H327" s="67">
        <v>81197</v>
      </c>
      <c r="I327" s="63" t="str">
        <f>VLOOKUP(L327,'[3]NEW LEGEND 2026'!M:S,7,0)</f>
        <v>ULTIMATE</v>
      </c>
      <c r="J327" s="67" t="s">
        <v>1317</v>
      </c>
      <c r="K327" s="67" t="s">
        <v>1318</v>
      </c>
      <c r="L327" s="67" t="s">
        <v>744</v>
      </c>
      <c r="M327" s="63" t="str">
        <f>VLOOKUP(D327,'[3]NEW LEGEND 2026'!G:I,3,0)</f>
        <v>SUZUKI</v>
      </c>
      <c r="N327" s="63" t="str">
        <f>VLOOKUP(D327,'[3]NEW LEGEND 2026'!G:J,4,0)</f>
        <v>BLACK</v>
      </c>
      <c r="O327" s="68" t="str">
        <f t="shared" si="31"/>
        <v>DEC</v>
      </c>
      <c r="P327" s="68">
        <f t="shared" si="32"/>
        <v>9</v>
      </c>
      <c r="Q327" s="68">
        <f t="shared" si="33"/>
        <v>2025</v>
      </c>
      <c r="R327" s="69">
        <f t="shared" si="34"/>
        <v>52.385219907409919</v>
      </c>
      <c r="S327" s="69">
        <f t="shared" si="35"/>
        <v>52.385208333333139</v>
      </c>
      <c r="T327" s="70" t="str">
        <f t="shared" si="30"/>
        <v>31-60 DAYS</v>
      </c>
      <c r="U327" s="70" t="str">
        <f t="shared" si="30"/>
        <v>31-60 DAYS</v>
      </c>
    </row>
    <row r="328" spans="1:21">
      <c r="A328" s="63" t="str">
        <f>VLOOKUP(L328,[1]Sheet1!$N:$P,3,0)</f>
        <v>M2 CABADBARAN</v>
      </c>
      <c r="B328" s="66">
        <v>45999.586724537039</v>
      </c>
      <c r="C328" s="66">
        <v>46001.714120370372</v>
      </c>
      <c r="D328" s="67" t="s">
        <v>1060</v>
      </c>
      <c r="E328" s="67" t="s">
        <v>1061</v>
      </c>
      <c r="F328" s="1">
        <v>1</v>
      </c>
      <c r="G328" s="63" t="str">
        <f>VLOOKUP(D328,[2]MINDANAO!$B:$C,2,0)</f>
        <v>MIO AEROX S 155</v>
      </c>
      <c r="H328" s="67">
        <v>152427</v>
      </c>
      <c r="I328" s="63" t="str">
        <f>VLOOKUP(L328,'[3]NEW LEGEND 2026'!M:S,7,0)</f>
        <v>ULTIMATE</v>
      </c>
      <c r="J328" s="67" t="s">
        <v>1319</v>
      </c>
      <c r="K328" s="67" t="s">
        <v>1320</v>
      </c>
      <c r="L328" s="67" t="s">
        <v>704</v>
      </c>
      <c r="M328" s="63" t="str">
        <f>VLOOKUP(D328,'[3]NEW LEGEND 2026'!G:I,3,0)</f>
        <v>YAMAHA</v>
      </c>
      <c r="N328" s="63" t="str">
        <f>VLOOKUP(D328,'[3]NEW LEGEND 2026'!G:J,4,0)</f>
        <v>MATTE BLUE</v>
      </c>
      <c r="O328" s="68" t="str">
        <f t="shared" si="31"/>
        <v>DEC</v>
      </c>
      <c r="P328" s="68">
        <f t="shared" si="32"/>
        <v>10</v>
      </c>
      <c r="Q328" s="68">
        <f t="shared" si="33"/>
        <v>2025</v>
      </c>
      <c r="R328" s="69">
        <f t="shared" si="34"/>
        <v>51.285879629627743</v>
      </c>
      <c r="S328" s="69">
        <f t="shared" si="35"/>
        <v>53.413275462960883</v>
      </c>
      <c r="T328" s="70" t="str">
        <f t="shared" si="30"/>
        <v>31-60 DAYS</v>
      </c>
      <c r="U328" s="70" t="str">
        <f t="shared" si="30"/>
        <v>31-60 DAYS</v>
      </c>
    </row>
    <row r="329" spans="1:21">
      <c r="A329" s="63" t="str">
        <f>VLOOKUP(L329,[1]Sheet1!$N:$P,3,0)</f>
        <v>M2 CABADBARAN</v>
      </c>
      <c r="B329" s="66">
        <v>45999.586724537039</v>
      </c>
      <c r="C329" s="66">
        <v>46001.714120370372</v>
      </c>
      <c r="D329" s="67" t="s">
        <v>1060</v>
      </c>
      <c r="E329" s="67" t="s">
        <v>1061</v>
      </c>
      <c r="F329" s="1">
        <v>1</v>
      </c>
      <c r="G329" s="63" t="str">
        <f>VLOOKUP(D329,[2]MINDANAO!$B:$C,2,0)</f>
        <v>MIO AEROX S 155</v>
      </c>
      <c r="H329" s="67">
        <v>152427</v>
      </c>
      <c r="I329" s="63" t="str">
        <f>VLOOKUP(L329,'[3]NEW LEGEND 2026'!M:S,7,0)</f>
        <v>ULTIMATE</v>
      </c>
      <c r="J329" s="67" t="s">
        <v>1321</v>
      </c>
      <c r="K329" s="67" t="s">
        <v>1322</v>
      </c>
      <c r="L329" s="67" t="s">
        <v>704</v>
      </c>
      <c r="M329" s="63" t="str">
        <f>VLOOKUP(D329,'[3]NEW LEGEND 2026'!G:I,3,0)</f>
        <v>YAMAHA</v>
      </c>
      <c r="N329" s="63" t="str">
        <f>VLOOKUP(D329,'[3]NEW LEGEND 2026'!G:J,4,0)</f>
        <v>MATTE BLUE</v>
      </c>
      <c r="O329" s="68" t="str">
        <f t="shared" si="31"/>
        <v>DEC</v>
      </c>
      <c r="P329" s="68">
        <f t="shared" si="32"/>
        <v>10</v>
      </c>
      <c r="Q329" s="68">
        <f t="shared" si="33"/>
        <v>2025</v>
      </c>
      <c r="R329" s="69">
        <f t="shared" si="34"/>
        <v>51.285879629627743</v>
      </c>
      <c r="S329" s="69">
        <f t="shared" si="35"/>
        <v>53.413275462960883</v>
      </c>
      <c r="T329" s="70" t="str">
        <f t="shared" si="30"/>
        <v>31-60 DAYS</v>
      </c>
      <c r="U329" s="70" t="str">
        <f t="shared" si="30"/>
        <v>31-60 DAYS</v>
      </c>
    </row>
    <row r="330" spans="1:21">
      <c r="A330" s="63" t="str">
        <f>VLOOKUP(L330,[1]Sheet1!$N:$P,3,0)</f>
        <v>M2 CABADBARAN</v>
      </c>
      <c r="B330" s="66">
        <v>45999.578900462962</v>
      </c>
      <c r="C330" s="66">
        <v>46001.714120370372</v>
      </c>
      <c r="D330" s="67" t="s">
        <v>831</v>
      </c>
      <c r="E330" s="67" t="s">
        <v>832</v>
      </c>
      <c r="F330" s="1">
        <v>1</v>
      </c>
      <c r="G330" s="63" t="str">
        <f>VLOOKUP(D330,[2]MINDANAO!$B:$C,2,0)</f>
        <v>TMX ALPHA FI</v>
      </c>
      <c r="H330" s="67">
        <v>56358</v>
      </c>
      <c r="I330" s="63" t="str">
        <f>VLOOKUP(L330,'[3]NEW LEGEND 2026'!M:S,7,0)</f>
        <v>ULTIMATE</v>
      </c>
      <c r="J330" s="67" t="s">
        <v>1323</v>
      </c>
      <c r="K330" s="67" t="s">
        <v>1324</v>
      </c>
      <c r="L330" s="67" t="s">
        <v>704</v>
      </c>
      <c r="M330" s="63" t="str">
        <f>VLOOKUP(D330,'[3]NEW LEGEND 2026'!G:I,3,0)</f>
        <v>HONDA</v>
      </c>
      <c r="N330" s="63" t="str">
        <f>VLOOKUP(D330,'[3]NEW LEGEND 2026'!G:J,4,0)</f>
        <v>BLACK</v>
      </c>
      <c r="O330" s="68" t="str">
        <f t="shared" si="31"/>
        <v>DEC</v>
      </c>
      <c r="P330" s="68">
        <f t="shared" si="32"/>
        <v>10</v>
      </c>
      <c r="Q330" s="68">
        <f t="shared" si="33"/>
        <v>2025</v>
      </c>
      <c r="R330" s="69">
        <f t="shared" si="34"/>
        <v>51.285879629627743</v>
      </c>
      <c r="S330" s="69">
        <f t="shared" si="35"/>
        <v>53.421099537037662</v>
      </c>
      <c r="T330" s="70" t="str">
        <f t="shared" si="30"/>
        <v>31-60 DAYS</v>
      </c>
      <c r="U330" s="70" t="str">
        <f t="shared" si="30"/>
        <v>31-60 DAYS</v>
      </c>
    </row>
    <row r="331" spans="1:21">
      <c r="A331" s="63" t="str">
        <f>VLOOKUP(L331,[1]Sheet1!$N:$P,3,0)</f>
        <v>M2 CABADBARAN</v>
      </c>
      <c r="B331" s="66">
        <v>45999.578900462962</v>
      </c>
      <c r="C331" s="66">
        <v>46001.714120370372</v>
      </c>
      <c r="D331" s="67" t="s">
        <v>831</v>
      </c>
      <c r="E331" s="67" t="s">
        <v>832</v>
      </c>
      <c r="F331" s="1">
        <v>1</v>
      </c>
      <c r="G331" s="63" t="str">
        <f>VLOOKUP(D331,[2]MINDANAO!$B:$C,2,0)</f>
        <v>TMX ALPHA FI</v>
      </c>
      <c r="H331" s="67">
        <v>56358</v>
      </c>
      <c r="I331" s="63" t="str">
        <f>VLOOKUP(L331,'[3]NEW LEGEND 2026'!M:S,7,0)</f>
        <v>ULTIMATE</v>
      </c>
      <c r="J331" s="67" t="s">
        <v>1325</v>
      </c>
      <c r="K331" s="67" t="s">
        <v>1326</v>
      </c>
      <c r="L331" s="67" t="s">
        <v>704</v>
      </c>
      <c r="M331" s="63" t="str">
        <f>VLOOKUP(D331,'[3]NEW LEGEND 2026'!G:I,3,0)</f>
        <v>HONDA</v>
      </c>
      <c r="N331" s="63" t="str">
        <f>VLOOKUP(D331,'[3]NEW LEGEND 2026'!G:J,4,0)</f>
        <v>BLACK</v>
      </c>
      <c r="O331" s="68" t="str">
        <f t="shared" si="31"/>
        <v>DEC</v>
      </c>
      <c r="P331" s="68">
        <f t="shared" si="32"/>
        <v>10</v>
      </c>
      <c r="Q331" s="68">
        <f t="shared" si="33"/>
        <v>2025</v>
      </c>
      <c r="R331" s="69">
        <f t="shared" si="34"/>
        <v>51.285879629627743</v>
      </c>
      <c r="S331" s="69">
        <f t="shared" si="35"/>
        <v>53.421099537037662</v>
      </c>
      <c r="T331" s="70" t="str">
        <f t="shared" si="30"/>
        <v>31-60 DAYS</v>
      </c>
      <c r="U331" s="70" t="str">
        <f t="shared" si="30"/>
        <v>31-60 DAYS</v>
      </c>
    </row>
    <row r="332" spans="1:21">
      <c r="A332" s="63" t="str">
        <f>VLOOKUP(L332,[1]Sheet1!$N:$P,3,0)</f>
        <v>M2 BAYUGAN</v>
      </c>
      <c r="B332" s="66">
        <v>46000.466909722221</v>
      </c>
      <c r="C332" s="66">
        <v>46002.448773148149</v>
      </c>
      <c r="D332" s="67" t="s">
        <v>915</v>
      </c>
      <c r="E332" s="67" t="s">
        <v>916</v>
      </c>
      <c r="F332" s="1">
        <v>1</v>
      </c>
      <c r="G332" s="63" t="str">
        <f>VLOOKUP(D332,[2]MINDANAO!$B:$C,2,0)</f>
        <v>XRM DUAL SPORTS FI(DS)</v>
      </c>
      <c r="H332" s="67">
        <v>70158</v>
      </c>
      <c r="I332" s="63" t="str">
        <f>VLOOKUP(L332,'[3]NEW LEGEND 2026'!M:S,7,0)</f>
        <v>ULTIMATE</v>
      </c>
      <c r="J332" s="67" t="s">
        <v>1327</v>
      </c>
      <c r="K332" s="67" t="s">
        <v>1328</v>
      </c>
      <c r="L332" s="67" t="s">
        <v>692</v>
      </c>
      <c r="M332" s="63" t="str">
        <f>VLOOKUP(D332,'[3]NEW LEGEND 2026'!G:I,3,0)</f>
        <v>HONDA</v>
      </c>
      <c r="N332" s="63" t="str">
        <f>VLOOKUP(D332,'[3]NEW LEGEND 2026'!G:J,4,0)</f>
        <v>BLUE/BLACK</v>
      </c>
      <c r="O332" s="68" t="str">
        <f t="shared" si="31"/>
        <v>DEC</v>
      </c>
      <c r="P332" s="68">
        <f t="shared" si="32"/>
        <v>11</v>
      </c>
      <c r="Q332" s="68">
        <f t="shared" si="33"/>
        <v>2025</v>
      </c>
      <c r="R332" s="69">
        <f t="shared" si="34"/>
        <v>50.551226851850515</v>
      </c>
      <c r="S332" s="69">
        <f t="shared" si="35"/>
        <v>52.533090277778683</v>
      </c>
      <c r="T332" s="70" t="str">
        <f t="shared" si="30"/>
        <v>31-60 DAYS</v>
      </c>
      <c r="U332" s="70" t="str">
        <f t="shared" si="30"/>
        <v>31-60 DAYS</v>
      </c>
    </row>
    <row r="333" spans="1:21">
      <c r="A333" s="63" t="str">
        <f>VLOOKUP(L333,[1]Sheet1!$N:$P,3,0)</f>
        <v>M2 BAYUGAN</v>
      </c>
      <c r="B333" s="66">
        <v>46000.47351851852</v>
      </c>
      <c r="C333" s="66">
        <v>46002.448773148149</v>
      </c>
      <c r="D333" s="67" t="s">
        <v>604</v>
      </c>
      <c r="E333" s="67" t="s">
        <v>605</v>
      </c>
      <c r="F333" s="1">
        <v>1</v>
      </c>
      <c r="G333" s="63" t="str">
        <f>VLOOKUP(D333,[2]MINDANAO!$B:$C,2,0)</f>
        <v>XRM OFFROAD FI(DSX)</v>
      </c>
      <c r="H333" s="67">
        <v>72378</v>
      </c>
      <c r="I333" s="63" t="str">
        <f>VLOOKUP(L333,'[3]NEW LEGEND 2026'!M:S,7,0)</f>
        <v>ULTIMATE</v>
      </c>
      <c r="J333" s="67" t="s">
        <v>1329</v>
      </c>
      <c r="K333" s="67" t="s">
        <v>1330</v>
      </c>
      <c r="L333" s="67" t="s">
        <v>692</v>
      </c>
      <c r="M333" s="63" t="str">
        <f>VLOOKUP(D333,'[3]NEW LEGEND 2026'!G:I,3,0)</f>
        <v>HONDA</v>
      </c>
      <c r="N333" s="63" t="str">
        <f>VLOOKUP(D333,'[3]NEW LEGEND 2026'!G:J,4,0)</f>
        <v>WHITE/BLUE</v>
      </c>
      <c r="O333" s="68" t="str">
        <f t="shared" si="31"/>
        <v>DEC</v>
      </c>
      <c r="P333" s="68">
        <f t="shared" si="32"/>
        <v>11</v>
      </c>
      <c r="Q333" s="68">
        <f t="shared" si="33"/>
        <v>2025</v>
      </c>
      <c r="R333" s="69">
        <f t="shared" si="34"/>
        <v>50.551226851850515</v>
      </c>
      <c r="S333" s="69">
        <f t="shared" si="35"/>
        <v>52.526481481480005</v>
      </c>
      <c r="T333" s="70" t="str">
        <f t="shared" si="30"/>
        <v>31-60 DAYS</v>
      </c>
      <c r="U333" s="70" t="str">
        <f t="shared" si="30"/>
        <v>31-60 DAYS</v>
      </c>
    </row>
    <row r="334" spans="1:21">
      <c r="A334" s="63" t="str">
        <f>VLOOKUP(L334,[1]Sheet1!$N:$P,3,0)</f>
        <v>M2 SAMAL</v>
      </c>
      <c r="B334" s="66">
        <v>46002.638692129629</v>
      </c>
      <c r="C334" s="66">
        <v>46002.638692129629</v>
      </c>
      <c r="D334" s="67" t="s">
        <v>994</v>
      </c>
      <c r="E334" s="67" t="s">
        <v>995</v>
      </c>
      <c r="F334" s="1">
        <v>1</v>
      </c>
      <c r="G334" s="63" t="str">
        <f>VLOOKUP(D334,[2]MINDANAO!$B:$C,2,0)</f>
        <v>SMASH(SPOKE)</v>
      </c>
      <c r="H334" s="67">
        <v>61202</v>
      </c>
      <c r="I334" s="63" t="str">
        <f>VLOOKUP(L334,'[3]NEW LEGEND 2026'!M:S,7,0)</f>
        <v>ULTIMATE</v>
      </c>
      <c r="J334" s="67" t="s">
        <v>1331</v>
      </c>
      <c r="K334" s="67" t="s">
        <v>1332</v>
      </c>
      <c r="L334" s="67" t="s">
        <v>731</v>
      </c>
      <c r="M334" s="63" t="str">
        <f>VLOOKUP(D334,'[3]NEW LEGEND 2026'!G:I,3,0)</f>
        <v>SUZUKI</v>
      </c>
      <c r="N334" s="63" t="str">
        <f>VLOOKUP(D334,'[3]NEW LEGEND 2026'!G:J,4,0)</f>
        <v>BLUE</v>
      </c>
      <c r="O334" s="68" t="str">
        <f t="shared" si="31"/>
        <v>DEC</v>
      </c>
      <c r="P334" s="68">
        <f t="shared" si="32"/>
        <v>11</v>
      </c>
      <c r="Q334" s="68">
        <f t="shared" si="33"/>
        <v>2025</v>
      </c>
      <c r="R334" s="69">
        <f t="shared" si="34"/>
        <v>50.361307870371093</v>
      </c>
      <c r="S334" s="69">
        <f t="shared" si="35"/>
        <v>50.361307870371093</v>
      </c>
      <c r="T334" s="70" t="str">
        <f t="shared" si="30"/>
        <v>31-60 DAYS</v>
      </c>
      <c r="U334" s="70" t="str">
        <f t="shared" si="30"/>
        <v>31-60 DAYS</v>
      </c>
    </row>
    <row r="335" spans="1:21">
      <c r="A335" s="63" t="str">
        <f>VLOOKUP(L335,[1]Sheet1!$N:$P,3,0)</f>
        <v>M2 SAMAL</v>
      </c>
      <c r="B335" s="66">
        <v>46002.638692129629</v>
      </c>
      <c r="C335" s="66">
        <v>46002.638692129629</v>
      </c>
      <c r="D335" s="67" t="s">
        <v>1042</v>
      </c>
      <c r="E335" s="67" t="s">
        <v>1043</v>
      </c>
      <c r="F335" s="1">
        <v>1</v>
      </c>
      <c r="G335" s="63" t="str">
        <f>VLOOKUP(D335,[2]MINDANAO!$B:$C,2,0)</f>
        <v>SMASH(SPOKE)</v>
      </c>
      <c r="H335" s="67">
        <v>61202</v>
      </c>
      <c r="I335" s="63" t="str">
        <f>VLOOKUP(L335,'[3]NEW LEGEND 2026'!M:S,7,0)</f>
        <v>ULTIMATE</v>
      </c>
      <c r="J335" s="67" t="s">
        <v>1333</v>
      </c>
      <c r="K335" s="67" t="s">
        <v>1334</v>
      </c>
      <c r="L335" s="67" t="s">
        <v>731</v>
      </c>
      <c r="M335" s="63" t="str">
        <f>VLOOKUP(D335,'[3]NEW LEGEND 2026'!G:I,3,0)</f>
        <v>SUZUKI</v>
      </c>
      <c r="N335" s="63" t="str">
        <f>VLOOKUP(D335,'[3]NEW LEGEND 2026'!G:J,4,0)</f>
        <v>E1GRYGRN</v>
      </c>
      <c r="O335" s="68" t="str">
        <f t="shared" si="31"/>
        <v>DEC</v>
      </c>
      <c r="P335" s="68">
        <f t="shared" si="32"/>
        <v>11</v>
      </c>
      <c r="Q335" s="68">
        <f t="shared" si="33"/>
        <v>2025</v>
      </c>
      <c r="R335" s="69">
        <f t="shared" si="34"/>
        <v>50.361307870371093</v>
      </c>
      <c r="S335" s="69">
        <f t="shared" si="35"/>
        <v>50.361307870371093</v>
      </c>
      <c r="T335" s="70" t="str">
        <f t="shared" si="30"/>
        <v>31-60 DAYS</v>
      </c>
      <c r="U335" s="70" t="str">
        <f t="shared" si="30"/>
        <v>31-60 DAYS</v>
      </c>
    </row>
    <row r="336" spans="1:21">
      <c r="A336" s="63" t="str">
        <f>VLOOKUP(L336,[1]Sheet1!$N:$P,3,0)</f>
        <v>M2 SAMAL</v>
      </c>
      <c r="B336" s="66">
        <v>46002.638692129629</v>
      </c>
      <c r="C336" s="66">
        <v>46002.638692129629</v>
      </c>
      <c r="D336" s="67" t="s">
        <v>821</v>
      </c>
      <c r="E336" s="67" t="s">
        <v>822</v>
      </c>
      <c r="F336" s="1">
        <v>1</v>
      </c>
      <c r="G336" s="63" t="str">
        <f>VLOOKUP(D336,[2]MINDANAO!$B:$C,2,0)</f>
        <v>SMASH(SPOKE)</v>
      </c>
      <c r="H336" s="67">
        <v>61202</v>
      </c>
      <c r="I336" s="63" t="str">
        <f>VLOOKUP(L336,'[3]NEW LEGEND 2026'!M:S,7,0)</f>
        <v>ULTIMATE</v>
      </c>
      <c r="J336" s="67" t="s">
        <v>1335</v>
      </c>
      <c r="K336" s="67" t="s">
        <v>1336</v>
      </c>
      <c r="L336" s="67" t="s">
        <v>731</v>
      </c>
      <c r="M336" s="63" t="str">
        <f>VLOOKUP(D336,'[3]NEW LEGEND 2026'!G:I,3,0)</f>
        <v>SUZUKI</v>
      </c>
      <c r="N336" s="63" t="str">
        <f>VLOOKUP(D336,'[3]NEW LEGEND 2026'!G:J,4,0)</f>
        <v>E1BLACK</v>
      </c>
      <c r="O336" s="68" t="str">
        <f t="shared" si="31"/>
        <v>DEC</v>
      </c>
      <c r="P336" s="68">
        <f t="shared" si="32"/>
        <v>11</v>
      </c>
      <c r="Q336" s="68">
        <f t="shared" si="33"/>
        <v>2025</v>
      </c>
      <c r="R336" s="69">
        <f t="shared" si="34"/>
        <v>50.361307870371093</v>
      </c>
      <c r="S336" s="69">
        <f t="shared" si="35"/>
        <v>50.361307870371093</v>
      </c>
      <c r="T336" s="70" t="str">
        <f t="shared" si="30"/>
        <v>31-60 DAYS</v>
      </c>
      <c r="U336" s="70" t="str">
        <f t="shared" si="30"/>
        <v>31-60 DAYS</v>
      </c>
    </row>
    <row r="337" spans="1:21">
      <c r="A337" s="63" t="str">
        <f>VLOOKUP(L337,[1]Sheet1!$N:$P,3,0)</f>
        <v>M1 ALABEL</v>
      </c>
      <c r="B337" s="66">
        <v>46003.452662037038</v>
      </c>
      <c r="C337" s="66">
        <v>46003.452662037038</v>
      </c>
      <c r="D337" s="67" t="s">
        <v>1060</v>
      </c>
      <c r="E337" s="67" t="s">
        <v>1061</v>
      </c>
      <c r="F337" s="1">
        <v>1</v>
      </c>
      <c r="G337" s="63" t="str">
        <f>VLOOKUP(D337,[2]MINDANAO!$B:$C,2,0)</f>
        <v>MIO AEROX S 155</v>
      </c>
      <c r="H337" s="67">
        <v>152427</v>
      </c>
      <c r="I337" s="63" t="str">
        <f>VLOOKUP(L337,'[3]NEW LEGEND 2026'!M:S,7,0)</f>
        <v>MUTI</v>
      </c>
      <c r="J337" s="67" t="s">
        <v>1337</v>
      </c>
      <c r="K337" s="67" t="s">
        <v>1338</v>
      </c>
      <c r="L337" s="67" t="s">
        <v>526</v>
      </c>
      <c r="M337" s="63" t="str">
        <f>VLOOKUP(D337,'[3]NEW LEGEND 2026'!G:I,3,0)</f>
        <v>YAMAHA</v>
      </c>
      <c r="N337" s="63" t="str">
        <f>VLOOKUP(D337,'[3]NEW LEGEND 2026'!G:J,4,0)</f>
        <v>MATTE BLUE</v>
      </c>
      <c r="O337" s="68" t="str">
        <f t="shared" si="31"/>
        <v>DEC</v>
      </c>
      <c r="P337" s="68">
        <f t="shared" si="32"/>
        <v>12</v>
      </c>
      <c r="Q337" s="68">
        <f t="shared" si="33"/>
        <v>2025</v>
      </c>
      <c r="R337" s="69">
        <f t="shared" si="34"/>
        <v>49.547337962962047</v>
      </c>
      <c r="S337" s="69">
        <f t="shared" si="35"/>
        <v>49.547337962962047</v>
      </c>
      <c r="T337" s="70" t="str">
        <f t="shared" si="30"/>
        <v>31-60 DAYS</v>
      </c>
      <c r="U337" s="70" t="str">
        <f t="shared" si="30"/>
        <v>31-60 DAYS</v>
      </c>
    </row>
    <row r="338" spans="1:21">
      <c r="A338" s="63" t="str">
        <f>VLOOKUP(L338,[1]Sheet1!$N:$P,3,0)</f>
        <v>M1 BUTUAN</v>
      </c>
      <c r="B338" s="66">
        <v>46003.569351851853</v>
      </c>
      <c r="C338" s="66">
        <v>46003.569351851853</v>
      </c>
      <c r="D338" s="67" t="s">
        <v>1161</v>
      </c>
      <c r="E338" s="67" t="s">
        <v>1162</v>
      </c>
      <c r="F338" s="1">
        <v>1</v>
      </c>
      <c r="G338" s="63" t="str">
        <f>VLOOKUP(D338,[2]MINDANAO!$B:$C,2,0)</f>
        <v>ACCESS 125</v>
      </c>
      <c r="H338" s="67">
        <v>81197</v>
      </c>
      <c r="I338" s="63" t="str">
        <f>VLOOKUP(L338,'[3]NEW LEGEND 2026'!M:S,7,0)</f>
        <v>MUTI</v>
      </c>
      <c r="J338" s="67" t="s">
        <v>1339</v>
      </c>
      <c r="K338" s="67" t="s">
        <v>1340</v>
      </c>
      <c r="L338" s="67" t="s">
        <v>897</v>
      </c>
      <c r="M338" s="63" t="str">
        <f>VLOOKUP(D338,'[3]NEW LEGEND 2026'!G:I,3,0)</f>
        <v>SUZUKI</v>
      </c>
      <c r="N338" s="63" t="str">
        <f>VLOOKUP(D338,'[3]NEW LEGEND 2026'!G:J,4,0)</f>
        <v>BLACK</v>
      </c>
      <c r="O338" s="68" t="str">
        <f t="shared" si="31"/>
        <v>DEC</v>
      </c>
      <c r="P338" s="68">
        <f t="shared" si="32"/>
        <v>12</v>
      </c>
      <c r="Q338" s="68">
        <f t="shared" si="33"/>
        <v>2025</v>
      </c>
      <c r="R338" s="69">
        <f t="shared" si="34"/>
        <v>49.430648148147156</v>
      </c>
      <c r="S338" s="69">
        <f t="shared" si="35"/>
        <v>49.430648148147156</v>
      </c>
      <c r="T338" s="70" t="str">
        <f t="shared" ref="T338:U401" si="36">IF(R338&lt;=30,"1-30 DAYS",IF(R338&lt;=60,"31-60 DAYS",IF(R338&lt;=90,"61-90 DAYS","91 DAYS UP")))</f>
        <v>31-60 DAYS</v>
      </c>
      <c r="U338" s="70" t="str">
        <f t="shared" si="36"/>
        <v>31-60 DAYS</v>
      </c>
    </row>
    <row r="339" spans="1:21">
      <c r="A339" s="63" t="str">
        <f>VLOOKUP(L339,[1]Sheet1!$N:$P,3,0)</f>
        <v>M2 BATANGAS</v>
      </c>
      <c r="B339" s="66">
        <v>46004.72483796296</v>
      </c>
      <c r="C339" s="66">
        <v>46004.72483796296</v>
      </c>
      <c r="D339" s="67" t="s">
        <v>1341</v>
      </c>
      <c r="E339" s="67" t="s">
        <v>1342</v>
      </c>
      <c r="F339" s="1">
        <v>1</v>
      </c>
      <c r="G339" s="63" t="str">
        <f>VLOOKUP(D339,[2]MINDANAO!$B:$C,2,0)</f>
        <v>MIO i125s</v>
      </c>
      <c r="H339" s="67">
        <v>77097</v>
      </c>
      <c r="I339" s="63" t="str">
        <f>VLOOKUP(L339,'[3]NEW LEGEND 2026'!M:S,7,0)</f>
        <v>ULTIMATE</v>
      </c>
      <c r="J339" s="67" t="s">
        <v>1343</v>
      </c>
      <c r="K339" s="67" t="s">
        <v>1344</v>
      </c>
      <c r="L339" s="67" t="s">
        <v>1094</v>
      </c>
      <c r="M339" s="63" t="str">
        <f>VLOOKUP(D339,'[3]NEW LEGEND 2026'!G:I,3,0)</f>
        <v>YAMAHA</v>
      </c>
      <c r="N339" s="63" t="str">
        <f>VLOOKUP(D339,'[3]NEW LEGEND 2026'!G:J,4,0)</f>
        <v>MATTE BLACK</v>
      </c>
      <c r="O339" s="68" t="str">
        <f t="shared" si="31"/>
        <v>DEC</v>
      </c>
      <c r="P339" s="68">
        <f t="shared" si="32"/>
        <v>13</v>
      </c>
      <c r="Q339" s="68">
        <f t="shared" si="33"/>
        <v>2025</v>
      </c>
      <c r="R339" s="69">
        <f t="shared" si="34"/>
        <v>48.275162037039991</v>
      </c>
      <c r="S339" s="69">
        <f t="shared" si="35"/>
        <v>48.275162037039991</v>
      </c>
      <c r="T339" s="70" t="str">
        <f t="shared" si="36"/>
        <v>31-60 DAYS</v>
      </c>
      <c r="U339" s="70" t="str">
        <f t="shared" si="36"/>
        <v>31-60 DAYS</v>
      </c>
    </row>
    <row r="340" spans="1:21">
      <c r="A340" s="63" t="str">
        <f>VLOOKUP(L340,[1]Sheet1!$N:$P,3,0)</f>
        <v>M2 BATANGAS</v>
      </c>
      <c r="B340" s="66">
        <v>46004.745034722233</v>
      </c>
      <c r="C340" s="66">
        <v>46004.745023148149</v>
      </c>
      <c r="D340" s="67" t="s">
        <v>1345</v>
      </c>
      <c r="E340" s="67" t="s">
        <v>1346</v>
      </c>
      <c r="F340" s="1">
        <v>1</v>
      </c>
      <c r="G340" s="63" t="str">
        <f>VLOOKUP(D340,[2]MINDANAO!$B:$C,2,0)</f>
        <v>XRM MOTARD FI</v>
      </c>
      <c r="H340" s="67">
        <v>75550</v>
      </c>
      <c r="I340" s="63" t="str">
        <f>VLOOKUP(L340,'[3]NEW LEGEND 2026'!M:S,7,0)</f>
        <v>ULTIMATE</v>
      </c>
      <c r="J340" s="67" t="s">
        <v>1347</v>
      </c>
      <c r="K340" s="67" t="s">
        <v>1348</v>
      </c>
      <c r="L340" s="67" t="s">
        <v>1094</v>
      </c>
      <c r="M340" s="63" t="str">
        <f>VLOOKUP(D340,'[3]NEW LEGEND 2026'!G:I,3,0)</f>
        <v>HONDA</v>
      </c>
      <c r="N340" s="63" t="str">
        <f>VLOOKUP(D340,'[3]NEW LEGEND 2026'!G:J,4,0)</f>
        <v>BLACK</v>
      </c>
      <c r="O340" s="68" t="str">
        <f t="shared" si="31"/>
        <v>DEC</v>
      </c>
      <c r="P340" s="68">
        <f t="shared" si="32"/>
        <v>13</v>
      </c>
      <c r="Q340" s="68">
        <f t="shared" si="33"/>
        <v>2025</v>
      </c>
      <c r="R340" s="69">
        <f t="shared" si="34"/>
        <v>48.254976851851097</v>
      </c>
      <c r="S340" s="69">
        <f t="shared" si="35"/>
        <v>48.254965277767042</v>
      </c>
      <c r="T340" s="70" t="str">
        <f t="shared" si="36"/>
        <v>31-60 DAYS</v>
      </c>
      <c r="U340" s="70" t="str">
        <f t="shared" si="36"/>
        <v>31-60 DAYS</v>
      </c>
    </row>
    <row r="341" spans="1:21">
      <c r="A341" s="63" t="str">
        <f>VLOOKUP(L341,[1]Sheet1!$N:$P,3,0)</f>
        <v>M1 VALENCIA</v>
      </c>
      <c r="B341" s="66">
        <v>45947.395567129628</v>
      </c>
      <c r="C341" s="66">
        <v>46006.540266203701</v>
      </c>
      <c r="D341" s="67" t="s">
        <v>1060</v>
      </c>
      <c r="E341" s="67" t="s">
        <v>1061</v>
      </c>
      <c r="F341" s="1">
        <v>1</v>
      </c>
      <c r="G341" s="63" t="str">
        <f>VLOOKUP(D341,[2]MINDANAO!$B:$C,2,0)</f>
        <v>MIO AEROX S 155</v>
      </c>
      <c r="H341" s="67">
        <v>152427</v>
      </c>
      <c r="I341" s="63" t="str">
        <f>VLOOKUP(L341,'[3]NEW LEGEND 2026'!M:S,7,0)</f>
        <v>MUTI</v>
      </c>
      <c r="J341" s="67" t="s">
        <v>1349</v>
      </c>
      <c r="K341" s="67" t="s">
        <v>1350</v>
      </c>
      <c r="L341" s="67" t="s">
        <v>616</v>
      </c>
      <c r="M341" s="63" t="str">
        <f>VLOOKUP(D341,'[3]NEW LEGEND 2026'!G:I,3,0)</f>
        <v>YAMAHA</v>
      </c>
      <c r="N341" s="63" t="str">
        <f>VLOOKUP(D341,'[3]NEW LEGEND 2026'!G:J,4,0)</f>
        <v>MATTE BLUE</v>
      </c>
      <c r="O341" s="68" t="str">
        <f t="shared" si="31"/>
        <v>DEC</v>
      </c>
      <c r="P341" s="68">
        <f t="shared" si="32"/>
        <v>15</v>
      </c>
      <c r="Q341" s="68">
        <f t="shared" si="33"/>
        <v>2025</v>
      </c>
      <c r="R341" s="69">
        <f t="shared" si="34"/>
        <v>46.459733796298678</v>
      </c>
      <c r="S341" s="69">
        <f t="shared" si="35"/>
        <v>105.60443287037197</v>
      </c>
      <c r="T341" s="70" t="str">
        <f t="shared" si="36"/>
        <v>31-60 DAYS</v>
      </c>
      <c r="U341" s="70" t="str">
        <f t="shared" si="36"/>
        <v>91 DAYS UP</v>
      </c>
    </row>
    <row r="342" spans="1:21">
      <c r="A342" s="63" t="str">
        <f>VLOOKUP(L342,[1]Sheet1!$N:$P,3,0)</f>
        <v>M1 VALENCIA</v>
      </c>
      <c r="B342" s="66">
        <v>45947.395567129628</v>
      </c>
      <c r="C342" s="66">
        <v>46006.540266203701</v>
      </c>
      <c r="D342" s="67" t="s">
        <v>1060</v>
      </c>
      <c r="E342" s="67" t="s">
        <v>1061</v>
      </c>
      <c r="F342" s="1">
        <v>1</v>
      </c>
      <c r="G342" s="63" t="str">
        <f>VLOOKUP(D342,[2]MINDANAO!$B:$C,2,0)</f>
        <v>MIO AEROX S 155</v>
      </c>
      <c r="H342" s="67">
        <v>152427</v>
      </c>
      <c r="I342" s="63" t="str">
        <f>VLOOKUP(L342,'[3]NEW LEGEND 2026'!M:S,7,0)</f>
        <v>MUTI</v>
      </c>
      <c r="J342" s="67" t="s">
        <v>1351</v>
      </c>
      <c r="K342" s="67" t="s">
        <v>1352</v>
      </c>
      <c r="L342" s="67" t="s">
        <v>616</v>
      </c>
      <c r="M342" s="63" t="str">
        <f>VLOOKUP(D342,'[3]NEW LEGEND 2026'!G:I,3,0)</f>
        <v>YAMAHA</v>
      </c>
      <c r="N342" s="63" t="str">
        <f>VLOOKUP(D342,'[3]NEW LEGEND 2026'!G:J,4,0)</f>
        <v>MATTE BLUE</v>
      </c>
      <c r="O342" s="68" t="str">
        <f t="shared" si="31"/>
        <v>DEC</v>
      </c>
      <c r="P342" s="68">
        <f t="shared" si="32"/>
        <v>15</v>
      </c>
      <c r="Q342" s="68">
        <f t="shared" si="33"/>
        <v>2025</v>
      </c>
      <c r="R342" s="69">
        <f t="shared" si="34"/>
        <v>46.459733796298678</v>
      </c>
      <c r="S342" s="69">
        <f t="shared" si="35"/>
        <v>105.60443287037197</v>
      </c>
      <c r="T342" s="70" t="str">
        <f t="shared" si="36"/>
        <v>31-60 DAYS</v>
      </c>
      <c r="U342" s="70" t="str">
        <f t="shared" si="36"/>
        <v>91 DAYS UP</v>
      </c>
    </row>
    <row r="343" spans="1:21">
      <c r="A343" s="63" t="str">
        <f>VLOOKUP(L343,[1]Sheet1!$N:$P,3,0)</f>
        <v>M1 KABACAN</v>
      </c>
      <c r="B343" s="66">
        <v>45589.414259259262</v>
      </c>
      <c r="C343" s="66">
        <v>46008.536493055559</v>
      </c>
      <c r="D343" s="67" t="s">
        <v>623</v>
      </c>
      <c r="E343" s="67" t="s">
        <v>624</v>
      </c>
      <c r="F343" s="1">
        <v>1</v>
      </c>
      <c r="G343" s="63" t="str">
        <f>VLOOKUP(D343,[2]MINDANAO!$B:$C,2,0)</f>
        <v>CT100B</v>
      </c>
      <c r="H343" s="67">
        <v>52948</v>
      </c>
      <c r="I343" s="63" t="str">
        <f>VLOOKUP(L343,'[3]NEW LEGEND 2026'!M:S,7,0)</f>
        <v>MUTI</v>
      </c>
      <c r="J343" s="67" t="s">
        <v>1353</v>
      </c>
      <c r="K343" s="67" t="s">
        <v>1354</v>
      </c>
      <c r="L343" s="67" t="s">
        <v>397</v>
      </c>
      <c r="M343" s="63" t="str">
        <f>VLOOKUP(D343,'[3]NEW LEGEND 2026'!G:I,3,0)</f>
        <v>KAWASAKI</v>
      </c>
      <c r="N343" s="63" t="str">
        <f>VLOOKUP(D343,'[3]NEW LEGEND 2026'!G:J,4,0)</f>
        <v>BLACK/RED</v>
      </c>
      <c r="O343" s="68" t="str">
        <f t="shared" si="31"/>
        <v>DEC</v>
      </c>
      <c r="P343" s="68">
        <f t="shared" si="32"/>
        <v>17</v>
      </c>
      <c r="Q343" s="68">
        <f t="shared" si="33"/>
        <v>2025</v>
      </c>
      <c r="R343" s="69">
        <f t="shared" si="34"/>
        <v>44.463506944441178</v>
      </c>
      <c r="S343" s="69">
        <f t="shared" si="35"/>
        <v>463.5857407407384</v>
      </c>
      <c r="T343" s="70" t="str">
        <f t="shared" si="36"/>
        <v>31-60 DAYS</v>
      </c>
      <c r="U343" s="70" t="str">
        <f t="shared" si="36"/>
        <v>91 DAYS UP</v>
      </c>
    </row>
    <row r="344" spans="1:21">
      <c r="A344" s="63" t="str">
        <f>VLOOKUP(L344,[1]Sheet1!$N:$P,3,0)</f>
        <v>M1 SURALLAH</v>
      </c>
      <c r="B344" s="66">
        <v>46008.449004629627</v>
      </c>
      <c r="C344" s="66">
        <v>46008.700462962966</v>
      </c>
      <c r="D344" s="67" t="s">
        <v>604</v>
      </c>
      <c r="E344" s="67" t="s">
        <v>605</v>
      </c>
      <c r="F344" s="1">
        <v>1</v>
      </c>
      <c r="G344" s="63" t="str">
        <f>VLOOKUP(D344,[2]MINDANAO!$B:$C,2,0)</f>
        <v>XRM OFFROAD FI(DSX)</v>
      </c>
      <c r="H344" s="67">
        <v>72378</v>
      </c>
      <c r="I344" s="63" t="str">
        <f>VLOOKUP(L344,'[3]NEW LEGEND 2026'!M:S,7,0)</f>
        <v>MUTI</v>
      </c>
      <c r="J344" s="67" t="s">
        <v>1355</v>
      </c>
      <c r="K344" s="67" t="s">
        <v>1356</v>
      </c>
      <c r="L344" s="67" t="s">
        <v>546</v>
      </c>
      <c r="M344" s="63" t="str">
        <f>VLOOKUP(D344,'[3]NEW LEGEND 2026'!G:I,3,0)</f>
        <v>HONDA</v>
      </c>
      <c r="N344" s="63" t="str">
        <f>VLOOKUP(D344,'[3]NEW LEGEND 2026'!G:J,4,0)</f>
        <v>WHITE/BLUE</v>
      </c>
      <c r="O344" s="68" t="str">
        <f t="shared" si="31"/>
        <v>DEC</v>
      </c>
      <c r="P344" s="68">
        <f t="shared" si="32"/>
        <v>17</v>
      </c>
      <c r="Q344" s="68">
        <f t="shared" si="33"/>
        <v>2025</v>
      </c>
      <c r="R344" s="69">
        <f t="shared" si="34"/>
        <v>44.299537037033588</v>
      </c>
      <c r="S344" s="69">
        <f t="shared" si="35"/>
        <v>44.55099537037313</v>
      </c>
      <c r="T344" s="70" t="str">
        <f t="shared" si="36"/>
        <v>31-60 DAYS</v>
      </c>
      <c r="U344" s="70" t="str">
        <f t="shared" si="36"/>
        <v>31-60 DAYS</v>
      </c>
    </row>
    <row r="345" spans="1:21">
      <c r="A345" s="63" t="str">
        <f>VLOOKUP(L345,[1]Sheet1!$N:$P,3,0)</f>
        <v>M1 SURALLAH</v>
      </c>
      <c r="B345" s="66">
        <v>46008.449004629627</v>
      </c>
      <c r="C345" s="66">
        <v>46008.700462962966</v>
      </c>
      <c r="D345" s="67" t="s">
        <v>604</v>
      </c>
      <c r="E345" s="67" t="s">
        <v>605</v>
      </c>
      <c r="F345" s="1">
        <v>1</v>
      </c>
      <c r="G345" s="63" t="str">
        <f>VLOOKUP(D345,[2]MINDANAO!$B:$C,2,0)</f>
        <v>XRM OFFROAD FI(DSX)</v>
      </c>
      <c r="H345" s="67">
        <v>72378</v>
      </c>
      <c r="I345" s="63" t="str">
        <f>VLOOKUP(L345,'[3]NEW LEGEND 2026'!M:S,7,0)</f>
        <v>MUTI</v>
      </c>
      <c r="J345" s="67" t="s">
        <v>1357</v>
      </c>
      <c r="K345" s="67" t="s">
        <v>1358</v>
      </c>
      <c r="L345" s="67" t="s">
        <v>546</v>
      </c>
      <c r="M345" s="63" t="str">
        <f>VLOOKUP(D345,'[3]NEW LEGEND 2026'!G:I,3,0)</f>
        <v>HONDA</v>
      </c>
      <c r="N345" s="63" t="str">
        <f>VLOOKUP(D345,'[3]NEW LEGEND 2026'!G:J,4,0)</f>
        <v>WHITE/BLUE</v>
      </c>
      <c r="O345" s="68" t="str">
        <f t="shared" si="31"/>
        <v>DEC</v>
      </c>
      <c r="P345" s="68">
        <f t="shared" si="32"/>
        <v>17</v>
      </c>
      <c r="Q345" s="68">
        <f t="shared" si="33"/>
        <v>2025</v>
      </c>
      <c r="R345" s="69">
        <f t="shared" si="34"/>
        <v>44.299537037033588</v>
      </c>
      <c r="S345" s="69">
        <f t="shared" si="35"/>
        <v>44.55099537037313</v>
      </c>
      <c r="T345" s="70" t="str">
        <f t="shared" si="36"/>
        <v>31-60 DAYS</v>
      </c>
      <c r="U345" s="70" t="str">
        <f t="shared" si="36"/>
        <v>31-60 DAYS</v>
      </c>
    </row>
    <row r="346" spans="1:21">
      <c r="A346" s="63" t="str">
        <f>VLOOKUP(L346,[1]Sheet1!$N:$P,3,0)</f>
        <v>M1 SURALLAH</v>
      </c>
      <c r="B346" s="66">
        <v>46008.449004629627</v>
      </c>
      <c r="C346" s="66">
        <v>46008.700462962966</v>
      </c>
      <c r="D346" s="67" t="s">
        <v>604</v>
      </c>
      <c r="E346" s="67" t="s">
        <v>605</v>
      </c>
      <c r="F346" s="1">
        <v>1</v>
      </c>
      <c r="G346" s="63" t="str">
        <f>VLOOKUP(D346,[2]MINDANAO!$B:$C,2,0)</f>
        <v>XRM OFFROAD FI(DSX)</v>
      </c>
      <c r="H346" s="67">
        <v>72378</v>
      </c>
      <c r="I346" s="63" t="str">
        <f>VLOOKUP(L346,'[3]NEW LEGEND 2026'!M:S,7,0)</f>
        <v>MUTI</v>
      </c>
      <c r="J346" s="67" t="s">
        <v>1359</v>
      </c>
      <c r="K346" s="67" t="s">
        <v>1360</v>
      </c>
      <c r="L346" s="67" t="s">
        <v>546</v>
      </c>
      <c r="M346" s="63" t="str">
        <f>VLOOKUP(D346,'[3]NEW LEGEND 2026'!G:I,3,0)</f>
        <v>HONDA</v>
      </c>
      <c r="N346" s="63" t="str">
        <f>VLOOKUP(D346,'[3]NEW LEGEND 2026'!G:J,4,0)</f>
        <v>WHITE/BLUE</v>
      </c>
      <c r="O346" s="68" t="str">
        <f t="shared" si="31"/>
        <v>DEC</v>
      </c>
      <c r="P346" s="68">
        <f t="shared" si="32"/>
        <v>17</v>
      </c>
      <c r="Q346" s="68">
        <f t="shared" si="33"/>
        <v>2025</v>
      </c>
      <c r="R346" s="69">
        <f t="shared" si="34"/>
        <v>44.299537037033588</v>
      </c>
      <c r="S346" s="69">
        <f t="shared" si="35"/>
        <v>44.55099537037313</v>
      </c>
      <c r="T346" s="70" t="str">
        <f t="shared" si="36"/>
        <v>31-60 DAYS</v>
      </c>
      <c r="U346" s="70" t="str">
        <f t="shared" si="36"/>
        <v>31-60 DAYS</v>
      </c>
    </row>
    <row r="347" spans="1:21">
      <c r="A347" s="63" t="str">
        <f>VLOOKUP(L347,[1]Sheet1!$N:$P,3,0)</f>
        <v>M1 BANGA</v>
      </c>
      <c r="B347" s="66">
        <v>46006.620208333326</v>
      </c>
      <c r="C347" s="66">
        <v>46009.58390046296</v>
      </c>
      <c r="D347" s="67" t="s">
        <v>876</v>
      </c>
      <c r="E347" s="67" t="s">
        <v>877</v>
      </c>
      <c r="F347" s="1">
        <v>1</v>
      </c>
      <c r="G347" s="63" t="str">
        <f>VLOOKUP(D347,[2]MINDANAO!$B:$C,2,0)</f>
        <v>YTX125</v>
      </c>
      <c r="H347" s="67">
        <v>54426</v>
      </c>
      <c r="I347" s="63" t="str">
        <f>VLOOKUP(L347,'[3]NEW LEGEND 2026'!M:S,7,0)</f>
        <v>MUTI</v>
      </c>
      <c r="J347" s="67" t="s">
        <v>1361</v>
      </c>
      <c r="K347" s="67" t="s">
        <v>1362</v>
      </c>
      <c r="L347" s="67" t="s">
        <v>394</v>
      </c>
      <c r="M347" s="63" t="str">
        <f>VLOOKUP(D347,'[3]NEW LEGEND 2026'!G:I,3,0)</f>
        <v>YAMAHA</v>
      </c>
      <c r="N347" s="63" t="str">
        <f>VLOOKUP(D347,'[3]NEW LEGEND 2026'!G:J,4,0)</f>
        <v>RED</v>
      </c>
      <c r="O347" s="68" t="str">
        <f t="shared" si="31"/>
        <v>DEC</v>
      </c>
      <c r="P347" s="68">
        <f t="shared" si="32"/>
        <v>18</v>
      </c>
      <c r="Q347" s="68">
        <f t="shared" si="33"/>
        <v>2025</v>
      </c>
      <c r="R347" s="69">
        <f t="shared" si="34"/>
        <v>43.416099537040282</v>
      </c>
      <c r="S347" s="69">
        <f t="shared" si="35"/>
        <v>46.379791666673555</v>
      </c>
      <c r="T347" s="70" t="str">
        <f t="shared" si="36"/>
        <v>31-60 DAYS</v>
      </c>
      <c r="U347" s="70" t="str">
        <f t="shared" si="36"/>
        <v>31-60 DAYS</v>
      </c>
    </row>
    <row r="348" spans="1:21">
      <c r="A348" s="63" t="str">
        <f>VLOOKUP(L348,[1]Sheet1!$N:$P,3,0)</f>
        <v>M2 STO. TOMAS</v>
      </c>
      <c r="B348" s="66">
        <v>46009.7</v>
      </c>
      <c r="C348" s="66">
        <v>46009.7</v>
      </c>
      <c r="D348" s="67" t="s">
        <v>1363</v>
      </c>
      <c r="E348" s="67" t="s">
        <v>1364</v>
      </c>
      <c r="F348" s="1">
        <v>1</v>
      </c>
      <c r="G348" s="63" t="str">
        <f>VLOOKUP(D348,[2]MINDANAO!$B:$C,2,0)</f>
        <v>ACCESS 125 RIDE CONNECT</v>
      </c>
      <c r="H348" s="67">
        <v>81300.89</v>
      </c>
      <c r="I348" s="63" t="str">
        <f>VLOOKUP(L348,'[3]NEW LEGEND 2026'!M:S,7,0)</f>
        <v>ULTIMATE</v>
      </c>
      <c r="J348" s="67" t="s">
        <v>1365</v>
      </c>
      <c r="K348" s="67" t="s">
        <v>1366</v>
      </c>
      <c r="L348" s="67" t="s">
        <v>1367</v>
      </c>
      <c r="M348" s="63" t="str">
        <f>VLOOKUP(D348,'[3]NEW LEGEND 2026'!G:I,3,0)</f>
        <v>SUZUKI</v>
      </c>
      <c r="N348" s="63" t="str">
        <f>VLOOKUP(D348,'[3]NEW LEGEND 2026'!G:J,4,0)</f>
        <v>BLUE</v>
      </c>
      <c r="O348" s="68" t="str">
        <f t="shared" si="31"/>
        <v>DEC</v>
      </c>
      <c r="P348" s="68">
        <f t="shared" si="32"/>
        <v>18</v>
      </c>
      <c r="Q348" s="68">
        <f t="shared" si="33"/>
        <v>2025</v>
      </c>
      <c r="R348" s="69">
        <f t="shared" si="34"/>
        <v>43.30000000000291</v>
      </c>
      <c r="S348" s="69">
        <f t="shared" si="35"/>
        <v>43.30000000000291</v>
      </c>
      <c r="T348" s="70" t="str">
        <f t="shared" si="36"/>
        <v>31-60 DAYS</v>
      </c>
      <c r="U348" s="70" t="str">
        <f t="shared" si="36"/>
        <v>31-60 DAYS</v>
      </c>
    </row>
    <row r="349" spans="1:21">
      <c r="A349" s="63" t="str">
        <f>VLOOKUP(L349,[1]Sheet1!$N:$P,3,0)</f>
        <v>M2 STO. TOMAS</v>
      </c>
      <c r="B349" s="66">
        <v>46009.7</v>
      </c>
      <c r="C349" s="66">
        <v>46009.7</v>
      </c>
      <c r="D349" s="67" t="s">
        <v>1363</v>
      </c>
      <c r="E349" s="67" t="s">
        <v>1364</v>
      </c>
      <c r="F349" s="1">
        <v>1</v>
      </c>
      <c r="G349" s="63" t="str">
        <f>VLOOKUP(D349,[2]MINDANAO!$B:$C,2,0)</f>
        <v>ACCESS 125 RIDE CONNECT</v>
      </c>
      <c r="H349" s="67">
        <v>81300.89</v>
      </c>
      <c r="I349" s="63" t="str">
        <f>VLOOKUP(L349,'[3]NEW LEGEND 2026'!M:S,7,0)</f>
        <v>ULTIMATE</v>
      </c>
      <c r="J349" s="67" t="s">
        <v>1368</v>
      </c>
      <c r="K349" s="67" t="s">
        <v>1369</v>
      </c>
      <c r="L349" s="67" t="s">
        <v>1367</v>
      </c>
      <c r="M349" s="63" t="str">
        <f>VLOOKUP(D349,'[3]NEW LEGEND 2026'!G:I,3,0)</f>
        <v>SUZUKI</v>
      </c>
      <c r="N349" s="63" t="str">
        <f>VLOOKUP(D349,'[3]NEW LEGEND 2026'!G:J,4,0)</f>
        <v>BLUE</v>
      </c>
      <c r="O349" s="68" t="str">
        <f t="shared" si="31"/>
        <v>DEC</v>
      </c>
      <c r="P349" s="68">
        <f t="shared" si="32"/>
        <v>18</v>
      </c>
      <c r="Q349" s="68">
        <f t="shared" si="33"/>
        <v>2025</v>
      </c>
      <c r="R349" s="69">
        <f t="shared" si="34"/>
        <v>43.30000000000291</v>
      </c>
      <c r="S349" s="69">
        <f t="shared" si="35"/>
        <v>43.30000000000291</v>
      </c>
      <c r="T349" s="70" t="str">
        <f t="shared" si="36"/>
        <v>31-60 DAYS</v>
      </c>
      <c r="U349" s="70" t="str">
        <f t="shared" si="36"/>
        <v>31-60 DAYS</v>
      </c>
    </row>
    <row r="350" spans="1:21">
      <c r="A350" s="63" t="str">
        <f>VLOOKUP(L350,[1]Sheet1!$N:$P,3,0)</f>
        <v>M2 STO. TOMAS</v>
      </c>
      <c r="B350" s="66">
        <v>46009.7</v>
      </c>
      <c r="C350" s="66">
        <v>46009.7</v>
      </c>
      <c r="D350" s="67" t="s">
        <v>821</v>
      </c>
      <c r="E350" s="67" t="s">
        <v>822</v>
      </c>
      <c r="F350" s="1">
        <v>1</v>
      </c>
      <c r="G350" s="63" t="str">
        <f>VLOOKUP(D350,[2]MINDANAO!$B:$C,2,0)</f>
        <v>SMASH(SPOKE)</v>
      </c>
      <c r="H350" s="67">
        <v>61202</v>
      </c>
      <c r="I350" s="63" t="str">
        <f>VLOOKUP(L350,'[3]NEW LEGEND 2026'!M:S,7,0)</f>
        <v>ULTIMATE</v>
      </c>
      <c r="J350" s="67" t="s">
        <v>1370</v>
      </c>
      <c r="K350" s="67" t="s">
        <v>1371</v>
      </c>
      <c r="L350" s="67" t="s">
        <v>1367</v>
      </c>
      <c r="M350" s="63" t="str">
        <f>VLOOKUP(D350,'[3]NEW LEGEND 2026'!G:I,3,0)</f>
        <v>SUZUKI</v>
      </c>
      <c r="N350" s="63" t="str">
        <f>VLOOKUP(D350,'[3]NEW LEGEND 2026'!G:J,4,0)</f>
        <v>E1BLACK</v>
      </c>
      <c r="O350" s="68" t="str">
        <f t="shared" si="31"/>
        <v>DEC</v>
      </c>
      <c r="P350" s="68">
        <f t="shared" si="32"/>
        <v>18</v>
      </c>
      <c r="Q350" s="68">
        <f t="shared" si="33"/>
        <v>2025</v>
      </c>
      <c r="R350" s="69">
        <f t="shared" si="34"/>
        <v>43.30000000000291</v>
      </c>
      <c r="S350" s="69">
        <f t="shared" si="35"/>
        <v>43.30000000000291</v>
      </c>
      <c r="T350" s="70" t="str">
        <f t="shared" si="36"/>
        <v>31-60 DAYS</v>
      </c>
      <c r="U350" s="70" t="str">
        <f t="shared" si="36"/>
        <v>31-60 DAYS</v>
      </c>
    </row>
    <row r="351" spans="1:21">
      <c r="A351" s="63" t="str">
        <f>VLOOKUP(L351,[1]Sheet1!$N:$P,3,0)</f>
        <v>M2 STO. TOMAS</v>
      </c>
      <c r="B351" s="66">
        <v>46009.7</v>
      </c>
      <c r="C351" s="66">
        <v>46009.7</v>
      </c>
      <c r="D351" s="67" t="s">
        <v>1204</v>
      </c>
      <c r="E351" s="67" t="s">
        <v>1205</v>
      </c>
      <c r="F351" s="1">
        <v>1</v>
      </c>
      <c r="G351" s="63" t="str">
        <f>VLOOKUP(D351,[2]MINDANAO!$B:$C,2,0)</f>
        <v>SMASH(SPOKE)</v>
      </c>
      <c r="H351" s="67">
        <v>61202</v>
      </c>
      <c r="I351" s="63" t="str">
        <f>VLOOKUP(L351,'[3]NEW LEGEND 2026'!M:S,7,0)</f>
        <v>ULTIMATE</v>
      </c>
      <c r="J351" s="67" t="s">
        <v>1372</v>
      </c>
      <c r="K351" s="67" t="s">
        <v>1373</v>
      </c>
      <c r="L351" s="67" t="s">
        <v>1367</v>
      </c>
      <c r="M351" s="63" t="str">
        <f>VLOOKUP(D351,'[3]NEW LEGEND 2026'!G:I,3,0)</f>
        <v>SUZUKI</v>
      </c>
      <c r="N351" s="63" t="str">
        <f>VLOOKUP(D351,'[3]NEW LEGEND 2026'!G:J,4,0)</f>
        <v>E1RED</v>
      </c>
      <c r="O351" s="68" t="str">
        <f t="shared" si="31"/>
        <v>DEC</v>
      </c>
      <c r="P351" s="68">
        <f t="shared" si="32"/>
        <v>18</v>
      </c>
      <c r="Q351" s="68">
        <f t="shared" si="33"/>
        <v>2025</v>
      </c>
      <c r="R351" s="69">
        <f t="shared" si="34"/>
        <v>43.30000000000291</v>
      </c>
      <c r="S351" s="69">
        <f t="shared" si="35"/>
        <v>43.30000000000291</v>
      </c>
      <c r="T351" s="70" t="str">
        <f t="shared" si="36"/>
        <v>31-60 DAYS</v>
      </c>
      <c r="U351" s="70" t="str">
        <f t="shared" si="36"/>
        <v>31-60 DAYS</v>
      </c>
    </row>
    <row r="352" spans="1:21">
      <c r="A352" s="63" t="str">
        <f>VLOOKUP(L352,[1]Sheet1!$N:$P,3,0)</f>
        <v>M2 STO. TOMAS</v>
      </c>
      <c r="B352" s="66">
        <v>46009.705810185187</v>
      </c>
      <c r="C352" s="66">
        <v>46009.705810185187</v>
      </c>
      <c r="D352" s="67" t="s">
        <v>1374</v>
      </c>
      <c r="E352" s="67" t="s">
        <v>1375</v>
      </c>
      <c r="F352" s="1">
        <v>1</v>
      </c>
      <c r="G352" s="63" t="str">
        <f>VLOOKUP(D352,[2]MINDANAO!$B:$C,2,0)</f>
        <v>SMASH FI(SPOKE)</v>
      </c>
      <c r="H352" s="67">
        <v>65852</v>
      </c>
      <c r="I352" s="63" t="str">
        <f>VLOOKUP(L352,'[3]NEW LEGEND 2026'!M:S,7,0)</f>
        <v>ULTIMATE</v>
      </c>
      <c r="J352" s="67" t="s">
        <v>1376</v>
      </c>
      <c r="K352" s="67" t="s">
        <v>1377</v>
      </c>
      <c r="L352" s="67" t="s">
        <v>1367</v>
      </c>
      <c r="M352" s="63" t="str">
        <f>VLOOKUP(D352,'[3]NEW LEGEND 2026'!G:I,3,0)</f>
        <v>SUZUKI</v>
      </c>
      <c r="N352" s="63" t="str">
        <f>VLOOKUP(D352,'[3]NEW LEGEND 2026'!G:J,4,0)</f>
        <v>BLUE/BLACK</v>
      </c>
      <c r="O352" s="68" t="str">
        <f t="shared" si="31"/>
        <v>DEC</v>
      </c>
      <c r="P352" s="68">
        <f t="shared" si="32"/>
        <v>18</v>
      </c>
      <c r="Q352" s="68">
        <f t="shared" si="33"/>
        <v>2025</v>
      </c>
      <c r="R352" s="69">
        <f t="shared" si="34"/>
        <v>43.294189814812853</v>
      </c>
      <c r="S352" s="69">
        <f t="shared" si="35"/>
        <v>43.294189814812853</v>
      </c>
      <c r="T352" s="70" t="str">
        <f t="shared" si="36"/>
        <v>31-60 DAYS</v>
      </c>
      <c r="U352" s="70" t="str">
        <f t="shared" si="36"/>
        <v>31-60 DAYS</v>
      </c>
    </row>
    <row r="353" spans="1:21">
      <c r="A353" s="63" t="str">
        <f>VLOOKUP(L353,[1]Sheet1!$N:$P,3,0)</f>
        <v>M2 ECOLAND</v>
      </c>
      <c r="B353" s="66">
        <v>46008.583668981482</v>
      </c>
      <c r="C353" s="66">
        <v>46010.393738425933</v>
      </c>
      <c r="D353" s="67" t="s">
        <v>853</v>
      </c>
      <c r="E353" s="67" t="s">
        <v>854</v>
      </c>
      <c r="F353" s="1">
        <v>1</v>
      </c>
      <c r="G353" s="63" t="str">
        <f>VLOOKUP(D353,[2]MINDANAO!$B:$C,2,0)</f>
        <v>TMX150 SUPREMO</v>
      </c>
      <c r="H353" s="67">
        <v>76598</v>
      </c>
      <c r="I353" s="63" t="str">
        <f>VLOOKUP(L353,'[3]NEW LEGEND 2026'!M:S,7,0)</f>
        <v>ULTIMATE</v>
      </c>
      <c r="J353" s="67" t="s">
        <v>1378</v>
      </c>
      <c r="K353" s="67" t="s">
        <v>1379</v>
      </c>
      <c r="L353" s="67" t="s">
        <v>1004</v>
      </c>
      <c r="M353" s="63" t="str">
        <f>VLOOKUP(D353,'[3]NEW LEGEND 2026'!G:I,3,0)</f>
        <v>HONDA</v>
      </c>
      <c r="N353" s="63" t="str">
        <f>VLOOKUP(D353,'[3]NEW LEGEND 2026'!G:J,4,0)</f>
        <v>BLACK</v>
      </c>
      <c r="O353" s="68" t="str">
        <f t="shared" si="31"/>
        <v>DEC</v>
      </c>
      <c r="P353" s="68">
        <f t="shared" si="32"/>
        <v>19</v>
      </c>
      <c r="Q353" s="68">
        <f t="shared" si="33"/>
        <v>2025</v>
      </c>
      <c r="R353" s="69">
        <f t="shared" si="34"/>
        <v>42.606261574066593</v>
      </c>
      <c r="S353" s="69">
        <f t="shared" si="35"/>
        <v>44.416331018517667</v>
      </c>
      <c r="T353" s="70" t="str">
        <f t="shared" si="36"/>
        <v>31-60 DAYS</v>
      </c>
      <c r="U353" s="70" t="str">
        <f t="shared" si="36"/>
        <v>31-60 DAYS</v>
      </c>
    </row>
    <row r="354" spans="1:21">
      <c r="A354" s="63" t="str">
        <f>VLOOKUP(L354,[1]Sheet1!$N:$P,3,0)</f>
        <v>M2 TAGUM 1</v>
      </c>
      <c r="B354" s="66">
        <v>46004.658773148149</v>
      </c>
      <c r="C354" s="66">
        <v>46010.397199074083</v>
      </c>
      <c r="D354" s="67" t="s">
        <v>1380</v>
      </c>
      <c r="E354" s="67" t="s">
        <v>1381</v>
      </c>
      <c r="F354" s="1">
        <v>1</v>
      </c>
      <c r="G354" s="63" t="str">
        <f>VLOOKUP(D354,[2]MINDANAO!$B:$C,2,0)</f>
        <v>WINNER X STD</v>
      </c>
      <c r="H354" s="67">
        <v>116998</v>
      </c>
      <c r="I354" s="63" t="str">
        <f>VLOOKUP(L354,'[3]NEW LEGEND 2026'!M:S,7,0)</f>
        <v>ULTIMATE</v>
      </c>
      <c r="J354" s="67" t="s">
        <v>1382</v>
      </c>
      <c r="K354" s="67" t="s">
        <v>1383</v>
      </c>
      <c r="L354" s="67" t="s">
        <v>804</v>
      </c>
      <c r="M354" s="63" t="str">
        <f>VLOOKUP(D354,'[3]NEW LEGEND 2026'!G:I,3,0)</f>
        <v>HONDA</v>
      </c>
      <c r="N354" s="63" t="str">
        <f>VLOOKUP(D354,'[3]NEW LEGEND 2026'!G:J,4,0)</f>
        <v>RED/BLACK</v>
      </c>
      <c r="O354" s="68" t="str">
        <f t="shared" si="31"/>
        <v>DEC</v>
      </c>
      <c r="P354" s="68">
        <f t="shared" si="32"/>
        <v>19</v>
      </c>
      <c r="Q354" s="68">
        <f t="shared" si="33"/>
        <v>2025</v>
      </c>
      <c r="R354" s="69">
        <f t="shared" si="34"/>
        <v>42.602800925917109</v>
      </c>
      <c r="S354" s="69">
        <f t="shared" si="35"/>
        <v>48.341226851851388</v>
      </c>
      <c r="T354" s="70" t="str">
        <f t="shared" si="36"/>
        <v>31-60 DAYS</v>
      </c>
      <c r="U354" s="70" t="str">
        <f t="shared" si="36"/>
        <v>31-60 DAYS</v>
      </c>
    </row>
    <row r="355" spans="1:21">
      <c r="A355" s="63" t="str">
        <f>VLOOKUP(L355,[1]Sheet1!$N:$P,3,0)</f>
        <v>M2 STO. TOMAS</v>
      </c>
      <c r="B355" s="66">
        <v>46010.50917824074</v>
      </c>
      <c r="C355" s="66">
        <v>46010.509166666663</v>
      </c>
      <c r="D355" s="67" t="s">
        <v>907</v>
      </c>
      <c r="E355" s="67" t="s">
        <v>908</v>
      </c>
      <c r="F355" s="1">
        <v>1</v>
      </c>
      <c r="G355" s="63" t="str">
        <f>VLOOKUP(D355,[2]MINDANAO!$B:$C,2,0)</f>
        <v>CT125</v>
      </c>
      <c r="H355" s="67">
        <v>59246</v>
      </c>
      <c r="I355" s="63" t="str">
        <f>VLOOKUP(L355,'[3]NEW LEGEND 2026'!M:S,7,0)</f>
        <v>ULTIMATE</v>
      </c>
      <c r="J355" s="67" t="s">
        <v>1384</v>
      </c>
      <c r="K355" s="67" t="s">
        <v>1385</v>
      </c>
      <c r="L355" s="67" t="s">
        <v>1367</v>
      </c>
      <c r="M355" s="63" t="str">
        <f>VLOOKUP(D355,'[3]NEW LEGEND 2026'!G:I,3,0)</f>
        <v>KAWASAKI</v>
      </c>
      <c r="N355" s="63" t="str">
        <f>VLOOKUP(D355,'[3]NEW LEGEND 2026'!G:J,4,0)</f>
        <v>BLACK/GRAY</v>
      </c>
      <c r="O355" s="68" t="str">
        <f t="shared" si="31"/>
        <v>DEC</v>
      </c>
      <c r="P355" s="68">
        <f t="shared" si="32"/>
        <v>19</v>
      </c>
      <c r="Q355" s="68">
        <f t="shared" si="33"/>
        <v>2025</v>
      </c>
      <c r="R355" s="69">
        <f t="shared" si="34"/>
        <v>42.490833333336923</v>
      </c>
      <c r="S355" s="69">
        <f t="shared" si="35"/>
        <v>42.490821759260143</v>
      </c>
      <c r="T355" s="70" t="str">
        <f t="shared" si="36"/>
        <v>31-60 DAYS</v>
      </c>
      <c r="U355" s="70" t="str">
        <f t="shared" si="36"/>
        <v>31-60 DAYS</v>
      </c>
    </row>
    <row r="356" spans="1:21">
      <c r="A356" s="63" t="str">
        <f>VLOOKUP(L356,[1]Sheet1!$N:$P,3,0)</f>
        <v>M2 STO. TOMAS</v>
      </c>
      <c r="B356" s="66">
        <v>46010.50917824074</v>
      </c>
      <c r="C356" s="66">
        <v>46010.509166666663</v>
      </c>
      <c r="D356" s="67" t="s">
        <v>907</v>
      </c>
      <c r="E356" s="67" t="s">
        <v>908</v>
      </c>
      <c r="F356" s="1">
        <v>1</v>
      </c>
      <c r="G356" s="63" t="str">
        <f>VLOOKUP(D356,[2]MINDANAO!$B:$C,2,0)</f>
        <v>CT125</v>
      </c>
      <c r="H356" s="67">
        <v>59246</v>
      </c>
      <c r="I356" s="63" t="str">
        <f>VLOOKUP(L356,'[3]NEW LEGEND 2026'!M:S,7,0)</f>
        <v>ULTIMATE</v>
      </c>
      <c r="J356" s="67" t="s">
        <v>1386</v>
      </c>
      <c r="K356" s="67" t="s">
        <v>1387</v>
      </c>
      <c r="L356" s="67" t="s">
        <v>1367</v>
      </c>
      <c r="M356" s="63" t="str">
        <f>VLOOKUP(D356,'[3]NEW LEGEND 2026'!G:I,3,0)</f>
        <v>KAWASAKI</v>
      </c>
      <c r="N356" s="63" t="str">
        <f>VLOOKUP(D356,'[3]NEW LEGEND 2026'!G:J,4,0)</f>
        <v>BLACK/GRAY</v>
      </c>
      <c r="O356" s="68" t="str">
        <f t="shared" si="31"/>
        <v>DEC</v>
      </c>
      <c r="P356" s="68">
        <f t="shared" si="32"/>
        <v>19</v>
      </c>
      <c r="Q356" s="68">
        <f t="shared" si="33"/>
        <v>2025</v>
      </c>
      <c r="R356" s="69">
        <f t="shared" si="34"/>
        <v>42.490833333336923</v>
      </c>
      <c r="S356" s="69">
        <f t="shared" si="35"/>
        <v>42.490821759260143</v>
      </c>
      <c r="T356" s="70" t="str">
        <f t="shared" si="36"/>
        <v>31-60 DAYS</v>
      </c>
      <c r="U356" s="70" t="str">
        <f t="shared" si="36"/>
        <v>31-60 DAYS</v>
      </c>
    </row>
    <row r="357" spans="1:21">
      <c r="A357" s="63" t="str">
        <f>VLOOKUP(L357,[1]Sheet1!$N:$P,3,0)</f>
        <v>M2 STO. TOMAS</v>
      </c>
      <c r="B357" s="66">
        <v>46010.50917824074</v>
      </c>
      <c r="C357" s="66">
        <v>46010.509166666663</v>
      </c>
      <c r="D357" s="67" t="s">
        <v>663</v>
      </c>
      <c r="E357" s="67" t="s">
        <v>664</v>
      </c>
      <c r="F357" s="1">
        <v>1</v>
      </c>
      <c r="G357" s="63" t="str">
        <f>VLOOKUP(D357,[2]MINDANAO!$B:$C,2,0)</f>
        <v>CT125</v>
      </c>
      <c r="H357" s="67">
        <v>58118</v>
      </c>
      <c r="I357" s="63" t="str">
        <f>VLOOKUP(L357,'[3]NEW LEGEND 2026'!M:S,7,0)</f>
        <v>ULTIMATE</v>
      </c>
      <c r="J357" s="67" t="s">
        <v>1388</v>
      </c>
      <c r="K357" s="67" t="s">
        <v>1389</v>
      </c>
      <c r="L357" s="67" t="s">
        <v>1367</v>
      </c>
      <c r="M357" s="63" t="str">
        <f>VLOOKUP(D357,'[3]NEW LEGEND 2026'!G:I,3,0)</f>
        <v>KAWASAKI</v>
      </c>
      <c r="N357" s="63" t="str">
        <f>VLOOKUP(D357,'[3]NEW LEGEND 2026'!G:J,4,0)</f>
        <v>BLACK/RED</v>
      </c>
      <c r="O357" s="68" t="str">
        <f t="shared" si="31"/>
        <v>DEC</v>
      </c>
      <c r="P357" s="68">
        <f t="shared" si="32"/>
        <v>19</v>
      </c>
      <c r="Q357" s="68">
        <f t="shared" si="33"/>
        <v>2025</v>
      </c>
      <c r="R357" s="69">
        <f t="shared" si="34"/>
        <v>42.490833333336923</v>
      </c>
      <c r="S357" s="69">
        <f t="shared" si="35"/>
        <v>42.490821759260143</v>
      </c>
      <c r="T357" s="70" t="str">
        <f t="shared" si="36"/>
        <v>31-60 DAYS</v>
      </c>
      <c r="U357" s="70" t="str">
        <f t="shared" si="36"/>
        <v>31-60 DAYS</v>
      </c>
    </row>
    <row r="358" spans="1:21">
      <c r="A358" s="63" t="str">
        <f>VLOOKUP(L358,[1]Sheet1!$N:$P,3,0)</f>
        <v>M1 BANSALAN</v>
      </c>
      <c r="B358" s="66">
        <v>45951.618391203701</v>
      </c>
      <c r="C358" s="66">
        <v>46010.559745370367</v>
      </c>
      <c r="D358" s="67" t="s">
        <v>1011</v>
      </c>
      <c r="E358" s="67" t="s">
        <v>1012</v>
      </c>
      <c r="F358" s="1">
        <v>1</v>
      </c>
      <c r="G358" s="63" t="str">
        <f>VLOOKUP(D358,[2]MINDANAO!$B:$C,2,0)</f>
        <v>SMASH(SPOKE)</v>
      </c>
      <c r="H358" s="67">
        <v>61202</v>
      </c>
      <c r="I358" s="63" t="str">
        <f>VLOOKUP(L358,'[3]NEW LEGEND 2026'!M:S,7,0)</f>
        <v>MUTI</v>
      </c>
      <c r="J358" s="67" t="s">
        <v>1390</v>
      </c>
      <c r="K358" s="67" t="s">
        <v>1391</v>
      </c>
      <c r="L358" s="67" t="s">
        <v>900</v>
      </c>
      <c r="M358" s="63" t="str">
        <f>VLOOKUP(D358,'[3]NEW LEGEND 2026'!G:I,3,0)</f>
        <v>SUZUKI</v>
      </c>
      <c r="N358" s="63" t="str">
        <f>VLOOKUP(D358,'[3]NEW LEGEND 2026'!G:J,4,0)</f>
        <v>E1GRAY</v>
      </c>
      <c r="O358" s="68" t="str">
        <f t="shared" si="31"/>
        <v>DEC</v>
      </c>
      <c r="P358" s="68">
        <f t="shared" si="32"/>
        <v>19</v>
      </c>
      <c r="Q358" s="68">
        <f t="shared" si="33"/>
        <v>2025</v>
      </c>
      <c r="R358" s="69">
        <f t="shared" si="34"/>
        <v>42.440254629633273</v>
      </c>
      <c r="S358" s="69">
        <f t="shared" si="35"/>
        <v>101.38160879629868</v>
      </c>
      <c r="T358" s="70" t="str">
        <f t="shared" si="36"/>
        <v>31-60 DAYS</v>
      </c>
      <c r="U358" s="70" t="str">
        <f t="shared" si="36"/>
        <v>91 DAYS UP</v>
      </c>
    </row>
    <row r="359" spans="1:21">
      <c r="A359" s="63" t="str">
        <f>VLOOKUP(L359,[1]Sheet1!$N:$P,3,0)</f>
        <v>M2 STO. TOMAS</v>
      </c>
      <c r="B359" s="66">
        <v>46010.63003472222</v>
      </c>
      <c r="C359" s="66">
        <v>46010.63003472222</v>
      </c>
      <c r="D359" s="67" t="s">
        <v>1345</v>
      </c>
      <c r="E359" s="67" t="s">
        <v>1346</v>
      </c>
      <c r="F359" s="1">
        <v>1</v>
      </c>
      <c r="G359" s="63" t="str">
        <f>VLOOKUP(D359,[2]MINDANAO!$B:$C,2,0)</f>
        <v>XRM MOTARD FI</v>
      </c>
      <c r="H359" s="67">
        <v>75550</v>
      </c>
      <c r="I359" s="63" t="str">
        <f>VLOOKUP(L359,'[3]NEW LEGEND 2026'!M:S,7,0)</f>
        <v>ULTIMATE</v>
      </c>
      <c r="J359" s="67" t="s">
        <v>1392</v>
      </c>
      <c r="K359" s="67" t="s">
        <v>1393</v>
      </c>
      <c r="L359" s="67" t="s">
        <v>1367</v>
      </c>
      <c r="M359" s="63" t="str">
        <f>VLOOKUP(D359,'[3]NEW LEGEND 2026'!G:I,3,0)</f>
        <v>HONDA</v>
      </c>
      <c r="N359" s="63" t="str">
        <f>VLOOKUP(D359,'[3]NEW LEGEND 2026'!G:J,4,0)</f>
        <v>BLACK</v>
      </c>
      <c r="O359" s="68" t="str">
        <f t="shared" si="31"/>
        <v>DEC</v>
      </c>
      <c r="P359" s="68">
        <f t="shared" si="32"/>
        <v>19</v>
      </c>
      <c r="Q359" s="68">
        <f t="shared" si="33"/>
        <v>2025</v>
      </c>
      <c r="R359" s="69">
        <f t="shared" si="34"/>
        <v>42.369965277779556</v>
      </c>
      <c r="S359" s="69">
        <f t="shared" si="35"/>
        <v>42.369965277779556</v>
      </c>
      <c r="T359" s="70" t="str">
        <f t="shared" si="36"/>
        <v>31-60 DAYS</v>
      </c>
      <c r="U359" s="70" t="str">
        <f t="shared" si="36"/>
        <v>31-60 DAYS</v>
      </c>
    </row>
    <row r="360" spans="1:21">
      <c r="A360" s="63" t="str">
        <f>VLOOKUP(L360,[1]Sheet1!$N:$P,3,0)</f>
        <v>M2 STO. TOMAS</v>
      </c>
      <c r="B360" s="66">
        <v>46010.63003472222</v>
      </c>
      <c r="C360" s="66">
        <v>46010.63003472222</v>
      </c>
      <c r="D360" s="67" t="s">
        <v>1345</v>
      </c>
      <c r="E360" s="67" t="s">
        <v>1346</v>
      </c>
      <c r="F360" s="1">
        <v>1</v>
      </c>
      <c r="G360" s="63" t="str">
        <f>VLOOKUP(D360,[2]MINDANAO!$B:$C,2,0)</f>
        <v>XRM MOTARD FI</v>
      </c>
      <c r="H360" s="67">
        <v>75550</v>
      </c>
      <c r="I360" s="63" t="str">
        <f>VLOOKUP(L360,'[3]NEW LEGEND 2026'!M:S,7,0)</f>
        <v>ULTIMATE</v>
      </c>
      <c r="J360" s="67" t="s">
        <v>1394</v>
      </c>
      <c r="K360" s="67" t="s">
        <v>1395</v>
      </c>
      <c r="L360" s="67" t="s">
        <v>1367</v>
      </c>
      <c r="M360" s="63" t="str">
        <f>VLOOKUP(D360,'[3]NEW LEGEND 2026'!G:I,3,0)</f>
        <v>HONDA</v>
      </c>
      <c r="N360" s="63" t="str">
        <f>VLOOKUP(D360,'[3]NEW LEGEND 2026'!G:J,4,0)</f>
        <v>BLACK</v>
      </c>
      <c r="O360" s="68" t="str">
        <f t="shared" si="31"/>
        <v>DEC</v>
      </c>
      <c r="P360" s="68">
        <f t="shared" si="32"/>
        <v>19</v>
      </c>
      <c r="Q360" s="68">
        <f t="shared" si="33"/>
        <v>2025</v>
      </c>
      <c r="R360" s="69">
        <f t="shared" si="34"/>
        <v>42.369965277779556</v>
      </c>
      <c r="S360" s="69">
        <f t="shared" si="35"/>
        <v>42.369965277779556</v>
      </c>
      <c r="T360" s="70" t="str">
        <f t="shared" si="36"/>
        <v>31-60 DAYS</v>
      </c>
      <c r="U360" s="70" t="str">
        <f t="shared" si="36"/>
        <v>31-60 DAYS</v>
      </c>
    </row>
    <row r="361" spans="1:21">
      <c r="A361" s="63" t="str">
        <f>VLOOKUP(L361,[1]Sheet1!$N:$P,3,0)</f>
        <v>M2 STO. TOMAS</v>
      </c>
      <c r="B361" s="66">
        <v>46010.63003472222</v>
      </c>
      <c r="C361" s="66">
        <v>46010.63003472222</v>
      </c>
      <c r="D361" s="67" t="s">
        <v>1345</v>
      </c>
      <c r="E361" s="67" t="s">
        <v>1346</v>
      </c>
      <c r="F361" s="1">
        <v>1</v>
      </c>
      <c r="G361" s="63" t="str">
        <f>VLOOKUP(D361,[2]MINDANAO!$B:$C,2,0)</f>
        <v>XRM MOTARD FI</v>
      </c>
      <c r="H361" s="67">
        <v>75550</v>
      </c>
      <c r="I361" s="63" t="str">
        <f>VLOOKUP(L361,'[3]NEW LEGEND 2026'!M:S,7,0)</f>
        <v>ULTIMATE</v>
      </c>
      <c r="J361" s="67" t="s">
        <v>1396</v>
      </c>
      <c r="K361" s="67" t="s">
        <v>1397</v>
      </c>
      <c r="L361" s="67" t="s">
        <v>1367</v>
      </c>
      <c r="M361" s="63" t="str">
        <f>VLOOKUP(D361,'[3]NEW LEGEND 2026'!G:I,3,0)</f>
        <v>HONDA</v>
      </c>
      <c r="N361" s="63" t="str">
        <f>VLOOKUP(D361,'[3]NEW LEGEND 2026'!G:J,4,0)</f>
        <v>BLACK</v>
      </c>
      <c r="O361" s="68" t="str">
        <f t="shared" si="31"/>
        <v>DEC</v>
      </c>
      <c r="P361" s="68">
        <f t="shared" si="32"/>
        <v>19</v>
      </c>
      <c r="Q361" s="68">
        <f t="shared" si="33"/>
        <v>2025</v>
      </c>
      <c r="R361" s="69">
        <f t="shared" si="34"/>
        <v>42.369965277779556</v>
      </c>
      <c r="S361" s="69">
        <f t="shared" si="35"/>
        <v>42.369965277779556</v>
      </c>
      <c r="T361" s="70" t="str">
        <f t="shared" si="36"/>
        <v>31-60 DAYS</v>
      </c>
      <c r="U361" s="70" t="str">
        <f t="shared" si="36"/>
        <v>31-60 DAYS</v>
      </c>
    </row>
    <row r="362" spans="1:21">
      <c r="A362" s="63" t="str">
        <f>VLOOKUP(L362,[1]Sheet1!$N:$P,3,0)</f>
        <v>M2 STO. TOMAS</v>
      </c>
      <c r="B362" s="66">
        <v>46010.63003472222</v>
      </c>
      <c r="C362" s="66">
        <v>46010.63003472222</v>
      </c>
      <c r="D362" s="67" t="s">
        <v>893</v>
      </c>
      <c r="E362" s="67" t="s">
        <v>894</v>
      </c>
      <c r="F362" s="1">
        <v>1</v>
      </c>
      <c r="G362" s="63" t="str">
        <f>VLOOKUP(D362,[2]MINDANAO!$B:$C,2,0)</f>
        <v>XRM DUAL SPORTS FI(DS)</v>
      </c>
      <c r="H362" s="67">
        <v>70158</v>
      </c>
      <c r="I362" s="63" t="str">
        <f>VLOOKUP(L362,'[3]NEW LEGEND 2026'!M:S,7,0)</f>
        <v>ULTIMATE</v>
      </c>
      <c r="J362" s="67" t="s">
        <v>1398</v>
      </c>
      <c r="K362" s="67" t="s">
        <v>1399</v>
      </c>
      <c r="L362" s="67" t="s">
        <v>1367</v>
      </c>
      <c r="M362" s="63" t="str">
        <f>VLOOKUP(D362,'[3]NEW LEGEND 2026'!G:I,3,0)</f>
        <v>HONDA</v>
      </c>
      <c r="N362" s="63" t="str">
        <f>VLOOKUP(D362,'[3]NEW LEGEND 2026'!G:J,4,0)</f>
        <v>RED/BLACK</v>
      </c>
      <c r="O362" s="68" t="str">
        <f t="shared" si="31"/>
        <v>DEC</v>
      </c>
      <c r="P362" s="68">
        <f t="shared" si="32"/>
        <v>19</v>
      </c>
      <c r="Q362" s="68">
        <f t="shared" si="33"/>
        <v>2025</v>
      </c>
      <c r="R362" s="69">
        <f t="shared" si="34"/>
        <v>42.369965277779556</v>
      </c>
      <c r="S362" s="69">
        <f t="shared" si="35"/>
        <v>42.369965277779556</v>
      </c>
      <c r="T362" s="70" t="str">
        <f t="shared" si="36"/>
        <v>31-60 DAYS</v>
      </c>
      <c r="U362" s="70" t="str">
        <f t="shared" si="36"/>
        <v>31-60 DAYS</v>
      </c>
    </row>
    <row r="363" spans="1:21">
      <c r="A363" s="63" t="str">
        <f>VLOOKUP(L363,[1]Sheet1!$N:$P,3,0)</f>
        <v>M2 STO. TOMAS</v>
      </c>
      <c r="B363" s="66">
        <v>46010.63003472222</v>
      </c>
      <c r="C363" s="66">
        <v>46010.63003472222</v>
      </c>
      <c r="D363" s="67" t="s">
        <v>893</v>
      </c>
      <c r="E363" s="67" t="s">
        <v>894</v>
      </c>
      <c r="F363" s="1">
        <v>1</v>
      </c>
      <c r="G363" s="63" t="str">
        <f>VLOOKUP(D363,[2]MINDANAO!$B:$C,2,0)</f>
        <v>XRM DUAL SPORTS FI(DS)</v>
      </c>
      <c r="H363" s="67">
        <v>70158</v>
      </c>
      <c r="I363" s="63" t="str">
        <f>VLOOKUP(L363,'[3]NEW LEGEND 2026'!M:S,7,0)</f>
        <v>ULTIMATE</v>
      </c>
      <c r="J363" s="67" t="s">
        <v>1400</v>
      </c>
      <c r="K363" s="67" t="s">
        <v>1401</v>
      </c>
      <c r="L363" s="67" t="s">
        <v>1367</v>
      </c>
      <c r="M363" s="63" t="str">
        <f>VLOOKUP(D363,'[3]NEW LEGEND 2026'!G:I,3,0)</f>
        <v>HONDA</v>
      </c>
      <c r="N363" s="63" t="str">
        <f>VLOOKUP(D363,'[3]NEW LEGEND 2026'!G:J,4,0)</f>
        <v>RED/BLACK</v>
      </c>
      <c r="O363" s="68" t="str">
        <f t="shared" si="31"/>
        <v>DEC</v>
      </c>
      <c r="P363" s="68">
        <f t="shared" si="32"/>
        <v>19</v>
      </c>
      <c r="Q363" s="68">
        <f t="shared" si="33"/>
        <v>2025</v>
      </c>
      <c r="R363" s="69">
        <f t="shared" si="34"/>
        <v>42.369965277779556</v>
      </c>
      <c r="S363" s="69">
        <f t="shared" si="35"/>
        <v>42.369965277779556</v>
      </c>
      <c r="T363" s="70" t="str">
        <f t="shared" si="36"/>
        <v>31-60 DAYS</v>
      </c>
      <c r="U363" s="70" t="str">
        <f t="shared" si="36"/>
        <v>31-60 DAYS</v>
      </c>
    </row>
    <row r="364" spans="1:21">
      <c r="A364" s="63" t="str">
        <f>VLOOKUP(L364,[1]Sheet1!$N:$P,3,0)</f>
        <v>M2 STO. TOMAS</v>
      </c>
      <c r="B364" s="66">
        <v>46010.63003472222</v>
      </c>
      <c r="C364" s="66">
        <v>46010.63003472222</v>
      </c>
      <c r="D364" s="67" t="s">
        <v>1007</v>
      </c>
      <c r="E364" s="67" t="s">
        <v>1008</v>
      </c>
      <c r="F364" s="1">
        <v>1</v>
      </c>
      <c r="G364" s="63" t="str">
        <f>VLOOKUP(D364,[2]MINDANAO!$B:$C,2,0)</f>
        <v>XRM DUAL SPORTS FI(DS)</v>
      </c>
      <c r="H364" s="67">
        <v>70950</v>
      </c>
      <c r="I364" s="63" t="str">
        <f>VLOOKUP(L364,'[3]NEW LEGEND 2026'!M:S,7,0)</f>
        <v>ULTIMATE</v>
      </c>
      <c r="J364" s="67" t="s">
        <v>1402</v>
      </c>
      <c r="K364" s="67" t="s">
        <v>1403</v>
      </c>
      <c r="L364" s="67" t="s">
        <v>1367</v>
      </c>
      <c r="M364" s="63" t="str">
        <f>VLOOKUP(D364,'[3]NEW LEGEND 2026'!G:I,3,0)</f>
        <v>HONDA</v>
      </c>
      <c r="N364" s="63" t="str">
        <f>VLOOKUP(D364,'[3]NEW LEGEND 2026'!G:J,4,0)</f>
        <v>BLACK</v>
      </c>
      <c r="O364" s="68" t="str">
        <f t="shared" si="31"/>
        <v>DEC</v>
      </c>
      <c r="P364" s="68">
        <f t="shared" si="32"/>
        <v>19</v>
      </c>
      <c r="Q364" s="68">
        <f t="shared" si="33"/>
        <v>2025</v>
      </c>
      <c r="R364" s="69">
        <f t="shared" si="34"/>
        <v>42.369965277779556</v>
      </c>
      <c r="S364" s="69">
        <f t="shared" si="35"/>
        <v>42.369965277779556</v>
      </c>
      <c r="T364" s="70" t="str">
        <f t="shared" si="36"/>
        <v>31-60 DAYS</v>
      </c>
      <c r="U364" s="70" t="str">
        <f t="shared" si="36"/>
        <v>31-60 DAYS</v>
      </c>
    </row>
    <row r="365" spans="1:21">
      <c r="A365" s="63" t="str">
        <f>VLOOKUP(L365,[1]Sheet1!$N:$P,3,0)</f>
        <v>M2 STO. TOMAS</v>
      </c>
      <c r="B365" s="66">
        <v>46010.686840277784</v>
      </c>
      <c r="C365" s="66">
        <v>46010.686828703707</v>
      </c>
      <c r="D365" s="67" t="s">
        <v>1404</v>
      </c>
      <c r="E365" s="67" t="s">
        <v>1405</v>
      </c>
      <c r="F365" s="1">
        <v>1</v>
      </c>
      <c r="G365" s="63" t="str">
        <f>VLOOKUP(D365,[2]MINDANAO!$B:$C,2,0)</f>
        <v>RAIDER150 FI PRO</v>
      </c>
      <c r="H365" s="67">
        <v>123564.29</v>
      </c>
      <c r="I365" s="63" t="str">
        <f>VLOOKUP(L365,'[3]NEW LEGEND 2026'!M:S,7,0)</f>
        <v>ULTIMATE</v>
      </c>
      <c r="J365" s="67" t="s">
        <v>1406</v>
      </c>
      <c r="K365" s="67" t="s">
        <v>1407</v>
      </c>
      <c r="L365" s="67" t="s">
        <v>1367</v>
      </c>
      <c r="M365" s="63" t="str">
        <f>VLOOKUP(D365,'[3]NEW LEGEND 2026'!G:I,3,0)</f>
        <v>SUZUKI</v>
      </c>
      <c r="N365" s="63" t="str">
        <f>VLOOKUP(D365,'[3]NEW LEGEND 2026'!G:J,4,0)</f>
        <v>RED/BLACK</v>
      </c>
      <c r="O365" s="68" t="str">
        <f t="shared" si="31"/>
        <v>DEC</v>
      </c>
      <c r="P365" s="68">
        <f t="shared" si="32"/>
        <v>19</v>
      </c>
      <c r="Q365" s="68">
        <f t="shared" si="33"/>
        <v>2025</v>
      </c>
      <c r="R365" s="69">
        <f t="shared" si="34"/>
        <v>42.313171296293149</v>
      </c>
      <c r="S365" s="69">
        <f t="shared" si="35"/>
        <v>42.313159722216369</v>
      </c>
      <c r="T365" s="70" t="str">
        <f t="shared" si="36"/>
        <v>31-60 DAYS</v>
      </c>
      <c r="U365" s="70" t="str">
        <f t="shared" si="36"/>
        <v>31-60 DAYS</v>
      </c>
    </row>
    <row r="366" spans="1:21">
      <c r="A366" s="63" t="str">
        <f>VLOOKUP(L366,[1]Sheet1!$N:$P,3,0)</f>
        <v>M2 STO. TOMAS</v>
      </c>
      <c r="B366" s="66">
        <v>46010.686840277784</v>
      </c>
      <c r="C366" s="66">
        <v>46010.686828703707</v>
      </c>
      <c r="D366" s="67" t="s">
        <v>1408</v>
      </c>
      <c r="E366" s="67" t="s">
        <v>1409</v>
      </c>
      <c r="F366" s="1">
        <v>1</v>
      </c>
      <c r="G366" s="63" t="str">
        <f>VLOOKUP(D366,[2]MINDANAO!$B:$C,2,0)</f>
        <v>SMASH FI(SPOKE)</v>
      </c>
      <c r="H366" s="67">
        <v>64922</v>
      </c>
      <c r="I366" s="63" t="str">
        <f>VLOOKUP(L366,'[3]NEW LEGEND 2026'!M:S,7,0)</f>
        <v>ULTIMATE</v>
      </c>
      <c r="J366" s="67" t="s">
        <v>1410</v>
      </c>
      <c r="K366" s="67" t="s">
        <v>1411</v>
      </c>
      <c r="L366" s="67" t="s">
        <v>1367</v>
      </c>
      <c r="M366" s="63" t="str">
        <f>VLOOKUP(D366,'[3]NEW LEGEND 2026'!G:I,3,0)</f>
        <v>SUZUKI</v>
      </c>
      <c r="N366" s="63" t="str">
        <f>VLOOKUP(D366,'[3]NEW LEGEND 2026'!G:J,4,0)</f>
        <v>RED/BLACK</v>
      </c>
      <c r="O366" s="68" t="str">
        <f t="shared" si="31"/>
        <v>DEC</v>
      </c>
      <c r="P366" s="68">
        <f t="shared" si="32"/>
        <v>19</v>
      </c>
      <c r="Q366" s="68">
        <f t="shared" si="33"/>
        <v>2025</v>
      </c>
      <c r="R366" s="69">
        <f t="shared" si="34"/>
        <v>42.313171296293149</v>
      </c>
      <c r="S366" s="69">
        <f t="shared" si="35"/>
        <v>42.313159722216369</v>
      </c>
      <c r="T366" s="70" t="str">
        <f t="shared" si="36"/>
        <v>31-60 DAYS</v>
      </c>
      <c r="U366" s="70" t="str">
        <f t="shared" si="36"/>
        <v>31-60 DAYS</v>
      </c>
    </row>
    <row r="367" spans="1:21">
      <c r="A367" s="63" t="str">
        <f>VLOOKUP(L367,[1]Sheet1!$N:$P,3,0)</f>
        <v>M2 STO. TOMAS</v>
      </c>
      <c r="B367" s="66">
        <v>46010.686840277784</v>
      </c>
      <c r="C367" s="66">
        <v>46010.686828703707</v>
      </c>
      <c r="D367" s="67" t="s">
        <v>1412</v>
      </c>
      <c r="E367" s="67" t="s">
        <v>1413</v>
      </c>
      <c r="F367" s="1">
        <v>1</v>
      </c>
      <c r="G367" s="63" t="str">
        <f>VLOOKUP(D367,[2]MINDANAO!$B:$C,2,0)</f>
        <v>RAIDER150 FI PRO</v>
      </c>
      <c r="H367" s="67">
        <v>123564.29</v>
      </c>
      <c r="I367" s="63" t="str">
        <f>VLOOKUP(L367,'[3]NEW LEGEND 2026'!M:S,7,0)</f>
        <v>ULTIMATE</v>
      </c>
      <c r="J367" s="67" t="s">
        <v>1414</v>
      </c>
      <c r="K367" s="67" t="s">
        <v>1415</v>
      </c>
      <c r="L367" s="67" t="s">
        <v>1367</v>
      </c>
      <c r="M367" s="63" t="str">
        <f>VLOOKUP(D367,'[3]NEW LEGEND 2026'!G:I,3,0)</f>
        <v>SUZUKI</v>
      </c>
      <c r="N367" s="63" t="str">
        <f>VLOOKUP(D367,'[3]NEW LEGEND 2026'!G:J,4,0)</f>
        <v>SILVER/YELLOW</v>
      </c>
      <c r="O367" s="68" t="str">
        <f t="shared" si="31"/>
        <v>DEC</v>
      </c>
      <c r="P367" s="68">
        <f t="shared" si="32"/>
        <v>19</v>
      </c>
      <c r="Q367" s="68">
        <f t="shared" si="33"/>
        <v>2025</v>
      </c>
      <c r="R367" s="69">
        <f t="shared" si="34"/>
        <v>42.313171296293149</v>
      </c>
      <c r="S367" s="69">
        <f t="shared" si="35"/>
        <v>42.313159722216369</v>
      </c>
      <c r="T367" s="70" t="str">
        <f t="shared" si="36"/>
        <v>31-60 DAYS</v>
      </c>
      <c r="U367" s="70" t="str">
        <f t="shared" si="36"/>
        <v>31-60 DAYS</v>
      </c>
    </row>
    <row r="368" spans="1:21">
      <c r="A368" s="63" t="str">
        <f>VLOOKUP(L368,[1]Sheet1!$N:$P,3,0)</f>
        <v>M2 STO. TOMAS</v>
      </c>
      <c r="B368" s="66">
        <v>46011.437881944446</v>
      </c>
      <c r="C368" s="66">
        <v>46011.43787037037</v>
      </c>
      <c r="D368" s="67" t="s">
        <v>1416</v>
      </c>
      <c r="E368" s="67" t="s">
        <v>1417</v>
      </c>
      <c r="F368" s="1">
        <v>1</v>
      </c>
      <c r="G368" s="63" t="str">
        <f>VLOOKUP(D368,[2]MINDANAO!$B:$C,2,0)</f>
        <v>MIO i125s</v>
      </c>
      <c r="H368" s="67">
        <v>77097</v>
      </c>
      <c r="I368" s="63" t="str">
        <f>VLOOKUP(L368,'[3]NEW LEGEND 2026'!M:S,7,0)</f>
        <v>ULTIMATE</v>
      </c>
      <c r="J368" s="67" t="s">
        <v>1418</v>
      </c>
      <c r="K368" s="67" t="s">
        <v>1419</v>
      </c>
      <c r="L368" s="67" t="s">
        <v>1367</v>
      </c>
      <c r="M368" s="63" t="str">
        <f>VLOOKUP(D368,'[3]NEW LEGEND 2026'!G:I,3,0)</f>
        <v>YAMAHA</v>
      </c>
      <c r="N368" s="63" t="str">
        <f>VLOOKUP(D368,'[3]NEW LEGEND 2026'!G:J,4,0)</f>
        <v>MATTE BLUE</v>
      </c>
      <c r="O368" s="68" t="str">
        <f t="shared" si="31"/>
        <v>DEC</v>
      </c>
      <c r="P368" s="68">
        <f t="shared" si="32"/>
        <v>20</v>
      </c>
      <c r="Q368" s="68">
        <f t="shared" si="33"/>
        <v>2025</v>
      </c>
      <c r="R368" s="69">
        <f t="shared" si="34"/>
        <v>41.562129629630363</v>
      </c>
      <c r="S368" s="69">
        <f t="shared" si="35"/>
        <v>41.562118055553583</v>
      </c>
      <c r="T368" s="70" t="str">
        <f t="shared" si="36"/>
        <v>31-60 DAYS</v>
      </c>
      <c r="U368" s="70" t="str">
        <f t="shared" si="36"/>
        <v>31-60 DAYS</v>
      </c>
    </row>
    <row r="369" spans="1:21">
      <c r="A369" s="63" t="str">
        <f>VLOOKUP(L369,[1]Sheet1!$N:$P,3,0)</f>
        <v>M1 ALABEL</v>
      </c>
      <c r="B369" s="66">
        <v>45915.652858796297</v>
      </c>
      <c r="C369" s="66">
        <v>46011.462731481479</v>
      </c>
      <c r="D369" s="67" t="s">
        <v>1420</v>
      </c>
      <c r="E369" s="67" t="s">
        <v>1421</v>
      </c>
      <c r="F369" s="1">
        <v>1</v>
      </c>
      <c r="G369" s="63" t="str">
        <f>VLOOKUP(D369,[2]MINDANAO!$B:$C,2,0)</f>
        <v>MIO GRAVIS</v>
      </c>
      <c r="H369" s="67">
        <v>70497.320000000007</v>
      </c>
      <c r="I369" s="63" t="str">
        <f>VLOOKUP(L369,'[3]NEW LEGEND 2026'!M:S,7,0)</f>
        <v>MUTI</v>
      </c>
      <c r="J369" s="67" t="s">
        <v>1422</v>
      </c>
      <c r="K369" s="67" t="s">
        <v>1423</v>
      </c>
      <c r="L369" s="67" t="s">
        <v>526</v>
      </c>
      <c r="M369" s="63" t="str">
        <f>VLOOKUP(D369,'[3]NEW LEGEND 2026'!G:I,3,0)</f>
        <v>YAMAHA</v>
      </c>
      <c r="N369" s="63" t="str">
        <f>VLOOKUP(D369,'[3]NEW LEGEND 2026'!G:J,4,0)</f>
        <v>DARK GRAY</v>
      </c>
      <c r="O369" s="68" t="str">
        <f t="shared" si="31"/>
        <v>DEC</v>
      </c>
      <c r="P369" s="68">
        <f t="shared" si="32"/>
        <v>20</v>
      </c>
      <c r="Q369" s="68">
        <f t="shared" si="33"/>
        <v>2025</v>
      </c>
      <c r="R369" s="69">
        <f t="shared" si="34"/>
        <v>41.537268518521159</v>
      </c>
      <c r="S369" s="69">
        <f t="shared" si="35"/>
        <v>137.34714120370336</v>
      </c>
      <c r="T369" s="70" t="str">
        <f t="shared" si="36"/>
        <v>31-60 DAYS</v>
      </c>
      <c r="U369" s="70" t="str">
        <f t="shared" si="36"/>
        <v>91 DAYS UP</v>
      </c>
    </row>
    <row r="370" spans="1:21">
      <c r="A370" s="63" t="str">
        <f>VLOOKUP(L370,[1]Sheet1!$N:$P,3,0)</f>
        <v>M2 SAMAL</v>
      </c>
      <c r="B370" s="66">
        <v>46010.450671296298</v>
      </c>
      <c r="C370" s="66">
        <v>46011.59715277778</v>
      </c>
      <c r="D370" s="67" t="s">
        <v>1060</v>
      </c>
      <c r="E370" s="67" t="s">
        <v>1061</v>
      </c>
      <c r="F370" s="1">
        <v>1</v>
      </c>
      <c r="G370" s="63" t="str">
        <f>VLOOKUP(D370,[2]MINDANAO!$B:$C,2,0)</f>
        <v>MIO AEROX S 155</v>
      </c>
      <c r="H370" s="67">
        <v>152427</v>
      </c>
      <c r="I370" s="63" t="str">
        <f>VLOOKUP(L370,'[3]NEW LEGEND 2026'!M:S,7,0)</f>
        <v>ULTIMATE</v>
      </c>
      <c r="J370" s="67" t="s">
        <v>1424</v>
      </c>
      <c r="K370" s="67" t="s">
        <v>1425</v>
      </c>
      <c r="L370" s="67" t="s">
        <v>731</v>
      </c>
      <c r="M370" s="63" t="str">
        <f>VLOOKUP(D370,'[3]NEW LEGEND 2026'!G:I,3,0)</f>
        <v>YAMAHA</v>
      </c>
      <c r="N370" s="63" t="str">
        <f>VLOOKUP(D370,'[3]NEW LEGEND 2026'!G:J,4,0)</f>
        <v>MATTE BLUE</v>
      </c>
      <c r="O370" s="68" t="str">
        <f t="shared" si="31"/>
        <v>DEC</v>
      </c>
      <c r="P370" s="68">
        <f t="shared" si="32"/>
        <v>20</v>
      </c>
      <c r="Q370" s="68">
        <f t="shared" si="33"/>
        <v>2025</v>
      </c>
      <c r="R370" s="69">
        <f t="shared" si="34"/>
        <v>41.402847222219862</v>
      </c>
      <c r="S370" s="69">
        <f t="shared" si="35"/>
        <v>42.549328703702486</v>
      </c>
      <c r="T370" s="70" t="str">
        <f t="shared" si="36"/>
        <v>31-60 DAYS</v>
      </c>
      <c r="U370" s="70" t="str">
        <f t="shared" si="36"/>
        <v>31-60 DAYS</v>
      </c>
    </row>
    <row r="371" spans="1:21">
      <c r="A371" s="63" t="str">
        <f>VLOOKUP(L371,[1]Sheet1!$N:$P,3,0)</f>
        <v>M2 CALINAN</v>
      </c>
      <c r="B371" s="66">
        <v>46013.400057870371</v>
      </c>
      <c r="C371" s="66">
        <v>46013.400057870371</v>
      </c>
      <c r="D371" s="67" t="s">
        <v>907</v>
      </c>
      <c r="E371" s="67" t="s">
        <v>908</v>
      </c>
      <c r="F371" s="1">
        <v>1</v>
      </c>
      <c r="G371" s="63" t="str">
        <f>VLOOKUP(D371,[2]MINDANAO!$B:$C,2,0)</f>
        <v>CT125</v>
      </c>
      <c r="H371" s="67">
        <v>59246</v>
      </c>
      <c r="I371" s="63" t="str">
        <f>VLOOKUP(L371,'[3]NEW LEGEND 2026'!M:S,7,0)</f>
        <v>ULTIMATE</v>
      </c>
      <c r="J371" s="67" t="s">
        <v>1426</v>
      </c>
      <c r="K371" s="67" t="s">
        <v>1427</v>
      </c>
      <c r="L371" s="67" t="s">
        <v>871</v>
      </c>
      <c r="M371" s="63" t="str">
        <f>VLOOKUP(D371,'[3]NEW LEGEND 2026'!G:I,3,0)</f>
        <v>KAWASAKI</v>
      </c>
      <c r="N371" s="63" t="str">
        <f>VLOOKUP(D371,'[3]NEW LEGEND 2026'!G:J,4,0)</f>
        <v>BLACK/GRAY</v>
      </c>
      <c r="O371" s="68" t="str">
        <f t="shared" si="31"/>
        <v>DEC</v>
      </c>
      <c r="P371" s="68">
        <f t="shared" si="32"/>
        <v>22</v>
      </c>
      <c r="Q371" s="68">
        <f t="shared" si="33"/>
        <v>2025</v>
      </c>
      <c r="R371" s="69">
        <f t="shared" si="34"/>
        <v>39.599942129629198</v>
      </c>
      <c r="S371" s="69">
        <f t="shared" si="35"/>
        <v>39.599942129629198</v>
      </c>
      <c r="T371" s="70" t="str">
        <f t="shared" si="36"/>
        <v>31-60 DAYS</v>
      </c>
      <c r="U371" s="70" t="str">
        <f t="shared" si="36"/>
        <v>31-60 DAYS</v>
      </c>
    </row>
    <row r="372" spans="1:21">
      <c r="A372" s="63" t="str">
        <f>VLOOKUP(L372,[1]Sheet1!$N:$P,3,0)</f>
        <v>M2 STO. TOMAS</v>
      </c>
      <c r="B372" s="66">
        <v>46013.56009259259</v>
      </c>
      <c r="C372" s="66">
        <v>46013.56009259259</v>
      </c>
      <c r="D372" s="67" t="s">
        <v>695</v>
      </c>
      <c r="E372" s="67" t="s">
        <v>696</v>
      </c>
      <c r="F372" s="1">
        <v>1</v>
      </c>
      <c r="G372" s="63" t="str">
        <f>VLOOKUP(D372,[2]MINDANAO!$B:$C,2,0)</f>
        <v>WAVE RSX (DRUM)</v>
      </c>
      <c r="H372" s="67">
        <v>61878</v>
      </c>
      <c r="I372" s="63" t="str">
        <f>VLOOKUP(L372,'[3]NEW LEGEND 2026'!M:S,7,0)</f>
        <v>ULTIMATE</v>
      </c>
      <c r="J372" s="67" t="s">
        <v>1428</v>
      </c>
      <c r="K372" s="67" t="s">
        <v>1429</v>
      </c>
      <c r="L372" s="67" t="s">
        <v>1367</v>
      </c>
      <c r="M372" s="63" t="str">
        <f>VLOOKUP(D372,'[3]NEW LEGEND 2026'!G:I,3,0)</f>
        <v>HONDA</v>
      </c>
      <c r="N372" s="63" t="str">
        <f>VLOOKUP(D372,'[3]NEW LEGEND 2026'!G:J,4,0)</f>
        <v>BLACK</v>
      </c>
      <c r="O372" s="68" t="str">
        <f t="shared" si="31"/>
        <v>DEC</v>
      </c>
      <c r="P372" s="68">
        <f t="shared" si="32"/>
        <v>22</v>
      </c>
      <c r="Q372" s="68">
        <f t="shared" si="33"/>
        <v>2025</v>
      </c>
      <c r="R372" s="69">
        <f t="shared" si="34"/>
        <v>39.439907407409919</v>
      </c>
      <c r="S372" s="69">
        <f t="shared" si="35"/>
        <v>39.439907407409919</v>
      </c>
      <c r="T372" s="70" t="str">
        <f t="shared" si="36"/>
        <v>31-60 DAYS</v>
      </c>
      <c r="U372" s="70" t="str">
        <f t="shared" si="36"/>
        <v>31-60 DAYS</v>
      </c>
    </row>
    <row r="373" spans="1:21">
      <c r="A373" s="63" t="str">
        <f>VLOOKUP(L373,[1]Sheet1!$N:$P,3,0)</f>
        <v>M2 STO. TOMAS</v>
      </c>
      <c r="B373" s="66">
        <v>46013.56009259259</v>
      </c>
      <c r="C373" s="66">
        <v>46013.56009259259</v>
      </c>
      <c r="D373" s="67" t="s">
        <v>1430</v>
      </c>
      <c r="E373" s="67" t="s">
        <v>1431</v>
      </c>
      <c r="F373" s="1">
        <v>1</v>
      </c>
      <c r="G373" s="63" t="str">
        <f>VLOOKUP(D373,[2]MINDANAO!$B:$C,2,0)</f>
        <v>WAVE RSX (DRUM)</v>
      </c>
      <c r="H373" s="67">
        <v>62578</v>
      </c>
      <c r="I373" s="63" t="str">
        <f>VLOOKUP(L373,'[3]NEW LEGEND 2026'!M:S,7,0)</f>
        <v>ULTIMATE</v>
      </c>
      <c r="J373" s="67" t="s">
        <v>1432</v>
      </c>
      <c r="K373" s="67" t="s">
        <v>1433</v>
      </c>
      <c r="L373" s="67" t="s">
        <v>1367</v>
      </c>
      <c r="M373" s="63" t="str">
        <f>VLOOKUP(D373,'[3]NEW LEGEND 2026'!G:I,3,0)</f>
        <v>HONDA</v>
      </c>
      <c r="N373" s="63" t="str">
        <f>VLOOKUP(D373,'[3]NEW LEGEND 2026'!G:J,4,0)</f>
        <v>RED/BLACK</v>
      </c>
      <c r="O373" s="68" t="str">
        <f t="shared" si="31"/>
        <v>DEC</v>
      </c>
      <c r="P373" s="68">
        <f t="shared" si="32"/>
        <v>22</v>
      </c>
      <c r="Q373" s="68">
        <f t="shared" si="33"/>
        <v>2025</v>
      </c>
      <c r="R373" s="69">
        <f t="shared" si="34"/>
        <v>39.439907407409919</v>
      </c>
      <c r="S373" s="69">
        <f t="shared" si="35"/>
        <v>39.439907407409919</v>
      </c>
      <c r="T373" s="70" t="str">
        <f t="shared" si="36"/>
        <v>31-60 DAYS</v>
      </c>
      <c r="U373" s="70" t="str">
        <f t="shared" si="36"/>
        <v>31-60 DAYS</v>
      </c>
    </row>
    <row r="374" spans="1:21">
      <c r="A374" s="63" t="str">
        <f>VLOOKUP(L374,[1]Sheet1!$N:$P,3,0)</f>
        <v>M2 STO. TOMAS</v>
      </c>
      <c r="B374" s="66">
        <v>46013.642222222217</v>
      </c>
      <c r="C374" s="66">
        <v>46013.642210648148</v>
      </c>
      <c r="D374" s="67" t="s">
        <v>1007</v>
      </c>
      <c r="E374" s="67" t="s">
        <v>1008</v>
      </c>
      <c r="F374" s="1">
        <v>1</v>
      </c>
      <c r="G374" s="63" t="str">
        <f>VLOOKUP(D374,[2]MINDANAO!$B:$C,2,0)</f>
        <v>XRM DUAL SPORTS FI(DS)</v>
      </c>
      <c r="H374" s="67">
        <v>70950</v>
      </c>
      <c r="I374" s="63" t="str">
        <f>VLOOKUP(L374,'[3]NEW LEGEND 2026'!M:S,7,0)</f>
        <v>ULTIMATE</v>
      </c>
      <c r="J374" s="67" t="s">
        <v>1434</v>
      </c>
      <c r="K374" s="67" t="s">
        <v>1435</v>
      </c>
      <c r="L374" s="67" t="s">
        <v>1367</v>
      </c>
      <c r="M374" s="63" t="str">
        <f>VLOOKUP(D374,'[3]NEW LEGEND 2026'!G:I,3,0)</f>
        <v>HONDA</v>
      </c>
      <c r="N374" s="63" t="str">
        <f>VLOOKUP(D374,'[3]NEW LEGEND 2026'!G:J,4,0)</f>
        <v>BLACK</v>
      </c>
      <c r="O374" s="68" t="str">
        <f t="shared" si="31"/>
        <v>DEC</v>
      </c>
      <c r="P374" s="68">
        <f t="shared" si="32"/>
        <v>22</v>
      </c>
      <c r="Q374" s="68">
        <f t="shared" si="33"/>
        <v>2025</v>
      </c>
      <c r="R374" s="69">
        <f t="shared" si="34"/>
        <v>39.357789351852261</v>
      </c>
      <c r="S374" s="69">
        <f t="shared" si="35"/>
        <v>39.357777777782758</v>
      </c>
      <c r="T374" s="70" t="str">
        <f t="shared" si="36"/>
        <v>31-60 DAYS</v>
      </c>
      <c r="U374" s="70" t="str">
        <f t="shared" si="36"/>
        <v>31-60 DAYS</v>
      </c>
    </row>
    <row r="375" spans="1:21">
      <c r="A375" s="63" t="str">
        <f>VLOOKUP(L375,[1]Sheet1!$N:$P,3,0)</f>
        <v>M1 LAPASAN</v>
      </c>
      <c r="B375" s="66">
        <v>45947.583229166667</v>
      </c>
      <c r="C375" s="66">
        <v>46014.363240740742</v>
      </c>
      <c r="D375" s="67" t="s">
        <v>565</v>
      </c>
      <c r="E375" s="67" t="s">
        <v>566</v>
      </c>
      <c r="F375" s="1">
        <v>1</v>
      </c>
      <c r="G375" s="63" t="str">
        <f>VLOOKUP(D375,[2]MINDANAO!$B:$C,2,0)</f>
        <v>BOXER</v>
      </c>
      <c r="H375" s="67">
        <v>56426</v>
      </c>
      <c r="I375" s="63" t="str">
        <f>VLOOKUP(L375,'[3]NEW LEGEND 2026'!M:S,7,0)</f>
        <v>MUTI</v>
      </c>
      <c r="J375" s="67" t="s">
        <v>1436</v>
      </c>
      <c r="K375" s="67" t="s">
        <v>1437</v>
      </c>
      <c r="L375" s="67" t="s">
        <v>411</v>
      </c>
      <c r="M375" s="63" t="str">
        <f>VLOOKUP(D375,'[3]NEW LEGEND 2026'!G:I,3,0)</f>
        <v>KAWASAKI</v>
      </c>
      <c r="N375" s="63" t="str">
        <f>VLOOKUP(D375,'[3]NEW LEGEND 2026'!G:J,4,0)</f>
        <v>RED</v>
      </c>
      <c r="O375" s="68" t="str">
        <f t="shared" si="31"/>
        <v>DEC</v>
      </c>
      <c r="P375" s="68">
        <f t="shared" si="32"/>
        <v>23</v>
      </c>
      <c r="Q375" s="68">
        <f t="shared" si="33"/>
        <v>2025</v>
      </c>
      <c r="R375" s="69">
        <f t="shared" si="34"/>
        <v>38.636759259257815</v>
      </c>
      <c r="S375" s="69">
        <f t="shared" si="35"/>
        <v>105.41677083333343</v>
      </c>
      <c r="T375" s="70" t="str">
        <f t="shared" si="36"/>
        <v>31-60 DAYS</v>
      </c>
      <c r="U375" s="70" t="str">
        <f t="shared" si="36"/>
        <v>91 DAYS UP</v>
      </c>
    </row>
    <row r="376" spans="1:21">
      <c r="A376" s="63" t="str">
        <f>VLOOKUP(L376,[1]Sheet1!$N:$P,3,0)</f>
        <v>M2 CABADBARAN</v>
      </c>
      <c r="B376" s="66">
        <v>46014.374212962961</v>
      </c>
      <c r="C376" s="66">
        <v>46014.374212962961</v>
      </c>
      <c r="D376" s="67" t="s">
        <v>1060</v>
      </c>
      <c r="E376" s="67" t="s">
        <v>1061</v>
      </c>
      <c r="F376" s="1">
        <v>1</v>
      </c>
      <c r="G376" s="63" t="str">
        <f>VLOOKUP(D376,[2]MINDANAO!$B:$C,2,0)</f>
        <v>MIO AEROX S 155</v>
      </c>
      <c r="H376" s="67">
        <v>152427</v>
      </c>
      <c r="I376" s="63" t="str">
        <f>VLOOKUP(L376,'[3]NEW LEGEND 2026'!M:S,7,0)</f>
        <v>ULTIMATE</v>
      </c>
      <c r="J376" s="67" t="s">
        <v>1438</v>
      </c>
      <c r="K376" s="67" t="s">
        <v>1439</v>
      </c>
      <c r="L376" s="67" t="s">
        <v>704</v>
      </c>
      <c r="M376" s="63" t="str">
        <f>VLOOKUP(D376,'[3]NEW LEGEND 2026'!G:I,3,0)</f>
        <v>YAMAHA</v>
      </c>
      <c r="N376" s="63" t="str">
        <f>VLOOKUP(D376,'[3]NEW LEGEND 2026'!G:J,4,0)</f>
        <v>MATTE BLUE</v>
      </c>
      <c r="O376" s="68" t="str">
        <f t="shared" si="31"/>
        <v>DEC</v>
      </c>
      <c r="P376" s="68">
        <f t="shared" si="32"/>
        <v>23</v>
      </c>
      <c r="Q376" s="68">
        <f t="shared" si="33"/>
        <v>2025</v>
      </c>
      <c r="R376" s="69">
        <f t="shared" si="34"/>
        <v>38.625787037039117</v>
      </c>
      <c r="S376" s="69">
        <f t="shared" si="35"/>
        <v>38.625787037039117</v>
      </c>
      <c r="T376" s="70" t="str">
        <f t="shared" si="36"/>
        <v>31-60 DAYS</v>
      </c>
      <c r="U376" s="70" t="str">
        <f t="shared" si="36"/>
        <v>31-60 DAYS</v>
      </c>
    </row>
    <row r="377" spans="1:21">
      <c r="A377" s="63" t="str">
        <f>VLOOKUP(L377,[1]Sheet1!$N:$P,3,0)</f>
        <v>M1 ALABEL</v>
      </c>
      <c r="B377" s="66">
        <v>46013.457766203697</v>
      </c>
      <c r="C377" s="66">
        <v>46014.462939814817</v>
      </c>
      <c r="D377" s="67" t="s">
        <v>604</v>
      </c>
      <c r="E377" s="67" t="s">
        <v>605</v>
      </c>
      <c r="F377" s="1">
        <v>1</v>
      </c>
      <c r="G377" s="63" t="str">
        <f>VLOOKUP(D377,[2]MINDANAO!$B:$C,2,0)</f>
        <v>XRM OFFROAD FI(DSX)</v>
      </c>
      <c r="H377" s="67">
        <v>72378</v>
      </c>
      <c r="I377" s="63" t="str">
        <f>VLOOKUP(L377,'[3]NEW LEGEND 2026'!M:S,7,0)</f>
        <v>MUTI</v>
      </c>
      <c r="J377" s="67" t="s">
        <v>1440</v>
      </c>
      <c r="K377" s="67" t="s">
        <v>1441</v>
      </c>
      <c r="L377" s="67" t="s">
        <v>526</v>
      </c>
      <c r="M377" s="63" t="str">
        <f>VLOOKUP(D377,'[3]NEW LEGEND 2026'!G:I,3,0)</f>
        <v>HONDA</v>
      </c>
      <c r="N377" s="63" t="str">
        <f>VLOOKUP(D377,'[3]NEW LEGEND 2026'!G:J,4,0)</f>
        <v>WHITE/BLUE</v>
      </c>
      <c r="O377" s="68" t="str">
        <f t="shared" si="31"/>
        <v>DEC</v>
      </c>
      <c r="P377" s="68">
        <f t="shared" si="32"/>
        <v>23</v>
      </c>
      <c r="Q377" s="68">
        <f t="shared" si="33"/>
        <v>2025</v>
      </c>
      <c r="R377" s="69">
        <f t="shared" si="34"/>
        <v>38.537060185182781</v>
      </c>
      <c r="S377" s="69">
        <f t="shared" si="35"/>
        <v>39.542233796302753</v>
      </c>
      <c r="T377" s="70" t="str">
        <f t="shared" si="36"/>
        <v>31-60 DAYS</v>
      </c>
      <c r="U377" s="70" t="str">
        <f t="shared" si="36"/>
        <v>31-60 DAYS</v>
      </c>
    </row>
    <row r="378" spans="1:21">
      <c r="A378" s="63" t="str">
        <f>VLOOKUP(L378,[1]Sheet1!$N:$P,3,0)</f>
        <v>M1 ALABEL</v>
      </c>
      <c r="B378" s="66">
        <v>46013.457766203697</v>
      </c>
      <c r="C378" s="66">
        <v>46014.462939814817</v>
      </c>
      <c r="D378" s="67" t="s">
        <v>604</v>
      </c>
      <c r="E378" s="67" t="s">
        <v>605</v>
      </c>
      <c r="F378" s="1">
        <v>1</v>
      </c>
      <c r="G378" s="63" t="str">
        <f>VLOOKUP(D378,[2]MINDANAO!$B:$C,2,0)</f>
        <v>XRM OFFROAD FI(DSX)</v>
      </c>
      <c r="H378" s="67">
        <v>72378</v>
      </c>
      <c r="I378" s="63" t="str">
        <f>VLOOKUP(L378,'[3]NEW LEGEND 2026'!M:S,7,0)</f>
        <v>MUTI</v>
      </c>
      <c r="J378" s="67" t="s">
        <v>1442</v>
      </c>
      <c r="K378" s="67" t="s">
        <v>1443</v>
      </c>
      <c r="L378" s="67" t="s">
        <v>526</v>
      </c>
      <c r="M378" s="63" t="str">
        <f>VLOOKUP(D378,'[3]NEW LEGEND 2026'!G:I,3,0)</f>
        <v>HONDA</v>
      </c>
      <c r="N378" s="63" t="str">
        <f>VLOOKUP(D378,'[3]NEW LEGEND 2026'!G:J,4,0)</f>
        <v>WHITE/BLUE</v>
      </c>
      <c r="O378" s="68" t="str">
        <f t="shared" si="31"/>
        <v>DEC</v>
      </c>
      <c r="P378" s="68">
        <f t="shared" si="32"/>
        <v>23</v>
      </c>
      <c r="Q378" s="68">
        <f t="shared" si="33"/>
        <v>2025</v>
      </c>
      <c r="R378" s="69">
        <f t="shared" si="34"/>
        <v>38.537060185182781</v>
      </c>
      <c r="S378" s="69">
        <f t="shared" si="35"/>
        <v>39.542233796302753</v>
      </c>
      <c r="T378" s="70" t="str">
        <f t="shared" si="36"/>
        <v>31-60 DAYS</v>
      </c>
      <c r="U378" s="70" t="str">
        <f t="shared" si="36"/>
        <v>31-60 DAYS</v>
      </c>
    </row>
    <row r="379" spans="1:21">
      <c r="A379" s="63" t="str">
        <f>VLOOKUP(L379,[1]Sheet1!$N:$P,3,0)</f>
        <v>M2 BATANGAS</v>
      </c>
      <c r="B379" s="66">
        <v>46014.533136574071</v>
      </c>
      <c r="C379" s="66">
        <v>46014.533136574071</v>
      </c>
      <c r="D379" s="67" t="s">
        <v>821</v>
      </c>
      <c r="E379" s="67" t="s">
        <v>822</v>
      </c>
      <c r="F379" s="1">
        <v>1</v>
      </c>
      <c r="G379" s="63" t="str">
        <f>VLOOKUP(D379,[2]MINDANAO!$B:$C,2,0)</f>
        <v>SMASH(SPOKE)</v>
      </c>
      <c r="H379" s="67">
        <v>61202</v>
      </c>
      <c r="I379" s="63" t="str">
        <f>VLOOKUP(L379,'[3]NEW LEGEND 2026'!M:S,7,0)</f>
        <v>ULTIMATE</v>
      </c>
      <c r="J379" s="67" t="s">
        <v>1444</v>
      </c>
      <c r="K379" s="67" t="s">
        <v>1445</v>
      </c>
      <c r="L379" s="67" t="s">
        <v>1094</v>
      </c>
      <c r="M379" s="63" t="str">
        <f>VLOOKUP(D379,'[3]NEW LEGEND 2026'!G:I,3,0)</f>
        <v>SUZUKI</v>
      </c>
      <c r="N379" s="63" t="str">
        <f>VLOOKUP(D379,'[3]NEW LEGEND 2026'!G:J,4,0)</f>
        <v>E1BLACK</v>
      </c>
      <c r="O379" s="68" t="str">
        <f t="shared" si="31"/>
        <v>DEC</v>
      </c>
      <c r="P379" s="68">
        <f t="shared" si="32"/>
        <v>23</v>
      </c>
      <c r="Q379" s="68">
        <f t="shared" si="33"/>
        <v>2025</v>
      </c>
      <c r="R379" s="69">
        <f t="shared" si="34"/>
        <v>38.46686342592875</v>
      </c>
      <c r="S379" s="69">
        <f t="shared" si="35"/>
        <v>38.46686342592875</v>
      </c>
      <c r="T379" s="70" t="str">
        <f t="shared" si="36"/>
        <v>31-60 DAYS</v>
      </c>
      <c r="U379" s="70" t="str">
        <f t="shared" si="36"/>
        <v>31-60 DAYS</v>
      </c>
    </row>
    <row r="380" spans="1:21">
      <c r="A380" s="63" t="str">
        <f>VLOOKUP(L380,[1]Sheet1!$N:$P,3,0)</f>
        <v>M1 ALABEL</v>
      </c>
      <c r="B380" s="66">
        <v>46015.384594907409</v>
      </c>
      <c r="C380" s="66">
        <v>46015.384594907409</v>
      </c>
      <c r="D380" s="67" t="s">
        <v>1060</v>
      </c>
      <c r="E380" s="67" t="s">
        <v>1061</v>
      </c>
      <c r="F380" s="1">
        <v>1</v>
      </c>
      <c r="G380" s="63" t="str">
        <f>VLOOKUP(D380,[2]MINDANAO!$B:$C,2,0)</f>
        <v>MIO AEROX S 155</v>
      </c>
      <c r="H380" s="67">
        <v>152427</v>
      </c>
      <c r="I380" s="63" t="str">
        <f>VLOOKUP(L380,'[3]NEW LEGEND 2026'!M:S,7,0)</f>
        <v>MUTI</v>
      </c>
      <c r="J380" s="67" t="s">
        <v>1446</v>
      </c>
      <c r="K380" s="67" t="s">
        <v>1447</v>
      </c>
      <c r="L380" s="67" t="s">
        <v>526</v>
      </c>
      <c r="M380" s="63" t="str">
        <f>VLOOKUP(D380,'[3]NEW LEGEND 2026'!G:I,3,0)</f>
        <v>YAMAHA</v>
      </c>
      <c r="N380" s="63" t="str">
        <f>VLOOKUP(D380,'[3]NEW LEGEND 2026'!G:J,4,0)</f>
        <v>MATTE BLUE</v>
      </c>
      <c r="O380" s="68" t="str">
        <f t="shared" si="31"/>
        <v>DEC</v>
      </c>
      <c r="P380" s="68">
        <f t="shared" si="32"/>
        <v>24</v>
      </c>
      <c r="Q380" s="68">
        <f t="shared" si="33"/>
        <v>2025</v>
      </c>
      <c r="R380" s="69">
        <f t="shared" si="34"/>
        <v>37.615405092590663</v>
      </c>
      <c r="S380" s="69">
        <f t="shared" si="35"/>
        <v>37.615405092590663</v>
      </c>
      <c r="T380" s="70" t="str">
        <f t="shared" si="36"/>
        <v>31-60 DAYS</v>
      </c>
      <c r="U380" s="70" t="str">
        <f t="shared" si="36"/>
        <v>31-60 DAYS</v>
      </c>
    </row>
    <row r="381" spans="1:21">
      <c r="A381" s="63" t="str">
        <f>VLOOKUP(L381,[1]Sheet1!$N:$P,3,0)</f>
        <v>M2 STO. TOMAS</v>
      </c>
      <c r="B381" s="66">
        <v>46015.600844907407</v>
      </c>
      <c r="C381" s="66">
        <v>46015.600844907407</v>
      </c>
      <c r="D381" s="67" t="s">
        <v>604</v>
      </c>
      <c r="E381" s="67" t="s">
        <v>605</v>
      </c>
      <c r="F381" s="1">
        <v>1</v>
      </c>
      <c r="G381" s="63" t="str">
        <f>VLOOKUP(D381,[2]MINDANAO!$B:$C,2,0)</f>
        <v>XRM OFFROAD FI(DSX)</v>
      </c>
      <c r="H381" s="67">
        <v>72378</v>
      </c>
      <c r="I381" s="63" t="str">
        <f>VLOOKUP(L381,'[3]NEW LEGEND 2026'!M:S,7,0)</f>
        <v>ULTIMATE</v>
      </c>
      <c r="J381" s="67" t="s">
        <v>1448</v>
      </c>
      <c r="K381" s="67" t="s">
        <v>1449</v>
      </c>
      <c r="L381" s="67" t="s">
        <v>1367</v>
      </c>
      <c r="M381" s="63" t="str">
        <f>VLOOKUP(D381,'[3]NEW LEGEND 2026'!G:I,3,0)</f>
        <v>HONDA</v>
      </c>
      <c r="N381" s="63" t="str">
        <f>VLOOKUP(D381,'[3]NEW LEGEND 2026'!G:J,4,0)</f>
        <v>WHITE/BLUE</v>
      </c>
      <c r="O381" s="68" t="str">
        <f t="shared" si="31"/>
        <v>DEC</v>
      </c>
      <c r="P381" s="68">
        <f t="shared" si="32"/>
        <v>24</v>
      </c>
      <c r="Q381" s="68">
        <f t="shared" si="33"/>
        <v>2025</v>
      </c>
      <c r="R381" s="69">
        <f t="shared" si="34"/>
        <v>37.399155092592991</v>
      </c>
      <c r="S381" s="69">
        <f t="shared" si="35"/>
        <v>37.399155092592991</v>
      </c>
      <c r="T381" s="70" t="str">
        <f t="shared" si="36"/>
        <v>31-60 DAYS</v>
      </c>
      <c r="U381" s="70" t="str">
        <f t="shared" si="36"/>
        <v>31-60 DAYS</v>
      </c>
    </row>
    <row r="382" spans="1:21">
      <c r="A382" s="63" t="str">
        <f>VLOOKUP(L382,[1]Sheet1!$N:$P,3,0)</f>
        <v>M2 STO. TOMAS</v>
      </c>
      <c r="B382" s="66">
        <v>46015.600844907407</v>
      </c>
      <c r="C382" s="66">
        <v>46015.600844907407</v>
      </c>
      <c r="D382" s="67" t="s">
        <v>604</v>
      </c>
      <c r="E382" s="67" t="s">
        <v>605</v>
      </c>
      <c r="F382" s="1">
        <v>1</v>
      </c>
      <c r="G382" s="63" t="str">
        <f>VLOOKUP(D382,[2]MINDANAO!$B:$C,2,0)</f>
        <v>XRM OFFROAD FI(DSX)</v>
      </c>
      <c r="H382" s="67">
        <v>72378</v>
      </c>
      <c r="I382" s="63" t="str">
        <f>VLOOKUP(L382,'[3]NEW LEGEND 2026'!M:S,7,0)</f>
        <v>ULTIMATE</v>
      </c>
      <c r="J382" s="67" t="s">
        <v>1450</v>
      </c>
      <c r="K382" s="67" t="s">
        <v>1451</v>
      </c>
      <c r="L382" s="67" t="s">
        <v>1367</v>
      </c>
      <c r="M382" s="63" t="str">
        <f>VLOOKUP(D382,'[3]NEW LEGEND 2026'!G:I,3,0)</f>
        <v>HONDA</v>
      </c>
      <c r="N382" s="63" t="str">
        <f>VLOOKUP(D382,'[3]NEW LEGEND 2026'!G:J,4,0)</f>
        <v>WHITE/BLUE</v>
      </c>
      <c r="O382" s="68" t="str">
        <f t="shared" si="31"/>
        <v>DEC</v>
      </c>
      <c r="P382" s="68">
        <f t="shared" si="32"/>
        <v>24</v>
      </c>
      <c r="Q382" s="68">
        <f t="shared" si="33"/>
        <v>2025</v>
      </c>
      <c r="R382" s="69">
        <f t="shared" si="34"/>
        <v>37.399155092592991</v>
      </c>
      <c r="S382" s="69">
        <f t="shared" si="35"/>
        <v>37.399155092592991</v>
      </c>
      <c r="T382" s="70" t="str">
        <f t="shared" si="36"/>
        <v>31-60 DAYS</v>
      </c>
      <c r="U382" s="70" t="str">
        <f t="shared" si="36"/>
        <v>31-60 DAYS</v>
      </c>
    </row>
    <row r="383" spans="1:21">
      <c r="A383" s="63" t="str">
        <f>VLOOKUP(L383,[1]Sheet1!$N:$P,3,0)</f>
        <v>M2 STO. TOMAS</v>
      </c>
      <c r="B383" s="66">
        <v>46015.600844907407</v>
      </c>
      <c r="C383" s="66">
        <v>46015.600844907407</v>
      </c>
      <c r="D383" s="67" t="s">
        <v>604</v>
      </c>
      <c r="E383" s="67" t="s">
        <v>605</v>
      </c>
      <c r="F383" s="1">
        <v>1</v>
      </c>
      <c r="G383" s="63" t="str">
        <f>VLOOKUP(D383,[2]MINDANAO!$B:$C,2,0)</f>
        <v>XRM OFFROAD FI(DSX)</v>
      </c>
      <c r="H383" s="67">
        <v>72378</v>
      </c>
      <c r="I383" s="63" t="str">
        <f>VLOOKUP(L383,'[3]NEW LEGEND 2026'!M:S,7,0)</f>
        <v>ULTIMATE</v>
      </c>
      <c r="J383" s="67" t="s">
        <v>1452</v>
      </c>
      <c r="K383" s="67" t="s">
        <v>1453</v>
      </c>
      <c r="L383" s="67" t="s">
        <v>1367</v>
      </c>
      <c r="M383" s="63" t="str">
        <f>VLOOKUP(D383,'[3]NEW LEGEND 2026'!G:I,3,0)</f>
        <v>HONDA</v>
      </c>
      <c r="N383" s="63" t="str">
        <f>VLOOKUP(D383,'[3]NEW LEGEND 2026'!G:J,4,0)</f>
        <v>WHITE/BLUE</v>
      </c>
      <c r="O383" s="68" t="str">
        <f t="shared" si="31"/>
        <v>DEC</v>
      </c>
      <c r="P383" s="68">
        <f t="shared" si="32"/>
        <v>24</v>
      </c>
      <c r="Q383" s="68">
        <f t="shared" si="33"/>
        <v>2025</v>
      </c>
      <c r="R383" s="69">
        <f t="shared" si="34"/>
        <v>37.399155092592991</v>
      </c>
      <c r="S383" s="69">
        <f t="shared" si="35"/>
        <v>37.399155092592991</v>
      </c>
      <c r="T383" s="70" t="str">
        <f t="shared" si="36"/>
        <v>31-60 DAYS</v>
      </c>
      <c r="U383" s="70" t="str">
        <f t="shared" si="36"/>
        <v>31-60 DAYS</v>
      </c>
    </row>
    <row r="384" spans="1:21">
      <c r="A384" s="63" t="str">
        <f>VLOOKUP(L384,[1]Sheet1!$N:$P,3,0)</f>
        <v>M2 STO. TOMAS</v>
      </c>
      <c r="B384" s="66">
        <v>46015.600844907407</v>
      </c>
      <c r="C384" s="66">
        <v>46015.600844907407</v>
      </c>
      <c r="D384" s="67" t="s">
        <v>604</v>
      </c>
      <c r="E384" s="67" t="s">
        <v>605</v>
      </c>
      <c r="F384" s="1">
        <v>1</v>
      </c>
      <c r="G384" s="63" t="str">
        <f>VLOOKUP(D384,[2]MINDANAO!$B:$C,2,0)</f>
        <v>XRM OFFROAD FI(DSX)</v>
      </c>
      <c r="H384" s="67">
        <v>72378</v>
      </c>
      <c r="I384" s="63" t="str">
        <f>VLOOKUP(L384,'[3]NEW LEGEND 2026'!M:S,7,0)</f>
        <v>ULTIMATE</v>
      </c>
      <c r="J384" s="67" t="s">
        <v>1454</v>
      </c>
      <c r="K384" s="67" t="s">
        <v>1455</v>
      </c>
      <c r="L384" s="67" t="s">
        <v>1367</v>
      </c>
      <c r="M384" s="63" t="str">
        <f>VLOOKUP(D384,'[3]NEW LEGEND 2026'!G:I,3,0)</f>
        <v>HONDA</v>
      </c>
      <c r="N384" s="63" t="str">
        <f>VLOOKUP(D384,'[3]NEW LEGEND 2026'!G:J,4,0)</f>
        <v>WHITE/BLUE</v>
      </c>
      <c r="O384" s="68" t="str">
        <f t="shared" si="31"/>
        <v>DEC</v>
      </c>
      <c r="P384" s="68">
        <f t="shared" si="32"/>
        <v>24</v>
      </c>
      <c r="Q384" s="68">
        <f t="shared" si="33"/>
        <v>2025</v>
      </c>
      <c r="R384" s="69">
        <f t="shared" si="34"/>
        <v>37.399155092592991</v>
      </c>
      <c r="S384" s="69">
        <f t="shared" si="35"/>
        <v>37.399155092592991</v>
      </c>
      <c r="T384" s="70" t="str">
        <f t="shared" si="36"/>
        <v>31-60 DAYS</v>
      </c>
      <c r="U384" s="70" t="str">
        <f t="shared" si="36"/>
        <v>31-60 DAYS</v>
      </c>
    </row>
    <row r="385" spans="1:21">
      <c r="A385" s="63" t="str">
        <f>VLOOKUP(L385,[1]Sheet1!$N:$P,3,0)</f>
        <v>M2 STO. TOMAS</v>
      </c>
      <c r="B385" s="66">
        <v>46015.600844907407</v>
      </c>
      <c r="C385" s="66">
        <v>46015.600844907407</v>
      </c>
      <c r="D385" s="67" t="s">
        <v>604</v>
      </c>
      <c r="E385" s="67" t="s">
        <v>605</v>
      </c>
      <c r="F385" s="1">
        <v>1</v>
      </c>
      <c r="G385" s="63" t="str">
        <f>VLOOKUP(D385,[2]MINDANAO!$B:$C,2,0)</f>
        <v>XRM OFFROAD FI(DSX)</v>
      </c>
      <c r="H385" s="67">
        <v>72378</v>
      </c>
      <c r="I385" s="63" t="str">
        <f>VLOOKUP(L385,'[3]NEW LEGEND 2026'!M:S,7,0)</f>
        <v>ULTIMATE</v>
      </c>
      <c r="J385" s="67" t="s">
        <v>1456</v>
      </c>
      <c r="K385" s="67" t="s">
        <v>1457</v>
      </c>
      <c r="L385" s="67" t="s">
        <v>1367</v>
      </c>
      <c r="M385" s="63" t="str">
        <f>VLOOKUP(D385,'[3]NEW LEGEND 2026'!G:I,3,0)</f>
        <v>HONDA</v>
      </c>
      <c r="N385" s="63" t="str">
        <f>VLOOKUP(D385,'[3]NEW LEGEND 2026'!G:J,4,0)</f>
        <v>WHITE/BLUE</v>
      </c>
      <c r="O385" s="68" t="str">
        <f t="shared" si="31"/>
        <v>DEC</v>
      </c>
      <c r="P385" s="68">
        <f t="shared" si="32"/>
        <v>24</v>
      </c>
      <c r="Q385" s="68">
        <f t="shared" si="33"/>
        <v>2025</v>
      </c>
      <c r="R385" s="69">
        <f t="shared" si="34"/>
        <v>37.399155092592991</v>
      </c>
      <c r="S385" s="69">
        <f t="shared" si="35"/>
        <v>37.399155092592991</v>
      </c>
      <c r="T385" s="70" t="str">
        <f t="shared" si="36"/>
        <v>31-60 DAYS</v>
      </c>
      <c r="U385" s="70" t="str">
        <f t="shared" si="36"/>
        <v>31-60 DAYS</v>
      </c>
    </row>
    <row r="386" spans="1:21">
      <c r="A386" s="63" t="str">
        <f>VLOOKUP(L386,[1]Sheet1!$N:$P,3,0)</f>
        <v>M2 STO. TOMAS</v>
      </c>
      <c r="B386" s="66">
        <v>46015.600844907407</v>
      </c>
      <c r="C386" s="66">
        <v>46015.600844907407</v>
      </c>
      <c r="D386" s="67" t="s">
        <v>604</v>
      </c>
      <c r="E386" s="67" t="s">
        <v>605</v>
      </c>
      <c r="F386" s="1">
        <v>1</v>
      </c>
      <c r="G386" s="63" t="str">
        <f>VLOOKUP(D386,[2]MINDANAO!$B:$C,2,0)</f>
        <v>XRM OFFROAD FI(DSX)</v>
      </c>
      <c r="H386" s="67">
        <v>72378</v>
      </c>
      <c r="I386" s="63" t="str">
        <f>VLOOKUP(L386,'[3]NEW LEGEND 2026'!M:S,7,0)</f>
        <v>ULTIMATE</v>
      </c>
      <c r="J386" s="67" t="s">
        <v>1458</v>
      </c>
      <c r="K386" s="67" t="s">
        <v>1459</v>
      </c>
      <c r="L386" s="67" t="s">
        <v>1367</v>
      </c>
      <c r="M386" s="63" t="str">
        <f>VLOOKUP(D386,'[3]NEW LEGEND 2026'!G:I,3,0)</f>
        <v>HONDA</v>
      </c>
      <c r="N386" s="63" t="str">
        <f>VLOOKUP(D386,'[3]NEW LEGEND 2026'!G:J,4,0)</f>
        <v>WHITE/BLUE</v>
      </c>
      <c r="O386" s="68" t="str">
        <f t="shared" ref="O386:O449" si="37">CHOOSE(MONTH(C386),"JAN","FEB","MAR","APR","MAY","JUN","JUL","AUG","SEP","OCT","NOV","DEC")</f>
        <v>DEC</v>
      </c>
      <c r="P386" s="68">
        <f t="shared" ref="P386:P449" si="38">DAY(C386)</f>
        <v>24</v>
      </c>
      <c r="Q386" s="68">
        <f t="shared" ref="Q386:Q449" si="39">YEAR(C386)</f>
        <v>2025</v>
      </c>
      <c r="R386" s="69">
        <f t="shared" ref="R386:R449" si="40">DATE(2026,1,31)-C386</f>
        <v>37.399155092592991</v>
      </c>
      <c r="S386" s="69">
        <f t="shared" si="35"/>
        <v>37.399155092592991</v>
      </c>
      <c r="T386" s="70" t="str">
        <f t="shared" si="36"/>
        <v>31-60 DAYS</v>
      </c>
      <c r="U386" s="70" t="str">
        <f t="shared" si="36"/>
        <v>31-60 DAYS</v>
      </c>
    </row>
    <row r="387" spans="1:21">
      <c r="A387" s="63" t="str">
        <f>VLOOKUP(L387,[1]Sheet1!$N:$P,3,0)</f>
        <v>M2 STO. TOMAS</v>
      </c>
      <c r="B387" s="66">
        <v>46015.600844907407</v>
      </c>
      <c r="C387" s="66">
        <v>46015.600844907407</v>
      </c>
      <c r="D387" s="67" t="s">
        <v>604</v>
      </c>
      <c r="E387" s="67" t="s">
        <v>605</v>
      </c>
      <c r="F387" s="1">
        <v>1</v>
      </c>
      <c r="G387" s="63" t="str">
        <f>VLOOKUP(D387,[2]MINDANAO!$B:$C,2,0)</f>
        <v>XRM OFFROAD FI(DSX)</v>
      </c>
      <c r="H387" s="67">
        <v>72378</v>
      </c>
      <c r="I387" s="63" t="str">
        <f>VLOOKUP(L387,'[3]NEW LEGEND 2026'!M:S,7,0)</f>
        <v>ULTIMATE</v>
      </c>
      <c r="J387" s="67" t="s">
        <v>1460</v>
      </c>
      <c r="K387" s="67" t="s">
        <v>1461</v>
      </c>
      <c r="L387" s="67" t="s">
        <v>1367</v>
      </c>
      <c r="M387" s="63" t="str">
        <f>VLOOKUP(D387,'[3]NEW LEGEND 2026'!G:I,3,0)</f>
        <v>HONDA</v>
      </c>
      <c r="N387" s="63" t="str">
        <f>VLOOKUP(D387,'[3]NEW LEGEND 2026'!G:J,4,0)</f>
        <v>WHITE/BLUE</v>
      </c>
      <c r="O387" s="68" t="str">
        <f t="shared" si="37"/>
        <v>DEC</v>
      </c>
      <c r="P387" s="68">
        <f t="shared" si="38"/>
        <v>24</v>
      </c>
      <c r="Q387" s="68">
        <f t="shared" si="39"/>
        <v>2025</v>
      </c>
      <c r="R387" s="69">
        <f t="shared" si="40"/>
        <v>37.399155092592991</v>
      </c>
      <c r="S387" s="69">
        <f t="shared" ref="S387:S450" si="41">DATE(2026,1,31)-B387</f>
        <v>37.399155092592991</v>
      </c>
      <c r="T387" s="70" t="str">
        <f t="shared" si="36"/>
        <v>31-60 DAYS</v>
      </c>
      <c r="U387" s="70" t="str">
        <f t="shared" si="36"/>
        <v>31-60 DAYS</v>
      </c>
    </row>
    <row r="388" spans="1:21">
      <c r="A388" s="63" t="str">
        <f>VLOOKUP(L388,[1]Sheet1!$N:$P,3,0)</f>
        <v>M2 STO. TOMAS</v>
      </c>
      <c r="B388" s="66">
        <v>46015.600844907407</v>
      </c>
      <c r="C388" s="66">
        <v>46015.600844907407</v>
      </c>
      <c r="D388" s="67" t="s">
        <v>604</v>
      </c>
      <c r="E388" s="67" t="s">
        <v>605</v>
      </c>
      <c r="F388" s="1">
        <v>1</v>
      </c>
      <c r="G388" s="63" t="str">
        <f>VLOOKUP(D388,[2]MINDANAO!$B:$C,2,0)</f>
        <v>XRM OFFROAD FI(DSX)</v>
      </c>
      <c r="H388" s="67">
        <v>72378</v>
      </c>
      <c r="I388" s="63" t="str">
        <f>VLOOKUP(L388,'[3]NEW LEGEND 2026'!M:S,7,0)</f>
        <v>ULTIMATE</v>
      </c>
      <c r="J388" s="67" t="s">
        <v>1462</v>
      </c>
      <c r="K388" s="67" t="s">
        <v>1463</v>
      </c>
      <c r="L388" s="67" t="s">
        <v>1367</v>
      </c>
      <c r="M388" s="63" t="str">
        <f>VLOOKUP(D388,'[3]NEW LEGEND 2026'!G:I,3,0)</f>
        <v>HONDA</v>
      </c>
      <c r="N388" s="63" t="str">
        <f>VLOOKUP(D388,'[3]NEW LEGEND 2026'!G:J,4,0)</f>
        <v>WHITE/BLUE</v>
      </c>
      <c r="O388" s="68" t="str">
        <f t="shared" si="37"/>
        <v>DEC</v>
      </c>
      <c r="P388" s="68">
        <f t="shared" si="38"/>
        <v>24</v>
      </c>
      <c r="Q388" s="68">
        <f t="shared" si="39"/>
        <v>2025</v>
      </c>
      <c r="R388" s="69">
        <f t="shared" si="40"/>
        <v>37.399155092592991</v>
      </c>
      <c r="S388" s="69">
        <f t="shared" si="41"/>
        <v>37.399155092592991</v>
      </c>
      <c r="T388" s="70" t="str">
        <f t="shared" si="36"/>
        <v>31-60 DAYS</v>
      </c>
      <c r="U388" s="70" t="str">
        <f t="shared" si="36"/>
        <v>31-60 DAYS</v>
      </c>
    </row>
    <row r="389" spans="1:21">
      <c r="A389" s="63" t="str">
        <f>VLOOKUP(L389,[1]Sheet1!$N:$P,3,0)</f>
        <v>M2 STO. TOMAS</v>
      </c>
      <c r="B389" s="66">
        <v>46015.600856481477</v>
      </c>
      <c r="C389" s="66">
        <v>46015.600844907407</v>
      </c>
      <c r="D389" s="67" t="s">
        <v>1464</v>
      </c>
      <c r="E389" s="67" t="s">
        <v>1465</v>
      </c>
      <c r="F389" s="1">
        <v>1</v>
      </c>
      <c r="G389" s="63" t="str">
        <f>VLOOKUP(D389,[2]MINDANAO!$B:$C,2,0)</f>
        <v>NAVI</v>
      </c>
      <c r="H389" s="67">
        <v>58990</v>
      </c>
      <c r="I389" s="63" t="str">
        <f>VLOOKUP(L389,'[3]NEW LEGEND 2026'!M:S,7,0)</f>
        <v>ULTIMATE</v>
      </c>
      <c r="J389" s="67" t="s">
        <v>1466</v>
      </c>
      <c r="K389" s="67" t="s">
        <v>1467</v>
      </c>
      <c r="L389" s="67" t="s">
        <v>1367</v>
      </c>
      <c r="M389" s="63" t="str">
        <f>VLOOKUP(D389,'[3]NEW LEGEND 2026'!G:I,3,0)</f>
        <v>HONDA</v>
      </c>
      <c r="N389" s="63" t="str">
        <f>VLOOKUP(D389,'[3]NEW LEGEND 2026'!G:J,4,0)</f>
        <v>GREEN/BLACK</v>
      </c>
      <c r="O389" s="68" t="str">
        <f t="shared" si="37"/>
        <v>DEC</v>
      </c>
      <c r="P389" s="68">
        <f t="shared" si="38"/>
        <v>24</v>
      </c>
      <c r="Q389" s="68">
        <f t="shared" si="39"/>
        <v>2025</v>
      </c>
      <c r="R389" s="69">
        <f t="shared" si="40"/>
        <v>37.399155092592991</v>
      </c>
      <c r="S389" s="69">
        <f t="shared" si="41"/>
        <v>37.399143518523488</v>
      </c>
      <c r="T389" s="70" t="str">
        <f t="shared" si="36"/>
        <v>31-60 DAYS</v>
      </c>
      <c r="U389" s="70" t="str">
        <f t="shared" si="36"/>
        <v>31-60 DAYS</v>
      </c>
    </row>
    <row r="390" spans="1:21">
      <c r="A390" s="63" t="str">
        <f>VLOOKUP(L390,[1]Sheet1!$N:$P,3,0)</f>
        <v>M2 STO. TOMAS</v>
      </c>
      <c r="B390" s="66">
        <v>46015.600856481477</v>
      </c>
      <c r="C390" s="66">
        <v>46015.600844907407</v>
      </c>
      <c r="D390" s="67" t="s">
        <v>1468</v>
      </c>
      <c r="E390" s="67" t="s">
        <v>1469</v>
      </c>
      <c r="F390" s="1">
        <v>1</v>
      </c>
      <c r="G390" s="63" t="str">
        <f>VLOOKUP(D390,[2]MINDANAO!$B:$C,2,0)</f>
        <v>BEAT FI STD</v>
      </c>
      <c r="H390" s="67">
        <v>70968</v>
      </c>
      <c r="I390" s="63" t="str">
        <f>VLOOKUP(L390,'[3]NEW LEGEND 2026'!M:S,7,0)</f>
        <v>ULTIMATE</v>
      </c>
      <c r="J390" s="67" t="s">
        <v>1470</v>
      </c>
      <c r="K390" s="67" t="s">
        <v>1471</v>
      </c>
      <c r="L390" s="67" t="s">
        <v>1367</v>
      </c>
      <c r="M390" s="63" t="str">
        <f>VLOOKUP(D390,'[3]NEW LEGEND 2026'!G:I,3,0)</f>
        <v>HONDA</v>
      </c>
      <c r="N390" s="63" t="str">
        <f>VLOOKUP(D390,'[3]NEW LEGEND 2026'!G:J,4,0)</f>
        <v>RED/WHITE</v>
      </c>
      <c r="O390" s="68" t="str">
        <f t="shared" si="37"/>
        <v>DEC</v>
      </c>
      <c r="P390" s="68">
        <f t="shared" si="38"/>
        <v>24</v>
      </c>
      <c r="Q390" s="68">
        <f t="shared" si="39"/>
        <v>2025</v>
      </c>
      <c r="R390" s="69">
        <f t="shared" si="40"/>
        <v>37.399155092592991</v>
      </c>
      <c r="S390" s="69">
        <f t="shared" si="41"/>
        <v>37.399143518523488</v>
      </c>
      <c r="T390" s="70" t="str">
        <f t="shared" si="36"/>
        <v>31-60 DAYS</v>
      </c>
      <c r="U390" s="70" t="str">
        <f t="shared" si="36"/>
        <v>31-60 DAYS</v>
      </c>
    </row>
    <row r="391" spans="1:21">
      <c r="A391" s="63" t="str">
        <f>VLOOKUP(L391,[1]Sheet1!$N:$P,3,0)</f>
        <v>M2 SAMAL</v>
      </c>
      <c r="B391" s="66">
        <v>45975.462650462963</v>
      </c>
      <c r="C391" s="66">
        <v>46017.587951388887</v>
      </c>
      <c r="D391" s="67" t="s">
        <v>1060</v>
      </c>
      <c r="E391" s="67" t="s">
        <v>1061</v>
      </c>
      <c r="F391" s="1">
        <v>1</v>
      </c>
      <c r="G391" s="63" t="str">
        <f>VLOOKUP(D391,[2]MINDANAO!$B:$C,2,0)</f>
        <v>MIO AEROX S 155</v>
      </c>
      <c r="H391" s="67">
        <v>152427</v>
      </c>
      <c r="I391" s="63" t="str">
        <f>VLOOKUP(L391,'[3]NEW LEGEND 2026'!M:S,7,0)</f>
        <v>ULTIMATE</v>
      </c>
      <c r="J391" s="67" t="s">
        <v>1472</v>
      </c>
      <c r="K391" s="67" t="s">
        <v>1473</v>
      </c>
      <c r="L391" s="67" t="s">
        <v>731</v>
      </c>
      <c r="M391" s="63" t="str">
        <f>VLOOKUP(D391,'[3]NEW LEGEND 2026'!G:I,3,0)</f>
        <v>YAMAHA</v>
      </c>
      <c r="N391" s="63" t="str">
        <f>VLOOKUP(D391,'[3]NEW LEGEND 2026'!G:J,4,0)</f>
        <v>MATTE BLUE</v>
      </c>
      <c r="O391" s="68" t="str">
        <f t="shared" si="37"/>
        <v>DEC</v>
      </c>
      <c r="P391" s="68">
        <f t="shared" si="38"/>
        <v>26</v>
      </c>
      <c r="Q391" s="68">
        <f t="shared" si="39"/>
        <v>2025</v>
      </c>
      <c r="R391" s="69">
        <f t="shared" si="40"/>
        <v>35.412048611113278</v>
      </c>
      <c r="S391" s="69">
        <f t="shared" si="41"/>
        <v>77.537349537036789</v>
      </c>
      <c r="T391" s="70" t="str">
        <f t="shared" si="36"/>
        <v>31-60 DAYS</v>
      </c>
      <c r="U391" s="70" t="str">
        <f t="shared" si="36"/>
        <v>61-90 DAYS</v>
      </c>
    </row>
    <row r="392" spans="1:21">
      <c r="A392" s="63" t="str">
        <f>VLOOKUP(L392,[1]Sheet1!$N:$P,3,0)</f>
        <v>M2 CABANTIAN</v>
      </c>
      <c r="B392" s="66">
        <v>45964.640543981477</v>
      </c>
      <c r="C392" s="66">
        <v>46017.717164351852</v>
      </c>
      <c r="D392" s="67" t="s">
        <v>1060</v>
      </c>
      <c r="E392" s="67" t="s">
        <v>1061</v>
      </c>
      <c r="F392" s="1">
        <v>1</v>
      </c>
      <c r="G392" s="63" t="str">
        <f>VLOOKUP(D392,[2]MINDANAO!$B:$C,2,0)</f>
        <v>MIO AEROX S 155</v>
      </c>
      <c r="H392" s="67">
        <v>152427</v>
      </c>
      <c r="I392" s="63" t="str">
        <f>VLOOKUP(L392,'[3]NEW LEGEND 2026'!M:S,7,0)</f>
        <v>ULTIMATE</v>
      </c>
      <c r="J392" s="67" t="s">
        <v>1474</v>
      </c>
      <c r="K392" s="67" t="s">
        <v>1475</v>
      </c>
      <c r="L392" s="67" t="s">
        <v>707</v>
      </c>
      <c r="M392" s="63" t="str">
        <f>VLOOKUP(D392,'[3]NEW LEGEND 2026'!G:I,3,0)</f>
        <v>YAMAHA</v>
      </c>
      <c r="N392" s="63" t="str">
        <f>VLOOKUP(D392,'[3]NEW LEGEND 2026'!G:J,4,0)</f>
        <v>MATTE BLUE</v>
      </c>
      <c r="O392" s="68" t="str">
        <f t="shared" si="37"/>
        <v>DEC</v>
      </c>
      <c r="P392" s="68">
        <f t="shared" si="38"/>
        <v>26</v>
      </c>
      <c r="Q392" s="68">
        <f t="shared" si="39"/>
        <v>2025</v>
      </c>
      <c r="R392" s="69">
        <f t="shared" si="40"/>
        <v>35.282835648147739</v>
      </c>
      <c r="S392" s="69">
        <f t="shared" si="41"/>
        <v>88.359456018522906</v>
      </c>
      <c r="T392" s="70" t="str">
        <f t="shared" si="36"/>
        <v>31-60 DAYS</v>
      </c>
      <c r="U392" s="70" t="str">
        <f t="shared" si="36"/>
        <v>61-90 DAYS</v>
      </c>
    </row>
    <row r="393" spans="1:21">
      <c r="A393" s="63" t="str">
        <f>VLOOKUP(L393,[1]Sheet1!$N:$P,3,0)</f>
        <v>M2 CABANTIAN</v>
      </c>
      <c r="B393" s="66">
        <v>46017.595243055563</v>
      </c>
      <c r="C393" s="66">
        <v>46018.545960648153</v>
      </c>
      <c r="D393" s="67" t="s">
        <v>1476</v>
      </c>
      <c r="E393" s="67" t="s">
        <v>1477</v>
      </c>
      <c r="F393" s="1">
        <v>1</v>
      </c>
      <c r="G393" s="63" t="str">
        <f>VLOOKUP(D393,[2]MINDANAO!$B:$C,2,0)</f>
        <v>RAIDER150 FI BLADE</v>
      </c>
      <c r="H393" s="67">
        <v>110446.43</v>
      </c>
      <c r="I393" s="63" t="str">
        <f>VLOOKUP(L393,'[3]NEW LEGEND 2026'!M:S,7,0)</f>
        <v>ULTIMATE</v>
      </c>
      <c r="J393" s="67" t="s">
        <v>1478</v>
      </c>
      <c r="K393" s="67" t="s">
        <v>1479</v>
      </c>
      <c r="L393" s="67" t="s">
        <v>707</v>
      </c>
      <c r="M393" s="63" t="str">
        <f>VLOOKUP(D393,'[3]NEW LEGEND 2026'!G:I,3,0)</f>
        <v>SUZUKI</v>
      </c>
      <c r="N393" s="63" t="str">
        <f>VLOOKUP(D393,'[3]NEW LEGEND 2026'!G:J,4,0)</f>
        <v>GRAY/BLACK</v>
      </c>
      <c r="O393" s="68" t="str">
        <f t="shared" si="37"/>
        <v>DEC</v>
      </c>
      <c r="P393" s="68">
        <f t="shared" si="38"/>
        <v>27</v>
      </c>
      <c r="Q393" s="68">
        <f t="shared" si="39"/>
        <v>2025</v>
      </c>
      <c r="R393" s="69">
        <f t="shared" si="40"/>
        <v>34.454039351847314</v>
      </c>
      <c r="S393" s="69">
        <f t="shared" si="41"/>
        <v>35.404756944437395</v>
      </c>
      <c r="T393" s="70" t="str">
        <f t="shared" si="36"/>
        <v>31-60 DAYS</v>
      </c>
      <c r="U393" s="70" t="str">
        <f t="shared" si="36"/>
        <v>31-60 DAYS</v>
      </c>
    </row>
    <row r="394" spans="1:21">
      <c r="A394" s="63" t="str">
        <f>VLOOKUP(L394,[1]Sheet1!$N:$P,3,0)</f>
        <v>M2 CABANTIAN</v>
      </c>
      <c r="B394" s="66">
        <v>46017.597395833327</v>
      </c>
      <c r="C394" s="66">
        <v>46018.545960648153</v>
      </c>
      <c r="D394" s="67" t="s">
        <v>1060</v>
      </c>
      <c r="E394" s="67" t="s">
        <v>1061</v>
      </c>
      <c r="F394" s="1">
        <v>1</v>
      </c>
      <c r="G394" s="63" t="str">
        <f>VLOOKUP(D394,[2]MINDANAO!$B:$C,2,0)</f>
        <v>MIO AEROX S 155</v>
      </c>
      <c r="H394" s="67">
        <v>152427</v>
      </c>
      <c r="I394" s="63" t="str">
        <f>VLOOKUP(L394,'[3]NEW LEGEND 2026'!M:S,7,0)</f>
        <v>ULTIMATE</v>
      </c>
      <c r="J394" s="67" t="s">
        <v>1480</v>
      </c>
      <c r="K394" s="67" t="s">
        <v>1481</v>
      </c>
      <c r="L394" s="67" t="s">
        <v>707</v>
      </c>
      <c r="M394" s="63" t="str">
        <f>VLOOKUP(D394,'[3]NEW LEGEND 2026'!G:I,3,0)</f>
        <v>YAMAHA</v>
      </c>
      <c r="N394" s="63" t="str">
        <f>VLOOKUP(D394,'[3]NEW LEGEND 2026'!G:J,4,0)</f>
        <v>MATTE BLUE</v>
      </c>
      <c r="O394" s="68" t="str">
        <f t="shared" si="37"/>
        <v>DEC</v>
      </c>
      <c r="P394" s="68">
        <f t="shared" si="38"/>
        <v>27</v>
      </c>
      <c r="Q394" s="68">
        <f t="shared" si="39"/>
        <v>2025</v>
      </c>
      <c r="R394" s="69">
        <f t="shared" si="40"/>
        <v>34.454039351847314</v>
      </c>
      <c r="S394" s="69">
        <f t="shared" si="41"/>
        <v>35.402604166672972</v>
      </c>
      <c r="T394" s="70" t="str">
        <f t="shared" si="36"/>
        <v>31-60 DAYS</v>
      </c>
      <c r="U394" s="70" t="str">
        <f t="shared" si="36"/>
        <v>31-60 DAYS</v>
      </c>
    </row>
    <row r="395" spans="1:21">
      <c r="A395" s="63" t="str">
        <f>VLOOKUP(L395,[1]Sheet1!$N:$P,3,0)</f>
        <v>M2 CABANTIAN</v>
      </c>
      <c r="B395" s="66">
        <v>46017.597395833327</v>
      </c>
      <c r="C395" s="66">
        <v>46018.545960648153</v>
      </c>
      <c r="D395" s="67" t="s">
        <v>1060</v>
      </c>
      <c r="E395" s="67" t="s">
        <v>1061</v>
      </c>
      <c r="F395" s="1">
        <v>1</v>
      </c>
      <c r="G395" s="63" t="str">
        <f>VLOOKUP(D395,[2]MINDANAO!$B:$C,2,0)</f>
        <v>MIO AEROX S 155</v>
      </c>
      <c r="H395" s="67">
        <v>152427</v>
      </c>
      <c r="I395" s="63" t="str">
        <f>VLOOKUP(L395,'[3]NEW LEGEND 2026'!M:S,7,0)</f>
        <v>ULTIMATE</v>
      </c>
      <c r="J395" s="67" t="s">
        <v>1482</v>
      </c>
      <c r="K395" s="67" t="s">
        <v>1483</v>
      </c>
      <c r="L395" s="67" t="s">
        <v>707</v>
      </c>
      <c r="M395" s="63" t="str">
        <f>VLOOKUP(D395,'[3]NEW LEGEND 2026'!G:I,3,0)</f>
        <v>YAMAHA</v>
      </c>
      <c r="N395" s="63" t="str">
        <f>VLOOKUP(D395,'[3]NEW LEGEND 2026'!G:J,4,0)</f>
        <v>MATTE BLUE</v>
      </c>
      <c r="O395" s="68" t="str">
        <f t="shared" si="37"/>
        <v>DEC</v>
      </c>
      <c r="P395" s="68">
        <f t="shared" si="38"/>
        <v>27</v>
      </c>
      <c r="Q395" s="68">
        <f t="shared" si="39"/>
        <v>2025</v>
      </c>
      <c r="R395" s="69">
        <f t="shared" si="40"/>
        <v>34.454039351847314</v>
      </c>
      <c r="S395" s="69">
        <f t="shared" si="41"/>
        <v>35.402604166672972</v>
      </c>
      <c r="T395" s="70" t="str">
        <f t="shared" si="36"/>
        <v>31-60 DAYS</v>
      </c>
      <c r="U395" s="70" t="str">
        <f t="shared" si="36"/>
        <v>31-60 DAYS</v>
      </c>
    </row>
    <row r="396" spans="1:21">
      <c r="A396" s="63" t="str">
        <f>VLOOKUP(L396,[1]Sheet1!$N:$P,3,0)</f>
        <v>M2 CABANTIAN</v>
      </c>
      <c r="B396" s="66">
        <v>46017.597395833327</v>
      </c>
      <c r="C396" s="66">
        <v>46018.545960648153</v>
      </c>
      <c r="D396" s="67" t="s">
        <v>1060</v>
      </c>
      <c r="E396" s="67" t="s">
        <v>1061</v>
      </c>
      <c r="F396" s="1">
        <v>1</v>
      </c>
      <c r="G396" s="63" t="str">
        <f>VLOOKUP(D396,[2]MINDANAO!$B:$C,2,0)</f>
        <v>MIO AEROX S 155</v>
      </c>
      <c r="H396" s="67">
        <v>152427</v>
      </c>
      <c r="I396" s="63" t="str">
        <f>VLOOKUP(L396,'[3]NEW LEGEND 2026'!M:S,7,0)</f>
        <v>ULTIMATE</v>
      </c>
      <c r="J396" s="67" t="s">
        <v>1484</v>
      </c>
      <c r="K396" s="67" t="s">
        <v>1485</v>
      </c>
      <c r="L396" s="67" t="s">
        <v>707</v>
      </c>
      <c r="M396" s="63" t="str">
        <f>VLOOKUP(D396,'[3]NEW LEGEND 2026'!G:I,3,0)</f>
        <v>YAMAHA</v>
      </c>
      <c r="N396" s="63" t="str">
        <f>VLOOKUP(D396,'[3]NEW LEGEND 2026'!G:J,4,0)</f>
        <v>MATTE BLUE</v>
      </c>
      <c r="O396" s="68" t="str">
        <f t="shared" si="37"/>
        <v>DEC</v>
      </c>
      <c r="P396" s="68">
        <f t="shared" si="38"/>
        <v>27</v>
      </c>
      <c r="Q396" s="68">
        <f t="shared" si="39"/>
        <v>2025</v>
      </c>
      <c r="R396" s="69">
        <f t="shared" si="40"/>
        <v>34.454039351847314</v>
      </c>
      <c r="S396" s="69">
        <f t="shared" si="41"/>
        <v>35.402604166672972</v>
      </c>
      <c r="T396" s="70" t="str">
        <f t="shared" si="36"/>
        <v>31-60 DAYS</v>
      </c>
      <c r="U396" s="70" t="str">
        <f t="shared" si="36"/>
        <v>31-60 DAYS</v>
      </c>
    </row>
    <row r="397" spans="1:21">
      <c r="A397" s="63" t="str">
        <f>VLOOKUP(L397,[1]Sheet1!$N:$P,3,0)</f>
        <v>M2 CABANTIAN</v>
      </c>
      <c r="B397" s="66">
        <v>46017.597395833327</v>
      </c>
      <c r="C397" s="66">
        <v>46018.545960648153</v>
      </c>
      <c r="D397" s="67" t="s">
        <v>1060</v>
      </c>
      <c r="E397" s="67" t="s">
        <v>1061</v>
      </c>
      <c r="F397" s="1">
        <v>1</v>
      </c>
      <c r="G397" s="63" t="str">
        <f>VLOOKUP(D397,[2]MINDANAO!$B:$C,2,0)</f>
        <v>MIO AEROX S 155</v>
      </c>
      <c r="H397" s="67">
        <v>152427</v>
      </c>
      <c r="I397" s="63" t="str">
        <f>VLOOKUP(L397,'[3]NEW LEGEND 2026'!M:S,7,0)</f>
        <v>ULTIMATE</v>
      </c>
      <c r="J397" s="67" t="s">
        <v>1486</v>
      </c>
      <c r="K397" s="67" t="s">
        <v>1487</v>
      </c>
      <c r="L397" s="67" t="s">
        <v>707</v>
      </c>
      <c r="M397" s="63" t="str">
        <f>VLOOKUP(D397,'[3]NEW LEGEND 2026'!G:I,3,0)</f>
        <v>YAMAHA</v>
      </c>
      <c r="N397" s="63" t="str">
        <f>VLOOKUP(D397,'[3]NEW LEGEND 2026'!G:J,4,0)</f>
        <v>MATTE BLUE</v>
      </c>
      <c r="O397" s="68" t="str">
        <f t="shared" si="37"/>
        <v>DEC</v>
      </c>
      <c r="P397" s="68">
        <f t="shared" si="38"/>
        <v>27</v>
      </c>
      <c r="Q397" s="68">
        <f t="shared" si="39"/>
        <v>2025</v>
      </c>
      <c r="R397" s="69">
        <f t="shared" si="40"/>
        <v>34.454039351847314</v>
      </c>
      <c r="S397" s="69">
        <f t="shared" si="41"/>
        <v>35.402604166672972</v>
      </c>
      <c r="T397" s="70" t="str">
        <f t="shared" si="36"/>
        <v>31-60 DAYS</v>
      </c>
      <c r="U397" s="70" t="str">
        <f t="shared" si="36"/>
        <v>31-60 DAYS</v>
      </c>
    </row>
    <row r="398" spans="1:21">
      <c r="A398" s="63" t="str">
        <f>VLOOKUP(L398,[1]Sheet1!$N:$P,3,0)</f>
        <v>M2 TAGUM 3</v>
      </c>
      <c r="B398" s="66">
        <v>46017.569386574083</v>
      </c>
      <c r="C398" s="66">
        <v>46018.56449074074</v>
      </c>
      <c r="D398" s="67" t="s">
        <v>1194</v>
      </c>
      <c r="E398" s="67" t="s">
        <v>1195</v>
      </c>
      <c r="F398" s="1">
        <v>1</v>
      </c>
      <c r="G398" s="63" t="str">
        <f>VLOOKUP(D398,[2]MINDANAO!$B:$C,2,0)</f>
        <v>ADV160</v>
      </c>
      <c r="H398" s="67">
        <v>157558</v>
      </c>
      <c r="I398" s="63" t="str">
        <f>VLOOKUP(L398,'[3]NEW LEGEND 2026'!M:S,7,0)</f>
        <v>ULTIMATE</v>
      </c>
      <c r="J398" s="67" t="s">
        <v>1488</v>
      </c>
      <c r="K398" s="67" t="s">
        <v>1489</v>
      </c>
      <c r="L398" s="67" t="s">
        <v>744</v>
      </c>
      <c r="M398" s="63" t="str">
        <f>VLOOKUP(D398,'[3]NEW LEGEND 2026'!G:I,3,0)</f>
        <v>HONDA</v>
      </c>
      <c r="N398" s="63" t="str">
        <f>VLOOKUP(D398,'[3]NEW LEGEND 2026'!G:J,4,0)</f>
        <v>RED/BLACK</v>
      </c>
      <c r="O398" s="68" t="str">
        <f t="shared" si="37"/>
        <v>DEC</v>
      </c>
      <c r="P398" s="68">
        <f t="shared" si="38"/>
        <v>27</v>
      </c>
      <c r="Q398" s="68">
        <f t="shared" si="39"/>
        <v>2025</v>
      </c>
      <c r="R398" s="69">
        <f t="shared" si="40"/>
        <v>34.435509259259561</v>
      </c>
      <c r="S398" s="69">
        <f t="shared" si="41"/>
        <v>35.430613425916818</v>
      </c>
      <c r="T398" s="70" t="str">
        <f t="shared" si="36"/>
        <v>31-60 DAYS</v>
      </c>
      <c r="U398" s="70" t="str">
        <f t="shared" si="36"/>
        <v>31-60 DAYS</v>
      </c>
    </row>
    <row r="399" spans="1:21">
      <c r="A399" s="63" t="str">
        <f>VLOOKUP(L399,[1]Sheet1!$N:$P,3,0)</f>
        <v>M1 MALUNGON</v>
      </c>
      <c r="B399" s="66">
        <v>46020.462893518517</v>
      </c>
      <c r="C399" s="66">
        <v>46020.462893518517</v>
      </c>
      <c r="D399" s="67" t="s">
        <v>663</v>
      </c>
      <c r="E399" s="67" t="s">
        <v>664</v>
      </c>
      <c r="F399" s="1">
        <v>1</v>
      </c>
      <c r="G399" s="63" t="str">
        <f>VLOOKUP(D399,[2]MINDANAO!$B:$C,2,0)</f>
        <v>CT125</v>
      </c>
      <c r="H399" s="67">
        <v>58118</v>
      </c>
      <c r="I399" s="63" t="str">
        <f>VLOOKUP(L399,'[3]NEW LEGEND 2026'!M:S,7,0)</f>
        <v>MUTI</v>
      </c>
      <c r="J399" s="67" t="s">
        <v>1490</v>
      </c>
      <c r="K399" s="67" t="s">
        <v>1491</v>
      </c>
      <c r="L399" s="67" t="s">
        <v>462</v>
      </c>
      <c r="M399" s="63" t="str">
        <f>VLOOKUP(D399,'[3]NEW LEGEND 2026'!G:I,3,0)</f>
        <v>KAWASAKI</v>
      </c>
      <c r="N399" s="63" t="str">
        <f>VLOOKUP(D399,'[3]NEW LEGEND 2026'!G:J,4,0)</f>
        <v>BLACK/RED</v>
      </c>
      <c r="O399" s="68" t="str">
        <f t="shared" si="37"/>
        <v>DEC</v>
      </c>
      <c r="P399" s="68">
        <f t="shared" si="38"/>
        <v>29</v>
      </c>
      <c r="Q399" s="68">
        <f t="shared" si="39"/>
        <v>2025</v>
      </c>
      <c r="R399" s="69">
        <f t="shared" si="40"/>
        <v>32.537106481482624</v>
      </c>
      <c r="S399" s="69">
        <f t="shared" si="41"/>
        <v>32.537106481482624</v>
      </c>
      <c r="T399" s="70" t="str">
        <f t="shared" si="36"/>
        <v>31-60 DAYS</v>
      </c>
      <c r="U399" s="70" t="str">
        <f t="shared" si="36"/>
        <v>31-60 DAYS</v>
      </c>
    </row>
    <row r="400" spans="1:21">
      <c r="A400" s="63" t="str">
        <f>VLOOKUP(L400,[1]Sheet1!$N:$P,3,0)</f>
        <v>M1 MALUNGON</v>
      </c>
      <c r="B400" s="66">
        <v>46020.474328703713</v>
      </c>
      <c r="C400" s="66">
        <v>46020.481041666673</v>
      </c>
      <c r="D400" s="67" t="s">
        <v>1492</v>
      </c>
      <c r="E400" s="67" t="s">
        <v>1493</v>
      </c>
      <c r="F400" s="1">
        <v>1</v>
      </c>
      <c r="G400" s="63" t="str">
        <f>VLOOKUP(D400,[2]MINDANAO!$B:$C,2,0)</f>
        <v>BEAT FI PREM</v>
      </c>
      <c r="H400" s="67">
        <v>72250</v>
      </c>
      <c r="I400" s="63" t="str">
        <f>VLOOKUP(L400,'[3]NEW LEGEND 2026'!M:S,7,0)</f>
        <v>MUTI</v>
      </c>
      <c r="J400" s="67" t="s">
        <v>1494</v>
      </c>
      <c r="K400" s="67" t="s">
        <v>1495</v>
      </c>
      <c r="L400" s="67" t="s">
        <v>462</v>
      </c>
      <c r="M400" s="63" t="str">
        <f>VLOOKUP(D400,'[3]NEW LEGEND 2026'!G:I,3,0)</f>
        <v>HONDA</v>
      </c>
      <c r="N400" s="63" t="str">
        <f>VLOOKUP(D400,'[3]NEW LEGEND 2026'!G:J,4,0)</f>
        <v>SILVER</v>
      </c>
      <c r="O400" s="68" t="str">
        <f t="shared" si="37"/>
        <v>DEC</v>
      </c>
      <c r="P400" s="68">
        <f t="shared" si="38"/>
        <v>29</v>
      </c>
      <c r="Q400" s="68">
        <f t="shared" si="39"/>
        <v>2025</v>
      </c>
      <c r="R400" s="69">
        <f t="shared" si="40"/>
        <v>32.518958333326736</v>
      </c>
      <c r="S400" s="69">
        <f t="shared" si="41"/>
        <v>32.525671296287328</v>
      </c>
      <c r="T400" s="70" t="str">
        <f t="shared" si="36"/>
        <v>31-60 DAYS</v>
      </c>
      <c r="U400" s="70" t="str">
        <f t="shared" si="36"/>
        <v>31-60 DAYS</v>
      </c>
    </row>
    <row r="401" spans="1:21">
      <c r="A401" s="63" t="str">
        <f>VLOOKUP(L401,[1]Sheet1!$N:$P,3,0)</f>
        <v>M1 ISULAN</v>
      </c>
      <c r="B401" s="66">
        <v>45511.768078703702</v>
      </c>
      <c r="C401" s="66">
        <v>46020.691203703696</v>
      </c>
      <c r="D401" s="67" t="s">
        <v>427</v>
      </c>
      <c r="E401" s="67" t="s">
        <v>428</v>
      </c>
      <c r="F401" s="1">
        <v>1</v>
      </c>
      <c r="G401" s="63" t="str">
        <f>VLOOKUP(D401,[2]MINDANAO!$B:$C,2,0)</f>
        <v>MIO GRAVIS</v>
      </c>
      <c r="H401" s="67">
        <v>74649.11</v>
      </c>
      <c r="I401" s="63" t="str">
        <f>VLOOKUP(L401,'[3]NEW LEGEND 2026'!M:S,7,0)</f>
        <v>MUTI</v>
      </c>
      <c r="J401" s="67" t="s">
        <v>1496</v>
      </c>
      <c r="K401" s="67" t="s">
        <v>1497</v>
      </c>
      <c r="L401" s="67" t="s">
        <v>391</v>
      </c>
      <c r="M401" s="63" t="str">
        <f>VLOOKUP(D401,'[3]NEW LEGEND 2026'!G:I,3,0)</f>
        <v>YAMAHA</v>
      </c>
      <c r="N401" s="63" t="str">
        <f>VLOOKUP(D401,'[3]NEW LEGEND 2026'!G:J,4,0)</f>
        <v>MATTED RED</v>
      </c>
      <c r="O401" s="68" t="str">
        <f t="shared" si="37"/>
        <v>DEC</v>
      </c>
      <c r="P401" s="68">
        <f t="shared" si="38"/>
        <v>29</v>
      </c>
      <c r="Q401" s="68">
        <f t="shared" si="39"/>
        <v>2025</v>
      </c>
      <c r="R401" s="69">
        <f t="shared" si="40"/>
        <v>32.308796296303626</v>
      </c>
      <c r="S401" s="69">
        <f t="shared" si="41"/>
        <v>541.23192129629751</v>
      </c>
      <c r="T401" s="70" t="str">
        <f t="shared" si="36"/>
        <v>31-60 DAYS</v>
      </c>
      <c r="U401" s="70" t="str">
        <f t="shared" si="36"/>
        <v>91 DAYS UP</v>
      </c>
    </row>
    <row r="402" spans="1:21">
      <c r="A402" s="63" t="str">
        <f>VLOOKUP(L402,[1]Sheet1!$N:$P,3,0)</f>
        <v>M1 ISULAN</v>
      </c>
      <c r="B402" s="66">
        <v>46000.593622685177</v>
      </c>
      <c r="C402" s="66">
        <v>46020.691203703696</v>
      </c>
      <c r="D402" s="67" t="s">
        <v>1011</v>
      </c>
      <c r="E402" s="67" t="s">
        <v>1012</v>
      </c>
      <c r="F402" s="1">
        <v>1</v>
      </c>
      <c r="G402" s="63" t="str">
        <f>VLOOKUP(D402,[2]MINDANAO!$B:$C,2,0)</f>
        <v>SMASH(SPOKE)</v>
      </c>
      <c r="H402" s="67">
        <v>61202</v>
      </c>
      <c r="I402" s="63" t="str">
        <f>VLOOKUP(L402,'[3]NEW LEGEND 2026'!M:S,7,0)</f>
        <v>MUTI</v>
      </c>
      <c r="J402" s="67" t="s">
        <v>1498</v>
      </c>
      <c r="K402" s="67" t="s">
        <v>1499</v>
      </c>
      <c r="L402" s="67" t="s">
        <v>391</v>
      </c>
      <c r="M402" s="63" t="str">
        <f>VLOOKUP(D402,'[3]NEW LEGEND 2026'!G:I,3,0)</f>
        <v>SUZUKI</v>
      </c>
      <c r="N402" s="63" t="str">
        <f>VLOOKUP(D402,'[3]NEW LEGEND 2026'!G:J,4,0)</f>
        <v>E1GRAY</v>
      </c>
      <c r="O402" s="68" t="str">
        <f t="shared" si="37"/>
        <v>DEC</v>
      </c>
      <c r="P402" s="68">
        <f t="shared" si="38"/>
        <v>29</v>
      </c>
      <c r="Q402" s="68">
        <f t="shared" si="39"/>
        <v>2025</v>
      </c>
      <c r="R402" s="69">
        <f t="shared" si="40"/>
        <v>32.308796296303626</v>
      </c>
      <c r="S402" s="69">
        <f t="shared" si="41"/>
        <v>52.406377314822748</v>
      </c>
      <c r="T402" s="70" t="str">
        <f t="shared" ref="T402:U465" si="42">IF(R402&lt;=30,"1-30 DAYS",IF(R402&lt;=60,"31-60 DAYS",IF(R402&lt;=90,"61-90 DAYS","91 DAYS UP")))</f>
        <v>31-60 DAYS</v>
      </c>
      <c r="U402" s="70" t="str">
        <f t="shared" si="42"/>
        <v>31-60 DAYS</v>
      </c>
    </row>
    <row r="403" spans="1:21">
      <c r="A403" s="63" t="str">
        <f>VLOOKUP(L403,[1]Sheet1!$N:$P,3,0)</f>
        <v>M1 ISULAN</v>
      </c>
      <c r="B403" s="66">
        <v>45999.678715277783</v>
      </c>
      <c r="C403" s="66">
        <v>46020.691203703696</v>
      </c>
      <c r="D403" s="67" t="s">
        <v>1204</v>
      </c>
      <c r="E403" s="67" t="s">
        <v>1205</v>
      </c>
      <c r="F403" s="1">
        <v>1</v>
      </c>
      <c r="G403" s="63" t="str">
        <f>VLOOKUP(D403,[2]MINDANAO!$B:$C,2,0)</f>
        <v>SMASH(SPOKE)</v>
      </c>
      <c r="H403" s="67">
        <v>61202</v>
      </c>
      <c r="I403" s="63" t="str">
        <f>VLOOKUP(L403,'[3]NEW LEGEND 2026'!M:S,7,0)</f>
        <v>MUTI</v>
      </c>
      <c r="J403" s="67" t="s">
        <v>1500</v>
      </c>
      <c r="K403" s="67" t="s">
        <v>1501</v>
      </c>
      <c r="L403" s="67" t="s">
        <v>391</v>
      </c>
      <c r="M403" s="63" t="str">
        <f>VLOOKUP(D403,'[3]NEW LEGEND 2026'!G:I,3,0)</f>
        <v>SUZUKI</v>
      </c>
      <c r="N403" s="63" t="str">
        <f>VLOOKUP(D403,'[3]NEW LEGEND 2026'!G:J,4,0)</f>
        <v>E1RED</v>
      </c>
      <c r="O403" s="68" t="str">
        <f t="shared" si="37"/>
        <v>DEC</v>
      </c>
      <c r="P403" s="68">
        <f t="shared" si="38"/>
        <v>29</v>
      </c>
      <c r="Q403" s="68">
        <f t="shared" si="39"/>
        <v>2025</v>
      </c>
      <c r="R403" s="69">
        <f t="shared" si="40"/>
        <v>32.308796296303626</v>
      </c>
      <c r="S403" s="69">
        <f t="shared" si="41"/>
        <v>53.32128472221666</v>
      </c>
      <c r="T403" s="70" t="str">
        <f t="shared" si="42"/>
        <v>31-60 DAYS</v>
      </c>
      <c r="U403" s="70" t="str">
        <f t="shared" si="42"/>
        <v>31-60 DAYS</v>
      </c>
    </row>
    <row r="404" spans="1:21">
      <c r="A404" s="63" t="str">
        <f>VLOOKUP(L404,[1]Sheet1!$N:$P,3,0)</f>
        <v>M2 SURIGAO</v>
      </c>
      <c r="B404" s="66">
        <v>46014.613125000003</v>
      </c>
      <c r="C404" s="66">
        <v>46021.373749999999</v>
      </c>
      <c r="D404" s="67" t="s">
        <v>663</v>
      </c>
      <c r="E404" s="67" t="s">
        <v>664</v>
      </c>
      <c r="F404" s="1">
        <v>1</v>
      </c>
      <c r="G404" s="63" t="str">
        <f>VLOOKUP(D404,[2]MINDANAO!$B:$C,2,0)</f>
        <v>CT125</v>
      </c>
      <c r="H404" s="67">
        <v>58118</v>
      </c>
      <c r="I404" s="63" t="str">
        <f>VLOOKUP(L404,'[3]NEW LEGEND 2026'!M:S,7,0)</f>
        <v>ULTIMATE</v>
      </c>
      <c r="J404" s="67" t="s">
        <v>1502</v>
      </c>
      <c r="K404" s="67" t="s">
        <v>1503</v>
      </c>
      <c r="L404" s="67" t="s">
        <v>1214</v>
      </c>
      <c r="M404" s="63" t="str">
        <f>VLOOKUP(D404,'[3]NEW LEGEND 2026'!G:I,3,0)</f>
        <v>KAWASAKI</v>
      </c>
      <c r="N404" s="63" t="str">
        <f>VLOOKUP(D404,'[3]NEW LEGEND 2026'!G:J,4,0)</f>
        <v>BLACK/RED</v>
      </c>
      <c r="O404" s="68" t="str">
        <f t="shared" si="37"/>
        <v>DEC</v>
      </c>
      <c r="P404" s="68">
        <f t="shared" si="38"/>
        <v>30</v>
      </c>
      <c r="Q404" s="68">
        <f t="shared" si="39"/>
        <v>2025</v>
      </c>
      <c r="R404" s="69">
        <f t="shared" si="40"/>
        <v>31.626250000001164</v>
      </c>
      <c r="S404" s="69">
        <f t="shared" si="41"/>
        <v>38.386874999996508</v>
      </c>
      <c r="T404" s="70" t="str">
        <f t="shared" si="42"/>
        <v>31-60 DAYS</v>
      </c>
      <c r="U404" s="70" t="str">
        <f t="shared" si="42"/>
        <v>31-60 DAYS</v>
      </c>
    </row>
    <row r="405" spans="1:21">
      <c r="A405" s="63" t="str">
        <f>VLOOKUP(L405,[1]Sheet1!$N:$P,3,0)</f>
        <v>M2 SURIGAO</v>
      </c>
      <c r="B405" s="66">
        <v>46018.552025462966</v>
      </c>
      <c r="C405" s="66">
        <v>46021.373749999999</v>
      </c>
      <c r="D405" s="67" t="s">
        <v>1504</v>
      </c>
      <c r="E405" s="67" t="s">
        <v>1505</v>
      </c>
      <c r="F405" s="1">
        <v>1</v>
      </c>
      <c r="G405" s="63" t="str">
        <f>VLOOKUP(D405,[2]MINDANAO!$B:$C,2,0)</f>
        <v>KLX150</v>
      </c>
      <c r="H405" s="67">
        <v>130686</v>
      </c>
      <c r="I405" s="63" t="str">
        <f>VLOOKUP(L405,'[3]NEW LEGEND 2026'!M:S,7,0)</f>
        <v>ULTIMATE</v>
      </c>
      <c r="J405" s="67" t="s">
        <v>1506</v>
      </c>
      <c r="K405" s="67" t="s">
        <v>1507</v>
      </c>
      <c r="L405" s="67" t="s">
        <v>1214</v>
      </c>
      <c r="M405" s="63" t="str">
        <f>VLOOKUP(D405,'[3]NEW LEGEND 2026'!G:I,3,0)</f>
        <v>KAWASAKI</v>
      </c>
      <c r="N405" s="63" t="str">
        <f>VLOOKUP(D405,'[3]NEW LEGEND 2026'!G:J,4,0)</f>
        <v>BLACK</v>
      </c>
      <c r="O405" s="68" t="str">
        <f t="shared" si="37"/>
        <v>DEC</v>
      </c>
      <c r="P405" s="68">
        <f t="shared" si="38"/>
        <v>30</v>
      </c>
      <c r="Q405" s="68">
        <f t="shared" si="39"/>
        <v>2025</v>
      </c>
      <c r="R405" s="69">
        <f t="shared" si="40"/>
        <v>31.626250000001164</v>
      </c>
      <c r="S405" s="69">
        <f t="shared" si="41"/>
        <v>34.447974537033588</v>
      </c>
      <c r="T405" s="70" t="str">
        <f t="shared" si="42"/>
        <v>31-60 DAYS</v>
      </c>
      <c r="U405" s="70" t="str">
        <f t="shared" si="42"/>
        <v>31-60 DAYS</v>
      </c>
    </row>
    <row r="406" spans="1:21">
      <c r="A406" s="63" t="str">
        <f>VLOOKUP(L406,[1]Sheet1!$N:$P,3,0)</f>
        <v>M2 BATANGAS</v>
      </c>
      <c r="B406" s="66">
        <v>46020.603032407409</v>
      </c>
      <c r="C406" s="66">
        <v>46021.52716435185</v>
      </c>
      <c r="D406" s="67" t="s">
        <v>1090</v>
      </c>
      <c r="E406" s="67" t="s">
        <v>1091</v>
      </c>
      <c r="F406" s="1">
        <v>1</v>
      </c>
      <c r="G406" s="63" t="str">
        <f>VLOOKUP(D406,[2]MINDANAO!$B:$C,2,0)</f>
        <v>BARAKO III FI(DUAL START)</v>
      </c>
      <c r="H406" s="67">
        <v>88651.790000000008</v>
      </c>
      <c r="I406" s="63" t="str">
        <f>VLOOKUP(L406,'[3]NEW LEGEND 2026'!M:S,7,0)</f>
        <v>ULTIMATE</v>
      </c>
      <c r="J406" s="67" t="s">
        <v>1508</v>
      </c>
      <c r="K406" s="67" t="s">
        <v>1509</v>
      </c>
      <c r="L406" s="67" t="s">
        <v>1094</v>
      </c>
      <c r="M406" s="63" t="str">
        <f>VLOOKUP(D406,'[3]NEW LEGEND 2026'!G:I,3,0)</f>
        <v>KAWASAKI</v>
      </c>
      <c r="N406" s="63" t="str">
        <f>VLOOKUP(D406,'[3]NEW LEGEND 2026'!G:J,4,0)</f>
        <v>BLUE</v>
      </c>
      <c r="O406" s="68" t="str">
        <f t="shared" si="37"/>
        <v>DEC</v>
      </c>
      <c r="P406" s="68">
        <f t="shared" si="38"/>
        <v>30</v>
      </c>
      <c r="Q406" s="68">
        <f t="shared" si="39"/>
        <v>2025</v>
      </c>
      <c r="R406" s="69">
        <f t="shared" si="40"/>
        <v>31.472835648150067</v>
      </c>
      <c r="S406" s="69">
        <f t="shared" si="41"/>
        <v>32.396967592590954</v>
      </c>
      <c r="T406" s="70" t="str">
        <f t="shared" si="42"/>
        <v>31-60 DAYS</v>
      </c>
      <c r="U406" s="70" t="str">
        <f t="shared" si="42"/>
        <v>31-60 DAYS</v>
      </c>
    </row>
    <row r="407" spans="1:21">
      <c r="A407" s="63" t="str">
        <f>VLOOKUP(L407,[1]Sheet1!$N:$P,3,0)</f>
        <v>M2 BATANGAS</v>
      </c>
      <c r="B407" s="66">
        <v>46020.603032407409</v>
      </c>
      <c r="C407" s="66">
        <v>46021.52716435185</v>
      </c>
      <c r="D407" s="67" t="s">
        <v>1090</v>
      </c>
      <c r="E407" s="67" t="s">
        <v>1091</v>
      </c>
      <c r="F407" s="1">
        <v>1</v>
      </c>
      <c r="G407" s="63" t="str">
        <f>VLOOKUP(D407,[2]MINDANAO!$B:$C,2,0)</f>
        <v>BARAKO III FI(DUAL START)</v>
      </c>
      <c r="H407" s="67">
        <v>88651.790000000008</v>
      </c>
      <c r="I407" s="63" t="str">
        <f>VLOOKUP(L407,'[3]NEW LEGEND 2026'!M:S,7,0)</f>
        <v>ULTIMATE</v>
      </c>
      <c r="J407" s="67" t="s">
        <v>1510</v>
      </c>
      <c r="K407" s="67" t="s">
        <v>1511</v>
      </c>
      <c r="L407" s="67" t="s">
        <v>1094</v>
      </c>
      <c r="M407" s="63" t="str">
        <f>VLOOKUP(D407,'[3]NEW LEGEND 2026'!G:I,3,0)</f>
        <v>KAWASAKI</v>
      </c>
      <c r="N407" s="63" t="str">
        <f>VLOOKUP(D407,'[3]NEW LEGEND 2026'!G:J,4,0)</f>
        <v>BLUE</v>
      </c>
      <c r="O407" s="68" t="str">
        <f t="shared" si="37"/>
        <v>DEC</v>
      </c>
      <c r="P407" s="68">
        <f t="shared" si="38"/>
        <v>30</v>
      </c>
      <c r="Q407" s="68">
        <f t="shared" si="39"/>
        <v>2025</v>
      </c>
      <c r="R407" s="69">
        <f t="shared" si="40"/>
        <v>31.472835648150067</v>
      </c>
      <c r="S407" s="69">
        <f t="shared" si="41"/>
        <v>32.396967592590954</v>
      </c>
      <c r="T407" s="70" t="str">
        <f t="shared" si="42"/>
        <v>31-60 DAYS</v>
      </c>
      <c r="U407" s="70" t="str">
        <f t="shared" si="42"/>
        <v>31-60 DAYS</v>
      </c>
    </row>
    <row r="408" spans="1:21">
      <c r="A408" s="63" t="str">
        <f>VLOOKUP(L408,[1]Sheet1!$N:$P,3,0)</f>
        <v>M1 KIDAPAWAN</v>
      </c>
      <c r="B408" s="66">
        <v>46020.359085648153</v>
      </c>
      <c r="C408" s="66">
        <v>46024.663715277777</v>
      </c>
      <c r="D408" s="67" t="s">
        <v>1512</v>
      </c>
      <c r="E408" s="67" t="s">
        <v>1513</v>
      </c>
      <c r="F408" s="1">
        <v>1</v>
      </c>
      <c r="G408" s="63" t="str">
        <f>VLOOKUP(D408,[2]MINDANAO!$B:$C,2,0)</f>
        <v>BARAKO III FI(KICK START)</v>
      </c>
      <c r="H408" s="67">
        <v>92710</v>
      </c>
      <c r="I408" s="63" t="str">
        <f>VLOOKUP(L408,'[3]NEW LEGEND 2026'!M:S,7,0)</f>
        <v>MUTI</v>
      </c>
      <c r="J408" s="67" t="s">
        <v>1514</v>
      </c>
      <c r="K408" s="67" t="s">
        <v>1515</v>
      </c>
      <c r="L408" s="67" t="s">
        <v>503</v>
      </c>
      <c r="M408" s="63" t="str">
        <f>VLOOKUP(D408,'[3]NEW LEGEND 2026'!G:I,3,0)</f>
        <v>KAWASAKI</v>
      </c>
      <c r="N408" s="63" t="str">
        <f>VLOOKUP(D408,'[3]NEW LEGEND 2026'!G:J,4,0)</f>
        <v>BLUE</v>
      </c>
      <c r="O408" s="68" t="str">
        <f t="shared" si="37"/>
        <v>JAN</v>
      </c>
      <c r="P408" s="68">
        <f t="shared" si="38"/>
        <v>2</v>
      </c>
      <c r="Q408" s="68">
        <f t="shared" si="39"/>
        <v>2026</v>
      </c>
      <c r="R408" s="69">
        <f t="shared" si="40"/>
        <v>28.336284722223354</v>
      </c>
      <c r="S408" s="69">
        <f t="shared" si="41"/>
        <v>32.640914351846732</v>
      </c>
      <c r="T408" s="70" t="str">
        <f t="shared" si="42"/>
        <v>1-30 DAYS</v>
      </c>
      <c r="U408" s="70" t="str">
        <f t="shared" si="42"/>
        <v>31-60 DAYS</v>
      </c>
    </row>
    <row r="409" spans="1:21">
      <c r="A409" s="63" t="str">
        <f>VLOOKUP(L409,[1]Sheet1!$N:$P,3,0)</f>
        <v>M1 BANSALAN</v>
      </c>
      <c r="B409" s="66">
        <v>46027.344629629632</v>
      </c>
      <c r="C409" s="66">
        <v>46027.344618055547</v>
      </c>
      <c r="D409" s="67" t="s">
        <v>1516</v>
      </c>
      <c r="E409" s="67" t="s">
        <v>1517</v>
      </c>
      <c r="F409" s="1">
        <v>1</v>
      </c>
      <c r="G409" s="63" t="str">
        <f>VLOOKUP(D409,[2]MINDANAO!$B:$C,2,0)</f>
        <v>BAJAJ RE 4S FI</v>
      </c>
      <c r="H409" s="67">
        <v>187000</v>
      </c>
      <c r="I409" s="63" t="str">
        <f>VLOOKUP(L409,'[3]NEW LEGEND 2026'!M:S,7,0)</f>
        <v>MUTI</v>
      </c>
      <c r="J409" s="67" t="s">
        <v>1518</v>
      </c>
      <c r="K409" s="67" t="s">
        <v>1519</v>
      </c>
      <c r="L409" s="67" t="s">
        <v>900</v>
      </c>
      <c r="M409" s="63" t="str">
        <f>VLOOKUP(D409,'[3]NEW LEGEND 2026'!G:I,3,0)</f>
        <v>TRIMOTORS</v>
      </c>
      <c r="N409" s="63" t="str">
        <f>VLOOKUP(D409,'[3]NEW LEGEND 2026'!G:J,4,0)</f>
        <v>WHITE</v>
      </c>
      <c r="O409" s="68" t="str">
        <f t="shared" si="37"/>
        <v>JAN</v>
      </c>
      <c r="P409" s="68">
        <f t="shared" si="38"/>
        <v>5</v>
      </c>
      <c r="Q409" s="68">
        <f t="shared" si="39"/>
        <v>2026</v>
      </c>
      <c r="R409" s="69">
        <f t="shared" si="40"/>
        <v>25.655381944452529</v>
      </c>
      <c r="S409" s="69">
        <f t="shared" si="41"/>
        <v>25.655370370368473</v>
      </c>
      <c r="T409" s="70" t="str">
        <f t="shared" si="42"/>
        <v>1-30 DAYS</v>
      </c>
      <c r="U409" s="70" t="str">
        <f t="shared" si="42"/>
        <v>1-30 DAYS</v>
      </c>
    </row>
    <row r="410" spans="1:21">
      <c r="A410" s="63" t="str">
        <f>VLOOKUP(L410,[1]Sheet1!$N:$P,3,0)</f>
        <v>M2 ECOLAND</v>
      </c>
      <c r="B410" s="66">
        <v>46020.626712962963</v>
      </c>
      <c r="C410" s="66">
        <v>46027.432430555556</v>
      </c>
      <c r="D410" s="67" t="s">
        <v>841</v>
      </c>
      <c r="E410" s="67" t="s">
        <v>842</v>
      </c>
      <c r="F410" s="1">
        <v>1</v>
      </c>
      <c r="G410" s="63" t="str">
        <f>VLOOKUP(D410,[2]MINDANAO!$B:$C,2,0)</f>
        <v>RAIDER J CROSSOVER</v>
      </c>
      <c r="H410" s="67">
        <v>64217</v>
      </c>
      <c r="I410" s="63" t="str">
        <f>VLOOKUP(L410,'[3]NEW LEGEND 2026'!M:S,7,0)</f>
        <v>ULTIMATE</v>
      </c>
      <c r="J410" s="67" t="s">
        <v>1520</v>
      </c>
      <c r="K410" s="67" t="s">
        <v>1521</v>
      </c>
      <c r="L410" s="67" t="s">
        <v>1004</v>
      </c>
      <c r="M410" s="63" t="str">
        <f>VLOOKUP(D410,'[3]NEW LEGEND 2026'!G:I,3,0)</f>
        <v>SUZUKI</v>
      </c>
      <c r="N410" s="63" t="str">
        <f>VLOOKUP(D410,'[3]NEW LEGEND 2026'!G:J,4,0)</f>
        <v>YELLOW</v>
      </c>
      <c r="O410" s="68" t="str">
        <f t="shared" si="37"/>
        <v>JAN</v>
      </c>
      <c r="P410" s="68">
        <f t="shared" si="38"/>
        <v>5</v>
      </c>
      <c r="Q410" s="68">
        <f t="shared" si="39"/>
        <v>2026</v>
      </c>
      <c r="R410" s="69">
        <f t="shared" si="40"/>
        <v>25.567569444443507</v>
      </c>
      <c r="S410" s="69">
        <f t="shared" si="41"/>
        <v>32.373287037036789</v>
      </c>
      <c r="T410" s="70" t="str">
        <f t="shared" si="42"/>
        <v>1-30 DAYS</v>
      </c>
      <c r="U410" s="70" t="str">
        <f t="shared" si="42"/>
        <v>31-60 DAYS</v>
      </c>
    </row>
    <row r="411" spans="1:21">
      <c r="A411" s="63" t="str">
        <f>VLOOKUP(L411,[1]Sheet1!$N:$P,3,0)</f>
        <v>M1 MLANG</v>
      </c>
      <c r="B411" s="66">
        <v>45947.395567129628</v>
      </c>
      <c r="C411" s="66">
        <v>46028.358148148152</v>
      </c>
      <c r="D411" s="67" t="s">
        <v>1060</v>
      </c>
      <c r="E411" s="67" t="s">
        <v>1061</v>
      </c>
      <c r="F411" s="1">
        <v>1</v>
      </c>
      <c r="G411" s="63" t="str">
        <f>VLOOKUP(D411,[2]MINDANAO!$B:$C,2,0)</f>
        <v>MIO AEROX S 155</v>
      </c>
      <c r="H411" s="67">
        <v>152427</v>
      </c>
      <c r="I411" s="63" t="str">
        <f>VLOOKUP(L411,'[3]NEW LEGEND 2026'!M:S,7,0)</f>
        <v>MUTI</v>
      </c>
      <c r="J411" s="67" t="s">
        <v>1522</v>
      </c>
      <c r="K411" s="67" t="s">
        <v>1523</v>
      </c>
      <c r="L411" s="67" t="s">
        <v>537</v>
      </c>
      <c r="M411" s="63" t="str">
        <f>VLOOKUP(D411,'[3]NEW LEGEND 2026'!G:I,3,0)</f>
        <v>YAMAHA</v>
      </c>
      <c r="N411" s="63" t="str">
        <f>VLOOKUP(D411,'[3]NEW LEGEND 2026'!G:J,4,0)</f>
        <v>MATTE BLUE</v>
      </c>
      <c r="O411" s="68" t="str">
        <f t="shared" si="37"/>
        <v>JAN</v>
      </c>
      <c r="P411" s="68">
        <f t="shared" si="38"/>
        <v>6</v>
      </c>
      <c r="Q411" s="68">
        <f t="shared" si="39"/>
        <v>2026</v>
      </c>
      <c r="R411" s="69">
        <f t="shared" si="40"/>
        <v>24.641851851847605</v>
      </c>
      <c r="S411" s="69">
        <f t="shared" si="41"/>
        <v>105.60443287037197</v>
      </c>
      <c r="T411" s="70" t="str">
        <f t="shared" si="42"/>
        <v>1-30 DAYS</v>
      </c>
      <c r="U411" s="70" t="str">
        <f t="shared" si="42"/>
        <v>91 DAYS UP</v>
      </c>
    </row>
    <row r="412" spans="1:21">
      <c r="A412" s="63" t="str">
        <f>VLOOKUP(L412,[1]Sheet1!$N:$P,3,0)</f>
        <v>M2 BATANGAS</v>
      </c>
      <c r="B412" s="66">
        <v>46028.825486111113</v>
      </c>
      <c r="C412" s="66">
        <v>46028.825486111113</v>
      </c>
      <c r="D412" s="67" t="s">
        <v>1374</v>
      </c>
      <c r="E412" s="67" t="s">
        <v>1375</v>
      </c>
      <c r="F412" s="1">
        <v>1</v>
      </c>
      <c r="G412" s="63" t="str">
        <f>VLOOKUP(D412,[2]MINDANAO!$B:$C,2,0)</f>
        <v>SMASH FI(SPOKE)</v>
      </c>
      <c r="H412" s="67">
        <v>65852</v>
      </c>
      <c r="I412" s="63" t="str">
        <f>VLOOKUP(L412,'[3]NEW LEGEND 2026'!M:S,7,0)</f>
        <v>ULTIMATE</v>
      </c>
      <c r="J412" s="67" t="s">
        <v>1524</v>
      </c>
      <c r="K412" s="67" t="s">
        <v>1525</v>
      </c>
      <c r="L412" s="67" t="s">
        <v>1094</v>
      </c>
      <c r="M412" s="63" t="str">
        <f>VLOOKUP(D412,'[3]NEW LEGEND 2026'!G:I,3,0)</f>
        <v>SUZUKI</v>
      </c>
      <c r="N412" s="63" t="str">
        <f>VLOOKUP(D412,'[3]NEW LEGEND 2026'!G:J,4,0)</f>
        <v>BLUE/BLACK</v>
      </c>
      <c r="O412" s="68" t="str">
        <f t="shared" si="37"/>
        <v>JAN</v>
      </c>
      <c r="P412" s="68">
        <f t="shared" si="38"/>
        <v>6</v>
      </c>
      <c r="Q412" s="68">
        <f t="shared" si="39"/>
        <v>2026</v>
      </c>
      <c r="R412" s="69">
        <f t="shared" si="40"/>
        <v>24.174513888887304</v>
      </c>
      <c r="S412" s="69">
        <f t="shared" si="41"/>
        <v>24.174513888887304</v>
      </c>
      <c r="T412" s="70" t="str">
        <f t="shared" si="42"/>
        <v>1-30 DAYS</v>
      </c>
      <c r="U412" s="70" t="str">
        <f t="shared" si="42"/>
        <v>1-30 DAYS</v>
      </c>
    </row>
    <row r="413" spans="1:21">
      <c r="A413" s="63" t="str">
        <f>VLOOKUP(L413,[1]Sheet1!$N:$P,3,0)</f>
        <v>M1 3S</v>
      </c>
      <c r="B413" s="66">
        <v>46028.831944444442</v>
      </c>
      <c r="C413" s="66">
        <v>46028.831921296303</v>
      </c>
      <c r="D413" s="67" t="s">
        <v>831</v>
      </c>
      <c r="E413" s="67" t="s">
        <v>832</v>
      </c>
      <c r="F413" s="1">
        <v>1</v>
      </c>
      <c r="G413" s="63" t="str">
        <f>VLOOKUP(D413,[2]MINDANAO!$B:$C,2,0)</f>
        <v>TMX ALPHA FI</v>
      </c>
      <c r="H413" s="67">
        <v>56358</v>
      </c>
      <c r="I413" s="63" t="str">
        <f>VLOOKUP(L413,'[3]NEW LEGEND 2026'!M:S,7,0)</f>
        <v>MUTI</v>
      </c>
      <c r="J413" s="67" t="s">
        <v>1526</v>
      </c>
      <c r="K413" s="67" t="s">
        <v>1527</v>
      </c>
      <c r="L413" s="67" t="s">
        <v>1528</v>
      </c>
      <c r="M413" s="63" t="str">
        <f>VLOOKUP(D413,'[3]NEW LEGEND 2026'!G:I,3,0)</f>
        <v>HONDA</v>
      </c>
      <c r="N413" s="63" t="str">
        <f>VLOOKUP(D413,'[3]NEW LEGEND 2026'!G:J,4,0)</f>
        <v>BLACK</v>
      </c>
      <c r="O413" s="68" t="str">
        <f t="shared" si="37"/>
        <v>JAN</v>
      </c>
      <c r="P413" s="68">
        <f t="shared" si="38"/>
        <v>6</v>
      </c>
      <c r="Q413" s="68">
        <f t="shared" si="39"/>
        <v>2026</v>
      </c>
      <c r="R413" s="69">
        <f t="shared" si="40"/>
        <v>24.168078703696665</v>
      </c>
      <c r="S413" s="69">
        <f t="shared" si="41"/>
        <v>24.168055555557657</v>
      </c>
      <c r="T413" s="70" t="str">
        <f t="shared" si="42"/>
        <v>1-30 DAYS</v>
      </c>
      <c r="U413" s="70" t="str">
        <f t="shared" si="42"/>
        <v>1-30 DAYS</v>
      </c>
    </row>
    <row r="414" spans="1:21">
      <c r="A414" s="63" t="str">
        <f>VLOOKUP(L414,[1]Sheet1!$N:$P,3,0)</f>
        <v>M1 3S</v>
      </c>
      <c r="B414" s="66">
        <v>46028.831944444442</v>
      </c>
      <c r="C414" s="66">
        <v>46028.831921296303</v>
      </c>
      <c r="D414" s="67" t="s">
        <v>831</v>
      </c>
      <c r="E414" s="67" t="s">
        <v>832</v>
      </c>
      <c r="F414" s="1">
        <v>1</v>
      </c>
      <c r="G414" s="63" t="str">
        <f>VLOOKUP(D414,[2]MINDANAO!$B:$C,2,0)</f>
        <v>TMX ALPHA FI</v>
      </c>
      <c r="H414" s="67">
        <v>56358</v>
      </c>
      <c r="I414" s="63" t="str">
        <f>VLOOKUP(L414,'[3]NEW LEGEND 2026'!M:S,7,0)</f>
        <v>MUTI</v>
      </c>
      <c r="J414" s="67" t="s">
        <v>1529</v>
      </c>
      <c r="K414" s="67" t="s">
        <v>1530</v>
      </c>
      <c r="L414" s="67" t="s">
        <v>1528</v>
      </c>
      <c r="M414" s="63" t="str">
        <f>VLOOKUP(D414,'[3]NEW LEGEND 2026'!G:I,3,0)</f>
        <v>HONDA</v>
      </c>
      <c r="N414" s="63" t="str">
        <f>VLOOKUP(D414,'[3]NEW LEGEND 2026'!G:J,4,0)</f>
        <v>BLACK</v>
      </c>
      <c r="O414" s="68" t="str">
        <f t="shared" si="37"/>
        <v>JAN</v>
      </c>
      <c r="P414" s="68">
        <f t="shared" si="38"/>
        <v>6</v>
      </c>
      <c r="Q414" s="68">
        <f t="shared" si="39"/>
        <v>2026</v>
      </c>
      <c r="R414" s="69">
        <f t="shared" si="40"/>
        <v>24.168078703696665</v>
      </c>
      <c r="S414" s="69">
        <f t="shared" si="41"/>
        <v>24.168055555557657</v>
      </c>
      <c r="T414" s="70" t="str">
        <f t="shared" si="42"/>
        <v>1-30 DAYS</v>
      </c>
      <c r="U414" s="70" t="str">
        <f t="shared" si="42"/>
        <v>1-30 DAYS</v>
      </c>
    </row>
    <row r="415" spans="1:21">
      <c r="A415" s="63" t="str">
        <f>VLOOKUP(L415,[1]Sheet1!$N:$P,3,0)</f>
        <v>M1 3S</v>
      </c>
      <c r="B415" s="66">
        <v>46028.831944444442</v>
      </c>
      <c r="C415" s="66">
        <v>46028.831921296303</v>
      </c>
      <c r="D415" s="67" t="s">
        <v>623</v>
      </c>
      <c r="E415" s="67" t="s">
        <v>624</v>
      </c>
      <c r="F415" s="1">
        <v>1</v>
      </c>
      <c r="G415" s="63" t="str">
        <f>VLOOKUP(D415,[2]MINDANAO!$B:$C,2,0)</f>
        <v>CT100B</v>
      </c>
      <c r="H415" s="67">
        <v>52948</v>
      </c>
      <c r="I415" s="63" t="str">
        <f>VLOOKUP(L415,'[3]NEW LEGEND 2026'!M:S,7,0)</f>
        <v>MUTI</v>
      </c>
      <c r="J415" s="67" t="s">
        <v>1531</v>
      </c>
      <c r="K415" s="67" t="s">
        <v>1532</v>
      </c>
      <c r="L415" s="67" t="s">
        <v>1528</v>
      </c>
      <c r="M415" s="63" t="str">
        <f>VLOOKUP(D415,'[3]NEW LEGEND 2026'!G:I,3,0)</f>
        <v>KAWASAKI</v>
      </c>
      <c r="N415" s="63" t="str">
        <f>VLOOKUP(D415,'[3]NEW LEGEND 2026'!G:J,4,0)</f>
        <v>BLACK/RED</v>
      </c>
      <c r="O415" s="68" t="str">
        <f t="shared" si="37"/>
        <v>JAN</v>
      </c>
      <c r="P415" s="68">
        <f t="shared" si="38"/>
        <v>6</v>
      </c>
      <c r="Q415" s="68">
        <f t="shared" si="39"/>
        <v>2026</v>
      </c>
      <c r="R415" s="69">
        <f t="shared" si="40"/>
        <v>24.168078703696665</v>
      </c>
      <c r="S415" s="69">
        <f t="shared" si="41"/>
        <v>24.168055555557657</v>
      </c>
      <c r="T415" s="70" t="str">
        <f t="shared" si="42"/>
        <v>1-30 DAYS</v>
      </c>
      <c r="U415" s="70" t="str">
        <f t="shared" si="42"/>
        <v>1-30 DAYS</v>
      </c>
    </row>
    <row r="416" spans="1:21">
      <c r="A416" s="63" t="str">
        <f>VLOOKUP(L416,[1]Sheet1!$N:$P,3,0)</f>
        <v>M1 3S</v>
      </c>
      <c r="B416" s="66">
        <v>46028.831944444442</v>
      </c>
      <c r="C416" s="66">
        <v>46028.831921296303</v>
      </c>
      <c r="D416" s="67" t="s">
        <v>367</v>
      </c>
      <c r="E416" s="67" t="s">
        <v>368</v>
      </c>
      <c r="F416" s="1">
        <v>1</v>
      </c>
      <c r="G416" s="63" t="str">
        <f>VLOOKUP(D416,[2]MINDANAO!$B:$C,2,0)</f>
        <v>SKYDRIVE CROSSOVER</v>
      </c>
      <c r="H416" s="67">
        <v>70037</v>
      </c>
      <c r="I416" s="63" t="str">
        <f>VLOOKUP(L416,'[3]NEW LEGEND 2026'!M:S,7,0)</f>
        <v>MUTI</v>
      </c>
      <c r="J416" s="67" t="s">
        <v>1533</v>
      </c>
      <c r="K416" s="67" t="s">
        <v>1534</v>
      </c>
      <c r="L416" s="67" t="s">
        <v>1528</v>
      </c>
      <c r="M416" s="63" t="str">
        <f>VLOOKUP(D416,'[3]NEW LEGEND 2026'!G:I,3,0)</f>
        <v>SUZUKI</v>
      </c>
      <c r="N416" s="63" t="str">
        <f>VLOOKUP(D416,'[3]NEW LEGEND 2026'!G:J,4,0)</f>
        <v>BLUE</v>
      </c>
      <c r="O416" s="68" t="str">
        <f t="shared" si="37"/>
        <v>JAN</v>
      </c>
      <c r="P416" s="68">
        <f t="shared" si="38"/>
        <v>6</v>
      </c>
      <c r="Q416" s="68">
        <f t="shared" si="39"/>
        <v>2026</v>
      </c>
      <c r="R416" s="69">
        <f t="shared" si="40"/>
        <v>24.168078703696665</v>
      </c>
      <c r="S416" s="69">
        <f t="shared" si="41"/>
        <v>24.168055555557657</v>
      </c>
      <c r="T416" s="70" t="str">
        <f t="shared" si="42"/>
        <v>1-30 DAYS</v>
      </c>
      <c r="U416" s="70" t="str">
        <f t="shared" si="42"/>
        <v>1-30 DAYS</v>
      </c>
    </row>
    <row r="417" spans="1:21">
      <c r="A417" s="63" t="str">
        <f>VLOOKUP(L417,[1]Sheet1!$N:$P,3,0)</f>
        <v>M1 3S</v>
      </c>
      <c r="B417" s="66">
        <v>46028.831944444442</v>
      </c>
      <c r="C417" s="66">
        <v>46028.831921296303</v>
      </c>
      <c r="D417" s="67" t="s">
        <v>1535</v>
      </c>
      <c r="E417" s="67" t="s">
        <v>1536</v>
      </c>
      <c r="F417" s="1">
        <v>1</v>
      </c>
      <c r="G417" s="63" t="str">
        <f>VLOOKUP(D417,[2]MINDANAO!$B:$C,2,0)</f>
        <v>BURGMAN STREET</v>
      </c>
      <c r="H417" s="67">
        <v>70207.14</v>
      </c>
      <c r="I417" s="63" t="str">
        <f>VLOOKUP(L417,'[3]NEW LEGEND 2026'!M:S,7,0)</f>
        <v>MUTI</v>
      </c>
      <c r="J417" s="67" t="s">
        <v>1537</v>
      </c>
      <c r="K417" s="67" t="s">
        <v>1538</v>
      </c>
      <c r="L417" s="67" t="s">
        <v>1528</v>
      </c>
      <c r="M417" s="63" t="str">
        <f>VLOOKUP(D417,'[3]NEW LEGEND 2026'!G:I,3,0)</f>
        <v>SUZUKI</v>
      </c>
      <c r="N417" s="63" t="str">
        <f>VLOOKUP(D417,'[3]NEW LEGEND 2026'!G:J,4,0)</f>
        <v>BLACK</v>
      </c>
      <c r="O417" s="68" t="str">
        <f t="shared" si="37"/>
        <v>JAN</v>
      </c>
      <c r="P417" s="68">
        <f t="shared" si="38"/>
        <v>6</v>
      </c>
      <c r="Q417" s="68">
        <f t="shared" si="39"/>
        <v>2026</v>
      </c>
      <c r="R417" s="69">
        <f t="shared" si="40"/>
        <v>24.168078703696665</v>
      </c>
      <c r="S417" s="69">
        <f t="shared" si="41"/>
        <v>24.168055555557657</v>
      </c>
      <c r="T417" s="70" t="str">
        <f t="shared" si="42"/>
        <v>1-30 DAYS</v>
      </c>
      <c r="U417" s="70" t="str">
        <f t="shared" si="42"/>
        <v>1-30 DAYS</v>
      </c>
    </row>
    <row r="418" spans="1:21">
      <c r="A418" s="63" t="str">
        <f>VLOOKUP(L418,[1]Sheet1!$N:$P,3,0)</f>
        <v>M1 3S</v>
      </c>
      <c r="B418" s="66">
        <v>46028.831944444442</v>
      </c>
      <c r="C418" s="66">
        <v>46028.831921296303</v>
      </c>
      <c r="D418" s="67" t="s">
        <v>725</v>
      </c>
      <c r="E418" s="67" t="s">
        <v>726</v>
      </c>
      <c r="F418" s="1">
        <v>1</v>
      </c>
      <c r="G418" s="63" t="str">
        <f>VLOOKUP(D418,[2]MINDANAO!$B:$C,2,0)</f>
        <v>SMASH FI(SPOKE)</v>
      </c>
      <c r="H418" s="67">
        <v>64922</v>
      </c>
      <c r="I418" s="63" t="str">
        <f>VLOOKUP(L418,'[3]NEW LEGEND 2026'!M:S,7,0)</f>
        <v>MUTI</v>
      </c>
      <c r="J418" s="67" t="s">
        <v>1539</v>
      </c>
      <c r="K418" s="67" t="s">
        <v>1540</v>
      </c>
      <c r="L418" s="67" t="s">
        <v>1528</v>
      </c>
      <c r="M418" s="63" t="str">
        <f>VLOOKUP(D418,'[3]NEW LEGEND 2026'!G:I,3,0)</f>
        <v>SUZUKI</v>
      </c>
      <c r="N418" s="63" t="str">
        <f>VLOOKUP(D418,'[3]NEW LEGEND 2026'!G:J,4,0)</f>
        <v>RED</v>
      </c>
      <c r="O418" s="68" t="str">
        <f t="shared" si="37"/>
        <v>JAN</v>
      </c>
      <c r="P418" s="68">
        <f t="shared" si="38"/>
        <v>6</v>
      </c>
      <c r="Q418" s="68">
        <f t="shared" si="39"/>
        <v>2026</v>
      </c>
      <c r="R418" s="69">
        <f t="shared" si="40"/>
        <v>24.168078703696665</v>
      </c>
      <c r="S418" s="69">
        <f t="shared" si="41"/>
        <v>24.168055555557657</v>
      </c>
      <c r="T418" s="70" t="str">
        <f t="shared" si="42"/>
        <v>1-30 DAYS</v>
      </c>
      <c r="U418" s="70" t="str">
        <f t="shared" si="42"/>
        <v>1-30 DAYS</v>
      </c>
    </row>
    <row r="419" spans="1:21">
      <c r="A419" s="63" t="str">
        <f>VLOOKUP(L419,[1]Sheet1!$N:$P,3,0)</f>
        <v>M1 3S</v>
      </c>
      <c r="B419" s="66">
        <v>46028.831944444442</v>
      </c>
      <c r="C419" s="66">
        <v>46028.831921296303</v>
      </c>
      <c r="D419" s="67" t="s">
        <v>594</v>
      </c>
      <c r="E419" s="67" t="s">
        <v>595</v>
      </c>
      <c r="F419" s="1">
        <v>1</v>
      </c>
      <c r="G419" s="63" t="str">
        <f>VLOOKUP(D419,[2]MINDANAO!$B:$C,2,0)</f>
        <v>SMASH FI(MAGS)</v>
      </c>
      <c r="H419" s="67">
        <v>69572</v>
      </c>
      <c r="I419" s="63" t="str">
        <f>VLOOKUP(L419,'[3]NEW LEGEND 2026'!M:S,7,0)</f>
        <v>MUTI</v>
      </c>
      <c r="J419" s="67" t="s">
        <v>1541</v>
      </c>
      <c r="K419" s="67" t="s">
        <v>1542</v>
      </c>
      <c r="L419" s="67" t="s">
        <v>1528</v>
      </c>
      <c r="M419" s="63" t="str">
        <f>VLOOKUP(D419,'[3]NEW LEGEND 2026'!G:I,3,0)</f>
        <v>SUZUKI</v>
      </c>
      <c r="N419" s="63" t="str">
        <f>VLOOKUP(D419,'[3]NEW LEGEND 2026'!G:J,4,0)</f>
        <v>B1BLUE</v>
      </c>
      <c r="O419" s="68" t="str">
        <f t="shared" si="37"/>
        <v>JAN</v>
      </c>
      <c r="P419" s="68">
        <f t="shared" si="38"/>
        <v>6</v>
      </c>
      <c r="Q419" s="68">
        <f t="shared" si="39"/>
        <v>2026</v>
      </c>
      <c r="R419" s="69">
        <f t="shared" si="40"/>
        <v>24.168078703696665</v>
      </c>
      <c r="S419" s="69">
        <f t="shared" si="41"/>
        <v>24.168055555557657</v>
      </c>
      <c r="T419" s="70" t="str">
        <f t="shared" si="42"/>
        <v>1-30 DAYS</v>
      </c>
      <c r="U419" s="70" t="str">
        <f t="shared" si="42"/>
        <v>1-30 DAYS</v>
      </c>
    </row>
    <row r="420" spans="1:21">
      <c r="A420" s="63" t="str">
        <f>VLOOKUP(L420,[1]Sheet1!$N:$P,3,0)</f>
        <v>M1 3S</v>
      </c>
      <c r="B420" s="66">
        <v>46028.831944444442</v>
      </c>
      <c r="C420" s="66">
        <v>46028.831921296303</v>
      </c>
      <c r="D420" s="67" t="s">
        <v>594</v>
      </c>
      <c r="E420" s="67" t="s">
        <v>595</v>
      </c>
      <c r="F420" s="1">
        <v>1</v>
      </c>
      <c r="G420" s="63" t="str">
        <f>VLOOKUP(D420,[2]MINDANAO!$B:$C,2,0)</f>
        <v>SMASH FI(MAGS)</v>
      </c>
      <c r="H420" s="67">
        <v>69572</v>
      </c>
      <c r="I420" s="63" t="str">
        <f>VLOOKUP(L420,'[3]NEW LEGEND 2026'!M:S,7,0)</f>
        <v>MUTI</v>
      </c>
      <c r="J420" s="67" t="s">
        <v>1543</v>
      </c>
      <c r="K420" s="67" t="s">
        <v>1544</v>
      </c>
      <c r="L420" s="67" t="s">
        <v>1528</v>
      </c>
      <c r="M420" s="63" t="str">
        <f>VLOOKUP(D420,'[3]NEW LEGEND 2026'!G:I,3,0)</f>
        <v>SUZUKI</v>
      </c>
      <c r="N420" s="63" t="str">
        <f>VLOOKUP(D420,'[3]NEW LEGEND 2026'!G:J,4,0)</f>
        <v>B1BLUE</v>
      </c>
      <c r="O420" s="68" t="str">
        <f t="shared" si="37"/>
        <v>JAN</v>
      </c>
      <c r="P420" s="68">
        <f t="shared" si="38"/>
        <v>6</v>
      </c>
      <c r="Q420" s="68">
        <f t="shared" si="39"/>
        <v>2026</v>
      </c>
      <c r="R420" s="69">
        <f t="shared" si="40"/>
        <v>24.168078703696665</v>
      </c>
      <c r="S420" s="69">
        <f t="shared" si="41"/>
        <v>24.168055555557657</v>
      </c>
      <c r="T420" s="70" t="str">
        <f t="shared" si="42"/>
        <v>1-30 DAYS</v>
      </c>
      <c r="U420" s="70" t="str">
        <f t="shared" si="42"/>
        <v>1-30 DAYS</v>
      </c>
    </row>
    <row r="421" spans="1:21">
      <c r="A421" s="63" t="str">
        <f>VLOOKUP(L421,[1]Sheet1!$N:$P,3,0)</f>
        <v>M1 3S</v>
      </c>
      <c r="B421" s="66">
        <v>46028.831944444442</v>
      </c>
      <c r="C421" s="66">
        <v>46028.831921296303</v>
      </c>
      <c r="D421" s="67" t="s">
        <v>837</v>
      </c>
      <c r="E421" s="67" t="s">
        <v>838</v>
      </c>
      <c r="F421" s="1">
        <v>1</v>
      </c>
      <c r="G421" s="63" t="str">
        <f>VLOOKUP(D421,[2]MINDANAO!$B:$C,2,0)</f>
        <v>SMASH FI(MAGS)</v>
      </c>
      <c r="H421" s="67">
        <v>69572</v>
      </c>
      <c r="I421" s="63" t="str">
        <f>VLOOKUP(L421,'[3]NEW LEGEND 2026'!M:S,7,0)</f>
        <v>MUTI</v>
      </c>
      <c r="J421" s="67" t="s">
        <v>1545</v>
      </c>
      <c r="K421" s="67" t="s">
        <v>1546</v>
      </c>
      <c r="L421" s="67" t="s">
        <v>1528</v>
      </c>
      <c r="M421" s="63" t="str">
        <f>VLOOKUP(D421,'[3]NEW LEGEND 2026'!G:I,3,0)</f>
        <v>SUZUKI</v>
      </c>
      <c r="N421" s="63" t="str">
        <f>VLOOKUP(D421,'[3]NEW LEGEND 2026'!G:J,4,0)</f>
        <v>BLACK</v>
      </c>
      <c r="O421" s="68" t="str">
        <f t="shared" si="37"/>
        <v>JAN</v>
      </c>
      <c r="P421" s="68">
        <f t="shared" si="38"/>
        <v>6</v>
      </c>
      <c r="Q421" s="68">
        <f t="shared" si="39"/>
        <v>2026</v>
      </c>
      <c r="R421" s="69">
        <f t="shared" si="40"/>
        <v>24.168078703696665</v>
      </c>
      <c r="S421" s="69">
        <f t="shared" si="41"/>
        <v>24.168055555557657</v>
      </c>
      <c r="T421" s="70" t="str">
        <f t="shared" si="42"/>
        <v>1-30 DAYS</v>
      </c>
      <c r="U421" s="70" t="str">
        <f t="shared" si="42"/>
        <v>1-30 DAYS</v>
      </c>
    </row>
    <row r="422" spans="1:21">
      <c r="A422" s="63" t="str">
        <f>VLOOKUP(L422,[1]Sheet1!$N:$P,3,0)</f>
        <v>M1 3S</v>
      </c>
      <c r="B422" s="66">
        <v>46028.831944444442</v>
      </c>
      <c r="C422" s="66">
        <v>46028.831921296303</v>
      </c>
      <c r="D422" s="67" t="s">
        <v>1547</v>
      </c>
      <c r="E422" s="67" t="s">
        <v>1548</v>
      </c>
      <c r="F422" s="1">
        <v>1</v>
      </c>
      <c r="G422" s="63" t="str">
        <f>VLOOKUP(D422,[2]MINDANAO!$B:$C,2,0)</f>
        <v>SMASH(SPOKE)</v>
      </c>
      <c r="H422" s="67">
        <v>61202</v>
      </c>
      <c r="I422" s="63" t="str">
        <f>VLOOKUP(L422,'[3]NEW LEGEND 2026'!M:S,7,0)</f>
        <v>MUTI</v>
      </c>
      <c r="J422" s="67" t="s">
        <v>1549</v>
      </c>
      <c r="K422" s="67" t="s">
        <v>1550</v>
      </c>
      <c r="L422" s="67" t="s">
        <v>1528</v>
      </c>
      <c r="M422" s="63" t="str">
        <f>VLOOKUP(D422,'[3]NEW LEGEND 2026'!G:I,3,0)</f>
        <v>SUZUKI</v>
      </c>
      <c r="N422" s="63" t="str">
        <f>VLOOKUP(D422,'[3]NEW LEGEND 2026'!G:J,4,0)</f>
        <v>D1IVORY</v>
      </c>
      <c r="O422" s="68" t="str">
        <f t="shared" si="37"/>
        <v>JAN</v>
      </c>
      <c r="P422" s="68">
        <f t="shared" si="38"/>
        <v>6</v>
      </c>
      <c r="Q422" s="68">
        <f t="shared" si="39"/>
        <v>2026</v>
      </c>
      <c r="R422" s="69">
        <f t="shared" si="40"/>
        <v>24.168078703696665</v>
      </c>
      <c r="S422" s="69">
        <f t="shared" si="41"/>
        <v>24.168055555557657</v>
      </c>
      <c r="T422" s="70" t="str">
        <f t="shared" si="42"/>
        <v>1-30 DAYS</v>
      </c>
      <c r="U422" s="70" t="str">
        <f t="shared" si="42"/>
        <v>1-30 DAYS</v>
      </c>
    </row>
    <row r="423" spans="1:21">
      <c r="A423" s="63" t="str">
        <f>VLOOKUP(L423,[1]Sheet1!$N:$P,3,0)</f>
        <v>M1 3S</v>
      </c>
      <c r="B423" s="66">
        <v>46028.831944444442</v>
      </c>
      <c r="C423" s="66">
        <v>46028.831921296303</v>
      </c>
      <c r="D423" s="67" t="s">
        <v>1476</v>
      </c>
      <c r="E423" s="67" t="s">
        <v>1477</v>
      </c>
      <c r="F423" s="1">
        <v>1</v>
      </c>
      <c r="G423" s="63" t="str">
        <f>VLOOKUP(D423,[2]MINDANAO!$B:$C,2,0)</f>
        <v>RAIDER150 FI BLADE</v>
      </c>
      <c r="H423" s="67">
        <v>110446.43</v>
      </c>
      <c r="I423" s="63" t="str">
        <f>VLOOKUP(L423,'[3]NEW LEGEND 2026'!M:S,7,0)</f>
        <v>MUTI</v>
      </c>
      <c r="J423" s="67" t="s">
        <v>1551</v>
      </c>
      <c r="K423" s="67" t="s">
        <v>1552</v>
      </c>
      <c r="L423" s="67" t="s">
        <v>1528</v>
      </c>
      <c r="M423" s="63" t="str">
        <f>VLOOKUP(D423,'[3]NEW LEGEND 2026'!G:I,3,0)</f>
        <v>SUZUKI</v>
      </c>
      <c r="N423" s="63" t="str">
        <f>VLOOKUP(D423,'[3]NEW LEGEND 2026'!G:J,4,0)</f>
        <v>GRAY/BLACK</v>
      </c>
      <c r="O423" s="68" t="str">
        <f t="shared" si="37"/>
        <v>JAN</v>
      </c>
      <c r="P423" s="68">
        <f t="shared" si="38"/>
        <v>6</v>
      </c>
      <c r="Q423" s="68">
        <f t="shared" si="39"/>
        <v>2026</v>
      </c>
      <c r="R423" s="69">
        <f t="shared" si="40"/>
        <v>24.168078703696665</v>
      </c>
      <c r="S423" s="69">
        <f t="shared" si="41"/>
        <v>24.168055555557657</v>
      </c>
      <c r="T423" s="70" t="str">
        <f t="shared" si="42"/>
        <v>1-30 DAYS</v>
      </c>
      <c r="U423" s="70" t="str">
        <f t="shared" si="42"/>
        <v>1-30 DAYS</v>
      </c>
    </row>
    <row r="424" spans="1:21">
      <c r="A424" s="63" t="str">
        <f>VLOOKUP(L424,[1]Sheet1!$N:$P,3,0)</f>
        <v>M1 3S</v>
      </c>
      <c r="B424" s="66">
        <v>46028.831944444442</v>
      </c>
      <c r="C424" s="66">
        <v>46028.831921296303</v>
      </c>
      <c r="D424" s="67" t="s">
        <v>538</v>
      </c>
      <c r="E424" s="67" t="s">
        <v>539</v>
      </c>
      <c r="F424" s="1">
        <v>1</v>
      </c>
      <c r="G424" s="63" t="str">
        <f>VLOOKUP(D424,[2]MINDANAO!$B:$C,2,0)</f>
        <v>YTX125</v>
      </c>
      <c r="H424" s="67">
        <v>54426</v>
      </c>
      <c r="I424" s="63" t="str">
        <f>VLOOKUP(L424,'[3]NEW LEGEND 2026'!M:S,7,0)</f>
        <v>MUTI</v>
      </c>
      <c r="J424" s="67" t="s">
        <v>1553</v>
      </c>
      <c r="K424" s="67" t="s">
        <v>1554</v>
      </c>
      <c r="L424" s="67" t="s">
        <v>1528</v>
      </c>
      <c r="M424" s="63" t="str">
        <f>VLOOKUP(D424,'[3]NEW LEGEND 2026'!G:I,3,0)</f>
        <v>YAMAHA</v>
      </c>
      <c r="N424" s="63" t="str">
        <f>VLOOKUP(D424,'[3]NEW LEGEND 2026'!G:J,4,0)</f>
        <v>BLUE</v>
      </c>
      <c r="O424" s="68" t="str">
        <f t="shared" si="37"/>
        <v>JAN</v>
      </c>
      <c r="P424" s="68">
        <f t="shared" si="38"/>
        <v>6</v>
      </c>
      <c r="Q424" s="68">
        <f t="shared" si="39"/>
        <v>2026</v>
      </c>
      <c r="R424" s="69">
        <f t="shared" si="40"/>
        <v>24.168078703696665</v>
      </c>
      <c r="S424" s="69">
        <f t="shared" si="41"/>
        <v>24.168055555557657</v>
      </c>
      <c r="T424" s="70" t="str">
        <f t="shared" si="42"/>
        <v>1-30 DAYS</v>
      </c>
      <c r="U424" s="70" t="str">
        <f t="shared" si="42"/>
        <v>1-30 DAYS</v>
      </c>
    </row>
    <row r="425" spans="1:21">
      <c r="A425" s="63" t="str">
        <f>VLOOKUP(L425,[1]Sheet1!$N:$P,3,0)</f>
        <v>M1 KIDAPAWAN</v>
      </c>
      <c r="B425" s="66">
        <v>46015.470231481479</v>
      </c>
      <c r="C425" s="66">
        <v>46030.386666666673</v>
      </c>
      <c r="D425" s="67" t="s">
        <v>1555</v>
      </c>
      <c r="E425" s="67" t="s">
        <v>1556</v>
      </c>
      <c r="F425" s="1">
        <v>1</v>
      </c>
      <c r="G425" s="63" t="str">
        <f>VLOOKUP(D425,[2]MINDANAO!$B:$C,2,0)</f>
        <v>BARAKO II (KICK START)</v>
      </c>
      <c r="H425" s="67">
        <v>88010</v>
      </c>
      <c r="I425" s="63" t="str">
        <f>VLOOKUP(L425,'[3]NEW LEGEND 2026'!M:S,7,0)</f>
        <v>MUTI</v>
      </c>
      <c r="J425" s="67" t="s">
        <v>1557</v>
      </c>
      <c r="K425" s="67" t="s">
        <v>1558</v>
      </c>
      <c r="L425" s="67" t="s">
        <v>503</v>
      </c>
      <c r="M425" s="63" t="str">
        <f>VLOOKUP(D425,'[3]NEW LEGEND 2026'!G:I,3,0)</f>
        <v>KAWASAKI</v>
      </c>
      <c r="N425" s="63" t="str">
        <f>VLOOKUP(D425,'[3]NEW LEGEND 2026'!G:J,4,0)</f>
        <v>GREY</v>
      </c>
      <c r="O425" s="68" t="str">
        <f t="shared" si="37"/>
        <v>JAN</v>
      </c>
      <c r="P425" s="68">
        <f t="shared" si="38"/>
        <v>8</v>
      </c>
      <c r="Q425" s="68">
        <f t="shared" si="39"/>
        <v>2026</v>
      </c>
      <c r="R425" s="69">
        <f t="shared" si="40"/>
        <v>22.613333333327319</v>
      </c>
      <c r="S425" s="69">
        <f t="shared" si="41"/>
        <v>37.52976851852145</v>
      </c>
      <c r="T425" s="70" t="str">
        <f t="shared" si="42"/>
        <v>1-30 DAYS</v>
      </c>
      <c r="U425" s="70" t="str">
        <f t="shared" si="42"/>
        <v>31-60 DAYS</v>
      </c>
    </row>
    <row r="426" spans="1:21">
      <c r="A426" s="63" t="str">
        <f>VLOOKUP(L426,[1]Sheet1!$N:$P,3,0)</f>
        <v>M1 KIDAPAWAN</v>
      </c>
      <c r="B426" s="66">
        <v>46015.48265046296</v>
      </c>
      <c r="C426" s="66">
        <v>46030.386666666673</v>
      </c>
      <c r="D426" s="67" t="s">
        <v>1555</v>
      </c>
      <c r="E426" s="67" t="s">
        <v>1556</v>
      </c>
      <c r="F426" s="1">
        <v>1</v>
      </c>
      <c r="G426" s="63" t="str">
        <f>VLOOKUP(D426,[2]MINDANAO!$B:$C,2,0)</f>
        <v>BARAKO II (KICK START)</v>
      </c>
      <c r="H426" s="67">
        <v>88010</v>
      </c>
      <c r="I426" s="63" t="str">
        <f>VLOOKUP(L426,'[3]NEW LEGEND 2026'!M:S,7,0)</f>
        <v>MUTI</v>
      </c>
      <c r="J426" s="67" t="s">
        <v>1559</v>
      </c>
      <c r="K426" s="67" t="s">
        <v>1560</v>
      </c>
      <c r="L426" s="67" t="s">
        <v>503</v>
      </c>
      <c r="M426" s="63" t="str">
        <f>VLOOKUP(D426,'[3]NEW LEGEND 2026'!G:I,3,0)</f>
        <v>KAWASAKI</v>
      </c>
      <c r="N426" s="63" t="str">
        <f>VLOOKUP(D426,'[3]NEW LEGEND 2026'!G:J,4,0)</f>
        <v>GREY</v>
      </c>
      <c r="O426" s="68" t="str">
        <f t="shared" si="37"/>
        <v>JAN</v>
      </c>
      <c r="P426" s="68">
        <f t="shared" si="38"/>
        <v>8</v>
      </c>
      <c r="Q426" s="68">
        <f t="shared" si="39"/>
        <v>2026</v>
      </c>
      <c r="R426" s="69">
        <f t="shared" si="40"/>
        <v>22.613333333327319</v>
      </c>
      <c r="S426" s="69">
        <f t="shared" si="41"/>
        <v>37.517349537039991</v>
      </c>
      <c r="T426" s="70" t="str">
        <f t="shared" si="42"/>
        <v>1-30 DAYS</v>
      </c>
      <c r="U426" s="70" t="str">
        <f t="shared" si="42"/>
        <v>31-60 DAYS</v>
      </c>
    </row>
    <row r="427" spans="1:21">
      <c r="A427" s="63" t="str">
        <f>VLOOKUP(L427,[1]Sheet1!$N:$P,3,0)</f>
        <v>M1 KIDAPAWAN</v>
      </c>
      <c r="B427" s="66">
        <v>46015.470231481479</v>
      </c>
      <c r="C427" s="66">
        <v>46030.386666666673</v>
      </c>
      <c r="D427" s="67" t="s">
        <v>1555</v>
      </c>
      <c r="E427" s="67" t="s">
        <v>1556</v>
      </c>
      <c r="F427" s="1">
        <v>1</v>
      </c>
      <c r="G427" s="63" t="str">
        <f>VLOOKUP(D427,[2]MINDANAO!$B:$C,2,0)</f>
        <v>BARAKO II (KICK START)</v>
      </c>
      <c r="H427" s="67">
        <v>88010</v>
      </c>
      <c r="I427" s="63" t="str">
        <f>VLOOKUP(L427,'[3]NEW LEGEND 2026'!M:S,7,0)</f>
        <v>MUTI</v>
      </c>
      <c r="J427" s="67" t="s">
        <v>1561</v>
      </c>
      <c r="K427" s="67" t="s">
        <v>1562</v>
      </c>
      <c r="L427" s="67" t="s">
        <v>503</v>
      </c>
      <c r="M427" s="63" t="str">
        <f>VLOOKUP(D427,'[3]NEW LEGEND 2026'!G:I,3,0)</f>
        <v>KAWASAKI</v>
      </c>
      <c r="N427" s="63" t="str">
        <f>VLOOKUP(D427,'[3]NEW LEGEND 2026'!G:J,4,0)</f>
        <v>GREY</v>
      </c>
      <c r="O427" s="68" t="str">
        <f t="shared" si="37"/>
        <v>JAN</v>
      </c>
      <c r="P427" s="68">
        <f t="shared" si="38"/>
        <v>8</v>
      </c>
      <c r="Q427" s="68">
        <f t="shared" si="39"/>
        <v>2026</v>
      </c>
      <c r="R427" s="69">
        <f t="shared" si="40"/>
        <v>22.613333333327319</v>
      </c>
      <c r="S427" s="69">
        <f t="shared" si="41"/>
        <v>37.52976851852145</v>
      </c>
      <c r="T427" s="70" t="str">
        <f t="shared" si="42"/>
        <v>1-30 DAYS</v>
      </c>
      <c r="U427" s="70" t="str">
        <f t="shared" si="42"/>
        <v>31-60 DAYS</v>
      </c>
    </row>
    <row r="428" spans="1:21">
      <c r="A428" s="63" t="str">
        <f>VLOOKUP(L428,[1]Sheet1!$N:$P,3,0)</f>
        <v>M1 KIDAPAWAN</v>
      </c>
      <c r="B428" s="66">
        <v>46015.48265046296</v>
      </c>
      <c r="C428" s="66">
        <v>46030.386666666673</v>
      </c>
      <c r="D428" s="67" t="s">
        <v>1555</v>
      </c>
      <c r="E428" s="67" t="s">
        <v>1556</v>
      </c>
      <c r="F428" s="1">
        <v>1</v>
      </c>
      <c r="G428" s="63" t="str">
        <f>VLOOKUP(D428,[2]MINDANAO!$B:$C,2,0)</f>
        <v>BARAKO II (KICK START)</v>
      </c>
      <c r="H428" s="67">
        <v>88010</v>
      </c>
      <c r="I428" s="63" t="str">
        <f>VLOOKUP(L428,'[3]NEW LEGEND 2026'!M:S,7,0)</f>
        <v>MUTI</v>
      </c>
      <c r="J428" s="67" t="s">
        <v>1563</v>
      </c>
      <c r="K428" s="67" t="s">
        <v>1564</v>
      </c>
      <c r="L428" s="67" t="s">
        <v>503</v>
      </c>
      <c r="M428" s="63" t="str">
        <f>VLOOKUP(D428,'[3]NEW LEGEND 2026'!G:I,3,0)</f>
        <v>KAWASAKI</v>
      </c>
      <c r="N428" s="63" t="str">
        <f>VLOOKUP(D428,'[3]NEW LEGEND 2026'!G:J,4,0)</f>
        <v>GREY</v>
      </c>
      <c r="O428" s="68" t="str">
        <f t="shared" si="37"/>
        <v>JAN</v>
      </c>
      <c r="P428" s="68">
        <f t="shared" si="38"/>
        <v>8</v>
      </c>
      <c r="Q428" s="68">
        <f t="shared" si="39"/>
        <v>2026</v>
      </c>
      <c r="R428" s="69">
        <f t="shared" si="40"/>
        <v>22.613333333327319</v>
      </c>
      <c r="S428" s="69">
        <f t="shared" si="41"/>
        <v>37.517349537039991</v>
      </c>
      <c r="T428" s="70" t="str">
        <f t="shared" si="42"/>
        <v>1-30 DAYS</v>
      </c>
      <c r="U428" s="70" t="str">
        <f t="shared" si="42"/>
        <v>31-60 DAYS</v>
      </c>
    </row>
    <row r="429" spans="1:21">
      <c r="A429" s="63" t="str">
        <f>VLOOKUP(L429,[1]Sheet1!$N:$P,3,0)</f>
        <v>M2 CATALUNAN GRANDE</v>
      </c>
      <c r="B429" s="66">
        <v>46029.68482638889</v>
      </c>
      <c r="C429" s="66">
        <v>46030.535162037027</v>
      </c>
      <c r="D429" s="67" t="s">
        <v>454</v>
      </c>
      <c r="E429" s="67" t="s">
        <v>455</v>
      </c>
      <c r="F429" s="1">
        <v>1</v>
      </c>
      <c r="G429" s="63" t="str">
        <f>VLOOKUP(D429,[2]MINDANAO!$B:$C,2,0)</f>
        <v>AVENIS125</v>
      </c>
      <c r="H429" s="67">
        <v>77012</v>
      </c>
      <c r="I429" s="63" t="str">
        <f>VLOOKUP(L429,'[3]NEW LEGEND 2026'!M:S,7,0)</f>
        <v>ULTIMATE</v>
      </c>
      <c r="J429" s="67" t="s">
        <v>1565</v>
      </c>
      <c r="K429" s="67" t="s">
        <v>1566</v>
      </c>
      <c r="L429" s="67" t="s">
        <v>675</v>
      </c>
      <c r="M429" s="63" t="str">
        <f>VLOOKUP(D429,'[3]NEW LEGEND 2026'!G:I,3,0)</f>
        <v>SUZUKI</v>
      </c>
      <c r="N429" s="63" t="str">
        <f>VLOOKUP(D429,'[3]NEW LEGEND 2026'!G:J,4,0)</f>
        <v>ORANGE</v>
      </c>
      <c r="O429" s="68" t="str">
        <f t="shared" si="37"/>
        <v>JAN</v>
      </c>
      <c r="P429" s="68">
        <f t="shared" si="38"/>
        <v>8</v>
      </c>
      <c r="Q429" s="68">
        <f t="shared" si="39"/>
        <v>2026</v>
      </c>
      <c r="R429" s="69">
        <f t="shared" si="40"/>
        <v>22.464837962972524</v>
      </c>
      <c r="S429" s="69">
        <f t="shared" si="41"/>
        <v>23.315173611110367</v>
      </c>
      <c r="T429" s="70" t="str">
        <f t="shared" si="42"/>
        <v>1-30 DAYS</v>
      </c>
      <c r="U429" s="70" t="str">
        <f t="shared" si="42"/>
        <v>1-30 DAYS</v>
      </c>
    </row>
    <row r="430" spans="1:21">
      <c r="A430" s="63" t="str">
        <f>VLOOKUP(L430,[1]Sheet1!$N:$P,3,0)</f>
        <v>M2 ECOLAND</v>
      </c>
      <c r="B430" s="66">
        <v>46029.601435185177</v>
      </c>
      <c r="C430" s="66">
        <v>46030.564155092587</v>
      </c>
      <c r="D430" s="67" t="s">
        <v>1567</v>
      </c>
      <c r="E430" s="67" t="s">
        <v>1568</v>
      </c>
      <c r="F430" s="1">
        <v>1</v>
      </c>
      <c r="G430" s="63" t="str">
        <f>VLOOKUP(D430,[2]MINDANAO!$B:$C,2,0)</f>
        <v>RAIDER150 FI BLADE</v>
      </c>
      <c r="H430" s="67">
        <v>110446.43</v>
      </c>
      <c r="I430" s="63" t="str">
        <f>VLOOKUP(L430,'[3]NEW LEGEND 2026'!M:S,7,0)</f>
        <v>ULTIMATE</v>
      </c>
      <c r="J430" s="67" t="s">
        <v>1569</v>
      </c>
      <c r="K430" s="67" t="s">
        <v>1570</v>
      </c>
      <c r="L430" s="67" t="s">
        <v>1004</v>
      </c>
      <c r="M430" s="63" t="str">
        <f>VLOOKUP(D430,'[3]NEW LEGEND 2026'!G:I,3,0)</f>
        <v>SUZUKI</v>
      </c>
      <c r="N430" s="63" t="str">
        <f>VLOOKUP(D430,'[3]NEW LEGEND 2026'!G:J,4,0)</f>
        <v>IVORY/GRAY</v>
      </c>
      <c r="O430" s="68" t="str">
        <f t="shared" si="37"/>
        <v>JAN</v>
      </c>
      <c r="P430" s="68">
        <f t="shared" si="38"/>
        <v>8</v>
      </c>
      <c r="Q430" s="68">
        <f t="shared" si="39"/>
        <v>2026</v>
      </c>
      <c r="R430" s="69">
        <f t="shared" si="40"/>
        <v>22.435844907413411</v>
      </c>
      <c r="S430" s="69">
        <f t="shared" si="41"/>
        <v>23.398564814822748</v>
      </c>
      <c r="T430" s="70" t="str">
        <f t="shared" si="42"/>
        <v>1-30 DAYS</v>
      </c>
      <c r="U430" s="70" t="str">
        <f t="shared" si="42"/>
        <v>1-30 DAYS</v>
      </c>
    </row>
    <row r="431" spans="1:21">
      <c r="A431" s="63" t="str">
        <f>VLOOKUP(L431,[1]Sheet1!$N:$P,3,0)</f>
        <v>M2 ECOLAND</v>
      </c>
      <c r="B431" s="66">
        <v>46029.601435185177</v>
      </c>
      <c r="C431" s="66">
        <v>46030.564155092587</v>
      </c>
      <c r="D431" s="67" t="s">
        <v>1567</v>
      </c>
      <c r="E431" s="67" t="s">
        <v>1568</v>
      </c>
      <c r="F431" s="1">
        <v>1</v>
      </c>
      <c r="G431" s="63" t="str">
        <f>VLOOKUP(D431,[2]MINDANAO!$B:$C,2,0)</f>
        <v>RAIDER150 FI BLADE</v>
      </c>
      <c r="H431" s="67">
        <v>110446.43</v>
      </c>
      <c r="I431" s="63" t="str">
        <f>VLOOKUP(L431,'[3]NEW LEGEND 2026'!M:S,7,0)</f>
        <v>ULTIMATE</v>
      </c>
      <c r="J431" s="67" t="s">
        <v>1571</v>
      </c>
      <c r="K431" s="67" t="s">
        <v>1572</v>
      </c>
      <c r="L431" s="67" t="s">
        <v>1004</v>
      </c>
      <c r="M431" s="63" t="str">
        <f>VLOOKUP(D431,'[3]NEW LEGEND 2026'!G:I,3,0)</f>
        <v>SUZUKI</v>
      </c>
      <c r="N431" s="63" t="str">
        <f>VLOOKUP(D431,'[3]NEW LEGEND 2026'!G:J,4,0)</f>
        <v>IVORY/GRAY</v>
      </c>
      <c r="O431" s="68" t="str">
        <f t="shared" si="37"/>
        <v>JAN</v>
      </c>
      <c r="P431" s="68">
        <f t="shared" si="38"/>
        <v>8</v>
      </c>
      <c r="Q431" s="68">
        <f t="shared" si="39"/>
        <v>2026</v>
      </c>
      <c r="R431" s="69">
        <f t="shared" si="40"/>
        <v>22.435844907413411</v>
      </c>
      <c r="S431" s="69">
        <f t="shared" si="41"/>
        <v>23.398564814822748</v>
      </c>
      <c r="T431" s="70" t="str">
        <f t="shared" si="42"/>
        <v>1-30 DAYS</v>
      </c>
      <c r="U431" s="70" t="str">
        <f t="shared" si="42"/>
        <v>1-30 DAYS</v>
      </c>
    </row>
    <row r="432" spans="1:21">
      <c r="A432" s="63" t="str">
        <f>VLOOKUP(L432,[1]Sheet1!$N:$P,3,0)</f>
        <v>M2 ECOLAND</v>
      </c>
      <c r="B432" s="66">
        <v>46029.601435185177</v>
      </c>
      <c r="C432" s="66">
        <v>46030.564155092587</v>
      </c>
      <c r="D432" s="67" t="s">
        <v>1567</v>
      </c>
      <c r="E432" s="67" t="s">
        <v>1568</v>
      </c>
      <c r="F432" s="1">
        <v>1</v>
      </c>
      <c r="G432" s="63" t="str">
        <f>VLOOKUP(D432,[2]MINDANAO!$B:$C,2,0)</f>
        <v>RAIDER150 FI BLADE</v>
      </c>
      <c r="H432" s="67">
        <v>110446.43</v>
      </c>
      <c r="I432" s="63" t="str">
        <f>VLOOKUP(L432,'[3]NEW LEGEND 2026'!M:S,7,0)</f>
        <v>ULTIMATE</v>
      </c>
      <c r="J432" s="67" t="s">
        <v>1573</v>
      </c>
      <c r="K432" s="67" t="s">
        <v>1574</v>
      </c>
      <c r="L432" s="67" t="s">
        <v>1004</v>
      </c>
      <c r="M432" s="63" t="str">
        <f>VLOOKUP(D432,'[3]NEW LEGEND 2026'!G:I,3,0)</f>
        <v>SUZUKI</v>
      </c>
      <c r="N432" s="63" t="str">
        <f>VLOOKUP(D432,'[3]NEW LEGEND 2026'!G:J,4,0)</f>
        <v>IVORY/GRAY</v>
      </c>
      <c r="O432" s="68" t="str">
        <f t="shared" si="37"/>
        <v>JAN</v>
      </c>
      <c r="P432" s="68">
        <f t="shared" si="38"/>
        <v>8</v>
      </c>
      <c r="Q432" s="68">
        <f t="shared" si="39"/>
        <v>2026</v>
      </c>
      <c r="R432" s="69">
        <f t="shared" si="40"/>
        <v>22.435844907413411</v>
      </c>
      <c r="S432" s="69">
        <f t="shared" si="41"/>
        <v>23.398564814822748</v>
      </c>
      <c r="T432" s="70" t="str">
        <f t="shared" si="42"/>
        <v>1-30 DAYS</v>
      </c>
      <c r="U432" s="70" t="str">
        <f t="shared" si="42"/>
        <v>1-30 DAYS</v>
      </c>
    </row>
    <row r="433" spans="1:21">
      <c r="A433" s="63" t="str">
        <f>VLOOKUP(L433,[1]Sheet1!$N:$P,3,0)</f>
        <v>M1 MIDSAYAP</v>
      </c>
      <c r="B433" s="66">
        <v>46030.578472222223</v>
      </c>
      <c r="C433" s="66">
        <v>46030.578472222223</v>
      </c>
      <c r="D433" s="67" t="s">
        <v>1575</v>
      </c>
      <c r="E433" s="67" t="s">
        <v>1576</v>
      </c>
      <c r="F433" s="1">
        <v>1</v>
      </c>
      <c r="G433" s="63" t="str">
        <f>VLOOKUP(D433,[2]MINDANAO!$B:$C,2,0)</f>
        <v>RAIDER150 FI BLADE</v>
      </c>
      <c r="H433" s="67">
        <v>110446.43</v>
      </c>
      <c r="I433" s="63" t="str">
        <f>VLOOKUP(L433,'[3]NEW LEGEND 2026'!M:S,7,0)</f>
        <v>MUTI</v>
      </c>
      <c r="J433" s="67" t="s">
        <v>1577</v>
      </c>
      <c r="K433" s="67" t="s">
        <v>1578</v>
      </c>
      <c r="L433" s="67" t="s">
        <v>1579</v>
      </c>
      <c r="M433" s="63" t="str">
        <f>VLOOKUP(D433,'[3]NEW LEGEND 2026'!G:I,3,0)</f>
        <v>SUZUKI</v>
      </c>
      <c r="N433" s="63" t="str">
        <f>VLOOKUP(D433,'[3]NEW LEGEND 2026'!G:J,4,0)</f>
        <v>BLUE/GRAY</v>
      </c>
      <c r="O433" s="68" t="str">
        <f t="shared" si="37"/>
        <v>JAN</v>
      </c>
      <c r="P433" s="68">
        <f t="shared" si="38"/>
        <v>8</v>
      </c>
      <c r="Q433" s="68">
        <f t="shared" si="39"/>
        <v>2026</v>
      </c>
      <c r="R433" s="69">
        <f t="shared" si="40"/>
        <v>22.421527777776646</v>
      </c>
      <c r="S433" s="69">
        <f t="shared" si="41"/>
        <v>22.421527777776646</v>
      </c>
      <c r="T433" s="70" t="str">
        <f t="shared" si="42"/>
        <v>1-30 DAYS</v>
      </c>
      <c r="U433" s="70" t="str">
        <f t="shared" si="42"/>
        <v>1-30 DAYS</v>
      </c>
    </row>
    <row r="434" spans="1:21">
      <c r="A434" s="63" t="str">
        <f>VLOOKUP(L434,[1]Sheet1!$N:$P,3,0)</f>
        <v>M1 VALENCIA</v>
      </c>
      <c r="B434" s="66">
        <v>45596.52443287037</v>
      </c>
      <c r="C434" s="66">
        <v>46030.598113425927</v>
      </c>
      <c r="D434" s="67" t="s">
        <v>542</v>
      </c>
      <c r="E434" s="67" t="s">
        <v>543</v>
      </c>
      <c r="F434" s="1">
        <v>1</v>
      </c>
      <c r="G434" s="63" t="str">
        <f>VLOOKUP(D434,[2]MINDANAO!$B:$C,2,0)</f>
        <v>CT100</v>
      </c>
      <c r="H434" s="67">
        <v>55298</v>
      </c>
      <c r="I434" s="63" t="str">
        <f>VLOOKUP(L434,'[3]NEW LEGEND 2026'!M:S,7,0)</f>
        <v>MUTI</v>
      </c>
      <c r="J434" s="67" t="s">
        <v>1580</v>
      </c>
      <c r="K434" s="67" t="s">
        <v>1581</v>
      </c>
      <c r="L434" s="67" t="s">
        <v>616</v>
      </c>
      <c r="M434" s="63" t="str">
        <f>VLOOKUP(D434,'[3]NEW LEGEND 2026'!G:I,3,0)</f>
        <v>KAWASAKI</v>
      </c>
      <c r="N434" s="63" t="str">
        <f>VLOOKUP(D434,'[3]NEW LEGEND 2026'!G:J,4,0)</f>
        <v>BLACK BLUE</v>
      </c>
      <c r="O434" s="68" t="str">
        <f t="shared" si="37"/>
        <v>JAN</v>
      </c>
      <c r="P434" s="68">
        <f t="shared" si="38"/>
        <v>8</v>
      </c>
      <c r="Q434" s="68">
        <f t="shared" si="39"/>
        <v>2026</v>
      </c>
      <c r="R434" s="69">
        <f t="shared" si="40"/>
        <v>22.401886574072705</v>
      </c>
      <c r="S434" s="69">
        <f t="shared" si="41"/>
        <v>456.47556712962978</v>
      </c>
      <c r="T434" s="70" t="str">
        <f t="shared" si="42"/>
        <v>1-30 DAYS</v>
      </c>
      <c r="U434" s="70" t="str">
        <f t="shared" si="42"/>
        <v>91 DAYS UP</v>
      </c>
    </row>
    <row r="435" spans="1:21">
      <c r="A435" s="63" t="str">
        <f>VLOOKUP(L435,[1]Sheet1!$N:$P,3,0)</f>
        <v>M2 CABANTIAN</v>
      </c>
      <c r="B435" s="66">
        <v>46031.614259259259</v>
      </c>
      <c r="C435" s="66">
        <v>46031.614259259259</v>
      </c>
      <c r="D435" s="67" t="s">
        <v>1060</v>
      </c>
      <c r="E435" s="67" t="s">
        <v>1061</v>
      </c>
      <c r="F435" s="1">
        <v>1</v>
      </c>
      <c r="G435" s="63" t="str">
        <f>VLOOKUP(D435,[2]MINDANAO!$B:$C,2,0)</f>
        <v>MIO AEROX S 155</v>
      </c>
      <c r="H435" s="67">
        <v>152427</v>
      </c>
      <c r="I435" s="63" t="str">
        <f>VLOOKUP(L435,'[3]NEW LEGEND 2026'!M:S,7,0)</f>
        <v>ULTIMATE</v>
      </c>
      <c r="J435" s="67" t="s">
        <v>1582</v>
      </c>
      <c r="K435" s="67" t="s">
        <v>1583</v>
      </c>
      <c r="L435" s="67" t="s">
        <v>707</v>
      </c>
      <c r="M435" s="63" t="str">
        <f>VLOOKUP(D435,'[3]NEW LEGEND 2026'!G:I,3,0)</f>
        <v>YAMAHA</v>
      </c>
      <c r="N435" s="63" t="str">
        <f>VLOOKUP(D435,'[3]NEW LEGEND 2026'!G:J,4,0)</f>
        <v>MATTE BLUE</v>
      </c>
      <c r="O435" s="68" t="str">
        <f t="shared" si="37"/>
        <v>JAN</v>
      </c>
      <c r="P435" s="68">
        <f t="shared" si="38"/>
        <v>9</v>
      </c>
      <c r="Q435" s="68">
        <f t="shared" si="39"/>
        <v>2026</v>
      </c>
      <c r="R435" s="69">
        <f t="shared" si="40"/>
        <v>21.385740740741312</v>
      </c>
      <c r="S435" s="69">
        <f t="shared" si="41"/>
        <v>21.385740740741312</v>
      </c>
      <c r="T435" s="70" t="str">
        <f t="shared" si="42"/>
        <v>1-30 DAYS</v>
      </c>
      <c r="U435" s="70" t="str">
        <f t="shared" si="42"/>
        <v>1-30 DAYS</v>
      </c>
    </row>
    <row r="436" spans="1:21">
      <c r="A436" s="63" t="str">
        <f>VLOOKUP(L436,[1]Sheet1!$N:$P,3,0)</f>
        <v>M1 BUTUAN</v>
      </c>
      <c r="B436" s="66">
        <v>46028.589224537027</v>
      </c>
      <c r="C436" s="66">
        <v>46032.357407407413</v>
      </c>
      <c r="D436" s="67" t="s">
        <v>1492</v>
      </c>
      <c r="E436" s="67" t="s">
        <v>1493</v>
      </c>
      <c r="F436" s="1">
        <v>1</v>
      </c>
      <c r="G436" s="63" t="str">
        <f>VLOOKUP(D436,[2]MINDANAO!$B:$C,2,0)</f>
        <v>BEAT FI PREM</v>
      </c>
      <c r="H436" s="67">
        <v>72250</v>
      </c>
      <c r="I436" s="63" t="str">
        <f>VLOOKUP(L436,'[3]NEW LEGEND 2026'!M:S,7,0)</f>
        <v>MUTI</v>
      </c>
      <c r="J436" s="67" t="s">
        <v>1584</v>
      </c>
      <c r="K436" s="67" t="s">
        <v>1585</v>
      </c>
      <c r="L436" s="67" t="s">
        <v>897</v>
      </c>
      <c r="M436" s="63" t="str">
        <f>VLOOKUP(D436,'[3]NEW LEGEND 2026'!G:I,3,0)</f>
        <v>HONDA</v>
      </c>
      <c r="N436" s="63" t="str">
        <f>VLOOKUP(D436,'[3]NEW LEGEND 2026'!G:J,4,0)</f>
        <v>SILVER</v>
      </c>
      <c r="O436" s="68" t="str">
        <f t="shared" si="37"/>
        <v>JAN</v>
      </c>
      <c r="P436" s="68">
        <f t="shared" si="38"/>
        <v>10</v>
      </c>
      <c r="Q436" s="68">
        <f t="shared" si="39"/>
        <v>2026</v>
      </c>
      <c r="R436" s="69">
        <f t="shared" si="40"/>
        <v>20.64259259258688</v>
      </c>
      <c r="S436" s="69">
        <f t="shared" si="41"/>
        <v>24.410775462973106</v>
      </c>
      <c r="T436" s="70" t="str">
        <f t="shared" si="42"/>
        <v>1-30 DAYS</v>
      </c>
      <c r="U436" s="70" t="str">
        <f t="shared" si="42"/>
        <v>1-30 DAYS</v>
      </c>
    </row>
    <row r="437" spans="1:21">
      <c r="A437" s="63" t="str">
        <f>VLOOKUP(L437,[1]Sheet1!$N:$P,3,0)</f>
        <v>M1 BUTUAN</v>
      </c>
      <c r="B437" s="66">
        <v>46013.652037037027</v>
      </c>
      <c r="C437" s="66">
        <v>46032.357407407413</v>
      </c>
      <c r="D437" s="67" t="s">
        <v>1476</v>
      </c>
      <c r="E437" s="67" t="s">
        <v>1477</v>
      </c>
      <c r="F437" s="1">
        <v>1</v>
      </c>
      <c r="G437" s="63" t="str">
        <f>VLOOKUP(D437,[2]MINDANAO!$B:$C,2,0)</f>
        <v>RAIDER150 FI BLADE</v>
      </c>
      <c r="H437" s="67">
        <v>110446.43</v>
      </c>
      <c r="I437" s="63" t="str">
        <f>VLOOKUP(L437,'[3]NEW LEGEND 2026'!M:S,7,0)</f>
        <v>MUTI</v>
      </c>
      <c r="J437" s="67" t="s">
        <v>1586</v>
      </c>
      <c r="K437" s="67" t="s">
        <v>1587</v>
      </c>
      <c r="L437" s="67" t="s">
        <v>897</v>
      </c>
      <c r="M437" s="63" t="str">
        <f>VLOOKUP(D437,'[3]NEW LEGEND 2026'!G:I,3,0)</f>
        <v>SUZUKI</v>
      </c>
      <c r="N437" s="63" t="str">
        <f>VLOOKUP(D437,'[3]NEW LEGEND 2026'!G:J,4,0)</f>
        <v>GRAY/BLACK</v>
      </c>
      <c r="O437" s="68" t="str">
        <f t="shared" si="37"/>
        <v>JAN</v>
      </c>
      <c r="P437" s="68">
        <f t="shared" si="38"/>
        <v>10</v>
      </c>
      <c r="Q437" s="68">
        <f t="shared" si="39"/>
        <v>2026</v>
      </c>
      <c r="R437" s="69">
        <f t="shared" si="40"/>
        <v>20.64259259258688</v>
      </c>
      <c r="S437" s="69">
        <f t="shared" si="41"/>
        <v>39.347962962972815</v>
      </c>
      <c r="T437" s="70" t="str">
        <f t="shared" si="42"/>
        <v>1-30 DAYS</v>
      </c>
      <c r="U437" s="70" t="str">
        <f t="shared" si="42"/>
        <v>31-60 DAYS</v>
      </c>
    </row>
    <row r="438" spans="1:21">
      <c r="A438" s="63" t="str">
        <f>VLOOKUP(L438,[1]Sheet1!$N:$P,3,0)</f>
        <v>M2 TAGUM 1</v>
      </c>
      <c r="B438" s="66">
        <v>46031.563032407408</v>
      </c>
      <c r="C438" s="66">
        <v>46032.38962962963</v>
      </c>
      <c r="D438" s="67" t="s">
        <v>1567</v>
      </c>
      <c r="E438" s="67" t="s">
        <v>1568</v>
      </c>
      <c r="F438" s="1">
        <v>1</v>
      </c>
      <c r="G438" s="63" t="str">
        <f>VLOOKUP(D438,[2]MINDANAO!$B:$C,2,0)</f>
        <v>RAIDER150 FI BLADE</v>
      </c>
      <c r="H438" s="67">
        <v>110446.43</v>
      </c>
      <c r="I438" s="63" t="str">
        <f>VLOOKUP(L438,'[3]NEW LEGEND 2026'!M:S,7,0)</f>
        <v>ULTIMATE</v>
      </c>
      <c r="J438" s="67" t="s">
        <v>1588</v>
      </c>
      <c r="K438" s="67" t="s">
        <v>1589</v>
      </c>
      <c r="L438" s="67" t="s">
        <v>804</v>
      </c>
      <c r="M438" s="63" t="str">
        <f>VLOOKUP(D438,'[3]NEW LEGEND 2026'!G:I,3,0)</f>
        <v>SUZUKI</v>
      </c>
      <c r="N438" s="63" t="str">
        <f>VLOOKUP(D438,'[3]NEW LEGEND 2026'!G:J,4,0)</f>
        <v>IVORY/GRAY</v>
      </c>
      <c r="O438" s="68" t="str">
        <f t="shared" si="37"/>
        <v>JAN</v>
      </c>
      <c r="P438" s="68">
        <f t="shared" si="38"/>
        <v>10</v>
      </c>
      <c r="Q438" s="68">
        <f t="shared" si="39"/>
        <v>2026</v>
      </c>
      <c r="R438" s="69">
        <f t="shared" si="40"/>
        <v>20.610370370370219</v>
      </c>
      <c r="S438" s="69">
        <f t="shared" si="41"/>
        <v>21.436967592591827</v>
      </c>
      <c r="T438" s="70" t="str">
        <f t="shared" si="42"/>
        <v>1-30 DAYS</v>
      </c>
      <c r="U438" s="70" t="str">
        <f t="shared" si="42"/>
        <v>1-30 DAYS</v>
      </c>
    </row>
    <row r="439" spans="1:21">
      <c r="A439" s="63" t="str">
        <f>VLOOKUP(L439,[1]Sheet1!$N:$P,3,0)</f>
        <v>M2 STO. TOMAS</v>
      </c>
      <c r="B439" s="66">
        <v>45944.645821759259</v>
      </c>
      <c r="C439" s="66">
        <v>46032.619756944441</v>
      </c>
      <c r="D439" s="67" t="s">
        <v>1161</v>
      </c>
      <c r="E439" s="67" t="s">
        <v>1162</v>
      </c>
      <c r="F439" s="1">
        <v>1</v>
      </c>
      <c r="G439" s="63" t="str">
        <f>VLOOKUP(D439,[2]MINDANAO!$B:$C,2,0)</f>
        <v>ACCESS 125</v>
      </c>
      <c r="H439" s="67">
        <v>81197</v>
      </c>
      <c r="I439" s="63" t="str">
        <f>VLOOKUP(L439,'[3]NEW LEGEND 2026'!M:S,7,0)</f>
        <v>ULTIMATE</v>
      </c>
      <c r="J439" s="67" t="s">
        <v>1590</v>
      </c>
      <c r="K439" s="67" t="s">
        <v>1591</v>
      </c>
      <c r="L439" s="67" t="s">
        <v>1367</v>
      </c>
      <c r="M439" s="63" t="str">
        <f>VLOOKUP(D439,'[3]NEW LEGEND 2026'!G:I,3,0)</f>
        <v>SUZUKI</v>
      </c>
      <c r="N439" s="63" t="str">
        <f>VLOOKUP(D439,'[3]NEW LEGEND 2026'!G:J,4,0)</f>
        <v>BLACK</v>
      </c>
      <c r="O439" s="68" t="str">
        <f t="shared" si="37"/>
        <v>JAN</v>
      </c>
      <c r="P439" s="68">
        <f t="shared" si="38"/>
        <v>10</v>
      </c>
      <c r="Q439" s="68">
        <f t="shared" si="39"/>
        <v>2026</v>
      </c>
      <c r="R439" s="69">
        <f t="shared" si="40"/>
        <v>20.380243055558822</v>
      </c>
      <c r="S439" s="69">
        <f t="shared" si="41"/>
        <v>108.35417824074102</v>
      </c>
      <c r="T439" s="70" t="str">
        <f t="shared" si="42"/>
        <v>1-30 DAYS</v>
      </c>
      <c r="U439" s="70" t="str">
        <f t="shared" si="42"/>
        <v>91 DAYS UP</v>
      </c>
    </row>
    <row r="440" spans="1:21">
      <c r="A440" s="63" t="str">
        <f>VLOOKUP(L440,[1]Sheet1!$N:$P,3,0)</f>
        <v>M1 ISULAN</v>
      </c>
      <c r="B440" s="66">
        <v>46034.355219907397</v>
      </c>
      <c r="C440" s="66">
        <v>46034.355219907397</v>
      </c>
      <c r="D440" s="67" t="s">
        <v>1038</v>
      </c>
      <c r="E440" s="67" t="s">
        <v>1039</v>
      </c>
      <c r="F440" s="1">
        <v>1</v>
      </c>
      <c r="G440" s="63" t="str">
        <f>VLOOKUP(D440,[2]MINDANAO!$B:$C,2,0)</f>
        <v>BAJAJ RE 4S FI</v>
      </c>
      <c r="H440" s="67">
        <v>187000</v>
      </c>
      <c r="I440" s="63" t="str">
        <f>VLOOKUP(L440,'[3]NEW LEGEND 2026'!M:S,7,0)</f>
        <v>MUTI</v>
      </c>
      <c r="J440" s="67" t="s">
        <v>1592</v>
      </c>
      <c r="K440" s="67" t="s">
        <v>1593</v>
      </c>
      <c r="L440" s="67" t="s">
        <v>391</v>
      </c>
      <c r="M440" s="63" t="str">
        <f>VLOOKUP(D440,'[3]NEW LEGEND 2026'!G:I,3,0)</f>
        <v>TRIMOTORS</v>
      </c>
      <c r="N440" s="63" t="str">
        <f>VLOOKUP(D440,'[3]NEW LEGEND 2026'!G:J,4,0)</f>
        <v>GREEN</v>
      </c>
      <c r="O440" s="68" t="str">
        <f t="shared" si="37"/>
        <v>JAN</v>
      </c>
      <c r="P440" s="68">
        <f t="shared" si="38"/>
        <v>12</v>
      </c>
      <c r="Q440" s="68">
        <f t="shared" si="39"/>
        <v>2026</v>
      </c>
      <c r="R440" s="69">
        <f t="shared" si="40"/>
        <v>18.644780092603469</v>
      </c>
      <c r="S440" s="69">
        <f t="shared" si="41"/>
        <v>18.644780092603469</v>
      </c>
      <c r="T440" s="70" t="str">
        <f t="shared" si="42"/>
        <v>1-30 DAYS</v>
      </c>
      <c r="U440" s="70" t="str">
        <f t="shared" si="42"/>
        <v>1-30 DAYS</v>
      </c>
    </row>
    <row r="441" spans="1:21">
      <c r="A441" s="63" t="str">
        <f>VLOOKUP(L441,[1]Sheet1!$N:$P,3,0)</f>
        <v>M2 PROSPERIDAD</v>
      </c>
      <c r="B441" s="66">
        <v>46030.606944444437</v>
      </c>
      <c r="C441" s="66">
        <v>46034.421724537038</v>
      </c>
      <c r="D441" s="67" t="s">
        <v>1060</v>
      </c>
      <c r="E441" s="67" t="s">
        <v>1061</v>
      </c>
      <c r="F441" s="1">
        <v>1</v>
      </c>
      <c r="G441" s="63" t="str">
        <f>VLOOKUP(D441,[2]MINDANAO!$B:$C,2,0)</f>
        <v>MIO AEROX S 155</v>
      </c>
      <c r="H441" s="67">
        <v>152427</v>
      </c>
      <c r="I441" s="63" t="str">
        <f>VLOOKUP(L441,'[3]NEW LEGEND 2026'!M:S,7,0)</f>
        <v>ULTIMATE</v>
      </c>
      <c r="J441" s="67" t="s">
        <v>1594</v>
      </c>
      <c r="K441" s="67" t="s">
        <v>1595</v>
      </c>
      <c r="L441" s="67" t="s">
        <v>718</v>
      </c>
      <c r="M441" s="63" t="str">
        <f>VLOOKUP(D441,'[3]NEW LEGEND 2026'!G:I,3,0)</f>
        <v>YAMAHA</v>
      </c>
      <c r="N441" s="63" t="str">
        <f>VLOOKUP(D441,'[3]NEW LEGEND 2026'!G:J,4,0)</f>
        <v>MATTE BLUE</v>
      </c>
      <c r="O441" s="68" t="str">
        <f t="shared" si="37"/>
        <v>JAN</v>
      </c>
      <c r="P441" s="68">
        <f t="shared" si="38"/>
        <v>12</v>
      </c>
      <c r="Q441" s="68">
        <f t="shared" si="39"/>
        <v>2026</v>
      </c>
      <c r="R441" s="69">
        <f t="shared" si="40"/>
        <v>18.578275462961756</v>
      </c>
      <c r="S441" s="69">
        <f t="shared" si="41"/>
        <v>22.393055555563478</v>
      </c>
      <c r="T441" s="70" t="str">
        <f t="shared" si="42"/>
        <v>1-30 DAYS</v>
      </c>
      <c r="U441" s="70" t="str">
        <f t="shared" si="42"/>
        <v>1-30 DAYS</v>
      </c>
    </row>
    <row r="442" spans="1:21">
      <c r="A442" s="63" t="str">
        <f>VLOOKUP(L442,[1]Sheet1!$N:$P,3,0)</f>
        <v>M2 PROSPERIDAD</v>
      </c>
      <c r="B442" s="66">
        <v>46030.599942129629</v>
      </c>
      <c r="C442" s="66">
        <v>46034.421724537038</v>
      </c>
      <c r="D442" s="67" t="s">
        <v>966</v>
      </c>
      <c r="E442" s="67" t="s">
        <v>967</v>
      </c>
      <c r="F442" s="1">
        <v>1</v>
      </c>
      <c r="G442" s="63" t="str">
        <f>VLOOKUP(D442,[2]MINDANAO!$B:$C,2,0)</f>
        <v>TMX150 SUPREMO</v>
      </c>
      <c r="H442" s="67">
        <v>76598</v>
      </c>
      <c r="I442" s="63" t="str">
        <f>VLOOKUP(L442,'[3]NEW LEGEND 2026'!M:S,7,0)</f>
        <v>ULTIMATE</v>
      </c>
      <c r="J442" s="67" t="s">
        <v>1596</v>
      </c>
      <c r="K442" s="67" t="s">
        <v>1597</v>
      </c>
      <c r="L442" s="67" t="s">
        <v>718</v>
      </c>
      <c r="M442" s="63" t="str">
        <f>VLOOKUP(D442,'[3]NEW LEGEND 2026'!G:I,3,0)</f>
        <v>HONDA</v>
      </c>
      <c r="N442" s="63" t="str">
        <f>VLOOKUP(D442,'[3]NEW LEGEND 2026'!G:J,4,0)</f>
        <v>RED</v>
      </c>
      <c r="O442" s="68" t="str">
        <f t="shared" si="37"/>
        <v>JAN</v>
      </c>
      <c r="P442" s="68">
        <f t="shared" si="38"/>
        <v>12</v>
      </c>
      <c r="Q442" s="68">
        <f t="shared" si="39"/>
        <v>2026</v>
      </c>
      <c r="R442" s="69">
        <f t="shared" si="40"/>
        <v>18.578275462961756</v>
      </c>
      <c r="S442" s="69">
        <f t="shared" si="41"/>
        <v>22.400057870370802</v>
      </c>
      <c r="T442" s="70" t="str">
        <f t="shared" si="42"/>
        <v>1-30 DAYS</v>
      </c>
      <c r="U442" s="70" t="str">
        <f t="shared" si="42"/>
        <v>1-30 DAYS</v>
      </c>
    </row>
    <row r="443" spans="1:21">
      <c r="A443" s="63" t="str">
        <f>VLOOKUP(L443,[1]Sheet1!$N:$P,3,0)</f>
        <v>M1 SAN FRANCISCO</v>
      </c>
      <c r="B443" s="66">
        <v>45947.395567129628</v>
      </c>
      <c r="C443" s="66">
        <v>46034.428194444437</v>
      </c>
      <c r="D443" s="67" t="s">
        <v>1060</v>
      </c>
      <c r="E443" s="67" t="s">
        <v>1061</v>
      </c>
      <c r="F443" s="1">
        <v>1</v>
      </c>
      <c r="G443" s="63" t="str">
        <f>VLOOKUP(D443,[2]MINDANAO!$B:$C,2,0)</f>
        <v>MIO AEROX S 155</v>
      </c>
      <c r="H443" s="67">
        <v>152427</v>
      </c>
      <c r="I443" s="63" t="str">
        <f>VLOOKUP(L443,'[3]NEW LEGEND 2026'!M:S,7,0)</f>
        <v>MUTI</v>
      </c>
      <c r="J443" s="67" t="s">
        <v>1598</v>
      </c>
      <c r="K443" s="67" t="s">
        <v>1599</v>
      </c>
      <c r="L443" s="67" t="s">
        <v>1179</v>
      </c>
      <c r="M443" s="63" t="str">
        <f>VLOOKUP(D443,'[3]NEW LEGEND 2026'!G:I,3,0)</f>
        <v>YAMAHA</v>
      </c>
      <c r="N443" s="63" t="str">
        <f>VLOOKUP(D443,'[3]NEW LEGEND 2026'!G:J,4,0)</f>
        <v>MATTE BLUE</v>
      </c>
      <c r="O443" s="68" t="str">
        <f t="shared" si="37"/>
        <v>JAN</v>
      </c>
      <c r="P443" s="68">
        <f t="shared" si="38"/>
        <v>12</v>
      </c>
      <c r="Q443" s="68">
        <f t="shared" si="39"/>
        <v>2026</v>
      </c>
      <c r="R443" s="69">
        <f t="shared" si="40"/>
        <v>18.571805555562605</v>
      </c>
      <c r="S443" s="69">
        <f t="shared" si="41"/>
        <v>105.60443287037197</v>
      </c>
      <c r="T443" s="70" t="str">
        <f t="shared" si="42"/>
        <v>1-30 DAYS</v>
      </c>
      <c r="U443" s="70" t="str">
        <f t="shared" si="42"/>
        <v>91 DAYS UP</v>
      </c>
    </row>
    <row r="444" spans="1:21">
      <c r="A444" s="63" t="str">
        <f>VLOOKUP(L444,[1]Sheet1!$N:$P,3,0)</f>
        <v>M2 TAGUM 3</v>
      </c>
      <c r="B444" s="66">
        <v>46031.478819444441</v>
      </c>
      <c r="C444" s="66">
        <v>46034.599826388891</v>
      </c>
      <c r="D444" s="67" t="s">
        <v>1567</v>
      </c>
      <c r="E444" s="67" t="s">
        <v>1568</v>
      </c>
      <c r="F444" s="1">
        <v>1</v>
      </c>
      <c r="G444" s="63" t="str">
        <f>VLOOKUP(D444,[2]MINDANAO!$B:$C,2,0)</f>
        <v>RAIDER150 FI BLADE</v>
      </c>
      <c r="H444" s="67">
        <v>110446.43</v>
      </c>
      <c r="I444" s="63" t="str">
        <f>VLOOKUP(L444,'[3]NEW LEGEND 2026'!M:S,7,0)</f>
        <v>ULTIMATE</v>
      </c>
      <c r="J444" s="67" t="s">
        <v>1600</v>
      </c>
      <c r="K444" s="67" t="s">
        <v>1601</v>
      </c>
      <c r="L444" s="67" t="s">
        <v>744</v>
      </c>
      <c r="M444" s="63" t="str">
        <f>VLOOKUP(D444,'[3]NEW LEGEND 2026'!G:I,3,0)</f>
        <v>SUZUKI</v>
      </c>
      <c r="N444" s="63" t="str">
        <f>VLOOKUP(D444,'[3]NEW LEGEND 2026'!G:J,4,0)</f>
        <v>IVORY/GRAY</v>
      </c>
      <c r="O444" s="68" t="str">
        <f t="shared" si="37"/>
        <v>JAN</v>
      </c>
      <c r="P444" s="68">
        <f t="shared" si="38"/>
        <v>12</v>
      </c>
      <c r="Q444" s="68">
        <f t="shared" si="39"/>
        <v>2026</v>
      </c>
      <c r="R444" s="69">
        <f t="shared" si="40"/>
        <v>18.400173611109494</v>
      </c>
      <c r="S444" s="69">
        <f t="shared" si="41"/>
        <v>21.521180555559113</v>
      </c>
      <c r="T444" s="70" t="str">
        <f t="shared" si="42"/>
        <v>1-30 DAYS</v>
      </c>
      <c r="U444" s="70" t="str">
        <f t="shared" si="42"/>
        <v>1-30 DAYS</v>
      </c>
    </row>
    <row r="445" spans="1:21">
      <c r="A445" s="63" t="str">
        <f>VLOOKUP(L445,[1]Sheet1!$N:$P,3,0)</f>
        <v>M2 SURIGAO</v>
      </c>
      <c r="B445" s="66">
        <v>46032.436226851853</v>
      </c>
      <c r="C445" s="66">
        <v>46034.692465277767</v>
      </c>
      <c r="D445" s="67" t="s">
        <v>1476</v>
      </c>
      <c r="E445" s="67" t="s">
        <v>1477</v>
      </c>
      <c r="F445" s="1">
        <v>1</v>
      </c>
      <c r="G445" s="63" t="str">
        <f>VLOOKUP(D445,[2]MINDANAO!$B:$C,2,0)</f>
        <v>RAIDER150 FI BLADE</v>
      </c>
      <c r="H445" s="67">
        <v>110446.43</v>
      </c>
      <c r="I445" s="63" t="str">
        <f>VLOOKUP(L445,'[3]NEW LEGEND 2026'!M:S,7,0)</f>
        <v>ULTIMATE</v>
      </c>
      <c r="J445" s="67" t="s">
        <v>1602</v>
      </c>
      <c r="K445" s="67" t="s">
        <v>1603</v>
      </c>
      <c r="L445" s="67" t="s">
        <v>1214</v>
      </c>
      <c r="M445" s="63" t="str">
        <f>VLOOKUP(D445,'[3]NEW LEGEND 2026'!G:I,3,0)</f>
        <v>SUZUKI</v>
      </c>
      <c r="N445" s="63" t="str">
        <f>VLOOKUP(D445,'[3]NEW LEGEND 2026'!G:J,4,0)</f>
        <v>GRAY/BLACK</v>
      </c>
      <c r="O445" s="68" t="str">
        <f t="shared" si="37"/>
        <v>JAN</v>
      </c>
      <c r="P445" s="68">
        <f t="shared" si="38"/>
        <v>12</v>
      </c>
      <c r="Q445" s="68">
        <f t="shared" si="39"/>
        <v>2026</v>
      </c>
      <c r="R445" s="69">
        <f t="shared" si="40"/>
        <v>18.307534722232958</v>
      </c>
      <c r="S445" s="69">
        <f t="shared" si="41"/>
        <v>20.563773148147448</v>
      </c>
      <c r="T445" s="70" t="str">
        <f t="shared" si="42"/>
        <v>1-30 DAYS</v>
      </c>
      <c r="U445" s="70" t="str">
        <f t="shared" si="42"/>
        <v>1-30 DAYS</v>
      </c>
    </row>
    <row r="446" spans="1:21">
      <c r="A446" s="63" t="str">
        <f>VLOOKUP(L446,[1]Sheet1!$N:$P,3,0)</f>
        <v>M2 SURIGAO</v>
      </c>
      <c r="B446" s="66">
        <v>46032.436226851853</v>
      </c>
      <c r="C446" s="66">
        <v>46034.692465277767</v>
      </c>
      <c r="D446" s="67" t="s">
        <v>1476</v>
      </c>
      <c r="E446" s="67" t="s">
        <v>1477</v>
      </c>
      <c r="F446" s="1">
        <v>1</v>
      </c>
      <c r="G446" s="63" t="str">
        <f>VLOOKUP(D446,[2]MINDANAO!$B:$C,2,0)</f>
        <v>RAIDER150 FI BLADE</v>
      </c>
      <c r="H446" s="67">
        <v>110446.43</v>
      </c>
      <c r="I446" s="63" t="str">
        <f>VLOOKUP(L446,'[3]NEW LEGEND 2026'!M:S,7,0)</f>
        <v>ULTIMATE</v>
      </c>
      <c r="J446" s="67" t="s">
        <v>1604</v>
      </c>
      <c r="K446" s="67" t="s">
        <v>1605</v>
      </c>
      <c r="L446" s="67" t="s">
        <v>1214</v>
      </c>
      <c r="M446" s="63" t="str">
        <f>VLOOKUP(D446,'[3]NEW LEGEND 2026'!G:I,3,0)</f>
        <v>SUZUKI</v>
      </c>
      <c r="N446" s="63" t="str">
        <f>VLOOKUP(D446,'[3]NEW LEGEND 2026'!G:J,4,0)</f>
        <v>GRAY/BLACK</v>
      </c>
      <c r="O446" s="68" t="str">
        <f t="shared" si="37"/>
        <v>JAN</v>
      </c>
      <c r="P446" s="68">
        <f t="shared" si="38"/>
        <v>12</v>
      </c>
      <c r="Q446" s="68">
        <f t="shared" si="39"/>
        <v>2026</v>
      </c>
      <c r="R446" s="69">
        <f t="shared" si="40"/>
        <v>18.307534722232958</v>
      </c>
      <c r="S446" s="69">
        <f t="shared" si="41"/>
        <v>20.563773148147448</v>
      </c>
      <c r="T446" s="70" t="str">
        <f t="shared" si="42"/>
        <v>1-30 DAYS</v>
      </c>
      <c r="U446" s="70" t="str">
        <f t="shared" si="42"/>
        <v>1-30 DAYS</v>
      </c>
    </row>
    <row r="447" spans="1:21">
      <c r="A447" s="63" t="str">
        <f>VLOOKUP(L447,[1]Sheet1!$N:$P,3,0)</f>
        <v>M2 SURIGAO</v>
      </c>
      <c r="B447" s="66">
        <v>46032.432222222233</v>
      </c>
      <c r="C447" s="66">
        <v>46034.692465277767</v>
      </c>
      <c r="D447" s="67" t="s">
        <v>1000</v>
      </c>
      <c r="E447" s="67" t="s">
        <v>1001</v>
      </c>
      <c r="F447" s="1">
        <v>1</v>
      </c>
      <c r="G447" s="63" t="str">
        <f>VLOOKUP(D447,[2]MINDANAO!$B:$C,2,0)</f>
        <v>XRM RS</v>
      </c>
      <c r="H447" s="67">
        <v>74538</v>
      </c>
      <c r="I447" s="63" t="str">
        <f>VLOOKUP(L447,'[3]NEW LEGEND 2026'!M:S,7,0)</f>
        <v>ULTIMATE</v>
      </c>
      <c r="J447" s="67" t="s">
        <v>1606</v>
      </c>
      <c r="K447" s="67" t="s">
        <v>1607</v>
      </c>
      <c r="L447" s="67" t="s">
        <v>1214</v>
      </c>
      <c r="M447" s="63" t="str">
        <f>VLOOKUP(D447,'[3]NEW LEGEND 2026'!G:I,3,0)</f>
        <v>HONDA</v>
      </c>
      <c r="N447" s="63" t="str">
        <f>VLOOKUP(D447,'[3]NEW LEGEND 2026'!G:J,4,0)</f>
        <v>GRAY</v>
      </c>
      <c r="O447" s="68" t="str">
        <f t="shared" si="37"/>
        <v>JAN</v>
      </c>
      <c r="P447" s="68">
        <f t="shared" si="38"/>
        <v>12</v>
      </c>
      <c r="Q447" s="68">
        <f t="shared" si="39"/>
        <v>2026</v>
      </c>
      <c r="R447" s="69">
        <f t="shared" si="40"/>
        <v>18.307534722232958</v>
      </c>
      <c r="S447" s="69">
        <f t="shared" si="41"/>
        <v>20.567777777767333</v>
      </c>
      <c r="T447" s="70" t="str">
        <f t="shared" si="42"/>
        <v>1-30 DAYS</v>
      </c>
      <c r="U447" s="70" t="str">
        <f t="shared" si="42"/>
        <v>1-30 DAYS</v>
      </c>
    </row>
    <row r="448" spans="1:21">
      <c r="A448" s="63" t="str">
        <f>VLOOKUP(L448,[1]Sheet1!$N:$P,3,0)</f>
        <v>M2 SURIGAO</v>
      </c>
      <c r="B448" s="66">
        <v>46032.432222222233</v>
      </c>
      <c r="C448" s="66">
        <v>46034.692465277767</v>
      </c>
      <c r="D448" s="67" t="s">
        <v>1000</v>
      </c>
      <c r="E448" s="67" t="s">
        <v>1001</v>
      </c>
      <c r="F448" s="1">
        <v>1</v>
      </c>
      <c r="G448" s="63" t="str">
        <f>VLOOKUP(D448,[2]MINDANAO!$B:$C,2,0)</f>
        <v>XRM RS</v>
      </c>
      <c r="H448" s="67">
        <v>74538</v>
      </c>
      <c r="I448" s="63" t="str">
        <f>VLOOKUP(L448,'[3]NEW LEGEND 2026'!M:S,7,0)</f>
        <v>ULTIMATE</v>
      </c>
      <c r="J448" s="67" t="s">
        <v>1608</v>
      </c>
      <c r="K448" s="67" t="s">
        <v>1609</v>
      </c>
      <c r="L448" s="67" t="s">
        <v>1214</v>
      </c>
      <c r="M448" s="63" t="str">
        <f>VLOOKUP(D448,'[3]NEW LEGEND 2026'!G:I,3,0)</f>
        <v>HONDA</v>
      </c>
      <c r="N448" s="63" t="str">
        <f>VLOOKUP(D448,'[3]NEW LEGEND 2026'!G:J,4,0)</f>
        <v>GRAY</v>
      </c>
      <c r="O448" s="68" t="str">
        <f t="shared" si="37"/>
        <v>JAN</v>
      </c>
      <c r="P448" s="68">
        <f t="shared" si="38"/>
        <v>12</v>
      </c>
      <c r="Q448" s="68">
        <f t="shared" si="39"/>
        <v>2026</v>
      </c>
      <c r="R448" s="69">
        <f t="shared" si="40"/>
        <v>18.307534722232958</v>
      </c>
      <c r="S448" s="69">
        <f t="shared" si="41"/>
        <v>20.567777777767333</v>
      </c>
      <c r="T448" s="70" t="str">
        <f t="shared" si="42"/>
        <v>1-30 DAYS</v>
      </c>
      <c r="U448" s="70" t="str">
        <f t="shared" si="42"/>
        <v>1-30 DAYS</v>
      </c>
    </row>
    <row r="449" spans="1:21">
      <c r="A449" s="63" t="str">
        <f>VLOOKUP(L449,[1]Sheet1!$N:$P,3,0)</f>
        <v>M2 CABADBARAN</v>
      </c>
      <c r="B449" s="66">
        <v>46032.490914351853</v>
      </c>
      <c r="C449" s="66">
        <v>46035.389837962961</v>
      </c>
      <c r="D449" s="67" t="s">
        <v>831</v>
      </c>
      <c r="E449" s="67" t="s">
        <v>832</v>
      </c>
      <c r="F449" s="1">
        <v>1</v>
      </c>
      <c r="G449" s="63" t="str">
        <f>VLOOKUP(D449,[2]MINDANAO!$B:$C,2,0)</f>
        <v>TMX ALPHA FI</v>
      </c>
      <c r="H449" s="67">
        <v>56358</v>
      </c>
      <c r="I449" s="63" t="str">
        <f>VLOOKUP(L449,'[3]NEW LEGEND 2026'!M:S,7,0)</f>
        <v>ULTIMATE</v>
      </c>
      <c r="J449" s="67" t="s">
        <v>1610</v>
      </c>
      <c r="K449" s="67" t="s">
        <v>1611</v>
      </c>
      <c r="L449" s="67" t="s">
        <v>704</v>
      </c>
      <c r="M449" s="63" t="str">
        <f>VLOOKUP(D449,'[3]NEW LEGEND 2026'!G:I,3,0)</f>
        <v>HONDA</v>
      </c>
      <c r="N449" s="63" t="str">
        <f>VLOOKUP(D449,'[3]NEW LEGEND 2026'!G:J,4,0)</f>
        <v>BLACK</v>
      </c>
      <c r="O449" s="68" t="str">
        <f t="shared" si="37"/>
        <v>JAN</v>
      </c>
      <c r="P449" s="68">
        <f t="shared" si="38"/>
        <v>13</v>
      </c>
      <c r="Q449" s="68">
        <f t="shared" si="39"/>
        <v>2026</v>
      </c>
      <c r="R449" s="69">
        <f t="shared" si="40"/>
        <v>17.610162037039117</v>
      </c>
      <c r="S449" s="69">
        <f t="shared" si="41"/>
        <v>20.509085648147448</v>
      </c>
      <c r="T449" s="70" t="str">
        <f t="shared" si="42"/>
        <v>1-30 DAYS</v>
      </c>
      <c r="U449" s="70" t="str">
        <f t="shared" si="42"/>
        <v>1-30 DAYS</v>
      </c>
    </row>
    <row r="450" spans="1:21">
      <c r="A450" s="63" t="str">
        <f>VLOOKUP(L450,[1]Sheet1!$N:$P,3,0)</f>
        <v>M2 CABADBARAN</v>
      </c>
      <c r="B450" s="66">
        <v>46032.490914351853</v>
      </c>
      <c r="C450" s="66">
        <v>46035.389837962961</v>
      </c>
      <c r="D450" s="67" t="s">
        <v>831</v>
      </c>
      <c r="E450" s="67" t="s">
        <v>832</v>
      </c>
      <c r="F450" s="1">
        <v>1</v>
      </c>
      <c r="G450" s="63" t="str">
        <f>VLOOKUP(D450,[2]MINDANAO!$B:$C,2,0)</f>
        <v>TMX ALPHA FI</v>
      </c>
      <c r="H450" s="67">
        <v>56358</v>
      </c>
      <c r="I450" s="63" t="str">
        <f>VLOOKUP(L450,'[3]NEW LEGEND 2026'!M:S,7,0)</f>
        <v>ULTIMATE</v>
      </c>
      <c r="J450" s="67" t="s">
        <v>1612</v>
      </c>
      <c r="K450" s="67" t="s">
        <v>1613</v>
      </c>
      <c r="L450" s="67" t="s">
        <v>704</v>
      </c>
      <c r="M450" s="63" t="str">
        <f>VLOOKUP(D450,'[3]NEW LEGEND 2026'!G:I,3,0)</f>
        <v>HONDA</v>
      </c>
      <c r="N450" s="63" t="str">
        <f>VLOOKUP(D450,'[3]NEW LEGEND 2026'!G:J,4,0)</f>
        <v>BLACK</v>
      </c>
      <c r="O450" s="68" t="str">
        <f t="shared" ref="O450:O513" si="43">CHOOSE(MONTH(C450),"JAN","FEB","MAR","APR","MAY","JUN","JUL","AUG","SEP","OCT","NOV","DEC")</f>
        <v>JAN</v>
      </c>
      <c r="P450" s="68">
        <f t="shared" ref="P450:P513" si="44">DAY(C450)</f>
        <v>13</v>
      </c>
      <c r="Q450" s="68">
        <f t="shared" ref="Q450:Q513" si="45">YEAR(C450)</f>
        <v>2026</v>
      </c>
      <c r="R450" s="69">
        <f t="shared" ref="R450:R513" si="46">DATE(2026,1,31)-C450</f>
        <v>17.610162037039117</v>
      </c>
      <c r="S450" s="69">
        <f t="shared" si="41"/>
        <v>20.509085648147448</v>
      </c>
      <c r="T450" s="70" t="str">
        <f t="shared" si="42"/>
        <v>1-30 DAYS</v>
      </c>
      <c r="U450" s="70" t="str">
        <f t="shared" si="42"/>
        <v>1-30 DAYS</v>
      </c>
    </row>
    <row r="451" spans="1:21">
      <c r="A451" s="63" t="str">
        <f>VLOOKUP(L451,[1]Sheet1!$N:$P,3,0)</f>
        <v>M1 BUTUAN</v>
      </c>
      <c r="B451" s="66">
        <v>46035.425127314818</v>
      </c>
      <c r="C451" s="66">
        <v>46035.425115740742</v>
      </c>
      <c r="D451" s="67" t="s">
        <v>1614</v>
      </c>
      <c r="E451" s="67" t="s">
        <v>1615</v>
      </c>
      <c r="F451" s="1">
        <v>1</v>
      </c>
      <c r="G451" s="63" t="str">
        <f>VLOOKUP(D451,[2]MINDANAO!$B:$C,2,0)</f>
        <v>XTZ125</v>
      </c>
      <c r="H451" s="67">
        <v>85446</v>
      </c>
      <c r="I451" s="63" t="str">
        <f>VLOOKUP(L451,'[3]NEW LEGEND 2026'!M:S,7,0)</f>
        <v>MUTI</v>
      </c>
      <c r="J451" s="67" t="s">
        <v>1616</v>
      </c>
      <c r="K451" s="67" t="s">
        <v>1617</v>
      </c>
      <c r="L451" s="67" t="s">
        <v>897</v>
      </c>
      <c r="M451" s="63" t="str">
        <f>VLOOKUP(D451,'[3]NEW LEGEND 2026'!G:I,3,0)</f>
        <v>YAMAHA</v>
      </c>
      <c r="N451" s="63" t="str">
        <f>VLOOKUP(D451,'[3]NEW LEGEND 2026'!G:J,4,0)</f>
        <v>LUE</v>
      </c>
      <c r="O451" s="68" t="str">
        <f t="shared" si="43"/>
        <v>JAN</v>
      </c>
      <c r="P451" s="68">
        <f t="shared" si="44"/>
        <v>13</v>
      </c>
      <c r="Q451" s="68">
        <f t="shared" si="45"/>
        <v>2026</v>
      </c>
      <c r="R451" s="69">
        <f t="shared" si="46"/>
        <v>17.574884259258397</v>
      </c>
      <c r="S451" s="69">
        <f t="shared" ref="S451:S514" si="47">DATE(2026,1,31)-B451</f>
        <v>17.574872685181617</v>
      </c>
      <c r="T451" s="70" t="str">
        <f t="shared" si="42"/>
        <v>1-30 DAYS</v>
      </c>
      <c r="U451" s="70" t="str">
        <f t="shared" si="42"/>
        <v>1-30 DAYS</v>
      </c>
    </row>
    <row r="452" spans="1:21">
      <c r="A452" s="63" t="str">
        <f>VLOOKUP(L452,[1]Sheet1!$N:$P,3,0)</f>
        <v>M1 HONDA ISULAN</v>
      </c>
      <c r="B452" s="66">
        <v>45987.620868055557</v>
      </c>
      <c r="C452" s="66">
        <v>46036.69122685185</v>
      </c>
      <c r="D452" s="67" t="s">
        <v>1345</v>
      </c>
      <c r="E452" s="67" t="s">
        <v>1346</v>
      </c>
      <c r="F452" s="1">
        <v>1</v>
      </c>
      <c r="G452" s="63" t="str">
        <f>VLOOKUP(D452,[2]MINDANAO!$B:$C,2,0)</f>
        <v>XRM MOTARD FI</v>
      </c>
      <c r="H452" s="67">
        <v>75550</v>
      </c>
      <c r="I452" s="63" t="str">
        <f>VLOOKUP(L452,'[3]NEW LEGEND 2026'!M:S,7,0)</f>
        <v>HONDA</v>
      </c>
      <c r="J452" s="67" t="s">
        <v>1618</v>
      </c>
      <c r="K452" s="67" t="s">
        <v>1619</v>
      </c>
      <c r="L452" s="67" t="s">
        <v>406</v>
      </c>
      <c r="M452" s="63" t="str">
        <f>VLOOKUP(D452,'[3]NEW LEGEND 2026'!G:I,3,0)</f>
        <v>HONDA</v>
      </c>
      <c r="N452" s="63" t="str">
        <f>VLOOKUP(D452,'[3]NEW LEGEND 2026'!G:J,4,0)</f>
        <v>BLACK</v>
      </c>
      <c r="O452" s="68" t="str">
        <f t="shared" si="43"/>
        <v>JAN</v>
      </c>
      <c r="P452" s="68">
        <f t="shared" si="44"/>
        <v>14</v>
      </c>
      <c r="Q452" s="68">
        <f t="shared" si="45"/>
        <v>2026</v>
      </c>
      <c r="R452" s="69">
        <f t="shared" si="46"/>
        <v>16.308773148150067</v>
      </c>
      <c r="S452" s="69">
        <f t="shared" si="47"/>
        <v>65.379131944442634</v>
      </c>
      <c r="T452" s="70" t="str">
        <f t="shared" si="42"/>
        <v>1-30 DAYS</v>
      </c>
      <c r="U452" s="70" t="str">
        <f t="shared" si="42"/>
        <v>61-90 DAYS</v>
      </c>
    </row>
    <row r="453" spans="1:21">
      <c r="A453" s="63" t="str">
        <f>VLOOKUP(L453,[1]Sheet1!$N:$P,3,0)</f>
        <v>M1 HONDA ISULAN</v>
      </c>
      <c r="B453" s="66">
        <v>46000.457337962973</v>
      </c>
      <c r="C453" s="66">
        <v>46036.69122685185</v>
      </c>
      <c r="D453" s="67" t="s">
        <v>1345</v>
      </c>
      <c r="E453" s="67" t="s">
        <v>1346</v>
      </c>
      <c r="F453" s="1">
        <v>1</v>
      </c>
      <c r="G453" s="63" t="str">
        <f>VLOOKUP(D453,[2]MINDANAO!$B:$C,2,0)</f>
        <v>XRM MOTARD FI</v>
      </c>
      <c r="H453" s="67">
        <v>75550</v>
      </c>
      <c r="I453" s="63" t="str">
        <f>VLOOKUP(L453,'[3]NEW LEGEND 2026'!M:S,7,0)</f>
        <v>HONDA</v>
      </c>
      <c r="J453" s="67" t="s">
        <v>1620</v>
      </c>
      <c r="K453" s="67" t="s">
        <v>1621</v>
      </c>
      <c r="L453" s="67" t="s">
        <v>406</v>
      </c>
      <c r="M453" s="63" t="str">
        <f>VLOOKUP(D453,'[3]NEW LEGEND 2026'!G:I,3,0)</f>
        <v>HONDA</v>
      </c>
      <c r="N453" s="63" t="str">
        <f>VLOOKUP(D453,'[3]NEW LEGEND 2026'!G:J,4,0)</f>
        <v>BLACK</v>
      </c>
      <c r="O453" s="68" t="str">
        <f t="shared" si="43"/>
        <v>JAN</v>
      </c>
      <c r="P453" s="68">
        <f t="shared" si="44"/>
        <v>14</v>
      </c>
      <c r="Q453" s="68">
        <f t="shared" si="45"/>
        <v>2026</v>
      </c>
      <c r="R453" s="69">
        <f t="shared" si="46"/>
        <v>16.308773148150067</v>
      </c>
      <c r="S453" s="69">
        <f t="shared" si="47"/>
        <v>52.542662037027185</v>
      </c>
      <c r="T453" s="70" t="str">
        <f t="shared" si="42"/>
        <v>1-30 DAYS</v>
      </c>
      <c r="U453" s="70" t="str">
        <f t="shared" si="42"/>
        <v>31-60 DAYS</v>
      </c>
    </row>
    <row r="454" spans="1:21">
      <c r="A454" s="63" t="str">
        <f>VLOOKUP(L454,[1]Sheet1!$N:$P,3,0)</f>
        <v>M1 BUTUAN</v>
      </c>
      <c r="B454" s="66">
        <v>46022.389432870368</v>
      </c>
      <c r="C454" s="66">
        <v>46037.352430555547</v>
      </c>
      <c r="D454" s="67" t="s">
        <v>1504</v>
      </c>
      <c r="E454" s="67" t="s">
        <v>1505</v>
      </c>
      <c r="F454" s="1">
        <v>1</v>
      </c>
      <c r="G454" s="63" t="str">
        <f>VLOOKUP(D454,[2]MINDANAO!$B:$C,2,0)</f>
        <v>KLX150</v>
      </c>
      <c r="H454" s="67">
        <v>130686</v>
      </c>
      <c r="I454" s="63" t="str">
        <f>VLOOKUP(L454,'[3]NEW LEGEND 2026'!M:S,7,0)</f>
        <v>MUTI</v>
      </c>
      <c r="J454" s="67" t="s">
        <v>1622</v>
      </c>
      <c r="K454" s="67" t="s">
        <v>1623</v>
      </c>
      <c r="L454" s="67" t="s">
        <v>897</v>
      </c>
      <c r="M454" s="63" t="str">
        <f>VLOOKUP(D454,'[3]NEW LEGEND 2026'!G:I,3,0)</f>
        <v>KAWASAKI</v>
      </c>
      <c r="N454" s="63" t="str">
        <f>VLOOKUP(D454,'[3]NEW LEGEND 2026'!G:J,4,0)</f>
        <v>BLACK</v>
      </c>
      <c r="O454" s="68" t="str">
        <f t="shared" si="43"/>
        <v>JAN</v>
      </c>
      <c r="P454" s="68">
        <f t="shared" si="44"/>
        <v>15</v>
      </c>
      <c r="Q454" s="68">
        <f t="shared" si="45"/>
        <v>2026</v>
      </c>
      <c r="R454" s="69">
        <f t="shared" si="46"/>
        <v>15.647569444452529</v>
      </c>
      <c r="S454" s="69">
        <f t="shared" si="47"/>
        <v>30.610567129631818</v>
      </c>
      <c r="T454" s="70" t="str">
        <f t="shared" si="42"/>
        <v>1-30 DAYS</v>
      </c>
      <c r="U454" s="70" t="str">
        <f t="shared" si="42"/>
        <v>31-60 DAYS</v>
      </c>
    </row>
    <row r="455" spans="1:21">
      <c r="A455" s="63" t="str">
        <f>VLOOKUP(L455,[1]Sheet1!$N:$P,3,0)</f>
        <v>M1 BUTUAN</v>
      </c>
      <c r="B455" s="66">
        <v>45947.395567129628</v>
      </c>
      <c r="C455" s="66">
        <v>46037.352430555547</v>
      </c>
      <c r="D455" s="67" t="s">
        <v>1060</v>
      </c>
      <c r="E455" s="67" t="s">
        <v>1061</v>
      </c>
      <c r="F455" s="1">
        <v>1</v>
      </c>
      <c r="G455" s="63" t="str">
        <f>VLOOKUP(D455,[2]MINDANAO!$B:$C,2,0)</f>
        <v>MIO AEROX S 155</v>
      </c>
      <c r="H455" s="67">
        <v>152427</v>
      </c>
      <c r="I455" s="63" t="str">
        <f>VLOOKUP(L455,'[3]NEW LEGEND 2026'!M:S,7,0)</f>
        <v>MUTI</v>
      </c>
      <c r="J455" s="67" t="s">
        <v>1624</v>
      </c>
      <c r="K455" s="67" t="s">
        <v>1625</v>
      </c>
      <c r="L455" s="67" t="s">
        <v>897</v>
      </c>
      <c r="M455" s="63" t="str">
        <f>VLOOKUP(D455,'[3]NEW LEGEND 2026'!G:I,3,0)</f>
        <v>YAMAHA</v>
      </c>
      <c r="N455" s="63" t="str">
        <f>VLOOKUP(D455,'[3]NEW LEGEND 2026'!G:J,4,0)</f>
        <v>MATTE BLUE</v>
      </c>
      <c r="O455" s="68" t="str">
        <f t="shared" si="43"/>
        <v>JAN</v>
      </c>
      <c r="P455" s="68">
        <f t="shared" si="44"/>
        <v>15</v>
      </c>
      <c r="Q455" s="68">
        <f t="shared" si="45"/>
        <v>2026</v>
      </c>
      <c r="R455" s="69">
        <f t="shared" si="46"/>
        <v>15.647569444452529</v>
      </c>
      <c r="S455" s="69">
        <f t="shared" si="47"/>
        <v>105.60443287037197</v>
      </c>
      <c r="T455" s="70" t="str">
        <f t="shared" si="42"/>
        <v>1-30 DAYS</v>
      </c>
      <c r="U455" s="70" t="str">
        <f t="shared" si="42"/>
        <v>91 DAYS UP</v>
      </c>
    </row>
    <row r="456" spans="1:21">
      <c r="A456" s="63" t="str">
        <f>VLOOKUP(L456,[1]Sheet1!$N:$P,3,0)</f>
        <v>M1 BUTUAN</v>
      </c>
      <c r="B456" s="66">
        <v>45947.395567129628</v>
      </c>
      <c r="C456" s="66">
        <v>46037.352430555547</v>
      </c>
      <c r="D456" s="67" t="s">
        <v>1060</v>
      </c>
      <c r="E456" s="67" t="s">
        <v>1061</v>
      </c>
      <c r="F456" s="1">
        <v>1</v>
      </c>
      <c r="G456" s="63" t="str">
        <f>VLOOKUP(D456,[2]MINDANAO!$B:$C,2,0)</f>
        <v>MIO AEROX S 155</v>
      </c>
      <c r="H456" s="67">
        <v>152427</v>
      </c>
      <c r="I456" s="63" t="str">
        <f>VLOOKUP(L456,'[3]NEW LEGEND 2026'!M:S,7,0)</f>
        <v>MUTI</v>
      </c>
      <c r="J456" s="67" t="s">
        <v>1626</v>
      </c>
      <c r="K456" s="67" t="s">
        <v>1627</v>
      </c>
      <c r="L456" s="67" t="s">
        <v>897</v>
      </c>
      <c r="M456" s="63" t="str">
        <f>VLOOKUP(D456,'[3]NEW LEGEND 2026'!G:I,3,0)</f>
        <v>YAMAHA</v>
      </c>
      <c r="N456" s="63" t="str">
        <f>VLOOKUP(D456,'[3]NEW LEGEND 2026'!G:J,4,0)</f>
        <v>MATTE BLUE</v>
      </c>
      <c r="O456" s="68" t="str">
        <f t="shared" si="43"/>
        <v>JAN</v>
      </c>
      <c r="P456" s="68">
        <f t="shared" si="44"/>
        <v>15</v>
      </c>
      <c r="Q456" s="68">
        <f t="shared" si="45"/>
        <v>2026</v>
      </c>
      <c r="R456" s="69">
        <f t="shared" si="46"/>
        <v>15.647569444452529</v>
      </c>
      <c r="S456" s="69">
        <f t="shared" si="47"/>
        <v>105.60443287037197</v>
      </c>
      <c r="T456" s="70" t="str">
        <f t="shared" si="42"/>
        <v>1-30 DAYS</v>
      </c>
      <c r="U456" s="70" t="str">
        <f t="shared" si="42"/>
        <v>91 DAYS UP</v>
      </c>
    </row>
    <row r="457" spans="1:21">
      <c r="A457" s="63" t="str">
        <f>VLOOKUP(L457,[1]Sheet1!$N:$P,3,0)</f>
        <v>M1 BUTUAN</v>
      </c>
      <c r="B457" s="66">
        <v>45947.395567129628</v>
      </c>
      <c r="C457" s="66">
        <v>46037.352430555547</v>
      </c>
      <c r="D457" s="67" t="s">
        <v>1060</v>
      </c>
      <c r="E457" s="67" t="s">
        <v>1061</v>
      </c>
      <c r="F457" s="1">
        <v>1</v>
      </c>
      <c r="G457" s="63" t="str">
        <f>VLOOKUP(D457,[2]MINDANAO!$B:$C,2,0)</f>
        <v>MIO AEROX S 155</v>
      </c>
      <c r="H457" s="67">
        <v>152427</v>
      </c>
      <c r="I457" s="63" t="str">
        <f>VLOOKUP(L457,'[3]NEW LEGEND 2026'!M:S,7,0)</f>
        <v>MUTI</v>
      </c>
      <c r="J457" s="67" t="s">
        <v>1628</v>
      </c>
      <c r="K457" s="67" t="s">
        <v>1629</v>
      </c>
      <c r="L457" s="67" t="s">
        <v>897</v>
      </c>
      <c r="M457" s="63" t="str">
        <f>VLOOKUP(D457,'[3]NEW LEGEND 2026'!G:I,3,0)</f>
        <v>YAMAHA</v>
      </c>
      <c r="N457" s="63" t="str">
        <f>VLOOKUP(D457,'[3]NEW LEGEND 2026'!G:J,4,0)</f>
        <v>MATTE BLUE</v>
      </c>
      <c r="O457" s="68" t="str">
        <f t="shared" si="43"/>
        <v>JAN</v>
      </c>
      <c r="P457" s="68">
        <f t="shared" si="44"/>
        <v>15</v>
      </c>
      <c r="Q457" s="68">
        <f t="shared" si="45"/>
        <v>2026</v>
      </c>
      <c r="R457" s="69">
        <f t="shared" si="46"/>
        <v>15.647569444452529</v>
      </c>
      <c r="S457" s="69">
        <f t="shared" si="47"/>
        <v>105.60443287037197</v>
      </c>
      <c r="T457" s="70" t="str">
        <f t="shared" si="42"/>
        <v>1-30 DAYS</v>
      </c>
      <c r="U457" s="70" t="str">
        <f t="shared" si="42"/>
        <v>91 DAYS UP</v>
      </c>
    </row>
    <row r="458" spans="1:21">
      <c r="A458" s="63" t="str">
        <f>VLOOKUP(L458,[1]Sheet1!$N:$P,3,0)</f>
        <v>M1 ALABEL</v>
      </c>
      <c r="B458" s="66">
        <v>46028.651377314818</v>
      </c>
      <c r="C458" s="66">
        <v>46037.409375000003</v>
      </c>
      <c r="D458" s="67" t="s">
        <v>1476</v>
      </c>
      <c r="E458" s="67" t="s">
        <v>1477</v>
      </c>
      <c r="F458" s="1">
        <v>1</v>
      </c>
      <c r="G458" s="63" t="str">
        <f>VLOOKUP(D458,[2]MINDANAO!$B:$C,2,0)</f>
        <v>RAIDER150 FI BLADE</v>
      </c>
      <c r="H458" s="67">
        <v>110446.43</v>
      </c>
      <c r="I458" s="63" t="str">
        <f>VLOOKUP(L458,'[3]NEW LEGEND 2026'!M:S,7,0)</f>
        <v>MUTI</v>
      </c>
      <c r="J458" s="67" t="s">
        <v>1630</v>
      </c>
      <c r="K458" s="67" t="s">
        <v>1631</v>
      </c>
      <c r="L458" s="67" t="s">
        <v>526</v>
      </c>
      <c r="M458" s="63" t="str">
        <f>VLOOKUP(D458,'[3]NEW LEGEND 2026'!G:I,3,0)</f>
        <v>SUZUKI</v>
      </c>
      <c r="N458" s="63" t="str">
        <f>VLOOKUP(D458,'[3]NEW LEGEND 2026'!G:J,4,0)</f>
        <v>GRAY/BLACK</v>
      </c>
      <c r="O458" s="68" t="str">
        <f t="shared" si="43"/>
        <v>JAN</v>
      </c>
      <c r="P458" s="68">
        <f t="shared" si="44"/>
        <v>15</v>
      </c>
      <c r="Q458" s="68">
        <f t="shared" si="45"/>
        <v>2026</v>
      </c>
      <c r="R458" s="69">
        <f t="shared" si="46"/>
        <v>15.59062499999709</v>
      </c>
      <c r="S458" s="69">
        <f t="shared" si="47"/>
        <v>24.348622685181908</v>
      </c>
      <c r="T458" s="70" t="str">
        <f t="shared" si="42"/>
        <v>1-30 DAYS</v>
      </c>
      <c r="U458" s="70" t="str">
        <f t="shared" si="42"/>
        <v>1-30 DAYS</v>
      </c>
    </row>
    <row r="459" spans="1:21">
      <c r="A459" s="63" t="str">
        <f>VLOOKUP(L459,[1]Sheet1!$N:$P,3,0)</f>
        <v>M1 ALABEL</v>
      </c>
      <c r="B459" s="66">
        <v>46028.651377314818</v>
      </c>
      <c r="C459" s="66">
        <v>46037.409375000003</v>
      </c>
      <c r="D459" s="67" t="s">
        <v>1476</v>
      </c>
      <c r="E459" s="67" t="s">
        <v>1477</v>
      </c>
      <c r="F459" s="1">
        <v>1</v>
      </c>
      <c r="G459" s="63" t="str">
        <f>VLOOKUP(D459,[2]MINDANAO!$B:$C,2,0)</f>
        <v>RAIDER150 FI BLADE</v>
      </c>
      <c r="H459" s="67">
        <v>110446.43</v>
      </c>
      <c r="I459" s="63" t="str">
        <f>VLOOKUP(L459,'[3]NEW LEGEND 2026'!M:S,7,0)</f>
        <v>MUTI</v>
      </c>
      <c r="J459" s="67" t="s">
        <v>1632</v>
      </c>
      <c r="K459" s="67" t="s">
        <v>1633</v>
      </c>
      <c r="L459" s="67" t="s">
        <v>526</v>
      </c>
      <c r="M459" s="63" t="str">
        <f>VLOOKUP(D459,'[3]NEW LEGEND 2026'!G:I,3,0)</f>
        <v>SUZUKI</v>
      </c>
      <c r="N459" s="63" t="str">
        <f>VLOOKUP(D459,'[3]NEW LEGEND 2026'!G:J,4,0)</f>
        <v>GRAY/BLACK</v>
      </c>
      <c r="O459" s="68" t="str">
        <f t="shared" si="43"/>
        <v>JAN</v>
      </c>
      <c r="P459" s="68">
        <f t="shared" si="44"/>
        <v>15</v>
      </c>
      <c r="Q459" s="68">
        <f t="shared" si="45"/>
        <v>2026</v>
      </c>
      <c r="R459" s="69">
        <f t="shared" si="46"/>
        <v>15.59062499999709</v>
      </c>
      <c r="S459" s="69">
        <f t="shared" si="47"/>
        <v>24.348622685181908</v>
      </c>
      <c r="T459" s="70" t="str">
        <f t="shared" si="42"/>
        <v>1-30 DAYS</v>
      </c>
      <c r="U459" s="70" t="str">
        <f t="shared" si="42"/>
        <v>1-30 DAYS</v>
      </c>
    </row>
    <row r="460" spans="1:21">
      <c r="A460" s="63" t="str">
        <f>VLOOKUP(L460,[1]Sheet1!$N:$P,3,0)</f>
        <v>M1 ALABEL</v>
      </c>
      <c r="B460" s="66">
        <v>46037.442164351851</v>
      </c>
      <c r="C460" s="66">
        <v>46037.442164351851</v>
      </c>
      <c r="D460" s="67" t="s">
        <v>1634</v>
      </c>
      <c r="E460" s="67" t="s">
        <v>1635</v>
      </c>
      <c r="F460" s="1">
        <v>1</v>
      </c>
      <c r="G460" s="63" t="str">
        <f>VLOOKUP(D460,[2]MINDANAO!$B:$C,2,0)</f>
        <v>XTZ125</v>
      </c>
      <c r="H460" s="67">
        <v>85446</v>
      </c>
      <c r="I460" s="63" t="str">
        <f>VLOOKUP(L460,'[3]NEW LEGEND 2026'!M:S,7,0)</f>
        <v>MUTI</v>
      </c>
      <c r="J460" s="67" t="s">
        <v>1636</v>
      </c>
      <c r="K460" s="67" t="s">
        <v>1637</v>
      </c>
      <c r="L460" s="67" t="s">
        <v>526</v>
      </c>
      <c r="M460" s="63" t="str">
        <f>VLOOKUP(D460,'[3]NEW LEGEND 2026'!G:I,3,0)</f>
        <v>YAMAHA</v>
      </c>
      <c r="N460" s="63" t="str">
        <f>VLOOKUP(D460,'[3]NEW LEGEND 2026'!G:J,4,0)</f>
        <v>BLACK</v>
      </c>
      <c r="O460" s="68" t="str">
        <f t="shared" si="43"/>
        <v>JAN</v>
      </c>
      <c r="P460" s="68">
        <f t="shared" si="44"/>
        <v>15</v>
      </c>
      <c r="Q460" s="68">
        <f t="shared" si="45"/>
        <v>2026</v>
      </c>
      <c r="R460" s="69">
        <f t="shared" si="46"/>
        <v>15.557835648149194</v>
      </c>
      <c r="S460" s="69">
        <f t="shared" si="47"/>
        <v>15.557835648149194</v>
      </c>
      <c r="T460" s="70" t="str">
        <f t="shared" si="42"/>
        <v>1-30 DAYS</v>
      </c>
      <c r="U460" s="70" t="str">
        <f t="shared" si="42"/>
        <v>1-30 DAYS</v>
      </c>
    </row>
    <row r="461" spans="1:21">
      <c r="A461" s="63" t="str">
        <f>VLOOKUP(L461,[1]Sheet1!$N:$P,3,0)</f>
        <v>M2 STO. TOMAS</v>
      </c>
      <c r="B461" s="66">
        <v>46037.445011574076</v>
      </c>
      <c r="C461" s="66">
        <v>46037.445</v>
      </c>
      <c r="D461" s="67" t="s">
        <v>1133</v>
      </c>
      <c r="E461" s="67" t="s">
        <v>1134</v>
      </c>
      <c r="F461" s="1">
        <v>1</v>
      </c>
      <c r="G461" s="63" t="str">
        <f>VLOOKUP(D461,[2]MINDANAO!$B:$C,2,0)</f>
        <v>MIO i125</v>
      </c>
      <c r="H461" s="67">
        <v>72447</v>
      </c>
      <c r="I461" s="63" t="str">
        <f>VLOOKUP(L461,'[3]NEW LEGEND 2026'!M:S,7,0)</f>
        <v>ULTIMATE</v>
      </c>
      <c r="J461" s="67" t="s">
        <v>1638</v>
      </c>
      <c r="K461" s="67" t="s">
        <v>1639</v>
      </c>
      <c r="L461" s="67" t="s">
        <v>1367</v>
      </c>
      <c r="M461" s="63" t="str">
        <f>VLOOKUP(D461,'[3]NEW LEGEND 2026'!G:I,3,0)</f>
        <v>YAMAHA</v>
      </c>
      <c r="N461" s="63" t="str">
        <f>VLOOKUP(D461,'[3]NEW LEGEND 2026'!G:J,4,0)</f>
        <v>BLACK/MATTE GRAY</v>
      </c>
      <c r="O461" s="68" t="str">
        <f t="shared" si="43"/>
        <v>JAN</v>
      </c>
      <c r="P461" s="68">
        <f t="shared" si="44"/>
        <v>15</v>
      </c>
      <c r="Q461" s="68">
        <f t="shared" si="45"/>
        <v>2026</v>
      </c>
      <c r="R461" s="69">
        <f t="shared" si="46"/>
        <v>15.555000000000291</v>
      </c>
      <c r="S461" s="69">
        <f t="shared" si="47"/>
        <v>15.554988425923511</v>
      </c>
      <c r="T461" s="70" t="str">
        <f t="shared" si="42"/>
        <v>1-30 DAYS</v>
      </c>
      <c r="U461" s="70" t="str">
        <f t="shared" si="42"/>
        <v>1-30 DAYS</v>
      </c>
    </row>
    <row r="462" spans="1:21">
      <c r="A462" s="63" t="str">
        <f>VLOOKUP(L462,[1]Sheet1!$N:$P,3,0)</f>
        <v>M2 STO. TOMAS</v>
      </c>
      <c r="B462" s="66">
        <v>46037.445011574076</v>
      </c>
      <c r="C462" s="66">
        <v>46037.445</v>
      </c>
      <c r="D462" s="67" t="s">
        <v>512</v>
      </c>
      <c r="E462" s="67" t="s">
        <v>513</v>
      </c>
      <c r="F462" s="1">
        <v>1</v>
      </c>
      <c r="G462" s="63" t="str">
        <f>VLOOKUP(D462,[2]MINDANAO!$B:$C,2,0)</f>
        <v>MIO i125</v>
      </c>
      <c r="H462" s="67">
        <v>72447</v>
      </c>
      <c r="I462" s="63" t="str">
        <f>VLOOKUP(L462,'[3]NEW LEGEND 2026'!M:S,7,0)</f>
        <v>ULTIMATE</v>
      </c>
      <c r="J462" s="67" t="s">
        <v>1640</v>
      </c>
      <c r="K462" s="67" t="s">
        <v>1641</v>
      </c>
      <c r="L462" s="67" t="s">
        <v>1367</v>
      </c>
      <c r="M462" s="63" t="str">
        <f>VLOOKUP(D462,'[3]NEW LEGEND 2026'!G:I,3,0)</f>
        <v>YAMAHA</v>
      </c>
      <c r="N462" s="63" t="str">
        <f>VLOOKUP(D462,'[3]NEW LEGEND 2026'!G:J,4,0)</f>
        <v>WHITE/CYAN</v>
      </c>
      <c r="O462" s="68" t="str">
        <f t="shared" si="43"/>
        <v>JAN</v>
      </c>
      <c r="P462" s="68">
        <f t="shared" si="44"/>
        <v>15</v>
      </c>
      <c r="Q462" s="68">
        <f t="shared" si="45"/>
        <v>2026</v>
      </c>
      <c r="R462" s="69">
        <f t="shared" si="46"/>
        <v>15.555000000000291</v>
      </c>
      <c r="S462" s="69">
        <f t="shared" si="47"/>
        <v>15.554988425923511</v>
      </c>
      <c r="T462" s="70" t="str">
        <f t="shared" si="42"/>
        <v>1-30 DAYS</v>
      </c>
      <c r="U462" s="70" t="str">
        <f t="shared" si="42"/>
        <v>1-30 DAYS</v>
      </c>
    </row>
    <row r="463" spans="1:21">
      <c r="A463" s="63" t="str">
        <f>VLOOKUP(L463,[1]Sheet1!$N:$P,3,0)</f>
        <v>M2 BATANGAS</v>
      </c>
      <c r="B463" s="66">
        <v>46037.487037037034</v>
      </c>
      <c r="C463" s="66">
        <v>46037.487025462957</v>
      </c>
      <c r="D463" s="67" t="s">
        <v>450</v>
      </c>
      <c r="E463" s="67" t="s">
        <v>451</v>
      </c>
      <c r="F463" s="1">
        <v>1</v>
      </c>
      <c r="G463" s="63" t="str">
        <f>VLOOKUP(D463,[2]MINDANAO!$B:$C,2,0)</f>
        <v>MIO i125</v>
      </c>
      <c r="H463" s="67">
        <v>72447</v>
      </c>
      <c r="I463" s="63" t="str">
        <f>VLOOKUP(L463,'[3]NEW LEGEND 2026'!M:S,7,0)</f>
        <v>ULTIMATE</v>
      </c>
      <c r="J463" s="67" t="s">
        <v>1642</v>
      </c>
      <c r="K463" s="67" t="s">
        <v>1643</v>
      </c>
      <c r="L463" s="67" t="s">
        <v>1094</v>
      </c>
      <c r="M463" s="63" t="str">
        <f>VLOOKUP(D463,'[3]NEW LEGEND 2026'!G:I,3,0)</f>
        <v>YAMAHA</v>
      </c>
      <c r="N463" s="63" t="str">
        <f>VLOOKUP(D463,'[3]NEW LEGEND 2026'!G:J,4,0)</f>
        <v>ORANGE/WHITE</v>
      </c>
      <c r="O463" s="68" t="str">
        <f t="shared" si="43"/>
        <v>JAN</v>
      </c>
      <c r="P463" s="68">
        <f t="shared" si="44"/>
        <v>15</v>
      </c>
      <c r="Q463" s="68">
        <f t="shared" si="45"/>
        <v>2026</v>
      </c>
      <c r="R463" s="69">
        <f t="shared" si="46"/>
        <v>15.512974537043192</v>
      </c>
      <c r="S463" s="69">
        <f t="shared" si="47"/>
        <v>15.512962962966412</v>
      </c>
      <c r="T463" s="70" t="str">
        <f t="shared" si="42"/>
        <v>1-30 DAYS</v>
      </c>
      <c r="U463" s="70" t="str">
        <f t="shared" si="42"/>
        <v>1-30 DAYS</v>
      </c>
    </row>
    <row r="464" spans="1:21">
      <c r="A464" s="63" t="str">
        <f>VLOOKUP(L464,[1]Sheet1!$N:$P,3,0)</f>
        <v>M2 BATANGAS</v>
      </c>
      <c r="B464" s="66">
        <v>46037.487037037034</v>
      </c>
      <c r="C464" s="66">
        <v>46037.487025462957</v>
      </c>
      <c r="D464" s="67" t="s">
        <v>1133</v>
      </c>
      <c r="E464" s="67" t="s">
        <v>1134</v>
      </c>
      <c r="F464" s="1">
        <v>1</v>
      </c>
      <c r="G464" s="63" t="str">
        <f>VLOOKUP(D464,[2]MINDANAO!$B:$C,2,0)</f>
        <v>MIO i125</v>
      </c>
      <c r="H464" s="67">
        <v>72447</v>
      </c>
      <c r="I464" s="63" t="str">
        <f>VLOOKUP(L464,'[3]NEW LEGEND 2026'!M:S,7,0)</f>
        <v>ULTIMATE</v>
      </c>
      <c r="J464" s="67" t="s">
        <v>1644</v>
      </c>
      <c r="K464" s="67" t="s">
        <v>1645</v>
      </c>
      <c r="L464" s="67" t="s">
        <v>1094</v>
      </c>
      <c r="M464" s="63" t="str">
        <f>VLOOKUP(D464,'[3]NEW LEGEND 2026'!G:I,3,0)</f>
        <v>YAMAHA</v>
      </c>
      <c r="N464" s="63" t="str">
        <f>VLOOKUP(D464,'[3]NEW LEGEND 2026'!G:J,4,0)</f>
        <v>BLACK/MATTE GRAY</v>
      </c>
      <c r="O464" s="68" t="str">
        <f t="shared" si="43"/>
        <v>JAN</v>
      </c>
      <c r="P464" s="68">
        <f t="shared" si="44"/>
        <v>15</v>
      </c>
      <c r="Q464" s="68">
        <f t="shared" si="45"/>
        <v>2026</v>
      </c>
      <c r="R464" s="69">
        <f t="shared" si="46"/>
        <v>15.512974537043192</v>
      </c>
      <c r="S464" s="69">
        <f t="shared" si="47"/>
        <v>15.512962962966412</v>
      </c>
      <c r="T464" s="70" t="str">
        <f t="shared" si="42"/>
        <v>1-30 DAYS</v>
      </c>
      <c r="U464" s="70" t="str">
        <f t="shared" si="42"/>
        <v>1-30 DAYS</v>
      </c>
    </row>
    <row r="465" spans="1:21">
      <c r="A465" s="63" t="str">
        <f>VLOOKUP(L465,[1]Sheet1!$N:$P,3,0)</f>
        <v>M2 BATANGAS</v>
      </c>
      <c r="B465" s="66">
        <v>46037.487037037034</v>
      </c>
      <c r="C465" s="66">
        <v>46037.487025462957</v>
      </c>
      <c r="D465" s="67" t="s">
        <v>1133</v>
      </c>
      <c r="E465" s="67" t="s">
        <v>1134</v>
      </c>
      <c r="F465" s="1">
        <v>1</v>
      </c>
      <c r="G465" s="63" t="str">
        <f>VLOOKUP(D465,[2]MINDANAO!$B:$C,2,0)</f>
        <v>MIO i125</v>
      </c>
      <c r="H465" s="67">
        <v>72447</v>
      </c>
      <c r="I465" s="63" t="str">
        <f>VLOOKUP(L465,'[3]NEW LEGEND 2026'!M:S,7,0)</f>
        <v>ULTIMATE</v>
      </c>
      <c r="J465" s="67" t="s">
        <v>1646</v>
      </c>
      <c r="K465" s="67" t="s">
        <v>1647</v>
      </c>
      <c r="L465" s="67" t="s">
        <v>1094</v>
      </c>
      <c r="M465" s="63" t="str">
        <f>VLOOKUP(D465,'[3]NEW LEGEND 2026'!G:I,3,0)</f>
        <v>YAMAHA</v>
      </c>
      <c r="N465" s="63" t="str">
        <f>VLOOKUP(D465,'[3]NEW LEGEND 2026'!G:J,4,0)</f>
        <v>BLACK/MATTE GRAY</v>
      </c>
      <c r="O465" s="68" t="str">
        <f t="shared" si="43"/>
        <v>JAN</v>
      </c>
      <c r="P465" s="68">
        <f t="shared" si="44"/>
        <v>15</v>
      </c>
      <c r="Q465" s="68">
        <f t="shared" si="45"/>
        <v>2026</v>
      </c>
      <c r="R465" s="69">
        <f t="shared" si="46"/>
        <v>15.512974537043192</v>
      </c>
      <c r="S465" s="69">
        <f t="shared" si="47"/>
        <v>15.512962962966412</v>
      </c>
      <c r="T465" s="70" t="str">
        <f t="shared" si="42"/>
        <v>1-30 DAYS</v>
      </c>
      <c r="U465" s="70" t="str">
        <f t="shared" si="42"/>
        <v>1-30 DAYS</v>
      </c>
    </row>
    <row r="466" spans="1:21">
      <c r="A466" s="63" t="str">
        <f>VLOOKUP(L466,[1]Sheet1!$N:$P,3,0)</f>
        <v>M1 MARAMAG</v>
      </c>
      <c r="B466" s="66">
        <v>46037.573854166672</v>
      </c>
      <c r="C466" s="66">
        <v>46037.573842592603</v>
      </c>
      <c r="D466" s="67" t="s">
        <v>1476</v>
      </c>
      <c r="E466" s="67" t="s">
        <v>1477</v>
      </c>
      <c r="F466" s="1">
        <v>1</v>
      </c>
      <c r="G466" s="63" t="str">
        <f>VLOOKUP(D466,[2]MINDANAO!$B:$C,2,0)</f>
        <v>RAIDER150 FI BLADE</v>
      </c>
      <c r="H466" s="67">
        <v>110446.43</v>
      </c>
      <c r="I466" s="63" t="str">
        <f>VLOOKUP(L466,'[3]NEW LEGEND 2026'!M:S,7,0)</f>
        <v>MUTI</v>
      </c>
      <c r="J466" s="67" t="s">
        <v>1648</v>
      </c>
      <c r="K466" s="67" t="s">
        <v>1649</v>
      </c>
      <c r="L466" s="67" t="s">
        <v>381</v>
      </c>
      <c r="M466" s="63" t="str">
        <f>VLOOKUP(D466,'[3]NEW LEGEND 2026'!G:I,3,0)</f>
        <v>SUZUKI</v>
      </c>
      <c r="N466" s="63" t="str">
        <f>VLOOKUP(D466,'[3]NEW LEGEND 2026'!G:J,4,0)</f>
        <v>GRAY/BLACK</v>
      </c>
      <c r="O466" s="68" t="str">
        <f t="shared" si="43"/>
        <v>JAN</v>
      </c>
      <c r="P466" s="68">
        <f t="shared" si="44"/>
        <v>15</v>
      </c>
      <c r="Q466" s="68">
        <f t="shared" si="45"/>
        <v>2026</v>
      </c>
      <c r="R466" s="69">
        <f t="shared" si="46"/>
        <v>15.426157407397113</v>
      </c>
      <c r="S466" s="69">
        <f t="shared" si="47"/>
        <v>15.42614583332761</v>
      </c>
      <c r="T466" s="70" t="str">
        <f t="shared" ref="T466:U529" si="48">IF(R466&lt;=30,"1-30 DAYS",IF(R466&lt;=60,"31-60 DAYS",IF(R466&lt;=90,"61-90 DAYS","91 DAYS UP")))</f>
        <v>1-30 DAYS</v>
      </c>
      <c r="U466" s="70" t="str">
        <f t="shared" si="48"/>
        <v>1-30 DAYS</v>
      </c>
    </row>
    <row r="467" spans="1:21">
      <c r="A467" s="63" t="str">
        <f>VLOOKUP(L467,[1]Sheet1!$N:$P,3,0)</f>
        <v>M1 QUEZON</v>
      </c>
      <c r="B467" s="66">
        <v>46029.547094907408</v>
      </c>
      <c r="C467" s="66">
        <v>46037.578460648147</v>
      </c>
      <c r="D467" s="67" t="s">
        <v>1575</v>
      </c>
      <c r="E467" s="67" t="s">
        <v>1576</v>
      </c>
      <c r="F467" s="1">
        <v>1</v>
      </c>
      <c r="G467" s="63" t="str">
        <f>VLOOKUP(D467,[2]MINDANAO!$B:$C,2,0)</f>
        <v>RAIDER150 FI BLADE</v>
      </c>
      <c r="H467" s="67">
        <v>110446.43</v>
      </c>
      <c r="I467" s="63" t="str">
        <f>VLOOKUP(L467,'[3]NEW LEGEND 2026'!M:S,7,0)</f>
        <v>MUTI</v>
      </c>
      <c r="J467" s="67" t="s">
        <v>1650</v>
      </c>
      <c r="K467" s="67" t="s">
        <v>1651</v>
      </c>
      <c r="L467" s="67" t="s">
        <v>421</v>
      </c>
      <c r="M467" s="63" t="str">
        <f>VLOOKUP(D467,'[3]NEW LEGEND 2026'!G:I,3,0)</f>
        <v>SUZUKI</v>
      </c>
      <c r="N467" s="63" t="str">
        <f>VLOOKUP(D467,'[3]NEW LEGEND 2026'!G:J,4,0)</f>
        <v>BLUE/GRAY</v>
      </c>
      <c r="O467" s="68" t="str">
        <f t="shared" si="43"/>
        <v>JAN</v>
      </c>
      <c r="P467" s="68">
        <f t="shared" si="44"/>
        <v>15</v>
      </c>
      <c r="Q467" s="68">
        <f t="shared" si="45"/>
        <v>2026</v>
      </c>
      <c r="R467" s="69">
        <f t="shared" si="46"/>
        <v>15.421539351853426</v>
      </c>
      <c r="S467" s="69">
        <f t="shared" si="47"/>
        <v>23.452905092592118</v>
      </c>
      <c r="T467" s="70" t="str">
        <f t="shared" si="48"/>
        <v>1-30 DAYS</v>
      </c>
      <c r="U467" s="70" t="str">
        <f t="shared" si="48"/>
        <v>1-30 DAYS</v>
      </c>
    </row>
    <row r="468" spans="1:21">
      <c r="A468" s="63" t="str">
        <f>VLOOKUP(L468,[1]Sheet1!$N:$P,3,0)</f>
        <v>M1 QUEZON</v>
      </c>
      <c r="B468" s="66">
        <v>46029.547094907408</v>
      </c>
      <c r="C468" s="66">
        <v>46037.578460648147</v>
      </c>
      <c r="D468" s="67" t="s">
        <v>1575</v>
      </c>
      <c r="E468" s="67" t="s">
        <v>1576</v>
      </c>
      <c r="F468" s="1">
        <v>1</v>
      </c>
      <c r="G468" s="63" t="str">
        <f>VLOOKUP(D468,[2]MINDANAO!$B:$C,2,0)</f>
        <v>RAIDER150 FI BLADE</v>
      </c>
      <c r="H468" s="67">
        <v>110446.43</v>
      </c>
      <c r="I468" s="63" t="str">
        <f>VLOOKUP(L468,'[3]NEW LEGEND 2026'!M:S,7,0)</f>
        <v>MUTI</v>
      </c>
      <c r="J468" s="67" t="s">
        <v>1652</v>
      </c>
      <c r="K468" s="67" t="s">
        <v>1653</v>
      </c>
      <c r="L468" s="67" t="s">
        <v>421</v>
      </c>
      <c r="M468" s="63" t="str">
        <f>VLOOKUP(D468,'[3]NEW LEGEND 2026'!G:I,3,0)</f>
        <v>SUZUKI</v>
      </c>
      <c r="N468" s="63" t="str">
        <f>VLOOKUP(D468,'[3]NEW LEGEND 2026'!G:J,4,0)</f>
        <v>BLUE/GRAY</v>
      </c>
      <c r="O468" s="68" t="str">
        <f t="shared" si="43"/>
        <v>JAN</v>
      </c>
      <c r="P468" s="68">
        <f t="shared" si="44"/>
        <v>15</v>
      </c>
      <c r="Q468" s="68">
        <f t="shared" si="45"/>
        <v>2026</v>
      </c>
      <c r="R468" s="69">
        <f t="shared" si="46"/>
        <v>15.421539351853426</v>
      </c>
      <c r="S468" s="69">
        <f t="shared" si="47"/>
        <v>23.452905092592118</v>
      </c>
      <c r="T468" s="70" t="str">
        <f t="shared" si="48"/>
        <v>1-30 DAYS</v>
      </c>
      <c r="U468" s="70" t="str">
        <f t="shared" si="48"/>
        <v>1-30 DAYS</v>
      </c>
    </row>
    <row r="469" spans="1:21">
      <c r="A469" s="63" t="str">
        <f>VLOOKUP(L469,[1]Sheet1!$N:$P,3,0)</f>
        <v>M2 CALINAN</v>
      </c>
      <c r="B469" s="66">
        <v>46037.60050925926</v>
      </c>
      <c r="C469" s="66">
        <v>46037.60050925926</v>
      </c>
      <c r="D469" s="67" t="s">
        <v>542</v>
      </c>
      <c r="E469" s="67" t="s">
        <v>543</v>
      </c>
      <c r="F469" s="1">
        <v>1</v>
      </c>
      <c r="G469" s="63" t="str">
        <f>VLOOKUP(D469,[2]MINDANAO!$B:$C,2,0)</f>
        <v>CT100</v>
      </c>
      <c r="H469" s="67">
        <v>55298</v>
      </c>
      <c r="I469" s="63" t="str">
        <f>VLOOKUP(L469,'[3]NEW LEGEND 2026'!M:S,7,0)</f>
        <v>ULTIMATE</v>
      </c>
      <c r="J469" s="67" t="s">
        <v>1654</v>
      </c>
      <c r="K469" s="67" t="s">
        <v>1655</v>
      </c>
      <c r="L469" s="67" t="s">
        <v>871</v>
      </c>
      <c r="M469" s="63" t="str">
        <f>VLOOKUP(D469,'[3]NEW LEGEND 2026'!G:I,3,0)</f>
        <v>KAWASAKI</v>
      </c>
      <c r="N469" s="63" t="str">
        <f>VLOOKUP(D469,'[3]NEW LEGEND 2026'!G:J,4,0)</f>
        <v>BLACK BLUE</v>
      </c>
      <c r="O469" s="68" t="str">
        <f t="shared" si="43"/>
        <v>JAN</v>
      </c>
      <c r="P469" s="68">
        <f t="shared" si="44"/>
        <v>15</v>
      </c>
      <c r="Q469" s="68">
        <f t="shared" si="45"/>
        <v>2026</v>
      </c>
      <c r="R469" s="69">
        <f t="shared" si="46"/>
        <v>15.399490740739566</v>
      </c>
      <c r="S469" s="69">
        <f t="shared" si="47"/>
        <v>15.399490740739566</v>
      </c>
      <c r="T469" s="70" t="str">
        <f t="shared" si="48"/>
        <v>1-30 DAYS</v>
      </c>
      <c r="U469" s="70" t="str">
        <f t="shared" si="48"/>
        <v>1-30 DAYS</v>
      </c>
    </row>
    <row r="470" spans="1:21">
      <c r="A470" s="63" t="str">
        <f>VLOOKUP(L470,[1]Sheet1!$N:$P,3,0)</f>
        <v>M2 CALINAN</v>
      </c>
      <c r="B470" s="66">
        <v>46037.60050925926</v>
      </c>
      <c r="C470" s="66">
        <v>46037.60050925926</v>
      </c>
      <c r="D470" s="67" t="s">
        <v>542</v>
      </c>
      <c r="E470" s="67" t="s">
        <v>543</v>
      </c>
      <c r="F470" s="1">
        <v>1</v>
      </c>
      <c r="G470" s="63" t="str">
        <f>VLOOKUP(D470,[2]MINDANAO!$B:$C,2,0)</f>
        <v>CT100</v>
      </c>
      <c r="H470" s="67">
        <v>55298</v>
      </c>
      <c r="I470" s="63" t="str">
        <f>VLOOKUP(L470,'[3]NEW LEGEND 2026'!M:S,7,0)</f>
        <v>ULTIMATE</v>
      </c>
      <c r="J470" s="67" t="s">
        <v>1656</v>
      </c>
      <c r="K470" s="67" t="s">
        <v>1657</v>
      </c>
      <c r="L470" s="67" t="s">
        <v>871</v>
      </c>
      <c r="M470" s="63" t="str">
        <f>VLOOKUP(D470,'[3]NEW LEGEND 2026'!G:I,3,0)</f>
        <v>KAWASAKI</v>
      </c>
      <c r="N470" s="63" t="str">
        <f>VLOOKUP(D470,'[3]NEW LEGEND 2026'!G:J,4,0)</f>
        <v>BLACK BLUE</v>
      </c>
      <c r="O470" s="68" t="str">
        <f t="shared" si="43"/>
        <v>JAN</v>
      </c>
      <c r="P470" s="68">
        <f t="shared" si="44"/>
        <v>15</v>
      </c>
      <c r="Q470" s="68">
        <f t="shared" si="45"/>
        <v>2026</v>
      </c>
      <c r="R470" s="69">
        <f t="shared" si="46"/>
        <v>15.399490740739566</v>
      </c>
      <c r="S470" s="69">
        <f t="shared" si="47"/>
        <v>15.399490740739566</v>
      </c>
      <c r="T470" s="70" t="str">
        <f t="shared" si="48"/>
        <v>1-30 DAYS</v>
      </c>
      <c r="U470" s="70" t="str">
        <f t="shared" si="48"/>
        <v>1-30 DAYS</v>
      </c>
    </row>
    <row r="471" spans="1:21">
      <c r="A471" s="63" t="str">
        <f>VLOOKUP(L471,[1]Sheet1!$N:$P,3,0)</f>
        <v>M2 PANABO</v>
      </c>
      <c r="B471" s="66">
        <v>46037.681319444448</v>
      </c>
      <c r="C471" s="66">
        <v>46037.681319444448</v>
      </c>
      <c r="D471" s="67" t="s">
        <v>1060</v>
      </c>
      <c r="E471" s="67" t="s">
        <v>1061</v>
      </c>
      <c r="F471" s="1">
        <v>1</v>
      </c>
      <c r="G471" s="63" t="str">
        <f>VLOOKUP(D471,[2]MINDANAO!$B:$C,2,0)</f>
        <v>MIO AEROX S 155</v>
      </c>
      <c r="H471" s="67">
        <v>152427</v>
      </c>
      <c r="I471" s="63" t="str">
        <f>VLOOKUP(L471,'[3]NEW LEGEND 2026'!M:S,7,0)</f>
        <v>ULTIMATE</v>
      </c>
      <c r="J471" s="67" t="s">
        <v>1658</v>
      </c>
      <c r="K471" s="67" t="s">
        <v>1659</v>
      </c>
      <c r="L471" s="67" t="s">
        <v>929</v>
      </c>
      <c r="M471" s="63" t="str">
        <f>VLOOKUP(D471,'[3]NEW LEGEND 2026'!G:I,3,0)</f>
        <v>YAMAHA</v>
      </c>
      <c r="N471" s="63" t="str">
        <f>VLOOKUP(D471,'[3]NEW LEGEND 2026'!G:J,4,0)</f>
        <v>MATTE BLUE</v>
      </c>
      <c r="O471" s="68" t="str">
        <f t="shared" si="43"/>
        <v>JAN</v>
      </c>
      <c r="P471" s="68">
        <f t="shared" si="44"/>
        <v>15</v>
      </c>
      <c r="Q471" s="68">
        <f t="shared" si="45"/>
        <v>2026</v>
      </c>
      <c r="R471" s="69">
        <f t="shared" si="46"/>
        <v>15.318680555552419</v>
      </c>
      <c r="S471" s="69">
        <f t="shared" si="47"/>
        <v>15.318680555552419</v>
      </c>
      <c r="T471" s="70" t="str">
        <f t="shared" si="48"/>
        <v>1-30 DAYS</v>
      </c>
      <c r="U471" s="70" t="str">
        <f t="shared" si="48"/>
        <v>1-30 DAYS</v>
      </c>
    </row>
    <row r="472" spans="1:21">
      <c r="A472" s="63" t="str">
        <f>VLOOKUP(L472,[1]Sheet1!$N:$P,3,0)</f>
        <v>M2 BULUA</v>
      </c>
      <c r="B472" s="66">
        <v>46036.655694444453</v>
      </c>
      <c r="C472" s="66">
        <v>46038.365520833337</v>
      </c>
      <c r="D472" s="67" t="s">
        <v>604</v>
      </c>
      <c r="E472" s="67" t="s">
        <v>605</v>
      </c>
      <c r="F472" s="1">
        <v>1</v>
      </c>
      <c r="G472" s="63" t="str">
        <f>VLOOKUP(D472,[2]MINDANAO!$B:$C,2,0)</f>
        <v>XRM OFFROAD FI(DSX)</v>
      </c>
      <c r="H472" s="67">
        <v>72378</v>
      </c>
      <c r="I472" s="63" t="str">
        <f>VLOOKUP(L472,'[3]NEW LEGEND 2026'!M:S,7,0)</f>
        <v>ULTIMATE</v>
      </c>
      <c r="J472" s="67" t="s">
        <v>1660</v>
      </c>
      <c r="K472" s="67" t="s">
        <v>1661</v>
      </c>
      <c r="L472" s="67" t="s">
        <v>699</v>
      </c>
      <c r="M472" s="63" t="str">
        <f>VLOOKUP(D472,'[3]NEW LEGEND 2026'!G:I,3,0)</f>
        <v>HONDA</v>
      </c>
      <c r="N472" s="63" t="str">
        <f>VLOOKUP(D472,'[3]NEW LEGEND 2026'!G:J,4,0)</f>
        <v>WHITE/BLUE</v>
      </c>
      <c r="O472" s="68" t="str">
        <f t="shared" si="43"/>
        <v>JAN</v>
      </c>
      <c r="P472" s="68">
        <f t="shared" si="44"/>
        <v>16</v>
      </c>
      <c r="Q472" s="68">
        <f t="shared" si="45"/>
        <v>2026</v>
      </c>
      <c r="R472" s="69">
        <f t="shared" si="46"/>
        <v>14.634479166663368</v>
      </c>
      <c r="S472" s="69">
        <f t="shared" si="47"/>
        <v>16.34430555554718</v>
      </c>
      <c r="T472" s="70" t="str">
        <f t="shared" si="48"/>
        <v>1-30 DAYS</v>
      </c>
      <c r="U472" s="70" t="str">
        <f t="shared" si="48"/>
        <v>1-30 DAYS</v>
      </c>
    </row>
    <row r="473" spans="1:21">
      <c r="A473" s="63" t="str">
        <f>VLOOKUP(L473,[1]Sheet1!$N:$P,3,0)</f>
        <v>M2 ECOLAND</v>
      </c>
      <c r="B473" s="66">
        <v>46038.478842592587</v>
      </c>
      <c r="C473" s="66">
        <v>46038.478842592587</v>
      </c>
      <c r="D473" s="67" t="s">
        <v>542</v>
      </c>
      <c r="E473" s="67" t="s">
        <v>543</v>
      </c>
      <c r="F473" s="1">
        <v>1</v>
      </c>
      <c r="G473" s="63" t="str">
        <f>VLOOKUP(D473,[2]MINDANAO!$B:$C,2,0)</f>
        <v>CT100</v>
      </c>
      <c r="H473" s="67">
        <v>55298</v>
      </c>
      <c r="I473" s="63" t="str">
        <f>VLOOKUP(L473,'[3]NEW LEGEND 2026'!M:S,7,0)</f>
        <v>ULTIMATE</v>
      </c>
      <c r="J473" s="67" t="s">
        <v>1662</v>
      </c>
      <c r="K473" s="67" t="s">
        <v>1663</v>
      </c>
      <c r="L473" s="67" t="s">
        <v>1004</v>
      </c>
      <c r="M473" s="63" t="str">
        <f>VLOOKUP(D473,'[3]NEW LEGEND 2026'!G:I,3,0)</f>
        <v>KAWASAKI</v>
      </c>
      <c r="N473" s="63" t="str">
        <f>VLOOKUP(D473,'[3]NEW LEGEND 2026'!G:J,4,0)</f>
        <v>BLACK BLUE</v>
      </c>
      <c r="O473" s="68" t="str">
        <f t="shared" si="43"/>
        <v>JAN</v>
      </c>
      <c r="P473" s="68">
        <f t="shared" si="44"/>
        <v>16</v>
      </c>
      <c r="Q473" s="68">
        <f t="shared" si="45"/>
        <v>2026</v>
      </c>
      <c r="R473" s="69">
        <f t="shared" si="46"/>
        <v>14.521157407412829</v>
      </c>
      <c r="S473" s="69">
        <f t="shared" si="47"/>
        <v>14.521157407412829</v>
      </c>
      <c r="T473" s="70" t="str">
        <f t="shared" si="48"/>
        <v>1-30 DAYS</v>
      </c>
      <c r="U473" s="70" t="str">
        <f t="shared" si="48"/>
        <v>1-30 DAYS</v>
      </c>
    </row>
    <row r="474" spans="1:21">
      <c r="A474" s="63" t="str">
        <f>VLOOKUP(L474,[1]Sheet1!$N:$P,3,0)</f>
        <v>M2 ECOLAND</v>
      </c>
      <c r="B474" s="66">
        <v>46038.478842592587</v>
      </c>
      <c r="C474" s="66">
        <v>46038.478842592587</v>
      </c>
      <c r="D474" s="67" t="s">
        <v>542</v>
      </c>
      <c r="E474" s="67" t="s">
        <v>543</v>
      </c>
      <c r="F474" s="1">
        <v>1</v>
      </c>
      <c r="G474" s="63" t="str">
        <f>VLOOKUP(D474,[2]MINDANAO!$B:$C,2,0)</f>
        <v>CT100</v>
      </c>
      <c r="H474" s="67">
        <v>55298</v>
      </c>
      <c r="I474" s="63" t="str">
        <f>VLOOKUP(L474,'[3]NEW LEGEND 2026'!M:S,7,0)</f>
        <v>ULTIMATE</v>
      </c>
      <c r="J474" s="67" t="s">
        <v>1664</v>
      </c>
      <c r="K474" s="67" t="s">
        <v>1665</v>
      </c>
      <c r="L474" s="67" t="s">
        <v>1004</v>
      </c>
      <c r="M474" s="63" t="str">
        <f>VLOOKUP(D474,'[3]NEW LEGEND 2026'!G:I,3,0)</f>
        <v>KAWASAKI</v>
      </c>
      <c r="N474" s="63" t="str">
        <f>VLOOKUP(D474,'[3]NEW LEGEND 2026'!G:J,4,0)</f>
        <v>BLACK BLUE</v>
      </c>
      <c r="O474" s="68" t="str">
        <f t="shared" si="43"/>
        <v>JAN</v>
      </c>
      <c r="P474" s="68">
        <f t="shared" si="44"/>
        <v>16</v>
      </c>
      <c r="Q474" s="68">
        <f t="shared" si="45"/>
        <v>2026</v>
      </c>
      <c r="R474" s="69">
        <f t="shared" si="46"/>
        <v>14.521157407412829</v>
      </c>
      <c r="S474" s="69">
        <f t="shared" si="47"/>
        <v>14.521157407412829</v>
      </c>
      <c r="T474" s="70" t="str">
        <f t="shared" si="48"/>
        <v>1-30 DAYS</v>
      </c>
      <c r="U474" s="70" t="str">
        <f t="shared" si="48"/>
        <v>1-30 DAYS</v>
      </c>
    </row>
    <row r="475" spans="1:21">
      <c r="A475" s="63" t="str">
        <f>VLOOKUP(L475,[1]Sheet1!$N:$P,3,0)</f>
        <v>M1 POLOMOLOK</v>
      </c>
      <c r="B475" s="66">
        <v>46037.646967592591</v>
      </c>
      <c r="C475" s="66">
        <v>46038.543668981481</v>
      </c>
      <c r="D475" s="67" t="s">
        <v>960</v>
      </c>
      <c r="E475" s="67" t="s">
        <v>961</v>
      </c>
      <c r="F475" s="1">
        <v>1</v>
      </c>
      <c r="G475" s="63" t="str">
        <f>VLOOKUP(D475,[2]MINDANAO!$B:$C,2,0)</f>
        <v>ADV160</v>
      </c>
      <c r="H475" s="67">
        <v>157558</v>
      </c>
      <c r="I475" s="63" t="str">
        <f>VLOOKUP(L475,'[3]NEW LEGEND 2026'!M:S,7,0)</f>
        <v>MUTI</v>
      </c>
      <c r="J475" s="67" t="s">
        <v>1666</v>
      </c>
      <c r="K475" s="67" t="s">
        <v>1667</v>
      </c>
      <c r="L475" s="67" t="s">
        <v>376</v>
      </c>
      <c r="M475" s="63" t="str">
        <f>VLOOKUP(D475,'[3]NEW LEGEND 2026'!G:I,3,0)</f>
        <v>HONDA</v>
      </c>
      <c r="N475" s="63" t="str">
        <f>VLOOKUP(D475,'[3]NEW LEGEND 2026'!G:J,4,0)</f>
        <v>WHITE/BLACK</v>
      </c>
      <c r="O475" s="68" t="str">
        <f t="shared" si="43"/>
        <v>JAN</v>
      </c>
      <c r="P475" s="68">
        <f t="shared" si="44"/>
        <v>16</v>
      </c>
      <c r="Q475" s="68">
        <f t="shared" si="45"/>
        <v>2026</v>
      </c>
      <c r="R475" s="69">
        <f t="shared" si="46"/>
        <v>14.45633101851854</v>
      </c>
      <c r="S475" s="69">
        <f t="shared" si="47"/>
        <v>15.353032407409046</v>
      </c>
      <c r="T475" s="70" t="str">
        <f t="shared" si="48"/>
        <v>1-30 DAYS</v>
      </c>
      <c r="U475" s="70" t="str">
        <f t="shared" si="48"/>
        <v>1-30 DAYS</v>
      </c>
    </row>
    <row r="476" spans="1:21">
      <c r="A476" s="63" t="str">
        <f>VLOOKUP(L476,[1]Sheet1!$N:$P,3,0)</f>
        <v>M1 DIGOS</v>
      </c>
      <c r="B476" s="66">
        <v>46038.556423611109</v>
      </c>
      <c r="C476" s="66">
        <v>46038.55641203704</v>
      </c>
      <c r="D476" s="67" t="s">
        <v>1121</v>
      </c>
      <c r="E476" s="67" t="s">
        <v>1122</v>
      </c>
      <c r="F476" s="1">
        <v>1</v>
      </c>
      <c r="G476" s="63" t="str">
        <f>VLOOKUP(D476,[2]MINDANAO!$B:$C,2,0)</f>
        <v>BARAKO II (DUAL START)</v>
      </c>
      <c r="H476" s="67">
        <v>94120</v>
      </c>
      <c r="I476" s="63" t="str">
        <f>VLOOKUP(L476,'[3]NEW LEGEND 2026'!M:S,7,0)</f>
        <v>MUTI</v>
      </c>
      <c r="J476" s="67" t="s">
        <v>1668</v>
      </c>
      <c r="K476" s="67" t="s">
        <v>1669</v>
      </c>
      <c r="L476" s="67" t="s">
        <v>490</v>
      </c>
      <c r="M476" s="63" t="str">
        <f>VLOOKUP(D476,'[3]NEW LEGEND 2026'!G:I,3,0)</f>
        <v>KAWASAKI</v>
      </c>
      <c r="N476" s="63" t="str">
        <f>VLOOKUP(D476,'[3]NEW LEGEND 2026'!G:J,4,0)</f>
        <v>BLACK</v>
      </c>
      <c r="O476" s="68" t="str">
        <f t="shared" si="43"/>
        <v>JAN</v>
      </c>
      <c r="P476" s="68">
        <f t="shared" si="44"/>
        <v>16</v>
      </c>
      <c r="Q476" s="68">
        <f t="shared" si="45"/>
        <v>2026</v>
      </c>
      <c r="R476" s="69">
        <f t="shared" si="46"/>
        <v>14.443587962960009</v>
      </c>
      <c r="S476" s="69">
        <f t="shared" si="47"/>
        <v>14.443576388890506</v>
      </c>
      <c r="T476" s="70" t="str">
        <f t="shared" si="48"/>
        <v>1-30 DAYS</v>
      </c>
      <c r="U476" s="70" t="str">
        <f t="shared" si="48"/>
        <v>1-30 DAYS</v>
      </c>
    </row>
    <row r="477" spans="1:21">
      <c r="A477" s="63" t="str">
        <f>VLOOKUP(L477,[1]Sheet1!$N:$P,3,0)</f>
        <v>M1 DIGOS</v>
      </c>
      <c r="B477" s="66">
        <v>46038.556423611109</v>
      </c>
      <c r="C477" s="66">
        <v>46038.55641203704</v>
      </c>
      <c r="D477" s="67" t="s">
        <v>1121</v>
      </c>
      <c r="E477" s="67" t="s">
        <v>1122</v>
      </c>
      <c r="F477" s="1">
        <v>1</v>
      </c>
      <c r="G477" s="63" t="str">
        <f>VLOOKUP(D477,[2]MINDANAO!$B:$C,2,0)</f>
        <v>BARAKO II (DUAL START)</v>
      </c>
      <c r="H477" s="67">
        <v>94120</v>
      </c>
      <c r="I477" s="63" t="str">
        <f>VLOOKUP(L477,'[3]NEW LEGEND 2026'!M:S,7,0)</f>
        <v>MUTI</v>
      </c>
      <c r="J477" s="67" t="s">
        <v>1670</v>
      </c>
      <c r="K477" s="67" t="s">
        <v>1671</v>
      </c>
      <c r="L477" s="67" t="s">
        <v>490</v>
      </c>
      <c r="M477" s="63" t="str">
        <f>VLOOKUP(D477,'[3]NEW LEGEND 2026'!G:I,3,0)</f>
        <v>KAWASAKI</v>
      </c>
      <c r="N477" s="63" t="str">
        <f>VLOOKUP(D477,'[3]NEW LEGEND 2026'!G:J,4,0)</f>
        <v>BLACK</v>
      </c>
      <c r="O477" s="68" t="str">
        <f t="shared" si="43"/>
        <v>JAN</v>
      </c>
      <c r="P477" s="68">
        <f t="shared" si="44"/>
        <v>16</v>
      </c>
      <c r="Q477" s="68">
        <f t="shared" si="45"/>
        <v>2026</v>
      </c>
      <c r="R477" s="69">
        <f t="shared" si="46"/>
        <v>14.443587962960009</v>
      </c>
      <c r="S477" s="69">
        <f t="shared" si="47"/>
        <v>14.443576388890506</v>
      </c>
      <c r="T477" s="70" t="str">
        <f t="shared" si="48"/>
        <v>1-30 DAYS</v>
      </c>
      <c r="U477" s="70" t="str">
        <f t="shared" si="48"/>
        <v>1-30 DAYS</v>
      </c>
    </row>
    <row r="478" spans="1:21">
      <c r="A478" s="63" t="str">
        <f>VLOOKUP(L478,[1]Sheet1!$N:$P,3,0)</f>
        <v>M1 DIGOS</v>
      </c>
      <c r="B478" s="66">
        <v>46038.556423611109</v>
      </c>
      <c r="C478" s="66">
        <v>46038.55641203704</v>
      </c>
      <c r="D478" s="67" t="s">
        <v>542</v>
      </c>
      <c r="E478" s="67" t="s">
        <v>543</v>
      </c>
      <c r="F478" s="1">
        <v>1</v>
      </c>
      <c r="G478" s="63" t="str">
        <f>VLOOKUP(D478,[2]MINDANAO!$B:$C,2,0)</f>
        <v>CT100</v>
      </c>
      <c r="H478" s="67">
        <v>55298</v>
      </c>
      <c r="I478" s="63" t="str">
        <f>VLOOKUP(L478,'[3]NEW LEGEND 2026'!M:S,7,0)</f>
        <v>MUTI</v>
      </c>
      <c r="J478" s="67" t="s">
        <v>1672</v>
      </c>
      <c r="K478" s="67" t="s">
        <v>1673</v>
      </c>
      <c r="L478" s="67" t="s">
        <v>490</v>
      </c>
      <c r="M478" s="63" t="str">
        <f>VLOOKUP(D478,'[3]NEW LEGEND 2026'!G:I,3,0)</f>
        <v>KAWASAKI</v>
      </c>
      <c r="N478" s="63" t="str">
        <f>VLOOKUP(D478,'[3]NEW LEGEND 2026'!G:J,4,0)</f>
        <v>BLACK BLUE</v>
      </c>
      <c r="O478" s="68" t="str">
        <f t="shared" si="43"/>
        <v>JAN</v>
      </c>
      <c r="P478" s="68">
        <f t="shared" si="44"/>
        <v>16</v>
      </c>
      <c r="Q478" s="68">
        <f t="shared" si="45"/>
        <v>2026</v>
      </c>
      <c r="R478" s="69">
        <f t="shared" si="46"/>
        <v>14.443587962960009</v>
      </c>
      <c r="S478" s="69">
        <f t="shared" si="47"/>
        <v>14.443576388890506</v>
      </c>
      <c r="T478" s="70" t="str">
        <f t="shared" si="48"/>
        <v>1-30 DAYS</v>
      </c>
      <c r="U478" s="70" t="str">
        <f t="shared" si="48"/>
        <v>1-30 DAYS</v>
      </c>
    </row>
    <row r="479" spans="1:21">
      <c r="A479" s="63" t="str">
        <f>VLOOKUP(L479,[1]Sheet1!$N:$P,3,0)</f>
        <v>M2 TAGUM 2</v>
      </c>
      <c r="B479" s="66">
        <v>46037.468275462961</v>
      </c>
      <c r="C479" s="66">
        <v>46038.571701388893</v>
      </c>
      <c r="D479" s="67" t="s">
        <v>1476</v>
      </c>
      <c r="E479" s="67" t="s">
        <v>1477</v>
      </c>
      <c r="F479" s="1">
        <v>1</v>
      </c>
      <c r="G479" s="63" t="str">
        <f>VLOOKUP(D479,[2]MINDANAO!$B:$C,2,0)</f>
        <v>RAIDER150 FI BLADE</v>
      </c>
      <c r="H479" s="67">
        <v>110446.43</v>
      </c>
      <c r="I479" s="63" t="str">
        <f>VLOOKUP(L479,'[3]NEW LEGEND 2026'!M:S,7,0)</f>
        <v>ULTIMATE</v>
      </c>
      <c r="J479" s="67" t="s">
        <v>1674</v>
      </c>
      <c r="K479" s="67" t="s">
        <v>1675</v>
      </c>
      <c r="L479" s="67" t="s">
        <v>747</v>
      </c>
      <c r="M479" s="63" t="str">
        <f>VLOOKUP(D479,'[3]NEW LEGEND 2026'!G:I,3,0)</f>
        <v>SUZUKI</v>
      </c>
      <c r="N479" s="63" t="str">
        <f>VLOOKUP(D479,'[3]NEW LEGEND 2026'!G:J,4,0)</f>
        <v>GRAY/BLACK</v>
      </c>
      <c r="O479" s="68" t="str">
        <f t="shared" si="43"/>
        <v>JAN</v>
      </c>
      <c r="P479" s="68">
        <f t="shared" si="44"/>
        <v>16</v>
      </c>
      <c r="Q479" s="68">
        <f t="shared" si="45"/>
        <v>2026</v>
      </c>
      <c r="R479" s="69">
        <f t="shared" si="46"/>
        <v>14.428298611106584</v>
      </c>
      <c r="S479" s="69">
        <f t="shared" si="47"/>
        <v>15.531724537038826</v>
      </c>
      <c r="T479" s="70" t="str">
        <f t="shared" si="48"/>
        <v>1-30 DAYS</v>
      </c>
      <c r="U479" s="70" t="str">
        <f t="shared" si="48"/>
        <v>1-30 DAYS</v>
      </c>
    </row>
    <row r="480" spans="1:21">
      <c r="A480" s="63" t="str">
        <f>VLOOKUP(L480,[1]Sheet1!$N:$P,3,0)</f>
        <v>M1 LAPASAN</v>
      </c>
      <c r="B480" s="66">
        <v>46038.63921296296</v>
      </c>
      <c r="C480" s="66">
        <v>46038.63921296296</v>
      </c>
      <c r="D480" s="67" t="s">
        <v>1060</v>
      </c>
      <c r="E480" s="67" t="s">
        <v>1061</v>
      </c>
      <c r="F480" s="1">
        <v>1</v>
      </c>
      <c r="G480" s="63" t="str">
        <f>VLOOKUP(D480,[2]MINDANAO!$B:$C,2,0)</f>
        <v>MIO AEROX S 155</v>
      </c>
      <c r="H480" s="67">
        <v>152427</v>
      </c>
      <c r="I480" s="63" t="str">
        <f>VLOOKUP(L480,'[3]NEW LEGEND 2026'!M:S,7,0)</f>
        <v>MUTI</v>
      </c>
      <c r="J480" s="67" t="s">
        <v>1676</v>
      </c>
      <c r="K480" s="67" t="s">
        <v>1677</v>
      </c>
      <c r="L480" s="67" t="s">
        <v>411</v>
      </c>
      <c r="M480" s="63" t="str">
        <f>VLOOKUP(D480,'[3]NEW LEGEND 2026'!G:I,3,0)</f>
        <v>YAMAHA</v>
      </c>
      <c r="N480" s="63" t="str">
        <f>VLOOKUP(D480,'[3]NEW LEGEND 2026'!G:J,4,0)</f>
        <v>MATTE BLUE</v>
      </c>
      <c r="O480" s="68" t="str">
        <f t="shared" si="43"/>
        <v>JAN</v>
      </c>
      <c r="P480" s="68">
        <f t="shared" si="44"/>
        <v>16</v>
      </c>
      <c r="Q480" s="68">
        <f t="shared" si="45"/>
        <v>2026</v>
      </c>
      <c r="R480" s="69">
        <f t="shared" si="46"/>
        <v>14.360787037039699</v>
      </c>
      <c r="S480" s="69">
        <f t="shared" si="47"/>
        <v>14.360787037039699</v>
      </c>
      <c r="T480" s="70" t="str">
        <f t="shared" si="48"/>
        <v>1-30 DAYS</v>
      </c>
      <c r="U480" s="70" t="str">
        <f t="shared" si="48"/>
        <v>1-30 DAYS</v>
      </c>
    </row>
    <row r="481" spans="1:21">
      <c r="A481" s="63" t="str">
        <f>VLOOKUP(L481,[1]Sheet1!$N:$P,3,0)</f>
        <v>M2 TAGUM 1</v>
      </c>
      <c r="B481" s="66">
        <v>46037.464166666658</v>
      </c>
      <c r="C481" s="66">
        <v>46038.699456018519</v>
      </c>
      <c r="D481" s="67" t="s">
        <v>1575</v>
      </c>
      <c r="E481" s="67" t="s">
        <v>1576</v>
      </c>
      <c r="F481" s="1">
        <v>1</v>
      </c>
      <c r="G481" s="63" t="str">
        <f>VLOOKUP(D481,[2]MINDANAO!$B:$C,2,0)</f>
        <v>RAIDER150 FI BLADE</v>
      </c>
      <c r="H481" s="67">
        <v>110446.43</v>
      </c>
      <c r="I481" s="63" t="str">
        <f>VLOOKUP(L481,'[3]NEW LEGEND 2026'!M:S,7,0)</f>
        <v>ULTIMATE</v>
      </c>
      <c r="J481" s="67" t="s">
        <v>1678</v>
      </c>
      <c r="K481" s="67" t="s">
        <v>1679</v>
      </c>
      <c r="L481" s="67" t="s">
        <v>804</v>
      </c>
      <c r="M481" s="63" t="str">
        <f>VLOOKUP(D481,'[3]NEW LEGEND 2026'!G:I,3,0)</f>
        <v>SUZUKI</v>
      </c>
      <c r="N481" s="63" t="str">
        <f>VLOOKUP(D481,'[3]NEW LEGEND 2026'!G:J,4,0)</f>
        <v>BLUE/GRAY</v>
      </c>
      <c r="O481" s="68" t="str">
        <f t="shared" si="43"/>
        <v>JAN</v>
      </c>
      <c r="P481" s="68">
        <f t="shared" si="44"/>
        <v>16</v>
      </c>
      <c r="Q481" s="68">
        <f t="shared" si="45"/>
        <v>2026</v>
      </c>
      <c r="R481" s="69">
        <f t="shared" si="46"/>
        <v>14.300543981480587</v>
      </c>
      <c r="S481" s="69">
        <f t="shared" si="47"/>
        <v>15.535833333342453</v>
      </c>
      <c r="T481" s="70" t="str">
        <f t="shared" si="48"/>
        <v>1-30 DAYS</v>
      </c>
      <c r="U481" s="70" t="str">
        <f t="shared" si="48"/>
        <v>1-30 DAYS</v>
      </c>
    </row>
    <row r="482" spans="1:21">
      <c r="A482" s="63" t="str">
        <f>VLOOKUP(L482,[1]Sheet1!$N:$P,3,0)</f>
        <v>M2 TAGUM 1</v>
      </c>
      <c r="B482" s="66">
        <v>46037.464166666658</v>
      </c>
      <c r="C482" s="66">
        <v>46038.699456018519</v>
      </c>
      <c r="D482" s="67" t="s">
        <v>1575</v>
      </c>
      <c r="E482" s="67" t="s">
        <v>1576</v>
      </c>
      <c r="F482" s="1">
        <v>1</v>
      </c>
      <c r="G482" s="63" t="str">
        <f>VLOOKUP(D482,[2]MINDANAO!$B:$C,2,0)</f>
        <v>RAIDER150 FI BLADE</v>
      </c>
      <c r="H482" s="67">
        <v>110446.43</v>
      </c>
      <c r="I482" s="63" t="str">
        <f>VLOOKUP(L482,'[3]NEW LEGEND 2026'!M:S,7,0)</f>
        <v>ULTIMATE</v>
      </c>
      <c r="J482" s="67" t="s">
        <v>1680</v>
      </c>
      <c r="K482" s="67" t="s">
        <v>1681</v>
      </c>
      <c r="L482" s="67" t="s">
        <v>804</v>
      </c>
      <c r="M482" s="63" t="str">
        <f>VLOOKUP(D482,'[3]NEW LEGEND 2026'!G:I,3,0)</f>
        <v>SUZUKI</v>
      </c>
      <c r="N482" s="63" t="str">
        <f>VLOOKUP(D482,'[3]NEW LEGEND 2026'!G:J,4,0)</f>
        <v>BLUE/GRAY</v>
      </c>
      <c r="O482" s="68" t="str">
        <f t="shared" si="43"/>
        <v>JAN</v>
      </c>
      <c r="P482" s="68">
        <f t="shared" si="44"/>
        <v>16</v>
      </c>
      <c r="Q482" s="68">
        <f t="shared" si="45"/>
        <v>2026</v>
      </c>
      <c r="R482" s="69">
        <f t="shared" si="46"/>
        <v>14.300543981480587</v>
      </c>
      <c r="S482" s="69">
        <f t="shared" si="47"/>
        <v>15.535833333342453</v>
      </c>
      <c r="T482" s="70" t="str">
        <f t="shared" si="48"/>
        <v>1-30 DAYS</v>
      </c>
      <c r="U482" s="70" t="str">
        <f t="shared" si="48"/>
        <v>1-30 DAYS</v>
      </c>
    </row>
    <row r="483" spans="1:21">
      <c r="A483" s="63" t="str">
        <f>VLOOKUP(L483,[1]Sheet1!$N:$P,3,0)</f>
        <v>M2 TAGUM 1</v>
      </c>
      <c r="B483" s="66">
        <v>46037.464166666658</v>
      </c>
      <c r="C483" s="66">
        <v>46038.699456018519</v>
      </c>
      <c r="D483" s="67" t="s">
        <v>1575</v>
      </c>
      <c r="E483" s="67" t="s">
        <v>1576</v>
      </c>
      <c r="F483" s="1">
        <v>1</v>
      </c>
      <c r="G483" s="63" t="str">
        <f>VLOOKUP(D483,[2]MINDANAO!$B:$C,2,0)</f>
        <v>RAIDER150 FI BLADE</v>
      </c>
      <c r="H483" s="67">
        <v>110446.43</v>
      </c>
      <c r="I483" s="63" t="str">
        <f>VLOOKUP(L483,'[3]NEW LEGEND 2026'!M:S,7,0)</f>
        <v>ULTIMATE</v>
      </c>
      <c r="J483" s="67" t="s">
        <v>1682</v>
      </c>
      <c r="K483" s="67" t="s">
        <v>1683</v>
      </c>
      <c r="L483" s="67" t="s">
        <v>804</v>
      </c>
      <c r="M483" s="63" t="str">
        <f>VLOOKUP(D483,'[3]NEW LEGEND 2026'!G:I,3,0)</f>
        <v>SUZUKI</v>
      </c>
      <c r="N483" s="63" t="str">
        <f>VLOOKUP(D483,'[3]NEW LEGEND 2026'!G:J,4,0)</f>
        <v>BLUE/GRAY</v>
      </c>
      <c r="O483" s="68" t="str">
        <f t="shared" si="43"/>
        <v>JAN</v>
      </c>
      <c r="P483" s="68">
        <f t="shared" si="44"/>
        <v>16</v>
      </c>
      <c r="Q483" s="68">
        <f t="shared" si="45"/>
        <v>2026</v>
      </c>
      <c r="R483" s="69">
        <f t="shared" si="46"/>
        <v>14.300543981480587</v>
      </c>
      <c r="S483" s="69">
        <f t="shared" si="47"/>
        <v>15.535833333342453</v>
      </c>
      <c r="T483" s="70" t="str">
        <f t="shared" si="48"/>
        <v>1-30 DAYS</v>
      </c>
      <c r="U483" s="70" t="str">
        <f t="shared" si="48"/>
        <v>1-30 DAYS</v>
      </c>
    </row>
    <row r="484" spans="1:21">
      <c r="A484" s="63" t="str">
        <f>VLOOKUP(L484,[1]Sheet1!$N:$P,3,0)</f>
        <v>M2 CABADBARAN</v>
      </c>
      <c r="B484" s="66">
        <v>46041.389641203707</v>
      </c>
      <c r="C484" s="66">
        <v>46041.389641203707</v>
      </c>
      <c r="D484" s="67" t="s">
        <v>542</v>
      </c>
      <c r="E484" s="67" t="s">
        <v>543</v>
      </c>
      <c r="F484" s="1">
        <v>1</v>
      </c>
      <c r="G484" s="63" t="str">
        <f>VLOOKUP(D484,[2]MINDANAO!$B:$C,2,0)</f>
        <v>CT100</v>
      </c>
      <c r="H484" s="67">
        <v>55298</v>
      </c>
      <c r="I484" s="63" t="str">
        <f>VLOOKUP(L484,'[3]NEW LEGEND 2026'!M:S,7,0)</f>
        <v>ULTIMATE</v>
      </c>
      <c r="J484" s="67" t="s">
        <v>1684</v>
      </c>
      <c r="K484" s="67" t="s">
        <v>1685</v>
      </c>
      <c r="L484" s="67" t="s">
        <v>704</v>
      </c>
      <c r="M484" s="63" t="str">
        <f>VLOOKUP(D484,'[3]NEW LEGEND 2026'!G:I,3,0)</f>
        <v>KAWASAKI</v>
      </c>
      <c r="N484" s="63" t="str">
        <f>VLOOKUP(D484,'[3]NEW LEGEND 2026'!G:J,4,0)</f>
        <v>BLACK BLUE</v>
      </c>
      <c r="O484" s="68" t="str">
        <f t="shared" si="43"/>
        <v>JAN</v>
      </c>
      <c r="P484" s="68">
        <f t="shared" si="44"/>
        <v>19</v>
      </c>
      <c r="Q484" s="68">
        <f t="shared" si="45"/>
        <v>2026</v>
      </c>
      <c r="R484" s="69">
        <f t="shared" si="46"/>
        <v>11.61035879629344</v>
      </c>
      <c r="S484" s="69">
        <f t="shared" si="47"/>
        <v>11.61035879629344</v>
      </c>
      <c r="T484" s="70" t="str">
        <f t="shared" si="48"/>
        <v>1-30 DAYS</v>
      </c>
      <c r="U484" s="70" t="str">
        <f t="shared" si="48"/>
        <v>1-30 DAYS</v>
      </c>
    </row>
    <row r="485" spans="1:21">
      <c r="A485" s="63" t="str">
        <f>VLOOKUP(L485,[1]Sheet1!$N:$P,3,0)</f>
        <v>M1 TACURONG</v>
      </c>
      <c r="B485" s="66">
        <v>46041.407106481478</v>
      </c>
      <c r="C485" s="66">
        <v>46041.407106481478</v>
      </c>
      <c r="D485" s="67" t="s">
        <v>1060</v>
      </c>
      <c r="E485" s="67" t="s">
        <v>1061</v>
      </c>
      <c r="F485" s="1">
        <v>1</v>
      </c>
      <c r="G485" s="63" t="str">
        <f>VLOOKUP(D485,[2]MINDANAO!$B:$C,2,0)</f>
        <v>MIO AEROX S 155</v>
      </c>
      <c r="H485" s="67">
        <v>152427</v>
      </c>
      <c r="I485" s="63" t="str">
        <f>VLOOKUP(L485,'[3]NEW LEGEND 2026'!M:S,7,0)</f>
        <v>MUTI</v>
      </c>
      <c r="J485" s="67" t="s">
        <v>1686</v>
      </c>
      <c r="K485" s="67" t="s">
        <v>1687</v>
      </c>
      <c r="L485" s="67" t="s">
        <v>386</v>
      </c>
      <c r="M485" s="63" t="str">
        <f>VLOOKUP(D485,'[3]NEW LEGEND 2026'!G:I,3,0)</f>
        <v>YAMAHA</v>
      </c>
      <c r="N485" s="63" t="str">
        <f>VLOOKUP(D485,'[3]NEW LEGEND 2026'!G:J,4,0)</f>
        <v>MATTE BLUE</v>
      </c>
      <c r="O485" s="68" t="str">
        <f t="shared" si="43"/>
        <v>JAN</v>
      </c>
      <c r="P485" s="68">
        <f t="shared" si="44"/>
        <v>19</v>
      </c>
      <c r="Q485" s="68">
        <f t="shared" si="45"/>
        <v>2026</v>
      </c>
      <c r="R485" s="69">
        <f t="shared" si="46"/>
        <v>11.592893518522033</v>
      </c>
      <c r="S485" s="69">
        <f t="shared" si="47"/>
        <v>11.592893518522033</v>
      </c>
      <c r="T485" s="70" t="str">
        <f t="shared" si="48"/>
        <v>1-30 DAYS</v>
      </c>
      <c r="U485" s="70" t="str">
        <f t="shared" si="48"/>
        <v>1-30 DAYS</v>
      </c>
    </row>
    <row r="486" spans="1:21">
      <c r="A486" s="63" t="str">
        <f>VLOOKUP(L486,[1]Sheet1!$N:$P,3,0)</f>
        <v>M1 KABACAN</v>
      </c>
      <c r="B486" s="66">
        <v>46041.499745370369</v>
      </c>
      <c r="C486" s="66">
        <v>46041.4997337963</v>
      </c>
      <c r="D486" s="67" t="s">
        <v>1634</v>
      </c>
      <c r="E486" s="67" t="s">
        <v>1635</v>
      </c>
      <c r="F486" s="1">
        <v>1</v>
      </c>
      <c r="G486" s="63" t="str">
        <f>VLOOKUP(D486,[2]MINDANAO!$B:$C,2,0)</f>
        <v>XTZ125</v>
      </c>
      <c r="H486" s="67">
        <v>85446</v>
      </c>
      <c r="I486" s="63" t="str">
        <f>VLOOKUP(L486,'[3]NEW LEGEND 2026'!M:S,7,0)</f>
        <v>MUTI</v>
      </c>
      <c r="J486" s="67" t="s">
        <v>1688</v>
      </c>
      <c r="K486" s="67" t="s">
        <v>1689</v>
      </c>
      <c r="L486" s="67" t="s">
        <v>397</v>
      </c>
      <c r="M486" s="63" t="str">
        <f>VLOOKUP(D486,'[3]NEW LEGEND 2026'!G:I,3,0)</f>
        <v>YAMAHA</v>
      </c>
      <c r="N486" s="63" t="str">
        <f>VLOOKUP(D486,'[3]NEW LEGEND 2026'!G:J,4,0)</f>
        <v>BLACK</v>
      </c>
      <c r="O486" s="68" t="str">
        <f t="shared" si="43"/>
        <v>JAN</v>
      </c>
      <c r="P486" s="68">
        <f t="shared" si="44"/>
        <v>19</v>
      </c>
      <c r="Q486" s="68">
        <f t="shared" si="45"/>
        <v>2026</v>
      </c>
      <c r="R486" s="69">
        <f t="shared" si="46"/>
        <v>11.500266203700448</v>
      </c>
      <c r="S486" s="69">
        <f t="shared" si="47"/>
        <v>11.500254629630945</v>
      </c>
      <c r="T486" s="70" t="str">
        <f t="shared" si="48"/>
        <v>1-30 DAYS</v>
      </c>
      <c r="U486" s="70" t="str">
        <f t="shared" si="48"/>
        <v>1-30 DAYS</v>
      </c>
    </row>
    <row r="487" spans="1:21">
      <c r="A487" s="63" t="str">
        <f>VLOOKUP(L487,[1]Sheet1!$N:$P,3,0)</f>
        <v>M2 STO. TOMAS</v>
      </c>
      <c r="B487" s="66">
        <v>46041.504745370366</v>
      </c>
      <c r="C487" s="66">
        <v>46041.504745370366</v>
      </c>
      <c r="D487" s="67" t="s">
        <v>463</v>
      </c>
      <c r="E487" s="67" t="s">
        <v>464</v>
      </c>
      <c r="F487" s="1">
        <v>1</v>
      </c>
      <c r="G487" s="63" t="str">
        <f>VLOOKUP(D487,[2]MINDANAO!$B:$C,2,0)</f>
        <v>YTX125</v>
      </c>
      <c r="H487" s="67">
        <v>54426</v>
      </c>
      <c r="I487" s="63" t="str">
        <f>VLOOKUP(L487,'[3]NEW LEGEND 2026'!M:S,7,0)</f>
        <v>ULTIMATE</v>
      </c>
      <c r="J487" s="67" t="s">
        <v>1690</v>
      </c>
      <c r="K487" s="67" t="s">
        <v>1691</v>
      </c>
      <c r="L487" s="67" t="s">
        <v>1367</v>
      </c>
      <c r="M487" s="63" t="str">
        <f>VLOOKUP(D487,'[3]NEW LEGEND 2026'!G:I,3,0)</f>
        <v>YAMAHA</v>
      </c>
      <c r="N487" s="63" t="str">
        <f>VLOOKUP(D487,'[3]NEW LEGEND 2026'!G:J,4,0)</f>
        <v>BLACK</v>
      </c>
      <c r="O487" s="68" t="str">
        <f t="shared" si="43"/>
        <v>JAN</v>
      </c>
      <c r="P487" s="68">
        <f t="shared" si="44"/>
        <v>19</v>
      </c>
      <c r="Q487" s="68">
        <f t="shared" si="45"/>
        <v>2026</v>
      </c>
      <c r="R487" s="69">
        <f t="shared" si="46"/>
        <v>11.495254629633564</v>
      </c>
      <c r="S487" s="69">
        <f t="shared" si="47"/>
        <v>11.495254629633564</v>
      </c>
      <c r="T487" s="70" t="str">
        <f t="shared" si="48"/>
        <v>1-30 DAYS</v>
      </c>
      <c r="U487" s="70" t="str">
        <f t="shared" si="48"/>
        <v>1-30 DAYS</v>
      </c>
    </row>
    <row r="488" spans="1:21">
      <c r="A488" s="63" t="str">
        <f>VLOOKUP(L488,[1]Sheet1!$N:$P,3,0)</f>
        <v>M1 3S</v>
      </c>
      <c r="B488" s="66">
        <v>46041.661678240736</v>
      </c>
      <c r="C488" s="66">
        <v>46041.661678240736</v>
      </c>
      <c r="D488" s="67" t="s">
        <v>1476</v>
      </c>
      <c r="E488" s="67" t="s">
        <v>1477</v>
      </c>
      <c r="F488" s="1">
        <v>1</v>
      </c>
      <c r="G488" s="63" t="str">
        <f>VLOOKUP(D488,[2]MINDANAO!$B:$C,2,0)</f>
        <v>RAIDER150 FI BLADE</v>
      </c>
      <c r="H488" s="67">
        <v>110446.43</v>
      </c>
      <c r="I488" s="63" t="str">
        <f>VLOOKUP(L488,'[3]NEW LEGEND 2026'!M:S,7,0)</f>
        <v>MUTI</v>
      </c>
      <c r="J488" s="67" t="s">
        <v>1692</v>
      </c>
      <c r="K488" s="67" t="s">
        <v>1693</v>
      </c>
      <c r="L488" s="67" t="s">
        <v>1528</v>
      </c>
      <c r="M488" s="63" t="str">
        <f>VLOOKUP(D488,'[3]NEW LEGEND 2026'!G:I,3,0)</f>
        <v>SUZUKI</v>
      </c>
      <c r="N488" s="63" t="str">
        <f>VLOOKUP(D488,'[3]NEW LEGEND 2026'!G:J,4,0)</f>
        <v>GRAY/BLACK</v>
      </c>
      <c r="O488" s="68" t="str">
        <f t="shared" si="43"/>
        <v>JAN</v>
      </c>
      <c r="P488" s="68">
        <f t="shared" si="44"/>
        <v>19</v>
      </c>
      <c r="Q488" s="68">
        <f t="shared" si="45"/>
        <v>2026</v>
      </c>
      <c r="R488" s="69">
        <f t="shared" si="46"/>
        <v>11.338321759263636</v>
      </c>
      <c r="S488" s="69">
        <f t="shared" si="47"/>
        <v>11.338321759263636</v>
      </c>
      <c r="T488" s="70" t="str">
        <f t="shared" si="48"/>
        <v>1-30 DAYS</v>
      </c>
      <c r="U488" s="70" t="str">
        <f t="shared" si="48"/>
        <v>1-30 DAYS</v>
      </c>
    </row>
    <row r="489" spans="1:21">
      <c r="A489" s="63" t="str">
        <f>VLOOKUP(L489,[1]Sheet1!$N:$P,3,0)</f>
        <v>M2 BATANGAS</v>
      </c>
      <c r="B489" s="66">
        <v>46042.607106481482</v>
      </c>
      <c r="C489" s="66">
        <v>46042.607094907413</v>
      </c>
      <c r="D489" s="67" t="s">
        <v>1133</v>
      </c>
      <c r="E489" s="67" t="s">
        <v>1134</v>
      </c>
      <c r="F489" s="1">
        <v>1</v>
      </c>
      <c r="G489" s="63" t="str">
        <f>VLOOKUP(D489,[2]MINDANAO!$B:$C,2,0)</f>
        <v>MIO i125</v>
      </c>
      <c r="H489" s="67">
        <v>72447</v>
      </c>
      <c r="I489" s="63" t="str">
        <f>VLOOKUP(L489,'[3]NEW LEGEND 2026'!M:S,7,0)</f>
        <v>ULTIMATE</v>
      </c>
      <c r="J489" s="67" t="s">
        <v>1694</v>
      </c>
      <c r="K489" s="67" t="s">
        <v>1695</v>
      </c>
      <c r="L489" s="67" t="s">
        <v>1094</v>
      </c>
      <c r="M489" s="63" t="str">
        <f>VLOOKUP(D489,'[3]NEW LEGEND 2026'!G:I,3,0)</f>
        <v>YAMAHA</v>
      </c>
      <c r="N489" s="63" t="str">
        <f>VLOOKUP(D489,'[3]NEW LEGEND 2026'!G:J,4,0)</f>
        <v>BLACK/MATTE GRAY</v>
      </c>
      <c r="O489" s="68" t="str">
        <f t="shared" si="43"/>
        <v>JAN</v>
      </c>
      <c r="P489" s="68">
        <f t="shared" si="44"/>
        <v>20</v>
      </c>
      <c r="Q489" s="68">
        <f t="shared" si="45"/>
        <v>2026</v>
      </c>
      <c r="R489" s="69">
        <f t="shared" si="46"/>
        <v>10.392905092587171</v>
      </c>
      <c r="S489" s="69">
        <f t="shared" si="47"/>
        <v>10.392893518517667</v>
      </c>
      <c r="T489" s="70" t="str">
        <f t="shared" si="48"/>
        <v>1-30 DAYS</v>
      </c>
      <c r="U489" s="70" t="str">
        <f t="shared" si="48"/>
        <v>1-30 DAYS</v>
      </c>
    </row>
    <row r="490" spans="1:21">
      <c r="A490" s="63" t="str">
        <f>VLOOKUP(L490,[1]Sheet1!$N:$P,3,0)</f>
        <v>M2 BATANGAS</v>
      </c>
      <c r="B490" s="66">
        <v>46042.607106481482</v>
      </c>
      <c r="C490" s="66">
        <v>46042.607094907413</v>
      </c>
      <c r="D490" s="67" t="s">
        <v>512</v>
      </c>
      <c r="E490" s="67" t="s">
        <v>513</v>
      </c>
      <c r="F490" s="1">
        <v>1</v>
      </c>
      <c r="G490" s="63" t="str">
        <f>VLOOKUP(D490,[2]MINDANAO!$B:$C,2,0)</f>
        <v>MIO i125</v>
      </c>
      <c r="H490" s="67">
        <v>72447</v>
      </c>
      <c r="I490" s="63" t="str">
        <f>VLOOKUP(L490,'[3]NEW LEGEND 2026'!M:S,7,0)</f>
        <v>ULTIMATE</v>
      </c>
      <c r="J490" s="67" t="s">
        <v>1696</v>
      </c>
      <c r="K490" s="67" t="s">
        <v>1697</v>
      </c>
      <c r="L490" s="67" t="s">
        <v>1094</v>
      </c>
      <c r="M490" s="63" t="str">
        <f>VLOOKUP(D490,'[3]NEW LEGEND 2026'!G:I,3,0)</f>
        <v>YAMAHA</v>
      </c>
      <c r="N490" s="63" t="str">
        <f>VLOOKUP(D490,'[3]NEW LEGEND 2026'!G:J,4,0)</f>
        <v>WHITE/CYAN</v>
      </c>
      <c r="O490" s="68" t="str">
        <f t="shared" si="43"/>
        <v>JAN</v>
      </c>
      <c r="P490" s="68">
        <f t="shared" si="44"/>
        <v>20</v>
      </c>
      <c r="Q490" s="68">
        <f t="shared" si="45"/>
        <v>2026</v>
      </c>
      <c r="R490" s="69">
        <f t="shared" si="46"/>
        <v>10.392905092587171</v>
      </c>
      <c r="S490" s="69">
        <f t="shared" si="47"/>
        <v>10.392893518517667</v>
      </c>
      <c r="T490" s="70" t="str">
        <f t="shared" si="48"/>
        <v>1-30 DAYS</v>
      </c>
      <c r="U490" s="70" t="str">
        <f t="shared" si="48"/>
        <v>1-30 DAYS</v>
      </c>
    </row>
    <row r="491" spans="1:21">
      <c r="A491" s="63" t="str">
        <f>VLOOKUP(L491,[1]Sheet1!$N:$P,3,0)</f>
        <v>M2 BATANGAS</v>
      </c>
      <c r="B491" s="66">
        <v>46042.607106481482</v>
      </c>
      <c r="C491" s="66">
        <v>46042.607094907413</v>
      </c>
      <c r="D491" s="67" t="s">
        <v>450</v>
      </c>
      <c r="E491" s="67" t="s">
        <v>451</v>
      </c>
      <c r="F491" s="1">
        <v>1</v>
      </c>
      <c r="G491" s="63" t="str">
        <f>VLOOKUP(D491,[2]MINDANAO!$B:$C,2,0)</f>
        <v>MIO i125</v>
      </c>
      <c r="H491" s="67">
        <v>72447</v>
      </c>
      <c r="I491" s="63" t="str">
        <f>VLOOKUP(L491,'[3]NEW LEGEND 2026'!M:S,7,0)</f>
        <v>ULTIMATE</v>
      </c>
      <c r="J491" s="67" t="s">
        <v>1698</v>
      </c>
      <c r="K491" s="67" t="s">
        <v>1699</v>
      </c>
      <c r="L491" s="67" t="s">
        <v>1094</v>
      </c>
      <c r="M491" s="63" t="str">
        <f>VLOOKUP(D491,'[3]NEW LEGEND 2026'!G:I,3,0)</f>
        <v>YAMAHA</v>
      </c>
      <c r="N491" s="63" t="str">
        <f>VLOOKUP(D491,'[3]NEW LEGEND 2026'!G:J,4,0)</f>
        <v>ORANGE/WHITE</v>
      </c>
      <c r="O491" s="68" t="str">
        <f t="shared" si="43"/>
        <v>JAN</v>
      </c>
      <c r="P491" s="68">
        <f t="shared" si="44"/>
        <v>20</v>
      </c>
      <c r="Q491" s="68">
        <f t="shared" si="45"/>
        <v>2026</v>
      </c>
      <c r="R491" s="69">
        <f t="shared" si="46"/>
        <v>10.392905092587171</v>
      </c>
      <c r="S491" s="69">
        <f t="shared" si="47"/>
        <v>10.392893518517667</v>
      </c>
      <c r="T491" s="70" t="str">
        <f t="shared" si="48"/>
        <v>1-30 DAYS</v>
      </c>
      <c r="U491" s="70" t="str">
        <f t="shared" si="48"/>
        <v>1-30 DAYS</v>
      </c>
    </row>
    <row r="492" spans="1:21">
      <c r="A492" s="63" t="str">
        <f>VLOOKUP(L492,[1]Sheet1!$N:$P,3,0)</f>
        <v>M2 SAMAL</v>
      </c>
      <c r="B492" s="66">
        <v>46042.607847222222</v>
      </c>
      <c r="C492" s="66">
        <v>46042.607847222222</v>
      </c>
      <c r="D492" s="67" t="s">
        <v>1060</v>
      </c>
      <c r="E492" s="67" t="s">
        <v>1061</v>
      </c>
      <c r="F492" s="1">
        <v>1</v>
      </c>
      <c r="G492" s="63" t="str">
        <f>VLOOKUP(D492,[2]MINDANAO!$B:$C,2,0)</f>
        <v>MIO AEROX S 155</v>
      </c>
      <c r="H492" s="67">
        <v>152427</v>
      </c>
      <c r="I492" s="63" t="str">
        <f>VLOOKUP(L492,'[3]NEW LEGEND 2026'!M:S,7,0)</f>
        <v>ULTIMATE</v>
      </c>
      <c r="J492" s="67" t="s">
        <v>1700</v>
      </c>
      <c r="K492" s="67" t="s">
        <v>1701</v>
      </c>
      <c r="L492" s="67" t="s">
        <v>731</v>
      </c>
      <c r="M492" s="63" t="str">
        <f>VLOOKUP(D492,'[3]NEW LEGEND 2026'!G:I,3,0)</f>
        <v>YAMAHA</v>
      </c>
      <c r="N492" s="63" t="str">
        <f>VLOOKUP(D492,'[3]NEW LEGEND 2026'!G:J,4,0)</f>
        <v>MATTE BLUE</v>
      </c>
      <c r="O492" s="68" t="str">
        <f t="shared" si="43"/>
        <v>JAN</v>
      </c>
      <c r="P492" s="68">
        <f t="shared" si="44"/>
        <v>20</v>
      </c>
      <c r="Q492" s="68">
        <f t="shared" si="45"/>
        <v>2026</v>
      </c>
      <c r="R492" s="69">
        <f t="shared" si="46"/>
        <v>10.392152777778392</v>
      </c>
      <c r="S492" s="69">
        <f t="shared" si="47"/>
        <v>10.392152777778392</v>
      </c>
      <c r="T492" s="70" t="str">
        <f t="shared" si="48"/>
        <v>1-30 DAYS</v>
      </c>
      <c r="U492" s="70" t="str">
        <f t="shared" si="48"/>
        <v>1-30 DAYS</v>
      </c>
    </row>
    <row r="493" spans="1:21">
      <c r="A493" s="63" t="str">
        <f>VLOOKUP(L493,[1]Sheet1!$N:$P,3,0)</f>
        <v>M2 SAMAL</v>
      </c>
      <c r="B493" s="66">
        <v>46042.614664351851</v>
      </c>
      <c r="C493" s="66">
        <v>46042.614641203712</v>
      </c>
      <c r="D493" s="67" t="s">
        <v>450</v>
      </c>
      <c r="E493" s="67" t="s">
        <v>451</v>
      </c>
      <c r="F493" s="1">
        <v>1</v>
      </c>
      <c r="G493" s="63" t="str">
        <f>VLOOKUP(D493,[2]MINDANAO!$B:$C,2,0)</f>
        <v>MIO i125</v>
      </c>
      <c r="H493" s="67">
        <v>72447</v>
      </c>
      <c r="I493" s="63" t="str">
        <f>VLOOKUP(L493,'[3]NEW LEGEND 2026'!M:S,7,0)</f>
        <v>ULTIMATE</v>
      </c>
      <c r="J493" s="67" t="s">
        <v>1702</v>
      </c>
      <c r="K493" s="67" t="s">
        <v>1703</v>
      </c>
      <c r="L493" s="67" t="s">
        <v>731</v>
      </c>
      <c r="M493" s="63" t="str">
        <f>VLOOKUP(D493,'[3]NEW LEGEND 2026'!G:I,3,0)</f>
        <v>YAMAHA</v>
      </c>
      <c r="N493" s="63" t="str">
        <f>VLOOKUP(D493,'[3]NEW LEGEND 2026'!G:J,4,0)</f>
        <v>ORANGE/WHITE</v>
      </c>
      <c r="O493" s="68" t="str">
        <f t="shared" si="43"/>
        <v>JAN</v>
      </c>
      <c r="P493" s="68">
        <f t="shared" si="44"/>
        <v>20</v>
      </c>
      <c r="Q493" s="68">
        <f t="shared" si="45"/>
        <v>2026</v>
      </c>
      <c r="R493" s="69">
        <f t="shared" si="46"/>
        <v>10.385358796287619</v>
      </c>
      <c r="S493" s="69">
        <f t="shared" si="47"/>
        <v>10.385335648148612</v>
      </c>
      <c r="T493" s="70" t="str">
        <f t="shared" si="48"/>
        <v>1-30 DAYS</v>
      </c>
      <c r="U493" s="70" t="str">
        <f t="shared" si="48"/>
        <v>1-30 DAYS</v>
      </c>
    </row>
    <row r="494" spans="1:21">
      <c r="A494" s="63" t="str">
        <f>VLOOKUP(L494,[1]Sheet1!$N:$P,3,0)</f>
        <v>M1 KABACAN</v>
      </c>
      <c r="B494" s="66">
        <v>45999.682442129633</v>
      </c>
      <c r="C494" s="66">
        <v>46042.663645833331</v>
      </c>
      <c r="D494" s="67" t="s">
        <v>1011</v>
      </c>
      <c r="E494" s="67" t="s">
        <v>1012</v>
      </c>
      <c r="F494" s="1">
        <v>1</v>
      </c>
      <c r="G494" s="63" t="str">
        <f>VLOOKUP(D494,[2]MINDANAO!$B:$C,2,0)</f>
        <v>SMASH(SPOKE)</v>
      </c>
      <c r="H494" s="67">
        <v>61202</v>
      </c>
      <c r="I494" s="63" t="str">
        <f>VLOOKUP(L494,'[3]NEW LEGEND 2026'!M:S,7,0)</f>
        <v>MUTI</v>
      </c>
      <c r="J494" s="67" t="s">
        <v>1704</v>
      </c>
      <c r="K494" s="67" t="s">
        <v>1705</v>
      </c>
      <c r="L494" s="67" t="s">
        <v>397</v>
      </c>
      <c r="M494" s="63" t="str">
        <f>VLOOKUP(D494,'[3]NEW LEGEND 2026'!G:I,3,0)</f>
        <v>SUZUKI</v>
      </c>
      <c r="N494" s="63" t="str">
        <f>VLOOKUP(D494,'[3]NEW LEGEND 2026'!G:J,4,0)</f>
        <v>E1GRAY</v>
      </c>
      <c r="O494" s="68" t="str">
        <f t="shared" si="43"/>
        <v>JAN</v>
      </c>
      <c r="P494" s="68">
        <f t="shared" si="44"/>
        <v>20</v>
      </c>
      <c r="Q494" s="68">
        <f t="shared" si="45"/>
        <v>2026</v>
      </c>
      <c r="R494" s="69">
        <f t="shared" si="46"/>
        <v>10.33635416666948</v>
      </c>
      <c r="S494" s="69">
        <f t="shared" si="47"/>
        <v>53.317557870366727</v>
      </c>
      <c r="T494" s="70" t="str">
        <f t="shared" si="48"/>
        <v>1-30 DAYS</v>
      </c>
      <c r="U494" s="70" t="str">
        <f t="shared" si="48"/>
        <v>31-60 DAYS</v>
      </c>
    </row>
    <row r="495" spans="1:21">
      <c r="A495" s="63" t="str">
        <f>VLOOKUP(L495,[1]Sheet1!$N:$P,3,0)</f>
        <v>M1 KABACAN</v>
      </c>
      <c r="B495" s="66">
        <v>46000.577453703707</v>
      </c>
      <c r="C495" s="66">
        <v>46042.663645833331</v>
      </c>
      <c r="D495" s="67" t="s">
        <v>1204</v>
      </c>
      <c r="E495" s="67" t="s">
        <v>1205</v>
      </c>
      <c r="F495" s="1">
        <v>1</v>
      </c>
      <c r="G495" s="63" t="str">
        <f>VLOOKUP(D495,[2]MINDANAO!$B:$C,2,0)</f>
        <v>SMASH(SPOKE)</v>
      </c>
      <c r="H495" s="67">
        <v>61202</v>
      </c>
      <c r="I495" s="63" t="str">
        <f>VLOOKUP(L495,'[3]NEW LEGEND 2026'!M:S,7,0)</f>
        <v>MUTI</v>
      </c>
      <c r="J495" s="67" t="s">
        <v>1706</v>
      </c>
      <c r="K495" s="67" t="s">
        <v>1707</v>
      </c>
      <c r="L495" s="67" t="s">
        <v>397</v>
      </c>
      <c r="M495" s="63" t="str">
        <f>VLOOKUP(D495,'[3]NEW LEGEND 2026'!G:I,3,0)</f>
        <v>SUZUKI</v>
      </c>
      <c r="N495" s="63" t="str">
        <f>VLOOKUP(D495,'[3]NEW LEGEND 2026'!G:J,4,0)</f>
        <v>E1RED</v>
      </c>
      <c r="O495" s="68" t="str">
        <f t="shared" si="43"/>
        <v>JAN</v>
      </c>
      <c r="P495" s="68">
        <f t="shared" si="44"/>
        <v>20</v>
      </c>
      <c r="Q495" s="68">
        <f t="shared" si="45"/>
        <v>2026</v>
      </c>
      <c r="R495" s="69">
        <f t="shared" si="46"/>
        <v>10.33635416666948</v>
      </c>
      <c r="S495" s="69">
        <f t="shared" si="47"/>
        <v>52.422546296293149</v>
      </c>
      <c r="T495" s="70" t="str">
        <f t="shared" si="48"/>
        <v>1-30 DAYS</v>
      </c>
      <c r="U495" s="70" t="str">
        <f t="shared" si="48"/>
        <v>31-60 DAYS</v>
      </c>
    </row>
    <row r="496" spans="1:21">
      <c r="A496" s="63" t="str">
        <f>VLOOKUP(L496,[1]Sheet1!$N:$P,3,0)</f>
        <v>M1 BANSALAN</v>
      </c>
      <c r="B496" s="66">
        <v>46041.449664351851</v>
      </c>
      <c r="C496" s="66">
        <v>46042.700069444443</v>
      </c>
      <c r="D496" s="67" t="s">
        <v>553</v>
      </c>
      <c r="E496" s="67" t="s">
        <v>554</v>
      </c>
      <c r="F496" s="1">
        <v>1</v>
      </c>
      <c r="G496" s="63" t="str">
        <f>VLOOKUP(D496,[2]MINDANAO!$B:$C,2,0)</f>
        <v>TMX ALPHA FI</v>
      </c>
      <c r="H496" s="67">
        <v>56356</v>
      </c>
      <c r="I496" s="63" t="str">
        <f>VLOOKUP(L496,'[3]NEW LEGEND 2026'!M:S,7,0)</f>
        <v>MUTI</v>
      </c>
      <c r="J496" s="67" t="s">
        <v>1708</v>
      </c>
      <c r="K496" s="67" t="s">
        <v>1709</v>
      </c>
      <c r="L496" s="67" t="s">
        <v>900</v>
      </c>
      <c r="M496" s="63" t="str">
        <f>VLOOKUP(D496,'[3]NEW LEGEND 2026'!G:I,3,0)</f>
        <v>HONDA</v>
      </c>
      <c r="N496" s="63" t="str">
        <f>VLOOKUP(D496,'[3]NEW LEGEND 2026'!G:J,4,0)</f>
        <v>SILVER</v>
      </c>
      <c r="O496" s="68" t="str">
        <f t="shared" si="43"/>
        <v>JAN</v>
      </c>
      <c r="P496" s="68">
        <f t="shared" si="44"/>
        <v>20</v>
      </c>
      <c r="Q496" s="68">
        <f t="shared" si="45"/>
        <v>2026</v>
      </c>
      <c r="R496" s="69">
        <f t="shared" si="46"/>
        <v>10.299930555556784</v>
      </c>
      <c r="S496" s="69">
        <f t="shared" si="47"/>
        <v>11.550335648149485</v>
      </c>
      <c r="T496" s="70" t="str">
        <f t="shared" si="48"/>
        <v>1-30 DAYS</v>
      </c>
      <c r="U496" s="70" t="str">
        <f t="shared" si="48"/>
        <v>1-30 DAYS</v>
      </c>
    </row>
    <row r="497" spans="1:21">
      <c r="A497" s="63" t="str">
        <f>VLOOKUP(L497,[1]Sheet1!$N:$P,3,0)</f>
        <v>M1 BANSALAN</v>
      </c>
      <c r="B497" s="66">
        <v>46041.449664351851</v>
      </c>
      <c r="C497" s="66">
        <v>46042.700069444443</v>
      </c>
      <c r="D497" s="67" t="s">
        <v>553</v>
      </c>
      <c r="E497" s="67" t="s">
        <v>554</v>
      </c>
      <c r="F497" s="1">
        <v>1</v>
      </c>
      <c r="G497" s="63" t="str">
        <f>VLOOKUP(D497,[2]MINDANAO!$B:$C,2,0)</f>
        <v>TMX ALPHA FI</v>
      </c>
      <c r="H497" s="67">
        <v>56356</v>
      </c>
      <c r="I497" s="63" t="str">
        <f>VLOOKUP(L497,'[3]NEW LEGEND 2026'!M:S,7,0)</f>
        <v>MUTI</v>
      </c>
      <c r="J497" s="67" t="s">
        <v>1710</v>
      </c>
      <c r="K497" s="67" t="s">
        <v>1711</v>
      </c>
      <c r="L497" s="67" t="s">
        <v>900</v>
      </c>
      <c r="M497" s="63" t="str">
        <f>VLOOKUP(D497,'[3]NEW LEGEND 2026'!G:I,3,0)</f>
        <v>HONDA</v>
      </c>
      <c r="N497" s="63" t="str">
        <f>VLOOKUP(D497,'[3]NEW LEGEND 2026'!G:J,4,0)</f>
        <v>SILVER</v>
      </c>
      <c r="O497" s="68" t="str">
        <f t="shared" si="43"/>
        <v>JAN</v>
      </c>
      <c r="P497" s="68">
        <f t="shared" si="44"/>
        <v>20</v>
      </c>
      <c r="Q497" s="68">
        <f t="shared" si="45"/>
        <v>2026</v>
      </c>
      <c r="R497" s="69">
        <f t="shared" si="46"/>
        <v>10.299930555556784</v>
      </c>
      <c r="S497" s="69">
        <f t="shared" si="47"/>
        <v>11.550335648149485</v>
      </c>
      <c r="T497" s="70" t="str">
        <f t="shared" si="48"/>
        <v>1-30 DAYS</v>
      </c>
      <c r="U497" s="70" t="str">
        <f t="shared" si="48"/>
        <v>1-30 DAYS</v>
      </c>
    </row>
    <row r="498" spans="1:21">
      <c r="A498" s="63" t="str">
        <f>VLOOKUP(L498,[1]Sheet1!$N:$P,3,0)</f>
        <v>M1 KIDAPAWAN</v>
      </c>
      <c r="B498" s="66">
        <v>46042.428333333337</v>
      </c>
      <c r="C498" s="66">
        <v>46042.705231481479</v>
      </c>
      <c r="D498" s="67" t="s">
        <v>1194</v>
      </c>
      <c r="E498" s="67" t="s">
        <v>1195</v>
      </c>
      <c r="F498" s="1">
        <v>1</v>
      </c>
      <c r="G498" s="63" t="str">
        <f>VLOOKUP(D498,[2]MINDANAO!$B:$C,2,0)</f>
        <v>ADV160</v>
      </c>
      <c r="H498" s="67">
        <v>157558</v>
      </c>
      <c r="I498" s="63" t="str">
        <f>VLOOKUP(L498,'[3]NEW LEGEND 2026'!M:S,7,0)</f>
        <v>MUTI</v>
      </c>
      <c r="J498" s="67" t="s">
        <v>1712</v>
      </c>
      <c r="K498" s="67" t="s">
        <v>1713</v>
      </c>
      <c r="L498" s="67" t="s">
        <v>503</v>
      </c>
      <c r="M498" s="63" t="str">
        <f>VLOOKUP(D498,'[3]NEW LEGEND 2026'!G:I,3,0)</f>
        <v>HONDA</v>
      </c>
      <c r="N498" s="63" t="str">
        <f>VLOOKUP(D498,'[3]NEW LEGEND 2026'!G:J,4,0)</f>
        <v>RED/BLACK</v>
      </c>
      <c r="O498" s="68" t="str">
        <f t="shared" si="43"/>
        <v>JAN</v>
      </c>
      <c r="P498" s="68">
        <f t="shared" si="44"/>
        <v>20</v>
      </c>
      <c r="Q498" s="68">
        <f t="shared" si="45"/>
        <v>2026</v>
      </c>
      <c r="R498" s="69">
        <f t="shared" si="46"/>
        <v>10.294768518520868</v>
      </c>
      <c r="S498" s="69">
        <f t="shared" si="47"/>
        <v>10.571666666663077</v>
      </c>
      <c r="T498" s="70" t="str">
        <f t="shared" si="48"/>
        <v>1-30 DAYS</v>
      </c>
      <c r="U498" s="70" t="str">
        <f t="shared" si="48"/>
        <v>1-30 DAYS</v>
      </c>
    </row>
    <row r="499" spans="1:21">
      <c r="A499" s="63" t="str">
        <f>VLOOKUP(L499,[1]Sheet1!$N:$P,3,0)</f>
        <v>M1 KIDAPAWAN</v>
      </c>
      <c r="B499" s="66">
        <v>45944.687592592592</v>
      </c>
      <c r="C499" s="66">
        <v>46042.705231481479</v>
      </c>
      <c r="D499" s="67" t="s">
        <v>1555</v>
      </c>
      <c r="E499" s="67" t="s">
        <v>1556</v>
      </c>
      <c r="F499" s="1">
        <v>1</v>
      </c>
      <c r="G499" s="63" t="str">
        <f>VLOOKUP(D499,[2]MINDANAO!$B:$C,2,0)</f>
        <v>BARAKO II (KICK START)</v>
      </c>
      <c r="H499" s="67">
        <v>88010</v>
      </c>
      <c r="I499" s="63" t="str">
        <f>VLOOKUP(L499,'[3]NEW LEGEND 2026'!M:S,7,0)</f>
        <v>MUTI</v>
      </c>
      <c r="J499" s="67" t="s">
        <v>1714</v>
      </c>
      <c r="K499" s="67" t="s">
        <v>1715</v>
      </c>
      <c r="L499" s="67" t="s">
        <v>503</v>
      </c>
      <c r="M499" s="63" t="str">
        <f>VLOOKUP(D499,'[3]NEW LEGEND 2026'!G:I,3,0)</f>
        <v>KAWASAKI</v>
      </c>
      <c r="N499" s="63" t="str">
        <f>VLOOKUP(D499,'[3]NEW LEGEND 2026'!G:J,4,0)</f>
        <v>GREY</v>
      </c>
      <c r="O499" s="68" t="str">
        <f t="shared" si="43"/>
        <v>JAN</v>
      </c>
      <c r="P499" s="68">
        <f t="shared" si="44"/>
        <v>20</v>
      </c>
      <c r="Q499" s="68">
        <f t="shared" si="45"/>
        <v>2026</v>
      </c>
      <c r="R499" s="69">
        <f t="shared" si="46"/>
        <v>10.294768518520868</v>
      </c>
      <c r="S499" s="69">
        <f t="shared" si="47"/>
        <v>108.31240740740759</v>
      </c>
      <c r="T499" s="70" t="str">
        <f t="shared" si="48"/>
        <v>1-30 DAYS</v>
      </c>
      <c r="U499" s="70" t="str">
        <f t="shared" si="48"/>
        <v>91 DAYS UP</v>
      </c>
    </row>
    <row r="500" spans="1:21">
      <c r="A500" s="63" t="str">
        <f>VLOOKUP(L500,[1]Sheet1!$N:$P,3,0)</f>
        <v>M1 DIGOS</v>
      </c>
      <c r="B500" s="66">
        <v>46031.538981481477</v>
      </c>
      <c r="C500" s="66">
        <v>46043.596145833333</v>
      </c>
      <c r="D500" s="67" t="s">
        <v>542</v>
      </c>
      <c r="E500" s="67" t="s">
        <v>543</v>
      </c>
      <c r="F500" s="1">
        <v>1</v>
      </c>
      <c r="G500" s="63" t="str">
        <f>VLOOKUP(D500,[2]MINDANAO!$B:$C,2,0)</f>
        <v>CT100</v>
      </c>
      <c r="H500" s="67">
        <v>55298</v>
      </c>
      <c r="I500" s="63" t="str">
        <f>VLOOKUP(L500,'[3]NEW LEGEND 2026'!M:S,7,0)</f>
        <v>MUTI</v>
      </c>
      <c r="J500" s="67" t="s">
        <v>1716</v>
      </c>
      <c r="K500" s="67" t="s">
        <v>1717</v>
      </c>
      <c r="L500" s="67" t="s">
        <v>490</v>
      </c>
      <c r="M500" s="63" t="str">
        <f>VLOOKUP(D500,'[3]NEW LEGEND 2026'!G:I,3,0)</f>
        <v>KAWASAKI</v>
      </c>
      <c r="N500" s="63" t="str">
        <f>VLOOKUP(D500,'[3]NEW LEGEND 2026'!G:J,4,0)</f>
        <v>BLACK BLUE</v>
      </c>
      <c r="O500" s="68" t="str">
        <f t="shared" si="43"/>
        <v>JAN</v>
      </c>
      <c r="P500" s="68">
        <f t="shared" si="44"/>
        <v>21</v>
      </c>
      <c r="Q500" s="68">
        <f t="shared" si="45"/>
        <v>2026</v>
      </c>
      <c r="R500" s="69">
        <f t="shared" si="46"/>
        <v>9.4038541666668607</v>
      </c>
      <c r="S500" s="69">
        <f t="shared" si="47"/>
        <v>21.461018518522906</v>
      </c>
      <c r="T500" s="70" t="str">
        <f t="shared" si="48"/>
        <v>1-30 DAYS</v>
      </c>
      <c r="U500" s="70" t="str">
        <f t="shared" si="48"/>
        <v>1-30 DAYS</v>
      </c>
    </row>
    <row r="501" spans="1:21">
      <c r="A501" s="63" t="str">
        <f>VLOOKUP(L501,[1]Sheet1!$N:$P,3,0)</f>
        <v>M1 QUEZON</v>
      </c>
      <c r="B501" s="66">
        <v>46043.617986111109</v>
      </c>
      <c r="C501" s="66">
        <v>46043.617974537039</v>
      </c>
      <c r="D501" s="67" t="s">
        <v>1575</v>
      </c>
      <c r="E501" s="67" t="s">
        <v>1576</v>
      </c>
      <c r="F501" s="1">
        <v>1</v>
      </c>
      <c r="G501" s="63" t="str">
        <f>VLOOKUP(D501,[2]MINDANAO!$B:$C,2,0)</f>
        <v>RAIDER150 FI BLADE</v>
      </c>
      <c r="H501" s="67">
        <v>110446.43</v>
      </c>
      <c r="I501" s="63" t="str">
        <f>VLOOKUP(L501,'[3]NEW LEGEND 2026'!M:S,7,0)</f>
        <v>MUTI</v>
      </c>
      <c r="J501" s="67" t="s">
        <v>1718</v>
      </c>
      <c r="K501" s="67" t="s">
        <v>1719</v>
      </c>
      <c r="L501" s="67" t="s">
        <v>421</v>
      </c>
      <c r="M501" s="63" t="str">
        <f>VLOOKUP(D501,'[3]NEW LEGEND 2026'!G:I,3,0)</f>
        <v>SUZUKI</v>
      </c>
      <c r="N501" s="63" t="str">
        <f>VLOOKUP(D501,'[3]NEW LEGEND 2026'!G:J,4,0)</f>
        <v>BLUE/GRAY</v>
      </c>
      <c r="O501" s="68" t="str">
        <f t="shared" si="43"/>
        <v>JAN</v>
      </c>
      <c r="P501" s="68">
        <f t="shared" si="44"/>
        <v>21</v>
      </c>
      <c r="Q501" s="68">
        <f t="shared" si="45"/>
        <v>2026</v>
      </c>
      <c r="R501" s="69">
        <f t="shared" si="46"/>
        <v>9.3820254629608826</v>
      </c>
      <c r="S501" s="69">
        <f t="shared" si="47"/>
        <v>9.3820138888913789</v>
      </c>
      <c r="T501" s="70" t="str">
        <f t="shared" si="48"/>
        <v>1-30 DAYS</v>
      </c>
      <c r="U501" s="70" t="str">
        <f t="shared" si="48"/>
        <v>1-30 DAYS</v>
      </c>
    </row>
    <row r="502" spans="1:21">
      <c r="A502" s="63" t="str">
        <f>VLOOKUP(L502,[1]Sheet1!$N:$P,3,0)</f>
        <v>M1 QUEZON</v>
      </c>
      <c r="B502" s="66">
        <v>46043.617986111109</v>
      </c>
      <c r="C502" s="66">
        <v>46043.617974537039</v>
      </c>
      <c r="D502" s="67" t="s">
        <v>1575</v>
      </c>
      <c r="E502" s="67" t="s">
        <v>1576</v>
      </c>
      <c r="F502" s="1">
        <v>1</v>
      </c>
      <c r="G502" s="63" t="str">
        <f>VLOOKUP(D502,[2]MINDANAO!$B:$C,2,0)</f>
        <v>RAIDER150 FI BLADE</v>
      </c>
      <c r="H502" s="67">
        <v>110446.43</v>
      </c>
      <c r="I502" s="63" t="str">
        <f>VLOOKUP(L502,'[3]NEW LEGEND 2026'!M:S,7,0)</f>
        <v>MUTI</v>
      </c>
      <c r="J502" s="67" t="s">
        <v>1720</v>
      </c>
      <c r="K502" s="67" t="s">
        <v>1721</v>
      </c>
      <c r="L502" s="67" t="s">
        <v>421</v>
      </c>
      <c r="M502" s="63" t="str">
        <f>VLOOKUP(D502,'[3]NEW LEGEND 2026'!G:I,3,0)</f>
        <v>SUZUKI</v>
      </c>
      <c r="N502" s="63" t="str">
        <f>VLOOKUP(D502,'[3]NEW LEGEND 2026'!G:J,4,0)</f>
        <v>BLUE/GRAY</v>
      </c>
      <c r="O502" s="68" t="str">
        <f t="shared" si="43"/>
        <v>JAN</v>
      </c>
      <c r="P502" s="68">
        <f t="shared" si="44"/>
        <v>21</v>
      </c>
      <c r="Q502" s="68">
        <f t="shared" si="45"/>
        <v>2026</v>
      </c>
      <c r="R502" s="69">
        <f t="shared" si="46"/>
        <v>9.3820254629608826</v>
      </c>
      <c r="S502" s="69">
        <f t="shared" si="47"/>
        <v>9.3820138888913789</v>
      </c>
      <c r="T502" s="70" t="str">
        <f t="shared" si="48"/>
        <v>1-30 DAYS</v>
      </c>
      <c r="U502" s="70" t="str">
        <f t="shared" si="48"/>
        <v>1-30 DAYS</v>
      </c>
    </row>
    <row r="503" spans="1:21">
      <c r="A503" s="63" t="str">
        <f>VLOOKUP(L503,[1]Sheet1!$N:$P,3,0)</f>
        <v>M2 BAYUGAN</v>
      </c>
      <c r="B503" s="66">
        <v>46044.471967592603</v>
      </c>
      <c r="C503" s="66">
        <v>46044.471956018519</v>
      </c>
      <c r="D503" s="67" t="s">
        <v>1614</v>
      </c>
      <c r="E503" s="67" t="s">
        <v>1615</v>
      </c>
      <c r="F503" s="1">
        <v>1</v>
      </c>
      <c r="G503" s="63" t="str">
        <f>VLOOKUP(D503,[2]MINDANAO!$B:$C,2,0)</f>
        <v>XTZ125</v>
      </c>
      <c r="H503" s="67">
        <v>85446</v>
      </c>
      <c r="I503" s="63" t="str">
        <f>VLOOKUP(L503,'[3]NEW LEGEND 2026'!M:S,7,0)</f>
        <v>ULTIMATE</v>
      </c>
      <c r="J503" s="67" t="s">
        <v>1722</v>
      </c>
      <c r="K503" s="67" t="s">
        <v>1723</v>
      </c>
      <c r="L503" s="67" t="s">
        <v>692</v>
      </c>
      <c r="M503" s="63" t="str">
        <f>VLOOKUP(D503,'[3]NEW LEGEND 2026'!G:I,3,0)</f>
        <v>YAMAHA</v>
      </c>
      <c r="N503" s="63" t="str">
        <f>VLOOKUP(D503,'[3]NEW LEGEND 2026'!G:J,4,0)</f>
        <v>LUE</v>
      </c>
      <c r="O503" s="68" t="str">
        <f t="shared" si="43"/>
        <v>JAN</v>
      </c>
      <c r="P503" s="68">
        <f t="shared" si="44"/>
        <v>22</v>
      </c>
      <c r="Q503" s="68">
        <f t="shared" si="45"/>
        <v>2026</v>
      </c>
      <c r="R503" s="69">
        <f t="shared" si="46"/>
        <v>8.5280439814814599</v>
      </c>
      <c r="S503" s="69">
        <f t="shared" si="47"/>
        <v>8.5280324073974043</v>
      </c>
      <c r="T503" s="70" t="str">
        <f t="shared" si="48"/>
        <v>1-30 DAYS</v>
      </c>
      <c r="U503" s="70" t="str">
        <f t="shared" si="48"/>
        <v>1-30 DAYS</v>
      </c>
    </row>
    <row r="504" spans="1:21">
      <c r="A504" s="63" t="str">
        <f>VLOOKUP(L504,[1]Sheet1!$N:$P,3,0)</f>
        <v>M2 CABADBARAN</v>
      </c>
      <c r="B504" s="66">
        <v>46044.576967592591</v>
      </c>
      <c r="C504" s="66">
        <v>46044.576967592591</v>
      </c>
      <c r="D504" s="67" t="s">
        <v>1060</v>
      </c>
      <c r="E504" s="67" t="s">
        <v>1061</v>
      </c>
      <c r="F504" s="1">
        <v>1</v>
      </c>
      <c r="G504" s="63" t="str">
        <f>VLOOKUP(D504,[2]MINDANAO!$B:$C,2,0)</f>
        <v>MIO AEROX S 155</v>
      </c>
      <c r="H504" s="67">
        <v>152427</v>
      </c>
      <c r="I504" s="63" t="str">
        <f>VLOOKUP(L504,'[3]NEW LEGEND 2026'!M:S,7,0)</f>
        <v>ULTIMATE</v>
      </c>
      <c r="J504" s="67" t="s">
        <v>1724</v>
      </c>
      <c r="K504" s="67" t="s">
        <v>1725</v>
      </c>
      <c r="L504" s="67" t="s">
        <v>704</v>
      </c>
      <c r="M504" s="63" t="str">
        <f>VLOOKUP(D504,'[3]NEW LEGEND 2026'!G:I,3,0)</f>
        <v>YAMAHA</v>
      </c>
      <c r="N504" s="63" t="str">
        <f>VLOOKUP(D504,'[3]NEW LEGEND 2026'!G:J,4,0)</f>
        <v>MATTE BLUE</v>
      </c>
      <c r="O504" s="68" t="str">
        <f t="shared" si="43"/>
        <v>JAN</v>
      </c>
      <c r="P504" s="68">
        <f t="shared" si="44"/>
        <v>22</v>
      </c>
      <c r="Q504" s="68">
        <f t="shared" si="45"/>
        <v>2026</v>
      </c>
      <c r="R504" s="69">
        <f t="shared" si="46"/>
        <v>8.4230324074087548</v>
      </c>
      <c r="S504" s="69">
        <f t="shared" si="47"/>
        <v>8.4230324074087548</v>
      </c>
      <c r="T504" s="70" t="str">
        <f t="shared" si="48"/>
        <v>1-30 DAYS</v>
      </c>
      <c r="U504" s="70" t="str">
        <f t="shared" si="48"/>
        <v>1-30 DAYS</v>
      </c>
    </row>
    <row r="505" spans="1:21">
      <c r="A505" s="63" t="str">
        <f>VLOOKUP(L505,[1]Sheet1!$N:$P,3,0)</f>
        <v>M2 BAYUGAN</v>
      </c>
      <c r="B505" s="66">
        <v>46044.613576388889</v>
      </c>
      <c r="C505" s="66">
        <v>46044.618750000001</v>
      </c>
      <c r="D505" s="67" t="s">
        <v>1634</v>
      </c>
      <c r="E505" s="67" t="s">
        <v>1635</v>
      </c>
      <c r="F505" s="1">
        <v>1</v>
      </c>
      <c r="G505" s="63" t="str">
        <f>VLOOKUP(D505,[2]MINDANAO!$B:$C,2,0)</f>
        <v>XTZ125</v>
      </c>
      <c r="H505" s="67">
        <v>85446</v>
      </c>
      <c r="I505" s="63" t="str">
        <f>VLOOKUP(L505,'[3]NEW LEGEND 2026'!M:S,7,0)</f>
        <v>ULTIMATE</v>
      </c>
      <c r="J505" s="67" t="s">
        <v>1726</v>
      </c>
      <c r="K505" s="67" t="s">
        <v>1727</v>
      </c>
      <c r="L505" s="67" t="s">
        <v>692</v>
      </c>
      <c r="M505" s="63" t="str">
        <f>VLOOKUP(D505,'[3]NEW LEGEND 2026'!G:I,3,0)</f>
        <v>YAMAHA</v>
      </c>
      <c r="N505" s="63" t="str">
        <f>VLOOKUP(D505,'[3]NEW LEGEND 2026'!G:J,4,0)</f>
        <v>BLACK</v>
      </c>
      <c r="O505" s="68" t="str">
        <f t="shared" si="43"/>
        <v>JAN</v>
      </c>
      <c r="P505" s="68">
        <f t="shared" si="44"/>
        <v>22</v>
      </c>
      <c r="Q505" s="68">
        <f t="shared" si="45"/>
        <v>2026</v>
      </c>
      <c r="R505" s="69">
        <f t="shared" si="46"/>
        <v>8.3812499999985448</v>
      </c>
      <c r="S505" s="69">
        <f t="shared" si="47"/>
        <v>8.3864236111112405</v>
      </c>
      <c r="T505" s="70" t="str">
        <f t="shared" si="48"/>
        <v>1-30 DAYS</v>
      </c>
      <c r="U505" s="70" t="str">
        <f t="shared" si="48"/>
        <v>1-30 DAYS</v>
      </c>
    </row>
    <row r="506" spans="1:21">
      <c r="A506" s="63" t="str">
        <f>VLOOKUP(L506,[1]Sheet1!$N:$P,3,0)</f>
        <v>M2 BATANGAS</v>
      </c>
      <c r="B506" s="66">
        <v>46044.631307870368</v>
      </c>
      <c r="C506" s="66">
        <v>46044.631307870368</v>
      </c>
      <c r="D506" s="67" t="s">
        <v>512</v>
      </c>
      <c r="E506" s="67" t="s">
        <v>513</v>
      </c>
      <c r="F506" s="1">
        <v>1</v>
      </c>
      <c r="G506" s="63" t="str">
        <f>VLOOKUP(D506,[2]MINDANAO!$B:$C,2,0)</f>
        <v>MIO i125</v>
      </c>
      <c r="H506" s="67">
        <v>72447</v>
      </c>
      <c r="I506" s="63" t="str">
        <f>VLOOKUP(L506,'[3]NEW LEGEND 2026'!M:S,7,0)</f>
        <v>ULTIMATE</v>
      </c>
      <c r="J506" s="67" t="s">
        <v>1728</v>
      </c>
      <c r="K506" s="67" t="s">
        <v>1729</v>
      </c>
      <c r="L506" s="67" t="s">
        <v>1094</v>
      </c>
      <c r="M506" s="63" t="str">
        <f>VLOOKUP(D506,'[3]NEW LEGEND 2026'!G:I,3,0)</f>
        <v>YAMAHA</v>
      </c>
      <c r="N506" s="63" t="str">
        <f>VLOOKUP(D506,'[3]NEW LEGEND 2026'!G:J,4,0)</f>
        <v>WHITE/CYAN</v>
      </c>
      <c r="O506" s="68" t="str">
        <f t="shared" si="43"/>
        <v>JAN</v>
      </c>
      <c r="P506" s="68">
        <f t="shared" si="44"/>
        <v>22</v>
      </c>
      <c r="Q506" s="68">
        <f t="shared" si="45"/>
        <v>2026</v>
      </c>
      <c r="R506" s="69">
        <f t="shared" si="46"/>
        <v>8.3686921296321088</v>
      </c>
      <c r="S506" s="69">
        <f t="shared" si="47"/>
        <v>8.3686921296321088</v>
      </c>
      <c r="T506" s="70" t="str">
        <f t="shared" si="48"/>
        <v>1-30 DAYS</v>
      </c>
      <c r="U506" s="70" t="str">
        <f t="shared" si="48"/>
        <v>1-30 DAYS</v>
      </c>
    </row>
    <row r="507" spans="1:21">
      <c r="A507" s="63" t="str">
        <f>VLOOKUP(L507,[1]Sheet1!$N:$P,3,0)</f>
        <v>M2 SAMAL</v>
      </c>
      <c r="B507" s="66">
        <v>46045.380671296298</v>
      </c>
      <c r="C507" s="66">
        <v>46045.383217592593</v>
      </c>
      <c r="D507" s="67" t="s">
        <v>1614</v>
      </c>
      <c r="E507" s="67" t="s">
        <v>1615</v>
      </c>
      <c r="F507" s="1">
        <v>1</v>
      </c>
      <c r="G507" s="63" t="str">
        <f>VLOOKUP(D507,[2]MINDANAO!$B:$C,2,0)</f>
        <v>XTZ125</v>
      </c>
      <c r="H507" s="67">
        <v>85446</v>
      </c>
      <c r="I507" s="63" t="str">
        <f>VLOOKUP(L507,'[3]NEW LEGEND 2026'!M:S,7,0)</f>
        <v>ULTIMATE</v>
      </c>
      <c r="J507" s="67" t="s">
        <v>1730</v>
      </c>
      <c r="K507" s="67" t="s">
        <v>1731</v>
      </c>
      <c r="L507" s="67" t="s">
        <v>731</v>
      </c>
      <c r="M507" s="63" t="str">
        <f>VLOOKUP(D507,'[3]NEW LEGEND 2026'!G:I,3,0)</f>
        <v>YAMAHA</v>
      </c>
      <c r="N507" s="63" t="str">
        <f>VLOOKUP(D507,'[3]NEW LEGEND 2026'!G:J,4,0)</f>
        <v>LUE</v>
      </c>
      <c r="O507" s="68" t="str">
        <f t="shared" si="43"/>
        <v>JAN</v>
      </c>
      <c r="P507" s="68">
        <f t="shared" si="44"/>
        <v>23</v>
      </c>
      <c r="Q507" s="68">
        <f t="shared" si="45"/>
        <v>2026</v>
      </c>
      <c r="R507" s="69">
        <f t="shared" si="46"/>
        <v>7.6167824074072996</v>
      </c>
      <c r="S507" s="69">
        <f t="shared" si="47"/>
        <v>7.6193287037021946</v>
      </c>
      <c r="T507" s="70" t="str">
        <f t="shared" si="48"/>
        <v>1-30 DAYS</v>
      </c>
      <c r="U507" s="70" t="str">
        <f t="shared" si="48"/>
        <v>1-30 DAYS</v>
      </c>
    </row>
    <row r="508" spans="1:21">
      <c r="A508" s="63" t="str">
        <f>VLOOKUP(L508,[1]Sheet1!$N:$P,3,0)</f>
        <v>M2 TAGUM 2</v>
      </c>
      <c r="B508" s="66">
        <v>46045.385428240741</v>
      </c>
      <c r="C508" s="66">
        <v>46045.385428240741</v>
      </c>
      <c r="D508" s="67" t="s">
        <v>450</v>
      </c>
      <c r="E508" s="67" t="s">
        <v>451</v>
      </c>
      <c r="F508" s="1">
        <v>1</v>
      </c>
      <c r="G508" s="63" t="str">
        <f>VLOOKUP(D508,[2]MINDANAO!$B:$C,2,0)</f>
        <v>MIO i125</v>
      </c>
      <c r="H508" s="67">
        <v>72447</v>
      </c>
      <c r="I508" s="63" t="str">
        <f>VLOOKUP(L508,'[3]NEW LEGEND 2026'!M:S,7,0)</f>
        <v>ULTIMATE</v>
      </c>
      <c r="J508" s="67" t="s">
        <v>1732</v>
      </c>
      <c r="K508" s="67" t="s">
        <v>1733</v>
      </c>
      <c r="L508" s="67" t="s">
        <v>747</v>
      </c>
      <c r="M508" s="63" t="str">
        <f>VLOOKUP(D508,'[3]NEW LEGEND 2026'!G:I,3,0)</f>
        <v>YAMAHA</v>
      </c>
      <c r="N508" s="63" t="str">
        <f>VLOOKUP(D508,'[3]NEW LEGEND 2026'!G:J,4,0)</f>
        <v>ORANGE/WHITE</v>
      </c>
      <c r="O508" s="68" t="str">
        <f t="shared" si="43"/>
        <v>JAN</v>
      </c>
      <c r="P508" s="68">
        <f t="shared" si="44"/>
        <v>23</v>
      </c>
      <c r="Q508" s="68">
        <f t="shared" si="45"/>
        <v>2026</v>
      </c>
      <c r="R508" s="69">
        <f t="shared" si="46"/>
        <v>7.614571759258979</v>
      </c>
      <c r="S508" s="69">
        <f t="shared" si="47"/>
        <v>7.614571759258979</v>
      </c>
      <c r="T508" s="70" t="str">
        <f t="shared" si="48"/>
        <v>1-30 DAYS</v>
      </c>
      <c r="U508" s="70" t="str">
        <f t="shared" si="48"/>
        <v>1-30 DAYS</v>
      </c>
    </row>
    <row r="509" spans="1:21">
      <c r="A509" s="63" t="str">
        <f>VLOOKUP(L509,[1]Sheet1!$N:$P,3,0)</f>
        <v>M2 ECOLAND</v>
      </c>
      <c r="B509" s="66">
        <v>46041.684537037043</v>
      </c>
      <c r="C509" s="66">
        <v>46046.561793981477</v>
      </c>
      <c r="D509" s="67" t="s">
        <v>454</v>
      </c>
      <c r="E509" s="67" t="s">
        <v>455</v>
      </c>
      <c r="F509" s="1">
        <v>1</v>
      </c>
      <c r="G509" s="63" t="str">
        <f>VLOOKUP(D509,[2]MINDANAO!$B:$C,2,0)</f>
        <v>AVENIS125</v>
      </c>
      <c r="H509" s="67">
        <v>77012</v>
      </c>
      <c r="I509" s="63" t="str">
        <f>VLOOKUP(L509,'[3]NEW LEGEND 2026'!M:S,7,0)</f>
        <v>ULTIMATE</v>
      </c>
      <c r="J509" s="67" t="s">
        <v>1734</v>
      </c>
      <c r="K509" s="67" t="s">
        <v>1735</v>
      </c>
      <c r="L509" s="67" t="s">
        <v>1004</v>
      </c>
      <c r="M509" s="63" t="str">
        <f>VLOOKUP(D509,'[3]NEW LEGEND 2026'!G:I,3,0)</f>
        <v>SUZUKI</v>
      </c>
      <c r="N509" s="63" t="str">
        <f>VLOOKUP(D509,'[3]NEW LEGEND 2026'!G:J,4,0)</f>
        <v>ORANGE</v>
      </c>
      <c r="O509" s="68" t="str">
        <f t="shared" si="43"/>
        <v>JAN</v>
      </c>
      <c r="P509" s="68">
        <f t="shared" si="44"/>
        <v>24</v>
      </c>
      <c r="Q509" s="68">
        <f t="shared" si="45"/>
        <v>2026</v>
      </c>
      <c r="R509" s="69">
        <f t="shared" si="46"/>
        <v>6.4382060185234877</v>
      </c>
      <c r="S509" s="69">
        <f t="shared" si="47"/>
        <v>11.315462962957099</v>
      </c>
      <c r="T509" s="70" t="str">
        <f t="shared" si="48"/>
        <v>1-30 DAYS</v>
      </c>
      <c r="U509" s="70" t="str">
        <f t="shared" si="48"/>
        <v>1-30 DAYS</v>
      </c>
    </row>
    <row r="510" spans="1:21">
      <c r="A510" s="63" t="str">
        <f>VLOOKUP(L510,[1]Sheet1!$N:$P,3,0)</f>
        <v>M2 SAMAL</v>
      </c>
      <c r="B510" s="66">
        <v>46045.621331018519</v>
      </c>
      <c r="C510" s="66">
        <v>46046.63722222222</v>
      </c>
      <c r="D510" s="67" t="s">
        <v>512</v>
      </c>
      <c r="E510" s="67" t="s">
        <v>513</v>
      </c>
      <c r="F510" s="1">
        <v>1</v>
      </c>
      <c r="G510" s="63" t="str">
        <f>VLOOKUP(D510,[2]MINDANAO!$B:$C,2,0)</f>
        <v>MIO i125</v>
      </c>
      <c r="H510" s="67">
        <v>72447</v>
      </c>
      <c r="I510" s="63" t="str">
        <f>VLOOKUP(L510,'[3]NEW LEGEND 2026'!M:S,7,0)</f>
        <v>ULTIMATE</v>
      </c>
      <c r="J510" s="67" t="s">
        <v>1736</v>
      </c>
      <c r="K510" s="67" t="s">
        <v>1737</v>
      </c>
      <c r="L510" s="67" t="s">
        <v>731</v>
      </c>
      <c r="M510" s="63" t="str">
        <f>VLOOKUP(D510,'[3]NEW LEGEND 2026'!G:I,3,0)</f>
        <v>YAMAHA</v>
      </c>
      <c r="N510" s="63" t="str">
        <f>VLOOKUP(D510,'[3]NEW LEGEND 2026'!G:J,4,0)</f>
        <v>WHITE/CYAN</v>
      </c>
      <c r="O510" s="68" t="str">
        <f t="shared" si="43"/>
        <v>JAN</v>
      </c>
      <c r="P510" s="68">
        <f t="shared" si="44"/>
        <v>24</v>
      </c>
      <c r="Q510" s="68">
        <f t="shared" si="45"/>
        <v>2026</v>
      </c>
      <c r="R510" s="69">
        <f t="shared" si="46"/>
        <v>6.3627777777801384</v>
      </c>
      <c r="S510" s="69">
        <f t="shared" si="47"/>
        <v>7.3786689814805868</v>
      </c>
      <c r="T510" s="70" t="str">
        <f t="shared" si="48"/>
        <v>1-30 DAYS</v>
      </c>
      <c r="U510" s="70" t="str">
        <f t="shared" si="48"/>
        <v>1-30 DAYS</v>
      </c>
    </row>
    <row r="511" spans="1:21">
      <c r="A511" s="63" t="str">
        <f>VLOOKUP(L511,[1]Sheet1!$N:$P,3,0)</f>
        <v>M2 SAMAL</v>
      </c>
      <c r="B511" s="66">
        <v>46045.621331018519</v>
      </c>
      <c r="C511" s="66">
        <v>46046.63722222222</v>
      </c>
      <c r="D511" s="67" t="s">
        <v>512</v>
      </c>
      <c r="E511" s="67" t="s">
        <v>513</v>
      </c>
      <c r="F511" s="1">
        <v>1</v>
      </c>
      <c r="G511" s="63" t="str">
        <f>VLOOKUP(D511,[2]MINDANAO!$B:$C,2,0)</f>
        <v>MIO i125</v>
      </c>
      <c r="H511" s="67">
        <v>72447</v>
      </c>
      <c r="I511" s="63" t="str">
        <f>VLOOKUP(L511,'[3]NEW LEGEND 2026'!M:S,7,0)</f>
        <v>ULTIMATE</v>
      </c>
      <c r="J511" s="67" t="s">
        <v>1738</v>
      </c>
      <c r="K511" s="67" t="s">
        <v>1739</v>
      </c>
      <c r="L511" s="67" t="s">
        <v>731</v>
      </c>
      <c r="M511" s="63" t="str">
        <f>VLOOKUP(D511,'[3]NEW LEGEND 2026'!G:I,3,0)</f>
        <v>YAMAHA</v>
      </c>
      <c r="N511" s="63" t="str">
        <f>VLOOKUP(D511,'[3]NEW LEGEND 2026'!G:J,4,0)</f>
        <v>WHITE/CYAN</v>
      </c>
      <c r="O511" s="68" t="str">
        <f t="shared" si="43"/>
        <v>JAN</v>
      </c>
      <c r="P511" s="68">
        <f t="shared" si="44"/>
        <v>24</v>
      </c>
      <c r="Q511" s="68">
        <f t="shared" si="45"/>
        <v>2026</v>
      </c>
      <c r="R511" s="69">
        <f t="shared" si="46"/>
        <v>6.3627777777801384</v>
      </c>
      <c r="S511" s="69">
        <f t="shared" si="47"/>
        <v>7.3786689814805868</v>
      </c>
      <c r="T511" s="70" t="str">
        <f t="shared" si="48"/>
        <v>1-30 DAYS</v>
      </c>
      <c r="U511" s="70" t="str">
        <f t="shared" si="48"/>
        <v>1-30 DAYS</v>
      </c>
    </row>
    <row r="512" spans="1:21">
      <c r="A512" s="63" t="str">
        <f>VLOOKUP(L512,[1]Sheet1!$N:$P,3,0)</f>
        <v>M2 SAMAL</v>
      </c>
      <c r="B512" s="66">
        <v>46045.621331018519</v>
      </c>
      <c r="C512" s="66">
        <v>46046.63722222222</v>
      </c>
      <c r="D512" s="67" t="s">
        <v>512</v>
      </c>
      <c r="E512" s="67" t="s">
        <v>513</v>
      </c>
      <c r="F512" s="1">
        <v>1</v>
      </c>
      <c r="G512" s="63" t="str">
        <f>VLOOKUP(D512,[2]MINDANAO!$B:$C,2,0)</f>
        <v>MIO i125</v>
      </c>
      <c r="H512" s="67">
        <v>72447</v>
      </c>
      <c r="I512" s="63" t="str">
        <f>VLOOKUP(L512,'[3]NEW LEGEND 2026'!M:S,7,0)</f>
        <v>ULTIMATE</v>
      </c>
      <c r="J512" s="67" t="s">
        <v>1740</v>
      </c>
      <c r="K512" s="67" t="s">
        <v>1741</v>
      </c>
      <c r="L512" s="67" t="s">
        <v>731</v>
      </c>
      <c r="M512" s="63" t="str">
        <f>VLOOKUP(D512,'[3]NEW LEGEND 2026'!G:I,3,0)</f>
        <v>YAMAHA</v>
      </c>
      <c r="N512" s="63" t="str">
        <f>VLOOKUP(D512,'[3]NEW LEGEND 2026'!G:J,4,0)</f>
        <v>WHITE/CYAN</v>
      </c>
      <c r="O512" s="68" t="str">
        <f t="shared" si="43"/>
        <v>JAN</v>
      </c>
      <c r="P512" s="68">
        <f t="shared" si="44"/>
        <v>24</v>
      </c>
      <c r="Q512" s="68">
        <f t="shared" si="45"/>
        <v>2026</v>
      </c>
      <c r="R512" s="69">
        <f t="shared" si="46"/>
        <v>6.3627777777801384</v>
      </c>
      <c r="S512" s="69">
        <f t="shared" si="47"/>
        <v>7.3786689814805868</v>
      </c>
      <c r="T512" s="70" t="str">
        <f t="shared" si="48"/>
        <v>1-30 DAYS</v>
      </c>
      <c r="U512" s="70" t="str">
        <f t="shared" si="48"/>
        <v>1-30 DAYS</v>
      </c>
    </row>
    <row r="513" spans="1:21">
      <c r="A513" s="63" t="str">
        <f>VLOOKUP(L513,[1]Sheet1!$N:$P,3,0)</f>
        <v>M2 SAMAL</v>
      </c>
      <c r="B513" s="66">
        <v>46045.623923611107</v>
      </c>
      <c r="C513" s="66">
        <v>46046.63722222222</v>
      </c>
      <c r="D513" s="67" t="s">
        <v>663</v>
      </c>
      <c r="E513" s="67" t="s">
        <v>664</v>
      </c>
      <c r="F513" s="1">
        <v>1</v>
      </c>
      <c r="G513" s="63" t="str">
        <f>VLOOKUP(D513,[2]MINDANAO!$B:$C,2,0)</f>
        <v>CT125</v>
      </c>
      <c r="H513" s="67">
        <v>58118</v>
      </c>
      <c r="I513" s="63" t="str">
        <f>VLOOKUP(L513,'[3]NEW LEGEND 2026'!M:S,7,0)</f>
        <v>ULTIMATE</v>
      </c>
      <c r="J513" s="67" t="s">
        <v>1742</v>
      </c>
      <c r="K513" s="67" t="s">
        <v>1743</v>
      </c>
      <c r="L513" s="67" t="s">
        <v>731</v>
      </c>
      <c r="M513" s="63" t="str">
        <f>VLOOKUP(D513,'[3]NEW LEGEND 2026'!G:I,3,0)</f>
        <v>KAWASAKI</v>
      </c>
      <c r="N513" s="63" t="str">
        <f>VLOOKUP(D513,'[3]NEW LEGEND 2026'!G:J,4,0)</f>
        <v>BLACK/RED</v>
      </c>
      <c r="O513" s="68" t="str">
        <f t="shared" si="43"/>
        <v>JAN</v>
      </c>
      <c r="P513" s="68">
        <f t="shared" si="44"/>
        <v>24</v>
      </c>
      <c r="Q513" s="68">
        <f t="shared" si="45"/>
        <v>2026</v>
      </c>
      <c r="R513" s="69">
        <f t="shared" si="46"/>
        <v>6.3627777777801384</v>
      </c>
      <c r="S513" s="69">
        <f t="shared" si="47"/>
        <v>7.3760763888931251</v>
      </c>
      <c r="T513" s="70" t="str">
        <f t="shared" si="48"/>
        <v>1-30 DAYS</v>
      </c>
      <c r="U513" s="70" t="str">
        <f t="shared" si="48"/>
        <v>1-30 DAYS</v>
      </c>
    </row>
    <row r="514" spans="1:21">
      <c r="A514" s="63" t="str">
        <f>VLOOKUP(L514,[1]Sheet1!$N:$P,3,0)</f>
        <v>M2 SAMAL</v>
      </c>
      <c r="B514" s="66">
        <v>46045.623923611107</v>
      </c>
      <c r="C514" s="66">
        <v>46046.63722222222</v>
      </c>
      <c r="D514" s="67" t="s">
        <v>663</v>
      </c>
      <c r="E514" s="67" t="s">
        <v>664</v>
      </c>
      <c r="F514" s="1">
        <v>1</v>
      </c>
      <c r="G514" s="63" t="str">
        <f>VLOOKUP(D514,[2]MINDANAO!$B:$C,2,0)</f>
        <v>CT125</v>
      </c>
      <c r="H514" s="67">
        <v>58118</v>
      </c>
      <c r="I514" s="63" t="str">
        <f>VLOOKUP(L514,'[3]NEW LEGEND 2026'!M:S,7,0)</f>
        <v>ULTIMATE</v>
      </c>
      <c r="J514" s="67" t="s">
        <v>1744</v>
      </c>
      <c r="K514" s="67" t="s">
        <v>1745</v>
      </c>
      <c r="L514" s="67" t="s">
        <v>731</v>
      </c>
      <c r="M514" s="63" t="str">
        <f>VLOOKUP(D514,'[3]NEW LEGEND 2026'!G:I,3,0)</f>
        <v>KAWASAKI</v>
      </c>
      <c r="N514" s="63" t="str">
        <f>VLOOKUP(D514,'[3]NEW LEGEND 2026'!G:J,4,0)</f>
        <v>BLACK/RED</v>
      </c>
      <c r="O514" s="68" t="str">
        <f t="shared" ref="O514:O577" si="49">CHOOSE(MONTH(C514),"JAN","FEB","MAR","APR","MAY","JUN","JUL","AUG","SEP","OCT","NOV","DEC")</f>
        <v>JAN</v>
      </c>
      <c r="P514" s="68">
        <f t="shared" ref="P514:P577" si="50">DAY(C514)</f>
        <v>24</v>
      </c>
      <c r="Q514" s="68">
        <f t="shared" ref="Q514:Q577" si="51">YEAR(C514)</f>
        <v>2026</v>
      </c>
      <c r="R514" s="69">
        <f t="shared" ref="R514:R577" si="52">DATE(2026,1,31)-C514</f>
        <v>6.3627777777801384</v>
      </c>
      <c r="S514" s="69">
        <f t="shared" si="47"/>
        <v>7.3760763888931251</v>
      </c>
      <c r="T514" s="70" t="str">
        <f t="shared" si="48"/>
        <v>1-30 DAYS</v>
      </c>
      <c r="U514" s="70" t="str">
        <f t="shared" si="48"/>
        <v>1-30 DAYS</v>
      </c>
    </row>
    <row r="515" spans="1:21">
      <c r="A515" s="63" t="str">
        <f>VLOOKUP(L515,[1]Sheet1!$N:$P,3,0)</f>
        <v>M2 SAMAL</v>
      </c>
      <c r="B515" s="66">
        <v>46045.623935185176</v>
      </c>
      <c r="C515" s="66">
        <v>46046.63722222222</v>
      </c>
      <c r="D515" s="67" t="s">
        <v>907</v>
      </c>
      <c r="E515" s="67" t="s">
        <v>908</v>
      </c>
      <c r="F515" s="1">
        <v>1</v>
      </c>
      <c r="G515" s="63" t="str">
        <f>VLOOKUP(D515,[2]MINDANAO!$B:$C,2,0)</f>
        <v>CT125</v>
      </c>
      <c r="H515" s="67">
        <v>59246</v>
      </c>
      <c r="I515" s="63" t="str">
        <f>VLOOKUP(L515,'[3]NEW LEGEND 2026'!M:S,7,0)</f>
        <v>ULTIMATE</v>
      </c>
      <c r="J515" s="67" t="s">
        <v>1746</v>
      </c>
      <c r="K515" s="67" t="s">
        <v>1747</v>
      </c>
      <c r="L515" s="67" t="s">
        <v>731</v>
      </c>
      <c r="M515" s="63" t="str">
        <f>VLOOKUP(D515,'[3]NEW LEGEND 2026'!G:I,3,0)</f>
        <v>KAWASAKI</v>
      </c>
      <c r="N515" s="63" t="str">
        <f>VLOOKUP(D515,'[3]NEW LEGEND 2026'!G:J,4,0)</f>
        <v>BLACK/GRAY</v>
      </c>
      <c r="O515" s="68" t="str">
        <f t="shared" si="49"/>
        <v>JAN</v>
      </c>
      <c r="P515" s="68">
        <f t="shared" si="50"/>
        <v>24</v>
      </c>
      <c r="Q515" s="68">
        <f t="shared" si="51"/>
        <v>2026</v>
      </c>
      <c r="R515" s="69">
        <f t="shared" si="52"/>
        <v>6.3627777777801384</v>
      </c>
      <c r="S515" s="69">
        <f t="shared" ref="S515:S578" si="53">DATE(2026,1,31)-B515</f>
        <v>7.3760648148236214</v>
      </c>
      <c r="T515" s="70" t="str">
        <f t="shared" si="48"/>
        <v>1-30 DAYS</v>
      </c>
      <c r="U515" s="70" t="str">
        <f t="shared" si="48"/>
        <v>1-30 DAYS</v>
      </c>
    </row>
    <row r="516" spans="1:21">
      <c r="A516" s="63" t="str">
        <f>VLOOKUP(L516,[1]Sheet1!$N:$P,3,0)</f>
        <v>M2 PANABO</v>
      </c>
      <c r="B516" s="66">
        <v>45627.475902777784</v>
      </c>
      <c r="C516" s="66">
        <v>46048.403113425928</v>
      </c>
      <c r="D516" s="67" t="s">
        <v>719</v>
      </c>
      <c r="E516" s="67" t="s">
        <v>720</v>
      </c>
      <c r="F516" s="1">
        <v>1</v>
      </c>
      <c r="G516" s="63" t="str">
        <f>VLOOKUP(D516,[2]MINDANAO!$B:$C,2,0)</f>
        <v>BARAKO III FI(DUAL START)</v>
      </c>
      <c r="H516" s="67">
        <v>96470</v>
      </c>
      <c r="I516" s="63" t="str">
        <f>VLOOKUP(L516,'[3]NEW LEGEND 2026'!M:S,7,0)</f>
        <v>ULTIMATE</v>
      </c>
      <c r="J516" s="67" t="s">
        <v>1748</v>
      </c>
      <c r="K516" s="67" t="s">
        <v>1749</v>
      </c>
      <c r="L516" s="67" t="s">
        <v>929</v>
      </c>
      <c r="M516" s="63" t="str">
        <f>VLOOKUP(D516,'[3]NEW LEGEND 2026'!G:I,3,0)</f>
        <v>KAWASAKI</v>
      </c>
      <c r="N516" s="63" t="str">
        <f>VLOOKUP(D516,'[3]NEW LEGEND 2026'!G:J,4,0)</f>
        <v>BLACK</v>
      </c>
      <c r="O516" s="68" t="str">
        <f t="shared" si="49"/>
        <v>JAN</v>
      </c>
      <c r="P516" s="68">
        <f t="shared" si="50"/>
        <v>26</v>
      </c>
      <c r="Q516" s="68">
        <f t="shared" si="51"/>
        <v>2026</v>
      </c>
      <c r="R516" s="69">
        <f t="shared" si="52"/>
        <v>4.5968865740724141</v>
      </c>
      <c r="S516" s="69">
        <f t="shared" si="53"/>
        <v>425.52409722221637</v>
      </c>
      <c r="T516" s="70" t="str">
        <f t="shared" si="48"/>
        <v>1-30 DAYS</v>
      </c>
      <c r="U516" s="70" t="str">
        <f t="shared" si="48"/>
        <v>91 DAYS UP</v>
      </c>
    </row>
    <row r="517" spans="1:21">
      <c r="A517" s="63" t="str">
        <f>VLOOKUP(L517,[1]Sheet1!$N:$P,3,0)</f>
        <v>M2 CABANTIAN</v>
      </c>
      <c r="B517" s="66">
        <v>46045.598854166667</v>
      </c>
      <c r="C517" s="66">
        <v>46048.501956018517</v>
      </c>
      <c r="D517" s="67" t="s">
        <v>553</v>
      </c>
      <c r="E517" s="67" t="s">
        <v>554</v>
      </c>
      <c r="F517" s="1">
        <v>1</v>
      </c>
      <c r="G517" s="63" t="str">
        <f>VLOOKUP(D517,[2]MINDANAO!$B:$C,2,0)</f>
        <v>TMX ALPHA FI</v>
      </c>
      <c r="H517" s="67">
        <v>56356</v>
      </c>
      <c r="I517" s="63" t="str">
        <f>VLOOKUP(L517,'[3]NEW LEGEND 2026'!M:S,7,0)</f>
        <v>ULTIMATE</v>
      </c>
      <c r="J517" s="67" t="s">
        <v>1750</v>
      </c>
      <c r="K517" s="67" t="s">
        <v>1751</v>
      </c>
      <c r="L517" s="67" t="s">
        <v>707</v>
      </c>
      <c r="M517" s="63" t="str">
        <f>VLOOKUP(D517,'[3]NEW LEGEND 2026'!G:I,3,0)</f>
        <v>HONDA</v>
      </c>
      <c r="N517" s="63" t="str">
        <f>VLOOKUP(D517,'[3]NEW LEGEND 2026'!G:J,4,0)</f>
        <v>SILVER</v>
      </c>
      <c r="O517" s="68" t="str">
        <f t="shared" si="49"/>
        <v>JAN</v>
      </c>
      <c r="P517" s="68">
        <f t="shared" si="50"/>
        <v>26</v>
      </c>
      <c r="Q517" s="68">
        <f t="shared" si="51"/>
        <v>2026</v>
      </c>
      <c r="R517" s="69">
        <f t="shared" si="52"/>
        <v>4.4980439814826241</v>
      </c>
      <c r="S517" s="69">
        <f t="shared" si="53"/>
        <v>7.4011458333334303</v>
      </c>
      <c r="T517" s="70" t="str">
        <f t="shared" si="48"/>
        <v>1-30 DAYS</v>
      </c>
      <c r="U517" s="70" t="str">
        <f t="shared" si="48"/>
        <v>1-30 DAYS</v>
      </c>
    </row>
    <row r="518" spans="1:21">
      <c r="A518" s="63" t="str">
        <f>VLOOKUP(L518,[1]Sheet1!$N:$P,3,0)</f>
        <v>M2 CABANTIAN</v>
      </c>
      <c r="B518" s="66">
        <v>46045.609965277778</v>
      </c>
      <c r="C518" s="66">
        <v>46048.501956018517</v>
      </c>
      <c r="D518" s="67" t="s">
        <v>450</v>
      </c>
      <c r="E518" s="67" t="s">
        <v>451</v>
      </c>
      <c r="F518" s="1">
        <v>1</v>
      </c>
      <c r="G518" s="63" t="str">
        <f>VLOOKUP(D518,[2]MINDANAO!$B:$C,2,0)</f>
        <v>MIO i125</v>
      </c>
      <c r="H518" s="67">
        <v>72447</v>
      </c>
      <c r="I518" s="63" t="str">
        <f>VLOOKUP(L518,'[3]NEW LEGEND 2026'!M:S,7,0)</f>
        <v>ULTIMATE</v>
      </c>
      <c r="J518" s="67" t="s">
        <v>1752</v>
      </c>
      <c r="K518" s="67" t="s">
        <v>1753</v>
      </c>
      <c r="L518" s="67" t="s">
        <v>707</v>
      </c>
      <c r="M518" s="63" t="str">
        <f>VLOOKUP(D518,'[3]NEW LEGEND 2026'!G:I,3,0)</f>
        <v>YAMAHA</v>
      </c>
      <c r="N518" s="63" t="str">
        <f>VLOOKUP(D518,'[3]NEW LEGEND 2026'!G:J,4,0)</f>
        <v>ORANGE/WHITE</v>
      </c>
      <c r="O518" s="68" t="str">
        <f t="shared" si="49"/>
        <v>JAN</v>
      </c>
      <c r="P518" s="68">
        <f t="shared" si="50"/>
        <v>26</v>
      </c>
      <c r="Q518" s="68">
        <f t="shared" si="51"/>
        <v>2026</v>
      </c>
      <c r="R518" s="69">
        <f t="shared" si="52"/>
        <v>4.4980439814826241</v>
      </c>
      <c r="S518" s="69">
        <f t="shared" si="53"/>
        <v>7.3900347222224809</v>
      </c>
      <c r="T518" s="70" t="str">
        <f t="shared" si="48"/>
        <v>1-30 DAYS</v>
      </c>
      <c r="U518" s="70" t="str">
        <f t="shared" si="48"/>
        <v>1-30 DAYS</v>
      </c>
    </row>
    <row r="519" spans="1:21">
      <c r="A519" s="63" t="str">
        <f>VLOOKUP(L519,[1]Sheet1!$N:$P,3,0)</f>
        <v>M1 SURALLAH</v>
      </c>
      <c r="B519" s="66">
        <v>45918.688067129631</v>
      </c>
      <c r="C519" s="66">
        <v>46048.645277777781</v>
      </c>
      <c r="D519" s="67" t="s">
        <v>454</v>
      </c>
      <c r="E519" s="67" t="s">
        <v>455</v>
      </c>
      <c r="F519" s="1">
        <v>1</v>
      </c>
      <c r="G519" s="63" t="str">
        <f>VLOOKUP(D519,[2]MINDANAO!$B:$C,2,0)</f>
        <v>AVENIS125</v>
      </c>
      <c r="H519" s="67">
        <v>77012</v>
      </c>
      <c r="I519" s="63" t="str">
        <f>VLOOKUP(L519,'[3]NEW LEGEND 2026'!M:S,7,0)</f>
        <v>MUTI</v>
      </c>
      <c r="J519" s="67" t="s">
        <v>1754</v>
      </c>
      <c r="K519" s="67" t="s">
        <v>1755</v>
      </c>
      <c r="L519" s="67" t="s">
        <v>546</v>
      </c>
      <c r="M519" s="63" t="str">
        <f>VLOOKUP(D519,'[3]NEW LEGEND 2026'!G:I,3,0)</f>
        <v>SUZUKI</v>
      </c>
      <c r="N519" s="63" t="str">
        <f>VLOOKUP(D519,'[3]NEW LEGEND 2026'!G:J,4,0)</f>
        <v>ORANGE</v>
      </c>
      <c r="O519" s="68" t="str">
        <f t="shared" si="49"/>
        <v>JAN</v>
      </c>
      <c r="P519" s="68">
        <f t="shared" si="50"/>
        <v>26</v>
      </c>
      <c r="Q519" s="68">
        <f t="shared" si="51"/>
        <v>2026</v>
      </c>
      <c r="R519" s="69">
        <f t="shared" si="52"/>
        <v>4.3547222222186974</v>
      </c>
      <c r="S519" s="69">
        <f t="shared" si="53"/>
        <v>134.31193287036876</v>
      </c>
      <c r="T519" s="70" t="str">
        <f t="shared" si="48"/>
        <v>1-30 DAYS</v>
      </c>
      <c r="U519" s="70" t="str">
        <f t="shared" si="48"/>
        <v>91 DAYS UP</v>
      </c>
    </row>
    <row r="520" spans="1:21">
      <c r="A520" s="63" t="str">
        <f>VLOOKUP(L520,[1]Sheet1!$N:$P,3,0)</f>
        <v>M1 DON CARLOS</v>
      </c>
      <c r="B520" s="66">
        <v>45404.432106481479</v>
      </c>
      <c r="C520" s="66">
        <v>46048.693113425928</v>
      </c>
      <c r="D520" s="67" t="s">
        <v>542</v>
      </c>
      <c r="E520" s="67" t="s">
        <v>543</v>
      </c>
      <c r="F520" s="1">
        <v>1</v>
      </c>
      <c r="G520" s="63" t="str">
        <f>VLOOKUP(D520,[2]MINDANAO!$B:$C,2,0)</f>
        <v>CT100</v>
      </c>
      <c r="H520" s="67">
        <v>55298</v>
      </c>
      <c r="I520" s="63" t="str">
        <f>VLOOKUP(L520,'[3]NEW LEGEND 2026'!M:S,7,0)</f>
        <v>MUTI</v>
      </c>
      <c r="J520" s="67" t="s">
        <v>1756</v>
      </c>
      <c r="K520" s="67" t="s">
        <v>1757</v>
      </c>
      <c r="L520" s="67" t="s">
        <v>416</v>
      </c>
      <c r="M520" s="63" t="str">
        <f>VLOOKUP(D520,'[3]NEW LEGEND 2026'!G:I,3,0)</f>
        <v>KAWASAKI</v>
      </c>
      <c r="N520" s="63" t="str">
        <f>VLOOKUP(D520,'[3]NEW LEGEND 2026'!G:J,4,0)</f>
        <v>BLACK BLUE</v>
      </c>
      <c r="O520" s="68" t="str">
        <f t="shared" si="49"/>
        <v>JAN</v>
      </c>
      <c r="P520" s="68">
        <f t="shared" si="50"/>
        <v>26</v>
      </c>
      <c r="Q520" s="68">
        <f t="shared" si="51"/>
        <v>2026</v>
      </c>
      <c r="R520" s="69">
        <f t="shared" si="52"/>
        <v>4.306886574071541</v>
      </c>
      <c r="S520" s="69">
        <f t="shared" si="53"/>
        <v>648.56789351852058</v>
      </c>
      <c r="T520" s="70" t="str">
        <f t="shared" si="48"/>
        <v>1-30 DAYS</v>
      </c>
      <c r="U520" s="70" t="str">
        <f t="shared" si="48"/>
        <v>91 DAYS UP</v>
      </c>
    </row>
    <row r="521" spans="1:21">
      <c r="A521" s="63" t="str">
        <f>VLOOKUP(L521,[1]Sheet1!$N:$P,3,0)</f>
        <v>M2 TAGUM 3</v>
      </c>
      <c r="B521" s="66">
        <v>46048.714305555557</v>
      </c>
      <c r="C521" s="66">
        <v>46048.71429398148</v>
      </c>
      <c r="D521" s="67" t="s">
        <v>663</v>
      </c>
      <c r="E521" s="67" t="s">
        <v>664</v>
      </c>
      <c r="F521" s="1">
        <v>1</v>
      </c>
      <c r="G521" s="63" t="str">
        <f>VLOOKUP(D521,[2]MINDANAO!$B:$C,2,0)</f>
        <v>CT125</v>
      </c>
      <c r="H521" s="67">
        <v>58118</v>
      </c>
      <c r="I521" s="63" t="str">
        <f>VLOOKUP(L521,'[3]NEW LEGEND 2026'!M:S,7,0)</f>
        <v>ULTIMATE</v>
      </c>
      <c r="J521" s="67" t="s">
        <v>1758</v>
      </c>
      <c r="K521" s="67" t="s">
        <v>1759</v>
      </c>
      <c r="L521" s="67" t="s">
        <v>744</v>
      </c>
      <c r="M521" s="63" t="str">
        <f>VLOOKUP(D521,'[3]NEW LEGEND 2026'!G:I,3,0)</f>
        <v>KAWASAKI</v>
      </c>
      <c r="N521" s="63" t="str">
        <f>VLOOKUP(D521,'[3]NEW LEGEND 2026'!G:J,4,0)</f>
        <v>BLACK/RED</v>
      </c>
      <c r="O521" s="68" t="str">
        <f t="shared" si="49"/>
        <v>JAN</v>
      </c>
      <c r="P521" s="68">
        <f t="shared" si="50"/>
        <v>26</v>
      </c>
      <c r="Q521" s="68">
        <f t="shared" si="51"/>
        <v>2026</v>
      </c>
      <c r="R521" s="69">
        <f t="shared" si="52"/>
        <v>4.2857060185197042</v>
      </c>
      <c r="S521" s="69">
        <f t="shared" si="53"/>
        <v>4.2856944444429246</v>
      </c>
      <c r="T521" s="70" t="str">
        <f t="shared" si="48"/>
        <v>1-30 DAYS</v>
      </c>
      <c r="U521" s="70" t="str">
        <f t="shared" si="48"/>
        <v>1-30 DAYS</v>
      </c>
    </row>
    <row r="522" spans="1:21">
      <c r="A522" s="63" t="str">
        <f>VLOOKUP(L522,[1]Sheet1!$N:$P,3,0)</f>
        <v>M2 TAGUM 3</v>
      </c>
      <c r="B522" s="66">
        <v>46048.714305555557</v>
      </c>
      <c r="C522" s="66">
        <v>46048.71429398148</v>
      </c>
      <c r="D522" s="67" t="s">
        <v>663</v>
      </c>
      <c r="E522" s="67" t="s">
        <v>664</v>
      </c>
      <c r="F522" s="1">
        <v>1</v>
      </c>
      <c r="G522" s="63" t="str">
        <f>VLOOKUP(D522,[2]MINDANAO!$B:$C,2,0)</f>
        <v>CT125</v>
      </c>
      <c r="H522" s="67">
        <v>58118</v>
      </c>
      <c r="I522" s="63" t="str">
        <f>VLOOKUP(L522,'[3]NEW LEGEND 2026'!M:S,7,0)</f>
        <v>ULTIMATE</v>
      </c>
      <c r="J522" s="67" t="s">
        <v>1760</v>
      </c>
      <c r="K522" s="67" t="s">
        <v>1761</v>
      </c>
      <c r="L522" s="67" t="s">
        <v>744</v>
      </c>
      <c r="M522" s="63" t="str">
        <f>VLOOKUP(D522,'[3]NEW LEGEND 2026'!G:I,3,0)</f>
        <v>KAWASAKI</v>
      </c>
      <c r="N522" s="63" t="str">
        <f>VLOOKUP(D522,'[3]NEW LEGEND 2026'!G:J,4,0)</f>
        <v>BLACK/RED</v>
      </c>
      <c r="O522" s="68" t="str">
        <f t="shared" si="49"/>
        <v>JAN</v>
      </c>
      <c r="P522" s="68">
        <f t="shared" si="50"/>
        <v>26</v>
      </c>
      <c r="Q522" s="68">
        <f t="shared" si="51"/>
        <v>2026</v>
      </c>
      <c r="R522" s="69">
        <f t="shared" si="52"/>
        <v>4.2857060185197042</v>
      </c>
      <c r="S522" s="69">
        <f t="shared" si="53"/>
        <v>4.2856944444429246</v>
      </c>
      <c r="T522" s="70" t="str">
        <f t="shared" si="48"/>
        <v>1-30 DAYS</v>
      </c>
      <c r="U522" s="70" t="str">
        <f t="shared" si="48"/>
        <v>1-30 DAYS</v>
      </c>
    </row>
    <row r="523" spans="1:21">
      <c r="A523" s="63" t="str">
        <f>VLOOKUP(L523,[1]Sheet1!$N:$P,3,0)</f>
        <v>M2 PANABO</v>
      </c>
      <c r="B523" s="66">
        <v>46041.684537037043</v>
      </c>
      <c r="C523" s="66">
        <v>46049.430879629632</v>
      </c>
      <c r="D523" s="67" t="s">
        <v>1121</v>
      </c>
      <c r="E523" s="67" t="s">
        <v>1122</v>
      </c>
      <c r="F523" s="1">
        <v>1</v>
      </c>
      <c r="G523" s="63" t="str">
        <f>VLOOKUP(D523,[2]MINDANAO!$B:$C,2,0)</f>
        <v>BARAKO II (DUAL START)</v>
      </c>
      <c r="H523" s="67">
        <v>94120</v>
      </c>
      <c r="I523" s="63" t="str">
        <f>VLOOKUP(L523,'[3]NEW LEGEND 2026'!M:S,7,0)</f>
        <v>ULTIMATE</v>
      </c>
      <c r="J523" s="67" t="s">
        <v>1762</v>
      </c>
      <c r="K523" s="67" t="s">
        <v>1763</v>
      </c>
      <c r="L523" s="67" t="s">
        <v>929</v>
      </c>
      <c r="M523" s="63" t="str">
        <f>VLOOKUP(D523,'[3]NEW LEGEND 2026'!G:I,3,0)</f>
        <v>KAWASAKI</v>
      </c>
      <c r="N523" s="63" t="str">
        <f>VLOOKUP(D523,'[3]NEW LEGEND 2026'!G:J,4,0)</f>
        <v>BLACK</v>
      </c>
      <c r="O523" s="68" t="str">
        <f t="shared" si="49"/>
        <v>JAN</v>
      </c>
      <c r="P523" s="68">
        <f t="shared" si="50"/>
        <v>27</v>
      </c>
      <c r="Q523" s="68">
        <f t="shared" si="51"/>
        <v>2026</v>
      </c>
      <c r="R523" s="69">
        <f t="shared" si="52"/>
        <v>3.5691203703681822</v>
      </c>
      <c r="S523" s="69">
        <f t="shared" si="53"/>
        <v>11.315462962957099</v>
      </c>
      <c r="T523" s="70" t="str">
        <f t="shared" si="48"/>
        <v>1-30 DAYS</v>
      </c>
      <c r="U523" s="70" t="str">
        <f t="shared" si="48"/>
        <v>1-30 DAYS</v>
      </c>
    </row>
    <row r="524" spans="1:21">
      <c r="A524" s="63" t="str">
        <f>VLOOKUP(L524,[1]Sheet1!$N:$P,3,0)</f>
        <v>M1 BANSALAN</v>
      </c>
      <c r="B524" s="66">
        <v>46049.449421296304</v>
      </c>
      <c r="C524" s="66">
        <v>46049.44940972222</v>
      </c>
      <c r="D524" s="67" t="s">
        <v>512</v>
      </c>
      <c r="E524" s="67" t="s">
        <v>513</v>
      </c>
      <c r="F524" s="1">
        <v>1</v>
      </c>
      <c r="G524" s="63" t="str">
        <f>VLOOKUP(D524,[2]MINDANAO!$B:$C,2,0)</f>
        <v>MIO i125</v>
      </c>
      <c r="H524" s="67">
        <v>72447</v>
      </c>
      <c r="I524" s="63" t="str">
        <f>VLOOKUP(L524,'[3]NEW LEGEND 2026'!M:S,7,0)</f>
        <v>MUTI</v>
      </c>
      <c r="J524" s="67" t="s">
        <v>1764</v>
      </c>
      <c r="K524" s="67" t="s">
        <v>1765</v>
      </c>
      <c r="L524" s="67" t="s">
        <v>900</v>
      </c>
      <c r="M524" s="63" t="str">
        <f>VLOOKUP(D524,'[3]NEW LEGEND 2026'!G:I,3,0)</f>
        <v>YAMAHA</v>
      </c>
      <c r="N524" s="63" t="str">
        <f>VLOOKUP(D524,'[3]NEW LEGEND 2026'!G:J,4,0)</f>
        <v>WHITE/CYAN</v>
      </c>
      <c r="O524" s="68" t="str">
        <f t="shared" si="49"/>
        <v>JAN</v>
      </c>
      <c r="P524" s="68">
        <f t="shared" si="50"/>
        <v>27</v>
      </c>
      <c r="Q524" s="68">
        <f t="shared" si="51"/>
        <v>2026</v>
      </c>
      <c r="R524" s="69">
        <f t="shared" si="52"/>
        <v>3.5505902777804295</v>
      </c>
      <c r="S524" s="69">
        <f t="shared" si="53"/>
        <v>3.5505787036963739</v>
      </c>
      <c r="T524" s="70" t="str">
        <f t="shared" si="48"/>
        <v>1-30 DAYS</v>
      </c>
      <c r="U524" s="70" t="str">
        <f t="shared" si="48"/>
        <v>1-30 DAYS</v>
      </c>
    </row>
    <row r="525" spans="1:21">
      <c r="A525" s="63" t="str">
        <f>VLOOKUP(L525,[1]Sheet1!$N:$P,3,0)</f>
        <v>M1 BANSALAN</v>
      </c>
      <c r="B525" s="66">
        <v>46049.449421296304</v>
      </c>
      <c r="C525" s="66">
        <v>46049.44940972222</v>
      </c>
      <c r="D525" s="67" t="s">
        <v>450</v>
      </c>
      <c r="E525" s="67" t="s">
        <v>451</v>
      </c>
      <c r="F525" s="1">
        <v>1</v>
      </c>
      <c r="G525" s="63" t="str">
        <f>VLOOKUP(D525,[2]MINDANAO!$B:$C,2,0)</f>
        <v>MIO i125</v>
      </c>
      <c r="H525" s="67">
        <v>72447</v>
      </c>
      <c r="I525" s="63" t="str">
        <f>VLOOKUP(L525,'[3]NEW LEGEND 2026'!M:S,7,0)</f>
        <v>MUTI</v>
      </c>
      <c r="J525" s="67" t="s">
        <v>1766</v>
      </c>
      <c r="K525" s="67" t="s">
        <v>1767</v>
      </c>
      <c r="L525" s="67" t="s">
        <v>900</v>
      </c>
      <c r="M525" s="63" t="str">
        <f>VLOOKUP(D525,'[3]NEW LEGEND 2026'!G:I,3,0)</f>
        <v>YAMAHA</v>
      </c>
      <c r="N525" s="63" t="str">
        <f>VLOOKUP(D525,'[3]NEW LEGEND 2026'!G:J,4,0)</f>
        <v>ORANGE/WHITE</v>
      </c>
      <c r="O525" s="68" t="str">
        <f t="shared" si="49"/>
        <v>JAN</v>
      </c>
      <c r="P525" s="68">
        <f t="shared" si="50"/>
        <v>27</v>
      </c>
      <c r="Q525" s="68">
        <f t="shared" si="51"/>
        <v>2026</v>
      </c>
      <c r="R525" s="69">
        <f t="shared" si="52"/>
        <v>3.5505902777804295</v>
      </c>
      <c r="S525" s="69">
        <f t="shared" si="53"/>
        <v>3.5505787036963739</v>
      </c>
      <c r="T525" s="70" t="str">
        <f t="shared" si="48"/>
        <v>1-30 DAYS</v>
      </c>
      <c r="U525" s="70" t="str">
        <f t="shared" si="48"/>
        <v>1-30 DAYS</v>
      </c>
    </row>
    <row r="526" spans="1:21">
      <c r="A526" s="63" t="str">
        <f>VLOOKUP(L526,[1]Sheet1!$N:$P,3,0)</f>
        <v>M1 QUEZON</v>
      </c>
      <c r="B526" s="66">
        <v>46042.700046296297</v>
      </c>
      <c r="C526" s="66">
        <v>46049.458854166667</v>
      </c>
      <c r="D526" s="67" t="s">
        <v>1614</v>
      </c>
      <c r="E526" s="67" t="s">
        <v>1615</v>
      </c>
      <c r="F526" s="1">
        <v>1</v>
      </c>
      <c r="G526" s="63" t="str">
        <f>VLOOKUP(D526,[2]MINDANAO!$B:$C,2,0)</f>
        <v>XTZ125</v>
      </c>
      <c r="H526" s="67">
        <v>85446</v>
      </c>
      <c r="I526" s="63" t="str">
        <f>VLOOKUP(L526,'[3]NEW LEGEND 2026'!M:S,7,0)</f>
        <v>MUTI</v>
      </c>
      <c r="J526" s="67" t="s">
        <v>1768</v>
      </c>
      <c r="K526" s="67" t="s">
        <v>1769</v>
      </c>
      <c r="L526" s="67" t="s">
        <v>421</v>
      </c>
      <c r="M526" s="63" t="str">
        <f>VLOOKUP(D526,'[3]NEW LEGEND 2026'!G:I,3,0)</f>
        <v>YAMAHA</v>
      </c>
      <c r="N526" s="63" t="str">
        <f>VLOOKUP(D526,'[3]NEW LEGEND 2026'!G:J,4,0)</f>
        <v>LUE</v>
      </c>
      <c r="O526" s="68" t="str">
        <f t="shared" si="49"/>
        <v>JAN</v>
      </c>
      <c r="P526" s="68">
        <f t="shared" si="50"/>
        <v>27</v>
      </c>
      <c r="Q526" s="68">
        <f t="shared" si="51"/>
        <v>2026</v>
      </c>
      <c r="R526" s="69">
        <f t="shared" si="52"/>
        <v>3.5411458333328483</v>
      </c>
      <c r="S526" s="69">
        <f t="shared" si="53"/>
        <v>10.299953703703068</v>
      </c>
      <c r="T526" s="70" t="str">
        <f t="shared" si="48"/>
        <v>1-30 DAYS</v>
      </c>
      <c r="U526" s="70" t="str">
        <f t="shared" si="48"/>
        <v>1-30 DAYS</v>
      </c>
    </row>
    <row r="527" spans="1:21">
      <c r="A527" s="63" t="str">
        <f>VLOOKUP(L527,[1]Sheet1!$N:$P,3,0)</f>
        <v>M2 TAGUM 1</v>
      </c>
      <c r="B527" s="66">
        <v>46049.618935185194</v>
      </c>
      <c r="C527" s="66">
        <v>46049.618923611109</v>
      </c>
      <c r="D527" s="67" t="s">
        <v>930</v>
      </c>
      <c r="E527" s="67" t="s">
        <v>931</v>
      </c>
      <c r="F527" s="1">
        <v>1</v>
      </c>
      <c r="G527" s="63" t="str">
        <f>VLOOKUP(D527,[2]MINDANAO!$B:$C,2,0)</f>
        <v>LANCE150</v>
      </c>
      <c r="H527" s="67">
        <v>82935</v>
      </c>
      <c r="I527" s="63" t="str">
        <f>VLOOKUP(L527,'[3]NEW LEGEND 2026'!M:S,7,0)</f>
        <v>ULTIMATE</v>
      </c>
      <c r="J527" s="67" t="s">
        <v>1770</v>
      </c>
      <c r="K527" s="67" t="s">
        <v>1771</v>
      </c>
      <c r="L527" s="67" t="s">
        <v>804</v>
      </c>
      <c r="M527" s="63" t="str">
        <f>VLOOKUP(D527,'[3]NEW LEGEND 2026'!G:I,3,0)</f>
        <v>SKYGO</v>
      </c>
      <c r="N527" s="63" t="str">
        <f>VLOOKUP(D527,'[3]NEW LEGEND 2026'!G:J,4,0)</f>
        <v>WHITE</v>
      </c>
      <c r="O527" s="68" t="str">
        <f t="shared" si="49"/>
        <v>JAN</v>
      </c>
      <c r="P527" s="68">
        <f t="shared" si="50"/>
        <v>27</v>
      </c>
      <c r="Q527" s="68">
        <f t="shared" si="51"/>
        <v>2026</v>
      </c>
      <c r="R527" s="69">
        <f t="shared" si="52"/>
        <v>3.3810763888905058</v>
      </c>
      <c r="S527" s="69">
        <f t="shared" si="53"/>
        <v>3.3810648148064502</v>
      </c>
      <c r="T527" s="70" t="str">
        <f t="shared" si="48"/>
        <v>1-30 DAYS</v>
      </c>
      <c r="U527" s="70" t="str">
        <f t="shared" si="48"/>
        <v>1-30 DAYS</v>
      </c>
    </row>
    <row r="528" spans="1:21">
      <c r="A528" s="63" t="str">
        <f>VLOOKUP(L528,[1]Sheet1!$N:$P,3,0)</f>
        <v>M1 HONDA ISULAN</v>
      </c>
      <c r="B528" s="66">
        <v>46008.630856481483</v>
      </c>
      <c r="C528" s="66">
        <v>46049.635034722232</v>
      </c>
      <c r="D528" s="67" t="s">
        <v>695</v>
      </c>
      <c r="E528" s="67" t="s">
        <v>696</v>
      </c>
      <c r="F528" s="1">
        <v>1</v>
      </c>
      <c r="G528" s="63" t="str">
        <f>VLOOKUP(D528,[2]MINDANAO!$B:$C,2,0)</f>
        <v>WAVE RSX (DRUM)</v>
      </c>
      <c r="H528" s="67">
        <v>61878</v>
      </c>
      <c r="I528" s="63" t="str">
        <f>VLOOKUP(L528,'[3]NEW LEGEND 2026'!M:S,7,0)</f>
        <v>HONDA</v>
      </c>
      <c r="J528" s="67" t="s">
        <v>1772</v>
      </c>
      <c r="K528" s="67" t="s">
        <v>1773</v>
      </c>
      <c r="L528" s="67" t="s">
        <v>406</v>
      </c>
      <c r="M528" s="63" t="str">
        <f>VLOOKUP(D528,'[3]NEW LEGEND 2026'!G:I,3,0)</f>
        <v>HONDA</v>
      </c>
      <c r="N528" s="63" t="str">
        <f>VLOOKUP(D528,'[3]NEW LEGEND 2026'!G:J,4,0)</f>
        <v>BLACK</v>
      </c>
      <c r="O528" s="68" t="str">
        <f t="shared" si="49"/>
        <v>JAN</v>
      </c>
      <c r="P528" s="68">
        <f t="shared" si="50"/>
        <v>27</v>
      </c>
      <c r="Q528" s="68">
        <f t="shared" si="51"/>
        <v>2026</v>
      </c>
      <c r="R528" s="69">
        <f t="shared" si="52"/>
        <v>3.3649652777676238</v>
      </c>
      <c r="S528" s="69">
        <f t="shared" si="53"/>
        <v>44.369143518517376</v>
      </c>
      <c r="T528" s="70" t="str">
        <f t="shared" si="48"/>
        <v>1-30 DAYS</v>
      </c>
      <c r="U528" s="70" t="str">
        <f t="shared" si="48"/>
        <v>31-60 DAYS</v>
      </c>
    </row>
    <row r="529" spans="1:21">
      <c r="A529" s="63" t="str">
        <f>VLOOKUP(L529,[1]Sheet1!$N:$P,3,0)</f>
        <v>M1 NABUNTURAN</v>
      </c>
      <c r="B529" s="66">
        <v>46050.40420138889</v>
      </c>
      <c r="C529" s="66">
        <v>46050.404189814813</v>
      </c>
      <c r="D529" s="67" t="s">
        <v>1133</v>
      </c>
      <c r="E529" s="67" t="s">
        <v>1134</v>
      </c>
      <c r="F529" s="1">
        <v>1</v>
      </c>
      <c r="G529" s="63" t="str">
        <f>VLOOKUP(D529,[2]MINDANAO!$B:$C,2,0)</f>
        <v>MIO i125</v>
      </c>
      <c r="H529" s="67">
        <v>72447</v>
      </c>
      <c r="I529" s="63" t="str">
        <f>VLOOKUP(L529,'[3]NEW LEGEND 2026'!M:S,7,0)</f>
        <v>MUTI</v>
      </c>
      <c r="J529" s="67" t="s">
        <v>1774</v>
      </c>
      <c r="K529" s="67" t="s">
        <v>1775</v>
      </c>
      <c r="L529" s="67" t="s">
        <v>371</v>
      </c>
      <c r="M529" s="63" t="str">
        <f>VLOOKUP(D529,'[3]NEW LEGEND 2026'!G:I,3,0)</f>
        <v>YAMAHA</v>
      </c>
      <c r="N529" s="63" t="str">
        <f>VLOOKUP(D529,'[3]NEW LEGEND 2026'!G:J,4,0)</f>
        <v>BLACK/MATTE GRAY</v>
      </c>
      <c r="O529" s="68" t="str">
        <f t="shared" si="49"/>
        <v>JAN</v>
      </c>
      <c r="P529" s="68">
        <f t="shared" si="50"/>
        <v>28</v>
      </c>
      <c r="Q529" s="68">
        <f t="shared" si="51"/>
        <v>2026</v>
      </c>
      <c r="R529" s="69">
        <f t="shared" si="52"/>
        <v>2.5958101851865649</v>
      </c>
      <c r="S529" s="69">
        <f t="shared" si="53"/>
        <v>2.5957986111097853</v>
      </c>
      <c r="T529" s="70" t="str">
        <f t="shared" si="48"/>
        <v>1-30 DAYS</v>
      </c>
      <c r="U529" s="70" t="str">
        <f t="shared" si="48"/>
        <v>1-30 DAYS</v>
      </c>
    </row>
    <row r="530" spans="1:21">
      <c r="A530" s="63" t="str">
        <f>VLOOKUP(L530,[1]Sheet1!$N:$P,3,0)</f>
        <v>M2 CALINAN</v>
      </c>
      <c r="B530" s="66">
        <v>46050.675462962958</v>
      </c>
      <c r="C530" s="66">
        <v>46050.675451388888</v>
      </c>
      <c r="D530" s="67" t="s">
        <v>1575</v>
      </c>
      <c r="E530" s="67" t="s">
        <v>1576</v>
      </c>
      <c r="F530" s="1">
        <v>1</v>
      </c>
      <c r="G530" s="63" t="str">
        <f>VLOOKUP(D530,[2]MINDANAO!$B:$C,2,0)</f>
        <v>RAIDER150 FI BLADE</v>
      </c>
      <c r="H530" s="67">
        <v>110446.43</v>
      </c>
      <c r="I530" s="63" t="str">
        <f>VLOOKUP(L530,'[3]NEW LEGEND 2026'!M:S,7,0)</f>
        <v>ULTIMATE</v>
      </c>
      <c r="J530" s="67" t="s">
        <v>1776</v>
      </c>
      <c r="K530" s="67" t="s">
        <v>1777</v>
      </c>
      <c r="L530" s="67" t="s">
        <v>871</v>
      </c>
      <c r="M530" s="63" t="str">
        <f>VLOOKUP(D530,'[3]NEW LEGEND 2026'!G:I,3,0)</f>
        <v>SUZUKI</v>
      </c>
      <c r="N530" s="63" t="str">
        <f>VLOOKUP(D530,'[3]NEW LEGEND 2026'!G:J,4,0)</f>
        <v>BLUE/GRAY</v>
      </c>
      <c r="O530" s="68" t="str">
        <f t="shared" si="49"/>
        <v>JAN</v>
      </c>
      <c r="P530" s="68">
        <f t="shared" si="50"/>
        <v>28</v>
      </c>
      <c r="Q530" s="68">
        <f t="shared" si="51"/>
        <v>2026</v>
      </c>
      <c r="R530" s="69">
        <f t="shared" si="52"/>
        <v>2.3245486111118225</v>
      </c>
      <c r="S530" s="69">
        <f t="shared" si="53"/>
        <v>2.3245370370423188</v>
      </c>
      <c r="T530" s="70" t="str">
        <f t="shared" ref="T530:U593" si="54">IF(R530&lt;=30,"1-30 DAYS",IF(R530&lt;=60,"31-60 DAYS",IF(R530&lt;=90,"61-90 DAYS","91 DAYS UP")))</f>
        <v>1-30 DAYS</v>
      </c>
      <c r="U530" s="70" t="str">
        <f t="shared" si="54"/>
        <v>1-30 DAYS</v>
      </c>
    </row>
    <row r="531" spans="1:21">
      <c r="A531" s="63" t="str">
        <f>VLOOKUP(L531,[1]Sheet1!$N:$P,3,0)</f>
        <v>M1 MARAMAG</v>
      </c>
      <c r="B531" s="66">
        <v>46022.372175925928</v>
      </c>
      <c r="C531" s="66">
        <v>46050.68645833333</v>
      </c>
      <c r="D531" s="67" t="s">
        <v>663</v>
      </c>
      <c r="E531" s="67" t="s">
        <v>664</v>
      </c>
      <c r="F531" s="1">
        <v>1</v>
      </c>
      <c r="G531" s="63" t="str">
        <f>VLOOKUP(D531,[2]MINDANAO!$B:$C,2,0)</f>
        <v>CT125</v>
      </c>
      <c r="H531" s="67">
        <v>58118</v>
      </c>
      <c r="I531" s="63" t="str">
        <f>VLOOKUP(L531,'[3]NEW LEGEND 2026'!M:S,7,0)</f>
        <v>MUTI</v>
      </c>
      <c r="J531" s="67" t="s">
        <v>1778</v>
      </c>
      <c r="K531" s="67" t="s">
        <v>1779</v>
      </c>
      <c r="L531" s="67" t="s">
        <v>381</v>
      </c>
      <c r="M531" s="63" t="str">
        <f>VLOOKUP(D531,'[3]NEW LEGEND 2026'!G:I,3,0)</f>
        <v>KAWASAKI</v>
      </c>
      <c r="N531" s="63" t="str">
        <f>VLOOKUP(D531,'[3]NEW LEGEND 2026'!G:J,4,0)</f>
        <v>BLACK/RED</v>
      </c>
      <c r="O531" s="68" t="str">
        <f t="shared" si="49"/>
        <v>JAN</v>
      </c>
      <c r="P531" s="68">
        <f t="shared" si="50"/>
        <v>28</v>
      </c>
      <c r="Q531" s="68">
        <f t="shared" si="51"/>
        <v>2026</v>
      </c>
      <c r="R531" s="69">
        <f t="shared" si="52"/>
        <v>2.3135416666700621</v>
      </c>
      <c r="S531" s="69">
        <f t="shared" si="53"/>
        <v>30.627824074072123</v>
      </c>
      <c r="T531" s="70" t="str">
        <f t="shared" si="54"/>
        <v>1-30 DAYS</v>
      </c>
      <c r="U531" s="70" t="str">
        <f t="shared" si="54"/>
        <v>31-60 DAYS</v>
      </c>
    </row>
    <row r="532" spans="1:21">
      <c r="A532" s="63" t="str">
        <f>VLOOKUP(L532,[1]Sheet1!$N:$P,3,0)</f>
        <v>M1 MARAMAG</v>
      </c>
      <c r="B532" s="66">
        <v>46021.61109953704</v>
      </c>
      <c r="C532" s="66">
        <v>46050.68645833333</v>
      </c>
      <c r="D532" s="67" t="s">
        <v>663</v>
      </c>
      <c r="E532" s="67" t="s">
        <v>664</v>
      </c>
      <c r="F532" s="1">
        <v>1</v>
      </c>
      <c r="G532" s="63" t="str">
        <f>VLOOKUP(D532,[2]MINDANAO!$B:$C,2,0)</f>
        <v>CT125</v>
      </c>
      <c r="H532" s="67">
        <v>58118</v>
      </c>
      <c r="I532" s="63" t="str">
        <f>VLOOKUP(L532,'[3]NEW LEGEND 2026'!M:S,7,0)</f>
        <v>MUTI</v>
      </c>
      <c r="J532" s="67" t="s">
        <v>1780</v>
      </c>
      <c r="K532" s="67" t="s">
        <v>1781</v>
      </c>
      <c r="L532" s="67" t="s">
        <v>381</v>
      </c>
      <c r="M532" s="63" t="str">
        <f>VLOOKUP(D532,'[3]NEW LEGEND 2026'!G:I,3,0)</f>
        <v>KAWASAKI</v>
      </c>
      <c r="N532" s="63" t="str">
        <f>VLOOKUP(D532,'[3]NEW LEGEND 2026'!G:J,4,0)</f>
        <v>BLACK/RED</v>
      </c>
      <c r="O532" s="68" t="str">
        <f t="shared" si="49"/>
        <v>JAN</v>
      </c>
      <c r="P532" s="68">
        <f t="shared" si="50"/>
        <v>28</v>
      </c>
      <c r="Q532" s="68">
        <f t="shared" si="51"/>
        <v>2026</v>
      </c>
      <c r="R532" s="69">
        <f t="shared" si="52"/>
        <v>2.3135416666700621</v>
      </c>
      <c r="S532" s="69">
        <f t="shared" si="53"/>
        <v>31.388900462960009</v>
      </c>
      <c r="T532" s="70" t="str">
        <f t="shared" si="54"/>
        <v>1-30 DAYS</v>
      </c>
      <c r="U532" s="70" t="str">
        <f t="shared" si="54"/>
        <v>31-60 DAYS</v>
      </c>
    </row>
    <row r="533" spans="1:21">
      <c r="A533" s="63" t="str">
        <f>VLOOKUP(L533,[1]Sheet1!$N:$P,3,0)</f>
        <v>M1 KIDAPAWAN</v>
      </c>
      <c r="B533" s="66">
        <v>46050.689918981479</v>
      </c>
      <c r="C533" s="66">
        <v>46050.689918981479</v>
      </c>
      <c r="D533" s="67" t="s">
        <v>907</v>
      </c>
      <c r="E533" s="67" t="s">
        <v>908</v>
      </c>
      <c r="F533" s="1">
        <v>1</v>
      </c>
      <c r="G533" s="63" t="str">
        <f>VLOOKUP(D533,[2]MINDANAO!$B:$C,2,0)</f>
        <v>CT125</v>
      </c>
      <c r="H533" s="67">
        <v>59246</v>
      </c>
      <c r="I533" s="63" t="str">
        <f>VLOOKUP(L533,'[3]NEW LEGEND 2026'!M:S,7,0)</f>
        <v>MUTI</v>
      </c>
      <c r="J533" s="67" t="s">
        <v>1782</v>
      </c>
      <c r="K533" s="67" t="s">
        <v>1783</v>
      </c>
      <c r="L533" s="67" t="s">
        <v>503</v>
      </c>
      <c r="M533" s="63" t="str">
        <f>VLOOKUP(D533,'[3]NEW LEGEND 2026'!G:I,3,0)</f>
        <v>KAWASAKI</v>
      </c>
      <c r="N533" s="63" t="str">
        <f>VLOOKUP(D533,'[3]NEW LEGEND 2026'!G:J,4,0)</f>
        <v>BLACK/GRAY</v>
      </c>
      <c r="O533" s="68" t="str">
        <f t="shared" si="49"/>
        <v>JAN</v>
      </c>
      <c r="P533" s="68">
        <f t="shared" si="50"/>
        <v>28</v>
      </c>
      <c r="Q533" s="68">
        <f t="shared" si="51"/>
        <v>2026</v>
      </c>
      <c r="R533" s="69">
        <f t="shared" si="52"/>
        <v>2.3100810185205773</v>
      </c>
      <c r="S533" s="69">
        <f t="shared" si="53"/>
        <v>2.3100810185205773</v>
      </c>
      <c r="T533" s="70" t="str">
        <f t="shared" si="54"/>
        <v>1-30 DAYS</v>
      </c>
      <c r="U533" s="70" t="str">
        <f t="shared" si="54"/>
        <v>1-30 DAYS</v>
      </c>
    </row>
    <row r="534" spans="1:21">
      <c r="A534" s="63" t="str">
        <f>VLOOKUP(L534,[1]Sheet1!$N:$P,3,0)</f>
        <v>M1 SURALLAH</v>
      </c>
      <c r="B534" s="66">
        <v>45589.383263888893</v>
      </c>
      <c r="C534" s="66">
        <v>46051.440462962957</v>
      </c>
      <c r="D534" s="67" t="s">
        <v>623</v>
      </c>
      <c r="E534" s="67" t="s">
        <v>624</v>
      </c>
      <c r="F534" s="1">
        <v>1</v>
      </c>
      <c r="G534" s="63" t="str">
        <f>VLOOKUP(D534,[2]MINDANAO!$B:$C,2,0)</f>
        <v>CT100B</v>
      </c>
      <c r="H534" s="67">
        <v>52948</v>
      </c>
      <c r="I534" s="63" t="str">
        <f>VLOOKUP(L534,'[3]NEW LEGEND 2026'!M:S,7,0)</f>
        <v>MUTI</v>
      </c>
      <c r="J534" s="67" t="s">
        <v>1784</v>
      </c>
      <c r="K534" s="67" t="s">
        <v>1785</v>
      </c>
      <c r="L534" s="67" t="s">
        <v>546</v>
      </c>
      <c r="M534" s="63" t="str">
        <f>VLOOKUP(D534,'[3]NEW LEGEND 2026'!G:I,3,0)</f>
        <v>KAWASAKI</v>
      </c>
      <c r="N534" s="63" t="str">
        <f>VLOOKUP(D534,'[3]NEW LEGEND 2026'!G:J,4,0)</f>
        <v>BLACK/RED</v>
      </c>
      <c r="O534" s="68" t="str">
        <f t="shared" si="49"/>
        <v>JAN</v>
      </c>
      <c r="P534" s="68">
        <f t="shared" si="50"/>
        <v>29</v>
      </c>
      <c r="Q534" s="68">
        <f t="shared" si="51"/>
        <v>2026</v>
      </c>
      <c r="R534" s="69">
        <f t="shared" si="52"/>
        <v>1.5595370370429009</v>
      </c>
      <c r="S534" s="69">
        <f t="shared" si="53"/>
        <v>463.61673611110746</v>
      </c>
      <c r="T534" s="70" t="str">
        <f t="shared" si="54"/>
        <v>1-30 DAYS</v>
      </c>
      <c r="U534" s="70" t="str">
        <f t="shared" si="54"/>
        <v>91 DAYS UP</v>
      </c>
    </row>
    <row r="535" spans="1:21">
      <c r="A535" s="63" t="str">
        <f>VLOOKUP(L535,[1]Sheet1!$N:$P,3,0)</f>
        <v>M1 MIDSAYAP</v>
      </c>
      <c r="B535" s="66">
        <v>45999.685706018521</v>
      </c>
      <c r="C535" s="66">
        <v>46051.484942129631</v>
      </c>
      <c r="D535" s="67" t="s">
        <v>821</v>
      </c>
      <c r="E535" s="67" t="s">
        <v>822</v>
      </c>
      <c r="F535" s="1">
        <v>1</v>
      </c>
      <c r="G535" s="63" t="str">
        <f>VLOOKUP(D535,[2]MINDANAO!$B:$C,2,0)</f>
        <v>SMASH(SPOKE)</v>
      </c>
      <c r="H535" s="67">
        <v>61202</v>
      </c>
      <c r="I535" s="63" t="str">
        <f>VLOOKUP(L535,'[3]NEW LEGEND 2026'!M:S,7,0)</f>
        <v>MUTI</v>
      </c>
      <c r="J535" s="67" t="s">
        <v>1786</v>
      </c>
      <c r="K535" s="67" t="s">
        <v>1787</v>
      </c>
      <c r="L535" s="67" t="s">
        <v>1579</v>
      </c>
      <c r="M535" s="63" t="str">
        <f>VLOOKUP(D535,'[3]NEW LEGEND 2026'!G:I,3,0)</f>
        <v>SUZUKI</v>
      </c>
      <c r="N535" s="63" t="str">
        <f>VLOOKUP(D535,'[3]NEW LEGEND 2026'!G:J,4,0)</f>
        <v>E1BLACK</v>
      </c>
      <c r="O535" s="68" t="str">
        <f t="shared" si="49"/>
        <v>JAN</v>
      </c>
      <c r="P535" s="68">
        <f t="shared" si="50"/>
        <v>29</v>
      </c>
      <c r="Q535" s="68">
        <f t="shared" si="51"/>
        <v>2026</v>
      </c>
      <c r="R535" s="69">
        <f t="shared" si="52"/>
        <v>1.5150578703687643</v>
      </c>
      <c r="S535" s="69">
        <f t="shared" si="53"/>
        <v>53.314293981478841</v>
      </c>
      <c r="T535" s="70" t="str">
        <f t="shared" si="54"/>
        <v>1-30 DAYS</v>
      </c>
      <c r="U535" s="70" t="str">
        <f t="shared" si="54"/>
        <v>31-60 DAYS</v>
      </c>
    </row>
    <row r="536" spans="1:21">
      <c r="A536" s="63" t="str">
        <f>VLOOKUP(L536,[1]Sheet1!$N:$P,3,0)</f>
        <v>M1 MALUNGON</v>
      </c>
      <c r="B536" s="66">
        <v>45947.395567129628</v>
      </c>
      <c r="C536" s="66">
        <v>46051.496111111112</v>
      </c>
      <c r="D536" s="67" t="s">
        <v>1060</v>
      </c>
      <c r="E536" s="67" t="s">
        <v>1061</v>
      </c>
      <c r="F536" s="1">
        <v>1</v>
      </c>
      <c r="G536" s="63" t="str">
        <f>VLOOKUP(D536,[2]MINDANAO!$B:$C,2,0)</f>
        <v>MIO AEROX S 155</v>
      </c>
      <c r="H536" s="67">
        <v>152427</v>
      </c>
      <c r="I536" s="63" t="str">
        <f>VLOOKUP(L536,'[3]NEW LEGEND 2026'!M:S,7,0)</f>
        <v>MUTI</v>
      </c>
      <c r="J536" s="67" t="s">
        <v>1788</v>
      </c>
      <c r="K536" s="67" t="s">
        <v>1789</v>
      </c>
      <c r="L536" s="67" t="s">
        <v>462</v>
      </c>
      <c r="M536" s="63" t="str">
        <f>VLOOKUP(D536,'[3]NEW LEGEND 2026'!G:I,3,0)</f>
        <v>YAMAHA</v>
      </c>
      <c r="N536" s="63" t="str">
        <f>VLOOKUP(D536,'[3]NEW LEGEND 2026'!G:J,4,0)</f>
        <v>MATTE BLUE</v>
      </c>
      <c r="O536" s="68" t="str">
        <f t="shared" si="49"/>
        <v>JAN</v>
      </c>
      <c r="P536" s="68">
        <f t="shared" si="50"/>
        <v>29</v>
      </c>
      <c r="Q536" s="68">
        <f t="shared" si="51"/>
        <v>2026</v>
      </c>
      <c r="R536" s="69">
        <f t="shared" si="52"/>
        <v>1.5038888888884685</v>
      </c>
      <c r="S536" s="69">
        <f t="shared" si="53"/>
        <v>105.60443287037197</v>
      </c>
      <c r="T536" s="70" t="str">
        <f t="shared" si="54"/>
        <v>1-30 DAYS</v>
      </c>
      <c r="U536" s="70" t="str">
        <f t="shared" si="54"/>
        <v>91 DAYS UP</v>
      </c>
    </row>
    <row r="537" spans="1:21">
      <c r="A537" s="63" t="str">
        <f>VLOOKUP(L537,[1]Sheet1!$N:$P,3,0)</f>
        <v>M1 MALUNGON</v>
      </c>
      <c r="B537" s="66">
        <v>46038.618472222217</v>
      </c>
      <c r="C537" s="66">
        <v>46051.496111111112</v>
      </c>
      <c r="D537" s="67" t="s">
        <v>542</v>
      </c>
      <c r="E537" s="67" t="s">
        <v>543</v>
      </c>
      <c r="F537" s="1">
        <v>1</v>
      </c>
      <c r="G537" s="63" t="str">
        <f>VLOOKUP(D537,[2]MINDANAO!$B:$C,2,0)</f>
        <v>CT100</v>
      </c>
      <c r="H537" s="67">
        <v>55298</v>
      </c>
      <c r="I537" s="63" t="str">
        <f>VLOOKUP(L537,'[3]NEW LEGEND 2026'!M:S,7,0)</f>
        <v>MUTI</v>
      </c>
      <c r="J537" s="67" t="s">
        <v>1790</v>
      </c>
      <c r="K537" s="67" t="s">
        <v>1791</v>
      </c>
      <c r="L537" s="67" t="s">
        <v>462</v>
      </c>
      <c r="M537" s="63" t="str">
        <f>VLOOKUP(D537,'[3]NEW LEGEND 2026'!G:I,3,0)</f>
        <v>KAWASAKI</v>
      </c>
      <c r="N537" s="63" t="str">
        <f>VLOOKUP(D537,'[3]NEW LEGEND 2026'!G:J,4,0)</f>
        <v>BLACK BLUE</v>
      </c>
      <c r="O537" s="68" t="str">
        <f t="shared" si="49"/>
        <v>JAN</v>
      </c>
      <c r="P537" s="68">
        <f t="shared" si="50"/>
        <v>29</v>
      </c>
      <c r="Q537" s="68">
        <f t="shared" si="51"/>
        <v>2026</v>
      </c>
      <c r="R537" s="69">
        <f t="shared" si="52"/>
        <v>1.5038888888884685</v>
      </c>
      <c r="S537" s="69">
        <f t="shared" si="53"/>
        <v>14.381527777783049</v>
      </c>
      <c r="T537" s="70" t="str">
        <f t="shared" si="54"/>
        <v>1-30 DAYS</v>
      </c>
      <c r="U537" s="70" t="str">
        <f t="shared" si="54"/>
        <v>1-30 DAYS</v>
      </c>
    </row>
    <row r="538" spans="1:21">
      <c r="A538" s="63" t="str">
        <f>VLOOKUP(L538,[1]Sheet1!$N:$P,3,0)</f>
        <v>M1 MALUNGON</v>
      </c>
      <c r="B538" s="66">
        <v>46038.414895833332</v>
      </c>
      <c r="C538" s="66">
        <v>46051.496111111112</v>
      </c>
      <c r="D538" s="67" t="s">
        <v>542</v>
      </c>
      <c r="E538" s="67" t="s">
        <v>543</v>
      </c>
      <c r="F538" s="1">
        <v>1</v>
      </c>
      <c r="G538" s="63" t="str">
        <f>VLOOKUP(D538,[2]MINDANAO!$B:$C,2,0)</f>
        <v>CT100</v>
      </c>
      <c r="H538" s="67">
        <v>55298</v>
      </c>
      <c r="I538" s="63" t="str">
        <f>VLOOKUP(L538,'[3]NEW LEGEND 2026'!M:S,7,0)</f>
        <v>MUTI</v>
      </c>
      <c r="J538" s="67" t="s">
        <v>1792</v>
      </c>
      <c r="K538" s="67" t="s">
        <v>1793</v>
      </c>
      <c r="L538" s="67" t="s">
        <v>462</v>
      </c>
      <c r="M538" s="63" t="str">
        <f>VLOOKUP(D538,'[3]NEW LEGEND 2026'!G:I,3,0)</f>
        <v>KAWASAKI</v>
      </c>
      <c r="N538" s="63" t="str">
        <f>VLOOKUP(D538,'[3]NEW LEGEND 2026'!G:J,4,0)</f>
        <v>BLACK BLUE</v>
      </c>
      <c r="O538" s="68" t="str">
        <f t="shared" si="49"/>
        <v>JAN</v>
      </c>
      <c r="P538" s="68">
        <f t="shared" si="50"/>
        <v>29</v>
      </c>
      <c r="Q538" s="68">
        <f t="shared" si="51"/>
        <v>2026</v>
      </c>
      <c r="R538" s="69">
        <f t="shared" si="52"/>
        <v>1.5038888888884685</v>
      </c>
      <c r="S538" s="69">
        <f t="shared" si="53"/>
        <v>14.585104166668316</v>
      </c>
      <c r="T538" s="70" t="str">
        <f t="shared" si="54"/>
        <v>1-30 DAYS</v>
      </c>
      <c r="U538" s="70" t="str">
        <f t="shared" si="54"/>
        <v>1-30 DAYS</v>
      </c>
    </row>
    <row r="539" spans="1:21">
      <c r="A539" s="63" t="str">
        <f>VLOOKUP(L539,[1]Sheet1!$N:$P,3,0)</f>
        <v>M1 KABACAN</v>
      </c>
      <c r="B539" s="66">
        <v>45915.630972222221</v>
      </c>
      <c r="C539" s="66">
        <v>46051.530682870369</v>
      </c>
      <c r="D539" s="67" t="s">
        <v>512</v>
      </c>
      <c r="E539" s="67" t="s">
        <v>513</v>
      </c>
      <c r="F539" s="1">
        <v>1</v>
      </c>
      <c r="G539" s="63" t="str">
        <f>VLOOKUP(D539,[2]MINDANAO!$B:$C,2,0)</f>
        <v>MIO i125</v>
      </c>
      <c r="H539" s="67">
        <v>72447</v>
      </c>
      <c r="I539" s="63" t="str">
        <f>VLOOKUP(L539,'[3]NEW LEGEND 2026'!M:S,7,0)</f>
        <v>MUTI</v>
      </c>
      <c r="J539" s="67" t="s">
        <v>1794</v>
      </c>
      <c r="K539" s="67" t="s">
        <v>1795</v>
      </c>
      <c r="L539" s="67" t="s">
        <v>397</v>
      </c>
      <c r="M539" s="63" t="str">
        <f>VLOOKUP(D539,'[3]NEW LEGEND 2026'!G:I,3,0)</f>
        <v>YAMAHA</v>
      </c>
      <c r="N539" s="63" t="str">
        <f>VLOOKUP(D539,'[3]NEW LEGEND 2026'!G:J,4,0)</f>
        <v>WHITE/CYAN</v>
      </c>
      <c r="O539" s="68" t="str">
        <f t="shared" si="49"/>
        <v>JAN</v>
      </c>
      <c r="P539" s="68">
        <f t="shared" si="50"/>
        <v>29</v>
      </c>
      <c r="Q539" s="68">
        <f t="shared" si="51"/>
        <v>2026</v>
      </c>
      <c r="R539" s="69">
        <f t="shared" si="52"/>
        <v>1.4693171296312357</v>
      </c>
      <c r="S539" s="69">
        <f t="shared" si="53"/>
        <v>137.36902777777868</v>
      </c>
      <c r="T539" s="70" t="str">
        <f t="shared" si="54"/>
        <v>1-30 DAYS</v>
      </c>
      <c r="U539" s="70" t="str">
        <f t="shared" si="54"/>
        <v>91 DAYS UP</v>
      </c>
    </row>
    <row r="540" spans="1:21">
      <c r="A540" s="63" t="str">
        <f>VLOOKUP(L540,[1]Sheet1!$N:$P,3,0)</f>
        <v>M2 BATANGAS</v>
      </c>
      <c r="B540" s="66">
        <v>46051.549351851849</v>
      </c>
      <c r="C540" s="66">
        <v>46051.549351851849</v>
      </c>
      <c r="D540" s="67" t="s">
        <v>1416</v>
      </c>
      <c r="E540" s="67" t="s">
        <v>1417</v>
      </c>
      <c r="F540" s="1">
        <v>1</v>
      </c>
      <c r="G540" s="63" t="str">
        <f>VLOOKUP(D540,[2]MINDANAO!$B:$C,2,0)</f>
        <v>MIO i125s</v>
      </c>
      <c r="H540" s="67">
        <v>77097</v>
      </c>
      <c r="I540" s="63" t="str">
        <f>VLOOKUP(L540,'[3]NEW LEGEND 2026'!M:S,7,0)</f>
        <v>ULTIMATE</v>
      </c>
      <c r="J540" s="67" t="s">
        <v>1796</v>
      </c>
      <c r="K540" s="67" t="s">
        <v>1797</v>
      </c>
      <c r="L540" s="67" t="s">
        <v>1094</v>
      </c>
      <c r="M540" s="63" t="str">
        <f>VLOOKUP(D540,'[3]NEW LEGEND 2026'!G:I,3,0)</f>
        <v>YAMAHA</v>
      </c>
      <c r="N540" s="63" t="str">
        <f>VLOOKUP(D540,'[3]NEW LEGEND 2026'!G:J,4,0)</f>
        <v>MATTE BLUE</v>
      </c>
      <c r="O540" s="68" t="str">
        <f t="shared" si="49"/>
        <v>JAN</v>
      </c>
      <c r="P540" s="68">
        <f t="shared" si="50"/>
        <v>29</v>
      </c>
      <c r="Q540" s="68">
        <f t="shared" si="51"/>
        <v>2026</v>
      </c>
      <c r="R540" s="69">
        <f t="shared" si="52"/>
        <v>1.450648148151231</v>
      </c>
      <c r="S540" s="69">
        <f t="shared" si="53"/>
        <v>1.450648148151231</v>
      </c>
      <c r="T540" s="70" t="str">
        <f t="shared" si="54"/>
        <v>1-30 DAYS</v>
      </c>
      <c r="U540" s="70" t="str">
        <f t="shared" si="54"/>
        <v>1-30 DAYS</v>
      </c>
    </row>
    <row r="541" spans="1:21">
      <c r="A541" s="63" t="str">
        <f>VLOOKUP(L541,[1]Sheet1!$N:$P,3,0)</f>
        <v>M2 BATANGAS</v>
      </c>
      <c r="B541" s="66">
        <v>46051.549351851849</v>
      </c>
      <c r="C541" s="66">
        <v>46051.549351851849</v>
      </c>
      <c r="D541" s="67" t="s">
        <v>1416</v>
      </c>
      <c r="E541" s="67" t="s">
        <v>1417</v>
      </c>
      <c r="F541" s="1">
        <v>1</v>
      </c>
      <c r="G541" s="63" t="str">
        <f>VLOOKUP(D541,[2]MINDANAO!$B:$C,2,0)</f>
        <v>MIO i125s</v>
      </c>
      <c r="H541" s="67">
        <v>77097</v>
      </c>
      <c r="I541" s="63" t="str">
        <f>VLOOKUP(L541,'[3]NEW LEGEND 2026'!M:S,7,0)</f>
        <v>ULTIMATE</v>
      </c>
      <c r="J541" s="67" t="s">
        <v>1798</v>
      </c>
      <c r="K541" s="67" t="s">
        <v>1799</v>
      </c>
      <c r="L541" s="67" t="s">
        <v>1094</v>
      </c>
      <c r="M541" s="63" t="str">
        <f>VLOOKUP(D541,'[3]NEW LEGEND 2026'!G:I,3,0)</f>
        <v>YAMAHA</v>
      </c>
      <c r="N541" s="63" t="str">
        <f>VLOOKUP(D541,'[3]NEW LEGEND 2026'!G:J,4,0)</f>
        <v>MATTE BLUE</v>
      </c>
      <c r="O541" s="68" t="str">
        <f t="shared" si="49"/>
        <v>JAN</v>
      </c>
      <c r="P541" s="68">
        <f t="shared" si="50"/>
        <v>29</v>
      </c>
      <c r="Q541" s="68">
        <f t="shared" si="51"/>
        <v>2026</v>
      </c>
      <c r="R541" s="69">
        <f t="shared" si="52"/>
        <v>1.450648148151231</v>
      </c>
      <c r="S541" s="69">
        <f t="shared" si="53"/>
        <v>1.450648148151231</v>
      </c>
      <c r="T541" s="70" t="str">
        <f t="shared" si="54"/>
        <v>1-30 DAYS</v>
      </c>
      <c r="U541" s="70" t="str">
        <f t="shared" si="54"/>
        <v>1-30 DAYS</v>
      </c>
    </row>
    <row r="542" spans="1:21">
      <c r="A542" s="63" t="str">
        <f>VLOOKUP(L542,[1]Sheet1!$N:$P,3,0)</f>
        <v>M2 BULUA</v>
      </c>
      <c r="B542" s="66">
        <v>46051.555983796286</v>
      </c>
      <c r="C542" s="66">
        <v>46051.555983796286</v>
      </c>
      <c r="D542" s="67" t="s">
        <v>542</v>
      </c>
      <c r="E542" s="67" t="s">
        <v>543</v>
      </c>
      <c r="F542" s="1">
        <v>1</v>
      </c>
      <c r="G542" s="63" t="str">
        <f>VLOOKUP(D542,[2]MINDANAO!$B:$C,2,0)</f>
        <v>CT100</v>
      </c>
      <c r="H542" s="67">
        <v>55298</v>
      </c>
      <c r="I542" s="63" t="str">
        <f>VLOOKUP(L542,'[3]NEW LEGEND 2026'!M:S,7,0)</f>
        <v>ULTIMATE</v>
      </c>
      <c r="J542" s="67" t="s">
        <v>1800</v>
      </c>
      <c r="K542" s="67" t="s">
        <v>1801</v>
      </c>
      <c r="L542" s="67" t="s">
        <v>699</v>
      </c>
      <c r="M542" s="63" t="str">
        <f>VLOOKUP(D542,'[3]NEW LEGEND 2026'!G:I,3,0)</f>
        <v>KAWASAKI</v>
      </c>
      <c r="N542" s="63" t="str">
        <f>VLOOKUP(D542,'[3]NEW LEGEND 2026'!G:J,4,0)</f>
        <v>BLACK BLUE</v>
      </c>
      <c r="O542" s="68" t="str">
        <f t="shared" si="49"/>
        <v>JAN</v>
      </c>
      <c r="P542" s="68">
        <f t="shared" si="50"/>
        <v>29</v>
      </c>
      <c r="Q542" s="68">
        <f t="shared" si="51"/>
        <v>2026</v>
      </c>
      <c r="R542" s="69">
        <f t="shared" si="52"/>
        <v>1.4440162037135451</v>
      </c>
      <c r="S542" s="69">
        <f t="shared" si="53"/>
        <v>1.4440162037135451</v>
      </c>
      <c r="T542" s="70" t="str">
        <f t="shared" si="54"/>
        <v>1-30 DAYS</v>
      </c>
      <c r="U542" s="70" t="str">
        <f t="shared" si="54"/>
        <v>1-30 DAYS</v>
      </c>
    </row>
    <row r="543" spans="1:21">
      <c r="A543" s="63" t="str">
        <f>VLOOKUP(L543,[1]Sheet1!$N:$P,3,0)</f>
        <v>M1 MARBEL</v>
      </c>
      <c r="B543" s="66">
        <v>45828.439282407409</v>
      </c>
      <c r="C543" s="66">
        <v>46052.399131944447</v>
      </c>
      <c r="D543" s="67" t="s">
        <v>573</v>
      </c>
      <c r="E543" s="67" t="s">
        <v>574</v>
      </c>
      <c r="F543" s="1">
        <v>1</v>
      </c>
      <c r="G543" s="63" t="str">
        <f>VLOOKUP(D543,[2]MINDANAO!$B:$C,2,0)</f>
        <v>CT100B</v>
      </c>
      <c r="H543" s="67">
        <v>52948</v>
      </c>
      <c r="I543" s="63" t="str">
        <f>VLOOKUP(L543,'[3]NEW LEGEND 2026'!M:S,7,0)</f>
        <v>MUTI</v>
      </c>
      <c r="J543" s="67" t="s">
        <v>1802</v>
      </c>
      <c r="K543" s="67" t="s">
        <v>1803</v>
      </c>
      <c r="L543" s="67" t="s">
        <v>473</v>
      </c>
      <c r="M543" s="63" t="str">
        <f>VLOOKUP(D543,'[3]NEW LEGEND 2026'!G:I,3,0)</f>
        <v>KAWASAKI</v>
      </c>
      <c r="N543" s="63" t="str">
        <f>VLOOKUP(D543,'[3]NEW LEGEND 2026'!G:J,4,0)</f>
        <v>BLACK/BLUE</v>
      </c>
      <c r="O543" s="68" t="str">
        <f t="shared" si="49"/>
        <v>JAN</v>
      </c>
      <c r="P543" s="68">
        <f t="shared" si="50"/>
        <v>30</v>
      </c>
      <c r="Q543" s="68">
        <f t="shared" si="51"/>
        <v>2026</v>
      </c>
      <c r="R543" s="69">
        <f t="shared" si="52"/>
        <v>0.60086805555329192</v>
      </c>
      <c r="S543" s="69">
        <f t="shared" si="53"/>
        <v>224.56071759259066</v>
      </c>
      <c r="T543" s="70" t="str">
        <f t="shared" si="54"/>
        <v>1-30 DAYS</v>
      </c>
      <c r="U543" s="70" t="str">
        <f t="shared" si="54"/>
        <v>91 DAYS UP</v>
      </c>
    </row>
    <row r="544" spans="1:21">
      <c r="A544" s="63" t="str">
        <f>VLOOKUP(L544,[1]Sheet1!$N:$P,3,0)</f>
        <v>M1 BANSALAN</v>
      </c>
      <c r="B544" s="66">
        <v>46051.419236111113</v>
      </c>
      <c r="C544" s="66">
        <v>46052.427361111113</v>
      </c>
      <c r="D544" s="67" t="s">
        <v>1194</v>
      </c>
      <c r="E544" s="67" t="s">
        <v>1195</v>
      </c>
      <c r="F544" s="1">
        <v>1</v>
      </c>
      <c r="G544" s="63" t="str">
        <f>VLOOKUP(D544,[2]MINDANAO!$B:$C,2,0)</f>
        <v>ADV160</v>
      </c>
      <c r="H544" s="67">
        <v>157558</v>
      </c>
      <c r="I544" s="63" t="str">
        <f>VLOOKUP(L544,'[3]NEW LEGEND 2026'!M:S,7,0)</f>
        <v>MUTI</v>
      </c>
      <c r="J544" s="67" t="s">
        <v>1804</v>
      </c>
      <c r="K544" s="67" t="s">
        <v>1805</v>
      </c>
      <c r="L544" s="67" t="s">
        <v>900</v>
      </c>
      <c r="M544" s="63" t="str">
        <f>VLOOKUP(D544,'[3]NEW LEGEND 2026'!G:I,3,0)</f>
        <v>HONDA</v>
      </c>
      <c r="N544" s="63" t="str">
        <f>VLOOKUP(D544,'[3]NEW LEGEND 2026'!G:J,4,0)</f>
        <v>RED/BLACK</v>
      </c>
      <c r="O544" s="68" t="str">
        <f t="shared" si="49"/>
        <v>JAN</v>
      </c>
      <c r="P544" s="68">
        <f t="shared" si="50"/>
        <v>30</v>
      </c>
      <c r="Q544" s="68">
        <f t="shared" si="51"/>
        <v>2026</v>
      </c>
      <c r="R544" s="69">
        <f t="shared" si="52"/>
        <v>0.57263888888701331</v>
      </c>
      <c r="S544" s="69">
        <f t="shared" si="53"/>
        <v>1.5807638888873043</v>
      </c>
      <c r="T544" s="70" t="str">
        <f t="shared" si="54"/>
        <v>1-30 DAYS</v>
      </c>
      <c r="U544" s="70" t="str">
        <f t="shared" si="54"/>
        <v>1-30 DAYS</v>
      </c>
    </row>
    <row r="545" spans="1:21">
      <c r="A545" s="63" t="str">
        <f>VLOOKUP(L545,[1]Sheet1!$N:$P,3,0)</f>
        <v>M2 CABADBARAN</v>
      </c>
      <c r="B545" s="66">
        <v>46049.630324074067</v>
      </c>
      <c r="C545" s="66">
        <v>46052.574652777781</v>
      </c>
      <c r="D545" s="67" t="s">
        <v>1806</v>
      </c>
      <c r="E545" s="67" t="s">
        <v>1807</v>
      </c>
      <c r="F545" s="1">
        <v>1</v>
      </c>
      <c r="G545" s="63" t="str">
        <f>VLOOKUP(D545,[2]MINDANAO!$B:$C,2,0)</f>
        <v>NMAX155 FI ABS</v>
      </c>
      <c r="H545" s="67">
        <v>144987</v>
      </c>
      <c r="I545" s="63" t="str">
        <f>VLOOKUP(L545,'[3]NEW LEGEND 2026'!M:S,7,0)</f>
        <v>ULTIMATE</v>
      </c>
      <c r="J545" s="67" t="s">
        <v>1808</v>
      </c>
      <c r="K545" s="67" t="s">
        <v>1809</v>
      </c>
      <c r="L545" s="67" t="s">
        <v>704</v>
      </c>
      <c r="M545" s="63" t="str">
        <f>VLOOKUP(D545,'[3]NEW LEGEND 2026'!G:I,3,0)</f>
        <v>YAMAHA</v>
      </c>
      <c r="N545" s="63" t="str">
        <f>VLOOKUP(D545,'[3]NEW LEGEND 2026'!G:J,4,0)</f>
        <v>BLACK</v>
      </c>
      <c r="O545" s="68" t="str">
        <f t="shared" si="49"/>
        <v>JAN</v>
      </c>
      <c r="P545" s="68">
        <f t="shared" si="50"/>
        <v>30</v>
      </c>
      <c r="Q545" s="68">
        <f t="shared" si="51"/>
        <v>2026</v>
      </c>
      <c r="R545" s="69">
        <f t="shared" si="52"/>
        <v>0.42534722221898846</v>
      </c>
      <c r="S545" s="69">
        <f t="shared" si="53"/>
        <v>3.3696759259328246</v>
      </c>
      <c r="T545" s="70" t="str">
        <f t="shared" si="54"/>
        <v>1-30 DAYS</v>
      </c>
      <c r="U545" s="70" t="str">
        <f t="shared" si="54"/>
        <v>1-30 DAYS</v>
      </c>
    </row>
    <row r="546" spans="1:21">
      <c r="A546" s="63" t="str">
        <f>VLOOKUP(L546,[1]Sheet1!$N:$P,3,0)</f>
        <v>M2 CABADBARAN</v>
      </c>
      <c r="B546" s="66">
        <v>46049.630324074067</v>
      </c>
      <c r="C546" s="66">
        <v>46052.574652777781</v>
      </c>
      <c r="D546" s="67" t="s">
        <v>1806</v>
      </c>
      <c r="E546" s="67" t="s">
        <v>1807</v>
      </c>
      <c r="F546" s="1">
        <v>1</v>
      </c>
      <c r="G546" s="63" t="str">
        <f>VLOOKUP(D546,[2]MINDANAO!$B:$C,2,0)</f>
        <v>NMAX155 FI ABS</v>
      </c>
      <c r="H546" s="67">
        <v>144987</v>
      </c>
      <c r="I546" s="63" t="str">
        <f>VLOOKUP(L546,'[3]NEW LEGEND 2026'!M:S,7,0)</f>
        <v>ULTIMATE</v>
      </c>
      <c r="J546" s="67" t="s">
        <v>1810</v>
      </c>
      <c r="K546" s="67" t="s">
        <v>1811</v>
      </c>
      <c r="L546" s="67" t="s">
        <v>704</v>
      </c>
      <c r="M546" s="63" t="str">
        <f>VLOOKUP(D546,'[3]NEW LEGEND 2026'!G:I,3,0)</f>
        <v>YAMAHA</v>
      </c>
      <c r="N546" s="63" t="str">
        <f>VLOOKUP(D546,'[3]NEW LEGEND 2026'!G:J,4,0)</f>
        <v>BLACK</v>
      </c>
      <c r="O546" s="68" t="str">
        <f t="shared" si="49"/>
        <v>JAN</v>
      </c>
      <c r="P546" s="68">
        <f t="shared" si="50"/>
        <v>30</v>
      </c>
      <c r="Q546" s="68">
        <f t="shared" si="51"/>
        <v>2026</v>
      </c>
      <c r="R546" s="69">
        <f t="shared" si="52"/>
        <v>0.42534722221898846</v>
      </c>
      <c r="S546" s="69">
        <f t="shared" si="53"/>
        <v>3.3696759259328246</v>
      </c>
      <c r="T546" s="70" t="str">
        <f t="shared" si="54"/>
        <v>1-30 DAYS</v>
      </c>
      <c r="U546" s="70" t="str">
        <f t="shared" si="54"/>
        <v>1-30 DAYS</v>
      </c>
    </row>
    <row r="547" spans="1:21">
      <c r="A547" s="63" t="str">
        <f>VLOOKUP(L547,[1]Sheet1!$N:$P,3,0)</f>
        <v>M2 CABADBARAN</v>
      </c>
      <c r="B547" s="66">
        <v>46049.630324074067</v>
      </c>
      <c r="C547" s="66">
        <v>46052.574652777781</v>
      </c>
      <c r="D547" s="67" t="s">
        <v>1806</v>
      </c>
      <c r="E547" s="67" t="s">
        <v>1807</v>
      </c>
      <c r="F547" s="1">
        <v>1</v>
      </c>
      <c r="G547" s="63" t="str">
        <f>VLOOKUP(D547,[2]MINDANAO!$B:$C,2,0)</f>
        <v>NMAX155 FI ABS</v>
      </c>
      <c r="H547" s="67">
        <v>144987</v>
      </c>
      <c r="I547" s="63" t="str">
        <f>VLOOKUP(L547,'[3]NEW LEGEND 2026'!M:S,7,0)</f>
        <v>ULTIMATE</v>
      </c>
      <c r="J547" s="67" t="s">
        <v>1812</v>
      </c>
      <c r="K547" s="67" t="s">
        <v>1813</v>
      </c>
      <c r="L547" s="67" t="s">
        <v>704</v>
      </c>
      <c r="M547" s="63" t="str">
        <f>VLOOKUP(D547,'[3]NEW LEGEND 2026'!G:I,3,0)</f>
        <v>YAMAHA</v>
      </c>
      <c r="N547" s="63" t="str">
        <f>VLOOKUP(D547,'[3]NEW LEGEND 2026'!G:J,4,0)</f>
        <v>BLACK</v>
      </c>
      <c r="O547" s="68" t="str">
        <f t="shared" si="49"/>
        <v>JAN</v>
      </c>
      <c r="P547" s="68">
        <f t="shared" si="50"/>
        <v>30</v>
      </c>
      <c r="Q547" s="68">
        <f t="shared" si="51"/>
        <v>2026</v>
      </c>
      <c r="R547" s="69">
        <f t="shared" si="52"/>
        <v>0.42534722221898846</v>
      </c>
      <c r="S547" s="69">
        <f t="shared" si="53"/>
        <v>3.3696759259328246</v>
      </c>
      <c r="T547" s="70" t="str">
        <f t="shared" si="54"/>
        <v>1-30 DAYS</v>
      </c>
      <c r="U547" s="70" t="str">
        <f t="shared" si="54"/>
        <v>1-30 DAYS</v>
      </c>
    </row>
    <row r="548" spans="1:21">
      <c r="A548" s="63" t="str">
        <f>VLOOKUP(L548,[1]Sheet1!$N:$P,3,0)</f>
        <v>M2 CABADBARAN</v>
      </c>
      <c r="B548" s="66">
        <v>46049.618946759263</v>
      </c>
      <c r="C548" s="66">
        <v>46052.574652777781</v>
      </c>
      <c r="D548" s="67" t="s">
        <v>853</v>
      </c>
      <c r="E548" s="67" t="s">
        <v>854</v>
      </c>
      <c r="F548" s="1">
        <v>1</v>
      </c>
      <c r="G548" s="63" t="str">
        <f>VLOOKUP(D548,[2]MINDANAO!$B:$C,2,0)</f>
        <v>TMX150 SUPREMO</v>
      </c>
      <c r="H548" s="67">
        <v>76598</v>
      </c>
      <c r="I548" s="63" t="str">
        <f>VLOOKUP(L548,'[3]NEW LEGEND 2026'!M:S,7,0)</f>
        <v>ULTIMATE</v>
      </c>
      <c r="J548" s="67" t="s">
        <v>1814</v>
      </c>
      <c r="K548" s="67" t="s">
        <v>1815</v>
      </c>
      <c r="L548" s="67" t="s">
        <v>704</v>
      </c>
      <c r="M548" s="63" t="str">
        <f>VLOOKUP(D548,'[3]NEW LEGEND 2026'!G:I,3,0)</f>
        <v>HONDA</v>
      </c>
      <c r="N548" s="63" t="str">
        <f>VLOOKUP(D548,'[3]NEW LEGEND 2026'!G:J,4,0)</f>
        <v>BLACK</v>
      </c>
      <c r="O548" s="68" t="str">
        <f t="shared" si="49"/>
        <v>JAN</v>
      </c>
      <c r="P548" s="68">
        <f t="shared" si="50"/>
        <v>30</v>
      </c>
      <c r="Q548" s="68">
        <f t="shared" si="51"/>
        <v>2026</v>
      </c>
      <c r="R548" s="69">
        <f t="shared" si="52"/>
        <v>0.42534722221898846</v>
      </c>
      <c r="S548" s="69">
        <f t="shared" si="53"/>
        <v>3.3810532407369465</v>
      </c>
      <c r="T548" s="70" t="str">
        <f t="shared" si="54"/>
        <v>1-30 DAYS</v>
      </c>
      <c r="U548" s="70" t="str">
        <f t="shared" si="54"/>
        <v>1-30 DAYS</v>
      </c>
    </row>
    <row r="549" spans="1:21">
      <c r="A549" s="63" t="str">
        <f>VLOOKUP(L549,[1]Sheet1!$N:$P,3,0)</f>
        <v>M2 CABADBARAN</v>
      </c>
      <c r="B549" s="66">
        <v>46049.618946759263</v>
      </c>
      <c r="C549" s="66">
        <v>46052.574652777781</v>
      </c>
      <c r="D549" s="67" t="s">
        <v>853</v>
      </c>
      <c r="E549" s="67" t="s">
        <v>854</v>
      </c>
      <c r="F549" s="1">
        <v>1</v>
      </c>
      <c r="G549" s="63" t="str">
        <f>VLOOKUP(D549,[2]MINDANAO!$B:$C,2,0)</f>
        <v>TMX150 SUPREMO</v>
      </c>
      <c r="H549" s="67">
        <v>76598</v>
      </c>
      <c r="I549" s="63" t="str">
        <f>VLOOKUP(L549,'[3]NEW LEGEND 2026'!M:S,7,0)</f>
        <v>ULTIMATE</v>
      </c>
      <c r="J549" s="67" t="s">
        <v>1816</v>
      </c>
      <c r="K549" s="67" t="s">
        <v>1817</v>
      </c>
      <c r="L549" s="67" t="s">
        <v>704</v>
      </c>
      <c r="M549" s="63" t="str">
        <f>VLOOKUP(D549,'[3]NEW LEGEND 2026'!G:I,3,0)</f>
        <v>HONDA</v>
      </c>
      <c r="N549" s="63" t="str">
        <f>VLOOKUP(D549,'[3]NEW LEGEND 2026'!G:J,4,0)</f>
        <v>BLACK</v>
      </c>
      <c r="O549" s="68" t="str">
        <f t="shared" si="49"/>
        <v>JAN</v>
      </c>
      <c r="P549" s="68">
        <f t="shared" si="50"/>
        <v>30</v>
      </c>
      <c r="Q549" s="68">
        <f t="shared" si="51"/>
        <v>2026</v>
      </c>
      <c r="R549" s="69">
        <f t="shared" si="52"/>
        <v>0.42534722221898846</v>
      </c>
      <c r="S549" s="69">
        <f t="shared" si="53"/>
        <v>3.3810532407369465</v>
      </c>
      <c r="T549" s="70" t="str">
        <f t="shared" si="54"/>
        <v>1-30 DAYS</v>
      </c>
      <c r="U549" s="70" t="str">
        <f t="shared" si="54"/>
        <v>1-30 DAYS</v>
      </c>
    </row>
    <row r="550" spans="1:21">
      <c r="A550" s="63" t="str">
        <f>VLOOKUP(L550,[1]Sheet1!$N:$P,3,0)</f>
        <v>M2 BULUA</v>
      </c>
      <c r="B550" s="66">
        <v>46051.654861111107</v>
      </c>
      <c r="C550" s="66">
        <v>46053.336145833331</v>
      </c>
      <c r="D550" s="67" t="s">
        <v>663</v>
      </c>
      <c r="E550" s="67" t="s">
        <v>664</v>
      </c>
      <c r="F550" s="1">
        <v>1</v>
      </c>
      <c r="G550" s="63" t="str">
        <f>VLOOKUP(D550,[2]MINDANAO!$B:$C,2,0)</f>
        <v>CT125</v>
      </c>
      <c r="H550" s="67">
        <v>58118</v>
      </c>
      <c r="I550" s="63" t="str">
        <f>VLOOKUP(L550,'[3]NEW LEGEND 2026'!M:S,7,0)</f>
        <v>ULTIMATE</v>
      </c>
      <c r="J550" s="67" t="s">
        <v>1818</v>
      </c>
      <c r="K550" s="67" t="s">
        <v>1819</v>
      </c>
      <c r="L550" s="67" t="s">
        <v>699</v>
      </c>
      <c r="M550" s="63" t="str">
        <f>VLOOKUP(D550,'[3]NEW LEGEND 2026'!G:I,3,0)</f>
        <v>KAWASAKI</v>
      </c>
      <c r="N550" s="63" t="str">
        <f>VLOOKUP(D550,'[3]NEW LEGEND 2026'!G:J,4,0)</f>
        <v>BLACK/RED</v>
      </c>
      <c r="O550" s="68" t="str">
        <f t="shared" si="49"/>
        <v>JAN</v>
      </c>
      <c r="P550" s="68">
        <f t="shared" si="50"/>
        <v>31</v>
      </c>
      <c r="Q550" s="68">
        <f t="shared" si="51"/>
        <v>2026</v>
      </c>
      <c r="R550" s="69">
        <f t="shared" si="52"/>
        <v>-0.33614583333110204</v>
      </c>
      <c r="S550" s="69">
        <f t="shared" si="53"/>
        <v>1.3451388888934162</v>
      </c>
      <c r="T550" s="70" t="str">
        <f t="shared" si="54"/>
        <v>1-30 DAYS</v>
      </c>
      <c r="U550" s="70" t="str">
        <f t="shared" si="54"/>
        <v>1-30 DAYS</v>
      </c>
    </row>
    <row r="551" spans="1:21">
      <c r="A551" s="63" t="str">
        <f>VLOOKUP(L551,[1]Sheet1!$N:$P,3,0)</f>
        <v>M2 PANABO</v>
      </c>
      <c r="B551" s="66">
        <v>46051.628067129634</v>
      </c>
      <c r="C551" s="66">
        <v>46053.549178240741</v>
      </c>
      <c r="D551" s="67" t="s">
        <v>1121</v>
      </c>
      <c r="E551" s="67" t="s">
        <v>1122</v>
      </c>
      <c r="F551" s="1">
        <v>1</v>
      </c>
      <c r="G551" s="63" t="str">
        <f>VLOOKUP(D551,[2]MINDANAO!$B:$C,2,0)</f>
        <v>BARAKO II (DUAL START)</v>
      </c>
      <c r="H551" s="67">
        <v>94120</v>
      </c>
      <c r="I551" s="63" t="str">
        <f>VLOOKUP(L551,'[3]NEW LEGEND 2026'!M:S,7,0)</f>
        <v>ULTIMATE</v>
      </c>
      <c r="J551" s="67" t="s">
        <v>1820</v>
      </c>
      <c r="K551" s="67" t="s">
        <v>1821</v>
      </c>
      <c r="L551" s="67" t="s">
        <v>929</v>
      </c>
      <c r="M551" s="63" t="str">
        <f>VLOOKUP(D551,'[3]NEW LEGEND 2026'!G:I,3,0)</f>
        <v>KAWASAKI</v>
      </c>
      <c r="N551" s="63" t="str">
        <f>VLOOKUP(D551,'[3]NEW LEGEND 2026'!G:J,4,0)</f>
        <v>BLACK</v>
      </c>
      <c r="O551" s="68" t="str">
        <f t="shared" si="49"/>
        <v>JAN</v>
      </c>
      <c r="P551" s="68">
        <f t="shared" si="50"/>
        <v>31</v>
      </c>
      <c r="Q551" s="68">
        <f t="shared" si="51"/>
        <v>2026</v>
      </c>
      <c r="R551" s="69">
        <f t="shared" si="52"/>
        <v>-0.54917824074072996</v>
      </c>
      <c r="S551" s="69">
        <f t="shared" si="53"/>
        <v>1.371932870366436</v>
      </c>
      <c r="T551" s="70" t="str">
        <f t="shared" si="54"/>
        <v>1-30 DAYS</v>
      </c>
      <c r="U551" s="70" t="str">
        <f t="shared" si="54"/>
        <v>1-30 DAYS</v>
      </c>
    </row>
    <row r="552" spans="1:21">
      <c r="A552" s="63" t="str">
        <f>VLOOKUP(L552,[1]Sheet1!$N:$P,3,0)</f>
        <v>M2 PANABO</v>
      </c>
      <c r="B552" s="66">
        <v>46051.628067129634</v>
      </c>
      <c r="C552" s="66">
        <v>46053.549178240741</v>
      </c>
      <c r="D552" s="67" t="s">
        <v>1121</v>
      </c>
      <c r="E552" s="67" t="s">
        <v>1122</v>
      </c>
      <c r="F552" s="1">
        <v>1</v>
      </c>
      <c r="G552" s="63" t="str">
        <f>VLOOKUP(D552,[2]MINDANAO!$B:$C,2,0)</f>
        <v>BARAKO II (DUAL START)</v>
      </c>
      <c r="H552" s="67">
        <v>94120</v>
      </c>
      <c r="I552" s="63" t="str">
        <f>VLOOKUP(L552,'[3]NEW LEGEND 2026'!M:S,7,0)</f>
        <v>ULTIMATE</v>
      </c>
      <c r="J552" s="67" t="s">
        <v>1822</v>
      </c>
      <c r="K552" s="67" t="s">
        <v>1823</v>
      </c>
      <c r="L552" s="67" t="s">
        <v>929</v>
      </c>
      <c r="M552" s="63" t="str">
        <f>VLOOKUP(D552,'[3]NEW LEGEND 2026'!G:I,3,0)</f>
        <v>KAWASAKI</v>
      </c>
      <c r="N552" s="63" t="str">
        <f>VLOOKUP(D552,'[3]NEW LEGEND 2026'!G:J,4,0)</f>
        <v>BLACK</v>
      </c>
      <c r="O552" s="68" t="str">
        <f t="shared" si="49"/>
        <v>JAN</v>
      </c>
      <c r="P552" s="68">
        <f t="shared" si="50"/>
        <v>31</v>
      </c>
      <c r="Q552" s="68">
        <f t="shared" si="51"/>
        <v>2026</v>
      </c>
      <c r="R552" s="69">
        <f t="shared" si="52"/>
        <v>-0.54917824074072996</v>
      </c>
      <c r="S552" s="69">
        <f t="shared" si="53"/>
        <v>1.371932870366436</v>
      </c>
      <c r="T552" s="70" t="str">
        <f t="shared" si="54"/>
        <v>1-30 DAYS</v>
      </c>
      <c r="U552" s="70" t="str">
        <f t="shared" si="54"/>
        <v>1-30 DAYS</v>
      </c>
    </row>
    <row r="553" spans="1:21">
      <c r="A553" s="63" t="str">
        <f>VLOOKUP(L553,[1]Sheet1!$N:$P,3,0)</f>
        <v>M1 NABUNTURAN</v>
      </c>
      <c r="B553" s="66">
        <v>46049.554120370369</v>
      </c>
      <c r="C553" s="66">
        <v>46053.567696759259</v>
      </c>
      <c r="D553" s="67" t="s">
        <v>1567</v>
      </c>
      <c r="E553" s="67" t="s">
        <v>1568</v>
      </c>
      <c r="F553" s="1">
        <v>1</v>
      </c>
      <c r="G553" s="63" t="str">
        <f>VLOOKUP(D553,[2]MINDANAO!$B:$C,2,0)</f>
        <v>RAIDER150 FI BLADE</v>
      </c>
      <c r="H553" s="67">
        <v>110446.43</v>
      </c>
      <c r="I553" s="63" t="str">
        <f>VLOOKUP(L553,'[3]NEW LEGEND 2026'!M:S,7,0)</f>
        <v>MUTI</v>
      </c>
      <c r="J553" s="67" t="s">
        <v>1824</v>
      </c>
      <c r="K553" s="67" t="s">
        <v>1825</v>
      </c>
      <c r="L553" s="67" t="s">
        <v>371</v>
      </c>
      <c r="M553" s="63" t="str">
        <f>VLOOKUP(D553,'[3]NEW LEGEND 2026'!G:I,3,0)</f>
        <v>SUZUKI</v>
      </c>
      <c r="N553" s="63" t="str">
        <f>VLOOKUP(D553,'[3]NEW LEGEND 2026'!G:J,4,0)</f>
        <v>IVORY/GRAY</v>
      </c>
      <c r="O553" s="68" t="str">
        <f t="shared" si="49"/>
        <v>JAN</v>
      </c>
      <c r="P553" s="68">
        <f t="shared" si="50"/>
        <v>31</v>
      </c>
      <c r="Q553" s="68">
        <f t="shared" si="51"/>
        <v>2026</v>
      </c>
      <c r="R553" s="69">
        <f t="shared" si="52"/>
        <v>-0.567696759258979</v>
      </c>
      <c r="S553" s="69">
        <f t="shared" si="53"/>
        <v>3.4458796296312357</v>
      </c>
      <c r="T553" s="70" t="str">
        <f t="shared" si="54"/>
        <v>1-30 DAYS</v>
      </c>
      <c r="U553" s="70" t="str">
        <f t="shared" si="54"/>
        <v>1-30 DAYS</v>
      </c>
    </row>
    <row r="554" spans="1:21">
      <c r="A554" s="63" t="str">
        <f>VLOOKUP(L554,[1]Sheet1!$N:$P,3,0)</f>
        <v>M1 NABUNTURAN</v>
      </c>
      <c r="B554" s="66">
        <v>46049.546956018523</v>
      </c>
      <c r="C554" s="66">
        <v>46053.567696759259</v>
      </c>
      <c r="D554" s="67" t="s">
        <v>1567</v>
      </c>
      <c r="E554" s="67" t="s">
        <v>1568</v>
      </c>
      <c r="F554" s="1">
        <v>1</v>
      </c>
      <c r="G554" s="63" t="str">
        <f>VLOOKUP(D554,[2]MINDANAO!$B:$C,2,0)</f>
        <v>RAIDER150 FI BLADE</v>
      </c>
      <c r="H554" s="67">
        <v>110446.43</v>
      </c>
      <c r="I554" s="63" t="str">
        <f>VLOOKUP(L554,'[3]NEW LEGEND 2026'!M:S,7,0)</f>
        <v>MUTI</v>
      </c>
      <c r="J554" s="67" t="s">
        <v>1826</v>
      </c>
      <c r="K554" s="67" t="s">
        <v>1827</v>
      </c>
      <c r="L554" s="67" t="s">
        <v>371</v>
      </c>
      <c r="M554" s="63" t="str">
        <f>VLOOKUP(D554,'[3]NEW LEGEND 2026'!G:I,3,0)</f>
        <v>SUZUKI</v>
      </c>
      <c r="N554" s="63" t="str">
        <f>VLOOKUP(D554,'[3]NEW LEGEND 2026'!G:J,4,0)</f>
        <v>IVORY/GRAY</v>
      </c>
      <c r="O554" s="68" t="str">
        <f t="shared" si="49"/>
        <v>JAN</v>
      </c>
      <c r="P554" s="68">
        <f t="shared" si="50"/>
        <v>31</v>
      </c>
      <c r="Q554" s="68">
        <f t="shared" si="51"/>
        <v>2026</v>
      </c>
      <c r="R554" s="69">
        <f t="shared" si="52"/>
        <v>-0.567696759258979</v>
      </c>
      <c r="S554" s="69">
        <f t="shared" si="53"/>
        <v>3.4530439814770943</v>
      </c>
      <c r="T554" s="70" t="str">
        <f t="shared" si="54"/>
        <v>1-30 DAYS</v>
      </c>
      <c r="U554" s="70" t="str">
        <f t="shared" si="54"/>
        <v>1-30 DAYS</v>
      </c>
    </row>
    <row r="555" spans="1:21">
      <c r="A555" s="63" t="str">
        <f>VLOOKUP(L555,[1]Sheet1!$N:$P,3,0)</f>
        <v>M1 NABUNTURAN</v>
      </c>
      <c r="B555" s="66">
        <v>46049.554120370369</v>
      </c>
      <c r="C555" s="66">
        <v>46053.567696759259</v>
      </c>
      <c r="D555" s="67" t="s">
        <v>1567</v>
      </c>
      <c r="E555" s="67" t="s">
        <v>1568</v>
      </c>
      <c r="F555" s="1">
        <v>1</v>
      </c>
      <c r="G555" s="63" t="str">
        <f>VLOOKUP(D555,[2]MINDANAO!$B:$C,2,0)</f>
        <v>RAIDER150 FI BLADE</v>
      </c>
      <c r="H555" s="67">
        <v>110446.43</v>
      </c>
      <c r="I555" s="63" t="str">
        <f>VLOOKUP(L555,'[3]NEW LEGEND 2026'!M:S,7,0)</f>
        <v>MUTI</v>
      </c>
      <c r="J555" s="67" t="s">
        <v>1828</v>
      </c>
      <c r="K555" s="67" t="s">
        <v>1829</v>
      </c>
      <c r="L555" s="67" t="s">
        <v>371</v>
      </c>
      <c r="M555" s="63" t="str">
        <f>VLOOKUP(D555,'[3]NEW LEGEND 2026'!G:I,3,0)</f>
        <v>SUZUKI</v>
      </c>
      <c r="N555" s="63" t="str">
        <f>VLOOKUP(D555,'[3]NEW LEGEND 2026'!G:J,4,0)</f>
        <v>IVORY/GRAY</v>
      </c>
      <c r="O555" s="68" t="str">
        <f t="shared" si="49"/>
        <v>JAN</v>
      </c>
      <c r="P555" s="68">
        <f t="shared" si="50"/>
        <v>31</v>
      </c>
      <c r="Q555" s="68">
        <f t="shared" si="51"/>
        <v>2026</v>
      </c>
      <c r="R555" s="69">
        <f t="shared" si="52"/>
        <v>-0.567696759258979</v>
      </c>
      <c r="S555" s="69">
        <f t="shared" si="53"/>
        <v>3.4458796296312357</v>
      </c>
      <c r="T555" s="70" t="str">
        <f t="shared" si="54"/>
        <v>1-30 DAYS</v>
      </c>
      <c r="U555" s="70" t="str">
        <f t="shared" si="54"/>
        <v>1-30 DAYS</v>
      </c>
    </row>
    <row r="556" spans="1:21">
      <c r="A556" s="63" t="str">
        <f>VLOOKUP(L556,[1]Sheet1!$N:$P,3,0)</f>
        <v>M1 NABUNTURAN</v>
      </c>
      <c r="B556" s="66">
        <v>46000.565763888888</v>
      </c>
      <c r="C556" s="66">
        <v>46053.567696759259</v>
      </c>
      <c r="D556" s="67" t="s">
        <v>821</v>
      </c>
      <c r="E556" s="67" t="s">
        <v>822</v>
      </c>
      <c r="F556" s="1">
        <v>1</v>
      </c>
      <c r="G556" s="63" t="str">
        <f>VLOOKUP(D556,[2]MINDANAO!$B:$C,2,0)</f>
        <v>SMASH(SPOKE)</v>
      </c>
      <c r="H556" s="67">
        <v>61202</v>
      </c>
      <c r="I556" s="63" t="str">
        <f>VLOOKUP(L556,'[3]NEW LEGEND 2026'!M:S,7,0)</f>
        <v>MUTI</v>
      </c>
      <c r="J556" s="67" t="s">
        <v>1830</v>
      </c>
      <c r="K556" s="67" t="s">
        <v>1831</v>
      </c>
      <c r="L556" s="67" t="s">
        <v>371</v>
      </c>
      <c r="M556" s="63" t="str">
        <f>VLOOKUP(D556,'[3]NEW LEGEND 2026'!G:I,3,0)</f>
        <v>SUZUKI</v>
      </c>
      <c r="N556" s="63" t="str">
        <f>VLOOKUP(D556,'[3]NEW LEGEND 2026'!G:J,4,0)</f>
        <v>E1BLACK</v>
      </c>
      <c r="O556" s="68" t="str">
        <f t="shared" si="49"/>
        <v>JAN</v>
      </c>
      <c r="P556" s="68">
        <f t="shared" si="50"/>
        <v>31</v>
      </c>
      <c r="Q556" s="68">
        <f t="shared" si="51"/>
        <v>2026</v>
      </c>
      <c r="R556" s="69">
        <f t="shared" si="52"/>
        <v>-0.567696759258979</v>
      </c>
      <c r="S556" s="69">
        <f t="shared" si="53"/>
        <v>52.434236111112114</v>
      </c>
      <c r="T556" s="70" t="str">
        <f t="shared" si="54"/>
        <v>1-30 DAYS</v>
      </c>
      <c r="U556" s="70" t="str">
        <f t="shared" si="54"/>
        <v>31-60 DAYS</v>
      </c>
    </row>
    <row r="557" spans="1:21">
      <c r="A557" s="63" t="str">
        <f>VLOOKUP(L557,[1]Sheet1!$N:$P,3,0)</f>
        <v>M2 TAGUM 3</v>
      </c>
      <c r="B557" s="66">
        <v>46051.595960648148</v>
      </c>
      <c r="C557" s="66">
        <v>46053.659953703696</v>
      </c>
      <c r="D557" s="67" t="s">
        <v>1567</v>
      </c>
      <c r="E557" s="67" t="s">
        <v>1568</v>
      </c>
      <c r="F557" s="1">
        <v>1</v>
      </c>
      <c r="G557" s="63" t="str">
        <f>VLOOKUP(D557,[2]MINDANAO!$B:$C,2,0)</f>
        <v>RAIDER150 FI BLADE</v>
      </c>
      <c r="H557" s="67">
        <v>110446.43</v>
      </c>
      <c r="I557" s="63" t="str">
        <f>VLOOKUP(L557,'[3]NEW LEGEND 2026'!M:S,7,0)</f>
        <v>ULTIMATE</v>
      </c>
      <c r="J557" s="67" t="s">
        <v>1832</v>
      </c>
      <c r="K557" s="67" t="s">
        <v>1833</v>
      </c>
      <c r="L557" s="67" t="s">
        <v>744</v>
      </c>
      <c r="M557" s="63" t="str">
        <f>VLOOKUP(D557,'[3]NEW LEGEND 2026'!G:I,3,0)</f>
        <v>SUZUKI</v>
      </c>
      <c r="N557" s="63" t="str">
        <f>VLOOKUP(D557,'[3]NEW LEGEND 2026'!G:J,4,0)</f>
        <v>IVORY/GRAY</v>
      </c>
      <c r="O557" s="68" t="str">
        <f t="shared" si="49"/>
        <v>JAN</v>
      </c>
      <c r="P557" s="68">
        <f t="shared" si="50"/>
        <v>31</v>
      </c>
      <c r="Q557" s="68">
        <f t="shared" si="51"/>
        <v>2026</v>
      </c>
      <c r="R557" s="69">
        <f t="shared" si="52"/>
        <v>-0.65995370369637385</v>
      </c>
      <c r="S557" s="69">
        <f t="shared" si="53"/>
        <v>1.4040393518516794</v>
      </c>
      <c r="T557" s="70" t="str">
        <f t="shared" si="54"/>
        <v>1-30 DAYS</v>
      </c>
      <c r="U557" s="70" t="str">
        <f t="shared" si="54"/>
        <v>1-30 DAYS</v>
      </c>
    </row>
    <row r="558" spans="1:21">
      <c r="A558" s="63" t="str">
        <f>VLOOKUP(L558,[1]Sheet1!$N:$P,3,0)</f>
        <v>M1 DIGOS</v>
      </c>
      <c r="B558" s="66">
        <v>45951.645787037043</v>
      </c>
      <c r="C558" s="66">
        <v>46055.367627314823</v>
      </c>
      <c r="D558" s="67" t="s">
        <v>463</v>
      </c>
      <c r="E558" s="67" t="s">
        <v>464</v>
      </c>
      <c r="F558" s="1">
        <v>1</v>
      </c>
      <c r="G558" s="63" t="str">
        <f>VLOOKUP(D558,[2]MINDANAO!$B:$C,2,0)</f>
        <v>YTX125</v>
      </c>
      <c r="H558" s="67">
        <v>54426</v>
      </c>
      <c r="I558" s="63" t="str">
        <f>VLOOKUP(L558,'[3]NEW LEGEND 2026'!M:S,7,0)</f>
        <v>MUTI</v>
      </c>
      <c r="J558" s="67" t="s">
        <v>1834</v>
      </c>
      <c r="K558" s="67" t="s">
        <v>1835</v>
      </c>
      <c r="L558" s="67" t="s">
        <v>490</v>
      </c>
      <c r="M558" s="63" t="str">
        <f>VLOOKUP(D558,'[3]NEW LEGEND 2026'!G:I,3,0)</f>
        <v>YAMAHA</v>
      </c>
      <c r="N558" s="63" t="str">
        <f>VLOOKUP(D558,'[3]NEW LEGEND 2026'!G:J,4,0)</f>
        <v>BLACK</v>
      </c>
      <c r="O558" s="68" t="str">
        <f t="shared" si="49"/>
        <v>FEB</v>
      </c>
      <c r="P558" s="68">
        <f t="shared" si="50"/>
        <v>2</v>
      </c>
      <c r="Q558" s="68">
        <f t="shared" si="51"/>
        <v>2026</v>
      </c>
      <c r="R558" s="69">
        <f t="shared" si="52"/>
        <v>-2.3676273148230393</v>
      </c>
      <c r="S558" s="69">
        <f t="shared" si="53"/>
        <v>101.35421296295681</v>
      </c>
      <c r="T558" s="70" t="str">
        <f t="shared" si="54"/>
        <v>1-30 DAYS</v>
      </c>
      <c r="U558" s="70" t="str">
        <f t="shared" si="54"/>
        <v>91 DAYS UP</v>
      </c>
    </row>
    <row r="559" spans="1:21">
      <c r="A559" s="63" t="str">
        <f>VLOOKUP(L559,[1]Sheet1!$N:$P,3,0)</f>
        <v>M2 ECOLAND</v>
      </c>
      <c r="B559" s="66">
        <v>46055.383761574078</v>
      </c>
      <c r="C559" s="66">
        <v>46055.383750000001</v>
      </c>
      <c r="D559" s="67" t="s">
        <v>1476</v>
      </c>
      <c r="E559" s="67" t="s">
        <v>1477</v>
      </c>
      <c r="F559" s="1">
        <v>1</v>
      </c>
      <c r="G559" s="63" t="str">
        <f>VLOOKUP(D559,[2]MINDANAO!$B:$C,2,0)</f>
        <v>RAIDER150 FI BLADE</v>
      </c>
      <c r="H559" s="67">
        <v>110446.43</v>
      </c>
      <c r="I559" s="63" t="str">
        <f>VLOOKUP(L559,'[3]NEW LEGEND 2026'!M:S,7,0)</f>
        <v>ULTIMATE</v>
      </c>
      <c r="J559" s="67" t="s">
        <v>1836</v>
      </c>
      <c r="K559" s="67" t="s">
        <v>1837</v>
      </c>
      <c r="L559" s="67" t="s">
        <v>1004</v>
      </c>
      <c r="M559" s="63" t="str">
        <f>VLOOKUP(D559,'[3]NEW LEGEND 2026'!G:I,3,0)</f>
        <v>SUZUKI</v>
      </c>
      <c r="N559" s="63" t="str">
        <f>VLOOKUP(D559,'[3]NEW LEGEND 2026'!G:J,4,0)</f>
        <v>GRAY/BLACK</v>
      </c>
      <c r="O559" s="68" t="str">
        <f t="shared" si="49"/>
        <v>FEB</v>
      </c>
      <c r="P559" s="68">
        <f t="shared" si="50"/>
        <v>2</v>
      </c>
      <c r="Q559" s="68">
        <f t="shared" si="51"/>
        <v>2026</v>
      </c>
      <c r="R559" s="69">
        <f t="shared" si="52"/>
        <v>-2.3837500000008731</v>
      </c>
      <c r="S559" s="69">
        <f t="shared" si="53"/>
        <v>-2.3837615740776528</v>
      </c>
      <c r="T559" s="70" t="str">
        <f t="shared" si="54"/>
        <v>1-30 DAYS</v>
      </c>
      <c r="U559" s="70" t="str">
        <f t="shared" si="54"/>
        <v>1-30 DAYS</v>
      </c>
    </row>
    <row r="560" spans="1:21">
      <c r="A560" s="63" t="str">
        <f>VLOOKUP(L560,[1]Sheet1!$N:$P,3,0)</f>
        <v>M2 ECOLAND</v>
      </c>
      <c r="B560" s="66">
        <v>46055.383761574078</v>
      </c>
      <c r="C560" s="66">
        <v>46055.383750000001</v>
      </c>
      <c r="D560" s="67" t="s">
        <v>1567</v>
      </c>
      <c r="E560" s="67" t="s">
        <v>1568</v>
      </c>
      <c r="F560" s="1">
        <v>1</v>
      </c>
      <c r="G560" s="63" t="str">
        <f>VLOOKUP(D560,[2]MINDANAO!$B:$C,2,0)</f>
        <v>RAIDER150 FI BLADE</v>
      </c>
      <c r="H560" s="67">
        <v>110446.43</v>
      </c>
      <c r="I560" s="63" t="str">
        <f>VLOOKUP(L560,'[3]NEW LEGEND 2026'!M:S,7,0)</f>
        <v>ULTIMATE</v>
      </c>
      <c r="J560" s="67" t="s">
        <v>1838</v>
      </c>
      <c r="K560" s="67" t="s">
        <v>1839</v>
      </c>
      <c r="L560" s="67" t="s">
        <v>1004</v>
      </c>
      <c r="M560" s="63" t="str">
        <f>VLOOKUP(D560,'[3]NEW LEGEND 2026'!G:I,3,0)</f>
        <v>SUZUKI</v>
      </c>
      <c r="N560" s="63" t="str">
        <f>VLOOKUP(D560,'[3]NEW LEGEND 2026'!G:J,4,0)</f>
        <v>IVORY/GRAY</v>
      </c>
      <c r="O560" s="68" t="str">
        <f t="shared" si="49"/>
        <v>FEB</v>
      </c>
      <c r="P560" s="68">
        <f t="shared" si="50"/>
        <v>2</v>
      </c>
      <c r="Q560" s="68">
        <f t="shared" si="51"/>
        <v>2026</v>
      </c>
      <c r="R560" s="69">
        <f t="shared" si="52"/>
        <v>-2.3837500000008731</v>
      </c>
      <c r="S560" s="69">
        <f t="shared" si="53"/>
        <v>-2.3837615740776528</v>
      </c>
      <c r="T560" s="70" t="str">
        <f t="shared" si="54"/>
        <v>1-30 DAYS</v>
      </c>
      <c r="U560" s="70" t="str">
        <f t="shared" si="54"/>
        <v>1-30 DAYS</v>
      </c>
    </row>
    <row r="561" spans="1:21">
      <c r="A561" s="63" t="str">
        <f>VLOOKUP(L561,[1]Sheet1!$N:$P,3,0)</f>
        <v>M1 ISULAN</v>
      </c>
      <c r="B561" s="66">
        <v>46045.666608796288</v>
      </c>
      <c r="C561" s="66">
        <v>46056.371736111112</v>
      </c>
      <c r="D561" s="67" t="s">
        <v>512</v>
      </c>
      <c r="E561" s="67" t="s">
        <v>513</v>
      </c>
      <c r="F561" s="1">
        <v>1</v>
      </c>
      <c r="G561" s="63" t="str">
        <f>VLOOKUP(D561,[2]MINDANAO!$B:$C,2,0)</f>
        <v>MIO i125</v>
      </c>
      <c r="H561" s="67">
        <v>72447</v>
      </c>
      <c r="I561" s="63" t="str">
        <f>VLOOKUP(L561,'[3]NEW LEGEND 2026'!M:S,7,0)</f>
        <v>MUTI</v>
      </c>
      <c r="J561" s="67" t="s">
        <v>1840</v>
      </c>
      <c r="K561" s="67" t="s">
        <v>1841</v>
      </c>
      <c r="L561" s="67" t="s">
        <v>391</v>
      </c>
      <c r="M561" s="63" t="str">
        <f>VLOOKUP(D561,'[3]NEW LEGEND 2026'!G:I,3,0)</f>
        <v>YAMAHA</v>
      </c>
      <c r="N561" s="63" t="str">
        <f>VLOOKUP(D561,'[3]NEW LEGEND 2026'!G:J,4,0)</f>
        <v>WHITE/CYAN</v>
      </c>
      <c r="O561" s="68" t="str">
        <f t="shared" si="49"/>
        <v>FEB</v>
      </c>
      <c r="P561" s="68">
        <f t="shared" si="50"/>
        <v>3</v>
      </c>
      <c r="Q561" s="68">
        <f t="shared" si="51"/>
        <v>2026</v>
      </c>
      <c r="R561" s="69">
        <f t="shared" si="52"/>
        <v>-3.3717361111121136</v>
      </c>
      <c r="S561" s="69">
        <f t="shared" si="53"/>
        <v>7.333391203712381</v>
      </c>
      <c r="T561" s="70" t="str">
        <f t="shared" si="54"/>
        <v>1-30 DAYS</v>
      </c>
      <c r="U561" s="70" t="str">
        <f t="shared" si="54"/>
        <v>1-30 DAYS</v>
      </c>
    </row>
    <row r="562" spans="1:21">
      <c r="A562" s="63" t="str">
        <f>VLOOKUP(L562,[1]Sheet1!$N:$P,3,0)</f>
        <v>M1 ISULAN</v>
      </c>
      <c r="B562" s="66">
        <v>45957.438923611109</v>
      </c>
      <c r="C562" s="66">
        <v>46056.371736111112</v>
      </c>
      <c r="D562" s="67" t="s">
        <v>542</v>
      </c>
      <c r="E562" s="67" t="s">
        <v>543</v>
      </c>
      <c r="F562" s="1">
        <v>1</v>
      </c>
      <c r="G562" s="63" t="str">
        <f>VLOOKUP(D562,[2]MINDANAO!$B:$C,2,0)</f>
        <v>CT100</v>
      </c>
      <c r="H562" s="67">
        <v>55298</v>
      </c>
      <c r="I562" s="63" t="str">
        <f>VLOOKUP(L562,'[3]NEW LEGEND 2026'!M:S,7,0)</f>
        <v>MUTI</v>
      </c>
      <c r="J562" s="67" t="s">
        <v>1842</v>
      </c>
      <c r="K562" s="67" t="s">
        <v>1843</v>
      </c>
      <c r="L562" s="67" t="s">
        <v>391</v>
      </c>
      <c r="M562" s="63" t="str">
        <f>VLOOKUP(D562,'[3]NEW LEGEND 2026'!G:I,3,0)</f>
        <v>KAWASAKI</v>
      </c>
      <c r="N562" s="63" t="str">
        <f>VLOOKUP(D562,'[3]NEW LEGEND 2026'!G:J,4,0)</f>
        <v>BLACK BLUE</v>
      </c>
      <c r="O562" s="68" t="str">
        <f t="shared" si="49"/>
        <v>FEB</v>
      </c>
      <c r="P562" s="68">
        <f t="shared" si="50"/>
        <v>3</v>
      </c>
      <c r="Q562" s="68">
        <f t="shared" si="51"/>
        <v>2026</v>
      </c>
      <c r="R562" s="69">
        <f t="shared" si="52"/>
        <v>-3.3717361111121136</v>
      </c>
      <c r="S562" s="69">
        <f t="shared" si="53"/>
        <v>95.561076388890797</v>
      </c>
      <c r="T562" s="70" t="str">
        <f t="shared" si="54"/>
        <v>1-30 DAYS</v>
      </c>
      <c r="U562" s="70" t="str">
        <f t="shared" si="54"/>
        <v>91 DAYS UP</v>
      </c>
    </row>
    <row r="563" spans="1:21">
      <c r="A563" s="63" t="str">
        <f>VLOOKUP(L563,[1]Sheet1!$N:$P,3,0)</f>
        <v>M1 QUEZON</v>
      </c>
      <c r="B563" s="66">
        <v>46057.592581018522</v>
      </c>
      <c r="C563" s="66">
        <v>46057.592581018522</v>
      </c>
      <c r="D563" s="67" t="s">
        <v>1614</v>
      </c>
      <c r="E563" s="67" t="s">
        <v>1615</v>
      </c>
      <c r="F563" s="1">
        <v>1</v>
      </c>
      <c r="G563" s="63" t="str">
        <f>VLOOKUP(D563,[2]MINDANAO!$B:$C,2,0)</f>
        <v>XTZ125</v>
      </c>
      <c r="H563" s="67">
        <v>85446</v>
      </c>
      <c r="I563" s="63" t="str">
        <f>VLOOKUP(L563,'[3]NEW LEGEND 2026'!M:S,7,0)</f>
        <v>MUTI</v>
      </c>
      <c r="J563" s="67" t="s">
        <v>1844</v>
      </c>
      <c r="K563" s="67" t="s">
        <v>1845</v>
      </c>
      <c r="L563" s="67" t="s">
        <v>421</v>
      </c>
      <c r="M563" s="63" t="str">
        <f>VLOOKUP(D563,'[3]NEW LEGEND 2026'!G:I,3,0)</f>
        <v>YAMAHA</v>
      </c>
      <c r="N563" s="63" t="str">
        <f>VLOOKUP(D563,'[3]NEW LEGEND 2026'!G:J,4,0)</f>
        <v>LUE</v>
      </c>
      <c r="O563" s="68" t="str">
        <f t="shared" si="49"/>
        <v>FEB</v>
      </c>
      <c r="P563" s="68">
        <f t="shared" si="50"/>
        <v>4</v>
      </c>
      <c r="Q563" s="68">
        <f t="shared" si="51"/>
        <v>2026</v>
      </c>
      <c r="R563" s="69">
        <f t="shared" si="52"/>
        <v>-4.5925810185217415</v>
      </c>
      <c r="S563" s="69">
        <f t="shared" si="53"/>
        <v>-4.5925810185217415</v>
      </c>
      <c r="T563" s="70" t="str">
        <f t="shared" si="54"/>
        <v>1-30 DAYS</v>
      </c>
      <c r="U563" s="70" t="str">
        <f t="shared" si="54"/>
        <v>1-30 DAYS</v>
      </c>
    </row>
    <row r="564" spans="1:21">
      <c r="A564" s="63" t="str">
        <f>VLOOKUP(L564,[1]Sheet1!$N:$P,3,0)</f>
        <v>M1 SAN FRANCISCO</v>
      </c>
      <c r="B564" s="66">
        <v>46055.585798611108</v>
      </c>
      <c r="C564" s="66">
        <v>46058.431076388893</v>
      </c>
      <c r="D564" s="67" t="s">
        <v>1273</v>
      </c>
      <c r="E564" s="67" t="s">
        <v>1274</v>
      </c>
      <c r="F564" s="1">
        <v>1</v>
      </c>
      <c r="G564" s="63" t="str">
        <f>VLOOKUP(D564,[2]MINDANAO!$B:$C,2,0)</f>
        <v>BEAT FI PREM</v>
      </c>
      <c r="H564" s="67">
        <v>72808</v>
      </c>
      <c r="I564" s="63" t="str">
        <f>VLOOKUP(L564,'[3]NEW LEGEND 2026'!M:S,7,0)</f>
        <v>MUTI</v>
      </c>
      <c r="J564" s="67" t="s">
        <v>1846</v>
      </c>
      <c r="K564" s="67" t="s">
        <v>1847</v>
      </c>
      <c r="L564" s="67" t="s">
        <v>1179</v>
      </c>
      <c r="M564" s="63" t="str">
        <f>VLOOKUP(D564,'[3]NEW LEGEND 2026'!G:I,3,0)</f>
        <v>HONDA</v>
      </c>
      <c r="N564" s="63" t="str">
        <f>VLOOKUP(D564,'[3]NEW LEGEND 2026'!G:J,4,0)</f>
        <v>GRAY</v>
      </c>
      <c r="O564" s="68" t="str">
        <f t="shared" si="49"/>
        <v>FEB</v>
      </c>
      <c r="P564" s="68">
        <f t="shared" si="50"/>
        <v>5</v>
      </c>
      <c r="Q564" s="68">
        <f t="shared" si="51"/>
        <v>2026</v>
      </c>
      <c r="R564" s="69">
        <f t="shared" si="52"/>
        <v>-5.4310763888934162</v>
      </c>
      <c r="S564" s="69">
        <f t="shared" si="53"/>
        <v>-2.585798611107748</v>
      </c>
      <c r="T564" s="70" t="str">
        <f t="shared" si="54"/>
        <v>1-30 DAYS</v>
      </c>
      <c r="U564" s="70" t="str">
        <f t="shared" si="54"/>
        <v>1-30 DAYS</v>
      </c>
    </row>
    <row r="565" spans="1:21">
      <c r="A565" s="63" t="str">
        <f>VLOOKUP(L565,[1]Sheet1!$N:$P,3,0)</f>
        <v>M1 SAN FRANCISCO</v>
      </c>
      <c r="B565" s="66">
        <v>45947.395567129628</v>
      </c>
      <c r="C565" s="66">
        <v>46058.431076388893</v>
      </c>
      <c r="D565" s="67" t="s">
        <v>1060</v>
      </c>
      <c r="E565" s="67" t="s">
        <v>1061</v>
      </c>
      <c r="F565" s="1">
        <v>1</v>
      </c>
      <c r="G565" s="63" t="str">
        <f>VLOOKUP(D565,[2]MINDANAO!$B:$C,2,0)</f>
        <v>MIO AEROX S 155</v>
      </c>
      <c r="H565" s="67">
        <v>152427</v>
      </c>
      <c r="I565" s="63" t="str">
        <f>VLOOKUP(L565,'[3]NEW LEGEND 2026'!M:S,7,0)</f>
        <v>MUTI</v>
      </c>
      <c r="J565" s="67" t="s">
        <v>1848</v>
      </c>
      <c r="K565" s="67" t="s">
        <v>1849</v>
      </c>
      <c r="L565" s="67" t="s">
        <v>1179</v>
      </c>
      <c r="M565" s="63" t="str">
        <f>VLOOKUP(D565,'[3]NEW LEGEND 2026'!G:I,3,0)</f>
        <v>YAMAHA</v>
      </c>
      <c r="N565" s="63" t="str">
        <f>VLOOKUP(D565,'[3]NEW LEGEND 2026'!G:J,4,0)</f>
        <v>MATTE BLUE</v>
      </c>
      <c r="O565" s="68" t="str">
        <f t="shared" si="49"/>
        <v>FEB</v>
      </c>
      <c r="P565" s="68">
        <f t="shared" si="50"/>
        <v>5</v>
      </c>
      <c r="Q565" s="68">
        <f t="shared" si="51"/>
        <v>2026</v>
      </c>
      <c r="R565" s="69">
        <f t="shared" si="52"/>
        <v>-5.4310763888934162</v>
      </c>
      <c r="S565" s="69">
        <f t="shared" si="53"/>
        <v>105.60443287037197</v>
      </c>
      <c r="T565" s="70" t="str">
        <f t="shared" si="54"/>
        <v>1-30 DAYS</v>
      </c>
      <c r="U565" s="70" t="str">
        <f t="shared" si="54"/>
        <v>91 DAYS UP</v>
      </c>
    </row>
    <row r="566" spans="1:21">
      <c r="A566" s="63" t="str">
        <f>VLOOKUP(L566,[1]Sheet1!$N:$P,3,0)</f>
        <v>M1 SAN FRANCISCO</v>
      </c>
      <c r="B566" s="66">
        <v>46000.577453703707</v>
      </c>
      <c r="C566" s="66">
        <v>46058.431076388893</v>
      </c>
      <c r="D566" s="67" t="s">
        <v>1204</v>
      </c>
      <c r="E566" s="67" t="s">
        <v>1205</v>
      </c>
      <c r="F566" s="1">
        <v>1</v>
      </c>
      <c r="G566" s="63" t="str">
        <f>VLOOKUP(D566,[2]MINDANAO!$B:$C,2,0)</f>
        <v>SMASH(SPOKE)</v>
      </c>
      <c r="H566" s="67">
        <v>61202</v>
      </c>
      <c r="I566" s="63" t="str">
        <f>VLOOKUP(L566,'[3]NEW LEGEND 2026'!M:S,7,0)</f>
        <v>MUTI</v>
      </c>
      <c r="J566" s="67" t="s">
        <v>1850</v>
      </c>
      <c r="K566" s="67" t="s">
        <v>1851</v>
      </c>
      <c r="L566" s="67" t="s">
        <v>1179</v>
      </c>
      <c r="M566" s="63" t="str">
        <f>VLOOKUP(D566,'[3]NEW LEGEND 2026'!G:I,3,0)</f>
        <v>SUZUKI</v>
      </c>
      <c r="N566" s="63" t="str">
        <f>VLOOKUP(D566,'[3]NEW LEGEND 2026'!G:J,4,0)</f>
        <v>E1RED</v>
      </c>
      <c r="O566" s="68" t="str">
        <f t="shared" si="49"/>
        <v>FEB</v>
      </c>
      <c r="P566" s="68">
        <f t="shared" si="50"/>
        <v>5</v>
      </c>
      <c r="Q566" s="68">
        <f t="shared" si="51"/>
        <v>2026</v>
      </c>
      <c r="R566" s="69">
        <f t="shared" si="52"/>
        <v>-5.4310763888934162</v>
      </c>
      <c r="S566" s="69">
        <f t="shared" si="53"/>
        <v>52.422546296293149</v>
      </c>
      <c r="T566" s="70" t="str">
        <f t="shared" si="54"/>
        <v>1-30 DAYS</v>
      </c>
      <c r="U566" s="70" t="str">
        <f t="shared" si="54"/>
        <v>31-60 DAYS</v>
      </c>
    </row>
    <row r="567" spans="1:21">
      <c r="A567" s="63" t="str">
        <f>VLOOKUP(L567,[1]Sheet1!$N:$P,3,0)</f>
        <v>M2 ECOLAND</v>
      </c>
      <c r="B567" s="66">
        <v>46057.633611111109</v>
      </c>
      <c r="C567" s="66">
        <v>46058.457430555558</v>
      </c>
      <c r="D567" s="67" t="s">
        <v>1121</v>
      </c>
      <c r="E567" s="67" t="s">
        <v>1122</v>
      </c>
      <c r="F567" s="1">
        <v>1</v>
      </c>
      <c r="G567" s="63" t="str">
        <f>VLOOKUP(D567,[2]MINDANAO!$B:$C,2,0)</f>
        <v>BARAKO II (DUAL START)</v>
      </c>
      <c r="H567" s="67">
        <v>94120</v>
      </c>
      <c r="I567" s="63" t="str">
        <f>VLOOKUP(L567,'[3]NEW LEGEND 2026'!M:S,7,0)</f>
        <v>ULTIMATE</v>
      </c>
      <c r="J567" s="67" t="s">
        <v>1852</v>
      </c>
      <c r="K567" s="67" t="s">
        <v>1853</v>
      </c>
      <c r="L567" s="67" t="s">
        <v>1004</v>
      </c>
      <c r="M567" s="63" t="str">
        <f>VLOOKUP(D567,'[3]NEW LEGEND 2026'!G:I,3,0)</f>
        <v>KAWASAKI</v>
      </c>
      <c r="N567" s="63" t="str">
        <f>VLOOKUP(D567,'[3]NEW LEGEND 2026'!G:J,4,0)</f>
        <v>BLACK</v>
      </c>
      <c r="O567" s="68" t="str">
        <f t="shared" si="49"/>
        <v>FEB</v>
      </c>
      <c r="P567" s="68">
        <f t="shared" si="50"/>
        <v>5</v>
      </c>
      <c r="Q567" s="68">
        <f t="shared" si="51"/>
        <v>2026</v>
      </c>
      <c r="R567" s="69">
        <f t="shared" si="52"/>
        <v>-5.4574305555579485</v>
      </c>
      <c r="S567" s="69">
        <f t="shared" si="53"/>
        <v>-4.6336111111086211</v>
      </c>
      <c r="T567" s="70" t="str">
        <f t="shared" si="54"/>
        <v>1-30 DAYS</v>
      </c>
      <c r="U567" s="70" t="str">
        <f t="shared" si="54"/>
        <v>1-30 DAYS</v>
      </c>
    </row>
    <row r="568" spans="1:21">
      <c r="A568" s="63" t="str">
        <f>VLOOKUP(L568,[1]Sheet1!$N:$P,3,0)</f>
        <v>M2 ECOLAND</v>
      </c>
      <c r="B568" s="66">
        <v>46057.639016203713</v>
      </c>
      <c r="C568" s="66">
        <v>46058.457430555558</v>
      </c>
      <c r="D568" s="67" t="s">
        <v>831</v>
      </c>
      <c r="E568" s="67" t="s">
        <v>832</v>
      </c>
      <c r="F568" s="1">
        <v>1</v>
      </c>
      <c r="G568" s="63" t="str">
        <f>VLOOKUP(D568,[2]MINDANAO!$B:$C,2,0)</f>
        <v>TMX ALPHA FI</v>
      </c>
      <c r="H568" s="67">
        <v>56358</v>
      </c>
      <c r="I568" s="63" t="str">
        <f>VLOOKUP(L568,'[3]NEW LEGEND 2026'!M:S,7,0)</f>
        <v>ULTIMATE</v>
      </c>
      <c r="J568" s="67" t="s">
        <v>1854</v>
      </c>
      <c r="K568" s="67" t="s">
        <v>1855</v>
      </c>
      <c r="L568" s="67" t="s">
        <v>1004</v>
      </c>
      <c r="M568" s="63" t="str">
        <f>VLOOKUP(D568,'[3]NEW LEGEND 2026'!G:I,3,0)</f>
        <v>HONDA</v>
      </c>
      <c r="N568" s="63" t="str">
        <f>VLOOKUP(D568,'[3]NEW LEGEND 2026'!G:J,4,0)</f>
        <v>BLACK</v>
      </c>
      <c r="O568" s="68" t="str">
        <f t="shared" si="49"/>
        <v>FEB</v>
      </c>
      <c r="P568" s="68">
        <f t="shared" si="50"/>
        <v>5</v>
      </c>
      <c r="Q568" s="68">
        <f t="shared" si="51"/>
        <v>2026</v>
      </c>
      <c r="R568" s="69">
        <f t="shared" si="52"/>
        <v>-5.4574305555579485</v>
      </c>
      <c r="S568" s="69">
        <f t="shared" si="53"/>
        <v>-4.6390162037132541</v>
      </c>
      <c r="T568" s="70" t="str">
        <f t="shared" si="54"/>
        <v>1-30 DAYS</v>
      </c>
      <c r="U568" s="70" t="str">
        <f t="shared" si="54"/>
        <v>1-30 DAYS</v>
      </c>
    </row>
    <row r="569" spans="1:21">
      <c r="A569" s="63" t="str">
        <f>VLOOKUP(L569,[1]Sheet1!$N:$P,3,0)</f>
        <v>M1 MLANG</v>
      </c>
      <c r="B569" s="66">
        <v>46035.572152777779</v>
      </c>
      <c r="C569" s="66">
        <v>46058.506504629629</v>
      </c>
      <c r="D569" s="67" t="s">
        <v>604</v>
      </c>
      <c r="E569" s="67" t="s">
        <v>605</v>
      </c>
      <c r="F569" s="1">
        <v>1</v>
      </c>
      <c r="G569" s="63" t="str">
        <f>VLOOKUP(D569,[2]MINDANAO!$B:$C,2,0)</f>
        <v>XRM OFFROAD FI(DSX)</v>
      </c>
      <c r="H569" s="67">
        <v>72378</v>
      </c>
      <c r="I569" s="63" t="str">
        <f>VLOOKUP(L569,'[3]NEW LEGEND 2026'!M:S,7,0)</f>
        <v>MUTI</v>
      </c>
      <c r="J569" s="67" t="s">
        <v>1856</v>
      </c>
      <c r="K569" s="67" t="s">
        <v>1857</v>
      </c>
      <c r="L569" s="67" t="s">
        <v>537</v>
      </c>
      <c r="M569" s="63" t="str">
        <f>VLOOKUP(D569,'[3]NEW LEGEND 2026'!G:I,3,0)</f>
        <v>HONDA</v>
      </c>
      <c r="N569" s="63" t="str">
        <f>VLOOKUP(D569,'[3]NEW LEGEND 2026'!G:J,4,0)</f>
        <v>WHITE/BLUE</v>
      </c>
      <c r="O569" s="68" t="str">
        <f t="shared" si="49"/>
        <v>FEB</v>
      </c>
      <c r="P569" s="68">
        <f t="shared" si="50"/>
        <v>5</v>
      </c>
      <c r="Q569" s="68">
        <f t="shared" si="51"/>
        <v>2026</v>
      </c>
      <c r="R569" s="69">
        <f t="shared" si="52"/>
        <v>-5.5065046296294895</v>
      </c>
      <c r="S569" s="69">
        <f t="shared" si="53"/>
        <v>17.427847222221317</v>
      </c>
      <c r="T569" s="70" t="str">
        <f t="shared" si="54"/>
        <v>1-30 DAYS</v>
      </c>
      <c r="U569" s="70" t="str">
        <f t="shared" si="54"/>
        <v>1-30 DAYS</v>
      </c>
    </row>
    <row r="570" spans="1:21">
      <c r="A570" s="63" t="str">
        <f>VLOOKUP(L570,[1]Sheet1!$N:$P,3,0)</f>
        <v>M2 STO. TOMAS</v>
      </c>
      <c r="B570" s="66">
        <v>46058.564710648148</v>
      </c>
      <c r="C570" s="66">
        <v>46058.564699074072</v>
      </c>
      <c r="D570" s="67" t="s">
        <v>1858</v>
      </c>
      <c r="E570" s="67" t="s">
        <v>1859</v>
      </c>
      <c r="F570" s="1">
        <v>1</v>
      </c>
      <c r="G570" s="63" t="str">
        <f>VLOOKUP(D570,[2]MINDANAO!$B:$C,2,0)</f>
        <v>SMASH FI(SPOKE)</v>
      </c>
      <c r="H570" s="67">
        <v>65852</v>
      </c>
      <c r="I570" s="63" t="str">
        <f>VLOOKUP(L570,'[3]NEW LEGEND 2026'!M:S,7,0)</f>
        <v>ULTIMATE</v>
      </c>
      <c r="J570" s="67" t="s">
        <v>1860</v>
      </c>
      <c r="K570" s="67" t="s">
        <v>1861</v>
      </c>
      <c r="L570" s="67" t="s">
        <v>1367</v>
      </c>
      <c r="M570" s="63" t="str">
        <f>VLOOKUP(D570,'[3]NEW LEGEND 2026'!G:I,3,0)</f>
        <v>SUZUKI</v>
      </c>
      <c r="N570" s="63" t="str">
        <f>VLOOKUP(D570,'[3]NEW LEGEND 2026'!G:J,4,0)</f>
        <v>BLACK</v>
      </c>
      <c r="O570" s="68" t="str">
        <f t="shared" si="49"/>
        <v>FEB</v>
      </c>
      <c r="P570" s="68">
        <f t="shared" si="50"/>
        <v>5</v>
      </c>
      <c r="Q570" s="68">
        <f t="shared" si="51"/>
        <v>2026</v>
      </c>
      <c r="R570" s="69">
        <f t="shared" si="52"/>
        <v>-5.564699074071541</v>
      </c>
      <c r="S570" s="69">
        <f t="shared" si="53"/>
        <v>-5.5647106481483206</v>
      </c>
      <c r="T570" s="70" t="str">
        <f t="shared" si="54"/>
        <v>1-30 DAYS</v>
      </c>
      <c r="U570" s="70" t="str">
        <f t="shared" si="54"/>
        <v>1-30 DAYS</v>
      </c>
    </row>
    <row r="571" spans="1:21">
      <c r="A571" s="63" t="str">
        <f>VLOOKUP(L571,[1]Sheet1!$N:$P,3,0)</f>
        <v>M2 CATALUNAN GRANDE</v>
      </c>
      <c r="B571" s="66">
        <v>46057.662268518521</v>
      </c>
      <c r="C571" s="66">
        <v>46058.603634259263</v>
      </c>
      <c r="D571" s="67" t="s">
        <v>553</v>
      </c>
      <c r="E571" s="67" t="s">
        <v>554</v>
      </c>
      <c r="F571" s="1">
        <v>1</v>
      </c>
      <c r="G571" s="63" t="str">
        <f>VLOOKUP(D571,[2]MINDANAO!$B:$C,2,0)</f>
        <v>TMX ALPHA FI</v>
      </c>
      <c r="H571" s="67">
        <v>56356</v>
      </c>
      <c r="I571" s="63" t="str">
        <f>VLOOKUP(L571,'[3]NEW LEGEND 2026'!M:S,7,0)</f>
        <v>ULTIMATE</v>
      </c>
      <c r="J571" s="67" t="s">
        <v>1862</v>
      </c>
      <c r="K571" s="67" t="s">
        <v>1863</v>
      </c>
      <c r="L571" s="67" t="s">
        <v>675</v>
      </c>
      <c r="M571" s="63" t="str">
        <f>VLOOKUP(D571,'[3]NEW LEGEND 2026'!G:I,3,0)</f>
        <v>HONDA</v>
      </c>
      <c r="N571" s="63" t="str">
        <f>VLOOKUP(D571,'[3]NEW LEGEND 2026'!G:J,4,0)</f>
        <v>SILVER</v>
      </c>
      <c r="O571" s="68" t="str">
        <f t="shared" si="49"/>
        <v>FEB</v>
      </c>
      <c r="P571" s="68">
        <f t="shared" si="50"/>
        <v>5</v>
      </c>
      <c r="Q571" s="68">
        <f t="shared" si="51"/>
        <v>2026</v>
      </c>
      <c r="R571" s="69">
        <f t="shared" si="52"/>
        <v>-5.6036342592633446</v>
      </c>
      <c r="S571" s="69">
        <f t="shared" si="53"/>
        <v>-4.6622685185211594</v>
      </c>
      <c r="T571" s="70" t="str">
        <f t="shared" si="54"/>
        <v>1-30 DAYS</v>
      </c>
      <c r="U571" s="70" t="str">
        <f t="shared" si="54"/>
        <v>1-30 DAYS</v>
      </c>
    </row>
    <row r="572" spans="1:21">
      <c r="A572" s="63" t="str">
        <f>VLOOKUP(L572,[1]Sheet1!$N:$P,3,0)</f>
        <v>M1 DON CARLOS</v>
      </c>
      <c r="B572" s="66">
        <v>46038.618483796286</v>
      </c>
      <c r="C572" s="66">
        <v>46059.576331018521</v>
      </c>
      <c r="D572" s="67" t="s">
        <v>542</v>
      </c>
      <c r="E572" s="67" t="s">
        <v>543</v>
      </c>
      <c r="F572" s="1">
        <v>1</v>
      </c>
      <c r="G572" s="63" t="str">
        <f>VLOOKUP(D572,[2]MINDANAO!$B:$C,2,0)</f>
        <v>CT100</v>
      </c>
      <c r="H572" s="67">
        <v>55298</v>
      </c>
      <c r="I572" s="63" t="str">
        <f>VLOOKUP(L572,'[3]NEW LEGEND 2026'!M:S,7,0)</f>
        <v>MUTI</v>
      </c>
      <c r="J572" s="67" t="s">
        <v>1864</v>
      </c>
      <c r="K572" s="67" t="s">
        <v>1865</v>
      </c>
      <c r="L572" s="67" t="s">
        <v>416</v>
      </c>
      <c r="M572" s="63" t="str">
        <f>VLOOKUP(D572,'[3]NEW LEGEND 2026'!G:I,3,0)</f>
        <v>KAWASAKI</v>
      </c>
      <c r="N572" s="63" t="str">
        <f>VLOOKUP(D572,'[3]NEW LEGEND 2026'!G:J,4,0)</f>
        <v>BLACK BLUE</v>
      </c>
      <c r="O572" s="68" t="str">
        <f t="shared" si="49"/>
        <v>FEB</v>
      </c>
      <c r="P572" s="68">
        <f t="shared" si="50"/>
        <v>6</v>
      </c>
      <c r="Q572" s="68">
        <f t="shared" si="51"/>
        <v>2026</v>
      </c>
      <c r="R572" s="69">
        <f t="shared" si="52"/>
        <v>-6.5763310185211594</v>
      </c>
      <c r="S572" s="69">
        <f t="shared" si="53"/>
        <v>14.381516203713545</v>
      </c>
      <c r="T572" s="70" t="str">
        <f t="shared" si="54"/>
        <v>1-30 DAYS</v>
      </c>
      <c r="U572" s="70" t="str">
        <f t="shared" si="54"/>
        <v>1-30 DAYS</v>
      </c>
    </row>
    <row r="573" spans="1:21">
      <c r="A573" s="63" t="str">
        <f>VLOOKUP(L573,[1]Sheet1!$N:$P,3,0)</f>
        <v>M1 DON CARLOS</v>
      </c>
      <c r="B573" s="66">
        <v>46038.683333333327</v>
      </c>
      <c r="C573" s="66">
        <v>46059.576331018521</v>
      </c>
      <c r="D573" s="67" t="s">
        <v>542</v>
      </c>
      <c r="E573" s="67" t="s">
        <v>543</v>
      </c>
      <c r="F573" s="1">
        <v>1</v>
      </c>
      <c r="G573" s="63" t="str">
        <f>VLOOKUP(D573,[2]MINDANAO!$B:$C,2,0)</f>
        <v>CT100</v>
      </c>
      <c r="H573" s="67">
        <v>55298</v>
      </c>
      <c r="I573" s="63" t="str">
        <f>VLOOKUP(L573,'[3]NEW LEGEND 2026'!M:S,7,0)</f>
        <v>MUTI</v>
      </c>
      <c r="J573" s="67" t="s">
        <v>1866</v>
      </c>
      <c r="K573" s="67" t="s">
        <v>1867</v>
      </c>
      <c r="L573" s="67" t="s">
        <v>416</v>
      </c>
      <c r="M573" s="63" t="str">
        <f>VLOOKUP(D573,'[3]NEW LEGEND 2026'!G:I,3,0)</f>
        <v>KAWASAKI</v>
      </c>
      <c r="N573" s="63" t="str">
        <f>VLOOKUP(D573,'[3]NEW LEGEND 2026'!G:J,4,0)</f>
        <v>BLACK BLUE</v>
      </c>
      <c r="O573" s="68" t="str">
        <f t="shared" si="49"/>
        <v>FEB</v>
      </c>
      <c r="P573" s="68">
        <f t="shared" si="50"/>
        <v>6</v>
      </c>
      <c r="Q573" s="68">
        <f t="shared" si="51"/>
        <v>2026</v>
      </c>
      <c r="R573" s="69">
        <f t="shared" si="52"/>
        <v>-6.5763310185211594</v>
      </c>
      <c r="S573" s="69">
        <f t="shared" si="53"/>
        <v>14.316666666672972</v>
      </c>
      <c r="T573" s="70" t="str">
        <f t="shared" si="54"/>
        <v>1-30 DAYS</v>
      </c>
      <c r="U573" s="70" t="str">
        <f t="shared" si="54"/>
        <v>1-30 DAYS</v>
      </c>
    </row>
    <row r="574" spans="1:21">
      <c r="A574" s="63" t="str">
        <f>VLOOKUP(L574,[1]Sheet1!$N:$P,3,0)</f>
        <v>M1 BANGA</v>
      </c>
      <c r="B574" s="66">
        <v>45972.655833333331</v>
      </c>
      <c r="C574" s="66">
        <v>46059.615578703713</v>
      </c>
      <c r="D574" s="67" t="s">
        <v>663</v>
      </c>
      <c r="E574" s="67" t="s">
        <v>664</v>
      </c>
      <c r="F574" s="1">
        <v>1</v>
      </c>
      <c r="G574" s="63" t="str">
        <f>VLOOKUP(D574,[2]MINDANAO!$B:$C,2,0)</f>
        <v>CT125</v>
      </c>
      <c r="H574" s="67">
        <v>58118</v>
      </c>
      <c r="I574" s="63" t="str">
        <f>VLOOKUP(L574,'[3]NEW LEGEND 2026'!M:S,7,0)</f>
        <v>MUTI</v>
      </c>
      <c r="J574" s="67" t="s">
        <v>1868</v>
      </c>
      <c r="K574" s="67" t="s">
        <v>1869</v>
      </c>
      <c r="L574" s="67" t="s">
        <v>394</v>
      </c>
      <c r="M574" s="63" t="str">
        <f>VLOOKUP(D574,'[3]NEW LEGEND 2026'!G:I,3,0)</f>
        <v>KAWASAKI</v>
      </c>
      <c r="N574" s="63" t="str">
        <f>VLOOKUP(D574,'[3]NEW LEGEND 2026'!G:J,4,0)</f>
        <v>BLACK/RED</v>
      </c>
      <c r="O574" s="68" t="str">
        <f t="shared" si="49"/>
        <v>FEB</v>
      </c>
      <c r="P574" s="68">
        <f t="shared" si="50"/>
        <v>6</v>
      </c>
      <c r="Q574" s="68">
        <f t="shared" si="51"/>
        <v>2026</v>
      </c>
      <c r="R574" s="69">
        <f t="shared" si="52"/>
        <v>-6.6155787037132541</v>
      </c>
      <c r="S574" s="69">
        <f t="shared" si="53"/>
        <v>80.34416666666948</v>
      </c>
      <c r="T574" s="70" t="str">
        <f t="shared" si="54"/>
        <v>1-30 DAYS</v>
      </c>
      <c r="U574" s="70" t="str">
        <f t="shared" si="54"/>
        <v>61-90 DAYS</v>
      </c>
    </row>
    <row r="575" spans="1:21">
      <c r="A575" s="63" t="str">
        <f>VLOOKUP(L575,[1]Sheet1!$N:$P,3,0)</f>
        <v>M1 BANGA</v>
      </c>
      <c r="B575" s="66">
        <v>45972.563009259262</v>
      </c>
      <c r="C575" s="66">
        <v>46059.615578703713</v>
      </c>
      <c r="D575" s="67" t="s">
        <v>663</v>
      </c>
      <c r="E575" s="67" t="s">
        <v>664</v>
      </c>
      <c r="F575" s="1">
        <v>1</v>
      </c>
      <c r="G575" s="63" t="str">
        <f>VLOOKUP(D575,[2]MINDANAO!$B:$C,2,0)</f>
        <v>CT125</v>
      </c>
      <c r="H575" s="67">
        <v>58118</v>
      </c>
      <c r="I575" s="63" t="str">
        <f>VLOOKUP(L575,'[3]NEW LEGEND 2026'!M:S,7,0)</f>
        <v>MUTI</v>
      </c>
      <c r="J575" s="67" t="s">
        <v>1870</v>
      </c>
      <c r="K575" s="67" t="s">
        <v>1871</v>
      </c>
      <c r="L575" s="67" t="s">
        <v>394</v>
      </c>
      <c r="M575" s="63" t="str">
        <f>VLOOKUP(D575,'[3]NEW LEGEND 2026'!G:I,3,0)</f>
        <v>KAWASAKI</v>
      </c>
      <c r="N575" s="63" t="str">
        <f>VLOOKUP(D575,'[3]NEW LEGEND 2026'!G:J,4,0)</f>
        <v>BLACK/RED</v>
      </c>
      <c r="O575" s="68" t="str">
        <f t="shared" si="49"/>
        <v>FEB</v>
      </c>
      <c r="P575" s="68">
        <f t="shared" si="50"/>
        <v>6</v>
      </c>
      <c r="Q575" s="68">
        <f t="shared" si="51"/>
        <v>2026</v>
      </c>
      <c r="R575" s="69">
        <f t="shared" si="52"/>
        <v>-6.6155787037132541</v>
      </c>
      <c r="S575" s="69">
        <f t="shared" si="53"/>
        <v>80.436990740738111</v>
      </c>
      <c r="T575" s="70" t="str">
        <f t="shared" si="54"/>
        <v>1-30 DAYS</v>
      </c>
      <c r="U575" s="70" t="str">
        <f t="shared" si="54"/>
        <v>61-90 DAYS</v>
      </c>
    </row>
    <row r="576" spans="1:21">
      <c r="A576" s="63" t="str">
        <f>VLOOKUP(L576,[1]Sheet1!$N:$P,3,0)</f>
        <v>M1 BANGA</v>
      </c>
      <c r="B576" s="66">
        <v>45972.563009259262</v>
      </c>
      <c r="C576" s="66">
        <v>46059.615578703713</v>
      </c>
      <c r="D576" s="67" t="s">
        <v>663</v>
      </c>
      <c r="E576" s="67" t="s">
        <v>664</v>
      </c>
      <c r="F576" s="1">
        <v>1</v>
      </c>
      <c r="G576" s="63" t="str">
        <f>VLOOKUP(D576,[2]MINDANAO!$B:$C,2,0)</f>
        <v>CT125</v>
      </c>
      <c r="H576" s="67">
        <v>58118</v>
      </c>
      <c r="I576" s="63" t="str">
        <f>VLOOKUP(L576,'[3]NEW LEGEND 2026'!M:S,7,0)</f>
        <v>MUTI</v>
      </c>
      <c r="J576" s="67" t="s">
        <v>1872</v>
      </c>
      <c r="K576" s="67" t="s">
        <v>1873</v>
      </c>
      <c r="L576" s="67" t="s">
        <v>394</v>
      </c>
      <c r="M576" s="63" t="str">
        <f>VLOOKUP(D576,'[3]NEW LEGEND 2026'!G:I,3,0)</f>
        <v>KAWASAKI</v>
      </c>
      <c r="N576" s="63" t="str">
        <f>VLOOKUP(D576,'[3]NEW LEGEND 2026'!G:J,4,0)</f>
        <v>BLACK/RED</v>
      </c>
      <c r="O576" s="68" t="str">
        <f t="shared" si="49"/>
        <v>FEB</v>
      </c>
      <c r="P576" s="68">
        <f t="shared" si="50"/>
        <v>6</v>
      </c>
      <c r="Q576" s="68">
        <f t="shared" si="51"/>
        <v>2026</v>
      </c>
      <c r="R576" s="69">
        <f t="shared" si="52"/>
        <v>-6.6155787037132541</v>
      </c>
      <c r="S576" s="69">
        <f t="shared" si="53"/>
        <v>80.436990740738111</v>
      </c>
      <c r="T576" s="70" t="str">
        <f t="shared" si="54"/>
        <v>1-30 DAYS</v>
      </c>
      <c r="U576" s="70" t="str">
        <f t="shared" si="54"/>
        <v>61-90 DAYS</v>
      </c>
    </row>
    <row r="577" spans="1:21">
      <c r="A577" s="63" t="str">
        <f>VLOOKUP(L577,[1]Sheet1!$N:$P,3,0)</f>
        <v>M2 BATANGAS</v>
      </c>
      <c r="B577" s="66">
        <v>46059.710648148153</v>
      </c>
      <c r="C577" s="66">
        <v>46059.710648148153</v>
      </c>
      <c r="D577" s="67" t="s">
        <v>553</v>
      </c>
      <c r="E577" s="67" t="s">
        <v>554</v>
      </c>
      <c r="F577" s="1">
        <v>1</v>
      </c>
      <c r="G577" s="63" t="str">
        <f>VLOOKUP(D577,[2]MINDANAO!$B:$C,2,0)</f>
        <v>TMX ALPHA FI</v>
      </c>
      <c r="H577" s="67">
        <v>56356</v>
      </c>
      <c r="I577" s="63" t="str">
        <f>VLOOKUP(L577,'[3]NEW LEGEND 2026'!M:S,7,0)</f>
        <v>ULTIMATE</v>
      </c>
      <c r="J577" s="67" t="s">
        <v>1874</v>
      </c>
      <c r="K577" s="67" t="s">
        <v>1875</v>
      </c>
      <c r="L577" s="67" t="s">
        <v>1094</v>
      </c>
      <c r="M577" s="63" t="str">
        <f>VLOOKUP(D577,'[3]NEW LEGEND 2026'!G:I,3,0)</f>
        <v>HONDA</v>
      </c>
      <c r="N577" s="63" t="str">
        <f>VLOOKUP(D577,'[3]NEW LEGEND 2026'!G:J,4,0)</f>
        <v>SILVER</v>
      </c>
      <c r="O577" s="68" t="str">
        <f t="shared" si="49"/>
        <v>FEB</v>
      </c>
      <c r="P577" s="68">
        <f t="shared" si="50"/>
        <v>6</v>
      </c>
      <c r="Q577" s="68">
        <f t="shared" si="51"/>
        <v>2026</v>
      </c>
      <c r="R577" s="69">
        <f t="shared" si="52"/>
        <v>-6.7106481481532683</v>
      </c>
      <c r="S577" s="69">
        <f t="shared" si="53"/>
        <v>-6.7106481481532683</v>
      </c>
      <c r="T577" s="70" t="str">
        <f t="shared" si="54"/>
        <v>1-30 DAYS</v>
      </c>
      <c r="U577" s="70" t="str">
        <f t="shared" si="54"/>
        <v>1-30 DAYS</v>
      </c>
    </row>
    <row r="578" spans="1:21">
      <c r="A578" s="63" t="str">
        <f>VLOOKUP(L578,[1]Sheet1!$N:$P,3,0)</f>
        <v>M2 BATANGAS</v>
      </c>
      <c r="B578" s="66">
        <v>46059.710648148153</v>
      </c>
      <c r="C578" s="66">
        <v>46059.710648148153</v>
      </c>
      <c r="D578" s="67" t="s">
        <v>1103</v>
      </c>
      <c r="E578" s="67" t="s">
        <v>1104</v>
      </c>
      <c r="F578" s="1">
        <v>1</v>
      </c>
      <c r="G578" s="63" t="str">
        <f>VLOOKUP(D578,[2]MINDANAO!$B:$C,2,0)</f>
        <v>TMX ALPHA FI</v>
      </c>
      <c r="H578" s="67">
        <v>56358</v>
      </c>
      <c r="I578" s="63" t="str">
        <f>VLOOKUP(L578,'[3]NEW LEGEND 2026'!M:S,7,0)</f>
        <v>ULTIMATE</v>
      </c>
      <c r="J578" s="67" t="s">
        <v>1876</v>
      </c>
      <c r="K578" s="67" t="s">
        <v>1877</v>
      </c>
      <c r="L578" s="67" t="s">
        <v>1094</v>
      </c>
      <c r="M578" s="63" t="str">
        <f>VLOOKUP(D578,'[3]NEW LEGEND 2026'!G:I,3,0)</f>
        <v>HONDA</v>
      </c>
      <c r="N578" s="63" t="str">
        <f>VLOOKUP(D578,'[3]NEW LEGEND 2026'!G:J,4,0)</f>
        <v>RED</v>
      </c>
      <c r="O578" s="68" t="str">
        <f t="shared" ref="O578:O641" si="55">CHOOSE(MONTH(C578),"JAN","FEB","MAR","APR","MAY","JUN","JUL","AUG","SEP","OCT","NOV","DEC")</f>
        <v>FEB</v>
      </c>
      <c r="P578" s="68">
        <f t="shared" ref="P578:P641" si="56">DAY(C578)</f>
        <v>6</v>
      </c>
      <c r="Q578" s="68">
        <f t="shared" ref="Q578:Q641" si="57">YEAR(C578)</f>
        <v>2026</v>
      </c>
      <c r="R578" s="69">
        <f t="shared" ref="R578:R641" si="58">DATE(2026,1,31)-C578</f>
        <v>-6.7106481481532683</v>
      </c>
      <c r="S578" s="69">
        <f t="shared" si="53"/>
        <v>-6.7106481481532683</v>
      </c>
      <c r="T578" s="70" t="str">
        <f t="shared" si="54"/>
        <v>1-30 DAYS</v>
      </c>
      <c r="U578" s="70" t="str">
        <f t="shared" si="54"/>
        <v>1-30 DAYS</v>
      </c>
    </row>
    <row r="579" spans="1:21">
      <c r="A579" s="63" t="str">
        <f>VLOOKUP(L579,[1]Sheet1!$N:$P,3,0)</f>
        <v>M2 STO. TOMAS</v>
      </c>
      <c r="B579" s="66">
        <v>45943.721608796302</v>
      </c>
      <c r="C579" s="66">
        <v>46059.729456018518</v>
      </c>
      <c r="D579" s="67" t="s">
        <v>372</v>
      </c>
      <c r="E579" s="67" t="s">
        <v>373</v>
      </c>
      <c r="F579" s="1">
        <v>1</v>
      </c>
      <c r="G579" s="63" t="str">
        <f>VLOOKUP(D579,[2]MINDANAO!$B:$C,2,0)</f>
        <v>CRF150</v>
      </c>
      <c r="H579" s="67">
        <v>140428</v>
      </c>
      <c r="I579" s="63" t="str">
        <f>VLOOKUP(L579,'[3]NEW LEGEND 2026'!M:S,7,0)</f>
        <v>ULTIMATE</v>
      </c>
      <c r="J579" s="67" t="s">
        <v>1878</v>
      </c>
      <c r="K579" s="67" t="s">
        <v>1879</v>
      </c>
      <c r="L579" s="67" t="s">
        <v>1367</v>
      </c>
      <c r="M579" s="63" t="str">
        <f>VLOOKUP(D579,'[3]NEW LEGEND 2026'!G:I,3,0)</f>
        <v>HONDA</v>
      </c>
      <c r="N579" s="63" t="str">
        <f>VLOOKUP(D579,'[3]NEW LEGEND 2026'!G:J,4,0)</f>
        <v>RED</v>
      </c>
      <c r="O579" s="68" t="str">
        <f t="shared" si="55"/>
        <v>FEB</v>
      </c>
      <c r="P579" s="68">
        <f t="shared" si="56"/>
        <v>6</v>
      </c>
      <c r="Q579" s="68">
        <f t="shared" si="57"/>
        <v>2026</v>
      </c>
      <c r="R579" s="69">
        <f t="shared" si="58"/>
        <v>-6.729456018518249</v>
      </c>
      <c r="S579" s="69">
        <f t="shared" ref="S579:S642" si="59">DATE(2026,1,31)-B579</f>
        <v>109.27839120369754</v>
      </c>
      <c r="T579" s="70" t="str">
        <f t="shared" si="54"/>
        <v>1-30 DAYS</v>
      </c>
      <c r="U579" s="70" t="str">
        <f t="shared" si="54"/>
        <v>91 DAYS UP</v>
      </c>
    </row>
    <row r="580" spans="1:21">
      <c r="A580" s="63" t="str">
        <f>VLOOKUP(L580,[1]Sheet1!$N:$P,3,0)</f>
        <v>M2 TAGUM 1</v>
      </c>
      <c r="B580" s="66">
        <v>46059.685960648138</v>
      </c>
      <c r="C580" s="66">
        <v>46060.60796296296</v>
      </c>
      <c r="D580" s="67" t="s">
        <v>1567</v>
      </c>
      <c r="E580" s="67" t="s">
        <v>1568</v>
      </c>
      <c r="F580" s="1">
        <v>1</v>
      </c>
      <c r="G580" s="63" t="str">
        <f>VLOOKUP(D580,[2]MINDANAO!$B:$C,2,0)</f>
        <v>RAIDER150 FI BLADE</v>
      </c>
      <c r="H580" s="67">
        <v>110446.43</v>
      </c>
      <c r="I580" s="63" t="str">
        <f>VLOOKUP(L580,'[3]NEW LEGEND 2026'!M:S,7,0)</f>
        <v>ULTIMATE</v>
      </c>
      <c r="J580" s="67" t="s">
        <v>1880</v>
      </c>
      <c r="K580" s="67" t="s">
        <v>1881</v>
      </c>
      <c r="L580" s="67" t="s">
        <v>804</v>
      </c>
      <c r="M580" s="63" t="str">
        <f>VLOOKUP(D580,'[3]NEW LEGEND 2026'!G:I,3,0)</f>
        <v>SUZUKI</v>
      </c>
      <c r="N580" s="63" t="str">
        <f>VLOOKUP(D580,'[3]NEW LEGEND 2026'!G:J,4,0)</f>
        <v>IVORY/GRAY</v>
      </c>
      <c r="O580" s="68" t="str">
        <f t="shared" si="55"/>
        <v>FEB</v>
      </c>
      <c r="P580" s="68">
        <f t="shared" si="56"/>
        <v>7</v>
      </c>
      <c r="Q580" s="68">
        <f t="shared" si="57"/>
        <v>2026</v>
      </c>
      <c r="R580" s="69">
        <f t="shared" si="58"/>
        <v>-7.6079629629603005</v>
      </c>
      <c r="S580" s="69">
        <f t="shared" si="59"/>
        <v>-6.6859606481375522</v>
      </c>
      <c r="T580" s="70" t="str">
        <f t="shared" si="54"/>
        <v>1-30 DAYS</v>
      </c>
      <c r="U580" s="70" t="str">
        <f t="shared" si="54"/>
        <v>1-30 DAYS</v>
      </c>
    </row>
    <row r="581" spans="1:21">
      <c r="A581" s="63" t="str">
        <f>VLOOKUP(L581,[1]Sheet1!$N:$P,3,0)</f>
        <v>M1 SAN FRANCISCO</v>
      </c>
      <c r="B581" s="66">
        <v>46060.610717592594</v>
      </c>
      <c r="C581" s="66">
        <v>46060.610717592594</v>
      </c>
      <c r="D581" s="67" t="s">
        <v>1567</v>
      </c>
      <c r="E581" s="67" t="s">
        <v>1568</v>
      </c>
      <c r="F581" s="1">
        <v>1</v>
      </c>
      <c r="G581" s="63" t="str">
        <f>VLOOKUP(D581,[2]MINDANAO!$B:$C,2,0)</f>
        <v>RAIDER150 FI BLADE</v>
      </c>
      <c r="H581" s="67">
        <v>110446.43</v>
      </c>
      <c r="I581" s="63" t="str">
        <f>VLOOKUP(L581,'[3]NEW LEGEND 2026'!M:S,7,0)</f>
        <v>MUTI</v>
      </c>
      <c r="J581" s="67" t="s">
        <v>1882</v>
      </c>
      <c r="K581" s="67" t="s">
        <v>1883</v>
      </c>
      <c r="L581" s="67" t="s">
        <v>1179</v>
      </c>
      <c r="M581" s="63" t="str">
        <f>VLOOKUP(D581,'[3]NEW LEGEND 2026'!G:I,3,0)</f>
        <v>SUZUKI</v>
      </c>
      <c r="N581" s="63" t="str">
        <f>VLOOKUP(D581,'[3]NEW LEGEND 2026'!G:J,4,0)</f>
        <v>IVORY/GRAY</v>
      </c>
      <c r="O581" s="68" t="str">
        <f t="shared" si="55"/>
        <v>FEB</v>
      </c>
      <c r="P581" s="68">
        <f t="shared" si="56"/>
        <v>7</v>
      </c>
      <c r="Q581" s="68">
        <f t="shared" si="57"/>
        <v>2026</v>
      </c>
      <c r="R581" s="69">
        <f t="shared" si="58"/>
        <v>-7.6107175925935735</v>
      </c>
      <c r="S581" s="69">
        <f t="shared" si="59"/>
        <v>-7.6107175925935735</v>
      </c>
      <c r="T581" s="70" t="str">
        <f t="shared" si="54"/>
        <v>1-30 DAYS</v>
      </c>
      <c r="U581" s="70" t="str">
        <f t="shared" si="54"/>
        <v>1-30 DAYS</v>
      </c>
    </row>
    <row r="582" spans="1:21">
      <c r="A582" s="63" t="str">
        <f>VLOOKUP(L582,[1]Sheet1!$N:$P,3,0)</f>
        <v>M1 SAN FRANCISCO</v>
      </c>
      <c r="B582" s="66">
        <v>46060.610717592594</v>
      </c>
      <c r="C582" s="66">
        <v>46060.610717592594</v>
      </c>
      <c r="D582" s="67" t="s">
        <v>1575</v>
      </c>
      <c r="E582" s="67" t="s">
        <v>1576</v>
      </c>
      <c r="F582" s="1">
        <v>1</v>
      </c>
      <c r="G582" s="63" t="str">
        <f>VLOOKUP(D582,[2]MINDANAO!$B:$C,2,0)</f>
        <v>RAIDER150 FI BLADE</v>
      </c>
      <c r="H582" s="67">
        <v>110446.43</v>
      </c>
      <c r="I582" s="63" t="str">
        <f>VLOOKUP(L582,'[3]NEW LEGEND 2026'!M:S,7,0)</f>
        <v>MUTI</v>
      </c>
      <c r="J582" s="67" t="s">
        <v>1884</v>
      </c>
      <c r="K582" s="67" t="s">
        <v>1885</v>
      </c>
      <c r="L582" s="67" t="s">
        <v>1179</v>
      </c>
      <c r="M582" s="63" t="str">
        <f>VLOOKUP(D582,'[3]NEW LEGEND 2026'!G:I,3,0)</f>
        <v>SUZUKI</v>
      </c>
      <c r="N582" s="63" t="str">
        <f>VLOOKUP(D582,'[3]NEW LEGEND 2026'!G:J,4,0)</f>
        <v>BLUE/GRAY</v>
      </c>
      <c r="O582" s="68" t="str">
        <f t="shared" si="55"/>
        <v>FEB</v>
      </c>
      <c r="P582" s="68">
        <f t="shared" si="56"/>
        <v>7</v>
      </c>
      <c r="Q582" s="68">
        <f t="shared" si="57"/>
        <v>2026</v>
      </c>
      <c r="R582" s="69">
        <f t="shared" si="58"/>
        <v>-7.6107175925935735</v>
      </c>
      <c r="S582" s="69">
        <f t="shared" si="59"/>
        <v>-7.6107175925935735</v>
      </c>
      <c r="T582" s="70" t="str">
        <f t="shared" si="54"/>
        <v>1-30 DAYS</v>
      </c>
      <c r="U582" s="70" t="str">
        <f t="shared" si="54"/>
        <v>1-30 DAYS</v>
      </c>
    </row>
    <row r="583" spans="1:21">
      <c r="A583" s="63" t="str">
        <f>VLOOKUP(L583,[1]Sheet1!$N:$P,3,0)</f>
        <v>M1 SAN FRANCISCO</v>
      </c>
      <c r="B583" s="66">
        <v>46060.610717592594</v>
      </c>
      <c r="C583" s="66">
        <v>46060.610717592594</v>
      </c>
      <c r="D583" s="67" t="s">
        <v>1575</v>
      </c>
      <c r="E583" s="67" t="s">
        <v>1576</v>
      </c>
      <c r="F583" s="1">
        <v>1</v>
      </c>
      <c r="G583" s="63" t="str">
        <f>VLOOKUP(D583,[2]MINDANAO!$B:$C,2,0)</f>
        <v>RAIDER150 FI BLADE</v>
      </c>
      <c r="H583" s="67">
        <v>110446.43</v>
      </c>
      <c r="I583" s="63" t="str">
        <f>VLOOKUP(L583,'[3]NEW LEGEND 2026'!M:S,7,0)</f>
        <v>MUTI</v>
      </c>
      <c r="J583" s="67" t="s">
        <v>1886</v>
      </c>
      <c r="K583" s="67" t="s">
        <v>1887</v>
      </c>
      <c r="L583" s="67" t="s">
        <v>1179</v>
      </c>
      <c r="M583" s="63" t="str">
        <f>VLOOKUP(D583,'[3]NEW LEGEND 2026'!G:I,3,0)</f>
        <v>SUZUKI</v>
      </c>
      <c r="N583" s="63" t="str">
        <f>VLOOKUP(D583,'[3]NEW LEGEND 2026'!G:J,4,0)</f>
        <v>BLUE/GRAY</v>
      </c>
      <c r="O583" s="68" t="str">
        <f t="shared" si="55"/>
        <v>FEB</v>
      </c>
      <c r="P583" s="68">
        <f t="shared" si="56"/>
        <v>7</v>
      </c>
      <c r="Q583" s="68">
        <f t="shared" si="57"/>
        <v>2026</v>
      </c>
      <c r="R583" s="69">
        <f t="shared" si="58"/>
        <v>-7.6107175925935735</v>
      </c>
      <c r="S583" s="69">
        <f t="shared" si="59"/>
        <v>-7.6107175925935735</v>
      </c>
      <c r="T583" s="70" t="str">
        <f t="shared" si="54"/>
        <v>1-30 DAYS</v>
      </c>
      <c r="U583" s="70" t="str">
        <f t="shared" si="54"/>
        <v>1-30 DAYS</v>
      </c>
    </row>
    <row r="584" spans="1:21">
      <c r="A584" s="63" t="str">
        <f>VLOOKUP(L584,[1]Sheet1!$N:$P,3,0)</f>
        <v>M1 QUEZON</v>
      </c>
      <c r="B584" s="66">
        <v>46062.616689814808</v>
      </c>
      <c r="C584" s="66">
        <v>46063.546284722222</v>
      </c>
      <c r="D584" s="67" t="s">
        <v>1888</v>
      </c>
      <c r="E584" s="67" t="s">
        <v>1889</v>
      </c>
      <c r="F584" s="1">
        <v>1</v>
      </c>
      <c r="G584" s="63" t="str">
        <f>VLOOKUP(D584,[2]MINDANAO!$B:$C,2,0)</f>
        <v>XR150</v>
      </c>
      <c r="H584" s="67">
        <v>94870</v>
      </c>
      <c r="I584" s="63" t="str">
        <f>VLOOKUP(L584,'[3]NEW LEGEND 2026'!M:S,7,0)</f>
        <v>MUTI</v>
      </c>
      <c r="J584" s="67" t="s">
        <v>1890</v>
      </c>
      <c r="K584" s="67" t="s">
        <v>1891</v>
      </c>
      <c r="L584" s="67" t="s">
        <v>421</v>
      </c>
      <c r="M584" s="63" t="str">
        <f>VLOOKUP(D584,'[3]NEW LEGEND 2026'!G:I,3,0)</f>
        <v>HONDA</v>
      </c>
      <c r="N584" s="63" t="str">
        <f>VLOOKUP(D584,'[3]NEW LEGEND 2026'!G:J,4,0)</f>
        <v>WHITE</v>
      </c>
      <c r="O584" s="68" t="str">
        <f t="shared" si="55"/>
        <v>FEB</v>
      </c>
      <c r="P584" s="68">
        <f t="shared" si="56"/>
        <v>10</v>
      </c>
      <c r="Q584" s="68">
        <f t="shared" si="57"/>
        <v>2026</v>
      </c>
      <c r="R584" s="69">
        <f t="shared" si="58"/>
        <v>-10.546284722222481</v>
      </c>
      <c r="S584" s="69">
        <f t="shared" si="59"/>
        <v>-9.6166898148076143</v>
      </c>
      <c r="T584" s="70" t="str">
        <f t="shared" si="54"/>
        <v>1-30 DAYS</v>
      </c>
      <c r="U584" s="70" t="str">
        <f t="shared" si="54"/>
        <v>1-30 DAYS</v>
      </c>
    </row>
    <row r="585" spans="1:21">
      <c r="A585" s="63" t="str">
        <f>VLOOKUP(L585,[1]Sheet1!$N:$P,3,0)</f>
        <v>M1 QUEZON</v>
      </c>
      <c r="B585" s="66">
        <v>46056.609039351853</v>
      </c>
      <c r="C585" s="66">
        <v>46063.546284722222</v>
      </c>
      <c r="D585" s="67" t="s">
        <v>1555</v>
      </c>
      <c r="E585" s="67" t="s">
        <v>1556</v>
      </c>
      <c r="F585" s="1">
        <v>1</v>
      </c>
      <c r="G585" s="63" t="str">
        <f>VLOOKUP(D585,[2]MINDANAO!$B:$C,2,0)</f>
        <v>BARAKO II (KICK START)</v>
      </c>
      <c r="H585" s="67">
        <v>88010</v>
      </c>
      <c r="I585" s="63" t="str">
        <f>VLOOKUP(L585,'[3]NEW LEGEND 2026'!M:S,7,0)</f>
        <v>MUTI</v>
      </c>
      <c r="J585" s="67" t="s">
        <v>1892</v>
      </c>
      <c r="K585" s="67" t="s">
        <v>1893</v>
      </c>
      <c r="L585" s="67" t="s">
        <v>421</v>
      </c>
      <c r="M585" s="63" t="str">
        <f>VLOOKUP(D585,'[3]NEW LEGEND 2026'!G:I,3,0)</f>
        <v>KAWASAKI</v>
      </c>
      <c r="N585" s="63" t="str">
        <f>VLOOKUP(D585,'[3]NEW LEGEND 2026'!G:J,4,0)</f>
        <v>GREY</v>
      </c>
      <c r="O585" s="68" t="str">
        <f t="shared" si="55"/>
        <v>FEB</v>
      </c>
      <c r="P585" s="68">
        <f t="shared" si="56"/>
        <v>10</v>
      </c>
      <c r="Q585" s="68">
        <f t="shared" si="57"/>
        <v>2026</v>
      </c>
      <c r="R585" s="69">
        <f t="shared" si="58"/>
        <v>-10.546284722222481</v>
      </c>
      <c r="S585" s="69">
        <f t="shared" si="59"/>
        <v>-3.6090393518534256</v>
      </c>
      <c r="T585" s="70" t="str">
        <f t="shared" si="54"/>
        <v>1-30 DAYS</v>
      </c>
      <c r="U585" s="70" t="str">
        <f t="shared" si="54"/>
        <v>1-30 DAYS</v>
      </c>
    </row>
    <row r="586" spans="1:21">
      <c r="A586" s="63" t="str">
        <f>VLOOKUP(L586,[1]Sheet1!$N:$P,3,0)</f>
        <v>M2 CABANTIAN</v>
      </c>
      <c r="B586" s="66">
        <v>46063.570601851847</v>
      </c>
      <c r="C586" s="66">
        <v>46063.570601851847</v>
      </c>
      <c r="D586" s="67" t="s">
        <v>1894</v>
      </c>
      <c r="E586" s="67" t="s">
        <v>1895</v>
      </c>
      <c r="F586" s="1">
        <v>1</v>
      </c>
      <c r="G586" s="63" t="str">
        <f>VLOOKUP(D586,[2]MINDANAO!$B:$C,2,0)</f>
        <v>RAIDER150 FI BLADE</v>
      </c>
      <c r="H586" s="67">
        <v>110446.43</v>
      </c>
      <c r="I586" s="63" t="str">
        <f>VLOOKUP(L586,'[3]NEW LEGEND 2026'!M:S,7,0)</f>
        <v>ULTIMATE</v>
      </c>
      <c r="J586" s="67" t="s">
        <v>1896</v>
      </c>
      <c r="K586" s="67" t="s">
        <v>1897</v>
      </c>
      <c r="L586" s="67" t="s">
        <v>707</v>
      </c>
      <c r="M586" s="63" t="str">
        <f>VLOOKUP(D586,'[3]NEW LEGEND 2026'!G:I,3,0)</f>
        <v>SUZUKI</v>
      </c>
      <c r="N586" s="63" t="str">
        <f>VLOOKUP(D586,'[3]NEW LEGEND 2026'!G:J,4,0)</f>
        <v>RED/BLACK</v>
      </c>
      <c r="O586" s="68" t="str">
        <f t="shared" si="55"/>
        <v>FEB</v>
      </c>
      <c r="P586" s="68">
        <f t="shared" si="56"/>
        <v>10</v>
      </c>
      <c r="Q586" s="68">
        <f t="shared" si="57"/>
        <v>2026</v>
      </c>
      <c r="R586" s="69">
        <f t="shared" si="58"/>
        <v>-10.570601851846732</v>
      </c>
      <c r="S586" s="69">
        <f t="shared" si="59"/>
        <v>-10.570601851846732</v>
      </c>
      <c r="T586" s="70" t="str">
        <f t="shared" si="54"/>
        <v>1-30 DAYS</v>
      </c>
      <c r="U586" s="70" t="str">
        <f t="shared" si="54"/>
        <v>1-30 DAYS</v>
      </c>
    </row>
    <row r="587" spans="1:21">
      <c r="A587" s="63" t="str">
        <f>VLOOKUP(L587,[1]Sheet1!$N:$P,3,0)</f>
        <v>M2 CABANTIAN</v>
      </c>
      <c r="B587" s="66">
        <v>46063.570601851847</v>
      </c>
      <c r="C587" s="66">
        <v>46063.570601851847</v>
      </c>
      <c r="D587" s="67" t="s">
        <v>1894</v>
      </c>
      <c r="E587" s="67" t="s">
        <v>1895</v>
      </c>
      <c r="F587" s="1">
        <v>1</v>
      </c>
      <c r="G587" s="63" t="str">
        <f>VLOOKUP(D587,[2]MINDANAO!$B:$C,2,0)</f>
        <v>RAIDER150 FI BLADE</v>
      </c>
      <c r="H587" s="67">
        <v>110446.43</v>
      </c>
      <c r="I587" s="63" t="str">
        <f>VLOOKUP(L587,'[3]NEW LEGEND 2026'!M:S,7,0)</f>
        <v>ULTIMATE</v>
      </c>
      <c r="J587" s="67" t="s">
        <v>1898</v>
      </c>
      <c r="K587" s="67" t="s">
        <v>1899</v>
      </c>
      <c r="L587" s="67" t="s">
        <v>707</v>
      </c>
      <c r="M587" s="63" t="str">
        <f>VLOOKUP(D587,'[3]NEW LEGEND 2026'!G:I,3,0)</f>
        <v>SUZUKI</v>
      </c>
      <c r="N587" s="63" t="str">
        <f>VLOOKUP(D587,'[3]NEW LEGEND 2026'!G:J,4,0)</f>
        <v>RED/BLACK</v>
      </c>
      <c r="O587" s="68" t="str">
        <f t="shared" si="55"/>
        <v>FEB</v>
      </c>
      <c r="P587" s="68">
        <f t="shared" si="56"/>
        <v>10</v>
      </c>
      <c r="Q587" s="68">
        <f t="shared" si="57"/>
        <v>2026</v>
      </c>
      <c r="R587" s="69">
        <f t="shared" si="58"/>
        <v>-10.570601851846732</v>
      </c>
      <c r="S587" s="69">
        <f t="shared" si="59"/>
        <v>-10.570601851846732</v>
      </c>
      <c r="T587" s="70" t="str">
        <f t="shared" si="54"/>
        <v>1-30 DAYS</v>
      </c>
      <c r="U587" s="70" t="str">
        <f t="shared" si="54"/>
        <v>1-30 DAYS</v>
      </c>
    </row>
    <row r="588" spans="1:21">
      <c r="A588" s="63" t="str">
        <f>VLOOKUP(L588,[1]Sheet1!$N:$P,3,0)</f>
        <v>M2 CABANTIAN</v>
      </c>
      <c r="B588" s="66">
        <v>46063.570601851847</v>
      </c>
      <c r="C588" s="66">
        <v>46063.570601851847</v>
      </c>
      <c r="D588" s="67" t="s">
        <v>1894</v>
      </c>
      <c r="E588" s="67" t="s">
        <v>1895</v>
      </c>
      <c r="F588" s="1">
        <v>1</v>
      </c>
      <c r="G588" s="63" t="str">
        <f>VLOOKUP(D588,[2]MINDANAO!$B:$C,2,0)</f>
        <v>RAIDER150 FI BLADE</v>
      </c>
      <c r="H588" s="67">
        <v>110446.43</v>
      </c>
      <c r="I588" s="63" t="str">
        <f>VLOOKUP(L588,'[3]NEW LEGEND 2026'!M:S,7,0)</f>
        <v>ULTIMATE</v>
      </c>
      <c r="J588" s="67" t="s">
        <v>1900</v>
      </c>
      <c r="K588" s="67" t="s">
        <v>1901</v>
      </c>
      <c r="L588" s="67" t="s">
        <v>707</v>
      </c>
      <c r="M588" s="63" t="str">
        <f>VLOOKUP(D588,'[3]NEW LEGEND 2026'!G:I,3,0)</f>
        <v>SUZUKI</v>
      </c>
      <c r="N588" s="63" t="str">
        <f>VLOOKUP(D588,'[3]NEW LEGEND 2026'!G:J,4,0)</f>
        <v>RED/BLACK</v>
      </c>
      <c r="O588" s="68" t="str">
        <f t="shared" si="55"/>
        <v>FEB</v>
      </c>
      <c r="P588" s="68">
        <f t="shared" si="56"/>
        <v>10</v>
      </c>
      <c r="Q588" s="68">
        <f t="shared" si="57"/>
        <v>2026</v>
      </c>
      <c r="R588" s="69">
        <f t="shared" si="58"/>
        <v>-10.570601851846732</v>
      </c>
      <c r="S588" s="69">
        <f t="shared" si="59"/>
        <v>-10.570601851846732</v>
      </c>
      <c r="T588" s="70" t="str">
        <f t="shared" si="54"/>
        <v>1-30 DAYS</v>
      </c>
      <c r="U588" s="70" t="str">
        <f t="shared" si="54"/>
        <v>1-30 DAYS</v>
      </c>
    </row>
    <row r="589" spans="1:21">
      <c r="A589" s="63" t="str">
        <f>VLOOKUP(L589,[1]Sheet1!$N:$P,3,0)</f>
        <v>M1 NABUNTURAN</v>
      </c>
      <c r="B589" s="66">
        <v>46063.628020833326</v>
      </c>
      <c r="C589" s="66">
        <v>46063.628009259257</v>
      </c>
      <c r="D589" s="67" t="s">
        <v>538</v>
      </c>
      <c r="E589" s="67" t="s">
        <v>539</v>
      </c>
      <c r="F589" s="1">
        <v>1</v>
      </c>
      <c r="G589" s="63" t="str">
        <f>VLOOKUP(D589,[2]MINDANAO!$B:$C,2,0)</f>
        <v>YTX125</v>
      </c>
      <c r="H589" s="67">
        <v>54426</v>
      </c>
      <c r="I589" s="63" t="str">
        <f>VLOOKUP(L589,'[3]NEW LEGEND 2026'!M:S,7,0)</f>
        <v>MUTI</v>
      </c>
      <c r="J589" s="67" t="s">
        <v>1902</v>
      </c>
      <c r="K589" s="67" t="s">
        <v>1903</v>
      </c>
      <c r="L589" s="67" t="s">
        <v>371</v>
      </c>
      <c r="M589" s="63" t="str">
        <f>VLOOKUP(D589,'[3]NEW LEGEND 2026'!G:I,3,0)</f>
        <v>YAMAHA</v>
      </c>
      <c r="N589" s="63" t="str">
        <f>VLOOKUP(D589,'[3]NEW LEGEND 2026'!G:J,4,0)</f>
        <v>BLUE</v>
      </c>
      <c r="O589" s="68" t="str">
        <f t="shared" si="55"/>
        <v>FEB</v>
      </c>
      <c r="P589" s="68">
        <f t="shared" si="56"/>
        <v>10</v>
      </c>
      <c r="Q589" s="68">
        <f t="shared" si="57"/>
        <v>2026</v>
      </c>
      <c r="R589" s="69">
        <f t="shared" si="58"/>
        <v>-10.628009259256942</v>
      </c>
      <c r="S589" s="69">
        <f t="shared" si="59"/>
        <v>-10.628020833326445</v>
      </c>
      <c r="T589" s="70" t="str">
        <f t="shared" si="54"/>
        <v>1-30 DAYS</v>
      </c>
      <c r="U589" s="70" t="str">
        <f t="shared" si="54"/>
        <v>1-30 DAYS</v>
      </c>
    </row>
    <row r="590" spans="1:21">
      <c r="A590" s="63" t="str">
        <f>VLOOKUP(L590,[1]Sheet1!$N:$P,3,0)</f>
        <v>M2 TAGUM 3</v>
      </c>
      <c r="B590" s="66">
        <v>46059.699305555558</v>
      </c>
      <c r="C590" s="66">
        <v>46064.669004629628</v>
      </c>
      <c r="D590" s="67" t="s">
        <v>1567</v>
      </c>
      <c r="E590" s="67" t="s">
        <v>1568</v>
      </c>
      <c r="F590" s="1">
        <v>1</v>
      </c>
      <c r="G590" s="63" t="str">
        <f>VLOOKUP(D590,[2]MINDANAO!$B:$C,2,0)</f>
        <v>RAIDER150 FI BLADE</v>
      </c>
      <c r="H590" s="67">
        <v>110446.43</v>
      </c>
      <c r="I590" s="63" t="str">
        <f>VLOOKUP(L590,'[3]NEW LEGEND 2026'!M:S,7,0)</f>
        <v>ULTIMATE</v>
      </c>
      <c r="J590" s="67" t="s">
        <v>1904</v>
      </c>
      <c r="K590" s="67" t="s">
        <v>1905</v>
      </c>
      <c r="L590" s="67" t="s">
        <v>744</v>
      </c>
      <c r="M590" s="63" t="str">
        <f>VLOOKUP(D590,'[3]NEW LEGEND 2026'!G:I,3,0)</f>
        <v>SUZUKI</v>
      </c>
      <c r="N590" s="63" t="str">
        <f>VLOOKUP(D590,'[3]NEW LEGEND 2026'!G:J,4,0)</f>
        <v>IVORY/GRAY</v>
      </c>
      <c r="O590" s="68" t="str">
        <f t="shared" si="55"/>
        <v>FEB</v>
      </c>
      <c r="P590" s="68">
        <f t="shared" si="56"/>
        <v>11</v>
      </c>
      <c r="Q590" s="68">
        <f t="shared" si="57"/>
        <v>2026</v>
      </c>
      <c r="R590" s="69">
        <f t="shared" si="58"/>
        <v>-11.669004629628034</v>
      </c>
      <c r="S590" s="69">
        <f t="shared" si="59"/>
        <v>-6.6993055555576575</v>
      </c>
      <c r="T590" s="70" t="str">
        <f t="shared" si="54"/>
        <v>1-30 DAYS</v>
      </c>
      <c r="U590" s="70" t="str">
        <f t="shared" si="54"/>
        <v>1-30 DAYS</v>
      </c>
    </row>
    <row r="591" spans="1:21">
      <c r="A591" s="63" t="str">
        <f>VLOOKUP(L591,[1]Sheet1!$N:$P,3,0)</f>
        <v>M2 TAGUM 3</v>
      </c>
      <c r="B591" s="66">
        <v>46059.699305555558</v>
      </c>
      <c r="C591" s="66">
        <v>46064.669004629628</v>
      </c>
      <c r="D591" s="67" t="s">
        <v>1567</v>
      </c>
      <c r="E591" s="67" t="s">
        <v>1568</v>
      </c>
      <c r="F591" s="1">
        <v>1</v>
      </c>
      <c r="G591" s="63" t="str">
        <f>VLOOKUP(D591,[2]MINDANAO!$B:$C,2,0)</f>
        <v>RAIDER150 FI BLADE</v>
      </c>
      <c r="H591" s="67">
        <v>110446.43</v>
      </c>
      <c r="I591" s="63" t="str">
        <f>VLOOKUP(L591,'[3]NEW LEGEND 2026'!M:S,7,0)</f>
        <v>ULTIMATE</v>
      </c>
      <c r="J591" s="67" t="s">
        <v>1906</v>
      </c>
      <c r="K591" s="67" t="s">
        <v>1907</v>
      </c>
      <c r="L591" s="67" t="s">
        <v>744</v>
      </c>
      <c r="M591" s="63" t="str">
        <f>VLOOKUP(D591,'[3]NEW LEGEND 2026'!G:I,3,0)</f>
        <v>SUZUKI</v>
      </c>
      <c r="N591" s="63" t="str">
        <f>VLOOKUP(D591,'[3]NEW LEGEND 2026'!G:J,4,0)</f>
        <v>IVORY/GRAY</v>
      </c>
      <c r="O591" s="68" t="str">
        <f t="shared" si="55"/>
        <v>FEB</v>
      </c>
      <c r="P591" s="68">
        <f t="shared" si="56"/>
        <v>11</v>
      </c>
      <c r="Q591" s="68">
        <f t="shared" si="57"/>
        <v>2026</v>
      </c>
      <c r="R591" s="69">
        <f t="shared" si="58"/>
        <v>-11.669004629628034</v>
      </c>
      <c r="S591" s="69">
        <f t="shared" si="59"/>
        <v>-6.6993055555576575</v>
      </c>
      <c r="T591" s="70" t="str">
        <f t="shared" si="54"/>
        <v>1-30 DAYS</v>
      </c>
      <c r="U591" s="70" t="str">
        <f t="shared" si="54"/>
        <v>1-30 DAYS</v>
      </c>
    </row>
    <row r="592" spans="1:21">
      <c r="A592" s="63" t="str">
        <f>VLOOKUP(L592,[1]Sheet1!$N:$P,3,0)</f>
        <v>M2 TAGUM 3</v>
      </c>
      <c r="B592" s="66">
        <v>46059.699305555558</v>
      </c>
      <c r="C592" s="66">
        <v>46064.669004629628</v>
      </c>
      <c r="D592" s="67" t="s">
        <v>1567</v>
      </c>
      <c r="E592" s="67" t="s">
        <v>1568</v>
      </c>
      <c r="F592" s="1">
        <v>1</v>
      </c>
      <c r="G592" s="63" t="str">
        <f>VLOOKUP(D592,[2]MINDANAO!$B:$C,2,0)</f>
        <v>RAIDER150 FI BLADE</v>
      </c>
      <c r="H592" s="67">
        <v>110446.43</v>
      </c>
      <c r="I592" s="63" t="str">
        <f>VLOOKUP(L592,'[3]NEW LEGEND 2026'!M:S,7,0)</f>
        <v>ULTIMATE</v>
      </c>
      <c r="J592" s="67" t="s">
        <v>1908</v>
      </c>
      <c r="K592" s="67" t="s">
        <v>1909</v>
      </c>
      <c r="L592" s="67" t="s">
        <v>744</v>
      </c>
      <c r="M592" s="63" t="str">
        <f>VLOOKUP(D592,'[3]NEW LEGEND 2026'!G:I,3,0)</f>
        <v>SUZUKI</v>
      </c>
      <c r="N592" s="63" t="str">
        <f>VLOOKUP(D592,'[3]NEW LEGEND 2026'!G:J,4,0)</f>
        <v>IVORY/GRAY</v>
      </c>
      <c r="O592" s="68" t="str">
        <f t="shared" si="55"/>
        <v>FEB</v>
      </c>
      <c r="P592" s="68">
        <f t="shared" si="56"/>
        <v>11</v>
      </c>
      <c r="Q592" s="68">
        <f t="shared" si="57"/>
        <v>2026</v>
      </c>
      <c r="R592" s="69">
        <f t="shared" si="58"/>
        <v>-11.669004629628034</v>
      </c>
      <c r="S592" s="69">
        <f t="shared" si="59"/>
        <v>-6.6993055555576575</v>
      </c>
      <c r="T592" s="70" t="str">
        <f t="shared" si="54"/>
        <v>1-30 DAYS</v>
      </c>
      <c r="U592" s="70" t="str">
        <f t="shared" si="54"/>
        <v>1-30 DAYS</v>
      </c>
    </row>
    <row r="593" spans="1:21">
      <c r="A593" s="63" t="str">
        <f>VLOOKUP(L593,[1]Sheet1!$N:$P,3,0)</f>
        <v>M1 LAPASAN</v>
      </c>
      <c r="B593" s="66">
        <v>46056.580092592587</v>
      </c>
      <c r="C593" s="66">
        <v>46065.430509259262</v>
      </c>
      <c r="D593" s="67" t="s">
        <v>907</v>
      </c>
      <c r="E593" s="67" t="s">
        <v>908</v>
      </c>
      <c r="F593" s="1">
        <v>1</v>
      </c>
      <c r="G593" s="63" t="str">
        <f>VLOOKUP(D593,[2]MINDANAO!$B:$C,2,0)</f>
        <v>CT125</v>
      </c>
      <c r="H593" s="67">
        <v>59246</v>
      </c>
      <c r="I593" s="63" t="str">
        <f>VLOOKUP(L593,'[3]NEW LEGEND 2026'!M:S,7,0)</f>
        <v>MUTI</v>
      </c>
      <c r="J593" s="67" t="s">
        <v>1910</v>
      </c>
      <c r="K593" s="67" t="s">
        <v>1911</v>
      </c>
      <c r="L593" s="67" t="s">
        <v>411</v>
      </c>
      <c r="M593" s="63" t="str">
        <f>VLOOKUP(D593,'[3]NEW LEGEND 2026'!G:I,3,0)</f>
        <v>KAWASAKI</v>
      </c>
      <c r="N593" s="63" t="str">
        <f>VLOOKUP(D593,'[3]NEW LEGEND 2026'!G:J,4,0)</f>
        <v>BLACK/GRAY</v>
      </c>
      <c r="O593" s="68" t="str">
        <f t="shared" si="55"/>
        <v>FEB</v>
      </c>
      <c r="P593" s="68">
        <f t="shared" si="56"/>
        <v>12</v>
      </c>
      <c r="Q593" s="68">
        <f t="shared" si="57"/>
        <v>2026</v>
      </c>
      <c r="R593" s="69">
        <f t="shared" si="58"/>
        <v>-12.43050925926218</v>
      </c>
      <c r="S593" s="69">
        <f t="shared" si="59"/>
        <v>-3.5800925925868796</v>
      </c>
      <c r="T593" s="70" t="str">
        <f t="shared" si="54"/>
        <v>1-30 DAYS</v>
      </c>
      <c r="U593" s="70" t="str">
        <f t="shared" si="54"/>
        <v>1-30 DAYS</v>
      </c>
    </row>
    <row r="594" spans="1:21">
      <c r="A594" s="63" t="str">
        <f>VLOOKUP(L594,[1]Sheet1!$N:$P,3,0)</f>
        <v>M1 LAPASAN</v>
      </c>
      <c r="B594" s="66">
        <v>46056.580092592587</v>
      </c>
      <c r="C594" s="66">
        <v>46065.430509259262</v>
      </c>
      <c r="D594" s="67" t="s">
        <v>907</v>
      </c>
      <c r="E594" s="67" t="s">
        <v>908</v>
      </c>
      <c r="F594" s="1">
        <v>1</v>
      </c>
      <c r="G594" s="63" t="str">
        <f>VLOOKUP(D594,[2]MINDANAO!$B:$C,2,0)</f>
        <v>CT125</v>
      </c>
      <c r="H594" s="67">
        <v>59246</v>
      </c>
      <c r="I594" s="63" t="str">
        <f>VLOOKUP(L594,'[3]NEW LEGEND 2026'!M:S,7,0)</f>
        <v>MUTI</v>
      </c>
      <c r="J594" s="67" t="s">
        <v>1912</v>
      </c>
      <c r="K594" s="67" t="s">
        <v>1913</v>
      </c>
      <c r="L594" s="67" t="s">
        <v>411</v>
      </c>
      <c r="M594" s="63" t="str">
        <f>VLOOKUP(D594,'[3]NEW LEGEND 2026'!G:I,3,0)</f>
        <v>KAWASAKI</v>
      </c>
      <c r="N594" s="63" t="str">
        <f>VLOOKUP(D594,'[3]NEW LEGEND 2026'!G:J,4,0)</f>
        <v>BLACK/GRAY</v>
      </c>
      <c r="O594" s="68" t="str">
        <f t="shared" si="55"/>
        <v>FEB</v>
      </c>
      <c r="P594" s="68">
        <f t="shared" si="56"/>
        <v>12</v>
      </c>
      <c r="Q594" s="68">
        <f t="shared" si="57"/>
        <v>2026</v>
      </c>
      <c r="R594" s="69">
        <f t="shared" si="58"/>
        <v>-12.43050925926218</v>
      </c>
      <c r="S594" s="69">
        <f t="shared" si="59"/>
        <v>-3.5800925925868796</v>
      </c>
      <c r="T594" s="70" t="str">
        <f t="shared" ref="T594:U657" si="60">IF(R594&lt;=30,"1-30 DAYS",IF(R594&lt;=60,"31-60 DAYS",IF(R594&lt;=90,"61-90 DAYS","91 DAYS UP")))</f>
        <v>1-30 DAYS</v>
      </c>
      <c r="U594" s="70" t="str">
        <f t="shared" si="60"/>
        <v>1-30 DAYS</v>
      </c>
    </row>
    <row r="595" spans="1:21">
      <c r="A595" s="63" t="str">
        <f>VLOOKUP(L595,[1]Sheet1!$N:$P,3,0)</f>
        <v>M1 LAPASAN</v>
      </c>
      <c r="B595" s="66">
        <v>46056.580092592587</v>
      </c>
      <c r="C595" s="66">
        <v>46065.430509259262</v>
      </c>
      <c r="D595" s="67" t="s">
        <v>907</v>
      </c>
      <c r="E595" s="67" t="s">
        <v>908</v>
      </c>
      <c r="F595" s="1">
        <v>1</v>
      </c>
      <c r="G595" s="63" t="str">
        <f>VLOOKUP(D595,[2]MINDANAO!$B:$C,2,0)</f>
        <v>CT125</v>
      </c>
      <c r="H595" s="67">
        <v>59246</v>
      </c>
      <c r="I595" s="63" t="str">
        <f>VLOOKUP(L595,'[3]NEW LEGEND 2026'!M:S,7,0)</f>
        <v>MUTI</v>
      </c>
      <c r="J595" s="67" t="s">
        <v>1914</v>
      </c>
      <c r="K595" s="67" t="s">
        <v>1915</v>
      </c>
      <c r="L595" s="67" t="s">
        <v>411</v>
      </c>
      <c r="M595" s="63" t="str">
        <f>VLOOKUP(D595,'[3]NEW LEGEND 2026'!G:I,3,0)</f>
        <v>KAWASAKI</v>
      </c>
      <c r="N595" s="63" t="str">
        <f>VLOOKUP(D595,'[3]NEW LEGEND 2026'!G:J,4,0)</f>
        <v>BLACK/GRAY</v>
      </c>
      <c r="O595" s="68" t="str">
        <f t="shared" si="55"/>
        <v>FEB</v>
      </c>
      <c r="P595" s="68">
        <f t="shared" si="56"/>
        <v>12</v>
      </c>
      <c r="Q595" s="68">
        <f t="shared" si="57"/>
        <v>2026</v>
      </c>
      <c r="R595" s="69">
        <f t="shared" si="58"/>
        <v>-12.43050925926218</v>
      </c>
      <c r="S595" s="69">
        <f t="shared" si="59"/>
        <v>-3.5800925925868796</v>
      </c>
      <c r="T595" s="70" t="str">
        <f t="shared" si="60"/>
        <v>1-30 DAYS</v>
      </c>
      <c r="U595" s="70" t="str">
        <f t="shared" si="60"/>
        <v>1-30 DAYS</v>
      </c>
    </row>
    <row r="596" spans="1:21">
      <c r="A596" s="63" t="str">
        <f>VLOOKUP(L596,[1]Sheet1!$N:$P,3,0)</f>
        <v>M1 MARAMAG</v>
      </c>
      <c r="B596" s="66">
        <v>46056.609039351853</v>
      </c>
      <c r="C596" s="66">
        <v>46065.447164351863</v>
      </c>
      <c r="D596" s="67" t="s">
        <v>1555</v>
      </c>
      <c r="E596" s="67" t="s">
        <v>1556</v>
      </c>
      <c r="F596" s="1">
        <v>1</v>
      </c>
      <c r="G596" s="63" t="str">
        <f>VLOOKUP(D596,[2]MINDANAO!$B:$C,2,0)</f>
        <v>BARAKO II (KICK START)</v>
      </c>
      <c r="H596" s="67">
        <v>88010</v>
      </c>
      <c r="I596" s="63" t="str">
        <f>VLOOKUP(L596,'[3]NEW LEGEND 2026'!M:S,7,0)</f>
        <v>MUTI</v>
      </c>
      <c r="J596" s="67" t="s">
        <v>1916</v>
      </c>
      <c r="K596" s="67" t="s">
        <v>1917</v>
      </c>
      <c r="L596" s="67" t="s">
        <v>381</v>
      </c>
      <c r="M596" s="63" t="str">
        <f>VLOOKUP(D596,'[3]NEW LEGEND 2026'!G:I,3,0)</f>
        <v>KAWASAKI</v>
      </c>
      <c r="N596" s="63" t="str">
        <f>VLOOKUP(D596,'[3]NEW LEGEND 2026'!G:J,4,0)</f>
        <v>GREY</v>
      </c>
      <c r="O596" s="68" t="str">
        <f t="shared" si="55"/>
        <v>FEB</v>
      </c>
      <c r="P596" s="68">
        <f t="shared" si="56"/>
        <v>12</v>
      </c>
      <c r="Q596" s="68">
        <f t="shared" si="57"/>
        <v>2026</v>
      </c>
      <c r="R596" s="69">
        <f t="shared" si="58"/>
        <v>-12.447164351862739</v>
      </c>
      <c r="S596" s="69">
        <f t="shared" si="59"/>
        <v>-3.6090393518534256</v>
      </c>
      <c r="T596" s="70" t="str">
        <f t="shared" si="60"/>
        <v>1-30 DAYS</v>
      </c>
      <c r="U596" s="70" t="str">
        <f t="shared" si="60"/>
        <v>1-30 DAYS</v>
      </c>
    </row>
    <row r="597" spans="1:21">
      <c r="A597" s="63" t="str">
        <f>VLOOKUP(L597,[1]Sheet1!$N:$P,3,0)</f>
        <v>M1 VALENCIA</v>
      </c>
      <c r="B597" s="66">
        <v>46065.475046296298</v>
      </c>
      <c r="C597" s="66">
        <v>46065.475046296298</v>
      </c>
      <c r="D597" s="67" t="s">
        <v>1634</v>
      </c>
      <c r="E597" s="67" t="s">
        <v>1635</v>
      </c>
      <c r="F597" s="1">
        <v>1</v>
      </c>
      <c r="G597" s="63" t="str">
        <f>VLOOKUP(D597,[2]MINDANAO!$B:$C,2,0)</f>
        <v>XTZ125</v>
      </c>
      <c r="H597" s="67">
        <v>85446</v>
      </c>
      <c r="I597" s="63" t="str">
        <f>VLOOKUP(L597,'[3]NEW LEGEND 2026'!M:S,7,0)</f>
        <v>MUTI</v>
      </c>
      <c r="J597" s="67" t="s">
        <v>1918</v>
      </c>
      <c r="K597" s="67" t="s">
        <v>1919</v>
      </c>
      <c r="L597" s="67" t="s">
        <v>616</v>
      </c>
      <c r="M597" s="63" t="str">
        <f>VLOOKUP(D597,'[3]NEW LEGEND 2026'!G:I,3,0)</f>
        <v>YAMAHA</v>
      </c>
      <c r="N597" s="63" t="str">
        <f>VLOOKUP(D597,'[3]NEW LEGEND 2026'!G:J,4,0)</f>
        <v>BLACK</v>
      </c>
      <c r="O597" s="68" t="str">
        <f t="shared" si="55"/>
        <v>FEB</v>
      </c>
      <c r="P597" s="68">
        <f t="shared" si="56"/>
        <v>12</v>
      </c>
      <c r="Q597" s="68">
        <f t="shared" si="57"/>
        <v>2026</v>
      </c>
      <c r="R597" s="69">
        <f t="shared" si="58"/>
        <v>-12.475046296298387</v>
      </c>
      <c r="S597" s="69">
        <f t="shared" si="59"/>
        <v>-12.475046296298387</v>
      </c>
      <c r="T597" s="70" t="str">
        <f t="shared" si="60"/>
        <v>1-30 DAYS</v>
      </c>
      <c r="U597" s="70" t="str">
        <f t="shared" si="60"/>
        <v>1-30 DAYS</v>
      </c>
    </row>
    <row r="598" spans="1:21">
      <c r="A598" s="63" t="str">
        <f>VLOOKUP(L598,[1]Sheet1!$N:$P,3,0)</f>
        <v>M2 PANABO</v>
      </c>
      <c r="B598" s="66">
        <v>46065.51152777778</v>
      </c>
      <c r="C598" s="66">
        <v>46065.51152777778</v>
      </c>
      <c r="D598" s="67" t="s">
        <v>538</v>
      </c>
      <c r="E598" s="67" t="s">
        <v>539</v>
      </c>
      <c r="F598" s="1">
        <v>1</v>
      </c>
      <c r="G598" s="63" t="str">
        <f>VLOOKUP(D598,[2]MINDANAO!$B:$C,2,0)</f>
        <v>YTX125</v>
      </c>
      <c r="H598" s="67">
        <v>54426</v>
      </c>
      <c r="I598" s="63" t="str">
        <f>VLOOKUP(L598,'[3]NEW LEGEND 2026'!M:S,7,0)</f>
        <v>ULTIMATE</v>
      </c>
      <c r="J598" s="67" t="s">
        <v>1920</v>
      </c>
      <c r="K598" s="67" t="s">
        <v>1921</v>
      </c>
      <c r="L598" s="67" t="s">
        <v>929</v>
      </c>
      <c r="M598" s="63" t="str">
        <f>VLOOKUP(D598,'[3]NEW LEGEND 2026'!G:I,3,0)</f>
        <v>YAMAHA</v>
      </c>
      <c r="N598" s="63" t="str">
        <f>VLOOKUP(D598,'[3]NEW LEGEND 2026'!G:J,4,0)</f>
        <v>BLUE</v>
      </c>
      <c r="O598" s="68" t="str">
        <f t="shared" si="55"/>
        <v>FEB</v>
      </c>
      <c r="P598" s="68">
        <f t="shared" si="56"/>
        <v>12</v>
      </c>
      <c r="Q598" s="68">
        <f t="shared" si="57"/>
        <v>2026</v>
      </c>
      <c r="R598" s="69">
        <f t="shared" si="58"/>
        <v>-12.511527777780429</v>
      </c>
      <c r="S598" s="69">
        <f t="shared" si="59"/>
        <v>-12.511527777780429</v>
      </c>
      <c r="T598" s="70" t="str">
        <f t="shared" si="60"/>
        <v>1-30 DAYS</v>
      </c>
      <c r="U598" s="70" t="str">
        <f t="shared" si="60"/>
        <v>1-30 DAYS</v>
      </c>
    </row>
    <row r="599" spans="1:21">
      <c r="A599" s="63" t="str">
        <f>VLOOKUP(L599,[1]Sheet1!$N:$P,3,0)</f>
        <v>M1 POLOMOLOK</v>
      </c>
      <c r="B599" s="66">
        <v>46000.565763888888</v>
      </c>
      <c r="C599" s="66">
        <v>46065.616562499999</v>
      </c>
      <c r="D599" s="67" t="s">
        <v>821</v>
      </c>
      <c r="E599" s="67" t="s">
        <v>822</v>
      </c>
      <c r="F599" s="1">
        <v>1</v>
      </c>
      <c r="G599" s="63" t="str">
        <f>VLOOKUP(D599,[2]MINDANAO!$B:$C,2,0)</f>
        <v>SMASH(SPOKE)</v>
      </c>
      <c r="H599" s="67">
        <v>61202</v>
      </c>
      <c r="I599" s="63" t="str">
        <f>VLOOKUP(L599,'[3]NEW LEGEND 2026'!M:S,7,0)</f>
        <v>MUTI</v>
      </c>
      <c r="J599" s="67" t="s">
        <v>1922</v>
      </c>
      <c r="K599" s="67" t="s">
        <v>1923</v>
      </c>
      <c r="L599" s="67" t="s">
        <v>376</v>
      </c>
      <c r="M599" s="63" t="str">
        <f>VLOOKUP(D599,'[3]NEW LEGEND 2026'!G:I,3,0)</f>
        <v>SUZUKI</v>
      </c>
      <c r="N599" s="63" t="str">
        <f>VLOOKUP(D599,'[3]NEW LEGEND 2026'!G:J,4,0)</f>
        <v>E1BLACK</v>
      </c>
      <c r="O599" s="68" t="str">
        <f t="shared" si="55"/>
        <v>FEB</v>
      </c>
      <c r="P599" s="68">
        <f t="shared" si="56"/>
        <v>12</v>
      </c>
      <c r="Q599" s="68">
        <f t="shared" si="57"/>
        <v>2026</v>
      </c>
      <c r="R599" s="69">
        <f t="shared" si="58"/>
        <v>-12.616562499999418</v>
      </c>
      <c r="S599" s="69">
        <f t="shared" si="59"/>
        <v>52.434236111112114</v>
      </c>
      <c r="T599" s="70" t="str">
        <f t="shared" si="60"/>
        <v>1-30 DAYS</v>
      </c>
      <c r="U599" s="70" t="str">
        <f t="shared" si="60"/>
        <v>31-60 DAYS</v>
      </c>
    </row>
    <row r="600" spans="1:21">
      <c r="A600" s="63" t="str">
        <f>VLOOKUP(L600,[1]Sheet1!$N:$P,3,0)</f>
        <v>M1 POLOMOLOK</v>
      </c>
      <c r="B600" s="66">
        <v>45951.6562037037</v>
      </c>
      <c r="C600" s="66">
        <v>46065.616562499999</v>
      </c>
      <c r="D600" s="67" t="s">
        <v>821</v>
      </c>
      <c r="E600" s="67" t="s">
        <v>822</v>
      </c>
      <c r="F600" s="1">
        <v>1</v>
      </c>
      <c r="G600" s="63" t="str">
        <f>VLOOKUP(D600,[2]MINDANAO!$B:$C,2,0)</f>
        <v>SMASH(SPOKE)</v>
      </c>
      <c r="H600" s="67">
        <v>61202</v>
      </c>
      <c r="I600" s="63" t="str">
        <f>VLOOKUP(L600,'[3]NEW LEGEND 2026'!M:S,7,0)</f>
        <v>MUTI</v>
      </c>
      <c r="J600" s="67" t="s">
        <v>1924</v>
      </c>
      <c r="K600" s="67" t="s">
        <v>1925</v>
      </c>
      <c r="L600" s="67" t="s">
        <v>376</v>
      </c>
      <c r="M600" s="63" t="str">
        <f>VLOOKUP(D600,'[3]NEW LEGEND 2026'!G:I,3,0)</f>
        <v>SUZUKI</v>
      </c>
      <c r="N600" s="63" t="str">
        <f>VLOOKUP(D600,'[3]NEW LEGEND 2026'!G:J,4,0)</f>
        <v>E1BLACK</v>
      </c>
      <c r="O600" s="68" t="str">
        <f t="shared" si="55"/>
        <v>FEB</v>
      </c>
      <c r="P600" s="68">
        <f t="shared" si="56"/>
        <v>12</v>
      </c>
      <c r="Q600" s="68">
        <f t="shared" si="57"/>
        <v>2026</v>
      </c>
      <c r="R600" s="69">
        <f t="shared" si="58"/>
        <v>-12.616562499999418</v>
      </c>
      <c r="S600" s="69">
        <f t="shared" si="59"/>
        <v>101.34379629629984</v>
      </c>
      <c r="T600" s="70" t="str">
        <f t="shared" si="60"/>
        <v>1-30 DAYS</v>
      </c>
      <c r="U600" s="70" t="str">
        <f t="shared" si="60"/>
        <v>91 DAYS UP</v>
      </c>
    </row>
    <row r="601" spans="1:21">
      <c r="A601" s="63" t="str">
        <f>VLOOKUP(L601,[1]Sheet1!$N:$P,3,0)</f>
        <v>M2 BULUA</v>
      </c>
      <c r="B601" s="66">
        <v>46066.378125000003</v>
      </c>
      <c r="C601" s="66">
        <v>46066.378125000003</v>
      </c>
      <c r="D601" s="67" t="s">
        <v>663</v>
      </c>
      <c r="E601" s="67" t="s">
        <v>664</v>
      </c>
      <c r="F601" s="1">
        <v>1</v>
      </c>
      <c r="G601" s="63" t="str">
        <f>VLOOKUP(D601,[2]MINDANAO!$B:$C,2,0)</f>
        <v>CT125</v>
      </c>
      <c r="H601" s="67">
        <v>58118</v>
      </c>
      <c r="I601" s="63" t="str">
        <f>VLOOKUP(L601,'[3]NEW LEGEND 2026'!M:S,7,0)</f>
        <v>ULTIMATE</v>
      </c>
      <c r="J601" s="67" t="s">
        <v>1926</v>
      </c>
      <c r="K601" s="67" t="s">
        <v>1927</v>
      </c>
      <c r="L601" s="67" t="s">
        <v>699</v>
      </c>
      <c r="M601" s="63" t="str">
        <f>VLOOKUP(D601,'[3]NEW LEGEND 2026'!G:I,3,0)</f>
        <v>KAWASAKI</v>
      </c>
      <c r="N601" s="63" t="str">
        <f>VLOOKUP(D601,'[3]NEW LEGEND 2026'!G:J,4,0)</f>
        <v>BLACK/RED</v>
      </c>
      <c r="O601" s="68" t="str">
        <f t="shared" si="55"/>
        <v>FEB</v>
      </c>
      <c r="P601" s="68">
        <f t="shared" si="56"/>
        <v>13</v>
      </c>
      <c r="Q601" s="68">
        <f t="shared" si="57"/>
        <v>2026</v>
      </c>
      <c r="R601" s="69">
        <f t="shared" si="58"/>
        <v>-13.37812500000291</v>
      </c>
      <c r="S601" s="69">
        <f t="shared" si="59"/>
        <v>-13.37812500000291</v>
      </c>
      <c r="T601" s="70" t="str">
        <f t="shared" si="60"/>
        <v>1-30 DAYS</v>
      </c>
      <c r="U601" s="70" t="str">
        <f t="shared" si="60"/>
        <v>1-30 DAYS</v>
      </c>
    </row>
    <row r="602" spans="1:21">
      <c r="A602" s="63" t="str">
        <f>VLOOKUP(L602,[1]Sheet1!$N:$P,3,0)</f>
        <v>M2 BULUA</v>
      </c>
      <c r="B602" s="66">
        <v>46066.378125000003</v>
      </c>
      <c r="C602" s="66">
        <v>46066.378125000003</v>
      </c>
      <c r="D602" s="67" t="s">
        <v>663</v>
      </c>
      <c r="E602" s="67" t="s">
        <v>664</v>
      </c>
      <c r="F602" s="1">
        <v>1</v>
      </c>
      <c r="G602" s="63" t="str">
        <f>VLOOKUP(D602,[2]MINDANAO!$B:$C,2,0)</f>
        <v>CT125</v>
      </c>
      <c r="H602" s="67">
        <v>58118</v>
      </c>
      <c r="I602" s="63" t="str">
        <f>VLOOKUP(L602,'[3]NEW LEGEND 2026'!M:S,7,0)</f>
        <v>ULTIMATE</v>
      </c>
      <c r="J602" s="67" t="s">
        <v>1928</v>
      </c>
      <c r="K602" s="67" t="s">
        <v>1929</v>
      </c>
      <c r="L602" s="67" t="s">
        <v>699</v>
      </c>
      <c r="M602" s="63" t="str">
        <f>VLOOKUP(D602,'[3]NEW LEGEND 2026'!G:I,3,0)</f>
        <v>KAWASAKI</v>
      </c>
      <c r="N602" s="63" t="str">
        <f>VLOOKUP(D602,'[3]NEW LEGEND 2026'!G:J,4,0)</f>
        <v>BLACK/RED</v>
      </c>
      <c r="O602" s="68" t="str">
        <f t="shared" si="55"/>
        <v>FEB</v>
      </c>
      <c r="P602" s="68">
        <f t="shared" si="56"/>
        <v>13</v>
      </c>
      <c r="Q602" s="68">
        <f t="shared" si="57"/>
        <v>2026</v>
      </c>
      <c r="R602" s="69">
        <f t="shared" si="58"/>
        <v>-13.37812500000291</v>
      </c>
      <c r="S602" s="69">
        <f t="shared" si="59"/>
        <v>-13.37812500000291</v>
      </c>
      <c r="T602" s="70" t="str">
        <f t="shared" si="60"/>
        <v>1-30 DAYS</v>
      </c>
      <c r="U602" s="70" t="str">
        <f t="shared" si="60"/>
        <v>1-30 DAYS</v>
      </c>
    </row>
    <row r="603" spans="1:21">
      <c r="A603" s="63" t="str">
        <f>VLOOKUP(L603,[1]Sheet1!$N:$P,3,0)</f>
        <v>M2 STO. TOMAS</v>
      </c>
      <c r="B603" s="66">
        <v>46066.425219907411</v>
      </c>
      <c r="C603" s="66">
        <v>46066.425219907411</v>
      </c>
      <c r="D603" s="67" t="s">
        <v>1090</v>
      </c>
      <c r="E603" s="67" t="s">
        <v>1091</v>
      </c>
      <c r="F603" s="1">
        <v>1</v>
      </c>
      <c r="G603" s="63" t="str">
        <f>VLOOKUP(D603,[2]MINDANAO!$B:$C,2,0)</f>
        <v>BARAKO III FI(DUAL START)</v>
      </c>
      <c r="H603" s="67">
        <v>88651.790000000008</v>
      </c>
      <c r="I603" s="63" t="str">
        <f>VLOOKUP(L603,'[3]NEW LEGEND 2026'!M:S,7,0)</f>
        <v>ULTIMATE</v>
      </c>
      <c r="J603" s="67" t="s">
        <v>1930</v>
      </c>
      <c r="K603" s="67" t="s">
        <v>1931</v>
      </c>
      <c r="L603" s="67" t="s">
        <v>1367</v>
      </c>
      <c r="M603" s="63" t="str">
        <f>VLOOKUP(D603,'[3]NEW LEGEND 2026'!G:I,3,0)</f>
        <v>KAWASAKI</v>
      </c>
      <c r="N603" s="63" t="str">
        <f>VLOOKUP(D603,'[3]NEW LEGEND 2026'!G:J,4,0)</f>
        <v>BLUE</v>
      </c>
      <c r="O603" s="68" t="str">
        <f t="shared" si="55"/>
        <v>FEB</v>
      </c>
      <c r="P603" s="68">
        <f t="shared" si="56"/>
        <v>13</v>
      </c>
      <c r="Q603" s="68">
        <f t="shared" si="57"/>
        <v>2026</v>
      </c>
      <c r="R603" s="69">
        <f t="shared" si="58"/>
        <v>-13.425219907410792</v>
      </c>
      <c r="S603" s="69">
        <f t="shared" si="59"/>
        <v>-13.425219907410792</v>
      </c>
      <c r="T603" s="70" t="str">
        <f t="shared" si="60"/>
        <v>1-30 DAYS</v>
      </c>
      <c r="U603" s="70" t="str">
        <f t="shared" si="60"/>
        <v>1-30 DAYS</v>
      </c>
    </row>
    <row r="604" spans="1:21">
      <c r="A604" s="63" t="str">
        <f>VLOOKUP(L604,[1]Sheet1!$N:$P,3,0)</f>
        <v>M1 MLANG</v>
      </c>
      <c r="B604" s="66">
        <v>46056.609039351853</v>
      </c>
      <c r="C604" s="66">
        <v>46066.457395833328</v>
      </c>
      <c r="D604" s="67" t="s">
        <v>1555</v>
      </c>
      <c r="E604" s="67" t="s">
        <v>1556</v>
      </c>
      <c r="F604" s="1">
        <v>1</v>
      </c>
      <c r="G604" s="63" t="str">
        <f>VLOOKUP(D604,[2]MINDANAO!$B:$C,2,0)</f>
        <v>BARAKO II (KICK START)</v>
      </c>
      <c r="H604" s="67">
        <v>88010</v>
      </c>
      <c r="I604" s="63" t="str">
        <f>VLOOKUP(L604,'[3]NEW LEGEND 2026'!M:S,7,0)</f>
        <v>MUTI</v>
      </c>
      <c r="J604" s="67" t="s">
        <v>1932</v>
      </c>
      <c r="K604" s="67" t="s">
        <v>1933</v>
      </c>
      <c r="L604" s="67" t="s">
        <v>537</v>
      </c>
      <c r="M604" s="63" t="str">
        <f>VLOOKUP(D604,'[3]NEW LEGEND 2026'!G:I,3,0)</f>
        <v>KAWASAKI</v>
      </c>
      <c r="N604" s="63" t="str">
        <f>VLOOKUP(D604,'[3]NEW LEGEND 2026'!G:J,4,0)</f>
        <v>GREY</v>
      </c>
      <c r="O604" s="68" t="str">
        <f t="shared" si="55"/>
        <v>FEB</v>
      </c>
      <c r="P604" s="68">
        <f t="shared" si="56"/>
        <v>13</v>
      </c>
      <c r="Q604" s="68">
        <f t="shared" si="57"/>
        <v>2026</v>
      </c>
      <c r="R604" s="69">
        <f t="shared" si="58"/>
        <v>-13.45739583332761</v>
      </c>
      <c r="S604" s="69">
        <f t="shared" si="59"/>
        <v>-3.6090393518534256</v>
      </c>
      <c r="T604" s="70" t="str">
        <f t="shared" si="60"/>
        <v>1-30 DAYS</v>
      </c>
      <c r="U604" s="70" t="str">
        <f t="shared" si="60"/>
        <v>1-30 DAYS</v>
      </c>
    </row>
    <row r="605" spans="1:21">
      <c r="A605" s="63" t="str">
        <f>VLOOKUP(L605,[1]Sheet1!$N:$P,3,0)</f>
        <v>M1 MLANG</v>
      </c>
      <c r="B605" s="66">
        <v>46056.609039351853</v>
      </c>
      <c r="C605" s="66">
        <v>46066.457395833328</v>
      </c>
      <c r="D605" s="67" t="s">
        <v>1555</v>
      </c>
      <c r="E605" s="67" t="s">
        <v>1556</v>
      </c>
      <c r="F605" s="1">
        <v>1</v>
      </c>
      <c r="G605" s="63" t="str">
        <f>VLOOKUP(D605,[2]MINDANAO!$B:$C,2,0)</f>
        <v>BARAKO II (KICK START)</v>
      </c>
      <c r="H605" s="67">
        <v>88010</v>
      </c>
      <c r="I605" s="63" t="str">
        <f>VLOOKUP(L605,'[3]NEW LEGEND 2026'!M:S,7,0)</f>
        <v>MUTI</v>
      </c>
      <c r="J605" s="67" t="s">
        <v>1934</v>
      </c>
      <c r="K605" s="67" t="s">
        <v>1935</v>
      </c>
      <c r="L605" s="67" t="s">
        <v>537</v>
      </c>
      <c r="M605" s="63" t="str">
        <f>VLOOKUP(D605,'[3]NEW LEGEND 2026'!G:I,3,0)</f>
        <v>KAWASAKI</v>
      </c>
      <c r="N605" s="63" t="str">
        <f>VLOOKUP(D605,'[3]NEW LEGEND 2026'!G:J,4,0)</f>
        <v>GREY</v>
      </c>
      <c r="O605" s="68" t="str">
        <f t="shared" si="55"/>
        <v>FEB</v>
      </c>
      <c r="P605" s="68">
        <f t="shared" si="56"/>
        <v>13</v>
      </c>
      <c r="Q605" s="68">
        <f t="shared" si="57"/>
        <v>2026</v>
      </c>
      <c r="R605" s="69">
        <f t="shared" si="58"/>
        <v>-13.45739583332761</v>
      </c>
      <c r="S605" s="69">
        <f t="shared" si="59"/>
        <v>-3.6090393518534256</v>
      </c>
      <c r="T605" s="70" t="str">
        <f t="shared" si="60"/>
        <v>1-30 DAYS</v>
      </c>
      <c r="U605" s="70" t="str">
        <f t="shared" si="60"/>
        <v>1-30 DAYS</v>
      </c>
    </row>
    <row r="606" spans="1:21">
      <c r="A606" s="63" t="str">
        <f>VLOOKUP(L606,[1]Sheet1!$N:$P,3,0)</f>
        <v>M1 MLANG</v>
      </c>
      <c r="B606" s="66">
        <v>46056.609039351853</v>
      </c>
      <c r="C606" s="66">
        <v>46066.457395833328</v>
      </c>
      <c r="D606" s="67" t="s">
        <v>1555</v>
      </c>
      <c r="E606" s="67" t="s">
        <v>1556</v>
      </c>
      <c r="F606" s="1">
        <v>1</v>
      </c>
      <c r="G606" s="63" t="str">
        <f>VLOOKUP(D606,[2]MINDANAO!$B:$C,2,0)</f>
        <v>BARAKO II (KICK START)</v>
      </c>
      <c r="H606" s="67">
        <v>88010</v>
      </c>
      <c r="I606" s="63" t="str">
        <f>VLOOKUP(L606,'[3]NEW LEGEND 2026'!M:S,7,0)</f>
        <v>MUTI</v>
      </c>
      <c r="J606" s="67" t="s">
        <v>1936</v>
      </c>
      <c r="K606" s="67" t="s">
        <v>1937</v>
      </c>
      <c r="L606" s="67" t="s">
        <v>537</v>
      </c>
      <c r="M606" s="63" t="str">
        <f>VLOOKUP(D606,'[3]NEW LEGEND 2026'!G:I,3,0)</f>
        <v>KAWASAKI</v>
      </c>
      <c r="N606" s="63" t="str">
        <f>VLOOKUP(D606,'[3]NEW LEGEND 2026'!G:J,4,0)</f>
        <v>GREY</v>
      </c>
      <c r="O606" s="68" t="str">
        <f t="shared" si="55"/>
        <v>FEB</v>
      </c>
      <c r="P606" s="68">
        <f t="shared" si="56"/>
        <v>13</v>
      </c>
      <c r="Q606" s="68">
        <f t="shared" si="57"/>
        <v>2026</v>
      </c>
      <c r="R606" s="69">
        <f t="shared" si="58"/>
        <v>-13.45739583332761</v>
      </c>
      <c r="S606" s="69">
        <f t="shared" si="59"/>
        <v>-3.6090393518534256</v>
      </c>
      <c r="T606" s="70" t="str">
        <f t="shared" si="60"/>
        <v>1-30 DAYS</v>
      </c>
      <c r="U606" s="70" t="str">
        <f t="shared" si="60"/>
        <v>1-30 DAYS</v>
      </c>
    </row>
    <row r="607" spans="1:21">
      <c r="A607" s="63" t="str">
        <f>VLOOKUP(L607,[1]Sheet1!$N:$P,3,0)</f>
        <v>M1 ALABEL</v>
      </c>
      <c r="B607" s="66">
        <v>46066.573900462958</v>
      </c>
      <c r="C607" s="66">
        <v>46066.573900462958</v>
      </c>
      <c r="D607" s="67" t="s">
        <v>1221</v>
      </c>
      <c r="E607" s="67" t="s">
        <v>1222</v>
      </c>
      <c r="F607" s="1">
        <v>1</v>
      </c>
      <c r="G607" s="63" t="str">
        <f>VLOOKUP(D607,[2]MINDANAO!$B:$C,2,0)</f>
        <v>ACCESS 125</v>
      </c>
      <c r="H607" s="67">
        <v>81197</v>
      </c>
      <c r="I607" s="63" t="str">
        <f>VLOOKUP(L607,'[3]NEW LEGEND 2026'!M:S,7,0)</f>
        <v>MUTI</v>
      </c>
      <c r="J607" s="67" t="s">
        <v>1938</v>
      </c>
      <c r="K607" s="67" t="s">
        <v>1939</v>
      </c>
      <c r="L607" s="67" t="s">
        <v>526</v>
      </c>
      <c r="M607" s="63" t="str">
        <f>VLOOKUP(D607,'[3]NEW LEGEND 2026'!G:I,3,0)</f>
        <v>SUZUKI</v>
      </c>
      <c r="N607" s="63" t="str">
        <f>VLOOKUP(D607,'[3]NEW LEGEND 2026'!G:J,4,0)</f>
        <v>GREEN</v>
      </c>
      <c r="O607" s="68" t="str">
        <f t="shared" si="55"/>
        <v>FEB</v>
      </c>
      <c r="P607" s="68">
        <f t="shared" si="56"/>
        <v>13</v>
      </c>
      <c r="Q607" s="68">
        <f t="shared" si="57"/>
        <v>2026</v>
      </c>
      <c r="R607" s="69">
        <f t="shared" si="58"/>
        <v>-13.573900462957681</v>
      </c>
      <c r="S607" s="69">
        <f t="shared" si="59"/>
        <v>-13.573900462957681</v>
      </c>
      <c r="T607" s="70" t="str">
        <f t="shared" si="60"/>
        <v>1-30 DAYS</v>
      </c>
      <c r="U607" s="70" t="str">
        <f t="shared" si="60"/>
        <v>1-30 DAYS</v>
      </c>
    </row>
    <row r="608" spans="1:21">
      <c r="A608" s="63" t="str">
        <f>VLOOKUP(L608,[1]Sheet1!$N:$P,3,0)</f>
        <v>M1 BUTUAN</v>
      </c>
      <c r="B608" s="66">
        <v>46064.651493055557</v>
      </c>
      <c r="C608" s="66">
        <v>46066.611273148148</v>
      </c>
      <c r="D608" s="67" t="s">
        <v>893</v>
      </c>
      <c r="E608" s="67" t="s">
        <v>894</v>
      </c>
      <c r="F608" s="1">
        <v>1</v>
      </c>
      <c r="G608" s="63" t="str">
        <f>VLOOKUP(D608,[2]MINDANAO!$B:$C,2,0)</f>
        <v>XRM DUAL SPORTS FI(DS)</v>
      </c>
      <c r="H608" s="67">
        <v>70158</v>
      </c>
      <c r="I608" s="63" t="str">
        <f>VLOOKUP(L608,'[3]NEW LEGEND 2026'!M:S,7,0)</f>
        <v>MUTI</v>
      </c>
      <c r="J608" s="67" t="s">
        <v>1940</v>
      </c>
      <c r="K608" s="67" t="s">
        <v>1941</v>
      </c>
      <c r="L608" s="67" t="s">
        <v>897</v>
      </c>
      <c r="M608" s="63" t="str">
        <f>VLOOKUP(D608,'[3]NEW LEGEND 2026'!G:I,3,0)</f>
        <v>HONDA</v>
      </c>
      <c r="N608" s="63" t="str">
        <f>VLOOKUP(D608,'[3]NEW LEGEND 2026'!G:J,4,0)</f>
        <v>RED/BLACK</v>
      </c>
      <c r="O608" s="68" t="str">
        <f t="shared" si="55"/>
        <v>FEB</v>
      </c>
      <c r="P608" s="68">
        <f t="shared" si="56"/>
        <v>13</v>
      </c>
      <c r="Q608" s="68">
        <f t="shared" si="57"/>
        <v>2026</v>
      </c>
      <c r="R608" s="69">
        <f t="shared" si="58"/>
        <v>-13.61127314814803</v>
      </c>
      <c r="S608" s="69">
        <f t="shared" si="59"/>
        <v>-11.651493055556784</v>
      </c>
      <c r="T608" s="70" t="str">
        <f t="shared" si="60"/>
        <v>1-30 DAYS</v>
      </c>
      <c r="U608" s="70" t="str">
        <f t="shared" si="60"/>
        <v>1-30 DAYS</v>
      </c>
    </row>
    <row r="609" spans="1:21">
      <c r="A609" s="63" t="str">
        <f>VLOOKUP(L609,[1]Sheet1!$N:$P,3,0)</f>
        <v>M1 BUTUAN</v>
      </c>
      <c r="B609" s="66">
        <v>46064.651493055557</v>
      </c>
      <c r="C609" s="66">
        <v>46066.611273148148</v>
      </c>
      <c r="D609" s="67" t="s">
        <v>893</v>
      </c>
      <c r="E609" s="67" t="s">
        <v>894</v>
      </c>
      <c r="F609" s="1">
        <v>1</v>
      </c>
      <c r="G609" s="63" t="str">
        <f>VLOOKUP(D609,[2]MINDANAO!$B:$C,2,0)</f>
        <v>XRM DUAL SPORTS FI(DS)</v>
      </c>
      <c r="H609" s="67">
        <v>70158</v>
      </c>
      <c r="I609" s="63" t="str">
        <f>VLOOKUP(L609,'[3]NEW LEGEND 2026'!M:S,7,0)</f>
        <v>MUTI</v>
      </c>
      <c r="J609" s="67" t="s">
        <v>1942</v>
      </c>
      <c r="K609" s="67" t="s">
        <v>1943</v>
      </c>
      <c r="L609" s="67" t="s">
        <v>897</v>
      </c>
      <c r="M609" s="63" t="str">
        <f>VLOOKUP(D609,'[3]NEW LEGEND 2026'!G:I,3,0)</f>
        <v>HONDA</v>
      </c>
      <c r="N609" s="63" t="str">
        <f>VLOOKUP(D609,'[3]NEW LEGEND 2026'!G:J,4,0)</f>
        <v>RED/BLACK</v>
      </c>
      <c r="O609" s="68" t="str">
        <f t="shared" si="55"/>
        <v>FEB</v>
      </c>
      <c r="P609" s="68">
        <f t="shared" si="56"/>
        <v>13</v>
      </c>
      <c r="Q609" s="68">
        <f t="shared" si="57"/>
        <v>2026</v>
      </c>
      <c r="R609" s="69">
        <f t="shared" si="58"/>
        <v>-13.61127314814803</v>
      </c>
      <c r="S609" s="69">
        <f t="shared" si="59"/>
        <v>-11.651493055556784</v>
      </c>
      <c r="T609" s="70" t="str">
        <f t="shared" si="60"/>
        <v>1-30 DAYS</v>
      </c>
      <c r="U609" s="70" t="str">
        <f t="shared" si="60"/>
        <v>1-30 DAYS</v>
      </c>
    </row>
    <row r="610" spans="1:21">
      <c r="A610" s="63" t="str">
        <f>VLOOKUP(L610,[1]Sheet1!$N:$P,3,0)</f>
        <v>M2 PROSPERIDAD</v>
      </c>
      <c r="B610" s="66">
        <v>46064.671724537038</v>
      </c>
      <c r="C610" s="66">
        <v>46066.647280092591</v>
      </c>
      <c r="D610" s="67" t="s">
        <v>512</v>
      </c>
      <c r="E610" s="67" t="s">
        <v>513</v>
      </c>
      <c r="F610" s="1">
        <v>1</v>
      </c>
      <c r="G610" s="63" t="str">
        <f>VLOOKUP(D610,[2]MINDANAO!$B:$C,2,0)</f>
        <v>MIO i125</v>
      </c>
      <c r="H610" s="67">
        <v>72447</v>
      </c>
      <c r="I610" s="63" t="str">
        <f>VLOOKUP(L610,'[3]NEW LEGEND 2026'!M:S,7,0)</f>
        <v>ULTIMATE</v>
      </c>
      <c r="J610" s="67" t="s">
        <v>1944</v>
      </c>
      <c r="K610" s="67" t="s">
        <v>1945</v>
      </c>
      <c r="L610" s="67" t="s">
        <v>718</v>
      </c>
      <c r="M610" s="63" t="str">
        <f>VLOOKUP(D610,'[3]NEW LEGEND 2026'!G:I,3,0)</f>
        <v>YAMAHA</v>
      </c>
      <c r="N610" s="63" t="str">
        <f>VLOOKUP(D610,'[3]NEW LEGEND 2026'!G:J,4,0)</f>
        <v>WHITE/CYAN</v>
      </c>
      <c r="O610" s="68" t="str">
        <f t="shared" si="55"/>
        <v>FEB</v>
      </c>
      <c r="P610" s="68">
        <f t="shared" si="56"/>
        <v>13</v>
      </c>
      <c r="Q610" s="68">
        <f t="shared" si="57"/>
        <v>2026</v>
      </c>
      <c r="R610" s="69">
        <f t="shared" si="58"/>
        <v>-13.647280092591245</v>
      </c>
      <c r="S610" s="69">
        <f t="shared" si="59"/>
        <v>-11.671724537038244</v>
      </c>
      <c r="T610" s="70" t="str">
        <f t="shared" si="60"/>
        <v>1-30 DAYS</v>
      </c>
      <c r="U610" s="70" t="str">
        <f t="shared" si="60"/>
        <v>1-30 DAYS</v>
      </c>
    </row>
    <row r="611" spans="1:21">
      <c r="A611" s="63" t="str">
        <f>VLOOKUP(L611,[1]Sheet1!$N:$P,3,0)</f>
        <v>M1 KABACAN</v>
      </c>
      <c r="B611" s="66">
        <v>46066.670671296299</v>
      </c>
      <c r="C611" s="66">
        <v>46066.670671296299</v>
      </c>
      <c r="D611" s="67" t="s">
        <v>827</v>
      </c>
      <c r="E611" s="67" t="s">
        <v>828</v>
      </c>
      <c r="F611" s="1">
        <v>1</v>
      </c>
      <c r="G611" s="63" t="str">
        <f>VLOOKUP(D611,[2]MINDANAO!$B:$C,2,0)</f>
        <v>NMAX155 FI ABS</v>
      </c>
      <c r="H611" s="67">
        <v>144987</v>
      </c>
      <c r="I611" s="63" t="str">
        <f>VLOOKUP(L611,'[3]NEW LEGEND 2026'!M:S,7,0)</f>
        <v>MUTI</v>
      </c>
      <c r="J611" s="67" t="s">
        <v>1946</v>
      </c>
      <c r="K611" s="67" t="s">
        <v>1947</v>
      </c>
      <c r="L611" s="67" t="s">
        <v>397</v>
      </c>
      <c r="M611" s="63" t="str">
        <f>VLOOKUP(D611,'[3]NEW LEGEND 2026'!G:I,3,0)</f>
        <v>YAMAHA</v>
      </c>
      <c r="N611" s="63" t="str">
        <f>VLOOKUP(D611,'[3]NEW LEGEND 2026'!G:J,4,0)</f>
        <v>LIGHT GRAY</v>
      </c>
      <c r="O611" s="68" t="str">
        <f t="shared" si="55"/>
        <v>FEB</v>
      </c>
      <c r="P611" s="68">
        <f t="shared" si="56"/>
        <v>13</v>
      </c>
      <c r="Q611" s="68">
        <f t="shared" si="57"/>
        <v>2026</v>
      </c>
      <c r="R611" s="69">
        <f t="shared" si="58"/>
        <v>-13.670671296298678</v>
      </c>
      <c r="S611" s="69">
        <f t="shared" si="59"/>
        <v>-13.670671296298678</v>
      </c>
      <c r="T611" s="70" t="str">
        <f t="shared" si="60"/>
        <v>1-30 DAYS</v>
      </c>
      <c r="U611" s="70" t="str">
        <f t="shared" si="60"/>
        <v>1-30 DAYS</v>
      </c>
    </row>
    <row r="612" spans="1:21">
      <c r="A612" s="63" t="str">
        <f>VLOOKUP(L612,[1]Sheet1!$N:$P,3,0)</f>
        <v>M1 HONDA KORONADAL</v>
      </c>
      <c r="B612" s="66">
        <v>46066.715254629627</v>
      </c>
      <c r="C612" s="66">
        <v>46066.715254629627</v>
      </c>
      <c r="D612" s="67" t="s">
        <v>1948</v>
      </c>
      <c r="E612" s="67" t="s">
        <v>1949</v>
      </c>
      <c r="F612" s="1">
        <v>1</v>
      </c>
      <c r="G612" s="63" t="str">
        <f>VLOOKUP(D612,[2]MINDANAO!$B:$C,2,0)</f>
        <v>CUV e</v>
      </c>
      <c r="H612" s="67">
        <v>254520</v>
      </c>
      <c r="I612" s="63" t="str">
        <f>VLOOKUP(L612,'[3]NEW LEGEND 2026'!M:S,7,0)</f>
        <v>HONDA</v>
      </c>
      <c r="J612" s="67" t="s">
        <v>1950</v>
      </c>
      <c r="K612" s="67" t="s">
        <v>1951</v>
      </c>
      <c r="L612" s="67" t="s">
        <v>1952</v>
      </c>
      <c r="M612" s="63" t="str">
        <f>VLOOKUP(D612,'[3]NEW LEGEND 2026'!G:I,3,0)</f>
        <v>HONDA</v>
      </c>
      <c r="N612" s="63" t="str">
        <f>VLOOKUP(D612,'[3]NEW LEGEND 2026'!G:J,4,0)</f>
        <v>WHITE</v>
      </c>
      <c r="O612" s="68" t="str">
        <f t="shared" si="55"/>
        <v>FEB</v>
      </c>
      <c r="P612" s="68">
        <f t="shared" si="56"/>
        <v>13</v>
      </c>
      <c r="Q612" s="68">
        <f t="shared" si="57"/>
        <v>2026</v>
      </c>
      <c r="R612" s="69">
        <f t="shared" si="58"/>
        <v>-13.715254629627452</v>
      </c>
      <c r="S612" s="69">
        <f t="shared" si="59"/>
        <v>-13.715254629627452</v>
      </c>
      <c r="T612" s="70" t="str">
        <f t="shared" si="60"/>
        <v>1-30 DAYS</v>
      </c>
      <c r="U612" s="70" t="str">
        <f t="shared" si="60"/>
        <v>1-30 DAYS</v>
      </c>
    </row>
    <row r="613" spans="1:21">
      <c r="A613" s="63" t="str">
        <f>VLOOKUP(L613,[1]Sheet1!$N:$P,3,0)</f>
        <v>M2 SAMAL</v>
      </c>
      <c r="B613" s="66">
        <v>46069.374988425923</v>
      </c>
      <c r="C613" s="66">
        <v>46069.374988425923</v>
      </c>
      <c r="D613" s="67" t="s">
        <v>1634</v>
      </c>
      <c r="E613" s="67" t="s">
        <v>1635</v>
      </c>
      <c r="F613" s="1">
        <v>1</v>
      </c>
      <c r="G613" s="63" t="str">
        <f>VLOOKUP(D613,[2]MINDANAO!$B:$C,2,0)</f>
        <v>XTZ125</v>
      </c>
      <c r="H613" s="67">
        <v>85446</v>
      </c>
      <c r="I613" s="63" t="str">
        <f>VLOOKUP(L613,'[3]NEW LEGEND 2026'!M:S,7,0)</f>
        <v>ULTIMATE</v>
      </c>
      <c r="J613" s="67" t="s">
        <v>1953</v>
      </c>
      <c r="K613" s="67" t="s">
        <v>1954</v>
      </c>
      <c r="L613" s="67" t="s">
        <v>731</v>
      </c>
      <c r="M613" s="63" t="str">
        <f>VLOOKUP(D613,'[3]NEW LEGEND 2026'!G:I,3,0)</f>
        <v>YAMAHA</v>
      </c>
      <c r="N613" s="63" t="str">
        <f>VLOOKUP(D613,'[3]NEW LEGEND 2026'!G:J,4,0)</f>
        <v>BLACK</v>
      </c>
      <c r="O613" s="68" t="str">
        <f t="shared" si="55"/>
        <v>FEB</v>
      </c>
      <c r="P613" s="68">
        <f t="shared" si="56"/>
        <v>16</v>
      </c>
      <c r="Q613" s="68">
        <f t="shared" si="57"/>
        <v>2026</v>
      </c>
      <c r="R613" s="69">
        <f t="shared" si="58"/>
        <v>-16.37498842592322</v>
      </c>
      <c r="S613" s="69">
        <f t="shared" si="59"/>
        <v>-16.37498842592322</v>
      </c>
      <c r="T613" s="70" t="str">
        <f t="shared" si="60"/>
        <v>1-30 DAYS</v>
      </c>
      <c r="U613" s="70" t="str">
        <f t="shared" si="60"/>
        <v>1-30 DAYS</v>
      </c>
    </row>
    <row r="614" spans="1:21">
      <c r="A614" s="63" t="str">
        <f>VLOOKUP(L614,[1]Sheet1!$N:$P,3,0)</f>
        <v>M2 SURIGAO</v>
      </c>
      <c r="B614" s="66">
        <v>46066.669733796298</v>
      </c>
      <c r="C614" s="66">
        <v>46070.354814814818</v>
      </c>
      <c r="D614" s="67" t="s">
        <v>1955</v>
      </c>
      <c r="E614" s="67" t="s">
        <v>1956</v>
      </c>
      <c r="F614" s="1">
        <v>1</v>
      </c>
      <c r="G614" s="63" t="str">
        <f>VLOOKUP(D614,[2]MINDANAO!$B:$C,2,0)</f>
        <v>SMASH(MAGS)</v>
      </c>
      <c r="H614" s="67">
        <v>65852</v>
      </c>
      <c r="I614" s="63" t="str">
        <f>VLOOKUP(L614,'[3]NEW LEGEND 2026'!M:S,7,0)</f>
        <v>ULTIMATE</v>
      </c>
      <c r="J614" s="67" t="s">
        <v>1957</v>
      </c>
      <c r="K614" s="67" t="s">
        <v>1958</v>
      </c>
      <c r="L614" s="67" t="s">
        <v>1214</v>
      </c>
      <c r="M614" s="63" t="str">
        <f>VLOOKUP(D614,'[3]NEW LEGEND 2026'!G:I,3,0)</f>
        <v>SUZUKI</v>
      </c>
      <c r="N614" s="63" t="str">
        <f>VLOOKUP(D614,'[3]NEW LEGEND 2026'!G:J,4,0)</f>
        <v>EBLUE</v>
      </c>
      <c r="O614" s="68" t="str">
        <f t="shared" si="55"/>
        <v>FEB</v>
      </c>
      <c r="P614" s="68">
        <f t="shared" si="56"/>
        <v>17</v>
      </c>
      <c r="Q614" s="68">
        <f t="shared" si="57"/>
        <v>2026</v>
      </c>
      <c r="R614" s="69">
        <f t="shared" si="58"/>
        <v>-17.354814814818383</v>
      </c>
      <c r="S614" s="69">
        <f t="shared" si="59"/>
        <v>-13.669733796297805</v>
      </c>
      <c r="T614" s="70" t="str">
        <f t="shared" si="60"/>
        <v>1-30 DAYS</v>
      </c>
      <c r="U614" s="70" t="str">
        <f t="shared" si="60"/>
        <v>1-30 DAYS</v>
      </c>
    </row>
    <row r="615" spans="1:21">
      <c r="A615" s="63" t="str">
        <f>VLOOKUP(L615,[1]Sheet1!$N:$P,3,0)</f>
        <v>M1 QUEZON</v>
      </c>
      <c r="B615" s="66">
        <v>45947.395567129628</v>
      </c>
      <c r="C615" s="66">
        <v>46071.364386574067</v>
      </c>
      <c r="D615" s="67" t="s">
        <v>1060</v>
      </c>
      <c r="E615" s="67" t="s">
        <v>1061</v>
      </c>
      <c r="F615" s="1">
        <v>1</v>
      </c>
      <c r="G615" s="63" t="str">
        <f>VLOOKUP(D615,[2]MINDANAO!$B:$C,2,0)</f>
        <v>MIO AEROX S 155</v>
      </c>
      <c r="H615" s="67">
        <v>152427</v>
      </c>
      <c r="I615" s="63" t="str">
        <f>VLOOKUP(L615,'[3]NEW LEGEND 2026'!M:S,7,0)</f>
        <v>MUTI</v>
      </c>
      <c r="J615" s="67" t="s">
        <v>1959</v>
      </c>
      <c r="K615" s="67" t="s">
        <v>1960</v>
      </c>
      <c r="L615" s="67" t="s">
        <v>421</v>
      </c>
      <c r="M615" s="63" t="str">
        <f>VLOOKUP(D615,'[3]NEW LEGEND 2026'!G:I,3,0)</f>
        <v>YAMAHA</v>
      </c>
      <c r="N615" s="63" t="str">
        <f>VLOOKUP(D615,'[3]NEW LEGEND 2026'!G:J,4,0)</f>
        <v>MATTE BLUE</v>
      </c>
      <c r="O615" s="68" t="str">
        <f t="shared" si="55"/>
        <v>FEB</v>
      </c>
      <c r="P615" s="68">
        <f t="shared" si="56"/>
        <v>18</v>
      </c>
      <c r="Q615" s="68">
        <f t="shared" si="57"/>
        <v>2026</v>
      </c>
      <c r="R615" s="69">
        <f t="shared" si="58"/>
        <v>-18.364386574066884</v>
      </c>
      <c r="S615" s="69">
        <f t="shared" si="59"/>
        <v>105.60443287037197</v>
      </c>
      <c r="T615" s="70" t="str">
        <f t="shared" si="60"/>
        <v>1-30 DAYS</v>
      </c>
      <c r="U615" s="70" t="str">
        <f t="shared" si="60"/>
        <v>91 DAYS UP</v>
      </c>
    </row>
    <row r="616" spans="1:21">
      <c r="A616" s="63" t="str">
        <f>VLOOKUP(L616,[1]Sheet1!$N:$P,3,0)</f>
        <v>M2 CABANTIAN</v>
      </c>
      <c r="B616" s="66">
        <v>46070.630925925929</v>
      </c>
      <c r="C616" s="66">
        <v>46071.637488425928</v>
      </c>
      <c r="D616" s="67" t="s">
        <v>1103</v>
      </c>
      <c r="E616" s="67" t="s">
        <v>1104</v>
      </c>
      <c r="F616" s="1">
        <v>1</v>
      </c>
      <c r="G616" s="63" t="str">
        <f>VLOOKUP(D616,[2]MINDANAO!$B:$C,2,0)</f>
        <v>TMX ALPHA FI</v>
      </c>
      <c r="H616" s="67">
        <v>56358</v>
      </c>
      <c r="I616" s="63" t="str">
        <f>VLOOKUP(L616,'[3]NEW LEGEND 2026'!M:S,7,0)</f>
        <v>ULTIMATE</v>
      </c>
      <c r="J616" s="67" t="s">
        <v>1961</v>
      </c>
      <c r="K616" s="67" t="s">
        <v>1962</v>
      </c>
      <c r="L616" s="67" t="s">
        <v>707</v>
      </c>
      <c r="M616" s="63" t="str">
        <f>VLOOKUP(D616,'[3]NEW LEGEND 2026'!G:I,3,0)</f>
        <v>HONDA</v>
      </c>
      <c r="N616" s="63" t="str">
        <f>VLOOKUP(D616,'[3]NEW LEGEND 2026'!G:J,4,0)</f>
        <v>RED</v>
      </c>
      <c r="O616" s="68" t="str">
        <f t="shared" si="55"/>
        <v>FEB</v>
      </c>
      <c r="P616" s="68">
        <f t="shared" si="56"/>
        <v>18</v>
      </c>
      <c r="Q616" s="68">
        <f t="shared" si="57"/>
        <v>2026</v>
      </c>
      <c r="R616" s="69">
        <f t="shared" si="58"/>
        <v>-18.637488425927586</v>
      </c>
      <c r="S616" s="69">
        <f t="shared" si="59"/>
        <v>-17.63092592592875</v>
      </c>
      <c r="T616" s="70" t="str">
        <f t="shared" si="60"/>
        <v>1-30 DAYS</v>
      </c>
      <c r="U616" s="70" t="str">
        <f t="shared" si="60"/>
        <v>1-30 DAYS</v>
      </c>
    </row>
    <row r="617" spans="1:21">
      <c r="A617" s="63" t="str">
        <f>VLOOKUP(L617,[1]Sheet1!$N:$P,3,0)</f>
        <v>M2 CABANTIAN</v>
      </c>
      <c r="B617" s="66">
        <v>46070.639085648138</v>
      </c>
      <c r="C617" s="66">
        <v>46071.637488425928</v>
      </c>
      <c r="D617" s="67" t="s">
        <v>893</v>
      </c>
      <c r="E617" s="67" t="s">
        <v>894</v>
      </c>
      <c r="F617" s="1">
        <v>1</v>
      </c>
      <c r="G617" s="63" t="str">
        <f>VLOOKUP(D617,[2]MINDANAO!$B:$C,2,0)</f>
        <v>XRM DUAL SPORTS FI(DS)</v>
      </c>
      <c r="H617" s="67">
        <v>70158</v>
      </c>
      <c r="I617" s="63" t="str">
        <f>VLOOKUP(L617,'[3]NEW LEGEND 2026'!M:S,7,0)</f>
        <v>ULTIMATE</v>
      </c>
      <c r="J617" s="67" t="s">
        <v>1963</v>
      </c>
      <c r="K617" s="67" t="s">
        <v>1964</v>
      </c>
      <c r="L617" s="67" t="s">
        <v>707</v>
      </c>
      <c r="M617" s="63" t="str">
        <f>VLOOKUP(D617,'[3]NEW LEGEND 2026'!G:I,3,0)</f>
        <v>HONDA</v>
      </c>
      <c r="N617" s="63" t="str">
        <f>VLOOKUP(D617,'[3]NEW LEGEND 2026'!G:J,4,0)</f>
        <v>RED/BLACK</v>
      </c>
      <c r="O617" s="68" t="str">
        <f t="shared" si="55"/>
        <v>FEB</v>
      </c>
      <c r="P617" s="68">
        <f t="shared" si="56"/>
        <v>18</v>
      </c>
      <c r="Q617" s="68">
        <f t="shared" si="57"/>
        <v>2026</v>
      </c>
      <c r="R617" s="69">
        <f t="shared" si="58"/>
        <v>-18.637488425927586</v>
      </c>
      <c r="S617" s="69">
        <f t="shared" si="59"/>
        <v>-17.639085648137552</v>
      </c>
      <c r="T617" s="70" t="str">
        <f t="shared" si="60"/>
        <v>1-30 DAYS</v>
      </c>
      <c r="U617" s="70" t="str">
        <f t="shared" si="60"/>
        <v>1-30 DAYS</v>
      </c>
    </row>
    <row r="618" spans="1:21">
      <c r="A618" s="63" t="str">
        <f>VLOOKUP(L618,[1]Sheet1!$N:$P,3,0)</f>
        <v>M2 CABANTIAN</v>
      </c>
      <c r="B618" s="66">
        <v>46070.639085648138</v>
      </c>
      <c r="C618" s="66">
        <v>46071.637488425928</v>
      </c>
      <c r="D618" s="67" t="s">
        <v>893</v>
      </c>
      <c r="E618" s="67" t="s">
        <v>894</v>
      </c>
      <c r="F618" s="1">
        <v>1</v>
      </c>
      <c r="G618" s="63" t="str">
        <f>VLOOKUP(D618,[2]MINDANAO!$B:$C,2,0)</f>
        <v>XRM DUAL SPORTS FI(DS)</v>
      </c>
      <c r="H618" s="67">
        <v>70158</v>
      </c>
      <c r="I618" s="63" t="str">
        <f>VLOOKUP(L618,'[3]NEW LEGEND 2026'!M:S,7,0)</f>
        <v>ULTIMATE</v>
      </c>
      <c r="J618" s="67" t="s">
        <v>1965</v>
      </c>
      <c r="K618" s="67" t="s">
        <v>1966</v>
      </c>
      <c r="L618" s="67" t="s">
        <v>707</v>
      </c>
      <c r="M618" s="63" t="str">
        <f>VLOOKUP(D618,'[3]NEW LEGEND 2026'!G:I,3,0)</f>
        <v>HONDA</v>
      </c>
      <c r="N618" s="63" t="str">
        <f>VLOOKUP(D618,'[3]NEW LEGEND 2026'!G:J,4,0)</f>
        <v>RED/BLACK</v>
      </c>
      <c r="O618" s="68" t="str">
        <f t="shared" si="55"/>
        <v>FEB</v>
      </c>
      <c r="P618" s="68">
        <f t="shared" si="56"/>
        <v>18</v>
      </c>
      <c r="Q618" s="68">
        <f t="shared" si="57"/>
        <v>2026</v>
      </c>
      <c r="R618" s="69">
        <f t="shared" si="58"/>
        <v>-18.637488425927586</v>
      </c>
      <c r="S618" s="69">
        <f t="shared" si="59"/>
        <v>-17.639085648137552</v>
      </c>
      <c r="T618" s="70" t="str">
        <f t="shared" si="60"/>
        <v>1-30 DAYS</v>
      </c>
      <c r="U618" s="70" t="str">
        <f t="shared" si="60"/>
        <v>1-30 DAYS</v>
      </c>
    </row>
    <row r="619" spans="1:21">
      <c r="A619" s="63" t="str">
        <f>VLOOKUP(L619,[1]Sheet1!$N:$P,3,0)</f>
        <v>M2 CATALUNAN GRANDE</v>
      </c>
      <c r="B619" s="66">
        <v>46070.593761574077</v>
      </c>
      <c r="C619" s="66">
        <v>46071.683020833327</v>
      </c>
      <c r="D619" s="67" t="s">
        <v>688</v>
      </c>
      <c r="E619" s="67" t="s">
        <v>689</v>
      </c>
      <c r="F619" s="1">
        <v>1</v>
      </c>
      <c r="G619" s="63" t="str">
        <f>VLOOKUP(D619,[2]MINDANAO!$B:$C,2,0)</f>
        <v>WINNER X ABS</v>
      </c>
      <c r="H619" s="67">
        <v>123868</v>
      </c>
      <c r="I619" s="63" t="str">
        <f>VLOOKUP(L619,'[3]NEW LEGEND 2026'!M:S,7,0)</f>
        <v>ULTIMATE</v>
      </c>
      <c r="J619" s="67" t="s">
        <v>1967</v>
      </c>
      <c r="K619" s="67" t="s">
        <v>1968</v>
      </c>
      <c r="L619" s="67" t="s">
        <v>675</v>
      </c>
      <c r="M619" s="63" t="str">
        <f>VLOOKUP(D619,'[3]NEW LEGEND 2026'!G:I,3,0)</f>
        <v>HONDA</v>
      </c>
      <c r="N619" s="63" t="str">
        <f>VLOOKUP(D619,'[3]NEW LEGEND 2026'!G:J,4,0)</f>
        <v>RED</v>
      </c>
      <c r="O619" s="68" t="str">
        <f t="shared" si="55"/>
        <v>FEB</v>
      </c>
      <c r="P619" s="68">
        <f t="shared" si="56"/>
        <v>18</v>
      </c>
      <c r="Q619" s="68">
        <f t="shared" si="57"/>
        <v>2026</v>
      </c>
      <c r="R619" s="69">
        <f t="shared" si="58"/>
        <v>-18.683020833326736</v>
      </c>
      <c r="S619" s="69">
        <f t="shared" si="59"/>
        <v>-17.59376157407678</v>
      </c>
      <c r="T619" s="70" t="str">
        <f t="shared" si="60"/>
        <v>1-30 DAYS</v>
      </c>
      <c r="U619" s="70" t="str">
        <f t="shared" si="60"/>
        <v>1-30 DAYS</v>
      </c>
    </row>
    <row r="620" spans="1:21">
      <c r="A620" s="63" t="str">
        <f>VLOOKUP(L620,[1]Sheet1!$N:$P,3,0)</f>
        <v>M2 ECOLAND</v>
      </c>
      <c r="B620" s="66">
        <v>45627.471134259264</v>
      </c>
      <c r="C620" s="66">
        <v>46071.694918981477</v>
      </c>
      <c r="D620" s="67" t="s">
        <v>1969</v>
      </c>
      <c r="E620" s="67" t="s">
        <v>1970</v>
      </c>
      <c r="F620" s="1">
        <v>1</v>
      </c>
      <c r="G620" s="63" t="str">
        <f>VLOOKUP(D620,[2]MINDANAO!$B:$C,2,0)</f>
        <v>PCX160 ABS</v>
      </c>
      <c r="H620" s="67">
        <v>141918</v>
      </c>
      <c r="I620" s="63" t="str">
        <f>VLOOKUP(L620,'[3]NEW LEGEND 2026'!M:S,7,0)</f>
        <v>ULTIMATE</v>
      </c>
      <c r="J620" s="67" t="s">
        <v>1971</v>
      </c>
      <c r="K620" s="67" t="s">
        <v>1972</v>
      </c>
      <c r="L620" s="67" t="s">
        <v>1004</v>
      </c>
      <c r="M620" s="63" t="str">
        <f>VLOOKUP(D620,'[3]NEW LEGEND 2026'!G:I,3,0)</f>
        <v>HONDA</v>
      </c>
      <c r="N620" s="63" t="str">
        <f>VLOOKUP(D620,'[3]NEW LEGEND 2026'!G:J,4,0)</f>
        <v>BLACK</v>
      </c>
      <c r="O620" s="68" t="str">
        <f t="shared" si="55"/>
        <v>FEB</v>
      </c>
      <c r="P620" s="68">
        <f t="shared" si="56"/>
        <v>18</v>
      </c>
      <c r="Q620" s="68">
        <f t="shared" si="57"/>
        <v>2026</v>
      </c>
      <c r="R620" s="69">
        <f t="shared" si="58"/>
        <v>-18.694918981476803</v>
      </c>
      <c r="S620" s="69">
        <f t="shared" si="59"/>
        <v>425.52886574073636</v>
      </c>
      <c r="T620" s="70" t="str">
        <f t="shared" si="60"/>
        <v>1-30 DAYS</v>
      </c>
      <c r="U620" s="70" t="str">
        <f t="shared" si="60"/>
        <v>91 DAYS UP</v>
      </c>
    </row>
    <row r="621" spans="1:21">
      <c r="A621" s="63" t="str">
        <f>VLOOKUP(L621,[1]Sheet1!$N:$P,3,0)</f>
        <v>M1 MARAMAG</v>
      </c>
      <c r="B621" s="66">
        <v>46027.699155092603</v>
      </c>
      <c r="C621" s="66">
        <v>46072.368761574071</v>
      </c>
      <c r="D621" s="67" t="s">
        <v>1555</v>
      </c>
      <c r="E621" s="67" t="s">
        <v>1556</v>
      </c>
      <c r="F621" s="1">
        <v>1</v>
      </c>
      <c r="G621" s="63" t="str">
        <f>VLOOKUP(D621,[2]MINDANAO!$B:$C,2,0)</f>
        <v>BARAKO II (KICK START)</v>
      </c>
      <c r="H621" s="67">
        <v>88010</v>
      </c>
      <c r="I621" s="63" t="str">
        <f>VLOOKUP(L621,'[3]NEW LEGEND 2026'!M:S,7,0)</f>
        <v>MUTI</v>
      </c>
      <c r="J621" s="67" t="s">
        <v>1973</v>
      </c>
      <c r="K621" s="67" t="s">
        <v>1974</v>
      </c>
      <c r="L621" s="67" t="s">
        <v>381</v>
      </c>
      <c r="M621" s="63" t="str">
        <f>VLOOKUP(D621,'[3]NEW LEGEND 2026'!G:I,3,0)</f>
        <v>KAWASAKI</v>
      </c>
      <c r="N621" s="63" t="str">
        <f>VLOOKUP(D621,'[3]NEW LEGEND 2026'!G:J,4,0)</f>
        <v>GREY</v>
      </c>
      <c r="O621" s="68" t="str">
        <f t="shared" si="55"/>
        <v>FEB</v>
      </c>
      <c r="P621" s="68">
        <f t="shared" si="56"/>
        <v>19</v>
      </c>
      <c r="Q621" s="68">
        <f t="shared" si="57"/>
        <v>2026</v>
      </c>
      <c r="R621" s="69">
        <f t="shared" si="58"/>
        <v>-19.368761574070959</v>
      </c>
      <c r="S621" s="69">
        <f t="shared" si="59"/>
        <v>25.300844907396822</v>
      </c>
      <c r="T621" s="70" t="str">
        <f t="shared" si="60"/>
        <v>1-30 DAYS</v>
      </c>
      <c r="U621" s="70" t="str">
        <f t="shared" si="60"/>
        <v>1-30 DAYS</v>
      </c>
    </row>
    <row r="622" spans="1:21">
      <c r="A622" s="63" t="str">
        <f>VLOOKUP(L622,[1]Sheet1!$N:$P,3,0)</f>
        <v>M2 STO. TOMAS</v>
      </c>
      <c r="B622" s="66">
        <v>46072.579687500001</v>
      </c>
      <c r="C622" s="66">
        <v>46072.579675925917</v>
      </c>
      <c r="D622" s="67" t="s">
        <v>1975</v>
      </c>
      <c r="E622" s="67" t="s">
        <v>1976</v>
      </c>
      <c r="F622" s="1">
        <v>1</v>
      </c>
      <c r="G622" s="63" t="str">
        <f>VLOOKUP(D622,[2]MINDANAO!$B:$C,2,0)</f>
        <v>NMAX155 FI ABS</v>
      </c>
      <c r="H622" s="67">
        <v>131528.57</v>
      </c>
      <c r="I622" s="63" t="str">
        <f>VLOOKUP(L622,'[3]NEW LEGEND 2026'!M:S,7,0)</f>
        <v>ULTIMATE</v>
      </c>
      <c r="J622" s="67" t="s">
        <v>1977</v>
      </c>
      <c r="K622" s="67" t="s">
        <v>1978</v>
      </c>
      <c r="L622" s="67" t="s">
        <v>1367</v>
      </c>
      <c r="M622" s="63" t="str">
        <f>VLOOKUP(D622,'[3]NEW LEGEND 2026'!G:I,3,0)</f>
        <v>YAMAHA</v>
      </c>
      <c r="N622" s="63" t="str">
        <f>VLOOKUP(D622,'[3]NEW LEGEND 2026'!G:J,4,0)</f>
        <v>MATTE DARK GRAY</v>
      </c>
      <c r="O622" s="68" t="str">
        <f t="shared" si="55"/>
        <v>FEB</v>
      </c>
      <c r="P622" s="68">
        <f t="shared" si="56"/>
        <v>19</v>
      </c>
      <c r="Q622" s="68">
        <f t="shared" si="57"/>
        <v>2026</v>
      </c>
      <c r="R622" s="69">
        <f t="shared" si="58"/>
        <v>-19.5796759259174</v>
      </c>
      <c r="S622" s="69">
        <f t="shared" si="59"/>
        <v>-19.579687500001455</v>
      </c>
      <c r="T622" s="70" t="str">
        <f t="shared" si="60"/>
        <v>1-30 DAYS</v>
      </c>
      <c r="U622" s="70" t="str">
        <f t="shared" si="60"/>
        <v>1-30 DAYS</v>
      </c>
    </row>
    <row r="623" spans="1:21">
      <c r="A623" s="63" t="str">
        <f>VLOOKUP(L623,[1]Sheet1!$N:$P,3,0)</f>
        <v>M2 STO. TOMAS</v>
      </c>
      <c r="B623" s="66">
        <v>46072.579687500001</v>
      </c>
      <c r="C623" s="66">
        <v>46072.579675925917</v>
      </c>
      <c r="D623" s="67" t="s">
        <v>1975</v>
      </c>
      <c r="E623" s="67" t="s">
        <v>1976</v>
      </c>
      <c r="F623" s="1">
        <v>1</v>
      </c>
      <c r="G623" s="63" t="str">
        <f>VLOOKUP(D623,[2]MINDANAO!$B:$C,2,0)</f>
        <v>NMAX155 FI ABS</v>
      </c>
      <c r="H623" s="67">
        <v>131528.57</v>
      </c>
      <c r="I623" s="63" t="str">
        <f>VLOOKUP(L623,'[3]NEW LEGEND 2026'!M:S,7,0)</f>
        <v>ULTIMATE</v>
      </c>
      <c r="J623" s="67" t="s">
        <v>1979</v>
      </c>
      <c r="K623" s="67" t="s">
        <v>1980</v>
      </c>
      <c r="L623" s="67" t="s">
        <v>1367</v>
      </c>
      <c r="M623" s="63" t="str">
        <f>VLOOKUP(D623,'[3]NEW LEGEND 2026'!G:I,3,0)</f>
        <v>YAMAHA</v>
      </c>
      <c r="N623" s="63" t="str">
        <f>VLOOKUP(D623,'[3]NEW LEGEND 2026'!G:J,4,0)</f>
        <v>MATTE DARK GRAY</v>
      </c>
      <c r="O623" s="68" t="str">
        <f t="shared" si="55"/>
        <v>FEB</v>
      </c>
      <c r="P623" s="68">
        <f t="shared" si="56"/>
        <v>19</v>
      </c>
      <c r="Q623" s="68">
        <f t="shared" si="57"/>
        <v>2026</v>
      </c>
      <c r="R623" s="69">
        <f t="shared" si="58"/>
        <v>-19.5796759259174</v>
      </c>
      <c r="S623" s="69">
        <f t="shared" si="59"/>
        <v>-19.579687500001455</v>
      </c>
      <c r="T623" s="70" t="str">
        <f t="shared" si="60"/>
        <v>1-30 DAYS</v>
      </c>
      <c r="U623" s="70" t="str">
        <f t="shared" si="60"/>
        <v>1-30 DAYS</v>
      </c>
    </row>
    <row r="624" spans="1:21">
      <c r="A624" s="63" t="str">
        <f>VLOOKUP(L624,[1]Sheet1!$N:$P,3,0)</f>
        <v>M1 MARBEL</v>
      </c>
      <c r="B624" s="66">
        <v>46072.670740740738</v>
      </c>
      <c r="C624" s="66">
        <v>46072.670729166668</v>
      </c>
      <c r="D624" s="67" t="s">
        <v>1981</v>
      </c>
      <c r="E624" s="67" t="s">
        <v>1982</v>
      </c>
      <c r="F624" s="1">
        <v>1</v>
      </c>
      <c r="G624" s="63" t="str">
        <f>VLOOKUP(D624,[2]MINDANAO!$B:$C,2,0)</f>
        <v>MAXIMA CARGO</v>
      </c>
      <c r="H624" s="67">
        <v>185299</v>
      </c>
      <c r="I624" s="63" t="str">
        <f>VLOOKUP(L624,'[3]NEW LEGEND 2026'!M:S,7,0)</f>
        <v>MUTI</v>
      </c>
      <c r="J624" s="67" t="s">
        <v>1983</v>
      </c>
      <c r="K624" s="67" t="s">
        <v>1984</v>
      </c>
      <c r="L624" s="67" t="s">
        <v>473</v>
      </c>
      <c r="M624" s="63" t="str">
        <f>VLOOKUP(D624,'[3]NEW LEGEND 2026'!G:I,3,0)</f>
        <v>TRIMOTORS</v>
      </c>
      <c r="N624" s="63" t="str">
        <f>VLOOKUP(D624,'[3]NEW LEGEND 2026'!G:J,4,0)</f>
        <v>WHITE</v>
      </c>
      <c r="O624" s="68" t="str">
        <f t="shared" si="55"/>
        <v>FEB</v>
      </c>
      <c r="P624" s="68">
        <f t="shared" si="56"/>
        <v>19</v>
      </c>
      <c r="Q624" s="68">
        <f t="shared" si="57"/>
        <v>2026</v>
      </c>
      <c r="R624" s="69">
        <f t="shared" si="58"/>
        <v>-19.670729166668025</v>
      </c>
      <c r="S624" s="69">
        <f t="shared" si="59"/>
        <v>-19.670740740737529</v>
      </c>
      <c r="T624" s="70" t="str">
        <f t="shared" si="60"/>
        <v>1-30 DAYS</v>
      </c>
      <c r="U624" s="70" t="str">
        <f t="shared" si="60"/>
        <v>1-30 DAYS</v>
      </c>
    </row>
    <row r="625" spans="1:21">
      <c r="A625" s="63" t="str">
        <f>VLOOKUP(L625,[1]Sheet1!$N:$P,3,0)</f>
        <v>M2 CALINAN</v>
      </c>
      <c r="B625" s="66">
        <v>46071.580428240741</v>
      </c>
      <c r="C625" s="66">
        <v>46073.349351851852</v>
      </c>
      <c r="D625" s="67" t="s">
        <v>1555</v>
      </c>
      <c r="E625" s="67" t="s">
        <v>1556</v>
      </c>
      <c r="F625" s="1">
        <v>1</v>
      </c>
      <c r="G625" s="63" t="str">
        <f>VLOOKUP(D625,[2]MINDANAO!$B:$C,2,0)</f>
        <v>BARAKO II (KICK START)</v>
      </c>
      <c r="H625" s="67">
        <v>88010</v>
      </c>
      <c r="I625" s="63" t="str">
        <f>VLOOKUP(L625,'[3]NEW LEGEND 2026'!M:S,7,0)</f>
        <v>ULTIMATE</v>
      </c>
      <c r="J625" s="67" t="s">
        <v>1985</v>
      </c>
      <c r="K625" s="67" t="s">
        <v>1986</v>
      </c>
      <c r="L625" s="67" t="s">
        <v>871</v>
      </c>
      <c r="M625" s="63" t="str">
        <f>VLOOKUP(D625,'[3]NEW LEGEND 2026'!G:I,3,0)</f>
        <v>KAWASAKI</v>
      </c>
      <c r="N625" s="63" t="str">
        <f>VLOOKUP(D625,'[3]NEW LEGEND 2026'!G:J,4,0)</f>
        <v>GREY</v>
      </c>
      <c r="O625" s="68" t="str">
        <f t="shared" si="55"/>
        <v>FEB</v>
      </c>
      <c r="P625" s="68">
        <f t="shared" si="56"/>
        <v>20</v>
      </c>
      <c r="Q625" s="68">
        <f t="shared" si="57"/>
        <v>2026</v>
      </c>
      <c r="R625" s="69">
        <f t="shared" si="58"/>
        <v>-20.349351851851679</v>
      </c>
      <c r="S625" s="69">
        <f t="shared" si="59"/>
        <v>-18.58042824074073</v>
      </c>
      <c r="T625" s="70" t="str">
        <f t="shared" si="60"/>
        <v>1-30 DAYS</v>
      </c>
      <c r="U625" s="70" t="str">
        <f t="shared" si="60"/>
        <v>1-30 DAYS</v>
      </c>
    </row>
    <row r="626" spans="1:21">
      <c r="A626" s="63" t="str">
        <f>VLOOKUP(L626,[1]Sheet1!$N:$P,3,0)</f>
        <v>M2 CALINAN</v>
      </c>
      <c r="B626" s="66">
        <v>46071.580428240741</v>
      </c>
      <c r="C626" s="66">
        <v>46073.349351851852</v>
      </c>
      <c r="D626" s="67" t="s">
        <v>1555</v>
      </c>
      <c r="E626" s="67" t="s">
        <v>1556</v>
      </c>
      <c r="F626" s="1">
        <v>1</v>
      </c>
      <c r="G626" s="63" t="str">
        <f>VLOOKUP(D626,[2]MINDANAO!$B:$C,2,0)</f>
        <v>BARAKO II (KICK START)</v>
      </c>
      <c r="H626" s="67">
        <v>88010</v>
      </c>
      <c r="I626" s="63" t="str">
        <f>VLOOKUP(L626,'[3]NEW LEGEND 2026'!M:S,7,0)</f>
        <v>ULTIMATE</v>
      </c>
      <c r="J626" s="67" t="s">
        <v>1987</v>
      </c>
      <c r="K626" s="67" t="s">
        <v>1988</v>
      </c>
      <c r="L626" s="67" t="s">
        <v>871</v>
      </c>
      <c r="M626" s="63" t="str">
        <f>VLOOKUP(D626,'[3]NEW LEGEND 2026'!G:I,3,0)</f>
        <v>KAWASAKI</v>
      </c>
      <c r="N626" s="63" t="str">
        <f>VLOOKUP(D626,'[3]NEW LEGEND 2026'!G:J,4,0)</f>
        <v>GREY</v>
      </c>
      <c r="O626" s="68" t="str">
        <f t="shared" si="55"/>
        <v>FEB</v>
      </c>
      <c r="P626" s="68">
        <f t="shared" si="56"/>
        <v>20</v>
      </c>
      <c r="Q626" s="68">
        <f t="shared" si="57"/>
        <v>2026</v>
      </c>
      <c r="R626" s="69">
        <f t="shared" si="58"/>
        <v>-20.349351851851679</v>
      </c>
      <c r="S626" s="69">
        <f t="shared" si="59"/>
        <v>-18.58042824074073</v>
      </c>
      <c r="T626" s="70" t="str">
        <f t="shared" si="60"/>
        <v>1-30 DAYS</v>
      </c>
      <c r="U626" s="70" t="str">
        <f t="shared" si="60"/>
        <v>1-30 DAYS</v>
      </c>
    </row>
    <row r="627" spans="1:21">
      <c r="A627" s="63" t="str">
        <f>VLOOKUP(L627,[1]Sheet1!$N:$P,3,0)</f>
        <v>M2 PANABO</v>
      </c>
      <c r="B627" s="66">
        <v>46069.647592592592</v>
      </c>
      <c r="C627" s="66">
        <v>46073.479641203703</v>
      </c>
      <c r="D627" s="67" t="s">
        <v>663</v>
      </c>
      <c r="E627" s="67" t="s">
        <v>664</v>
      </c>
      <c r="F627" s="1">
        <v>1</v>
      </c>
      <c r="G627" s="63" t="str">
        <f>VLOOKUP(D627,[2]MINDANAO!$B:$C,2,0)</f>
        <v>CT125</v>
      </c>
      <c r="H627" s="67">
        <v>58118</v>
      </c>
      <c r="I627" s="63" t="str">
        <f>VLOOKUP(L627,'[3]NEW LEGEND 2026'!M:S,7,0)</f>
        <v>ULTIMATE</v>
      </c>
      <c r="J627" s="67" t="s">
        <v>1989</v>
      </c>
      <c r="K627" s="67" t="s">
        <v>1990</v>
      </c>
      <c r="L627" s="67" t="s">
        <v>929</v>
      </c>
      <c r="M627" s="63" t="str">
        <f>VLOOKUP(D627,'[3]NEW LEGEND 2026'!G:I,3,0)</f>
        <v>KAWASAKI</v>
      </c>
      <c r="N627" s="63" t="str">
        <f>VLOOKUP(D627,'[3]NEW LEGEND 2026'!G:J,4,0)</f>
        <v>BLACK/RED</v>
      </c>
      <c r="O627" s="68" t="str">
        <f t="shared" si="55"/>
        <v>FEB</v>
      </c>
      <c r="P627" s="68">
        <f t="shared" si="56"/>
        <v>20</v>
      </c>
      <c r="Q627" s="68">
        <f t="shared" si="57"/>
        <v>2026</v>
      </c>
      <c r="R627" s="69">
        <f t="shared" si="58"/>
        <v>-20.479641203703068</v>
      </c>
      <c r="S627" s="69">
        <f t="shared" si="59"/>
        <v>-16.647592592591536</v>
      </c>
      <c r="T627" s="70" t="str">
        <f t="shared" si="60"/>
        <v>1-30 DAYS</v>
      </c>
      <c r="U627" s="70" t="str">
        <f t="shared" si="60"/>
        <v>1-30 DAYS</v>
      </c>
    </row>
    <row r="628" spans="1:21">
      <c r="A628" s="63" t="str">
        <f>VLOOKUP(L628,[1]Sheet1!$N:$P,3,0)</f>
        <v>M2 SAMAL</v>
      </c>
      <c r="B628" s="66">
        <v>46072.589120370372</v>
      </c>
      <c r="C628" s="66">
        <v>46073.550138888888</v>
      </c>
      <c r="D628" s="67" t="s">
        <v>1567</v>
      </c>
      <c r="E628" s="67" t="s">
        <v>1568</v>
      </c>
      <c r="F628" s="1">
        <v>1</v>
      </c>
      <c r="G628" s="63" t="str">
        <f>VLOOKUP(D628,[2]MINDANAO!$B:$C,2,0)</f>
        <v>RAIDER150 FI BLADE</v>
      </c>
      <c r="H628" s="67">
        <v>110446.43</v>
      </c>
      <c r="I628" s="63" t="str">
        <f>VLOOKUP(L628,'[3]NEW LEGEND 2026'!M:S,7,0)</f>
        <v>ULTIMATE</v>
      </c>
      <c r="J628" s="67" t="s">
        <v>1991</v>
      </c>
      <c r="K628" s="67" t="s">
        <v>1992</v>
      </c>
      <c r="L628" s="67" t="s">
        <v>731</v>
      </c>
      <c r="M628" s="63" t="str">
        <f>VLOOKUP(D628,'[3]NEW LEGEND 2026'!G:I,3,0)</f>
        <v>SUZUKI</v>
      </c>
      <c r="N628" s="63" t="str">
        <f>VLOOKUP(D628,'[3]NEW LEGEND 2026'!G:J,4,0)</f>
        <v>IVORY/GRAY</v>
      </c>
      <c r="O628" s="68" t="str">
        <f t="shared" si="55"/>
        <v>FEB</v>
      </c>
      <c r="P628" s="68">
        <f t="shared" si="56"/>
        <v>20</v>
      </c>
      <c r="Q628" s="68">
        <f t="shared" si="57"/>
        <v>2026</v>
      </c>
      <c r="R628" s="69">
        <f t="shared" si="58"/>
        <v>-20.550138888887886</v>
      </c>
      <c r="S628" s="69">
        <f t="shared" si="59"/>
        <v>-19.589120370372257</v>
      </c>
      <c r="T628" s="70" t="str">
        <f t="shared" si="60"/>
        <v>1-30 DAYS</v>
      </c>
      <c r="U628" s="70" t="str">
        <f t="shared" si="60"/>
        <v>1-30 DAYS</v>
      </c>
    </row>
    <row r="629" spans="1:21">
      <c r="A629" s="63" t="str">
        <f>VLOOKUP(L629,[1]Sheet1!$N:$P,3,0)</f>
        <v>M2 SAMAL</v>
      </c>
      <c r="B629" s="66">
        <v>46072.589120370372</v>
      </c>
      <c r="C629" s="66">
        <v>46073.550138888888</v>
      </c>
      <c r="D629" s="67" t="s">
        <v>1567</v>
      </c>
      <c r="E629" s="67" t="s">
        <v>1568</v>
      </c>
      <c r="F629" s="1">
        <v>1</v>
      </c>
      <c r="G629" s="63" t="str">
        <f>VLOOKUP(D629,[2]MINDANAO!$B:$C,2,0)</f>
        <v>RAIDER150 FI BLADE</v>
      </c>
      <c r="H629" s="67">
        <v>110446.43</v>
      </c>
      <c r="I629" s="63" t="str">
        <f>VLOOKUP(L629,'[3]NEW LEGEND 2026'!M:S,7,0)</f>
        <v>ULTIMATE</v>
      </c>
      <c r="J629" s="67" t="s">
        <v>1993</v>
      </c>
      <c r="K629" s="67" t="s">
        <v>1994</v>
      </c>
      <c r="L629" s="67" t="s">
        <v>731</v>
      </c>
      <c r="M629" s="63" t="str">
        <f>VLOOKUP(D629,'[3]NEW LEGEND 2026'!G:I,3,0)</f>
        <v>SUZUKI</v>
      </c>
      <c r="N629" s="63" t="str">
        <f>VLOOKUP(D629,'[3]NEW LEGEND 2026'!G:J,4,0)</f>
        <v>IVORY/GRAY</v>
      </c>
      <c r="O629" s="68" t="str">
        <f t="shared" si="55"/>
        <v>FEB</v>
      </c>
      <c r="P629" s="68">
        <f t="shared" si="56"/>
        <v>20</v>
      </c>
      <c r="Q629" s="68">
        <f t="shared" si="57"/>
        <v>2026</v>
      </c>
      <c r="R629" s="69">
        <f t="shared" si="58"/>
        <v>-20.550138888887886</v>
      </c>
      <c r="S629" s="69">
        <f t="shared" si="59"/>
        <v>-19.589120370372257</v>
      </c>
      <c r="T629" s="70" t="str">
        <f t="shared" si="60"/>
        <v>1-30 DAYS</v>
      </c>
      <c r="U629" s="70" t="str">
        <f t="shared" si="60"/>
        <v>1-30 DAYS</v>
      </c>
    </row>
    <row r="630" spans="1:21">
      <c r="A630" s="63" t="str">
        <f>VLOOKUP(L630,[1]Sheet1!$N:$P,3,0)</f>
        <v>M2 SAMAL</v>
      </c>
      <c r="B630" s="66">
        <v>46072.589120370372</v>
      </c>
      <c r="C630" s="66">
        <v>46073.550138888888</v>
      </c>
      <c r="D630" s="67" t="s">
        <v>1894</v>
      </c>
      <c r="E630" s="67" t="s">
        <v>1895</v>
      </c>
      <c r="F630" s="1">
        <v>1</v>
      </c>
      <c r="G630" s="63" t="str">
        <f>VLOOKUP(D630,[2]MINDANAO!$B:$C,2,0)</f>
        <v>RAIDER150 FI BLADE</v>
      </c>
      <c r="H630" s="67">
        <v>110446.43</v>
      </c>
      <c r="I630" s="63" t="str">
        <f>VLOOKUP(L630,'[3]NEW LEGEND 2026'!M:S,7,0)</f>
        <v>ULTIMATE</v>
      </c>
      <c r="J630" s="67" t="s">
        <v>1995</v>
      </c>
      <c r="K630" s="67" t="s">
        <v>1996</v>
      </c>
      <c r="L630" s="67" t="s">
        <v>731</v>
      </c>
      <c r="M630" s="63" t="str">
        <f>VLOOKUP(D630,'[3]NEW LEGEND 2026'!G:I,3,0)</f>
        <v>SUZUKI</v>
      </c>
      <c r="N630" s="63" t="str">
        <f>VLOOKUP(D630,'[3]NEW LEGEND 2026'!G:J,4,0)</f>
        <v>RED/BLACK</v>
      </c>
      <c r="O630" s="68" t="str">
        <f t="shared" si="55"/>
        <v>FEB</v>
      </c>
      <c r="P630" s="68">
        <f t="shared" si="56"/>
        <v>20</v>
      </c>
      <c r="Q630" s="68">
        <f t="shared" si="57"/>
        <v>2026</v>
      </c>
      <c r="R630" s="69">
        <f t="shared" si="58"/>
        <v>-20.550138888887886</v>
      </c>
      <c r="S630" s="69">
        <f t="shared" si="59"/>
        <v>-19.589120370372257</v>
      </c>
      <c r="T630" s="70" t="str">
        <f t="shared" si="60"/>
        <v>1-30 DAYS</v>
      </c>
      <c r="U630" s="70" t="str">
        <f t="shared" si="60"/>
        <v>1-30 DAYS</v>
      </c>
    </row>
    <row r="631" spans="1:21">
      <c r="A631" s="63" t="str">
        <f>VLOOKUP(L631,[1]Sheet1!$N:$P,3,0)</f>
        <v>M2 SAMAL</v>
      </c>
      <c r="B631" s="66">
        <v>46072.589120370372</v>
      </c>
      <c r="C631" s="66">
        <v>46073.550138888888</v>
      </c>
      <c r="D631" s="67" t="s">
        <v>1894</v>
      </c>
      <c r="E631" s="67" t="s">
        <v>1895</v>
      </c>
      <c r="F631" s="1">
        <v>1</v>
      </c>
      <c r="G631" s="63" t="str">
        <f>VLOOKUP(D631,[2]MINDANAO!$B:$C,2,0)</f>
        <v>RAIDER150 FI BLADE</v>
      </c>
      <c r="H631" s="67">
        <v>110446.43</v>
      </c>
      <c r="I631" s="63" t="str">
        <f>VLOOKUP(L631,'[3]NEW LEGEND 2026'!M:S,7,0)</f>
        <v>ULTIMATE</v>
      </c>
      <c r="J631" s="67" t="s">
        <v>1997</v>
      </c>
      <c r="K631" s="67" t="s">
        <v>1998</v>
      </c>
      <c r="L631" s="67" t="s">
        <v>731</v>
      </c>
      <c r="M631" s="63" t="str">
        <f>VLOOKUP(D631,'[3]NEW LEGEND 2026'!G:I,3,0)</f>
        <v>SUZUKI</v>
      </c>
      <c r="N631" s="63" t="str">
        <f>VLOOKUP(D631,'[3]NEW LEGEND 2026'!G:J,4,0)</f>
        <v>RED/BLACK</v>
      </c>
      <c r="O631" s="68" t="str">
        <f t="shared" si="55"/>
        <v>FEB</v>
      </c>
      <c r="P631" s="68">
        <f t="shared" si="56"/>
        <v>20</v>
      </c>
      <c r="Q631" s="68">
        <f t="shared" si="57"/>
        <v>2026</v>
      </c>
      <c r="R631" s="69">
        <f t="shared" si="58"/>
        <v>-20.550138888887886</v>
      </c>
      <c r="S631" s="69">
        <f t="shared" si="59"/>
        <v>-19.589120370372257</v>
      </c>
      <c r="T631" s="70" t="str">
        <f t="shared" si="60"/>
        <v>1-30 DAYS</v>
      </c>
      <c r="U631" s="70" t="str">
        <f t="shared" si="60"/>
        <v>1-30 DAYS</v>
      </c>
    </row>
    <row r="632" spans="1:21">
      <c r="A632" s="63" t="str">
        <f>VLOOKUP(L632,[1]Sheet1!$N:$P,3,0)</f>
        <v>M2 TAGUM 1</v>
      </c>
      <c r="B632" s="66">
        <v>46069.638680555552</v>
      </c>
      <c r="C632" s="66">
        <v>46073.56890046296</v>
      </c>
      <c r="D632" s="67" t="s">
        <v>1955</v>
      </c>
      <c r="E632" s="67" t="s">
        <v>1956</v>
      </c>
      <c r="F632" s="1">
        <v>1</v>
      </c>
      <c r="G632" s="63" t="str">
        <f>VLOOKUP(D632,[2]MINDANAO!$B:$C,2,0)</f>
        <v>SMASH(MAGS)</v>
      </c>
      <c r="H632" s="67">
        <v>65852</v>
      </c>
      <c r="I632" s="63" t="str">
        <f>VLOOKUP(L632,'[3]NEW LEGEND 2026'!M:S,7,0)</f>
        <v>ULTIMATE</v>
      </c>
      <c r="J632" s="67" t="s">
        <v>1999</v>
      </c>
      <c r="K632" s="67" t="s">
        <v>2000</v>
      </c>
      <c r="L632" s="67" t="s">
        <v>804</v>
      </c>
      <c r="M632" s="63" t="str">
        <f>VLOOKUP(D632,'[3]NEW LEGEND 2026'!G:I,3,0)</f>
        <v>SUZUKI</v>
      </c>
      <c r="N632" s="63" t="str">
        <f>VLOOKUP(D632,'[3]NEW LEGEND 2026'!G:J,4,0)</f>
        <v>EBLUE</v>
      </c>
      <c r="O632" s="68" t="str">
        <f t="shared" si="55"/>
        <v>FEB</v>
      </c>
      <c r="P632" s="68">
        <f t="shared" si="56"/>
        <v>20</v>
      </c>
      <c r="Q632" s="68">
        <f t="shared" si="57"/>
        <v>2026</v>
      </c>
      <c r="R632" s="69">
        <f t="shared" si="58"/>
        <v>-20.568900462960301</v>
      </c>
      <c r="S632" s="69">
        <f t="shared" si="59"/>
        <v>-16.638680555552128</v>
      </c>
      <c r="T632" s="70" t="str">
        <f t="shared" si="60"/>
        <v>1-30 DAYS</v>
      </c>
      <c r="U632" s="70" t="str">
        <f t="shared" si="60"/>
        <v>1-30 DAYS</v>
      </c>
    </row>
    <row r="633" spans="1:21">
      <c r="A633" s="63" t="str">
        <f>VLOOKUP(L633,[1]Sheet1!$N:$P,3,0)</f>
        <v>M2 TAGUM 1</v>
      </c>
      <c r="B633" s="66">
        <v>46069.638680555552</v>
      </c>
      <c r="C633" s="66">
        <v>46073.56890046296</v>
      </c>
      <c r="D633" s="67" t="s">
        <v>1955</v>
      </c>
      <c r="E633" s="67" t="s">
        <v>1956</v>
      </c>
      <c r="F633" s="1">
        <v>1</v>
      </c>
      <c r="G633" s="63" t="str">
        <f>VLOOKUP(D633,[2]MINDANAO!$B:$C,2,0)</f>
        <v>SMASH(MAGS)</v>
      </c>
      <c r="H633" s="67">
        <v>65852</v>
      </c>
      <c r="I633" s="63" t="str">
        <f>VLOOKUP(L633,'[3]NEW LEGEND 2026'!M:S,7,0)</f>
        <v>ULTIMATE</v>
      </c>
      <c r="J633" s="67" t="s">
        <v>2001</v>
      </c>
      <c r="K633" s="67" t="s">
        <v>2002</v>
      </c>
      <c r="L633" s="67" t="s">
        <v>804</v>
      </c>
      <c r="M633" s="63" t="str">
        <f>VLOOKUP(D633,'[3]NEW LEGEND 2026'!G:I,3,0)</f>
        <v>SUZUKI</v>
      </c>
      <c r="N633" s="63" t="str">
        <f>VLOOKUP(D633,'[3]NEW LEGEND 2026'!G:J,4,0)</f>
        <v>EBLUE</v>
      </c>
      <c r="O633" s="68" t="str">
        <f t="shared" si="55"/>
        <v>FEB</v>
      </c>
      <c r="P633" s="68">
        <f t="shared" si="56"/>
        <v>20</v>
      </c>
      <c r="Q633" s="68">
        <f t="shared" si="57"/>
        <v>2026</v>
      </c>
      <c r="R633" s="69">
        <f t="shared" si="58"/>
        <v>-20.568900462960301</v>
      </c>
      <c r="S633" s="69">
        <f t="shared" si="59"/>
        <v>-16.638680555552128</v>
      </c>
      <c r="T633" s="70" t="str">
        <f t="shared" si="60"/>
        <v>1-30 DAYS</v>
      </c>
      <c r="U633" s="70" t="str">
        <f t="shared" si="60"/>
        <v>1-30 DAYS</v>
      </c>
    </row>
    <row r="634" spans="1:21">
      <c r="A634" s="63" t="str">
        <f>VLOOKUP(L634,[1]Sheet1!$N:$P,3,0)</f>
        <v>M1 VALENCIA</v>
      </c>
      <c r="B634" s="66">
        <v>46025.459710648152</v>
      </c>
      <c r="C634" s="66">
        <v>46077.690405092602</v>
      </c>
      <c r="D634" s="67" t="s">
        <v>663</v>
      </c>
      <c r="E634" s="67" t="s">
        <v>664</v>
      </c>
      <c r="F634" s="1">
        <v>1</v>
      </c>
      <c r="G634" s="63" t="str">
        <f>VLOOKUP(D634,[2]MINDANAO!$B:$C,2,0)</f>
        <v>CT125</v>
      </c>
      <c r="H634" s="67">
        <v>58118</v>
      </c>
      <c r="I634" s="63" t="str">
        <f>VLOOKUP(L634,'[3]NEW LEGEND 2026'!M:S,7,0)</f>
        <v>MUTI</v>
      </c>
      <c r="J634" s="67" t="s">
        <v>2003</v>
      </c>
      <c r="K634" s="67" t="s">
        <v>2004</v>
      </c>
      <c r="L634" s="67" t="s">
        <v>616</v>
      </c>
      <c r="M634" s="63" t="str">
        <f>VLOOKUP(D634,'[3]NEW LEGEND 2026'!G:I,3,0)</f>
        <v>KAWASAKI</v>
      </c>
      <c r="N634" s="63" t="str">
        <f>VLOOKUP(D634,'[3]NEW LEGEND 2026'!G:J,4,0)</f>
        <v>BLACK/RED</v>
      </c>
      <c r="O634" s="68" t="str">
        <f t="shared" si="55"/>
        <v>FEB</v>
      </c>
      <c r="P634" s="68">
        <f t="shared" si="56"/>
        <v>24</v>
      </c>
      <c r="Q634" s="68">
        <f t="shared" si="57"/>
        <v>2026</v>
      </c>
      <c r="R634" s="69">
        <f t="shared" si="58"/>
        <v>-24.690405092602305</v>
      </c>
      <c r="S634" s="69">
        <f t="shared" si="59"/>
        <v>27.540289351847605</v>
      </c>
      <c r="T634" s="70" t="str">
        <f t="shared" si="60"/>
        <v>1-30 DAYS</v>
      </c>
      <c r="U634" s="70" t="str">
        <f t="shared" si="60"/>
        <v>1-30 DAYS</v>
      </c>
    </row>
    <row r="635" spans="1:21">
      <c r="A635" s="63" t="str">
        <f>VLOOKUP(L635,[1]Sheet1!$N:$P,3,0)</f>
        <v>M1 VALENCIA</v>
      </c>
      <c r="B635" s="66">
        <v>46025.456770833327</v>
      </c>
      <c r="C635" s="66">
        <v>46077.690405092602</v>
      </c>
      <c r="D635" s="67" t="s">
        <v>663</v>
      </c>
      <c r="E635" s="67" t="s">
        <v>664</v>
      </c>
      <c r="F635" s="1">
        <v>1</v>
      </c>
      <c r="G635" s="63" t="str">
        <f>VLOOKUP(D635,[2]MINDANAO!$B:$C,2,0)</f>
        <v>CT125</v>
      </c>
      <c r="H635" s="67">
        <v>58118</v>
      </c>
      <c r="I635" s="63" t="str">
        <f>VLOOKUP(L635,'[3]NEW LEGEND 2026'!M:S,7,0)</f>
        <v>MUTI</v>
      </c>
      <c r="J635" s="67" t="s">
        <v>2005</v>
      </c>
      <c r="K635" s="67" t="s">
        <v>2006</v>
      </c>
      <c r="L635" s="67" t="s">
        <v>616</v>
      </c>
      <c r="M635" s="63" t="str">
        <f>VLOOKUP(D635,'[3]NEW LEGEND 2026'!G:I,3,0)</f>
        <v>KAWASAKI</v>
      </c>
      <c r="N635" s="63" t="str">
        <f>VLOOKUP(D635,'[3]NEW LEGEND 2026'!G:J,4,0)</f>
        <v>BLACK/RED</v>
      </c>
      <c r="O635" s="68" t="str">
        <f t="shared" si="55"/>
        <v>FEB</v>
      </c>
      <c r="P635" s="68">
        <f t="shared" si="56"/>
        <v>24</v>
      </c>
      <c r="Q635" s="68">
        <f t="shared" si="57"/>
        <v>2026</v>
      </c>
      <c r="R635" s="69">
        <f t="shared" si="58"/>
        <v>-24.690405092602305</v>
      </c>
      <c r="S635" s="69">
        <f t="shared" si="59"/>
        <v>27.543229166672972</v>
      </c>
      <c r="T635" s="70" t="str">
        <f t="shared" si="60"/>
        <v>1-30 DAYS</v>
      </c>
      <c r="U635" s="70" t="str">
        <f t="shared" si="60"/>
        <v>1-30 DAYS</v>
      </c>
    </row>
    <row r="636" spans="1:21">
      <c r="A636" s="63" t="str">
        <f>VLOOKUP(L636,[1]Sheet1!$N:$P,3,0)</f>
        <v>M1 VALENCIA</v>
      </c>
      <c r="B636" s="66">
        <v>46025.419571759259</v>
      </c>
      <c r="C636" s="66">
        <v>46077.690405092602</v>
      </c>
      <c r="D636" s="67" t="s">
        <v>663</v>
      </c>
      <c r="E636" s="67" t="s">
        <v>664</v>
      </c>
      <c r="F636" s="1">
        <v>1</v>
      </c>
      <c r="G636" s="63" t="str">
        <f>VLOOKUP(D636,[2]MINDANAO!$B:$C,2,0)</f>
        <v>CT125</v>
      </c>
      <c r="H636" s="67">
        <v>58118</v>
      </c>
      <c r="I636" s="63" t="str">
        <f>VLOOKUP(L636,'[3]NEW LEGEND 2026'!M:S,7,0)</f>
        <v>MUTI</v>
      </c>
      <c r="J636" s="67" t="s">
        <v>2007</v>
      </c>
      <c r="K636" s="67" t="s">
        <v>2008</v>
      </c>
      <c r="L636" s="67" t="s">
        <v>616</v>
      </c>
      <c r="M636" s="63" t="str">
        <f>VLOOKUP(D636,'[3]NEW LEGEND 2026'!G:I,3,0)</f>
        <v>KAWASAKI</v>
      </c>
      <c r="N636" s="63" t="str">
        <f>VLOOKUP(D636,'[3]NEW LEGEND 2026'!G:J,4,0)</f>
        <v>BLACK/RED</v>
      </c>
      <c r="O636" s="68" t="str">
        <f t="shared" si="55"/>
        <v>FEB</v>
      </c>
      <c r="P636" s="68">
        <f t="shared" si="56"/>
        <v>24</v>
      </c>
      <c r="Q636" s="68">
        <f t="shared" si="57"/>
        <v>2026</v>
      </c>
      <c r="R636" s="69">
        <f t="shared" si="58"/>
        <v>-24.690405092602305</v>
      </c>
      <c r="S636" s="69">
        <f t="shared" si="59"/>
        <v>27.58042824074073</v>
      </c>
      <c r="T636" s="70" t="str">
        <f t="shared" si="60"/>
        <v>1-30 DAYS</v>
      </c>
      <c r="U636" s="70" t="str">
        <f t="shared" si="60"/>
        <v>1-30 DAYS</v>
      </c>
    </row>
    <row r="637" spans="1:21">
      <c r="A637" s="63" t="str">
        <f>VLOOKUP(L637,[1]Sheet1!$N:$P,3,0)</f>
        <v>M1 VALENCIA</v>
      </c>
      <c r="B637" s="66">
        <v>46025.419571759259</v>
      </c>
      <c r="C637" s="66">
        <v>46077.690405092602</v>
      </c>
      <c r="D637" s="67" t="s">
        <v>663</v>
      </c>
      <c r="E637" s="67" t="s">
        <v>664</v>
      </c>
      <c r="F637" s="1">
        <v>1</v>
      </c>
      <c r="G637" s="63" t="str">
        <f>VLOOKUP(D637,[2]MINDANAO!$B:$C,2,0)</f>
        <v>CT125</v>
      </c>
      <c r="H637" s="67">
        <v>58118</v>
      </c>
      <c r="I637" s="63" t="str">
        <f>VLOOKUP(L637,'[3]NEW LEGEND 2026'!M:S,7,0)</f>
        <v>MUTI</v>
      </c>
      <c r="J637" s="67" t="s">
        <v>2009</v>
      </c>
      <c r="K637" s="67" t="s">
        <v>2010</v>
      </c>
      <c r="L637" s="67" t="s">
        <v>616</v>
      </c>
      <c r="M637" s="63" t="str">
        <f>VLOOKUP(D637,'[3]NEW LEGEND 2026'!G:I,3,0)</f>
        <v>KAWASAKI</v>
      </c>
      <c r="N637" s="63" t="str">
        <f>VLOOKUP(D637,'[3]NEW LEGEND 2026'!G:J,4,0)</f>
        <v>BLACK/RED</v>
      </c>
      <c r="O637" s="68" t="str">
        <f t="shared" si="55"/>
        <v>FEB</v>
      </c>
      <c r="P637" s="68">
        <f t="shared" si="56"/>
        <v>24</v>
      </c>
      <c r="Q637" s="68">
        <f t="shared" si="57"/>
        <v>2026</v>
      </c>
      <c r="R637" s="69">
        <f t="shared" si="58"/>
        <v>-24.690405092602305</v>
      </c>
      <c r="S637" s="69">
        <f t="shared" si="59"/>
        <v>27.58042824074073</v>
      </c>
      <c r="T637" s="70" t="str">
        <f t="shared" si="60"/>
        <v>1-30 DAYS</v>
      </c>
      <c r="U637" s="70" t="str">
        <f t="shared" si="60"/>
        <v>1-30 DAYS</v>
      </c>
    </row>
    <row r="638" spans="1:21">
      <c r="A638" s="63" t="str">
        <f>VLOOKUP(L638,[1]Sheet1!$N:$P,3,0)</f>
        <v>M1 TUPI</v>
      </c>
      <c r="B638" s="66">
        <v>46072.613368055558</v>
      </c>
      <c r="C638" s="66">
        <v>46078.397499999999</v>
      </c>
      <c r="D638" s="67" t="s">
        <v>577</v>
      </c>
      <c r="E638" s="67" t="s">
        <v>578</v>
      </c>
      <c r="F638" s="1">
        <v>1</v>
      </c>
      <c r="G638" s="63" t="str">
        <f>VLOOKUP(D638,[2]MINDANAO!$B:$C,2,0)</f>
        <v>WAVE RSX(DISC)</v>
      </c>
      <c r="H638" s="67">
        <v>63718</v>
      </c>
      <c r="I638" s="63" t="str">
        <f>VLOOKUP(L638,'[3]NEW LEGEND 2026'!M:S,7,0)</f>
        <v>MUTI</v>
      </c>
      <c r="J638" s="67" t="s">
        <v>2011</v>
      </c>
      <c r="K638" s="67" t="s">
        <v>2012</v>
      </c>
      <c r="L638" s="67" t="s">
        <v>426</v>
      </c>
      <c r="M638" s="63" t="str">
        <f>VLOOKUP(D638,'[3]NEW LEGEND 2026'!G:I,3,0)</f>
        <v>HONDA</v>
      </c>
      <c r="N638" s="63" t="str">
        <f>VLOOKUP(D638,'[3]NEW LEGEND 2026'!G:J,4,0)</f>
        <v>BLACK)</v>
      </c>
      <c r="O638" s="68" t="str">
        <f t="shared" si="55"/>
        <v>FEB</v>
      </c>
      <c r="P638" s="68">
        <f t="shared" si="56"/>
        <v>25</v>
      </c>
      <c r="Q638" s="68">
        <f t="shared" si="57"/>
        <v>2026</v>
      </c>
      <c r="R638" s="69">
        <f t="shared" si="58"/>
        <v>-25.397499999999127</v>
      </c>
      <c r="S638" s="69">
        <f t="shared" si="59"/>
        <v>-19.613368055557657</v>
      </c>
      <c r="T638" s="70" t="str">
        <f t="shared" si="60"/>
        <v>1-30 DAYS</v>
      </c>
      <c r="U638" s="70" t="str">
        <f t="shared" si="60"/>
        <v>1-30 DAYS</v>
      </c>
    </row>
    <row r="639" spans="1:21">
      <c r="A639" s="63" t="str">
        <f>VLOOKUP(L639,[1]Sheet1!$N:$P,3,0)</f>
        <v>M1 TUPI</v>
      </c>
      <c r="B639" s="66">
        <v>46072.613368055558</v>
      </c>
      <c r="C639" s="66">
        <v>46078.397499999999</v>
      </c>
      <c r="D639" s="67" t="s">
        <v>577</v>
      </c>
      <c r="E639" s="67" t="s">
        <v>578</v>
      </c>
      <c r="F639" s="1">
        <v>1</v>
      </c>
      <c r="G639" s="63" t="str">
        <f>VLOOKUP(D639,[2]MINDANAO!$B:$C,2,0)</f>
        <v>WAVE RSX(DISC)</v>
      </c>
      <c r="H639" s="67">
        <v>63718</v>
      </c>
      <c r="I639" s="63" t="str">
        <f>VLOOKUP(L639,'[3]NEW LEGEND 2026'!M:S,7,0)</f>
        <v>MUTI</v>
      </c>
      <c r="J639" s="67" t="s">
        <v>2013</v>
      </c>
      <c r="K639" s="67" t="s">
        <v>2014</v>
      </c>
      <c r="L639" s="67" t="s">
        <v>426</v>
      </c>
      <c r="M639" s="63" t="str">
        <f>VLOOKUP(D639,'[3]NEW LEGEND 2026'!G:I,3,0)</f>
        <v>HONDA</v>
      </c>
      <c r="N639" s="63" t="str">
        <f>VLOOKUP(D639,'[3]NEW LEGEND 2026'!G:J,4,0)</f>
        <v>BLACK)</v>
      </c>
      <c r="O639" s="68" t="str">
        <f t="shared" si="55"/>
        <v>FEB</v>
      </c>
      <c r="P639" s="68">
        <f t="shared" si="56"/>
        <v>25</v>
      </c>
      <c r="Q639" s="68">
        <f t="shared" si="57"/>
        <v>2026</v>
      </c>
      <c r="R639" s="69">
        <f t="shared" si="58"/>
        <v>-25.397499999999127</v>
      </c>
      <c r="S639" s="69">
        <f t="shared" si="59"/>
        <v>-19.613368055557657</v>
      </c>
      <c r="T639" s="70" t="str">
        <f t="shared" si="60"/>
        <v>1-30 DAYS</v>
      </c>
      <c r="U639" s="70" t="str">
        <f t="shared" si="60"/>
        <v>1-30 DAYS</v>
      </c>
    </row>
    <row r="640" spans="1:21">
      <c r="A640" s="63" t="str">
        <f>VLOOKUP(L640,[1]Sheet1!$N:$P,3,0)</f>
        <v>M1 DIGOS</v>
      </c>
      <c r="B640" s="66">
        <v>45929.442499999997</v>
      </c>
      <c r="C640" s="66">
        <v>46078.558356481481</v>
      </c>
      <c r="D640" s="67" t="s">
        <v>1064</v>
      </c>
      <c r="E640" s="67" t="s">
        <v>1065</v>
      </c>
      <c r="F640" s="1">
        <v>1</v>
      </c>
      <c r="G640" s="63" t="str">
        <f>VLOOKUP(D640,[2]MINDANAO!$B:$C,2,0)</f>
        <v>AVENIS125</v>
      </c>
      <c r="H640" s="67">
        <v>77012</v>
      </c>
      <c r="I640" s="63" t="str">
        <f>VLOOKUP(L640,'[3]NEW LEGEND 2026'!M:S,7,0)</f>
        <v>MUTI</v>
      </c>
      <c r="J640" s="67" t="s">
        <v>2015</v>
      </c>
      <c r="K640" s="67" t="s">
        <v>2016</v>
      </c>
      <c r="L640" s="67" t="s">
        <v>490</v>
      </c>
      <c r="M640" s="63" t="str">
        <f>VLOOKUP(D640,'[3]NEW LEGEND 2026'!G:I,3,0)</f>
        <v>SUZUKI</v>
      </c>
      <c r="N640" s="63" t="str">
        <f>VLOOKUP(D640,'[3]NEW LEGEND 2026'!G:J,4,0)</f>
        <v>BLACK</v>
      </c>
      <c r="O640" s="68" t="str">
        <f t="shared" si="55"/>
        <v>FEB</v>
      </c>
      <c r="P640" s="68">
        <f t="shared" si="56"/>
        <v>25</v>
      </c>
      <c r="Q640" s="68">
        <f t="shared" si="57"/>
        <v>2026</v>
      </c>
      <c r="R640" s="69">
        <f t="shared" si="58"/>
        <v>-25.558356481480587</v>
      </c>
      <c r="S640" s="69">
        <f t="shared" si="59"/>
        <v>123.55750000000262</v>
      </c>
      <c r="T640" s="70" t="str">
        <f t="shared" si="60"/>
        <v>1-30 DAYS</v>
      </c>
      <c r="U640" s="70" t="str">
        <f t="shared" si="60"/>
        <v>91 DAYS UP</v>
      </c>
    </row>
    <row r="641" spans="1:21">
      <c r="A641" s="63" t="str">
        <f>VLOOKUP(L641,[1]Sheet1!$N:$P,3,0)</f>
        <v>M1 ISULAN</v>
      </c>
      <c r="B641" s="66">
        <v>46078.449421296304</v>
      </c>
      <c r="C641" s="66">
        <v>46078.628865740742</v>
      </c>
      <c r="D641" s="67" t="s">
        <v>604</v>
      </c>
      <c r="E641" s="67" t="s">
        <v>605</v>
      </c>
      <c r="F641" s="1">
        <v>1</v>
      </c>
      <c r="G641" s="63" t="str">
        <f>VLOOKUP(D641,[2]MINDANAO!$B:$C,2,0)</f>
        <v>XRM OFFROAD FI(DSX)</v>
      </c>
      <c r="H641" s="67">
        <v>72378</v>
      </c>
      <c r="I641" s="63" t="str">
        <f>VLOOKUP(L641,'[3]NEW LEGEND 2026'!M:S,7,0)</f>
        <v>MUTI</v>
      </c>
      <c r="J641" s="67" t="s">
        <v>2017</v>
      </c>
      <c r="K641" s="67" t="s">
        <v>2018</v>
      </c>
      <c r="L641" s="67" t="s">
        <v>391</v>
      </c>
      <c r="M641" s="63" t="str">
        <f>VLOOKUP(D641,'[3]NEW LEGEND 2026'!G:I,3,0)</f>
        <v>HONDA</v>
      </c>
      <c r="N641" s="63" t="str">
        <f>VLOOKUP(D641,'[3]NEW LEGEND 2026'!G:J,4,0)</f>
        <v>WHITE/BLUE</v>
      </c>
      <c r="O641" s="68" t="str">
        <f t="shared" si="55"/>
        <v>FEB</v>
      </c>
      <c r="P641" s="68">
        <f t="shared" si="56"/>
        <v>25</v>
      </c>
      <c r="Q641" s="68">
        <f t="shared" si="57"/>
        <v>2026</v>
      </c>
      <c r="R641" s="69">
        <f t="shared" si="58"/>
        <v>-25.628865740742185</v>
      </c>
      <c r="S641" s="69">
        <f t="shared" si="59"/>
        <v>-25.449421296303626</v>
      </c>
      <c r="T641" s="70" t="str">
        <f t="shared" si="60"/>
        <v>1-30 DAYS</v>
      </c>
      <c r="U641" s="70" t="str">
        <f t="shared" si="60"/>
        <v>1-30 DAYS</v>
      </c>
    </row>
    <row r="642" spans="1:21">
      <c r="A642" s="63" t="str">
        <f>VLOOKUP(L642,[1]Sheet1!$N:$P,3,0)</f>
        <v>M2 STO. TOMAS</v>
      </c>
      <c r="B642" s="66">
        <v>46079.556331018517</v>
      </c>
      <c r="C642" s="66">
        <v>46079.556331018517</v>
      </c>
      <c r="D642" s="67" t="s">
        <v>2019</v>
      </c>
      <c r="E642" s="67" t="s">
        <v>2020</v>
      </c>
      <c r="F642" s="1">
        <v>1</v>
      </c>
      <c r="G642" s="63" t="str">
        <f>VLOOKUP(D642,[2]MINDANAO!$B:$C,2,0)</f>
        <v xml:space="preserve">PG-1 </v>
      </c>
      <c r="H642" s="67">
        <v>77140.180000000008</v>
      </c>
      <c r="I642" s="63" t="str">
        <f>VLOOKUP(L642,'[3]NEW LEGEND 2026'!M:S,7,0)</f>
        <v>ULTIMATE</v>
      </c>
      <c r="J642" s="67" t="s">
        <v>2021</v>
      </c>
      <c r="K642" s="67" t="s">
        <v>2022</v>
      </c>
      <c r="L642" s="67" t="s">
        <v>1367</v>
      </c>
      <c r="M642" s="63" t="str">
        <f>VLOOKUP(D642,'[3]NEW LEGEND 2026'!G:I,3,0)</f>
        <v>YAMAHA</v>
      </c>
      <c r="N642" s="63" t="str">
        <f>VLOOKUP(D642,'[3]NEW LEGEND 2026'!G:J,4,0)</f>
        <v>LIGHT BLUE</v>
      </c>
      <c r="O642" s="68" t="str">
        <f t="shared" ref="O642:O705" si="61">CHOOSE(MONTH(C642),"JAN","FEB","MAR","APR","MAY","JUN","JUL","AUG","SEP","OCT","NOV","DEC")</f>
        <v>FEB</v>
      </c>
      <c r="P642" s="68">
        <f t="shared" ref="P642:P705" si="62">DAY(C642)</f>
        <v>26</v>
      </c>
      <c r="Q642" s="68">
        <f t="shared" ref="Q642:Q705" si="63">YEAR(C642)</f>
        <v>2026</v>
      </c>
      <c r="R642" s="69">
        <f t="shared" ref="R642:R705" si="64">DATE(2026,1,31)-C642</f>
        <v>-26.556331018517085</v>
      </c>
      <c r="S642" s="69">
        <f t="shared" si="59"/>
        <v>-26.556331018517085</v>
      </c>
      <c r="T642" s="70" t="str">
        <f t="shared" si="60"/>
        <v>1-30 DAYS</v>
      </c>
      <c r="U642" s="70" t="str">
        <f t="shared" si="60"/>
        <v>1-30 DAYS</v>
      </c>
    </row>
    <row r="643" spans="1:21">
      <c r="A643" s="63" t="str">
        <f>VLOOKUP(L643,[1]Sheet1!$N:$P,3,0)</f>
        <v>M2 BAYUGAN</v>
      </c>
      <c r="B643" s="66">
        <v>46080.360381944447</v>
      </c>
      <c r="C643" s="66">
        <v>46080.360381944447</v>
      </c>
      <c r="D643" s="67" t="s">
        <v>1614</v>
      </c>
      <c r="E643" s="67" t="s">
        <v>1615</v>
      </c>
      <c r="F643" s="1">
        <v>1</v>
      </c>
      <c r="G643" s="63" t="str">
        <f>VLOOKUP(D643,[2]MINDANAO!$B:$C,2,0)</f>
        <v>XTZ125</v>
      </c>
      <c r="H643" s="67">
        <v>85446</v>
      </c>
      <c r="I643" s="63" t="str">
        <f>VLOOKUP(L643,'[3]NEW LEGEND 2026'!M:S,7,0)</f>
        <v>ULTIMATE</v>
      </c>
      <c r="J643" s="67" t="s">
        <v>2023</v>
      </c>
      <c r="K643" s="67" t="s">
        <v>2024</v>
      </c>
      <c r="L643" s="67" t="s">
        <v>692</v>
      </c>
      <c r="M643" s="63" t="str">
        <f>VLOOKUP(D643,'[3]NEW LEGEND 2026'!G:I,3,0)</f>
        <v>YAMAHA</v>
      </c>
      <c r="N643" s="63" t="str">
        <f>VLOOKUP(D643,'[3]NEW LEGEND 2026'!G:J,4,0)</f>
        <v>LUE</v>
      </c>
      <c r="O643" s="68" t="str">
        <f t="shared" si="61"/>
        <v>FEB</v>
      </c>
      <c r="P643" s="68">
        <f t="shared" si="62"/>
        <v>27</v>
      </c>
      <c r="Q643" s="68">
        <f t="shared" si="63"/>
        <v>2026</v>
      </c>
      <c r="R643" s="69">
        <f t="shared" si="64"/>
        <v>-27.360381944446999</v>
      </c>
      <c r="S643" s="69">
        <f t="shared" ref="S643:S706" si="65">DATE(2026,1,31)-B643</f>
        <v>-27.360381944446999</v>
      </c>
      <c r="T643" s="70" t="str">
        <f t="shared" si="60"/>
        <v>1-30 DAYS</v>
      </c>
      <c r="U643" s="70" t="str">
        <f t="shared" si="60"/>
        <v>1-30 DAYS</v>
      </c>
    </row>
    <row r="644" spans="1:21">
      <c r="A644" s="63" t="str">
        <f>VLOOKUP(L644,[1]Sheet1!$N:$P,3,0)</f>
        <v>M2 BAYUGAN</v>
      </c>
      <c r="B644" s="66">
        <v>46080.365335648137</v>
      </c>
      <c r="C644" s="66">
        <v>46080.365335648137</v>
      </c>
      <c r="D644" s="67" t="s">
        <v>1614</v>
      </c>
      <c r="E644" s="67" t="s">
        <v>1615</v>
      </c>
      <c r="F644" s="1">
        <v>1</v>
      </c>
      <c r="G644" s="63" t="str">
        <f>VLOOKUP(D644,[2]MINDANAO!$B:$C,2,0)</f>
        <v>XTZ125</v>
      </c>
      <c r="H644" s="67">
        <v>85446</v>
      </c>
      <c r="I644" s="63" t="str">
        <f>VLOOKUP(L644,'[3]NEW LEGEND 2026'!M:S,7,0)</f>
        <v>ULTIMATE</v>
      </c>
      <c r="J644" s="67" t="s">
        <v>2025</v>
      </c>
      <c r="K644" s="67" t="s">
        <v>2026</v>
      </c>
      <c r="L644" s="67" t="s">
        <v>692</v>
      </c>
      <c r="M644" s="63" t="str">
        <f>VLOOKUP(D644,'[3]NEW LEGEND 2026'!G:I,3,0)</f>
        <v>YAMAHA</v>
      </c>
      <c r="N644" s="63" t="str">
        <f>VLOOKUP(D644,'[3]NEW LEGEND 2026'!G:J,4,0)</f>
        <v>LUE</v>
      </c>
      <c r="O644" s="68" t="str">
        <f t="shared" si="61"/>
        <v>FEB</v>
      </c>
      <c r="P644" s="68">
        <f t="shared" si="62"/>
        <v>27</v>
      </c>
      <c r="Q644" s="68">
        <f t="shared" si="63"/>
        <v>2026</v>
      </c>
      <c r="R644" s="69">
        <f t="shared" si="64"/>
        <v>-27.365335648137261</v>
      </c>
      <c r="S644" s="69">
        <f t="shared" si="65"/>
        <v>-27.365335648137261</v>
      </c>
      <c r="T644" s="70" t="str">
        <f t="shared" si="60"/>
        <v>1-30 DAYS</v>
      </c>
      <c r="U644" s="70" t="str">
        <f t="shared" si="60"/>
        <v>1-30 DAYS</v>
      </c>
    </row>
    <row r="645" spans="1:21">
      <c r="A645" s="63" t="str">
        <f>VLOOKUP(L645,[1]Sheet1!$N:$P,3,0)</f>
        <v>M1 TACURONG</v>
      </c>
      <c r="B645" s="66">
        <v>45594.540069444447</v>
      </c>
      <c r="C645" s="66">
        <v>46081.34820601852</v>
      </c>
      <c r="D645" s="67" t="s">
        <v>573</v>
      </c>
      <c r="E645" s="67" t="s">
        <v>574</v>
      </c>
      <c r="F645" s="1">
        <v>1</v>
      </c>
      <c r="G645" s="63" t="str">
        <f>VLOOKUP(D645,[2]MINDANAO!$B:$C,2,0)</f>
        <v>CT100B</v>
      </c>
      <c r="H645" s="67">
        <v>52948</v>
      </c>
      <c r="I645" s="63" t="str">
        <f>VLOOKUP(L645,'[3]NEW LEGEND 2026'!M:S,7,0)</f>
        <v>MUTI</v>
      </c>
      <c r="J645" s="67" t="s">
        <v>2027</v>
      </c>
      <c r="K645" s="67" t="s">
        <v>2028</v>
      </c>
      <c r="L645" s="67" t="s">
        <v>386</v>
      </c>
      <c r="M645" s="63" t="str">
        <f>VLOOKUP(D645,'[3]NEW LEGEND 2026'!G:I,3,0)</f>
        <v>KAWASAKI</v>
      </c>
      <c r="N645" s="63" t="str">
        <f>VLOOKUP(D645,'[3]NEW LEGEND 2026'!G:J,4,0)</f>
        <v>BLACK/BLUE</v>
      </c>
      <c r="O645" s="68" t="str">
        <f t="shared" si="61"/>
        <v>FEB</v>
      </c>
      <c r="P645" s="68">
        <f t="shared" si="62"/>
        <v>28</v>
      </c>
      <c r="Q645" s="68">
        <f t="shared" si="63"/>
        <v>2026</v>
      </c>
      <c r="R645" s="69">
        <f t="shared" si="64"/>
        <v>-28.348206018519704</v>
      </c>
      <c r="S645" s="69">
        <f t="shared" si="65"/>
        <v>458.459930555553</v>
      </c>
      <c r="T645" s="70" t="str">
        <f t="shared" si="60"/>
        <v>1-30 DAYS</v>
      </c>
      <c r="U645" s="70" t="str">
        <f t="shared" si="60"/>
        <v>91 DAYS UP</v>
      </c>
    </row>
    <row r="646" spans="1:21">
      <c r="A646" s="63" t="str">
        <f>VLOOKUP(L646,[1]Sheet1!$N:$P,3,0)</f>
        <v>M1 KIDAPAWAN</v>
      </c>
      <c r="B646" s="66">
        <v>46080.614710648151</v>
      </c>
      <c r="C646" s="66">
        <v>46081.465868055559</v>
      </c>
      <c r="D646" s="67" t="s">
        <v>1194</v>
      </c>
      <c r="E646" s="67" t="s">
        <v>1195</v>
      </c>
      <c r="F646" s="1">
        <v>1</v>
      </c>
      <c r="G646" s="63" t="str">
        <f>VLOOKUP(D646,[2]MINDANAO!$B:$C,2,0)</f>
        <v>ADV160</v>
      </c>
      <c r="H646" s="67">
        <v>157558</v>
      </c>
      <c r="I646" s="63" t="str">
        <f>VLOOKUP(L646,'[3]NEW LEGEND 2026'!M:S,7,0)</f>
        <v>MUTI</v>
      </c>
      <c r="J646" s="67" t="s">
        <v>2029</v>
      </c>
      <c r="K646" s="67" t="s">
        <v>2030</v>
      </c>
      <c r="L646" s="67" t="s">
        <v>503</v>
      </c>
      <c r="M646" s="63" t="str">
        <f>VLOOKUP(D646,'[3]NEW LEGEND 2026'!G:I,3,0)</f>
        <v>HONDA</v>
      </c>
      <c r="N646" s="63" t="str">
        <f>VLOOKUP(D646,'[3]NEW LEGEND 2026'!G:J,4,0)</f>
        <v>RED/BLACK</v>
      </c>
      <c r="O646" s="68" t="str">
        <f t="shared" si="61"/>
        <v>FEB</v>
      </c>
      <c r="P646" s="68">
        <f t="shared" si="62"/>
        <v>28</v>
      </c>
      <c r="Q646" s="68">
        <f t="shared" si="63"/>
        <v>2026</v>
      </c>
      <c r="R646" s="69">
        <f t="shared" si="64"/>
        <v>-28.465868055558531</v>
      </c>
      <c r="S646" s="69">
        <f t="shared" si="65"/>
        <v>-27.614710648151231</v>
      </c>
      <c r="T646" s="70" t="str">
        <f t="shared" si="60"/>
        <v>1-30 DAYS</v>
      </c>
      <c r="U646" s="70" t="str">
        <f t="shared" si="60"/>
        <v>1-30 DAYS</v>
      </c>
    </row>
    <row r="647" spans="1:21">
      <c r="A647" s="63" t="str">
        <f>VLOOKUP(L647,[1]Sheet1!$N:$P,3,0)</f>
        <v>M1 KIDAPAWAN</v>
      </c>
      <c r="B647" s="66">
        <v>46080.614710648151</v>
      </c>
      <c r="C647" s="66">
        <v>46081.465868055559</v>
      </c>
      <c r="D647" s="67" t="s">
        <v>1194</v>
      </c>
      <c r="E647" s="67" t="s">
        <v>1195</v>
      </c>
      <c r="F647" s="1">
        <v>1</v>
      </c>
      <c r="G647" s="63" t="str">
        <f>VLOOKUP(D647,[2]MINDANAO!$B:$C,2,0)</f>
        <v>ADV160</v>
      </c>
      <c r="H647" s="67">
        <v>157558</v>
      </c>
      <c r="I647" s="63" t="str">
        <f>VLOOKUP(L647,'[3]NEW LEGEND 2026'!M:S,7,0)</f>
        <v>MUTI</v>
      </c>
      <c r="J647" s="67" t="s">
        <v>2031</v>
      </c>
      <c r="K647" s="67" t="s">
        <v>2032</v>
      </c>
      <c r="L647" s="67" t="s">
        <v>503</v>
      </c>
      <c r="M647" s="63" t="str">
        <f>VLOOKUP(D647,'[3]NEW LEGEND 2026'!G:I,3,0)</f>
        <v>HONDA</v>
      </c>
      <c r="N647" s="63" t="str">
        <f>VLOOKUP(D647,'[3]NEW LEGEND 2026'!G:J,4,0)</f>
        <v>RED/BLACK</v>
      </c>
      <c r="O647" s="68" t="str">
        <f t="shared" si="61"/>
        <v>FEB</v>
      </c>
      <c r="P647" s="68">
        <f t="shared" si="62"/>
        <v>28</v>
      </c>
      <c r="Q647" s="68">
        <f t="shared" si="63"/>
        <v>2026</v>
      </c>
      <c r="R647" s="69">
        <f t="shared" si="64"/>
        <v>-28.465868055558531</v>
      </c>
      <c r="S647" s="69">
        <f t="shared" si="65"/>
        <v>-27.614710648151231</v>
      </c>
      <c r="T647" s="70" t="str">
        <f t="shared" si="60"/>
        <v>1-30 DAYS</v>
      </c>
      <c r="U647" s="70" t="str">
        <f t="shared" si="60"/>
        <v>1-30 DAYS</v>
      </c>
    </row>
    <row r="648" spans="1:21">
      <c r="A648" s="63" t="str">
        <f>VLOOKUP(L648,[1]Sheet1!$N:$P,3,0)</f>
        <v>M1 KIDAPAWAN</v>
      </c>
      <c r="B648" s="66">
        <v>45944.687592592592</v>
      </c>
      <c r="C648" s="66">
        <v>46081.465868055559</v>
      </c>
      <c r="D648" s="67" t="s">
        <v>1555</v>
      </c>
      <c r="E648" s="67" t="s">
        <v>1556</v>
      </c>
      <c r="F648" s="1">
        <v>1</v>
      </c>
      <c r="G648" s="63" t="str">
        <f>VLOOKUP(D648,[2]MINDANAO!$B:$C,2,0)</f>
        <v>BARAKO II (KICK START)</v>
      </c>
      <c r="H648" s="67">
        <v>88010</v>
      </c>
      <c r="I648" s="63" t="str">
        <f>VLOOKUP(L648,'[3]NEW LEGEND 2026'!M:S,7,0)</f>
        <v>MUTI</v>
      </c>
      <c r="J648" s="67" t="s">
        <v>2033</v>
      </c>
      <c r="K648" s="67" t="s">
        <v>2034</v>
      </c>
      <c r="L648" s="67" t="s">
        <v>503</v>
      </c>
      <c r="M648" s="63" t="str">
        <f>VLOOKUP(D648,'[3]NEW LEGEND 2026'!G:I,3,0)</f>
        <v>KAWASAKI</v>
      </c>
      <c r="N648" s="63" t="str">
        <f>VLOOKUP(D648,'[3]NEW LEGEND 2026'!G:J,4,0)</f>
        <v>GREY</v>
      </c>
      <c r="O648" s="68" t="str">
        <f t="shared" si="61"/>
        <v>FEB</v>
      </c>
      <c r="P648" s="68">
        <f t="shared" si="62"/>
        <v>28</v>
      </c>
      <c r="Q648" s="68">
        <f t="shared" si="63"/>
        <v>2026</v>
      </c>
      <c r="R648" s="69">
        <f t="shared" si="64"/>
        <v>-28.465868055558531</v>
      </c>
      <c r="S648" s="69">
        <f t="shared" si="65"/>
        <v>108.31240740740759</v>
      </c>
      <c r="T648" s="70" t="str">
        <f t="shared" si="60"/>
        <v>1-30 DAYS</v>
      </c>
      <c r="U648" s="70" t="str">
        <f t="shared" si="60"/>
        <v>91 DAYS UP</v>
      </c>
    </row>
    <row r="649" spans="1:21">
      <c r="A649" s="63" t="str">
        <f>VLOOKUP(L649,[1]Sheet1!$N:$P,3,0)</f>
        <v>M1 KIDAPAWAN</v>
      </c>
      <c r="B649" s="66">
        <v>45944.687592592592</v>
      </c>
      <c r="C649" s="66">
        <v>46081.465868055559</v>
      </c>
      <c r="D649" s="67" t="s">
        <v>1555</v>
      </c>
      <c r="E649" s="67" t="s">
        <v>1556</v>
      </c>
      <c r="F649" s="1">
        <v>1</v>
      </c>
      <c r="G649" s="63" t="str">
        <f>VLOOKUP(D649,[2]MINDANAO!$B:$C,2,0)</f>
        <v>BARAKO II (KICK START)</v>
      </c>
      <c r="H649" s="67">
        <v>88010</v>
      </c>
      <c r="I649" s="63" t="str">
        <f>VLOOKUP(L649,'[3]NEW LEGEND 2026'!M:S,7,0)</f>
        <v>MUTI</v>
      </c>
      <c r="J649" s="67" t="s">
        <v>2035</v>
      </c>
      <c r="K649" s="67" t="s">
        <v>2036</v>
      </c>
      <c r="L649" s="67" t="s">
        <v>503</v>
      </c>
      <c r="M649" s="63" t="str">
        <f>VLOOKUP(D649,'[3]NEW LEGEND 2026'!G:I,3,0)</f>
        <v>KAWASAKI</v>
      </c>
      <c r="N649" s="63" t="str">
        <f>VLOOKUP(D649,'[3]NEW LEGEND 2026'!G:J,4,0)</f>
        <v>GREY</v>
      </c>
      <c r="O649" s="68" t="str">
        <f t="shared" si="61"/>
        <v>FEB</v>
      </c>
      <c r="P649" s="68">
        <f t="shared" si="62"/>
        <v>28</v>
      </c>
      <c r="Q649" s="68">
        <f t="shared" si="63"/>
        <v>2026</v>
      </c>
      <c r="R649" s="69">
        <f t="shared" si="64"/>
        <v>-28.465868055558531</v>
      </c>
      <c r="S649" s="69">
        <f t="shared" si="65"/>
        <v>108.31240740740759</v>
      </c>
      <c r="T649" s="70" t="str">
        <f t="shared" si="60"/>
        <v>1-30 DAYS</v>
      </c>
      <c r="U649" s="70" t="str">
        <f t="shared" si="60"/>
        <v>91 DAYS UP</v>
      </c>
    </row>
    <row r="650" spans="1:21">
      <c r="A650" s="63" t="str">
        <f>VLOOKUP(L650,[1]Sheet1!$N:$P,3,0)</f>
        <v>M1 MLANG</v>
      </c>
      <c r="B650" s="66">
        <v>45958.563587962963</v>
      </c>
      <c r="C650" s="66">
        <v>46081.659270833326</v>
      </c>
      <c r="D650" s="67" t="s">
        <v>907</v>
      </c>
      <c r="E650" s="67" t="s">
        <v>908</v>
      </c>
      <c r="F650" s="1">
        <v>1</v>
      </c>
      <c r="G650" s="63" t="str">
        <f>VLOOKUP(D650,[2]MINDANAO!$B:$C,2,0)</f>
        <v>CT125</v>
      </c>
      <c r="H650" s="67">
        <v>59246</v>
      </c>
      <c r="I650" s="63" t="str">
        <f>VLOOKUP(L650,'[3]NEW LEGEND 2026'!M:S,7,0)</f>
        <v>MUTI</v>
      </c>
      <c r="J650" s="67" t="s">
        <v>2037</v>
      </c>
      <c r="K650" s="67" t="s">
        <v>2038</v>
      </c>
      <c r="L650" s="67" t="s">
        <v>537</v>
      </c>
      <c r="M650" s="63" t="str">
        <f>VLOOKUP(D650,'[3]NEW LEGEND 2026'!G:I,3,0)</f>
        <v>KAWASAKI</v>
      </c>
      <c r="N650" s="63" t="str">
        <f>VLOOKUP(D650,'[3]NEW LEGEND 2026'!G:J,4,0)</f>
        <v>BLACK/GRAY</v>
      </c>
      <c r="O650" s="68" t="str">
        <f t="shared" si="61"/>
        <v>FEB</v>
      </c>
      <c r="P650" s="68">
        <f t="shared" si="62"/>
        <v>28</v>
      </c>
      <c r="Q650" s="68">
        <f t="shared" si="63"/>
        <v>2026</v>
      </c>
      <c r="R650" s="69">
        <f t="shared" si="64"/>
        <v>-28.659270833326445</v>
      </c>
      <c r="S650" s="69">
        <f t="shared" si="65"/>
        <v>94.436412037037371</v>
      </c>
      <c r="T650" s="70" t="str">
        <f t="shared" si="60"/>
        <v>1-30 DAYS</v>
      </c>
      <c r="U650" s="70" t="str">
        <f t="shared" si="60"/>
        <v>91 DAYS UP</v>
      </c>
    </row>
    <row r="651" spans="1:21">
      <c r="A651" s="63" t="str">
        <f>VLOOKUP(L651,[1]Sheet1!$N:$P,3,0)</f>
        <v>M1 DIGOS</v>
      </c>
      <c r="B651" s="66">
        <v>46083.413703703707</v>
      </c>
      <c r="C651" s="66">
        <v>46083.413703703707</v>
      </c>
      <c r="D651" s="67" t="s">
        <v>930</v>
      </c>
      <c r="E651" s="67" t="s">
        <v>931</v>
      </c>
      <c r="F651" s="1">
        <v>1</v>
      </c>
      <c r="G651" s="63" t="str">
        <f>VLOOKUP(D651,[2]MINDANAO!$B:$C,2,0)</f>
        <v>LANCE150</v>
      </c>
      <c r="H651" s="67">
        <v>82935</v>
      </c>
      <c r="I651" s="63" t="str">
        <f>VLOOKUP(L651,'[3]NEW LEGEND 2026'!M:S,7,0)</f>
        <v>MUTI</v>
      </c>
      <c r="J651" s="67" t="s">
        <v>2039</v>
      </c>
      <c r="K651" s="67" t="s">
        <v>2040</v>
      </c>
      <c r="L651" s="67" t="s">
        <v>490</v>
      </c>
      <c r="M651" s="63" t="str">
        <f>VLOOKUP(D651,'[3]NEW LEGEND 2026'!G:I,3,0)</f>
        <v>SKYGO</v>
      </c>
      <c r="N651" s="63" t="str">
        <f>VLOOKUP(D651,'[3]NEW LEGEND 2026'!G:J,4,0)</f>
        <v>WHITE</v>
      </c>
      <c r="O651" s="68" t="str">
        <f t="shared" si="61"/>
        <v>MAR</v>
      </c>
      <c r="P651" s="68">
        <f t="shared" si="62"/>
        <v>2</v>
      </c>
      <c r="Q651" s="68">
        <f t="shared" si="63"/>
        <v>2026</v>
      </c>
      <c r="R651" s="69">
        <f t="shared" si="64"/>
        <v>-30.413703703707142</v>
      </c>
      <c r="S651" s="69">
        <f t="shared" si="65"/>
        <v>-30.413703703707142</v>
      </c>
      <c r="T651" s="70" t="str">
        <f t="shared" si="60"/>
        <v>1-30 DAYS</v>
      </c>
      <c r="U651" s="70" t="str">
        <f t="shared" si="60"/>
        <v>1-30 DAYS</v>
      </c>
    </row>
    <row r="652" spans="1:21">
      <c r="A652" s="63" t="str">
        <f>VLOOKUP(L652,[1]Sheet1!$N:$P,3,0)</f>
        <v>M1 DIGOS</v>
      </c>
      <c r="B652" s="66">
        <v>46083.413703703707</v>
      </c>
      <c r="C652" s="66">
        <v>46083.413703703707</v>
      </c>
      <c r="D652" s="67" t="s">
        <v>952</v>
      </c>
      <c r="E652" s="67" t="s">
        <v>953</v>
      </c>
      <c r="F652" s="1">
        <v>1</v>
      </c>
      <c r="G652" s="63" t="str">
        <f>VLOOKUP(D652,[2]MINDANAO!$B:$C,2,0)</f>
        <v>LANCE150</v>
      </c>
      <c r="H652" s="67">
        <v>82935</v>
      </c>
      <c r="I652" s="63" t="str">
        <f>VLOOKUP(L652,'[3]NEW LEGEND 2026'!M:S,7,0)</f>
        <v>MUTI</v>
      </c>
      <c r="J652" s="67" t="s">
        <v>2041</v>
      </c>
      <c r="K652" s="67" t="s">
        <v>2042</v>
      </c>
      <c r="L652" s="67" t="s">
        <v>490</v>
      </c>
      <c r="M652" s="63" t="str">
        <f>VLOOKUP(D652,'[3]NEW LEGEND 2026'!G:I,3,0)</f>
        <v>SKYGO</v>
      </c>
      <c r="N652" s="63" t="str">
        <f>VLOOKUP(D652,'[3]NEW LEGEND 2026'!G:J,4,0)</f>
        <v>BLACK</v>
      </c>
      <c r="O652" s="68" t="str">
        <f t="shared" si="61"/>
        <v>MAR</v>
      </c>
      <c r="P652" s="68">
        <f t="shared" si="62"/>
        <v>2</v>
      </c>
      <c r="Q652" s="68">
        <f t="shared" si="63"/>
        <v>2026</v>
      </c>
      <c r="R652" s="69">
        <f t="shared" si="64"/>
        <v>-30.413703703707142</v>
      </c>
      <c r="S652" s="69">
        <f t="shared" si="65"/>
        <v>-30.413703703707142</v>
      </c>
      <c r="T652" s="70" t="str">
        <f t="shared" si="60"/>
        <v>1-30 DAYS</v>
      </c>
      <c r="U652" s="70" t="str">
        <f t="shared" si="60"/>
        <v>1-30 DAYS</v>
      </c>
    </row>
    <row r="653" spans="1:21">
      <c r="A653" s="63" t="str">
        <f>VLOOKUP(L653,[1]Sheet1!$N:$P,3,0)</f>
        <v>M2 BATANGAS</v>
      </c>
      <c r="B653" s="66">
        <v>46015.600856481477</v>
      </c>
      <c r="C653" s="66">
        <v>46083.660844907397</v>
      </c>
      <c r="D653" s="67" t="s">
        <v>2043</v>
      </c>
      <c r="E653" s="67" t="s">
        <v>2044</v>
      </c>
      <c r="F653" s="1">
        <v>1</v>
      </c>
      <c r="G653" s="63" t="str">
        <f>VLOOKUP(D653,[2]MINDANAO!$B:$C,2,0)</f>
        <v>NAVI</v>
      </c>
      <c r="H653" s="67">
        <v>58990</v>
      </c>
      <c r="I653" s="63" t="str">
        <f>VLOOKUP(L653,'[3]NEW LEGEND 2026'!M:S,7,0)</f>
        <v>ULTIMATE</v>
      </c>
      <c r="J653" s="67" t="s">
        <v>2045</v>
      </c>
      <c r="K653" s="67" t="s">
        <v>2046</v>
      </c>
      <c r="L653" s="67" t="s">
        <v>1094</v>
      </c>
      <c r="M653" s="63" t="str">
        <f>VLOOKUP(D653,'[3]NEW LEGEND 2026'!G:I,3,0)</f>
        <v>HONDA</v>
      </c>
      <c r="N653" s="63" t="str">
        <f>VLOOKUP(D653,'[3]NEW LEGEND 2026'!G:J,4,0)</f>
        <v>RED/BLACK</v>
      </c>
      <c r="O653" s="68" t="str">
        <f t="shared" si="61"/>
        <v>MAR</v>
      </c>
      <c r="P653" s="68">
        <f t="shared" si="62"/>
        <v>2</v>
      </c>
      <c r="Q653" s="68">
        <f t="shared" si="63"/>
        <v>2026</v>
      </c>
      <c r="R653" s="69">
        <f t="shared" si="64"/>
        <v>-30.660844907397404</v>
      </c>
      <c r="S653" s="69">
        <f t="shared" si="65"/>
        <v>37.399143518523488</v>
      </c>
      <c r="T653" s="70" t="str">
        <f t="shared" si="60"/>
        <v>1-30 DAYS</v>
      </c>
      <c r="U653" s="70" t="str">
        <f t="shared" si="60"/>
        <v>31-60 DAYS</v>
      </c>
    </row>
    <row r="654" spans="1:21">
      <c r="A654" s="63" t="str">
        <f>VLOOKUP(L654,[1]Sheet1!$N:$P,3,0)</f>
        <v>M2 BATANGAS</v>
      </c>
      <c r="B654" s="66">
        <v>46052.600555555553</v>
      </c>
      <c r="C654" s="66">
        <v>46083.660844907397</v>
      </c>
      <c r="D654" s="67" t="s">
        <v>538</v>
      </c>
      <c r="E654" s="67" t="s">
        <v>539</v>
      </c>
      <c r="F654" s="1">
        <v>1</v>
      </c>
      <c r="G654" s="63" t="str">
        <f>VLOOKUP(D654,[2]MINDANAO!$B:$C,2,0)</f>
        <v>YTX125</v>
      </c>
      <c r="H654" s="67">
        <v>54426</v>
      </c>
      <c r="I654" s="63" t="str">
        <f>VLOOKUP(L654,'[3]NEW LEGEND 2026'!M:S,7,0)</f>
        <v>ULTIMATE</v>
      </c>
      <c r="J654" s="67" t="s">
        <v>2047</v>
      </c>
      <c r="K654" s="67" t="s">
        <v>2048</v>
      </c>
      <c r="L654" s="67" t="s">
        <v>1094</v>
      </c>
      <c r="M654" s="63" t="str">
        <f>VLOOKUP(D654,'[3]NEW LEGEND 2026'!G:I,3,0)</f>
        <v>YAMAHA</v>
      </c>
      <c r="N654" s="63" t="str">
        <f>VLOOKUP(D654,'[3]NEW LEGEND 2026'!G:J,4,0)</f>
        <v>BLUE</v>
      </c>
      <c r="O654" s="68" t="str">
        <f t="shared" si="61"/>
        <v>MAR</v>
      </c>
      <c r="P654" s="68">
        <f t="shared" si="62"/>
        <v>2</v>
      </c>
      <c r="Q654" s="68">
        <f t="shared" si="63"/>
        <v>2026</v>
      </c>
      <c r="R654" s="69">
        <f t="shared" si="64"/>
        <v>-30.660844907397404</v>
      </c>
      <c r="S654" s="69">
        <f t="shared" si="65"/>
        <v>0.39944444444699911</v>
      </c>
      <c r="T654" s="70" t="str">
        <f t="shared" si="60"/>
        <v>1-30 DAYS</v>
      </c>
      <c r="U654" s="70" t="str">
        <f t="shared" si="60"/>
        <v>1-30 DAYS</v>
      </c>
    </row>
    <row r="655" spans="1:21">
      <c r="A655" s="63" t="str">
        <f>VLOOKUP(L655,[1]Sheet1!$N:$P,3,0)</f>
        <v>M1 TACURONG</v>
      </c>
      <c r="B655" s="66">
        <v>45946.435428240737</v>
      </c>
      <c r="C655" s="66">
        <v>46084.510972222219</v>
      </c>
      <c r="D655" s="67" t="s">
        <v>573</v>
      </c>
      <c r="E655" s="67" t="s">
        <v>574</v>
      </c>
      <c r="F655" s="1">
        <v>1</v>
      </c>
      <c r="G655" s="63" t="str">
        <f>VLOOKUP(D655,[2]MINDANAO!$B:$C,2,0)</f>
        <v>CT100B</v>
      </c>
      <c r="H655" s="67">
        <v>52948</v>
      </c>
      <c r="I655" s="63" t="str">
        <f>VLOOKUP(L655,'[3]NEW LEGEND 2026'!M:S,7,0)</f>
        <v>MUTI</v>
      </c>
      <c r="J655" s="67" t="s">
        <v>2049</v>
      </c>
      <c r="K655" s="67" t="s">
        <v>2050</v>
      </c>
      <c r="L655" s="67" t="s">
        <v>386</v>
      </c>
      <c r="M655" s="63" t="str">
        <f>VLOOKUP(D655,'[3]NEW LEGEND 2026'!G:I,3,0)</f>
        <v>KAWASAKI</v>
      </c>
      <c r="N655" s="63" t="str">
        <f>VLOOKUP(D655,'[3]NEW LEGEND 2026'!G:J,4,0)</f>
        <v>BLACK/BLUE</v>
      </c>
      <c r="O655" s="68" t="str">
        <f t="shared" si="61"/>
        <v>MAR</v>
      </c>
      <c r="P655" s="68">
        <f t="shared" si="62"/>
        <v>3</v>
      </c>
      <c r="Q655" s="68">
        <f t="shared" si="63"/>
        <v>2026</v>
      </c>
      <c r="R655" s="69">
        <f t="shared" si="64"/>
        <v>-31.510972222218697</v>
      </c>
      <c r="S655" s="69">
        <f t="shared" si="65"/>
        <v>106.56457175926334</v>
      </c>
      <c r="T655" s="70" t="str">
        <f t="shared" si="60"/>
        <v>1-30 DAYS</v>
      </c>
      <c r="U655" s="70" t="str">
        <f t="shared" si="60"/>
        <v>91 DAYS UP</v>
      </c>
    </row>
    <row r="656" spans="1:21">
      <c r="A656" s="63" t="str">
        <f>VLOOKUP(L656,[1]Sheet1!$N:$P,3,0)</f>
        <v>M1 SAN FRANCISCO</v>
      </c>
      <c r="B656" s="66">
        <v>46085.419166666667</v>
      </c>
      <c r="C656" s="66">
        <v>46085.419166666667</v>
      </c>
      <c r="D656" s="67" t="s">
        <v>1894</v>
      </c>
      <c r="E656" s="67" t="s">
        <v>1895</v>
      </c>
      <c r="F656" s="1">
        <v>1</v>
      </c>
      <c r="G656" s="63" t="str">
        <f>VLOOKUP(D656,[2]MINDANAO!$B:$C,2,0)</f>
        <v>RAIDER150 FI BLADE</v>
      </c>
      <c r="H656" s="67">
        <v>110446.43</v>
      </c>
      <c r="I656" s="63" t="str">
        <f>VLOOKUP(L656,'[3]NEW LEGEND 2026'!M:S,7,0)</f>
        <v>MUTI</v>
      </c>
      <c r="J656" s="67" t="s">
        <v>2051</v>
      </c>
      <c r="K656" s="67" t="s">
        <v>2052</v>
      </c>
      <c r="L656" s="67" t="s">
        <v>1179</v>
      </c>
      <c r="M656" s="63" t="str">
        <f>VLOOKUP(D656,'[3]NEW LEGEND 2026'!G:I,3,0)</f>
        <v>SUZUKI</v>
      </c>
      <c r="N656" s="63" t="str">
        <f>VLOOKUP(D656,'[3]NEW LEGEND 2026'!G:J,4,0)</f>
        <v>RED/BLACK</v>
      </c>
      <c r="O656" s="68" t="str">
        <f t="shared" si="61"/>
        <v>MAR</v>
      </c>
      <c r="P656" s="68">
        <f t="shared" si="62"/>
        <v>4</v>
      </c>
      <c r="Q656" s="68">
        <f t="shared" si="63"/>
        <v>2026</v>
      </c>
      <c r="R656" s="69">
        <f t="shared" si="64"/>
        <v>-32.41916666666657</v>
      </c>
      <c r="S656" s="69">
        <f t="shared" si="65"/>
        <v>-32.41916666666657</v>
      </c>
      <c r="T656" s="70" t="str">
        <f t="shared" si="60"/>
        <v>1-30 DAYS</v>
      </c>
      <c r="U656" s="70" t="str">
        <f t="shared" si="60"/>
        <v>1-30 DAYS</v>
      </c>
    </row>
    <row r="657" spans="1:21">
      <c r="A657" s="63" t="str">
        <f>VLOOKUP(L657,[1]Sheet1!$N:$P,3,0)</f>
        <v>M2 STO. TOMAS</v>
      </c>
      <c r="B657" s="66">
        <v>46085.433657407397</v>
      </c>
      <c r="C657" s="66">
        <v>46085.433657407397</v>
      </c>
      <c r="D657" s="67" t="s">
        <v>1975</v>
      </c>
      <c r="E657" s="67" t="s">
        <v>1976</v>
      </c>
      <c r="F657" s="1">
        <v>1</v>
      </c>
      <c r="G657" s="63" t="str">
        <f>VLOOKUP(D657,[2]MINDANAO!$B:$C,2,0)</f>
        <v>NMAX155 FI ABS</v>
      </c>
      <c r="H657" s="67">
        <v>131528.57</v>
      </c>
      <c r="I657" s="63" t="str">
        <f>VLOOKUP(L657,'[3]NEW LEGEND 2026'!M:S,7,0)</f>
        <v>ULTIMATE</v>
      </c>
      <c r="J657" s="67" t="s">
        <v>2053</v>
      </c>
      <c r="K657" s="67" t="s">
        <v>2054</v>
      </c>
      <c r="L657" s="67" t="s">
        <v>1367</v>
      </c>
      <c r="M657" s="63" t="str">
        <f>VLOOKUP(D657,'[3]NEW LEGEND 2026'!G:I,3,0)</f>
        <v>YAMAHA</v>
      </c>
      <c r="N657" s="63" t="str">
        <f>VLOOKUP(D657,'[3]NEW LEGEND 2026'!G:J,4,0)</f>
        <v>MATTE DARK GRAY</v>
      </c>
      <c r="O657" s="68" t="str">
        <f t="shared" si="61"/>
        <v>MAR</v>
      </c>
      <c r="P657" s="68">
        <f t="shared" si="62"/>
        <v>4</v>
      </c>
      <c r="Q657" s="68">
        <f t="shared" si="63"/>
        <v>2026</v>
      </c>
      <c r="R657" s="69">
        <f t="shared" si="64"/>
        <v>-32.433657407396822</v>
      </c>
      <c r="S657" s="69">
        <f t="shared" si="65"/>
        <v>-32.433657407396822</v>
      </c>
      <c r="T657" s="70" t="str">
        <f t="shared" si="60"/>
        <v>1-30 DAYS</v>
      </c>
      <c r="U657" s="70" t="str">
        <f t="shared" si="60"/>
        <v>1-30 DAYS</v>
      </c>
    </row>
    <row r="658" spans="1:21">
      <c r="A658" s="63" t="str">
        <f>VLOOKUP(L658,[1]Sheet1!$N:$P,3,0)</f>
        <v>M2 STO. TOMAS</v>
      </c>
      <c r="B658" s="66">
        <v>46085.433657407397</v>
      </c>
      <c r="C658" s="66">
        <v>46085.433657407397</v>
      </c>
      <c r="D658" s="67" t="s">
        <v>1975</v>
      </c>
      <c r="E658" s="67" t="s">
        <v>1976</v>
      </c>
      <c r="F658" s="1">
        <v>1</v>
      </c>
      <c r="G658" s="63" t="str">
        <f>VLOOKUP(D658,[2]MINDANAO!$B:$C,2,0)</f>
        <v>NMAX155 FI ABS</v>
      </c>
      <c r="H658" s="67">
        <v>131528.57</v>
      </c>
      <c r="I658" s="63" t="str">
        <f>VLOOKUP(L658,'[3]NEW LEGEND 2026'!M:S,7,0)</f>
        <v>ULTIMATE</v>
      </c>
      <c r="J658" s="67" t="s">
        <v>2055</v>
      </c>
      <c r="K658" s="67" t="s">
        <v>2056</v>
      </c>
      <c r="L658" s="67" t="s">
        <v>1367</v>
      </c>
      <c r="M658" s="63" t="str">
        <f>VLOOKUP(D658,'[3]NEW LEGEND 2026'!G:I,3,0)</f>
        <v>YAMAHA</v>
      </c>
      <c r="N658" s="63" t="str">
        <f>VLOOKUP(D658,'[3]NEW LEGEND 2026'!G:J,4,0)</f>
        <v>MATTE DARK GRAY</v>
      </c>
      <c r="O658" s="68" t="str">
        <f t="shared" si="61"/>
        <v>MAR</v>
      </c>
      <c r="P658" s="68">
        <f t="shared" si="62"/>
        <v>4</v>
      </c>
      <c r="Q658" s="68">
        <f t="shared" si="63"/>
        <v>2026</v>
      </c>
      <c r="R658" s="69">
        <f t="shared" si="64"/>
        <v>-32.433657407396822</v>
      </c>
      <c r="S658" s="69">
        <f t="shared" si="65"/>
        <v>-32.433657407396822</v>
      </c>
      <c r="T658" s="70" t="str">
        <f t="shared" ref="T658:U721" si="66">IF(R658&lt;=30,"1-30 DAYS",IF(R658&lt;=60,"31-60 DAYS",IF(R658&lt;=90,"61-90 DAYS","91 DAYS UP")))</f>
        <v>1-30 DAYS</v>
      </c>
      <c r="U658" s="70" t="str">
        <f t="shared" si="66"/>
        <v>1-30 DAYS</v>
      </c>
    </row>
    <row r="659" spans="1:21">
      <c r="A659" s="63" t="str">
        <f>VLOOKUP(L659,[1]Sheet1!$N:$P,3,0)</f>
        <v>M2 ECOLAND</v>
      </c>
      <c r="B659" s="66">
        <v>46084.638090277767</v>
      </c>
      <c r="C659" s="66">
        <v>46085.436956018522</v>
      </c>
      <c r="D659" s="67" t="s">
        <v>1194</v>
      </c>
      <c r="E659" s="67" t="s">
        <v>1195</v>
      </c>
      <c r="F659" s="1">
        <v>1</v>
      </c>
      <c r="G659" s="63" t="str">
        <f>VLOOKUP(D659,[2]MINDANAO!$B:$C,2,0)</f>
        <v>ADV160</v>
      </c>
      <c r="H659" s="67">
        <v>157558</v>
      </c>
      <c r="I659" s="63" t="str">
        <f>VLOOKUP(L659,'[3]NEW LEGEND 2026'!M:S,7,0)</f>
        <v>ULTIMATE</v>
      </c>
      <c r="J659" s="67" t="s">
        <v>2057</v>
      </c>
      <c r="K659" s="67" t="s">
        <v>2058</v>
      </c>
      <c r="L659" s="67" t="s">
        <v>1004</v>
      </c>
      <c r="M659" s="63" t="str">
        <f>VLOOKUP(D659,'[3]NEW LEGEND 2026'!G:I,3,0)</f>
        <v>HONDA</v>
      </c>
      <c r="N659" s="63" t="str">
        <f>VLOOKUP(D659,'[3]NEW LEGEND 2026'!G:J,4,0)</f>
        <v>RED/BLACK</v>
      </c>
      <c r="O659" s="68" t="str">
        <f t="shared" si="61"/>
        <v>MAR</v>
      </c>
      <c r="P659" s="68">
        <f t="shared" si="62"/>
        <v>4</v>
      </c>
      <c r="Q659" s="68">
        <f t="shared" si="63"/>
        <v>2026</v>
      </c>
      <c r="R659" s="69">
        <f t="shared" si="64"/>
        <v>-32.436956018522324</v>
      </c>
      <c r="S659" s="69">
        <f t="shared" si="65"/>
        <v>-31.638090277767333</v>
      </c>
      <c r="T659" s="70" t="str">
        <f t="shared" si="66"/>
        <v>1-30 DAYS</v>
      </c>
      <c r="U659" s="70" t="str">
        <f t="shared" si="66"/>
        <v>1-30 DAYS</v>
      </c>
    </row>
    <row r="660" spans="1:21">
      <c r="A660" s="63" t="str">
        <f>VLOOKUP(L660,[1]Sheet1!$N:$P,3,0)</f>
        <v>M1 QUEZON</v>
      </c>
      <c r="B660" s="66">
        <v>46085.640532407408</v>
      </c>
      <c r="C660" s="66">
        <v>46085.640532407408</v>
      </c>
      <c r="D660" s="67" t="s">
        <v>1894</v>
      </c>
      <c r="E660" s="67" t="s">
        <v>1895</v>
      </c>
      <c r="F660" s="1">
        <v>1</v>
      </c>
      <c r="G660" s="63" t="str">
        <f>VLOOKUP(D660,[2]MINDANAO!$B:$C,2,0)</f>
        <v>RAIDER150 FI BLADE</v>
      </c>
      <c r="H660" s="67">
        <v>110446.43</v>
      </c>
      <c r="I660" s="63" t="str">
        <f>VLOOKUP(L660,'[3]NEW LEGEND 2026'!M:S,7,0)</f>
        <v>MUTI</v>
      </c>
      <c r="J660" s="67" t="s">
        <v>2059</v>
      </c>
      <c r="K660" s="67" t="s">
        <v>2060</v>
      </c>
      <c r="L660" s="67" t="s">
        <v>421</v>
      </c>
      <c r="M660" s="63" t="str">
        <f>VLOOKUP(D660,'[3]NEW LEGEND 2026'!G:I,3,0)</f>
        <v>SUZUKI</v>
      </c>
      <c r="N660" s="63" t="str">
        <f>VLOOKUP(D660,'[3]NEW LEGEND 2026'!G:J,4,0)</f>
        <v>RED/BLACK</v>
      </c>
      <c r="O660" s="68" t="str">
        <f t="shared" si="61"/>
        <v>MAR</v>
      </c>
      <c r="P660" s="68">
        <f t="shared" si="62"/>
        <v>4</v>
      </c>
      <c r="Q660" s="68">
        <f t="shared" si="63"/>
        <v>2026</v>
      </c>
      <c r="R660" s="69">
        <f t="shared" si="64"/>
        <v>-32.640532407407591</v>
      </c>
      <c r="S660" s="69">
        <f t="shared" si="65"/>
        <v>-32.640532407407591</v>
      </c>
      <c r="T660" s="70" t="str">
        <f t="shared" si="66"/>
        <v>1-30 DAYS</v>
      </c>
      <c r="U660" s="70" t="str">
        <f t="shared" si="66"/>
        <v>1-30 DAYS</v>
      </c>
    </row>
    <row r="661" spans="1:21">
      <c r="A661" s="63" t="str">
        <f>VLOOKUP(L661,[1]Sheet1!$N:$P,3,0)</f>
        <v>M2 ECOLAND</v>
      </c>
      <c r="B661" s="66">
        <v>45985.735196759262</v>
      </c>
      <c r="C661" s="66">
        <v>46086.61582175926</v>
      </c>
      <c r="D661" s="67" t="s">
        <v>2061</v>
      </c>
      <c r="E661" s="67" t="s">
        <v>2062</v>
      </c>
      <c r="F661" s="1">
        <v>1</v>
      </c>
      <c r="G661" s="63" t="str">
        <f>VLOOKUP(D661,[2]MINDANAO!$B:$C,2,0)</f>
        <v>NMAX155 TECHMAX</v>
      </c>
      <c r="H661" s="67">
        <v>163587</v>
      </c>
      <c r="I661" s="63" t="str">
        <f>VLOOKUP(L661,'[3]NEW LEGEND 2026'!M:S,7,0)</f>
        <v>ULTIMATE</v>
      </c>
      <c r="J661" s="67" t="s">
        <v>2063</v>
      </c>
      <c r="K661" s="67" t="s">
        <v>2064</v>
      </c>
      <c r="L661" s="67" t="s">
        <v>1004</v>
      </c>
      <c r="M661" s="63" t="str">
        <f>VLOOKUP(D661,'[3]NEW LEGEND 2026'!G:I,3,0)</f>
        <v>YAMAHA</v>
      </c>
      <c r="N661" s="63" t="str">
        <f>VLOOKUP(D661,'[3]NEW LEGEND 2026'!G:J,4,0)</f>
        <v>(MATTE DARK RED/BLACK</v>
      </c>
      <c r="O661" s="68" t="str">
        <f t="shared" si="61"/>
        <v>MAR</v>
      </c>
      <c r="P661" s="68">
        <f t="shared" si="62"/>
        <v>5</v>
      </c>
      <c r="Q661" s="68">
        <f t="shared" si="63"/>
        <v>2026</v>
      </c>
      <c r="R661" s="69">
        <f t="shared" si="64"/>
        <v>-33.615821759260143</v>
      </c>
      <c r="S661" s="69">
        <f t="shared" si="65"/>
        <v>67.26480324073782</v>
      </c>
      <c r="T661" s="70" t="str">
        <f t="shared" si="66"/>
        <v>1-30 DAYS</v>
      </c>
      <c r="U661" s="70" t="str">
        <f t="shared" si="66"/>
        <v>61-90 DAYS</v>
      </c>
    </row>
    <row r="662" spans="1:21">
      <c r="A662" s="63" t="str">
        <f>VLOOKUP(L662,[1]Sheet1!$N:$P,3,0)</f>
        <v>M1 DON CARLOS</v>
      </c>
      <c r="B662" s="66">
        <v>46086.619513888887</v>
      </c>
      <c r="C662" s="66">
        <v>46086.671053240738</v>
      </c>
      <c r="D662" s="67" t="s">
        <v>604</v>
      </c>
      <c r="E662" s="67" t="s">
        <v>605</v>
      </c>
      <c r="F662" s="1">
        <v>1</v>
      </c>
      <c r="G662" s="63" t="str">
        <f>VLOOKUP(D662,[2]MINDANAO!$B:$C,2,0)</f>
        <v>XRM OFFROAD FI(DSX)</v>
      </c>
      <c r="H662" s="67">
        <v>72378</v>
      </c>
      <c r="I662" s="63" t="str">
        <f>VLOOKUP(L662,'[3]NEW LEGEND 2026'!M:S,7,0)</f>
        <v>MUTI</v>
      </c>
      <c r="J662" s="67" t="s">
        <v>2065</v>
      </c>
      <c r="K662" s="67" t="s">
        <v>2066</v>
      </c>
      <c r="L662" s="67" t="s">
        <v>416</v>
      </c>
      <c r="M662" s="63" t="str">
        <f>VLOOKUP(D662,'[3]NEW LEGEND 2026'!G:I,3,0)</f>
        <v>HONDA</v>
      </c>
      <c r="N662" s="63" t="str">
        <f>VLOOKUP(D662,'[3]NEW LEGEND 2026'!G:J,4,0)</f>
        <v>WHITE/BLUE</v>
      </c>
      <c r="O662" s="68" t="str">
        <f t="shared" si="61"/>
        <v>MAR</v>
      </c>
      <c r="P662" s="68">
        <f t="shared" si="62"/>
        <v>5</v>
      </c>
      <c r="Q662" s="68">
        <f t="shared" si="63"/>
        <v>2026</v>
      </c>
      <c r="R662" s="69">
        <f t="shared" si="64"/>
        <v>-33.67105324073782</v>
      </c>
      <c r="S662" s="69">
        <f t="shared" si="65"/>
        <v>-33.619513888887013</v>
      </c>
      <c r="T662" s="70" t="str">
        <f t="shared" si="66"/>
        <v>1-30 DAYS</v>
      </c>
      <c r="U662" s="70" t="str">
        <f t="shared" si="66"/>
        <v>1-30 DAYS</v>
      </c>
    </row>
    <row r="663" spans="1:21">
      <c r="A663" s="63" t="str">
        <f>VLOOKUP(L663,[1]Sheet1!$N:$P,3,0)</f>
        <v>M2 PROSPERIDAD</v>
      </c>
      <c r="B663" s="66">
        <v>46087.41578703704</v>
      </c>
      <c r="C663" s="66">
        <v>46087.41578703704</v>
      </c>
      <c r="D663" s="67" t="s">
        <v>1894</v>
      </c>
      <c r="E663" s="67" t="s">
        <v>1895</v>
      </c>
      <c r="F663" s="1">
        <v>1</v>
      </c>
      <c r="G663" s="63" t="str">
        <f>VLOOKUP(D663,[2]MINDANAO!$B:$C,2,0)</f>
        <v>RAIDER150 FI BLADE</v>
      </c>
      <c r="H663" s="67">
        <v>110446.43</v>
      </c>
      <c r="I663" s="63" t="str">
        <f>VLOOKUP(L663,'[3]NEW LEGEND 2026'!M:S,7,0)</f>
        <v>ULTIMATE</v>
      </c>
      <c r="J663" s="67" t="s">
        <v>2067</v>
      </c>
      <c r="K663" s="67" t="s">
        <v>2068</v>
      </c>
      <c r="L663" s="67" t="s">
        <v>718</v>
      </c>
      <c r="M663" s="63" t="str">
        <f>VLOOKUP(D663,'[3]NEW LEGEND 2026'!G:I,3,0)</f>
        <v>SUZUKI</v>
      </c>
      <c r="N663" s="63" t="str">
        <f>VLOOKUP(D663,'[3]NEW LEGEND 2026'!G:J,4,0)</f>
        <v>RED/BLACK</v>
      </c>
      <c r="O663" s="68" t="str">
        <f t="shared" si="61"/>
        <v>MAR</v>
      </c>
      <c r="P663" s="68">
        <f t="shared" si="62"/>
        <v>6</v>
      </c>
      <c r="Q663" s="68">
        <f t="shared" si="63"/>
        <v>2026</v>
      </c>
      <c r="R663" s="69">
        <f t="shared" si="64"/>
        <v>-34.415787037039991</v>
      </c>
      <c r="S663" s="69">
        <f t="shared" si="65"/>
        <v>-34.415787037039991</v>
      </c>
      <c r="T663" s="70" t="str">
        <f t="shared" si="66"/>
        <v>1-30 DAYS</v>
      </c>
      <c r="U663" s="70" t="str">
        <f t="shared" si="66"/>
        <v>1-30 DAYS</v>
      </c>
    </row>
    <row r="664" spans="1:21">
      <c r="A664" s="63" t="str">
        <f>VLOOKUP(L664,[1]Sheet1!$N:$P,3,0)</f>
        <v>M1 MALUNGON</v>
      </c>
      <c r="B664" s="66">
        <v>45944.687592592592</v>
      </c>
      <c r="C664" s="66">
        <v>46087.603900462957</v>
      </c>
      <c r="D664" s="67" t="s">
        <v>1555</v>
      </c>
      <c r="E664" s="67" t="s">
        <v>1556</v>
      </c>
      <c r="F664" s="1">
        <v>1</v>
      </c>
      <c r="G664" s="63" t="str">
        <f>VLOOKUP(D664,[2]MINDANAO!$B:$C,2,0)</f>
        <v>BARAKO II (KICK START)</v>
      </c>
      <c r="H664" s="67">
        <v>88010</v>
      </c>
      <c r="I664" s="63" t="str">
        <f>VLOOKUP(L664,'[3]NEW LEGEND 2026'!M:S,7,0)</f>
        <v>MUTI</v>
      </c>
      <c r="J664" s="67" t="s">
        <v>2069</v>
      </c>
      <c r="K664" s="67" t="s">
        <v>2070</v>
      </c>
      <c r="L664" s="67" t="s">
        <v>462</v>
      </c>
      <c r="M664" s="63" t="str">
        <f>VLOOKUP(D664,'[3]NEW LEGEND 2026'!G:I,3,0)</f>
        <v>KAWASAKI</v>
      </c>
      <c r="N664" s="63" t="str">
        <f>VLOOKUP(D664,'[3]NEW LEGEND 2026'!G:J,4,0)</f>
        <v>GREY</v>
      </c>
      <c r="O664" s="68" t="str">
        <f t="shared" si="61"/>
        <v>MAR</v>
      </c>
      <c r="P664" s="68">
        <f t="shared" si="62"/>
        <v>6</v>
      </c>
      <c r="Q664" s="68">
        <f t="shared" si="63"/>
        <v>2026</v>
      </c>
      <c r="R664" s="69">
        <f t="shared" si="64"/>
        <v>-34.603900462956517</v>
      </c>
      <c r="S664" s="69">
        <f t="shared" si="65"/>
        <v>108.31240740740759</v>
      </c>
      <c r="T664" s="70" t="str">
        <f t="shared" si="66"/>
        <v>1-30 DAYS</v>
      </c>
      <c r="U664" s="70" t="str">
        <f t="shared" si="66"/>
        <v>91 DAYS UP</v>
      </c>
    </row>
    <row r="665" spans="1:21">
      <c r="A665" s="63" t="str">
        <f>VLOOKUP(L665,[1]Sheet1!$N:$P,3,0)</f>
        <v>M1 SAN FRANCISCO</v>
      </c>
      <c r="B665" s="66">
        <v>46080.701203703713</v>
      </c>
      <c r="C665" s="66">
        <v>46087.605902777781</v>
      </c>
      <c r="D665" s="67" t="s">
        <v>2071</v>
      </c>
      <c r="E665" s="67" t="s">
        <v>2072</v>
      </c>
      <c r="F665" s="1">
        <v>1</v>
      </c>
      <c r="G665" s="63" t="str">
        <f>VLOOKUP(D665,[2]MINDANAO!$B:$C,2,0)</f>
        <v>MIO I125</v>
      </c>
      <c r="H665" s="67">
        <v>63024.11</v>
      </c>
      <c r="I665" s="63" t="str">
        <f>VLOOKUP(L665,'[3]NEW LEGEND 2026'!M:S,7,0)</f>
        <v>MUTI</v>
      </c>
      <c r="J665" s="67" t="s">
        <v>2073</v>
      </c>
      <c r="K665" s="67" t="s">
        <v>2074</v>
      </c>
      <c r="L665" s="67" t="s">
        <v>1179</v>
      </c>
      <c r="M665" s="63" t="str">
        <f>VLOOKUP(D665,'[3]NEW LEGEND 2026'!G:I,3,0)</f>
        <v>YAMAHA</v>
      </c>
      <c r="N665" s="63" t="str">
        <f>VLOOKUP(D665,'[3]NEW LEGEND 2026'!G:J,4,0)</f>
        <v>MATTE BLUE</v>
      </c>
      <c r="O665" s="68" t="str">
        <f t="shared" si="61"/>
        <v>MAR</v>
      </c>
      <c r="P665" s="68">
        <f t="shared" si="62"/>
        <v>6</v>
      </c>
      <c r="Q665" s="68">
        <f t="shared" si="63"/>
        <v>2026</v>
      </c>
      <c r="R665" s="69">
        <f t="shared" si="64"/>
        <v>-34.605902777781012</v>
      </c>
      <c r="S665" s="69">
        <f t="shared" si="65"/>
        <v>-27.701203703712963</v>
      </c>
      <c r="T665" s="70" t="str">
        <f t="shared" si="66"/>
        <v>1-30 DAYS</v>
      </c>
      <c r="U665" s="70" t="str">
        <f t="shared" si="66"/>
        <v>1-30 DAYS</v>
      </c>
    </row>
    <row r="666" spans="1:21">
      <c r="A666" s="63" t="str">
        <f>VLOOKUP(L666,[1]Sheet1!$N:$P,3,0)</f>
        <v>M2 TAGUM 1</v>
      </c>
      <c r="B666" s="66">
        <v>46087.683842592603</v>
      </c>
      <c r="C666" s="66">
        <v>46088.422210648147</v>
      </c>
      <c r="D666" s="67" t="s">
        <v>2075</v>
      </c>
      <c r="E666" s="67" t="s">
        <v>2076</v>
      </c>
      <c r="F666" s="1">
        <v>1</v>
      </c>
      <c r="G666" s="63" t="str">
        <f>VLOOKUP(D666,[2]MINDANAO!$B:$C,2,0)</f>
        <v>CLICK160 FI</v>
      </c>
      <c r="H666" s="67">
        <v>104990</v>
      </c>
      <c r="I666" s="63" t="str">
        <f>VLOOKUP(L666,'[3]NEW LEGEND 2026'!M:S,7,0)</f>
        <v>ULTIMATE</v>
      </c>
      <c r="J666" s="67" t="s">
        <v>2077</v>
      </c>
      <c r="K666" s="67" t="s">
        <v>2078</v>
      </c>
      <c r="L666" s="67" t="s">
        <v>804</v>
      </c>
      <c r="M666" s="63" t="str">
        <f>VLOOKUP(D666,'[3]NEW LEGEND 2026'!G:I,3,0)</f>
        <v>HONDA</v>
      </c>
      <c r="N666" s="63" t="str">
        <f>VLOOKUP(D666,'[3]NEW LEGEND 2026'!G:J,4,0)</f>
        <v>WHITE</v>
      </c>
      <c r="O666" s="68" t="str">
        <f t="shared" si="61"/>
        <v>MAR</v>
      </c>
      <c r="P666" s="68">
        <f t="shared" si="62"/>
        <v>7</v>
      </c>
      <c r="Q666" s="68">
        <f t="shared" si="63"/>
        <v>2026</v>
      </c>
      <c r="R666" s="69">
        <f t="shared" si="64"/>
        <v>-35.422210648146574</v>
      </c>
      <c r="S666" s="69">
        <f t="shared" si="65"/>
        <v>-34.683842592603469</v>
      </c>
      <c r="T666" s="70" t="str">
        <f t="shared" si="66"/>
        <v>1-30 DAYS</v>
      </c>
      <c r="U666" s="70" t="str">
        <f t="shared" si="66"/>
        <v>1-30 DAYS</v>
      </c>
    </row>
    <row r="667" spans="1:21">
      <c r="A667" s="63" t="str">
        <f>VLOOKUP(L667,[1]Sheet1!$N:$P,3,0)</f>
        <v>M2 CABANTIAN</v>
      </c>
      <c r="B667" s="66">
        <v>46087.681168981479</v>
      </c>
      <c r="C667" s="66">
        <v>46088.422453703701</v>
      </c>
      <c r="D667" s="67" t="s">
        <v>604</v>
      </c>
      <c r="E667" s="67" t="s">
        <v>605</v>
      </c>
      <c r="F667" s="1">
        <v>1</v>
      </c>
      <c r="G667" s="63" t="str">
        <f>VLOOKUP(D667,[2]MINDANAO!$B:$C,2,0)</f>
        <v>XRM OFFROAD FI(DSX)</v>
      </c>
      <c r="H667" s="67">
        <v>72378</v>
      </c>
      <c r="I667" s="63" t="str">
        <f>VLOOKUP(L667,'[3]NEW LEGEND 2026'!M:S,7,0)</f>
        <v>ULTIMATE</v>
      </c>
      <c r="J667" s="67" t="s">
        <v>2079</v>
      </c>
      <c r="K667" s="67" t="s">
        <v>2080</v>
      </c>
      <c r="L667" s="67" t="s">
        <v>707</v>
      </c>
      <c r="M667" s="63" t="str">
        <f>VLOOKUP(D667,'[3]NEW LEGEND 2026'!G:I,3,0)</f>
        <v>HONDA</v>
      </c>
      <c r="N667" s="63" t="str">
        <f>VLOOKUP(D667,'[3]NEW LEGEND 2026'!G:J,4,0)</f>
        <v>WHITE/BLUE</v>
      </c>
      <c r="O667" s="68" t="str">
        <f t="shared" si="61"/>
        <v>MAR</v>
      </c>
      <c r="P667" s="68">
        <f t="shared" si="62"/>
        <v>7</v>
      </c>
      <c r="Q667" s="68">
        <f t="shared" si="63"/>
        <v>2026</v>
      </c>
      <c r="R667" s="69">
        <f t="shared" si="64"/>
        <v>-35.422453703700739</v>
      </c>
      <c r="S667" s="69">
        <f t="shared" si="65"/>
        <v>-34.68116898147855</v>
      </c>
      <c r="T667" s="70" t="str">
        <f t="shared" si="66"/>
        <v>1-30 DAYS</v>
      </c>
      <c r="U667" s="70" t="str">
        <f t="shared" si="66"/>
        <v>1-30 DAYS</v>
      </c>
    </row>
    <row r="668" spans="1:21">
      <c r="A668" s="63" t="str">
        <f>VLOOKUP(L668,[1]Sheet1!$N:$P,3,0)</f>
        <v>M2 SAMAL</v>
      </c>
      <c r="B668" s="66">
        <v>46087.653506944444</v>
      </c>
      <c r="C668" s="66">
        <v>46088.44159722222</v>
      </c>
      <c r="D668" s="67" t="s">
        <v>2081</v>
      </c>
      <c r="E668" s="67" t="s">
        <v>2082</v>
      </c>
      <c r="F668" s="1">
        <v>1</v>
      </c>
      <c r="G668" s="63" t="str">
        <f>VLOOKUP(D668,[2]MINDANAO!$B:$C,2,0)</f>
        <v>ADV350</v>
      </c>
      <c r="H668" s="67">
        <v>286230</v>
      </c>
      <c r="I668" s="63" t="str">
        <f>VLOOKUP(L668,'[3]NEW LEGEND 2026'!M:S,7,0)</f>
        <v>ULTIMATE</v>
      </c>
      <c r="J668" s="67" t="s">
        <v>2083</v>
      </c>
      <c r="K668" s="67" t="s">
        <v>2084</v>
      </c>
      <c r="L668" s="67" t="s">
        <v>731</v>
      </c>
      <c r="M668" s="63" t="str">
        <f>VLOOKUP(D668,'[3]NEW LEGEND 2026'!G:I,3,0)</f>
        <v>HONDA</v>
      </c>
      <c r="N668" s="63" t="str">
        <f>VLOOKUP(D668,'[3]NEW LEGEND 2026'!G:J,4,0)</f>
        <v>BLACK</v>
      </c>
      <c r="O668" s="68" t="str">
        <f t="shared" si="61"/>
        <v>MAR</v>
      </c>
      <c r="P668" s="68">
        <f t="shared" si="62"/>
        <v>7</v>
      </c>
      <c r="Q668" s="68">
        <f t="shared" si="63"/>
        <v>2026</v>
      </c>
      <c r="R668" s="69">
        <f t="shared" si="64"/>
        <v>-35.441597222219571</v>
      </c>
      <c r="S668" s="69">
        <f t="shared" si="65"/>
        <v>-34.653506944443507</v>
      </c>
      <c r="T668" s="70" t="str">
        <f t="shared" si="66"/>
        <v>1-30 DAYS</v>
      </c>
      <c r="U668" s="70" t="str">
        <f t="shared" si="66"/>
        <v>1-30 DAYS</v>
      </c>
    </row>
    <row r="669" spans="1:21">
      <c r="A669" s="63" t="str">
        <f>VLOOKUP(L669,[1]Sheet1!$N:$P,3,0)</f>
        <v>M1 BUTUAN</v>
      </c>
      <c r="B669" s="66">
        <v>46085.577743055554</v>
      </c>
      <c r="C669" s="66">
        <v>46088.689872685187</v>
      </c>
      <c r="D669" s="67" t="s">
        <v>893</v>
      </c>
      <c r="E669" s="67" t="s">
        <v>894</v>
      </c>
      <c r="F669" s="1">
        <v>1</v>
      </c>
      <c r="G669" s="63" t="str">
        <f>VLOOKUP(D669,[2]MINDANAO!$B:$C,2,0)</f>
        <v>XRM DUAL SPORTS FI(DS)</v>
      </c>
      <c r="H669" s="67">
        <v>70158</v>
      </c>
      <c r="I669" s="63" t="str">
        <f>VLOOKUP(L669,'[3]NEW LEGEND 2026'!M:S,7,0)</f>
        <v>MUTI</v>
      </c>
      <c r="J669" s="67" t="s">
        <v>2085</v>
      </c>
      <c r="K669" s="67" t="s">
        <v>2086</v>
      </c>
      <c r="L669" s="67" t="s">
        <v>897</v>
      </c>
      <c r="M669" s="63" t="str">
        <f>VLOOKUP(D669,'[3]NEW LEGEND 2026'!G:I,3,0)</f>
        <v>HONDA</v>
      </c>
      <c r="N669" s="63" t="str">
        <f>VLOOKUP(D669,'[3]NEW LEGEND 2026'!G:J,4,0)</f>
        <v>RED/BLACK</v>
      </c>
      <c r="O669" s="68" t="str">
        <f t="shared" si="61"/>
        <v>MAR</v>
      </c>
      <c r="P669" s="68">
        <f t="shared" si="62"/>
        <v>7</v>
      </c>
      <c r="Q669" s="68">
        <f t="shared" si="63"/>
        <v>2026</v>
      </c>
      <c r="R669" s="69">
        <f t="shared" si="64"/>
        <v>-35.689872685186856</v>
      </c>
      <c r="S669" s="69">
        <f t="shared" si="65"/>
        <v>-32.577743055553583</v>
      </c>
      <c r="T669" s="70" t="str">
        <f t="shared" si="66"/>
        <v>1-30 DAYS</v>
      </c>
      <c r="U669" s="70" t="str">
        <f t="shared" si="66"/>
        <v>1-30 DAYS</v>
      </c>
    </row>
    <row r="670" spans="1:21">
      <c r="A670" s="63" t="str">
        <f>VLOOKUP(L670,[1]Sheet1!$N:$P,3,0)</f>
        <v>M1 BUTUAN</v>
      </c>
      <c r="B670" s="66">
        <v>46085.577743055554</v>
      </c>
      <c r="C670" s="66">
        <v>46088.689872685187</v>
      </c>
      <c r="D670" s="67" t="s">
        <v>1007</v>
      </c>
      <c r="E670" s="67" t="s">
        <v>1008</v>
      </c>
      <c r="F670" s="1">
        <v>1</v>
      </c>
      <c r="G670" s="63" t="str">
        <f>VLOOKUP(D670,[2]MINDANAO!$B:$C,2,0)</f>
        <v>XRM DUAL SPORTS FI(DS)</v>
      </c>
      <c r="H670" s="67">
        <v>70950</v>
      </c>
      <c r="I670" s="63" t="str">
        <f>VLOOKUP(L670,'[3]NEW LEGEND 2026'!M:S,7,0)</f>
        <v>MUTI</v>
      </c>
      <c r="J670" s="67" t="s">
        <v>2087</v>
      </c>
      <c r="K670" s="67" t="s">
        <v>2088</v>
      </c>
      <c r="L670" s="67" t="s">
        <v>897</v>
      </c>
      <c r="M670" s="63" t="str">
        <f>VLOOKUP(D670,'[3]NEW LEGEND 2026'!G:I,3,0)</f>
        <v>HONDA</v>
      </c>
      <c r="N670" s="63" t="str">
        <f>VLOOKUP(D670,'[3]NEW LEGEND 2026'!G:J,4,0)</f>
        <v>BLACK</v>
      </c>
      <c r="O670" s="68" t="str">
        <f t="shared" si="61"/>
        <v>MAR</v>
      </c>
      <c r="P670" s="68">
        <f t="shared" si="62"/>
        <v>7</v>
      </c>
      <c r="Q670" s="68">
        <f t="shared" si="63"/>
        <v>2026</v>
      </c>
      <c r="R670" s="69">
        <f t="shared" si="64"/>
        <v>-35.689872685186856</v>
      </c>
      <c r="S670" s="69">
        <f t="shared" si="65"/>
        <v>-32.577743055553583</v>
      </c>
      <c r="T670" s="70" t="str">
        <f t="shared" si="66"/>
        <v>1-30 DAYS</v>
      </c>
      <c r="U670" s="70" t="str">
        <f t="shared" si="66"/>
        <v>1-30 DAYS</v>
      </c>
    </row>
    <row r="671" spans="1:21">
      <c r="A671" s="63" t="str">
        <f>VLOOKUP(L671,[1]Sheet1!$N:$P,3,0)</f>
        <v>M2 TAGUM 3</v>
      </c>
      <c r="B671" s="66">
        <v>46087.646898148138</v>
      </c>
      <c r="C671" s="66">
        <v>46088.734803240739</v>
      </c>
      <c r="D671" s="67" t="s">
        <v>663</v>
      </c>
      <c r="E671" s="67" t="s">
        <v>664</v>
      </c>
      <c r="F671" s="1">
        <v>1</v>
      </c>
      <c r="G671" s="63" t="str">
        <f>VLOOKUP(D671,[2]MINDANAO!$B:$C,2,0)</f>
        <v>CT125</v>
      </c>
      <c r="H671" s="67">
        <v>58118</v>
      </c>
      <c r="I671" s="63" t="str">
        <f>VLOOKUP(L671,'[3]NEW LEGEND 2026'!M:S,7,0)</f>
        <v>ULTIMATE</v>
      </c>
      <c r="J671" s="67" t="s">
        <v>2089</v>
      </c>
      <c r="K671" s="67" t="s">
        <v>2090</v>
      </c>
      <c r="L671" s="67" t="s">
        <v>744</v>
      </c>
      <c r="M671" s="63" t="str">
        <f>VLOOKUP(D671,'[3]NEW LEGEND 2026'!G:I,3,0)</f>
        <v>KAWASAKI</v>
      </c>
      <c r="N671" s="63" t="str">
        <f>VLOOKUP(D671,'[3]NEW LEGEND 2026'!G:J,4,0)</f>
        <v>BLACK/RED</v>
      </c>
      <c r="O671" s="68" t="str">
        <f t="shared" si="61"/>
        <v>MAR</v>
      </c>
      <c r="P671" s="68">
        <f t="shared" si="62"/>
        <v>7</v>
      </c>
      <c r="Q671" s="68">
        <f t="shared" si="63"/>
        <v>2026</v>
      </c>
      <c r="R671" s="69">
        <f t="shared" si="64"/>
        <v>-35.734803240738984</v>
      </c>
      <c r="S671" s="69">
        <f t="shared" si="65"/>
        <v>-34.646898148137552</v>
      </c>
      <c r="T671" s="70" t="str">
        <f t="shared" si="66"/>
        <v>1-30 DAYS</v>
      </c>
      <c r="U671" s="70" t="str">
        <f t="shared" si="66"/>
        <v>1-30 DAYS</v>
      </c>
    </row>
    <row r="672" spans="1:21">
      <c r="A672" s="63" t="str">
        <f>VLOOKUP(L672,[1]Sheet1!$N:$P,3,0)</f>
        <v>M1 DIGOS</v>
      </c>
      <c r="B672" s="66">
        <v>46086.618321759262</v>
      </c>
      <c r="C672" s="66">
        <v>46090.442361111112</v>
      </c>
      <c r="D672" s="67" t="s">
        <v>1000</v>
      </c>
      <c r="E672" s="67" t="s">
        <v>1001</v>
      </c>
      <c r="F672" s="1">
        <v>1</v>
      </c>
      <c r="G672" s="63" t="str">
        <f>VLOOKUP(D672,[2]MINDANAO!$B:$C,2,0)</f>
        <v>XRM RS</v>
      </c>
      <c r="H672" s="67">
        <v>74538</v>
      </c>
      <c r="I672" s="63" t="str">
        <f>VLOOKUP(L672,'[3]NEW LEGEND 2026'!M:S,7,0)</f>
        <v>MUTI</v>
      </c>
      <c r="J672" s="67" t="s">
        <v>2091</v>
      </c>
      <c r="K672" s="67" t="s">
        <v>2092</v>
      </c>
      <c r="L672" s="67" t="s">
        <v>490</v>
      </c>
      <c r="M672" s="63" t="str">
        <f>VLOOKUP(D672,'[3]NEW LEGEND 2026'!G:I,3,0)</f>
        <v>HONDA</v>
      </c>
      <c r="N672" s="63" t="str">
        <f>VLOOKUP(D672,'[3]NEW LEGEND 2026'!G:J,4,0)</f>
        <v>GRAY</v>
      </c>
      <c r="O672" s="68" t="str">
        <f t="shared" si="61"/>
        <v>MAR</v>
      </c>
      <c r="P672" s="68">
        <f t="shared" si="62"/>
        <v>9</v>
      </c>
      <c r="Q672" s="68">
        <f t="shared" si="63"/>
        <v>2026</v>
      </c>
      <c r="R672" s="69">
        <f t="shared" si="64"/>
        <v>-37.442361111112405</v>
      </c>
      <c r="S672" s="69">
        <f t="shared" si="65"/>
        <v>-33.618321759262471</v>
      </c>
      <c r="T672" s="70" t="str">
        <f t="shared" si="66"/>
        <v>1-30 DAYS</v>
      </c>
      <c r="U672" s="70" t="str">
        <f t="shared" si="66"/>
        <v>1-30 DAYS</v>
      </c>
    </row>
    <row r="673" spans="1:21">
      <c r="A673" s="63" t="str">
        <f>VLOOKUP(L673,[1]Sheet1!$N:$P,3,0)</f>
        <v>M1 POLOMOLOK</v>
      </c>
      <c r="B673" s="66">
        <v>46085.386053240742</v>
      </c>
      <c r="C673" s="66">
        <v>46091.527118055557</v>
      </c>
      <c r="D673" s="67" t="s">
        <v>1412</v>
      </c>
      <c r="E673" s="67" t="s">
        <v>1413</v>
      </c>
      <c r="F673" s="1">
        <v>1</v>
      </c>
      <c r="G673" s="63" t="str">
        <f>VLOOKUP(D673,[2]MINDANAO!$B:$C,2,0)</f>
        <v>RAIDER150 FI PRO</v>
      </c>
      <c r="H673" s="67">
        <v>123564.29</v>
      </c>
      <c r="I673" s="63" t="str">
        <f>VLOOKUP(L673,'[3]NEW LEGEND 2026'!M:S,7,0)</f>
        <v>MUTI</v>
      </c>
      <c r="J673" s="67" t="s">
        <v>2093</v>
      </c>
      <c r="K673" s="67" t="s">
        <v>2094</v>
      </c>
      <c r="L673" s="67" t="s">
        <v>376</v>
      </c>
      <c r="M673" s="63" t="str">
        <f>VLOOKUP(D673,'[3]NEW LEGEND 2026'!G:I,3,0)</f>
        <v>SUZUKI</v>
      </c>
      <c r="N673" s="63" t="str">
        <f>VLOOKUP(D673,'[3]NEW LEGEND 2026'!G:J,4,0)</f>
        <v>SILVER/YELLOW</v>
      </c>
      <c r="O673" s="68" t="str">
        <f t="shared" si="61"/>
        <v>MAR</v>
      </c>
      <c r="P673" s="68">
        <f t="shared" si="62"/>
        <v>10</v>
      </c>
      <c r="Q673" s="68">
        <f t="shared" si="63"/>
        <v>2026</v>
      </c>
      <c r="R673" s="69">
        <f t="shared" si="64"/>
        <v>-38.527118055557366</v>
      </c>
      <c r="S673" s="69">
        <f t="shared" si="65"/>
        <v>-32.386053240741603</v>
      </c>
      <c r="T673" s="70" t="str">
        <f t="shared" si="66"/>
        <v>1-30 DAYS</v>
      </c>
      <c r="U673" s="70" t="str">
        <f t="shared" si="66"/>
        <v>1-30 DAYS</v>
      </c>
    </row>
    <row r="674" spans="1:21">
      <c r="A674" s="63" t="str">
        <f>VLOOKUP(L674,[1]Sheet1!$N:$P,3,0)</f>
        <v>M1 SAN FRANCISCO</v>
      </c>
      <c r="B674" s="66">
        <v>46090.633310185192</v>
      </c>
      <c r="C674" s="66">
        <v>46091.702303240738</v>
      </c>
      <c r="D674" s="67" t="s">
        <v>604</v>
      </c>
      <c r="E674" s="67" t="s">
        <v>605</v>
      </c>
      <c r="F674" s="1">
        <v>1</v>
      </c>
      <c r="G674" s="63" t="str">
        <f>VLOOKUP(D674,[2]MINDANAO!$B:$C,2,0)</f>
        <v>XRM OFFROAD FI(DSX)</v>
      </c>
      <c r="H674" s="67">
        <v>72378</v>
      </c>
      <c r="I674" s="63" t="str">
        <f>VLOOKUP(L674,'[3]NEW LEGEND 2026'!M:S,7,0)</f>
        <v>MUTI</v>
      </c>
      <c r="J674" s="67" t="s">
        <v>2095</v>
      </c>
      <c r="K674" s="67" t="s">
        <v>2096</v>
      </c>
      <c r="L674" s="67" t="s">
        <v>1179</v>
      </c>
      <c r="M674" s="63" t="str">
        <f>VLOOKUP(D674,'[3]NEW LEGEND 2026'!G:I,3,0)</f>
        <v>HONDA</v>
      </c>
      <c r="N674" s="63" t="str">
        <f>VLOOKUP(D674,'[3]NEW LEGEND 2026'!G:J,4,0)</f>
        <v>WHITE/BLUE</v>
      </c>
      <c r="O674" s="68" t="str">
        <f t="shared" si="61"/>
        <v>MAR</v>
      </c>
      <c r="P674" s="68">
        <f t="shared" si="62"/>
        <v>10</v>
      </c>
      <c r="Q674" s="68">
        <f t="shared" si="63"/>
        <v>2026</v>
      </c>
      <c r="R674" s="69">
        <f t="shared" si="64"/>
        <v>-38.70230324073782</v>
      </c>
      <c r="S674" s="69">
        <f t="shared" si="65"/>
        <v>-37.633310185192386</v>
      </c>
      <c r="T674" s="70" t="str">
        <f t="shared" si="66"/>
        <v>1-30 DAYS</v>
      </c>
      <c r="U674" s="70" t="str">
        <f t="shared" si="66"/>
        <v>1-30 DAYS</v>
      </c>
    </row>
    <row r="675" spans="1:21">
      <c r="A675" s="63" t="str">
        <f>VLOOKUP(L675,[1]Sheet1!$N:$P,3,0)</f>
        <v>M1 BUTUAN</v>
      </c>
      <c r="B675" s="66">
        <v>45918.648263888892</v>
      </c>
      <c r="C675" s="66">
        <v>46092.482210648152</v>
      </c>
      <c r="D675" s="67" t="s">
        <v>1064</v>
      </c>
      <c r="E675" s="67" t="s">
        <v>1065</v>
      </c>
      <c r="F675" s="1">
        <v>1</v>
      </c>
      <c r="G675" s="63" t="str">
        <f>VLOOKUP(D675,[2]MINDANAO!$B:$C,2,0)</f>
        <v>AVENIS125</v>
      </c>
      <c r="H675" s="67">
        <v>77012</v>
      </c>
      <c r="I675" s="63" t="str">
        <f>VLOOKUP(L675,'[3]NEW LEGEND 2026'!M:S,7,0)</f>
        <v>MUTI</v>
      </c>
      <c r="J675" s="67" t="s">
        <v>2097</v>
      </c>
      <c r="K675" s="67" t="s">
        <v>2098</v>
      </c>
      <c r="L675" s="67" t="s">
        <v>897</v>
      </c>
      <c r="M675" s="63" t="str">
        <f>VLOOKUP(D675,'[3]NEW LEGEND 2026'!G:I,3,0)</f>
        <v>SUZUKI</v>
      </c>
      <c r="N675" s="63" t="str">
        <f>VLOOKUP(D675,'[3]NEW LEGEND 2026'!G:J,4,0)</f>
        <v>BLACK</v>
      </c>
      <c r="O675" s="68" t="str">
        <f t="shared" si="61"/>
        <v>MAR</v>
      </c>
      <c r="P675" s="68">
        <f t="shared" si="62"/>
        <v>11</v>
      </c>
      <c r="Q675" s="68">
        <f t="shared" si="63"/>
        <v>2026</v>
      </c>
      <c r="R675" s="69">
        <f t="shared" si="64"/>
        <v>-39.482210648151522</v>
      </c>
      <c r="S675" s="69">
        <f t="shared" si="65"/>
        <v>134.35173611110804</v>
      </c>
      <c r="T675" s="70" t="str">
        <f t="shared" si="66"/>
        <v>1-30 DAYS</v>
      </c>
      <c r="U675" s="70" t="str">
        <f t="shared" si="66"/>
        <v>91 DAYS UP</v>
      </c>
    </row>
    <row r="676" spans="1:21">
      <c r="A676" s="63" t="str">
        <f>VLOOKUP(L676,[1]Sheet1!$N:$P,3,0)</f>
        <v>M1 VALENCIA</v>
      </c>
      <c r="B676" s="66">
        <v>46091.496388888889</v>
      </c>
      <c r="C676" s="66">
        <v>46092.596215277779</v>
      </c>
      <c r="D676" s="67" t="s">
        <v>1975</v>
      </c>
      <c r="E676" s="67" t="s">
        <v>1976</v>
      </c>
      <c r="F676" s="1">
        <v>1</v>
      </c>
      <c r="G676" s="63" t="str">
        <f>VLOOKUP(D676,[2]MINDANAO!$B:$C,2,0)</f>
        <v>NMAX155 FI ABS</v>
      </c>
      <c r="H676" s="67">
        <v>131528.57</v>
      </c>
      <c r="I676" s="63" t="str">
        <f>VLOOKUP(L676,'[3]NEW LEGEND 2026'!M:S,7,0)</f>
        <v>MUTI</v>
      </c>
      <c r="J676" s="67" t="s">
        <v>2099</v>
      </c>
      <c r="K676" s="67" t="s">
        <v>2100</v>
      </c>
      <c r="L676" s="67" t="s">
        <v>616</v>
      </c>
      <c r="M676" s="63" t="str">
        <f>VLOOKUP(D676,'[3]NEW LEGEND 2026'!G:I,3,0)</f>
        <v>YAMAHA</v>
      </c>
      <c r="N676" s="63" t="str">
        <f>VLOOKUP(D676,'[3]NEW LEGEND 2026'!G:J,4,0)</f>
        <v>MATTE DARK GRAY</v>
      </c>
      <c r="O676" s="68" t="str">
        <f t="shared" si="61"/>
        <v>MAR</v>
      </c>
      <c r="P676" s="68">
        <f t="shared" si="62"/>
        <v>11</v>
      </c>
      <c r="Q676" s="68">
        <f t="shared" si="63"/>
        <v>2026</v>
      </c>
      <c r="R676" s="69">
        <f t="shared" si="64"/>
        <v>-39.596215277779265</v>
      </c>
      <c r="S676" s="69">
        <f t="shared" si="65"/>
        <v>-38.49638888888876</v>
      </c>
      <c r="T676" s="70" t="str">
        <f t="shared" si="66"/>
        <v>1-30 DAYS</v>
      </c>
      <c r="U676" s="70" t="str">
        <f t="shared" si="66"/>
        <v>1-30 DAYS</v>
      </c>
    </row>
    <row r="677" spans="1:21">
      <c r="A677" s="63" t="str">
        <f>VLOOKUP(L677,[1]Sheet1!$N:$P,3,0)</f>
        <v>M1 VALENCIA</v>
      </c>
      <c r="B677" s="66">
        <v>46091.662256944437</v>
      </c>
      <c r="C677" s="66">
        <v>46092.596215277779</v>
      </c>
      <c r="D677" s="67" t="s">
        <v>1345</v>
      </c>
      <c r="E677" s="67" t="s">
        <v>1346</v>
      </c>
      <c r="F677" s="1">
        <v>1</v>
      </c>
      <c r="G677" s="63" t="str">
        <f>VLOOKUP(D677,[2]MINDANAO!$B:$C,2,0)</f>
        <v>XRM MOTARD FI</v>
      </c>
      <c r="H677" s="67">
        <v>75550</v>
      </c>
      <c r="I677" s="63" t="str">
        <f>VLOOKUP(L677,'[3]NEW LEGEND 2026'!M:S,7,0)</f>
        <v>MUTI</v>
      </c>
      <c r="J677" s="67" t="s">
        <v>2101</v>
      </c>
      <c r="K677" s="67" t="s">
        <v>2102</v>
      </c>
      <c r="L677" s="67" t="s">
        <v>616</v>
      </c>
      <c r="M677" s="63" t="str">
        <f>VLOOKUP(D677,'[3]NEW LEGEND 2026'!G:I,3,0)</f>
        <v>HONDA</v>
      </c>
      <c r="N677" s="63" t="str">
        <f>VLOOKUP(D677,'[3]NEW LEGEND 2026'!G:J,4,0)</f>
        <v>BLACK</v>
      </c>
      <c r="O677" s="68" t="str">
        <f t="shared" si="61"/>
        <v>MAR</v>
      </c>
      <c r="P677" s="68">
        <f t="shared" si="62"/>
        <v>11</v>
      </c>
      <c r="Q677" s="68">
        <f t="shared" si="63"/>
        <v>2026</v>
      </c>
      <c r="R677" s="69">
        <f t="shared" si="64"/>
        <v>-39.596215277779265</v>
      </c>
      <c r="S677" s="69">
        <f t="shared" si="65"/>
        <v>-38.662256944437104</v>
      </c>
      <c r="T677" s="70" t="str">
        <f t="shared" si="66"/>
        <v>1-30 DAYS</v>
      </c>
      <c r="U677" s="70" t="str">
        <f t="shared" si="66"/>
        <v>1-30 DAYS</v>
      </c>
    </row>
    <row r="678" spans="1:21">
      <c r="A678" s="63" t="str">
        <f>VLOOKUP(L678,[1]Sheet1!$N:$P,3,0)</f>
        <v>M1 VALENCIA</v>
      </c>
      <c r="B678" s="66">
        <v>46091.662256944437</v>
      </c>
      <c r="C678" s="66">
        <v>46092.596215277779</v>
      </c>
      <c r="D678" s="67" t="s">
        <v>865</v>
      </c>
      <c r="E678" s="67" t="s">
        <v>866</v>
      </c>
      <c r="F678" s="1">
        <v>1</v>
      </c>
      <c r="G678" s="63" t="str">
        <f>VLOOKUP(D678,[2]MINDANAO!$B:$C,2,0)</f>
        <v>XRM RS</v>
      </c>
      <c r="H678" s="67">
        <v>73838</v>
      </c>
      <c r="I678" s="63" t="str">
        <f>VLOOKUP(L678,'[3]NEW LEGEND 2026'!M:S,7,0)</f>
        <v>MUTI</v>
      </c>
      <c r="J678" s="67" t="s">
        <v>2103</v>
      </c>
      <c r="K678" s="67" t="s">
        <v>2104</v>
      </c>
      <c r="L678" s="67" t="s">
        <v>616</v>
      </c>
      <c r="M678" s="63" t="str">
        <f>VLOOKUP(D678,'[3]NEW LEGEND 2026'!G:I,3,0)</f>
        <v>HONDA</v>
      </c>
      <c r="N678" s="63" t="str">
        <f>VLOOKUP(D678,'[3]NEW LEGEND 2026'!G:J,4,0)</f>
        <v>RED/BLACK</v>
      </c>
      <c r="O678" s="68" t="str">
        <f t="shared" si="61"/>
        <v>MAR</v>
      </c>
      <c r="P678" s="68">
        <f t="shared" si="62"/>
        <v>11</v>
      </c>
      <c r="Q678" s="68">
        <f t="shared" si="63"/>
        <v>2026</v>
      </c>
      <c r="R678" s="69">
        <f t="shared" si="64"/>
        <v>-39.596215277779265</v>
      </c>
      <c r="S678" s="69">
        <f t="shared" si="65"/>
        <v>-38.662256944437104</v>
      </c>
      <c r="T678" s="70" t="str">
        <f t="shared" si="66"/>
        <v>1-30 DAYS</v>
      </c>
      <c r="U678" s="70" t="str">
        <f t="shared" si="66"/>
        <v>1-30 DAYS</v>
      </c>
    </row>
    <row r="679" spans="1:21">
      <c r="A679" s="63" t="str">
        <f>VLOOKUP(L679,[1]Sheet1!$N:$P,3,0)</f>
        <v>M1 MALUNGON</v>
      </c>
      <c r="B679" s="66">
        <v>46092.449907407397</v>
      </c>
      <c r="C679" s="66">
        <v>46092.689976851849</v>
      </c>
      <c r="D679" s="67" t="s">
        <v>966</v>
      </c>
      <c r="E679" s="67" t="s">
        <v>967</v>
      </c>
      <c r="F679" s="1">
        <v>1</v>
      </c>
      <c r="G679" s="63" t="str">
        <f>VLOOKUP(D679,[2]MINDANAO!$B:$C,2,0)</f>
        <v>TMX150 SUPREMO</v>
      </c>
      <c r="H679" s="67">
        <v>76598</v>
      </c>
      <c r="I679" s="63" t="str">
        <f>VLOOKUP(L679,'[3]NEW LEGEND 2026'!M:S,7,0)</f>
        <v>MUTI</v>
      </c>
      <c r="J679" s="67" t="s">
        <v>2105</v>
      </c>
      <c r="K679" s="67" t="s">
        <v>2106</v>
      </c>
      <c r="L679" s="67" t="s">
        <v>462</v>
      </c>
      <c r="M679" s="63" t="str">
        <f>VLOOKUP(D679,'[3]NEW LEGEND 2026'!G:I,3,0)</f>
        <v>HONDA</v>
      </c>
      <c r="N679" s="63" t="str">
        <f>VLOOKUP(D679,'[3]NEW LEGEND 2026'!G:J,4,0)</f>
        <v>RED</v>
      </c>
      <c r="O679" s="68" t="str">
        <f t="shared" si="61"/>
        <v>MAR</v>
      </c>
      <c r="P679" s="68">
        <f t="shared" si="62"/>
        <v>11</v>
      </c>
      <c r="Q679" s="68">
        <f t="shared" si="63"/>
        <v>2026</v>
      </c>
      <c r="R679" s="69">
        <f t="shared" si="64"/>
        <v>-39.689976851848769</v>
      </c>
      <c r="S679" s="69">
        <f t="shared" si="65"/>
        <v>-39.449907407397404</v>
      </c>
      <c r="T679" s="70" t="str">
        <f t="shared" si="66"/>
        <v>1-30 DAYS</v>
      </c>
      <c r="U679" s="70" t="str">
        <f t="shared" si="66"/>
        <v>1-30 DAYS</v>
      </c>
    </row>
    <row r="680" spans="1:21">
      <c r="A680" s="63" t="str">
        <f>VLOOKUP(L680,[1]Sheet1!$N:$P,3,0)</f>
        <v>M2 MANOLO</v>
      </c>
      <c r="B680" s="66">
        <v>46091.632615740738</v>
      </c>
      <c r="C680" s="66">
        <v>46093.354490740741</v>
      </c>
      <c r="D680" s="67" t="s">
        <v>1975</v>
      </c>
      <c r="E680" s="67" t="s">
        <v>1976</v>
      </c>
      <c r="F680" s="1">
        <v>1</v>
      </c>
      <c r="G680" s="63" t="str">
        <f>VLOOKUP(D680,[2]MINDANAO!$B:$C,2,0)</f>
        <v>NMAX155 FI ABS</v>
      </c>
      <c r="H680" s="67">
        <v>131528.57</v>
      </c>
      <c r="I680" s="63" t="str">
        <f>VLOOKUP(L680,'[3]NEW LEGEND 2026'!M:S,7,0)</f>
        <v>ULTIMATE</v>
      </c>
      <c r="J680" s="67" t="s">
        <v>2107</v>
      </c>
      <c r="K680" s="67" t="s">
        <v>2108</v>
      </c>
      <c r="L680" s="67" t="s">
        <v>1244</v>
      </c>
      <c r="M680" s="63" t="str">
        <f>VLOOKUP(D680,'[3]NEW LEGEND 2026'!G:I,3,0)</f>
        <v>YAMAHA</v>
      </c>
      <c r="N680" s="63" t="str">
        <f>VLOOKUP(D680,'[3]NEW LEGEND 2026'!G:J,4,0)</f>
        <v>MATTE DARK GRAY</v>
      </c>
      <c r="O680" s="68" t="str">
        <f t="shared" si="61"/>
        <v>MAR</v>
      </c>
      <c r="P680" s="68">
        <f t="shared" si="62"/>
        <v>12</v>
      </c>
      <c r="Q680" s="68">
        <f t="shared" si="63"/>
        <v>2026</v>
      </c>
      <c r="R680" s="69">
        <f t="shared" si="64"/>
        <v>-40.354490740741312</v>
      </c>
      <c r="S680" s="69">
        <f t="shared" si="65"/>
        <v>-38.632615740738402</v>
      </c>
      <c r="T680" s="70" t="str">
        <f t="shared" si="66"/>
        <v>1-30 DAYS</v>
      </c>
      <c r="U680" s="70" t="str">
        <f t="shared" si="66"/>
        <v>1-30 DAYS</v>
      </c>
    </row>
    <row r="681" spans="1:21">
      <c r="A681" s="63" t="str">
        <f>VLOOKUP(L681,[1]Sheet1!$N:$P,3,0)</f>
        <v>M2 MANOLO</v>
      </c>
      <c r="B681" s="66">
        <v>46091.641423611109</v>
      </c>
      <c r="C681" s="66">
        <v>46093.354490740741</v>
      </c>
      <c r="D681" s="67" t="s">
        <v>1000</v>
      </c>
      <c r="E681" s="67" t="s">
        <v>1001</v>
      </c>
      <c r="F681" s="1">
        <v>1</v>
      </c>
      <c r="G681" s="63" t="str">
        <f>VLOOKUP(D681,[2]MINDANAO!$B:$C,2,0)</f>
        <v>XRM RS</v>
      </c>
      <c r="H681" s="67">
        <v>74538</v>
      </c>
      <c r="I681" s="63" t="str">
        <f>VLOOKUP(L681,'[3]NEW LEGEND 2026'!M:S,7,0)</f>
        <v>ULTIMATE</v>
      </c>
      <c r="J681" s="67" t="s">
        <v>2109</v>
      </c>
      <c r="K681" s="67" t="s">
        <v>2110</v>
      </c>
      <c r="L681" s="67" t="s">
        <v>1244</v>
      </c>
      <c r="M681" s="63" t="str">
        <f>VLOOKUP(D681,'[3]NEW LEGEND 2026'!G:I,3,0)</f>
        <v>HONDA</v>
      </c>
      <c r="N681" s="63" t="str">
        <f>VLOOKUP(D681,'[3]NEW LEGEND 2026'!G:J,4,0)</f>
        <v>GRAY</v>
      </c>
      <c r="O681" s="68" t="str">
        <f t="shared" si="61"/>
        <v>MAR</v>
      </c>
      <c r="P681" s="68">
        <f t="shared" si="62"/>
        <v>12</v>
      </c>
      <c r="Q681" s="68">
        <f t="shared" si="63"/>
        <v>2026</v>
      </c>
      <c r="R681" s="69">
        <f t="shared" si="64"/>
        <v>-40.354490740741312</v>
      </c>
      <c r="S681" s="69">
        <f t="shared" si="65"/>
        <v>-38.641423611108621</v>
      </c>
      <c r="T681" s="70" t="str">
        <f t="shared" si="66"/>
        <v>1-30 DAYS</v>
      </c>
      <c r="U681" s="70" t="str">
        <f t="shared" si="66"/>
        <v>1-30 DAYS</v>
      </c>
    </row>
    <row r="682" spans="1:21">
      <c r="A682" s="63" t="str">
        <f>VLOOKUP(L682,[1]Sheet1!$N:$P,3,0)</f>
        <v>M2 BAYUGAN</v>
      </c>
      <c r="B682" s="66">
        <v>46093.569432870368</v>
      </c>
      <c r="C682" s="66">
        <v>46095.374166666668</v>
      </c>
      <c r="D682" s="67" t="s">
        <v>1975</v>
      </c>
      <c r="E682" s="67" t="s">
        <v>1976</v>
      </c>
      <c r="F682" s="1">
        <v>1</v>
      </c>
      <c r="G682" s="63" t="str">
        <f>VLOOKUP(D682,[2]MINDANAO!$B:$C,2,0)</f>
        <v>NMAX155 FI ABS</v>
      </c>
      <c r="H682" s="67">
        <v>131528.57</v>
      </c>
      <c r="I682" s="63" t="str">
        <f>VLOOKUP(L682,'[3]NEW LEGEND 2026'!M:S,7,0)</f>
        <v>ULTIMATE</v>
      </c>
      <c r="J682" s="67" t="s">
        <v>2111</v>
      </c>
      <c r="K682" s="67" t="s">
        <v>2112</v>
      </c>
      <c r="L682" s="67" t="s">
        <v>692</v>
      </c>
      <c r="M682" s="63" t="str">
        <f>VLOOKUP(D682,'[3]NEW LEGEND 2026'!G:I,3,0)</f>
        <v>YAMAHA</v>
      </c>
      <c r="N682" s="63" t="str">
        <f>VLOOKUP(D682,'[3]NEW LEGEND 2026'!G:J,4,0)</f>
        <v>MATTE DARK GRAY</v>
      </c>
      <c r="O682" s="68" t="str">
        <f t="shared" si="61"/>
        <v>MAR</v>
      </c>
      <c r="P682" s="68">
        <f t="shared" si="62"/>
        <v>14</v>
      </c>
      <c r="Q682" s="68">
        <f t="shared" si="63"/>
        <v>2026</v>
      </c>
      <c r="R682" s="69">
        <f t="shared" si="64"/>
        <v>-42.374166666668316</v>
      </c>
      <c r="S682" s="69">
        <f t="shared" si="65"/>
        <v>-40.569432870368473</v>
      </c>
      <c r="T682" s="70" t="str">
        <f t="shared" si="66"/>
        <v>1-30 DAYS</v>
      </c>
      <c r="U682" s="70" t="str">
        <f t="shared" si="66"/>
        <v>1-30 DAYS</v>
      </c>
    </row>
    <row r="683" spans="1:21">
      <c r="A683" s="63" t="str">
        <f>VLOOKUP(L683,[1]Sheet1!$N:$P,3,0)</f>
        <v>M1 BUTUAN</v>
      </c>
      <c r="B683" s="66">
        <v>46090.655682870369</v>
      </c>
      <c r="C683" s="66">
        <v>46095.389340277783</v>
      </c>
      <c r="D683" s="67" t="s">
        <v>1975</v>
      </c>
      <c r="E683" s="67" t="s">
        <v>1976</v>
      </c>
      <c r="F683" s="1">
        <v>1</v>
      </c>
      <c r="G683" s="63" t="str">
        <f>VLOOKUP(D683,[2]MINDANAO!$B:$C,2,0)</f>
        <v>NMAX155 FI ABS</v>
      </c>
      <c r="H683" s="67">
        <v>131528.57</v>
      </c>
      <c r="I683" s="63" t="str">
        <f>VLOOKUP(L683,'[3]NEW LEGEND 2026'!M:S,7,0)</f>
        <v>MUTI</v>
      </c>
      <c r="J683" s="67" t="s">
        <v>2113</v>
      </c>
      <c r="K683" s="67" t="s">
        <v>2114</v>
      </c>
      <c r="L683" s="67" t="s">
        <v>897</v>
      </c>
      <c r="M683" s="63" t="str">
        <f>VLOOKUP(D683,'[3]NEW LEGEND 2026'!G:I,3,0)</f>
        <v>YAMAHA</v>
      </c>
      <c r="N683" s="63" t="str">
        <f>VLOOKUP(D683,'[3]NEW LEGEND 2026'!G:J,4,0)</f>
        <v>MATTE DARK GRAY</v>
      </c>
      <c r="O683" s="68" t="str">
        <f t="shared" si="61"/>
        <v>MAR</v>
      </c>
      <c r="P683" s="68">
        <f t="shared" si="62"/>
        <v>14</v>
      </c>
      <c r="Q683" s="68">
        <f t="shared" si="63"/>
        <v>2026</v>
      </c>
      <c r="R683" s="69">
        <f t="shared" si="64"/>
        <v>-42.389340277783049</v>
      </c>
      <c r="S683" s="69">
        <f t="shared" si="65"/>
        <v>-37.655682870368764</v>
      </c>
      <c r="T683" s="70" t="str">
        <f t="shared" si="66"/>
        <v>1-30 DAYS</v>
      </c>
      <c r="U683" s="70" t="str">
        <f t="shared" si="66"/>
        <v>1-30 DAYS</v>
      </c>
    </row>
    <row r="684" spans="1:21">
      <c r="A684" s="63" t="str">
        <f>VLOOKUP(L684,[1]Sheet1!$N:$P,3,0)</f>
        <v>M1 BUTUAN</v>
      </c>
      <c r="B684" s="66">
        <v>46093.582905092589</v>
      </c>
      <c r="C684" s="66">
        <v>46095.389340277783</v>
      </c>
      <c r="D684" s="67" t="s">
        <v>2115</v>
      </c>
      <c r="E684" s="67" t="s">
        <v>2116</v>
      </c>
      <c r="F684" s="1">
        <v>1</v>
      </c>
      <c r="G684" s="63" t="str">
        <f>VLOOKUP(D684,[2]MINDANAO!$B:$C,2,0)</f>
        <v>BEAT FI PREM</v>
      </c>
      <c r="H684" s="67">
        <v>64508.93</v>
      </c>
      <c r="I684" s="63" t="str">
        <f>VLOOKUP(L684,'[3]NEW LEGEND 2026'!M:S,7,0)</f>
        <v>MUTI</v>
      </c>
      <c r="J684" s="67" t="s">
        <v>2117</v>
      </c>
      <c r="K684" s="67" t="s">
        <v>2118</v>
      </c>
      <c r="L684" s="67" t="s">
        <v>897</v>
      </c>
      <c r="M684" s="63" t="str">
        <f>VLOOKUP(D684,'[3]NEW LEGEND 2026'!G:I,3,0)</f>
        <v>HONDA</v>
      </c>
      <c r="N684" s="63" t="str">
        <f>VLOOKUP(D684,'[3]NEW LEGEND 2026'!G:J,4,0)</f>
        <v>WHITE</v>
      </c>
      <c r="O684" s="68" t="str">
        <f t="shared" si="61"/>
        <v>MAR</v>
      </c>
      <c r="P684" s="68">
        <f t="shared" si="62"/>
        <v>14</v>
      </c>
      <c r="Q684" s="68">
        <f t="shared" si="63"/>
        <v>2026</v>
      </c>
      <c r="R684" s="69">
        <f t="shared" si="64"/>
        <v>-42.389340277783049</v>
      </c>
      <c r="S684" s="69">
        <f t="shared" si="65"/>
        <v>-40.582905092589499</v>
      </c>
      <c r="T684" s="70" t="str">
        <f t="shared" si="66"/>
        <v>1-30 DAYS</v>
      </c>
      <c r="U684" s="70" t="str">
        <f t="shared" si="66"/>
        <v>1-30 DAYS</v>
      </c>
    </row>
    <row r="685" spans="1:21">
      <c r="A685" s="63" t="str">
        <f>VLOOKUP(L685,[1]Sheet1!$N:$P,3,0)</f>
        <v>M2 BATANGAS</v>
      </c>
      <c r="B685" s="66">
        <v>46092.664247685178</v>
      </c>
      <c r="C685" s="66">
        <v>46095.463472222233</v>
      </c>
      <c r="D685" s="67" t="s">
        <v>907</v>
      </c>
      <c r="E685" s="67" t="s">
        <v>908</v>
      </c>
      <c r="F685" s="1">
        <v>1</v>
      </c>
      <c r="G685" s="63" t="str">
        <f>VLOOKUP(D685,[2]MINDANAO!$B:$C,2,0)</f>
        <v>CT125</v>
      </c>
      <c r="H685" s="67">
        <v>59246</v>
      </c>
      <c r="I685" s="63" t="str">
        <f>VLOOKUP(L685,'[3]NEW LEGEND 2026'!M:S,7,0)</f>
        <v>ULTIMATE</v>
      </c>
      <c r="J685" s="67" t="s">
        <v>2119</v>
      </c>
      <c r="K685" s="67" t="s">
        <v>2120</v>
      </c>
      <c r="L685" s="67" t="s">
        <v>1094</v>
      </c>
      <c r="M685" s="63" t="str">
        <f>VLOOKUP(D685,'[3]NEW LEGEND 2026'!G:I,3,0)</f>
        <v>KAWASAKI</v>
      </c>
      <c r="N685" s="63" t="str">
        <f>VLOOKUP(D685,'[3]NEW LEGEND 2026'!G:J,4,0)</f>
        <v>BLACK/GRAY</v>
      </c>
      <c r="O685" s="68" t="str">
        <f t="shared" si="61"/>
        <v>MAR</v>
      </c>
      <c r="P685" s="68">
        <f t="shared" si="62"/>
        <v>14</v>
      </c>
      <c r="Q685" s="68">
        <f t="shared" si="63"/>
        <v>2026</v>
      </c>
      <c r="R685" s="69">
        <f t="shared" si="64"/>
        <v>-42.463472222232667</v>
      </c>
      <c r="S685" s="69">
        <f t="shared" si="65"/>
        <v>-39.664247685177543</v>
      </c>
      <c r="T685" s="70" t="str">
        <f t="shared" si="66"/>
        <v>1-30 DAYS</v>
      </c>
      <c r="U685" s="70" t="str">
        <f t="shared" si="66"/>
        <v>1-30 DAYS</v>
      </c>
    </row>
    <row r="686" spans="1:21">
      <c r="A686" s="63" t="str">
        <f>VLOOKUP(L686,[1]Sheet1!$N:$P,3,0)</f>
        <v>M1 SURALLAH</v>
      </c>
      <c r="B686" s="66">
        <v>46064.636087962957</v>
      </c>
      <c r="C686" s="66">
        <v>46095.603680555563</v>
      </c>
      <c r="D686" s="67" t="s">
        <v>463</v>
      </c>
      <c r="E686" s="67" t="s">
        <v>464</v>
      </c>
      <c r="F686" s="1">
        <v>1</v>
      </c>
      <c r="G686" s="63" t="str">
        <f>VLOOKUP(D686,[2]MINDANAO!$B:$C,2,0)</f>
        <v>YTX125</v>
      </c>
      <c r="H686" s="67">
        <v>54426</v>
      </c>
      <c r="I686" s="63" t="str">
        <f>VLOOKUP(L686,'[3]NEW LEGEND 2026'!M:S,7,0)</f>
        <v>MUTI</v>
      </c>
      <c r="J686" s="67" t="s">
        <v>2121</v>
      </c>
      <c r="K686" s="67" t="s">
        <v>2122</v>
      </c>
      <c r="L686" s="67" t="s">
        <v>546</v>
      </c>
      <c r="M686" s="63" t="str">
        <f>VLOOKUP(D686,'[3]NEW LEGEND 2026'!G:I,3,0)</f>
        <v>YAMAHA</v>
      </c>
      <c r="N686" s="63" t="str">
        <f>VLOOKUP(D686,'[3]NEW LEGEND 2026'!G:J,4,0)</f>
        <v>BLACK</v>
      </c>
      <c r="O686" s="68" t="str">
        <f t="shared" si="61"/>
        <v>MAR</v>
      </c>
      <c r="P686" s="68">
        <f t="shared" si="62"/>
        <v>14</v>
      </c>
      <c r="Q686" s="68">
        <f t="shared" si="63"/>
        <v>2026</v>
      </c>
      <c r="R686" s="69">
        <f t="shared" si="64"/>
        <v>-42.603680555563187</v>
      </c>
      <c r="S686" s="69">
        <f t="shared" si="65"/>
        <v>-11.63608796295739</v>
      </c>
      <c r="T686" s="70" t="str">
        <f t="shared" si="66"/>
        <v>1-30 DAYS</v>
      </c>
      <c r="U686" s="70" t="str">
        <f t="shared" si="66"/>
        <v>1-30 DAYS</v>
      </c>
    </row>
    <row r="687" spans="1:21">
      <c r="A687" s="63" t="str">
        <f>VLOOKUP(L687,[1]Sheet1!$N:$P,3,0)</f>
        <v>M1 SURALLAH</v>
      </c>
      <c r="B687" s="66">
        <v>46064.633611111109</v>
      </c>
      <c r="C687" s="66">
        <v>46095.603680555563</v>
      </c>
      <c r="D687" s="67" t="s">
        <v>538</v>
      </c>
      <c r="E687" s="67" t="s">
        <v>539</v>
      </c>
      <c r="F687" s="1">
        <v>1</v>
      </c>
      <c r="G687" s="63" t="str">
        <f>VLOOKUP(D687,[2]MINDANAO!$B:$C,2,0)</f>
        <v>YTX125</v>
      </c>
      <c r="H687" s="67">
        <v>54426</v>
      </c>
      <c r="I687" s="63" t="str">
        <f>VLOOKUP(L687,'[3]NEW LEGEND 2026'!M:S,7,0)</f>
        <v>MUTI</v>
      </c>
      <c r="J687" s="67" t="s">
        <v>2123</v>
      </c>
      <c r="K687" s="67" t="s">
        <v>2124</v>
      </c>
      <c r="L687" s="67" t="s">
        <v>546</v>
      </c>
      <c r="M687" s="63" t="str">
        <f>VLOOKUP(D687,'[3]NEW LEGEND 2026'!G:I,3,0)</f>
        <v>YAMAHA</v>
      </c>
      <c r="N687" s="63" t="str">
        <f>VLOOKUP(D687,'[3]NEW LEGEND 2026'!G:J,4,0)</f>
        <v>BLUE</v>
      </c>
      <c r="O687" s="68" t="str">
        <f t="shared" si="61"/>
        <v>MAR</v>
      </c>
      <c r="P687" s="68">
        <f t="shared" si="62"/>
        <v>14</v>
      </c>
      <c r="Q687" s="68">
        <f t="shared" si="63"/>
        <v>2026</v>
      </c>
      <c r="R687" s="69">
        <f t="shared" si="64"/>
        <v>-42.603680555563187</v>
      </c>
      <c r="S687" s="69">
        <f t="shared" si="65"/>
        <v>-11.633611111108621</v>
      </c>
      <c r="T687" s="70" t="str">
        <f t="shared" si="66"/>
        <v>1-30 DAYS</v>
      </c>
      <c r="U687" s="70" t="str">
        <f t="shared" si="66"/>
        <v>1-30 DAYS</v>
      </c>
    </row>
    <row r="688" spans="1:21">
      <c r="A688" s="63" t="str">
        <f>VLOOKUP(L688,[1]Sheet1!$N:$P,3,0)</f>
        <v>M1 SURALLAH</v>
      </c>
      <c r="B688" s="66">
        <v>46085.387974537043</v>
      </c>
      <c r="C688" s="66">
        <v>46095.603680555563</v>
      </c>
      <c r="D688" s="67" t="s">
        <v>1404</v>
      </c>
      <c r="E688" s="67" t="s">
        <v>1405</v>
      </c>
      <c r="F688" s="1">
        <v>1</v>
      </c>
      <c r="G688" s="63" t="str">
        <f>VLOOKUP(D688,[2]MINDANAO!$B:$C,2,0)</f>
        <v>RAIDER150 FI PRO</v>
      </c>
      <c r="H688" s="67">
        <v>123564.29</v>
      </c>
      <c r="I688" s="63" t="str">
        <f>VLOOKUP(L688,'[3]NEW LEGEND 2026'!M:S,7,0)</f>
        <v>MUTI</v>
      </c>
      <c r="J688" s="67" t="s">
        <v>2125</v>
      </c>
      <c r="K688" s="67" t="s">
        <v>2126</v>
      </c>
      <c r="L688" s="67" t="s">
        <v>546</v>
      </c>
      <c r="M688" s="63" t="str">
        <f>VLOOKUP(D688,'[3]NEW LEGEND 2026'!G:I,3,0)</f>
        <v>SUZUKI</v>
      </c>
      <c r="N688" s="63" t="str">
        <f>VLOOKUP(D688,'[3]NEW LEGEND 2026'!G:J,4,0)</f>
        <v>RED/BLACK</v>
      </c>
      <c r="O688" s="68" t="str">
        <f t="shared" si="61"/>
        <v>MAR</v>
      </c>
      <c r="P688" s="68">
        <f t="shared" si="62"/>
        <v>14</v>
      </c>
      <c r="Q688" s="68">
        <f t="shared" si="63"/>
        <v>2026</v>
      </c>
      <c r="R688" s="69">
        <f t="shared" si="64"/>
        <v>-42.603680555563187</v>
      </c>
      <c r="S688" s="69">
        <f t="shared" si="65"/>
        <v>-32.387974537043192</v>
      </c>
      <c r="T688" s="70" t="str">
        <f t="shared" si="66"/>
        <v>1-30 DAYS</v>
      </c>
      <c r="U688" s="70" t="str">
        <f t="shared" si="66"/>
        <v>1-30 DAYS</v>
      </c>
    </row>
    <row r="689" spans="1:21">
      <c r="A689" s="63" t="str">
        <f>VLOOKUP(L689,[1]Sheet1!$N:$P,3,0)</f>
        <v>M2 PANABO</v>
      </c>
      <c r="B689" s="66">
        <v>46092.547349537039</v>
      </c>
      <c r="C689" s="66">
        <v>46095.617928240739</v>
      </c>
      <c r="D689" s="67" t="s">
        <v>1412</v>
      </c>
      <c r="E689" s="67" t="s">
        <v>1413</v>
      </c>
      <c r="F689" s="1">
        <v>1</v>
      </c>
      <c r="G689" s="63" t="str">
        <f>VLOOKUP(D689,[2]MINDANAO!$B:$C,2,0)</f>
        <v>RAIDER150 FI PRO</v>
      </c>
      <c r="H689" s="67">
        <v>123564.29</v>
      </c>
      <c r="I689" s="63" t="str">
        <f>VLOOKUP(L689,'[3]NEW LEGEND 2026'!M:S,7,0)</f>
        <v>ULTIMATE</v>
      </c>
      <c r="J689" s="67" t="s">
        <v>2127</v>
      </c>
      <c r="K689" s="67" t="s">
        <v>2128</v>
      </c>
      <c r="L689" s="67" t="s">
        <v>929</v>
      </c>
      <c r="M689" s="63" t="str">
        <f>VLOOKUP(D689,'[3]NEW LEGEND 2026'!G:I,3,0)</f>
        <v>SUZUKI</v>
      </c>
      <c r="N689" s="63" t="str">
        <f>VLOOKUP(D689,'[3]NEW LEGEND 2026'!G:J,4,0)</f>
        <v>SILVER/YELLOW</v>
      </c>
      <c r="O689" s="68" t="str">
        <f t="shared" si="61"/>
        <v>MAR</v>
      </c>
      <c r="P689" s="68">
        <f t="shared" si="62"/>
        <v>14</v>
      </c>
      <c r="Q689" s="68">
        <f t="shared" si="63"/>
        <v>2026</v>
      </c>
      <c r="R689" s="69">
        <f t="shared" si="64"/>
        <v>-42.617928240739275</v>
      </c>
      <c r="S689" s="69">
        <f t="shared" si="65"/>
        <v>-39.547349537038826</v>
      </c>
      <c r="T689" s="70" t="str">
        <f t="shared" si="66"/>
        <v>1-30 DAYS</v>
      </c>
      <c r="U689" s="70" t="str">
        <f t="shared" si="66"/>
        <v>1-30 DAYS</v>
      </c>
    </row>
    <row r="690" spans="1:21">
      <c r="A690" s="63" t="str">
        <f>VLOOKUP(L690,[1]Sheet1!$N:$P,3,0)</f>
        <v>M1 3S</v>
      </c>
      <c r="B690" s="66">
        <v>46098.478414351863</v>
      </c>
      <c r="C690" s="66">
        <v>46098.478414351863</v>
      </c>
      <c r="D690" s="67" t="s">
        <v>1404</v>
      </c>
      <c r="E690" s="67" t="s">
        <v>1405</v>
      </c>
      <c r="F690" s="1">
        <v>1</v>
      </c>
      <c r="G690" s="63" t="str">
        <f>VLOOKUP(D690,[2]MINDANAO!$B:$C,2,0)</f>
        <v>RAIDER150 FI PRO</v>
      </c>
      <c r="H690" s="67">
        <v>123564.29</v>
      </c>
      <c r="I690" s="63" t="str">
        <f>VLOOKUP(L690,'[3]NEW LEGEND 2026'!M:S,7,0)</f>
        <v>MUTI</v>
      </c>
      <c r="J690" s="67" t="s">
        <v>2129</v>
      </c>
      <c r="K690" s="67" t="s">
        <v>2130</v>
      </c>
      <c r="L690" s="67" t="s">
        <v>1528</v>
      </c>
      <c r="M690" s="63" t="str">
        <f>VLOOKUP(D690,'[3]NEW LEGEND 2026'!G:I,3,0)</f>
        <v>SUZUKI</v>
      </c>
      <c r="N690" s="63" t="str">
        <f>VLOOKUP(D690,'[3]NEW LEGEND 2026'!G:J,4,0)</f>
        <v>RED/BLACK</v>
      </c>
      <c r="O690" s="68" t="str">
        <f t="shared" si="61"/>
        <v>MAR</v>
      </c>
      <c r="P690" s="68">
        <f t="shared" si="62"/>
        <v>17</v>
      </c>
      <c r="Q690" s="68">
        <f t="shared" si="63"/>
        <v>2026</v>
      </c>
      <c r="R690" s="69">
        <f t="shared" si="64"/>
        <v>-45.478414351862739</v>
      </c>
      <c r="S690" s="69">
        <f t="shared" si="65"/>
        <v>-45.478414351862739</v>
      </c>
      <c r="T690" s="70" t="str">
        <f t="shared" si="66"/>
        <v>1-30 DAYS</v>
      </c>
      <c r="U690" s="70" t="str">
        <f t="shared" si="66"/>
        <v>1-30 DAYS</v>
      </c>
    </row>
    <row r="691" spans="1:21">
      <c r="A691" s="63" t="str">
        <f>VLOOKUP(L691,[1]Sheet1!$N:$P,3,0)</f>
        <v>M2 STO. TOMAS</v>
      </c>
      <c r="B691" s="66">
        <v>45946.595300925917</v>
      </c>
      <c r="C691" s="66">
        <v>46098.549224537041</v>
      </c>
      <c r="D691" s="67" t="s">
        <v>1273</v>
      </c>
      <c r="E691" s="67" t="s">
        <v>1274</v>
      </c>
      <c r="F691" s="1">
        <v>1</v>
      </c>
      <c r="G691" s="63" t="str">
        <f>VLOOKUP(D691,[2]MINDANAO!$B:$C,2,0)</f>
        <v>BEAT FI PREM</v>
      </c>
      <c r="H691" s="67">
        <v>72808</v>
      </c>
      <c r="I691" s="63" t="str">
        <f>VLOOKUP(L691,'[3]NEW LEGEND 2026'!M:S,7,0)</f>
        <v>ULTIMATE</v>
      </c>
      <c r="J691" s="67" t="s">
        <v>2131</v>
      </c>
      <c r="K691" s="67" t="s">
        <v>2132</v>
      </c>
      <c r="L691" s="67" t="s">
        <v>1367</v>
      </c>
      <c r="M691" s="63" t="str">
        <f>VLOOKUP(D691,'[3]NEW LEGEND 2026'!G:I,3,0)</f>
        <v>HONDA</v>
      </c>
      <c r="N691" s="63" t="str">
        <f>VLOOKUP(D691,'[3]NEW LEGEND 2026'!G:J,4,0)</f>
        <v>GRAY</v>
      </c>
      <c r="O691" s="68" t="str">
        <f t="shared" si="61"/>
        <v>MAR</v>
      </c>
      <c r="P691" s="68">
        <f t="shared" si="62"/>
        <v>17</v>
      </c>
      <c r="Q691" s="68">
        <f t="shared" si="63"/>
        <v>2026</v>
      </c>
      <c r="R691" s="69">
        <f t="shared" si="64"/>
        <v>-45.549224537040573</v>
      </c>
      <c r="S691" s="69">
        <f t="shared" si="65"/>
        <v>106.4046990740826</v>
      </c>
      <c r="T691" s="70" t="str">
        <f t="shared" si="66"/>
        <v>1-30 DAYS</v>
      </c>
      <c r="U691" s="70" t="str">
        <f t="shared" si="66"/>
        <v>91 DAYS UP</v>
      </c>
    </row>
    <row r="692" spans="1:21">
      <c r="A692" s="63" t="str">
        <f>VLOOKUP(L692,[1]Sheet1!$N:$P,3,0)</f>
        <v>M1 ISULAN</v>
      </c>
      <c r="B692" s="66">
        <v>46015.48265046296</v>
      </c>
      <c r="C692" s="66">
        <v>46099.449374999997</v>
      </c>
      <c r="D692" s="67" t="s">
        <v>1555</v>
      </c>
      <c r="E692" s="67" t="s">
        <v>1556</v>
      </c>
      <c r="F692" s="1">
        <v>1</v>
      </c>
      <c r="G692" s="63" t="str">
        <f>VLOOKUP(D692,[2]MINDANAO!$B:$C,2,0)</f>
        <v>BARAKO II (KICK START)</v>
      </c>
      <c r="H692" s="67">
        <v>88010</v>
      </c>
      <c r="I692" s="63" t="str">
        <f>VLOOKUP(L692,'[3]NEW LEGEND 2026'!M:S,7,0)</f>
        <v>MUTI</v>
      </c>
      <c r="J692" s="67" t="s">
        <v>2133</v>
      </c>
      <c r="K692" s="67" t="s">
        <v>2134</v>
      </c>
      <c r="L692" s="67" t="s">
        <v>391</v>
      </c>
      <c r="M692" s="63" t="str">
        <f>VLOOKUP(D692,'[3]NEW LEGEND 2026'!G:I,3,0)</f>
        <v>KAWASAKI</v>
      </c>
      <c r="N692" s="63" t="str">
        <f>VLOOKUP(D692,'[3]NEW LEGEND 2026'!G:J,4,0)</f>
        <v>GREY</v>
      </c>
      <c r="O692" s="68" t="str">
        <f t="shared" si="61"/>
        <v>MAR</v>
      </c>
      <c r="P692" s="68">
        <f t="shared" si="62"/>
        <v>18</v>
      </c>
      <c r="Q692" s="68">
        <f t="shared" si="63"/>
        <v>2026</v>
      </c>
      <c r="R692" s="69">
        <f t="shared" si="64"/>
        <v>-46.449374999996508</v>
      </c>
      <c r="S692" s="69">
        <f t="shared" si="65"/>
        <v>37.517349537039991</v>
      </c>
      <c r="T692" s="70" t="str">
        <f t="shared" si="66"/>
        <v>1-30 DAYS</v>
      </c>
      <c r="U692" s="70" t="str">
        <f t="shared" si="66"/>
        <v>31-60 DAYS</v>
      </c>
    </row>
    <row r="693" spans="1:21">
      <c r="A693" s="63" t="str">
        <f>VLOOKUP(L693,[1]Sheet1!$N:$P,3,0)</f>
        <v>M1 ISULAN</v>
      </c>
      <c r="B693" s="66">
        <v>44897.562951388893</v>
      </c>
      <c r="C693" s="66">
        <v>46099.449548611112</v>
      </c>
      <c r="D693" s="67" t="s">
        <v>2135</v>
      </c>
      <c r="E693" s="67" t="s">
        <v>2136</v>
      </c>
      <c r="F693" s="1">
        <v>1</v>
      </c>
      <c r="G693" s="63" t="str">
        <f>VLOOKUP(D693,[2]MINDANAO!$B:$C,2,0)</f>
        <v>BEAT FI STD</v>
      </c>
      <c r="H693" s="67">
        <v>71998</v>
      </c>
      <c r="I693" s="63" t="str">
        <f>VLOOKUP(L693,'[3]NEW LEGEND 2026'!M:S,7,0)</f>
        <v>MUTI</v>
      </c>
      <c r="J693" s="67" t="s">
        <v>2137</v>
      </c>
      <c r="K693" s="67" t="s">
        <v>2138</v>
      </c>
      <c r="L693" s="67" t="s">
        <v>391</v>
      </c>
      <c r="M693" s="63" t="str">
        <f>VLOOKUP(D693,'[3]NEW LEGEND 2026'!G:I,3,0)</f>
        <v>HONDA</v>
      </c>
      <c r="N693" s="63" t="str">
        <f>VLOOKUP(D693,'[3]NEW LEGEND 2026'!G:J,4,0)</f>
        <v>BLUE</v>
      </c>
      <c r="O693" s="68" t="str">
        <f t="shared" si="61"/>
        <v>MAR</v>
      </c>
      <c r="P693" s="68">
        <f t="shared" si="62"/>
        <v>18</v>
      </c>
      <c r="Q693" s="68">
        <f t="shared" si="63"/>
        <v>2026</v>
      </c>
      <c r="R693" s="69">
        <f t="shared" si="64"/>
        <v>-46.449548611111823</v>
      </c>
      <c r="S693" s="69">
        <f t="shared" si="65"/>
        <v>1155.4370486111075</v>
      </c>
      <c r="T693" s="70" t="str">
        <f t="shared" si="66"/>
        <v>1-30 DAYS</v>
      </c>
      <c r="U693" s="70" t="str">
        <f t="shared" si="66"/>
        <v>91 DAYS UP</v>
      </c>
    </row>
    <row r="694" spans="1:21">
      <c r="A694" s="63" t="str">
        <f>VLOOKUP(L694,[1]Sheet1!$N:$P,3,0)</f>
        <v>M1 DON CARLOS</v>
      </c>
      <c r="B694" s="66">
        <v>46091.678912037038</v>
      </c>
      <c r="C694" s="66">
        <v>46100.418923611112</v>
      </c>
      <c r="D694" s="67" t="s">
        <v>577</v>
      </c>
      <c r="E694" s="67" t="s">
        <v>578</v>
      </c>
      <c r="F694" s="1">
        <v>1</v>
      </c>
      <c r="G694" s="63" t="str">
        <f>VLOOKUP(D694,[2]MINDANAO!$B:$C,2,0)</f>
        <v>WAVE RSX(DISC)</v>
      </c>
      <c r="H694" s="67">
        <v>63718</v>
      </c>
      <c r="I694" s="63" t="str">
        <f>VLOOKUP(L694,'[3]NEW LEGEND 2026'!M:S,7,0)</f>
        <v>MUTI</v>
      </c>
      <c r="J694" s="67" t="s">
        <v>2139</v>
      </c>
      <c r="K694" s="67" t="s">
        <v>2140</v>
      </c>
      <c r="L694" s="67" t="s">
        <v>416</v>
      </c>
      <c r="M694" s="63" t="str">
        <f>VLOOKUP(D694,'[3]NEW LEGEND 2026'!G:I,3,0)</f>
        <v>HONDA</v>
      </c>
      <c r="N694" s="63" t="str">
        <f>VLOOKUP(D694,'[3]NEW LEGEND 2026'!G:J,4,0)</f>
        <v>BLACK)</v>
      </c>
      <c r="O694" s="68" t="str">
        <f t="shared" si="61"/>
        <v>MAR</v>
      </c>
      <c r="P694" s="68">
        <f t="shared" si="62"/>
        <v>19</v>
      </c>
      <c r="Q694" s="68">
        <f t="shared" si="63"/>
        <v>2026</v>
      </c>
      <c r="R694" s="69">
        <f t="shared" si="64"/>
        <v>-47.418923611112405</v>
      </c>
      <c r="S694" s="69">
        <f t="shared" si="65"/>
        <v>-38.678912037037662</v>
      </c>
      <c r="T694" s="70" t="str">
        <f t="shared" si="66"/>
        <v>1-30 DAYS</v>
      </c>
      <c r="U694" s="70" t="str">
        <f t="shared" si="66"/>
        <v>1-30 DAYS</v>
      </c>
    </row>
    <row r="695" spans="1:21">
      <c r="A695" s="63" t="str">
        <f>VLOOKUP(L695,[1]Sheet1!$N:$P,3,0)</f>
        <v>M1 TUPI</v>
      </c>
      <c r="B695" s="66">
        <v>46085.386053240742</v>
      </c>
      <c r="C695" s="66">
        <v>46100.59474537037</v>
      </c>
      <c r="D695" s="67" t="s">
        <v>1412</v>
      </c>
      <c r="E695" s="67" t="s">
        <v>1413</v>
      </c>
      <c r="F695" s="1">
        <v>1</v>
      </c>
      <c r="G695" s="63" t="str">
        <f>VLOOKUP(D695,[2]MINDANAO!$B:$C,2,0)</f>
        <v>RAIDER150 FI PRO</v>
      </c>
      <c r="H695" s="67">
        <v>123564.29</v>
      </c>
      <c r="I695" s="63" t="str">
        <f>VLOOKUP(L695,'[3]NEW LEGEND 2026'!M:S,7,0)</f>
        <v>MUTI</v>
      </c>
      <c r="J695" s="67" t="s">
        <v>2141</v>
      </c>
      <c r="K695" s="67" t="s">
        <v>2142</v>
      </c>
      <c r="L695" s="67" t="s">
        <v>426</v>
      </c>
      <c r="M695" s="63" t="str">
        <f>VLOOKUP(D695,'[3]NEW LEGEND 2026'!G:I,3,0)</f>
        <v>SUZUKI</v>
      </c>
      <c r="N695" s="63" t="str">
        <f>VLOOKUP(D695,'[3]NEW LEGEND 2026'!G:J,4,0)</f>
        <v>SILVER/YELLOW</v>
      </c>
      <c r="O695" s="68" t="str">
        <f t="shared" si="61"/>
        <v>MAR</v>
      </c>
      <c r="P695" s="68">
        <f t="shared" si="62"/>
        <v>19</v>
      </c>
      <c r="Q695" s="68">
        <f t="shared" si="63"/>
        <v>2026</v>
      </c>
      <c r="R695" s="69">
        <f t="shared" si="64"/>
        <v>-47.594745370370219</v>
      </c>
      <c r="S695" s="69">
        <f t="shared" si="65"/>
        <v>-32.386053240741603</v>
      </c>
      <c r="T695" s="70" t="str">
        <f t="shared" si="66"/>
        <v>1-30 DAYS</v>
      </c>
      <c r="U695" s="70" t="str">
        <f t="shared" si="66"/>
        <v>1-30 DAYS</v>
      </c>
    </row>
    <row r="696" spans="1:21">
      <c r="A696" s="63" t="str">
        <f>VLOOKUP(L696,[1]Sheet1!$N:$P,3,0)</f>
        <v>M1 TUPI</v>
      </c>
      <c r="B696" s="66">
        <v>46100.592766203707</v>
      </c>
      <c r="C696" s="66">
        <v>46100.59474537037</v>
      </c>
      <c r="D696" s="67" t="s">
        <v>1064</v>
      </c>
      <c r="E696" s="67" t="s">
        <v>1065</v>
      </c>
      <c r="F696" s="1">
        <v>1</v>
      </c>
      <c r="G696" s="63" t="str">
        <f>VLOOKUP(D696,[2]MINDANAO!$B:$C,2,0)</f>
        <v>AVENIS125</v>
      </c>
      <c r="H696" s="67">
        <v>77012</v>
      </c>
      <c r="I696" s="63" t="str">
        <f>VLOOKUP(L696,'[3]NEW LEGEND 2026'!M:S,7,0)</f>
        <v>MUTI</v>
      </c>
      <c r="J696" s="67" t="s">
        <v>2143</v>
      </c>
      <c r="K696" s="67" t="s">
        <v>2144</v>
      </c>
      <c r="L696" s="67" t="s">
        <v>426</v>
      </c>
      <c r="M696" s="63" t="str">
        <f>VLOOKUP(D696,'[3]NEW LEGEND 2026'!G:I,3,0)</f>
        <v>SUZUKI</v>
      </c>
      <c r="N696" s="63" t="str">
        <f>VLOOKUP(D696,'[3]NEW LEGEND 2026'!G:J,4,0)</f>
        <v>BLACK</v>
      </c>
      <c r="O696" s="68" t="str">
        <f t="shared" si="61"/>
        <v>MAR</v>
      </c>
      <c r="P696" s="68">
        <f t="shared" si="62"/>
        <v>19</v>
      </c>
      <c r="Q696" s="68">
        <f t="shared" si="63"/>
        <v>2026</v>
      </c>
      <c r="R696" s="69">
        <f t="shared" si="64"/>
        <v>-47.594745370370219</v>
      </c>
      <c r="S696" s="69">
        <f t="shared" si="65"/>
        <v>-47.59276620370656</v>
      </c>
      <c r="T696" s="70" t="str">
        <f t="shared" si="66"/>
        <v>1-30 DAYS</v>
      </c>
      <c r="U696" s="70" t="str">
        <f t="shared" si="66"/>
        <v>1-30 DAYS</v>
      </c>
    </row>
    <row r="697" spans="1:21">
      <c r="A697" s="63" t="str">
        <f>VLOOKUP(L697,[1]Sheet1!$N:$P,3,0)</f>
        <v>M1 MLANG</v>
      </c>
      <c r="B697" s="66">
        <v>46027.699155092603</v>
      </c>
      <c r="C697" s="66">
        <v>46100.694155092591</v>
      </c>
      <c r="D697" s="67" t="s">
        <v>1555</v>
      </c>
      <c r="E697" s="67" t="s">
        <v>1556</v>
      </c>
      <c r="F697" s="1">
        <v>1</v>
      </c>
      <c r="G697" s="63" t="str">
        <f>VLOOKUP(D697,[2]MINDANAO!$B:$C,2,0)</f>
        <v>BARAKO II (KICK START)</v>
      </c>
      <c r="H697" s="67">
        <v>88010</v>
      </c>
      <c r="I697" s="63" t="str">
        <f>VLOOKUP(L697,'[3]NEW LEGEND 2026'!M:S,7,0)</f>
        <v>MUTI</v>
      </c>
      <c r="J697" s="67" t="s">
        <v>2145</v>
      </c>
      <c r="K697" s="67" t="s">
        <v>2146</v>
      </c>
      <c r="L697" s="67" t="s">
        <v>537</v>
      </c>
      <c r="M697" s="63" t="str">
        <f>VLOOKUP(D697,'[3]NEW LEGEND 2026'!G:I,3,0)</f>
        <v>KAWASAKI</v>
      </c>
      <c r="N697" s="63" t="str">
        <f>VLOOKUP(D697,'[3]NEW LEGEND 2026'!G:J,4,0)</f>
        <v>GREY</v>
      </c>
      <c r="O697" s="68" t="str">
        <f t="shared" si="61"/>
        <v>MAR</v>
      </c>
      <c r="P697" s="68">
        <f t="shared" si="62"/>
        <v>19</v>
      </c>
      <c r="Q697" s="68">
        <f t="shared" si="63"/>
        <v>2026</v>
      </c>
      <c r="R697" s="69">
        <f t="shared" si="64"/>
        <v>-47.694155092591245</v>
      </c>
      <c r="S697" s="69">
        <f t="shared" si="65"/>
        <v>25.300844907396822</v>
      </c>
      <c r="T697" s="70" t="str">
        <f t="shared" si="66"/>
        <v>1-30 DAYS</v>
      </c>
      <c r="U697" s="70" t="str">
        <f t="shared" si="66"/>
        <v>1-30 DAYS</v>
      </c>
    </row>
    <row r="698" spans="1:21">
      <c r="A698" s="63" t="str">
        <f>VLOOKUP(L698,[1]Sheet1!$N:$P,3,0)</f>
        <v>M1 MLANG</v>
      </c>
      <c r="B698" s="66">
        <v>46027.699155092603</v>
      </c>
      <c r="C698" s="66">
        <v>46100.694155092591</v>
      </c>
      <c r="D698" s="67" t="s">
        <v>1555</v>
      </c>
      <c r="E698" s="67" t="s">
        <v>1556</v>
      </c>
      <c r="F698" s="1">
        <v>1</v>
      </c>
      <c r="G698" s="63" t="str">
        <f>VLOOKUP(D698,[2]MINDANAO!$B:$C,2,0)</f>
        <v>BARAKO II (KICK START)</v>
      </c>
      <c r="H698" s="67">
        <v>88010</v>
      </c>
      <c r="I698" s="63" t="str">
        <f>VLOOKUP(L698,'[3]NEW LEGEND 2026'!M:S,7,0)</f>
        <v>MUTI</v>
      </c>
      <c r="J698" s="67" t="s">
        <v>2147</v>
      </c>
      <c r="K698" s="67" t="s">
        <v>2148</v>
      </c>
      <c r="L698" s="67" t="s">
        <v>537</v>
      </c>
      <c r="M698" s="63" t="str">
        <f>VLOOKUP(D698,'[3]NEW LEGEND 2026'!G:I,3,0)</f>
        <v>KAWASAKI</v>
      </c>
      <c r="N698" s="63" t="str">
        <f>VLOOKUP(D698,'[3]NEW LEGEND 2026'!G:J,4,0)</f>
        <v>GREY</v>
      </c>
      <c r="O698" s="68" t="str">
        <f t="shared" si="61"/>
        <v>MAR</v>
      </c>
      <c r="P698" s="68">
        <f t="shared" si="62"/>
        <v>19</v>
      </c>
      <c r="Q698" s="68">
        <f t="shared" si="63"/>
        <v>2026</v>
      </c>
      <c r="R698" s="69">
        <f t="shared" si="64"/>
        <v>-47.694155092591245</v>
      </c>
      <c r="S698" s="69">
        <f t="shared" si="65"/>
        <v>25.300844907396822</v>
      </c>
      <c r="T698" s="70" t="str">
        <f t="shared" si="66"/>
        <v>1-30 DAYS</v>
      </c>
      <c r="U698" s="70" t="str">
        <f t="shared" si="66"/>
        <v>1-30 DAYS</v>
      </c>
    </row>
    <row r="699" spans="1:21">
      <c r="A699" s="63" t="str">
        <f>VLOOKUP(L699,[1]Sheet1!$N:$P,3,0)</f>
        <v>M1 MLANG</v>
      </c>
      <c r="B699" s="66">
        <v>46015.470231481479</v>
      </c>
      <c r="C699" s="66">
        <v>46100.694155092591</v>
      </c>
      <c r="D699" s="67" t="s">
        <v>1555</v>
      </c>
      <c r="E699" s="67" t="s">
        <v>1556</v>
      </c>
      <c r="F699" s="1">
        <v>1</v>
      </c>
      <c r="G699" s="63" t="str">
        <f>VLOOKUP(D699,[2]MINDANAO!$B:$C,2,0)</f>
        <v>BARAKO II (KICK START)</v>
      </c>
      <c r="H699" s="67">
        <v>88010</v>
      </c>
      <c r="I699" s="63" t="str">
        <f>VLOOKUP(L699,'[3]NEW LEGEND 2026'!M:S,7,0)</f>
        <v>MUTI</v>
      </c>
      <c r="J699" s="67" t="s">
        <v>2149</v>
      </c>
      <c r="K699" s="67" t="s">
        <v>2150</v>
      </c>
      <c r="L699" s="67" t="s">
        <v>537</v>
      </c>
      <c r="M699" s="63" t="str">
        <f>VLOOKUP(D699,'[3]NEW LEGEND 2026'!G:I,3,0)</f>
        <v>KAWASAKI</v>
      </c>
      <c r="N699" s="63" t="str">
        <f>VLOOKUP(D699,'[3]NEW LEGEND 2026'!G:J,4,0)</f>
        <v>GREY</v>
      </c>
      <c r="O699" s="68" t="str">
        <f t="shared" si="61"/>
        <v>MAR</v>
      </c>
      <c r="P699" s="68">
        <f t="shared" si="62"/>
        <v>19</v>
      </c>
      <c r="Q699" s="68">
        <f t="shared" si="63"/>
        <v>2026</v>
      </c>
      <c r="R699" s="69">
        <f t="shared" si="64"/>
        <v>-47.694155092591245</v>
      </c>
      <c r="S699" s="69">
        <f t="shared" si="65"/>
        <v>37.52976851852145</v>
      </c>
      <c r="T699" s="70" t="str">
        <f t="shared" si="66"/>
        <v>1-30 DAYS</v>
      </c>
      <c r="U699" s="70" t="str">
        <f t="shared" si="66"/>
        <v>31-60 DAYS</v>
      </c>
    </row>
    <row r="700" spans="1:21">
      <c r="A700" s="63" t="str">
        <f>VLOOKUP(L700,[1]Sheet1!$N:$P,3,0)</f>
        <v>M1 MARBEL</v>
      </c>
      <c r="B700" s="66">
        <v>46064.636087962957</v>
      </c>
      <c r="C700" s="66">
        <v>46101.34516203704</v>
      </c>
      <c r="D700" s="67" t="s">
        <v>463</v>
      </c>
      <c r="E700" s="67" t="s">
        <v>464</v>
      </c>
      <c r="F700" s="1">
        <v>1</v>
      </c>
      <c r="G700" s="63" t="str">
        <f>VLOOKUP(D700,[2]MINDANAO!$B:$C,2,0)</f>
        <v>YTX125</v>
      </c>
      <c r="H700" s="67">
        <v>54426</v>
      </c>
      <c r="I700" s="63" t="str">
        <f>VLOOKUP(L700,'[3]NEW LEGEND 2026'!M:S,7,0)</f>
        <v>MUTI</v>
      </c>
      <c r="J700" s="67" t="s">
        <v>2151</v>
      </c>
      <c r="K700" s="67" t="s">
        <v>2152</v>
      </c>
      <c r="L700" s="67" t="s">
        <v>473</v>
      </c>
      <c r="M700" s="63" t="str">
        <f>VLOOKUP(D700,'[3]NEW LEGEND 2026'!G:I,3,0)</f>
        <v>YAMAHA</v>
      </c>
      <c r="N700" s="63" t="str">
        <f>VLOOKUP(D700,'[3]NEW LEGEND 2026'!G:J,4,0)</f>
        <v>BLACK</v>
      </c>
      <c r="O700" s="68" t="str">
        <f t="shared" si="61"/>
        <v>MAR</v>
      </c>
      <c r="P700" s="68">
        <f t="shared" si="62"/>
        <v>20</v>
      </c>
      <c r="Q700" s="68">
        <f t="shared" si="63"/>
        <v>2026</v>
      </c>
      <c r="R700" s="69">
        <f t="shared" si="64"/>
        <v>-48.345162037039699</v>
      </c>
      <c r="S700" s="69">
        <f t="shared" si="65"/>
        <v>-11.63608796295739</v>
      </c>
      <c r="T700" s="70" t="str">
        <f t="shared" si="66"/>
        <v>1-30 DAYS</v>
      </c>
      <c r="U700" s="70" t="str">
        <f t="shared" si="66"/>
        <v>1-30 DAYS</v>
      </c>
    </row>
    <row r="701" spans="1:21">
      <c r="A701" s="63" t="str">
        <f>VLOOKUP(L701,[1]Sheet1!$N:$P,3,0)</f>
        <v>M2 CALINAN</v>
      </c>
      <c r="B701" s="66">
        <v>46099.672731481478</v>
      </c>
      <c r="C701" s="66">
        <v>46101.380347222221</v>
      </c>
      <c r="D701" s="67" t="s">
        <v>1555</v>
      </c>
      <c r="E701" s="67" t="s">
        <v>1556</v>
      </c>
      <c r="F701" s="1">
        <v>1</v>
      </c>
      <c r="G701" s="63" t="str">
        <f>VLOOKUP(D701,[2]MINDANAO!$B:$C,2,0)</f>
        <v>BARAKO II (KICK START)</v>
      </c>
      <c r="H701" s="67">
        <v>88010</v>
      </c>
      <c r="I701" s="63" t="str">
        <f>VLOOKUP(L701,'[3]NEW LEGEND 2026'!M:S,7,0)</f>
        <v>ULTIMATE</v>
      </c>
      <c r="J701" s="67" t="s">
        <v>2153</v>
      </c>
      <c r="K701" s="67" t="s">
        <v>2154</v>
      </c>
      <c r="L701" s="67" t="s">
        <v>871</v>
      </c>
      <c r="M701" s="63" t="str">
        <f>VLOOKUP(D701,'[3]NEW LEGEND 2026'!G:I,3,0)</f>
        <v>KAWASAKI</v>
      </c>
      <c r="N701" s="63" t="str">
        <f>VLOOKUP(D701,'[3]NEW LEGEND 2026'!G:J,4,0)</f>
        <v>GREY</v>
      </c>
      <c r="O701" s="68" t="str">
        <f t="shared" si="61"/>
        <v>MAR</v>
      </c>
      <c r="P701" s="68">
        <f t="shared" si="62"/>
        <v>20</v>
      </c>
      <c r="Q701" s="68">
        <f t="shared" si="63"/>
        <v>2026</v>
      </c>
      <c r="R701" s="69">
        <f t="shared" si="64"/>
        <v>-48.380347222220735</v>
      </c>
      <c r="S701" s="69">
        <f t="shared" si="65"/>
        <v>-46.672731481477967</v>
      </c>
      <c r="T701" s="70" t="str">
        <f t="shared" si="66"/>
        <v>1-30 DAYS</v>
      </c>
      <c r="U701" s="70" t="str">
        <f t="shared" si="66"/>
        <v>1-30 DAYS</v>
      </c>
    </row>
    <row r="702" spans="1:21">
      <c r="A702" s="63" t="str">
        <f>VLOOKUP(L702,[1]Sheet1!$N:$P,3,0)</f>
        <v>M2 CALINAN</v>
      </c>
      <c r="B702" s="66">
        <v>46099.672731481478</v>
      </c>
      <c r="C702" s="66">
        <v>46101.380347222221</v>
      </c>
      <c r="D702" s="67" t="s">
        <v>1121</v>
      </c>
      <c r="E702" s="67" t="s">
        <v>1122</v>
      </c>
      <c r="F702" s="1">
        <v>1</v>
      </c>
      <c r="G702" s="63" t="str">
        <f>VLOOKUP(D702,[2]MINDANAO!$B:$C,2,0)</f>
        <v>BARAKO II (DUAL START)</v>
      </c>
      <c r="H702" s="67">
        <v>94120</v>
      </c>
      <c r="I702" s="63" t="str">
        <f>VLOOKUP(L702,'[3]NEW LEGEND 2026'!M:S,7,0)</f>
        <v>ULTIMATE</v>
      </c>
      <c r="J702" s="67" t="s">
        <v>2155</v>
      </c>
      <c r="K702" s="67" t="s">
        <v>2156</v>
      </c>
      <c r="L702" s="67" t="s">
        <v>871</v>
      </c>
      <c r="M702" s="63" t="str">
        <f>VLOOKUP(D702,'[3]NEW LEGEND 2026'!G:I,3,0)</f>
        <v>KAWASAKI</v>
      </c>
      <c r="N702" s="63" t="str">
        <f>VLOOKUP(D702,'[3]NEW LEGEND 2026'!G:J,4,0)</f>
        <v>BLACK</v>
      </c>
      <c r="O702" s="68" t="str">
        <f t="shared" si="61"/>
        <v>MAR</v>
      </c>
      <c r="P702" s="68">
        <f t="shared" si="62"/>
        <v>20</v>
      </c>
      <c r="Q702" s="68">
        <f t="shared" si="63"/>
        <v>2026</v>
      </c>
      <c r="R702" s="69">
        <f t="shared" si="64"/>
        <v>-48.380347222220735</v>
      </c>
      <c r="S702" s="69">
        <f t="shared" si="65"/>
        <v>-46.672731481477967</v>
      </c>
      <c r="T702" s="70" t="str">
        <f t="shared" si="66"/>
        <v>1-30 DAYS</v>
      </c>
      <c r="U702" s="70" t="str">
        <f t="shared" si="66"/>
        <v>1-30 DAYS</v>
      </c>
    </row>
    <row r="703" spans="1:21">
      <c r="A703" s="63" t="str">
        <f>VLOOKUP(L703,[1]Sheet1!$N:$P,3,0)</f>
        <v>M2 TAGUM 1</v>
      </c>
      <c r="B703" s="66">
        <v>46099.623749999999</v>
      </c>
      <c r="C703" s="66">
        <v>46101.438067129631</v>
      </c>
      <c r="D703" s="67" t="s">
        <v>1194</v>
      </c>
      <c r="E703" s="67" t="s">
        <v>1195</v>
      </c>
      <c r="F703" s="1">
        <v>1</v>
      </c>
      <c r="G703" s="63" t="str">
        <f>VLOOKUP(D703,[2]MINDANAO!$B:$C,2,0)</f>
        <v>ADV160</v>
      </c>
      <c r="H703" s="67">
        <v>157558</v>
      </c>
      <c r="I703" s="63" t="str">
        <f>VLOOKUP(L703,'[3]NEW LEGEND 2026'!M:S,7,0)</f>
        <v>ULTIMATE</v>
      </c>
      <c r="J703" s="67" t="s">
        <v>2157</v>
      </c>
      <c r="K703" s="67" t="s">
        <v>2158</v>
      </c>
      <c r="L703" s="67" t="s">
        <v>804</v>
      </c>
      <c r="M703" s="63" t="str">
        <f>VLOOKUP(D703,'[3]NEW LEGEND 2026'!G:I,3,0)</f>
        <v>HONDA</v>
      </c>
      <c r="N703" s="63" t="str">
        <f>VLOOKUP(D703,'[3]NEW LEGEND 2026'!G:J,4,0)</f>
        <v>RED/BLACK</v>
      </c>
      <c r="O703" s="68" t="str">
        <f t="shared" si="61"/>
        <v>MAR</v>
      </c>
      <c r="P703" s="68">
        <f t="shared" si="62"/>
        <v>20</v>
      </c>
      <c r="Q703" s="68">
        <f t="shared" si="63"/>
        <v>2026</v>
      </c>
      <c r="R703" s="69">
        <f t="shared" si="64"/>
        <v>-48.438067129631236</v>
      </c>
      <c r="S703" s="69">
        <f t="shared" si="65"/>
        <v>-46.623749999998836</v>
      </c>
      <c r="T703" s="70" t="str">
        <f t="shared" si="66"/>
        <v>1-30 DAYS</v>
      </c>
      <c r="U703" s="70" t="str">
        <f t="shared" si="66"/>
        <v>1-30 DAYS</v>
      </c>
    </row>
    <row r="704" spans="1:21">
      <c r="A704" s="63" t="str">
        <f>VLOOKUP(L704,[1]Sheet1!$N:$P,3,0)</f>
        <v>M2 TAGUM 1</v>
      </c>
      <c r="B704" s="66">
        <v>46099.628310185188</v>
      </c>
      <c r="C704" s="66">
        <v>46101.438067129631</v>
      </c>
      <c r="D704" s="67" t="s">
        <v>2075</v>
      </c>
      <c r="E704" s="67" t="s">
        <v>2076</v>
      </c>
      <c r="F704" s="1">
        <v>1</v>
      </c>
      <c r="G704" s="63" t="str">
        <f>VLOOKUP(D704,[2]MINDANAO!$B:$C,2,0)</f>
        <v>CLICK160 FI</v>
      </c>
      <c r="H704" s="67">
        <v>104990</v>
      </c>
      <c r="I704" s="63" t="str">
        <f>VLOOKUP(L704,'[3]NEW LEGEND 2026'!M:S,7,0)</f>
        <v>ULTIMATE</v>
      </c>
      <c r="J704" s="67" t="s">
        <v>2159</v>
      </c>
      <c r="K704" s="67" t="s">
        <v>2160</v>
      </c>
      <c r="L704" s="67" t="s">
        <v>804</v>
      </c>
      <c r="M704" s="63" t="str">
        <f>VLOOKUP(D704,'[3]NEW LEGEND 2026'!G:I,3,0)</f>
        <v>HONDA</v>
      </c>
      <c r="N704" s="63" t="str">
        <f>VLOOKUP(D704,'[3]NEW LEGEND 2026'!G:J,4,0)</f>
        <v>WHITE</v>
      </c>
      <c r="O704" s="68" t="str">
        <f t="shared" si="61"/>
        <v>MAR</v>
      </c>
      <c r="P704" s="68">
        <f t="shared" si="62"/>
        <v>20</v>
      </c>
      <c r="Q704" s="68">
        <f t="shared" si="63"/>
        <v>2026</v>
      </c>
      <c r="R704" s="69">
        <f t="shared" si="64"/>
        <v>-48.438067129631236</v>
      </c>
      <c r="S704" s="69">
        <f t="shared" si="65"/>
        <v>-46.628310185187729</v>
      </c>
      <c r="T704" s="70" t="str">
        <f t="shared" si="66"/>
        <v>1-30 DAYS</v>
      </c>
      <c r="U704" s="70" t="str">
        <f t="shared" si="66"/>
        <v>1-30 DAYS</v>
      </c>
    </row>
    <row r="705" spans="1:21">
      <c r="A705" s="63" t="str">
        <f>VLOOKUP(L705,[1]Sheet1!$N:$P,3,0)</f>
        <v>M2 TAGUM 1</v>
      </c>
      <c r="B705" s="66">
        <v>46099.628310185188</v>
      </c>
      <c r="C705" s="66">
        <v>46101.438067129631</v>
      </c>
      <c r="D705" s="67" t="s">
        <v>2075</v>
      </c>
      <c r="E705" s="67" t="s">
        <v>2076</v>
      </c>
      <c r="F705" s="1">
        <v>1</v>
      </c>
      <c r="G705" s="63" t="str">
        <f>VLOOKUP(D705,[2]MINDANAO!$B:$C,2,0)</f>
        <v>CLICK160 FI</v>
      </c>
      <c r="H705" s="67">
        <v>104990</v>
      </c>
      <c r="I705" s="63" t="str">
        <f>VLOOKUP(L705,'[3]NEW LEGEND 2026'!M:S,7,0)</f>
        <v>ULTIMATE</v>
      </c>
      <c r="J705" s="67" t="s">
        <v>2161</v>
      </c>
      <c r="K705" s="67" t="s">
        <v>2162</v>
      </c>
      <c r="L705" s="67" t="s">
        <v>804</v>
      </c>
      <c r="M705" s="63" t="str">
        <f>VLOOKUP(D705,'[3]NEW LEGEND 2026'!G:I,3,0)</f>
        <v>HONDA</v>
      </c>
      <c r="N705" s="63" t="str">
        <f>VLOOKUP(D705,'[3]NEW LEGEND 2026'!G:J,4,0)</f>
        <v>WHITE</v>
      </c>
      <c r="O705" s="68" t="str">
        <f t="shared" si="61"/>
        <v>MAR</v>
      </c>
      <c r="P705" s="68">
        <f t="shared" si="62"/>
        <v>20</v>
      </c>
      <c r="Q705" s="68">
        <f t="shared" si="63"/>
        <v>2026</v>
      </c>
      <c r="R705" s="69">
        <f t="shared" si="64"/>
        <v>-48.438067129631236</v>
      </c>
      <c r="S705" s="69">
        <f t="shared" si="65"/>
        <v>-46.628310185187729</v>
      </c>
      <c r="T705" s="70" t="str">
        <f t="shared" si="66"/>
        <v>1-30 DAYS</v>
      </c>
      <c r="U705" s="70" t="str">
        <f t="shared" si="66"/>
        <v>1-30 DAYS</v>
      </c>
    </row>
    <row r="706" spans="1:21">
      <c r="A706" s="63" t="str">
        <f>VLOOKUP(L706,[1]Sheet1!$N:$P,3,0)</f>
        <v>M2 TAGUM 1</v>
      </c>
      <c r="B706" s="66">
        <v>46099.628310185188</v>
      </c>
      <c r="C706" s="66">
        <v>46101.438067129631</v>
      </c>
      <c r="D706" s="67" t="s">
        <v>2075</v>
      </c>
      <c r="E706" s="67" t="s">
        <v>2076</v>
      </c>
      <c r="F706" s="1">
        <v>1</v>
      </c>
      <c r="G706" s="63" t="str">
        <f>VLOOKUP(D706,[2]MINDANAO!$B:$C,2,0)</f>
        <v>CLICK160 FI</v>
      </c>
      <c r="H706" s="67">
        <v>104990</v>
      </c>
      <c r="I706" s="63" t="str">
        <f>VLOOKUP(L706,'[3]NEW LEGEND 2026'!M:S,7,0)</f>
        <v>ULTIMATE</v>
      </c>
      <c r="J706" s="67" t="s">
        <v>2163</v>
      </c>
      <c r="K706" s="67" t="s">
        <v>2164</v>
      </c>
      <c r="L706" s="67" t="s">
        <v>804</v>
      </c>
      <c r="M706" s="63" t="str">
        <f>VLOOKUP(D706,'[3]NEW LEGEND 2026'!G:I,3,0)</f>
        <v>HONDA</v>
      </c>
      <c r="N706" s="63" t="str">
        <f>VLOOKUP(D706,'[3]NEW LEGEND 2026'!G:J,4,0)</f>
        <v>WHITE</v>
      </c>
      <c r="O706" s="68" t="str">
        <f t="shared" ref="O706:O769" si="67">CHOOSE(MONTH(C706),"JAN","FEB","MAR","APR","MAY","JUN","JUL","AUG","SEP","OCT","NOV","DEC")</f>
        <v>MAR</v>
      </c>
      <c r="P706" s="68">
        <f t="shared" ref="P706:P769" si="68">DAY(C706)</f>
        <v>20</v>
      </c>
      <c r="Q706" s="68">
        <f t="shared" ref="Q706:Q769" si="69">YEAR(C706)</f>
        <v>2026</v>
      </c>
      <c r="R706" s="69">
        <f t="shared" ref="R706:R769" si="70">DATE(2026,1,31)-C706</f>
        <v>-48.438067129631236</v>
      </c>
      <c r="S706" s="69">
        <f t="shared" si="65"/>
        <v>-46.628310185187729</v>
      </c>
      <c r="T706" s="70" t="str">
        <f t="shared" si="66"/>
        <v>1-30 DAYS</v>
      </c>
      <c r="U706" s="70" t="str">
        <f t="shared" si="66"/>
        <v>1-30 DAYS</v>
      </c>
    </row>
    <row r="707" spans="1:21">
      <c r="A707" s="63" t="str">
        <f>VLOOKUP(L707,[1]Sheet1!$N:$P,3,0)</f>
        <v>M2 TAGUM 3</v>
      </c>
      <c r="B707" s="66">
        <v>46099.602175925917</v>
      </c>
      <c r="C707" s="66">
        <v>46101.551203703697</v>
      </c>
      <c r="D707" s="67" t="s">
        <v>2165</v>
      </c>
      <c r="E707" s="67" t="s">
        <v>2166</v>
      </c>
      <c r="F707" s="1">
        <v>1</v>
      </c>
      <c r="G707" s="63" t="str">
        <f>VLOOKUP(D707,[2]MINDANAO!$B:$C,2,0)</f>
        <v>CLICK160 FI</v>
      </c>
      <c r="H707" s="67">
        <v>104990</v>
      </c>
      <c r="I707" s="63" t="str">
        <f>VLOOKUP(L707,'[3]NEW LEGEND 2026'!M:S,7,0)</f>
        <v>ULTIMATE</v>
      </c>
      <c r="J707" s="67" t="s">
        <v>2167</v>
      </c>
      <c r="K707" s="67" t="s">
        <v>2168</v>
      </c>
      <c r="L707" s="67" t="s">
        <v>744</v>
      </c>
      <c r="M707" s="63" t="str">
        <f>VLOOKUP(D707,'[3]NEW LEGEND 2026'!G:I,3,0)</f>
        <v>HONDA</v>
      </c>
      <c r="N707" s="63" t="str">
        <f>VLOOKUP(D707,'[3]NEW LEGEND 2026'!G:J,4,0)</f>
        <v>SILVER</v>
      </c>
      <c r="O707" s="68" t="str">
        <f t="shared" si="67"/>
        <v>MAR</v>
      </c>
      <c r="P707" s="68">
        <f t="shared" si="68"/>
        <v>20</v>
      </c>
      <c r="Q707" s="68">
        <f t="shared" si="69"/>
        <v>2026</v>
      </c>
      <c r="R707" s="69">
        <f t="shared" si="70"/>
        <v>-48.551203703696956</v>
      </c>
      <c r="S707" s="69">
        <f t="shared" ref="S707:S770" si="71">DATE(2026,1,31)-B707</f>
        <v>-46.602175925916526</v>
      </c>
      <c r="T707" s="70" t="str">
        <f t="shared" si="66"/>
        <v>1-30 DAYS</v>
      </c>
      <c r="U707" s="70" t="str">
        <f t="shared" si="66"/>
        <v>1-30 DAYS</v>
      </c>
    </row>
    <row r="708" spans="1:21">
      <c r="A708" s="63" t="str">
        <f>VLOOKUP(L708,[1]Sheet1!$N:$P,3,0)</f>
        <v>M2 TAGUM 3</v>
      </c>
      <c r="B708" s="66">
        <v>46099.602187500001</v>
      </c>
      <c r="C708" s="66">
        <v>46101.551203703697</v>
      </c>
      <c r="D708" s="67" t="s">
        <v>960</v>
      </c>
      <c r="E708" s="67" t="s">
        <v>961</v>
      </c>
      <c r="F708" s="1">
        <v>1</v>
      </c>
      <c r="G708" s="63" t="str">
        <f>VLOOKUP(D708,[2]MINDANAO!$B:$C,2,0)</f>
        <v>ADV160</v>
      </c>
      <c r="H708" s="67">
        <v>157558</v>
      </c>
      <c r="I708" s="63" t="str">
        <f>VLOOKUP(L708,'[3]NEW LEGEND 2026'!M:S,7,0)</f>
        <v>ULTIMATE</v>
      </c>
      <c r="J708" s="67" t="s">
        <v>2169</v>
      </c>
      <c r="K708" s="67" t="s">
        <v>2170</v>
      </c>
      <c r="L708" s="67" t="s">
        <v>744</v>
      </c>
      <c r="M708" s="63" t="str">
        <f>VLOOKUP(D708,'[3]NEW LEGEND 2026'!G:I,3,0)</f>
        <v>HONDA</v>
      </c>
      <c r="N708" s="63" t="str">
        <f>VLOOKUP(D708,'[3]NEW LEGEND 2026'!G:J,4,0)</f>
        <v>WHITE/BLACK</v>
      </c>
      <c r="O708" s="68" t="str">
        <f t="shared" si="67"/>
        <v>MAR</v>
      </c>
      <c r="P708" s="68">
        <f t="shared" si="68"/>
        <v>20</v>
      </c>
      <c r="Q708" s="68">
        <f t="shared" si="69"/>
        <v>2026</v>
      </c>
      <c r="R708" s="69">
        <f t="shared" si="70"/>
        <v>-48.551203703696956</v>
      </c>
      <c r="S708" s="69">
        <f t="shared" si="71"/>
        <v>-46.602187500000582</v>
      </c>
      <c r="T708" s="70" t="str">
        <f t="shared" si="66"/>
        <v>1-30 DAYS</v>
      </c>
      <c r="U708" s="70" t="str">
        <f t="shared" si="66"/>
        <v>1-30 DAYS</v>
      </c>
    </row>
    <row r="709" spans="1:21">
      <c r="A709" s="63" t="str">
        <f>VLOOKUP(L709,[1]Sheet1!$N:$P,3,0)</f>
        <v>M2 SAMAL</v>
      </c>
      <c r="B709" s="66">
        <v>46101.598715277767</v>
      </c>
      <c r="C709" s="66">
        <v>46102.446180555547</v>
      </c>
      <c r="D709" s="67" t="s">
        <v>2075</v>
      </c>
      <c r="E709" s="67" t="s">
        <v>2076</v>
      </c>
      <c r="F709" s="1">
        <v>1</v>
      </c>
      <c r="G709" s="63" t="str">
        <f>VLOOKUP(D709,[2]MINDANAO!$B:$C,2,0)</f>
        <v>CLICK160 FI</v>
      </c>
      <c r="H709" s="67">
        <v>104990</v>
      </c>
      <c r="I709" s="63" t="str">
        <f>VLOOKUP(L709,'[3]NEW LEGEND 2026'!M:S,7,0)</f>
        <v>ULTIMATE</v>
      </c>
      <c r="J709" s="67" t="s">
        <v>2171</v>
      </c>
      <c r="K709" s="67" t="s">
        <v>2172</v>
      </c>
      <c r="L709" s="67" t="s">
        <v>731</v>
      </c>
      <c r="M709" s="63" t="str">
        <f>VLOOKUP(D709,'[3]NEW LEGEND 2026'!G:I,3,0)</f>
        <v>HONDA</v>
      </c>
      <c r="N709" s="63" t="str">
        <f>VLOOKUP(D709,'[3]NEW LEGEND 2026'!G:J,4,0)</f>
        <v>WHITE</v>
      </c>
      <c r="O709" s="68" t="str">
        <f t="shared" si="67"/>
        <v>MAR</v>
      </c>
      <c r="P709" s="68">
        <f t="shared" si="68"/>
        <v>21</v>
      </c>
      <c r="Q709" s="68">
        <f t="shared" si="69"/>
        <v>2026</v>
      </c>
      <c r="R709" s="69">
        <f t="shared" si="70"/>
        <v>-49.446180555547471</v>
      </c>
      <c r="S709" s="69">
        <f t="shared" si="71"/>
        <v>-48.598715277767042</v>
      </c>
      <c r="T709" s="70" t="str">
        <f t="shared" si="66"/>
        <v>1-30 DAYS</v>
      </c>
      <c r="U709" s="70" t="str">
        <f t="shared" si="66"/>
        <v>1-30 DAYS</v>
      </c>
    </row>
    <row r="710" spans="1:21">
      <c r="A710" s="63" t="str">
        <f>VLOOKUP(L710,[1]Sheet1!$N:$P,3,0)</f>
        <v>M2 SAMAL</v>
      </c>
      <c r="B710" s="66">
        <v>46101.598715277767</v>
      </c>
      <c r="C710" s="66">
        <v>46102.446180555547</v>
      </c>
      <c r="D710" s="67" t="s">
        <v>2075</v>
      </c>
      <c r="E710" s="67" t="s">
        <v>2076</v>
      </c>
      <c r="F710" s="1">
        <v>1</v>
      </c>
      <c r="G710" s="63" t="str">
        <f>VLOOKUP(D710,[2]MINDANAO!$B:$C,2,0)</f>
        <v>CLICK160 FI</v>
      </c>
      <c r="H710" s="67">
        <v>104990</v>
      </c>
      <c r="I710" s="63" t="str">
        <f>VLOOKUP(L710,'[3]NEW LEGEND 2026'!M:S,7,0)</f>
        <v>ULTIMATE</v>
      </c>
      <c r="J710" s="67" t="s">
        <v>2173</v>
      </c>
      <c r="K710" s="67" t="s">
        <v>2174</v>
      </c>
      <c r="L710" s="67" t="s">
        <v>731</v>
      </c>
      <c r="M710" s="63" t="str">
        <f>VLOOKUP(D710,'[3]NEW LEGEND 2026'!G:I,3,0)</f>
        <v>HONDA</v>
      </c>
      <c r="N710" s="63" t="str">
        <f>VLOOKUP(D710,'[3]NEW LEGEND 2026'!G:J,4,0)</f>
        <v>WHITE</v>
      </c>
      <c r="O710" s="68" t="str">
        <f t="shared" si="67"/>
        <v>MAR</v>
      </c>
      <c r="P710" s="68">
        <f t="shared" si="68"/>
        <v>21</v>
      </c>
      <c r="Q710" s="68">
        <f t="shared" si="69"/>
        <v>2026</v>
      </c>
      <c r="R710" s="69">
        <f t="shared" si="70"/>
        <v>-49.446180555547471</v>
      </c>
      <c r="S710" s="69">
        <f t="shared" si="71"/>
        <v>-48.598715277767042</v>
      </c>
      <c r="T710" s="70" t="str">
        <f t="shared" si="66"/>
        <v>1-30 DAYS</v>
      </c>
      <c r="U710" s="70" t="str">
        <f t="shared" si="66"/>
        <v>1-30 DAYS</v>
      </c>
    </row>
    <row r="711" spans="1:21">
      <c r="A711" s="63" t="str">
        <f>VLOOKUP(L711,[1]Sheet1!$N:$P,3,0)</f>
        <v>M2 SAMAL</v>
      </c>
      <c r="B711" s="66">
        <v>46101.603726851848</v>
      </c>
      <c r="C711" s="66">
        <v>46102.446180555547</v>
      </c>
      <c r="D711" s="67" t="s">
        <v>1975</v>
      </c>
      <c r="E711" s="67" t="s">
        <v>1976</v>
      </c>
      <c r="F711" s="1">
        <v>1</v>
      </c>
      <c r="G711" s="63" t="str">
        <f>VLOOKUP(D711,[2]MINDANAO!$B:$C,2,0)</f>
        <v>NMAX155 FI ABS</v>
      </c>
      <c r="H711" s="67">
        <v>131528.57</v>
      </c>
      <c r="I711" s="63" t="str">
        <f>VLOOKUP(L711,'[3]NEW LEGEND 2026'!M:S,7,0)</f>
        <v>ULTIMATE</v>
      </c>
      <c r="J711" s="67" t="s">
        <v>2175</v>
      </c>
      <c r="K711" s="67" t="s">
        <v>2176</v>
      </c>
      <c r="L711" s="67" t="s">
        <v>731</v>
      </c>
      <c r="M711" s="63" t="str">
        <f>VLOOKUP(D711,'[3]NEW LEGEND 2026'!G:I,3,0)</f>
        <v>YAMAHA</v>
      </c>
      <c r="N711" s="63" t="str">
        <f>VLOOKUP(D711,'[3]NEW LEGEND 2026'!G:J,4,0)</f>
        <v>MATTE DARK GRAY</v>
      </c>
      <c r="O711" s="68" t="str">
        <f t="shared" si="67"/>
        <v>MAR</v>
      </c>
      <c r="P711" s="68">
        <f t="shared" si="68"/>
        <v>21</v>
      </c>
      <c r="Q711" s="68">
        <f t="shared" si="69"/>
        <v>2026</v>
      </c>
      <c r="R711" s="69">
        <f t="shared" si="70"/>
        <v>-49.446180555547471</v>
      </c>
      <c r="S711" s="69">
        <f t="shared" si="71"/>
        <v>-48.603726851848478</v>
      </c>
      <c r="T711" s="70" t="str">
        <f t="shared" si="66"/>
        <v>1-30 DAYS</v>
      </c>
      <c r="U711" s="70" t="str">
        <f t="shared" si="66"/>
        <v>1-30 DAYS</v>
      </c>
    </row>
    <row r="712" spans="1:21">
      <c r="A712" s="63" t="str">
        <f>VLOOKUP(L712,[1]Sheet1!$N:$P,3,0)</f>
        <v>M1 POLOMOLOK</v>
      </c>
      <c r="B712" s="66">
        <v>46101.441331018519</v>
      </c>
      <c r="C712" s="66">
        <v>46102.695671296293</v>
      </c>
      <c r="D712" s="67" t="s">
        <v>2177</v>
      </c>
      <c r="E712" s="67" t="s">
        <v>2178</v>
      </c>
      <c r="F712" s="1">
        <v>1</v>
      </c>
      <c r="G712" s="63" t="str">
        <f>VLOOKUP(D712,[2]MINDANAO!$B:$C,2,0)</f>
        <v>ADV350</v>
      </c>
      <c r="H712" s="67">
        <v>285880</v>
      </c>
      <c r="I712" s="63" t="str">
        <f>VLOOKUP(L712,'[3]NEW LEGEND 2026'!M:S,7,0)</f>
        <v>MUTI</v>
      </c>
      <c r="J712" s="67" t="s">
        <v>2179</v>
      </c>
      <c r="K712" s="67" t="s">
        <v>2180</v>
      </c>
      <c r="L712" s="67" t="s">
        <v>376</v>
      </c>
      <c r="M712" s="63" t="str">
        <f>VLOOKUP(D712,'[3]NEW LEGEND 2026'!G:I,3,0)</f>
        <v>HONDA</v>
      </c>
      <c r="N712" s="63" t="str">
        <f>VLOOKUP(D712,'[3]NEW LEGEND 2026'!G:J,4,0)</f>
        <v>RED</v>
      </c>
      <c r="O712" s="68" t="str">
        <f t="shared" si="67"/>
        <v>MAR</v>
      </c>
      <c r="P712" s="68">
        <f t="shared" si="68"/>
        <v>21</v>
      </c>
      <c r="Q712" s="68">
        <f t="shared" si="69"/>
        <v>2026</v>
      </c>
      <c r="R712" s="69">
        <f t="shared" si="70"/>
        <v>-49.695671296292858</v>
      </c>
      <c r="S712" s="69">
        <f t="shared" si="71"/>
        <v>-48.441331018519122</v>
      </c>
      <c r="T712" s="70" t="str">
        <f t="shared" si="66"/>
        <v>1-30 DAYS</v>
      </c>
      <c r="U712" s="70" t="str">
        <f t="shared" si="66"/>
        <v>1-30 DAYS</v>
      </c>
    </row>
    <row r="713" spans="1:21">
      <c r="A713" s="63" t="str">
        <f>VLOOKUP(L713,[1]Sheet1!$N:$P,3,0)</f>
        <v>M1 3S</v>
      </c>
      <c r="B713" s="66">
        <v>46105.394895833328</v>
      </c>
      <c r="C713" s="66">
        <v>46105.394895833328</v>
      </c>
      <c r="D713" s="67" t="s">
        <v>586</v>
      </c>
      <c r="E713" s="67" t="s">
        <v>587</v>
      </c>
      <c r="F713" s="1">
        <v>1</v>
      </c>
      <c r="G713" s="63" t="str">
        <f>VLOOKUP(D713,[2]MINDANAO!$B:$C,2,0)</f>
        <v>V-STROM 250 SX</v>
      </c>
      <c r="H713" s="67">
        <v>192151.79</v>
      </c>
      <c r="I713" s="63" t="str">
        <f>VLOOKUP(L713,'[3]NEW LEGEND 2026'!M:S,7,0)</f>
        <v>MUTI</v>
      </c>
      <c r="J713" s="67" t="s">
        <v>2181</v>
      </c>
      <c r="K713" s="67" t="s">
        <v>2182</v>
      </c>
      <c r="L713" s="67" t="s">
        <v>1528</v>
      </c>
      <c r="M713" s="63" t="str">
        <f>VLOOKUP(D713,'[3]NEW LEGEND 2026'!G:I,3,0)</f>
        <v>SUZUKI</v>
      </c>
      <c r="N713" s="63" t="str">
        <f>VLOOKUP(D713,'[3]NEW LEGEND 2026'!G:J,4,0)</f>
        <v>1YELLOW</v>
      </c>
      <c r="O713" s="68" t="str">
        <f t="shared" si="67"/>
        <v>MAR</v>
      </c>
      <c r="P713" s="68">
        <f t="shared" si="68"/>
        <v>24</v>
      </c>
      <c r="Q713" s="68">
        <f t="shared" si="69"/>
        <v>2026</v>
      </c>
      <c r="R713" s="69">
        <f t="shared" si="70"/>
        <v>-52.39489583332761</v>
      </c>
      <c r="S713" s="69">
        <f t="shared" si="71"/>
        <v>-52.39489583332761</v>
      </c>
      <c r="T713" s="70" t="str">
        <f t="shared" si="66"/>
        <v>1-30 DAYS</v>
      </c>
      <c r="U713" s="70" t="str">
        <f t="shared" si="66"/>
        <v>1-30 DAYS</v>
      </c>
    </row>
    <row r="714" spans="1:21">
      <c r="A714" s="63" t="str">
        <f>VLOOKUP(L714,[1]Sheet1!$N:$P,3,0)</f>
        <v>M1 ISULAN</v>
      </c>
      <c r="B714" s="66">
        <v>46056.609039351853</v>
      </c>
      <c r="C714" s="66">
        <v>46105.628344907411</v>
      </c>
      <c r="D714" s="67" t="s">
        <v>1555</v>
      </c>
      <c r="E714" s="67" t="s">
        <v>1556</v>
      </c>
      <c r="F714" s="1">
        <v>1</v>
      </c>
      <c r="G714" s="63" t="str">
        <f>VLOOKUP(D714,[2]MINDANAO!$B:$C,2,0)</f>
        <v>BARAKO II (KICK START)</v>
      </c>
      <c r="H714" s="67">
        <v>88010</v>
      </c>
      <c r="I714" s="63" t="str">
        <f>VLOOKUP(L714,'[3]NEW LEGEND 2026'!M:S,7,0)</f>
        <v>MUTI</v>
      </c>
      <c r="J714" s="67" t="s">
        <v>2183</v>
      </c>
      <c r="K714" s="67" t="s">
        <v>2184</v>
      </c>
      <c r="L714" s="67" t="s">
        <v>391</v>
      </c>
      <c r="M714" s="63" t="str">
        <f>VLOOKUP(D714,'[3]NEW LEGEND 2026'!G:I,3,0)</f>
        <v>KAWASAKI</v>
      </c>
      <c r="N714" s="63" t="str">
        <f>VLOOKUP(D714,'[3]NEW LEGEND 2026'!G:J,4,0)</f>
        <v>GREY</v>
      </c>
      <c r="O714" s="68" t="str">
        <f t="shared" si="67"/>
        <v>MAR</v>
      </c>
      <c r="P714" s="68">
        <f t="shared" si="68"/>
        <v>24</v>
      </c>
      <c r="Q714" s="68">
        <f t="shared" si="69"/>
        <v>2026</v>
      </c>
      <c r="R714" s="69">
        <f t="shared" si="70"/>
        <v>-52.628344907410792</v>
      </c>
      <c r="S714" s="69">
        <f t="shared" si="71"/>
        <v>-3.6090393518534256</v>
      </c>
      <c r="T714" s="70" t="str">
        <f t="shared" si="66"/>
        <v>1-30 DAYS</v>
      </c>
      <c r="U714" s="70" t="str">
        <f t="shared" si="66"/>
        <v>1-30 DAYS</v>
      </c>
    </row>
    <row r="715" spans="1:21">
      <c r="A715" s="63" t="str">
        <f>VLOOKUP(L715,[1]Sheet1!$N:$P,3,0)</f>
        <v>M1 TACURONG</v>
      </c>
      <c r="B715" s="66">
        <v>45951.6250462963</v>
      </c>
      <c r="C715" s="66">
        <v>46105.630393518521</v>
      </c>
      <c r="D715" s="67" t="s">
        <v>1204</v>
      </c>
      <c r="E715" s="67" t="s">
        <v>1205</v>
      </c>
      <c r="F715" s="1">
        <v>1</v>
      </c>
      <c r="G715" s="63" t="str">
        <f>VLOOKUP(D715,[2]MINDANAO!$B:$C,2,0)</f>
        <v>SMASH(SPOKE)</v>
      </c>
      <c r="H715" s="67">
        <v>61202</v>
      </c>
      <c r="I715" s="63" t="str">
        <f>VLOOKUP(L715,'[3]NEW LEGEND 2026'!M:S,7,0)</f>
        <v>MUTI</v>
      </c>
      <c r="J715" s="67" t="s">
        <v>2185</v>
      </c>
      <c r="K715" s="67" t="s">
        <v>2186</v>
      </c>
      <c r="L715" s="67" t="s">
        <v>386</v>
      </c>
      <c r="M715" s="63" t="str">
        <f>VLOOKUP(D715,'[3]NEW LEGEND 2026'!G:I,3,0)</f>
        <v>SUZUKI</v>
      </c>
      <c r="N715" s="63" t="str">
        <f>VLOOKUP(D715,'[3]NEW LEGEND 2026'!G:J,4,0)</f>
        <v>E1RED</v>
      </c>
      <c r="O715" s="68" t="str">
        <f t="shared" si="67"/>
        <v>MAR</v>
      </c>
      <c r="P715" s="68">
        <f t="shared" si="68"/>
        <v>24</v>
      </c>
      <c r="Q715" s="68">
        <f t="shared" si="69"/>
        <v>2026</v>
      </c>
      <c r="R715" s="69">
        <f t="shared" si="70"/>
        <v>-52.630393518520577</v>
      </c>
      <c r="S715" s="69">
        <f t="shared" si="71"/>
        <v>101.37495370370016</v>
      </c>
      <c r="T715" s="70" t="str">
        <f t="shared" si="66"/>
        <v>1-30 DAYS</v>
      </c>
      <c r="U715" s="70" t="str">
        <f t="shared" si="66"/>
        <v>91 DAYS UP</v>
      </c>
    </row>
    <row r="716" spans="1:21">
      <c r="A716" s="63" t="str">
        <f>VLOOKUP(L716,[1]Sheet1!$N:$P,3,0)</f>
        <v>M1 VALENCIA</v>
      </c>
      <c r="B716" s="66">
        <v>46100.606180555558</v>
      </c>
      <c r="C716" s="66">
        <v>46105.634328703702</v>
      </c>
      <c r="D716" s="67" t="s">
        <v>907</v>
      </c>
      <c r="E716" s="67" t="s">
        <v>908</v>
      </c>
      <c r="F716" s="1">
        <v>1</v>
      </c>
      <c r="G716" s="63" t="str">
        <f>VLOOKUP(D716,[2]MINDANAO!$B:$C,2,0)</f>
        <v>CT125</v>
      </c>
      <c r="H716" s="67">
        <v>59246</v>
      </c>
      <c r="I716" s="63" t="str">
        <f>VLOOKUP(L716,'[3]NEW LEGEND 2026'!M:S,7,0)</f>
        <v>MUTI</v>
      </c>
      <c r="J716" s="67" t="s">
        <v>2187</v>
      </c>
      <c r="K716" s="67" t="s">
        <v>2188</v>
      </c>
      <c r="L716" s="67" t="s">
        <v>616</v>
      </c>
      <c r="M716" s="63" t="str">
        <f>VLOOKUP(D716,'[3]NEW LEGEND 2026'!G:I,3,0)</f>
        <v>KAWASAKI</v>
      </c>
      <c r="N716" s="63" t="str">
        <f>VLOOKUP(D716,'[3]NEW LEGEND 2026'!G:J,4,0)</f>
        <v>BLACK/GRAY</v>
      </c>
      <c r="O716" s="68" t="str">
        <f t="shared" si="67"/>
        <v>MAR</v>
      </c>
      <c r="P716" s="68">
        <f t="shared" si="68"/>
        <v>24</v>
      </c>
      <c r="Q716" s="68">
        <f t="shared" si="69"/>
        <v>2026</v>
      </c>
      <c r="R716" s="69">
        <f t="shared" si="70"/>
        <v>-52.634328703701613</v>
      </c>
      <c r="S716" s="69">
        <f t="shared" si="71"/>
        <v>-47.60618055555824</v>
      </c>
      <c r="T716" s="70" t="str">
        <f t="shared" si="66"/>
        <v>1-30 DAYS</v>
      </c>
      <c r="U716" s="70" t="str">
        <f t="shared" si="66"/>
        <v>1-30 DAYS</v>
      </c>
    </row>
    <row r="717" spans="1:21">
      <c r="A717" s="63" t="str">
        <f>VLOOKUP(L717,[1]Sheet1!$N:$P,3,0)</f>
        <v>M1 VALENCIA</v>
      </c>
      <c r="B717" s="66">
        <v>46100.619328703702</v>
      </c>
      <c r="C717" s="66">
        <v>46105.634328703702</v>
      </c>
      <c r="D717" s="67" t="s">
        <v>907</v>
      </c>
      <c r="E717" s="67" t="s">
        <v>908</v>
      </c>
      <c r="F717" s="1">
        <v>1</v>
      </c>
      <c r="G717" s="63" t="str">
        <f>VLOOKUP(D717,[2]MINDANAO!$B:$C,2,0)</f>
        <v>CT125</v>
      </c>
      <c r="H717" s="67">
        <v>59246</v>
      </c>
      <c r="I717" s="63" t="str">
        <f>VLOOKUP(L717,'[3]NEW LEGEND 2026'!M:S,7,0)</f>
        <v>MUTI</v>
      </c>
      <c r="J717" s="67" t="s">
        <v>2189</v>
      </c>
      <c r="K717" s="67" t="s">
        <v>2190</v>
      </c>
      <c r="L717" s="67" t="s">
        <v>616</v>
      </c>
      <c r="M717" s="63" t="str">
        <f>VLOOKUP(D717,'[3]NEW LEGEND 2026'!G:I,3,0)</f>
        <v>KAWASAKI</v>
      </c>
      <c r="N717" s="63" t="str">
        <f>VLOOKUP(D717,'[3]NEW LEGEND 2026'!G:J,4,0)</f>
        <v>BLACK/GRAY</v>
      </c>
      <c r="O717" s="68" t="str">
        <f t="shared" si="67"/>
        <v>MAR</v>
      </c>
      <c r="P717" s="68">
        <f t="shared" si="68"/>
        <v>24</v>
      </c>
      <c r="Q717" s="68">
        <f t="shared" si="69"/>
        <v>2026</v>
      </c>
      <c r="R717" s="69">
        <f t="shared" si="70"/>
        <v>-52.634328703701613</v>
      </c>
      <c r="S717" s="69">
        <f t="shared" si="71"/>
        <v>-47.619328703702195</v>
      </c>
      <c r="T717" s="70" t="str">
        <f t="shared" si="66"/>
        <v>1-30 DAYS</v>
      </c>
      <c r="U717" s="70" t="str">
        <f t="shared" si="66"/>
        <v>1-30 DAYS</v>
      </c>
    </row>
    <row r="718" spans="1:21">
      <c r="A718" s="63" t="str">
        <f>VLOOKUP(L718,[1]Sheet1!$N:$P,3,0)</f>
        <v>M1 HONDA SURALLAH</v>
      </c>
      <c r="B718" s="66">
        <v>46085.392766203702</v>
      </c>
      <c r="C718" s="66">
        <v>46105.714178240742</v>
      </c>
      <c r="D718" s="67" t="s">
        <v>2177</v>
      </c>
      <c r="E718" s="67" t="s">
        <v>2178</v>
      </c>
      <c r="F718" s="1">
        <v>1</v>
      </c>
      <c r="G718" s="63" t="str">
        <f>VLOOKUP(D718,[2]MINDANAO!$B:$C,2,0)</f>
        <v>ADV350</v>
      </c>
      <c r="H718" s="67">
        <v>285880</v>
      </c>
      <c r="I718" s="63" t="str">
        <f>VLOOKUP(L718,'[3]NEW LEGEND 2026'!M:S,7,0)</f>
        <v>HONDA</v>
      </c>
      <c r="J718" s="67" t="s">
        <v>2191</v>
      </c>
      <c r="K718" s="67" t="s">
        <v>2192</v>
      </c>
      <c r="L718" s="67" t="s">
        <v>1031</v>
      </c>
      <c r="M718" s="63" t="str">
        <f>VLOOKUP(D718,'[3]NEW LEGEND 2026'!G:I,3,0)</f>
        <v>HONDA</v>
      </c>
      <c r="N718" s="63" t="str">
        <f>VLOOKUP(D718,'[3]NEW LEGEND 2026'!G:J,4,0)</f>
        <v>RED</v>
      </c>
      <c r="O718" s="68" t="str">
        <f t="shared" si="67"/>
        <v>MAR</v>
      </c>
      <c r="P718" s="68">
        <f t="shared" si="68"/>
        <v>24</v>
      </c>
      <c r="Q718" s="68">
        <f t="shared" si="69"/>
        <v>2026</v>
      </c>
      <c r="R718" s="69">
        <f t="shared" si="70"/>
        <v>-52.714178240741603</v>
      </c>
      <c r="S718" s="69">
        <f t="shared" si="71"/>
        <v>-32.392766203702195</v>
      </c>
      <c r="T718" s="70" t="str">
        <f t="shared" si="66"/>
        <v>1-30 DAYS</v>
      </c>
      <c r="U718" s="70" t="str">
        <f t="shared" si="66"/>
        <v>1-30 DAYS</v>
      </c>
    </row>
    <row r="719" spans="1:21">
      <c r="A719" s="63" t="str">
        <f>VLOOKUP(L719,[1]Sheet1!$N:$P,3,0)</f>
        <v>M1 HONDA MARAMAG</v>
      </c>
      <c r="B719" s="66">
        <v>46097.673310185193</v>
      </c>
      <c r="C719" s="66">
        <v>46106.699942129628</v>
      </c>
      <c r="D719" s="67" t="s">
        <v>2193</v>
      </c>
      <c r="E719" s="67" t="s">
        <v>2194</v>
      </c>
      <c r="F719" s="1">
        <v>1</v>
      </c>
      <c r="G719" s="63" t="str">
        <f>VLOOKUP(D719,[2]MINDANAO!$B:$C,2,0)</f>
        <v>CRF150</v>
      </c>
      <c r="H719" s="67">
        <v>140870</v>
      </c>
      <c r="I719" s="63" t="str">
        <f>VLOOKUP(L719,'[3]NEW LEGEND 2026'!M:S,7,0)</f>
        <v>HONDA</v>
      </c>
      <c r="J719" s="67" t="s">
        <v>2195</v>
      </c>
      <c r="K719" s="67" t="s">
        <v>2196</v>
      </c>
      <c r="L719" s="67" t="s">
        <v>439</v>
      </c>
      <c r="M719" s="63" t="str">
        <f>VLOOKUP(D719,'[3]NEW LEGEND 2026'!G:I,3,0)</f>
        <v>HONDA</v>
      </c>
      <c r="N719" s="63" t="str">
        <f>VLOOKUP(D719,'[3]NEW LEGEND 2026'!G:J,4,0)</f>
        <v>WHITE/BLACK</v>
      </c>
      <c r="O719" s="68" t="str">
        <f t="shared" si="67"/>
        <v>MAR</v>
      </c>
      <c r="P719" s="68">
        <f t="shared" si="68"/>
        <v>25</v>
      </c>
      <c r="Q719" s="68">
        <f t="shared" si="69"/>
        <v>2026</v>
      </c>
      <c r="R719" s="69">
        <f t="shared" si="70"/>
        <v>-53.699942129627743</v>
      </c>
      <c r="S719" s="69">
        <f t="shared" si="71"/>
        <v>-44.673310185193259</v>
      </c>
      <c r="T719" s="70" t="str">
        <f t="shared" si="66"/>
        <v>1-30 DAYS</v>
      </c>
      <c r="U719" s="70" t="str">
        <f t="shared" si="66"/>
        <v>1-30 DAYS</v>
      </c>
    </row>
    <row r="720" spans="1:21">
      <c r="A720" s="63" t="str">
        <f>VLOOKUP(L720,[1]Sheet1!$N:$P,3,0)</f>
        <v>M1 MALUNGON</v>
      </c>
      <c r="B720" s="66">
        <v>46106.622094907398</v>
      </c>
      <c r="C720" s="66">
        <v>46107.373645833337</v>
      </c>
      <c r="D720" s="67" t="s">
        <v>1194</v>
      </c>
      <c r="E720" s="67" t="s">
        <v>1195</v>
      </c>
      <c r="F720" s="1">
        <v>1</v>
      </c>
      <c r="G720" s="63" t="str">
        <f>VLOOKUP(D720,[2]MINDANAO!$B:$C,2,0)</f>
        <v>ADV160</v>
      </c>
      <c r="H720" s="67">
        <v>157558</v>
      </c>
      <c r="I720" s="63" t="str">
        <f>VLOOKUP(L720,'[3]NEW LEGEND 2026'!M:S,7,0)</f>
        <v>MUTI</v>
      </c>
      <c r="J720" s="67" t="s">
        <v>2197</v>
      </c>
      <c r="K720" s="67" t="s">
        <v>2198</v>
      </c>
      <c r="L720" s="67" t="s">
        <v>462</v>
      </c>
      <c r="M720" s="63" t="str">
        <f>VLOOKUP(D720,'[3]NEW LEGEND 2026'!G:I,3,0)</f>
        <v>HONDA</v>
      </c>
      <c r="N720" s="63" t="str">
        <f>VLOOKUP(D720,'[3]NEW LEGEND 2026'!G:J,4,0)</f>
        <v>RED/BLACK</v>
      </c>
      <c r="O720" s="68" t="str">
        <f t="shared" si="67"/>
        <v>MAR</v>
      </c>
      <c r="P720" s="68">
        <f t="shared" si="68"/>
        <v>26</v>
      </c>
      <c r="Q720" s="68">
        <f t="shared" si="69"/>
        <v>2026</v>
      </c>
      <c r="R720" s="69">
        <f t="shared" si="70"/>
        <v>-54.373645833336923</v>
      </c>
      <c r="S720" s="69">
        <f t="shared" si="71"/>
        <v>-53.622094907397695</v>
      </c>
      <c r="T720" s="70" t="str">
        <f t="shared" si="66"/>
        <v>1-30 DAYS</v>
      </c>
      <c r="U720" s="70" t="str">
        <f t="shared" si="66"/>
        <v>1-30 DAYS</v>
      </c>
    </row>
    <row r="721" spans="1:21">
      <c r="A721" s="63" t="str">
        <f>VLOOKUP(L721,[1]Sheet1!$N:$P,3,0)</f>
        <v>M1 HONDA MALUNGON</v>
      </c>
      <c r="B721" s="66">
        <v>46105.701863425929</v>
      </c>
      <c r="C721" s="66">
        <v>46107.700150462973</v>
      </c>
      <c r="D721" s="67" t="s">
        <v>865</v>
      </c>
      <c r="E721" s="67" t="s">
        <v>866</v>
      </c>
      <c r="F721" s="1">
        <v>1</v>
      </c>
      <c r="G721" s="63" t="str">
        <f>VLOOKUP(D721,[2]MINDANAO!$B:$C,2,0)</f>
        <v>XRM RS</v>
      </c>
      <c r="H721" s="67">
        <v>73838</v>
      </c>
      <c r="I721" s="63" t="str">
        <f>VLOOKUP(L721,'[3]NEW LEGEND 2026'!M:S,7,0)</f>
        <v>HONDA</v>
      </c>
      <c r="J721" s="67" t="s">
        <v>2199</v>
      </c>
      <c r="K721" s="67" t="s">
        <v>2200</v>
      </c>
      <c r="L721" s="67" t="s">
        <v>884</v>
      </c>
      <c r="M721" s="63" t="str">
        <f>VLOOKUP(D721,'[3]NEW LEGEND 2026'!G:I,3,0)</f>
        <v>HONDA</v>
      </c>
      <c r="N721" s="63" t="str">
        <f>VLOOKUP(D721,'[3]NEW LEGEND 2026'!G:J,4,0)</f>
        <v>RED/BLACK</v>
      </c>
      <c r="O721" s="68" t="str">
        <f t="shared" si="67"/>
        <v>MAR</v>
      </c>
      <c r="P721" s="68">
        <f t="shared" si="68"/>
        <v>26</v>
      </c>
      <c r="Q721" s="68">
        <f t="shared" si="69"/>
        <v>2026</v>
      </c>
      <c r="R721" s="69">
        <f t="shared" si="70"/>
        <v>-54.700150462973397</v>
      </c>
      <c r="S721" s="69">
        <f t="shared" si="71"/>
        <v>-52.701863425929332</v>
      </c>
      <c r="T721" s="70" t="str">
        <f t="shared" si="66"/>
        <v>1-30 DAYS</v>
      </c>
      <c r="U721" s="70" t="str">
        <f t="shared" si="66"/>
        <v>1-30 DAYS</v>
      </c>
    </row>
    <row r="722" spans="1:21">
      <c r="A722" s="63" t="str">
        <f>VLOOKUP(L722,[1]Sheet1!$N:$P,3,0)</f>
        <v>M1 HONDA MALUNGON</v>
      </c>
      <c r="B722" s="66">
        <v>46104.57104166667</v>
      </c>
      <c r="C722" s="66">
        <v>46107.700150462973</v>
      </c>
      <c r="D722" s="67" t="s">
        <v>865</v>
      </c>
      <c r="E722" s="67" t="s">
        <v>866</v>
      </c>
      <c r="F722" s="1">
        <v>1</v>
      </c>
      <c r="G722" s="63" t="str">
        <f>VLOOKUP(D722,[2]MINDANAO!$B:$C,2,0)</f>
        <v>XRM RS</v>
      </c>
      <c r="H722" s="67">
        <v>73838</v>
      </c>
      <c r="I722" s="63" t="str">
        <f>VLOOKUP(L722,'[3]NEW LEGEND 2026'!M:S,7,0)</f>
        <v>HONDA</v>
      </c>
      <c r="J722" s="67" t="s">
        <v>2201</v>
      </c>
      <c r="K722" s="67" t="s">
        <v>2202</v>
      </c>
      <c r="L722" s="67" t="s">
        <v>884</v>
      </c>
      <c r="M722" s="63" t="str">
        <f>VLOOKUP(D722,'[3]NEW LEGEND 2026'!G:I,3,0)</f>
        <v>HONDA</v>
      </c>
      <c r="N722" s="63" t="str">
        <f>VLOOKUP(D722,'[3]NEW LEGEND 2026'!G:J,4,0)</f>
        <v>RED/BLACK</v>
      </c>
      <c r="O722" s="68" t="str">
        <f t="shared" si="67"/>
        <v>MAR</v>
      </c>
      <c r="P722" s="68">
        <f t="shared" si="68"/>
        <v>26</v>
      </c>
      <c r="Q722" s="68">
        <f t="shared" si="69"/>
        <v>2026</v>
      </c>
      <c r="R722" s="69">
        <f t="shared" si="70"/>
        <v>-54.700150462973397</v>
      </c>
      <c r="S722" s="69">
        <f t="shared" si="71"/>
        <v>-51.571041666669771</v>
      </c>
      <c r="T722" s="70" t="str">
        <f t="shared" ref="T722:U785" si="72">IF(R722&lt;=30,"1-30 DAYS",IF(R722&lt;=60,"31-60 DAYS",IF(R722&lt;=90,"61-90 DAYS","91 DAYS UP")))</f>
        <v>1-30 DAYS</v>
      </c>
      <c r="U722" s="70" t="str">
        <f t="shared" si="72"/>
        <v>1-30 DAYS</v>
      </c>
    </row>
    <row r="723" spans="1:21">
      <c r="A723" s="63" t="str">
        <f>VLOOKUP(L723,[1]Sheet1!$N:$P,3,0)</f>
        <v>M2 CABANTIAN</v>
      </c>
      <c r="B723" s="66">
        <v>46107.609675925924</v>
      </c>
      <c r="C723" s="66">
        <v>46108.573807870373</v>
      </c>
      <c r="D723" s="67" t="s">
        <v>604</v>
      </c>
      <c r="E723" s="67" t="s">
        <v>605</v>
      </c>
      <c r="F723" s="1">
        <v>1</v>
      </c>
      <c r="G723" s="63" t="str">
        <f>VLOOKUP(D723,[2]MINDANAO!$B:$C,2,0)</f>
        <v>XRM OFFROAD FI(DSX)</v>
      </c>
      <c r="H723" s="67">
        <v>72378</v>
      </c>
      <c r="I723" s="63" t="str">
        <f>VLOOKUP(L723,'[3]NEW LEGEND 2026'!M:S,7,0)</f>
        <v>ULTIMATE</v>
      </c>
      <c r="J723" s="67" t="s">
        <v>2203</v>
      </c>
      <c r="K723" s="67" t="s">
        <v>2204</v>
      </c>
      <c r="L723" s="67" t="s">
        <v>707</v>
      </c>
      <c r="M723" s="63" t="str">
        <f>VLOOKUP(D723,'[3]NEW LEGEND 2026'!G:I,3,0)</f>
        <v>HONDA</v>
      </c>
      <c r="N723" s="63" t="str">
        <f>VLOOKUP(D723,'[3]NEW LEGEND 2026'!G:J,4,0)</f>
        <v>WHITE/BLUE</v>
      </c>
      <c r="O723" s="68" t="str">
        <f t="shared" si="67"/>
        <v>MAR</v>
      </c>
      <c r="P723" s="68">
        <f t="shared" si="68"/>
        <v>27</v>
      </c>
      <c r="Q723" s="68">
        <f t="shared" si="69"/>
        <v>2026</v>
      </c>
      <c r="R723" s="69">
        <f t="shared" si="70"/>
        <v>-55.573807870372548</v>
      </c>
      <c r="S723" s="69">
        <f t="shared" si="71"/>
        <v>-54.609675925923511</v>
      </c>
      <c r="T723" s="70" t="str">
        <f t="shared" si="72"/>
        <v>1-30 DAYS</v>
      </c>
      <c r="U723" s="70" t="str">
        <f t="shared" si="72"/>
        <v>1-30 DAYS</v>
      </c>
    </row>
    <row r="724" spans="1:21">
      <c r="A724" s="63" t="str">
        <f>VLOOKUP(L724,[1]Sheet1!$N:$P,3,0)</f>
        <v>M2 CABANTIAN</v>
      </c>
      <c r="B724" s="66">
        <v>46107.609675925924</v>
      </c>
      <c r="C724" s="66">
        <v>46108.573807870373</v>
      </c>
      <c r="D724" s="67" t="s">
        <v>604</v>
      </c>
      <c r="E724" s="67" t="s">
        <v>605</v>
      </c>
      <c r="F724" s="1">
        <v>1</v>
      </c>
      <c r="G724" s="63" t="str">
        <f>VLOOKUP(D724,[2]MINDANAO!$B:$C,2,0)</f>
        <v>XRM OFFROAD FI(DSX)</v>
      </c>
      <c r="H724" s="67">
        <v>72378</v>
      </c>
      <c r="I724" s="63" t="str">
        <f>VLOOKUP(L724,'[3]NEW LEGEND 2026'!M:S,7,0)</f>
        <v>ULTIMATE</v>
      </c>
      <c r="J724" s="67" t="s">
        <v>2205</v>
      </c>
      <c r="K724" s="67" t="s">
        <v>2206</v>
      </c>
      <c r="L724" s="67" t="s">
        <v>707</v>
      </c>
      <c r="M724" s="63" t="str">
        <f>VLOOKUP(D724,'[3]NEW LEGEND 2026'!G:I,3,0)</f>
        <v>HONDA</v>
      </c>
      <c r="N724" s="63" t="str">
        <f>VLOOKUP(D724,'[3]NEW LEGEND 2026'!G:J,4,0)</f>
        <v>WHITE/BLUE</v>
      </c>
      <c r="O724" s="68" t="str">
        <f t="shared" si="67"/>
        <v>MAR</v>
      </c>
      <c r="P724" s="68">
        <f t="shared" si="68"/>
        <v>27</v>
      </c>
      <c r="Q724" s="68">
        <f t="shared" si="69"/>
        <v>2026</v>
      </c>
      <c r="R724" s="69">
        <f t="shared" si="70"/>
        <v>-55.573807870372548</v>
      </c>
      <c r="S724" s="69">
        <f t="shared" si="71"/>
        <v>-54.609675925923511</v>
      </c>
      <c r="T724" s="70" t="str">
        <f t="shared" si="72"/>
        <v>1-30 DAYS</v>
      </c>
      <c r="U724" s="70" t="str">
        <f t="shared" si="72"/>
        <v>1-30 DAYS</v>
      </c>
    </row>
    <row r="725" spans="1:21">
      <c r="A725" s="63" t="str">
        <f>VLOOKUP(L725,[1]Sheet1!$N:$P,3,0)</f>
        <v>M2 CABANTIAN</v>
      </c>
      <c r="B725" s="66">
        <v>46107.609675925924</v>
      </c>
      <c r="C725" s="66">
        <v>46108.573807870373</v>
      </c>
      <c r="D725" s="67" t="s">
        <v>865</v>
      </c>
      <c r="E725" s="67" t="s">
        <v>866</v>
      </c>
      <c r="F725" s="1">
        <v>1</v>
      </c>
      <c r="G725" s="63" t="str">
        <f>VLOOKUP(D725,[2]MINDANAO!$B:$C,2,0)</f>
        <v>XRM RS</v>
      </c>
      <c r="H725" s="67">
        <v>73838</v>
      </c>
      <c r="I725" s="63" t="str">
        <f>VLOOKUP(L725,'[3]NEW LEGEND 2026'!M:S,7,0)</f>
        <v>ULTIMATE</v>
      </c>
      <c r="J725" s="67" t="s">
        <v>2207</v>
      </c>
      <c r="K725" s="67" t="s">
        <v>2208</v>
      </c>
      <c r="L725" s="67" t="s">
        <v>707</v>
      </c>
      <c r="M725" s="63" t="str">
        <f>VLOOKUP(D725,'[3]NEW LEGEND 2026'!G:I,3,0)</f>
        <v>HONDA</v>
      </c>
      <c r="N725" s="63" t="str">
        <f>VLOOKUP(D725,'[3]NEW LEGEND 2026'!G:J,4,0)</f>
        <v>RED/BLACK</v>
      </c>
      <c r="O725" s="68" t="str">
        <f t="shared" si="67"/>
        <v>MAR</v>
      </c>
      <c r="P725" s="68">
        <f t="shared" si="68"/>
        <v>27</v>
      </c>
      <c r="Q725" s="68">
        <f t="shared" si="69"/>
        <v>2026</v>
      </c>
      <c r="R725" s="69">
        <f t="shared" si="70"/>
        <v>-55.573807870372548</v>
      </c>
      <c r="S725" s="69">
        <f t="shared" si="71"/>
        <v>-54.609675925923511</v>
      </c>
      <c r="T725" s="70" t="str">
        <f t="shared" si="72"/>
        <v>1-30 DAYS</v>
      </c>
      <c r="U725" s="70" t="str">
        <f t="shared" si="72"/>
        <v>1-30 DAYS</v>
      </c>
    </row>
    <row r="726" spans="1:21">
      <c r="A726" s="63" t="str">
        <f>VLOOKUP(L726,[1]Sheet1!$N:$P,3,0)</f>
        <v>M2 CALINAN</v>
      </c>
      <c r="B726" s="66">
        <v>46107.600011574083</v>
      </c>
      <c r="C726" s="66">
        <v>46108.606388888889</v>
      </c>
      <c r="D726" s="67" t="s">
        <v>1064</v>
      </c>
      <c r="E726" s="67" t="s">
        <v>1065</v>
      </c>
      <c r="F726" s="1">
        <v>1</v>
      </c>
      <c r="G726" s="63" t="str">
        <f>VLOOKUP(D726,[2]MINDANAO!$B:$C,2,0)</f>
        <v>AVENIS125</v>
      </c>
      <c r="H726" s="67">
        <v>77012</v>
      </c>
      <c r="I726" s="63" t="str">
        <f>VLOOKUP(L726,'[3]NEW LEGEND 2026'!M:S,7,0)</f>
        <v>ULTIMATE</v>
      </c>
      <c r="J726" s="67" t="s">
        <v>2209</v>
      </c>
      <c r="K726" s="67" t="s">
        <v>2210</v>
      </c>
      <c r="L726" s="67" t="s">
        <v>871</v>
      </c>
      <c r="M726" s="63" t="str">
        <f>VLOOKUP(D726,'[3]NEW LEGEND 2026'!G:I,3,0)</f>
        <v>SUZUKI</v>
      </c>
      <c r="N726" s="63" t="str">
        <f>VLOOKUP(D726,'[3]NEW LEGEND 2026'!G:J,4,0)</f>
        <v>BLACK</v>
      </c>
      <c r="O726" s="68" t="str">
        <f t="shared" si="67"/>
        <v>MAR</v>
      </c>
      <c r="P726" s="68">
        <f t="shared" si="68"/>
        <v>27</v>
      </c>
      <c r="Q726" s="68">
        <f t="shared" si="69"/>
        <v>2026</v>
      </c>
      <c r="R726" s="69">
        <f t="shared" si="70"/>
        <v>-55.606388888889342</v>
      </c>
      <c r="S726" s="69">
        <f t="shared" si="71"/>
        <v>-54.6000115740826</v>
      </c>
      <c r="T726" s="70" t="str">
        <f t="shared" si="72"/>
        <v>1-30 DAYS</v>
      </c>
      <c r="U726" s="70" t="str">
        <f t="shared" si="72"/>
        <v>1-30 DAYS</v>
      </c>
    </row>
    <row r="727" spans="1:21">
      <c r="A727" s="63" t="str">
        <f>VLOOKUP(L727,[1]Sheet1!$N:$P,3,0)</f>
        <v>M2 CALINAN</v>
      </c>
      <c r="B727" s="66">
        <v>46107.606516203698</v>
      </c>
      <c r="C727" s="66">
        <v>46108.606388888889</v>
      </c>
      <c r="D727" s="67" t="s">
        <v>1121</v>
      </c>
      <c r="E727" s="67" t="s">
        <v>1122</v>
      </c>
      <c r="F727" s="1">
        <v>1</v>
      </c>
      <c r="G727" s="63" t="str">
        <f>VLOOKUP(D727,[2]MINDANAO!$B:$C,2,0)</f>
        <v>BARAKO II (DUAL START)</v>
      </c>
      <c r="H727" s="67">
        <v>94120</v>
      </c>
      <c r="I727" s="63" t="str">
        <f>VLOOKUP(L727,'[3]NEW LEGEND 2026'!M:S,7,0)</f>
        <v>ULTIMATE</v>
      </c>
      <c r="J727" s="67" t="s">
        <v>2211</v>
      </c>
      <c r="K727" s="67" t="s">
        <v>2212</v>
      </c>
      <c r="L727" s="67" t="s">
        <v>871</v>
      </c>
      <c r="M727" s="63" t="str">
        <f>VLOOKUP(D727,'[3]NEW LEGEND 2026'!G:I,3,0)</f>
        <v>KAWASAKI</v>
      </c>
      <c r="N727" s="63" t="str">
        <f>VLOOKUP(D727,'[3]NEW LEGEND 2026'!G:J,4,0)</f>
        <v>BLACK</v>
      </c>
      <c r="O727" s="68" t="str">
        <f t="shared" si="67"/>
        <v>MAR</v>
      </c>
      <c r="P727" s="68">
        <f t="shared" si="68"/>
        <v>27</v>
      </c>
      <c r="Q727" s="68">
        <f t="shared" si="69"/>
        <v>2026</v>
      </c>
      <c r="R727" s="69">
        <f t="shared" si="70"/>
        <v>-55.606388888889342</v>
      </c>
      <c r="S727" s="69">
        <f t="shared" si="71"/>
        <v>-54.606516203697538</v>
      </c>
      <c r="T727" s="70" t="str">
        <f t="shared" si="72"/>
        <v>1-30 DAYS</v>
      </c>
      <c r="U727" s="70" t="str">
        <f t="shared" si="72"/>
        <v>1-30 DAYS</v>
      </c>
    </row>
    <row r="728" spans="1:21">
      <c r="A728" s="63" t="str">
        <f>VLOOKUP(L728,[1]Sheet1!$N:$P,3,0)</f>
        <v>M2 CALINAN</v>
      </c>
      <c r="B728" s="66">
        <v>46107.606516203698</v>
      </c>
      <c r="C728" s="66">
        <v>46108.606388888889</v>
      </c>
      <c r="D728" s="67" t="s">
        <v>1121</v>
      </c>
      <c r="E728" s="67" t="s">
        <v>1122</v>
      </c>
      <c r="F728" s="1">
        <v>1</v>
      </c>
      <c r="G728" s="63" t="str">
        <f>VLOOKUP(D728,[2]MINDANAO!$B:$C,2,0)</f>
        <v>BARAKO II (DUAL START)</v>
      </c>
      <c r="H728" s="67">
        <v>94120</v>
      </c>
      <c r="I728" s="63" t="str">
        <f>VLOOKUP(L728,'[3]NEW LEGEND 2026'!M:S,7,0)</f>
        <v>ULTIMATE</v>
      </c>
      <c r="J728" s="67" t="s">
        <v>2213</v>
      </c>
      <c r="K728" s="67" t="s">
        <v>2214</v>
      </c>
      <c r="L728" s="67" t="s">
        <v>871</v>
      </c>
      <c r="M728" s="63" t="str">
        <f>VLOOKUP(D728,'[3]NEW LEGEND 2026'!G:I,3,0)</f>
        <v>KAWASAKI</v>
      </c>
      <c r="N728" s="63" t="str">
        <f>VLOOKUP(D728,'[3]NEW LEGEND 2026'!G:J,4,0)</f>
        <v>BLACK</v>
      </c>
      <c r="O728" s="68" t="str">
        <f t="shared" si="67"/>
        <v>MAR</v>
      </c>
      <c r="P728" s="68">
        <f t="shared" si="68"/>
        <v>27</v>
      </c>
      <c r="Q728" s="68">
        <f t="shared" si="69"/>
        <v>2026</v>
      </c>
      <c r="R728" s="69">
        <f t="shared" si="70"/>
        <v>-55.606388888889342</v>
      </c>
      <c r="S728" s="69">
        <f t="shared" si="71"/>
        <v>-54.606516203697538</v>
      </c>
      <c r="T728" s="70" t="str">
        <f t="shared" si="72"/>
        <v>1-30 DAYS</v>
      </c>
      <c r="U728" s="70" t="str">
        <f t="shared" si="72"/>
        <v>1-30 DAYS</v>
      </c>
    </row>
    <row r="729" spans="1:21">
      <c r="A729" s="63" t="str">
        <f>VLOOKUP(L729,[1]Sheet1!$N:$P,3,0)</f>
        <v>M1 ALABEL</v>
      </c>
      <c r="B729" s="66">
        <v>46108.606805555559</v>
      </c>
      <c r="C729" s="66">
        <v>46108.606805555559</v>
      </c>
      <c r="D729" s="67" t="s">
        <v>604</v>
      </c>
      <c r="E729" s="67" t="s">
        <v>605</v>
      </c>
      <c r="F729" s="1">
        <v>1</v>
      </c>
      <c r="G729" s="63" t="str">
        <f>VLOOKUP(D729,[2]MINDANAO!$B:$C,2,0)</f>
        <v>XRM OFFROAD FI(DSX)</v>
      </c>
      <c r="H729" s="67">
        <v>72378</v>
      </c>
      <c r="I729" s="63" t="str">
        <f>VLOOKUP(L729,'[3]NEW LEGEND 2026'!M:S,7,0)</f>
        <v>MUTI</v>
      </c>
      <c r="J729" s="67" t="s">
        <v>2215</v>
      </c>
      <c r="K729" s="67" t="s">
        <v>2216</v>
      </c>
      <c r="L729" s="67" t="s">
        <v>526</v>
      </c>
      <c r="M729" s="63" t="str">
        <f>VLOOKUP(D729,'[3]NEW LEGEND 2026'!G:I,3,0)</f>
        <v>HONDA</v>
      </c>
      <c r="N729" s="63" t="str">
        <f>VLOOKUP(D729,'[3]NEW LEGEND 2026'!G:J,4,0)</f>
        <v>WHITE/BLUE</v>
      </c>
      <c r="O729" s="68" t="str">
        <f t="shared" si="67"/>
        <v>MAR</v>
      </c>
      <c r="P729" s="68">
        <f t="shared" si="68"/>
        <v>27</v>
      </c>
      <c r="Q729" s="68">
        <f t="shared" si="69"/>
        <v>2026</v>
      </c>
      <c r="R729" s="69">
        <f t="shared" si="70"/>
        <v>-55.606805555558822</v>
      </c>
      <c r="S729" s="69">
        <f t="shared" si="71"/>
        <v>-55.606805555558822</v>
      </c>
      <c r="T729" s="70" t="str">
        <f t="shared" si="72"/>
        <v>1-30 DAYS</v>
      </c>
      <c r="U729" s="70" t="str">
        <f t="shared" si="72"/>
        <v>1-30 DAYS</v>
      </c>
    </row>
    <row r="730" spans="1:21">
      <c r="A730" s="63" t="str">
        <f>VLOOKUP(L730,[1]Sheet1!$N:$P,3,0)</f>
        <v>M1 LAPASAN</v>
      </c>
      <c r="B730" s="66">
        <v>46092.644745370373</v>
      </c>
      <c r="C730" s="66">
        <v>46109.656886574077</v>
      </c>
      <c r="D730" s="67" t="s">
        <v>1975</v>
      </c>
      <c r="E730" s="67" t="s">
        <v>1976</v>
      </c>
      <c r="F730" s="1">
        <v>1</v>
      </c>
      <c r="G730" s="63" t="str">
        <f>VLOOKUP(D730,[2]MINDANAO!$B:$C,2,0)</f>
        <v>NMAX155 FI ABS</v>
      </c>
      <c r="H730" s="67">
        <v>131528.57</v>
      </c>
      <c r="I730" s="63" t="str">
        <f>VLOOKUP(L730,'[3]NEW LEGEND 2026'!M:S,7,0)</f>
        <v>MUTI</v>
      </c>
      <c r="J730" s="67" t="s">
        <v>2217</v>
      </c>
      <c r="K730" s="67" t="s">
        <v>2218</v>
      </c>
      <c r="L730" s="67" t="s">
        <v>411</v>
      </c>
      <c r="M730" s="63" t="str">
        <f>VLOOKUP(D730,'[3]NEW LEGEND 2026'!G:I,3,0)</f>
        <v>YAMAHA</v>
      </c>
      <c r="N730" s="63" t="str">
        <f>VLOOKUP(D730,'[3]NEW LEGEND 2026'!G:J,4,0)</f>
        <v>MATTE DARK GRAY</v>
      </c>
      <c r="O730" s="68" t="str">
        <f t="shared" si="67"/>
        <v>MAR</v>
      </c>
      <c r="P730" s="68">
        <f t="shared" si="68"/>
        <v>28</v>
      </c>
      <c r="Q730" s="68">
        <f t="shared" si="69"/>
        <v>2026</v>
      </c>
      <c r="R730" s="69">
        <f t="shared" si="70"/>
        <v>-56.656886574077362</v>
      </c>
      <c r="S730" s="69">
        <f t="shared" si="71"/>
        <v>-39.64474537037313</v>
      </c>
      <c r="T730" s="70" t="str">
        <f t="shared" si="72"/>
        <v>1-30 DAYS</v>
      </c>
      <c r="U730" s="70" t="str">
        <f t="shared" si="72"/>
        <v>1-30 DAYS</v>
      </c>
    </row>
    <row r="731" spans="1:21">
      <c r="A731" s="63" t="str">
        <f>VLOOKUP(L731,[1]Sheet1!$N:$P,3,0)</f>
        <v>M1 LAPASAN</v>
      </c>
      <c r="B731" s="66">
        <v>46106.494201388887</v>
      </c>
      <c r="C731" s="66">
        <v>46109.656886574077</v>
      </c>
      <c r="D731" s="67" t="s">
        <v>604</v>
      </c>
      <c r="E731" s="67" t="s">
        <v>605</v>
      </c>
      <c r="F731" s="1">
        <v>1</v>
      </c>
      <c r="G731" s="63" t="str">
        <f>VLOOKUP(D731,[2]MINDANAO!$B:$C,2,0)</f>
        <v>XRM OFFROAD FI(DSX)</v>
      </c>
      <c r="H731" s="67">
        <v>72378</v>
      </c>
      <c r="I731" s="63" t="str">
        <f>VLOOKUP(L731,'[3]NEW LEGEND 2026'!M:S,7,0)</f>
        <v>MUTI</v>
      </c>
      <c r="J731" s="67" t="s">
        <v>2219</v>
      </c>
      <c r="K731" s="67" t="s">
        <v>2220</v>
      </c>
      <c r="L731" s="67" t="s">
        <v>411</v>
      </c>
      <c r="M731" s="63" t="str">
        <f>VLOOKUP(D731,'[3]NEW LEGEND 2026'!G:I,3,0)</f>
        <v>HONDA</v>
      </c>
      <c r="N731" s="63" t="str">
        <f>VLOOKUP(D731,'[3]NEW LEGEND 2026'!G:J,4,0)</f>
        <v>WHITE/BLUE</v>
      </c>
      <c r="O731" s="68" t="str">
        <f t="shared" si="67"/>
        <v>MAR</v>
      </c>
      <c r="P731" s="68">
        <f t="shared" si="68"/>
        <v>28</v>
      </c>
      <c r="Q731" s="68">
        <f t="shared" si="69"/>
        <v>2026</v>
      </c>
      <c r="R731" s="69">
        <f t="shared" si="70"/>
        <v>-56.656886574077362</v>
      </c>
      <c r="S731" s="69">
        <f t="shared" si="71"/>
        <v>-53.494201388886722</v>
      </c>
      <c r="T731" s="70" t="str">
        <f t="shared" si="72"/>
        <v>1-30 DAYS</v>
      </c>
      <c r="U731" s="70" t="str">
        <f t="shared" si="72"/>
        <v>1-30 DAYS</v>
      </c>
    </row>
    <row r="732" spans="1:21">
      <c r="A732" s="63" t="str">
        <f>VLOOKUP(L732,[1]Sheet1!$N:$P,3,0)</f>
        <v>M2 PANABO</v>
      </c>
      <c r="B732" s="66">
        <v>46108.581504629627</v>
      </c>
      <c r="C732" s="66">
        <v>46109.701377314806</v>
      </c>
      <c r="D732" s="67" t="s">
        <v>1007</v>
      </c>
      <c r="E732" s="67" t="s">
        <v>1008</v>
      </c>
      <c r="F732" s="1">
        <v>1</v>
      </c>
      <c r="G732" s="63" t="str">
        <f>VLOOKUP(D732,[2]MINDANAO!$B:$C,2,0)</f>
        <v>XRM DUAL SPORTS FI(DS)</v>
      </c>
      <c r="H732" s="67">
        <v>70950</v>
      </c>
      <c r="I732" s="63" t="str">
        <f>VLOOKUP(L732,'[3]NEW LEGEND 2026'!M:S,7,0)</f>
        <v>ULTIMATE</v>
      </c>
      <c r="J732" s="67" t="s">
        <v>2221</v>
      </c>
      <c r="K732" s="67" t="s">
        <v>2222</v>
      </c>
      <c r="L732" s="67" t="s">
        <v>929</v>
      </c>
      <c r="M732" s="63" t="str">
        <f>VLOOKUP(D732,'[3]NEW LEGEND 2026'!G:I,3,0)</f>
        <v>HONDA</v>
      </c>
      <c r="N732" s="63" t="str">
        <f>VLOOKUP(D732,'[3]NEW LEGEND 2026'!G:J,4,0)</f>
        <v>BLACK</v>
      </c>
      <c r="O732" s="68" t="str">
        <f t="shared" si="67"/>
        <v>MAR</v>
      </c>
      <c r="P732" s="68">
        <f t="shared" si="68"/>
        <v>28</v>
      </c>
      <c r="Q732" s="68">
        <f t="shared" si="69"/>
        <v>2026</v>
      </c>
      <c r="R732" s="69">
        <f t="shared" si="70"/>
        <v>-56.70137731480645</v>
      </c>
      <c r="S732" s="69">
        <f t="shared" si="71"/>
        <v>-55.581504629626579</v>
      </c>
      <c r="T732" s="70" t="str">
        <f t="shared" si="72"/>
        <v>1-30 DAYS</v>
      </c>
      <c r="U732" s="70" t="str">
        <f t="shared" si="72"/>
        <v>1-30 DAYS</v>
      </c>
    </row>
    <row r="733" spans="1:21">
      <c r="A733" s="63" t="str">
        <f>VLOOKUP(L733,[1]Sheet1!$N:$P,3,0)</f>
        <v>M2 PANABO</v>
      </c>
      <c r="B733" s="66">
        <v>46108.581504629627</v>
      </c>
      <c r="C733" s="66">
        <v>46109.701377314806</v>
      </c>
      <c r="D733" s="67" t="s">
        <v>1007</v>
      </c>
      <c r="E733" s="67" t="s">
        <v>1008</v>
      </c>
      <c r="F733" s="1">
        <v>1</v>
      </c>
      <c r="G733" s="63" t="str">
        <f>VLOOKUP(D733,[2]MINDANAO!$B:$C,2,0)</f>
        <v>XRM DUAL SPORTS FI(DS)</v>
      </c>
      <c r="H733" s="67">
        <v>70950</v>
      </c>
      <c r="I733" s="63" t="str">
        <f>VLOOKUP(L733,'[3]NEW LEGEND 2026'!M:S,7,0)</f>
        <v>ULTIMATE</v>
      </c>
      <c r="J733" s="67" t="s">
        <v>2223</v>
      </c>
      <c r="K733" s="67" t="s">
        <v>2224</v>
      </c>
      <c r="L733" s="67" t="s">
        <v>929</v>
      </c>
      <c r="M733" s="63" t="str">
        <f>VLOOKUP(D733,'[3]NEW LEGEND 2026'!G:I,3,0)</f>
        <v>HONDA</v>
      </c>
      <c r="N733" s="63" t="str">
        <f>VLOOKUP(D733,'[3]NEW LEGEND 2026'!G:J,4,0)</f>
        <v>BLACK</v>
      </c>
      <c r="O733" s="68" t="str">
        <f t="shared" si="67"/>
        <v>MAR</v>
      </c>
      <c r="P733" s="68">
        <f t="shared" si="68"/>
        <v>28</v>
      </c>
      <c r="Q733" s="68">
        <f t="shared" si="69"/>
        <v>2026</v>
      </c>
      <c r="R733" s="69">
        <f t="shared" si="70"/>
        <v>-56.70137731480645</v>
      </c>
      <c r="S733" s="69">
        <f t="shared" si="71"/>
        <v>-55.581504629626579</v>
      </c>
      <c r="T733" s="70" t="str">
        <f t="shared" si="72"/>
        <v>1-30 DAYS</v>
      </c>
      <c r="U733" s="70" t="str">
        <f t="shared" si="72"/>
        <v>1-30 DAYS</v>
      </c>
    </row>
    <row r="734" spans="1:21">
      <c r="A734" s="63" t="str">
        <f>VLOOKUP(L734,[1]Sheet1!$N:$P,3,0)</f>
        <v>M2 ECOLAND</v>
      </c>
      <c r="B734" s="66">
        <v>46104.680324074077</v>
      </c>
      <c r="C734" s="66">
        <v>46109.719722222217</v>
      </c>
      <c r="D734" s="67" t="s">
        <v>1042</v>
      </c>
      <c r="E734" s="67" t="s">
        <v>1043</v>
      </c>
      <c r="F734" s="1">
        <v>1</v>
      </c>
      <c r="G734" s="63" t="str">
        <f>VLOOKUP(D734,[2]MINDANAO!$B:$C,2,0)</f>
        <v>SMASH(SPOKE)</v>
      </c>
      <c r="H734" s="67">
        <v>61202</v>
      </c>
      <c r="I734" s="63" t="str">
        <f>VLOOKUP(L734,'[3]NEW LEGEND 2026'!M:S,7,0)</f>
        <v>ULTIMATE</v>
      </c>
      <c r="J734" s="67" t="s">
        <v>2225</v>
      </c>
      <c r="K734" s="67" t="s">
        <v>2226</v>
      </c>
      <c r="L734" s="67" t="s">
        <v>1004</v>
      </c>
      <c r="M734" s="63" t="str">
        <f>VLOOKUP(D734,'[3]NEW LEGEND 2026'!G:I,3,0)</f>
        <v>SUZUKI</v>
      </c>
      <c r="N734" s="63" t="str">
        <f>VLOOKUP(D734,'[3]NEW LEGEND 2026'!G:J,4,0)</f>
        <v>E1GRYGRN</v>
      </c>
      <c r="O734" s="68" t="str">
        <f t="shared" si="67"/>
        <v>MAR</v>
      </c>
      <c r="P734" s="68">
        <f t="shared" si="68"/>
        <v>28</v>
      </c>
      <c r="Q734" s="68">
        <f t="shared" si="69"/>
        <v>2026</v>
      </c>
      <c r="R734" s="69">
        <f t="shared" si="70"/>
        <v>-56.71972222221666</v>
      </c>
      <c r="S734" s="69">
        <f t="shared" si="71"/>
        <v>-51.680324074077362</v>
      </c>
      <c r="T734" s="70" t="str">
        <f t="shared" si="72"/>
        <v>1-30 DAYS</v>
      </c>
      <c r="U734" s="70" t="str">
        <f t="shared" si="72"/>
        <v>1-30 DAYS</v>
      </c>
    </row>
    <row r="735" spans="1:21">
      <c r="A735" s="63" t="str">
        <f>VLOOKUP(L735,[1]Sheet1!$N:$P,3,0)</f>
        <v>M1 MIDSAYAP</v>
      </c>
      <c r="B735" s="66">
        <v>46111.351689814823</v>
      </c>
      <c r="C735" s="66">
        <v>46111.351689814823</v>
      </c>
      <c r="D735" s="67" t="s">
        <v>1121</v>
      </c>
      <c r="E735" s="67" t="s">
        <v>1122</v>
      </c>
      <c r="F735" s="1">
        <v>1</v>
      </c>
      <c r="G735" s="63" t="str">
        <f>VLOOKUP(D735,[2]MINDANAO!$B:$C,2,0)</f>
        <v>BARAKO II (DUAL START)</v>
      </c>
      <c r="H735" s="67">
        <v>94120</v>
      </c>
      <c r="I735" s="63" t="str">
        <f>VLOOKUP(L735,'[3]NEW LEGEND 2026'!M:S,7,0)</f>
        <v>MUTI</v>
      </c>
      <c r="J735" s="67" t="s">
        <v>2227</v>
      </c>
      <c r="K735" s="67" t="s">
        <v>2228</v>
      </c>
      <c r="L735" s="67" t="s">
        <v>1579</v>
      </c>
      <c r="M735" s="63" t="str">
        <f>VLOOKUP(D735,'[3]NEW LEGEND 2026'!G:I,3,0)</f>
        <v>KAWASAKI</v>
      </c>
      <c r="N735" s="63" t="str">
        <f>VLOOKUP(D735,'[3]NEW LEGEND 2026'!G:J,4,0)</f>
        <v>BLACK</v>
      </c>
      <c r="O735" s="68" t="str">
        <f t="shared" si="67"/>
        <v>MAR</v>
      </c>
      <c r="P735" s="68">
        <f t="shared" si="68"/>
        <v>30</v>
      </c>
      <c r="Q735" s="68">
        <f t="shared" si="69"/>
        <v>2026</v>
      </c>
      <c r="R735" s="69">
        <f t="shared" si="70"/>
        <v>-58.351689814822748</v>
      </c>
      <c r="S735" s="69">
        <f t="shared" si="71"/>
        <v>-58.351689814822748</v>
      </c>
      <c r="T735" s="70" t="str">
        <f t="shared" si="72"/>
        <v>1-30 DAYS</v>
      </c>
      <c r="U735" s="70" t="str">
        <f t="shared" si="72"/>
        <v>1-30 DAYS</v>
      </c>
    </row>
    <row r="736" spans="1:21">
      <c r="A736" s="63" t="str">
        <f>VLOOKUP(L736,[1]Sheet1!$N:$P,3,0)</f>
        <v>M1 MIDSAYAP</v>
      </c>
      <c r="B736" s="66">
        <v>46111.351689814823</v>
      </c>
      <c r="C736" s="66">
        <v>46111.351689814823</v>
      </c>
      <c r="D736" s="67" t="s">
        <v>1121</v>
      </c>
      <c r="E736" s="67" t="s">
        <v>1122</v>
      </c>
      <c r="F736" s="1">
        <v>1</v>
      </c>
      <c r="G736" s="63" t="str">
        <f>VLOOKUP(D736,[2]MINDANAO!$B:$C,2,0)</f>
        <v>BARAKO II (DUAL START)</v>
      </c>
      <c r="H736" s="67">
        <v>94120</v>
      </c>
      <c r="I736" s="63" t="str">
        <f>VLOOKUP(L736,'[3]NEW LEGEND 2026'!M:S,7,0)</f>
        <v>MUTI</v>
      </c>
      <c r="J736" s="67" t="s">
        <v>2229</v>
      </c>
      <c r="K736" s="67" t="s">
        <v>2230</v>
      </c>
      <c r="L736" s="67" t="s">
        <v>1579</v>
      </c>
      <c r="M736" s="63" t="str">
        <f>VLOOKUP(D736,'[3]NEW LEGEND 2026'!G:I,3,0)</f>
        <v>KAWASAKI</v>
      </c>
      <c r="N736" s="63" t="str">
        <f>VLOOKUP(D736,'[3]NEW LEGEND 2026'!G:J,4,0)</f>
        <v>BLACK</v>
      </c>
      <c r="O736" s="68" t="str">
        <f t="shared" si="67"/>
        <v>MAR</v>
      </c>
      <c r="P736" s="68">
        <f t="shared" si="68"/>
        <v>30</v>
      </c>
      <c r="Q736" s="68">
        <f t="shared" si="69"/>
        <v>2026</v>
      </c>
      <c r="R736" s="69">
        <f t="shared" si="70"/>
        <v>-58.351689814822748</v>
      </c>
      <c r="S736" s="69">
        <f t="shared" si="71"/>
        <v>-58.351689814822748</v>
      </c>
      <c r="T736" s="70" t="str">
        <f t="shared" si="72"/>
        <v>1-30 DAYS</v>
      </c>
      <c r="U736" s="70" t="str">
        <f t="shared" si="72"/>
        <v>1-30 DAYS</v>
      </c>
    </row>
    <row r="737" spans="1:21">
      <c r="A737" s="63" t="str">
        <f>VLOOKUP(L737,[1]Sheet1!$N:$P,3,0)</f>
        <v>M2 SURIGAO</v>
      </c>
      <c r="B737" s="66">
        <v>46104.674861111111</v>
      </c>
      <c r="C737" s="66">
        <v>46111.543668981481</v>
      </c>
      <c r="D737" s="67" t="s">
        <v>1007</v>
      </c>
      <c r="E737" s="67" t="s">
        <v>1008</v>
      </c>
      <c r="F737" s="1">
        <v>1</v>
      </c>
      <c r="G737" s="63" t="str">
        <f>VLOOKUP(D737,[2]MINDANAO!$B:$C,2,0)</f>
        <v>XRM DUAL SPORTS FI(DS)</v>
      </c>
      <c r="H737" s="67">
        <v>70950</v>
      </c>
      <c r="I737" s="63" t="str">
        <f>VLOOKUP(L737,'[3]NEW LEGEND 2026'!M:S,7,0)</f>
        <v>ULTIMATE</v>
      </c>
      <c r="J737" s="67" t="s">
        <v>2231</v>
      </c>
      <c r="K737" s="67" t="s">
        <v>2232</v>
      </c>
      <c r="L737" s="67" t="s">
        <v>1214</v>
      </c>
      <c r="M737" s="63" t="str">
        <f>VLOOKUP(D737,'[3]NEW LEGEND 2026'!G:I,3,0)</f>
        <v>HONDA</v>
      </c>
      <c r="N737" s="63" t="str">
        <f>VLOOKUP(D737,'[3]NEW LEGEND 2026'!G:J,4,0)</f>
        <v>BLACK</v>
      </c>
      <c r="O737" s="68" t="str">
        <f t="shared" si="67"/>
        <v>MAR</v>
      </c>
      <c r="P737" s="68">
        <f t="shared" si="68"/>
        <v>30</v>
      </c>
      <c r="Q737" s="68">
        <f t="shared" si="69"/>
        <v>2026</v>
      </c>
      <c r="R737" s="69">
        <f t="shared" si="70"/>
        <v>-58.54366898148146</v>
      </c>
      <c r="S737" s="69">
        <f t="shared" si="71"/>
        <v>-51.674861111110658</v>
      </c>
      <c r="T737" s="70" t="str">
        <f t="shared" si="72"/>
        <v>1-30 DAYS</v>
      </c>
      <c r="U737" s="70" t="str">
        <f t="shared" si="72"/>
        <v>1-30 DAYS</v>
      </c>
    </row>
    <row r="738" spans="1:21">
      <c r="A738" s="63" t="str">
        <f>VLOOKUP(L738,[1]Sheet1!$N:$P,3,0)</f>
        <v>M2 PROSPERIDAD</v>
      </c>
      <c r="B738" s="66">
        <v>46111.560856481483</v>
      </c>
      <c r="C738" s="66">
        <v>46112.635405092587</v>
      </c>
      <c r="D738" s="67" t="s">
        <v>1000</v>
      </c>
      <c r="E738" s="67" t="s">
        <v>1001</v>
      </c>
      <c r="F738" s="1">
        <v>1</v>
      </c>
      <c r="G738" s="63" t="str">
        <f>VLOOKUP(D738,[2]MINDANAO!$B:$C,2,0)</f>
        <v>XRM RS</v>
      </c>
      <c r="H738" s="67">
        <v>74538</v>
      </c>
      <c r="I738" s="63" t="str">
        <f>VLOOKUP(L738,'[3]NEW LEGEND 2026'!M:S,7,0)</f>
        <v>ULTIMATE</v>
      </c>
      <c r="J738" s="67" t="s">
        <v>2233</v>
      </c>
      <c r="K738" s="67" t="s">
        <v>2234</v>
      </c>
      <c r="L738" s="67" t="s">
        <v>718</v>
      </c>
      <c r="M738" s="63" t="str">
        <f>VLOOKUP(D738,'[3]NEW LEGEND 2026'!G:I,3,0)</f>
        <v>HONDA</v>
      </c>
      <c r="N738" s="63" t="str">
        <f>VLOOKUP(D738,'[3]NEW LEGEND 2026'!G:J,4,0)</f>
        <v>GRAY</v>
      </c>
      <c r="O738" s="68" t="str">
        <f t="shared" si="67"/>
        <v>MAR</v>
      </c>
      <c r="P738" s="68">
        <f t="shared" si="68"/>
        <v>31</v>
      </c>
      <c r="Q738" s="68">
        <f t="shared" si="69"/>
        <v>2026</v>
      </c>
      <c r="R738" s="69">
        <f t="shared" si="70"/>
        <v>-59.635405092587462</v>
      </c>
      <c r="S738" s="69">
        <f t="shared" si="71"/>
        <v>-58.560856481482915</v>
      </c>
      <c r="T738" s="70" t="str">
        <f t="shared" si="72"/>
        <v>1-30 DAYS</v>
      </c>
      <c r="U738" s="70" t="str">
        <f t="shared" si="72"/>
        <v>1-30 DAYS</v>
      </c>
    </row>
    <row r="739" spans="1:21">
      <c r="A739" s="63" t="str">
        <f>VLOOKUP(L739,[1]Sheet1!$N:$P,3,0)</f>
        <v>M2 SAMAL</v>
      </c>
      <c r="B739" s="66">
        <v>46111.420138888891</v>
      </c>
      <c r="C739" s="66">
        <v>46112.655381944453</v>
      </c>
      <c r="D739" s="67" t="s">
        <v>865</v>
      </c>
      <c r="E739" s="67" t="s">
        <v>866</v>
      </c>
      <c r="F739" s="1">
        <v>1</v>
      </c>
      <c r="G739" s="63" t="str">
        <f>VLOOKUP(D739,[2]MINDANAO!$B:$C,2,0)</f>
        <v>XRM RS</v>
      </c>
      <c r="H739" s="67">
        <v>73838</v>
      </c>
      <c r="I739" s="63" t="str">
        <f>VLOOKUP(L739,'[3]NEW LEGEND 2026'!M:S,7,0)</f>
        <v>ULTIMATE</v>
      </c>
      <c r="J739" s="67" t="s">
        <v>2235</v>
      </c>
      <c r="K739" s="67" t="s">
        <v>2236</v>
      </c>
      <c r="L739" s="67" t="s">
        <v>731</v>
      </c>
      <c r="M739" s="63" t="str">
        <f>VLOOKUP(D739,'[3]NEW LEGEND 2026'!G:I,3,0)</f>
        <v>HONDA</v>
      </c>
      <c r="N739" s="63" t="str">
        <f>VLOOKUP(D739,'[3]NEW LEGEND 2026'!G:J,4,0)</f>
        <v>RED/BLACK</v>
      </c>
      <c r="O739" s="68" t="str">
        <f t="shared" si="67"/>
        <v>MAR</v>
      </c>
      <c r="P739" s="68">
        <f t="shared" si="68"/>
        <v>31</v>
      </c>
      <c r="Q739" s="68">
        <f t="shared" si="69"/>
        <v>2026</v>
      </c>
      <c r="R739" s="69">
        <f t="shared" si="70"/>
        <v>-59.655381944452529</v>
      </c>
      <c r="S739" s="69">
        <f t="shared" si="71"/>
        <v>-58.420138888890506</v>
      </c>
      <c r="T739" s="70" t="str">
        <f t="shared" si="72"/>
        <v>1-30 DAYS</v>
      </c>
      <c r="U739" s="70" t="str">
        <f t="shared" si="72"/>
        <v>1-30 DAYS</v>
      </c>
    </row>
    <row r="740" spans="1:21">
      <c r="A740" s="63" t="str">
        <f>VLOOKUP(L740,[1]Sheet1!$N:$P,3,0)</f>
        <v>M2 SAMAL</v>
      </c>
      <c r="B740" s="66">
        <v>46111.420138888891</v>
      </c>
      <c r="C740" s="66">
        <v>46112.655381944453</v>
      </c>
      <c r="D740" s="67" t="s">
        <v>865</v>
      </c>
      <c r="E740" s="67" t="s">
        <v>866</v>
      </c>
      <c r="F740" s="1">
        <v>1</v>
      </c>
      <c r="G740" s="63" t="str">
        <f>VLOOKUP(D740,[2]MINDANAO!$B:$C,2,0)</f>
        <v>XRM RS</v>
      </c>
      <c r="H740" s="67">
        <v>73838</v>
      </c>
      <c r="I740" s="63" t="str">
        <f>VLOOKUP(L740,'[3]NEW LEGEND 2026'!M:S,7,0)</f>
        <v>ULTIMATE</v>
      </c>
      <c r="J740" s="67" t="s">
        <v>2237</v>
      </c>
      <c r="K740" s="67" t="s">
        <v>2238</v>
      </c>
      <c r="L740" s="67" t="s">
        <v>731</v>
      </c>
      <c r="M740" s="63" t="str">
        <f>VLOOKUP(D740,'[3]NEW LEGEND 2026'!G:I,3,0)</f>
        <v>HONDA</v>
      </c>
      <c r="N740" s="63" t="str">
        <f>VLOOKUP(D740,'[3]NEW LEGEND 2026'!G:J,4,0)</f>
        <v>RED/BLACK</v>
      </c>
      <c r="O740" s="68" t="str">
        <f t="shared" si="67"/>
        <v>MAR</v>
      </c>
      <c r="P740" s="68">
        <f t="shared" si="68"/>
        <v>31</v>
      </c>
      <c r="Q740" s="68">
        <f t="shared" si="69"/>
        <v>2026</v>
      </c>
      <c r="R740" s="69">
        <f t="shared" si="70"/>
        <v>-59.655381944452529</v>
      </c>
      <c r="S740" s="69">
        <f t="shared" si="71"/>
        <v>-58.420138888890506</v>
      </c>
      <c r="T740" s="70" t="str">
        <f t="shared" si="72"/>
        <v>1-30 DAYS</v>
      </c>
      <c r="U740" s="70" t="str">
        <f t="shared" si="72"/>
        <v>1-30 DAYS</v>
      </c>
    </row>
    <row r="741" spans="1:21">
      <c r="A741" s="63" t="str">
        <f>VLOOKUP(L741,[1]Sheet1!$N:$P,3,0)</f>
        <v>M2 SAMAL</v>
      </c>
      <c r="B741" s="66">
        <v>46111.420138888891</v>
      </c>
      <c r="C741" s="66">
        <v>46112.655381944453</v>
      </c>
      <c r="D741" s="67" t="s">
        <v>1103</v>
      </c>
      <c r="E741" s="67" t="s">
        <v>1104</v>
      </c>
      <c r="F741" s="1">
        <v>1</v>
      </c>
      <c r="G741" s="63" t="str">
        <f>VLOOKUP(D741,[2]MINDANAO!$B:$C,2,0)</f>
        <v>TMX ALPHA FI</v>
      </c>
      <c r="H741" s="67">
        <v>56358</v>
      </c>
      <c r="I741" s="63" t="str">
        <f>VLOOKUP(L741,'[3]NEW LEGEND 2026'!M:S,7,0)</f>
        <v>ULTIMATE</v>
      </c>
      <c r="J741" s="67" t="s">
        <v>2239</v>
      </c>
      <c r="K741" s="67" t="s">
        <v>2240</v>
      </c>
      <c r="L741" s="67" t="s">
        <v>731</v>
      </c>
      <c r="M741" s="63" t="str">
        <f>VLOOKUP(D741,'[3]NEW LEGEND 2026'!G:I,3,0)</f>
        <v>HONDA</v>
      </c>
      <c r="N741" s="63" t="str">
        <f>VLOOKUP(D741,'[3]NEW LEGEND 2026'!G:J,4,0)</f>
        <v>RED</v>
      </c>
      <c r="O741" s="68" t="str">
        <f t="shared" si="67"/>
        <v>MAR</v>
      </c>
      <c r="P741" s="68">
        <f t="shared" si="68"/>
        <v>31</v>
      </c>
      <c r="Q741" s="68">
        <f t="shared" si="69"/>
        <v>2026</v>
      </c>
      <c r="R741" s="69">
        <f t="shared" si="70"/>
        <v>-59.655381944452529</v>
      </c>
      <c r="S741" s="69">
        <f t="shared" si="71"/>
        <v>-58.420138888890506</v>
      </c>
      <c r="T741" s="70" t="str">
        <f t="shared" si="72"/>
        <v>1-30 DAYS</v>
      </c>
      <c r="U741" s="70" t="str">
        <f t="shared" si="72"/>
        <v>1-30 DAYS</v>
      </c>
    </row>
    <row r="742" spans="1:21">
      <c r="A742" s="63" t="str">
        <f>VLOOKUP(L742,[1]Sheet1!$N:$P,3,0)</f>
        <v>M2 SAMAL</v>
      </c>
      <c r="B742" s="66">
        <v>46111.420138888891</v>
      </c>
      <c r="C742" s="66">
        <v>46112.655381944453</v>
      </c>
      <c r="D742" s="67" t="s">
        <v>831</v>
      </c>
      <c r="E742" s="67" t="s">
        <v>832</v>
      </c>
      <c r="F742" s="1">
        <v>1</v>
      </c>
      <c r="G742" s="63" t="str">
        <f>VLOOKUP(D742,[2]MINDANAO!$B:$C,2,0)</f>
        <v>TMX ALPHA FI</v>
      </c>
      <c r="H742" s="67">
        <v>56358</v>
      </c>
      <c r="I742" s="63" t="str">
        <f>VLOOKUP(L742,'[3]NEW LEGEND 2026'!M:S,7,0)</f>
        <v>ULTIMATE</v>
      </c>
      <c r="J742" s="67" t="s">
        <v>2241</v>
      </c>
      <c r="K742" s="67" t="s">
        <v>2242</v>
      </c>
      <c r="L742" s="67" t="s">
        <v>731</v>
      </c>
      <c r="M742" s="63" t="str">
        <f>VLOOKUP(D742,'[3]NEW LEGEND 2026'!G:I,3,0)</f>
        <v>HONDA</v>
      </c>
      <c r="N742" s="63" t="str">
        <f>VLOOKUP(D742,'[3]NEW LEGEND 2026'!G:J,4,0)</f>
        <v>BLACK</v>
      </c>
      <c r="O742" s="68" t="str">
        <f t="shared" si="67"/>
        <v>MAR</v>
      </c>
      <c r="P742" s="68">
        <f t="shared" si="68"/>
        <v>31</v>
      </c>
      <c r="Q742" s="68">
        <f t="shared" si="69"/>
        <v>2026</v>
      </c>
      <c r="R742" s="69">
        <f t="shared" si="70"/>
        <v>-59.655381944452529</v>
      </c>
      <c r="S742" s="69">
        <f t="shared" si="71"/>
        <v>-58.420138888890506</v>
      </c>
      <c r="T742" s="70" t="str">
        <f t="shared" si="72"/>
        <v>1-30 DAYS</v>
      </c>
      <c r="U742" s="70" t="str">
        <f t="shared" si="72"/>
        <v>1-30 DAYS</v>
      </c>
    </row>
    <row r="743" spans="1:21">
      <c r="A743" s="63" t="str">
        <f>VLOOKUP(L743,[1]Sheet1!$N:$P,3,0)</f>
        <v>M1 KABACAN</v>
      </c>
      <c r="B743" s="66">
        <v>46100.612002314818</v>
      </c>
      <c r="C743" s="66">
        <v>46112.67627314815</v>
      </c>
      <c r="D743" s="67" t="s">
        <v>907</v>
      </c>
      <c r="E743" s="67" t="s">
        <v>908</v>
      </c>
      <c r="F743" s="1">
        <v>1</v>
      </c>
      <c r="G743" s="63" t="str">
        <f>VLOOKUP(D743,[2]MINDANAO!$B:$C,2,0)</f>
        <v>CT125</v>
      </c>
      <c r="H743" s="67">
        <v>59246</v>
      </c>
      <c r="I743" s="63" t="str">
        <f>VLOOKUP(L743,'[3]NEW LEGEND 2026'!M:S,7,0)</f>
        <v>MUTI</v>
      </c>
      <c r="J743" s="67" t="s">
        <v>2243</v>
      </c>
      <c r="K743" s="67" t="s">
        <v>2244</v>
      </c>
      <c r="L743" s="67" t="s">
        <v>397</v>
      </c>
      <c r="M743" s="63" t="str">
        <f>VLOOKUP(D743,'[3]NEW LEGEND 2026'!G:I,3,0)</f>
        <v>KAWASAKI</v>
      </c>
      <c r="N743" s="63" t="str">
        <f>VLOOKUP(D743,'[3]NEW LEGEND 2026'!G:J,4,0)</f>
        <v>BLACK/GRAY</v>
      </c>
      <c r="O743" s="68" t="str">
        <f t="shared" si="67"/>
        <v>MAR</v>
      </c>
      <c r="P743" s="68">
        <f t="shared" si="68"/>
        <v>31</v>
      </c>
      <c r="Q743" s="68">
        <f t="shared" si="69"/>
        <v>2026</v>
      </c>
      <c r="R743" s="69">
        <f t="shared" si="70"/>
        <v>-59.676273148150358</v>
      </c>
      <c r="S743" s="69">
        <f t="shared" si="71"/>
        <v>-47.612002314817801</v>
      </c>
      <c r="T743" s="70" t="str">
        <f t="shared" si="72"/>
        <v>1-30 DAYS</v>
      </c>
      <c r="U743" s="70" t="str">
        <f t="shared" si="72"/>
        <v>1-30 DAYS</v>
      </c>
    </row>
    <row r="744" spans="1:21">
      <c r="A744" s="63" t="str">
        <f>VLOOKUP(L744,[1]Sheet1!$N:$P,3,0)</f>
        <v>M2 STO. TOMAS</v>
      </c>
      <c r="B744" s="66">
        <v>46118.448391203703</v>
      </c>
      <c r="C744" s="66">
        <v>46118.448379629634</v>
      </c>
      <c r="D744" s="67" t="s">
        <v>1504</v>
      </c>
      <c r="E744" s="67" t="s">
        <v>1505</v>
      </c>
      <c r="F744" s="1">
        <v>1</v>
      </c>
      <c r="G744" s="63" t="str">
        <f>VLOOKUP(D744,[2]MINDANAO!$B:$C,2,0)</f>
        <v>KLX150</v>
      </c>
      <c r="H744" s="67">
        <v>130686</v>
      </c>
      <c r="I744" s="63" t="str">
        <f>VLOOKUP(L744,'[3]NEW LEGEND 2026'!M:S,7,0)</f>
        <v>ULTIMATE</v>
      </c>
      <c r="J744" s="67" t="s">
        <v>2245</v>
      </c>
      <c r="K744" s="67" t="s">
        <v>2246</v>
      </c>
      <c r="L744" s="67" t="s">
        <v>1367</v>
      </c>
      <c r="M744" s="63" t="str">
        <f>VLOOKUP(D744,'[3]NEW LEGEND 2026'!G:I,3,0)</f>
        <v>KAWASAKI</v>
      </c>
      <c r="N744" s="63" t="str">
        <f>VLOOKUP(D744,'[3]NEW LEGEND 2026'!G:J,4,0)</f>
        <v>BLACK</v>
      </c>
      <c r="O744" s="68" t="str">
        <f t="shared" si="67"/>
        <v>APR</v>
      </c>
      <c r="P744" s="68">
        <f t="shared" si="68"/>
        <v>6</v>
      </c>
      <c r="Q744" s="68">
        <f t="shared" si="69"/>
        <v>2026</v>
      </c>
      <c r="R744" s="69">
        <f t="shared" si="70"/>
        <v>-65.448379629633564</v>
      </c>
      <c r="S744" s="69">
        <f t="shared" si="71"/>
        <v>-65.448391203703068</v>
      </c>
      <c r="T744" s="70" t="str">
        <f t="shared" si="72"/>
        <v>1-30 DAYS</v>
      </c>
      <c r="U744" s="70" t="str">
        <f t="shared" si="72"/>
        <v>1-30 DAYS</v>
      </c>
    </row>
    <row r="745" spans="1:21">
      <c r="A745" s="63" t="str">
        <f>VLOOKUP(L745,[1]Sheet1!$N:$P,3,0)</f>
        <v>M1 MARBEL</v>
      </c>
      <c r="B745" s="66">
        <v>45236.55091435185</v>
      </c>
      <c r="C745" s="66">
        <v>46118.623599537037</v>
      </c>
      <c r="D745" s="67" t="s">
        <v>2247</v>
      </c>
      <c r="E745" s="67" t="s">
        <v>2248</v>
      </c>
      <c r="F745" s="1">
        <v>1</v>
      </c>
      <c r="G745" s="63" t="str">
        <f>VLOOKUP(D745,[2]MINDANAO!$B:$C,2,0)</f>
        <v>KING</v>
      </c>
      <c r="H745" s="67">
        <v>34963.39</v>
      </c>
      <c r="I745" s="63" t="str">
        <f>VLOOKUP(L745,'[3]NEW LEGEND 2026'!M:S,7,0)</f>
        <v>MUTI</v>
      </c>
      <c r="J745" s="67" t="s">
        <v>2249</v>
      </c>
      <c r="K745" s="67" t="s">
        <v>2250</v>
      </c>
      <c r="L745" s="67" t="s">
        <v>473</v>
      </c>
      <c r="M745" s="63" t="str">
        <f>VLOOKUP(D745,'[3]NEW LEGEND 2026'!G:I,3,0)</f>
        <v>SKYGO</v>
      </c>
      <c r="N745" s="63" t="str">
        <f>VLOOKUP(D745,'[3]NEW LEGEND 2026'!G:J,4,0)</f>
        <v>BLACK/RED</v>
      </c>
      <c r="O745" s="68" t="str">
        <f t="shared" si="67"/>
        <v>APR</v>
      </c>
      <c r="P745" s="68">
        <f t="shared" si="68"/>
        <v>6</v>
      </c>
      <c r="Q745" s="68">
        <f t="shared" si="69"/>
        <v>2026</v>
      </c>
      <c r="R745" s="69">
        <f t="shared" si="70"/>
        <v>-65.62359953703708</v>
      </c>
      <c r="S745" s="69">
        <f t="shared" si="71"/>
        <v>816.44908564814978</v>
      </c>
      <c r="T745" s="70" t="str">
        <f t="shared" si="72"/>
        <v>1-30 DAYS</v>
      </c>
      <c r="U745" s="70" t="str">
        <f t="shared" si="72"/>
        <v>91 DAYS UP</v>
      </c>
    </row>
    <row r="746" spans="1:21">
      <c r="A746" s="63" t="str">
        <f>VLOOKUP(L746,[1]Sheet1!$N:$P,3,0)</f>
        <v>M1 ALABEL</v>
      </c>
      <c r="B746" s="66">
        <v>46120.394062500003</v>
      </c>
      <c r="C746" s="66">
        <v>46120.686226851853</v>
      </c>
      <c r="D746" s="67" t="s">
        <v>1000</v>
      </c>
      <c r="E746" s="67" t="s">
        <v>1001</v>
      </c>
      <c r="F746" s="1">
        <v>1</v>
      </c>
      <c r="G746" s="63" t="str">
        <f>VLOOKUP(D746,[2]MINDANAO!$B:$C,2,0)</f>
        <v>XRM RS</v>
      </c>
      <c r="H746" s="67">
        <v>74538</v>
      </c>
      <c r="I746" s="63" t="str">
        <f>VLOOKUP(L746,'[3]NEW LEGEND 2026'!M:S,7,0)</f>
        <v>MUTI</v>
      </c>
      <c r="J746" s="67" t="s">
        <v>2251</v>
      </c>
      <c r="K746" s="67" t="s">
        <v>2252</v>
      </c>
      <c r="L746" s="67" t="s">
        <v>526</v>
      </c>
      <c r="M746" s="63" t="str">
        <f>VLOOKUP(D746,'[3]NEW LEGEND 2026'!G:I,3,0)</f>
        <v>HONDA</v>
      </c>
      <c r="N746" s="63" t="str">
        <f>VLOOKUP(D746,'[3]NEW LEGEND 2026'!G:J,4,0)</f>
        <v>GRAY</v>
      </c>
      <c r="O746" s="68" t="str">
        <f t="shared" si="67"/>
        <v>APR</v>
      </c>
      <c r="P746" s="68">
        <f t="shared" si="68"/>
        <v>8</v>
      </c>
      <c r="Q746" s="68">
        <f t="shared" si="69"/>
        <v>2026</v>
      </c>
      <c r="R746" s="69">
        <f t="shared" si="70"/>
        <v>-67.686226851852552</v>
      </c>
      <c r="S746" s="69">
        <f t="shared" si="71"/>
        <v>-67.394062500003201</v>
      </c>
      <c r="T746" s="70" t="str">
        <f t="shared" si="72"/>
        <v>1-30 DAYS</v>
      </c>
      <c r="U746" s="70" t="str">
        <f t="shared" si="72"/>
        <v>1-30 DAYS</v>
      </c>
    </row>
    <row r="747" spans="1:21">
      <c r="A747" s="63" t="str">
        <f>VLOOKUP(L747,[1]Sheet1!$N:$P,3,0)</f>
        <v>M1 DON CARLOS</v>
      </c>
      <c r="B747" s="66">
        <v>46113.526736111111</v>
      </c>
      <c r="C747" s="66">
        <v>46121.351782407408</v>
      </c>
      <c r="D747" s="67" t="s">
        <v>663</v>
      </c>
      <c r="E747" s="67" t="s">
        <v>664</v>
      </c>
      <c r="F747" s="1">
        <v>1</v>
      </c>
      <c r="G747" s="63" t="str">
        <f>VLOOKUP(D747,[2]MINDANAO!$B:$C,2,0)</f>
        <v>CT125</v>
      </c>
      <c r="H747" s="67">
        <v>58118</v>
      </c>
      <c r="I747" s="63" t="str">
        <f>VLOOKUP(L747,'[3]NEW LEGEND 2026'!M:S,7,0)</f>
        <v>MUTI</v>
      </c>
      <c r="J747" s="67" t="s">
        <v>2253</v>
      </c>
      <c r="K747" s="67" t="s">
        <v>2254</v>
      </c>
      <c r="L747" s="67" t="s">
        <v>416</v>
      </c>
      <c r="M747" s="63" t="str">
        <f>VLOOKUP(D747,'[3]NEW LEGEND 2026'!G:I,3,0)</f>
        <v>KAWASAKI</v>
      </c>
      <c r="N747" s="63" t="str">
        <f>VLOOKUP(D747,'[3]NEW LEGEND 2026'!G:J,4,0)</f>
        <v>BLACK/RED</v>
      </c>
      <c r="O747" s="68" t="str">
        <f t="shared" si="67"/>
        <v>APR</v>
      </c>
      <c r="P747" s="68">
        <f t="shared" si="68"/>
        <v>9</v>
      </c>
      <c r="Q747" s="68">
        <f t="shared" si="69"/>
        <v>2026</v>
      </c>
      <c r="R747" s="69">
        <f t="shared" si="70"/>
        <v>-68.351782407407882</v>
      </c>
      <c r="S747" s="69">
        <f t="shared" si="71"/>
        <v>-60.526736111110949</v>
      </c>
      <c r="T747" s="70" t="str">
        <f t="shared" si="72"/>
        <v>1-30 DAYS</v>
      </c>
      <c r="U747" s="70" t="str">
        <f t="shared" si="72"/>
        <v>1-30 DAYS</v>
      </c>
    </row>
    <row r="748" spans="1:21">
      <c r="A748" s="63" t="str">
        <f>VLOOKUP(L748,[1]Sheet1!$N:$P,3,0)</f>
        <v>M1 DON CARLOS</v>
      </c>
      <c r="B748" s="66">
        <v>46113.537256944437</v>
      </c>
      <c r="C748" s="66">
        <v>46121.351782407408</v>
      </c>
      <c r="D748" s="67" t="s">
        <v>663</v>
      </c>
      <c r="E748" s="67" t="s">
        <v>664</v>
      </c>
      <c r="F748" s="1">
        <v>1</v>
      </c>
      <c r="G748" s="63" t="str">
        <f>VLOOKUP(D748,[2]MINDANAO!$B:$C,2,0)</f>
        <v>CT125</v>
      </c>
      <c r="H748" s="67">
        <v>58118</v>
      </c>
      <c r="I748" s="63" t="str">
        <f>VLOOKUP(L748,'[3]NEW LEGEND 2026'!M:S,7,0)</f>
        <v>MUTI</v>
      </c>
      <c r="J748" s="67" t="s">
        <v>2255</v>
      </c>
      <c r="K748" s="67" t="s">
        <v>2256</v>
      </c>
      <c r="L748" s="67" t="s">
        <v>416</v>
      </c>
      <c r="M748" s="63" t="str">
        <f>VLOOKUP(D748,'[3]NEW LEGEND 2026'!G:I,3,0)</f>
        <v>KAWASAKI</v>
      </c>
      <c r="N748" s="63" t="str">
        <f>VLOOKUP(D748,'[3]NEW LEGEND 2026'!G:J,4,0)</f>
        <v>BLACK/RED</v>
      </c>
      <c r="O748" s="68" t="str">
        <f t="shared" si="67"/>
        <v>APR</v>
      </c>
      <c r="P748" s="68">
        <f t="shared" si="68"/>
        <v>9</v>
      </c>
      <c r="Q748" s="68">
        <f t="shared" si="69"/>
        <v>2026</v>
      </c>
      <c r="R748" s="69">
        <f t="shared" si="70"/>
        <v>-68.351782407407882</v>
      </c>
      <c r="S748" s="69">
        <f t="shared" si="71"/>
        <v>-60.537256944437104</v>
      </c>
      <c r="T748" s="70" t="str">
        <f t="shared" si="72"/>
        <v>1-30 DAYS</v>
      </c>
      <c r="U748" s="70" t="str">
        <f t="shared" si="72"/>
        <v>1-30 DAYS</v>
      </c>
    </row>
    <row r="749" spans="1:21">
      <c r="A749" s="63" t="str">
        <f>VLOOKUP(L749,[1]Sheet1!$N:$P,3,0)</f>
        <v>M2 MANOLO</v>
      </c>
      <c r="B749" s="66">
        <v>46119.486851851849</v>
      </c>
      <c r="C749" s="66">
        <v>46121.370486111111</v>
      </c>
      <c r="D749" s="67" t="s">
        <v>1975</v>
      </c>
      <c r="E749" s="67" t="s">
        <v>1976</v>
      </c>
      <c r="F749" s="1">
        <v>1</v>
      </c>
      <c r="G749" s="63" t="str">
        <f>VLOOKUP(D749,[2]MINDANAO!$B:$C,2,0)</f>
        <v>NMAX155 FI ABS</v>
      </c>
      <c r="H749" s="67">
        <v>131528.57</v>
      </c>
      <c r="I749" s="63" t="str">
        <f>VLOOKUP(L749,'[3]NEW LEGEND 2026'!M:S,7,0)</f>
        <v>ULTIMATE</v>
      </c>
      <c r="J749" s="67" t="s">
        <v>2257</v>
      </c>
      <c r="K749" s="67" t="s">
        <v>2258</v>
      </c>
      <c r="L749" s="67" t="s">
        <v>1244</v>
      </c>
      <c r="M749" s="63" t="str">
        <f>VLOOKUP(D749,'[3]NEW LEGEND 2026'!G:I,3,0)</f>
        <v>YAMAHA</v>
      </c>
      <c r="N749" s="63" t="str">
        <f>VLOOKUP(D749,'[3]NEW LEGEND 2026'!G:J,4,0)</f>
        <v>MATTE DARK GRAY</v>
      </c>
      <c r="O749" s="68" t="str">
        <f t="shared" si="67"/>
        <v>APR</v>
      </c>
      <c r="P749" s="68">
        <f t="shared" si="68"/>
        <v>9</v>
      </c>
      <c r="Q749" s="68">
        <f t="shared" si="69"/>
        <v>2026</v>
      </c>
      <c r="R749" s="69">
        <f t="shared" si="70"/>
        <v>-68.370486111110949</v>
      </c>
      <c r="S749" s="69">
        <f t="shared" si="71"/>
        <v>-66.486851851848769</v>
      </c>
      <c r="T749" s="70" t="str">
        <f t="shared" si="72"/>
        <v>1-30 DAYS</v>
      </c>
      <c r="U749" s="70" t="str">
        <f t="shared" si="72"/>
        <v>1-30 DAYS</v>
      </c>
    </row>
    <row r="750" spans="1:21">
      <c r="A750" s="63" t="str">
        <f>VLOOKUP(L750,[1]Sheet1!$N:$P,3,0)</f>
        <v>M2 ECOLAND</v>
      </c>
      <c r="B750" s="66">
        <v>46035.484490740739</v>
      </c>
      <c r="C750" s="66">
        <v>46121.491377314807</v>
      </c>
      <c r="D750" s="67" t="s">
        <v>1614</v>
      </c>
      <c r="E750" s="67" t="s">
        <v>1615</v>
      </c>
      <c r="F750" s="1">
        <v>1</v>
      </c>
      <c r="G750" s="63" t="str">
        <f>VLOOKUP(D750,[2]MINDANAO!$B:$C,2,0)</f>
        <v>XTZ125</v>
      </c>
      <c r="H750" s="67">
        <v>85446</v>
      </c>
      <c r="I750" s="63" t="str">
        <f>VLOOKUP(L750,'[3]NEW LEGEND 2026'!M:S,7,0)</f>
        <v>ULTIMATE</v>
      </c>
      <c r="J750" s="67" t="s">
        <v>2259</v>
      </c>
      <c r="K750" s="67" t="s">
        <v>2260</v>
      </c>
      <c r="L750" s="67" t="s">
        <v>1004</v>
      </c>
      <c r="M750" s="63" t="str">
        <f>VLOOKUP(D750,'[3]NEW LEGEND 2026'!G:I,3,0)</f>
        <v>YAMAHA</v>
      </c>
      <c r="N750" s="63" t="str">
        <f>VLOOKUP(D750,'[3]NEW LEGEND 2026'!G:J,4,0)</f>
        <v>LUE</v>
      </c>
      <c r="O750" s="68" t="str">
        <f t="shared" si="67"/>
        <v>APR</v>
      </c>
      <c r="P750" s="68">
        <f t="shared" si="68"/>
        <v>9</v>
      </c>
      <c r="Q750" s="68">
        <f t="shared" si="69"/>
        <v>2026</v>
      </c>
      <c r="R750" s="69">
        <f t="shared" si="70"/>
        <v>-68.491377314807323</v>
      </c>
      <c r="S750" s="69">
        <f t="shared" si="71"/>
        <v>17.515509259261307</v>
      </c>
      <c r="T750" s="70" t="str">
        <f t="shared" si="72"/>
        <v>1-30 DAYS</v>
      </c>
      <c r="U750" s="70" t="str">
        <f t="shared" si="72"/>
        <v>1-30 DAYS</v>
      </c>
    </row>
    <row r="751" spans="1:21">
      <c r="A751" s="63" t="str">
        <f>VLOOKUP(L751,[1]Sheet1!$N:$P,3,0)</f>
        <v>M1 NABUNTURAN</v>
      </c>
      <c r="B751" s="66">
        <v>46100.606180555558</v>
      </c>
      <c r="C751" s="66">
        <v>46122.416944444441</v>
      </c>
      <c r="D751" s="67" t="s">
        <v>907</v>
      </c>
      <c r="E751" s="67" t="s">
        <v>908</v>
      </c>
      <c r="F751" s="1">
        <v>1</v>
      </c>
      <c r="G751" s="63" t="str">
        <f>VLOOKUP(D751,[2]MINDANAO!$B:$C,2,0)</f>
        <v>CT125</v>
      </c>
      <c r="H751" s="67">
        <v>59246</v>
      </c>
      <c r="I751" s="63" t="str">
        <f>VLOOKUP(L751,'[3]NEW LEGEND 2026'!M:S,7,0)</f>
        <v>MUTI</v>
      </c>
      <c r="J751" s="67" t="s">
        <v>2261</v>
      </c>
      <c r="K751" s="67" t="s">
        <v>2262</v>
      </c>
      <c r="L751" s="67" t="s">
        <v>371</v>
      </c>
      <c r="M751" s="63" t="str">
        <f>VLOOKUP(D751,'[3]NEW LEGEND 2026'!G:I,3,0)</f>
        <v>KAWASAKI</v>
      </c>
      <c r="N751" s="63" t="str">
        <f>VLOOKUP(D751,'[3]NEW LEGEND 2026'!G:J,4,0)</f>
        <v>BLACK/GRAY</v>
      </c>
      <c r="O751" s="68" t="str">
        <f t="shared" si="67"/>
        <v>APR</v>
      </c>
      <c r="P751" s="68">
        <f t="shared" si="68"/>
        <v>10</v>
      </c>
      <c r="Q751" s="68">
        <f t="shared" si="69"/>
        <v>2026</v>
      </c>
      <c r="R751" s="69">
        <f t="shared" si="70"/>
        <v>-69.416944444441469</v>
      </c>
      <c r="S751" s="69">
        <f t="shared" si="71"/>
        <v>-47.60618055555824</v>
      </c>
      <c r="T751" s="70" t="str">
        <f t="shared" si="72"/>
        <v>1-30 DAYS</v>
      </c>
      <c r="U751" s="70" t="str">
        <f t="shared" si="72"/>
        <v>1-30 DAYS</v>
      </c>
    </row>
    <row r="752" spans="1:21">
      <c r="A752" s="63" t="str">
        <f>VLOOKUP(L752,[1]Sheet1!$N:$P,3,0)</f>
        <v>M1 NABUNTURAN</v>
      </c>
      <c r="B752" s="66">
        <v>46100.606180555558</v>
      </c>
      <c r="C752" s="66">
        <v>46122.416944444441</v>
      </c>
      <c r="D752" s="67" t="s">
        <v>907</v>
      </c>
      <c r="E752" s="67" t="s">
        <v>908</v>
      </c>
      <c r="F752" s="1">
        <v>1</v>
      </c>
      <c r="G752" s="63" t="str">
        <f>VLOOKUP(D752,[2]MINDANAO!$B:$C,2,0)</f>
        <v>CT125</v>
      </c>
      <c r="H752" s="67">
        <v>59246</v>
      </c>
      <c r="I752" s="63" t="str">
        <f>VLOOKUP(L752,'[3]NEW LEGEND 2026'!M:S,7,0)</f>
        <v>MUTI</v>
      </c>
      <c r="J752" s="67" t="s">
        <v>2263</v>
      </c>
      <c r="K752" s="67" t="s">
        <v>2264</v>
      </c>
      <c r="L752" s="67" t="s">
        <v>371</v>
      </c>
      <c r="M752" s="63" t="str">
        <f>VLOOKUP(D752,'[3]NEW LEGEND 2026'!G:I,3,0)</f>
        <v>KAWASAKI</v>
      </c>
      <c r="N752" s="63" t="str">
        <f>VLOOKUP(D752,'[3]NEW LEGEND 2026'!G:J,4,0)</f>
        <v>BLACK/GRAY</v>
      </c>
      <c r="O752" s="68" t="str">
        <f t="shared" si="67"/>
        <v>APR</v>
      </c>
      <c r="P752" s="68">
        <f t="shared" si="68"/>
        <v>10</v>
      </c>
      <c r="Q752" s="68">
        <f t="shared" si="69"/>
        <v>2026</v>
      </c>
      <c r="R752" s="69">
        <f t="shared" si="70"/>
        <v>-69.416944444441469</v>
      </c>
      <c r="S752" s="69">
        <f t="shared" si="71"/>
        <v>-47.60618055555824</v>
      </c>
      <c r="T752" s="70" t="str">
        <f t="shared" si="72"/>
        <v>1-30 DAYS</v>
      </c>
      <c r="U752" s="70" t="str">
        <f t="shared" si="72"/>
        <v>1-30 DAYS</v>
      </c>
    </row>
    <row r="753" spans="1:21">
      <c r="A753" s="63" t="str">
        <f>VLOOKUP(L753,[1]Sheet1!$N:$P,3,0)</f>
        <v>M1 SURALLAH</v>
      </c>
      <c r="B753" s="66">
        <v>46059.567199074067</v>
      </c>
      <c r="C753" s="66">
        <v>46122.567187499997</v>
      </c>
      <c r="D753" s="67" t="s">
        <v>542</v>
      </c>
      <c r="E753" s="67" t="s">
        <v>543</v>
      </c>
      <c r="F753" s="1">
        <v>1</v>
      </c>
      <c r="G753" s="63" t="str">
        <f>VLOOKUP(D753,[2]MINDANAO!$B:$C,2,0)</f>
        <v>CT100</v>
      </c>
      <c r="H753" s="67">
        <v>55298</v>
      </c>
      <c r="I753" s="63" t="str">
        <f>VLOOKUP(L753,'[3]NEW LEGEND 2026'!M:S,7,0)</f>
        <v>MUTI</v>
      </c>
      <c r="J753" s="67" t="s">
        <v>2265</v>
      </c>
      <c r="K753" s="67" t="s">
        <v>2266</v>
      </c>
      <c r="L753" s="67" t="s">
        <v>546</v>
      </c>
      <c r="M753" s="63" t="str">
        <f>VLOOKUP(D753,'[3]NEW LEGEND 2026'!G:I,3,0)</f>
        <v>KAWASAKI</v>
      </c>
      <c r="N753" s="63" t="str">
        <f>VLOOKUP(D753,'[3]NEW LEGEND 2026'!G:J,4,0)</f>
        <v>BLACK BLUE</v>
      </c>
      <c r="O753" s="68" t="str">
        <f t="shared" si="67"/>
        <v>APR</v>
      </c>
      <c r="P753" s="68">
        <f t="shared" si="68"/>
        <v>10</v>
      </c>
      <c r="Q753" s="68">
        <f t="shared" si="69"/>
        <v>2026</v>
      </c>
      <c r="R753" s="69">
        <f t="shared" si="70"/>
        <v>-69.56718749999709</v>
      </c>
      <c r="S753" s="69">
        <f t="shared" si="71"/>
        <v>-6.5671990740665933</v>
      </c>
      <c r="T753" s="70" t="str">
        <f t="shared" si="72"/>
        <v>1-30 DAYS</v>
      </c>
      <c r="U753" s="70" t="str">
        <f t="shared" si="72"/>
        <v>1-30 DAYS</v>
      </c>
    </row>
    <row r="754" spans="1:21">
      <c r="A754" s="63" t="str">
        <f>VLOOKUP(L754,[1]Sheet1!$N:$P,3,0)</f>
        <v>M1 SURALLAH</v>
      </c>
      <c r="B754" s="66">
        <v>46059.567199074067</v>
      </c>
      <c r="C754" s="66">
        <v>46122.567187499997</v>
      </c>
      <c r="D754" s="67" t="s">
        <v>542</v>
      </c>
      <c r="E754" s="67" t="s">
        <v>543</v>
      </c>
      <c r="F754" s="1">
        <v>1</v>
      </c>
      <c r="G754" s="63" t="str">
        <f>VLOOKUP(D754,[2]MINDANAO!$B:$C,2,0)</f>
        <v>CT100</v>
      </c>
      <c r="H754" s="67">
        <v>55298</v>
      </c>
      <c r="I754" s="63" t="str">
        <f>VLOOKUP(L754,'[3]NEW LEGEND 2026'!M:S,7,0)</f>
        <v>MUTI</v>
      </c>
      <c r="J754" s="67" t="s">
        <v>2267</v>
      </c>
      <c r="K754" s="67" t="s">
        <v>2268</v>
      </c>
      <c r="L754" s="67" t="s">
        <v>546</v>
      </c>
      <c r="M754" s="63" t="str">
        <f>VLOOKUP(D754,'[3]NEW LEGEND 2026'!G:I,3,0)</f>
        <v>KAWASAKI</v>
      </c>
      <c r="N754" s="63" t="str">
        <f>VLOOKUP(D754,'[3]NEW LEGEND 2026'!G:J,4,0)</f>
        <v>BLACK BLUE</v>
      </c>
      <c r="O754" s="68" t="str">
        <f t="shared" si="67"/>
        <v>APR</v>
      </c>
      <c r="P754" s="68">
        <f t="shared" si="68"/>
        <v>10</v>
      </c>
      <c r="Q754" s="68">
        <f t="shared" si="69"/>
        <v>2026</v>
      </c>
      <c r="R754" s="69">
        <f t="shared" si="70"/>
        <v>-69.56718749999709</v>
      </c>
      <c r="S754" s="69">
        <f t="shared" si="71"/>
        <v>-6.5671990740665933</v>
      </c>
      <c r="T754" s="70" t="str">
        <f t="shared" si="72"/>
        <v>1-30 DAYS</v>
      </c>
      <c r="U754" s="70" t="str">
        <f t="shared" si="72"/>
        <v>1-30 DAYS</v>
      </c>
    </row>
    <row r="755" spans="1:21">
      <c r="A755" s="63" t="str">
        <f>VLOOKUP(L755,[1]Sheet1!$N:$P,3,0)</f>
        <v>M1 SURALLAH</v>
      </c>
      <c r="B755" s="66">
        <v>46059.567199074067</v>
      </c>
      <c r="C755" s="66">
        <v>46122.567187499997</v>
      </c>
      <c r="D755" s="67" t="s">
        <v>542</v>
      </c>
      <c r="E755" s="67" t="s">
        <v>543</v>
      </c>
      <c r="F755" s="1">
        <v>1</v>
      </c>
      <c r="G755" s="63" t="str">
        <f>VLOOKUP(D755,[2]MINDANAO!$B:$C,2,0)</f>
        <v>CT100</v>
      </c>
      <c r="H755" s="67">
        <v>55298</v>
      </c>
      <c r="I755" s="63" t="str">
        <f>VLOOKUP(L755,'[3]NEW LEGEND 2026'!M:S,7,0)</f>
        <v>MUTI</v>
      </c>
      <c r="J755" s="67" t="s">
        <v>2269</v>
      </c>
      <c r="K755" s="67" t="s">
        <v>2270</v>
      </c>
      <c r="L755" s="67" t="s">
        <v>546</v>
      </c>
      <c r="M755" s="63" t="str">
        <f>VLOOKUP(D755,'[3]NEW LEGEND 2026'!G:I,3,0)</f>
        <v>KAWASAKI</v>
      </c>
      <c r="N755" s="63" t="str">
        <f>VLOOKUP(D755,'[3]NEW LEGEND 2026'!G:J,4,0)</f>
        <v>BLACK BLUE</v>
      </c>
      <c r="O755" s="68" t="str">
        <f t="shared" si="67"/>
        <v>APR</v>
      </c>
      <c r="P755" s="68">
        <f t="shared" si="68"/>
        <v>10</v>
      </c>
      <c r="Q755" s="68">
        <f t="shared" si="69"/>
        <v>2026</v>
      </c>
      <c r="R755" s="69">
        <f t="shared" si="70"/>
        <v>-69.56718749999709</v>
      </c>
      <c r="S755" s="69">
        <f t="shared" si="71"/>
        <v>-6.5671990740665933</v>
      </c>
      <c r="T755" s="70" t="str">
        <f t="shared" si="72"/>
        <v>1-30 DAYS</v>
      </c>
      <c r="U755" s="70" t="str">
        <f t="shared" si="72"/>
        <v>1-30 DAYS</v>
      </c>
    </row>
    <row r="756" spans="1:21">
      <c r="A756" s="63" t="str">
        <f>VLOOKUP(L756,[1]Sheet1!$N:$P,3,0)</f>
        <v>M1 SURALLAH</v>
      </c>
      <c r="B756" s="66">
        <v>46059.567199074067</v>
      </c>
      <c r="C756" s="66">
        <v>46122.567187499997</v>
      </c>
      <c r="D756" s="67" t="s">
        <v>542</v>
      </c>
      <c r="E756" s="67" t="s">
        <v>543</v>
      </c>
      <c r="F756" s="1">
        <v>1</v>
      </c>
      <c r="G756" s="63" t="str">
        <f>VLOOKUP(D756,[2]MINDANAO!$B:$C,2,0)</f>
        <v>CT100</v>
      </c>
      <c r="H756" s="67">
        <v>55298</v>
      </c>
      <c r="I756" s="63" t="str">
        <f>VLOOKUP(L756,'[3]NEW LEGEND 2026'!M:S,7,0)</f>
        <v>MUTI</v>
      </c>
      <c r="J756" s="67" t="s">
        <v>2271</v>
      </c>
      <c r="K756" s="67" t="s">
        <v>2272</v>
      </c>
      <c r="L756" s="67" t="s">
        <v>546</v>
      </c>
      <c r="M756" s="63" t="str">
        <f>VLOOKUP(D756,'[3]NEW LEGEND 2026'!G:I,3,0)</f>
        <v>KAWASAKI</v>
      </c>
      <c r="N756" s="63" t="str">
        <f>VLOOKUP(D756,'[3]NEW LEGEND 2026'!G:J,4,0)</f>
        <v>BLACK BLUE</v>
      </c>
      <c r="O756" s="68" t="str">
        <f t="shared" si="67"/>
        <v>APR</v>
      </c>
      <c r="P756" s="68">
        <f t="shared" si="68"/>
        <v>10</v>
      </c>
      <c r="Q756" s="68">
        <f t="shared" si="69"/>
        <v>2026</v>
      </c>
      <c r="R756" s="69">
        <f t="shared" si="70"/>
        <v>-69.56718749999709</v>
      </c>
      <c r="S756" s="69">
        <f t="shared" si="71"/>
        <v>-6.5671990740665933</v>
      </c>
      <c r="T756" s="70" t="str">
        <f t="shared" si="72"/>
        <v>1-30 DAYS</v>
      </c>
      <c r="U756" s="70" t="str">
        <f t="shared" si="72"/>
        <v>1-30 DAYS</v>
      </c>
    </row>
    <row r="757" spans="1:21">
      <c r="A757" s="63" t="str">
        <f>VLOOKUP(L757,[1]Sheet1!$N:$P,3,0)</f>
        <v>M1 BUTUAN</v>
      </c>
      <c r="B757" s="66">
        <v>46118.462881944448</v>
      </c>
      <c r="C757" s="66">
        <v>46122.606041666673</v>
      </c>
      <c r="D757" s="67" t="s">
        <v>577</v>
      </c>
      <c r="E757" s="67" t="s">
        <v>578</v>
      </c>
      <c r="F757" s="1">
        <v>1</v>
      </c>
      <c r="G757" s="63" t="str">
        <f>VLOOKUP(D757,[2]MINDANAO!$B:$C,2,0)</f>
        <v>WAVE RSX(DISC)</v>
      </c>
      <c r="H757" s="67">
        <v>63718</v>
      </c>
      <c r="I757" s="63" t="str">
        <f>VLOOKUP(L757,'[3]NEW LEGEND 2026'!M:S,7,0)</f>
        <v>MUTI</v>
      </c>
      <c r="J757" s="67" t="s">
        <v>2273</v>
      </c>
      <c r="K757" s="67" t="s">
        <v>2274</v>
      </c>
      <c r="L757" s="67" t="s">
        <v>897</v>
      </c>
      <c r="M757" s="63" t="str">
        <f>VLOOKUP(D757,'[3]NEW LEGEND 2026'!G:I,3,0)</f>
        <v>HONDA</v>
      </c>
      <c r="N757" s="63" t="str">
        <f>VLOOKUP(D757,'[3]NEW LEGEND 2026'!G:J,4,0)</f>
        <v>BLACK)</v>
      </c>
      <c r="O757" s="68" t="str">
        <f t="shared" si="67"/>
        <v>APR</v>
      </c>
      <c r="P757" s="68">
        <f t="shared" si="68"/>
        <v>10</v>
      </c>
      <c r="Q757" s="68">
        <f t="shared" si="69"/>
        <v>2026</v>
      </c>
      <c r="R757" s="69">
        <f t="shared" si="70"/>
        <v>-69.606041666673264</v>
      </c>
      <c r="S757" s="69">
        <f t="shared" si="71"/>
        <v>-65.462881944447872</v>
      </c>
      <c r="T757" s="70" t="str">
        <f t="shared" si="72"/>
        <v>1-30 DAYS</v>
      </c>
      <c r="U757" s="70" t="str">
        <f t="shared" si="72"/>
        <v>1-30 DAYS</v>
      </c>
    </row>
    <row r="758" spans="1:21">
      <c r="A758" s="63" t="str">
        <f>VLOOKUP(L758,[1]Sheet1!$N:$P,3,0)</f>
        <v>M1 3S</v>
      </c>
      <c r="B758" s="66">
        <v>46122.71292824074</v>
      </c>
      <c r="C758" s="66">
        <v>46122.71292824074</v>
      </c>
      <c r="D758" s="67" t="s">
        <v>1064</v>
      </c>
      <c r="E758" s="67" t="s">
        <v>1065</v>
      </c>
      <c r="F758" s="1">
        <v>1</v>
      </c>
      <c r="G758" s="63" t="str">
        <f>VLOOKUP(D758,[2]MINDANAO!$B:$C,2,0)</f>
        <v>AVENIS125</v>
      </c>
      <c r="H758" s="67">
        <v>77012</v>
      </c>
      <c r="I758" s="63" t="str">
        <f>VLOOKUP(L758,'[3]NEW LEGEND 2026'!M:S,7,0)</f>
        <v>MUTI</v>
      </c>
      <c r="J758" s="67" t="s">
        <v>2275</v>
      </c>
      <c r="K758" s="67" t="s">
        <v>2276</v>
      </c>
      <c r="L758" s="67" t="s">
        <v>1528</v>
      </c>
      <c r="M758" s="63" t="str">
        <f>VLOOKUP(D758,'[3]NEW LEGEND 2026'!G:I,3,0)</f>
        <v>SUZUKI</v>
      </c>
      <c r="N758" s="63" t="str">
        <f>VLOOKUP(D758,'[3]NEW LEGEND 2026'!G:J,4,0)</f>
        <v>BLACK</v>
      </c>
      <c r="O758" s="68" t="str">
        <f t="shared" si="67"/>
        <v>APR</v>
      </c>
      <c r="P758" s="68">
        <f t="shared" si="68"/>
        <v>10</v>
      </c>
      <c r="Q758" s="68">
        <f t="shared" si="69"/>
        <v>2026</v>
      </c>
      <c r="R758" s="69">
        <f t="shared" si="70"/>
        <v>-69.712928240740439</v>
      </c>
      <c r="S758" s="69">
        <f t="shared" si="71"/>
        <v>-69.712928240740439</v>
      </c>
      <c r="T758" s="70" t="str">
        <f t="shared" si="72"/>
        <v>1-30 DAYS</v>
      </c>
      <c r="U758" s="70" t="str">
        <f t="shared" si="72"/>
        <v>1-30 DAYS</v>
      </c>
    </row>
    <row r="759" spans="1:21">
      <c r="A759" s="63" t="str">
        <f>VLOOKUP(L759,[1]Sheet1!$N:$P,3,0)</f>
        <v>M2 SURIGAO</v>
      </c>
      <c r="B759" s="66">
        <v>46118.479270833333</v>
      </c>
      <c r="C759" s="66">
        <v>46123.359363425923</v>
      </c>
      <c r="D759" s="67" t="s">
        <v>1064</v>
      </c>
      <c r="E759" s="67" t="s">
        <v>1065</v>
      </c>
      <c r="F759" s="1">
        <v>1</v>
      </c>
      <c r="G759" s="63" t="str">
        <f>VLOOKUP(D759,[2]MINDANAO!$B:$C,2,0)</f>
        <v>AVENIS125</v>
      </c>
      <c r="H759" s="67">
        <v>77012</v>
      </c>
      <c r="I759" s="63" t="str">
        <f>VLOOKUP(L759,'[3]NEW LEGEND 2026'!M:S,7,0)</f>
        <v>ULTIMATE</v>
      </c>
      <c r="J759" s="67" t="s">
        <v>2277</v>
      </c>
      <c r="K759" s="67" t="s">
        <v>2278</v>
      </c>
      <c r="L759" s="67" t="s">
        <v>1214</v>
      </c>
      <c r="M759" s="63" t="str">
        <f>VLOOKUP(D759,'[3]NEW LEGEND 2026'!G:I,3,0)</f>
        <v>SUZUKI</v>
      </c>
      <c r="N759" s="63" t="str">
        <f>VLOOKUP(D759,'[3]NEW LEGEND 2026'!G:J,4,0)</f>
        <v>BLACK</v>
      </c>
      <c r="O759" s="68" t="str">
        <f t="shared" si="67"/>
        <v>APR</v>
      </c>
      <c r="P759" s="68">
        <f t="shared" si="68"/>
        <v>11</v>
      </c>
      <c r="Q759" s="68">
        <f t="shared" si="69"/>
        <v>2026</v>
      </c>
      <c r="R759" s="69">
        <f t="shared" si="70"/>
        <v>-70.35936342592322</v>
      </c>
      <c r="S759" s="69">
        <f t="shared" si="71"/>
        <v>-65.47927083333343</v>
      </c>
      <c r="T759" s="70" t="str">
        <f t="shared" si="72"/>
        <v>1-30 DAYS</v>
      </c>
      <c r="U759" s="70" t="str">
        <f t="shared" si="72"/>
        <v>1-30 DAYS</v>
      </c>
    </row>
    <row r="760" spans="1:21">
      <c r="A760" s="63" t="str">
        <f>VLOOKUP(L760,[1]Sheet1!$N:$P,3,0)</f>
        <v>M1 KABACAN</v>
      </c>
      <c r="B760" s="66">
        <v>45947.395567129628</v>
      </c>
      <c r="C760" s="66">
        <v>46123.413460648153</v>
      </c>
      <c r="D760" s="67" t="s">
        <v>1060</v>
      </c>
      <c r="E760" s="67" t="s">
        <v>1061</v>
      </c>
      <c r="F760" s="1">
        <v>1</v>
      </c>
      <c r="G760" s="63" t="str">
        <f>VLOOKUP(D760,[2]MINDANAO!$B:$C,2,0)</f>
        <v>MIO AEROX S 155</v>
      </c>
      <c r="H760" s="67">
        <v>152427</v>
      </c>
      <c r="I760" s="63" t="str">
        <f>VLOOKUP(L760,'[3]NEW LEGEND 2026'!M:S,7,0)</f>
        <v>MUTI</v>
      </c>
      <c r="J760" s="67" t="s">
        <v>2279</v>
      </c>
      <c r="K760" s="67" t="s">
        <v>2280</v>
      </c>
      <c r="L760" s="67" t="s">
        <v>397</v>
      </c>
      <c r="M760" s="63" t="str">
        <f>VLOOKUP(D760,'[3]NEW LEGEND 2026'!G:I,3,0)</f>
        <v>YAMAHA</v>
      </c>
      <c r="N760" s="63" t="str">
        <f>VLOOKUP(D760,'[3]NEW LEGEND 2026'!G:J,4,0)</f>
        <v>MATTE BLUE</v>
      </c>
      <c r="O760" s="68" t="str">
        <f t="shared" si="67"/>
        <v>APR</v>
      </c>
      <c r="P760" s="68">
        <f t="shared" si="68"/>
        <v>11</v>
      </c>
      <c r="Q760" s="68">
        <f t="shared" si="69"/>
        <v>2026</v>
      </c>
      <c r="R760" s="69">
        <f t="shared" si="70"/>
        <v>-70.413460648152977</v>
      </c>
      <c r="S760" s="69">
        <f t="shared" si="71"/>
        <v>105.60443287037197</v>
      </c>
      <c r="T760" s="70" t="str">
        <f t="shared" si="72"/>
        <v>1-30 DAYS</v>
      </c>
      <c r="U760" s="70" t="str">
        <f t="shared" si="72"/>
        <v>91 DAYS UP</v>
      </c>
    </row>
    <row r="761" spans="1:21">
      <c r="A761" s="63" t="str">
        <f>VLOOKUP(L761,[1]Sheet1!$N:$P,3,0)</f>
        <v>M2 TAGUM 3</v>
      </c>
      <c r="B761" s="66">
        <v>46122.615289351852</v>
      </c>
      <c r="C761" s="66">
        <v>46123.648668981477</v>
      </c>
      <c r="D761" s="67" t="s">
        <v>1000</v>
      </c>
      <c r="E761" s="67" t="s">
        <v>1001</v>
      </c>
      <c r="F761" s="1">
        <v>1</v>
      </c>
      <c r="G761" s="63" t="str">
        <f>VLOOKUP(D761,[2]MINDANAO!$B:$C,2,0)</f>
        <v>XRM RS</v>
      </c>
      <c r="H761" s="67">
        <v>74538</v>
      </c>
      <c r="I761" s="63" t="str">
        <f>VLOOKUP(L761,'[3]NEW LEGEND 2026'!M:S,7,0)</f>
        <v>ULTIMATE</v>
      </c>
      <c r="J761" s="67" t="s">
        <v>2281</v>
      </c>
      <c r="K761" s="67" t="s">
        <v>2282</v>
      </c>
      <c r="L761" s="67" t="s">
        <v>744</v>
      </c>
      <c r="M761" s="63" t="str">
        <f>VLOOKUP(D761,'[3]NEW LEGEND 2026'!G:I,3,0)</f>
        <v>HONDA</v>
      </c>
      <c r="N761" s="63" t="str">
        <f>VLOOKUP(D761,'[3]NEW LEGEND 2026'!G:J,4,0)</f>
        <v>GRAY</v>
      </c>
      <c r="O761" s="68" t="str">
        <f t="shared" si="67"/>
        <v>APR</v>
      </c>
      <c r="P761" s="68">
        <f t="shared" si="68"/>
        <v>11</v>
      </c>
      <c r="Q761" s="68">
        <f t="shared" si="69"/>
        <v>2026</v>
      </c>
      <c r="R761" s="69">
        <f t="shared" si="70"/>
        <v>-70.648668981477385</v>
      </c>
      <c r="S761" s="69">
        <f t="shared" si="71"/>
        <v>-69.61528935185197</v>
      </c>
      <c r="T761" s="70" t="str">
        <f t="shared" si="72"/>
        <v>1-30 DAYS</v>
      </c>
      <c r="U761" s="70" t="str">
        <f t="shared" si="72"/>
        <v>1-30 DAYS</v>
      </c>
    </row>
    <row r="762" spans="1:21">
      <c r="A762" s="63" t="str">
        <f>VLOOKUP(L762,[1]Sheet1!$N:$P,3,0)</f>
        <v>M1 MIDSAYAP</v>
      </c>
      <c r="B762" s="66">
        <v>46125.54582175926</v>
      </c>
      <c r="C762" s="66">
        <v>46125.54582175926</v>
      </c>
      <c r="D762" s="67" t="s">
        <v>2283</v>
      </c>
      <c r="E762" s="67" t="s">
        <v>2284</v>
      </c>
      <c r="F762" s="1">
        <v>1</v>
      </c>
      <c r="G762" s="63" t="str">
        <f>VLOOKUP(D762,[2]MINDANAO!$B:$C,2,0)</f>
        <v>BAJAJ RE 4S FI</v>
      </c>
      <c r="H762" s="67">
        <v>187000</v>
      </c>
      <c r="I762" s="63" t="str">
        <f>VLOOKUP(L762,'[3]NEW LEGEND 2026'!M:S,7,0)</f>
        <v>MUTI</v>
      </c>
      <c r="J762" s="67" t="s">
        <v>2285</v>
      </c>
      <c r="K762" s="67" t="s">
        <v>2286</v>
      </c>
      <c r="L762" s="67" t="s">
        <v>1579</v>
      </c>
      <c r="M762" s="63" t="str">
        <f>VLOOKUP(D762,'[3]NEW LEGEND 2026'!G:I,3,0)</f>
        <v>TRIMOTORS</v>
      </c>
      <c r="N762" s="63" t="str">
        <f>VLOOKUP(D762,'[3]NEW LEGEND 2026'!G:J,4,0)</f>
        <v>RED</v>
      </c>
      <c r="O762" s="68" t="str">
        <f t="shared" si="67"/>
        <v>APR</v>
      </c>
      <c r="P762" s="68">
        <f t="shared" si="68"/>
        <v>13</v>
      </c>
      <c r="Q762" s="68">
        <f t="shared" si="69"/>
        <v>2026</v>
      </c>
      <c r="R762" s="69">
        <f t="shared" si="70"/>
        <v>-72.545821759260434</v>
      </c>
      <c r="S762" s="69">
        <f t="shared" si="71"/>
        <v>-72.545821759260434</v>
      </c>
      <c r="T762" s="70" t="str">
        <f t="shared" si="72"/>
        <v>1-30 DAYS</v>
      </c>
      <c r="U762" s="70" t="str">
        <f t="shared" si="72"/>
        <v>1-30 DAYS</v>
      </c>
    </row>
    <row r="763" spans="1:21">
      <c r="A763" s="63" t="str">
        <f>VLOOKUP(L763,[1]Sheet1!$N:$P,3,0)</f>
        <v>M1 HONDA KORONADAL</v>
      </c>
      <c r="B763" s="66">
        <v>46126.367812500001</v>
      </c>
      <c r="C763" s="66">
        <v>46126.367812500001</v>
      </c>
      <c r="D763" s="67" t="s">
        <v>1027</v>
      </c>
      <c r="E763" s="67" t="s">
        <v>1028</v>
      </c>
      <c r="F763" s="1">
        <v>1</v>
      </c>
      <c r="G763" s="63" t="str">
        <f>VLOOKUP(D763,[2]MINDANAO!$B:$C,2,0)</f>
        <v>CRF150R</v>
      </c>
      <c r="H763" s="67">
        <v>279760</v>
      </c>
      <c r="I763" s="63" t="str">
        <f>VLOOKUP(L763,'[3]NEW LEGEND 2026'!M:S,7,0)</f>
        <v>HONDA</v>
      </c>
      <c r="J763" s="67" t="s">
        <v>2287</v>
      </c>
      <c r="K763" s="67" t="s">
        <v>2288</v>
      </c>
      <c r="L763" s="67" t="s">
        <v>1952</v>
      </c>
      <c r="M763" s="63" t="str">
        <f>VLOOKUP(D763,'[3]NEW LEGEND 2026'!G:I,3,0)</f>
        <v>HONDA</v>
      </c>
      <c r="N763" s="63" t="str">
        <f>VLOOKUP(D763,'[3]NEW LEGEND 2026'!G:J,4,0)</f>
        <v>RED</v>
      </c>
      <c r="O763" s="68" t="str">
        <f t="shared" si="67"/>
        <v>APR</v>
      </c>
      <c r="P763" s="68">
        <f t="shared" si="68"/>
        <v>14</v>
      </c>
      <c r="Q763" s="68">
        <f t="shared" si="69"/>
        <v>2026</v>
      </c>
      <c r="R763" s="69">
        <f t="shared" si="70"/>
        <v>-73.367812500000582</v>
      </c>
      <c r="S763" s="69">
        <f t="shared" si="71"/>
        <v>-73.367812500000582</v>
      </c>
      <c r="T763" s="70" t="str">
        <f t="shared" si="72"/>
        <v>1-30 DAYS</v>
      </c>
      <c r="U763" s="70" t="str">
        <f t="shared" si="72"/>
        <v>1-30 DAYS</v>
      </c>
    </row>
    <row r="764" spans="1:21">
      <c r="A764" s="63" t="str">
        <f>VLOOKUP(L764,[1]Sheet1!$N:$P,3,0)</f>
        <v>M1 SURALLAH</v>
      </c>
      <c r="B764" s="66">
        <v>46125.42454861111</v>
      </c>
      <c r="C764" s="66">
        <v>46126.455127314817</v>
      </c>
      <c r="D764" s="67" t="s">
        <v>915</v>
      </c>
      <c r="E764" s="67" t="s">
        <v>916</v>
      </c>
      <c r="F764" s="1">
        <v>1</v>
      </c>
      <c r="G764" s="63" t="str">
        <f>VLOOKUP(D764,[2]MINDANAO!$B:$C,2,0)</f>
        <v>XRM DUAL SPORTS FI(DS)</v>
      </c>
      <c r="H764" s="67">
        <v>70158</v>
      </c>
      <c r="I764" s="63" t="str">
        <f>VLOOKUP(L764,'[3]NEW LEGEND 2026'!M:S,7,0)</f>
        <v>MUTI</v>
      </c>
      <c r="J764" s="67" t="s">
        <v>2289</v>
      </c>
      <c r="K764" s="67" t="s">
        <v>2290</v>
      </c>
      <c r="L764" s="67" t="s">
        <v>546</v>
      </c>
      <c r="M764" s="63" t="str">
        <f>VLOOKUP(D764,'[3]NEW LEGEND 2026'!G:I,3,0)</f>
        <v>HONDA</v>
      </c>
      <c r="N764" s="63" t="str">
        <f>VLOOKUP(D764,'[3]NEW LEGEND 2026'!G:J,4,0)</f>
        <v>BLUE/BLACK</v>
      </c>
      <c r="O764" s="68" t="str">
        <f t="shared" si="67"/>
        <v>APR</v>
      </c>
      <c r="P764" s="68">
        <f t="shared" si="68"/>
        <v>14</v>
      </c>
      <c r="Q764" s="68">
        <f t="shared" si="69"/>
        <v>2026</v>
      </c>
      <c r="R764" s="69">
        <f t="shared" si="70"/>
        <v>-73.455127314817219</v>
      </c>
      <c r="S764" s="69">
        <f t="shared" si="71"/>
        <v>-72.424548611110367</v>
      </c>
      <c r="T764" s="70" t="str">
        <f t="shared" si="72"/>
        <v>1-30 DAYS</v>
      </c>
      <c r="U764" s="70" t="str">
        <f t="shared" si="72"/>
        <v>1-30 DAYS</v>
      </c>
    </row>
    <row r="765" spans="1:21">
      <c r="A765" s="63" t="str">
        <f>VLOOKUP(L765,[1]Sheet1!$N:$P,3,0)</f>
        <v>M1 HONDA SURALLAH</v>
      </c>
      <c r="B765" s="66">
        <v>46114.651354166657</v>
      </c>
      <c r="C765" s="66">
        <v>46126.470127314817</v>
      </c>
      <c r="D765" s="67" t="s">
        <v>604</v>
      </c>
      <c r="E765" s="67" t="s">
        <v>605</v>
      </c>
      <c r="F765" s="1">
        <v>1</v>
      </c>
      <c r="G765" s="63" t="str">
        <f>VLOOKUP(D765,[2]MINDANAO!$B:$C,2,0)</f>
        <v>XRM OFFROAD FI(DSX)</v>
      </c>
      <c r="H765" s="67">
        <v>72378</v>
      </c>
      <c r="I765" s="63" t="str">
        <f>VLOOKUP(L765,'[3]NEW LEGEND 2026'!M:S,7,0)</f>
        <v>HONDA</v>
      </c>
      <c r="J765" s="67" t="s">
        <v>2291</v>
      </c>
      <c r="K765" s="67" t="s">
        <v>2292</v>
      </c>
      <c r="L765" s="67" t="s">
        <v>1031</v>
      </c>
      <c r="M765" s="63" t="str">
        <f>VLOOKUP(D765,'[3]NEW LEGEND 2026'!G:I,3,0)</f>
        <v>HONDA</v>
      </c>
      <c r="N765" s="63" t="str">
        <f>VLOOKUP(D765,'[3]NEW LEGEND 2026'!G:J,4,0)</f>
        <v>WHITE/BLUE</v>
      </c>
      <c r="O765" s="68" t="str">
        <f t="shared" si="67"/>
        <v>APR</v>
      </c>
      <c r="P765" s="68">
        <f t="shared" si="68"/>
        <v>14</v>
      </c>
      <c r="Q765" s="68">
        <f t="shared" si="69"/>
        <v>2026</v>
      </c>
      <c r="R765" s="69">
        <f t="shared" si="70"/>
        <v>-73.470127314816636</v>
      </c>
      <c r="S765" s="69">
        <f t="shared" si="71"/>
        <v>-61.651354166657256</v>
      </c>
      <c r="T765" s="70" t="str">
        <f t="shared" si="72"/>
        <v>1-30 DAYS</v>
      </c>
      <c r="U765" s="70" t="str">
        <f t="shared" si="72"/>
        <v>1-30 DAYS</v>
      </c>
    </row>
    <row r="766" spans="1:21">
      <c r="A766" s="63" t="str">
        <f>VLOOKUP(L766,[1]Sheet1!$N:$P,3,0)</f>
        <v>M1 LAPASAN</v>
      </c>
      <c r="B766" s="66">
        <v>45446.727337962962</v>
      </c>
      <c r="C766" s="66">
        <v>46127.374837962961</v>
      </c>
      <c r="D766" s="67" t="s">
        <v>966</v>
      </c>
      <c r="E766" s="67" t="s">
        <v>967</v>
      </c>
      <c r="F766" s="1">
        <v>1</v>
      </c>
      <c r="G766" s="63" t="str">
        <f>VLOOKUP(D766,[2]MINDANAO!$B:$C,2,0)</f>
        <v>TMX150 SUPREMO</v>
      </c>
      <c r="H766" s="67">
        <v>76598</v>
      </c>
      <c r="I766" s="63" t="str">
        <f>VLOOKUP(L766,'[3]NEW LEGEND 2026'!M:S,7,0)</f>
        <v>MUTI</v>
      </c>
      <c r="J766" s="67" t="s">
        <v>2293</v>
      </c>
      <c r="K766" s="67" t="s">
        <v>2294</v>
      </c>
      <c r="L766" s="67" t="s">
        <v>411</v>
      </c>
      <c r="M766" s="63" t="str">
        <f>VLOOKUP(D766,'[3]NEW LEGEND 2026'!G:I,3,0)</f>
        <v>HONDA</v>
      </c>
      <c r="N766" s="63" t="str">
        <f>VLOOKUP(D766,'[3]NEW LEGEND 2026'!G:J,4,0)</f>
        <v>RED</v>
      </c>
      <c r="O766" s="68" t="str">
        <f t="shared" si="67"/>
        <v>APR</v>
      </c>
      <c r="P766" s="68">
        <f t="shared" si="68"/>
        <v>15</v>
      </c>
      <c r="Q766" s="68">
        <f t="shared" si="69"/>
        <v>2026</v>
      </c>
      <c r="R766" s="69">
        <f t="shared" si="70"/>
        <v>-74.374837962961465</v>
      </c>
      <c r="S766" s="69">
        <f t="shared" si="71"/>
        <v>606.27266203703766</v>
      </c>
      <c r="T766" s="70" t="str">
        <f t="shared" si="72"/>
        <v>1-30 DAYS</v>
      </c>
      <c r="U766" s="70" t="str">
        <f t="shared" si="72"/>
        <v>91 DAYS UP</v>
      </c>
    </row>
    <row r="767" spans="1:21">
      <c r="A767" s="63" t="str">
        <f>VLOOKUP(L767,[1]Sheet1!$N:$P,3,0)</f>
        <v>M1 KABACAN</v>
      </c>
      <c r="B767" s="66">
        <v>46060.418321759258</v>
      </c>
      <c r="C767" s="66">
        <v>46128.448773148149</v>
      </c>
      <c r="D767" s="67" t="s">
        <v>542</v>
      </c>
      <c r="E767" s="67" t="s">
        <v>543</v>
      </c>
      <c r="F767" s="1">
        <v>1</v>
      </c>
      <c r="G767" s="63" t="str">
        <f>VLOOKUP(D767,[2]MINDANAO!$B:$C,2,0)</f>
        <v>CT100</v>
      </c>
      <c r="H767" s="67">
        <v>55298</v>
      </c>
      <c r="I767" s="63" t="str">
        <f>VLOOKUP(L767,'[3]NEW LEGEND 2026'!M:S,7,0)</f>
        <v>MUTI</v>
      </c>
      <c r="J767" s="67" t="s">
        <v>2295</v>
      </c>
      <c r="K767" s="67" t="s">
        <v>2296</v>
      </c>
      <c r="L767" s="67" t="s">
        <v>397</v>
      </c>
      <c r="M767" s="63" t="str">
        <f>VLOOKUP(D767,'[3]NEW LEGEND 2026'!G:I,3,0)</f>
        <v>KAWASAKI</v>
      </c>
      <c r="N767" s="63" t="str">
        <f>VLOOKUP(D767,'[3]NEW LEGEND 2026'!G:J,4,0)</f>
        <v>BLACK BLUE</v>
      </c>
      <c r="O767" s="68" t="str">
        <f t="shared" si="67"/>
        <v>APR</v>
      </c>
      <c r="P767" s="68">
        <f t="shared" si="68"/>
        <v>16</v>
      </c>
      <c r="Q767" s="68">
        <f t="shared" si="69"/>
        <v>2026</v>
      </c>
      <c r="R767" s="69">
        <f t="shared" si="70"/>
        <v>-75.448773148149485</v>
      </c>
      <c r="S767" s="69">
        <f t="shared" si="71"/>
        <v>-7.4183217592581059</v>
      </c>
      <c r="T767" s="70" t="str">
        <f t="shared" si="72"/>
        <v>1-30 DAYS</v>
      </c>
      <c r="U767" s="70" t="str">
        <f t="shared" si="72"/>
        <v>1-30 DAYS</v>
      </c>
    </row>
    <row r="768" spans="1:21">
      <c r="A768" s="63" t="str">
        <f>VLOOKUP(L768,[1]Sheet1!$N:$P,3,0)</f>
        <v>M2 ECOLAND</v>
      </c>
      <c r="B768" s="66">
        <v>46014.613136574073</v>
      </c>
      <c r="C768" s="66">
        <v>46128.586099537039</v>
      </c>
      <c r="D768" s="67" t="s">
        <v>454</v>
      </c>
      <c r="E768" s="67" t="s">
        <v>455</v>
      </c>
      <c r="F768" s="1">
        <v>1</v>
      </c>
      <c r="G768" s="63" t="str">
        <f>VLOOKUP(D768,[2]MINDANAO!$B:$C,2,0)</f>
        <v>AVENIS125</v>
      </c>
      <c r="H768" s="67">
        <v>77012</v>
      </c>
      <c r="I768" s="63" t="str">
        <f>VLOOKUP(L768,'[3]NEW LEGEND 2026'!M:S,7,0)</f>
        <v>ULTIMATE</v>
      </c>
      <c r="J768" s="67" t="s">
        <v>2297</v>
      </c>
      <c r="K768" s="67" t="s">
        <v>2298</v>
      </c>
      <c r="L768" s="67" t="s">
        <v>1004</v>
      </c>
      <c r="M768" s="63" t="str">
        <f>VLOOKUP(D768,'[3]NEW LEGEND 2026'!G:I,3,0)</f>
        <v>SUZUKI</v>
      </c>
      <c r="N768" s="63" t="str">
        <f>VLOOKUP(D768,'[3]NEW LEGEND 2026'!G:J,4,0)</f>
        <v>ORANGE</v>
      </c>
      <c r="O768" s="68" t="str">
        <f t="shared" si="67"/>
        <v>APR</v>
      </c>
      <c r="P768" s="68">
        <f t="shared" si="68"/>
        <v>16</v>
      </c>
      <c r="Q768" s="68">
        <f t="shared" si="69"/>
        <v>2026</v>
      </c>
      <c r="R768" s="69">
        <f t="shared" si="70"/>
        <v>-75.586099537038535</v>
      </c>
      <c r="S768" s="69">
        <f t="shared" si="71"/>
        <v>38.386863425927004</v>
      </c>
      <c r="T768" s="70" t="str">
        <f t="shared" si="72"/>
        <v>1-30 DAYS</v>
      </c>
      <c r="U768" s="70" t="str">
        <f t="shared" si="72"/>
        <v>31-60 DAYS</v>
      </c>
    </row>
    <row r="769" spans="1:21">
      <c r="A769" s="63" t="str">
        <f>VLOOKUP(L769,[1]Sheet1!$N:$P,3,0)</f>
        <v>M2 ECOLAND</v>
      </c>
      <c r="B769" s="66">
        <v>46127.607766203713</v>
      </c>
      <c r="C769" s="66">
        <v>46128.586099537039</v>
      </c>
      <c r="D769" s="67" t="s">
        <v>1064</v>
      </c>
      <c r="E769" s="67" t="s">
        <v>1065</v>
      </c>
      <c r="F769" s="1">
        <v>1</v>
      </c>
      <c r="G769" s="63" t="str">
        <f>VLOOKUP(D769,[2]MINDANAO!$B:$C,2,0)</f>
        <v>AVENIS125</v>
      </c>
      <c r="H769" s="67">
        <v>77012</v>
      </c>
      <c r="I769" s="63" t="str">
        <f>VLOOKUP(L769,'[3]NEW LEGEND 2026'!M:S,7,0)</f>
        <v>ULTIMATE</v>
      </c>
      <c r="J769" s="67" t="s">
        <v>2299</v>
      </c>
      <c r="K769" s="67" t="s">
        <v>2300</v>
      </c>
      <c r="L769" s="67" t="s">
        <v>1004</v>
      </c>
      <c r="M769" s="63" t="str">
        <f>VLOOKUP(D769,'[3]NEW LEGEND 2026'!G:I,3,0)</f>
        <v>SUZUKI</v>
      </c>
      <c r="N769" s="63" t="str">
        <f>VLOOKUP(D769,'[3]NEW LEGEND 2026'!G:J,4,0)</f>
        <v>BLACK</v>
      </c>
      <c r="O769" s="68" t="str">
        <f t="shared" si="67"/>
        <v>APR</v>
      </c>
      <c r="P769" s="68">
        <f t="shared" si="68"/>
        <v>16</v>
      </c>
      <c r="Q769" s="68">
        <f t="shared" si="69"/>
        <v>2026</v>
      </c>
      <c r="R769" s="69">
        <f t="shared" si="70"/>
        <v>-75.586099537038535</v>
      </c>
      <c r="S769" s="69">
        <f t="shared" si="71"/>
        <v>-74.607766203713254</v>
      </c>
      <c r="T769" s="70" t="str">
        <f t="shared" si="72"/>
        <v>1-30 DAYS</v>
      </c>
      <c r="U769" s="70" t="str">
        <f t="shared" si="72"/>
        <v>1-30 DAYS</v>
      </c>
    </row>
    <row r="770" spans="1:21">
      <c r="A770" s="63" t="str">
        <f>VLOOKUP(L770,[1]Sheet1!$N:$P,3,0)</f>
        <v>M2 BULUA</v>
      </c>
      <c r="B770" s="66">
        <v>46126.580497685187</v>
      </c>
      <c r="C770" s="66">
        <v>46128.594027777777</v>
      </c>
      <c r="D770" s="67" t="s">
        <v>623</v>
      </c>
      <c r="E770" s="67" t="s">
        <v>624</v>
      </c>
      <c r="F770" s="1">
        <v>1</v>
      </c>
      <c r="G770" s="63" t="str">
        <f>VLOOKUP(D770,[2]MINDANAO!$B:$C,2,0)</f>
        <v>CT100B</v>
      </c>
      <c r="H770" s="67">
        <v>52948</v>
      </c>
      <c r="I770" s="63" t="str">
        <f>VLOOKUP(L770,'[3]NEW LEGEND 2026'!M:S,7,0)</f>
        <v>ULTIMATE</v>
      </c>
      <c r="J770" s="67" t="s">
        <v>2301</v>
      </c>
      <c r="K770" s="67" t="s">
        <v>2302</v>
      </c>
      <c r="L770" s="67" t="s">
        <v>699</v>
      </c>
      <c r="M770" s="63" t="str">
        <f>VLOOKUP(D770,'[3]NEW LEGEND 2026'!G:I,3,0)</f>
        <v>KAWASAKI</v>
      </c>
      <c r="N770" s="63" t="str">
        <f>VLOOKUP(D770,'[3]NEW LEGEND 2026'!G:J,4,0)</f>
        <v>BLACK/RED</v>
      </c>
      <c r="O770" s="68" t="str">
        <f t="shared" ref="O770:O833" si="73">CHOOSE(MONTH(C770),"JAN","FEB","MAR","APR","MAY","JUN","JUL","AUG","SEP","OCT","NOV","DEC")</f>
        <v>APR</v>
      </c>
      <c r="P770" s="68">
        <f t="shared" ref="P770:P833" si="74">DAY(C770)</f>
        <v>16</v>
      </c>
      <c r="Q770" s="68">
        <f t="shared" ref="Q770:Q833" si="75">YEAR(C770)</f>
        <v>2026</v>
      </c>
      <c r="R770" s="69">
        <f t="shared" ref="R770:R833" si="76">DATE(2026,1,31)-C770</f>
        <v>-75.594027777777228</v>
      </c>
      <c r="S770" s="69">
        <f t="shared" si="71"/>
        <v>-73.580497685186856</v>
      </c>
      <c r="T770" s="70" t="str">
        <f t="shared" si="72"/>
        <v>1-30 DAYS</v>
      </c>
      <c r="U770" s="70" t="str">
        <f t="shared" si="72"/>
        <v>1-30 DAYS</v>
      </c>
    </row>
    <row r="771" spans="1:21">
      <c r="A771" s="63" t="str">
        <f>VLOOKUP(L771,[1]Sheet1!$N:$P,3,0)</f>
        <v>M1 MALUNGON</v>
      </c>
      <c r="B771" s="66">
        <v>46067.649606481478</v>
      </c>
      <c r="C771" s="66">
        <v>46128.603576388887</v>
      </c>
      <c r="D771" s="67" t="s">
        <v>1894</v>
      </c>
      <c r="E771" s="67" t="s">
        <v>1895</v>
      </c>
      <c r="F771" s="1">
        <v>1</v>
      </c>
      <c r="G771" s="63" t="str">
        <f>VLOOKUP(D771,[2]MINDANAO!$B:$C,2,0)</f>
        <v>RAIDER150 FI BLADE</v>
      </c>
      <c r="H771" s="67">
        <v>110446.43</v>
      </c>
      <c r="I771" s="63" t="str">
        <f>VLOOKUP(L771,'[3]NEW LEGEND 2026'!M:S,7,0)</f>
        <v>MUTI</v>
      </c>
      <c r="J771" s="67" t="s">
        <v>2303</v>
      </c>
      <c r="K771" s="67" t="s">
        <v>2304</v>
      </c>
      <c r="L771" s="67" t="s">
        <v>462</v>
      </c>
      <c r="M771" s="63" t="str">
        <f>VLOOKUP(D771,'[3]NEW LEGEND 2026'!G:I,3,0)</f>
        <v>SUZUKI</v>
      </c>
      <c r="N771" s="63" t="str">
        <f>VLOOKUP(D771,'[3]NEW LEGEND 2026'!G:J,4,0)</f>
        <v>RED/BLACK</v>
      </c>
      <c r="O771" s="68" t="str">
        <f t="shared" si="73"/>
        <v>APR</v>
      </c>
      <c r="P771" s="68">
        <f t="shared" si="74"/>
        <v>16</v>
      </c>
      <c r="Q771" s="68">
        <f t="shared" si="75"/>
        <v>2026</v>
      </c>
      <c r="R771" s="69">
        <f t="shared" si="76"/>
        <v>-75.603576388886722</v>
      </c>
      <c r="S771" s="69">
        <f t="shared" ref="S771:S834" si="77">DATE(2026,1,31)-B771</f>
        <v>-14.649606481478259</v>
      </c>
      <c r="T771" s="70" t="str">
        <f t="shared" si="72"/>
        <v>1-30 DAYS</v>
      </c>
      <c r="U771" s="70" t="str">
        <f t="shared" si="72"/>
        <v>1-30 DAYS</v>
      </c>
    </row>
    <row r="772" spans="1:21">
      <c r="A772" s="63" t="str">
        <f>VLOOKUP(L772,[1]Sheet1!$N:$P,3,0)</f>
        <v>M2 CABANTIAN</v>
      </c>
      <c r="B772" s="66">
        <v>46127.607766203713</v>
      </c>
      <c r="C772" s="66">
        <v>46128.605393518519</v>
      </c>
      <c r="D772" s="67" t="s">
        <v>1504</v>
      </c>
      <c r="E772" s="67" t="s">
        <v>1505</v>
      </c>
      <c r="F772" s="1">
        <v>1</v>
      </c>
      <c r="G772" s="63" t="str">
        <f>VLOOKUP(D772,[2]MINDANAO!$B:$C,2,0)</f>
        <v>KLX150</v>
      </c>
      <c r="H772" s="67">
        <v>130686</v>
      </c>
      <c r="I772" s="63" t="str">
        <f>VLOOKUP(L772,'[3]NEW LEGEND 2026'!M:S,7,0)</f>
        <v>ULTIMATE</v>
      </c>
      <c r="J772" s="67" t="s">
        <v>2305</v>
      </c>
      <c r="K772" s="67" t="s">
        <v>2306</v>
      </c>
      <c r="L772" s="67" t="s">
        <v>707</v>
      </c>
      <c r="M772" s="63" t="str">
        <f>VLOOKUP(D772,'[3]NEW LEGEND 2026'!G:I,3,0)</f>
        <v>KAWASAKI</v>
      </c>
      <c r="N772" s="63" t="str">
        <f>VLOOKUP(D772,'[3]NEW LEGEND 2026'!G:J,4,0)</f>
        <v>BLACK</v>
      </c>
      <c r="O772" s="68" t="str">
        <f t="shared" si="73"/>
        <v>APR</v>
      </c>
      <c r="P772" s="68">
        <f t="shared" si="74"/>
        <v>16</v>
      </c>
      <c r="Q772" s="68">
        <f t="shared" si="75"/>
        <v>2026</v>
      </c>
      <c r="R772" s="69">
        <f t="shared" si="76"/>
        <v>-75.605393518519122</v>
      </c>
      <c r="S772" s="69">
        <f t="shared" si="77"/>
        <v>-74.607766203713254</v>
      </c>
      <c r="T772" s="70" t="str">
        <f t="shared" si="72"/>
        <v>1-30 DAYS</v>
      </c>
      <c r="U772" s="70" t="str">
        <f t="shared" si="72"/>
        <v>1-30 DAYS</v>
      </c>
    </row>
    <row r="773" spans="1:21">
      <c r="A773" s="63" t="str">
        <f>VLOOKUP(L773,[1]Sheet1!$N:$P,3,0)</f>
        <v>M2 BAYUGAN</v>
      </c>
      <c r="B773" s="66">
        <v>46127.688483796293</v>
      </c>
      <c r="C773" s="66">
        <v>46129.371412037042</v>
      </c>
      <c r="D773" s="67" t="s">
        <v>1975</v>
      </c>
      <c r="E773" s="67" t="s">
        <v>1976</v>
      </c>
      <c r="F773" s="1">
        <v>1</v>
      </c>
      <c r="G773" s="63" t="str">
        <f>VLOOKUP(D773,[2]MINDANAO!$B:$C,2,0)</f>
        <v>NMAX155 FI ABS</v>
      </c>
      <c r="H773" s="67">
        <v>131528.57</v>
      </c>
      <c r="I773" s="63" t="str">
        <f>VLOOKUP(L773,'[3]NEW LEGEND 2026'!M:S,7,0)</f>
        <v>ULTIMATE</v>
      </c>
      <c r="J773" s="67" t="s">
        <v>2307</v>
      </c>
      <c r="K773" s="67" t="s">
        <v>2308</v>
      </c>
      <c r="L773" s="67" t="s">
        <v>692</v>
      </c>
      <c r="M773" s="63" t="str">
        <f>VLOOKUP(D773,'[3]NEW LEGEND 2026'!G:I,3,0)</f>
        <v>YAMAHA</v>
      </c>
      <c r="N773" s="63" t="str">
        <f>VLOOKUP(D773,'[3]NEW LEGEND 2026'!G:J,4,0)</f>
        <v>MATTE DARK GRAY</v>
      </c>
      <c r="O773" s="68" t="str">
        <f t="shared" si="73"/>
        <v>APR</v>
      </c>
      <c r="P773" s="68">
        <f t="shared" si="74"/>
        <v>17</v>
      </c>
      <c r="Q773" s="68">
        <f t="shared" si="75"/>
        <v>2026</v>
      </c>
      <c r="R773" s="69">
        <f t="shared" si="76"/>
        <v>-76.371412037042319</v>
      </c>
      <c r="S773" s="69">
        <f t="shared" si="77"/>
        <v>-74.68848379629344</v>
      </c>
      <c r="T773" s="70" t="str">
        <f t="shared" si="72"/>
        <v>1-30 DAYS</v>
      </c>
      <c r="U773" s="70" t="str">
        <f t="shared" si="72"/>
        <v>1-30 DAYS</v>
      </c>
    </row>
    <row r="774" spans="1:21">
      <c r="A774" s="63" t="str">
        <f>VLOOKUP(L774,[1]Sheet1!$N:$P,3,0)</f>
        <v>M2 BAYUGAN</v>
      </c>
      <c r="B774" s="66">
        <v>46127.688483796293</v>
      </c>
      <c r="C774" s="66">
        <v>46129.371412037042</v>
      </c>
      <c r="D774" s="67" t="s">
        <v>1975</v>
      </c>
      <c r="E774" s="67" t="s">
        <v>1976</v>
      </c>
      <c r="F774" s="1">
        <v>1</v>
      </c>
      <c r="G774" s="63" t="str">
        <f>VLOOKUP(D774,[2]MINDANAO!$B:$C,2,0)</f>
        <v>NMAX155 FI ABS</v>
      </c>
      <c r="H774" s="67">
        <v>131528.57</v>
      </c>
      <c r="I774" s="63" t="str">
        <f>VLOOKUP(L774,'[3]NEW LEGEND 2026'!M:S,7,0)</f>
        <v>ULTIMATE</v>
      </c>
      <c r="J774" s="67" t="s">
        <v>2309</v>
      </c>
      <c r="K774" s="67" t="s">
        <v>2310</v>
      </c>
      <c r="L774" s="67" t="s">
        <v>692</v>
      </c>
      <c r="M774" s="63" t="str">
        <f>VLOOKUP(D774,'[3]NEW LEGEND 2026'!G:I,3,0)</f>
        <v>YAMAHA</v>
      </c>
      <c r="N774" s="63" t="str">
        <f>VLOOKUP(D774,'[3]NEW LEGEND 2026'!G:J,4,0)</f>
        <v>MATTE DARK GRAY</v>
      </c>
      <c r="O774" s="68" t="str">
        <f t="shared" si="73"/>
        <v>APR</v>
      </c>
      <c r="P774" s="68">
        <f t="shared" si="74"/>
        <v>17</v>
      </c>
      <c r="Q774" s="68">
        <f t="shared" si="75"/>
        <v>2026</v>
      </c>
      <c r="R774" s="69">
        <f t="shared" si="76"/>
        <v>-76.371412037042319</v>
      </c>
      <c r="S774" s="69">
        <f t="shared" si="77"/>
        <v>-74.68848379629344</v>
      </c>
      <c r="T774" s="70" t="str">
        <f t="shared" si="72"/>
        <v>1-30 DAYS</v>
      </c>
      <c r="U774" s="70" t="str">
        <f t="shared" si="72"/>
        <v>1-30 DAYS</v>
      </c>
    </row>
    <row r="775" spans="1:21">
      <c r="A775" s="63" t="str">
        <f>VLOOKUP(L775,[1]Sheet1!$N:$P,3,0)</f>
        <v>M2 STO. TOMAS</v>
      </c>
      <c r="B775" s="66">
        <v>46129.492337962962</v>
      </c>
      <c r="C775" s="66">
        <v>46129.492337962962</v>
      </c>
      <c r="D775" s="67" t="s">
        <v>2311</v>
      </c>
      <c r="E775" s="67" t="s">
        <v>2312</v>
      </c>
      <c r="F775" s="1">
        <v>1</v>
      </c>
      <c r="G775" s="63" t="str">
        <f>VLOOKUP(D775,[2]MINDANAO!$B:$C,2,0)</f>
        <v>MAXIMA Z</v>
      </c>
      <c r="H775" s="67">
        <v>221000</v>
      </c>
      <c r="I775" s="63" t="str">
        <f>VLOOKUP(L775,'[3]NEW LEGEND 2026'!M:S,7,0)</f>
        <v>ULTIMATE</v>
      </c>
      <c r="J775" s="67" t="s">
        <v>2313</v>
      </c>
      <c r="K775" s="67" t="s">
        <v>2314</v>
      </c>
      <c r="L775" s="67" t="s">
        <v>1367</v>
      </c>
      <c r="M775" s="63" t="str">
        <f>VLOOKUP(D775,'[3]NEW LEGEND 2026'!G:I,3,0)</f>
        <v>TRIMOTORS</v>
      </c>
      <c r="N775" s="63" t="str">
        <f>VLOOKUP(D775,'[3]NEW LEGEND 2026'!G:J,4,0)</f>
        <v>YELLOW</v>
      </c>
      <c r="O775" s="68" t="str">
        <f t="shared" si="73"/>
        <v>APR</v>
      </c>
      <c r="P775" s="68">
        <f t="shared" si="74"/>
        <v>17</v>
      </c>
      <c r="Q775" s="68">
        <f t="shared" si="75"/>
        <v>2026</v>
      </c>
      <c r="R775" s="69">
        <f t="shared" si="76"/>
        <v>-76.492337962961756</v>
      </c>
      <c r="S775" s="69">
        <f t="shared" si="77"/>
        <v>-76.492337962961756</v>
      </c>
      <c r="T775" s="70" t="str">
        <f t="shared" si="72"/>
        <v>1-30 DAYS</v>
      </c>
      <c r="U775" s="70" t="str">
        <f t="shared" si="72"/>
        <v>1-30 DAYS</v>
      </c>
    </row>
    <row r="776" spans="1:21">
      <c r="A776" s="63" t="str">
        <f>VLOOKUP(L776,[1]Sheet1!$N:$P,3,0)</f>
        <v>M2 BATANGAS</v>
      </c>
      <c r="B776" s="66">
        <v>46129.60083333333</v>
      </c>
      <c r="C776" s="66">
        <v>46129.600821759261</v>
      </c>
      <c r="D776" s="67" t="s">
        <v>2019</v>
      </c>
      <c r="E776" s="67" t="s">
        <v>2020</v>
      </c>
      <c r="F776" s="1">
        <v>1</v>
      </c>
      <c r="G776" s="63" t="str">
        <f>VLOOKUP(D776,[2]MINDANAO!$B:$C,2,0)</f>
        <v xml:space="preserve">PG-1 </v>
      </c>
      <c r="H776" s="67">
        <v>77140.180000000008</v>
      </c>
      <c r="I776" s="63" t="str">
        <f>VLOOKUP(L776,'[3]NEW LEGEND 2026'!M:S,7,0)</f>
        <v>ULTIMATE</v>
      </c>
      <c r="J776" s="67" t="s">
        <v>2315</v>
      </c>
      <c r="K776" s="67" t="s">
        <v>2316</v>
      </c>
      <c r="L776" s="67" t="s">
        <v>1094</v>
      </c>
      <c r="M776" s="63" t="str">
        <f>VLOOKUP(D776,'[3]NEW LEGEND 2026'!G:I,3,0)</f>
        <v>YAMAHA</v>
      </c>
      <c r="N776" s="63" t="str">
        <f>VLOOKUP(D776,'[3]NEW LEGEND 2026'!G:J,4,0)</f>
        <v>LIGHT BLUE</v>
      </c>
      <c r="O776" s="68" t="str">
        <f t="shared" si="73"/>
        <v>APR</v>
      </c>
      <c r="P776" s="68">
        <f t="shared" si="74"/>
        <v>17</v>
      </c>
      <c r="Q776" s="68">
        <f t="shared" si="75"/>
        <v>2026</v>
      </c>
      <c r="R776" s="69">
        <f t="shared" si="76"/>
        <v>-76.600821759260725</v>
      </c>
      <c r="S776" s="69">
        <f t="shared" si="77"/>
        <v>-76.600833333330229</v>
      </c>
      <c r="T776" s="70" t="str">
        <f t="shared" si="72"/>
        <v>1-30 DAYS</v>
      </c>
      <c r="U776" s="70" t="str">
        <f t="shared" si="72"/>
        <v>1-30 DAYS</v>
      </c>
    </row>
    <row r="777" spans="1:21">
      <c r="A777" s="63" t="str">
        <f>VLOOKUP(L777,[1]Sheet1!$N:$P,3,0)</f>
        <v>GREATWALL</v>
      </c>
      <c r="B777" s="66">
        <v>45954.405277777783</v>
      </c>
      <c r="C777" s="66">
        <v>46129.637407407397</v>
      </c>
      <c r="D777" s="67" t="s">
        <v>821</v>
      </c>
      <c r="E777" s="67" t="s">
        <v>822</v>
      </c>
      <c r="F777" s="1">
        <v>1</v>
      </c>
      <c r="G777" s="63" t="str">
        <f>VLOOKUP(D777,[2]MINDANAO!$B:$C,2,0)</f>
        <v>SMASH(SPOKE)</v>
      </c>
      <c r="H777" s="67">
        <v>61202</v>
      </c>
      <c r="I777" s="63" t="str">
        <f>VLOOKUP(L777,'[3]NEW LEGEND 2026'!M:S,7,0)</f>
        <v>MUTI</v>
      </c>
      <c r="J777" s="67" t="s">
        <v>2317</v>
      </c>
      <c r="K777" s="67" t="s">
        <v>2318</v>
      </c>
      <c r="L777" s="67" t="s">
        <v>583</v>
      </c>
      <c r="M777" s="63" t="str">
        <f>VLOOKUP(D777,'[3]NEW LEGEND 2026'!G:I,3,0)</f>
        <v>SUZUKI</v>
      </c>
      <c r="N777" s="63" t="str">
        <f>VLOOKUP(D777,'[3]NEW LEGEND 2026'!G:J,4,0)</f>
        <v>E1BLACK</v>
      </c>
      <c r="O777" s="68" t="str">
        <f t="shared" si="73"/>
        <v>APR</v>
      </c>
      <c r="P777" s="68">
        <f t="shared" si="74"/>
        <v>17</v>
      </c>
      <c r="Q777" s="68">
        <f t="shared" si="75"/>
        <v>2026</v>
      </c>
      <c r="R777" s="69">
        <f t="shared" si="76"/>
        <v>-76.637407407397404</v>
      </c>
      <c r="S777" s="69">
        <f t="shared" si="77"/>
        <v>98.59472222221666</v>
      </c>
      <c r="T777" s="70" t="str">
        <f t="shared" si="72"/>
        <v>1-30 DAYS</v>
      </c>
      <c r="U777" s="70" t="str">
        <f t="shared" si="72"/>
        <v>91 DAYS UP</v>
      </c>
    </row>
    <row r="778" spans="1:21">
      <c r="A778" s="63" t="str">
        <f>VLOOKUP(L778,[1]Sheet1!$N:$P,3,0)</f>
        <v>GREATWALL</v>
      </c>
      <c r="B778" s="66">
        <v>46015.470231481479</v>
      </c>
      <c r="C778" s="66">
        <v>46129.643217592587</v>
      </c>
      <c r="D778" s="67" t="s">
        <v>1555</v>
      </c>
      <c r="E778" s="67" t="s">
        <v>1556</v>
      </c>
      <c r="F778" s="1">
        <v>1</v>
      </c>
      <c r="G778" s="63" t="str">
        <f>VLOOKUP(D778,[2]MINDANAO!$B:$C,2,0)</f>
        <v>BARAKO II (KICK START)</v>
      </c>
      <c r="H778" s="67">
        <v>88010</v>
      </c>
      <c r="I778" s="63" t="str">
        <f>VLOOKUP(L778,'[3]NEW LEGEND 2026'!M:S,7,0)</f>
        <v>MUTI</v>
      </c>
      <c r="J778" s="67" t="s">
        <v>2319</v>
      </c>
      <c r="K778" s="67" t="s">
        <v>2320</v>
      </c>
      <c r="L778" s="67" t="s">
        <v>583</v>
      </c>
      <c r="M778" s="63" t="str">
        <f>VLOOKUP(D778,'[3]NEW LEGEND 2026'!G:I,3,0)</f>
        <v>KAWASAKI</v>
      </c>
      <c r="N778" s="63" t="str">
        <f>VLOOKUP(D778,'[3]NEW LEGEND 2026'!G:J,4,0)</f>
        <v>GREY</v>
      </c>
      <c r="O778" s="68" t="str">
        <f t="shared" si="73"/>
        <v>APR</v>
      </c>
      <c r="P778" s="68">
        <f t="shared" si="74"/>
        <v>17</v>
      </c>
      <c r="Q778" s="68">
        <f t="shared" si="75"/>
        <v>2026</v>
      </c>
      <c r="R778" s="69">
        <f t="shared" si="76"/>
        <v>-76.643217592587462</v>
      </c>
      <c r="S778" s="69">
        <f t="shared" si="77"/>
        <v>37.52976851852145</v>
      </c>
      <c r="T778" s="70" t="str">
        <f t="shared" si="72"/>
        <v>1-30 DAYS</v>
      </c>
      <c r="U778" s="70" t="str">
        <f t="shared" si="72"/>
        <v>31-60 DAYS</v>
      </c>
    </row>
    <row r="779" spans="1:21">
      <c r="A779" s="63" t="str">
        <f>VLOOKUP(L779,[1]Sheet1!$N:$P,3,0)</f>
        <v>GREATWALL</v>
      </c>
      <c r="B779" s="66">
        <v>46015.470231481479</v>
      </c>
      <c r="C779" s="66">
        <v>46129.643217592587</v>
      </c>
      <c r="D779" s="67" t="s">
        <v>1555</v>
      </c>
      <c r="E779" s="67" t="s">
        <v>1556</v>
      </c>
      <c r="F779" s="1">
        <v>1</v>
      </c>
      <c r="G779" s="63" t="str">
        <f>VLOOKUP(D779,[2]MINDANAO!$B:$C,2,0)</f>
        <v>BARAKO II (KICK START)</v>
      </c>
      <c r="H779" s="67">
        <v>88010</v>
      </c>
      <c r="I779" s="63" t="str">
        <f>VLOOKUP(L779,'[3]NEW LEGEND 2026'!M:S,7,0)</f>
        <v>MUTI</v>
      </c>
      <c r="J779" s="67" t="s">
        <v>2321</v>
      </c>
      <c r="K779" s="67" t="s">
        <v>2322</v>
      </c>
      <c r="L779" s="67" t="s">
        <v>583</v>
      </c>
      <c r="M779" s="63" t="str">
        <f>VLOOKUP(D779,'[3]NEW LEGEND 2026'!G:I,3,0)</f>
        <v>KAWASAKI</v>
      </c>
      <c r="N779" s="63" t="str">
        <f>VLOOKUP(D779,'[3]NEW LEGEND 2026'!G:J,4,0)</f>
        <v>GREY</v>
      </c>
      <c r="O779" s="68" t="str">
        <f t="shared" si="73"/>
        <v>APR</v>
      </c>
      <c r="P779" s="68">
        <f t="shared" si="74"/>
        <v>17</v>
      </c>
      <c r="Q779" s="68">
        <f t="shared" si="75"/>
        <v>2026</v>
      </c>
      <c r="R779" s="69">
        <f t="shared" si="76"/>
        <v>-76.643217592587462</v>
      </c>
      <c r="S779" s="69">
        <f t="shared" si="77"/>
        <v>37.52976851852145</v>
      </c>
      <c r="T779" s="70" t="str">
        <f t="shared" si="72"/>
        <v>1-30 DAYS</v>
      </c>
      <c r="U779" s="70" t="str">
        <f t="shared" si="72"/>
        <v>31-60 DAYS</v>
      </c>
    </row>
    <row r="780" spans="1:21">
      <c r="A780" s="63" t="str">
        <f>VLOOKUP(L780,[1]Sheet1!$N:$P,3,0)</f>
        <v>GREATWALL</v>
      </c>
      <c r="B780" s="66">
        <v>45511.768067129633</v>
      </c>
      <c r="C780" s="66">
        <v>46129.643217592587</v>
      </c>
      <c r="D780" s="67" t="s">
        <v>586</v>
      </c>
      <c r="E780" s="67" t="s">
        <v>587</v>
      </c>
      <c r="F780" s="1">
        <v>1</v>
      </c>
      <c r="G780" s="63" t="str">
        <f>VLOOKUP(D780,[2]MINDANAO!$B:$C,2,0)</f>
        <v>V-STROM 250 SX</v>
      </c>
      <c r="H780" s="67">
        <v>192151.79</v>
      </c>
      <c r="I780" s="63" t="str">
        <f>VLOOKUP(L780,'[3]NEW LEGEND 2026'!M:S,7,0)</f>
        <v>MUTI</v>
      </c>
      <c r="J780" s="67" t="s">
        <v>2323</v>
      </c>
      <c r="K780" s="67" t="s">
        <v>2324</v>
      </c>
      <c r="L780" s="67" t="s">
        <v>583</v>
      </c>
      <c r="M780" s="63" t="str">
        <f>VLOOKUP(D780,'[3]NEW LEGEND 2026'!G:I,3,0)</f>
        <v>SUZUKI</v>
      </c>
      <c r="N780" s="63" t="str">
        <f>VLOOKUP(D780,'[3]NEW LEGEND 2026'!G:J,4,0)</f>
        <v>1YELLOW</v>
      </c>
      <c r="O780" s="68" t="str">
        <f t="shared" si="73"/>
        <v>APR</v>
      </c>
      <c r="P780" s="68">
        <f t="shared" si="74"/>
        <v>17</v>
      </c>
      <c r="Q780" s="68">
        <f t="shared" si="75"/>
        <v>2026</v>
      </c>
      <c r="R780" s="69">
        <f t="shared" si="76"/>
        <v>-76.643217592587462</v>
      </c>
      <c r="S780" s="69">
        <f t="shared" si="77"/>
        <v>541.23193287036702</v>
      </c>
      <c r="T780" s="70" t="str">
        <f t="shared" si="72"/>
        <v>1-30 DAYS</v>
      </c>
      <c r="U780" s="70" t="str">
        <f t="shared" si="72"/>
        <v>91 DAYS UP</v>
      </c>
    </row>
    <row r="781" spans="1:21">
      <c r="A781" s="63" t="str">
        <f>VLOOKUP(L781,[1]Sheet1!$N:$P,3,0)</f>
        <v>M1 ISULAN</v>
      </c>
      <c r="B781" s="66">
        <v>46059.561562499999</v>
      </c>
      <c r="C781" s="66">
        <v>46129.675370370373</v>
      </c>
      <c r="D781" s="67" t="s">
        <v>542</v>
      </c>
      <c r="E781" s="67" t="s">
        <v>543</v>
      </c>
      <c r="F781" s="1">
        <v>1</v>
      </c>
      <c r="G781" s="63" t="str">
        <f>VLOOKUP(D781,[2]MINDANAO!$B:$C,2,0)</f>
        <v>CT100</v>
      </c>
      <c r="H781" s="67">
        <v>55298</v>
      </c>
      <c r="I781" s="63" t="str">
        <f>VLOOKUP(L781,'[3]NEW LEGEND 2026'!M:S,7,0)</f>
        <v>MUTI</v>
      </c>
      <c r="J781" s="67" t="s">
        <v>2325</v>
      </c>
      <c r="K781" s="67" t="s">
        <v>2326</v>
      </c>
      <c r="L781" s="67" t="s">
        <v>391</v>
      </c>
      <c r="M781" s="63" t="str">
        <f>VLOOKUP(D781,'[3]NEW LEGEND 2026'!G:I,3,0)</f>
        <v>KAWASAKI</v>
      </c>
      <c r="N781" s="63" t="str">
        <f>VLOOKUP(D781,'[3]NEW LEGEND 2026'!G:J,4,0)</f>
        <v>BLACK BLUE</v>
      </c>
      <c r="O781" s="68" t="str">
        <f t="shared" si="73"/>
        <v>APR</v>
      </c>
      <c r="P781" s="68">
        <f t="shared" si="74"/>
        <v>17</v>
      </c>
      <c r="Q781" s="68">
        <f t="shared" si="75"/>
        <v>2026</v>
      </c>
      <c r="R781" s="69">
        <f t="shared" si="76"/>
        <v>-76.675370370372548</v>
      </c>
      <c r="S781" s="69">
        <f t="shared" si="77"/>
        <v>-6.5615624999991269</v>
      </c>
      <c r="T781" s="70" t="str">
        <f t="shared" si="72"/>
        <v>1-30 DAYS</v>
      </c>
      <c r="U781" s="70" t="str">
        <f t="shared" si="72"/>
        <v>1-30 DAYS</v>
      </c>
    </row>
    <row r="782" spans="1:21">
      <c r="A782" s="63" t="str">
        <f>VLOOKUP(L782,[1]Sheet1!$N:$P,3,0)</f>
        <v>M1 BUTUAN</v>
      </c>
      <c r="B782" s="66">
        <v>46127.654930555553</v>
      </c>
      <c r="C782" s="66">
        <v>46130.547349537039</v>
      </c>
      <c r="D782" s="67" t="s">
        <v>553</v>
      </c>
      <c r="E782" s="67" t="s">
        <v>554</v>
      </c>
      <c r="F782" s="1">
        <v>1</v>
      </c>
      <c r="G782" s="63" t="str">
        <f>VLOOKUP(D782,[2]MINDANAO!$B:$C,2,0)</f>
        <v>TMX ALPHA FI</v>
      </c>
      <c r="H782" s="67">
        <v>56356</v>
      </c>
      <c r="I782" s="63" t="str">
        <f>VLOOKUP(L782,'[3]NEW LEGEND 2026'!M:S,7,0)</f>
        <v>MUTI</v>
      </c>
      <c r="J782" s="67" t="s">
        <v>2327</v>
      </c>
      <c r="K782" s="67" t="s">
        <v>2328</v>
      </c>
      <c r="L782" s="67" t="s">
        <v>897</v>
      </c>
      <c r="M782" s="63" t="str">
        <f>VLOOKUP(D782,'[3]NEW LEGEND 2026'!G:I,3,0)</f>
        <v>HONDA</v>
      </c>
      <c r="N782" s="63" t="str">
        <f>VLOOKUP(D782,'[3]NEW LEGEND 2026'!G:J,4,0)</f>
        <v>SILVER</v>
      </c>
      <c r="O782" s="68" t="str">
        <f t="shared" si="73"/>
        <v>APR</v>
      </c>
      <c r="P782" s="68">
        <f t="shared" si="74"/>
        <v>18</v>
      </c>
      <c r="Q782" s="68">
        <f t="shared" si="75"/>
        <v>2026</v>
      </c>
      <c r="R782" s="69">
        <f t="shared" si="76"/>
        <v>-77.547349537038826</v>
      </c>
      <c r="S782" s="69">
        <f t="shared" si="77"/>
        <v>-74.65493055555271</v>
      </c>
      <c r="T782" s="70" t="str">
        <f t="shared" si="72"/>
        <v>1-30 DAYS</v>
      </c>
      <c r="U782" s="70" t="str">
        <f t="shared" si="72"/>
        <v>1-30 DAYS</v>
      </c>
    </row>
    <row r="783" spans="1:21">
      <c r="A783" s="63" t="str">
        <f>VLOOKUP(L783,[1]Sheet1!$N:$P,3,0)</f>
        <v>M1 BUTUAN</v>
      </c>
      <c r="B783" s="66">
        <v>46127.672083333331</v>
      </c>
      <c r="C783" s="66">
        <v>46130.547349537039</v>
      </c>
      <c r="D783" s="67" t="s">
        <v>2329</v>
      </c>
      <c r="E783" s="67" t="s">
        <v>2330</v>
      </c>
      <c r="F783" s="1">
        <v>1</v>
      </c>
      <c r="G783" s="63" t="str">
        <f>VLOOKUP(D783,[2]MINDANAO!$B:$C,2,0)</f>
        <v>CRF150</v>
      </c>
      <c r="H783" s="67">
        <v>141790</v>
      </c>
      <c r="I783" s="63" t="str">
        <f>VLOOKUP(L783,'[3]NEW LEGEND 2026'!M:S,7,0)</f>
        <v>MUTI</v>
      </c>
      <c r="J783" s="67" t="s">
        <v>2331</v>
      </c>
      <c r="K783" s="67" t="s">
        <v>2332</v>
      </c>
      <c r="L783" s="67" t="s">
        <v>897</v>
      </c>
      <c r="M783" s="63" t="str">
        <f>VLOOKUP(D783,'[3]NEW LEGEND 2026'!G:I,3,0)</f>
        <v>HONDA</v>
      </c>
      <c r="N783" s="63" t="str">
        <f>VLOOKUP(D783,'[3]NEW LEGEND 2026'!G:J,4,0)</f>
        <v>BLACK</v>
      </c>
      <c r="O783" s="68" t="str">
        <f t="shared" si="73"/>
        <v>APR</v>
      </c>
      <c r="P783" s="68">
        <f t="shared" si="74"/>
        <v>18</v>
      </c>
      <c r="Q783" s="68">
        <f t="shared" si="75"/>
        <v>2026</v>
      </c>
      <c r="R783" s="69">
        <f t="shared" si="76"/>
        <v>-77.547349537038826</v>
      </c>
      <c r="S783" s="69">
        <f t="shared" si="77"/>
        <v>-74.672083333331102</v>
      </c>
      <c r="T783" s="70" t="str">
        <f t="shared" si="72"/>
        <v>1-30 DAYS</v>
      </c>
      <c r="U783" s="70" t="str">
        <f t="shared" si="72"/>
        <v>1-30 DAYS</v>
      </c>
    </row>
    <row r="784" spans="1:21">
      <c r="A784" s="63" t="str">
        <f>VLOOKUP(L784,[1]Sheet1!$N:$P,3,0)</f>
        <v>M1 BUTUAN</v>
      </c>
      <c r="B784" s="66">
        <v>46127.672083333331</v>
      </c>
      <c r="C784" s="66">
        <v>46130.547349537039</v>
      </c>
      <c r="D784" s="67" t="s">
        <v>1194</v>
      </c>
      <c r="E784" s="67" t="s">
        <v>1195</v>
      </c>
      <c r="F784" s="1">
        <v>1</v>
      </c>
      <c r="G784" s="63" t="str">
        <f>VLOOKUP(D784,[2]MINDANAO!$B:$C,2,0)</f>
        <v>ADV160</v>
      </c>
      <c r="H784" s="67">
        <v>157558</v>
      </c>
      <c r="I784" s="63" t="str">
        <f>VLOOKUP(L784,'[3]NEW LEGEND 2026'!M:S,7,0)</f>
        <v>MUTI</v>
      </c>
      <c r="J784" s="67" t="s">
        <v>2333</v>
      </c>
      <c r="K784" s="67" t="s">
        <v>2334</v>
      </c>
      <c r="L784" s="67" t="s">
        <v>897</v>
      </c>
      <c r="M784" s="63" t="str">
        <f>VLOOKUP(D784,'[3]NEW LEGEND 2026'!G:I,3,0)</f>
        <v>HONDA</v>
      </c>
      <c r="N784" s="63" t="str">
        <f>VLOOKUP(D784,'[3]NEW LEGEND 2026'!G:J,4,0)</f>
        <v>RED/BLACK</v>
      </c>
      <c r="O784" s="68" t="str">
        <f t="shared" si="73"/>
        <v>APR</v>
      </c>
      <c r="P784" s="68">
        <f t="shared" si="74"/>
        <v>18</v>
      </c>
      <c r="Q784" s="68">
        <f t="shared" si="75"/>
        <v>2026</v>
      </c>
      <c r="R784" s="69">
        <f t="shared" si="76"/>
        <v>-77.547349537038826</v>
      </c>
      <c r="S784" s="69">
        <f t="shared" si="77"/>
        <v>-74.672083333331102</v>
      </c>
      <c r="T784" s="70" t="str">
        <f t="shared" si="72"/>
        <v>1-30 DAYS</v>
      </c>
      <c r="U784" s="70" t="str">
        <f t="shared" si="72"/>
        <v>1-30 DAYS</v>
      </c>
    </row>
    <row r="785" spans="1:21">
      <c r="A785" s="63" t="str">
        <f>VLOOKUP(L785,[1]Sheet1!$N:$P,3,0)</f>
        <v>M1 MALUNGON</v>
      </c>
      <c r="B785" s="66">
        <v>45918.688067129631</v>
      </c>
      <c r="C785" s="66">
        <v>46130.695949074077</v>
      </c>
      <c r="D785" s="67" t="s">
        <v>454</v>
      </c>
      <c r="E785" s="67" t="s">
        <v>455</v>
      </c>
      <c r="F785" s="1">
        <v>1</v>
      </c>
      <c r="G785" s="63" t="str">
        <f>VLOOKUP(D785,[2]MINDANAO!$B:$C,2,0)</f>
        <v>AVENIS125</v>
      </c>
      <c r="H785" s="67">
        <v>77012</v>
      </c>
      <c r="I785" s="63" t="str">
        <f>VLOOKUP(L785,'[3]NEW LEGEND 2026'!M:S,7,0)</f>
        <v>MUTI</v>
      </c>
      <c r="J785" s="67" t="s">
        <v>2335</v>
      </c>
      <c r="K785" s="67" t="s">
        <v>2336</v>
      </c>
      <c r="L785" s="67" t="s">
        <v>462</v>
      </c>
      <c r="M785" s="63" t="str">
        <f>VLOOKUP(D785,'[3]NEW LEGEND 2026'!G:I,3,0)</f>
        <v>SUZUKI</v>
      </c>
      <c r="N785" s="63" t="str">
        <f>VLOOKUP(D785,'[3]NEW LEGEND 2026'!G:J,4,0)</f>
        <v>ORANGE</v>
      </c>
      <c r="O785" s="68" t="str">
        <f t="shared" si="73"/>
        <v>APR</v>
      </c>
      <c r="P785" s="68">
        <f t="shared" si="74"/>
        <v>18</v>
      </c>
      <c r="Q785" s="68">
        <f t="shared" si="75"/>
        <v>2026</v>
      </c>
      <c r="R785" s="69">
        <f t="shared" si="76"/>
        <v>-77.695949074077362</v>
      </c>
      <c r="S785" s="69">
        <f t="shared" si="77"/>
        <v>134.31193287036876</v>
      </c>
      <c r="T785" s="70" t="str">
        <f t="shared" si="72"/>
        <v>1-30 DAYS</v>
      </c>
      <c r="U785" s="70" t="str">
        <f t="shared" si="72"/>
        <v>91 DAYS UP</v>
      </c>
    </row>
    <row r="786" spans="1:21">
      <c r="A786" s="63" t="str">
        <f>VLOOKUP(L786,[1]Sheet1!$N:$P,3,0)</f>
        <v>M1 POLOMOLOK</v>
      </c>
      <c r="B786" s="66">
        <v>45947.646585648137</v>
      </c>
      <c r="C786" s="66">
        <v>46132.664525462962</v>
      </c>
      <c r="D786" s="67" t="s">
        <v>2061</v>
      </c>
      <c r="E786" s="67" t="s">
        <v>2062</v>
      </c>
      <c r="F786" s="1">
        <v>1</v>
      </c>
      <c r="G786" s="63" t="str">
        <f>VLOOKUP(D786,[2]MINDANAO!$B:$C,2,0)</f>
        <v>NMAX155 TECHMAX</v>
      </c>
      <c r="H786" s="67">
        <v>163587</v>
      </c>
      <c r="I786" s="63" t="str">
        <f>VLOOKUP(L786,'[3]NEW LEGEND 2026'!M:S,7,0)</f>
        <v>MUTI</v>
      </c>
      <c r="J786" s="67" t="s">
        <v>2337</v>
      </c>
      <c r="K786" s="67" t="s">
        <v>2338</v>
      </c>
      <c r="L786" s="67" t="s">
        <v>376</v>
      </c>
      <c r="M786" s="63" t="str">
        <f>VLOOKUP(D786,'[3]NEW LEGEND 2026'!G:I,3,0)</f>
        <v>YAMAHA</v>
      </c>
      <c r="N786" s="63" t="str">
        <f>VLOOKUP(D786,'[3]NEW LEGEND 2026'!G:J,4,0)</f>
        <v>(MATTE DARK RED/BLACK</v>
      </c>
      <c r="O786" s="68" t="str">
        <f t="shared" si="73"/>
        <v>APR</v>
      </c>
      <c r="P786" s="68">
        <f t="shared" si="74"/>
        <v>20</v>
      </c>
      <c r="Q786" s="68">
        <f t="shared" si="75"/>
        <v>2026</v>
      </c>
      <c r="R786" s="69">
        <f t="shared" si="76"/>
        <v>-79.664525462962047</v>
      </c>
      <c r="S786" s="69">
        <f t="shared" si="77"/>
        <v>105.35341435186274</v>
      </c>
      <c r="T786" s="70" t="str">
        <f t="shared" ref="T786:U849" si="78">IF(R786&lt;=30,"1-30 DAYS",IF(R786&lt;=60,"31-60 DAYS",IF(R786&lt;=90,"61-90 DAYS","91 DAYS UP")))</f>
        <v>1-30 DAYS</v>
      </c>
      <c r="U786" s="70" t="str">
        <f t="shared" si="78"/>
        <v>91 DAYS UP</v>
      </c>
    </row>
    <row r="787" spans="1:21">
      <c r="A787" s="63" t="str">
        <f>VLOOKUP(L787,[1]Sheet1!$N:$P,3,0)</f>
        <v>M1 POLOMOLOK</v>
      </c>
      <c r="B787" s="66">
        <v>46127.363599537042</v>
      </c>
      <c r="C787" s="66">
        <v>46132.664525462962</v>
      </c>
      <c r="D787" s="67" t="s">
        <v>663</v>
      </c>
      <c r="E787" s="67" t="s">
        <v>664</v>
      </c>
      <c r="F787" s="1">
        <v>1</v>
      </c>
      <c r="G787" s="63" t="str">
        <f>VLOOKUP(D787,[2]MINDANAO!$B:$C,2,0)</f>
        <v>CT125</v>
      </c>
      <c r="H787" s="67">
        <v>58118</v>
      </c>
      <c r="I787" s="63" t="str">
        <f>VLOOKUP(L787,'[3]NEW LEGEND 2026'!M:S,7,0)</f>
        <v>MUTI</v>
      </c>
      <c r="J787" s="67" t="s">
        <v>2339</v>
      </c>
      <c r="K787" s="67" t="s">
        <v>2340</v>
      </c>
      <c r="L787" s="67" t="s">
        <v>376</v>
      </c>
      <c r="M787" s="63" t="str">
        <f>VLOOKUP(D787,'[3]NEW LEGEND 2026'!G:I,3,0)</f>
        <v>KAWASAKI</v>
      </c>
      <c r="N787" s="63" t="str">
        <f>VLOOKUP(D787,'[3]NEW LEGEND 2026'!G:J,4,0)</f>
        <v>BLACK/RED</v>
      </c>
      <c r="O787" s="68" t="str">
        <f t="shared" si="73"/>
        <v>APR</v>
      </c>
      <c r="P787" s="68">
        <f t="shared" si="74"/>
        <v>20</v>
      </c>
      <c r="Q787" s="68">
        <f t="shared" si="75"/>
        <v>2026</v>
      </c>
      <c r="R787" s="69">
        <f t="shared" si="76"/>
        <v>-79.664525462962047</v>
      </c>
      <c r="S787" s="69">
        <f t="shared" si="77"/>
        <v>-74.363599537042319</v>
      </c>
      <c r="T787" s="70" t="str">
        <f t="shared" si="78"/>
        <v>1-30 DAYS</v>
      </c>
      <c r="U787" s="70" t="str">
        <f t="shared" si="78"/>
        <v>1-30 DAYS</v>
      </c>
    </row>
    <row r="788" spans="1:21">
      <c r="A788" s="63" t="str">
        <f>VLOOKUP(L788,[1]Sheet1!$N:$P,3,0)</f>
        <v>M1 QUEZON</v>
      </c>
      <c r="B788" s="66">
        <v>46123.697083333333</v>
      </c>
      <c r="C788" s="66">
        <v>46133.475405092591</v>
      </c>
      <c r="D788" s="67" t="s">
        <v>663</v>
      </c>
      <c r="E788" s="67" t="s">
        <v>664</v>
      </c>
      <c r="F788" s="1">
        <v>1</v>
      </c>
      <c r="G788" s="63" t="str">
        <f>VLOOKUP(D788,[2]MINDANAO!$B:$C,2,0)</f>
        <v>CT125</v>
      </c>
      <c r="H788" s="67">
        <v>58118</v>
      </c>
      <c r="I788" s="63" t="str">
        <f>VLOOKUP(L788,'[3]NEW LEGEND 2026'!M:S,7,0)</f>
        <v>MUTI</v>
      </c>
      <c r="J788" s="67" t="s">
        <v>2341</v>
      </c>
      <c r="K788" s="67" t="s">
        <v>2342</v>
      </c>
      <c r="L788" s="67" t="s">
        <v>421</v>
      </c>
      <c r="M788" s="63" t="str">
        <f>VLOOKUP(D788,'[3]NEW LEGEND 2026'!G:I,3,0)</f>
        <v>KAWASAKI</v>
      </c>
      <c r="N788" s="63" t="str">
        <f>VLOOKUP(D788,'[3]NEW LEGEND 2026'!G:J,4,0)</f>
        <v>BLACK/RED</v>
      </c>
      <c r="O788" s="68" t="str">
        <f t="shared" si="73"/>
        <v>APR</v>
      </c>
      <c r="P788" s="68">
        <f t="shared" si="74"/>
        <v>21</v>
      </c>
      <c r="Q788" s="68">
        <f t="shared" si="75"/>
        <v>2026</v>
      </c>
      <c r="R788" s="69">
        <f t="shared" si="76"/>
        <v>-80.475405092591245</v>
      </c>
      <c r="S788" s="69">
        <f t="shared" si="77"/>
        <v>-70.697083333332557</v>
      </c>
      <c r="T788" s="70" t="str">
        <f t="shared" si="78"/>
        <v>1-30 DAYS</v>
      </c>
      <c r="U788" s="70" t="str">
        <f t="shared" si="78"/>
        <v>1-30 DAYS</v>
      </c>
    </row>
    <row r="789" spans="1:21">
      <c r="A789" s="63" t="str">
        <f>VLOOKUP(L789,[1]Sheet1!$N:$P,3,0)</f>
        <v>M1 QUEZON</v>
      </c>
      <c r="B789" s="66">
        <v>46123.697083333333</v>
      </c>
      <c r="C789" s="66">
        <v>46133.475405092591</v>
      </c>
      <c r="D789" s="67" t="s">
        <v>663</v>
      </c>
      <c r="E789" s="67" t="s">
        <v>664</v>
      </c>
      <c r="F789" s="1">
        <v>1</v>
      </c>
      <c r="G789" s="63" t="str">
        <f>VLOOKUP(D789,[2]MINDANAO!$B:$C,2,0)</f>
        <v>CT125</v>
      </c>
      <c r="H789" s="67">
        <v>58118</v>
      </c>
      <c r="I789" s="63" t="str">
        <f>VLOOKUP(L789,'[3]NEW LEGEND 2026'!M:S,7,0)</f>
        <v>MUTI</v>
      </c>
      <c r="J789" s="67" t="s">
        <v>2343</v>
      </c>
      <c r="K789" s="67" t="s">
        <v>2344</v>
      </c>
      <c r="L789" s="67" t="s">
        <v>421</v>
      </c>
      <c r="M789" s="63" t="str">
        <f>VLOOKUP(D789,'[3]NEW LEGEND 2026'!G:I,3,0)</f>
        <v>KAWASAKI</v>
      </c>
      <c r="N789" s="63" t="str">
        <f>VLOOKUP(D789,'[3]NEW LEGEND 2026'!G:J,4,0)</f>
        <v>BLACK/RED</v>
      </c>
      <c r="O789" s="68" t="str">
        <f t="shared" si="73"/>
        <v>APR</v>
      </c>
      <c r="P789" s="68">
        <f t="shared" si="74"/>
        <v>21</v>
      </c>
      <c r="Q789" s="68">
        <f t="shared" si="75"/>
        <v>2026</v>
      </c>
      <c r="R789" s="69">
        <f t="shared" si="76"/>
        <v>-80.475405092591245</v>
      </c>
      <c r="S789" s="69">
        <f t="shared" si="77"/>
        <v>-70.697083333332557</v>
      </c>
      <c r="T789" s="70" t="str">
        <f t="shared" si="78"/>
        <v>1-30 DAYS</v>
      </c>
      <c r="U789" s="70" t="str">
        <f t="shared" si="78"/>
        <v>1-30 DAYS</v>
      </c>
    </row>
    <row r="790" spans="1:21">
      <c r="A790" s="63" t="str">
        <f>VLOOKUP(L790,[1]Sheet1!$N:$P,3,0)</f>
        <v>M1 QUEZON</v>
      </c>
      <c r="B790" s="66">
        <v>46111.692557870367</v>
      </c>
      <c r="C790" s="66">
        <v>46133.475405092591</v>
      </c>
      <c r="D790" s="67" t="s">
        <v>663</v>
      </c>
      <c r="E790" s="67" t="s">
        <v>664</v>
      </c>
      <c r="F790" s="1">
        <v>1</v>
      </c>
      <c r="G790" s="63" t="str">
        <f>VLOOKUP(D790,[2]MINDANAO!$B:$C,2,0)</f>
        <v>CT125</v>
      </c>
      <c r="H790" s="67">
        <v>58118</v>
      </c>
      <c r="I790" s="63" t="str">
        <f>VLOOKUP(L790,'[3]NEW LEGEND 2026'!M:S,7,0)</f>
        <v>MUTI</v>
      </c>
      <c r="J790" s="67" t="s">
        <v>2345</v>
      </c>
      <c r="K790" s="67" t="s">
        <v>2346</v>
      </c>
      <c r="L790" s="67" t="s">
        <v>421</v>
      </c>
      <c r="M790" s="63" t="str">
        <f>VLOOKUP(D790,'[3]NEW LEGEND 2026'!G:I,3,0)</f>
        <v>KAWASAKI</v>
      </c>
      <c r="N790" s="63" t="str">
        <f>VLOOKUP(D790,'[3]NEW LEGEND 2026'!G:J,4,0)</f>
        <v>BLACK/RED</v>
      </c>
      <c r="O790" s="68" t="str">
        <f t="shared" si="73"/>
        <v>APR</v>
      </c>
      <c r="P790" s="68">
        <f t="shared" si="74"/>
        <v>21</v>
      </c>
      <c r="Q790" s="68">
        <f t="shared" si="75"/>
        <v>2026</v>
      </c>
      <c r="R790" s="69">
        <f t="shared" si="76"/>
        <v>-80.475405092591245</v>
      </c>
      <c r="S790" s="69">
        <f t="shared" si="77"/>
        <v>-58.692557870366727</v>
      </c>
      <c r="T790" s="70" t="str">
        <f t="shared" si="78"/>
        <v>1-30 DAYS</v>
      </c>
      <c r="U790" s="70" t="str">
        <f t="shared" si="78"/>
        <v>1-30 DAYS</v>
      </c>
    </row>
    <row r="791" spans="1:21">
      <c r="A791" s="63" t="str">
        <f>VLOOKUP(L791,[1]Sheet1!$N:$P,3,0)</f>
        <v>M1 QUEZON</v>
      </c>
      <c r="B791" s="66">
        <v>46111.692557870367</v>
      </c>
      <c r="C791" s="66">
        <v>46133.475405092591</v>
      </c>
      <c r="D791" s="67" t="s">
        <v>663</v>
      </c>
      <c r="E791" s="67" t="s">
        <v>664</v>
      </c>
      <c r="F791" s="1">
        <v>1</v>
      </c>
      <c r="G791" s="63" t="str">
        <f>VLOOKUP(D791,[2]MINDANAO!$B:$C,2,0)</f>
        <v>CT125</v>
      </c>
      <c r="H791" s="67">
        <v>58118</v>
      </c>
      <c r="I791" s="63" t="str">
        <f>VLOOKUP(L791,'[3]NEW LEGEND 2026'!M:S,7,0)</f>
        <v>MUTI</v>
      </c>
      <c r="J791" s="67" t="s">
        <v>2347</v>
      </c>
      <c r="K791" s="67" t="s">
        <v>2348</v>
      </c>
      <c r="L791" s="67" t="s">
        <v>421</v>
      </c>
      <c r="M791" s="63" t="str">
        <f>VLOOKUP(D791,'[3]NEW LEGEND 2026'!G:I,3,0)</f>
        <v>KAWASAKI</v>
      </c>
      <c r="N791" s="63" t="str">
        <f>VLOOKUP(D791,'[3]NEW LEGEND 2026'!G:J,4,0)</f>
        <v>BLACK/RED</v>
      </c>
      <c r="O791" s="68" t="str">
        <f t="shared" si="73"/>
        <v>APR</v>
      </c>
      <c r="P791" s="68">
        <f t="shared" si="74"/>
        <v>21</v>
      </c>
      <c r="Q791" s="68">
        <f t="shared" si="75"/>
        <v>2026</v>
      </c>
      <c r="R791" s="69">
        <f t="shared" si="76"/>
        <v>-80.475405092591245</v>
      </c>
      <c r="S791" s="69">
        <f t="shared" si="77"/>
        <v>-58.692557870366727</v>
      </c>
      <c r="T791" s="70" t="str">
        <f t="shared" si="78"/>
        <v>1-30 DAYS</v>
      </c>
      <c r="U791" s="70" t="str">
        <f t="shared" si="78"/>
        <v>1-30 DAYS</v>
      </c>
    </row>
    <row r="792" spans="1:21">
      <c r="A792" s="63" t="str">
        <f>VLOOKUP(L792,[1]Sheet1!$N:$P,3,0)</f>
        <v>M1 QUEZON</v>
      </c>
      <c r="B792" s="66">
        <v>46111.692557870367</v>
      </c>
      <c r="C792" s="66">
        <v>46133.475405092591</v>
      </c>
      <c r="D792" s="67" t="s">
        <v>663</v>
      </c>
      <c r="E792" s="67" t="s">
        <v>664</v>
      </c>
      <c r="F792" s="1">
        <v>1</v>
      </c>
      <c r="G792" s="63" t="str">
        <f>VLOOKUP(D792,[2]MINDANAO!$B:$C,2,0)</f>
        <v>CT125</v>
      </c>
      <c r="H792" s="67">
        <v>58118</v>
      </c>
      <c r="I792" s="63" t="str">
        <f>VLOOKUP(L792,'[3]NEW LEGEND 2026'!M:S,7,0)</f>
        <v>MUTI</v>
      </c>
      <c r="J792" s="67" t="s">
        <v>2349</v>
      </c>
      <c r="K792" s="67" t="s">
        <v>2350</v>
      </c>
      <c r="L792" s="67" t="s">
        <v>421</v>
      </c>
      <c r="M792" s="63" t="str">
        <f>VLOOKUP(D792,'[3]NEW LEGEND 2026'!G:I,3,0)</f>
        <v>KAWASAKI</v>
      </c>
      <c r="N792" s="63" t="str">
        <f>VLOOKUP(D792,'[3]NEW LEGEND 2026'!G:J,4,0)</f>
        <v>BLACK/RED</v>
      </c>
      <c r="O792" s="68" t="str">
        <f t="shared" si="73"/>
        <v>APR</v>
      </c>
      <c r="P792" s="68">
        <f t="shared" si="74"/>
        <v>21</v>
      </c>
      <c r="Q792" s="68">
        <f t="shared" si="75"/>
        <v>2026</v>
      </c>
      <c r="R792" s="69">
        <f t="shared" si="76"/>
        <v>-80.475405092591245</v>
      </c>
      <c r="S792" s="69">
        <f t="shared" si="77"/>
        <v>-58.692557870366727</v>
      </c>
      <c r="T792" s="70" t="str">
        <f t="shared" si="78"/>
        <v>1-30 DAYS</v>
      </c>
      <c r="U792" s="70" t="str">
        <f t="shared" si="78"/>
        <v>1-30 DAYS</v>
      </c>
    </row>
    <row r="793" spans="1:21">
      <c r="A793" s="63" t="str">
        <f>VLOOKUP(L793,[1]Sheet1!$N:$P,3,0)</f>
        <v>M1 QUEZON</v>
      </c>
      <c r="B793" s="66">
        <v>46132.456956018519</v>
      </c>
      <c r="C793" s="66">
        <v>46133.475405092591</v>
      </c>
      <c r="D793" s="67" t="s">
        <v>2193</v>
      </c>
      <c r="E793" s="67" t="s">
        <v>2194</v>
      </c>
      <c r="F793" s="1">
        <v>1</v>
      </c>
      <c r="G793" s="63" t="str">
        <f>VLOOKUP(D793,[2]MINDANAO!$B:$C,2,0)</f>
        <v>CRF150</v>
      </c>
      <c r="H793" s="67">
        <v>140870</v>
      </c>
      <c r="I793" s="63" t="str">
        <f>VLOOKUP(L793,'[3]NEW LEGEND 2026'!M:S,7,0)</f>
        <v>MUTI</v>
      </c>
      <c r="J793" s="67" t="s">
        <v>2351</v>
      </c>
      <c r="K793" s="67" t="s">
        <v>2352</v>
      </c>
      <c r="L793" s="67" t="s">
        <v>421</v>
      </c>
      <c r="M793" s="63" t="str">
        <f>VLOOKUP(D793,'[3]NEW LEGEND 2026'!G:I,3,0)</f>
        <v>HONDA</v>
      </c>
      <c r="N793" s="63" t="str">
        <f>VLOOKUP(D793,'[3]NEW LEGEND 2026'!G:J,4,0)</f>
        <v>WHITE/BLACK</v>
      </c>
      <c r="O793" s="68" t="str">
        <f t="shared" si="73"/>
        <v>APR</v>
      </c>
      <c r="P793" s="68">
        <f t="shared" si="74"/>
        <v>21</v>
      </c>
      <c r="Q793" s="68">
        <f t="shared" si="75"/>
        <v>2026</v>
      </c>
      <c r="R793" s="69">
        <f t="shared" si="76"/>
        <v>-80.475405092591245</v>
      </c>
      <c r="S793" s="69">
        <f t="shared" si="77"/>
        <v>-79.456956018519122</v>
      </c>
      <c r="T793" s="70" t="str">
        <f t="shared" si="78"/>
        <v>1-30 DAYS</v>
      </c>
      <c r="U793" s="70" t="str">
        <f t="shared" si="78"/>
        <v>1-30 DAYS</v>
      </c>
    </row>
    <row r="794" spans="1:21">
      <c r="A794" s="63" t="str">
        <f>VLOOKUP(L794,[1]Sheet1!$N:$P,3,0)</f>
        <v>M1 QUEZON</v>
      </c>
      <c r="B794" s="66">
        <v>46105.469178240739</v>
      </c>
      <c r="C794" s="66">
        <v>46133.476261574076</v>
      </c>
      <c r="D794" s="67" t="s">
        <v>907</v>
      </c>
      <c r="E794" s="67" t="s">
        <v>908</v>
      </c>
      <c r="F794" s="1">
        <v>1</v>
      </c>
      <c r="G794" s="63" t="str">
        <f>VLOOKUP(D794,[2]MINDANAO!$B:$C,2,0)</f>
        <v>CT125</v>
      </c>
      <c r="H794" s="67">
        <v>59246</v>
      </c>
      <c r="I794" s="63" t="str">
        <f>VLOOKUP(L794,'[3]NEW LEGEND 2026'!M:S,7,0)</f>
        <v>MUTI</v>
      </c>
      <c r="J794" s="67" t="s">
        <v>2353</v>
      </c>
      <c r="K794" s="67" t="s">
        <v>2354</v>
      </c>
      <c r="L794" s="67" t="s">
        <v>421</v>
      </c>
      <c r="M794" s="63" t="str">
        <f>VLOOKUP(D794,'[3]NEW LEGEND 2026'!G:I,3,0)</f>
        <v>KAWASAKI</v>
      </c>
      <c r="N794" s="63" t="str">
        <f>VLOOKUP(D794,'[3]NEW LEGEND 2026'!G:J,4,0)</f>
        <v>BLACK/GRAY</v>
      </c>
      <c r="O794" s="68" t="str">
        <f t="shared" si="73"/>
        <v>APR</v>
      </c>
      <c r="P794" s="68">
        <f t="shared" si="74"/>
        <v>21</v>
      </c>
      <c r="Q794" s="68">
        <f t="shared" si="75"/>
        <v>2026</v>
      </c>
      <c r="R794" s="69">
        <f t="shared" si="76"/>
        <v>-80.476261574076489</v>
      </c>
      <c r="S794" s="69">
        <f t="shared" si="77"/>
        <v>-52.469178240738984</v>
      </c>
      <c r="T794" s="70" t="str">
        <f t="shared" si="78"/>
        <v>1-30 DAYS</v>
      </c>
      <c r="U794" s="70" t="str">
        <f t="shared" si="78"/>
        <v>1-30 DAYS</v>
      </c>
    </row>
    <row r="795" spans="1:21">
      <c r="A795" s="63" t="str">
        <f>VLOOKUP(L795,[1]Sheet1!$N:$P,3,0)</f>
        <v>M1 VALENCIA</v>
      </c>
      <c r="B795" s="66">
        <v>46126.59101851852</v>
      </c>
      <c r="C795" s="66">
        <v>46133.624189814807</v>
      </c>
      <c r="D795" s="67" t="s">
        <v>907</v>
      </c>
      <c r="E795" s="67" t="s">
        <v>908</v>
      </c>
      <c r="F795" s="1">
        <v>1</v>
      </c>
      <c r="G795" s="63" t="str">
        <f>VLOOKUP(D795,[2]MINDANAO!$B:$C,2,0)</f>
        <v>CT125</v>
      </c>
      <c r="H795" s="67">
        <v>59246</v>
      </c>
      <c r="I795" s="63" t="str">
        <f>VLOOKUP(L795,'[3]NEW LEGEND 2026'!M:S,7,0)</f>
        <v>MUTI</v>
      </c>
      <c r="J795" s="67" t="s">
        <v>2355</v>
      </c>
      <c r="K795" s="67" t="s">
        <v>2356</v>
      </c>
      <c r="L795" s="67" t="s">
        <v>616</v>
      </c>
      <c r="M795" s="63" t="str">
        <f>VLOOKUP(D795,'[3]NEW LEGEND 2026'!G:I,3,0)</f>
        <v>KAWASAKI</v>
      </c>
      <c r="N795" s="63" t="str">
        <f>VLOOKUP(D795,'[3]NEW LEGEND 2026'!G:J,4,0)</f>
        <v>BLACK/GRAY</v>
      </c>
      <c r="O795" s="68" t="str">
        <f t="shared" si="73"/>
        <v>APR</v>
      </c>
      <c r="P795" s="68">
        <f t="shared" si="74"/>
        <v>21</v>
      </c>
      <c r="Q795" s="68">
        <f t="shared" si="75"/>
        <v>2026</v>
      </c>
      <c r="R795" s="69">
        <f t="shared" si="76"/>
        <v>-80.624189814807323</v>
      </c>
      <c r="S795" s="69">
        <f t="shared" si="77"/>
        <v>-73.591018518520286</v>
      </c>
      <c r="T795" s="70" t="str">
        <f t="shared" si="78"/>
        <v>1-30 DAYS</v>
      </c>
      <c r="U795" s="70" t="str">
        <f t="shared" si="78"/>
        <v>1-30 DAYS</v>
      </c>
    </row>
    <row r="796" spans="1:21">
      <c r="A796" s="63" t="str">
        <f>VLOOKUP(L796,[1]Sheet1!$N:$P,3,0)</f>
        <v>M1 VALENCIA</v>
      </c>
      <c r="B796" s="66">
        <v>46126.59101851852</v>
      </c>
      <c r="C796" s="66">
        <v>46133.624189814807</v>
      </c>
      <c r="D796" s="67" t="s">
        <v>907</v>
      </c>
      <c r="E796" s="67" t="s">
        <v>908</v>
      </c>
      <c r="F796" s="1">
        <v>1</v>
      </c>
      <c r="G796" s="63" t="str">
        <f>VLOOKUP(D796,[2]MINDANAO!$B:$C,2,0)</f>
        <v>CT125</v>
      </c>
      <c r="H796" s="67">
        <v>59246</v>
      </c>
      <c r="I796" s="63" t="str">
        <f>VLOOKUP(L796,'[3]NEW LEGEND 2026'!M:S,7,0)</f>
        <v>MUTI</v>
      </c>
      <c r="J796" s="67" t="s">
        <v>2357</v>
      </c>
      <c r="K796" s="67" t="s">
        <v>2358</v>
      </c>
      <c r="L796" s="67" t="s">
        <v>616</v>
      </c>
      <c r="M796" s="63" t="str">
        <f>VLOOKUP(D796,'[3]NEW LEGEND 2026'!G:I,3,0)</f>
        <v>KAWASAKI</v>
      </c>
      <c r="N796" s="63" t="str">
        <f>VLOOKUP(D796,'[3]NEW LEGEND 2026'!G:J,4,0)</f>
        <v>BLACK/GRAY</v>
      </c>
      <c r="O796" s="68" t="str">
        <f t="shared" si="73"/>
        <v>APR</v>
      </c>
      <c r="P796" s="68">
        <f t="shared" si="74"/>
        <v>21</v>
      </c>
      <c r="Q796" s="68">
        <f t="shared" si="75"/>
        <v>2026</v>
      </c>
      <c r="R796" s="69">
        <f t="shared" si="76"/>
        <v>-80.624189814807323</v>
      </c>
      <c r="S796" s="69">
        <f t="shared" si="77"/>
        <v>-73.591018518520286</v>
      </c>
      <c r="T796" s="70" t="str">
        <f t="shared" si="78"/>
        <v>1-30 DAYS</v>
      </c>
      <c r="U796" s="70" t="str">
        <f t="shared" si="78"/>
        <v>1-30 DAYS</v>
      </c>
    </row>
    <row r="797" spans="1:21">
      <c r="A797" s="63" t="str">
        <f>VLOOKUP(L797,[1]Sheet1!$N:$P,3,0)</f>
        <v>M1 VALENCIA</v>
      </c>
      <c r="B797" s="66">
        <v>46126.59103009259</v>
      </c>
      <c r="C797" s="66">
        <v>46133.624189814807</v>
      </c>
      <c r="D797" s="67" t="s">
        <v>907</v>
      </c>
      <c r="E797" s="67" t="s">
        <v>908</v>
      </c>
      <c r="F797" s="1">
        <v>1</v>
      </c>
      <c r="G797" s="63" t="str">
        <f>VLOOKUP(D797,[2]MINDANAO!$B:$C,2,0)</f>
        <v>CT125</v>
      </c>
      <c r="H797" s="67">
        <v>59246</v>
      </c>
      <c r="I797" s="63" t="str">
        <f>VLOOKUP(L797,'[3]NEW LEGEND 2026'!M:S,7,0)</f>
        <v>MUTI</v>
      </c>
      <c r="J797" s="67" t="s">
        <v>2359</v>
      </c>
      <c r="K797" s="67" t="s">
        <v>2360</v>
      </c>
      <c r="L797" s="67" t="s">
        <v>616</v>
      </c>
      <c r="M797" s="63" t="str">
        <f>VLOOKUP(D797,'[3]NEW LEGEND 2026'!G:I,3,0)</f>
        <v>KAWASAKI</v>
      </c>
      <c r="N797" s="63" t="str">
        <f>VLOOKUP(D797,'[3]NEW LEGEND 2026'!G:J,4,0)</f>
        <v>BLACK/GRAY</v>
      </c>
      <c r="O797" s="68" t="str">
        <f t="shared" si="73"/>
        <v>APR</v>
      </c>
      <c r="P797" s="68">
        <f t="shared" si="74"/>
        <v>21</v>
      </c>
      <c r="Q797" s="68">
        <f t="shared" si="75"/>
        <v>2026</v>
      </c>
      <c r="R797" s="69">
        <f t="shared" si="76"/>
        <v>-80.624189814807323</v>
      </c>
      <c r="S797" s="69">
        <f t="shared" si="77"/>
        <v>-73.59103009258979</v>
      </c>
      <c r="T797" s="70" t="str">
        <f t="shared" si="78"/>
        <v>1-30 DAYS</v>
      </c>
      <c r="U797" s="70" t="str">
        <f t="shared" si="78"/>
        <v>1-30 DAYS</v>
      </c>
    </row>
    <row r="798" spans="1:21">
      <c r="A798" s="63" t="str">
        <f>VLOOKUP(L798,[1]Sheet1!$N:$P,3,0)</f>
        <v>M1 VALENCIA</v>
      </c>
      <c r="B798" s="66">
        <v>46126.654594907413</v>
      </c>
      <c r="C798" s="66">
        <v>46133.624189814807</v>
      </c>
      <c r="D798" s="67" t="s">
        <v>663</v>
      </c>
      <c r="E798" s="67" t="s">
        <v>664</v>
      </c>
      <c r="F798" s="1">
        <v>1</v>
      </c>
      <c r="G798" s="63" t="str">
        <f>VLOOKUP(D798,[2]MINDANAO!$B:$C,2,0)</f>
        <v>CT125</v>
      </c>
      <c r="H798" s="67">
        <v>58118</v>
      </c>
      <c r="I798" s="63" t="str">
        <f>VLOOKUP(L798,'[3]NEW LEGEND 2026'!M:S,7,0)</f>
        <v>MUTI</v>
      </c>
      <c r="J798" s="67" t="s">
        <v>2361</v>
      </c>
      <c r="K798" s="67" t="s">
        <v>2362</v>
      </c>
      <c r="L798" s="67" t="s">
        <v>616</v>
      </c>
      <c r="M798" s="63" t="str">
        <f>VLOOKUP(D798,'[3]NEW LEGEND 2026'!G:I,3,0)</f>
        <v>KAWASAKI</v>
      </c>
      <c r="N798" s="63" t="str">
        <f>VLOOKUP(D798,'[3]NEW LEGEND 2026'!G:J,4,0)</f>
        <v>BLACK/RED</v>
      </c>
      <c r="O798" s="68" t="str">
        <f t="shared" si="73"/>
        <v>APR</v>
      </c>
      <c r="P798" s="68">
        <f t="shared" si="74"/>
        <v>21</v>
      </c>
      <c r="Q798" s="68">
        <f t="shared" si="75"/>
        <v>2026</v>
      </c>
      <c r="R798" s="69">
        <f t="shared" si="76"/>
        <v>-80.624189814807323</v>
      </c>
      <c r="S798" s="69">
        <f t="shared" si="77"/>
        <v>-73.654594907413411</v>
      </c>
      <c r="T798" s="70" t="str">
        <f t="shared" si="78"/>
        <v>1-30 DAYS</v>
      </c>
      <c r="U798" s="70" t="str">
        <f t="shared" si="78"/>
        <v>1-30 DAYS</v>
      </c>
    </row>
    <row r="799" spans="1:21">
      <c r="A799" s="63" t="str">
        <f>VLOOKUP(L799,[1]Sheet1!$N:$P,3,0)</f>
        <v>M1 VALENCIA</v>
      </c>
      <c r="B799" s="66">
        <v>46126.59101851852</v>
      </c>
      <c r="C799" s="66">
        <v>46133.624189814807</v>
      </c>
      <c r="D799" s="67" t="s">
        <v>907</v>
      </c>
      <c r="E799" s="67" t="s">
        <v>908</v>
      </c>
      <c r="F799" s="1">
        <v>1</v>
      </c>
      <c r="G799" s="63" t="str">
        <f>VLOOKUP(D799,[2]MINDANAO!$B:$C,2,0)</f>
        <v>CT125</v>
      </c>
      <c r="H799" s="67">
        <v>59246</v>
      </c>
      <c r="I799" s="63" t="str">
        <f>VLOOKUP(L799,'[3]NEW LEGEND 2026'!M:S,7,0)</f>
        <v>MUTI</v>
      </c>
      <c r="J799" s="67" t="s">
        <v>2363</v>
      </c>
      <c r="K799" s="67" t="s">
        <v>2364</v>
      </c>
      <c r="L799" s="67" t="s">
        <v>616</v>
      </c>
      <c r="M799" s="63" t="str">
        <f>VLOOKUP(D799,'[3]NEW LEGEND 2026'!G:I,3,0)</f>
        <v>KAWASAKI</v>
      </c>
      <c r="N799" s="63" t="str">
        <f>VLOOKUP(D799,'[3]NEW LEGEND 2026'!G:J,4,0)</f>
        <v>BLACK/GRAY</v>
      </c>
      <c r="O799" s="68" t="str">
        <f t="shared" si="73"/>
        <v>APR</v>
      </c>
      <c r="P799" s="68">
        <f t="shared" si="74"/>
        <v>21</v>
      </c>
      <c r="Q799" s="68">
        <f t="shared" si="75"/>
        <v>2026</v>
      </c>
      <c r="R799" s="69">
        <f t="shared" si="76"/>
        <v>-80.624189814807323</v>
      </c>
      <c r="S799" s="69">
        <f t="shared" si="77"/>
        <v>-73.591018518520286</v>
      </c>
      <c r="T799" s="70" t="str">
        <f t="shared" si="78"/>
        <v>1-30 DAYS</v>
      </c>
      <c r="U799" s="70" t="str">
        <f t="shared" si="78"/>
        <v>1-30 DAYS</v>
      </c>
    </row>
    <row r="800" spans="1:21">
      <c r="A800" s="63" t="str">
        <f>VLOOKUP(L800,[1]Sheet1!$N:$P,3,0)</f>
        <v>M2 PANABO</v>
      </c>
      <c r="B800" s="66">
        <v>46134.375833333332</v>
      </c>
      <c r="C800" s="66">
        <v>46134.375833333332</v>
      </c>
      <c r="D800" s="67" t="s">
        <v>754</v>
      </c>
      <c r="E800" s="67" t="s">
        <v>755</v>
      </c>
      <c r="F800" s="1">
        <v>1</v>
      </c>
      <c r="G800" s="63" t="str">
        <f>VLOOKUP(D800,[2]MINDANAO!$B:$C,2,0)</f>
        <v>FAZZIO</v>
      </c>
      <c r="H800" s="67">
        <v>87327</v>
      </c>
      <c r="I800" s="63" t="str">
        <f>VLOOKUP(L800,'[3]NEW LEGEND 2026'!M:S,7,0)</f>
        <v>ULTIMATE</v>
      </c>
      <c r="J800" s="67" t="s">
        <v>2365</v>
      </c>
      <c r="K800" s="67" t="s">
        <v>2366</v>
      </c>
      <c r="L800" s="67" t="s">
        <v>929</v>
      </c>
      <c r="M800" s="63" t="str">
        <f>VLOOKUP(D800,'[3]NEW LEGEND 2026'!G:I,3,0)</f>
        <v>YAMAHA</v>
      </c>
      <c r="N800" s="63" t="str">
        <f>VLOOKUP(D800,'[3]NEW LEGEND 2026'!G:J,4,0)</f>
        <v>ORANGE/BLACK</v>
      </c>
      <c r="O800" s="68" t="str">
        <f t="shared" si="73"/>
        <v>APR</v>
      </c>
      <c r="P800" s="68">
        <f t="shared" si="74"/>
        <v>22</v>
      </c>
      <c r="Q800" s="68">
        <f t="shared" si="75"/>
        <v>2026</v>
      </c>
      <c r="R800" s="69">
        <f t="shared" si="76"/>
        <v>-81.375833333331684</v>
      </c>
      <c r="S800" s="69">
        <f t="shared" si="77"/>
        <v>-81.375833333331684</v>
      </c>
      <c r="T800" s="70" t="str">
        <f t="shared" si="78"/>
        <v>1-30 DAYS</v>
      </c>
      <c r="U800" s="70" t="str">
        <f t="shared" si="78"/>
        <v>1-30 DAYS</v>
      </c>
    </row>
    <row r="801" spans="1:21">
      <c r="A801" s="63" t="str">
        <f>VLOOKUP(L801,[1]Sheet1!$N:$P,3,0)</f>
        <v>M2 MANOLO</v>
      </c>
      <c r="B801" s="66">
        <v>46132.612303240741</v>
      </c>
      <c r="C801" s="66">
        <v>46134.446111111109</v>
      </c>
      <c r="D801" s="67" t="s">
        <v>542</v>
      </c>
      <c r="E801" s="67" t="s">
        <v>543</v>
      </c>
      <c r="F801" s="1">
        <v>1</v>
      </c>
      <c r="G801" s="63" t="str">
        <f>VLOOKUP(D801,[2]MINDANAO!$B:$C,2,0)</f>
        <v>CT100</v>
      </c>
      <c r="H801" s="67">
        <v>55298</v>
      </c>
      <c r="I801" s="63" t="str">
        <f>VLOOKUP(L801,'[3]NEW LEGEND 2026'!M:S,7,0)</f>
        <v>ULTIMATE</v>
      </c>
      <c r="J801" s="67" t="s">
        <v>2367</v>
      </c>
      <c r="K801" s="67" t="s">
        <v>2368</v>
      </c>
      <c r="L801" s="67" t="s">
        <v>1244</v>
      </c>
      <c r="M801" s="63" t="str">
        <f>VLOOKUP(D801,'[3]NEW LEGEND 2026'!G:I,3,0)</f>
        <v>KAWASAKI</v>
      </c>
      <c r="N801" s="63" t="str">
        <f>VLOOKUP(D801,'[3]NEW LEGEND 2026'!G:J,4,0)</f>
        <v>BLACK BLUE</v>
      </c>
      <c r="O801" s="68" t="str">
        <f t="shared" si="73"/>
        <v>APR</v>
      </c>
      <c r="P801" s="68">
        <f t="shared" si="74"/>
        <v>22</v>
      </c>
      <c r="Q801" s="68">
        <f t="shared" si="75"/>
        <v>2026</v>
      </c>
      <c r="R801" s="69">
        <f t="shared" si="76"/>
        <v>-81.446111111108621</v>
      </c>
      <c r="S801" s="69">
        <f t="shared" si="77"/>
        <v>-79.612303240741312</v>
      </c>
      <c r="T801" s="70" t="str">
        <f t="shared" si="78"/>
        <v>1-30 DAYS</v>
      </c>
      <c r="U801" s="70" t="str">
        <f t="shared" si="78"/>
        <v>1-30 DAYS</v>
      </c>
    </row>
    <row r="802" spans="1:21">
      <c r="A802" s="63" t="str">
        <f>VLOOKUP(L802,[1]Sheet1!$N:$P,3,0)</f>
        <v>M2 MANOLO</v>
      </c>
      <c r="B802" s="66">
        <v>46132.612303240741</v>
      </c>
      <c r="C802" s="66">
        <v>46134.446111111109</v>
      </c>
      <c r="D802" s="67" t="s">
        <v>542</v>
      </c>
      <c r="E802" s="67" t="s">
        <v>543</v>
      </c>
      <c r="F802" s="1">
        <v>1</v>
      </c>
      <c r="G802" s="63" t="str">
        <f>VLOOKUP(D802,[2]MINDANAO!$B:$C,2,0)</f>
        <v>CT100</v>
      </c>
      <c r="H802" s="67">
        <v>55298</v>
      </c>
      <c r="I802" s="63" t="str">
        <f>VLOOKUP(L802,'[3]NEW LEGEND 2026'!M:S,7,0)</f>
        <v>ULTIMATE</v>
      </c>
      <c r="J802" s="67" t="s">
        <v>2369</v>
      </c>
      <c r="K802" s="67" t="s">
        <v>2370</v>
      </c>
      <c r="L802" s="67" t="s">
        <v>1244</v>
      </c>
      <c r="M802" s="63" t="str">
        <f>VLOOKUP(D802,'[3]NEW LEGEND 2026'!G:I,3,0)</f>
        <v>KAWASAKI</v>
      </c>
      <c r="N802" s="63" t="str">
        <f>VLOOKUP(D802,'[3]NEW LEGEND 2026'!G:J,4,0)</f>
        <v>BLACK BLUE</v>
      </c>
      <c r="O802" s="68" t="str">
        <f t="shared" si="73"/>
        <v>APR</v>
      </c>
      <c r="P802" s="68">
        <f t="shared" si="74"/>
        <v>22</v>
      </c>
      <c r="Q802" s="68">
        <f t="shared" si="75"/>
        <v>2026</v>
      </c>
      <c r="R802" s="69">
        <f t="shared" si="76"/>
        <v>-81.446111111108621</v>
      </c>
      <c r="S802" s="69">
        <f t="shared" si="77"/>
        <v>-79.612303240741312</v>
      </c>
      <c r="T802" s="70" t="str">
        <f t="shared" si="78"/>
        <v>1-30 DAYS</v>
      </c>
      <c r="U802" s="70" t="str">
        <f t="shared" si="78"/>
        <v>1-30 DAYS</v>
      </c>
    </row>
    <row r="803" spans="1:21">
      <c r="A803" s="63" t="str">
        <f>VLOOKUP(L803,[1]Sheet1!$N:$P,3,0)</f>
        <v>M2 MANOLO</v>
      </c>
      <c r="B803" s="66">
        <v>46132.612303240741</v>
      </c>
      <c r="C803" s="66">
        <v>46134.446111111109</v>
      </c>
      <c r="D803" s="67" t="s">
        <v>542</v>
      </c>
      <c r="E803" s="67" t="s">
        <v>543</v>
      </c>
      <c r="F803" s="1">
        <v>1</v>
      </c>
      <c r="G803" s="63" t="str">
        <f>VLOOKUP(D803,[2]MINDANAO!$B:$C,2,0)</f>
        <v>CT100</v>
      </c>
      <c r="H803" s="67">
        <v>55298</v>
      </c>
      <c r="I803" s="63" t="str">
        <f>VLOOKUP(L803,'[3]NEW LEGEND 2026'!M:S,7,0)</f>
        <v>ULTIMATE</v>
      </c>
      <c r="J803" s="67" t="s">
        <v>2371</v>
      </c>
      <c r="K803" s="67" t="s">
        <v>2372</v>
      </c>
      <c r="L803" s="67" t="s">
        <v>1244</v>
      </c>
      <c r="M803" s="63" t="str">
        <f>VLOOKUP(D803,'[3]NEW LEGEND 2026'!G:I,3,0)</f>
        <v>KAWASAKI</v>
      </c>
      <c r="N803" s="63" t="str">
        <f>VLOOKUP(D803,'[3]NEW LEGEND 2026'!G:J,4,0)</f>
        <v>BLACK BLUE</v>
      </c>
      <c r="O803" s="68" t="str">
        <f t="shared" si="73"/>
        <v>APR</v>
      </c>
      <c r="P803" s="68">
        <f t="shared" si="74"/>
        <v>22</v>
      </c>
      <c r="Q803" s="68">
        <f t="shared" si="75"/>
        <v>2026</v>
      </c>
      <c r="R803" s="69">
        <f t="shared" si="76"/>
        <v>-81.446111111108621</v>
      </c>
      <c r="S803" s="69">
        <f t="shared" si="77"/>
        <v>-79.612303240741312</v>
      </c>
      <c r="T803" s="70" t="str">
        <f t="shared" si="78"/>
        <v>1-30 DAYS</v>
      </c>
      <c r="U803" s="70" t="str">
        <f t="shared" si="78"/>
        <v>1-30 DAYS</v>
      </c>
    </row>
    <row r="804" spans="1:21">
      <c r="A804" s="63" t="str">
        <f>VLOOKUP(L804,[1]Sheet1!$N:$P,3,0)</f>
        <v>M2 MANOLO</v>
      </c>
      <c r="B804" s="66">
        <v>46132.612303240741</v>
      </c>
      <c r="C804" s="66">
        <v>46134.446111111109</v>
      </c>
      <c r="D804" s="67" t="s">
        <v>542</v>
      </c>
      <c r="E804" s="67" t="s">
        <v>543</v>
      </c>
      <c r="F804" s="1">
        <v>1</v>
      </c>
      <c r="G804" s="63" t="str">
        <f>VLOOKUP(D804,[2]MINDANAO!$B:$C,2,0)</f>
        <v>CT100</v>
      </c>
      <c r="H804" s="67">
        <v>55298</v>
      </c>
      <c r="I804" s="63" t="str">
        <f>VLOOKUP(L804,'[3]NEW LEGEND 2026'!M:S,7,0)</f>
        <v>ULTIMATE</v>
      </c>
      <c r="J804" s="67" t="s">
        <v>2373</v>
      </c>
      <c r="K804" s="67" t="s">
        <v>2374</v>
      </c>
      <c r="L804" s="67" t="s">
        <v>1244</v>
      </c>
      <c r="M804" s="63" t="str">
        <f>VLOOKUP(D804,'[3]NEW LEGEND 2026'!G:I,3,0)</f>
        <v>KAWASAKI</v>
      </c>
      <c r="N804" s="63" t="str">
        <f>VLOOKUP(D804,'[3]NEW LEGEND 2026'!G:J,4,0)</f>
        <v>BLACK BLUE</v>
      </c>
      <c r="O804" s="68" t="str">
        <f t="shared" si="73"/>
        <v>APR</v>
      </c>
      <c r="P804" s="68">
        <f t="shared" si="74"/>
        <v>22</v>
      </c>
      <c r="Q804" s="68">
        <f t="shared" si="75"/>
        <v>2026</v>
      </c>
      <c r="R804" s="69">
        <f t="shared" si="76"/>
        <v>-81.446111111108621</v>
      </c>
      <c r="S804" s="69">
        <f t="shared" si="77"/>
        <v>-79.612303240741312</v>
      </c>
      <c r="T804" s="70" t="str">
        <f t="shared" si="78"/>
        <v>1-30 DAYS</v>
      </c>
      <c r="U804" s="70" t="str">
        <f t="shared" si="78"/>
        <v>1-30 DAYS</v>
      </c>
    </row>
    <row r="805" spans="1:21">
      <c r="A805" s="63" t="str">
        <f>VLOOKUP(L805,[1]Sheet1!$N:$P,3,0)</f>
        <v>M2 MANOLO</v>
      </c>
      <c r="B805" s="66">
        <v>46132.612314814818</v>
      </c>
      <c r="C805" s="66">
        <v>46134.446111111109</v>
      </c>
      <c r="D805" s="67" t="s">
        <v>542</v>
      </c>
      <c r="E805" s="67" t="s">
        <v>543</v>
      </c>
      <c r="F805" s="1">
        <v>1</v>
      </c>
      <c r="G805" s="63" t="str">
        <f>VLOOKUP(D805,[2]MINDANAO!$B:$C,2,0)</f>
        <v>CT100</v>
      </c>
      <c r="H805" s="67">
        <v>55298</v>
      </c>
      <c r="I805" s="63" t="str">
        <f>VLOOKUP(L805,'[3]NEW LEGEND 2026'!M:S,7,0)</f>
        <v>ULTIMATE</v>
      </c>
      <c r="J805" s="67" t="s">
        <v>2375</v>
      </c>
      <c r="K805" s="67" t="s">
        <v>2376</v>
      </c>
      <c r="L805" s="67" t="s">
        <v>1244</v>
      </c>
      <c r="M805" s="63" t="str">
        <f>VLOOKUP(D805,'[3]NEW LEGEND 2026'!G:I,3,0)</f>
        <v>KAWASAKI</v>
      </c>
      <c r="N805" s="63" t="str">
        <f>VLOOKUP(D805,'[3]NEW LEGEND 2026'!G:J,4,0)</f>
        <v>BLACK BLUE</v>
      </c>
      <c r="O805" s="68" t="str">
        <f t="shared" si="73"/>
        <v>APR</v>
      </c>
      <c r="P805" s="68">
        <f t="shared" si="74"/>
        <v>22</v>
      </c>
      <c r="Q805" s="68">
        <f t="shared" si="75"/>
        <v>2026</v>
      </c>
      <c r="R805" s="69">
        <f t="shared" si="76"/>
        <v>-81.446111111108621</v>
      </c>
      <c r="S805" s="69">
        <f t="shared" si="77"/>
        <v>-79.612314814818092</v>
      </c>
      <c r="T805" s="70" t="str">
        <f t="shared" si="78"/>
        <v>1-30 DAYS</v>
      </c>
      <c r="U805" s="70" t="str">
        <f t="shared" si="78"/>
        <v>1-30 DAYS</v>
      </c>
    </row>
    <row r="806" spans="1:21">
      <c r="A806" s="63" t="str">
        <f>VLOOKUP(L806,[1]Sheet1!$N:$P,3,0)</f>
        <v>M2 MANOLO</v>
      </c>
      <c r="B806" s="66">
        <v>46132.612303240741</v>
      </c>
      <c r="C806" s="66">
        <v>46134.446111111109</v>
      </c>
      <c r="D806" s="67" t="s">
        <v>542</v>
      </c>
      <c r="E806" s="67" t="s">
        <v>543</v>
      </c>
      <c r="F806" s="1">
        <v>1</v>
      </c>
      <c r="G806" s="63" t="str">
        <f>VLOOKUP(D806,[2]MINDANAO!$B:$C,2,0)</f>
        <v>CT100</v>
      </c>
      <c r="H806" s="67">
        <v>55298</v>
      </c>
      <c r="I806" s="63" t="str">
        <f>VLOOKUP(L806,'[3]NEW LEGEND 2026'!M:S,7,0)</f>
        <v>ULTIMATE</v>
      </c>
      <c r="J806" s="67" t="s">
        <v>2377</v>
      </c>
      <c r="K806" s="67" t="s">
        <v>2378</v>
      </c>
      <c r="L806" s="67" t="s">
        <v>1244</v>
      </c>
      <c r="M806" s="63" t="str">
        <f>VLOOKUP(D806,'[3]NEW LEGEND 2026'!G:I,3,0)</f>
        <v>KAWASAKI</v>
      </c>
      <c r="N806" s="63" t="str">
        <f>VLOOKUP(D806,'[3]NEW LEGEND 2026'!G:J,4,0)</f>
        <v>BLACK BLUE</v>
      </c>
      <c r="O806" s="68" t="str">
        <f t="shared" si="73"/>
        <v>APR</v>
      </c>
      <c r="P806" s="68">
        <f t="shared" si="74"/>
        <v>22</v>
      </c>
      <c r="Q806" s="68">
        <f t="shared" si="75"/>
        <v>2026</v>
      </c>
      <c r="R806" s="69">
        <f t="shared" si="76"/>
        <v>-81.446111111108621</v>
      </c>
      <c r="S806" s="69">
        <f t="shared" si="77"/>
        <v>-79.612303240741312</v>
      </c>
      <c r="T806" s="70" t="str">
        <f t="shared" si="78"/>
        <v>1-30 DAYS</v>
      </c>
      <c r="U806" s="70" t="str">
        <f t="shared" si="78"/>
        <v>1-30 DAYS</v>
      </c>
    </row>
    <row r="807" spans="1:21">
      <c r="A807" s="63" t="str">
        <f>VLOOKUP(L807,[1]Sheet1!$N:$P,3,0)</f>
        <v>M2 MANOLO</v>
      </c>
      <c r="B807" s="66">
        <v>46132.60597222222</v>
      </c>
      <c r="C807" s="66">
        <v>46134.446111111109</v>
      </c>
      <c r="D807" s="67" t="s">
        <v>604</v>
      </c>
      <c r="E807" s="67" t="s">
        <v>605</v>
      </c>
      <c r="F807" s="1">
        <v>1</v>
      </c>
      <c r="G807" s="63" t="str">
        <f>VLOOKUP(D807,[2]MINDANAO!$B:$C,2,0)</f>
        <v>XRM OFFROAD FI(DSX)</v>
      </c>
      <c r="H807" s="67">
        <v>72378</v>
      </c>
      <c r="I807" s="63" t="str">
        <f>VLOOKUP(L807,'[3]NEW LEGEND 2026'!M:S,7,0)</f>
        <v>ULTIMATE</v>
      </c>
      <c r="J807" s="67" t="s">
        <v>2379</v>
      </c>
      <c r="K807" s="67" t="s">
        <v>2380</v>
      </c>
      <c r="L807" s="67" t="s">
        <v>1244</v>
      </c>
      <c r="M807" s="63" t="str">
        <f>VLOOKUP(D807,'[3]NEW LEGEND 2026'!G:I,3,0)</f>
        <v>HONDA</v>
      </c>
      <c r="N807" s="63" t="str">
        <f>VLOOKUP(D807,'[3]NEW LEGEND 2026'!G:J,4,0)</f>
        <v>WHITE/BLUE</v>
      </c>
      <c r="O807" s="68" t="str">
        <f t="shared" si="73"/>
        <v>APR</v>
      </c>
      <c r="P807" s="68">
        <f t="shared" si="74"/>
        <v>22</v>
      </c>
      <c r="Q807" s="68">
        <f t="shared" si="75"/>
        <v>2026</v>
      </c>
      <c r="R807" s="69">
        <f t="shared" si="76"/>
        <v>-81.446111111108621</v>
      </c>
      <c r="S807" s="69">
        <f t="shared" si="77"/>
        <v>-79.605972222219862</v>
      </c>
      <c r="T807" s="70" t="str">
        <f t="shared" si="78"/>
        <v>1-30 DAYS</v>
      </c>
      <c r="U807" s="70" t="str">
        <f t="shared" si="78"/>
        <v>1-30 DAYS</v>
      </c>
    </row>
    <row r="808" spans="1:21">
      <c r="A808" s="63" t="str">
        <f>VLOOKUP(L808,[1]Sheet1!$N:$P,3,0)</f>
        <v>M2 BATANGAS</v>
      </c>
      <c r="B808" s="66">
        <v>46134.653067129628</v>
      </c>
      <c r="C808" s="66">
        <v>46134.653067129628</v>
      </c>
      <c r="D808" s="67" t="s">
        <v>2019</v>
      </c>
      <c r="E808" s="67" t="s">
        <v>2020</v>
      </c>
      <c r="F808" s="1">
        <v>1</v>
      </c>
      <c r="G808" s="63" t="str">
        <f>VLOOKUP(D808,[2]MINDANAO!$B:$C,2,0)</f>
        <v xml:space="preserve">PG-1 </v>
      </c>
      <c r="H808" s="67">
        <v>77140.180000000008</v>
      </c>
      <c r="I808" s="63" t="str">
        <f>VLOOKUP(L808,'[3]NEW LEGEND 2026'!M:S,7,0)</f>
        <v>ULTIMATE</v>
      </c>
      <c r="J808" s="67" t="s">
        <v>2381</v>
      </c>
      <c r="K808" s="67" t="s">
        <v>2382</v>
      </c>
      <c r="L808" s="67" t="s">
        <v>1094</v>
      </c>
      <c r="M808" s="63" t="str">
        <f>VLOOKUP(D808,'[3]NEW LEGEND 2026'!G:I,3,0)</f>
        <v>YAMAHA</v>
      </c>
      <c r="N808" s="63" t="str">
        <f>VLOOKUP(D808,'[3]NEW LEGEND 2026'!G:J,4,0)</f>
        <v>LIGHT BLUE</v>
      </c>
      <c r="O808" s="68" t="str">
        <f t="shared" si="73"/>
        <v>APR</v>
      </c>
      <c r="P808" s="68">
        <f t="shared" si="74"/>
        <v>22</v>
      </c>
      <c r="Q808" s="68">
        <f t="shared" si="75"/>
        <v>2026</v>
      </c>
      <c r="R808" s="69">
        <f t="shared" si="76"/>
        <v>-81.653067129627743</v>
      </c>
      <c r="S808" s="69">
        <f t="shared" si="77"/>
        <v>-81.653067129627743</v>
      </c>
      <c r="T808" s="70" t="str">
        <f t="shared" si="78"/>
        <v>1-30 DAYS</v>
      </c>
      <c r="U808" s="70" t="str">
        <f t="shared" si="78"/>
        <v>1-30 DAYS</v>
      </c>
    </row>
    <row r="809" spans="1:21">
      <c r="A809" s="63" t="str">
        <f>VLOOKUP(L809,[1]Sheet1!$N:$P,3,0)</f>
        <v>M1 ALABEL</v>
      </c>
      <c r="B809" s="66">
        <v>46067.654803240737</v>
      </c>
      <c r="C809" s="66">
        <v>46135.378078703703</v>
      </c>
      <c r="D809" s="67" t="s">
        <v>1894</v>
      </c>
      <c r="E809" s="67" t="s">
        <v>1895</v>
      </c>
      <c r="F809" s="1">
        <v>1</v>
      </c>
      <c r="G809" s="63" t="str">
        <f>VLOOKUP(D809,[2]MINDANAO!$B:$C,2,0)</f>
        <v>RAIDER150 FI BLADE</v>
      </c>
      <c r="H809" s="67">
        <v>110446.43</v>
      </c>
      <c r="I809" s="63" t="str">
        <f>VLOOKUP(L809,'[3]NEW LEGEND 2026'!M:S,7,0)</f>
        <v>MUTI</v>
      </c>
      <c r="J809" s="67" t="s">
        <v>2383</v>
      </c>
      <c r="K809" s="67" t="s">
        <v>2384</v>
      </c>
      <c r="L809" s="67" t="s">
        <v>526</v>
      </c>
      <c r="M809" s="63" t="str">
        <f>VLOOKUP(D809,'[3]NEW LEGEND 2026'!G:I,3,0)</f>
        <v>SUZUKI</v>
      </c>
      <c r="N809" s="63" t="str">
        <f>VLOOKUP(D809,'[3]NEW LEGEND 2026'!G:J,4,0)</f>
        <v>RED/BLACK</v>
      </c>
      <c r="O809" s="68" t="str">
        <f t="shared" si="73"/>
        <v>APR</v>
      </c>
      <c r="P809" s="68">
        <f t="shared" si="74"/>
        <v>23</v>
      </c>
      <c r="Q809" s="68">
        <f t="shared" si="75"/>
        <v>2026</v>
      </c>
      <c r="R809" s="69">
        <f t="shared" si="76"/>
        <v>-82.378078703703068</v>
      </c>
      <c r="S809" s="69">
        <f t="shared" si="77"/>
        <v>-14.654803240737238</v>
      </c>
      <c r="T809" s="70" t="str">
        <f t="shared" si="78"/>
        <v>1-30 DAYS</v>
      </c>
      <c r="U809" s="70" t="str">
        <f t="shared" si="78"/>
        <v>1-30 DAYS</v>
      </c>
    </row>
    <row r="810" spans="1:21">
      <c r="A810" s="63" t="str">
        <f>VLOOKUP(L810,[1]Sheet1!$N:$P,3,0)</f>
        <v>M1 KIDAPAWAN</v>
      </c>
      <c r="B810" s="66">
        <v>46056.609039351853</v>
      </c>
      <c r="C810" s="66">
        <v>46135.405138888891</v>
      </c>
      <c r="D810" s="67" t="s">
        <v>1555</v>
      </c>
      <c r="E810" s="67" t="s">
        <v>1556</v>
      </c>
      <c r="F810" s="1">
        <v>1</v>
      </c>
      <c r="G810" s="63" t="str">
        <f>VLOOKUP(D810,[2]MINDANAO!$B:$C,2,0)</f>
        <v>BARAKO II (KICK START)</v>
      </c>
      <c r="H810" s="67">
        <v>88010</v>
      </c>
      <c r="I810" s="63" t="str">
        <f>VLOOKUP(L810,'[3]NEW LEGEND 2026'!M:S,7,0)</f>
        <v>MUTI</v>
      </c>
      <c r="J810" s="67" t="s">
        <v>2385</v>
      </c>
      <c r="K810" s="67" t="s">
        <v>2386</v>
      </c>
      <c r="L810" s="67" t="s">
        <v>503</v>
      </c>
      <c r="M810" s="63" t="str">
        <f>VLOOKUP(D810,'[3]NEW LEGEND 2026'!G:I,3,0)</f>
        <v>KAWASAKI</v>
      </c>
      <c r="N810" s="63" t="str">
        <f>VLOOKUP(D810,'[3]NEW LEGEND 2026'!G:J,4,0)</f>
        <v>GREY</v>
      </c>
      <c r="O810" s="68" t="str">
        <f t="shared" si="73"/>
        <v>APR</v>
      </c>
      <c r="P810" s="68">
        <f t="shared" si="74"/>
        <v>23</v>
      </c>
      <c r="Q810" s="68">
        <f t="shared" si="75"/>
        <v>2026</v>
      </c>
      <c r="R810" s="69">
        <f t="shared" si="76"/>
        <v>-82.405138888891088</v>
      </c>
      <c r="S810" s="69">
        <f t="shared" si="77"/>
        <v>-3.6090393518534256</v>
      </c>
      <c r="T810" s="70" t="str">
        <f t="shared" si="78"/>
        <v>1-30 DAYS</v>
      </c>
      <c r="U810" s="70" t="str">
        <f t="shared" si="78"/>
        <v>1-30 DAYS</v>
      </c>
    </row>
    <row r="811" spans="1:21">
      <c r="A811" s="63" t="str">
        <f>VLOOKUP(L811,[1]Sheet1!$N:$P,3,0)</f>
        <v>M1 KABACAN</v>
      </c>
      <c r="B811" s="66">
        <v>46134.409212962957</v>
      </c>
      <c r="C811" s="66">
        <v>46135.472326388888</v>
      </c>
      <c r="D811" s="67" t="s">
        <v>1194</v>
      </c>
      <c r="E811" s="67" t="s">
        <v>1195</v>
      </c>
      <c r="F811" s="1">
        <v>1</v>
      </c>
      <c r="G811" s="63" t="str">
        <f>VLOOKUP(D811,[2]MINDANAO!$B:$C,2,0)</f>
        <v>ADV160</v>
      </c>
      <c r="H811" s="67">
        <v>157558</v>
      </c>
      <c r="I811" s="63" t="str">
        <f>VLOOKUP(L811,'[3]NEW LEGEND 2026'!M:S,7,0)</f>
        <v>MUTI</v>
      </c>
      <c r="J811" s="67" t="s">
        <v>2387</v>
      </c>
      <c r="K811" s="67" t="s">
        <v>2388</v>
      </c>
      <c r="L811" s="67" t="s">
        <v>397</v>
      </c>
      <c r="M811" s="63" t="str">
        <f>VLOOKUP(D811,'[3]NEW LEGEND 2026'!G:I,3,0)</f>
        <v>HONDA</v>
      </c>
      <c r="N811" s="63" t="str">
        <f>VLOOKUP(D811,'[3]NEW LEGEND 2026'!G:J,4,0)</f>
        <v>RED/BLACK</v>
      </c>
      <c r="O811" s="68" t="str">
        <f t="shared" si="73"/>
        <v>APR</v>
      </c>
      <c r="P811" s="68">
        <f t="shared" si="74"/>
        <v>23</v>
      </c>
      <c r="Q811" s="68">
        <f t="shared" si="75"/>
        <v>2026</v>
      </c>
      <c r="R811" s="69">
        <f t="shared" si="76"/>
        <v>-82.472326388888177</v>
      </c>
      <c r="S811" s="69">
        <f t="shared" si="77"/>
        <v>-81.409212962957099</v>
      </c>
      <c r="T811" s="70" t="str">
        <f t="shared" si="78"/>
        <v>1-30 DAYS</v>
      </c>
      <c r="U811" s="70" t="str">
        <f t="shared" si="78"/>
        <v>1-30 DAYS</v>
      </c>
    </row>
    <row r="812" spans="1:21">
      <c r="A812" s="63" t="str">
        <f>VLOOKUP(L812,[1]Sheet1!$N:$P,3,0)</f>
        <v>M1 KABACAN</v>
      </c>
      <c r="B812" s="66">
        <v>46134.409212962957</v>
      </c>
      <c r="C812" s="66">
        <v>46135.472326388888</v>
      </c>
      <c r="D812" s="67" t="s">
        <v>1194</v>
      </c>
      <c r="E812" s="67" t="s">
        <v>1195</v>
      </c>
      <c r="F812" s="1">
        <v>1</v>
      </c>
      <c r="G812" s="63" t="str">
        <f>VLOOKUP(D812,[2]MINDANAO!$B:$C,2,0)</f>
        <v>ADV160</v>
      </c>
      <c r="H812" s="67">
        <v>157558</v>
      </c>
      <c r="I812" s="63" t="str">
        <f>VLOOKUP(L812,'[3]NEW LEGEND 2026'!M:S,7,0)</f>
        <v>MUTI</v>
      </c>
      <c r="J812" s="67" t="s">
        <v>2389</v>
      </c>
      <c r="K812" s="67" t="s">
        <v>2390</v>
      </c>
      <c r="L812" s="67" t="s">
        <v>397</v>
      </c>
      <c r="M812" s="63" t="str">
        <f>VLOOKUP(D812,'[3]NEW LEGEND 2026'!G:I,3,0)</f>
        <v>HONDA</v>
      </c>
      <c r="N812" s="63" t="str">
        <f>VLOOKUP(D812,'[3]NEW LEGEND 2026'!G:J,4,0)</f>
        <v>RED/BLACK</v>
      </c>
      <c r="O812" s="68" t="str">
        <f t="shared" si="73"/>
        <v>APR</v>
      </c>
      <c r="P812" s="68">
        <f t="shared" si="74"/>
        <v>23</v>
      </c>
      <c r="Q812" s="68">
        <f t="shared" si="75"/>
        <v>2026</v>
      </c>
      <c r="R812" s="69">
        <f t="shared" si="76"/>
        <v>-82.472326388888177</v>
      </c>
      <c r="S812" s="69">
        <f t="shared" si="77"/>
        <v>-81.409212962957099</v>
      </c>
      <c r="T812" s="70" t="str">
        <f t="shared" si="78"/>
        <v>1-30 DAYS</v>
      </c>
      <c r="U812" s="70" t="str">
        <f t="shared" si="78"/>
        <v>1-30 DAYS</v>
      </c>
    </row>
    <row r="813" spans="1:21">
      <c r="A813" s="63" t="str">
        <f>VLOOKUP(L813,[1]Sheet1!$N:$P,3,0)</f>
        <v>M2 CALINAN</v>
      </c>
      <c r="B813" s="66">
        <v>46070.630925925929</v>
      </c>
      <c r="C813" s="66">
        <v>46135.702928240738</v>
      </c>
      <c r="D813" s="67" t="s">
        <v>688</v>
      </c>
      <c r="E813" s="67" t="s">
        <v>689</v>
      </c>
      <c r="F813" s="1">
        <v>1</v>
      </c>
      <c r="G813" s="63" t="str">
        <f>VLOOKUP(D813,[2]MINDANAO!$B:$C,2,0)</f>
        <v>WINNER X ABS</v>
      </c>
      <c r="H813" s="67">
        <v>123868</v>
      </c>
      <c r="I813" s="63" t="str">
        <f>VLOOKUP(L813,'[3]NEW LEGEND 2026'!M:S,7,0)</f>
        <v>ULTIMATE</v>
      </c>
      <c r="J813" s="67" t="s">
        <v>2391</v>
      </c>
      <c r="K813" s="67" t="s">
        <v>2392</v>
      </c>
      <c r="L813" s="67" t="s">
        <v>871</v>
      </c>
      <c r="M813" s="63" t="str">
        <f>VLOOKUP(D813,'[3]NEW LEGEND 2026'!G:I,3,0)</f>
        <v>HONDA</v>
      </c>
      <c r="N813" s="63" t="str">
        <f>VLOOKUP(D813,'[3]NEW LEGEND 2026'!G:J,4,0)</f>
        <v>RED</v>
      </c>
      <c r="O813" s="68" t="str">
        <f t="shared" si="73"/>
        <v>APR</v>
      </c>
      <c r="P813" s="68">
        <f t="shared" si="74"/>
        <v>23</v>
      </c>
      <c r="Q813" s="68">
        <f t="shared" si="75"/>
        <v>2026</v>
      </c>
      <c r="R813" s="69">
        <f t="shared" si="76"/>
        <v>-82.702928240738402</v>
      </c>
      <c r="S813" s="69">
        <f t="shared" si="77"/>
        <v>-17.63092592592875</v>
      </c>
      <c r="T813" s="70" t="str">
        <f t="shared" si="78"/>
        <v>1-30 DAYS</v>
      </c>
      <c r="U813" s="70" t="str">
        <f t="shared" si="78"/>
        <v>1-30 DAYS</v>
      </c>
    </row>
    <row r="814" spans="1:21">
      <c r="A814" s="63" t="str">
        <f>VLOOKUP(L814,[1]Sheet1!$N:$P,3,0)</f>
        <v>M1 MARBEL</v>
      </c>
      <c r="B814" s="66">
        <v>46126.647824074083</v>
      </c>
      <c r="C814" s="66">
        <v>46136.389675925922</v>
      </c>
      <c r="D814" s="67" t="s">
        <v>907</v>
      </c>
      <c r="E814" s="67" t="s">
        <v>908</v>
      </c>
      <c r="F814" s="1">
        <v>1</v>
      </c>
      <c r="G814" s="63" t="str">
        <f>VLOOKUP(D814,[2]MINDANAO!$B:$C,2,0)</f>
        <v>CT125</v>
      </c>
      <c r="H814" s="67">
        <v>59246</v>
      </c>
      <c r="I814" s="63" t="str">
        <f>VLOOKUP(L814,'[3]NEW LEGEND 2026'!M:S,7,0)</f>
        <v>MUTI</v>
      </c>
      <c r="J814" s="67" t="s">
        <v>2393</v>
      </c>
      <c r="K814" s="67" t="s">
        <v>2394</v>
      </c>
      <c r="L814" s="67" t="s">
        <v>473</v>
      </c>
      <c r="M814" s="63" t="str">
        <f>VLOOKUP(D814,'[3]NEW LEGEND 2026'!G:I,3,0)</f>
        <v>KAWASAKI</v>
      </c>
      <c r="N814" s="63" t="str">
        <f>VLOOKUP(D814,'[3]NEW LEGEND 2026'!G:J,4,0)</f>
        <v>BLACK/GRAY</v>
      </c>
      <c r="O814" s="68" t="str">
        <f t="shared" si="73"/>
        <v>APR</v>
      </c>
      <c r="P814" s="68">
        <f t="shared" si="74"/>
        <v>24</v>
      </c>
      <c r="Q814" s="68">
        <f t="shared" si="75"/>
        <v>2026</v>
      </c>
      <c r="R814" s="69">
        <f t="shared" si="76"/>
        <v>-83.389675925922347</v>
      </c>
      <c r="S814" s="69">
        <f t="shared" si="77"/>
        <v>-73.647824074083474</v>
      </c>
      <c r="T814" s="70" t="str">
        <f t="shared" si="78"/>
        <v>1-30 DAYS</v>
      </c>
      <c r="U814" s="70" t="str">
        <f t="shared" si="78"/>
        <v>1-30 DAYS</v>
      </c>
    </row>
    <row r="815" spans="1:21">
      <c r="A815" s="63" t="str">
        <f>VLOOKUP(L815,[1]Sheet1!$N:$P,3,0)</f>
        <v>M1 SURALLAH</v>
      </c>
      <c r="B815" s="66">
        <v>46136.577118055553</v>
      </c>
      <c r="C815" s="66">
        <v>46136.577106481483</v>
      </c>
      <c r="D815" s="67" t="s">
        <v>663</v>
      </c>
      <c r="E815" s="67" t="s">
        <v>664</v>
      </c>
      <c r="F815" s="1">
        <v>1</v>
      </c>
      <c r="G815" s="63" t="str">
        <f>VLOOKUP(D815,[2]MINDANAO!$B:$C,2,0)</f>
        <v>CT125</v>
      </c>
      <c r="H815" s="67">
        <v>58118</v>
      </c>
      <c r="I815" s="63" t="str">
        <f>VLOOKUP(L815,'[3]NEW LEGEND 2026'!M:S,7,0)</f>
        <v>MUTI</v>
      </c>
      <c r="J815" s="67" t="s">
        <v>2395</v>
      </c>
      <c r="K815" s="67" t="s">
        <v>2396</v>
      </c>
      <c r="L815" s="67" t="s">
        <v>546</v>
      </c>
      <c r="M815" s="63" t="str">
        <f>VLOOKUP(D815,'[3]NEW LEGEND 2026'!G:I,3,0)</f>
        <v>KAWASAKI</v>
      </c>
      <c r="N815" s="63" t="str">
        <f>VLOOKUP(D815,'[3]NEW LEGEND 2026'!G:J,4,0)</f>
        <v>BLACK/RED</v>
      </c>
      <c r="O815" s="68" t="str">
        <f t="shared" si="73"/>
        <v>APR</v>
      </c>
      <c r="P815" s="68">
        <f t="shared" si="74"/>
        <v>24</v>
      </c>
      <c r="Q815" s="68">
        <f t="shared" si="75"/>
        <v>2026</v>
      </c>
      <c r="R815" s="69">
        <f t="shared" si="76"/>
        <v>-83.577106481483497</v>
      </c>
      <c r="S815" s="69">
        <f t="shared" si="77"/>
        <v>-83.577118055553001</v>
      </c>
      <c r="T815" s="70" t="str">
        <f t="shared" si="78"/>
        <v>1-30 DAYS</v>
      </c>
      <c r="U815" s="70" t="str">
        <f t="shared" si="78"/>
        <v>1-30 DAYS</v>
      </c>
    </row>
    <row r="816" spans="1:21">
      <c r="A816" s="63" t="str">
        <f>VLOOKUP(L816,[1]Sheet1!$N:$P,3,0)</f>
        <v>M1 SURALLAH</v>
      </c>
      <c r="B816" s="66">
        <v>46136.577118055553</v>
      </c>
      <c r="C816" s="66">
        <v>46136.577106481483</v>
      </c>
      <c r="D816" s="67" t="s">
        <v>907</v>
      </c>
      <c r="E816" s="67" t="s">
        <v>908</v>
      </c>
      <c r="F816" s="1">
        <v>1</v>
      </c>
      <c r="G816" s="63" t="str">
        <f>VLOOKUP(D816,[2]MINDANAO!$B:$C,2,0)</f>
        <v>CT125</v>
      </c>
      <c r="H816" s="67">
        <v>59246</v>
      </c>
      <c r="I816" s="63" t="str">
        <f>VLOOKUP(L816,'[3]NEW LEGEND 2026'!M:S,7,0)</f>
        <v>MUTI</v>
      </c>
      <c r="J816" s="67" t="s">
        <v>2397</v>
      </c>
      <c r="K816" s="67" t="s">
        <v>2398</v>
      </c>
      <c r="L816" s="67" t="s">
        <v>546</v>
      </c>
      <c r="M816" s="63" t="str">
        <f>VLOOKUP(D816,'[3]NEW LEGEND 2026'!G:I,3,0)</f>
        <v>KAWASAKI</v>
      </c>
      <c r="N816" s="63" t="str">
        <f>VLOOKUP(D816,'[3]NEW LEGEND 2026'!G:J,4,0)</f>
        <v>BLACK/GRAY</v>
      </c>
      <c r="O816" s="68" t="str">
        <f t="shared" si="73"/>
        <v>APR</v>
      </c>
      <c r="P816" s="68">
        <f t="shared" si="74"/>
        <v>24</v>
      </c>
      <c r="Q816" s="68">
        <f t="shared" si="75"/>
        <v>2026</v>
      </c>
      <c r="R816" s="69">
        <f t="shared" si="76"/>
        <v>-83.577106481483497</v>
      </c>
      <c r="S816" s="69">
        <f t="shared" si="77"/>
        <v>-83.577118055553001</v>
      </c>
      <c r="T816" s="70" t="str">
        <f t="shared" si="78"/>
        <v>1-30 DAYS</v>
      </c>
      <c r="U816" s="70" t="str">
        <f t="shared" si="78"/>
        <v>1-30 DAYS</v>
      </c>
    </row>
    <row r="817" spans="1:21">
      <c r="A817" s="63" t="str">
        <f>VLOOKUP(L817,[1]Sheet1!$N:$P,3,0)</f>
        <v>M2 BATANGAS</v>
      </c>
      <c r="B817" s="66">
        <v>46136.626099537039</v>
      </c>
      <c r="C817" s="66">
        <v>46136.626087962963</v>
      </c>
      <c r="D817" s="67" t="s">
        <v>2399</v>
      </c>
      <c r="E817" s="67" t="s">
        <v>2400</v>
      </c>
      <c r="F817" s="1">
        <v>1</v>
      </c>
      <c r="G817" s="63" t="str">
        <f>VLOOKUP(D817,[2]MINDANAO!$B:$C,2,0)</f>
        <v>PCX160 STANDARD</v>
      </c>
      <c r="H817" s="67">
        <v>126530</v>
      </c>
      <c r="I817" s="63" t="str">
        <f>VLOOKUP(L817,'[3]NEW LEGEND 2026'!M:S,7,0)</f>
        <v>ULTIMATE</v>
      </c>
      <c r="J817" s="67" t="s">
        <v>2401</v>
      </c>
      <c r="K817" s="67" t="s">
        <v>2402</v>
      </c>
      <c r="L817" s="67" t="s">
        <v>1094</v>
      </c>
      <c r="M817" s="63" t="str">
        <f>VLOOKUP(D817,'[3]NEW LEGEND 2026'!G:I,3,0)</f>
        <v>HONDA</v>
      </c>
      <c r="N817" s="63" t="str">
        <f>VLOOKUP(D817,'[3]NEW LEGEND 2026'!G:J,4,0)</f>
        <v>WHITE</v>
      </c>
      <c r="O817" s="68" t="str">
        <f t="shared" si="73"/>
        <v>APR</v>
      </c>
      <c r="P817" s="68">
        <f t="shared" si="74"/>
        <v>24</v>
      </c>
      <c r="Q817" s="68">
        <f t="shared" si="75"/>
        <v>2026</v>
      </c>
      <c r="R817" s="69">
        <f t="shared" si="76"/>
        <v>-83.626087962962629</v>
      </c>
      <c r="S817" s="69">
        <f t="shared" si="77"/>
        <v>-83.626099537039408</v>
      </c>
      <c r="T817" s="70" t="str">
        <f t="shared" si="78"/>
        <v>1-30 DAYS</v>
      </c>
      <c r="U817" s="70" t="str">
        <f t="shared" si="78"/>
        <v>1-30 DAYS</v>
      </c>
    </row>
    <row r="818" spans="1:21">
      <c r="A818" s="63" t="str">
        <f>VLOOKUP(L818,[1]Sheet1!$N:$P,3,0)</f>
        <v>M2 BATANGAS</v>
      </c>
      <c r="B818" s="66">
        <v>46136.626099537039</v>
      </c>
      <c r="C818" s="66">
        <v>46136.626087962963</v>
      </c>
      <c r="D818" s="67" t="s">
        <v>2399</v>
      </c>
      <c r="E818" s="67" t="s">
        <v>2400</v>
      </c>
      <c r="F818" s="1">
        <v>1</v>
      </c>
      <c r="G818" s="63" t="str">
        <f>VLOOKUP(D818,[2]MINDANAO!$B:$C,2,0)</f>
        <v>PCX160 STANDARD</v>
      </c>
      <c r="H818" s="67">
        <v>126530</v>
      </c>
      <c r="I818" s="63" t="str">
        <f>VLOOKUP(L818,'[3]NEW LEGEND 2026'!M:S,7,0)</f>
        <v>ULTIMATE</v>
      </c>
      <c r="J818" s="67" t="s">
        <v>2403</v>
      </c>
      <c r="K818" s="67" t="s">
        <v>2404</v>
      </c>
      <c r="L818" s="67" t="s">
        <v>1094</v>
      </c>
      <c r="M818" s="63" t="str">
        <f>VLOOKUP(D818,'[3]NEW LEGEND 2026'!G:I,3,0)</f>
        <v>HONDA</v>
      </c>
      <c r="N818" s="63" t="str">
        <f>VLOOKUP(D818,'[3]NEW LEGEND 2026'!G:J,4,0)</f>
        <v>WHITE</v>
      </c>
      <c r="O818" s="68" t="str">
        <f t="shared" si="73"/>
        <v>APR</v>
      </c>
      <c r="P818" s="68">
        <f t="shared" si="74"/>
        <v>24</v>
      </c>
      <c r="Q818" s="68">
        <f t="shared" si="75"/>
        <v>2026</v>
      </c>
      <c r="R818" s="69">
        <f t="shared" si="76"/>
        <v>-83.626087962962629</v>
      </c>
      <c r="S818" s="69">
        <f t="shared" si="77"/>
        <v>-83.626099537039408</v>
      </c>
      <c r="T818" s="70" t="str">
        <f t="shared" si="78"/>
        <v>1-30 DAYS</v>
      </c>
      <c r="U818" s="70" t="str">
        <f t="shared" si="78"/>
        <v>1-30 DAYS</v>
      </c>
    </row>
    <row r="819" spans="1:21">
      <c r="A819" s="63" t="str">
        <f>VLOOKUP(L819,[1]Sheet1!$N:$P,3,0)</f>
        <v>M2 BATANGAS</v>
      </c>
      <c r="B819" s="66">
        <v>46136.626099537039</v>
      </c>
      <c r="C819" s="66">
        <v>46136.626087962963</v>
      </c>
      <c r="D819" s="67" t="s">
        <v>2399</v>
      </c>
      <c r="E819" s="67" t="s">
        <v>2400</v>
      </c>
      <c r="F819" s="1">
        <v>1</v>
      </c>
      <c r="G819" s="63" t="str">
        <f>VLOOKUP(D819,[2]MINDANAO!$B:$C,2,0)</f>
        <v>PCX160 STANDARD</v>
      </c>
      <c r="H819" s="67">
        <v>126530</v>
      </c>
      <c r="I819" s="63" t="str">
        <f>VLOOKUP(L819,'[3]NEW LEGEND 2026'!M:S,7,0)</f>
        <v>ULTIMATE</v>
      </c>
      <c r="J819" s="67" t="s">
        <v>2405</v>
      </c>
      <c r="K819" s="67" t="s">
        <v>2406</v>
      </c>
      <c r="L819" s="67" t="s">
        <v>1094</v>
      </c>
      <c r="M819" s="63" t="str">
        <f>VLOOKUP(D819,'[3]NEW LEGEND 2026'!G:I,3,0)</f>
        <v>HONDA</v>
      </c>
      <c r="N819" s="63" t="str">
        <f>VLOOKUP(D819,'[3]NEW LEGEND 2026'!G:J,4,0)</f>
        <v>WHITE</v>
      </c>
      <c r="O819" s="68" t="str">
        <f t="shared" si="73"/>
        <v>APR</v>
      </c>
      <c r="P819" s="68">
        <f t="shared" si="74"/>
        <v>24</v>
      </c>
      <c r="Q819" s="68">
        <f t="shared" si="75"/>
        <v>2026</v>
      </c>
      <c r="R819" s="69">
        <f t="shared" si="76"/>
        <v>-83.626087962962629</v>
      </c>
      <c r="S819" s="69">
        <f t="shared" si="77"/>
        <v>-83.626099537039408</v>
      </c>
      <c r="T819" s="70" t="str">
        <f t="shared" si="78"/>
        <v>1-30 DAYS</v>
      </c>
      <c r="U819" s="70" t="str">
        <f t="shared" si="78"/>
        <v>1-30 DAYS</v>
      </c>
    </row>
    <row r="820" spans="1:21">
      <c r="A820" s="63" t="str">
        <f>VLOOKUP(L820,[1]Sheet1!$N:$P,3,0)</f>
        <v>M2 CATALUNAN GRANDE</v>
      </c>
      <c r="B820" s="66">
        <v>46136.688854166663</v>
      </c>
      <c r="C820" s="66">
        <v>46136.688854166663</v>
      </c>
      <c r="D820" s="67" t="s">
        <v>2407</v>
      </c>
      <c r="E820" s="67" t="s">
        <v>2408</v>
      </c>
      <c r="F820" s="1">
        <v>1</v>
      </c>
      <c r="G820" s="63" t="str">
        <f>VLOOKUP(D820,[2]MINDANAO!$B:$C,2,0)</f>
        <v>CLICK160 FI</v>
      </c>
      <c r="H820" s="67">
        <v>104990</v>
      </c>
      <c r="I820" s="63" t="str">
        <f>VLOOKUP(L820,'[3]NEW LEGEND 2026'!M:S,7,0)</f>
        <v>ULTIMATE</v>
      </c>
      <c r="J820" s="67" t="s">
        <v>2409</v>
      </c>
      <c r="K820" s="67" t="s">
        <v>2410</v>
      </c>
      <c r="L820" s="67" t="s">
        <v>675</v>
      </c>
      <c r="M820" s="63" t="str">
        <f>VLOOKUP(D820,'[3]NEW LEGEND 2026'!G:I,3,0)</f>
        <v>HONDA</v>
      </c>
      <c r="N820" s="63" t="str">
        <f>VLOOKUP(D820,'[3]NEW LEGEND 2026'!G:J,4,0)</f>
        <v>BLACK</v>
      </c>
      <c r="O820" s="68" t="str">
        <f t="shared" si="73"/>
        <v>APR</v>
      </c>
      <c r="P820" s="68">
        <f t="shared" si="74"/>
        <v>24</v>
      </c>
      <c r="Q820" s="68">
        <f t="shared" si="75"/>
        <v>2026</v>
      </c>
      <c r="R820" s="69">
        <f t="shared" si="76"/>
        <v>-83.688854166663077</v>
      </c>
      <c r="S820" s="69">
        <f t="shared" si="77"/>
        <v>-83.688854166663077</v>
      </c>
      <c r="T820" s="70" t="str">
        <f t="shared" si="78"/>
        <v>1-30 DAYS</v>
      </c>
      <c r="U820" s="70" t="str">
        <f t="shared" si="78"/>
        <v>1-30 DAYS</v>
      </c>
    </row>
    <row r="821" spans="1:21">
      <c r="A821" s="63" t="str">
        <f>VLOOKUP(L821,[1]Sheet1!$N:$P,3,0)</f>
        <v>M1 MARBEL</v>
      </c>
      <c r="B821" s="66">
        <v>46136.470069444447</v>
      </c>
      <c r="C821" s="66">
        <v>46137.339050925933</v>
      </c>
      <c r="D821" s="67" t="s">
        <v>2081</v>
      </c>
      <c r="E821" s="67" t="s">
        <v>2082</v>
      </c>
      <c r="F821" s="1">
        <v>1</v>
      </c>
      <c r="G821" s="63" t="str">
        <f>VLOOKUP(D821,[2]MINDANAO!$B:$C,2,0)</f>
        <v>ADV350</v>
      </c>
      <c r="H821" s="67">
        <v>286230</v>
      </c>
      <c r="I821" s="63" t="str">
        <f>VLOOKUP(L821,'[3]NEW LEGEND 2026'!M:S,7,0)</f>
        <v>MUTI</v>
      </c>
      <c r="J821" s="67" t="s">
        <v>2411</v>
      </c>
      <c r="K821" s="67" t="s">
        <v>2412</v>
      </c>
      <c r="L821" s="67" t="s">
        <v>473</v>
      </c>
      <c r="M821" s="63" t="str">
        <f>VLOOKUP(D821,'[3]NEW LEGEND 2026'!G:I,3,0)</f>
        <v>HONDA</v>
      </c>
      <c r="N821" s="63" t="str">
        <f>VLOOKUP(D821,'[3]NEW LEGEND 2026'!G:J,4,0)</f>
        <v>BLACK</v>
      </c>
      <c r="O821" s="68" t="str">
        <f t="shared" si="73"/>
        <v>APR</v>
      </c>
      <c r="P821" s="68">
        <f t="shared" si="74"/>
        <v>25</v>
      </c>
      <c r="Q821" s="68">
        <f t="shared" si="75"/>
        <v>2026</v>
      </c>
      <c r="R821" s="69">
        <f t="shared" si="76"/>
        <v>-84.339050925933407</v>
      </c>
      <c r="S821" s="69">
        <f t="shared" si="77"/>
        <v>-83.47006944444729</v>
      </c>
      <c r="T821" s="70" t="str">
        <f t="shared" si="78"/>
        <v>1-30 DAYS</v>
      </c>
      <c r="U821" s="70" t="str">
        <f t="shared" si="78"/>
        <v>1-30 DAYS</v>
      </c>
    </row>
    <row r="822" spans="1:21">
      <c r="A822" s="63" t="str">
        <f>VLOOKUP(L822,[1]Sheet1!$N:$P,3,0)</f>
        <v>M2 CALINAN</v>
      </c>
      <c r="B822" s="66">
        <v>45627.47896990741</v>
      </c>
      <c r="C822" s="66">
        <v>46137.371307870373</v>
      </c>
      <c r="D822" s="67" t="s">
        <v>2413</v>
      </c>
      <c r="E822" s="67" t="s">
        <v>2414</v>
      </c>
      <c r="F822" s="1">
        <v>1</v>
      </c>
      <c r="G822" s="63" t="str">
        <f>VLOOKUP(D822,[2]MINDANAO!$B:$C,2,0)</f>
        <v>SMASH FI(SPOKE)</v>
      </c>
      <c r="H822" s="67">
        <v>64922</v>
      </c>
      <c r="I822" s="63" t="str">
        <f>VLOOKUP(L822,'[3]NEW LEGEND 2026'!M:S,7,0)</f>
        <v>ULTIMATE</v>
      </c>
      <c r="J822" s="67" t="s">
        <v>2415</v>
      </c>
      <c r="K822" s="67" t="s">
        <v>2416</v>
      </c>
      <c r="L822" s="67" t="s">
        <v>871</v>
      </c>
      <c r="M822" s="63" t="str">
        <f>VLOOKUP(D822,'[3]NEW LEGEND 2026'!G:I,3,0)</f>
        <v>SUZUKI</v>
      </c>
      <c r="N822" s="63" t="str">
        <f>VLOOKUP(D822,'[3]NEW LEGEND 2026'!G:J,4,0)</f>
        <v>BLACK</v>
      </c>
      <c r="O822" s="68" t="str">
        <f t="shared" si="73"/>
        <v>APR</v>
      </c>
      <c r="P822" s="68">
        <f t="shared" si="74"/>
        <v>25</v>
      </c>
      <c r="Q822" s="68">
        <f t="shared" si="75"/>
        <v>2026</v>
      </c>
      <c r="R822" s="69">
        <f t="shared" si="76"/>
        <v>-84.37130787037313</v>
      </c>
      <c r="S822" s="69">
        <f t="shared" si="77"/>
        <v>425.52103009259008</v>
      </c>
      <c r="T822" s="70" t="str">
        <f t="shared" si="78"/>
        <v>1-30 DAYS</v>
      </c>
      <c r="U822" s="70" t="str">
        <f t="shared" si="78"/>
        <v>91 DAYS UP</v>
      </c>
    </row>
    <row r="823" spans="1:21">
      <c r="A823" s="63" t="str">
        <f>VLOOKUP(L823,[1]Sheet1!$N:$P,3,0)</f>
        <v>GREATWALL</v>
      </c>
      <c r="B823" s="66">
        <v>46137.586064814823</v>
      </c>
      <c r="C823" s="66">
        <v>46137.586041666669</v>
      </c>
      <c r="D823" s="67" t="s">
        <v>907</v>
      </c>
      <c r="E823" s="67" t="s">
        <v>908</v>
      </c>
      <c r="F823" s="1">
        <v>1</v>
      </c>
      <c r="G823" s="63" t="str">
        <f>VLOOKUP(D823,[2]MINDANAO!$B:$C,2,0)</f>
        <v>CT125</v>
      </c>
      <c r="H823" s="67">
        <v>59246</v>
      </c>
      <c r="I823" s="63" t="str">
        <f>VLOOKUP(L823,'[3]NEW LEGEND 2026'!M:S,7,0)</f>
        <v>MUTI</v>
      </c>
      <c r="J823" s="67" t="s">
        <v>2417</v>
      </c>
      <c r="K823" s="67" t="s">
        <v>2418</v>
      </c>
      <c r="L823" s="67" t="s">
        <v>583</v>
      </c>
      <c r="M823" s="63" t="str">
        <f>VLOOKUP(D823,'[3]NEW LEGEND 2026'!G:I,3,0)</f>
        <v>KAWASAKI</v>
      </c>
      <c r="N823" s="63" t="str">
        <f>VLOOKUP(D823,'[3]NEW LEGEND 2026'!G:J,4,0)</f>
        <v>BLACK/GRAY</v>
      </c>
      <c r="O823" s="68" t="str">
        <f t="shared" si="73"/>
        <v>APR</v>
      </c>
      <c r="P823" s="68">
        <f t="shared" si="74"/>
        <v>25</v>
      </c>
      <c r="Q823" s="68">
        <f t="shared" si="75"/>
        <v>2026</v>
      </c>
      <c r="R823" s="69">
        <f t="shared" si="76"/>
        <v>-84.586041666669189</v>
      </c>
      <c r="S823" s="69">
        <f t="shared" si="77"/>
        <v>-84.586064814822748</v>
      </c>
      <c r="T823" s="70" t="str">
        <f t="shared" si="78"/>
        <v>1-30 DAYS</v>
      </c>
      <c r="U823" s="70" t="str">
        <f t="shared" si="78"/>
        <v>1-30 DAYS</v>
      </c>
    </row>
    <row r="824" spans="1:21">
      <c r="A824" s="63" t="str">
        <f>VLOOKUP(L824,[1]Sheet1!$N:$P,3,0)</f>
        <v>M1 BUTUAN</v>
      </c>
      <c r="B824" s="66">
        <v>45947.646585648137</v>
      </c>
      <c r="C824" s="66">
        <v>46137.601863425924</v>
      </c>
      <c r="D824" s="67" t="s">
        <v>2061</v>
      </c>
      <c r="E824" s="67" t="s">
        <v>2062</v>
      </c>
      <c r="F824" s="1">
        <v>1</v>
      </c>
      <c r="G824" s="63" t="str">
        <f>VLOOKUP(D824,[2]MINDANAO!$B:$C,2,0)</f>
        <v>NMAX155 TECHMAX</v>
      </c>
      <c r="H824" s="67">
        <v>163587</v>
      </c>
      <c r="I824" s="63" t="str">
        <f>VLOOKUP(L824,'[3]NEW LEGEND 2026'!M:S,7,0)</f>
        <v>MUTI</v>
      </c>
      <c r="J824" s="67" t="s">
        <v>2419</v>
      </c>
      <c r="K824" s="67" t="s">
        <v>2420</v>
      </c>
      <c r="L824" s="67" t="s">
        <v>897</v>
      </c>
      <c r="M824" s="63" t="str">
        <f>VLOOKUP(D824,'[3]NEW LEGEND 2026'!G:I,3,0)</f>
        <v>YAMAHA</v>
      </c>
      <c r="N824" s="63" t="str">
        <f>VLOOKUP(D824,'[3]NEW LEGEND 2026'!G:J,4,0)</f>
        <v>(MATTE DARK RED/BLACK</v>
      </c>
      <c r="O824" s="68" t="str">
        <f t="shared" si="73"/>
        <v>APR</v>
      </c>
      <c r="P824" s="68">
        <f t="shared" si="74"/>
        <v>25</v>
      </c>
      <c r="Q824" s="68">
        <f t="shared" si="75"/>
        <v>2026</v>
      </c>
      <c r="R824" s="69">
        <f t="shared" si="76"/>
        <v>-84.601863425923511</v>
      </c>
      <c r="S824" s="69">
        <f t="shared" si="77"/>
        <v>105.35341435186274</v>
      </c>
      <c r="T824" s="70" t="str">
        <f t="shared" si="78"/>
        <v>1-30 DAYS</v>
      </c>
      <c r="U824" s="70" t="str">
        <f t="shared" si="78"/>
        <v>91 DAYS UP</v>
      </c>
    </row>
    <row r="825" spans="1:21">
      <c r="A825" s="63" t="str">
        <f>VLOOKUP(L825,[1]Sheet1!$N:$P,3,0)</f>
        <v>M2 SURIGAO</v>
      </c>
      <c r="B825" s="66">
        <v>46134.449548611112</v>
      </c>
      <c r="C825" s="66">
        <v>46137.639050925929</v>
      </c>
      <c r="D825" s="67" t="s">
        <v>907</v>
      </c>
      <c r="E825" s="67" t="s">
        <v>908</v>
      </c>
      <c r="F825" s="1">
        <v>1</v>
      </c>
      <c r="G825" s="63" t="str">
        <f>VLOOKUP(D825,[2]MINDANAO!$B:$C,2,0)</f>
        <v>CT125</v>
      </c>
      <c r="H825" s="67">
        <v>59246</v>
      </c>
      <c r="I825" s="63" t="str">
        <f>VLOOKUP(L825,'[3]NEW LEGEND 2026'!M:S,7,0)</f>
        <v>ULTIMATE</v>
      </c>
      <c r="J825" s="67" t="s">
        <v>2421</v>
      </c>
      <c r="K825" s="67" t="s">
        <v>2422</v>
      </c>
      <c r="L825" s="67" t="s">
        <v>1214</v>
      </c>
      <c r="M825" s="63" t="str">
        <f>VLOOKUP(D825,'[3]NEW LEGEND 2026'!G:I,3,0)</f>
        <v>KAWASAKI</v>
      </c>
      <c r="N825" s="63" t="str">
        <f>VLOOKUP(D825,'[3]NEW LEGEND 2026'!G:J,4,0)</f>
        <v>BLACK/GRAY</v>
      </c>
      <c r="O825" s="68" t="str">
        <f t="shared" si="73"/>
        <v>APR</v>
      </c>
      <c r="P825" s="68">
        <f t="shared" si="74"/>
        <v>25</v>
      </c>
      <c r="Q825" s="68">
        <f t="shared" si="75"/>
        <v>2026</v>
      </c>
      <c r="R825" s="69">
        <f t="shared" si="76"/>
        <v>-84.639050925929041</v>
      </c>
      <c r="S825" s="69">
        <f t="shared" si="77"/>
        <v>-81.449548611111823</v>
      </c>
      <c r="T825" s="70" t="str">
        <f t="shared" si="78"/>
        <v>1-30 DAYS</v>
      </c>
      <c r="U825" s="70" t="str">
        <f t="shared" si="78"/>
        <v>1-30 DAYS</v>
      </c>
    </row>
    <row r="826" spans="1:21">
      <c r="A826" s="63" t="str">
        <f>VLOOKUP(L826,[1]Sheet1!$N:$P,3,0)</f>
        <v>M2 SURIGAO</v>
      </c>
      <c r="B826" s="66">
        <v>46134.449548611112</v>
      </c>
      <c r="C826" s="66">
        <v>46137.639050925929</v>
      </c>
      <c r="D826" s="67" t="s">
        <v>542</v>
      </c>
      <c r="E826" s="67" t="s">
        <v>543</v>
      </c>
      <c r="F826" s="1">
        <v>1</v>
      </c>
      <c r="G826" s="63" t="str">
        <f>VLOOKUP(D826,[2]MINDANAO!$B:$C,2,0)</f>
        <v>CT100</v>
      </c>
      <c r="H826" s="67">
        <v>55298</v>
      </c>
      <c r="I826" s="63" t="str">
        <f>VLOOKUP(L826,'[3]NEW LEGEND 2026'!M:S,7,0)</f>
        <v>ULTIMATE</v>
      </c>
      <c r="J826" s="67" t="s">
        <v>2423</v>
      </c>
      <c r="K826" s="67" t="s">
        <v>2424</v>
      </c>
      <c r="L826" s="67" t="s">
        <v>1214</v>
      </c>
      <c r="M826" s="63" t="str">
        <f>VLOOKUP(D826,'[3]NEW LEGEND 2026'!G:I,3,0)</f>
        <v>KAWASAKI</v>
      </c>
      <c r="N826" s="63" t="str">
        <f>VLOOKUP(D826,'[3]NEW LEGEND 2026'!G:J,4,0)</f>
        <v>BLACK BLUE</v>
      </c>
      <c r="O826" s="68" t="str">
        <f t="shared" si="73"/>
        <v>APR</v>
      </c>
      <c r="P826" s="68">
        <f t="shared" si="74"/>
        <v>25</v>
      </c>
      <c r="Q826" s="68">
        <f t="shared" si="75"/>
        <v>2026</v>
      </c>
      <c r="R826" s="69">
        <f t="shared" si="76"/>
        <v>-84.639050925929041</v>
      </c>
      <c r="S826" s="69">
        <f t="shared" si="77"/>
        <v>-81.449548611111823</v>
      </c>
      <c r="T826" s="70" t="str">
        <f t="shared" si="78"/>
        <v>1-30 DAYS</v>
      </c>
      <c r="U826" s="70" t="str">
        <f t="shared" si="78"/>
        <v>1-30 DAYS</v>
      </c>
    </row>
    <row r="827" spans="1:21">
      <c r="A827" s="63" t="str">
        <f>VLOOKUP(L827,[1]Sheet1!$N:$P,3,0)</f>
        <v>M2 SURIGAO</v>
      </c>
      <c r="B827" s="66">
        <v>46134.431076388893</v>
      </c>
      <c r="C827" s="66">
        <v>46137.639050925929</v>
      </c>
      <c r="D827" s="67" t="s">
        <v>893</v>
      </c>
      <c r="E827" s="67" t="s">
        <v>894</v>
      </c>
      <c r="F827" s="1">
        <v>1</v>
      </c>
      <c r="G827" s="63" t="str">
        <f>VLOOKUP(D827,[2]MINDANAO!$B:$C,2,0)</f>
        <v>XRM DUAL SPORTS FI(DS)</v>
      </c>
      <c r="H827" s="67">
        <v>70158</v>
      </c>
      <c r="I827" s="63" t="str">
        <f>VLOOKUP(L827,'[3]NEW LEGEND 2026'!M:S,7,0)</f>
        <v>ULTIMATE</v>
      </c>
      <c r="J827" s="67" t="s">
        <v>2425</v>
      </c>
      <c r="K827" s="67" t="s">
        <v>2426</v>
      </c>
      <c r="L827" s="67" t="s">
        <v>1214</v>
      </c>
      <c r="M827" s="63" t="str">
        <f>VLOOKUP(D827,'[3]NEW LEGEND 2026'!G:I,3,0)</f>
        <v>HONDA</v>
      </c>
      <c r="N827" s="63" t="str">
        <f>VLOOKUP(D827,'[3]NEW LEGEND 2026'!G:J,4,0)</f>
        <v>RED/BLACK</v>
      </c>
      <c r="O827" s="68" t="str">
        <f t="shared" si="73"/>
        <v>APR</v>
      </c>
      <c r="P827" s="68">
        <f t="shared" si="74"/>
        <v>25</v>
      </c>
      <c r="Q827" s="68">
        <f t="shared" si="75"/>
        <v>2026</v>
      </c>
      <c r="R827" s="69">
        <f t="shared" si="76"/>
        <v>-84.639050925929041</v>
      </c>
      <c r="S827" s="69">
        <f t="shared" si="77"/>
        <v>-81.431076388893416</v>
      </c>
      <c r="T827" s="70" t="str">
        <f t="shared" si="78"/>
        <v>1-30 DAYS</v>
      </c>
      <c r="U827" s="70" t="str">
        <f t="shared" si="78"/>
        <v>1-30 DAYS</v>
      </c>
    </row>
    <row r="828" spans="1:21">
      <c r="A828" s="63" t="str">
        <f>VLOOKUP(L828,[1]Sheet1!$N:$P,3,0)</f>
        <v>M2 SURIGAO</v>
      </c>
      <c r="B828" s="66">
        <v>46134.431076388893</v>
      </c>
      <c r="C828" s="66">
        <v>46137.639050925929</v>
      </c>
      <c r="D828" s="67" t="s">
        <v>1007</v>
      </c>
      <c r="E828" s="67" t="s">
        <v>1008</v>
      </c>
      <c r="F828" s="1">
        <v>1</v>
      </c>
      <c r="G828" s="63" t="str">
        <f>VLOOKUP(D828,[2]MINDANAO!$B:$C,2,0)</f>
        <v>XRM DUAL SPORTS FI(DS)</v>
      </c>
      <c r="H828" s="67">
        <v>70950</v>
      </c>
      <c r="I828" s="63" t="str">
        <f>VLOOKUP(L828,'[3]NEW LEGEND 2026'!M:S,7,0)</f>
        <v>ULTIMATE</v>
      </c>
      <c r="J828" s="67" t="s">
        <v>2427</v>
      </c>
      <c r="K828" s="67" t="s">
        <v>2428</v>
      </c>
      <c r="L828" s="67" t="s">
        <v>1214</v>
      </c>
      <c r="M828" s="63" t="str">
        <f>VLOOKUP(D828,'[3]NEW LEGEND 2026'!G:I,3,0)</f>
        <v>HONDA</v>
      </c>
      <c r="N828" s="63" t="str">
        <f>VLOOKUP(D828,'[3]NEW LEGEND 2026'!G:J,4,0)</f>
        <v>BLACK</v>
      </c>
      <c r="O828" s="68" t="str">
        <f t="shared" si="73"/>
        <v>APR</v>
      </c>
      <c r="P828" s="68">
        <f t="shared" si="74"/>
        <v>25</v>
      </c>
      <c r="Q828" s="68">
        <f t="shared" si="75"/>
        <v>2026</v>
      </c>
      <c r="R828" s="69">
        <f t="shared" si="76"/>
        <v>-84.639050925929041</v>
      </c>
      <c r="S828" s="69">
        <f t="shared" si="77"/>
        <v>-81.431076388893416</v>
      </c>
      <c r="T828" s="70" t="str">
        <f t="shared" si="78"/>
        <v>1-30 DAYS</v>
      </c>
      <c r="U828" s="70" t="str">
        <f t="shared" si="78"/>
        <v>1-30 DAYS</v>
      </c>
    </row>
    <row r="829" spans="1:21">
      <c r="A829" s="63" t="str">
        <f>VLOOKUP(L829,[1]Sheet1!$N:$P,3,0)</f>
        <v>M2 SURIGAO</v>
      </c>
      <c r="B829" s="66">
        <v>46135.474039351851</v>
      </c>
      <c r="C829" s="66">
        <v>46137.643495370372</v>
      </c>
      <c r="D829" s="67" t="s">
        <v>907</v>
      </c>
      <c r="E829" s="67" t="s">
        <v>908</v>
      </c>
      <c r="F829" s="1">
        <v>1</v>
      </c>
      <c r="G829" s="63" t="str">
        <f>VLOOKUP(D829,[2]MINDANAO!$B:$C,2,0)</f>
        <v>CT125</v>
      </c>
      <c r="H829" s="67">
        <v>59246</v>
      </c>
      <c r="I829" s="63" t="str">
        <f>VLOOKUP(L829,'[3]NEW LEGEND 2026'!M:S,7,0)</f>
        <v>ULTIMATE</v>
      </c>
      <c r="J829" s="67" t="s">
        <v>2429</v>
      </c>
      <c r="K829" s="67" t="s">
        <v>2430</v>
      </c>
      <c r="L829" s="67" t="s">
        <v>1214</v>
      </c>
      <c r="M829" s="63" t="str">
        <f>VLOOKUP(D829,'[3]NEW LEGEND 2026'!G:I,3,0)</f>
        <v>KAWASAKI</v>
      </c>
      <c r="N829" s="63" t="str">
        <f>VLOOKUP(D829,'[3]NEW LEGEND 2026'!G:J,4,0)</f>
        <v>BLACK/GRAY</v>
      </c>
      <c r="O829" s="68" t="str">
        <f t="shared" si="73"/>
        <v>APR</v>
      </c>
      <c r="P829" s="68">
        <f t="shared" si="74"/>
        <v>25</v>
      </c>
      <c r="Q829" s="68">
        <f t="shared" si="75"/>
        <v>2026</v>
      </c>
      <c r="R829" s="69">
        <f t="shared" si="76"/>
        <v>-84.643495370371966</v>
      </c>
      <c r="S829" s="69">
        <f t="shared" si="77"/>
        <v>-82.474039351851388</v>
      </c>
      <c r="T829" s="70" t="str">
        <f t="shared" si="78"/>
        <v>1-30 DAYS</v>
      </c>
      <c r="U829" s="70" t="str">
        <f t="shared" si="78"/>
        <v>1-30 DAYS</v>
      </c>
    </row>
    <row r="830" spans="1:21">
      <c r="A830" s="63" t="str">
        <f>VLOOKUP(L830,[1]Sheet1!$N:$P,3,0)</f>
        <v>M2 SURIGAO</v>
      </c>
      <c r="B830" s="66">
        <v>46135.474039351851</v>
      </c>
      <c r="C830" s="66">
        <v>46137.643495370372</v>
      </c>
      <c r="D830" s="67" t="s">
        <v>663</v>
      </c>
      <c r="E830" s="67" t="s">
        <v>664</v>
      </c>
      <c r="F830" s="1">
        <v>1</v>
      </c>
      <c r="G830" s="63" t="str">
        <f>VLOOKUP(D830,[2]MINDANAO!$B:$C,2,0)</f>
        <v>CT125</v>
      </c>
      <c r="H830" s="67">
        <v>58118</v>
      </c>
      <c r="I830" s="63" t="str">
        <f>VLOOKUP(L830,'[3]NEW LEGEND 2026'!M:S,7,0)</f>
        <v>ULTIMATE</v>
      </c>
      <c r="J830" s="67" t="s">
        <v>2431</v>
      </c>
      <c r="K830" s="67" t="s">
        <v>2432</v>
      </c>
      <c r="L830" s="67" t="s">
        <v>1214</v>
      </c>
      <c r="M830" s="63" t="str">
        <f>VLOOKUP(D830,'[3]NEW LEGEND 2026'!G:I,3,0)</f>
        <v>KAWASAKI</v>
      </c>
      <c r="N830" s="63" t="str">
        <f>VLOOKUP(D830,'[3]NEW LEGEND 2026'!G:J,4,0)</f>
        <v>BLACK/RED</v>
      </c>
      <c r="O830" s="68" t="str">
        <f t="shared" si="73"/>
        <v>APR</v>
      </c>
      <c r="P830" s="68">
        <f t="shared" si="74"/>
        <v>25</v>
      </c>
      <c r="Q830" s="68">
        <f t="shared" si="75"/>
        <v>2026</v>
      </c>
      <c r="R830" s="69">
        <f t="shared" si="76"/>
        <v>-84.643495370371966</v>
      </c>
      <c r="S830" s="69">
        <f t="shared" si="77"/>
        <v>-82.474039351851388</v>
      </c>
      <c r="T830" s="70" t="str">
        <f t="shared" si="78"/>
        <v>1-30 DAYS</v>
      </c>
      <c r="U830" s="70" t="str">
        <f t="shared" si="78"/>
        <v>1-30 DAYS</v>
      </c>
    </row>
    <row r="831" spans="1:21">
      <c r="A831" s="63" t="str">
        <f>VLOOKUP(L831,[1]Sheet1!$N:$P,3,0)</f>
        <v>M2 SURIGAO</v>
      </c>
      <c r="B831" s="66">
        <v>46135.474039351851</v>
      </c>
      <c r="C831" s="66">
        <v>46137.643495370372</v>
      </c>
      <c r="D831" s="67" t="s">
        <v>663</v>
      </c>
      <c r="E831" s="67" t="s">
        <v>664</v>
      </c>
      <c r="F831" s="1">
        <v>1</v>
      </c>
      <c r="G831" s="63" t="str">
        <f>VLOOKUP(D831,[2]MINDANAO!$B:$C,2,0)</f>
        <v>CT125</v>
      </c>
      <c r="H831" s="67">
        <v>58118</v>
      </c>
      <c r="I831" s="63" t="str">
        <f>VLOOKUP(L831,'[3]NEW LEGEND 2026'!M:S,7,0)</f>
        <v>ULTIMATE</v>
      </c>
      <c r="J831" s="67" t="s">
        <v>2433</v>
      </c>
      <c r="K831" s="67" t="s">
        <v>2434</v>
      </c>
      <c r="L831" s="67" t="s">
        <v>1214</v>
      </c>
      <c r="M831" s="63" t="str">
        <f>VLOOKUP(D831,'[3]NEW LEGEND 2026'!G:I,3,0)</f>
        <v>KAWASAKI</v>
      </c>
      <c r="N831" s="63" t="str">
        <f>VLOOKUP(D831,'[3]NEW LEGEND 2026'!G:J,4,0)</f>
        <v>BLACK/RED</v>
      </c>
      <c r="O831" s="68" t="str">
        <f t="shared" si="73"/>
        <v>APR</v>
      </c>
      <c r="P831" s="68">
        <f t="shared" si="74"/>
        <v>25</v>
      </c>
      <c r="Q831" s="68">
        <f t="shared" si="75"/>
        <v>2026</v>
      </c>
      <c r="R831" s="69">
        <f t="shared" si="76"/>
        <v>-84.643495370371966</v>
      </c>
      <c r="S831" s="69">
        <f t="shared" si="77"/>
        <v>-82.474039351851388</v>
      </c>
      <c r="T831" s="70" t="str">
        <f t="shared" si="78"/>
        <v>1-30 DAYS</v>
      </c>
      <c r="U831" s="70" t="str">
        <f t="shared" si="78"/>
        <v>1-30 DAYS</v>
      </c>
    </row>
    <row r="832" spans="1:21">
      <c r="A832" s="63" t="str">
        <f>VLOOKUP(L832,[1]Sheet1!$N:$P,3,0)</f>
        <v>M2 SURIGAO</v>
      </c>
      <c r="B832" s="66">
        <v>46135.474039351851</v>
      </c>
      <c r="C832" s="66">
        <v>46137.643495370372</v>
      </c>
      <c r="D832" s="67" t="s">
        <v>663</v>
      </c>
      <c r="E832" s="67" t="s">
        <v>664</v>
      </c>
      <c r="F832" s="1">
        <v>1</v>
      </c>
      <c r="G832" s="63" t="str">
        <f>VLOOKUP(D832,[2]MINDANAO!$B:$C,2,0)</f>
        <v>CT125</v>
      </c>
      <c r="H832" s="67">
        <v>58118</v>
      </c>
      <c r="I832" s="63" t="str">
        <f>VLOOKUP(L832,'[3]NEW LEGEND 2026'!M:S,7,0)</f>
        <v>ULTIMATE</v>
      </c>
      <c r="J832" s="67" t="s">
        <v>2435</v>
      </c>
      <c r="K832" s="67" t="s">
        <v>2436</v>
      </c>
      <c r="L832" s="67" t="s">
        <v>1214</v>
      </c>
      <c r="M832" s="63" t="str">
        <f>VLOOKUP(D832,'[3]NEW LEGEND 2026'!G:I,3,0)</f>
        <v>KAWASAKI</v>
      </c>
      <c r="N832" s="63" t="str">
        <f>VLOOKUP(D832,'[3]NEW LEGEND 2026'!G:J,4,0)</f>
        <v>BLACK/RED</v>
      </c>
      <c r="O832" s="68" t="str">
        <f t="shared" si="73"/>
        <v>APR</v>
      </c>
      <c r="P832" s="68">
        <f t="shared" si="74"/>
        <v>25</v>
      </c>
      <c r="Q832" s="68">
        <f t="shared" si="75"/>
        <v>2026</v>
      </c>
      <c r="R832" s="69">
        <f t="shared" si="76"/>
        <v>-84.643495370371966</v>
      </c>
      <c r="S832" s="69">
        <f t="shared" si="77"/>
        <v>-82.474039351851388</v>
      </c>
      <c r="T832" s="70" t="str">
        <f t="shared" si="78"/>
        <v>1-30 DAYS</v>
      </c>
      <c r="U832" s="70" t="str">
        <f t="shared" si="78"/>
        <v>1-30 DAYS</v>
      </c>
    </row>
    <row r="833" spans="1:21">
      <c r="A833" s="63" t="str">
        <f>VLOOKUP(L833,[1]Sheet1!$N:$P,3,0)</f>
        <v>M2 SURIGAO</v>
      </c>
      <c r="B833" s="66">
        <v>46135.474039351851</v>
      </c>
      <c r="C833" s="66">
        <v>46137.643495370372</v>
      </c>
      <c r="D833" s="67" t="s">
        <v>907</v>
      </c>
      <c r="E833" s="67" t="s">
        <v>908</v>
      </c>
      <c r="F833" s="1">
        <v>1</v>
      </c>
      <c r="G833" s="63" t="str">
        <f>VLOOKUP(D833,[2]MINDANAO!$B:$C,2,0)</f>
        <v>CT125</v>
      </c>
      <c r="H833" s="67">
        <v>59246</v>
      </c>
      <c r="I833" s="63" t="str">
        <f>VLOOKUP(L833,'[3]NEW LEGEND 2026'!M:S,7,0)</f>
        <v>ULTIMATE</v>
      </c>
      <c r="J833" s="67" t="s">
        <v>2437</v>
      </c>
      <c r="K833" s="67" t="s">
        <v>2438</v>
      </c>
      <c r="L833" s="67" t="s">
        <v>1214</v>
      </c>
      <c r="M833" s="63" t="str">
        <f>VLOOKUP(D833,'[3]NEW LEGEND 2026'!G:I,3,0)</f>
        <v>KAWASAKI</v>
      </c>
      <c r="N833" s="63" t="str">
        <f>VLOOKUP(D833,'[3]NEW LEGEND 2026'!G:J,4,0)</f>
        <v>BLACK/GRAY</v>
      </c>
      <c r="O833" s="68" t="str">
        <f t="shared" si="73"/>
        <v>APR</v>
      </c>
      <c r="P833" s="68">
        <f t="shared" si="74"/>
        <v>25</v>
      </c>
      <c r="Q833" s="68">
        <f t="shared" si="75"/>
        <v>2026</v>
      </c>
      <c r="R833" s="69">
        <f t="shared" si="76"/>
        <v>-84.643495370371966</v>
      </c>
      <c r="S833" s="69">
        <f t="shared" si="77"/>
        <v>-82.474039351851388</v>
      </c>
      <c r="T833" s="70" t="str">
        <f t="shared" si="78"/>
        <v>1-30 DAYS</v>
      </c>
      <c r="U833" s="70" t="str">
        <f t="shared" si="78"/>
        <v>1-30 DAYS</v>
      </c>
    </row>
    <row r="834" spans="1:21">
      <c r="A834" s="63" t="str">
        <f>VLOOKUP(L834,[1]Sheet1!$N:$P,3,0)</f>
        <v>M2 SURIGAO</v>
      </c>
      <c r="B834" s="66">
        <v>46135.474039351851</v>
      </c>
      <c r="C834" s="66">
        <v>46137.643495370372</v>
      </c>
      <c r="D834" s="67" t="s">
        <v>663</v>
      </c>
      <c r="E834" s="67" t="s">
        <v>664</v>
      </c>
      <c r="F834" s="1">
        <v>1</v>
      </c>
      <c r="G834" s="63" t="str">
        <f>VLOOKUP(D834,[2]MINDANAO!$B:$C,2,0)</f>
        <v>CT125</v>
      </c>
      <c r="H834" s="67">
        <v>58118</v>
      </c>
      <c r="I834" s="63" t="str">
        <f>VLOOKUP(L834,'[3]NEW LEGEND 2026'!M:S,7,0)</f>
        <v>ULTIMATE</v>
      </c>
      <c r="J834" s="67" t="s">
        <v>2439</v>
      </c>
      <c r="K834" s="67" t="s">
        <v>2440</v>
      </c>
      <c r="L834" s="67" t="s">
        <v>1214</v>
      </c>
      <c r="M834" s="63" t="str">
        <f>VLOOKUP(D834,'[3]NEW LEGEND 2026'!G:I,3,0)</f>
        <v>KAWASAKI</v>
      </c>
      <c r="N834" s="63" t="str">
        <f>VLOOKUP(D834,'[3]NEW LEGEND 2026'!G:J,4,0)</f>
        <v>BLACK/RED</v>
      </c>
      <c r="O834" s="68" t="str">
        <f t="shared" ref="O834:O897" si="79">CHOOSE(MONTH(C834),"JAN","FEB","MAR","APR","MAY","JUN","JUL","AUG","SEP","OCT","NOV","DEC")</f>
        <v>APR</v>
      </c>
      <c r="P834" s="68">
        <f t="shared" ref="P834:P897" si="80">DAY(C834)</f>
        <v>25</v>
      </c>
      <c r="Q834" s="68">
        <f t="shared" ref="Q834:Q897" si="81">YEAR(C834)</f>
        <v>2026</v>
      </c>
      <c r="R834" s="69">
        <f t="shared" ref="R834:R897" si="82">DATE(2026,1,31)-C834</f>
        <v>-84.643495370371966</v>
      </c>
      <c r="S834" s="69">
        <f t="shared" si="77"/>
        <v>-82.474039351851388</v>
      </c>
      <c r="T834" s="70" t="str">
        <f t="shared" si="78"/>
        <v>1-30 DAYS</v>
      </c>
      <c r="U834" s="70" t="str">
        <f t="shared" si="78"/>
        <v>1-30 DAYS</v>
      </c>
    </row>
    <row r="835" spans="1:21">
      <c r="A835" s="63" t="str">
        <f>VLOOKUP(L835,[1]Sheet1!$N:$P,3,0)</f>
        <v>M2 SURIGAO</v>
      </c>
      <c r="B835" s="66">
        <v>46135.465416666673</v>
      </c>
      <c r="C835" s="66">
        <v>46137.643495370372</v>
      </c>
      <c r="D835" s="67" t="s">
        <v>1007</v>
      </c>
      <c r="E835" s="67" t="s">
        <v>1008</v>
      </c>
      <c r="F835" s="1">
        <v>1</v>
      </c>
      <c r="G835" s="63" t="str">
        <f>VLOOKUP(D835,[2]MINDANAO!$B:$C,2,0)</f>
        <v>XRM DUAL SPORTS FI(DS)</v>
      </c>
      <c r="H835" s="67">
        <v>70950</v>
      </c>
      <c r="I835" s="63" t="str">
        <f>VLOOKUP(L835,'[3]NEW LEGEND 2026'!M:S,7,0)</f>
        <v>ULTIMATE</v>
      </c>
      <c r="J835" s="67" t="s">
        <v>2441</v>
      </c>
      <c r="K835" s="67" t="s">
        <v>2442</v>
      </c>
      <c r="L835" s="67" t="s">
        <v>1214</v>
      </c>
      <c r="M835" s="63" t="str">
        <f>VLOOKUP(D835,'[3]NEW LEGEND 2026'!G:I,3,0)</f>
        <v>HONDA</v>
      </c>
      <c r="N835" s="63" t="str">
        <f>VLOOKUP(D835,'[3]NEW LEGEND 2026'!G:J,4,0)</f>
        <v>BLACK</v>
      </c>
      <c r="O835" s="68" t="str">
        <f t="shared" si="79"/>
        <v>APR</v>
      </c>
      <c r="P835" s="68">
        <f t="shared" si="80"/>
        <v>25</v>
      </c>
      <c r="Q835" s="68">
        <f t="shared" si="81"/>
        <v>2026</v>
      </c>
      <c r="R835" s="69">
        <f t="shared" si="82"/>
        <v>-84.643495370371966</v>
      </c>
      <c r="S835" s="69">
        <f t="shared" ref="S835:S898" si="83">DATE(2026,1,31)-B835</f>
        <v>-82.465416666673264</v>
      </c>
      <c r="T835" s="70" t="str">
        <f t="shared" si="78"/>
        <v>1-30 DAYS</v>
      </c>
      <c r="U835" s="70" t="str">
        <f t="shared" si="78"/>
        <v>1-30 DAYS</v>
      </c>
    </row>
    <row r="836" spans="1:21">
      <c r="A836" s="63" t="str">
        <f>VLOOKUP(L836,[1]Sheet1!$N:$P,3,0)</f>
        <v>M2 SURIGAO</v>
      </c>
      <c r="B836" s="66">
        <v>46135.465416666673</v>
      </c>
      <c r="C836" s="66">
        <v>46137.643495370372</v>
      </c>
      <c r="D836" s="67" t="s">
        <v>893</v>
      </c>
      <c r="E836" s="67" t="s">
        <v>894</v>
      </c>
      <c r="F836" s="1">
        <v>1</v>
      </c>
      <c r="G836" s="63" t="str">
        <f>VLOOKUP(D836,[2]MINDANAO!$B:$C,2,0)</f>
        <v>XRM DUAL SPORTS FI(DS)</v>
      </c>
      <c r="H836" s="67">
        <v>70158</v>
      </c>
      <c r="I836" s="63" t="str">
        <f>VLOOKUP(L836,'[3]NEW LEGEND 2026'!M:S,7,0)</f>
        <v>ULTIMATE</v>
      </c>
      <c r="J836" s="67" t="s">
        <v>2443</v>
      </c>
      <c r="K836" s="67" t="s">
        <v>2444</v>
      </c>
      <c r="L836" s="67" t="s">
        <v>1214</v>
      </c>
      <c r="M836" s="63" t="str">
        <f>VLOOKUP(D836,'[3]NEW LEGEND 2026'!G:I,3,0)</f>
        <v>HONDA</v>
      </c>
      <c r="N836" s="63" t="str">
        <f>VLOOKUP(D836,'[3]NEW LEGEND 2026'!G:J,4,0)</f>
        <v>RED/BLACK</v>
      </c>
      <c r="O836" s="68" t="str">
        <f t="shared" si="79"/>
        <v>APR</v>
      </c>
      <c r="P836" s="68">
        <f t="shared" si="80"/>
        <v>25</v>
      </c>
      <c r="Q836" s="68">
        <f t="shared" si="81"/>
        <v>2026</v>
      </c>
      <c r="R836" s="69">
        <f t="shared" si="82"/>
        <v>-84.643495370371966</v>
      </c>
      <c r="S836" s="69">
        <f t="shared" si="83"/>
        <v>-82.465416666673264</v>
      </c>
      <c r="T836" s="70" t="str">
        <f t="shared" si="78"/>
        <v>1-30 DAYS</v>
      </c>
      <c r="U836" s="70" t="str">
        <f t="shared" si="78"/>
        <v>1-30 DAYS</v>
      </c>
    </row>
    <row r="837" spans="1:21">
      <c r="A837" s="63" t="str">
        <f>VLOOKUP(L837,[1]Sheet1!$N:$P,3,0)</f>
        <v>GREATWALL</v>
      </c>
      <c r="B837" s="66">
        <v>46139.614675925928</v>
      </c>
      <c r="C837" s="66">
        <v>46139.614641203712</v>
      </c>
      <c r="D837" s="67" t="s">
        <v>663</v>
      </c>
      <c r="E837" s="67" t="s">
        <v>664</v>
      </c>
      <c r="F837" s="1">
        <v>1</v>
      </c>
      <c r="G837" s="63" t="str">
        <f>VLOOKUP(D837,[2]MINDANAO!$B:$C,2,0)</f>
        <v>CT125</v>
      </c>
      <c r="H837" s="67">
        <v>58118</v>
      </c>
      <c r="I837" s="63" t="str">
        <f>VLOOKUP(L837,'[3]NEW LEGEND 2026'!M:S,7,0)</f>
        <v>MUTI</v>
      </c>
      <c r="J837" s="67" t="s">
        <v>2445</v>
      </c>
      <c r="K837" s="67" t="s">
        <v>2446</v>
      </c>
      <c r="L837" s="67" t="s">
        <v>583</v>
      </c>
      <c r="M837" s="63" t="str">
        <f>VLOOKUP(D837,'[3]NEW LEGEND 2026'!G:I,3,0)</f>
        <v>KAWASAKI</v>
      </c>
      <c r="N837" s="63" t="str">
        <f>VLOOKUP(D837,'[3]NEW LEGEND 2026'!G:J,4,0)</f>
        <v>BLACK/RED</v>
      </c>
      <c r="O837" s="68" t="str">
        <f t="shared" si="79"/>
        <v>APR</v>
      </c>
      <c r="P837" s="68">
        <f t="shared" si="80"/>
        <v>27</v>
      </c>
      <c r="Q837" s="68">
        <f t="shared" si="81"/>
        <v>2026</v>
      </c>
      <c r="R837" s="69">
        <f t="shared" si="82"/>
        <v>-86.614641203712381</v>
      </c>
      <c r="S837" s="69">
        <f t="shared" si="83"/>
        <v>-86.614675925928168</v>
      </c>
      <c r="T837" s="70" t="str">
        <f t="shared" si="78"/>
        <v>1-30 DAYS</v>
      </c>
      <c r="U837" s="70" t="str">
        <f t="shared" si="78"/>
        <v>1-30 DAYS</v>
      </c>
    </row>
    <row r="838" spans="1:21">
      <c r="A838" s="63" t="str">
        <f>VLOOKUP(L838,[1]Sheet1!$N:$P,3,0)</f>
        <v>GREATWALL</v>
      </c>
      <c r="B838" s="66">
        <v>46139.625578703701</v>
      </c>
      <c r="C838" s="66">
        <v>46139.625555555547</v>
      </c>
      <c r="D838" s="67" t="s">
        <v>663</v>
      </c>
      <c r="E838" s="67" t="s">
        <v>664</v>
      </c>
      <c r="F838" s="1">
        <v>1</v>
      </c>
      <c r="G838" s="63" t="str">
        <f>VLOOKUP(D838,[2]MINDANAO!$B:$C,2,0)</f>
        <v>CT125</v>
      </c>
      <c r="H838" s="67">
        <v>58118</v>
      </c>
      <c r="I838" s="63" t="str">
        <f>VLOOKUP(L838,'[3]NEW LEGEND 2026'!M:S,7,0)</f>
        <v>MUTI</v>
      </c>
      <c r="J838" s="67" t="s">
        <v>2447</v>
      </c>
      <c r="K838" s="67" t="s">
        <v>2448</v>
      </c>
      <c r="L838" s="67" t="s">
        <v>583</v>
      </c>
      <c r="M838" s="63" t="str">
        <f>VLOOKUP(D838,'[3]NEW LEGEND 2026'!G:I,3,0)</f>
        <v>KAWASAKI</v>
      </c>
      <c r="N838" s="63" t="str">
        <f>VLOOKUP(D838,'[3]NEW LEGEND 2026'!G:J,4,0)</f>
        <v>BLACK/RED</v>
      </c>
      <c r="O838" s="68" t="str">
        <f t="shared" si="79"/>
        <v>APR</v>
      </c>
      <c r="P838" s="68">
        <f t="shared" si="80"/>
        <v>27</v>
      </c>
      <c r="Q838" s="68">
        <f t="shared" si="81"/>
        <v>2026</v>
      </c>
      <c r="R838" s="69">
        <f t="shared" si="82"/>
        <v>-86.62555555554718</v>
      </c>
      <c r="S838" s="69">
        <f t="shared" si="83"/>
        <v>-86.625578703700739</v>
      </c>
      <c r="T838" s="70" t="str">
        <f t="shared" si="78"/>
        <v>1-30 DAYS</v>
      </c>
      <c r="U838" s="70" t="str">
        <f t="shared" si="78"/>
        <v>1-30 DAYS</v>
      </c>
    </row>
    <row r="839" spans="1:21">
      <c r="A839" s="63" t="str">
        <f>VLOOKUP(L839,[1]Sheet1!$N:$P,3,0)</f>
        <v>GREATWALL</v>
      </c>
      <c r="B839" s="66">
        <v>45990.605937499997</v>
      </c>
      <c r="C839" s="66">
        <v>46139.64334490741</v>
      </c>
      <c r="D839" s="67" t="s">
        <v>1060</v>
      </c>
      <c r="E839" s="67" t="s">
        <v>1061</v>
      </c>
      <c r="F839" s="1">
        <v>1</v>
      </c>
      <c r="G839" s="63" t="str">
        <f>VLOOKUP(D839,[2]MINDANAO!$B:$C,2,0)</f>
        <v>MIO AEROX S 155</v>
      </c>
      <c r="H839" s="67">
        <v>152427</v>
      </c>
      <c r="I839" s="63" t="str">
        <f>VLOOKUP(L839,'[3]NEW LEGEND 2026'!M:S,7,0)</f>
        <v>ULTIMATE</v>
      </c>
      <c r="J839" s="67" t="s">
        <v>2449</v>
      </c>
      <c r="K839" s="67" t="s">
        <v>2450</v>
      </c>
      <c r="L839" s="67" t="s">
        <v>2451</v>
      </c>
      <c r="M839" s="63" t="str">
        <f>VLOOKUP(D839,'[3]NEW LEGEND 2026'!G:I,3,0)</f>
        <v>YAMAHA</v>
      </c>
      <c r="N839" s="63" t="str">
        <f>VLOOKUP(D839,'[3]NEW LEGEND 2026'!G:J,4,0)</f>
        <v>MATTE BLUE</v>
      </c>
      <c r="O839" s="68" t="str">
        <f t="shared" si="79"/>
        <v>APR</v>
      </c>
      <c r="P839" s="68">
        <f t="shared" si="80"/>
        <v>27</v>
      </c>
      <c r="Q839" s="68">
        <f t="shared" si="81"/>
        <v>2026</v>
      </c>
      <c r="R839" s="69">
        <f t="shared" si="82"/>
        <v>-86.64334490741021</v>
      </c>
      <c r="S839" s="69">
        <f t="shared" si="83"/>
        <v>62.394062500003201</v>
      </c>
      <c r="T839" s="70" t="str">
        <f t="shared" si="78"/>
        <v>1-30 DAYS</v>
      </c>
      <c r="U839" s="70" t="str">
        <f t="shared" si="78"/>
        <v>61-90 DAYS</v>
      </c>
    </row>
    <row r="840" spans="1:21">
      <c r="A840" s="63" t="str">
        <f>VLOOKUP(L840,[1]Sheet1!$N:$P,3,0)</f>
        <v>M1 3S</v>
      </c>
      <c r="B840" s="66">
        <v>46140.687916666669</v>
      </c>
      <c r="C840" s="66">
        <v>46140.687916666669</v>
      </c>
      <c r="D840" s="67" t="s">
        <v>1121</v>
      </c>
      <c r="E840" s="67" t="s">
        <v>1122</v>
      </c>
      <c r="F840" s="1">
        <v>1</v>
      </c>
      <c r="G840" s="63" t="str">
        <f>VLOOKUP(D840,[2]MINDANAO!$B:$C,2,0)</f>
        <v>BARAKO II (DUAL START)</v>
      </c>
      <c r="H840" s="67">
        <v>94120</v>
      </c>
      <c r="I840" s="63" t="str">
        <f>VLOOKUP(L840,'[3]NEW LEGEND 2026'!M:S,7,0)</f>
        <v>MUTI</v>
      </c>
      <c r="J840" s="67" t="s">
        <v>2452</v>
      </c>
      <c r="K840" s="67" t="s">
        <v>2453</v>
      </c>
      <c r="L840" s="67" t="s">
        <v>1528</v>
      </c>
      <c r="M840" s="63" t="str">
        <f>VLOOKUP(D840,'[3]NEW LEGEND 2026'!G:I,3,0)</f>
        <v>KAWASAKI</v>
      </c>
      <c r="N840" s="63" t="str">
        <f>VLOOKUP(D840,'[3]NEW LEGEND 2026'!G:J,4,0)</f>
        <v>BLACK</v>
      </c>
      <c r="O840" s="68" t="str">
        <f t="shared" si="79"/>
        <v>APR</v>
      </c>
      <c r="P840" s="68">
        <f t="shared" si="80"/>
        <v>28</v>
      </c>
      <c r="Q840" s="68">
        <f t="shared" si="81"/>
        <v>2026</v>
      </c>
      <c r="R840" s="69">
        <f t="shared" si="82"/>
        <v>-87.68791666666948</v>
      </c>
      <c r="S840" s="69">
        <f t="shared" si="83"/>
        <v>-87.68791666666948</v>
      </c>
      <c r="T840" s="70" t="str">
        <f t="shared" si="78"/>
        <v>1-30 DAYS</v>
      </c>
      <c r="U840" s="70" t="str">
        <f t="shared" si="78"/>
        <v>1-30 DAYS</v>
      </c>
    </row>
    <row r="841" spans="1:21">
      <c r="A841" s="63" t="str">
        <f>VLOOKUP(L841,[1]Sheet1!$N:$P,3,0)</f>
        <v>M1 MALUNGON</v>
      </c>
      <c r="B841" s="66">
        <v>46140.430243055547</v>
      </c>
      <c r="C841" s="66">
        <v>46140.693460648137</v>
      </c>
      <c r="D841" s="67" t="s">
        <v>1194</v>
      </c>
      <c r="E841" s="67" t="s">
        <v>1195</v>
      </c>
      <c r="F841" s="1">
        <v>1</v>
      </c>
      <c r="G841" s="63" t="str">
        <f>VLOOKUP(D841,[2]MINDANAO!$B:$C,2,0)</f>
        <v>ADV160</v>
      </c>
      <c r="H841" s="67">
        <v>157558</v>
      </c>
      <c r="I841" s="63" t="str">
        <f>VLOOKUP(L841,'[3]NEW LEGEND 2026'!M:S,7,0)</f>
        <v>MUTI</v>
      </c>
      <c r="J841" s="67" t="s">
        <v>2454</v>
      </c>
      <c r="K841" s="67" t="s">
        <v>2455</v>
      </c>
      <c r="L841" s="67" t="s">
        <v>462</v>
      </c>
      <c r="M841" s="63" t="str">
        <f>VLOOKUP(D841,'[3]NEW LEGEND 2026'!G:I,3,0)</f>
        <v>HONDA</v>
      </c>
      <c r="N841" s="63" t="str">
        <f>VLOOKUP(D841,'[3]NEW LEGEND 2026'!G:J,4,0)</f>
        <v>RED/BLACK</v>
      </c>
      <c r="O841" s="68" t="str">
        <f t="shared" si="79"/>
        <v>APR</v>
      </c>
      <c r="P841" s="68">
        <f t="shared" si="80"/>
        <v>28</v>
      </c>
      <c r="Q841" s="68">
        <f t="shared" si="81"/>
        <v>2026</v>
      </c>
      <c r="R841" s="69">
        <f t="shared" si="82"/>
        <v>-87.693460648137261</v>
      </c>
      <c r="S841" s="69">
        <f t="shared" si="83"/>
        <v>-87.43024305554718</v>
      </c>
      <c r="T841" s="70" t="str">
        <f t="shared" si="78"/>
        <v>1-30 DAYS</v>
      </c>
      <c r="U841" s="70" t="str">
        <f t="shared" si="78"/>
        <v>1-30 DAYS</v>
      </c>
    </row>
    <row r="842" spans="1:21">
      <c r="A842" s="63" t="str">
        <f>VLOOKUP(L842,[1]Sheet1!$N:$P,3,0)</f>
        <v>M1 MALUNGON</v>
      </c>
      <c r="B842" s="66">
        <v>46140.430243055547</v>
      </c>
      <c r="C842" s="66">
        <v>46140.693460648137</v>
      </c>
      <c r="D842" s="67" t="s">
        <v>2456</v>
      </c>
      <c r="E842" s="67" t="s">
        <v>2457</v>
      </c>
      <c r="F842" s="1">
        <v>1</v>
      </c>
      <c r="G842" s="63" t="str">
        <f>VLOOKUP(D842,[2]MINDANAO!$B:$C,2,0)</f>
        <v>CLICK125 FI</v>
      </c>
      <c r="H842" s="67">
        <v>81070</v>
      </c>
      <c r="I842" s="63" t="str">
        <f>VLOOKUP(L842,'[3]NEW LEGEND 2026'!M:S,7,0)</f>
        <v>MUTI</v>
      </c>
      <c r="J842" s="67" t="s">
        <v>2458</v>
      </c>
      <c r="K842" s="67" t="s">
        <v>2459</v>
      </c>
      <c r="L842" s="67" t="s">
        <v>462</v>
      </c>
      <c r="M842" s="63" t="str">
        <f>VLOOKUP(D842,'[3]NEW LEGEND 2026'!G:I,3,0)</f>
        <v>HONDA</v>
      </c>
      <c r="N842" s="63" t="str">
        <f>VLOOKUP(D842,'[3]NEW LEGEND 2026'!G:J,4,0)</f>
        <v>BLACK</v>
      </c>
      <c r="O842" s="68" t="str">
        <f t="shared" si="79"/>
        <v>APR</v>
      </c>
      <c r="P842" s="68">
        <f t="shared" si="80"/>
        <v>28</v>
      </c>
      <c r="Q842" s="68">
        <f t="shared" si="81"/>
        <v>2026</v>
      </c>
      <c r="R842" s="69">
        <f t="shared" si="82"/>
        <v>-87.693460648137261</v>
      </c>
      <c r="S842" s="69">
        <f t="shared" si="83"/>
        <v>-87.43024305554718</v>
      </c>
      <c r="T842" s="70" t="str">
        <f t="shared" si="78"/>
        <v>1-30 DAYS</v>
      </c>
      <c r="U842" s="70" t="str">
        <f t="shared" si="78"/>
        <v>1-30 DAYS</v>
      </c>
    </row>
    <row r="843" spans="1:21">
      <c r="A843" s="63" t="str">
        <f>VLOOKUP(L843,[1]Sheet1!$N:$P,3,0)</f>
        <v>M1 MALUNGON</v>
      </c>
      <c r="B843" s="66">
        <v>46140.430243055547</v>
      </c>
      <c r="C843" s="66">
        <v>46140.693460648137</v>
      </c>
      <c r="D843" s="67" t="s">
        <v>2456</v>
      </c>
      <c r="E843" s="67" t="s">
        <v>2457</v>
      </c>
      <c r="F843" s="1">
        <v>1</v>
      </c>
      <c r="G843" s="63" t="str">
        <f>VLOOKUP(D843,[2]MINDANAO!$B:$C,2,0)</f>
        <v>CLICK125 FI</v>
      </c>
      <c r="H843" s="67">
        <v>81070</v>
      </c>
      <c r="I843" s="63" t="str">
        <f>VLOOKUP(L843,'[3]NEW LEGEND 2026'!M:S,7,0)</f>
        <v>MUTI</v>
      </c>
      <c r="J843" s="67" t="s">
        <v>2460</v>
      </c>
      <c r="K843" s="67" t="s">
        <v>2461</v>
      </c>
      <c r="L843" s="67" t="s">
        <v>462</v>
      </c>
      <c r="M843" s="63" t="str">
        <f>VLOOKUP(D843,'[3]NEW LEGEND 2026'!G:I,3,0)</f>
        <v>HONDA</v>
      </c>
      <c r="N843" s="63" t="str">
        <f>VLOOKUP(D843,'[3]NEW LEGEND 2026'!G:J,4,0)</f>
        <v>BLACK</v>
      </c>
      <c r="O843" s="68" t="str">
        <f t="shared" si="79"/>
        <v>APR</v>
      </c>
      <c r="P843" s="68">
        <f t="shared" si="80"/>
        <v>28</v>
      </c>
      <c r="Q843" s="68">
        <f t="shared" si="81"/>
        <v>2026</v>
      </c>
      <c r="R843" s="69">
        <f t="shared" si="82"/>
        <v>-87.693460648137261</v>
      </c>
      <c r="S843" s="69">
        <f t="shared" si="83"/>
        <v>-87.43024305554718</v>
      </c>
      <c r="T843" s="70" t="str">
        <f t="shared" si="78"/>
        <v>1-30 DAYS</v>
      </c>
      <c r="U843" s="70" t="str">
        <f t="shared" si="78"/>
        <v>1-30 DAYS</v>
      </c>
    </row>
    <row r="844" spans="1:21">
      <c r="A844" s="63" t="str">
        <f>VLOOKUP(L844,[1]Sheet1!$N:$P,3,0)</f>
        <v>M2 TAGUM 1</v>
      </c>
      <c r="B844" s="66">
        <v>46134.457349537042</v>
      </c>
      <c r="C844" s="66">
        <v>46141.430081018523</v>
      </c>
      <c r="D844" s="67" t="s">
        <v>893</v>
      </c>
      <c r="E844" s="67" t="s">
        <v>894</v>
      </c>
      <c r="F844" s="1">
        <v>1</v>
      </c>
      <c r="G844" s="63" t="str">
        <f>VLOOKUP(D844,[2]MINDANAO!$B:$C,2,0)</f>
        <v>XRM DUAL SPORTS FI(DS)</v>
      </c>
      <c r="H844" s="67">
        <v>70158</v>
      </c>
      <c r="I844" s="63" t="str">
        <f>VLOOKUP(L844,'[3]NEW LEGEND 2026'!M:S,7,0)</f>
        <v>ULTIMATE</v>
      </c>
      <c r="J844" s="67" t="s">
        <v>2462</v>
      </c>
      <c r="K844" s="67" t="s">
        <v>2463</v>
      </c>
      <c r="L844" s="67" t="s">
        <v>804</v>
      </c>
      <c r="M844" s="63" t="str">
        <f>VLOOKUP(D844,'[3]NEW LEGEND 2026'!G:I,3,0)</f>
        <v>HONDA</v>
      </c>
      <c r="N844" s="63" t="str">
        <f>VLOOKUP(D844,'[3]NEW LEGEND 2026'!G:J,4,0)</f>
        <v>RED/BLACK</v>
      </c>
      <c r="O844" s="68" t="str">
        <f t="shared" si="79"/>
        <v>APR</v>
      </c>
      <c r="P844" s="68">
        <f t="shared" si="80"/>
        <v>29</v>
      </c>
      <c r="Q844" s="68">
        <f t="shared" si="81"/>
        <v>2026</v>
      </c>
      <c r="R844" s="69">
        <f t="shared" si="82"/>
        <v>-88.430081018523197</v>
      </c>
      <c r="S844" s="69">
        <f t="shared" si="83"/>
        <v>-81.457349537042319</v>
      </c>
      <c r="T844" s="70" t="str">
        <f t="shared" si="78"/>
        <v>1-30 DAYS</v>
      </c>
      <c r="U844" s="70" t="str">
        <f t="shared" si="78"/>
        <v>1-30 DAYS</v>
      </c>
    </row>
    <row r="845" spans="1:21">
      <c r="A845" s="63" t="str">
        <f>VLOOKUP(L845,[1]Sheet1!$N:$P,3,0)</f>
        <v>M2 TAGUM 1</v>
      </c>
      <c r="B845" s="66">
        <v>46140.559652777767</v>
      </c>
      <c r="C845" s="66">
        <v>46141.43372685185</v>
      </c>
      <c r="D845" s="67" t="s">
        <v>1007</v>
      </c>
      <c r="E845" s="67" t="s">
        <v>1008</v>
      </c>
      <c r="F845" s="1">
        <v>1</v>
      </c>
      <c r="G845" s="63" t="str">
        <f>VLOOKUP(D845,[2]MINDANAO!$B:$C,2,0)</f>
        <v>XRM DUAL SPORTS FI(DS)</v>
      </c>
      <c r="H845" s="67">
        <v>70950</v>
      </c>
      <c r="I845" s="63" t="str">
        <f>VLOOKUP(L845,'[3]NEW LEGEND 2026'!M:S,7,0)</f>
        <v>ULTIMATE</v>
      </c>
      <c r="J845" s="67" t="s">
        <v>2464</v>
      </c>
      <c r="K845" s="67" t="s">
        <v>2465</v>
      </c>
      <c r="L845" s="67" t="s">
        <v>804</v>
      </c>
      <c r="M845" s="63" t="str">
        <f>VLOOKUP(D845,'[3]NEW LEGEND 2026'!G:I,3,0)</f>
        <v>HONDA</v>
      </c>
      <c r="N845" s="63" t="str">
        <f>VLOOKUP(D845,'[3]NEW LEGEND 2026'!G:J,4,0)</f>
        <v>BLACK</v>
      </c>
      <c r="O845" s="68" t="str">
        <f t="shared" si="79"/>
        <v>APR</v>
      </c>
      <c r="P845" s="68">
        <f t="shared" si="80"/>
        <v>29</v>
      </c>
      <c r="Q845" s="68">
        <f t="shared" si="81"/>
        <v>2026</v>
      </c>
      <c r="R845" s="69">
        <f t="shared" si="82"/>
        <v>-88.433726851850224</v>
      </c>
      <c r="S845" s="69">
        <f t="shared" si="83"/>
        <v>-87.559652777767042</v>
      </c>
      <c r="T845" s="70" t="str">
        <f t="shared" si="78"/>
        <v>1-30 DAYS</v>
      </c>
      <c r="U845" s="70" t="str">
        <f t="shared" si="78"/>
        <v>1-30 DAYS</v>
      </c>
    </row>
    <row r="846" spans="1:21">
      <c r="A846" s="63" t="str">
        <f>VLOOKUP(L846,[1]Sheet1!$N:$P,3,0)</f>
        <v>M1 NABUNTURAN</v>
      </c>
      <c r="B846" s="66">
        <v>46141.494606481479</v>
      </c>
      <c r="C846" s="66">
        <v>46141.505682870367</v>
      </c>
      <c r="D846" s="67" t="s">
        <v>512</v>
      </c>
      <c r="E846" s="67" t="s">
        <v>513</v>
      </c>
      <c r="F846" s="1">
        <v>1</v>
      </c>
      <c r="G846" s="63" t="str">
        <f>VLOOKUP(D846,[2]MINDANAO!$B:$C,2,0)</f>
        <v>MIO i125</v>
      </c>
      <c r="H846" s="67">
        <v>72447</v>
      </c>
      <c r="I846" s="63" t="str">
        <f>VLOOKUP(L846,'[3]NEW LEGEND 2026'!M:S,7,0)</f>
        <v>MUTI</v>
      </c>
      <c r="J846" s="67" t="s">
        <v>2466</v>
      </c>
      <c r="K846" s="67" t="s">
        <v>2467</v>
      </c>
      <c r="L846" s="67" t="s">
        <v>371</v>
      </c>
      <c r="M846" s="63" t="str">
        <f>VLOOKUP(D846,'[3]NEW LEGEND 2026'!G:I,3,0)</f>
        <v>YAMAHA</v>
      </c>
      <c r="N846" s="63" t="str">
        <f>VLOOKUP(D846,'[3]NEW LEGEND 2026'!G:J,4,0)</f>
        <v>WHITE/CYAN</v>
      </c>
      <c r="O846" s="68" t="str">
        <f t="shared" si="79"/>
        <v>APR</v>
      </c>
      <c r="P846" s="68">
        <f t="shared" si="80"/>
        <v>29</v>
      </c>
      <c r="Q846" s="68">
        <f t="shared" si="81"/>
        <v>2026</v>
      </c>
      <c r="R846" s="69">
        <f t="shared" si="82"/>
        <v>-88.505682870367309</v>
      </c>
      <c r="S846" s="69">
        <f t="shared" si="83"/>
        <v>-88.494606481479423</v>
      </c>
      <c r="T846" s="70" t="str">
        <f t="shared" si="78"/>
        <v>1-30 DAYS</v>
      </c>
      <c r="U846" s="70" t="str">
        <f t="shared" si="78"/>
        <v>1-30 DAYS</v>
      </c>
    </row>
    <row r="847" spans="1:21">
      <c r="A847" s="63" t="str">
        <f>VLOOKUP(L847,[1]Sheet1!$N:$P,3,0)</f>
        <v>M1 HONDA SURALLAH</v>
      </c>
      <c r="B847" s="66">
        <v>46113.515497685177</v>
      </c>
      <c r="C847" s="66">
        <v>46142.380567129629</v>
      </c>
      <c r="D847" s="67" t="s">
        <v>604</v>
      </c>
      <c r="E847" s="67" t="s">
        <v>605</v>
      </c>
      <c r="F847" s="1">
        <v>1</v>
      </c>
      <c r="G847" s="63" t="str">
        <f>VLOOKUP(D847,[2]MINDANAO!$B:$C,2,0)</f>
        <v>XRM OFFROAD FI(DSX)</v>
      </c>
      <c r="H847" s="67">
        <v>72378</v>
      </c>
      <c r="I847" s="63" t="str">
        <f>VLOOKUP(L847,'[3]NEW LEGEND 2026'!M:S,7,0)</f>
        <v>HONDA</v>
      </c>
      <c r="J847" s="67" t="s">
        <v>2468</v>
      </c>
      <c r="K847" s="67" t="s">
        <v>2469</v>
      </c>
      <c r="L847" s="67" t="s">
        <v>1031</v>
      </c>
      <c r="M847" s="63" t="str">
        <f>VLOOKUP(D847,'[3]NEW LEGEND 2026'!G:I,3,0)</f>
        <v>HONDA</v>
      </c>
      <c r="N847" s="63" t="str">
        <f>VLOOKUP(D847,'[3]NEW LEGEND 2026'!G:J,4,0)</f>
        <v>WHITE/BLUE</v>
      </c>
      <c r="O847" s="68" t="str">
        <f t="shared" si="79"/>
        <v>APR</v>
      </c>
      <c r="P847" s="68">
        <f t="shared" si="80"/>
        <v>30</v>
      </c>
      <c r="Q847" s="68">
        <f t="shared" si="81"/>
        <v>2026</v>
      </c>
      <c r="R847" s="69">
        <f t="shared" si="82"/>
        <v>-89.380567129628616</v>
      </c>
      <c r="S847" s="69">
        <f t="shared" si="83"/>
        <v>-60.515497685177252</v>
      </c>
      <c r="T847" s="70" t="str">
        <f t="shared" si="78"/>
        <v>1-30 DAYS</v>
      </c>
      <c r="U847" s="70" t="str">
        <f t="shared" si="78"/>
        <v>1-30 DAYS</v>
      </c>
    </row>
    <row r="848" spans="1:21">
      <c r="A848" s="63" t="str">
        <f>VLOOKUP(L848,[1]Sheet1!$N:$P,3,0)</f>
        <v>M1 HONDA SURALLAH</v>
      </c>
      <c r="B848" s="66">
        <v>46113.520046296297</v>
      </c>
      <c r="C848" s="66">
        <v>46142.380567129629</v>
      </c>
      <c r="D848" s="67" t="s">
        <v>604</v>
      </c>
      <c r="E848" s="67" t="s">
        <v>605</v>
      </c>
      <c r="F848" s="1">
        <v>1</v>
      </c>
      <c r="G848" s="63" t="str">
        <f>VLOOKUP(D848,[2]MINDANAO!$B:$C,2,0)</f>
        <v>XRM OFFROAD FI(DSX)</v>
      </c>
      <c r="H848" s="67">
        <v>72378</v>
      </c>
      <c r="I848" s="63" t="str">
        <f>VLOOKUP(L848,'[3]NEW LEGEND 2026'!M:S,7,0)</f>
        <v>HONDA</v>
      </c>
      <c r="J848" s="67" t="s">
        <v>2470</v>
      </c>
      <c r="K848" s="67" t="s">
        <v>2471</v>
      </c>
      <c r="L848" s="67" t="s">
        <v>1031</v>
      </c>
      <c r="M848" s="63" t="str">
        <f>VLOOKUP(D848,'[3]NEW LEGEND 2026'!G:I,3,0)</f>
        <v>HONDA</v>
      </c>
      <c r="N848" s="63" t="str">
        <f>VLOOKUP(D848,'[3]NEW LEGEND 2026'!G:J,4,0)</f>
        <v>WHITE/BLUE</v>
      </c>
      <c r="O848" s="68" t="str">
        <f t="shared" si="79"/>
        <v>APR</v>
      </c>
      <c r="P848" s="68">
        <f t="shared" si="80"/>
        <v>30</v>
      </c>
      <c r="Q848" s="68">
        <f t="shared" si="81"/>
        <v>2026</v>
      </c>
      <c r="R848" s="69">
        <f t="shared" si="82"/>
        <v>-89.380567129628616</v>
      </c>
      <c r="S848" s="69">
        <f t="shared" si="83"/>
        <v>-60.520046296296641</v>
      </c>
      <c r="T848" s="70" t="str">
        <f t="shared" si="78"/>
        <v>1-30 DAYS</v>
      </c>
      <c r="U848" s="70" t="str">
        <f t="shared" si="78"/>
        <v>1-30 DAYS</v>
      </c>
    </row>
    <row r="849" spans="1:21">
      <c r="A849" s="63" t="str">
        <f>VLOOKUP(L849,[1]Sheet1!$N:$P,3,0)</f>
        <v>M1 HONDA SURALLAH</v>
      </c>
      <c r="B849" s="66">
        <v>46113.520046296297</v>
      </c>
      <c r="C849" s="66">
        <v>46142.380567129629</v>
      </c>
      <c r="D849" s="67" t="s">
        <v>604</v>
      </c>
      <c r="E849" s="67" t="s">
        <v>605</v>
      </c>
      <c r="F849" s="1">
        <v>1</v>
      </c>
      <c r="G849" s="63" t="str">
        <f>VLOOKUP(D849,[2]MINDANAO!$B:$C,2,0)</f>
        <v>XRM OFFROAD FI(DSX)</v>
      </c>
      <c r="H849" s="67">
        <v>72378</v>
      </c>
      <c r="I849" s="63" t="str">
        <f>VLOOKUP(L849,'[3]NEW LEGEND 2026'!M:S,7,0)</f>
        <v>HONDA</v>
      </c>
      <c r="J849" s="67" t="s">
        <v>2472</v>
      </c>
      <c r="K849" s="67" t="s">
        <v>2473</v>
      </c>
      <c r="L849" s="67" t="s">
        <v>1031</v>
      </c>
      <c r="M849" s="63" t="str">
        <f>VLOOKUP(D849,'[3]NEW LEGEND 2026'!G:I,3,0)</f>
        <v>HONDA</v>
      </c>
      <c r="N849" s="63" t="str">
        <f>VLOOKUP(D849,'[3]NEW LEGEND 2026'!G:J,4,0)</f>
        <v>WHITE/BLUE</v>
      </c>
      <c r="O849" s="68" t="str">
        <f t="shared" si="79"/>
        <v>APR</v>
      </c>
      <c r="P849" s="68">
        <f t="shared" si="80"/>
        <v>30</v>
      </c>
      <c r="Q849" s="68">
        <f t="shared" si="81"/>
        <v>2026</v>
      </c>
      <c r="R849" s="69">
        <f t="shared" si="82"/>
        <v>-89.380567129628616</v>
      </c>
      <c r="S849" s="69">
        <f t="shared" si="83"/>
        <v>-60.520046296296641</v>
      </c>
      <c r="T849" s="70" t="str">
        <f t="shared" si="78"/>
        <v>1-30 DAYS</v>
      </c>
      <c r="U849" s="70" t="str">
        <f t="shared" si="78"/>
        <v>1-30 DAYS</v>
      </c>
    </row>
    <row r="850" spans="1:21">
      <c r="A850" s="63" t="str">
        <f>VLOOKUP(L850,[1]Sheet1!$N:$P,3,0)</f>
        <v>M1 TACURONG</v>
      </c>
      <c r="B850" s="66">
        <v>45988.587384259263</v>
      </c>
      <c r="C850" s="66">
        <v>46142.427685185183</v>
      </c>
      <c r="D850" s="67" t="s">
        <v>1204</v>
      </c>
      <c r="E850" s="67" t="s">
        <v>1205</v>
      </c>
      <c r="F850" s="1">
        <v>1</v>
      </c>
      <c r="G850" s="63" t="str">
        <f>VLOOKUP(D850,[2]MINDANAO!$B:$C,2,0)</f>
        <v>SMASH(SPOKE)</v>
      </c>
      <c r="H850" s="67">
        <v>61202</v>
      </c>
      <c r="I850" s="63" t="str">
        <f>VLOOKUP(L850,'[3]NEW LEGEND 2026'!M:S,7,0)</f>
        <v>MUTI</v>
      </c>
      <c r="J850" s="67" t="s">
        <v>2474</v>
      </c>
      <c r="K850" s="67" t="s">
        <v>2475</v>
      </c>
      <c r="L850" s="67" t="s">
        <v>386</v>
      </c>
      <c r="M850" s="63" t="str">
        <f>VLOOKUP(D850,'[3]NEW LEGEND 2026'!G:I,3,0)</f>
        <v>SUZUKI</v>
      </c>
      <c r="N850" s="63" t="str">
        <f>VLOOKUP(D850,'[3]NEW LEGEND 2026'!G:J,4,0)</f>
        <v>E1RED</v>
      </c>
      <c r="O850" s="68" t="str">
        <f t="shared" si="79"/>
        <v>APR</v>
      </c>
      <c r="P850" s="68">
        <f t="shared" si="80"/>
        <v>30</v>
      </c>
      <c r="Q850" s="68">
        <f t="shared" si="81"/>
        <v>2026</v>
      </c>
      <c r="R850" s="69">
        <f t="shared" si="82"/>
        <v>-89.427685185182781</v>
      </c>
      <c r="S850" s="69">
        <f t="shared" si="83"/>
        <v>64.412615740737238</v>
      </c>
      <c r="T850" s="70" t="str">
        <f t="shared" ref="T850:U913" si="84">IF(R850&lt;=30,"1-30 DAYS",IF(R850&lt;=60,"31-60 DAYS",IF(R850&lt;=90,"61-90 DAYS","91 DAYS UP")))</f>
        <v>1-30 DAYS</v>
      </c>
      <c r="U850" s="70" t="str">
        <f t="shared" si="84"/>
        <v>61-90 DAYS</v>
      </c>
    </row>
    <row r="851" spans="1:21">
      <c r="A851" s="63" t="str">
        <f>VLOOKUP(L851,[1]Sheet1!$N:$P,3,0)</f>
        <v>M1 TACURONG</v>
      </c>
      <c r="B851" s="66">
        <v>46142.425324074073</v>
      </c>
      <c r="C851" s="66">
        <v>46142.427685185183</v>
      </c>
      <c r="D851" s="67" t="s">
        <v>994</v>
      </c>
      <c r="E851" s="67" t="s">
        <v>995</v>
      </c>
      <c r="F851" s="1">
        <v>1</v>
      </c>
      <c r="G851" s="63" t="str">
        <f>VLOOKUP(D851,[2]MINDANAO!$B:$C,2,0)</f>
        <v>SMASH(SPOKE)</v>
      </c>
      <c r="H851" s="67">
        <v>61202</v>
      </c>
      <c r="I851" s="63" t="str">
        <f>VLOOKUP(L851,'[3]NEW LEGEND 2026'!M:S,7,0)</f>
        <v>MUTI</v>
      </c>
      <c r="J851" s="67" t="s">
        <v>2476</v>
      </c>
      <c r="K851" s="67" t="s">
        <v>2477</v>
      </c>
      <c r="L851" s="67" t="s">
        <v>386</v>
      </c>
      <c r="M851" s="63" t="str">
        <f>VLOOKUP(D851,'[3]NEW LEGEND 2026'!G:I,3,0)</f>
        <v>SUZUKI</v>
      </c>
      <c r="N851" s="63" t="str">
        <f>VLOOKUP(D851,'[3]NEW LEGEND 2026'!G:J,4,0)</f>
        <v>BLUE</v>
      </c>
      <c r="O851" s="68" t="str">
        <f t="shared" si="79"/>
        <v>APR</v>
      </c>
      <c r="P851" s="68">
        <f t="shared" si="80"/>
        <v>30</v>
      </c>
      <c r="Q851" s="68">
        <f t="shared" si="81"/>
        <v>2026</v>
      </c>
      <c r="R851" s="69">
        <f t="shared" si="82"/>
        <v>-89.427685185182781</v>
      </c>
      <c r="S851" s="69">
        <f t="shared" si="83"/>
        <v>-89.425324074072705</v>
      </c>
      <c r="T851" s="70" t="str">
        <f t="shared" si="84"/>
        <v>1-30 DAYS</v>
      </c>
      <c r="U851" s="70" t="str">
        <f t="shared" si="84"/>
        <v>1-30 DAYS</v>
      </c>
    </row>
    <row r="852" spans="1:21">
      <c r="A852" s="63" t="str">
        <f>VLOOKUP(L852,[1]Sheet1!$N:$P,3,0)</f>
        <v>GREATWALL</v>
      </c>
      <c r="B852" s="66">
        <v>46142.429988425924</v>
      </c>
      <c r="C852" s="66">
        <v>46142.4299537037</v>
      </c>
      <c r="D852" s="67" t="s">
        <v>663</v>
      </c>
      <c r="E852" s="67" t="s">
        <v>664</v>
      </c>
      <c r="F852" s="1">
        <v>1</v>
      </c>
      <c r="G852" s="63" t="str">
        <f>VLOOKUP(D852,[2]MINDANAO!$B:$C,2,0)</f>
        <v>CT125</v>
      </c>
      <c r="H852" s="67">
        <v>58118</v>
      </c>
      <c r="I852" s="63" t="str">
        <f>VLOOKUP(L852,'[3]NEW LEGEND 2026'!M:S,7,0)</f>
        <v>MUTI</v>
      </c>
      <c r="J852" s="67" t="s">
        <v>2478</v>
      </c>
      <c r="K852" s="67" t="s">
        <v>2479</v>
      </c>
      <c r="L852" s="67" t="s">
        <v>583</v>
      </c>
      <c r="M852" s="63" t="str">
        <f>VLOOKUP(D852,'[3]NEW LEGEND 2026'!G:I,3,0)</f>
        <v>KAWASAKI</v>
      </c>
      <c r="N852" s="63" t="str">
        <f>VLOOKUP(D852,'[3]NEW LEGEND 2026'!G:J,4,0)</f>
        <v>BLACK/RED</v>
      </c>
      <c r="O852" s="68" t="str">
        <f t="shared" si="79"/>
        <v>APR</v>
      </c>
      <c r="P852" s="68">
        <f t="shared" si="80"/>
        <v>30</v>
      </c>
      <c r="Q852" s="68">
        <f t="shared" si="81"/>
        <v>2026</v>
      </c>
      <c r="R852" s="69">
        <f t="shared" si="82"/>
        <v>-89.429953703700448</v>
      </c>
      <c r="S852" s="69">
        <f t="shared" si="83"/>
        <v>-89.429988425923511</v>
      </c>
      <c r="T852" s="70" t="str">
        <f t="shared" si="84"/>
        <v>1-30 DAYS</v>
      </c>
      <c r="U852" s="70" t="str">
        <f t="shared" si="84"/>
        <v>1-30 DAYS</v>
      </c>
    </row>
    <row r="853" spans="1:21">
      <c r="A853" s="63" t="str">
        <f>VLOOKUP(L853,[1]Sheet1!$N:$P,3,0)</f>
        <v>GREATWALL</v>
      </c>
      <c r="B853" s="66">
        <v>46142.429988425924</v>
      </c>
      <c r="C853" s="66">
        <v>46142.4299537037</v>
      </c>
      <c r="D853" s="67" t="s">
        <v>663</v>
      </c>
      <c r="E853" s="67" t="s">
        <v>664</v>
      </c>
      <c r="F853" s="1">
        <v>1</v>
      </c>
      <c r="G853" s="63" t="str">
        <f>VLOOKUP(D853,[2]MINDANAO!$B:$C,2,0)</f>
        <v>CT125</v>
      </c>
      <c r="H853" s="67">
        <v>58118</v>
      </c>
      <c r="I853" s="63" t="str">
        <f>VLOOKUP(L853,'[3]NEW LEGEND 2026'!M:S,7,0)</f>
        <v>MUTI</v>
      </c>
      <c r="J853" s="67" t="s">
        <v>2480</v>
      </c>
      <c r="K853" s="67" t="s">
        <v>2481</v>
      </c>
      <c r="L853" s="67" t="s">
        <v>583</v>
      </c>
      <c r="M853" s="63" t="str">
        <f>VLOOKUP(D853,'[3]NEW LEGEND 2026'!G:I,3,0)</f>
        <v>KAWASAKI</v>
      </c>
      <c r="N853" s="63" t="str">
        <f>VLOOKUP(D853,'[3]NEW LEGEND 2026'!G:J,4,0)</f>
        <v>BLACK/RED</v>
      </c>
      <c r="O853" s="68" t="str">
        <f t="shared" si="79"/>
        <v>APR</v>
      </c>
      <c r="P853" s="68">
        <f t="shared" si="80"/>
        <v>30</v>
      </c>
      <c r="Q853" s="68">
        <f t="shared" si="81"/>
        <v>2026</v>
      </c>
      <c r="R853" s="69">
        <f t="shared" si="82"/>
        <v>-89.429953703700448</v>
      </c>
      <c r="S853" s="69">
        <f t="shared" si="83"/>
        <v>-89.429988425923511</v>
      </c>
      <c r="T853" s="70" t="str">
        <f t="shared" si="84"/>
        <v>1-30 DAYS</v>
      </c>
      <c r="U853" s="70" t="str">
        <f t="shared" si="84"/>
        <v>1-30 DAYS</v>
      </c>
    </row>
    <row r="854" spans="1:21">
      <c r="A854" s="63" t="str">
        <f>VLOOKUP(L854,[1]Sheet1!$N:$P,3,0)</f>
        <v>M1 ALABEL</v>
      </c>
      <c r="B854" s="66">
        <v>46142.430115740739</v>
      </c>
      <c r="C854" s="66">
        <v>46142.445706018523</v>
      </c>
      <c r="D854" s="67" t="s">
        <v>2407</v>
      </c>
      <c r="E854" s="67" t="s">
        <v>2408</v>
      </c>
      <c r="F854" s="1">
        <v>1</v>
      </c>
      <c r="G854" s="63" t="str">
        <f>VLOOKUP(D854,[2]MINDANAO!$B:$C,2,0)</f>
        <v>CLICK160 FI</v>
      </c>
      <c r="H854" s="67">
        <v>104990</v>
      </c>
      <c r="I854" s="63" t="str">
        <f>VLOOKUP(L854,'[3]NEW LEGEND 2026'!M:S,7,0)</f>
        <v>MUTI</v>
      </c>
      <c r="J854" s="67" t="s">
        <v>2482</v>
      </c>
      <c r="K854" s="67" t="s">
        <v>2483</v>
      </c>
      <c r="L854" s="67" t="s">
        <v>526</v>
      </c>
      <c r="M854" s="63" t="str">
        <f>VLOOKUP(D854,'[3]NEW LEGEND 2026'!G:I,3,0)</f>
        <v>HONDA</v>
      </c>
      <c r="N854" s="63" t="str">
        <f>VLOOKUP(D854,'[3]NEW LEGEND 2026'!G:J,4,0)</f>
        <v>BLACK</v>
      </c>
      <c r="O854" s="68" t="str">
        <f t="shared" si="79"/>
        <v>APR</v>
      </c>
      <c r="P854" s="68">
        <f t="shared" si="80"/>
        <v>30</v>
      </c>
      <c r="Q854" s="68">
        <f t="shared" si="81"/>
        <v>2026</v>
      </c>
      <c r="R854" s="69">
        <f t="shared" si="82"/>
        <v>-89.445706018523197</v>
      </c>
      <c r="S854" s="69">
        <f t="shared" si="83"/>
        <v>-89.430115740738984</v>
      </c>
      <c r="T854" s="70" t="str">
        <f t="shared" si="84"/>
        <v>1-30 DAYS</v>
      </c>
      <c r="U854" s="70" t="str">
        <f t="shared" si="84"/>
        <v>1-30 DAYS</v>
      </c>
    </row>
    <row r="855" spans="1:21">
      <c r="A855" s="63" t="str">
        <f>VLOOKUP(L855,[1]Sheet1!$N:$P,3,0)</f>
        <v>M1 KIDAPAWAN</v>
      </c>
      <c r="B855" s="66">
        <v>45947.395567129628</v>
      </c>
      <c r="C855" s="66">
        <v>46142.561435185176</v>
      </c>
      <c r="D855" s="67" t="s">
        <v>1060</v>
      </c>
      <c r="E855" s="67" t="s">
        <v>1061</v>
      </c>
      <c r="F855" s="1">
        <v>1</v>
      </c>
      <c r="G855" s="63" t="str">
        <f>VLOOKUP(D855,[2]MINDANAO!$B:$C,2,0)</f>
        <v>MIO AEROX S 155</v>
      </c>
      <c r="H855" s="67">
        <v>152427</v>
      </c>
      <c r="I855" s="63" t="str">
        <f>VLOOKUP(L855,'[3]NEW LEGEND 2026'!M:S,7,0)</f>
        <v>MUTI</v>
      </c>
      <c r="J855" s="67" t="s">
        <v>2484</v>
      </c>
      <c r="K855" s="67" t="s">
        <v>2485</v>
      </c>
      <c r="L855" s="67" t="s">
        <v>503</v>
      </c>
      <c r="M855" s="63" t="str">
        <f>VLOOKUP(D855,'[3]NEW LEGEND 2026'!G:I,3,0)</f>
        <v>YAMAHA</v>
      </c>
      <c r="N855" s="63" t="str">
        <f>VLOOKUP(D855,'[3]NEW LEGEND 2026'!G:J,4,0)</f>
        <v>MATTE BLUE</v>
      </c>
      <c r="O855" s="68" t="str">
        <f t="shared" si="79"/>
        <v>APR</v>
      </c>
      <c r="P855" s="68">
        <f t="shared" si="80"/>
        <v>30</v>
      </c>
      <c r="Q855" s="68">
        <f t="shared" si="81"/>
        <v>2026</v>
      </c>
      <c r="R855" s="69">
        <f t="shared" si="82"/>
        <v>-89.561435185176379</v>
      </c>
      <c r="S855" s="69">
        <f t="shared" si="83"/>
        <v>105.60443287037197</v>
      </c>
      <c r="T855" s="70" t="str">
        <f t="shared" si="84"/>
        <v>1-30 DAYS</v>
      </c>
      <c r="U855" s="70" t="str">
        <f t="shared" si="84"/>
        <v>91 DAYS UP</v>
      </c>
    </row>
    <row r="856" spans="1:21">
      <c r="A856" s="63" t="str">
        <f>VLOOKUP(L856,[1]Sheet1!$N:$P,3,0)</f>
        <v>M2 CABANTIAN</v>
      </c>
      <c r="B856" s="66">
        <v>45686.666354166657</v>
      </c>
      <c r="C856" s="66">
        <v>46142.702488425923</v>
      </c>
      <c r="D856" s="67" t="s">
        <v>774</v>
      </c>
      <c r="E856" s="67" t="s">
        <v>775</v>
      </c>
      <c r="F856" s="1">
        <v>1</v>
      </c>
      <c r="G856" s="63" t="str">
        <f>VLOOKUP(D856,[2]MINDANAO!$B:$C,2,0)</f>
        <v>XR150</v>
      </c>
      <c r="H856" s="67">
        <v>93158</v>
      </c>
      <c r="I856" s="63" t="str">
        <f>VLOOKUP(L856,'[3]NEW LEGEND 2026'!M:S,7,0)</f>
        <v>ULTIMATE</v>
      </c>
      <c r="J856" s="67" t="s">
        <v>2486</v>
      </c>
      <c r="K856" s="67" t="s">
        <v>2487</v>
      </c>
      <c r="L856" s="67" t="s">
        <v>707</v>
      </c>
      <c r="M856" s="63" t="str">
        <f>VLOOKUP(D856,'[3]NEW LEGEND 2026'!G:I,3,0)</f>
        <v>HONDA</v>
      </c>
      <c r="N856" s="63" t="str">
        <f>VLOOKUP(D856,'[3]NEW LEGEND 2026'!G:J,4,0)</f>
        <v>WHITE</v>
      </c>
      <c r="O856" s="68" t="str">
        <f t="shared" si="79"/>
        <v>APR</v>
      </c>
      <c r="P856" s="68">
        <f t="shared" si="80"/>
        <v>30</v>
      </c>
      <c r="Q856" s="68">
        <f t="shared" si="81"/>
        <v>2026</v>
      </c>
      <c r="R856" s="69">
        <f t="shared" si="82"/>
        <v>-89.702488425922638</v>
      </c>
      <c r="S856" s="69">
        <f t="shared" si="83"/>
        <v>366.33364583334333</v>
      </c>
      <c r="T856" s="70" t="str">
        <f t="shared" si="84"/>
        <v>1-30 DAYS</v>
      </c>
      <c r="U856" s="70" t="str">
        <f t="shared" si="84"/>
        <v>91 DAYS UP</v>
      </c>
    </row>
    <row r="857" spans="1:21">
      <c r="A857" s="63" t="str">
        <f>VLOOKUP(L857,[1]Sheet1!$N:$P,3,0)</f>
        <v>M2 CALINAN</v>
      </c>
      <c r="B857" s="66">
        <v>45990.605925925927</v>
      </c>
      <c r="C857" s="66">
        <v>46143.654062499998</v>
      </c>
      <c r="D857" s="67" t="s">
        <v>1060</v>
      </c>
      <c r="E857" s="67" t="s">
        <v>1061</v>
      </c>
      <c r="F857" s="1">
        <v>1</v>
      </c>
      <c r="G857" s="63" t="str">
        <f>VLOOKUP(D857,[2]MINDANAO!$B:$C,2,0)</f>
        <v>MIO AEROX S 155</v>
      </c>
      <c r="H857" s="67">
        <v>152427</v>
      </c>
      <c r="I857" s="63" t="str">
        <f>VLOOKUP(L857,'[3]NEW LEGEND 2026'!M:S,7,0)</f>
        <v>ULTIMATE</v>
      </c>
      <c r="J857" s="67" t="s">
        <v>2488</v>
      </c>
      <c r="K857" s="67" t="s">
        <v>2489</v>
      </c>
      <c r="L857" s="67" t="s">
        <v>871</v>
      </c>
      <c r="M857" s="63" t="str">
        <f>VLOOKUP(D857,'[3]NEW LEGEND 2026'!G:I,3,0)</f>
        <v>YAMAHA</v>
      </c>
      <c r="N857" s="63" t="str">
        <f>VLOOKUP(D857,'[3]NEW LEGEND 2026'!G:J,4,0)</f>
        <v>MATTE BLUE</v>
      </c>
      <c r="O857" s="68" t="str">
        <f t="shared" si="79"/>
        <v>MAY</v>
      </c>
      <c r="P857" s="68">
        <f t="shared" si="80"/>
        <v>1</v>
      </c>
      <c r="Q857" s="68">
        <f t="shared" si="81"/>
        <v>2026</v>
      </c>
      <c r="R857" s="69">
        <f t="shared" si="82"/>
        <v>-90.654062499997963</v>
      </c>
      <c r="S857" s="69">
        <f t="shared" si="83"/>
        <v>62.394074074072705</v>
      </c>
      <c r="T857" s="70" t="str">
        <f t="shared" si="84"/>
        <v>1-30 DAYS</v>
      </c>
      <c r="U857" s="70" t="str">
        <f t="shared" si="84"/>
        <v>61-90 DAYS</v>
      </c>
    </row>
    <row r="858" spans="1:21">
      <c r="A858" s="63" t="str">
        <f>VLOOKUP(L858,[1]Sheet1!$N:$P,3,0)</f>
        <v>M2 CALINAN</v>
      </c>
      <c r="B858" s="66">
        <v>46141.650138888886</v>
      </c>
      <c r="C858" s="66">
        <v>46143.654062499998</v>
      </c>
      <c r="D858" s="67" t="s">
        <v>725</v>
      </c>
      <c r="E858" s="67" t="s">
        <v>726</v>
      </c>
      <c r="F858" s="1">
        <v>1</v>
      </c>
      <c r="G858" s="63" t="str">
        <f>VLOOKUP(D858,[2]MINDANAO!$B:$C,2,0)</f>
        <v>SMASH FI(SPOKE)</v>
      </c>
      <c r="H858" s="67">
        <v>64922</v>
      </c>
      <c r="I858" s="63" t="str">
        <f>VLOOKUP(L858,'[3]NEW LEGEND 2026'!M:S,7,0)</f>
        <v>ULTIMATE</v>
      </c>
      <c r="J858" s="67" t="s">
        <v>2490</v>
      </c>
      <c r="K858" s="67" t="s">
        <v>2491</v>
      </c>
      <c r="L858" s="67" t="s">
        <v>871</v>
      </c>
      <c r="M858" s="63" t="str">
        <f>VLOOKUP(D858,'[3]NEW LEGEND 2026'!G:I,3,0)</f>
        <v>SUZUKI</v>
      </c>
      <c r="N858" s="63" t="str">
        <f>VLOOKUP(D858,'[3]NEW LEGEND 2026'!G:J,4,0)</f>
        <v>RED</v>
      </c>
      <c r="O858" s="68" t="str">
        <f t="shared" si="79"/>
        <v>MAY</v>
      </c>
      <c r="P858" s="68">
        <f t="shared" si="80"/>
        <v>1</v>
      </c>
      <c r="Q858" s="68">
        <f t="shared" si="81"/>
        <v>2026</v>
      </c>
      <c r="R858" s="69">
        <f t="shared" si="82"/>
        <v>-90.654062499997963</v>
      </c>
      <c r="S858" s="69">
        <f t="shared" si="83"/>
        <v>-88.650138888886431</v>
      </c>
      <c r="T858" s="70" t="str">
        <f t="shared" si="84"/>
        <v>1-30 DAYS</v>
      </c>
      <c r="U858" s="70" t="str">
        <f t="shared" si="84"/>
        <v>1-30 DAYS</v>
      </c>
    </row>
    <row r="859" spans="1:21">
      <c r="A859" s="63" t="str">
        <f>VLOOKUP(L859,[1]Sheet1!$N:$P,3,0)</f>
        <v>M1 POLOMOLOK</v>
      </c>
      <c r="B859" s="66">
        <v>46144.425416666672</v>
      </c>
      <c r="C859" s="66">
        <v>46144.429826388892</v>
      </c>
      <c r="D859" s="67" t="s">
        <v>1060</v>
      </c>
      <c r="E859" s="67" t="s">
        <v>1061</v>
      </c>
      <c r="F859" s="1">
        <v>1</v>
      </c>
      <c r="G859" s="63" t="str">
        <f>VLOOKUP(D859,[2]MINDANAO!$B:$C,2,0)</f>
        <v>MIO AEROX S 155</v>
      </c>
      <c r="H859" s="67">
        <v>152427</v>
      </c>
      <c r="I859" s="63" t="str">
        <f>VLOOKUP(L859,'[3]NEW LEGEND 2026'!M:S,7,0)</f>
        <v>MUTI</v>
      </c>
      <c r="J859" s="67" t="s">
        <v>2492</v>
      </c>
      <c r="K859" s="67" t="s">
        <v>2493</v>
      </c>
      <c r="L859" s="67" t="s">
        <v>376</v>
      </c>
      <c r="M859" s="63" t="str">
        <f>VLOOKUP(D859,'[3]NEW LEGEND 2026'!G:I,3,0)</f>
        <v>YAMAHA</v>
      </c>
      <c r="N859" s="63" t="str">
        <f>VLOOKUP(D859,'[3]NEW LEGEND 2026'!G:J,4,0)</f>
        <v>MATTE BLUE</v>
      </c>
      <c r="O859" s="68" t="str">
        <f t="shared" si="79"/>
        <v>MAY</v>
      </c>
      <c r="P859" s="68">
        <f t="shared" si="80"/>
        <v>2</v>
      </c>
      <c r="Q859" s="68">
        <f t="shared" si="81"/>
        <v>2026</v>
      </c>
      <c r="R859" s="69">
        <f t="shared" si="82"/>
        <v>-91.429826388892252</v>
      </c>
      <c r="S859" s="69">
        <f t="shared" si="83"/>
        <v>-91.42541666667239</v>
      </c>
      <c r="T859" s="70" t="str">
        <f t="shared" si="84"/>
        <v>1-30 DAYS</v>
      </c>
      <c r="U859" s="70" t="str">
        <f t="shared" si="84"/>
        <v>1-30 DAYS</v>
      </c>
    </row>
    <row r="860" spans="1:21">
      <c r="A860" s="63" t="str">
        <f>VLOOKUP(L860,[1]Sheet1!$N:$P,3,0)</f>
        <v>GREATWALL</v>
      </c>
      <c r="B860" s="66">
        <v>46144.627025462964</v>
      </c>
      <c r="C860" s="66">
        <v>46144.62699074074</v>
      </c>
      <c r="D860" s="67" t="s">
        <v>663</v>
      </c>
      <c r="E860" s="67" t="s">
        <v>664</v>
      </c>
      <c r="F860" s="1">
        <v>1</v>
      </c>
      <c r="G860" s="63" t="str">
        <f>VLOOKUP(D860,[2]MINDANAO!$B:$C,2,0)</f>
        <v>CT125</v>
      </c>
      <c r="H860" s="67">
        <v>58118</v>
      </c>
      <c r="I860" s="63" t="str">
        <f>VLOOKUP(L860,'[3]NEW LEGEND 2026'!M:S,7,0)</f>
        <v>MUTI</v>
      </c>
      <c r="J860" s="67" t="s">
        <v>2494</v>
      </c>
      <c r="K860" s="67" t="s">
        <v>2495</v>
      </c>
      <c r="L860" s="67" t="s">
        <v>583</v>
      </c>
      <c r="M860" s="63" t="str">
        <f>VLOOKUP(D860,'[3]NEW LEGEND 2026'!G:I,3,0)</f>
        <v>KAWASAKI</v>
      </c>
      <c r="N860" s="63" t="str">
        <f>VLOOKUP(D860,'[3]NEW LEGEND 2026'!G:J,4,0)</f>
        <v>BLACK/RED</v>
      </c>
      <c r="O860" s="68" t="str">
        <f t="shared" si="79"/>
        <v>MAY</v>
      </c>
      <c r="P860" s="68">
        <f t="shared" si="80"/>
        <v>2</v>
      </c>
      <c r="Q860" s="68">
        <f t="shared" si="81"/>
        <v>2026</v>
      </c>
      <c r="R860" s="69">
        <f t="shared" si="82"/>
        <v>-91.626990740740439</v>
      </c>
      <c r="S860" s="69">
        <f t="shared" si="83"/>
        <v>-91.627025462963502</v>
      </c>
      <c r="T860" s="70" t="str">
        <f t="shared" si="84"/>
        <v>1-30 DAYS</v>
      </c>
      <c r="U860" s="70" t="str">
        <f t="shared" si="84"/>
        <v>1-30 DAYS</v>
      </c>
    </row>
    <row r="861" spans="1:21">
      <c r="A861" s="63" t="str">
        <f>VLOOKUP(L861,[1]Sheet1!$N:$P,3,0)</f>
        <v>GREATWALL</v>
      </c>
      <c r="B861" s="66">
        <v>46144.644641203697</v>
      </c>
      <c r="C861" s="66">
        <v>46144.644618055558</v>
      </c>
      <c r="D861" s="67" t="s">
        <v>663</v>
      </c>
      <c r="E861" s="67" t="s">
        <v>664</v>
      </c>
      <c r="F861" s="1">
        <v>1</v>
      </c>
      <c r="G861" s="63" t="str">
        <f>VLOOKUP(D861,[2]MINDANAO!$B:$C,2,0)</f>
        <v>CT125</v>
      </c>
      <c r="H861" s="67">
        <v>58118</v>
      </c>
      <c r="I861" s="63" t="str">
        <f>VLOOKUP(L861,'[3]NEW LEGEND 2026'!M:S,7,0)</f>
        <v>MUTI</v>
      </c>
      <c r="J861" s="67" t="s">
        <v>2496</v>
      </c>
      <c r="K861" s="67" t="s">
        <v>2497</v>
      </c>
      <c r="L861" s="67" t="s">
        <v>583</v>
      </c>
      <c r="M861" s="63" t="str">
        <f>VLOOKUP(D861,'[3]NEW LEGEND 2026'!G:I,3,0)</f>
        <v>KAWASAKI</v>
      </c>
      <c r="N861" s="63" t="str">
        <f>VLOOKUP(D861,'[3]NEW LEGEND 2026'!G:J,4,0)</f>
        <v>BLACK/RED</v>
      </c>
      <c r="O861" s="68" t="str">
        <f t="shared" si="79"/>
        <v>MAY</v>
      </c>
      <c r="P861" s="68">
        <f t="shared" si="80"/>
        <v>2</v>
      </c>
      <c r="Q861" s="68">
        <f t="shared" si="81"/>
        <v>2026</v>
      </c>
      <c r="R861" s="69">
        <f t="shared" si="82"/>
        <v>-91.644618055557657</v>
      </c>
      <c r="S861" s="69">
        <f t="shared" si="83"/>
        <v>-91.644641203696665</v>
      </c>
      <c r="T861" s="70" t="str">
        <f t="shared" si="84"/>
        <v>1-30 DAYS</v>
      </c>
      <c r="U861" s="70" t="str">
        <f t="shared" si="84"/>
        <v>1-30 DAYS</v>
      </c>
    </row>
    <row r="862" spans="1:21">
      <c r="A862" s="63" t="str">
        <f>VLOOKUP(L862,[1]Sheet1!$N:$P,3,0)</f>
        <v>GREATWALL</v>
      </c>
      <c r="B862" s="66">
        <v>46144.663263888891</v>
      </c>
      <c r="C862" s="66">
        <v>46144.663240740738</v>
      </c>
      <c r="D862" s="67" t="s">
        <v>907</v>
      </c>
      <c r="E862" s="67" t="s">
        <v>908</v>
      </c>
      <c r="F862" s="1">
        <v>1</v>
      </c>
      <c r="G862" s="63" t="str">
        <f>VLOOKUP(D862,[2]MINDANAO!$B:$C,2,0)</f>
        <v>CT125</v>
      </c>
      <c r="H862" s="67">
        <v>59246</v>
      </c>
      <c r="I862" s="63" t="str">
        <f>VLOOKUP(L862,'[3]NEW LEGEND 2026'!M:S,7,0)</f>
        <v>MUTI</v>
      </c>
      <c r="J862" s="67" t="s">
        <v>2498</v>
      </c>
      <c r="K862" s="67" t="s">
        <v>2499</v>
      </c>
      <c r="L862" s="67" t="s">
        <v>583</v>
      </c>
      <c r="M862" s="63" t="str">
        <f>VLOOKUP(D862,'[3]NEW LEGEND 2026'!G:I,3,0)</f>
        <v>KAWASAKI</v>
      </c>
      <c r="N862" s="63" t="str">
        <f>VLOOKUP(D862,'[3]NEW LEGEND 2026'!G:J,4,0)</f>
        <v>BLACK/GRAY</v>
      </c>
      <c r="O862" s="68" t="str">
        <f t="shared" si="79"/>
        <v>MAY</v>
      </c>
      <c r="P862" s="68">
        <f t="shared" si="80"/>
        <v>2</v>
      </c>
      <c r="Q862" s="68">
        <f t="shared" si="81"/>
        <v>2026</v>
      </c>
      <c r="R862" s="69">
        <f t="shared" si="82"/>
        <v>-91.66324074073782</v>
      </c>
      <c r="S862" s="69">
        <f t="shared" si="83"/>
        <v>-91.663263888891379</v>
      </c>
      <c r="T862" s="70" t="str">
        <f t="shared" si="84"/>
        <v>1-30 DAYS</v>
      </c>
      <c r="U862" s="70" t="str">
        <f t="shared" si="84"/>
        <v>1-30 DAYS</v>
      </c>
    </row>
    <row r="863" spans="1:21">
      <c r="A863" s="63" t="str">
        <f>VLOOKUP(L863,[1]Sheet1!$N:$P,3,0)</f>
        <v>M2 SAMAL</v>
      </c>
      <c r="B863" s="66">
        <v>46051.628067129634</v>
      </c>
      <c r="C863" s="66">
        <v>46144.679340277777</v>
      </c>
      <c r="D863" s="67" t="s">
        <v>565</v>
      </c>
      <c r="E863" s="67" t="s">
        <v>566</v>
      </c>
      <c r="F863" s="1">
        <v>1</v>
      </c>
      <c r="G863" s="63" t="str">
        <f>VLOOKUP(D863,[2]MINDANAO!$B:$C,2,0)</f>
        <v>BOXER</v>
      </c>
      <c r="H863" s="67">
        <v>56426</v>
      </c>
      <c r="I863" s="63" t="str">
        <f>VLOOKUP(L863,'[3]NEW LEGEND 2026'!M:S,7,0)</f>
        <v>ULTIMATE</v>
      </c>
      <c r="J863" s="67" t="s">
        <v>2500</v>
      </c>
      <c r="K863" s="67" t="s">
        <v>2501</v>
      </c>
      <c r="L863" s="67" t="s">
        <v>731</v>
      </c>
      <c r="M863" s="63" t="str">
        <f>VLOOKUP(D863,'[3]NEW LEGEND 2026'!G:I,3,0)</f>
        <v>KAWASAKI</v>
      </c>
      <c r="N863" s="63" t="str">
        <f>VLOOKUP(D863,'[3]NEW LEGEND 2026'!G:J,4,0)</f>
        <v>RED</v>
      </c>
      <c r="O863" s="68" t="str">
        <f t="shared" si="79"/>
        <v>MAY</v>
      </c>
      <c r="P863" s="68">
        <f t="shared" si="80"/>
        <v>2</v>
      </c>
      <c r="Q863" s="68">
        <f t="shared" si="81"/>
        <v>2026</v>
      </c>
      <c r="R863" s="69">
        <f t="shared" si="82"/>
        <v>-91.679340277776646</v>
      </c>
      <c r="S863" s="69">
        <f t="shared" si="83"/>
        <v>1.371932870366436</v>
      </c>
      <c r="T863" s="70" t="str">
        <f t="shared" si="84"/>
        <v>1-30 DAYS</v>
      </c>
      <c r="U863" s="70" t="str">
        <f t="shared" si="84"/>
        <v>1-30 DAYS</v>
      </c>
    </row>
    <row r="864" spans="1:21">
      <c r="A864" s="63" t="str">
        <f>VLOOKUP(L864,[1]Sheet1!$N:$P,3,0)</f>
        <v>GREATWALL</v>
      </c>
      <c r="B864" s="66">
        <v>46146.683275462958</v>
      </c>
      <c r="C864" s="66">
        <v>46146.683252314811</v>
      </c>
      <c r="D864" s="67" t="s">
        <v>907</v>
      </c>
      <c r="E864" s="67" t="s">
        <v>908</v>
      </c>
      <c r="F864" s="1">
        <v>1</v>
      </c>
      <c r="G864" s="63" t="str">
        <f>VLOOKUP(D864,[2]MINDANAO!$B:$C,2,0)</f>
        <v>CT125</v>
      </c>
      <c r="H864" s="67">
        <v>59246</v>
      </c>
      <c r="I864" s="63" t="str">
        <f>VLOOKUP(L864,'[3]NEW LEGEND 2026'!M:S,7,0)</f>
        <v>MUTI</v>
      </c>
      <c r="J864" s="67" t="s">
        <v>2502</v>
      </c>
      <c r="K864" s="67" t="s">
        <v>2503</v>
      </c>
      <c r="L864" s="67" t="s">
        <v>583</v>
      </c>
      <c r="M864" s="63" t="str">
        <f>VLOOKUP(D864,'[3]NEW LEGEND 2026'!G:I,3,0)</f>
        <v>KAWASAKI</v>
      </c>
      <c r="N864" s="63" t="str">
        <f>VLOOKUP(D864,'[3]NEW LEGEND 2026'!G:J,4,0)</f>
        <v>BLACK/GRAY</v>
      </c>
      <c r="O864" s="68" t="str">
        <f t="shared" si="79"/>
        <v>MAY</v>
      </c>
      <c r="P864" s="68">
        <f t="shared" si="80"/>
        <v>4</v>
      </c>
      <c r="Q864" s="68">
        <f t="shared" si="81"/>
        <v>2026</v>
      </c>
      <c r="R864" s="69">
        <f t="shared" si="82"/>
        <v>-93.683252314811398</v>
      </c>
      <c r="S864" s="69">
        <f t="shared" si="83"/>
        <v>-93.683275462957681</v>
      </c>
      <c r="T864" s="70" t="str">
        <f t="shared" si="84"/>
        <v>1-30 DAYS</v>
      </c>
      <c r="U864" s="70" t="str">
        <f t="shared" si="84"/>
        <v>1-30 DAYS</v>
      </c>
    </row>
    <row r="865" spans="1:21">
      <c r="A865" s="63" t="str">
        <f>VLOOKUP(L865,[1]Sheet1!$N:$P,3,0)</f>
        <v>GREATWALL</v>
      </c>
      <c r="B865" s="66">
        <v>46147.398090277777</v>
      </c>
      <c r="C865" s="66">
        <v>46147.398078703707</v>
      </c>
      <c r="D865" s="67" t="s">
        <v>907</v>
      </c>
      <c r="E865" s="67" t="s">
        <v>908</v>
      </c>
      <c r="F865" s="1">
        <v>1</v>
      </c>
      <c r="G865" s="63" t="str">
        <f>VLOOKUP(D865,[2]MINDANAO!$B:$C,2,0)</f>
        <v>CT125</v>
      </c>
      <c r="H865" s="67">
        <v>59246</v>
      </c>
      <c r="I865" s="63" t="str">
        <f>VLOOKUP(L865,'[3]NEW LEGEND 2026'!M:S,7,0)</f>
        <v>MUTI</v>
      </c>
      <c r="J865" s="67" t="s">
        <v>2504</v>
      </c>
      <c r="K865" s="67" t="s">
        <v>2505</v>
      </c>
      <c r="L865" s="67" t="s">
        <v>583</v>
      </c>
      <c r="M865" s="63" t="str">
        <f>VLOOKUP(D865,'[3]NEW LEGEND 2026'!G:I,3,0)</f>
        <v>KAWASAKI</v>
      </c>
      <c r="N865" s="63" t="str">
        <f>VLOOKUP(D865,'[3]NEW LEGEND 2026'!G:J,4,0)</f>
        <v>BLACK/GRAY</v>
      </c>
      <c r="O865" s="68" t="str">
        <f t="shared" si="79"/>
        <v>MAY</v>
      </c>
      <c r="P865" s="68">
        <f t="shared" si="80"/>
        <v>5</v>
      </c>
      <c r="Q865" s="68">
        <f t="shared" si="81"/>
        <v>2026</v>
      </c>
      <c r="R865" s="69">
        <f t="shared" si="82"/>
        <v>-94.398078703707142</v>
      </c>
      <c r="S865" s="69">
        <f t="shared" si="83"/>
        <v>-94.398090277776646</v>
      </c>
      <c r="T865" s="70" t="str">
        <f t="shared" si="84"/>
        <v>1-30 DAYS</v>
      </c>
      <c r="U865" s="70" t="str">
        <f t="shared" si="84"/>
        <v>1-30 DAYS</v>
      </c>
    </row>
    <row r="866" spans="1:21">
      <c r="A866" s="63" t="str">
        <f>VLOOKUP(L866,[1]Sheet1!$N:$P,3,0)</f>
        <v>GREATWALL</v>
      </c>
      <c r="B866" s="66">
        <v>46147.408136574071</v>
      </c>
      <c r="C866" s="66">
        <v>46147.408113425918</v>
      </c>
      <c r="D866" s="67" t="s">
        <v>907</v>
      </c>
      <c r="E866" s="67" t="s">
        <v>908</v>
      </c>
      <c r="F866" s="1">
        <v>1</v>
      </c>
      <c r="G866" s="63" t="str">
        <f>VLOOKUP(D866,[2]MINDANAO!$B:$C,2,0)</f>
        <v>CT125</v>
      </c>
      <c r="H866" s="67">
        <v>59246</v>
      </c>
      <c r="I866" s="63" t="str">
        <f>VLOOKUP(L866,'[3]NEW LEGEND 2026'!M:S,7,0)</f>
        <v>MUTI</v>
      </c>
      <c r="J866" s="67" t="s">
        <v>2506</v>
      </c>
      <c r="K866" s="67" t="s">
        <v>2507</v>
      </c>
      <c r="L866" s="67" t="s">
        <v>583</v>
      </c>
      <c r="M866" s="63" t="str">
        <f>VLOOKUP(D866,'[3]NEW LEGEND 2026'!G:I,3,0)</f>
        <v>KAWASAKI</v>
      </c>
      <c r="N866" s="63" t="str">
        <f>VLOOKUP(D866,'[3]NEW LEGEND 2026'!G:J,4,0)</f>
        <v>BLACK/GRAY</v>
      </c>
      <c r="O866" s="68" t="str">
        <f t="shared" si="79"/>
        <v>MAY</v>
      </c>
      <c r="P866" s="68">
        <f t="shared" si="80"/>
        <v>5</v>
      </c>
      <c r="Q866" s="68">
        <f t="shared" si="81"/>
        <v>2026</v>
      </c>
      <c r="R866" s="69">
        <f t="shared" si="82"/>
        <v>-94.408113425917691</v>
      </c>
      <c r="S866" s="69">
        <f t="shared" si="83"/>
        <v>-94.40813657407125</v>
      </c>
      <c r="T866" s="70" t="str">
        <f t="shared" si="84"/>
        <v>1-30 DAYS</v>
      </c>
      <c r="U866" s="70" t="str">
        <f t="shared" si="84"/>
        <v>1-30 DAYS</v>
      </c>
    </row>
    <row r="867" spans="1:21">
      <c r="A867" s="63" t="str">
        <f>VLOOKUP(L867,[1]Sheet1!$N:$P,3,0)</f>
        <v>GREATWALL</v>
      </c>
      <c r="B867" s="66">
        <v>46147.41741898148</v>
      </c>
      <c r="C867" s="66">
        <v>46147.417407407411</v>
      </c>
      <c r="D867" s="67" t="s">
        <v>907</v>
      </c>
      <c r="E867" s="67" t="s">
        <v>908</v>
      </c>
      <c r="F867" s="1">
        <v>1</v>
      </c>
      <c r="G867" s="63" t="str">
        <f>VLOOKUP(D867,[2]MINDANAO!$B:$C,2,0)</f>
        <v>CT125</v>
      </c>
      <c r="H867" s="67">
        <v>59246</v>
      </c>
      <c r="I867" s="63" t="str">
        <f>VLOOKUP(L867,'[3]NEW LEGEND 2026'!M:S,7,0)</f>
        <v>MUTI</v>
      </c>
      <c r="J867" s="67" t="s">
        <v>2508</v>
      </c>
      <c r="K867" s="67" t="s">
        <v>2509</v>
      </c>
      <c r="L867" s="67" t="s">
        <v>583</v>
      </c>
      <c r="M867" s="63" t="str">
        <f>VLOOKUP(D867,'[3]NEW LEGEND 2026'!G:I,3,0)</f>
        <v>KAWASAKI</v>
      </c>
      <c r="N867" s="63" t="str">
        <f>VLOOKUP(D867,'[3]NEW LEGEND 2026'!G:J,4,0)</f>
        <v>BLACK/GRAY</v>
      </c>
      <c r="O867" s="68" t="str">
        <f t="shared" si="79"/>
        <v>MAY</v>
      </c>
      <c r="P867" s="68">
        <f t="shared" si="80"/>
        <v>5</v>
      </c>
      <c r="Q867" s="68">
        <f t="shared" si="81"/>
        <v>2026</v>
      </c>
      <c r="R867" s="69">
        <f t="shared" si="82"/>
        <v>-94.417407407410792</v>
      </c>
      <c r="S867" s="69">
        <f t="shared" si="83"/>
        <v>-94.417418981480296</v>
      </c>
      <c r="T867" s="70" t="str">
        <f t="shared" si="84"/>
        <v>1-30 DAYS</v>
      </c>
      <c r="U867" s="70" t="str">
        <f t="shared" si="84"/>
        <v>1-30 DAYS</v>
      </c>
    </row>
    <row r="868" spans="1:21">
      <c r="A868" s="63" t="str">
        <f>VLOOKUP(L868,[1]Sheet1!$N:$P,3,0)</f>
        <v>GREATWALL</v>
      </c>
      <c r="B868" s="66">
        <v>46147.442118055558</v>
      </c>
      <c r="C868" s="66">
        <v>46147.442094907397</v>
      </c>
      <c r="D868" s="67" t="s">
        <v>663</v>
      </c>
      <c r="E868" s="67" t="s">
        <v>664</v>
      </c>
      <c r="F868" s="1">
        <v>1</v>
      </c>
      <c r="G868" s="63" t="str">
        <f>VLOOKUP(D868,[2]MINDANAO!$B:$C,2,0)</f>
        <v>CT125</v>
      </c>
      <c r="H868" s="67">
        <v>58118</v>
      </c>
      <c r="I868" s="63" t="str">
        <f>VLOOKUP(L868,'[3]NEW LEGEND 2026'!M:S,7,0)</f>
        <v>MUTI</v>
      </c>
      <c r="J868" s="67" t="s">
        <v>2510</v>
      </c>
      <c r="K868" s="67" t="s">
        <v>2511</v>
      </c>
      <c r="L868" s="67" t="s">
        <v>583</v>
      </c>
      <c r="M868" s="63" t="str">
        <f>VLOOKUP(D868,'[3]NEW LEGEND 2026'!G:I,3,0)</f>
        <v>KAWASAKI</v>
      </c>
      <c r="N868" s="63" t="str">
        <f>VLOOKUP(D868,'[3]NEW LEGEND 2026'!G:J,4,0)</f>
        <v>BLACK/RED</v>
      </c>
      <c r="O868" s="68" t="str">
        <f t="shared" si="79"/>
        <v>MAY</v>
      </c>
      <c r="P868" s="68">
        <f t="shared" si="80"/>
        <v>5</v>
      </c>
      <c r="Q868" s="68">
        <f t="shared" si="81"/>
        <v>2026</v>
      </c>
      <c r="R868" s="69">
        <f t="shared" si="82"/>
        <v>-94.442094907397404</v>
      </c>
      <c r="S868" s="69">
        <f t="shared" si="83"/>
        <v>-94.44211805555824</v>
      </c>
      <c r="T868" s="70" t="str">
        <f t="shared" si="84"/>
        <v>1-30 DAYS</v>
      </c>
      <c r="U868" s="70" t="str">
        <f t="shared" si="84"/>
        <v>1-30 DAYS</v>
      </c>
    </row>
    <row r="869" spans="1:21">
      <c r="A869" s="63" t="str">
        <f>VLOOKUP(L869,[1]Sheet1!$N:$P,3,0)</f>
        <v>M2 STO. TOMAS</v>
      </c>
      <c r="B869" s="66">
        <v>46073.486539351848</v>
      </c>
      <c r="C869" s="66">
        <v>46147.573622685188</v>
      </c>
      <c r="D869" s="67" t="s">
        <v>1121</v>
      </c>
      <c r="E869" s="67" t="s">
        <v>1122</v>
      </c>
      <c r="F869" s="1">
        <v>1</v>
      </c>
      <c r="G869" s="63" t="str">
        <f>VLOOKUP(D869,[2]MINDANAO!$B:$C,2,0)</f>
        <v>BARAKO II (DUAL START)</v>
      </c>
      <c r="H869" s="67">
        <v>94120</v>
      </c>
      <c r="I869" s="63" t="str">
        <f>VLOOKUP(L869,'[3]NEW LEGEND 2026'!M:S,7,0)</f>
        <v>ULTIMATE</v>
      </c>
      <c r="J869" s="67" t="s">
        <v>2512</v>
      </c>
      <c r="K869" s="67" t="s">
        <v>2513</v>
      </c>
      <c r="L869" s="67" t="s">
        <v>1367</v>
      </c>
      <c r="M869" s="63" t="str">
        <f>VLOOKUP(D869,'[3]NEW LEGEND 2026'!G:I,3,0)</f>
        <v>KAWASAKI</v>
      </c>
      <c r="N869" s="63" t="str">
        <f>VLOOKUP(D869,'[3]NEW LEGEND 2026'!G:J,4,0)</f>
        <v>BLACK</v>
      </c>
      <c r="O869" s="68" t="str">
        <f t="shared" si="79"/>
        <v>MAY</v>
      </c>
      <c r="P869" s="68">
        <f t="shared" si="80"/>
        <v>5</v>
      </c>
      <c r="Q869" s="68">
        <f t="shared" si="81"/>
        <v>2026</v>
      </c>
      <c r="R869" s="69">
        <f t="shared" si="82"/>
        <v>-94.573622685187729</v>
      </c>
      <c r="S869" s="69">
        <f t="shared" si="83"/>
        <v>-20.486539351848478</v>
      </c>
      <c r="T869" s="70" t="str">
        <f t="shared" si="84"/>
        <v>1-30 DAYS</v>
      </c>
      <c r="U869" s="70" t="str">
        <f t="shared" si="84"/>
        <v>1-30 DAYS</v>
      </c>
    </row>
    <row r="870" spans="1:21">
      <c r="A870" s="63" t="str">
        <f>VLOOKUP(L870,[1]Sheet1!$N:$P,3,0)</f>
        <v>M1 ALABEL</v>
      </c>
      <c r="B870" s="66">
        <v>46147.678773148153</v>
      </c>
      <c r="C870" s="66">
        <v>46147.678773148153</v>
      </c>
      <c r="D870" s="67" t="s">
        <v>1634</v>
      </c>
      <c r="E870" s="67" t="s">
        <v>1635</v>
      </c>
      <c r="F870" s="1">
        <v>1</v>
      </c>
      <c r="G870" s="63" t="str">
        <f>VLOOKUP(D870,[2]MINDANAO!$B:$C,2,0)</f>
        <v>XTZ125</v>
      </c>
      <c r="H870" s="67">
        <v>85446</v>
      </c>
      <c r="I870" s="63" t="str">
        <f>VLOOKUP(L870,'[3]NEW LEGEND 2026'!M:S,7,0)</f>
        <v>MUTI</v>
      </c>
      <c r="J870" s="67" t="s">
        <v>2514</v>
      </c>
      <c r="K870" s="67" t="s">
        <v>2515</v>
      </c>
      <c r="L870" s="67" t="s">
        <v>526</v>
      </c>
      <c r="M870" s="63" t="str">
        <f>VLOOKUP(D870,'[3]NEW LEGEND 2026'!G:I,3,0)</f>
        <v>YAMAHA</v>
      </c>
      <c r="N870" s="63" t="str">
        <f>VLOOKUP(D870,'[3]NEW LEGEND 2026'!G:J,4,0)</f>
        <v>BLACK</v>
      </c>
      <c r="O870" s="68" t="str">
        <f t="shared" si="79"/>
        <v>MAY</v>
      </c>
      <c r="P870" s="68">
        <f t="shared" si="80"/>
        <v>5</v>
      </c>
      <c r="Q870" s="68">
        <f t="shared" si="81"/>
        <v>2026</v>
      </c>
      <c r="R870" s="69">
        <f t="shared" si="82"/>
        <v>-94.678773148152686</v>
      </c>
      <c r="S870" s="69">
        <f t="shared" si="83"/>
        <v>-94.678773148152686</v>
      </c>
      <c r="T870" s="70" t="str">
        <f t="shared" si="84"/>
        <v>1-30 DAYS</v>
      </c>
      <c r="U870" s="70" t="str">
        <f t="shared" si="84"/>
        <v>1-30 DAYS</v>
      </c>
    </row>
    <row r="871" spans="1:21">
      <c r="A871" s="63" t="str">
        <f>VLOOKUP(L871,[1]Sheet1!$N:$P,3,0)</f>
        <v>M2 MANOLO</v>
      </c>
      <c r="B871" s="66">
        <v>46146.625787037039</v>
      </c>
      <c r="C871" s="66">
        <v>46148.337037037039</v>
      </c>
      <c r="D871" s="67" t="s">
        <v>663</v>
      </c>
      <c r="E871" s="67" t="s">
        <v>664</v>
      </c>
      <c r="F871" s="1">
        <v>1</v>
      </c>
      <c r="G871" s="63" t="str">
        <f>VLOOKUP(D871,[2]MINDANAO!$B:$C,2,0)</f>
        <v>CT125</v>
      </c>
      <c r="H871" s="67">
        <v>58118</v>
      </c>
      <c r="I871" s="63" t="str">
        <f>VLOOKUP(L871,'[3]NEW LEGEND 2026'!M:S,7,0)</f>
        <v>ULTIMATE</v>
      </c>
      <c r="J871" s="67" t="s">
        <v>2516</v>
      </c>
      <c r="K871" s="67" t="s">
        <v>2517</v>
      </c>
      <c r="L871" s="67" t="s">
        <v>1244</v>
      </c>
      <c r="M871" s="63" t="str">
        <f>VLOOKUP(D871,'[3]NEW LEGEND 2026'!G:I,3,0)</f>
        <v>KAWASAKI</v>
      </c>
      <c r="N871" s="63" t="str">
        <f>VLOOKUP(D871,'[3]NEW LEGEND 2026'!G:J,4,0)</f>
        <v>BLACK/RED</v>
      </c>
      <c r="O871" s="68" t="str">
        <f t="shared" si="79"/>
        <v>MAY</v>
      </c>
      <c r="P871" s="68">
        <f t="shared" si="80"/>
        <v>6</v>
      </c>
      <c r="Q871" s="68">
        <f t="shared" si="81"/>
        <v>2026</v>
      </c>
      <c r="R871" s="69">
        <f t="shared" si="82"/>
        <v>-95.337037037039408</v>
      </c>
      <c r="S871" s="69">
        <f t="shared" si="83"/>
        <v>-93.625787037039117</v>
      </c>
      <c r="T871" s="70" t="str">
        <f t="shared" si="84"/>
        <v>1-30 DAYS</v>
      </c>
      <c r="U871" s="70" t="str">
        <f t="shared" si="84"/>
        <v>1-30 DAYS</v>
      </c>
    </row>
    <row r="872" spans="1:21">
      <c r="A872" s="63" t="str">
        <f>VLOOKUP(L872,[1]Sheet1!$N:$P,3,0)</f>
        <v>M2 MANOLO</v>
      </c>
      <c r="B872" s="66">
        <v>46146.625787037039</v>
      </c>
      <c r="C872" s="66">
        <v>46148.337037037039</v>
      </c>
      <c r="D872" s="67" t="s">
        <v>907</v>
      </c>
      <c r="E872" s="67" t="s">
        <v>908</v>
      </c>
      <c r="F872" s="1">
        <v>1</v>
      </c>
      <c r="G872" s="63" t="str">
        <f>VLOOKUP(D872,[2]MINDANAO!$B:$C,2,0)</f>
        <v>CT125</v>
      </c>
      <c r="H872" s="67">
        <v>59246</v>
      </c>
      <c r="I872" s="63" t="str">
        <f>VLOOKUP(L872,'[3]NEW LEGEND 2026'!M:S,7,0)</f>
        <v>ULTIMATE</v>
      </c>
      <c r="J872" s="67" t="s">
        <v>2518</v>
      </c>
      <c r="K872" s="67" t="s">
        <v>2519</v>
      </c>
      <c r="L872" s="67" t="s">
        <v>1244</v>
      </c>
      <c r="M872" s="63" t="str">
        <f>VLOOKUP(D872,'[3]NEW LEGEND 2026'!G:I,3,0)</f>
        <v>KAWASAKI</v>
      </c>
      <c r="N872" s="63" t="str">
        <f>VLOOKUP(D872,'[3]NEW LEGEND 2026'!G:J,4,0)</f>
        <v>BLACK/GRAY</v>
      </c>
      <c r="O872" s="68" t="str">
        <f t="shared" si="79"/>
        <v>MAY</v>
      </c>
      <c r="P872" s="68">
        <f t="shared" si="80"/>
        <v>6</v>
      </c>
      <c r="Q872" s="68">
        <f t="shared" si="81"/>
        <v>2026</v>
      </c>
      <c r="R872" s="69">
        <f t="shared" si="82"/>
        <v>-95.337037037039408</v>
      </c>
      <c r="S872" s="69">
        <f t="shared" si="83"/>
        <v>-93.625787037039117</v>
      </c>
      <c r="T872" s="70" t="str">
        <f t="shared" si="84"/>
        <v>1-30 DAYS</v>
      </c>
      <c r="U872" s="70" t="str">
        <f t="shared" si="84"/>
        <v>1-30 DAYS</v>
      </c>
    </row>
    <row r="873" spans="1:21">
      <c r="A873" s="63" t="str">
        <f>VLOOKUP(L873,[1]Sheet1!$N:$P,3,0)</f>
        <v>M1 3S</v>
      </c>
      <c r="B873" s="66">
        <v>46148.340555555558</v>
      </c>
      <c r="C873" s="66">
        <v>46148.340555555558</v>
      </c>
      <c r="D873" s="67" t="s">
        <v>1064</v>
      </c>
      <c r="E873" s="67" t="s">
        <v>1065</v>
      </c>
      <c r="F873" s="1">
        <v>1</v>
      </c>
      <c r="G873" s="63" t="str">
        <f>VLOOKUP(D873,[2]MINDANAO!$B:$C,2,0)</f>
        <v>AVENIS125</v>
      </c>
      <c r="H873" s="67">
        <v>77012</v>
      </c>
      <c r="I873" s="63" t="str">
        <f>VLOOKUP(L873,'[3]NEW LEGEND 2026'!M:S,7,0)</f>
        <v>MUTI</v>
      </c>
      <c r="J873" s="67" t="s">
        <v>2520</v>
      </c>
      <c r="K873" s="67" t="s">
        <v>2521</v>
      </c>
      <c r="L873" s="67" t="s">
        <v>1528</v>
      </c>
      <c r="M873" s="63" t="str">
        <f>VLOOKUP(D873,'[3]NEW LEGEND 2026'!G:I,3,0)</f>
        <v>SUZUKI</v>
      </c>
      <c r="N873" s="63" t="str">
        <f>VLOOKUP(D873,'[3]NEW LEGEND 2026'!G:J,4,0)</f>
        <v>BLACK</v>
      </c>
      <c r="O873" s="68" t="str">
        <f t="shared" si="79"/>
        <v>MAY</v>
      </c>
      <c r="P873" s="68">
        <f t="shared" si="80"/>
        <v>6</v>
      </c>
      <c r="Q873" s="68">
        <f t="shared" si="81"/>
        <v>2026</v>
      </c>
      <c r="R873" s="69">
        <f t="shared" si="82"/>
        <v>-95.34055555555824</v>
      </c>
      <c r="S873" s="69">
        <f t="shared" si="83"/>
        <v>-95.34055555555824</v>
      </c>
      <c r="T873" s="70" t="str">
        <f t="shared" si="84"/>
        <v>1-30 DAYS</v>
      </c>
      <c r="U873" s="70" t="str">
        <f t="shared" si="84"/>
        <v>1-30 DAYS</v>
      </c>
    </row>
    <row r="874" spans="1:21">
      <c r="A874" s="63" t="str">
        <f>VLOOKUP(L874,[1]Sheet1!$N:$P,3,0)</f>
        <v>GREATWALL</v>
      </c>
      <c r="B874" s="66">
        <v>46148.579745370371</v>
      </c>
      <c r="C874" s="66">
        <v>46148.579733796287</v>
      </c>
      <c r="D874" s="67" t="s">
        <v>663</v>
      </c>
      <c r="E874" s="67" t="s">
        <v>664</v>
      </c>
      <c r="F874" s="1">
        <v>1</v>
      </c>
      <c r="G874" s="63" t="str">
        <f>VLOOKUP(D874,[2]MINDANAO!$B:$C,2,0)</f>
        <v>CT125</v>
      </c>
      <c r="H874" s="67">
        <v>58118</v>
      </c>
      <c r="I874" s="63" t="str">
        <f>VLOOKUP(L874,'[3]NEW LEGEND 2026'!M:S,7,0)</f>
        <v>MUTI</v>
      </c>
      <c r="J874" s="67" t="s">
        <v>2522</v>
      </c>
      <c r="K874" s="67" t="s">
        <v>2523</v>
      </c>
      <c r="L874" s="67" t="s">
        <v>583</v>
      </c>
      <c r="M874" s="63" t="str">
        <f>VLOOKUP(D874,'[3]NEW LEGEND 2026'!G:I,3,0)</f>
        <v>KAWASAKI</v>
      </c>
      <c r="N874" s="63" t="str">
        <f>VLOOKUP(D874,'[3]NEW LEGEND 2026'!G:J,4,0)</f>
        <v>BLACK/RED</v>
      </c>
      <c r="O874" s="68" t="str">
        <f t="shared" si="79"/>
        <v>MAY</v>
      </c>
      <c r="P874" s="68">
        <f t="shared" si="80"/>
        <v>6</v>
      </c>
      <c r="Q874" s="68">
        <f t="shared" si="81"/>
        <v>2026</v>
      </c>
      <c r="R874" s="69">
        <f t="shared" si="82"/>
        <v>-95.579733796286746</v>
      </c>
      <c r="S874" s="69">
        <f t="shared" si="83"/>
        <v>-95.579745370370802</v>
      </c>
      <c r="T874" s="70" t="str">
        <f t="shared" si="84"/>
        <v>1-30 DAYS</v>
      </c>
      <c r="U874" s="70" t="str">
        <f t="shared" si="84"/>
        <v>1-30 DAYS</v>
      </c>
    </row>
    <row r="875" spans="1:21">
      <c r="A875" s="63" t="str">
        <f>VLOOKUP(L875,[1]Sheet1!$N:$P,3,0)</f>
        <v>GREATWALL</v>
      </c>
      <c r="B875" s="66">
        <v>46148.584270833337</v>
      </c>
      <c r="C875" s="66">
        <v>46148.584247685183</v>
      </c>
      <c r="D875" s="67" t="s">
        <v>663</v>
      </c>
      <c r="E875" s="67" t="s">
        <v>664</v>
      </c>
      <c r="F875" s="1">
        <v>1</v>
      </c>
      <c r="G875" s="63" t="str">
        <f>VLOOKUP(D875,[2]MINDANAO!$B:$C,2,0)</f>
        <v>CT125</v>
      </c>
      <c r="H875" s="67">
        <v>58118</v>
      </c>
      <c r="I875" s="63" t="str">
        <f>VLOOKUP(L875,'[3]NEW LEGEND 2026'!M:S,7,0)</f>
        <v>MUTI</v>
      </c>
      <c r="J875" s="67" t="s">
        <v>2524</v>
      </c>
      <c r="K875" s="67" t="s">
        <v>2525</v>
      </c>
      <c r="L875" s="67" t="s">
        <v>583</v>
      </c>
      <c r="M875" s="63" t="str">
        <f>VLOOKUP(D875,'[3]NEW LEGEND 2026'!G:I,3,0)</f>
        <v>KAWASAKI</v>
      </c>
      <c r="N875" s="63" t="str">
        <f>VLOOKUP(D875,'[3]NEW LEGEND 2026'!G:J,4,0)</f>
        <v>BLACK/RED</v>
      </c>
      <c r="O875" s="68" t="str">
        <f t="shared" si="79"/>
        <v>MAY</v>
      </c>
      <c r="P875" s="68">
        <f t="shared" si="80"/>
        <v>6</v>
      </c>
      <c r="Q875" s="68">
        <f t="shared" si="81"/>
        <v>2026</v>
      </c>
      <c r="R875" s="69">
        <f t="shared" si="82"/>
        <v>-95.584247685183072</v>
      </c>
      <c r="S875" s="69">
        <f t="shared" si="83"/>
        <v>-95.584270833336632</v>
      </c>
      <c r="T875" s="70" t="str">
        <f t="shared" si="84"/>
        <v>1-30 DAYS</v>
      </c>
      <c r="U875" s="70" t="str">
        <f t="shared" si="84"/>
        <v>1-30 DAYS</v>
      </c>
    </row>
    <row r="876" spans="1:21">
      <c r="A876" s="63" t="str">
        <f>VLOOKUP(L876,[1]Sheet1!$N:$P,3,0)</f>
        <v>M2 CALINAN</v>
      </c>
      <c r="B876" s="66">
        <v>45627.471134259264</v>
      </c>
      <c r="C876" s="66">
        <v>46148.640810185178</v>
      </c>
      <c r="D876" s="67" t="s">
        <v>1430</v>
      </c>
      <c r="E876" s="67" t="s">
        <v>1431</v>
      </c>
      <c r="F876" s="1">
        <v>1</v>
      </c>
      <c r="G876" s="63" t="str">
        <f>VLOOKUP(D876,[2]MINDANAO!$B:$C,2,0)</f>
        <v>WAVE RSX (DRUM)</v>
      </c>
      <c r="H876" s="67">
        <v>62578</v>
      </c>
      <c r="I876" s="63" t="str">
        <f>VLOOKUP(L876,'[3]NEW LEGEND 2026'!M:S,7,0)</f>
        <v>ULTIMATE</v>
      </c>
      <c r="J876" s="67" t="s">
        <v>2526</v>
      </c>
      <c r="K876" s="67" t="s">
        <v>2527</v>
      </c>
      <c r="L876" s="67" t="s">
        <v>871</v>
      </c>
      <c r="M876" s="63" t="str">
        <f>VLOOKUP(D876,'[3]NEW LEGEND 2026'!G:I,3,0)</f>
        <v>HONDA</v>
      </c>
      <c r="N876" s="63" t="str">
        <f>VLOOKUP(D876,'[3]NEW LEGEND 2026'!G:J,4,0)</f>
        <v>RED/BLACK</v>
      </c>
      <c r="O876" s="68" t="str">
        <f t="shared" si="79"/>
        <v>MAY</v>
      </c>
      <c r="P876" s="68">
        <f t="shared" si="80"/>
        <v>6</v>
      </c>
      <c r="Q876" s="68">
        <f t="shared" si="81"/>
        <v>2026</v>
      </c>
      <c r="R876" s="69">
        <f t="shared" si="82"/>
        <v>-95.640810185177543</v>
      </c>
      <c r="S876" s="69">
        <f t="shared" si="83"/>
        <v>425.52886574073636</v>
      </c>
      <c r="T876" s="70" t="str">
        <f t="shared" si="84"/>
        <v>1-30 DAYS</v>
      </c>
      <c r="U876" s="70" t="str">
        <f t="shared" si="84"/>
        <v>91 DAYS UP</v>
      </c>
    </row>
    <row r="877" spans="1:21">
      <c r="A877" s="63" t="str">
        <f>VLOOKUP(L877,[1]Sheet1!$N:$P,3,0)</f>
        <v>M2 CALINAN</v>
      </c>
      <c r="B877" s="66">
        <v>45686.666354166657</v>
      </c>
      <c r="C877" s="66">
        <v>46148.642789351848</v>
      </c>
      <c r="D877" s="67" t="s">
        <v>774</v>
      </c>
      <c r="E877" s="67" t="s">
        <v>775</v>
      </c>
      <c r="F877" s="1">
        <v>1</v>
      </c>
      <c r="G877" s="63" t="str">
        <f>VLOOKUP(D877,[2]MINDANAO!$B:$C,2,0)</f>
        <v>XR150</v>
      </c>
      <c r="H877" s="67">
        <v>93158</v>
      </c>
      <c r="I877" s="63" t="str">
        <f>VLOOKUP(L877,'[3]NEW LEGEND 2026'!M:S,7,0)</f>
        <v>ULTIMATE</v>
      </c>
      <c r="J877" s="67" t="s">
        <v>2528</v>
      </c>
      <c r="K877" s="67" t="s">
        <v>2529</v>
      </c>
      <c r="L877" s="67" t="s">
        <v>871</v>
      </c>
      <c r="M877" s="63" t="str">
        <f>VLOOKUP(D877,'[3]NEW LEGEND 2026'!G:I,3,0)</f>
        <v>HONDA</v>
      </c>
      <c r="N877" s="63" t="str">
        <f>VLOOKUP(D877,'[3]NEW LEGEND 2026'!G:J,4,0)</f>
        <v>WHITE</v>
      </c>
      <c r="O877" s="68" t="str">
        <f t="shared" si="79"/>
        <v>MAY</v>
      </c>
      <c r="P877" s="68">
        <f t="shared" si="80"/>
        <v>6</v>
      </c>
      <c r="Q877" s="68">
        <f t="shared" si="81"/>
        <v>2026</v>
      </c>
      <c r="R877" s="69">
        <f t="shared" si="82"/>
        <v>-95.642789351848478</v>
      </c>
      <c r="S877" s="69">
        <f t="shared" si="83"/>
        <v>366.33364583334333</v>
      </c>
      <c r="T877" s="70" t="str">
        <f t="shared" si="84"/>
        <v>1-30 DAYS</v>
      </c>
      <c r="U877" s="70" t="str">
        <f t="shared" si="84"/>
        <v>91 DAYS UP</v>
      </c>
    </row>
    <row r="878" spans="1:21">
      <c r="A878" s="63" t="str">
        <f>VLOOKUP(L878,[1]Sheet1!$N:$P,3,0)</f>
        <v>M2 STO. TOMAS</v>
      </c>
      <c r="B878" s="66">
        <v>46148.644803240742</v>
      </c>
      <c r="C878" s="66">
        <v>46148.644803240742</v>
      </c>
      <c r="D878" s="67" t="s">
        <v>1894</v>
      </c>
      <c r="E878" s="67" t="s">
        <v>1895</v>
      </c>
      <c r="F878" s="1">
        <v>1</v>
      </c>
      <c r="G878" s="63" t="str">
        <f>VLOOKUP(D878,[2]MINDANAO!$B:$C,2,0)</f>
        <v>RAIDER150 FI BLADE</v>
      </c>
      <c r="H878" s="67">
        <v>110446.43</v>
      </c>
      <c r="I878" s="63" t="str">
        <f>VLOOKUP(L878,'[3]NEW LEGEND 2026'!M:S,7,0)</f>
        <v>ULTIMATE</v>
      </c>
      <c r="J878" s="67" t="s">
        <v>2530</v>
      </c>
      <c r="K878" s="67" t="s">
        <v>2531</v>
      </c>
      <c r="L878" s="67" t="s">
        <v>1367</v>
      </c>
      <c r="M878" s="63" t="str">
        <f>VLOOKUP(D878,'[3]NEW LEGEND 2026'!G:I,3,0)</f>
        <v>SUZUKI</v>
      </c>
      <c r="N878" s="63" t="str">
        <f>VLOOKUP(D878,'[3]NEW LEGEND 2026'!G:J,4,0)</f>
        <v>RED/BLACK</v>
      </c>
      <c r="O878" s="68" t="str">
        <f t="shared" si="79"/>
        <v>MAY</v>
      </c>
      <c r="P878" s="68">
        <f t="shared" si="80"/>
        <v>6</v>
      </c>
      <c r="Q878" s="68">
        <f t="shared" si="81"/>
        <v>2026</v>
      </c>
      <c r="R878" s="69">
        <f t="shared" si="82"/>
        <v>-95.644803240742476</v>
      </c>
      <c r="S878" s="69">
        <f t="shared" si="83"/>
        <v>-95.644803240742476</v>
      </c>
      <c r="T878" s="70" t="str">
        <f t="shared" si="84"/>
        <v>1-30 DAYS</v>
      </c>
      <c r="U878" s="70" t="str">
        <f t="shared" si="84"/>
        <v>1-30 DAYS</v>
      </c>
    </row>
    <row r="879" spans="1:21">
      <c r="A879" s="63" t="str">
        <f>VLOOKUP(L879,[1]Sheet1!$N:$P,3,0)</f>
        <v>M2 STO. TOMAS</v>
      </c>
      <c r="B879" s="66">
        <v>46148.644803240742</v>
      </c>
      <c r="C879" s="66">
        <v>46148.644803240742</v>
      </c>
      <c r="D879" s="67" t="s">
        <v>1567</v>
      </c>
      <c r="E879" s="67" t="s">
        <v>1568</v>
      </c>
      <c r="F879" s="1">
        <v>1</v>
      </c>
      <c r="G879" s="63" t="str">
        <f>VLOOKUP(D879,[2]MINDANAO!$B:$C,2,0)</f>
        <v>RAIDER150 FI BLADE</v>
      </c>
      <c r="H879" s="67">
        <v>110446.43</v>
      </c>
      <c r="I879" s="63" t="str">
        <f>VLOOKUP(L879,'[3]NEW LEGEND 2026'!M:S,7,0)</f>
        <v>ULTIMATE</v>
      </c>
      <c r="J879" s="67" t="s">
        <v>2532</v>
      </c>
      <c r="K879" s="67" t="s">
        <v>2533</v>
      </c>
      <c r="L879" s="67" t="s">
        <v>1367</v>
      </c>
      <c r="M879" s="63" t="str">
        <f>VLOOKUP(D879,'[3]NEW LEGEND 2026'!G:I,3,0)</f>
        <v>SUZUKI</v>
      </c>
      <c r="N879" s="63" t="str">
        <f>VLOOKUP(D879,'[3]NEW LEGEND 2026'!G:J,4,0)</f>
        <v>IVORY/GRAY</v>
      </c>
      <c r="O879" s="68" t="str">
        <f t="shared" si="79"/>
        <v>MAY</v>
      </c>
      <c r="P879" s="68">
        <f t="shared" si="80"/>
        <v>6</v>
      </c>
      <c r="Q879" s="68">
        <f t="shared" si="81"/>
        <v>2026</v>
      </c>
      <c r="R879" s="69">
        <f t="shared" si="82"/>
        <v>-95.644803240742476</v>
      </c>
      <c r="S879" s="69">
        <f t="shared" si="83"/>
        <v>-95.644803240742476</v>
      </c>
      <c r="T879" s="70" t="str">
        <f t="shared" si="84"/>
        <v>1-30 DAYS</v>
      </c>
      <c r="U879" s="70" t="str">
        <f t="shared" si="84"/>
        <v>1-30 DAYS</v>
      </c>
    </row>
    <row r="880" spans="1:21">
      <c r="A880" s="63" t="str">
        <f>VLOOKUP(L880,[1]Sheet1!$N:$P,3,0)</f>
        <v>M1 SURALLAH</v>
      </c>
      <c r="B880" s="66">
        <v>46148.459560185183</v>
      </c>
      <c r="C880" s="66">
        <v>46149.58185185185</v>
      </c>
      <c r="D880" s="67" t="s">
        <v>1430</v>
      </c>
      <c r="E880" s="67" t="s">
        <v>1431</v>
      </c>
      <c r="F880" s="1">
        <v>1</v>
      </c>
      <c r="G880" s="63" t="str">
        <f>VLOOKUP(D880,[2]MINDANAO!$B:$C,2,0)</f>
        <v>WAVE RSX (DRUM)</v>
      </c>
      <c r="H880" s="67">
        <v>62578</v>
      </c>
      <c r="I880" s="63" t="str">
        <f>VLOOKUP(L880,'[3]NEW LEGEND 2026'!M:S,7,0)</f>
        <v>MUTI</v>
      </c>
      <c r="J880" s="67" t="s">
        <v>2534</v>
      </c>
      <c r="K880" s="67" t="s">
        <v>2535</v>
      </c>
      <c r="L880" s="67" t="s">
        <v>546</v>
      </c>
      <c r="M880" s="63" t="str">
        <f>VLOOKUP(D880,'[3]NEW LEGEND 2026'!G:I,3,0)</f>
        <v>HONDA</v>
      </c>
      <c r="N880" s="63" t="str">
        <f>VLOOKUP(D880,'[3]NEW LEGEND 2026'!G:J,4,0)</f>
        <v>RED/BLACK</v>
      </c>
      <c r="O880" s="68" t="str">
        <f t="shared" si="79"/>
        <v>MAY</v>
      </c>
      <c r="P880" s="68">
        <f t="shared" si="80"/>
        <v>7</v>
      </c>
      <c r="Q880" s="68">
        <f t="shared" si="81"/>
        <v>2026</v>
      </c>
      <c r="R880" s="69">
        <f t="shared" si="82"/>
        <v>-96.581851851849933</v>
      </c>
      <c r="S880" s="69">
        <f t="shared" si="83"/>
        <v>-95.459560185183364</v>
      </c>
      <c r="T880" s="70" t="str">
        <f t="shared" si="84"/>
        <v>1-30 DAYS</v>
      </c>
      <c r="U880" s="70" t="str">
        <f t="shared" si="84"/>
        <v>1-30 DAYS</v>
      </c>
    </row>
    <row r="881" spans="1:21">
      <c r="A881" s="63" t="str">
        <f>VLOOKUP(L881,[1]Sheet1!$N:$P,3,0)</f>
        <v>M2 STO. TOMAS</v>
      </c>
      <c r="B881" s="66">
        <v>46149.718344907407</v>
      </c>
      <c r="C881" s="66">
        <v>46149.718333333331</v>
      </c>
      <c r="D881" s="67" t="s">
        <v>2536</v>
      </c>
      <c r="E881" s="67" t="s">
        <v>2537</v>
      </c>
      <c r="F881" s="1">
        <v>1</v>
      </c>
      <c r="G881" s="63" t="str">
        <f>VLOOKUP(D881,[2]MINDANAO!$B:$C,2,0)</f>
        <v>ADV160 ABS</v>
      </c>
      <c r="H881" s="67">
        <v>155100</v>
      </c>
      <c r="I881" s="63" t="str">
        <f>VLOOKUP(L881,'[3]NEW LEGEND 2026'!M:S,7,0)</f>
        <v>ULTIMATE</v>
      </c>
      <c r="J881" s="67" t="s">
        <v>2538</v>
      </c>
      <c r="K881" s="67" t="s">
        <v>2539</v>
      </c>
      <c r="L881" s="67" t="s">
        <v>1367</v>
      </c>
      <c r="M881" s="63" t="str">
        <f>VLOOKUP(D881,'[3]NEW LEGEND 2026'!G:I,3,0)</f>
        <v>HONDA</v>
      </c>
      <c r="N881" s="63" t="str">
        <f>VLOOKUP(D881,'[3]NEW LEGEND 2026'!G:J,4,0)</f>
        <v>WHITE</v>
      </c>
      <c r="O881" s="68" t="str">
        <f t="shared" si="79"/>
        <v>MAY</v>
      </c>
      <c r="P881" s="68">
        <f t="shared" si="80"/>
        <v>7</v>
      </c>
      <c r="Q881" s="68">
        <f t="shared" si="81"/>
        <v>2026</v>
      </c>
      <c r="R881" s="69">
        <f t="shared" si="82"/>
        <v>-96.71833333333052</v>
      </c>
      <c r="S881" s="69">
        <f t="shared" si="83"/>
        <v>-96.7183449074073</v>
      </c>
      <c r="T881" s="70" t="str">
        <f t="shared" si="84"/>
        <v>1-30 DAYS</v>
      </c>
      <c r="U881" s="70" t="str">
        <f t="shared" si="84"/>
        <v>1-30 DAYS</v>
      </c>
    </row>
    <row r="882" spans="1:21">
      <c r="A882" s="63" t="str">
        <f>VLOOKUP(L882,[1]Sheet1!$N:$P,3,0)</f>
        <v>M2 STO. TOMAS</v>
      </c>
      <c r="B882" s="66">
        <v>46149.731030092589</v>
      </c>
      <c r="C882" s="66">
        <v>46149.731030092589</v>
      </c>
      <c r="D882" s="67" t="s">
        <v>2540</v>
      </c>
      <c r="E882" s="67" t="s">
        <v>2541</v>
      </c>
      <c r="F882" s="1">
        <v>1</v>
      </c>
      <c r="G882" s="63" t="str">
        <f>VLOOKUP(D882,[2]MINDANAO!$B:$C,2,0)</f>
        <v>ADV160 ABS</v>
      </c>
      <c r="H882" s="67">
        <v>155100</v>
      </c>
      <c r="I882" s="63" t="str">
        <f>VLOOKUP(L882,'[3]NEW LEGEND 2026'!M:S,7,0)</f>
        <v>ULTIMATE</v>
      </c>
      <c r="J882" s="67" t="s">
        <v>2542</v>
      </c>
      <c r="K882" s="67" t="s">
        <v>2543</v>
      </c>
      <c r="L882" s="67" t="s">
        <v>1367</v>
      </c>
      <c r="M882" s="63" t="str">
        <f>VLOOKUP(D882,'[3]NEW LEGEND 2026'!G:I,3,0)</f>
        <v>HONDA</v>
      </c>
      <c r="N882" s="63" t="str">
        <f>VLOOKUP(D882,'[3]NEW LEGEND 2026'!G:J,4,0)</f>
        <v>BLACK</v>
      </c>
      <c r="O882" s="68" t="str">
        <f t="shared" si="79"/>
        <v>MAY</v>
      </c>
      <c r="P882" s="68">
        <f t="shared" si="80"/>
        <v>7</v>
      </c>
      <c r="Q882" s="68">
        <f t="shared" si="81"/>
        <v>2026</v>
      </c>
      <c r="R882" s="69">
        <f t="shared" si="82"/>
        <v>-96.731030092589208</v>
      </c>
      <c r="S882" s="69">
        <f t="shared" si="83"/>
        <v>-96.731030092589208</v>
      </c>
      <c r="T882" s="70" t="str">
        <f t="shared" si="84"/>
        <v>1-30 DAYS</v>
      </c>
      <c r="U882" s="70" t="str">
        <f t="shared" si="84"/>
        <v>1-30 DAYS</v>
      </c>
    </row>
    <row r="883" spans="1:21">
      <c r="A883" s="63" t="str">
        <f>VLOOKUP(L883,[1]Sheet1!$N:$P,3,0)</f>
        <v>M2 PROSPERIDAD</v>
      </c>
      <c r="B883" s="66">
        <v>46148.500509259262</v>
      </c>
      <c r="C883" s="66">
        <v>46150.428020833337</v>
      </c>
      <c r="D883" s="67" t="s">
        <v>2544</v>
      </c>
      <c r="E883" s="67" t="s">
        <v>2545</v>
      </c>
      <c r="F883" s="1">
        <v>1</v>
      </c>
      <c r="G883" s="63" t="str">
        <f>VLOOKUP(D883,[2]MINDANAO!$B:$C,2,0)</f>
        <v>NMAX155 FI ABS</v>
      </c>
      <c r="H883" s="67">
        <v>129452.68</v>
      </c>
      <c r="I883" s="63" t="str">
        <f>VLOOKUP(L883,'[3]NEW LEGEND 2026'!M:S,7,0)</f>
        <v>ULTIMATE</v>
      </c>
      <c r="J883" s="67" t="s">
        <v>2546</v>
      </c>
      <c r="K883" s="67" t="s">
        <v>2547</v>
      </c>
      <c r="L883" s="67" t="s">
        <v>718</v>
      </c>
      <c r="M883" s="63" t="str">
        <f>VLOOKUP(D883,'[3]NEW LEGEND 2026'!G:I,3,0)</f>
        <v>YAMAHA</v>
      </c>
      <c r="N883" s="63" t="str">
        <f>VLOOKUP(D883,'[3]NEW LEGEND 2026'!G:J,4,0)</f>
        <v>BLACK</v>
      </c>
      <c r="O883" s="68" t="str">
        <f t="shared" si="79"/>
        <v>MAY</v>
      </c>
      <c r="P883" s="68">
        <f t="shared" si="80"/>
        <v>8</v>
      </c>
      <c r="Q883" s="68">
        <f t="shared" si="81"/>
        <v>2026</v>
      </c>
      <c r="R883" s="69">
        <f t="shared" si="82"/>
        <v>-97.428020833336632</v>
      </c>
      <c r="S883" s="69">
        <f t="shared" si="83"/>
        <v>-95.500509259261889</v>
      </c>
      <c r="T883" s="70" t="str">
        <f t="shared" si="84"/>
        <v>1-30 DAYS</v>
      </c>
      <c r="U883" s="70" t="str">
        <f t="shared" si="84"/>
        <v>1-30 DAYS</v>
      </c>
    </row>
    <row r="884" spans="1:21">
      <c r="A884" s="63" t="str">
        <f>VLOOKUP(L884,[1]Sheet1!$N:$P,3,0)</f>
        <v>M2 PROSPERIDAD</v>
      </c>
      <c r="B884" s="66">
        <v>46148.496805555558</v>
      </c>
      <c r="C884" s="66">
        <v>46150.428020833337</v>
      </c>
      <c r="D884" s="67" t="s">
        <v>604</v>
      </c>
      <c r="E884" s="67" t="s">
        <v>605</v>
      </c>
      <c r="F884" s="1">
        <v>1</v>
      </c>
      <c r="G884" s="63" t="str">
        <f>VLOOKUP(D884,[2]MINDANAO!$B:$C,2,0)</f>
        <v>XRM OFFROAD FI(DSX)</v>
      </c>
      <c r="H884" s="67">
        <v>72378</v>
      </c>
      <c r="I884" s="63" t="str">
        <f>VLOOKUP(L884,'[3]NEW LEGEND 2026'!M:S,7,0)</f>
        <v>ULTIMATE</v>
      </c>
      <c r="J884" s="67" t="s">
        <v>2548</v>
      </c>
      <c r="K884" s="67" t="s">
        <v>2549</v>
      </c>
      <c r="L884" s="67" t="s">
        <v>718</v>
      </c>
      <c r="M884" s="63" t="str">
        <f>VLOOKUP(D884,'[3]NEW LEGEND 2026'!G:I,3,0)</f>
        <v>HONDA</v>
      </c>
      <c r="N884" s="63" t="str">
        <f>VLOOKUP(D884,'[3]NEW LEGEND 2026'!G:J,4,0)</f>
        <v>WHITE/BLUE</v>
      </c>
      <c r="O884" s="68" t="str">
        <f t="shared" si="79"/>
        <v>MAY</v>
      </c>
      <c r="P884" s="68">
        <f t="shared" si="80"/>
        <v>8</v>
      </c>
      <c r="Q884" s="68">
        <f t="shared" si="81"/>
        <v>2026</v>
      </c>
      <c r="R884" s="69">
        <f t="shared" si="82"/>
        <v>-97.428020833336632</v>
      </c>
      <c r="S884" s="69">
        <f t="shared" si="83"/>
        <v>-95.49680555555824</v>
      </c>
      <c r="T884" s="70" t="str">
        <f t="shared" si="84"/>
        <v>1-30 DAYS</v>
      </c>
      <c r="U884" s="70" t="str">
        <f t="shared" si="84"/>
        <v>1-30 DAYS</v>
      </c>
    </row>
    <row r="885" spans="1:21">
      <c r="A885" s="63" t="str">
        <f>VLOOKUP(L885,[1]Sheet1!$N:$P,3,0)</f>
        <v>M1 SAN FRANCISCO</v>
      </c>
      <c r="B885" s="66">
        <v>46148.58394675926</v>
      </c>
      <c r="C885" s="66">
        <v>46150.431076388893</v>
      </c>
      <c r="D885" s="67" t="s">
        <v>1634</v>
      </c>
      <c r="E885" s="67" t="s">
        <v>1635</v>
      </c>
      <c r="F885" s="1">
        <v>1</v>
      </c>
      <c r="G885" s="63" t="str">
        <f>VLOOKUP(D885,[2]MINDANAO!$B:$C,2,0)</f>
        <v>XTZ125</v>
      </c>
      <c r="H885" s="67">
        <v>85446</v>
      </c>
      <c r="I885" s="63" t="str">
        <f>VLOOKUP(L885,'[3]NEW LEGEND 2026'!M:S,7,0)</f>
        <v>MUTI</v>
      </c>
      <c r="J885" s="67" t="s">
        <v>2550</v>
      </c>
      <c r="K885" s="67" t="s">
        <v>2551</v>
      </c>
      <c r="L885" s="67" t="s">
        <v>1179</v>
      </c>
      <c r="M885" s="63" t="str">
        <f>VLOOKUP(D885,'[3]NEW LEGEND 2026'!G:I,3,0)</f>
        <v>YAMAHA</v>
      </c>
      <c r="N885" s="63" t="str">
        <f>VLOOKUP(D885,'[3]NEW LEGEND 2026'!G:J,4,0)</f>
        <v>BLACK</v>
      </c>
      <c r="O885" s="68" t="str">
        <f t="shared" si="79"/>
        <v>MAY</v>
      </c>
      <c r="P885" s="68">
        <f t="shared" si="80"/>
        <v>8</v>
      </c>
      <c r="Q885" s="68">
        <f t="shared" si="81"/>
        <v>2026</v>
      </c>
      <c r="R885" s="69">
        <f t="shared" si="82"/>
        <v>-97.431076388893416</v>
      </c>
      <c r="S885" s="69">
        <f t="shared" si="83"/>
        <v>-95.583946759259561</v>
      </c>
      <c r="T885" s="70" t="str">
        <f t="shared" si="84"/>
        <v>1-30 DAYS</v>
      </c>
      <c r="U885" s="70" t="str">
        <f t="shared" si="84"/>
        <v>1-30 DAYS</v>
      </c>
    </row>
    <row r="886" spans="1:21">
      <c r="A886" s="63" t="str">
        <f>VLOOKUP(L886,[1]Sheet1!$N:$P,3,0)</f>
        <v>M2 TAGUM 3</v>
      </c>
      <c r="B886" s="66">
        <v>46065.507650462961</v>
      </c>
      <c r="C886" s="66">
        <v>46150.652372685188</v>
      </c>
      <c r="D886" s="67" t="s">
        <v>538</v>
      </c>
      <c r="E886" s="67" t="s">
        <v>539</v>
      </c>
      <c r="F886" s="1">
        <v>1</v>
      </c>
      <c r="G886" s="63" t="str">
        <f>VLOOKUP(D886,[2]MINDANAO!$B:$C,2,0)</f>
        <v>YTX125</v>
      </c>
      <c r="H886" s="67">
        <v>54426</v>
      </c>
      <c r="I886" s="63" t="str">
        <f>VLOOKUP(L886,'[3]NEW LEGEND 2026'!M:S,7,0)</f>
        <v>ULTIMATE</v>
      </c>
      <c r="J886" s="67" t="s">
        <v>2552</v>
      </c>
      <c r="K886" s="67" t="s">
        <v>2553</v>
      </c>
      <c r="L886" s="67" t="s">
        <v>744</v>
      </c>
      <c r="M886" s="63" t="str">
        <f>VLOOKUP(D886,'[3]NEW LEGEND 2026'!G:I,3,0)</f>
        <v>YAMAHA</v>
      </c>
      <c r="N886" s="63" t="str">
        <f>VLOOKUP(D886,'[3]NEW LEGEND 2026'!G:J,4,0)</f>
        <v>BLUE</v>
      </c>
      <c r="O886" s="68" t="str">
        <f t="shared" si="79"/>
        <v>MAY</v>
      </c>
      <c r="P886" s="68">
        <f t="shared" si="80"/>
        <v>8</v>
      </c>
      <c r="Q886" s="68">
        <f t="shared" si="81"/>
        <v>2026</v>
      </c>
      <c r="R886" s="69">
        <f t="shared" si="82"/>
        <v>-97.652372685188311</v>
      </c>
      <c r="S886" s="69">
        <f t="shared" si="83"/>
        <v>-12.507650462961465</v>
      </c>
      <c r="T886" s="70" t="str">
        <f t="shared" si="84"/>
        <v>1-30 DAYS</v>
      </c>
      <c r="U886" s="70" t="str">
        <f t="shared" si="84"/>
        <v>1-30 DAYS</v>
      </c>
    </row>
    <row r="887" spans="1:21">
      <c r="A887" s="63" t="str">
        <f>VLOOKUP(L887,[1]Sheet1!$N:$P,3,0)</f>
        <v>M1 BUTUAN</v>
      </c>
      <c r="B887" s="66">
        <v>46148.61478009259</v>
      </c>
      <c r="C887" s="66">
        <v>46151.347175925926</v>
      </c>
      <c r="D887" s="67" t="s">
        <v>2329</v>
      </c>
      <c r="E887" s="67" t="s">
        <v>2330</v>
      </c>
      <c r="F887" s="1">
        <v>1</v>
      </c>
      <c r="G887" s="63" t="str">
        <f>VLOOKUP(D887,[2]MINDANAO!$B:$C,2,0)</f>
        <v>CRF150</v>
      </c>
      <c r="H887" s="67">
        <v>141790</v>
      </c>
      <c r="I887" s="63" t="str">
        <f>VLOOKUP(L887,'[3]NEW LEGEND 2026'!M:S,7,0)</f>
        <v>MUTI</v>
      </c>
      <c r="J887" s="67" t="s">
        <v>2554</v>
      </c>
      <c r="K887" s="67" t="s">
        <v>2555</v>
      </c>
      <c r="L887" s="67" t="s">
        <v>897</v>
      </c>
      <c r="M887" s="63" t="str">
        <f>VLOOKUP(D887,'[3]NEW LEGEND 2026'!G:I,3,0)</f>
        <v>HONDA</v>
      </c>
      <c r="N887" s="63" t="str">
        <f>VLOOKUP(D887,'[3]NEW LEGEND 2026'!G:J,4,0)</f>
        <v>BLACK</v>
      </c>
      <c r="O887" s="68" t="str">
        <f t="shared" si="79"/>
        <v>MAY</v>
      </c>
      <c r="P887" s="68">
        <f t="shared" si="80"/>
        <v>9</v>
      </c>
      <c r="Q887" s="68">
        <f t="shared" si="81"/>
        <v>2026</v>
      </c>
      <c r="R887" s="69">
        <f t="shared" si="82"/>
        <v>-98.347175925926422</v>
      </c>
      <c r="S887" s="69">
        <f t="shared" si="83"/>
        <v>-95.614780092590081</v>
      </c>
      <c r="T887" s="70" t="str">
        <f t="shared" si="84"/>
        <v>1-30 DAYS</v>
      </c>
      <c r="U887" s="70" t="str">
        <f t="shared" si="84"/>
        <v>1-30 DAYS</v>
      </c>
    </row>
    <row r="888" spans="1:21">
      <c r="A888" s="63" t="str">
        <f>VLOOKUP(L888,[1]Sheet1!$N:$P,3,0)</f>
        <v>M2 SURIGAO</v>
      </c>
      <c r="B888" s="66">
        <v>46148.571087962962</v>
      </c>
      <c r="C888" s="66">
        <v>46151.371145833327</v>
      </c>
      <c r="D888" s="67" t="s">
        <v>1194</v>
      </c>
      <c r="E888" s="67" t="s">
        <v>1195</v>
      </c>
      <c r="F888" s="1">
        <v>1</v>
      </c>
      <c r="G888" s="63" t="str">
        <f>VLOOKUP(D888,[2]MINDANAO!$B:$C,2,0)</f>
        <v>ADV160</v>
      </c>
      <c r="H888" s="67">
        <v>157558</v>
      </c>
      <c r="I888" s="63" t="str">
        <f>VLOOKUP(L888,'[3]NEW LEGEND 2026'!M:S,7,0)</f>
        <v>ULTIMATE</v>
      </c>
      <c r="J888" s="67" t="s">
        <v>2556</v>
      </c>
      <c r="K888" s="67" t="s">
        <v>2557</v>
      </c>
      <c r="L888" s="67" t="s">
        <v>1214</v>
      </c>
      <c r="M888" s="63" t="str">
        <f>VLOOKUP(D888,'[3]NEW LEGEND 2026'!G:I,3,0)</f>
        <v>HONDA</v>
      </c>
      <c r="N888" s="63" t="str">
        <f>VLOOKUP(D888,'[3]NEW LEGEND 2026'!G:J,4,0)</f>
        <v>RED/BLACK</v>
      </c>
      <c r="O888" s="68" t="str">
        <f t="shared" si="79"/>
        <v>MAY</v>
      </c>
      <c r="P888" s="68">
        <f t="shared" si="80"/>
        <v>9</v>
      </c>
      <c r="Q888" s="68">
        <f t="shared" si="81"/>
        <v>2026</v>
      </c>
      <c r="R888" s="69">
        <f t="shared" si="82"/>
        <v>-98.371145833327319</v>
      </c>
      <c r="S888" s="69">
        <f t="shared" si="83"/>
        <v>-95.571087962962338</v>
      </c>
      <c r="T888" s="70" t="str">
        <f t="shared" si="84"/>
        <v>1-30 DAYS</v>
      </c>
      <c r="U888" s="70" t="str">
        <f t="shared" si="84"/>
        <v>1-30 DAYS</v>
      </c>
    </row>
    <row r="889" spans="1:21">
      <c r="A889" s="63" t="str">
        <f>VLOOKUP(L889,[1]Sheet1!$N:$P,3,0)</f>
        <v>M2 ECOLAND</v>
      </c>
      <c r="B889" s="66">
        <v>46151.414826388893</v>
      </c>
      <c r="C889" s="66">
        <v>46151.414826388893</v>
      </c>
      <c r="D889" s="67" t="s">
        <v>2407</v>
      </c>
      <c r="E889" s="67" t="s">
        <v>2408</v>
      </c>
      <c r="F889" s="1">
        <v>1</v>
      </c>
      <c r="G889" s="63" t="str">
        <f>VLOOKUP(D889,[2]MINDANAO!$B:$C,2,0)</f>
        <v>CLICK160 FI</v>
      </c>
      <c r="H889" s="67">
        <v>104990</v>
      </c>
      <c r="I889" s="63" t="str">
        <f>VLOOKUP(L889,'[3]NEW LEGEND 2026'!M:S,7,0)</f>
        <v>ULTIMATE</v>
      </c>
      <c r="J889" s="67" t="s">
        <v>2558</v>
      </c>
      <c r="K889" s="67" t="s">
        <v>2559</v>
      </c>
      <c r="L889" s="67" t="s">
        <v>1004</v>
      </c>
      <c r="M889" s="63" t="str">
        <f>VLOOKUP(D889,'[3]NEW LEGEND 2026'!G:I,3,0)</f>
        <v>HONDA</v>
      </c>
      <c r="N889" s="63" t="str">
        <f>VLOOKUP(D889,'[3]NEW LEGEND 2026'!G:J,4,0)</f>
        <v>BLACK</v>
      </c>
      <c r="O889" s="68" t="str">
        <f t="shared" si="79"/>
        <v>MAY</v>
      </c>
      <c r="P889" s="68">
        <f t="shared" si="80"/>
        <v>9</v>
      </c>
      <c r="Q889" s="68">
        <f t="shared" si="81"/>
        <v>2026</v>
      </c>
      <c r="R889" s="69">
        <f t="shared" si="82"/>
        <v>-98.414826388892834</v>
      </c>
      <c r="S889" s="69">
        <f t="shared" si="83"/>
        <v>-98.414826388892834</v>
      </c>
      <c r="T889" s="70" t="str">
        <f t="shared" si="84"/>
        <v>1-30 DAYS</v>
      </c>
      <c r="U889" s="70" t="str">
        <f t="shared" si="84"/>
        <v>1-30 DAYS</v>
      </c>
    </row>
    <row r="890" spans="1:21">
      <c r="A890" s="63" t="str">
        <f>VLOOKUP(L890,[1]Sheet1!$N:$P,3,0)</f>
        <v>M2 ECOLAND</v>
      </c>
      <c r="B890" s="66">
        <v>46151.414826388893</v>
      </c>
      <c r="C890" s="66">
        <v>46151.414826388893</v>
      </c>
      <c r="D890" s="67" t="s">
        <v>2407</v>
      </c>
      <c r="E890" s="67" t="s">
        <v>2408</v>
      </c>
      <c r="F890" s="1">
        <v>1</v>
      </c>
      <c r="G890" s="63" t="str">
        <f>VLOOKUP(D890,[2]MINDANAO!$B:$C,2,0)</f>
        <v>CLICK160 FI</v>
      </c>
      <c r="H890" s="67">
        <v>104990</v>
      </c>
      <c r="I890" s="63" t="str">
        <f>VLOOKUP(L890,'[3]NEW LEGEND 2026'!M:S,7,0)</f>
        <v>ULTIMATE</v>
      </c>
      <c r="J890" s="67" t="s">
        <v>2560</v>
      </c>
      <c r="K890" s="67" t="s">
        <v>2561</v>
      </c>
      <c r="L890" s="67" t="s">
        <v>1004</v>
      </c>
      <c r="M890" s="63" t="str">
        <f>VLOOKUP(D890,'[3]NEW LEGEND 2026'!G:I,3,0)</f>
        <v>HONDA</v>
      </c>
      <c r="N890" s="63" t="str">
        <f>VLOOKUP(D890,'[3]NEW LEGEND 2026'!G:J,4,0)</f>
        <v>BLACK</v>
      </c>
      <c r="O890" s="68" t="str">
        <f t="shared" si="79"/>
        <v>MAY</v>
      </c>
      <c r="P890" s="68">
        <f t="shared" si="80"/>
        <v>9</v>
      </c>
      <c r="Q890" s="68">
        <f t="shared" si="81"/>
        <v>2026</v>
      </c>
      <c r="R890" s="69">
        <f t="shared" si="82"/>
        <v>-98.414826388892834</v>
      </c>
      <c r="S890" s="69">
        <f t="shared" si="83"/>
        <v>-98.414826388892834</v>
      </c>
      <c r="T890" s="70" t="str">
        <f t="shared" si="84"/>
        <v>1-30 DAYS</v>
      </c>
      <c r="U890" s="70" t="str">
        <f t="shared" si="84"/>
        <v>1-30 DAYS</v>
      </c>
    </row>
    <row r="891" spans="1:21">
      <c r="A891" s="63" t="str">
        <f>VLOOKUP(L891,[1]Sheet1!$N:$P,3,0)</f>
        <v>M2 ECOLAND</v>
      </c>
      <c r="B891" s="66">
        <v>46151.414826388893</v>
      </c>
      <c r="C891" s="66">
        <v>46151.414826388893</v>
      </c>
      <c r="D891" s="67" t="s">
        <v>2407</v>
      </c>
      <c r="E891" s="67" t="s">
        <v>2408</v>
      </c>
      <c r="F891" s="1">
        <v>1</v>
      </c>
      <c r="G891" s="63" t="str">
        <f>VLOOKUP(D891,[2]MINDANAO!$B:$C,2,0)</f>
        <v>CLICK160 FI</v>
      </c>
      <c r="H891" s="67">
        <v>104990</v>
      </c>
      <c r="I891" s="63" t="str">
        <f>VLOOKUP(L891,'[3]NEW LEGEND 2026'!M:S,7,0)</f>
        <v>ULTIMATE</v>
      </c>
      <c r="J891" s="67" t="s">
        <v>2562</v>
      </c>
      <c r="K891" s="67" t="s">
        <v>2563</v>
      </c>
      <c r="L891" s="67" t="s">
        <v>1004</v>
      </c>
      <c r="M891" s="63" t="str">
        <f>VLOOKUP(D891,'[3]NEW LEGEND 2026'!G:I,3,0)</f>
        <v>HONDA</v>
      </c>
      <c r="N891" s="63" t="str">
        <f>VLOOKUP(D891,'[3]NEW LEGEND 2026'!G:J,4,0)</f>
        <v>BLACK</v>
      </c>
      <c r="O891" s="68" t="str">
        <f t="shared" si="79"/>
        <v>MAY</v>
      </c>
      <c r="P891" s="68">
        <f t="shared" si="80"/>
        <v>9</v>
      </c>
      <c r="Q891" s="68">
        <f t="shared" si="81"/>
        <v>2026</v>
      </c>
      <c r="R891" s="69">
        <f t="shared" si="82"/>
        <v>-98.414826388892834</v>
      </c>
      <c r="S891" s="69">
        <f t="shared" si="83"/>
        <v>-98.414826388892834</v>
      </c>
      <c r="T891" s="70" t="str">
        <f t="shared" si="84"/>
        <v>1-30 DAYS</v>
      </c>
      <c r="U891" s="70" t="str">
        <f t="shared" si="84"/>
        <v>1-30 DAYS</v>
      </c>
    </row>
    <row r="892" spans="1:21">
      <c r="A892" s="63" t="str">
        <f>VLOOKUP(L892,[1]Sheet1!$N:$P,3,0)</f>
        <v>M2 CABADBARAN</v>
      </c>
      <c r="B892" s="66">
        <v>46148.603541666656</v>
      </c>
      <c r="C892" s="66">
        <v>46153.533495370371</v>
      </c>
      <c r="D892" s="67" t="s">
        <v>1194</v>
      </c>
      <c r="E892" s="67" t="s">
        <v>1195</v>
      </c>
      <c r="F892" s="1">
        <v>1</v>
      </c>
      <c r="G892" s="63" t="str">
        <f>VLOOKUP(D892,[2]MINDANAO!$B:$C,2,0)</f>
        <v>ADV160</v>
      </c>
      <c r="H892" s="67">
        <v>157558</v>
      </c>
      <c r="I892" s="63" t="str">
        <f>VLOOKUP(L892,'[3]NEW LEGEND 2026'!M:S,7,0)</f>
        <v>ULTIMATE</v>
      </c>
      <c r="J892" s="67" t="s">
        <v>2564</v>
      </c>
      <c r="K892" s="67" t="s">
        <v>2565</v>
      </c>
      <c r="L892" s="67" t="s">
        <v>704</v>
      </c>
      <c r="M892" s="63" t="str">
        <f>VLOOKUP(D892,'[3]NEW LEGEND 2026'!G:I,3,0)</f>
        <v>HONDA</v>
      </c>
      <c r="N892" s="63" t="str">
        <f>VLOOKUP(D892,'[3]NEW LEGEND 2026'!G:J,4,0)</f>
        <v>RED/BLACK</v>
      </c>
      <c r="O892" s="68" t="str">
        <f t="shared" si="79"/>
        <v>MAY</v>
      </c>
      <c r="P892" s="68">
        <f t="shared" si="80"/>
        <v>11</v>
      </c>
      <c r="Q892" s="68">
        <f t="shared" si="81"/>
        <v>2026</v>
      </c>
      <c r="R892" s="69">
        <f t="shared" si="82"/>
        <v>-100.53349537037138</v>
      </c>
      <c r="S892" s="69">
        <f t="shared" si="83"/>
        <v>-95.603541666656383</v>
      </c>
      <c r="T892" s="70" t="str">
        <f t="shared" si="84"/>
        <v>1-30 DAYS</v>
      </c>
      <c r="U892" s="70" t="str">
        <f t="shared" si="84"/>
        <v>1-30 DAYS</v>
      </c>
    </row>
    <row r="893" spans="1:21">
      <c r="A893" s="63" t="str">
        <f>VLOOKUP(L893,[1]Sheet1!$N:$P,3,0)</f>
        <v>M2 CABADBARAN</v>
      </c>
      <c r="B893" s="66">
        <v>46148.608090277783</v>
      </c>
      <c r="C893" s="66">
        <v>46153.533495370371</v>
      </c>
      <c r="D893" s="67" t="s">
        <v>604</v>
      </c>
      <c r="E893" s="67" t="s">
        <v>605</v>
      </c>
      <c r="F893" s="1">
        <v>1</v>
      </c>
      <c r="G893" s="63" t="str">
        <f>VLOOKUP(D893,[2]MINDANAO!$B:$C,2,0)</f>
        <v>XRM OFFROAD FI(DSX)</v>
      </c>
      <c r="H893" s="67">
        <v>72378</v>
      </c>
      <c r="I893" s="63" t="str">
        <f>VLOOKUP(L893,'[3]NEW LEGEND 2026'!M:S,7,0)</f>
        <v>ULTIMATE</v>
      </c>
      <c r="J893" s="67" t="s">
        <v>2566</v>
      </c>
      <c r="K893" s="67" t="s">
        <v>2567</v>
      </c>
      <c r="L893" s="67" t="s">
        <v>704</v>
      </c>
      <c r="M893" s="63" t="str">
        <f>VLOOKUP(D893,'[3]NEW LEGEND 2026'!G:I,3,0)</f>
        <v>HONDA</v>
      </c>
      <c r="N893" s="63" t="str">
        <f>VLOOKUP(D893,'[3]NEW LEGEND 2026'!G:J,4,0)</f>
        <v>WHITE/BLUE</v>
      </c>
      <c r="O893" s="68" t="str">
        <f t="shared" si="79"/>
        <v>MAY</v>
      </c>
      <c r="P893" s="68">
        <f t="shared" si="80"/>
        <v>11</v>
      </c>
      <c r="Q893" s="68">
        <f t="shared" si="81"/>
        <v>2026</v>
      </c>
      <c r="R893" s="69">
        <f t="shared" si="82"/>
        <v>-100.53349537037138</v>
      </c>
      <c r="S893" s="69">
        <f t="shared" si="83"/>
        <v>-95.608090277783049</v>
      </c>
      <c r="T893" s="70" t="str">
        <f t="shared" si="84"/>
        <v>1-30 DAYS</v>
      </c>
      <c r="U893" s="70" t="str">
        <f t="shared" si="84"/>
        <v>1-30 DAYS</v>
      </c>
    </row>
    <row r="894" spans="1:21">
      <c r="A894" s="63" t="str">
        <f>VLOOKUP(L894,[1]Sheet1!$N:$P,3,0)</f>
        <v>M2 BATANGAS</v>
      </c>
      <c r="B894" s="66">
        <v>46153.605231481481</v>
      </c>
      <c r="C894" s="66">
        <v>46153.605219907397</v>
      </c>
      <c r="D894" s="67" t="s">
        <v>2568</v>
      </c>
      <c r="E894" s="67" t="s">
        <v>2569</v>
      </c>
      <c r="F894" s="1">
        <v>1</v>
      </c>
      <c r="G894" s="63" t="str">
        <f>VLOOKUP(D894,[2]MINDANAO!$B:$C,2,0)</f>
        <v>PCX160 ROADSYNC</v>
      </c>
      <c r="H894" s="67">
        <v>147310</v>
      </c>
      <c r="I894" s="63" t="str">
        <f>VLOOKUP(L894,'[3]NEW LEGEND 2026'!M:S,7,0)</f>
        <v>ULTIMATE</v>
      </c>
      <c r="J894" s="67" t="s">
        <v>2570</v>
      </c>
      <c r="K894" s="67" t="s">
        <v>2571</v>
      </c>
      <c r="L894" s="67" t="s">
        <v>1094</v>
      </c>
      <c r="M894" s="63" t="str">
        <f>VLOOKUP(D894,'[3]NEW LEGEND 2026'!G:I,3,0)</f>
        <v>HONDA</v>
      </c>
      <c r="N894" s="63" t="str">
        <f>VLOOKUP(D894,'[3]NEW LEGEND 2026'!G:J,4,0)</f>
        <v>WHITE</v>
      </c>
      <c r="O894" s="68" t="str">
        <f t="shared" si="79"/>
        <v>MAY</v>
      </c>
      <c r="P894" s="68">
        <f t="shared" si="80"/>
        <v>11</v>
      </c>
      <c r="Q894" s="68">
        <f t="shared" si="81"/>
        <v>2026</v>
      </c>
      <c r="R894" s="69">
        <f t="shared" si="82"/>
        <v>-100.60521990739653</v>
      </c>
      <c r="S894" s="69">
        <f t="shared" si="83"/>
        <v>-100.60523148148059</v>
      </c>
      <c r="T894" s="70" t="str">
        <f t="shared" si="84"/>
        <v>1-30 DAYS</v>
      </c>
      <c r="U894" s="70" t="str">
        <f t="shared" si="84"/>
        <v>1-30 DAYS</v>
      </c>
    </row>
    <row r="895" spans="1:21">
      <c r="A895" s="63" t="str">
        <f>VLOOKUP(L895,[1]Sheet1!$N:$P,3,0)</f>
        <v>M2 BATANGAS</v>
      </c>
      <c r="B895" s="66">
        <v>46153.605231481481</v>
      </c>
      <c r="C895" s="66">
        <v>46153.605219907397</v>
      </c>
      <c r="D895" s="67" t="s">
        <v>2568</v>
      </c>
      <c r="E895" s="67" t="s">
        <v>2569</v>
      </c>
      <c r="F895" s="1">
        <v>1</v>
      </c>
      <c r="G895" s="63" t="str">
        <f>VLOOKUP(D895,[2]MINDANAO!$B:$C,2,0)</f>
        <v>PCX160 ROADSYNC</v>
      </c>
      <c r="H895" s="67">
        <v>147310</v>
      </c>
      <c r="I895" s="63" t="str">
        <f>VLOOKUP(L895,'[3]NEW LEGEND 2026'!M:S,7,0)</f>
        <v>ULTIMATE</v>
      </c>
      <c r="J895" s="67" t="s">
        <v>2572</v>
      </c>
      <c r="K895" s="67" t="s">
        <v>2573</v>
      </c>
      <c r="L895" s="67" t="s">
        <v>1094</v>
      </c>
      <c r="M895" s="63" t="str">
        <f>VLOOKUP(D895,'[3]NEW LEGEND 2026'!G:I,3,0)</f>
        <v>HONDA</v>
      </c>
      <c r="N895" s="63" t="str">
        <f>VLOOKUP(D895,'[3]NEW LEGEND 2026'!G:J,4,0)</f>
        <v>WHITE</v>
      </c>
      <c r="O895" s="68" t="str">
        <f t="shared" si="79"/>
        <v>MAY</v>
      </c>
      <c r="P895" s="68">
        <f t="shared" si="80"/>
        <v>11</v>
      </c>
      <c r="Q895" s="68">
        <f t="shared" si="81"/>
        <v>2026</v>
      </c>
      <c r="R895" s="69">
        <f t="shared" si="82"/>
        <v>-100.60521990739653</v>
      </c>
      <c r="S895" s="69">
        <f t="shared" si="83"/>
        <v>-100.60523148148059</v>
      </c>
      <c r="T895" s="70" t="str">
        <f t="shared" si="84"/>
        <v>1-30 DAYS</v>
      </c>
      <c r="U895" s="70" t="str">
        <f t="shared" si="84"/>
        <v>1-30 DAYS</v>
      </c>
    </row>
    <row r="896" spans="1:21">
      <c r="A896" s="63" t="str">
        <f>VLOOKUP(L896,[1]Sheet1!$N:$P,3,0)</f>
        <v>M2 BATANGAS</v>
      </c>
      <c r="B896" s="66">
        <v>46153.605231481481</v>
      </c>
      <c r="C896" s="66">
        <v>46153.605219907397</v>
      </c>
      <c r="D896" s="67" t="s">
        <v>2540</v>
      </c>
      <c r="E896" s="67" t="s">
        <v>2541</v>
      </c>
      <c r="F896" s="1">
        <v>1</v>
      </c>
      <c r="G896" s="63" t="str">
        <f>VLOOKUP(D896,[2]MINDANAO!$B:$C,2,0)</f>
        <v>ADV160 ABS</v>
      </c>
      <c r="H896" s="67">
        <v>155100</v>
      </c>
      <c r="I896" s="63" t="str">
        <f>VLOOKUP(L896,'[3]NEW LEGEND 2026'!M:S,7,0)</f>
        <v>ULTIMATE</v>
      </c>
      <c r="J896" s="67" t="s">
        <v>2574</v>
      </c>
      <c r="K896" s="67" t="s">
        <v>2575</v>
      </c>
      <c r="L896" s="67" t="s">
        <v>1094</v>
      </c>
      <c r="M896" s="63" t="str">
        <f>VLOOKUP(D896,'[3]NEW LEGEND 2026'!G:I,3,0)</f>
        <v>HONDA</v>
      </c>
      <c r="N896" s="63" t="str">
        <f>VLOOKUP(D896,'[3]NEW LEGEND 2026'!G:J,4,0)</f>
        <v>BLACK</v>
      </c>
      <c r="O896" s="68" t="str">
        <f t="shared" si="79"/>
        <v>MAY</v>
      </c>
      <c r="P896" s="68">
        <f t="shared" si="80"/>
        <v>11</v>
      </c>
      <c r="Q896" s="68">
        <f t="shared" si="81"/>
        <v>2026</v>
      </c>
      <c r="R896" s="69">
        <f t="shared" si="82"/>
        <v>-100.60521990739653</v>
      </c>
      <c r="S896" s="69">
        <f t="shared" si="83"/>
        <v>-100.60523148148059</v>
      </c>
      <c r="T896" s="70" t="str">
        <f t="shared" si="84"/>
        <v>1-30 DAYS</v>
      </c>
      <c r="U896" s="70" t="str">
        <f t="shared" si="84"/>
        <v>1-30 DAYS</v>
      </c>
    </row>
    <row r="897" spans="1:21">
      <c r="A897" s="63" t="str">
        <f>VLOOKUP(L897,[1]Sheet1!$N:$P,3,0)</f>
        <v>M2 TAGUM 1</v>
      </c>
      <c r="B897" s="66">
        <v>46153.706747685188</v>
      </c>
      <c r="C897" s="66">
        <v>46153.706747685188</v>
      </c>
      <c r="D897" s="67" t="s">
        <v>2576</v>
      </c>
      <c r="E897" s="67" t="s">
        <v>2577</v>
      </c>
      <c r="F897" s="1">
        <v>1</v>
      </c>
      <c r="G897" s="63" t="str">
        <f>VLOOKUP(D897,[2]MINDANAO!$B:$C,2,0)</f>
        <v>DR-160</v>
      </c>
      <c r="H897" s="67">
        <v>109616.07</v>
      </c>
      <c r="I897" s="63" t="str">
        <f>VLOOKUP(L897,'[3]NEW LEGEND 2026'!M:S,7,0)</f>
        <v>ULTIMATE</v>
      </c>
      <c r="J897" s="67" t="s">
        <v>2578</v>
      </c>
      <c r="K897" s="67" t="s">
        <v>2579</v>
      </c>
      <c r="L897" s="67" t="s">
        <v>804</v>
      </c>
      <c r="M897" s="63" t="str">
        <f>VLOOKUP(D897,'[3]NEW LEGEND 2026'!G:I,3,0)</f>
        <v>SUZUKI</v>
      </c>
      <c r="N897" s="63" t="str">
        <f>VLOOKUP(D897,'[3]NEW LEGEND 2026'!G:J,4,0)</f>
        <v>WHITE</v>
      </c>
      <c r="O897" s="68" t="str">
        <f t="shared" si="79"/>
        <v>MAY</v>
      </c>
      <c r="P897" s="68">
        <f t="shared" si="80"/>
        <v>11</v>
      </c>
      <c r="Q897" s="68">
        <f t="shared" si="81"/>
        <v>2026</v>
      </c>
      <c r="R897" s="69">
        <f t="shared" si="82"/>
        <v>-100.70674768518802</v>
      </c>
      <c r="S897" s="69">
        <f t="shared" si="83"/>
        <v>-100.70674768518802</v>
      </c>
      <c r="T897" s="70" t="str">
        <f t="shared" si="84"/>
        <v>1-30 DAYS</v>
      </c>
      <c r="U897" s="70" t="str">
        <f t="shared" si="84"/>
        <v>1-30 DAYS</v>
      </c>
    </row>
    <row r="898" spans="1:21">
      <c r="A898" s="63" t="str">
        <f>VLOOKUP(L898,[1]Sheet1!$N:$P,3,0)</f>
        <v>M1 DIGOS</v>
      </c>
      <c r="B898" s="66">
        <v>45954.405277777783</v>
      </c>
      <c r="C898" s="66">
        <v>46154.411319444444</v>
      </c>
      <c r="D898" s="67" t="s">
        <v>1011</v>
      </c>
      <c r="E898" s="67" t="s">
        <v>1012</v>
      </c>
      <c r="F898" s="1">
        <v>1</v>
      </c>
      <c r="G898" s="63" t="str">
        <f>VLOOKUP(D898,[2]MINDANAO!$B:$C,2,0)</f>
        <v>SMASH(SPOKE)</v>
      </c>
      <c r="H898" s="67">
        <v>61202</v>
      </c>
      <c r="I898" s="63" t="str">
        <f>VLOOKUP(L898,'[3]NEW LEGEND 2026'!M:S,7,0)</f>
        <v>MUTI</v>
      </c>
      <c r="J898" s="67" t="s">
        <v>2580</v>
      </c>
      <c r="K898" s="67" t="s">
        <v>2581</v>
      </c>
      <c r="L898" s="67" t="s">
        <v>490</v>
      </c>
      <c r="M898" s="63" t="str">
        <f>VLOOKUP(D898,'[3]NEW LEGEND 2026'!G:I,3,0)</f>
        <v>SUZUKI</v>
      </c>
      <c r="N898" s="63" t="str">
        <f>VLOOKUP(D898,'[3]NEW LEGEND 2026'!G:J,4,0)</f>
        <v>E1GRAY</v>
      </c>
      <c r="O898" s="68" t="str">
        <f t="shared" ref="O898:O961" si="85">CHOOSE(MONTH(C898),"JAN","FEB","MAR","APR","MAY","JUN","JUL","AUG","SEP","OCT","NOV","DEC")</f>
        <v>MAY</v>
      </c>
      <c r="P898" s="68">
        <f t="shared" ref="P898:P961" si="86">DAY(C898)</f>
        <v>12</v>
      </c>
      <c r="Q898" s="68">
        <f t="shared" ref="Q898:Q961" si="87">YEAR(C898)</f>
        <v>2026</v>
      </c>
      <c r="R898" s="69">
        <f t="shared" ref="R898:R961" si="88">DATE(2026,1,31)-C898</f>
        <v>-101.41131944444351</v>
      </c>
      <c r="S898" s="69">
        <f t="shared" si="83"/>
        <v>98.59472222221666</v>
      </c>
      <c r="T898" s="70" t="str">
        <f t="shared" si="84"/>
        <v>1-30 DAYS</v>
      </c>
      <c r="U898" s="70" t="str">
        <f t="shared" si="84"/>
        <v>91 DAYS UP</v>
      </c>
    </row>
    <row r="899" spans="1:21">
      <c r="A899" s="63" t="str">
        <f>VLOOKUP(L899,[1]Sheet1!$N:$P,3,0)</f>
        <v>M1 MIDSAYAP</v>
      </c>
      <c r="B899" s="66">
        <v>46153.602685185193</v>
      </c>
      <c r="C899" s="66">
        <v>46154.433993055558</v>
      </c>
      <c r="D899" s="67" t="s">
        <v>604</v>
      </c>
      <c r="E899" s="67" t="s">
        <v>605</v>
      </c>
      <c r="F899" s="1">
        <v>1</v>
      </c>
      <c r="G899" s="63" t="str">
        <f>VLOOKUP(D899,[2]MINDANAO!$B:$C,2,0)</f>
        <v>XRM OFFROAD FI(DSX)</v>
      </c>
      <c r="H899" s="67">
        <v>72378</v>
      </c>
      <c r="I899" s="63" t="str">
        <f>VLOOKUP(L899,'[3]NEW LEGEND 2026'!M:S,7,0)</f>
        <v>MUTI</v>
      </c>
      <c r="J899" s="67" t="s">
        <v>2582</v>
      </c>
      <c r="K899" s="67" t="s">
        <v>2583</v>
      </c>
      <c r="L899" s="67" t="s">
        <v>1579</v>
      </c>
      <c r="M899" s="63" t="str">
        <f>VLOOKUP(D899,'[3]NEW LEGEND 2026'!G:I,3,0)</f>
        <v>HONDA</v>
      </c>
      <c r="N899" s="63" t="str">
        <f>VLOOKUP(D899,'[3]NEW LEGEND 2026'!G:J,4,0)</f>
        <v>WHITE/BLUE</v>
      </c>
      <c r="O899" s="68" t="str">
        <f t="shared" si="85"/>
        <v>MAY</v>
      </c>
      <c r="P899" s="68">
        <f t="shared" si="86"/>
        <v>12</v>
      </c>
      <c r="Q899" s="68">
        <f t="shared" si="87"/>
        <v>2026</v>
      </c>
      <c r="R899" s="69">
        <f t="shared" si="88"/>
        <v>-101.43399305555795</v>
      </c>
      <c r="S899" s="69">
        <f t="shared" ref="S899:S962" si="89">DATE(2026,1,31)-B899</f>
        <v>-100.60268518519297</v>
      </c>
      <c r="T899" s="70" t="str">
        <f t="shared" si="84"/>
        <v>1-30 DAYS</v>
      </c>
      <c r="U899" s="70" t="str">
        <f t="shared" si="84"/>
        <v>1-30 DAYS</v>
      </c>
    </row>
    <row r="900" spans="1:21">
      <c r="A900" s="63" t="str">
        <f>VLOOKUP(L900,[1]Sheet1!$N:$P,3,0)</f>
        <v>M1 MIDSAYAP</v>
      </c>
      <c r="B900" s="66">
        <v>46153.602685185193</v>
      </c>
      <c r="C900" s="66">
        <v>46154.433993055558</v>
      </c>
      <c r="D900" s="67" t="s">
        <v>604</v>
      </c>
      <c r="E900" s="67" t="s">
        <v>605</v>
      </c>
      <c r="F900" s="1">
        <v>1</v>
      </c>
      <c r="G900" s="63" t="str">
        <f>VLOOKUP(D900,[2]MINDANAO!$B:$C,2,0)</f>
        <v>XRM OFFROAD FI(DSX)</v>
      </c>
      <c r="H900" s="67">
        <v>72378</v>
      </c>
      <c r="I900" s="63" t="str">
        <f>VLOOKUP(L900,'[3]NEW LEGEND 2026'!M:S,7,0)</f>
        <v>MUTI</v>
      </c>
      <c r="J900" s="67" t="s">
        <v>2584</v>
      </c>
      <c r="K900" s="67" t="s">
        <v>2585</v>
      </c>
      <c r="L900" s="67" t="s">
        <v>1579</v>
      </c>
      <c r="M900" s="63" t="str">
        <f>VLOOKUP(D900,'[3]NEW LEGEND 2026'!G:I,3,0)</f>
        <v>HONDA</v>
      </c>
      <c r="N900" s="63" t="str">
        <f>VLOOKUP(D900,'[3]NEW LEGEND 2026'!G:J,4,0)</f>
        <v>WHITE/BLUE</v>
      </c>
      <c r="O900" s="68" t="str">
        <f t="shared" si="85"/>
        <v>MAY</v>
      </c>
      <c r="P900" s="68">
        <f t="shared" si="86"/>
        <v>12</v>
      </c>
      <c r="Q900" s="68">
        <f t="shared" si="87"/>
        <v>2026</v>
      </c>
      <c r="R900" s="69">
        <f t="shared" si="88"/>
        <v>-101.43399305555795</v>
      </c>
      <c r="S900" s="69">
        <f t="shared" si="89"/>
        <v>-100.60268518519297</v>
      </c>
      <c r="T900" s="70" t="str">
        <f t="shared" si="84"/>
        <v>1-30 DAYS</v>
      </c>
      <c r="U900" s="70" t="str">
        <f t="shared" si="84"/>
        <v>1-30 DAYS</v>
      </c>
    </row>
    <row r="901" spans="1:21">
      <c r="A901" s="63" t="str">
        <f>VLOOKUP(L901,[1]Sheet1!$N:$P,3,0)</f>
        <v>M1 HONDA MALUNGON</v>
      </c>
      <c r="B901" s="66">
        <v>46148.692488425928</v>
      </c>
      <c r="C901" s="66">
        <v>46154.61440972222</v>
      </c>
      <c r="D901" s="67" t="s">
        <v>2586</v>
      </c>
      <c r="E901" s="67" t="s">
        <v>2587</v>
      </c>
      <c r="F901" s="1">
        <v>1</v>
      </c>
      <c r="G901" s="63" t="str">
        <f>VLOOKUP(D901,[2]MINDANAO!$B:$C,2,0)</f>
        <v>EM1 e</v>
      </c>
      <c r="H901" s="67">
        <v>95710</v>
      </c>
      <c r="I901" s="63" t="str">
        <f>VLOOKUP(L901,'[3]NEW LEGEND 2026'!M:S,7,0)</f>
        <v>HONDA</v>
      </c>
      <c r="J901" s="67" t="s">
        <v>2588</v>
      </c>
      <c r="K901" s="67" t="s">
        <v>2589</v>
      </c>
      <c r="L901" s="67" t="s">
        <v>884</v>
      </c>
      <c r="M901" s="63" t="str">
        <f>VLOOKUP(D901,'[3]NEW LEGEND 2026'!G:I,3,0)</f>
        <v>HONDA</v>
      </c>
      <c r="N901" s="63" t="str">
        <f>VLOOKUP(D901,'[3]NEW LEGEND 2026'!G:J,4,0)</f>
        <v>SILVER</v>
      </c>
      <c r="O901" s="68" t="str">
        <f t="shared" si="85"/>
        <v>MAY</v>
      </c>
      <c r="P901" s="68">
        <f t="shared" si="86"/>
        <v>12</v>
      </c>
      <c r="Q901" s="68">
        <f t="shared" si="87"/>
        <v>2026</v>
      </c>
      <c r="R901" s="69">
        <f t="shared" si="88"/>
        <v>-101.61440972222044</v>
      </c>
      <c r="S901" s="69">
        <f t="shared" si="89"/>
        <v>-95.692488425927877</v>
      </c>
      <c r="T901" s="70" t="str">
        <f t="shared" si="84"/>
        <v>1-30 DAYS</v>
      </c>
      <c r="U901" s="70" t="str">
        <f t="shared" si="84"/>
        <v>1-30 DAYS</v>
      </c>
    </row>
    <row r="902" spans="1:21">
      <c r="A902" s="63" t="str">
        <f>VLOOKUP(L902,[1]Sheet1!$N:$P,3,0)</f>
        <v>M1 HONDA SURALLAH</v>
      </c>
      <c r="B902" s="66">
        <v>46148.692488425928</v>
      </c>
      <c r="C902" s="66">
        <v>46154.619155092587</v>
      </c>
      <c r="D902" s="67" t="s">
        <v>2586</v>
      </c>
      <c r="E902" s="67" t="s">
        <v>2587</v>
      </c>
      <c r="F902" s="1">
        <v>1</v>
      </c>
      <c r="G902" s="63" t="str">
        <f>VLOOKUP(D902,[2]MINDANAO!$B:$C,2,0)</f>
        <v>EM1 e</v>
      </c>
      <c r="H902" s="67">
        <v>95710</v>
      </c>
      <c r="I902" s="63" t="str">
        <f>VLOOKUP(L902,'[3]NEW LEGEND 2026'!M:S,7,0)</f>
        <v>HONDA</v>
      </c>
      <c r="J902" s="67" t="s">
        <v>2590</v>
      </c>
      <c r="K902" s="67" t="s">
        <v>2591</v>
      </c>
      <c r="L902" s="67" t="s">
        <v>1031</v>
      </c>
      <c r="M902" s="63" t="str">
        <f>VLOOKUP(D902,'[3]NEW LEGEND 2026'!G:I,3,0)</f>
        <v>HONDA</v>
      </c>
      <c r="N902" s="63" t="str">
        <f>VLOOKUP(D902,'[3]NEW LEGEND 2026'!G:J,4,0)</f>
        <v>SILVER</v>
      </c>
      <c r="O902" s="68" t="str">
        <f t="shared" si="85"/>
        <v>MAY</v>
      </c>
      <c r="P902" s="68">
        <f t="shared" si="86"/>
        <v>12</v>
      </c>
      <c r="Q902" s="68">
        <f t="shared" si="87"/>
        <v>2026</v>
      </c>
      <c r="R902" s="69">
        <f t="shared" si="88"/>
        <v>-101.61915509258688</v>
      </c>
      <c r="S902" s="69">
        <f t="shared" si="89"/>
        <v>-95.692488425927877</v>
      </c>
      <c r="T902" s="70" t="str">
        <f t="shared" si="84"/>
        <v>1-30 DAYS</v>
      </c>
      <c r="U902" s="70" t="str">
        <f t="shared" si="84"/>
        <v>1-30 DAYS</v>
      </c>
    </row>
    <row r="903" spans="1:21">
      <c r="A903" s="63" t="str">
        <f>VLOOKUP(L903,[1]Sheet1!$N:$P,3,0)</f>
        <v>M1 MARBEL</v>
      </c>
      <c r="B903" s="66">
        <v>45511.768020833333</v>
      </c>
      <c r="C903" s="66">
        <v>46154.624502314808</v>
      </c>
      <c r="D903" s="67" t="s">
        <v>565</v>
      </c>
      <c r="E903" s="67" t="s">
        <v>566</v>
      </c>
      <c r="F903" s="1">
        <v>1</v>
      </c>
      <c r="G903" s="63" t="str">
        <f>VLOOKUP(D903,[2]MINDANAO!$B:$C,2,0)</f>
        <v>BOXER</v>
      </c>
      <c r="H903" s="67">
        <v>56426</v>
      </c>
      <c r="I903" s="63" t="str">
        <f>VLOOKUP(L903,'[3]NEW LEGEND 2026'!M:S,7,0)</f>
        <v>MUTI</v>
      </c>
      <c r="J903" s="67" t="s">
        <v>2592</v>
      </c>
      <c r="K903" s="67" t="s">
        <v>2593</v>
      </c>
      <c r="L903" s="67" t="s">
        <v>473</v>
      </c>
      <c r="M903" s="63" t="str">
        <f>VLOOKUP(D903,'[3]NEW LEGEND 2026'!G:I,3,0)</f>
        <v>KAWASAKI</v>
      </c>
      <c r="N903" s="63" t="str">
        <f>VLOOKUP(D903,'[3]NEW LEGEND 2026'!G:J,4,0)</f>
        <v>RED</v>
      </c>
      <c r="O903" s="68" t="str">
        <f t="shared" si="85"/>
        <v>MAY</v>
      </c>
      <c r="P903" s="68">
        <f t="shared" si="86"/>
        <v>12</v>
      </c>
      <c r="Q903" s="68">
        <f t="shared" si="87"/>
        <v>2026</v>
      </c>
      <c r="R903" s="69">
        <f t="shared" si="88"/>
        <v>-101.62450231480761</v>
      </c>
      <c r="S903" s="69">
        <f t="shared" si="89"/>
        <v>541.23197916666686</v>
      </c>
      <c r="T903" s="70" t="str">
        <f t="shared" si="84"/>
        <v>1-30 DAYS</v>
      </c>
      <c r="U903" s="70" t="str">
        <f t="shared" si="84"/>
        <v>91 DAYS UP</v>
      </c>
    </row>
    <row r="904" spans="1:21">
      <c r="A904" s="63" t="str">
        <f>VLOOKUP(L904,[1]Sheet1!$N:$P,3,0)</f>
        <v>M1 BANSALAN</v>
      </c>
      <c r="B904" s="66">
        <v>46025.414224537039</v>
      </c>
      <c r="C904" s="66">
        <v>46155.371562499997</v>
      </c>
      <c r="D904" s="67" t="s">
        <v>663</v>
      </c>
      <c r="E904" s="67" t="s">
        <v>664</v>
      </c>
      <c r="F904" s="1">
        <v>1</v>
      </c>
      <c r="G904" s="63" t="str">
        <f>VLOOKUP(D904,[2]MINDANAO!$B:$C,2,0)</f>
        <v>CT125</v>
      </c>
      <c r="H904" s="67">
        <v>58118</v>
      </c>
      <c r="I904" s="63" t="str">
        <f>VLOOKUP(L904,'[3]NEW LEGEND 2026'!M:S,7,0)</f>
        <v>MUTI</v>
      </c>
      <c r="J904" s="67" t="s">
        <v>2594</v>
      </c>
      <c r="K904" s="67" t="s">
        <v>2595</v>
      </c>
      <c r="L904" s="67" t="s">
        <v>900</v>
      </c>
      <c r="M904" s="63" t="str">
        <f>VLOOKUP(D904,'[3]NEW LEGEND 2026'!G:I,3,0)</f>
        <v>KAWASAKI</v>
      </c>
      <c r="N904" s="63" t="str">
        <f>VLOOKUP(D904,'[3]NEW LEGEND 2026'!G:J,4,0)</f>
        <v>BLACK/RED</v>
      </c>
      <c r="O904" s="68" t="str">
        <f t="shared" si="85"/>
        <v>MAY</v>
      </c>
      <c r="P904" s="68">
        <f t="shared" si="86"/>
        <v>13</v>
      </c>
      <c r="Q904" s="68">
        <f t="shared" si="87"/>
        <v>2026</v>
      </c>
      <c r="R904" s="69">
        <f t="shared" si="88"/>
        <v>-102.3715624999968</v>
      </c>
      <c r="S904" s="69">
        <f t="shared" si="89"/>
        <v>27.585775462961465</v>
      </c>
      <c r="T904" s="70" t="str">
        <f t="shared" si="84"/>
        <v>1-30 DAYS</v>
      </c>
      <c r="U904" s="70" t="str">
        <f t="shared" si="84"/>
        <v>1-30 DAYS</v>
      </c>
    </row>
    <row r="905" spans="1:21">
      <c r="A905" s="63" t="str">
        <f>VLOOKUP(L905,[1]Sheet1!$N:$P,3,0)</f>
        <v>M1 BANSALAN</v>
      </c>
      <c r="B905" s="66">
        <v>46025.441643518519</v>
      </c>
      <c r="C905" s="66">
        <v>46155.371562499997</v>
      </c>
      <c r="D905" s="67" t="s">
        <v>663</v>
      </c>
      <c r="E905" s="67" t="s">
        <v>664</v>
      </c>
      <c r="F905" s="1">
        <v>1</v>
      </c>
      <c r="G905" s="63" t="str">
        <f>VLOOKUP(D905,[2]MINDANAO!$B:$C,2,0)</f>
        <v>CT125</v>
      </c>
      <c r="H905" s="67">
        <v>58118</v>
      </c>
      <c r="I905" s="63" t="str">
        <f>VLOOKUP(L905,'[3]NEW LEGEND 2026'!M:S,7,0)</f>
        <v>MUTI</v>
      </c>
      <c r="J905" s="67" t="s">
        <v>2596</v>
      </c>
      <c r="K905" s="67" t="s">
        <v>2597</v>
      </c>
      <c r="L905" s="67" t="s">
        <v>900</v>
      </c>
      <c r="M905" s="63" t="str">
        <f>VLOOKUP(D905,'[3]NEW LEGEND 2026'!G:I,3,0)</f>
        <v>KAWASAKI</v>
      </c>
      <c r="N905" s="63" t="str">
        <f>VLOOKUP(D905,'[3]NEW LEGEND 2026'!G:J,4,0)</f>
        <v>BLACK/RED</v>
      </c>
      <c r="O905" s="68" t="str">
        <f t="shared" si="85"/>
        <v>MAY</v>
      </c>
      <c r="P905" s="68">
        <f t="shared" si="86"/>
        <v>13</v>
      </c>
      <c r="Q905" s="68">
        <f t="shared" si="87"/>
        <v>2026</v>
      </c>
      <c r="R905" s="69">
        <f t="shared" si="88"/>
        <v>-102.3715624999968</v>
      </c>
      <c r="S905" s="69">
        <f t="shared" si="89"/>
        <v>27.558356481480587</v>
      </c>
      <c r="T905" s="70" t="str">
        <f t="shared" si="84"/>
        <v>1-30 DAYS</v>
      </c>
      <c r="U905" s="70" t="str">
        <f t="shared" si="84"/>
        <v>1-30 DAYS</v>
      </c>
    </row>
    <row r="906" spans="1:21">
      <c r="A906" s="63" t="str">
        <f>VLOOKUP(L906,[1]Sheet1!$N:$P,3,0)</f>
        <v>GREATWALL</v>
      </c>
      <c r="B906" s="66">
        <v>46155.448321759257</v>
      </c>
      <c r="C906" s="66">
        <v>46155.448321759257</v>
      </c>
      <c r="D906" s="67" t="s">
        <v>1167</v>
      </c>
      <c r="E906" s="67" t="s">
        <v>1168</v>
      </c>
      <c r="F906" s="1">
        <v>1</v>
      </c>
      <c r="G906" s="63" t="str">
        <f>VLOOKUP(D906,[2]MINDANAO!$B:$C,2,0)</f>
        <v>XR150</v>
      </c>
      <c r="H906" s="67">
        <v>94078</v>
      </c>
      <c r="I906" s="63" t="str">
        <f>VLOOKUP(L906,'[3]NEW LEGEND 2026'!M:S,7,0)</f>
        <v>MUTI</v>
      </c>
      <c r="J906" s="67" t="s">
        <v>2598</v>
      </c>
      <c r="K906" s="67" t="s">
        <v>2599</v>
      </c>
      <c r="L906" s="67" t="s">
        <v>583</v>
      </c>
      <c r="M906" s="63" t="str">
        <f>VLOOKUP(D906,'[3]NEW LEGEND 2026'!G:I,3,0)</f>
        <v>HONDA</v>
      </c>
      <c r="N906" s="63" t="str">
        <f>VLOOKUP(D906,'[3]NEW LEGEND 2026'!G:J,4,0)</f>
        <v>BLACK</v>
      </c>
      <c r="O906" s="68" t="str">
        <f t="shared" si="85"/>
        <v>MAY</v>
      </c>
      <c r="P906" s="68">
        <f t="shared" si="86"/>
        <v>13</v>
      </c>
      <c r="Q906" s="68">
        <f t="shared" si="87"/>
        <v>2026</v>
      </c>
      <c r="R906" s="69">
        <f t="shared" si="88"/>
        <v>-102.44832175925694</v>
      </c>
      <c r="S906" s="69">
        <f t="shared" si="89"/>
        <v>-102.44832175925694</v>
      </c>
      <c r="T906" s="70" t="str">
        <f t="shared" si="84"/>
        <v>1-30 DAYS</v>
      </c>
      <c r="U906" s="70" t="str">
        <f t="shared" si="84"/>
        <v>1-30 DAYS</v>
      </c>
    </row>
    <row r="907" spans="1:21">
      <c r="A907" s="63" t="str">
        <f>VLOOKUP(L907,[1]Sheet1!$N:$P,3,0)</f>
        <v>M2 STO. TOMAS</v>
      </c>
      <c r="B907" s="66">
        <v>46155.479039351849</v>
      </c>
      <c r="C907" s="66">
        <v>46155.479039351849</v>
      </c>
      <c r="D907" s="67" t="s">
        <v>2600</v>
      </c>
      <c r="E907" s="67" t="s">
        <v>2601</v>
      </c>
      <c r="F907" s="1">
        <v>1</v>
      </c>
      <c r="G907" s="63" t="str">
        <f>VLOOKUP(D907,[2]MINDANAO!$B:$C,2,0)</f>
        <v>ADV160 ABS</v>
      </c>
      <c r="H907" s="67">
        <v>138000</v>
      </c>
      <c r="I907" s="63" t="str">
        <f>VLOOKUP(L907,'[3]NEW LEGEND 2026'!M:S,7,0)</f>
        <v>ULTIMATE</v>
      </c>
      <c r="J907" s="67" t="s">
        <v>2602</v>
      </c>
      <c r="K907" s="67" t="s">
        <v>2603</v>
      </c>
      <c r="L907" s="67" t="s">
        <v>1367</v>
      </c>
      <c r="M907" s="63" t="str">
        <f>VLOOKUP(D907,'[3]NEW LEGEND 2026'!G:I,3,0)</f>
        <v>HONDA</v>
      </c>
      <c r="N907" s="63" t="str">
        <f>VLOOKUP(D907,'[3]NEW LEGEND 2026'!G:J,4,0)</f>
        <v>GREEN</v>
      </c>
      <c r="O907" s="68" t="str">
        <f t="shared" si="85"/>
        <v>MAY</v>
      </c>
      <c r="P907" s="68">
        <f t="shared" si="86"/>
        <v>13</v>
      </c>
      <c r="Q907" s="68">
        <f t="shared" si="87"/>
        <v>2026</v>
      </c>
      <c r="R907" s="69">
        <f t="shared" si="88"/>
        <v>-102.47903935184877</v>
      </c>
      <c r="S907" s="69">
        <f t="shared" si="89"/>
        <v>-102.47903935184877</v>
      </c>
      <c r="T907" s="70" t="str">
        <f t="shared" si="84"/>
        <v>1-30 DAYS</v>
      </c>
      <c r="U907" s="70" t="str">
        <f t="shared" si="84"/>
        <v>1-30 DAYS</v>
      </c>
    </row>
    <row r="908" spans="1:21">
      <c r="A908" s="63" t="str">
        <f>VLOOKUP(L908,[1]Sheet1!$N:$P,3,0)</f>
        <v>M2 BATANGAS</v>
      </c>
      <c r="B908" s="66">
        <v>46155.656238425923</v>
      </c>
      <c r="C908" s="66">
        <v>46155.656238425923</v>
      </c>
      <c r="D908" s="67" t="s">
        <v>2600</v>
      </c>
      <c r="E908" s="67" t="s">
        <v>2601</v>
      </c>
      <c r="F908" s="1">
        <v>1</v>
      </c>
      <c r="G908" s="63" t="str">
        <f>VLOOKUP(D908,[2]MINDANAO!$B:$C,2,0)</f>
        <v>ADV160 ABS</v>
      </c>
      <c r="H908" s="67">
        <v>138000</v>
      </c>
      <c r="I908" s="63" t="str">
        <f>VLOOKUP(L908,'[3]NEW LEGEND 2026'!M:S,7,0)</f>
        <v>ULTIMATE</v>
      </c>
      <c r="J908" s="67" t="s">
        <v>2604</v>
      </c>
      <c r="K908" s="67" t="s">
        <v>2605</v>
      </c>
      <c r="L908" s="67" t="s">
        <v>1094</v>
      </c>
      <c r="M908" s="63" t="str">
        <f>VLOOKUP(D908,'[3]NEW LEGEND 2026'!G:I,3,0)</f>
        <v>HONDA</v>
      </c>
      <c r="N908" s="63" t="str">
        <f>VLOOKUP(D908,'[3]NEW LEGEND 2026'!G:J,4,0)</f>
        <v>GREEN</v>
      </c>
      <c r="O908" s="68" t="str">
        <f t="shared" si="85"/>
        <v>MAY</v>
      </c>
      <c r="P908" s="68">
        <f t="shared" si="86"/>
        <v>13</v>
      </c>
      <c r="Q908" s="68">
        <f t="shared" si="87"/>
        <v>2026</v>
      </c>
      <c r="R908" s="69">
        <f t="shared" si="88"/>
        <v>-102.65623842592322</v>
      </c>
      <c r="S908" s="69">
        <f t="shared" si="89"/>
        <v>-102.65623842592322</v>
      </c>
      <c r="T908" s="70" t="str">
        <f t="shared" si="84"/>
        <v>1-30 DAYS</v>
      </c>
      <c r="U908" s="70" t="str">
        <f t="shared" si="84"/>
        <v>1-30 DAYS</v>
      </c>
    </row>
    <row r="909" spans="1:21">
      <c r="A909" s="63" t="str">
        <f>VLOOKUP(L909,[1]Sheet1!$N:$P,3,0)</f>
        <v>M2 BATANGAS</v>
      </c>
      <c r="B909" s="66">
        <v>46155.656238425923</v>
      </c>
      <c r="C909" s="66">
        <v>46155.656238425923</v>
      </c>
      <c r="D909" s="67" t="s">
        <v>2600</v>
      </c>
      <c r="E909" s="67" t="s">
        <v>2601</v>
      </c>
      <c r="F909" s="1">
        <v>1</v>
      </c>
      <c r="G909" s="63" t="str">
        <f>VLOOKUP(D909,[2]MINDANAO!$B:$C,2,0)</f>
        <v>ADV160 ABS</v>
      </c>
      <c r="H909" s="67">
        <v>138000</v>
      </c>
      <c r="I909" s="63" t="str">
        <f>VLOOKUP(L909,'[3]NEW LEGEND 2026'!M:S,7,0)</f>
        <v>ULTIMATE</v>
      </c>
      <c r="J909" s="67" t="s">
        <v>2606</v>
      </c>
      <c r="K909" s="67" t="s">
        <v>2607</v>
      </c>
      <c r="L909" s="67" t="s">
        <v>1094</v>
      </c>
      <c r="M909" s="63" t="str">
        <f>VLOOKUP(D909,'[3]NEW LEGEND 2026'!G:I,3,0)</f>
        <v>HONDA</v>
      </c>
      <c r="N909" s="63" t="str">
        <f>VLOOKUP(D909,'[3]NEW LEGEND 2026'!G:J,4,0)</f>
        <v>GREEN</v>
      </c>
      <c r="O909" s="68" t="str">
        <f t="shared" si="85"/>
        <v>MAY</v>
      </c>
      <c r="P909" s="68">
        <f t="shared" si="86"/>
        <v>13</v>
      </c>
      <c r="Q909" s="68">
        <f t="shared" si="87"/>
        <v>2026</v>
      </c>
      <c r="R909" s="69">
        <f t="shared" si="88"/>
        <v>-102.65623842592322</v>
      </c>
      <c r="S909" s="69">
        <f t="shared" si="89"/>
        <v>-102.65623842592322</v>
      </c>
      <c r="T909" s="70" t="str">
        <f t="shared" si="84"/>
        <v>1-30 DAYS</v>
      </c>
      <c r="U909" s="70" t="str">
        <f t="shared" si="84"/>
        <v>1-30 DAYS</v>
      </c>
    </row>
    <row r="910" spans="1:21">
      <c r="A910" s="63" t="str">
        <f>VLOOKUP(L910,[1]Sheet1!$N:$P,3,0)</f>
        <v>M1 ALABEL</v>
      </c>
      <c r="B910" s="66">
        <v>44659.988958333342</v>
      </c>
      <c r="C910" s="66">
        <v>46156.362627314818</v>
      </c>
      <c r="D910" s="67" t="s">
        <v>2608</v>
      </c>
      <c r="E910" s="67" t="s">
        <v>2609</v>
      </c>
      <c r="F910" s="1">
        <v>1</v>
      </c>
      <c r="G910" s="63" t="str">
        <f>VLOOKUP(D910,[2]MINDANAO!$B:$C,2,0)</f>
        <v>MIO GRAVIS</v>
      </c>
      <c r="H910" s="67">
        <v>87327</v>
      </c>
      <c r="I910" s="63" t="str">
        <f>VLOOKUP(L910,'[3]NEW LEGEND 2026'!M:S,7,0)</f>
        <v>MUTI</v>
      </c>
      <c r="J910" s="67" t="s">
        <v>2610</v>
      </c>
      <c r="K910" s="67" t="s">
        <v>2611</v>
      </c>
      <c r="L910" s="67" t="s">
        <v>526</v>
      </c>
      <c r="M910" s="63" t="str">
        <f>VLOOKUP(D910,'[3]NEW LEGEND 2026'!G:I,3,0)</f>
        <v>YAMAHA</v>
      </c>
      <c r="N910" s="63" t="str">
        <f>VLOOKUP(D910,'[3]NEW LEGEND 2026'!G:J,4,0)</f>
        <v>MATTED GREEN</v>
      </c>
      <c r="O910" s="68" t="str">
        <f t="shared" si="85"/>
        <v>MAY</v>
      </c>
      <c r="P910" s="68">
        <f t="shared" si="86"/>
        <v>14</v>
      </c>
      <c r="Q910" s="68">
        <f t="shared" si="87"/>
        <v>2026</v>
      </c>
      <c r="R910" s="69">
        <f t="shared" si="88"/>
        <v>-103.36262731481838</v>
      </c>
      <c r="S910" s="69">
        <f t="shared" si="89"/>
        <v>1393.0110416666575</v>
      </c>
      <c r="T910" s="70" t="str">
        <f t="shared" si="84"/>
        <v>1-30 DAYS</v>
      </c>
      <c r="U910" s="70" t="str">
        <f t="shared" si="84"/>
        <v>91 DAYS UP</v>
      </c>
    </row>
    <row r="911" spans="1:21">
      <c r="A911" s="63" t="str">
        <f>VLOOKUP(L911,[1]Sheet1!$N:$P,3,0)</f>
        <v>M1 ALABEL</v>
      </c>
      <c r="B911" s="66">
        <v>46155.431238425917</v>
      </c>
      <c r="C911" s="66">
        <v>46156.406122685177</v>
      </c>
      <c r="D911" s="67" t="s">
        <v>2456</v>
      </c>
      <c r="E911" s="67" t="s">
        <v>2457</v>
      </c>
      <c r="F911" s="1">
        <v>1</v>
      </c>
      <c r="G911" s="63" t="str">
        <f>VLOOKUP(D911,[2]MINDANAO!$B:$C,2,0)</f>
        <v>CLICK125 FI</v>
      </c>
      <c r="H911" s="67">
        <v>81070</v>
      </c>
      <c r="I911" s="63" t="str">
        <f>VLOOKUP(L911,'[3]NEW LEGEND 2026'!M:S,7,0)</f>
        <v>MUTI</v>
      </c>
      <c r="J911" s="67" t="s">
        <v>2612</v>
      </c>
      <c r="K911" s="67" t="s">
        <v>2613</v>
      </c>
      <c r="L911" s="67" t="s">
        <v>526</v>
      </c>
      <c r="M911" s="63" t="str">
        <f>VLOOKUP(D911,'[3]NEW LEGEND 2026'!G:I,3,0)</f>
        <v>HONDA</v>
      </c>
      <c r="N911" s="63" t="str">
        <f>VLOOKUP(D911,'[3]NEW LEGEND 2026'!G:J,4,0)</f>
        <v>BLACK</v>
      </c>
      <c r="O911" s="68" t="str">
        <f t="shared" si="85"/>
        <v>MAY</v>
      </c>
      <c r="P911" s="68">
        <f t="shared" si="86"/>
        <v>14</v>
      </c>
      <c r="Q911" s="68">
        <f t="shared" si="87"/>
        <v>2026</v>
      </c>
      <c r="R911" s="69">
        <f t="shared" si="88"/>
        <v>-103.40612268517725</v>
      </c>
      <c r="S911" s="69">
        <f t="shared" si="89"/>
        <v>-102.4312384259174</v>
      </c>
      <c r="T911" s="70" t="str">
        <f t="shared" si="84"/>
        <v>1-30 DAYS</v>
      </c>
      <c r="U911" s="70" t="str">
        <f t="shared" si="84"/>
        <v>1-30 DAYS</v>
      </c>
    </row>
    <row r="912" spans="1:21">
      <c r="A912" s="63" t="str">
        <f>VLOOKUP(L912,[1]Sheet1!$N:$P,3,0)</f>
        <v>M1 BANSALAN</v>
      </c>
      <c r="B912" s="66">
        <v>46153.614930555559</v>
      </c>
      <c r="C912" s="66">
        <v>46156.444027777783</v>
      </c>
      <c r="D912" s="67" t="s">
        <v>417</v>
      </c>
      <c r="E912" s="67" t="s">
        <v>418</v>
      </c>
      <c r="F912" s="1">
        <v>1</v>
      </c>
      <c r="G912" s="63" t="str">
        <f>VLOOKUP(D912,[2]MINDANAO!$B:$C,2,0)</f>
        <v>WIZARD</v>
      </c>
      <c r="H912" s="67">
        <v>35116.07</v>
      </c>
      <c r="I912" s="63" t="str">
        <f>VLOOKUP(L912,'[3]NEW LEGEND 2026'!M:S,7,0)</f>
        <v>MUTI</v>
      </c>
      <c r="J912" s="67" t="s">
        <v>2614</v>
      </c>
      <c r="K912" s="67" t="s">
        <v>2615</v>
      </c>
      <c r="L912" s="67" t="s">
        <v>900</v>
      </c>
      <c r="M912" s="63" t="str">
        <f>VLOOKUP(D912,'[3]NEW LEGEND 2026'!G:I,3,0)</f>
        <v>SKYGO</v>
      </c>
      <c r="N912" s="63" t="str">
        <f>VLOOKUP(D912,'[3]NEW LEGEND 2026'!G:J,4,0)</f>
        <v>BLACK/RED</v>
      </c>
      <c r="O912" s="68" t="str">
        <f t="shared" si="85"/>
        <v>MAY</v>
      </c>
      <c r="P912" s="68">
        <f t="shared" si="86"/>
        <v>14</v>
      </c>
      <c r="Q912" s="68">
        <f t="shared" si="87"/>
        <v>2026</v>
      </c>
      <c r="R912" s="69">
        <f t="shared" si="88"/>
        <v>-103.44402777778305</v>
      </c>
      <c r="S912" s="69">
        <f t="shared" si="89"/>
        <v>-100.61493055555911</v>
      </c>
      <c r="T912" s="70" t="str">
        <f t="shared" si="84"/>
        <v>1-30 DAYS</v>
      </c>
      <c r="U912" s="70" t="str">
        <f t="shared" si="84"/>
        <v>1-30 DAYS</v>
      </c>
    </row>
    <row r="913" spans="1:21">
      <c r="A913" s="63" t="str">
        <f>VLOOKUP(L913,[1]Sheet1!$N:$P,3,0)</f>
        <v>M1 BANSALAN</v>
      </c>
      <c r="B913" s="66">
        <v>46153.614930555559</v>
      </c>
      <c r="C913" s="66">
        <v>46156.444027777783</v>
      </c>
      <c r="D913" s="67" t="s">
        <v>417</v>
      </c>
      <c r="E913" s="67" t="s">
        <v>418</v>
      </c>
      <c r="F913" s="1">
        <v>1</v>
      </c>
      <c r="G913" s="63" t="str">
        <f>VLOOKUP(D913,[2]MINDANAO!$B:$C,2,0)</f>
        <v>WIZARD</v>
      </c>
      <c r="H913" s="67">
        <v>35116.07</v>
      </c>
      <c r="I913" s="63" t="str">
        <f>VLOOKUP(L913,'[3]NEW LEGEND 2026'!M:S,7,0)</f>
        <v>MUTI</v>
      </c>
      <c r="J913" s="67" t="s">
        <v>2616</v>
      </c>
      <c r="K913" s="67" t="s">
        <v>2617</v>
      </c>
      <c r="L913" s="67" t="s">
        <v>900</v>
      </c>
      <c r="M913" s="63" t="str">
        <f>VLOOKUP(D913,'[3]NEW LEGEND 2026'!G:I,3,0)</f>
        <v>SKYGO</v>
      </c>
      <c r="N913" s="63" t="str">
        <f>VLOOKUP(D913,'[3]NEW LEGEND 2026'!G:J,4,0)</f>
        <v>BLACK/RED</v>
      </c>
      <c r="O913" s="68" t="str">
        <f t="shared" si="85"/>
        <v>MAY</v>
      </c>
      <c r="P913" s="68">
        <f t="shared" si="86"/>
        <v>14</v>
      </c>
      <c r="Q913" s="68">
        <f t="shared" si="87"/>
        <v>2026</v>
      </c>
      <c r="R913" s="69">
        <f t="shared" si="88"/>
        <v>-103.44402777778305</v>
      </c>
      <c r="S913" s="69">
        <f t="shared" si="89"/>
        <v>-100.61493055555911</v>
      </c>
      <c r="T913" s="70" t="str">
        <f t="shared" si="84"/>
        <v>1-30 DAYS</v>
      </c>
      <c r="U913" s="70" t="str">
        <f t="shared" si="84"/>
        <v>1-30 DAYS</v>
      </c>
    </row>
    <row r="914" spans="1:21">
      <c r="A914" s="63" t="str">
        <f>VLOOKUP(L914,[1]Sheet1!$N:$P,3,0)</f>
        <v>M2 CABANTIAN</v>
      </c>
      <c r="B914" s="66">
        <v>46155.610150462962</v>
      </c>
      <c r="C914" s="66">
        <v>46156.449374999997</v>
      </c>
      <c r="D914" s="67" t="s">
        <v>1194</v>
      </c>
      <c r="E914" s="67" t="s">
        <v>1195</v>
      </c>
      <c r="F914" s="1">
        <v>1</v>
      </c>
      <c r="G914" s="63" t="str">
        <f>VLOOKUP(D914,[2]MINDANAO!$B:$C,2,0)</f>
        <v>ADV160</v>
      </c>
      <c r="H914" s="67">
        <v>157558</v>
      </c>
      <c r="I914" s="63" t="str">
        <f>VLOOKUP(L914,'[3]NEW LEGEND 2026'!M:S,7,0)</f>
        <v>ULTIMATE</v>
      </c>
      <c r="J914" s="67" t="s">
        <v>2618</v>
      </c>
      <c r="K914" s="67" t="s">
        <v>2619</v>
      </c>
      <c r="L914" s="67" t="s">
        <v>707</v>
      </c>
      <c r="M914" s="63" t="str">
        <f>VLOOKUP(D914,'[3]NEW LEGEND 2026'!G:I,3,0)</f>
        <v>HONDA</v>
      </c>
      <c r="N914" s="63" t="str">
        <f>VLOOKUP(D914,'[3]NEW LEGEND 2026'!G:J,4,0)</f>
        <v>RED/BLACK</v>
      </c>
      <c r="O914" s="68" t="str">
        <f t="shared" si="85"/>
        <v>MAY</v>
      </c>
      <c r="P914" s="68">
        <f t="shared" si="86"/>
        <v>14</v>
      </c>
      <c r="Q914" s="68">
        <f t="shared" si="87"/>
        <v>2026</v>
      </c>
      <c r="R914" s="69">
        <f t="shared" si="88"/>
        <v>-103.44937499999651</v>
      </c>
      <c r="S914" s="69">
        <f t="shared" si="89"/>
        <v>-102.61015046296234</v>
      </c>
      <c r="T914" s="70" t="str">
        <f t="shared" ref="T914:U977" si="90">IF(R914&lt;=30,"1-30 DAYS",IF(R914&lt;=60,"31-60 DAYS",IF(R914&lt;=90,"61-90 DAYS","91 DAYS UP")))</f>
        <v>1-30 DAYS</v>
      </c>
      <c r="U914" s="70" t="str">
        <f t="shared" si="90"/>
        <v>1-30 DAYS</v>
      </c>
    </row>
    <row r="915" spans="1:21">
      <c r="A915" s="63" t="str">
        <f>VLOOKUP(L915,[1]Sheet1!$N:$P,3,0)</f>
        <v>M2 CABANTIAN</v>
      </c>
      <c r="B915" s="66">
        <v>46155.610150462962</v>
      </c>
      <c r="C915" s="66">
        <v>46156.449374999997</v>
      </c>
      <c r="D915" s="67" t="s">
        <v>1007</v>
      </c>
      <c r="E915" s="67" t="s">
        <v>1008</v>
      </c>
      <c r="F915" s="1">
        <v>1</v>
      </c>
      <c r="G915" s="63" t="str">
        <f>VLOOKUP(D915,[2]MINDANAO!$B:$C,2,0)</f>
        <v>XRM DUAL SPORTS FI(DS)</v>
      </c>
      <c r="H915" s="67">
        <v>70950</v>
      </c>
      <c r="I915" s="63" t="str">
        <f>VLOOKUP(L915,'[3]NEW LEGEND 2026'!M:S,7,0)</f>
        <v>ULTIMATE</v>
      </c>
      <c r="J915" s="67" t="s">
        <v>2620</v>
      </c>
      <c r="K915" s="67" t="s">
        <v>2621</v>
      </c>
      <c r="L915" s="67" t="s">
        <v>707</v>
      </c>
      <c r="M915" s="63" t="str">
        <f>VLOOKUP(D915,'[3]NEW LEGEND 2026'!G:I,3,0)</f>
        <v>HONDA</v>
      </c>
      <c r="N915" s="63" t="str">
        <f>VLOOKUP(D915,'[3]NEW LEGEND 2026'!G:J,4,0)</f>
        <v>BLACK</v>
      </c>
      <c r="O915" s="68" t="str">
        <f t="shared" si="85"/>
        <v>MAY</v>
      </c>
      <c r="P915" s="68">
        <f t="shared" si="86"/>
        <v>14</v>
      </c>
      <c r="Q915" s="68">
        <f t="shared" si="87"/>
        <v>2026</v>
      </c>
      <c r="R915" s="69">
        <f t="shared" si="88"/>
        <v>-103.44937499999651</v>
      </c>
      <c r="S915" s="69">
        <f t="shared" si="89"/>
        <v>-102.61015046296234</v>
      </c>
      <c r="T915" s="70" t="str">
        <f t="shared" si="90"/>
        <v>1-30 DAYS</v>
      </c>
      <c r="U915" s="70" t="str">
        <f t="shared" si="90"/>
        <v>1-30 DAYS</v>
      </c>
    </row>
    <row r="916" spans="1:21">
      <c r="A916" s="63" t="str">
        <f>VLOOKUP(L916,[1]Sheet1!$N:$P,3,0)</f>
        <v>M1 POLOMOLOK</v>
      </c>
      <c r="B916" s="66">
        <v>46156.607303240737</v>
      </c>
      <c r="C916" s="66">
        <v>46156.607291666667</v>
      </c>
      <c r="D916" s="67" t="s">
        <v>1955</v>
      </c>
      <c r="E916" s="67" t="s">
        <v>1956</v>
      </c>
      <c r="F916" s="1">
        <v>1</v>
      </c>
      <c r="G916" s="63" t="str">
        <f>VLOOKUP(D916,[2]MINDANAO!$B:$C,2,0)</f>
        <v>SMASH(MAGS)</v>
      </c>
      <c r="H916" s="67">
        <v>65852</v>
      </c>
      <c r="I916" s="63" t="str">
        <f>VLOOKUP(L916,'[3]NEW LEGEND 2026'!M:S,7,0)</f>
        <v>MUTI</v>
      </c>
      <c r="J916" s="67" t="s">
        <v>2622</v>
      </c>
      <c r="K916" s="67" t="s">
        <v>2623</v>
      </c>
      <c r="L916" s="67" t="s">
        <v>376</v>
      </c>
      <c r="M916" s="63" t="str">
        <f>VLOOKUP(D916,'[3]NEW LEGEND 2026'!G:I,3,0)</f>
        <v>SUZUKI</v>
      </c>
      <c r="N916" s="63" t="str">
        <f>VLOOKUP(D916,'[3]NEW LEGEND 2026'!G:J,4,0)</f>
        <v>EBLUE</v>
      </c>
      <c r="O916" s="68" t="str">
        <f t="shared" si="85"/>
        <v>MAY</v>
      </c>
      <c r="P916" s="68">
        <f t="shared" si="86"/>
        <v>14</v>
      </c>
      <c r="Q916" s="68">
        <f t="shared" si="87"/>
        <v>2026</v>
      </c>
      <c r="R916" s="69">
        <f t="shared" si="88"/>
        <v>-103.60729166666715</v>
      </c>
      <c r="S916" s="69">
        <f t="shared" si="89"/>
        <v>-103.60730324073666</v>
      </c>
      <c r="T916" s="70" t="str">
        <f t="shared" si="90"/>
        <v>1-30 DAYS</v>
      </c>
      <c r="U916" s="70" t="str">
        <f t="shared" si="90"/>
        <v>1-30 DAYS</v>
      </c>
    </row>
    <row r="917" spans="1:21">
      <c r="A917" s="63" t="str">
        <f>VLOOKUP(L917,[1]Sheet1!$N:$P,3,0)</f>
        <v>GREATWALL</v>
      </c>
      <c r="B917" s="66">
        <v>46076.680856481478</v>
      </c>
      <c r="C917" s="66">
        <v>46156.680451388893</v>
      </c>
      <c r="D917" s="67" t="s">
        <v>2115</v>
      </c>
      <c r="E917" s="67" t="s">
        <v>2116</v>
      </c>
      <c r="F917" s="1">
        <v>1</v>
      </c>
      <c r="G917" s="63" t="str">
        <f>VLOOKUP(D917,[2]MINDANAO!$B:$C,2,0)</f>
        <v>BEAT FI PREM</v>
      </c>
      <c r="H917" s="67">
        <v>64508.93</v>
      </c>
      <c r="I917" s="63" t="str">
        <f>VLOOKUP(L917,'[3]NEW LEGEND 2026'!M:S,7,0)</f>
        <v>MUTI</v>
      </c>
      <c r="J917" s="67" t="s">
        <v>2624</v>
      </c>
      <c r="K917" s="67" t="s">
        <v>2625</v>
      </c>
      <c r="L917" s="67" t="s">
        <v>583</v>
      </c>
      <c r="M917" s="63" t="str">
        <f>VLOOKUP(D917,'[3]NEW LEGEND 2026'!G:I,3,0)</f>
        <v>HONDA</v>
      </c>
      <c r="N917" s="63" t="str">
        <f>VLOOKUP(D917,'[3]NEW LEGEND 2026'!G:J,4,0)</f>
        <v>WHITE</v>
      </c>
      <c r="O917" s="68" t="str">
        <f t="shared" si="85"/>
        <v>MAY</v>
      </c>
      <c r="P917" s="68">
        <f t="shared" si="86"/>
        <v>14</v>
      </c>
      <c r="Q917" s="68">
        <f t="shared" si="87"/>
        <v>2026</v>
      </c>
      <c r="R917" s="69">
        <f t="shared" si="88"/>
        <v>-103.68045138889283</v>
      </c>
      <c r="S917" s="69">
        <f t="shared" si="89"/>
        <v>-23.680856481478259</v>
      </c>
      <c r="T917" s="70" t="str">
        <f t="shared" si="90"/>
        <v>1-30 DAYS</v>
      </c>
      <c r="U917" s="70" t="str">
        <f t="shared" si="90"/>
        <v>1-30 DAYS</v>
      </c>
    </row>
    <row r="918" spans="1:21">
      <c r="A918" s="63" t="str">
        <f>VLOOKUP(L918,[1]Sheet1!$N:$P,3,0)</f>
        <v>M1 SURALLAH</v>
      </c>
      <c r="B918" s="66">
        <v>45951.623414351852</v>
      </c>
      <c r="C918" s="66">
        <v>46157.386296296303</v>
      </c>
      <c r="D918" s="67" t="s">
        <v>1042</v>
      </c>
      <c r="E918" s="67" t="s">
        <v>1043</v>
      </c>
      <c r="F918" s="1">
        <v>1</v>
      </c>
      <c r="G918" s="63" t="str">
        <f>VLOOKUP(D918,[2]MINDANAO!$B:$C,2,0)</f>
        <v>SMASH(SPOKE)</v>
      </c>
      <c r="H918" s="67">
        <v>61202</v>
      </c>
      <c r="I918" s="63" t="str">
        <f>VLOOKUP(L918,'[3]NEW LEGEND 2026'!M:S,7,0)</f>
        <v>MUTI</v>
      </c>
      <c r="J918" s="67" t="s">
        <v>2626</v>
      </c>
      <c r="K918" s="67" t="s">
        <v>2627</v>
      </c>
      <c r="L918" s="67" t="s">
        <v>546</v>
      </c>
      <c r="M918" s="63" t="str">
        <f>VLOOKUP(D918,'[3]NEW LEGEND 2026'!G:I,3,0)</f>
        <v>SUZUKI</v>
      </c>
      <c r="N918" s="63" t="str">
        <f>VLOOKUP(D918,'[3]NEW LEGEND 2026'!G:J,4,0)</f>
        <v>E1GRYGRN</v>
      </c>
      <c r="O918" s="68" t="str">
        <f t="shared" si="85"/>
        <v>MAY</v>
      </c>
      <c r="P918" s="68">
        <f t="shared" si="86"/>
        <v>15</v>
      </c>
      <c r="Q918" s="68">
        <f t="shared" si="87"/>
        <v>2026</v>
      </c>
      <c r="R918" s="69">
        <f t="shared" si="88"/>
        <v>-104.38629629630304</v>
      </c>
      <c r="S918" s="69">
        <f t="shared" si="89"/>
        <v>101.37658564814774</v>
      </c>
      <c r="T918" s="70" t="str">
        <f t="shared" si="90"/>
        <v>1-30 DAYS</v>
      </c>
      <c r="U918" s="70" t="str">
        <f t="shared" si="90"/>
        <v>91 DAYS UP</v>
      </c>
    </row>
    <row r="919" spans="1:21">
      <c r="A919" s="63" t="str">
        <f>VLOOKUP(L919,[1]Sheet1!$N:$P,3,0)</f>
        <v>M2 ECOLAND</v>
      </c>
      <c r="B919" s="66">
        <v>46155.643067129633</v>
      </c>
      <c r="C919" s="66">
        <v>46157.403090277781</v>
      </c>
      <c r="D919" s="67" t="s">
        <v>663</v>
      </c>
      <c r="E919" s="67" t="s">
        <v>664</v>
      </c>
      <c r="F919" s="1">
        <v>1</v>
      </c>
      <c r="G919" s="63" t="str">
        <f>VLOOKUP(D919,[2]MINDANAO!$B:$C,2,0)</f>
        <v>CT125</v>
      </c>
      <c r="H919" s="67">
        <v>58118</v>
      </c>
      <c r="I919" s="63" t="str">
        <f>VLOOKUP(L919,'[3]NEW LEGEND 2026'!M:S,7,0)</f>
        <v>ULTIMATE</v>
      </c>
      <c r="J919" s="67" t="s">
        <v>2628</v>
      </c>
      <c r="K919" s="67" t="s">
        <v>2629</v>
      </c>
      <c r="L919" s="67" t="s">
        <v>1004</v>
      </c>
      <c r="M919" s="63" t="str">
        <f>VLOOKUP(D919,'[3]NEW LEGEND 2026'!G:I,3,0)</f>
        <v>KAWASAKI</v>
      </c>
      <c r="N919" s="63" t="str">
        <f>VLOOKUP(D919,'[3]NEW LEGEND 2026'!G:J,4,0)</f>
        <v>BLACK/RED</v>
      </c>
      <c r="O919" s="68" t="str">
        <f t="shared" si="85"/>
        <v>MAY</v>
      </c>
      <c r="P919" s="68">
        <f t="shared" si="86"/>
        <v>15</v>
      </c>
      <c r="Q919" s="68">
        <f t="shared" si="87"/>
        <v>2026</v>
      </c>
      <c r="R919" s="69">
        <f t="shared" si="88"/>
        <v>-104.4030902777813</v>
      </c>
      <c r="S919" s="69">
        <f t="shared" si="89"/>
        <v>-102.64306712963298</v>
      </c>
      <c r="T919" s="70" t="str">
        <f t="shared" si="90"/>
        <v>1-30 DAYS</v>
      </c>
      <c r="U919" s="70" t="str">
        <f t="shared" si="90"/>
        <v>1-30 DAYS</v>
      </c>
    </row>
    <row r="920" spans="1:21">
      <c r="A920" s="63" t="str">
        <f>VLOOKUP(L920,[1]Sheet1!$N:$P,3,0)</f>
        <v>M2 ECOLAND</v>
      </c>
      <c r="B920" s="66">
        <v>46155.643067129633</v>
      </c>
      <c r="C920" s="66">
        <v>46157.403090277781</v>
      </c>
      <c r="D920" s="67" t="s">
        <v>663</v>
      </c>
      <c r="E920" s="67" t="s">
        <v>664</v>
      </c>
      <c r="F920" s="1">
        <v>1</v>
      </c>
      <c r="G920" s="63" t="str">
        <f>VLOOKUP(D920,[2]MINDANAO!$B:$C,2,0)</f>
        <v>CT125</v>
      </c>
      <c r="H920" s="67">
        <v>58118</v>
      </c>
      <c r="I920" s="63" t="str">
        <f>VLOOKUP(L920,'[3]NEW LEGEND 2026'!M:S,7,0)</f>
        <v>ULTIMATE</v>
      </c>
      <c r="J920" s="67" t="s">
        <v>2630</v>
      </c>
      <c r="K920" s="67" t="s">
        <v>2631</v>
      </c>
      <c r="L920" s="67" t="s">
        <v>1004</v>
      </c>
      <c r="M920" s="63" t="str">
        <f>VLOOKUP(D920,'[3]NEW LEGEND 2026'!G:I,3,0)</f>
        <v>KAWASAKI</v>
      </c>
      <c r="N920" s="63" t="str">
        <f>VLOOKUP(D920,'[3]NEW LEGEND 2026'!G:J,4,0)</f>
        <v>BLACK/RED</v>
      </c>
      <c r="O920" s="68" t="str">
        <f t="shared" si="85"/>
        <v>MAY</v>
      </c>
      <c r="P920" s="68">
        <f t="shared" si="86"/>
        <v>15</v>
      </c>
      <c r="Q920" s="68">
        <f t="shared" si="87"/>
        <v>2026</v>
      </c>
      <c r="R920" s="69">
        <f t="shared" si="88"/>
        <v>-104.4030902777813</v>
      </c>
      <c r="S920" s="69">
        <f t="shared" si="89"/>
        <v>-102.64306712963298</v>
      </c>
      <c r="T920" s="70" t="str">
        <f t="shared" si="90"/>
        <v>1-30 DAYS</v>
      </c>
      <c r="U920" s="70" t="str">
        <f t="shared" si="90"/>
        <v>1-30 DAYS</v>
      </c>
    </row>
    <row r="921" spans="1:21">
      <c r="A921" s="63" t="str">
        <f>VLOOKUP(L921,[1]Sheet1!$N:$P,3,0)</f>
        <v>M2 ECOLAND</v>
      </c>
      <c r="B921" s="66">
        <v>46155.643067129633</v>
      </c>
      <c r="C921" s="66">
        <v>46157.403090277781</v>
      </c>
      <c r="D921" s="67" t="s">
        <v>663</v>
      </c>
      <c r="E921" s="67" t="s">
        <v>664</v>
      </c>
      <c r="F921" s="1">
        <v>1</v>
      </c>
      <c r="G921" s="63" t="str">
        <f>VLOOKUP(D921,[2]MINDANAO!$B:$C,2,0)</f>
        <v>CT125</v>
      </c>
      <c r="H921" s="67">
        <v>58118</v>
      </c>
      <c r="I921" s="63" t="str">
        <f>VLOOKUP(L921,'[3]NEW LEGEND 2026'!M:S,7,0)</f>
        <v>ULTIMATE</v>
      </c>
      <c r="J921" s="67" t="s">
        <v>2632</v>
      </c>
      <c r="K921" s="67" t="s">
        <v>2633</v>
      </c>
      <c r="L921" s="67" t="s">
        <v>1004</v>
      </c>
      <c r="M921" s="63" t="str">
        <f>VLOOKUP(D921,'[3]NEW LEGEND 2026'!G:I,3,0)</f>
        <v>KAWASAKI</v>
      </c>
      <c r="N921" s="63" t="str">
        <f>VLOOKUP(D921,'[3]NEW LEGEND 2026'!G:J,4,0)</f>
        <v>BLACK/RED</v>
      </c>
      <c r="O921" s="68" t="str">
        <f t="shared" si="85"/>
        <v>MAY</v>
      </c>
      <c r="P921" s="68">
        <f t="shared" si="86"/>
        <v>15</v>
      </c>
      <c r="Q921" s="68">
        <f t="shared" si="87"/>
        <v>2026</v>
      </c>
      <c r="R921" s="69">
        <f t="shared" si="88"/>
        <v>-104.4030902777813</v>
      </c>
      <c r="S921" s="69">
        <f t="shared" si="89"/>
        <v>-102.64306712963298</v>
      </c>
      <c r="T921" s="70" t="str">
        <f t="shared" si="90"/>
        <v>1-30 DAYS</v>
      </c>
      <c r="U921" s="70" t="str">
        <f t="shared" si="90"/>
        <v>1-30 DAYS</v>
      </c>
    </row>
    <row r="922" spans="1:21">
      <c r="A922" s="63" t="str">
        <f>VLOOKUP(L922,[1]Sheet1!$N:$P,3,0)</f>
        <v>M2 ECOLAND</v>
      </c>
      <c r="B922" s="66">
        <v>46155.643067129633</v>
      </c>
      <c r="C922" s="66">
        <v>46157.403090277781</v>
      </c>
      <c r="D922" s="67" t="s">
        <v>907</v>
      </c>
      <c r="E922" s="67" t="s">
        <v>908</v>
      </c>
      <c r="F922" s="1">
        <v>1</v>
      </c>
      <c r="G922" s="63" t="str">
        <f>VLOOKUP(D922,[2]MINDANAO!$B:$C,2,0)</f>
        <v>CT125</v>
      </c>
      <c r="H922" s="67">
        <v>59246</v>
      </c>
      <c r="I922" s="63" t="str">
        <f>VLOOKUP(L922,'[3]NEW LEGEND 2026'!M:S,7,0)</f>
        <v>ULTIMATE</v>
      </c>
      <c r="J922" s="67" t="s">
        <v>2634</v>
      </c>
      <c r="K922" s="67" t="s">
        <v>2635</v>
      </c>
      <c r="L922" s="67" t="s">
        <v>1004</v>
      </c>
      <c r="M922" s="63" t="str">
        <f>VLOOKUP(D922,'[3]NEW LEGEND 2026'!G:I,3,0)</f>
        <v>KAWASAKI</v>
      </c>
      <c r="N922" s="63" t="str">
        <f>VLOOKUP(D922,'[3]NEW LEGEND 2026'!G:J,4,0)</f>
        <v>BLACK/GRAY</v>
      </c>
      <c r="O922" s="68" t="str">
        <f t="shared" si="85"/>
        <v>MAY</v>
      </c>
      <c r="P922" s="68">
        <f t="shared" si="86"/>
        <v>15</v>
      </c>
      <c r="Q922" s="68">
        <f t="shared" si="87"/>
        <v>2026</v>
      </c>
      <c r="R922" s="69">
        <f t="shared" si="88"/>
        <v>-104.4030902777813</v>
      </c>
      <c r="S922" s="69">
        <f t="shared" si="89"/>
        <v>-102.64306712963298</v>
      </c>
      <c r="T922" s="70" t="str">
        <f t="shared" si="90"/>
        <v>1-30 DAYS</v>
      </c>
      <c r="U922" s="70" t="str">
        <f t="shared" si="90"/>
        <v>1-30 DAYS</v>
      </c>
    </row>
    <row r="923" spans="1:21">
      <c r="A923" s="63" t="str">
        <f>VLOOKUP(L923,[1]Sheet1!$N:$P,3,0)</f>
        <v>M1 BUTUAN</v>
      </c>
      <c r="B923" s="66">
        <v>46157.501550925917</v>
      </c>
      <c r="C923" s="66">
        <v>46157.501550925917</v>
      </c>
      <c r="D923" s="67" t="s">
        <v>2576</v>
      </c>
      <c r="E923" s="67" t="s">
        <v>2577</v>
      </c>
      <c r="F923" s="1">
        <v>1</v>
      </c>
      <c r="G923" s="63" t="str">
        <f>VLOOKUP(D923,[2]MINDANAO!$B:$C,2,0)</f>
        <v>DR-160</v>
      </c>
      <c r="H923" s="67">
        <v>109616.07</v>
      </c>
      <c r="I923" s="63" t="str">
        <f>VLOOKUP(L923,'[3]NEW LEGEND 2026'!M:S,7,0)</f>
        <v>MUTI</v>
      </c>
      <c r="J923" s="67" t="s">
        <v>2636</v>
      </c>
      <c r="K923" s="67" t="s">
        <v>2637</v>
      </c>
      <c r="L923" s="67" t="s">
        <v>897</v>
      </c>
      <c r="M923" s="63" t="str">
        <f>VLOOKUP(D923,'[3]NEW LEGEND 2026'!G:I,3,0)</f>
        <v>SUZUKI</v>
      </c>
      <c r="N923" s="63" t="str">
        <f>VLOOKUP(D923,'[3]NEW LEGEND 2026'!G:J,4,0)</f>
        <v>WHITE</v>
      </c>
      <c r="O923" s="68" t="str">
        <f t="shared" si="85"/>
        <v>MAY</v>
      </c>
      <c r="P923" s="68">
        <f t="shared" si="86"/>
        <v>15</v>
      </c>
      <c r="Q923" s="68">
        <f t="shared" si="87"/>
        <v>2026</v>
      </c>
      <c r="R923" s="69">
        <f t="shared" si="88"/>
        <v>-104.5015509259174</v>
      </c>
      <c r="S923" s="69">
        <f t="shared" si="89"/>
        <v>-104.5015509259174</v>
      </c>
      <c r="T923" s="70" t="str">
        <f t="shared" si="90"/>
        <v>1-30 DAYS</v>
      </c>
      <c r="U923" s="70" t="str">
        <f t="shared" si="90"/>
        <v>1-30 DAYS</v>
      </c>
    </row>
    <row r="924" spans="1:21">
      <c r="A924" s="63" t="str">
        <f>VLOOKUP(L924,[1]Sheet1!$N:$P,3,0)</f>
        <v>M2 CABADBARAN</v>
      </c>
      <c r="B924" s="66">
        <v>46136.488865740743</v>
      </c>
      <c r="C924" s="66">
        <v>46158.410185185188</v>
      </c>
      <c r="D924" s="67" t="s">
        <v>1038</v>
      </c>
      <c r="E924" s="67" t="s">
        <v>1039</v>
      </c>
      <c r="F924" s="1">
        <v>1</v>
      </c>
      <c r="G924" s="63" t="str">
        <f>VLOOKUP(D924,[2]MINDANAO!$B:$C,2,0)</f>
        <v>BAJAJ RE 4S FI</v>
      </c>
      <c r="H924" s="67">
        <v>187000</v>
      </c>
      <c r="I924" s="63" t="str">
        <f>VLOOKUP(L924,'[3]NEW LEGEND 2026'!M:S,7,0)</f>
        <v>ULTIMATE</v>
      </c>
      <c r="J924" s="67" t="s">
        <v>2638</v>
      </c>
      <c r="K924" s="67" t="s">
        <v>2639</v>
      </c>
      <c r="L924" s="67" t="s">
        <v>704</v>
      </c>
      <c r="M924" s="63" t="str">
        <f>VLOOKUP(D924,'[3]NEW LEGEND 2026'!G:I,3,0)</f>
        <v>TRIMOTORS</v>
      </c>
      <c r="N924" s="63" t="str">
        <f>VLOOKUP(D924,'[3]NEW LEGEND 2026'!G:J,4,0)</f>
        <v>GREEN</v>
      </c>
      <c r="O924" s="68" t="str">
        <f t="shared" si="85"/>
        <v>MAY</v>
      </c>
      <c r="P924" s="68">
        <f t="shared" si="86"/>
        <v>16</v>
      </c>
      <c r="Q924" s="68">
        <f t="shared" si="87"/>
        <v>2026</v>
      </c>
      <c r="R924" s="69">
        <f t="shared" si="88"/>
        <v>-105.41018518518831</v>
      </c>
      <c r="S924" s="69">
        <f t="shared" si="89"/>
        <v>-83.488865740742767</v>
      </c>
      <c r="T924" s="70" t="str">
        <f t="shared" si="90"/>
        <v>1-30 DAYS</v>
      </c>
      <c r="U924" s="70" t="str">
        <f t="shared" si="90"/>
        <v>1-30 DAYS</v>
      </c>
    </row>
    <row r="925" spans="1:21">
      <c r="A925" s="63" t="str">
        <f>VLOOKUP(L925,[1]Sheet1!$N:$P,3,0)</f>
        <v>M2 SAMAL</v>
      </c>
      <c r="B925" s="66">
        <v>46108.571493055562</v>
      </c>
      <c r="C925" s="66">
        <v>46158.500879629632</v>
      </c>
      <c r="D925" s="67" t="s">
        <v>1060</v>
      </c>
      <c r="E925" s="67" t="s">
        <v>1061</v>
      </c>
      <c r="F925" s="1">
        <v>1</v>
      </c>
      <c r="G925" s="63" t="str">
        <f>VLOOKUP(D925,[2]MINDANAO!$B:$C,2,0)</f>
        <v>MIO AEROX S 155</v>
      </c>
      <c r="H925" s="67">
        <v>152427</v>
      </c>
      <c r="I925" s="63" t="str">
        <f>VLOOKUP(L925,'[3]NEW LEGEND 2026'!M:S,7,0)</f>
        <v>ULTIMATE</v>
      </c>
      <c r="J925" s="67" t="s">
        <v>2640</v>
      </c>
      <c r="K925" s="67" t="s">
        <v>2641</v>
      </c>
      <c r="L925" s="67" t="s">
        <v>731</v>
      </c>
      <c r="M925" s="63" t="str">
        <f>VLOOKUP(D925,'[3]NEW LEGEND 2026'!G:I,3,0)</f>
        <v>YAMAHA</v>
      </c>
      <c r="N925" s="63" t="str">
        <f>VLOOKUP(D925,'[3]NEW LEGEND 2026'!G:J,4,0)</f>
        <v>MATTE BLUE</v>
      </c>
      <c r="O925" s="68" t="str">
        <f t="shared" si="85"/>
        <v>MAY</v>
      </c>
      <c r="P925" s="68">
        <f t="shared" si="86"/>
        <v>16</v>
      </c>
      <c r="Q925" s="68">
        <f t="shared" si="87"/>
        <v>2026</v>
      </c>
      <c r="R925" s="69">
        <f t="shared" si="88"/>
        <v>-105.50087962963153</v>
      </c>
      <c r="S925" s="69">
        <f t="shared" si="89"/>
        <v>-55.571493055562314</v>
      </c>
      <c r="T925" s="70" t="str">
        <f t="shared" si="90"/>
        <v>1-30 DAYS</v>
      </c>
      <c r="U925" s="70" t="str">
        <f t="shared" si="90"/>
        <v>1-30 DAYS</v>
      </c>
    </row>
    <row r="926" spans="1:21">
      <c r="A926" s="63" t="str">
        <f>VLOOKUP(L926,[1]Sheet1!$N:$P,3,0)</f>
        <v>M2 SAMAL</v>
      </c>
      <c r="B926" s="66">
        <v>46157.568888888891</v>
      </c>
      <c r="C926" s="66">
        <v>46158.505844907413</v>
      </c>
      <c r="D926" s="67" t="s">
        <v>1504</v>
      </c>
      <c r="E926" s="67" t="s">
        <v>1505</v>
      </c>
      <c r="F926" s="1">
        <v>1</v>
      </c>
      <c r="G926" s="63" t="str">
        <f>VLOOKUP(D926,[2]MINDANAO!$B:$C,2,0)</f>
        <v>KLX150</v>
      </c>
      <c r="H926" s="67">
        <v>130686</v>
      </c>
      <c r="I926" s="63" t="str">
        <f>VLOOKUP(L926,'[3]NEW LEGEND 2026'!M:S,7,0)</f>
        <v>ULTIMATE</v>
      </c>
      <c r="J926" s="67" t="s">
        <v>2642</v>
      </c>
      <c r="K926" s="67" t="s">
        <v>2643</v>
      </c>
      <c r="L926" s="67" t="s">
        <v>731</v>
      </c>
      <c r="M926" s="63" t="str">
        <f>VLOOKUP(D926,'[3]NEW LEGEND 2026'!G:I,3,0)</f>
        <v>KAWASAKI</v>
      </c>
      <c r="N926" s="63" t="str">
        <f>VLOOKUP(D926,'[3]NEW LEGEND 2026'!G:J,4,0)</f>
        <v>BLACK</v>
      </c>
      <c r="O926" s="68" t="str">
        <f t="shared" si="85"/>
        <v>MAY</v>
      </c>
      <c r="P926" s="68">
        <f t="shared" si="86"/>
        <v>16</v>
      </c>
      <c r="Q926" s="68">
        <f t="shared" si="87"/>
        <v>2026</v>
      </c>
      <c r="R926" s="69">
        <f t="shared" si="88"/>
        <v>-105.50584490741312</v>
      </c>
      <c r="S926" s="69">
        <f t="shared" si="89"/>
        <v>-104.5688888888908</v>
      </c>
      <c r="T926" s="70" t="str">
        <f t="shared" si="90"/>
        <v>1-30 DAYS</v>
      </c>
      <c r="U926" s="70" t="str">
        <f t="shared" si="90"/>
        <v>1-30 DAYS</v>
      </c>
    </row>
    <row r="927" spans="1:21">
      <c r="A927" s="63" t="str">
        <f>VLOOKUP(L927,[1]Sheet1!$N:$P,3,0)</f>
        <v>M2 SAMAL</v>
      </c>
      <c r="B927" s="66">
        <v>46157.568888888891</v>
      </c>
      <c r="C927" s="66">
        <v>46158.505844907413</v>
      </c>
      <c r="D927" s="67" t="s">
        <v>1975</v>
      </c>
      <c r="E927" s="67" t="s">
        <v>1976</v>
      </c>
      <c r="F927" s="1">
        <v>1</v>
      </c>
      <c r="G927" s="63" t="str">
        <f>VLOOKUP(D927,[2]MINDANAO!$B:$C,2,0)</f>
        <v>NMAX155 FI ABS</v>
      </c>
      <c r="H927" s="67">
        <v>131528.57</v>
      </c>
      <c r="I927" s="63" t="str">
        <f>VLOOKUP(L927,'[3]NEW LEGEND 2026'!M:S,7,0)</f>
        <v>ULTIMATE</v>
      </c>
      <c r="J927" s="67" t="s">
        <v>2644</v>
      </c>
      <c r="K927" s="67" t="s">
        <v>2645</v>
      </c>
      <c r="L927" s="67" t="s">
        <v>731</v>
      </c>
      <c r="M927" s="63" t="str">
        <f>VLOOKUP(D927,'[3]NEW LEGEND 2026'!G:I,3,0)</f>
        <v>YAMAHA</v>
      </c>
      <c r="N927" s="63" t="str">
        <f>VLOOKUP(D927,'[3]NEW LEGEND 2026'!G:J,4,0)</f>
        <v>MATTE DARK GRAY</v>
      </c>
      <c r="O927" s="68" t="str">
        <f t="shared" si="85"/>
        <v>MAY</v>
      </c>
      <c r="P927" s="68">
        <f t="shared" si="86"/>
        <v>16</v>
      </c>
      <c r="Q927" s="68">
        <f t="shared" si="87"/>
        <v>2026</v>
      </c>
      <c r="R927" s="69">
        <f t="shared" si="88"/>
        <v>-105.50584490741312</v>
      </c>
      <c r="S927" s="69">
        <f t="shared" si="89"/>
        <v>-104.5688888888908</v>
      </c>
      <c r="T927" s="70" t="str">
        <f t="shared" si="90"/>
        <v>1-30 DAYS</v>
      </c>
      <c r="U927" s="70" t="str">
        <f t="shared" si="90"/>
        <v>1-30 DAYS</v>
      </c>
    </row>
    <row r="928" spans="1:21">
      <c r="A928" s="63" t="str">
        <f>VLOOKUP(L928,[1]Sheet1!$N:$P,3,0)</f>
        <v>M2 SAMAL</v>
      </c>
      <c r="B928" s="66">
        <v>46157.56559027778</v>
      </c>
      <c r="C928" s="66">
        <v>46158.505844907413</v>
      </c>
      <c r="D928" s="67" t="s">
        <v>577</v>
      </c>
      <c r="E928" s="67" t="s">
        <v>578</v>
      </c>
      <c r="F928" s="1">
        <v>1</v>
      </c>
      <c r="G928" s="63" t="str">
        <f>VLOOKUP(D928,[2]MINDANAO!$B:$C,2,0)</f>
        <v>WAVE RSX(DISC)</v>
      </c>
      <c r="H928" s="67">
        <v>63718</v>
      </c>
      <c r="I928" s="63" t="str">
        <f>VLOOKUP(L928,'[3]NEW LEGEND 2026'!M:S,7,0)</f>
        <v>ULTIMATE</v>
      </c>
      <c r="J928" s="67" t="s">
        <v>2646</v>
      </c>
      <c r="K928" s="67" t="s">
        <v>2647</v>
      </c>
      <c r="L928" s="67" t="s">
        <v>731</v>
      </c>
      <c r="M928" s="63" t="str">
        <f>VLOOKUP(D928,'[3]NEW LEGEND 2026'!G:I,3,0)</f>
        <v>HONDA</v>
      </c>
      <c r="N928" s="63" t="str">
        <f>VLOOKUP(D928,'[3]NEW LEGEND 2026'!G:J,4,0)</f>
        <v>BLACK)</v>
      </c>
      <c r="O928" s="68" t="str">
        <f t="shared" si="85"/>
        <v>MAY</v>
      </c>
      <c r="P928" s="68">
        <f t="shared" si="86"/>
        <v>16</v>
      </c>
      <c r="Q928" s="68">
        <f t="shared" si="87"/>
        <v>2026</v>
      </c>
      <c r="R928" s="69">
        <f t="shared" si="88"/>
        <v>-105.50584490741312</v>
      </c>
      <c r="S928" s="69">
        <f t="shared" si="89"/>
        <v>-104.56559027777985</v>
      </c>
      <c r="T928" s="70" t="str">
        <f t="shared" si="90"/>
        <v>1-30 DAYS</v>
      </c>
      <c r="U928" s="70" t="str">
        <f t="shared" si="90"/>
        <v>1-30 DAYS</v>
      </c>
    </row>
    <row r="929" spans="1:21">
      <c r="A929" s="63" t="str">
        <f>VLOOKUP(L929,[1]Sheet1!$N:$P,3,0)</f>
        <v>M2 TAGUM 3</v>
      </c>
      <c r="B929" s="66">
        <v>46156.653807870367</v>
      </c>
      <c r="C929" s="66">
        <v>46158.62940972222</v>
      </c>
      <c r="D929" s="67" t="s">
        <v>1504</v>
      </c>
      <c r="E929" s="67" t="s">
        <v>1505</v>
      </c>
      <c r="F929" s="1">
        <v>1</v>
      </c>
      <c r="G929" s="63" t="str">
        <f>VLOOKUP(D929,[2]MINDANAO!$B:$C,2,0)</f>
        <v>KLX150</v>
      </c>
      <c r="H929" s="67">
        <v>130686</v>
      </c>
      <c r="I929" s="63" t="str">
        <f>VLOOKUP(L929,'[3]NEW LEGEND 2026'!M:S,7,0)</f>
        <v>ULTIMATE</v>
      </c>
      <c r="J929" s="67" t="s">
        <v>2648</v>
      </c>
      <c r="K929" s="67" t="s">
        <v>2649</v>
      </c>
      <c r="L929" s="67" t="s">
        <v>744</v>
      </c>
      <c r="M929" s="63" t="str">
        <f>VLOOKUP(D929,'[3]NEW LEGEND 2026'!G:I,3,0)</f>
        <v>KAWASAKI</v>
      </c>
      <c r="N929" s="63" t="str">
        <f>VLOOKUP(D929,'[3]NEW LEGEND 2026'!G:J,4,0)</f>
        <v>BLACK</v>
      </c>
      <c r="O929" s="68" t="str">
        <f t="shared" si="85"/>
        <v>MAY</v>
      </c>
      <c r="P929" s="68">
        <f t="shared" si="86"/>
        <v>16</v>
      </c>
      <c r="Q929" s="68">
        <f t="shared" si="87"/>
        <v>2026</v>
      </c>
      <c r="R929" s="69">
        <f t="shared" si="88"/>
        <v>-105.62940972221986</v>
      </c>
      <c r="S929" s="69">
        <f t="shared" si="89"/>
        <v>-103.65380787036702</v>
      </c>
      <c r="T929" s="70" t="str">
        <f t="shared" si="90"/>
        <v>1-30 DAYS</v>
      </c>
      <c r="U929" s="70" t="str">
        <f t="shared" si="90"/>
        <v>1-30 DAYS</v>
      </c>
    </row>
    <row r="930" spans="1:21">
      <c r="A930" s="63" t="str">
        <f>VLOOKUP(L930,[1]Sheet1!$N:$P,3,0)</f>
        <v>M2 TAGUM 3</v>
      </c>
      <c r="B930" s="66">
        <v>46156.653819444437</v>
      </c>
      <c r="C930" s="66">
        <v>46158.62940972222</v>
      </c>
      <c r="D930" s="67" t="s">
        <v>663</v>
      </c>
      <c r="E930" s="67" t="s">
        <v>664</v>
      </c>
      <c r="F930" s="1">
        <v>1</v>
      </c>
      <c r="G930" s="63" t="str">
        <f>VLOOKUP(D930,[2]MINDANAO!$B:$C,2,0)</f>
        <v>CT125</v>
      </c>
      <c r="H930" s="67">
        <v>58118</v>
      </c>
      <c r="I930" s="63" t="str">
        <f>VLOOKUP(L930,'[3]NEW LEGEND 2026'!M:S,7,0)</f>
        <v>ULTIMATE</v>
      </c>
      <c r="J930" s="67" t="s">
        <v>2650</v>
      </c>
      <c r="K930" s="67" t="s">
        <v>2651</v>
      </c>
      <c r="L930" s="67" t="s">
        <v>744</v>
      </c>
      <c r="M930" s="63" t="str">
        <f>VLOOKUP(D930,'[3]NEW LEGEND 2026'!G:I,3,0)</f>
        <v>KAWASAKI</v>
      </c>
      <c r="N930" s="63" t="str">
        <f>VLOOKUP(D930,'[3]NEW LEGEND 2026'!G:J,4,0)</f>
        <v>BLACK/RED</v>
      </c>
      <c r="O930" s="68" t="str">
        <f t="shared" si="85"/>
        <v>MAY</v>
      </c>
      <c r="P930" s="68">
        <f t="shared" si="86"/>
        <v>16</v>
      </c>
      <c r="Q930" s="68">
        <f t="shared" si="87"/>
        <v>2026</v>
      </c>
      <c r="R930" s="69">
        <f t="shared" si="88"/>
        <v>-105.62940972221986</v>
      </c>
      <c r="S930" s="69">
        <f t="shared" si="89"/>
        <v>-103.65381944443652</v>
      </c>
      <c r="T930" s="70" t="str">
        <f t="shared" si="90"/>
        <v>1-30 DAYS</v>
      </c>
      <c r="U930" s="70" t="str">
        <f t="shared" si="90"/>
        <v>1-30 DAYS</v>
      </c>
    </row>
    <row r="931" spans="1:21">
      <c r="A931" s="63" t="str">
        <f>VLOOKUP(L931,[1]Sheet1!$N:$P,3,0)</f>
        <v>M2 TAGUM 3</v>
      </c>
      <c r="B931" s="66">
        <v>46156.653819444437</v>
      </c>
      <c r="C931" s="66">
        <v>46158.62940972222</v>
      </c>
      <c r="D931" s="67" t="s">
        <v>663</v>
      </c>
      <c r="E931" s="67" t="s">
        <v>664</v>
      </c>
      <c r="F931" s="1">
        <v>1</v>
      </c>
      <c r="G931" s="63" t="str">
        <f>VLOOKUP(D931,[2]MINDANAO!$B:$C,2,0)</f>
        <v>CT125</v>
      </c>
      <c r="H931" s="67">
        <v>58118</v>
      </c>
      <c r="I931" s="63" t="str">
        <f>VLOOKUP(L931,'[3]NEW LEGEND 2026'!M:S,7,0)</f>
        <v>ULTIMATE</v>
      </c>
      <c r="J931" s="67" t="s">
        <v>2652</v>
      </c>
      <c r="K931" s="67" t="s">
        <v>2653</v>
      </c>
      <c r="L931" s="67" t="s">
        <v>744</v>
      </c>
      <c r="M931" s="63" t="str">
        <f>VLOOKUP(D931,'[3]NEW LEGEND 2026'!G:I,3,0)</f>
        <v>KAWASAKI</v>
      </c>
      <c r="N931" s="63" t="str">
        <f>VLOOKUP(D931,'[3]NEW LEGEND 2026'!G:J,4,0)</f>
        <v>BLACK/RED</v>
      </c>
      <c r="O931" s="68" t="str">
        <f t="shared" si="85"/>
        <v>MAY</v>
      </c>
      <c r="P931" s="68">
        <f t="shared" si="86"/>
        <v>16</v>
      </c>
      <c r="Q931" s="68">
        <f t="shared" si="87"/>
        <v>2026</v>
      </c>
      <c r="R931" s="69">
        <f t="shared" si="88"/>
        <v>-105.62940972221986</v>
      </c>
      <c r="S931" s="69">
        <f t="shared" si="89"/>
        <v>-103.65381944443652</v>
      </c>
      <c r="T931" s="70" t="str">
        <f t="shared" si="90"/>
        <v>1-30 DAYS</v>
      </c>
      <c r="U931" s="70" t="str">
        <f t="shared" si="90"/>
        <v>1-30 DAYS</v>
      </c>
    </row>
    <row r="932" spans="1:21">
      <c r="A932" s="63" t="str">
        <f>VLOOKUP(L932,[1]Sheet1!$N:$P,3,0)</f>
        <v>M2 CALINAN</v>
      </c>
      <c r="B932" s="66">
        <v>46157.59070601852</v>
      </c>
      <c r="C932" s="66">
        <v>46158.685543981483</v>
      </c>
      <c r="D932" s="67" t="s">
        <v>907</v>
      </c>
      <c r="E932" s="67" t="s">
        <v>908</v>
      </c>
      <c r="F932" s="1">
        <v>1</v>
      </c>
      <c r="G932" s="63" t="str">
        <f>VLOOKUP(D932,[2]MINDANAO!$B:$C,2,0)</f>
        <v>CT125</v>
      </c>
      <c r="H932" s="67">
        <v>59246</v>
      </c>
      <c r="I932" s="63" t="str">
        <f>VLOOKUP(L932,'[3]NEW LEGEND 2026'!M:S,7,0)</f>
        <v>ULTIMATE</v>
      </c>
      <c r="J932" s="67" t="s">
        <v>2654</v>
      </c>
      <c r="K932" s="67" t="s">
        <v>2655</v>
      </c>
      <c r="L932" s="67" t="s">
        <v>871</v>
      </c>
      <c r="M932" s="63" t="str">
        <f>VLOOKUP(D932,'[3]NEW LEGEND 2026'!G:I,3,0)</f>
        <v>KAWASAKI</v>
      </c>
      <c r="N932" s="63" t="str">
        <f>VLOOKUP(D932,'[3]NEW LEGEND 2026'!G:J,4,0)</f>
        <v>BLACK/GRAY</v>
      </c>
      <c r="O932" s="68" t="str">
        <f t="shared" si="85"/>
        <v>MAY</v>
      </c>
      <c r="P932" s="68">
        <f t="shared" si="86"/>
        <v>16</v>
      </c>
      <c r="Q932" s="68">
        <f t="shared" si="87"/>
        <v>2026</v>
      </c>
      <c r="R932" s="69">
        <f t="shared" si="88"/>
        <v>-105.68554398148262</v>
      </c>
      <c r="S932" s="69">
        <f t="shared" si="89"/>
        <v>-104.59070601852</v>
      </c>
      <c r="T932" s="70" t="str">
        <f t="shared" si="90"/>
        <v>1-30 DAYS</v>
      </c>
      <c r="U932" s="70" t="str">
        <f t="shared" si="90"/>
        <v>1-30 DAYS</v>
      </c>
    </row>
    <row r="933" spans="1:21">
      <c r="A933" s="63" t="str">
        <f>VLOOKUP(L933,[1]Sheet1!$N:$P,3,0)</f>
        <v>M2 CALINAN</v>
      </c>
      <c r="B933" s="66">
        <v>46157.593807870369</v>
      </c>
      <c r="C933" s="66">
        <v>46158.685543981483</v>
      </c>
      <c r="D933" s="67" t="s">
        <v>663</v>
      </c>
      <c r="E933" s="67" t="s">
        <v>664</v>
      </c>
      <c r="F933" s="1">
        <v>1</v>
      </c>
      <c r="G933" s="63" t="str">
        <f>VLOOKUP(D933,[2]MINDANAO!$B:$C,2,0)</f>
        <v>CT125</v>
      </c>
      <c r="H933" s="67">
        <v>58118</v>
      </c>
      <c r="I933" s="63" t="str">
        <f>VLOOKUP(L933,'[3]NEW LEGEND 2026'!M:S,7,0)</f>
        <v>ULTIMATE</v>
      </c>
      <c r="J933" s="67" t="s">
        <v>2656</v>
      </c>
      <c r="K933" s="67" t="s">
        <v>2657</v>
      </c>
      <c r="L933" s="67" t="s">
        <v>871</v>
      </c>
      <c r="M933" s="63" t="str">
        <f>VLOOKUP(D933,'[3]NEW LEGEND 2026'!G:I,3,0)</f>
        <v>KAWASAKI</v>
      </c>
      <c r="N933" s="63" t="str">
        <f>VLOOKUP(D933,'[3]NEW LEGEND 2026'!G:J,4,0)</f>
        <v>BLACK/RED</v>
      </c>
      <c r="O933" s="68" t="str">
        <f t="shared" si="85"/>
        <v>MAY</v>
      </c>
      <c r="P933" s="68">
        <f t="shared" si="86"/>
        <v>16</v>
      </c>
      <c r="Q933" s="68">
        <f t="shared" si="87"/>
        <v>2026</v>
      </c>
      <c r="R933" s="69">
        <f t="shared" si="88"/>
        <v>-105.68554398148262</v>
      </c>
      <c r="S933" s="69">
        <f t="shared" si="89"/>
        <v>-104.59380787036935</v>
      </c>
      <c r="T933" s="70" t="str">
        <f t="shared" si="90"/>
        <v>1-30 DAYS</v>
      </c>
      <c r="U933" s="70" t="str">
        <f t="shared" si="90"/>
        <v>1-30 DAYS</v>
      </c>
    </row>
    <row r="934" spans="1:21">
      <c r="A934" s="63" t="str">
        <f>VLOOKUP(L934,[1]Sheet1!$N:$P,3,0)</f>
        <v>M2 CALINAN</v>
      </c>
      <c r="B934" s="66">
        <v>46157.593807870369</v>
      </c>
      <c r="C934" s="66">
        <v>46158.685543981483</v>
      </c>
      <c r="D934" s="67" t="s">
        <v>663</v>
      </c>
      <c r="E934" s="67" t="s">
        <v>664</v>
      </c>
      <c r="F934" s="1">
        <v>1</v>
      </c>
      <c r="G934" s="63" t="str">
        <f>VLOOKUP(D934,[2]MINDANAO!$B:$C,2,0)</f>
        <v>CT125</v>
      </c>
      <c r="H934" s="67">
        <v>58118</v>
      </c>
      <c r="I934" s="63" t="str">
        <f>VLOOKUP(L934,'[3]NEW LEGEND 2026'!M:S,7,0)</f>
        <v>ULTIMATE</v>
      </c>
      <c r="J934" s="67" t="s">
        <v>2658</v>
      </c>
      <c r="K934" s="67" t="s">
        <v>2659</v>
      </c>
      <c r="L934" s="67" t="s">
        <v>871</v>
      </c>
      <c r="M934" s="63" t="str">
        <f>VLOOKUP(D934,'[3]NEW LEGEND 2026'!G:I,3,0)</f>
        <v>KAWASAKI</v>
      </c>
      <c r="N934" s="63" t="str">
        <f>VLOOKUP(D934,'[3]NEW LEGEND 2026'!G:J,4,0)</f>
        <v>BLACK/RED</v>
      </c>
      <c r="O934" s="68" t="str">
        <f t="shared" si="85"/>
        <v>MAY</v>
      </c>
      <c r="P934" s="68">
        <f t="shared" si="86"/>
        <v>16</v>
      </c>
      <c r="Q934" s="68">
        <f t="shared" si="87"/>
        <v>2026</v>
      </c>
      <c r="R934" s="69">
        <f t="shared" si="88"/>
        <v>-105.68554398148262</v>
      </c>
      <c r="S934" s="69">
        <f t="shared" si="89"/>
        <v>-104.59380787036935</v>
      </c>
      <c r="T934" s="70" t="str">
        <f t="shared" si="90"/>
        <v>1-30 DAYS</v>
      </c>
      <c r="U934" s="70" t="str">
        <f t="shared" si="90"/>
        <v>1-30 DAYS</v>
      </c>
    </row>
    <row r="935" spans="1:21">
      <c r="A935" s="63" t="str">
        <f>VLOOKUP(L935,[1]Sheet1!$N:$P,3,0)</f>
        <v>M2 BAYUGAN</v>
      </c>
      <c r="B935" s="66">
        <v>46157.468009259261</v>
      </c>
      <c r="C935" s="66">
        <v>46160.399224537039</v>
      </c>
      <c r="D935" s="67" t="s">
        <v>1575</v>
      </c>
      <c r="E935" s="67" t="s">
        <v>1576</v>
      </c>
      <c r="F935" s="1">
        <v>1</v>
      </c>
      <c r="G935" s="63" t="str">
        <f>VLOOKUP(D935,[2]MINDANAO!$B:$C,2,0)</f>
        <v>RAIDER150 FI BLADE</v>
      </c>
      <c r="H935" s="67">
        <v>110446.43</v>
      </c>
      <c r="I935" s="63" t="str">
        <f>VLOOKUP(L935,'[3]NEW LEGEND 2026'!M:S,7,0)</f>
        <v>ULTIMATE</v>
      </c>
      <c r="J935" s="67" t="s">
        <v>2660</v>
      </c>
      <c r="K935" s="67" t="s">
        <v>2661</v>
      </c>
      <c r="L935" s="67" t="s">
        <v>692</v>
      </c>
      <c r="M935" s="63" t="str">
        <f>VLOOKUP(D935,'[3]NEW LEGEND 2026'!G:I,3,0)</f>
        <v>SUZUKI</v>
      </c>
      <c r="N935" s="63" t="str">
        <f>VLOOKUP(D935,'[3]NEW LEGEND 2026'!G:J,4,0)</f>
        <v>BLUE/GRAY</v>
      </c>
      <c r="O935" s="68" t="str">
        <f t="shared" si="85"/>
        <v>MAY</v>
      </c>
      <c r="P935" s="68">
        <f t="shared" si="86"/>
        <v>18</v>
      </c>
      <c r="Q935" s="68">
        <f t="shared" si="87"/>
        <v>2026</v>
      </c>
      <c r="R935" s="69">
        <f t="shared" si="88"/>
        <v>-107.39922453703912</v>
      </c>
      <c r="S935" s="69">
        <f t="shared" si="89"/>
        <v>-104.46800925926073</v>
      </c>
      <c r="T935" s="70" t="str">
        <f t="shared" si="90"/>
        <v>1-30 DAYS</v>
      </c>
      <c r="U935" s="70" t="str">
        <f t="shared" si="90"/>
        <v>1-30 DAYS</v>
      </c>
    </row>
    <row r="936" spans="1:21">
      <c r="A936" s="63" t="str">
        <f>VLOOKUP(L936,[1]Sheet1!$N:$P,3,0)</f>
        <v>M2 BAYUGAN</v>
      </c>
      <c r="B936" s="66">
        <v>46157.535081018519</v>
      </c>
      <c r="C936" s="66">
        <v>46160.399224537039</v>
      </c>
      <c r="D936" s="67" t="s">
        <v>960</v>
      </c>
      <c r="E936" s="67" t="s">
        <v>961</v>
      </c>
      <c r="F936" s="1">
        <v>1</v>
      </c>
      <c r="G936" s="63" t="str">
        <f>VLOOKUP(D936,[2]MINDANAO!$B:$C,2,0)</f>
        <v>ADV160</v>
      </c>
      <c r="H936" s="67">
        <v>157558</v>
      </c>
      <c r="I936" s="63" t="str">
        <f>VLOOKUP(L936,'[3]NEW LEGEND 2026'!M:S,7,0)</f>
        <v>ULTIMATE</v>
      </c>
      <c r="J936" s="67" t="s">
        <v>2662</v>
      </c>
      <c r="K936" s="67" t="s">
        <v>2663</v>
      </c>
      <c r="L936" s="67" t="s">
        <v>692</v>
      </c>
      <c r="M936" s="63" t="str">
        <f>VLOOKUP(D936,'[3]NEW LEGEND 2026'!G:I,3,0)</f>
        <v>HONDA</v>
      </c>
      <c r="N936" s="63" t="str">
        <f>VLOOKUP(D936,'[3]NEW LEGEND 2026'!G:J,4,0)</f>
        <v>WHITE/BLACK</v>
      </c>
      <c r="O936" s="68" t="str">
        <f t="shared" si="85"/>
        <v>MAY</v>
      </c>
      <c r="P936" s="68">
        <f t="shared" si="86"/>
        <v>18</v>
      </c>
      <c r="Q936" s="68">
        <f t="shared" si="87"/>
        <v>2026</v>
      </c>
      <c r="R936" s="69">
        <f t="shared" si="88"/>
        <v>-107.39922453703912</v>
      </c>
      <c r="S936" s="69">
        <f t="shared" si="89"/>
        <v>-104.53508101851912</v>
      </c>
      <c r="T936" s="70" t="str">
        <f t="shared" si="90"/>
        <v>1-30 DAYS</v>
      </c>
      <c r="U936" s="70" t="str">
        <f t="shared" si="90"/>
        <v>1-30 DAYS</v>
      </c>
    </row>
    <row r="937" spans="1:21">
      <c r="A937" s="63" t="str">
        <f>VLOOKUP(L937,[1]Sheet1!$N:$P,3,0)</f>
        <v>M1 SURALLAH</v>
      </c>
      <c r="B937" s="66">
        <v>46160.445462962962</v>
      </c>
      <c r="C937" s="66">
        <v>46160.445451388892</v>
      </c>
      <c r="D937" s="67" t="s">
        <v>2576</v>
      </c>
      <c r="E937" s="67" t="s">
        <v>2577</v>
      </c>
      <c r="F937" s="1">
        <v>1</v>
      </c>
      <c r="G937" s="63" t="str">
        <f>VLOOKUP(D937,[2]MINDANAO!$B:$C,2,0)</f>
        <v>DR-160</v>
      </c>
      <c r="H937" s="67">
        <v>109616.07</v>
      </c>
      <c r="I937" s="63" t="str">
        <f>VLOOKUP(L937,'[3]NEW LEGEND 2026'!M:S,7,0)</f>
        <v>MUTI</v>
      </c>
      <c r="J937" s="67" t="s">
        <v>2664</v>
      </c>
      <c r="K937" s="67" t="s">
        <v>2665</v>
      </c>
      <c r="L937" s="67" t="s">
        <v>546</v>
      </c>
      <c r="M937" s="63" t="str">
        <f>VLOOKUP(D937,'[3]NEW LEGEND 2026'!G:I,3,0)</f>
        <v>SUZUKI</v>
      </c>
      <c r="N937" s="63" t="str">
        <f>VLOOKUP(D937,'[3]NEW LEGEND 2026'!G:J,4,0)</f>
        <v>WHITE</v>
      </c>
      <c r="O937" s="68" t="str">
        <f t="shared" si="85"/>
        <v>MAY</v>
      </c>
      <c r="P937" s="68">
        <f t="shared" si="86"/>
        <v>18</v>
      </c>
      <c r="Q937" s="68">
        <f t="shared" si="87"/>
        <v>2026</v>
      </c>
      <c r="R937" s="69">
        <f t="shared" si="88"/>
        <v>-107.44545138889225</v>
      </c>
      <c r="S937" s="69">
        <f t="shared" si="89"/>
        <v>-107.44546296296176</v>
      </c>
      <c r="T937" s="70" t="str">
        <f t="shared" si="90"/>
        <v>1-30 DAYS</v>
      </c>
      <c r="U937" s="70" t="str">
        <f t="shared" si="90"/>
        <v>1-30 DAYS</v>
      </c>
    </row>
    <row r="938" spans="1:21">
      <c r="A938" s="63" t="str">
        <f>VLOOKUP(L938,[1]Sheet1!$N:$P,3,0)</f>
        <v>M1 TUPI</v>
      </c>
      <c r="B938" s="66">
        <v>46160.562604166669</v>
      </c>
      <c r="C938" s="66">
        <v>46160.562604166669</v>
      </c>
      <c r="D938" s="67" t="s">
        <v>663</v>
      </c>
      <c r="E938" s="67" t="s">
        <v>664</v>
      </c>
      <c r="F938" s="1">
        <v>1</v>
      </c>
      <c r="G938" s="63" t="str">
        <f>VLOOKUP(D938,[2]MINDANAO!$B:$C,2,0)</f>
        <v>CT125</v>
      </c>
      <c r="H938" s="67">
        <v>58118</v>
      </c>
      <c r="I938" s="63" t="str">
        <f>VLOOKUP(L938,'[3]NEW LEGEND 2026'!M:S,7,0)</f>
        <v>MUTI</v>
      </c>
      <c r="J938" s="67" t="s">
        <v>2666</v>
      </c>
      <c r="K938" s="67" t="s">
        <v>2667</v>
      </c>
      <c r="L938" s="67" t="s">
        <v>426</v>
      </c>
      <c r="M938" s="63" t="str">
        <f>VLOOKUP(D938,'[3]NEW LEGEND 2026'!G:I,3,0)</f>
        <v>KAWASAKI</v>
      </c>
      <c r="N938" s="63" t="str">
        <f>VLOOKUP(D938,'[3]NEW LEGEND 2026'!G:J,4,0)</f>
        <v>BLACK/RED</v>
      </c>
      <c r="O938" s="68" t="str">
        <f t="shared" si="85"/>
        <v>MAY</v>
      </c>
      <c r="P938" s="68">
        <f t="shared" si="86"/>
        <v>18</v>
      </c>
      <c r="Q938" s="68">
        <f t="shared" si="87"/>
        <v>2026</v>
      </c>
      <c r="R938" s="69">
        <f t="shared" si="88"/>
        <v>-107.56260416666919</v>
      </c>
      <c r="S938" s="69">
        <f t="shared" si="89"/>
        <v>-107.56260416666919</v>
      </c>
      <c r="T938" s="70" t="str">
        <f t="shared" si="90"/>
        <v>1-30 DAYS</v>
      </c>
      <c r="U938" s="70" t="str">
        <f t="shared" si="90"/>
        <v>1-30 DAYS</v>
      </c>
    </row>
    <row r="939" spans="1:21">
      <c r="A939" s="63" t="str">
        <f>VLOOKUP(L939,[1]Sheet1!$N:$P,3,0)</f>
        <v>M1 TUPI</v>
      </c>
      <c r="B939" s="66">
        <v>46160.562615740739</v>
      </c>
      <c r="C939" s="66">
        <v>46160.562604166669</v>
      </c>
      <c r="D939" s="67" t="s">
        <v>663</v>
      </c>
      <c r="E939" s="67" t="s">
        <v>664</v>
      </c>
      <c r="F939" s="1">
        <v>1</v>
      </c>
      <c r="G939" s="63" t="str">
        <f>VLOOKUP(D939,[2]MINDANAO!$B:$C,2,0)</f>
        <v>CT125</v>
      </c>
      <c r="H939" s="67">
        <v>58118</v>
      </c>
      <c r="I939" s="63" t="str">
        <f>VLOOKUP(L939,'[3]NEW LEGEND 2026'!M:S,7,0)</f>
        <v>MUTI</v>
      </c>
      <c r="J939" s="67" t="s">
        <v>2668</v>
      </c>
      <c r="K939" s="67" t="s">
        <v>2669</v>
      </c>
      <c r="L939" s="67" t="s">
        <v>426</v>
      </c>
      <c r="M939" s="63" t="str">
        <f>VLOOKUP(D939,'[3]NEW LEGEND 2026'!G:I,3,0)</f>
        <v>KAWASAKI</v>
      </c>
      <c r="N939" s="63" t="str">
        <f>VLOOKUP(D939,'[3]NEW LEGEND 2026'!G:J,4,0)</f>
        <v>BLACK/RED</v>
      </c>
      <c r="O939" s="68" t="str">
        <f t="shared" si="85"/>
        <v>MAY</v>
      </c>
      <c r="P939" s="68">
        <f t="shared" si="86"/>
        <v>18</v>
      </c>
      <c r="Q939" s="68">
        <f t="shared" si="87"/>
        <v>2026</v>
      </c>
      <c r="R939" s="69">
        <f t="shared" si="88"/>
        <v>-107.56260416666919</v>
      </c>
      <c r="S939" s="69">
        <f t="shared" si="89"/>
        <v>-107.56261574073869</v>
      </c>
      <c r="T939" s="70" t="str">
        <f t="shared" si="90"/>
        <v>1-30 DAYS</v>
      </c>
      <c r="U939" s="70" t="str">
        <f t="shared" si="90"/>
        <v>1-30 DAYS</v>
      </c>
    </row>
    <row r="940" spans="1:21">
      <c r="A940" s="63" t="str">
        <f>VLOOKUP(L940,[1]Sheet1!$N:$P,3,0)</f>
        <v>M1 MARBEL</v>
      </c>
      <c r="B940" s="66">
        <v>46160.666597222233</v>
      </c>
      <c r="C940" s="66">
        <v>46160.747789351852</v>
      </c>
      <c r="D940" s="67" t="s">
        <v>604</v>
      </c>
      <c r="E940" s="67" t="s">
        <v>605</v>
      </c>
      <c r="F940" s="1">
        <v>1</v>
      </c>
      <c r="G940" s="63" t="str">
        <f>VLOOKUP(D940,[2]MINDANAO!$B:$C,2,0)</f>
        <v>XRM OFFROAD FI(DSX)</v>
      </c>
      <c r="H940" s="67">
        <v>72378</v>
      </c>
      <c r="I940" s="63" t="str">
        <f>VLOOKUP(L940,'[3]NEW LEGEND 2026'!M:S,7,0)</f>
        <v>MUTI</v>
      </c>
      <c r="J940" s="67" t="s">
        <v>2670</v>
      </c>
      <c r="K940" s="67" t="s">
        <v>2671</v>
      </c>
      <c r="L940" s="67" t="s">
        <v>473</v>
      </c>
      <c r="M940" s="63" t="str">
        <f>VLOOKUP(D940,'[3]NEW LEGEND 2026'!G:I,3,0)</f>
        <v>HONDA</v>
      </c>
      <c r="N940" s="63" t="str">
        <f>VLOOKUP(D940,'[3]NEW LEGEND 2026'!G:J,4,0)</f>
        <v>WHITE/BLUE</v>
      </c>
      <c r="O940" s="68" t="str">
        <f t="shared" si="85"/>
        <v>MAY</v>
      </c>
      <c r="P940" s="68">
        <f t="shared" si="86"/>
        <v>18</v>
      </c>
      <c r="Q940" s="68">
        <f t="shared" si="87"/>
        <v>2026</v>
      </c>
      <c r="R940" s="69">
        <f t="shared" si="88"/>
        <v>-107.74778935185168</v>
      </c>
      <c r="S940" s="69">
        <f t="shared" si="89"/>
        <v>-107.66659722223267</v>
      </c>
      <c r="T940" s="70" t="str">
        <f t="shared" si="90"/>
        <v>1-30 DAYS</v>
      </c>
      <c r="U940" s="70" t="str">
        <f t="shared" si="90"/>
        <v>1-30 DAYS</v>
      </c>
    </row>
    <row r="941" spans="1:21">
      <c r="A941" s="63" t="str">
        <f>VLOOKUP(L941,[1]Sheet1!$N:$P,3,0)</f>
        <v>M1 HONDA MARAMAG</v>
      </c>
      <c r="B941" s="66">
        <v>46148.692488425928</v>
      </c>
      <c r="C941" s="66">
        <v>46161.564444444448</v>
      </c>
      <c r="D941" s="67" t="s">
        <v>2586</v>
      </c>
      <c r="E941" s="67" t="s">
        <v>2587</v>
      </c>
      <c r="F941" s="1">
        <v>1</v>
      </c>
      <c r="G941" s="63" t="str">
        <f>VLOOKUP(D941,[2]MINDANAO!$B:$C,2,0)</f>
        <v>EM1 e</v>
      </c>
      <c r="H941" s="67">
        <v>95710</v>
      </c>
      <c r="I941" s="63" t="str">
        <f>VLOOKUP(L941,'[3]NEW LEGEND 2026'!M:S,7,0)</f>
        <v>HONDA</v>
      </c>
      <c r="J941" s="67" t="s">
        <v>2672</v>
      </c>
      <c r="K941" s="67" t="s">
        <v>2673</v>
      </c>
      <c r="L941" s="67" t="s">
        <v>439</v>
      </c>
      <c r="M941" s="63" t="str">
        <f>VLOOKUP(D941,'[3]NEW LEGEND 2026'!G:I,3,0)</f>
        <v>HONDA</v>
      </c>
      <c r="N941" s="63" t="str">
        <f>VLOOKUP(D941,'[3]NEW LEGEND 2026'!G:J,4,0)</f>
        <v>SILVER</v>
      </c>
      <c r="O941" s="68" t="str">
        <f t="shared" si="85"/>
        <v>MAY</v>
      </c>
      <c r="P941" s="68">
        <f t="shared" si="86"/>
        <v>19</v>
      </c>
      <c r="Q941" s="68">
        <f t="shared" si="87"/>
        <v>2026</v>
      </c>
      <c r="R941" s="69">
        <f t="shared" si="88"/>
        <v>-108.56444444444787</v>
      </c>
      <c r="S941" s="69">
        <f t="shared" si="89"/>
        <v>-95.692488425927877</v>
      </c>
      <c r="T941" s="70" t="str">
        <f t="shared" si="90"/>
        <v>1-30 DAYS</v>
      </c>
      <c r="U941" s="70" t="str">
        <f t="shared" si="90"/>
        <v>1-30 DAYS</v>
      </c>
    </row>
    <row r="942" spans="1:21">
      <c r="A942" s="63" t="str">
        <f>VLOOKUP(L942,[1]Sheet1!$N:$P,3,0)</f>
        <v>M2 STO. TOMAS</v>
      </c>
      <c r="B942" s="66">
        <v>46161.60392361111</v>
      </c>
      <c r="C942" s="66">
        <v>46161.60392361111</v>
      </c>
      <c r="D942" s="67" t="s">
        <v>2674</v>
      </c>
      <c r="E942" s="67" t="s">
        <v>2675</v>
      </c>
      <c r="F942" s="1">
        <v>1</v>
      </c>
      <c r="G942" s="63" t="str">
        <f>VLOOKUP(D942,[2]MINDANAO!$B:$C,2,0)</f>
        <v>CLICK125 FI SE</v>
      </c>
      <c r="H942" s="67">
        <v>85394</v>
      </c>
      <c r="I942" s="63" t="str">
        <f>VLOOKUP(L942,'[3]NEW LEGEND 2026'!M:S,7,0)</f>
        <v>ULTIMATE</v>
      </c>
      <c r="J942" s="67" t="s">
        <v>2676</v>
      </c>
      <c r="K942" s="67" t="s">
        <v>2677</v>
      </c>
      <c r="L942" s="67" t="s">
        <v>1367</v>
      </c>
      <c r="M942" s="63" t="str">
        <f>VLOOKUP(D942,'[3]NEW LEGEND 2026'!G:I,3,0)</f>
        <v>HONDA</v>
      </c>
      <c r="N942" s="63" t="str">
        <f>VLOOKUP(D942,'[3]NEW LEGEND 2026'!G:J,4,0)</f>
        <v>BROWN</v>
      </c>
      <c r="O942" s="68" t="str">
        <f t="shared" si="85"/>
        <v>MAY</v>
      </c>
      <c r="P942" s="68">
        <f t="shared" si="86"/>
        <v>19</v>
      </c>
      <c r="Q942" s="68">
        <f t="shared" si="87"/>
        <v>2026</v>
      </c>
      <c r="R942" s="69">
        <f t="shared" si="88"/>
        <v>-108.60392361111008</v>
      </c>
      <c r="S942" s="69">
        <f t="shared" si="89"/>
        <v>-108.60392361111008</v>
      </c>
      <c r="T942" s="70" t="str">
        <f t="shared" si="90"/>
        <v>1-30 DAYS</v>
      </c>
      <c r="U942" s="70" t="str">
        <f t="shared" si="90"/>
        <v>1-30 DAYS</v>
      </c>
    </row>
    <row r="943" spans="1:21">
      <c r="A943" s="63" t="str">
        <f>VLOOKUP(L943,[1]Sheet1!$N:$P,3,0)</f>
        <v>M2 STO. TOMAS</v>
      </c>
      <c r="B943" s="66">
        <v>46161.60392361111</v>
      </c>
      <c r="C943" s="66">
        <v>46161.60392361111</v>
      </c>
      <c r="D943" s="67" t="s">
        <v>2674</v>
      </c>
      <c r="E943" s="67" t="s">
        <v>2675</v>
      </c>
      <c r="F943" s="1">
        <v>1</v>
      </c>
      <c r="G943" s="63" t="str">
        <f>VLOOKUP(D943,[2]MINDANAO!$B:$C,2,0)</f>
        <v>CLICK125 FI SE</v>
      </c>
      <c r="H943" s="67">
        <v>85394</v>
      </c>
      <c r="I943" s="63" t="str">
        <f>VLOOKUP(L943,'[3]NEW LEGEND 2026'!M:S,7,0)</f>
        <v>ULTIMATE</v>
      </c>
      <c r="J943" s="67" t="s">
        <v>2678</v>
      </c>
      <c r="K943" s="67" t="s">
        <v>2679</v>
      </c>
      <c r="L943" s="67" t="s">
        <v>1367</v>
      </c>
      <c r="M943" s="63" t="str">
        <f>VLOOKUP(D943,'[3]NEW LEGEND 2026'!G:I,3,0)</f>
        <v>HONDA</v>
      </c>
      <c r="N943" s="63" t="str">
        <f>VLOOKUP(D943,'[3]NEW LEGEND 2026'!G:J,4,0)</f>
        <v>BROWN</v>
      </c>
      <c r="O943" s="68" t="str">
        <f t="shared" si="85"/>
        <v>MAY</v>
      </c>
      <c r="P943" s="68">
        <f t="shared" si="86"/>
        <v>19</v>
      </c>
      <c r="Q943" s="68">
        <f t="shared" si="87"/>
        <v>2026</v>
      </c>
      <c r="R943" s="69">
        <f t="shared" si="88"/>
        <v>-108.60392361111008</v>
      </c>
      <c r="S943" s="69">
        <f t="shared" si="89"/>
        <v>-108.60392361111008</v>
      </c>
      <c r="T943" s="70" t="str">
        <f t="shared" si="90"/>
        <v>1-30 DAYS</v>
      </c>
      <c r="U943" s="70" t="str">
        <f t="shared" si="90"/>
        <v>1-30 DAYS</v>
      </c>
    </row>
    <row r="944" spans="1:21">
      <c r="A944" s="63" t="str">
        <f>VLOOKUP(L944,[1]Sheet1!$N:$P,3,0)</f>
        <v>M2 STO. TOMAS</v>
      </c>
      <c r="B944" s="66">
        <v>46161.60392361111</v>
      </c>
      <c r="C944" s="66">
        <v>46161.60392361111</v>
      </c>
      <c r="D944" s="67" t="s">
        <v>2674</v>
      </c>
      <c r="E944" s="67" t="s">
        <v>2675</v>
      </c>
      <c r="F944" s="1">
        <v>1</v>
      </c>
      <c r="G944" s="63" t="str">
        <f>VLOOKUP(D944,[2]MINDANAO!$B:$C,2,0)</f>
        <v>CLICK125 FI SE</v>
      </c>
      <c r="H944" s="67">
        <v>85394</v>
      </c>
      <c r="I944" s="63" t="str">
        <f>VLOOKUP(L944,'[3]NEW LEGEND 2026'!M:S,7,0)</f>
        <v>ULTIMATE</v>
      </c>
      <c r="J944" s="67" t="s">
        <v>2680</v>
      </c>
      <c r="K944" s="67" t="s">
        <v>2681</v>
      </c>
      <c r="L944" s="67" t="s">
        <v>1367</v>
      </c>
      <c r="M944" s="63" t="str">
        <f>VLOOKUP(D944,'[3]NEW LEGEND 2026'!G:I,3,0)</f>
        <v>HONDA</v>
      </c>
      <c r="N944" s="63" t="str">
        <f>VLOOKUP(D944,'[3]NEW LEGEND 2026'!G:J,4,0)</f>
        <v>BROWN</v>
      </c>
      <c r="O944" s="68" t="str">
        <f t="shared" si="85"/>
        <v>MAY</v>
      </c>
      <c r="P944" s="68">
        <f t="shared" si="86"/>
        <v>19</v>
      </c>
      <c r="Q944" s="68">
        <f t="shared" si="87"/>
        <v>2026</v>
      </c>
      <c r="R944" s="69">
        <f t="shared" si="88"/>
        <v>-108.60392361111008</v>
      </c>
      <c r="S944" s="69">
        <f t="shared" si="89"/>
        <v>-108.60392361111008</v>
      </c>
      <c r="T944" s="70" t="str">
        <f t="shared" si="90"/>
        <v>1-30 DAYS</v>
      </c>
      <c r="U944" s="70" t="str">
        <f t="shared" si="90"/>
        <v>1-30 DAYS</v>
      </c>
    </row>
    <row r="945" spans="1:21">
      <c r="A945" s="63" t="str">
        <f>VLOOKUP(L945,[1]Sheet1!$N:$P,3,0)</f>
        <v>M2 BATANGAS</v>
      </c>
      <c r="B945" s="66">
        <v>46161.709085648137</v>
      </c>
      <c r="C945" s="66">
        <v>46161.709085648137</v>
      </c>
      <c r="D945" s="67" t="s">
        <v>2682</v>
      </c>
      <c r="E945" s="67" t="s">
        <v>2683</v>
      </c>
      <c r="F945" s="1">
        <v>1</v>
      </c>
      <c r="G945" s="63" t="str">
        <f>VLOOKUP(D945,[2]MINDANAO!$B:$C,2,0)</f>
        <v>NMAX155 TECHMAX</v>
      </c>
      <c r="H945" s="67">
        <v>146059.82</v>
      </c>
      <c r="I945" s="63" t="str">
        <f>VLOOKUP(L945,'[3]NEW LEGEND 2026'!M:S,7,0)</f>
        <v>ULTIMATE</v>
      </c>
      <c r="J945" s="67" t="s">
        <v>2684</v>
      </c>
      <c r="K945" s="67" t="s">
        <v>2685</v>
      </c>
      <c r="L945" s="67" t="s">
        <v>1094</v>
      </c>
      <c r="M945" s="63" t="str">
        <f>VLOOKUP(D945,'[3]NEW LEGEND 2026'!G:I,3,0)</f>
        <v>YAMAHA</v>
      </c>
      <c r="N945" s="63" t="str">
        <f>VLOOKUP(D945,'[3]NEW LEGEND 2026'!G:J,4,0)</f>
        <v>BLACK</v>
      </c>
      <c r="O945" s="68" t="str">
        <f t="shared" si="85"/>
        <v>MAY</v>
      </c>
      <c r="P945" s="68">
        <f t="shared" si="86"/>
        <v>19</v>
      </c>
      <c r="Q945" s="68">
        <f t="shared" si="87"/>
        <v>2026</v>
      </c>
      <c r="R945" s="69">
        <f t="shared" si="88"/>
        <v>-108.70908564813726</v>
      </c>
      <c r="S945" s="69">
        <f t="shared" si="89"/>
        <v>-108.70908564813726</v>
      </c>
      <c r="T945" s="70" t="str">
        <f t="shared" si="90"/>
        <v>1-30 DAYS</v>
      </c>
      <c r="U945" s="70" t="str">
        <f t="shared" si="90"/>
        <v>1-30 DAYS</v>
      </c>
    </row>
    <row r="946" spans="1:21">
      <c r="A946" s="63" t="str">
        <f>VLOOKUP(L946,[1]Sheet1!$N:$P,3,0)</f>
        <v>M1 LAPASAN</v>
      </c>
      <c r="B946" s="66">
        <v>46000.593622685177</v>
      </c>
      <c r="C946" s="66">
        <v>46162.438726851848</v>
      </c>
      <c r="D946" s="67" t="s">
        <v>1011</v>
      </c>
      <c r="E946" s="67" t="s">
        <v>1012</v>
      </c>
      <c r="F946" s="1">
        <v>1</v>
      </c>
      <c r="G946" s="63" t="str">
        <f>VLOOKUP(D946,[2]MINDANAO!$B:$C,2,0)</f>
        <v>SMASH(SPOKE)</v>
      </c>
      <c r="H946" s="67">
        <v>61202</v>
      </c>
      <c r="I946" s="63" t="str">
        <f>VLOOKUP(L946,'[3]NEW LEGEND 2026'!M:S,7,0)</f>
        <v>MUTI</v>
      </c>
      <c r="J946" s="67" t="s">
        <v>2686</v>
      </c>
      <c r="K946" s="67" t="s">
        <v>2687</v>
      </c>
      <c r="L946" s="67" t="s">
        <v>411</v>
      </c>
      <c r="M946" s="63" t="str">
        <f>VLOOKUP(D946,'[3]NEW LEGEND 2026'!G:I,3,0)</f>
        <v>SUZUKI</v>
      </c>
      <c r="N946" s="63" t="str">
        <f>VLOOKUP(D946,'[3]NEW LEGEND 2026'!G:J,4,0)</f>
        <v>E1GRAY</v>
      </c>
      <c r="O946" s="68" t="str">
        <f t="shared" si="85"/>
        <v>MAY</v>
      </c>
      <c r="P946" s="68">
        <f t="shared" si="86"/>
        <v>20</v>
      </c>
      <c r="Q946" s="68">
        <f t="shared" si="87"/>
        <v>2026</v>
      </c>
      <c r="R946" s="69">
        <f t="shared" si="88"/>
        <v>-109.4387268518476</v>
      </c>
      <c r="S946" s="69">
        <f t="shared" si="89"/>
        <v>52.406377314822748</v>
      </c>
      <c r="T946" s="70" t="str">
        <f t="shared" si="90"/>
        <v>1-30 DAYS</v>
      </c>
      <c r="U946" s="70" t="str">
        <f t="shared" si="90"/>
        <v>31-60 DAYS</v>
      </c>
    </row>
    <row r="947" spans="1:21">
      <c r="A947" s="63" t="str">
        <f>VLOOKUP(L947,[1]Sheet1!$N:$P,3,0)</f>
        <v>M1 DON CARLOS</v>
      </c>
      <c r="B947" s="66">
        <v>46136.638043981482</v>
      </c>
      <c r="C947" s="66">
        <v>46162.571793981479</v>
      </c>
      <c r="D947" s="67" t="s">
        <v>1975</v>
      </c>
      <c r="E947" s="67" t="s">
        <v>1976</v>
      </c>
      <c r="F947" s="1">
        <v>1</v>
      </c>
      <c r="G947" s="63" t="str">
        <f>VLOOKUP(D947,[2]MINDANAO!$B:$C,2,0)</f>
        <v>NMAX155 FI ABS</v>
      </c>
      <c r="H947" s="67">
        <v>131528.57</v>
      </c>
      <c r="I947" s="63" t="str">
        <f>VLOOKUP(L947,'[3]NEW LEGEND 2026'!M:S,7,0)</f>
        <v>MUTI</v>
      </c>
      <c r="J947" s="67" t="s">
        <v>2688</v>
      </c>
      <c r="K947" s="67" t="s">
        <v>2689</v>
      </c>
      <c r="L947" s="67" t="s">
        <v>416</v>
      </c>
      <c r="M947" s="63" t="str">
        <f>VLOOKUP(D947,'[3]NEW LEGEND 2026'!G:I,3,0)</f>
        <v>YAMAHA</v>
      </c>
      <c r="N947" s="63" t="str">
        <f>VLOOKUP(D947,'[3]NEW LEGEND 2026'!G:J,4,0)</f>
        <v>MATTE DARK GRAY</v>
      </c>
      <c r="O947" s="68" t="str">
        <f t="shared" si="85"/>
        <v>MAY</v>
      </c>
      <c r="P947" s="68">
        <f t="shared" si="86"/>
        <v>20</v>
      </c>
      <c r="Q947" s="68">
        <f t="shared" si="87"/>
        <v>2026</v>
      </c>
      <c r="R947" s="69">
        <f t="shared" si="88"/>
        <v>-109.57179398147855</v>
      </c>
      <c r="S947" s="69">
        <f t="shared" si="89"/>
        <v>-83.638043981482042</v>
      </c>
      <c r="T947" s="70" t="str">
        <f t="shared" si="90"/>
        <v>1-30 DAYS</v>
      </c>
      <c r="U947" s="70" t="str">
        <f t="shared" si="90"/>
        <v>1-30 DAYS</v>
      </c>
    </row>
    <row r="948" spans="1:21">
      <c r="A948" s="63" t="str">
        <f>VLOOKUP(L948,[1]Sheet1!$N:$P,3,0)</f>
        <v>M1 ALABEL</v>
      </c>
      <c r="B948" s="66">
        <v>46163.396122685182</v>
      </c>
      <c r="C948" s="66">
        <v>46163.396111111113</v>
      </c>
      <c r="D948" s="67" t="s">
        <v>2690</v>
      </c>
      <c r="E948" s="67" t="s">
        <v>2691</v>
      </c>
      <c r="F948" s="1">
        <v>1</v>
      </c>
      <c r="G948" s="63" t="str">
        <f>VLOOKUP(D948,[2]MINDANAO!$B:$C,2,0)</f>
        <v>MIO I125</v>
      </c>
      <c r="H948" s="67">
        <v>63024.11</v>
      </c>
      <c r="I948" s="63" t="str">
        <f>VLOOKUP(L948,'[3]NEW LEGEND 2026'!M:S,7,0)</f>
        <v>MUTI</v>
      </c>
      <c r="J948" s="67" t="s">
        <v>2692</v>
      </c>
      <c r="K948" s="67" t="s">
        <v>2693</v>
      </c>
      <c r="L948" s="67" t="s">
        <v>526</v>
      </c>
      <c r="M948" s="63" t="str">
        <f>VLOOKUP(D948,'[3]NEW LEGEND 2026'!G:I,3,0)</f>
        <v>YAMAHA</v>
      </c>
      <c r="N948" s="63" t="str">
        <f>VLOOKUP(D948,'[3]NEW LEGEND 2026'!G:J,4,0)</f>
        <v>MATTE GREEN/MATTE BROWN</v>
      </c>
      <c r="O948" s="68" t="str">
        <f t="shared" si="85"/>
        <v>MAY</v>
      </c>
      <c r="P948" s="68">
        <f t="shared" si="86"/>
        <v>21</v>
      </c>
      <c r="Q948" s="68">
        <f t="shared" si="87"/>
        <v>2026</v>
      </c>
      <c r="R948" s="69">
        <f t="shared" si="88"/>
        <v>-110.39611111111299</v>
      </c>
      <c r="S948" s="69">
        <f t="shared" si="89"/>
        <v>-110.39612268518249</v>
      </c>
      <c r="T948" s="70" t="str">
        <f t="shared" si="90"/>
        <v>1-30 DAYS</v>
      </c>
      <c r="U948" s="70" t="str">
        <f t="shared" si="90"/>
        <v>1-30 DAYS</v>
      </c>
    </row>
    <row r="949" spans="1:21">
      <c r="A949" s="63" t="str">
        <f>VLOOKUP(L949,[1]Sheet1!$N:$P,3,0)</f>
        <v>M1 ALABEL</v>
      </c>
      <c r="B949" s="66">
        <v>46163.396122685182</v>
      </c>
      <c r="C949" s="66">
        <v>46163.396111111113</v>
      </c>
      <c r="D949" s="67" t="s">
        <v>2690</v>
      </c>
      <c r="E949" s="67" t="s">
        <v>2691</v>
      </c>
      <c r="F949" s="1">
        <v>1</v>
      </c>
      <c r="G949" s="63" t="str">
        <f>VLOOKUP(D949,[2]MINDANAO!$B:$C,2,0)</f>
        <v>MIO I125</v>
      </c>
      <c r="H949" s="67">
        <v>63024.11</v>
      </c>
      <c r="I949" s="63" t="str">
        <f>VLOOKUP(L949,'[3]NEW LEGEND 2026'!M:S,7,0)</f>
        <v>MUTI</v>
      </c>
      <c r="J949" s="67" t="s">
        <v>2694</v>
      </c>
      <c r="K949" s="67" t="s">
        <v>2695</v>
      </c>
      <c r="L949" s="67" t="s">
        <v>526</v>
      </c>
      <c r="M949" s="63" t="str">
        <f>VLOOKUP(D949,'[3]NEW LEGEND 2026'!G:I,3,0)</f>
        <v>YAMAHA</v>
      </c>
      <c r="N949" s="63" t="str">
        <f>VLOOKUP(D949,'[3]NEW LEGEND 2026'!G:J,4,0)</f>
        <v>MATTE GREEN/MATTE BROWN</v>
      </c>
      <c r="O949" s="68" t="str">
        <f t="shared" si="85"/>
        <v>MAY</v>
      </c>
      <c r="P949" s="68">
        <f t="shared" si="86"/>
        <v>21</v>
      </c>
      <c r="Q949" s="68">
        <f t="shared" si="87"/>
        <v>2026</v>
      </c>
      <c r="R949" s="69">
        <f t="shared" si="88"/>
        <v>-110.39611111111299</v>
      </c>
      <c r="S949" s="69">
        <f t="shared" si="89"/>
        <v>-110.39612268518249</v>
      </c>
      <c r="T949" s="70" t="str">
        <f t="shared" si="90"/>
        <v>1-30 DAYS</v>
      </c>
      <c r="U949" s="70" t="str">
        <f t="shared" si="90"/>
        <v>1-30 DAYS</v>
      </c>
    </row>
    <row r="950" spans="1:21">
      <c r="A950" s="63" t="str">
        <f>VLOOKUP(L950,[1]Sheet1!$N:$P,3,0)</f>
        <v>M1 LAPASAN</v>
      </c>
      <c r="B950" s="66">
        <v>46147.566053240742</v>
      </c>
      <c r="C950" s="66">
        <v>46163.441851851851</v>
      </c>
      <c r="D950" s="67" t="s">
        <v>2329</v>
      </c>
      <c r="E950" s="67" t="s">
        <v>2330</v>
      </c>
      <c r="F950" s="1">
        <v>1</v>
      </c>
      <c r="G950" s="63" t="str">
        <f>VLOOKUP(D950,[2]MINDANAO!$B:$C,2,0)</f>
        <v>CRF150</v>
      </c>
      <c r="H950" s="67">
        <v>141790</v>
      </c>
      <c r="I950" s="63" t="str">
        <f>VLOOKUP(L950,'[3]NEW LEGEND 2026'!M:S,7,0)</f>
        <v>MUTI</v>
      </c>
      <c r="J950" s="67" t="s">
        <v>2696</v>
      </c>
      <c r="K950" s="67" t="s">
        <v>2697</v>
      </c>
      <c r="L950" s="67" t="s">
        <v>411</v>
      </c>
      <c r="M950" s="63" t="str">
        <f>VLOOKUP(D950,'[3]NEW LEGEND 2026'!G:I,3,0)</f>
        <v>HONDA</v>
      </c>
      <c r="N950" s="63" t="str">
        <f>VLOOKUP(D950,'[3]NEW LEGEND 2026'!G:J,4,0)</f>
        <v>BLACK</v>
      </c>
      <c r="O950" s="68" t="str">
        <f t="shared" si="85"/>
        <v>MAY</v>
      </c>
      <c r="P950" s="68">
        <f t="shared" si="86"/>
        <v>21</v>
      </c>
      <c r="Q950" s="68">
        <f t="shared" si="87"/>
        <v>2026</v>
      </c>
      <c r="R950" s="69">
        <f t="shared" si="88"/>
        <v>-110.44185185185052</v>
      </c>
      <c r="S950" s="69">
        <f t="shared" si="89"/>
        <v>-94.566053240741894</v>
      </c>
      <c r="T950" s="70" t="str">
        <f t="shared" si="90"/>
        <v>1-30 DAYS</v>
      </c>
      <c r="U950" s="70" t="str">
        <f t="shared" si="90"/>
        <v>1-30 DAYS</v>
      </c>
    </row>
    <row r="951" spans="1:21">
      <c r="A951" s="63" t="str">
        <f>VLOOKUP(L951,[1]Sheet1!$N:$P,3,0)</f>
        <v>M1 HONDA MARAMAG</v>
      </c>
      <c r="B951" s="66">
        <v>46163.423634259263</v>
      </c>
      <c r="C951" s="66">
        <v>46163.446851851862</v>
      </c>
      <c r="D951" s="67" t="s">
        <v>1167</v>
      </c>
      <c r="E951" s="67" t="s">
        <v>1168</v>
      </c>
      <c r="F951" s="1">
        <v>1</v>
      </c>
      <c r="G951" s="63" t="str">
        <f>VLOOKUP(D951,[2]MINDANAO!$B:$C,2,0)</f>
        <v>XR150</v>
      </c>
      <c r="H951" s="67">
        <v>94078</v>
      </c>
      <c r="I951" s="63" t="str">
        <f>VLOOKUP(L951,'[3]NEW LEGEND 2026'!M:S,7,0)</f>
        <v>HONDA</v>
      </c>
      <c r="J951" s="67" t="s">
        <v>2698</v>
      </c>
      <c r="K951" s="67" t="s">
        <v>2699</v>
      </c>
      <c r="L951" s="67" t="s">
        <v>439</v>
      </c>
      <c r="M951" s="63" t="str">
        <f>VLOOKUP(D951,'[3]NEW LEGEND 2026'!G:I,3,0)</f>
        <v>HONDA</v>
      </c>
      <c r="N951" s="63" t="str">
        <f>VLOOKUP(D951,'[3]NEW LEGEND 2026'!G:J,4,0)</f>
        <v>BLACK</v>
      </c>
      <c r="O951" s="68" t="str">
        <f t="shared" si="85"/>
        <v>MAY</v>
      </c>
      <c r="P951" s="68">
        <f t="shared" si="86"/>
        <v>21</v>
      </c>
      <c r="Q951" s="68">
        <f t="shared" si="87"/>
        <v>2026</v>
      </c>
      <c r="R951" s="69">
        <f t="shared" si="88"/>
        <v>-110.44685185186245</v>
      </c>
      <c r="S951" s="69">
        <f t="shared" si="89"/>
        <v>-110.42363425926305</v>
      </c>
      <c r="T951" s="70" t="str">
        <f t="shared" si="90"/>
        <v>1-30 DAYS</v>
      </c>
      <c r="U951" s="70" t="str">
        <f t="shared" si="90"/>
        <v>1-30 DAYS</v>
      </c>
    </row>
    <row r="952" spans="1:21">
      <c r="A952" s="63" t="str">
        <f>VLOOKUP(L952,[1]Sheet1!$N:$P,3,0)</f>
        <v>M1 TACURONG</v>
      </c>
      <c r="B952" s="66">
        <v>45915.456076388888</v>
      </c>
      <c r="C952" s="66">
        <v>46164.566759259258</v>
      </c>
      <c r="D952" s="67" t="s">
        <v>450</v>
      </c>
      <c r="E952" s="67" t="s">
        <v>451</v>
      </c>
      <c r="F952" s="1">
        <v>1</v>
      </c>
      <c r="G952" s="63" t="str">
        <f>VLOOKUP(D952,[2]MINDANAO!$B:$C,2,0)</f>
        <v>MIO i125</v>
      </c>
      <c r="H952" s="67">
        <v>72447</v>
      </c>
      <c r="I952" s="63" t="str">
        <f>VLOOKUP(L952,'[3]NEW LEGEND 2026'!M:S,7,0)</f>
        <v>MUTI</v>
      </c>
      <c r="J952" s="67" t="s">
        <v>2700</v>
      </c>
      <c r="K952" s="67" t="s">
        <v>2701</v>
      </c>
      <c r="L952" s="67" t="s">
        <v>386</v>
      </c>
      <c r="M952" s="63" t="str">
        <f>VLOOKUP(D952,'[3]NEW LEGEND 2026'!G:I,3,0)</f>
        <v>YAMAHA</v>
      </c>
      <c r="N952" s="63" t="str">
        <f>VLOOKUP(D952,'[3]NEW LEGEND 2026'!G:J,4,0)</f>
        <v>ORANGE/WHITE</v>
      </c>
      <c r="O952" s="68" t="str">
        <f t="shared" si="85"/>
        <v>MAY</v>
      </c>
      <c r="P952" s="68">
        <f t="shared" si="86"/>
        <v>22</v>
      </c>
      <c r="Q952" s="68">
        <f t="shared" si="87"/>
        <v>2026</v>
      </c>
      <c r="R952" s="69">
        <f t="shared" si="88"/>
        <v>-111.56675925925811</v>
      </c>
      <c r="S952" s="69">
        <f t="shared" si="89"/>
        <v>137.5439236111124</v>
      </c>
      <c r="T952" s="70" t="str">
        <f t="shared" si="90"/>
        <v>1-30 DAYS</v>
      </c>
      <c r="U952" s="70" t="str">
        <f t="shared" si="90"/>
        <v>91 DAYS UP</v>
      </c>
    </row>
    <row r="953" spans="1:21">
      <c r="A953" s="63" t="str">
        <f>VLOOKUP(L953,[1]Sheet1!$N:$P,3,0)</f>
        <v>M2 PANABO</v>
      </c>
      <c r="B953" s="66">
        <v>46164.595370370371</v>
      </c>
      <c r="C953" s="66">
        <v>46165.390416666669</v>
      </c>
      <c r="D953" s="67" t="s">
        <v>907</v>
      </c>
      <c r="E953" s="67" t="s">
        <v>908</v>
      </c>
      <c r="F953" s="1">
        <v>1</v>
      </c>
      <c r="G953" s="63" t="str">
        <f>VLOOKUP(D953,[2]MINDANAO!$B:$C,2,0)</f>
        <v>CT125</v>
      </c>
      <c r="H953" s="67">
        <v>59246</v>
      </c>
      <c r="I953" s="63" t="str">
        <f>VLOOKUP(L953,'[3]NEW LEGEND 2026'!M:S,7,0)</f>
        <v>ULTIMATE</v>
      </c>
      <c r="J953" s="67" t="s">
        <v>2702</v>
      </c>
      <c r="K953" s="67" t="s">
        <v>2703</v>
      </c>
      <c r="L953" s="67" t="s">
        <v>929</v>
      </c>
      <c r="M953" s="63" t="str">
        <f>VLOOKUP(D953,'[3]NEW LEGEND 2026'!G:I,3,0)</f>
        <v>KAWASAKI</v>
      </c>
      <c r="N953" s="63" t="str">
        <f>VLOOKUP(D953,'[3]NEW LEGEND 2026'!G:J,4,0)</f>
        <v>BLACK/GRAY</v>
      </c>
      <c r="O953" s="68" t="str">
        <f t="shared" si="85"/>
        <v>MAY</v>
      </c>
      <c r="P953" s="68">
        <f t="shared" si="86"/>
        <v>23</v>
      </c>
      <c r="Q953" s="68">
        <f t="shared" si="87"/>
        <v>2026</v>
      </c>
      <c r="R953" s="69">
        <f t="shared" si="88"/>
        <v>-112.3904166666689</v>
      </c>
      <c r="S953" s="69">
        <f t="shared" si="89"/>
        <v>-111.5953703703708</v>
      </c>
      <c r="T953" s="70" t="str">
        <f t="shared" si="90"/>
        <v>1-30 DAYS</v>
      </c>
      <c r="U953" s="70" t="str">
        <f t="shared" si="90"/>
        <v>1-30 DAYS</v>
      </c>
    </row>
    <row r="954" spans="1:21">
      <c r="A954" s="63" t="str">
        <f>VLOOKUP(L954,[1]Sheet1!$N:$P,3,0)</f>
        <v>M1 MARBEL</v>
      </c>
      <c r="B954" s="66">
        <v>46164.426944444444</v>
      </c>
      <c r="C954" s="66">
        <v>46165.440925925926</v>
      </c>
      <c r="D954" s="67" t="s">
        <v>1888</v>
      </c>
      <c r="E954" s="67" t="s">
        <v>1889</v>
      </c>
      <c r="F954" s="1">
        <v>1</v>
      </c>
      <c r="G954" s="63" t="str">
        <f>VLOOKUP(D954,[2]MINDANAO!$B:$C,2,0)</f>
        <v>XR150</v>
      </c>
      <c r="H954" s="67">
        <v>94870</v>
      </c>
      <c r="I954" s="63" t="str">
        <f>VLOOKUP(L954,'[3]NEW LEGEND 2026'!M:S,7,0)</f>
        <v>MUTI</v>
      </c>
      <c r="J954" s="67" t="s">
        <v>2704</v>
      </c>
      <c r="K954" s="67" t="s">
        <v>2705</v>
      </c>
      <c r="L954" s="67" t="s">
        <v>473</v>
      </c>
      <c r="M954" s="63" t="str">
        <f>VLOOKUP(D954,'[3]NEW LEGEND 2026'!G:I,3,0)</f>
        <v>HONDA</v>
      </c>
      <c r="N954" s="63" t="str">
        <f>VLOOKUP(D954,'[3]NEW LEGEND 2026'!G:J,4,0)</f>
        <v>WHITE</v>
      </c>
      <c r="O954" s="68" t="str">
        <f t="shared" si="85"/>
        <v>MAY</v>
      </c>
      <c r="P954" s="68">
        <f t="shared" si="86"/>
        <v>23</v>
      </c>
      <c r="Q954" s="68">
        <f t="shared" si="87"/>
        <v>2026</v>
      </c>
      <c r="R954" s="69">
        <f t="shared" si="88"/>
        <v>-112.44092592592642</v>
      </c>
      <c r="S954" s="69">
        <f t="shared" si="89"/>
        <v>-111.42694444444351</v>
      </c>
      <c r="T954" s="70" t="str">
        <f t="shared" si="90"/>
        <v>1-30 DAYS</v>
      </c>
      <c r="U954" s="70" t="str">
        <f t="shared" si="90"/>
        <v>1-30 DAYS</v>
      </c>
    </row>
    <row r="955" spans="1:21">
      <c r="A955" s="63" t="str">
        <f>VLOOKUP(L955,[1]Sheet1!$N:$P,3,0)</f>
        <v>M1 SURALLAH</v>
      </c>
      <c r="B955" s="66">
        <v>46137.633217592593</v>
      </c>
      <c r="C955" s="66">
        <v>46165.646122685182</v>
      </c>
      <c r="D955" s="67" t="s">
        <v>663</v>
      </c>
      <c r="E955" s="67" t="s">
        <v>664</v>
      </c>
      <c r="F955" s="1">
        <v>1</v>
      </c>
      <c r="G955" s="63" t="str">
        <f>VLOOKUP(D955,[2]MINDANAO!$B:$C,2,0)</f>
        <v>CT125</v>
      </c>
      <c r="H955" s="67">
        <v>58118</v>
      </c>
      <c r="I955" s="63" t="str">
        <f>VLOOKUP(L955,'[3]NEW LEGEND 2026'!M:S,7,0)</f>
        <v>MUTI</v>
      </c>
      <c r="J955" s="67" t="s">
        <v>2706</v>
      </c>
      <c r="K955" s="67" t="s">
        <v>2707</v>
      </c>
      <c r="L955" s="67" t="s">
        <v>546</v>
      </c>
      <c r="M955" s="63" t="str">
        <f>VLOOKUP(D955,'[3]NEW LEGEND 2026'!G:I,3,0)</f>
        <v>KAWASAKI</v>
      </c>
      <c r="N955" s="63" t="str">
        <f>VLOOKUP(D955,'[3]NEW LEGEND 2026'!G:J,4,0)</f>
        <v>BLACK/RED</v>
      </c>
      <c r="O955" s="68" t="str">
        <f t="shared" si="85"/>
        <v>MAY</v>
      </c>
      <c r="P955" s="68">
        <f t="shared" si="86"/>
        <v>23</v>
      </c>
      <c r="Q955" s="68">
        <f t="shared" si="87"/>
        <v>2026</v>
      </c>
      <c r="R955" s="69">
        <f t="shared" si="88"/>
        <v>-112.64612268518249</v>
      </c>
      <c r="S955" s="69">
        <f t="shared" si="89"/>
        <v>-84.6332175925927</v>
      </c>
      <c r="T955" s="70" t="str">
        <f t="shared" si="90"/>
        <v>1-30 DAYS</v>
      </c>
      <c r="U955" s="70" t="str">
        <f t="shared" si="90"/>
        <v>1-30 DAYS</v>
      </c>
    </row>
    <row r="956" spans="1:21">
      <c r="A956" s="63" t="str">
        <f>VLOOKUP(L956,[1]Sheet1!$N:$P,3,0)</f>
        <v>M1 SURALLAH</v>
      </c>
      <c r="B956" s="66">
        <v>46165.406192129631</v>
      </c>
      <c r="C956" s="66">
        <v>46165.646122685182</v>
      </c>
      <c r="D956" s="67" t="s">
        <v>1888</v>
      </c>
      <c r="E956" s="67" t="s">
        <v>1889</v>
      </c>
      <c r="F956" s="1">
        <v>1</v>
      </c>
      <c r="G956" s="63" t="str">
        <f>VLOOKUP(D956,[2]MINDANAO!$B:$C,2,0)</f>
        <v>XR150</v>
      </c>
      <c r="H956" s="67">
        <v>94870</v>
      </c>
      <c r="I956" s="63" t="str">
        <f>VLOOKUP(L956,'[3]NEW LEGEND 2026'!M:S,7,0)</f>
        <v>MUTI</v>
      </c>
      <c r="J956" s="67" t="s">
        <v>2708</v>
      </c>
      <c r="K956" s="67" t="s">
        <v>2709</v>
      </c>
      <c r="L956" s="67" t="s">
        <v>546</v>
      </c>
      <c r="M956" s="63" t="str">
        <f>VLOOKUP(D956,'[3]NEW LEGEND 2026'!G:I,3,0)</f>
        <v>HONDA</v>
      </c>
      <c r="N956" s="63" t="str">
        <f>VLOOKUP(D956,'[3]NEW LEGEND 2026'!G:J,4,0)</f>
        <v>WHITE</v>
      </c>
      <c r="O956" s="68" t="str">
        <f t="shared" si="85"/>
        <v>MAY</v>
      </c>
      <c r="P956" s="68">
        <f t="shared" si="86"/>
        <v>23</v>
      </c>
      <c r="Q956" s="68">
        <f t="shared" si="87"/>
        <v>2026</v>
      </c>
      <c r="R956" s="69">
        <f t="shared" si="88"/>
        <v>-112.64612268518249</v>
      </c>
      <c r="S956" s="69">
        <f t="shared" si="89"/>
        <v>-112.40619212963065</v>
      </c>
      <c r="T956" s="70" t="str">
        <f t="shared" si="90"/>
        <v>1-30 DAYS</v>
      </c>
      <c r="U956" s="70" t="str">
        <f t="shared" si="90"/>
        <v>1-30 DAYS</v>
      </c>
    </row>
    <row r="957" spans="1:21">
      <c r="A957" s="63" t="str">
        <f>VLOOKUP(L957,[1]Sheet1!$N:$P,3,0)</f>
        <v>M1 SURALLAH</v>
      </c>
      <c r="B957" s="66">
        <v>46165.406192129631</v>
      </c>
      <c r="C957" s="66">
        <v>46165.646122685182</v>
      </c>
      <c r="D957" s="67" t="s">
        <v>1007</v>
      </c>
      <c r="E957" s="67" t="s">
        <v>1008</v>
      </c>
      <c r="F957" s="1">
        <v>1</v>
      </c>
      <c r="G957" s="63" t="str">
        <f>VLOOKUP(D957,[2]MINDANAO!$B:$C,2,0)</f>
        <v>XRM DUAL SPORTS FI(DS)</v>
      </c>
      <c r="H957" s="67">
        <v>70950</v>
      </c>
      <c r="I957" s="63" t="str">
        <f>VLOOKUP(L957,'[3]NEW LEGEND 2026'!M:S,7,0)</f>
        <v>MUTI</v>
      </c>
      <c r="J957" s="67" t="s">
        <v>2710</v>
      </c>
      <c r="K957" s="67" t="s">
        <v>2711</v>
      </c>
      <c r="L957" s="67" t="s">
        <v>546</v>
      </c>
      <c r="M957" s="63" t="str">
        <f>VLOOKUP(D957,'[3]NEW LEGEND 2026'!G:I,3,0)</f>
        <v>HONDA</v>
      </c>
      <c r="N957" s="63" t="str">
        <f>VLOOKUP(D957,'[3]NEW LEGEND 2026'!G:J,4,0)</f>
        <v>BLACK</v>
      </c>
      <c r="O957" s="68" t="str">
        <f t="shared" si="85"/>
        <v>MAY</v>
      </c>
      <c r="P957" s="68">
        <f t="shared" si="86"/>
        <v>23</v>
      </c>
      <c r="Q957" s="68">
        <f t="shared" si="87"/>
        <v>2026</v>
      </c>
      <c r="R957" s="69">
        <f t="shared" si="88"/>
        <v>-112.64612268518249</v>
      </c>
      <c r="S957" s="69">
        <f t="shared" si="89"/>
        <v>-112.40619212963065</v>
      </c>
      <c r="T957" s="70" t="str">
        <f t="shared" si="90"/>
        <v>1-30 DAYS</v>
      </c>
      <c r="U957" s="70" t="str">
        <f t="shared" si="90"/>
        <v>1-30 DAYS</v>
      </c>
    </row>
    <row r="958" spans="1:21">
      <c r="A958" s="63" t="str">
        <f>VLOOKUP(L958,[1]Sheet1!$N:$P,3,0)</f>
        <v>M1 ALABEL</v>
      </c>
      <c r="B958" s="66">
        <v>46167.375497685192</v>
      </c>
      <c r="C958" s="66">
        <v>46167.375486111108</v>
      </c>
      <c r="D958" s="67" t="s">
        <v>1614</v>
      </c>
      <c r="E958" s="67" t="s">
        <v>1615</v>
      </c>
      <c r="F958" s="1">
        <v>1</v>
      </c>
      <c r="G958" s="63" t="str">
        <f>VLOOKUP(D958,[2]MINDANAO!$B:$C,2,0)</f>
        <v>XTZ125</v>
      </c>
      <c r="H958" s="67">
        <v>85446</v>
      </c>
      <c r="I958" s="63" t="str">
        <f>VLOOKUP(L958,'[3]NEW LEGEND 2026'!M:S,7,0)</f>
        <v>MUTI</v>
      </c>
      <c r="J958" s="67" t="s">
        <v>2712</v>
      </c>
      <c r="K958" s="67" t="s">
        <v>2713</v>
      </c>
      <c r="L958" s="67" t="s">
        <v>526</v>
      </c>
      <c r="M958" s="63" t="str">
        <f>VLOOKUP(D958,'[3]NEW LEGEND 2026'!G:I,3,0)</f>
        <v>YAMAHA</v>
      </c>
      <c r="N958" s="63" t="str">
        <f>VLOOKUP(D958,'[3]NEW LEGEND 2026'!G:J,4,0)</f>
        <v>LUE</v>
      </c>
      <c r="O958" s="68" t="str">
        <f t="shared" si="85"/>
        <v>MAY</v>
      </c>
      <c r="P958" s="68">
        <f t="shared" si="86"/>
        <v>25</v>
      </c>
      <c r="Q958" s="68">
        <f t="shared" si="87"/>
        <v>2026</v>
      </c>
      <c r="R958" s="69">
        <f t="shared" si="88"/>
        <v>-114.37548611110833</v>
      </c>
      <c r="S958" s="69">
        <f t="shared" si="89"/>
        <v>-114.37549768519239</v>
      </c>
      <c r="T958" s="70" t="str">
        <f t="shared" si="90"/>
        <v>1-30 DAYS</v>
      </c>
      <c r="U958" s="70" t="str">
        <f t="shared" si="90"/>
        <v>1-30 DAYS</v>
      </c>
    </row>
    <row r="959" spans="1:21">
      <c r="A959" s="63" t="str">
        <f>VLOOKUP(L959,[1]Sheet1!$N:$P,3,0)</f>
        <v>M1 ALABEL</v>
      </c>
      <c r="B959" s="66">
        <v>46167.375497685192</v>
      </c>
      <c r="C959" s="66">
        <v>46167.375486111108</v>
      </c>
      <c r="D959" s="67" t="s">
        <v>876</v>
      </c>
      <c r="E959" s="67" t="s">
        <v>877</v>
      </c>
      <c r="F959" s="1">
        <v>1</v>
      </c>
      <c r="G959" s="63" t="str">
        <f>VLOOKUP(D959,[2]MINDANAO!$B:$C,2,0)</f>
        <v>YTX125</v>
      </c>
      <c r="H959" s="67">
        <v>54426</v>
      </c>
      <c r="I959" s="63" t="str">
        <f>VLOOKUP(L959,'[3]NEW LEGEND 2026'!M:S,7,0)</f>
        <v>MUTI</v>
      </c>
      <c r="J959" s="67" t="s">
        <v>2714</v>
      </c>
      <c r="K959" s="67" t="s">
        <v>2715</v>
      </c>
      <c r="L959" s="67" t="s">
        <v>526</v>
      </c>
      <c r="M959" s="63" t="str">
        <f>VLOOKUP(D959,'[3]NEW LEGEND 2026'!G:I,3,0)</f>
        <v>YAMAHA</v>
      </c>
      <c r="N959" s="63" t="str">
        <f>VLOOKUP(D959,'[3]NEW LEGEND 2026'!G:J,4,0)</f>
        <v>RED</v>
      </c>
      <c r="O959" s="68" t="str">
        <f t="shared" si="85"/>
        <v>MAY</v>
      </c>
      <c r="P959" s="68">
        <f t="shared" si="86"/>
        <v>25</v>
      </c>
      <c r="Q959" s="68">
        <f t="shared" si="87"/>
        <v>2026</v>
      </c>
      <c r="R959" s="69">
        <f t="shared" si="88"/>
        <v>-114.37548611110833</v>
      </c>
      <c r="S959" s="69">
        <f t="shared" si="89"/>
        <v>-114.37549768519239</v>
      </c>
      <c r="T959" s="70" t="str">
        <f t="shared" si="90"/>
        <v>1-30 DAYS</v>
      </c>
      <c r="U959" s="70" t="str">
        <f t="shared" si="90"/>
        <v>1-30 DAYS</v>
      </c>
    </row>
    <row r="960" spans="1:21">
      <c r="A960" s="63" t="str">
        <f>VLOOKUP(L960,[1]Sheet1!$N:$P,3,0)</f>
        <v>M1 ALABEL</v>
      </c>
      <c r="B960" s="66">
        <v>46167.375497685192</v>
      </c>
      <c r="C960" s="66">
        <v>46167.375486111108</v>
      </c>
      <c r="D960" s="67" t="s">
        <v>538</v>
      </c>
      <c r="E960" s="67" t="s">
        <v>539</v>
      </c>
      <c r="F960" s="1">
        <v>1</v>
      </c>
      <c r="G960" s="63" t="str">
        <f>VLOOKUP(D960,[2]MINDANAO!$B:$C,2,0)</f>
        <v>YTX125</v>
      </c>
      <c r="H960" s="67">
        <v>54426</v>
      </c>
      <c r="I960" s="63" t="str">
        <f>VLOOKUP(L960,'[3]NEW LEGEND 2026'!M:S,7,0)</f>
        <v>MUTI</v>
      </c>
      <c r="J960" s="67" t="s">
        <v>2716</v>
      </c>
      <c r="K960" s="67" t="s">
        <v>2717</v>
      </c>
      <c r="L960" s="67" t="s">
        <v>526</v>
      </c>
      <c r="M960" s="63" t="str">
        <f>VLOOKUP(D960,'[3]NEW LEGEND 2026'!G:I,3,0)</f>
        <v>YAMAHA</v>
      </c>
      <c r="N960" s="63" t="str">
        <f>VLOOKUP(D960,'[3]NEW LEGEND 2026'!G:J,4,0)</f>
        <v>BLUE</v>
      </c>
      <c r="O960" s="68" t="str">
        <f t="shared" si="85"/>
        <v>MAY</v>
      </c>
      <c r="P960" s="68">
        <f t="shared" si="86"/>
        <v>25</v>
      </c>
      <c r="Q960" s="68">
        <f t="shared" si="87"/>
        <v>2026</v>
      </c>
      <c r="R960" s="69">
        <f t="shared" si="88"/>
        <v>-114.37548611110833</v>
      </c>
      <c r="S960" s="69">
        <f t="shared" si="89"/>
        <v>-114.37549768519239</v>
      </c>
      <c r="T960" s="70" t="str">
        <f t="shared" si="90"/>
        <v>1-30 DAYS</v>
      </c>
      <c r="U960" s="70" t="str">
        <f t="shared" si="90"/>
        <v>1-30 DAYS</v>
      </c>
    </row>
    <row r="961" spans="1:21">
      <c r="A961" s="63" t="str">
        <f>VLOOKUP(L961,[1]Sheet1!$N:$P,3,0)</f>
        <v>M1 MALUNGON</v>
      </c>
      <c r="B961" s="66">
        <v>46035.676678240743</v>
      </c>
      <c r="C961" s="66">
        <v>46167.387314814812</v>
      </c>
      <c r="D961" s="67" t="s">
        <v>960</v>
      </c>
      <c r="E961" s="67" t="s">
        <v>961</v>
      </c>
      <c r="F961" s="1">
        <v>1</v>
      </c>
      <c r="G961" s="63" t="str">
        <f>VLOOKUP(D961,[2]MINDANAO!$B:$C,2,0)</f>
        <v>ADV160</v>
      </c>
      <c r="H961" s="67">
        <v>157558</v>
      </c>
      <c r="I961" s="63" t="str">
        <f>VLOOKUP(L961,'[3]NEW LEGEND 2026'!M:S,7,0)</f>
        <v>MUTI</v>
      </c>
      <c r="J961" s="67" t="s">
        <v>2718</v>
      </c>
      <c r="K961" s="67" t="s">
        <v>2719</v>
      </c>
      <c r="L961" s="67" t="s">
        <v>462</v>
      </c>
      <c r="M961" s="63" t="str">
        <f>VLOOKUP(D961,'[3]NEW LEGEND 2026'!G:I,3,0)</f>
        <v>HONDA</v>
      </c>
      <c r="N961" s="63" t="str">
        <f>VLOOKUP(D961,'[3]NEW LEGEND 2026'!G:J,4,0)</f>
        <v>WHITE/BLACK</v>
      </c>
      <c r="O961" s="68" t="str">
        <f t="shared" si="85"/>
        <v>MAY</v>
      </c>
      <c r="P961" s="68">
        <f t="shared" si="86"/>
        <v>25</v>
      </c>
      <c r="Q961" s="68">
        <f t="shared" si="87"/>
        <v>2026</v>
      </c>
      <c r="R961" s="69">
        <f t="shared" si="88"/>
        <v>-114.38731481481227</v>
      </c>
      <c r="S961" s="69">
        <f t="shared" si="89"/>
        <v>17.323321759256942</v>
      </c>
      <c r="T961" s="70" t="str">
        <f t="shared" si="90"/>
        <v>1-30 DAYS</v>
      </c>
      <c r="U961" s="70" t="str">
        <f t="shared" si="90"/>
        <v>1-30 DAYS</v>
      </c>
    </row>
    <row r="962" spans="1:21">
      <c r="A962" s="63" t="str">
        <f>VLOOKUP(L962,[1]Sheet1!$N:$P,3,0)</f>
        <v>M1 HONDA SURALLAH</v>
      </c>
      <c r="B962" s="66">
        <v>46167.460879629631</v>
      </c>
      <c r="C962" s="66">
        <v>46167.460879629631</v>
      </c>
      <c r="D962" s="67" t="s">
        <v>853</v>
      </c>
      <c r="E962" s="67" t="s">
        <v>854</v>
      </c>
      <c r="F962" s="1">
        <v>1</v>
      </c>
      <c r="G962" s="63" t="str">
        <f>VLOOKUP(D962,[2]MINDANAO!$B:$C,2,0)</f>
        <v>TMX150 SUPREMO</v>
      </c>
      <c r="H962" s="67">
        <v>76598</v>
      </c>
      <c r="I962" s="63" t="str">
        <f>VLOOKUP(L962,'[3]NEW LEGEND 2026'!M:S,7,0)</f>
        <v>HONDA</v>
      </c>
      <c r="J962" s="67" t="s">
        <v>2720</v>
      </c>
      <c r="K962" s="67" t="s">
        <v>2721</v>
      </c>
      <c r="L962" s="67" t="s">
        <v>1031</v>
      </c>
      <c r="M962" s="63" t="str">
        <f>VLOOKUP(D962,'[3]NEW LEGEND 2026'!G:I,3,0)</f>
        <v>HONDA</v>
      </c>
      <c r="N962" s="63" t="str">
        <f>VLOOKUP(D962,'[3]NEW LEGEND 2026'!G:J,4,0)</f>
        <v>BLACK</v>
      </c>
      <c r="O962" s="68" t="str">
        <f t="shared" ref="O962:O1025" si="91">CHOOSE(MONTH(C962),"JAN","FEB","MAR","APR","MAY","JUN","JUL","AUG","SEP","OCT","NOV","DEC")</f>
        <v>MAY</v>
      </c>
      <c r="P962" s="68">
        <f t="shared" ref="P962:P1025" si="92">DAY(C962)</f>
        <v>25</v>
      </c>
      <c r="Q962" s="68">
        <f t="shared" ref="Q962:Q1025" si="93">YEAR(C962)</f>
        <v>2026</v>
      </c>
      <c r="R962" s="69">
        <f t="shared" ref="R962:R1025" si="94">DATE(2026,1,31)-C962</f>
        <v>-114.46087962963065</v>
      </c>
      <c r="S962" s="69">
        <f t="shared" si="89"/>
        <v>-114.46087962963065</v>
      </c>
      <c r="T962" s="70" t="str">
        <f t="shared" si="90"/>
        <v>1-30 DAYS</v>
      </c>
      <c r="U962" s="70" t="str">
        <f t="shared" si="90"/>
        <v>1-30 DAYS</v>
      </c>
    </row>
    <row r="963" spans="1:21">
      <c r="A963" s="63" t="str">
        <f>VLOOKUP(L963,[1]Sheet1!$N:$P,3,0)</f>
        <v>M1 HONDA ISULAN</v>
      </c>
      <c r="B963" s="66">
        <v>46162.395543981482</v>
      </c>
      <c r="C963" s="66">
        <v>46167.663240740738</v>
      </c>
      <c r="D963" s="67" t="s">
        <v>1888</v>
      </c>
      <c r="E963" s="67" t="s">
        <v>1889</v>
      </c>
      <c r="F963" s="1">
        <v>1</v>
      </c>
      <c r="G963" s="63" t="str">
        <f>VLOOKUP(D963,[2]MINDANAO!$B:$C,2,0)</f>
        <v>XR150</v>
      </c>
      <c r="H963" s="67">
        <v>94870</v>
      </c>
      <c r="I963" s="63" t="str">
        <f>VLOOKUP(L963,'[3]NEW LEGEND 2026'!M:S,7,0)</f>
        <v>HONDA</v>
      </c>
      <c r="J963" s="67" t="s">
        <v>2722</v>
      </c>
      <c r="K963" s="67" t="s">
        <v>2723</v>
      </c>
      <c r="L963" s="67" t="s">
        <v>406</v>
      </c>
      <c r="M963" s="63" t="str">
        <f>VLOOKUP(D963,'[3]NEW LEGEND 2026'!G:I,3,0)</f>
        <v>HONDA</v>
      </c>
      <c r="N963" s="63" t="str">
        <f>VLOOKUP(D963,'[3]NEW LEGEND 2026'!G:J,4,0)</f>
        <v>WHITE</v>
      </c>
      <c r="O963" s="68" t="str">
        <f t="shared" si="91"/>
        <v>MAY</v>
      </c>
      <c r="P963" s="68">
        <f t="shared" si="92"/>
        <v>25</v>
      </c>
      <c r="Q963" s="68">
        <f t="shared" si="93"/>
        <v>2026</v>
      </c>
      <c r="R963" s="69">
        <f t="shared" si="94"/>
        <v>-114.66324074073782</v>
      </c>
      <c r="S963" s="69">
        <f t="shared" ref="S963:S1026" si="95">DATE(2026,1,31)-B963</f>
        <v>-109.39554398148175</v>
      </c>
      <c r="T963" s="70" t="str">
        <f t="shared" si="90"/>
        <v>1-30 DAYS</v>
      </c>
      <c r="U963" s="70" t="str">
        <f t="shared" si="90"/>
        <v>1-30 DAYS</v>
      </c>
    </row>
    <row r="964" spans="1:21">
      <c r="A964" s="63" t="str">
        <f>VLOOKUP(L964,[1]Sheet1!$N:$P,3,0)</f>
        <v>M1 MLANG</v>
      </c>
      <c r="B964" s="66">
        <v>46167.383958333332</v>
      </c>
      <c r="C964" s="66">
        <v>46167.692372685182</v>
      </c>
      <c r="D964" s="67" t="s">
        <v>1888</v>
      </c>
      <c r="E964" s="67" t="s">
        <v>1889</v>
      </c>
      <c r="F964" s="1">
        <v>1</v>
      </c>
      <c r="G964" s="63" t="str">
        <f>VLOOKUP(D964,[2]MINDANAO!$B:$C,2,0)</f>
        <v>XR150</v>
      </c>
      <c r="H964" s="67">
        <v>94870</v>
      </c>
      <c r="I964" s="63" t="str">
        <f>VLOOKUP(L964,'[3]NEW LEGEND 2026'!M:S,7,0)</f>
        <v>MUTI</v>
      </c>
      <c r="J964" s="67" t="s">
        <v>2724</v>
      </c>
      <c r="K964" s="67" t="s">
        <v>2725</v>
      </c>
      <c r="L964" s="67" t="s">
        <v>537</v>
      </c>
      <c r="M964" s="63" t="str">
        <f>VLOOKUP(D964,'[3]NEW LEGEND 2026'!G:I,3,0)</f>
        <v>HONDA</v>
      </c>
      <c r="N964" s="63" t="str">
        <f>VLOOKUP(D964,'[3]NEW LEGEND 2026'!G:J,4,0)</f>
        <v>WHITE</v>
      </c>
      <c r="O964" s="68" t="str">
        <f t="shared" si="91"/>
        <v>MAY</v>
      </c>
      <c r="P964" s="68">
        <f t="shared" si="92"/>
        <v>25</v>
      </c>
      <c r="Q964" s="68">
        <f t="shared" si="93"/>
        <v>2026</v>
      </c>
      <c r="R964" s="69">
        <f t="shared" si="94"/>
        <v>-114.69237268518191</v>
      </c>
      <c r="S964" s="69">
        <f t="shared" si="95"/>
        <v>-114.38395833333198</v>
      </c>
      <c r="T964" s="70" t="str">
        <f t="shared" si="90"/>
        <v>1-30 DAYS</v>
      </c>
      <c r="U964" s="70" t="str">
        <f t="shared" si="90"/>
        <v>1-30 DAYS</v>
      </c>
    </row>
    <row r="965" spans="1:21">
      <c r="A965" s="63" t="str">
        <f>VLOOKUP(L965,[1]Sheet1!$N:$P,3,0)</f>
        <v>M1 HONDA ISULAN</v>
      </c>
      <c r="B965" s="66">
        <v>46168.572500000002</v>
      </c>
      <c r="C965" s="66">
        <v>46168.572488425933</v>
      </c>
      <c r="D965" s="67" t="s">
        <v>1888</v>
      </c>
      <c r="E965" s="67" t="s">
        <v>1889</v>
      </c>
      <c r="F965" s="1">
        <v>1</v>
      </c>
      <c r="G965" s="63" t="str">
        <f>VLOOKUP(D965,[2]MINDANAO!$B:$C,2,0)</f>
        <v>XR150</v>
      </c>
      <c r="H965" s="67">
        <v>94870</v>
      </c>
      <c r="I965" s="63" t="str">
        <f>VLOOKUP(L965,'[3]NEW LEGEND 2026'!M:S,7,0)</f>
        <v>HONDA</v>
      </c>
      <c r="J965" s="67" t="s">
        <v>2726</v>
      </c>
      <c r="K965" s="67" t="s">
        <v>2727</v>
      </c>
      <c r="L965" s="67" t="s">
        <v>406</v>
      </c>
      <c r="M965" s="63" t="str">
        <f>VLOOKUP(D965,'[3]NEW LEGEND 2026'!G:I,3,0)</f>
        <v>HONDA</v>
      </c>
      <c r="N965" s="63" t="str">
        <f>VLOOKUP(D965,'[3]NEW LEGEND 2026'!G:J,4,0)</f>
        <v>WHITE</v>
      </c>
      <c r="O965" s="68" t="str">
        <f t="shared" si="91"/>
        <v>MAY</v>
      </c>
      <c r="P965" s="68">
        <f t="shared" si="92"/>
        <v>26</v>
      </c>
      <c r="Q965" s="68">
        <f t="shared" si="93"/>
        <v>2026</v>
      </c>
      <c r="R965" s="69">
        <f t="shared" si="94"/>
        <v>-115.57248842593253</v>
      </c>
      <c r="S965" s="69">
        <f t="shared" si="95"/>
        <v>-115.57250000000204</v>
      </c>
      <c r="T965" s="70" t="str">
        <f t="shared" si="90"/>
        <v>1-30 DAYS</v>
      </c>
      <c r="U965" s="70" t="str">
        <f t="shared" si="90"/>
        <v>1-30 DAYS</v>
      </c>
    </row>
    <row r="966" spans="1:21">
      <c r="A966" s="63" t="str">
        <f>VLOOKUP(L966,[1]Sheet1!$N:$P,3,0)</f>
        <v>M1 HONDA ISULAN</v>
      </c>
      <c r="B966" s="66">
        <v>46168.572500000002</v>
      </c>
      <c r="C966" s="66">
        <v>46168.572488425933</v>
      </c>
      <c r="D966" s="67" t="s">
        <v>1888</v>
      </c>
      <c r="E966" s="67" t="s">
        <v>1889</v>
      </c>
      <c r="F966" s="1">
        <v>1</v>
      </c>
      <c r="G966" s="63" t="str">
        <f>VLOOKUP(D966,[2]MINDANAO!$B:$C,2,0)</f>
        <v>XR150</v>
      </c>
      <c r="H966" s="67">
        <v>94870</v>
      </c>
      <c r="I966" s="63" t="str">
        <f>VLOOKUP(L966,'[3]NEW LEGEND 2026'!M:S,7,0)</f>
        <v>HONDA</v>
      </c>
      <c r="J966" s="67" t="s">
        <v>2728</v>
      </c>
      <c r="K966" s="67" t="s">
        <v>2729</v>
      </c>
      <c r="L966" s="67" t="s">
        <v>406</v>
      </c>
      <c r="M966" s="63" t="str">
        <f>VLOOKUP(D966,'[3]NEW LEGEND 2026'!G:I,3,0)</f>
        <v>HONDA</v>
      </c>
      <c r="N966" s="63" t="str">
        <f>VLOOKUP(D966,'[3]NEW LEGEND 2026'!G:J,4,0)</f>
        <v>WHITE</v>
      </c>
      <c r="O966" s="68" t="str">
        <f t="shared" si="91"/>
        <v>MAY</v>
      </c>
      <c r="P966" s="68">
        <f t="shared" si="92"/>
        <v>26</v>
      </c>
      <c r="Q966" s="68">
        <f t="shared" si="93"/>
        <v>2026</v>
      </c>
      <c r="R966" s="69">
        <f t="shared" si="94"/>
        <v>-115.57248842593253</v>
      </c>
      <c r="S966" s="69">
        <f t="shared" si="95"/>
        <v>-115.57250000000204</v>
      </c>
      <c r="T966" s="70" t="str">
        <f t="shared" si="90"/>
        <v>1-30 DAYS</v>
      </c>
      <c r="U966" s="70" t="str">
        <f t="shared" si="90"/>
        <v>1-30 DAYS</v>
      </c>
    </row>
    <row r="967" spans="1:21">
      <c r="A967" s="63" t="str">
        <f>VLOOKUP(L967,[1]Sheet1!$N:$P,3,0)</f>
        <v>M1 HONDA ISULAN</v>
      </c>
      <c r="B967" s="66">
        <v>46168.572500000002</v>
      </c>
      <c r="C967" s="66">
        <v>46168.572488425933</v>
      </c>
      <c r="D967" s="67" t="s">
        <v>1888</v>
      </c>
      <c r="E967" s="67" t="s">
        <v>1889</v>
      </c>
      <c r="F967" s="1">
        <v>1</v>
      </c>
      <c r="G967" s="63" t="str">
        <f>VLOOKUP(D967,[2]MINDANAO!$B:$C,2,0)</f>
        <v>XR150</v>
      </c>
      <c r="H967" s="67">
        <v>94870</v>
      </c>
      <c r="I967" s="63" t="str">
        <f>VLOOKUP(L967,'[3]NEW LEGEND 2026'!M:S,7,0)</f>
        <v>HONDA</v>
      </c>
      <c r="J967" s="67" t="s">
        <v>2730</v>
      </c>
      <c r="K967" s="67" t="s">
        <v>2731</v>
      </c>
      <c r="L967" s="67" t="s">
        <v>406</v>
      </c>
      <c r="M967" s="63" t="str">
        <f>VLOOKUP(D967,'[3]NEW LEGEND 2026'!G:I,3,0)</f>
        <v>HONDA</v>
      </c>
      <c r="N967" s="63" t="str">
        <f>VLOOKUP(D967,'[3]NEW LEGEND 2026'!G:J,4,0)</f>
        <v>WHITE</v>
      </c>
      <c r="O967" s="68" t="str">
        <f t="shared" si="91"/>
        <v>MAY</v>
      </c>
      <c r="P967" s="68">
        <f t="shared" si="92"/>
        <v>26</v>
      </c>
      <c r="Q967" s="68">
        <f t="shared" si="93"/>
        <v>2026</v>
      </c>
      <c r="R967" s="69">
        <f t="shared" si="94"/>
        <v>-115.57248842593253</v>
      </c>
      <c r="S967" s="69">
        <f t="shared" si="95"/>
        <v>-115.57250000000204</v>
      </c>
      <c r="T967" s="70" t="str">
        <f t="shared" si="90"/>
        <v>1-30 DAYS</v>
      </c>
      <c r="U967" s="70" t="str">
        <f t="shared" si="90"/>
        <v>1-30 DAYS</v>
      </c>
    </row>
    <row r="968" spans="1:21">
      <c r="A968" s="63" t="str">
        <f>VLOOKUP(L968,[1]Sheet1!$N:$P,3,0)</f>
        <v>M1 3S</v>
      </c>
      <c r="B968" s="66">
        <v>46169.404398148137</v>
      </c>
      <c r="C968" s="66">
        <v>46169.404398148137</v>
      </c>
      <c r="D968" s="67" t="s">
        <v>663</v>
      </c>
      <c r="E968" s="67" t="s">
        <v>664</v>
      </c>
      <c r="F968" s="1">
        <v>1</v>
      </c>
      <c r="G968" s="63" t="str">
        <f>VLOOKUP(D968,[2]MINDANAO!$B:$C,2,0)</f>
        <v>CT125</v>
      </c>
      <c r="H968" s="67">
        <v>58118</v>
      </c>
      <c r="I968" s="63" t="str">
        <f>VLOOKUP(L968,'[3]NEW LEGEND 2026'!M:S,7,0)</f>
        <v>MUTI</v>
      </c>
      <c r="J968" s="67" t="s">
        <v>2732</v>
      </c>
      <c r="K968" s="67" t="s">
        <v>2733</v>
      </c>
      <c r="L968" s="67" t="s">
        <v>1528</v>
      </c>
      <c r="M968" s="63" t="str">
        <f>VLOOKUP(D968,'[3]NEW LEGEND 2026'!G:I,3,0)</f>
        <v>KAWASAKI</v>
      </c>
      <c r="N968" s="63" t="str">
        <f>VLOOKUP(D968,'[3]NEW LEGEND 2026'!G:J,4,0)</f>
        <v>BLACK/RED</v>
      </c>
      <c r="O968" s="68" t="str">
        <f t="shared" si="91"/>
        <v>MAY</v>
      </c>
      <c r="P968" s="68">
        <f t="shared" si="92"/>
        <v>27</v>
      </c>
      <c r="Q968" s="68">
        <f t="shared" si="93"/>
        <v>2026</v>
      </c>
      <c r="R968" s="69">
        <f t="shared" si="94"/>
        <v>-116.40439814813726</v>
      </c>
      <c r="S968" s="69">
        <f t="shared" si="95"/>
        <v>-116.40439814813726</v>
      </c>
      <c r="T968" s="70" t="str">
        <f t="shared" si="90"/>
        <v>1-30 DAYS</v>
      </c>
      <c r="U968" s="70" t="str">
        <f t="shared" si="90"/>
        <v>1-30 DAYS</v>
      </c>
    </row>
    <row r="969" spans="1:21">
      <c r="A969" s="63" t="str">
        <f>VLOOKUP(L969,[1]Sheet1!$N:$P,3,0)</f>
        <v>M1 KABACAN</v>
      </c>
      <c r="B969" s="66">
        <v>46168.639305555553</v>
      </c>
      <c r="C969" s="66">
        <v>46169.405381944453</v>
      </c>
      <c r="D969" s="67" t="s">
        <v>1888</v>
      </c>
      <c r="E969" s="67" t="s">
        <v>1889</v>
      </c>
      <c r="F969" s="1">
        <v>1</v>
      </c>
      <c r="G969" s="63" t="str">
        <f>VLOOKUP(D969,[2]MINDANAO!$B:$C,2,0)</f>
        <v>XR150</v>
      </c>
      <c r="H969" s="67">
        <v>94870</v>
      </c>
      <c r="I969" s="63" t="str">
        <f>VLOOKUP(L969,'[3]NEW LEGEND 2026'!M:S,7,0)</f>
        <v>MUTI</v>
      </c>
      <c r="J969" s="67" t="s">
        <v>2734</v>
      </c>
      <c r="K969" s="67" t="s">
        <v>2735</v>
      </c>
      <c r="L969" s="67" t="s">
        <v>397</v>
      </c>
      <c r="M969" s="63" t="str">
        <f>VLOOKUP(D969,'[3]NEW LEGEND 2026'!G:I,3,0)</f>
        <v>HONDA</v>
      </c>
      <c r="N969" s="63" t="str">
        <f>VLOOKUP(D969,'[3]NEW LEGEND 2026'!G:J,4,0)</f>
        <v>WHITE</v>
      </c>
      <c r="O969" s="68" t="str">
        <f t="shared" si="91"/>
        <v>MAY</v>
      </c>
      <c r="P969" s="68">
        <f t="shared" si="92"/>
        <v>27</v>
      </c>
      <c r="Q969" s="68">
        <f t="shared" si="93"/>
        <v>2026</v>
      </c>
      <c r="R969" s="69">
        <f t="shared" si="94"/>
        <v>-116.40538194445253</v>
      </c>
      <c r="S969" s="69">
        <f t="shared" si="95"/>
        <v>-115.63930555555271</v>
      </c>
      <c r="T969" s="70" t="str">
        <f t="shared" si="90"/>
        <v>1-30 DAYS</v>
      </c>
      <c r="U969" s="70" t="str">
        <f t="shared" si="90"/>
        <v>1-30 DAYS</v>
      </c>
    </row>
    <row r="970" spans="1:21">
      <c r="A970" s="63" t="str">
        <f>VLOOKUP(L970,[1]Sheet1!$N:$P,3,0)</f>
        <v>M2 TAGUM 3</v>
      </c>
      <c r="B970" s="66">
        <v>46164.500324074077</v>
      </c>
      <c r="C970" s="66">
        <v>46169.427164351851</v>
      </c>
      <c r="D970" s="67" t="s">
        <v>1888</v>
      </c>
      <c r="E970" s="67" t="s">
        <v>1889</v>
      </c>
      <c r="F970" s="1">
        <v>1</v>
      </c>
      <c r="G970" s="63" t="str">
        <f>VLOOKUP(D970,[2]MINDANAO!$B:$C,2,0)</f>
        <v>XR150</v>
      </c>
      <c r="H970" s="67">
        <v>94870</v>
      </c>
      <c r="I970" s="63" t="str">
        <f>VLOOKUP(L970,'[3]NEW LEGEND 2026'!M:S,7,0)</f>
        <v>ULTIMATE</v>
      </c>
      <c r="J970" s="67" t="s">
        <v>2736</v>
      </c>
      <c r="K970" s="67" t="s">
        <v>2737</v>
      </c>
      <c r="L970" s="67" t="s">
        <v>744</v>
      </c>
      <c r="M970" s="63" t="str">
        <f>VLOOKUP(D970,'[3]NEW LEGEND 2026'!G:I,3,0)</f>
        <v>HONDA</v>
      </c>
      <c r="N970" s="63" t="str">
        <f>VLOOKUP(D970,'[3]NEW LEGEND 2026'!G:J,4,0)</f>
        <v>WHITE</v>
      </c>
      <c r="O970" s="68" t="str">
        <f t="shared" si="91"/>
        <v>MAY</v>
      </c>
      <c r="P970" s="68">
        <f t="shared" si="92"/>
        <v>27</v>
      </c>
      <c r="Q970" s="68">
        <f t="shared" si="93"/>
        <v>2026</v>
      </c>
      <c r="R970" s="69">
        <f t="shared" si="94"/>
        <v>-116.42716435185139</v>
      </c>
      <c r="S970" s="69">
        <f t="shared" si="95"/>
        <v>-111.50032407407707</v>
      </c>
      <c r="T970" s="70" t="str">
        <f t="shared" si="90"/>
        <v>1-30 DAYS</v>
      </c>
      <c r="U970" s="70" t="str">
        <f t="shared" si="90"/>
        <v>1-30 DAYS</v>
      </c>
    </row>
    <row r="971" spans="1:21">
      <c r="A971" s="63" t="str">
        <f>VLOOKUP(L971,[1]Sheet1!$N:$P,3,0)</f>
        <v>M2 PROSPERIDAD</v>
      </c>
      <c r="B971" s="66">
        <v>46167.430601851847</v>
      </c>
      <c r="C971" s="66">
        <v>46169.477407407408</v>
      </c>
      <c r="D971" s="67" t="s">
        <v>1007</v>
      </c>
      <c r="E971" s="67" t="s">
        <v>1008</v>
      </c>
      <c r="F971" s="1">
        <v>1</v>
      </c>
      <c r="G971" s="63" t="str">
        <f>VLOOKUP(D971,[2]MINDANAO!$B:$C,2,0)</f>
        <v>XRM DUAL SPORTS FI(DS)</v>
      </c>
      <c r="H971" s="67">
        <v>70950</v>
      </c>
      <c r="I971" s="63" t="str">
        <f>VLOOKUP(L971,'[3]NEW LEGEND 2026'!M:S,7,0)</f>
        <v>ULTIMATE</v>
      </c>
      <c r="J971" s="67" t="s">
        <v>2738</v>
      </c>
      <c r="K971" s="67" t="s">
        <v>2739</v>
      </c>
      <c r="L971" s="67" t="s">
        <v>718</v>
      </c>
      <c r="M971" s="63" t="str">
        <f>VLOOKUP(D971,'[3]NEW LEGEND 2026'!G:I,3,0)</f>
        <v>HONDA</v>
      </c>
      <c r="N971" s="63" t="str">
        <f>VLOOKUP(D971,'[3]NEW LEGEND 2026'!G:J,4,0)</f>
        <v>BLACK</v>
      </c>
      <c r="O971" s="68" t="str">
        <f t="shared" si="91"/>
        <v>MAY</v>
      </c>
      <c r="P971" s="68">
        <f t="shared" si="92"/>
        <v>27</v>
      </c>
      <c r="Q971" s="68">
        <f t="shared" si="93"/>
        <v>2026</v>
      </c>
      <c r="R971" s="69">
        <f t="shared" si="94"/>
        <v>-116.47740740740846</v>
      </c>
      <c r="S971" s="69">
        <f t="shared" si="95"/>
        <v>-114.43060185184731</v>
      </c>
      <c r="T971" s="70" t="str">
        <f t="shared" si="90"/>
        <v>1-30 DAYS</v>
      </c>
      <c r="U971" s="70" t="str">
        <f t="shared" si="90"/>
        <v>1-30 DAYS</v>
      </c>
    </row>
    <row r="972" spans="1:21">
      <c r="A972" s="63" t="str">
        <f>VLOOKUP(L972,[1]Sheet1!$N:$P,3,0)</f>
        <v>M2 PROSPERIDAD</v>
      </c>
      <c r="B972" s="66">
        <v>46168.472175925926</v>
      </c>
      <c r="C972" s="66">
        <v>46169.47960648148</v>
      </c>
      <c r="D972" s="67" t="s">
        <v>907</v>
      </c>
      <c r="E972" s="67" t="s">
        <v>908</v>
      </c>
      <c r="F972" s="1">
        <v>1</v>
      </c>
      <c r="G972" s="63" t="str">
        <f>VLOOKUP(D972,[2]MINDANAO!$B:$C,2,0)</f>
        <v>CT125</v>
      </c>
      <c r="H972" s="67">
        <v>59246</v>
      </c>
      <c r="I972" s="63" t="str">
        <f>VLOOKUP(L972,'[3]NEW LEGEND 2026'!M:S,7,0)</f>
        <v>ULTIMATE</v>
      </c>
      <c r="J972" s="67" t="s">
        <v>2740</v>
      </c>
      <c r="K972" s="67" t="s">
        <v>2741</v>
      </c>
      <c r="L972" s="67" t="s">
        <v>718</v>
      </c>
      <c r="M972" s="63" t="str">
        <f>VLOOKUP(D972,'[3]NEW LEGEND 2026'!G:I,3,0)</f>
        <v>KAWASAKI</v>
      </c>
      <c r="N972" s="63" t="str">
        <f>VLOOKUP(D972,'[3]NEW LEGEND 2026'!G:J,4,0)</f>
        <v>BLACK/GRAY</v>
      </c>
      <c r="O972" s="68" t="str">
        <f t="shared" si="91"/>
        <v>MAY</v>
      </c>
      <c r="P972" s="68">
        <f t="shared" si="92"/>
        <v>27</v>
      </c>
      <c r="Q972" s="68">
        <f t="shared" si="93"/>
        <v>2026</v>
      </c>
      <c r="R972" s="69">
        <f t="shared" si="94"/>
        <v>-116.47960648148</v>
      </c>
      <c r="S972" s="69">
        <f t="shared" si="95"/>
        <v>-115.47217592592642</v>
      </c>
      <c r="T972" s="70" t="str">
        <f t="shared" si="90"/>
        <v>1-30 DAYS</v>
      </c>
      <c r="U972" s="70" t="str">
        <f t="shared" si="90"/>
        <v>1-30 DAYS</v>
      </c>
    </row>
    <row r="973" spans="1:21">
      <c r="A973" s="63" t="str">
        <f>VLOOKUP(L973,[1]Sheet1!$N:$P,3,0)</f>
        <v>M1 MIDSAYAP</v>
      </c>
      <c r="B973" s="66">
        <v>46162.680844907409</v>
      </c>
      <c r="C973" s="66">
        <v>46169.597939814812</v>
      </c>
      <c r="D973" s="67" t="s">
        <v>1567</v>
      </c>
      <c r="E973" s="67" t="s">
        <v>1568</v>
      </c>
      <c r="F973" s="1">
        <v>1</v>
      </c>
      <c r="G973" s="63" t="str">
        <f>VLOOKUP(D973,[2]MINDANAO!$B:$C,2,0)</f>
        <v>RAIDER150 FI BLADE</v>
      </c>
      <c r="H973" s="67">
        <v>110446.43</v>
      </c>
      <c r="I973" s="63" t="str">
        <f>VLOOKUP(L973,'[3]NEW LEGEND 2026'!M:S,7,0)</f>
        <v>MUTI</v>
      </c>
      <c r="J973" s="67" t="s">
        <v>2742</v>
      </c>
      <c r="K973" s="67" t="s">
        <v>2743</v>
      </c>
      <c r="L973" s="67" t="s">
        <v>1579</v>
      </c>
      <c r="M973" s="63" t="str">
        <f>VLOOKUP(D973,'[3]NEW LEGEND 2026'!G:I,3,0)</f>
        <v>SUZUKI</v>
      </c>
      <c r="N973" s="63" t="str">
        <f>VLOOKUP(D973,'[3]NEW LEGEND 2026'!G:J,4,0)</f>
        <v>IVORY/GRAY</v>
      </c>
      <c r="O973" s="68" t="str">
        <f t="shared" si="91"/>
        <v>MAY</v>
      </c>
      <c r="P973" s="68">
        <f t="shared" si="92"/>
        <v>27</v>
      </c>
      <c r="Q973" s="68">
        <f t="shared" si="93"/>
        <v>2026</v>
      </c>
      <c r="R973" s="69">
        <f t="shared" si="94"/>
        <v>-116.59793981481198</v>
      </c>
      <c r="S973" s="69">
        <f t="shared" si="95"/>
        <v>-109.68084490740875</v>
      </c>
      <c r="T973" s="70" t="str">
        <f t="shared" si="90"/>
        <v>1-30 DAYS</v>
      </c>
      <c r="U973" s="70" t="str">
        <f t="shared" si="90"/>
        <v>1-30 DAYS</v>
      </c>
    </row>
    <row r="974" spans="1:21">
      <c r="A974" s="63" t="str">
        <f>VLOOKUP(L974,[1]Sheet1!$N:$P,3,0)</f>
        <v>M1 MIDSAYAP</v>
      </c>
      <c r="B974" s="66">
        <v>46042.434641203698</v>
      </c>
      <c r="C974" s="66">
        <v>46169.597939814812</v>
      </c>
      <c r="D974" s="67" t="s">
        <v>1060</v>
      </c>
      <c r="E974" s="67" t="s">
        <v>1061</v>
      </c>
      <c r="F974" s="1">
        <v>1</v>
      </c>
      <c r="G974" s="63" t="str">
        <f>VLOOKUP(D974,[2]MINDANAO!$B:$C,2,0)</f>
        <v>MIO AEROX S 155</v>
      </c>
      <c r="H974" s="67">
        <v>152427</v>
      </c>
      <c r="I974" s="63" t="str">
        <f>VLOOKUP(L974,'[3]NEW LEGEND 2026'!M:S,7,0)</f>
        <v>MUTI</v>
      </c>
      <c r="J974" s="67" t="s">
        <v>2744</v>
      </c>
      <c r="K974" s="67" t="s">
        <v>2745</v>
      </c>
      <c r="L974" s="67" t="s">
        <v>1579</v>
      </c>
      <c r="M974" s="63" t="str">
        <f>VLOOKUP(D974,'[3]NEW LEGEND 2026'!G:I,3,0)</f>
        <v>YAMAHA</v>
      </c>
      <c r="N974" s="63" t="str">
        <f>VLOOKUP(D974,'[3]NEW LEGEND 2026'!G:J,4,0)</f>
        <v>MATTE BLUE</v>
      </c>
      <c r="O974" s="68" t="str">
        <f t="shared" si="91"/>
        <v>MAY</v>
      </c>
      <c r="P974" s="68">
        <f t="shared" si="92"/>
        <v>27</v>
      </c>
      <c r="Q974" s="68">
        <f t="shared" si="93"/>
        <v>2026</v>
      </c>
      <c r="R974" s="69">
        <f t="shared" si="94"/>
        <v>-116.59793981481198</v>
      </c>
      <c r="S974" s="69">
        <f t="shared" si="95"/>
        <v>10.565358796302462</v>
      </c>
      <c r="T974" s="70" t="str">
        <f t="shared" si="90"/>
        <v>1-30 DAYS</v>
      </c>
      <c r="U974" s="70" t="str">
        <f t="shared" si="90"/>
        <v>1-30 DAYS</v>
      </c>
    </row>
    <row r="975" spans="1:21">
      <c r="A975" s="63" t="str">
        <f>VLOOKUP(L975,[1]Sheet1!$N:$P,3,0)</f>
        <v>M1 3S</v>
      </c>
      <c r="B975" s="66">
        <v>46169.658356481479</v>
      </c>
      <c r="C975" s="66">
        <v>46169.65834490741</v>
      </c>
      <c r="D975" s="67" t="s">
        <v>994</v>
      </c>
      <c r="E975" s="67" t="s">
        <v>995</v>
      </c>
      <c r="F975" s="1">
        <v>1</v>
      </c>
      <c r="G975" s="63" t="str">
        <f>VLOOKUP(D975,[2]MINDANAO!$B:$C,2,0)</f>
        <v>SMASH(SPOKE)</v>
      </c>
      <c r="H975" s="67">
        <v>61202</v>
      </c>
      <c r="I975" s="63" t="str">
        <f>VLOOKUP(L975,'[3]NEW LEGEND 2026'!M:S,7,0)</f>
        <v>MUTI</v>
      </c>
      <c r="J975" s="67" t="s">
        <v>2746</v>
      </c>
      <c r="K975" s="67" t="s">
        <v>2747</v>
      </c>
      <c r="L975" s="67" t="s">
        <v>1528</v>
      </c>
      <c r="M975" s="63" t="str">
        <f>VLOOKUP(D975,'[3]NEW LEGEND 2026'!G:I,3,0)</f>
        <v>SUZUKI</v>
      </c>
      <c r="N975" s="63" t="str">
        <f>VLOOKUP(D975,'[3]NEW LEGEND 2026'!G:J,4,0)</f>
        <v>BLUE</v>
      </c>
      <c r="O975" s="68" t="str">
        <f t="shared" si="91"/>
        <v>MAY</v>
      </c>
      <c r="P975" s="68">
        <f t="shared" si="92"/>
        <v>27</v>
      </c>
      <c r="Q975" s="68">
        <f t="shared" si="93"/>
        <v>2026</v>
      </c>
      <c r="R975" s="69">
        <f t="shared" si="94"/>
        <v>-116.65834490740963</v>
      </c>
      <c r="S975" s="69">
        <f t="shared" si="95"/>
        <v>-116.65835648147913</v>
      </c>
      <c r="T975" s="70" t="str">
        <f t="shared" si="90"/>
        <v>1-30 DAYS</v>
      </c>
      <c r="U975" s="70" t="str">
        <f t="shared" si="90"/>
        <v>1-30 DAYS</v>
      </c>
    </row>
    <row r="976" spans="1:21">
      <c r="A976" s="63" t="str">
        <f>VLOOKUP(L976,[1]Sheet1!$N:$P,3,0)</f>
        <v>M1 3S</v>
      </c>
      <c r="B976" s="66">
        <v>46169.658356481479</v>
      </c>
      <c r="C976" s="66">
        <v>46169.65834490741</v>
      </c>
      <c r="D976" s="67" t="s">
        <v>821</v>
      </c>
      <c r="E976" s="67" t="s">
        <v>822</v>
      </c>
      <c r="F976" s="1">
        <v>1</v>
      </c>
      <c r="G976" s="63" t="str">
        <f>VLOOKUP(D976,[2]MINDANAO!$B:$C,2,0)</f>
        <v>SMASH(SPOKE)</v>
      </c>
      <c r="H976" s="67">
        <v>61202</v>
      </c>
      <c r="I976" s="63" t="str">
        <f>VLOOKUP(L976,'[3]NEW LEGEND 2026'!M:S,7,0)</f>
        <v>MUTI</v>
      </c>
      <c r="J976" s="67" t="s">
        <v>2748</v>
      </c>
      <c r="K976" s="67" t="s">
        <v>2749</v>
      </c>
      <c r="L976" s="67" t="s">
        <v>1528</v>
      </c>
      <c r="M976" s="63" t="str">
        <f>VLOOKUP(D976,'[3]NEW LEGEND 2026'!G:I,3,0)</f>
        <v>SUZUKI</v>
      </c>
      <c r="N976" s="63" t="str">
        <f>VLOOKUP(D976,'[3]NEW LEGEND 2026'!G:J,4,0)</f>
        <v>E1BLACK</v>
      </c>
      <c r="O976" s="68" t="str">
        <f t="shared" si="91"/>
        <v>MAY</v>
      </c>
      <c r="P976" s="68">
        <f t="shared" si="92"/>
        <v>27</v>
      </c>
      <c r="Q976" s="68">
        <f t="shared" si="93"/>
        <v>2026</v>
      </c>
      <c r="R976" s="69">
        <f t="shared" si="94"/>
        <v>-116.65834490740963</v>
      </c>
      <c r="S976" s="69">
        <f t="shared" si="95"/>
        <v>-116.65835648147913</v>
      </c>
      <c r="T976" s="70" t="str">
        <f t="shared" si="90"/>
        <v>1-30 DAYS</v>
      </c>
      <c r="U976" s="70" t="str">
        <f t="shared" si="90"/>
        <v>1-30 DAYS</v>
      </c>
    </row>
    <row r="977" spans="1:21">
      <c r="A977" s="63" t="str">
        <f>VLOOKUP(L977,[1]Sheet1!$N:$P,3,0)</f>
        <v>M1 3S</v>
      </c>
      <c r="B977" s="66">
        <v>46169.658356481479</v>
      </c>
      <c r="C977" s="66">
        <v>46169.65834490741</v>
      </c>
      <c r="D977" s="67" t="s">
        <v>1042</v>
      </c>
      <c r="E977" s="67" t="s">
        <v>1043</v>
      </c>
      <c r="F977" s="1">
        <v>1</v>
      </c>
      <c r="G977" s="63" t="str">
        <f>VLOOKUP(D977,[2]MINDANAO!$B:$C,2,0)</f>
        <v>SMASH(SPOKE)</v>
      </c>
      <c r="H977" s="67">
        <v>61202</v>
      </c>
      <c r="I977" s="63" t="str">
        <f>VLOOKUP(L977,'[3]NEW LEGEND 2026'!M:S,7,0)</f>
        <v>MUTI</v>
      </c>
      <c r="J977" s="67" t="s">
        <v>2750</v>
      </c>
      <c r="K977" s="67" t="s">
        <v>2751</v>
      </c>
      <c r="L977" s="67" t="s">
        <v>1528</v>
      </c>
      <c r="M977" s="63" t="str">
        <f>VLOOKUP(D977,'[3]NEW LEGEND 2026'!G:I,3,0)</f>
        <v>SUZUKI</v>
      </c>
      <c r="N977" s="63" t="str">
        <f>VLOOKUP(D977,'[3]NEW LEGEND 2026'!G:J,4,0)</f>
        <v>E1GRYGRN</v>
      </c>
      <c r="O977" s="68" t="str">
        <f t="shared" si="91"/>
        <v>MAY</v>
      </c>
      <c r="P977" s="68">
        <f t="shared" si="92"/>
        <v>27</v>
      </c>
      <c r="Q977" s="68">
        <f t="shared" si="93"/>
        <v>2026</v>
      </c>
      <c r="R977" s="69">
        <f t="shared" si="94"/>
        <v>-116.65834490740963</v>
      </c>
      <c r="S977" s="69">
        <f t="shared" si="95"/>
        <v>-116.65835648147913</v>
      </c>
      <c r="T977" s="70" t="str">
        <f t="shared" si="90"/>
        <v>1-30 DAYS</v>
      </c>
      <c r="U977" s="70" t="str">
        <f t="shared" si="90"/>
        <v>1-30 DAYS</v>
      </c>
    </row>
    <row r="978" spans="1:21">
      <c r="A978" s="63" t="str">
        <f>VLOOKUP(L978,[1]Sheet1!$N:$P,3,0)</f>
        <v>M1 3S</v>
      </c>
      <c r="B978" s="66">
        <v>46169.658356481479</v>
      </c>
      <c r="C978" s="66">
        <v>46169.65834490741</v>
      </c>
      <c r="D978" s="67" t="s">
        <v>1204</v>
      </c>
      <c r="E978" s="67" t="s">
        <v>1205</v>
      </c>
      <c r="F978" s="1">
        <v>1</v>
      </c>
      <c r="G978" s="63" t="str">
        <f>VLOOKUP(D978,[2]MINDANAO!$B:$C,2,0)</f>
        <v>SMASH(SPOKE)</v>
      </c>
      <c r="H978" s="67">
        <v>61202</v>
      </c>
      <c r="I978" s="63" t="str">
        <f>VLOOKUP(L978,'[3]NEW LEGEND 2026'!M:S,7,0)</f>
        <v>MUTI</v>
      </c>
      <c r="J978" s="67" t="s">
        <v>2752</v>
      </c>
      <c r="K978" s="67" t="s">
        <v>2753</v>
      </c>
      <c r="L978" s="67" t="s">
        <v>1528</v>
      </c>
      <c r="M978" s="63" t="str">
        <f>VLOOKUP(D978,'[3]NEW LEGEND 2026'!G:I,3,0)</f>
        <v>SUZUKI</v>
      </c>
      <c r="N978" s="63" t="str">
        <f>VLOOKUP(D978,'[3]NEW LEGEND 2026'!G:J,4,0)</f>
        <v>E1RED</v>
      </c>
      <c r="O978" s="68" t="str">
        <f t="shared" si="91"/>
        <v>MAY</v>
      </c>
      <c r="P978" s="68">
        <f t="shared" si="92"/>
        <v>27</v>
      </c>
      <c r="Q978" s="68">
        <f t="shared" si="93"/>
        <v>2026</v>
      </c>
      <c r="R978" s="69">
        <f t="shared" si="94"/>
        <v>-116.65834490740963</v>
      </c>
      <c r="S978" s="69">
        <f t="shared" si="95"/>
        <v>-116.65835648147913</v>
      </c>
      <c r="T978" s="70" t="str">
        <f t="shared" ref="T978:U1041" si="96">IF(R978&lt;=30,"1-30 DAYS",IF(R978&lt;=60,"31-60 DAYS",IF(R978&lt;=90,"61-90 DAYS","91 DAYS UP")))</f>
        <v>1-30 DAYS</v>
      </c>
      <c r="U978" s="70" t="str">
        <f t="shared" si="96"/>
        <v>1-30 DAYS</v>
      </c>
    </row>
    <row r="979" spans="1:21">
      <c r="A979" s="63" t="str">
        <f>VLOOKUP(L979,[1]Sheet1!$N:$P,3,0)</f>
        <v>M1 3S</v>
      </c>
      <c r="B979" s="66">
        <v>46169.658356481479</v>
      </c>
      <c r="C979" s="66">
        <v>46169.65834490741</v>
      </c>
      <c r="D979" s="67" t="s">
        <v>1011</v>
      </c>
      <c r="E979" s="67" t="s">
        <v>1012</v>
      </c>
      <c r="F979" s="1">
        <v>1</v>
      </c>
      <c r="G979" s="63" t="str">
        <f>VLOOKUP(D979,[2]MINDANAO!$B:$C,2,0)</f>
        <v>SMASH(SPOKE)</v>
      </c>
      <c r="H979" s="67">
        <v>61202</v>
      </c>
      <c r="I979" s="63" t="str">
        <f>VLOOKUP(L979,'[3]NEW LEGEND 2026'!M:S,7,0)</f>
        <v>MUTI</v>
      </c>
      <c r="J979" s="67" t="s">
        <v>2754</v>
      </c>
      <c r="K979" s="67" t="s">
        <v>2755</v>
      </c>
      <c r="L979" s="67" t="s">
        <v>1528</v>
      </c>
      <c r="M979" s="63" t="str">
        <f>VLOOKUP(D979,'[3]NEW LEGEND 2026'!G:I,3,0)</f>
        <v>SUZUKI</v>
      </c>
      <c r="N979" s="63" t="str">
        <f>VLOOKUP(D979,'[3]NEW LEGEND 2026'!G:J,4,0)</f>
        <v>E1GRAY</v>
      </c>
      <c r="O979" s="68" t="str">
        <f t="shared" si="91"/>
        <v>MAY</v>
      </c>
      <c r="P979" s="68">
        <f t="shared" si="92"/>
        <v>27</v>
      </c>
      <c r="Q979" s="68">
        <f t="shared" si="93"/>
        <v>2026</v>
      </c>
      <c r="R979" s="69">
        <f t="shared" si="94"/>
        <v>-116.65834490740963</v>
      </c>
      <c r="S979" s="69">
        <f t="shared" si="95"/>
        <v>-116.65835648147913</v>
      </c>
      <c r="T979" s="70" t="str">
        <f t="shared" si="96"/>
        <v>1-30 DAYS</v>
      </c>
      <c r="U979" s="70" t="str">
        <f t="shared" si="96"/>
        <v>1-30 DAYS</v>
      </c>
    </row>
    <row r="980" spans="1:21">
      <c r="A980" s="63" t="str">
        <f>VLOOKUP(L980,[1]Sheet1!$N:$P,3,0)</f>
        <v>M1 3S</v>
      </c>
      <c r="B980" s="66">
        <v>46169.658356481479</v>
      </c>
      <c r="C980" s="66">
        <v>46169.65834490741</v>
      </c>
      <c r="D980" s="67" t="s">
        <v>387</v>
      </c>
      <c r="E980" s="67" t="s">
        <v>388</v>
      </c>
      <c r="F980" s="1">
        <v>1</v>
      </c>
      <c r="G980" s="63" t="str">
        <f>VLOOKUP(D980,[2]MINDANAO!$B:$C,2,0)</f>
        <v>SKYDRIVE CROSSOVER</v>
      </c>
      <c r="H980" s="67">
        <v>63363.39</v>
      </c>
      <c r="I980" s="63" t="str">
        <f>VLOOKUP(L980,'[3]NEW LEGEND 2026'!M:S,7,0)</f>
        <v>MUTI</v>
      </c>
      <c r="J980" s="67" t="s">
        <v>2756</v>
      </c>
      <c r="K980" s="67" t="s">
        <v>2757</v>
      </c>
      <c r="L980" s="67" t="s">
        <v>1528</v>
      </c>
      <c r="M980" s="63" t="str">
        <f>VLOOKUP(D980,'[3]NEW LEGEND 2026'!G:I,3,0)</f>
        <v>SUZUKI</v>
      </c>
      <c r="N980" s="63" t="str">
        <f>VLOOKUP(D980,'[3]NEW LEGEND 2026'!G:J,4,0)</f>
        <v>RED</v>
      </c>
      <c r="O980" s="68" t="str">
        <f t="shared" si="91"/>
        <v>MAY</v>
      </c>
      <c r="P980" s="68">
        <f t="shared" si="92"/>
        <v>27</v>
      </c>
      <c r="Q980" s="68">
        <f t="shared" si="93"/>
        <v>2026</v>
      </c>
      <c r="R980" s="69">
        <f t="shared" si="94"/>
        <v>-116.65834490740963</v>
      </c>
      <c r="S980" s="69">
        <f t="shared" si="95"/>
        <v>-116.65835648147913</v>
      </c>
      <c r="T980" s="70" t="str">
        <f t="shared" si="96"/>
        <v>1-30 DAYS</v>
      </c>
      <c r="U980" s="70" t="str">
        <f t="shared" si="96"/>
        <v>1-30 DAYS</v>
      </c>
    </row>
    <row r="981" spans="1:21">
      <c r="A981" s="63" t="str">
        <f>VLOOKUP(L981,[1]Sheet1!$N:$P,3,0)</f>
        <v>M1 HONDA SURALLAH</v>
      </c>
      <c r="B981" s="66">
        <v>46162.409629629627</v>
      </c>
      <c r="C981" s="66">
        <v>46170.345196759263</v>
      </c>
      <c r="D981" s="67" t="s">
        <v>1888</v>
      </c>
      <c r="E981" s="67" t="s">
        <v>1889</v>
      </c>
      <c r="F981" s="1">
        <v>1</v>
      </c>
      <c r="G981" s="63" t="str">
        <f>VLOOKUP(D981,[2]MINDANAO!$B:$C,2,0)</f>
        <v>XR150</v>
      </c>
      <c r="H981" s="67">
        <v>94870</v>
      </c>
      <c r="I981" s="63" t="str">
        <f>VLOOKUP(L981,'[3]NEW LEGEND 2026'!M:S,7,0)</f>
        <v>HONDA</v>
      </c>
      <c r="J981" s="67" t="s">
        <v>2758</v>
      </c>
      <c r="K981" s="67" t="s">
        <v>2759</v>
      </c>
      <c r="L981" s="67" t="s">
        <v>1031</v>
      </c>
      <c r="M981" s="63" t="str">
        <f>VLOOKUP(D981,'[3]NEW LEGEND 2026'!G:I,3,0)</f>
        <v>HONDA</v>
      </c>
      <c r="N981" s="63" t="str">
        <f>VLOOKUP(D981,'[3]NEW LEGEND 2026'!G:J,4,0)</f>
        <v>WHITE</v>
      </c>
      <c r="O981" s="68" t="str">
        <f t="shared" si="91"/>
        <v>MAY</v>
      </c>
      <c r="P981" s="68">
        <f t="shared" si="92"/>
        <v>28</v>
      </c>
      <c r="Q981" s="68">
        <f t="shared" si="93"/>
        <v>2026</v>
      </c>
      <c r="R981" s="69">
        <f t="shared" si="94"/>
        <v>-117.34519675926276</v>
      </c>
      <c r="S981" s="69">
        <f t="shared" si="95"/>
        <v>-109.40962962962658</v>
      </c>
      <c r="T981" s="70" t="str">
        <f t="shared" si="96"/>
        <v>1-30 DAYS</v>
      </c>
      <c r="U981" s="70" t="str">
        <f t="shared" si="96"/>
        <v>1-30 DAYS</v>
      </c>
    </row>
    <row r="982" spans="1:21">
      <c r="A982" s="63" t="str">
        <f>VLOOKUP(L982,[1]Sheet1!$N:$P,3,0)</f>
        <v>M1 HONDA SURALLAH</v>
      </c>
      <c r="B982" s="66">
        <v>46161.567106481481</v>
      </c>
      <c r="C982" s="66">
        <v>46170.345196759263</v>
      </c>
      <c r="D982" s="67" t="s">
        <v>2165</v>
      </c>
      <c r="E982" s="67" t="s">
        <v>2166</v>
      </c>
      <c r="F982" s="1">
        <v>1</v>
      </c>
      <c r="G982" s="63" t="str">
        <f>VLOOKUP(D982,[2]MINDANAO!$B:$C,2,0)</f>
        <v>CLICK160 FI</v>
      </c>
      <c r="H982" s="67">
        <v>104990</v>
      </c>
      <c r="I982" s="63" t="str">
        <f>VLOOKUP(L982,'[3]NEW LEGEND 2026'!M:S,7,0)</f>
        <v>HONDA</v>
      </c>
      <c r="J982" s="67" t="s">
        <v>2760</v>
      </c>
      <c r="K982" s="67" t="s">
        <v>2761</v>
      </c>
      <c r="L982" s="67" t="s">
        <v>1031</v>
      </c>
      <c r="M982" s="63" t="str">
        <f>VLOOKUP(D982,'[3]NEW LEGEND 2026'!G:I,3,0)</f>
        <v>HONDA</v>
      </c>
      <c r="N982" s="63" t="str">
        <f>VLOOKUP(D982,'[3]NEW LEGEND 2026'!G:J,4,0)</f>
        <v>SILVER</v>
      </c>
      <c r="O982" s="68" t="str">
        <f t="shared" si="91"/>
        <v>MAY</v>
      </c>
      <c r="P982" s="68">
        <f t="shared" si="92"/>
        <v>28</v>
      </c>
      <c r="Q982" s="68">
        <f t="shared" si="93"/>
        <v>2026</v>
      </c>
      <c r="R982" s="69">
        <f t="shared" si="94"/>
        <v>-117.34519675926276</v>
      </c>
      <c r="S982" s="69">
        <f t="shared" si="95"/>
        <v>-108.56710648148146</v>
      </c>
      <c r="T982" s="70" t="str">
        <f t="shared" si="96"/>
        <v>1-30 DAYS</v>
      </c>
      <c r="U982" s="70" t="str">
        <f t="shared" si="96"/>
        <v>1-30 DAYS</v>
      </c>
    </row>
    <row r="983" spans="1:21">
      <c r="A983" s="63" t="str">
        <f>VLOOKUP(L983,[1]Sheet1!$N:$P,3,0)</f>
        <v>M1 HONDA ISULAN</v>
      </c>
      <c r="B983" s="66">
        <v>46014.589398148149</v>
      </c>
      <c r="C983" s="66">
        <v>46170.41778935185</v>
      </c>
      <c r="D983" s="67" t="s">
        <v>553</v>
      </c>
      <c r="E983" s="67" t="s">
        <v>554</v>
      </c>
      <c r="F983" s="1">
        <v>1</v>
      </c>
      <c r="G983" s="63" t="str">
        <f>VLOOKUP(D983,[2]MINDANAO!$B:$C,2,0)</f>
        <v>TMX ALPHA FI</v>
      </c>
      <c r="H983" s="67">
        <v>56356</v>
      </c>
      <c r="I983" s="63" t="str">
        <f>VLOOKUP(L983,'[3]NEW LEGEND 2026'!M:S,7,0)</f>
        <v>HONDA</v>
      </c>
      <c r="J983" s="67" t="s">
        <v>2762</v>
      </c>
      <c r="K983" s="67" t="s">
        <v>2763</v>
      </c>
      <c r="L983" s="67" t="s">
        <v>406</v>
      </c>
      <c r="M983" s="63" t="str">
        <f>VLOOKUP(D983,'[3]NEW LEGEND 2026'!G:I,3,0)</f>
        <v>HONDA</v>
      </c>
      <c r="N983" s="63" t="str">
        <f>VLOOKUP(D983,'[3]NEW LEGEND 2026'!G:J,4,0)</f>
        <v>SILVER</v>
      </c>
      <c r="O983" s="68" t="str">
        <f t="shared" si="91"/>
        <v>MAY</v>
      </c>
      <c r="P983" s="68">
        <f t="shared" si="92"/>
        <v>28</v>
      </c>
      <c r="Q983" s="68">
        <f t="shared" si="93"/>
        <v>2026</v>
      </c>
      <c r="R983" s="69">
        <f t="shared" si="94"/>
        <v>-117.41778935184993</v>
      </c>
      <c r="S983" s="69">
        <f t="shared" si="95"/>
        <v>38.410601851850515</v>
      </c>
      <c r="T983" s="70" t="str">
        <f t="shared" si="96"/>
        <v>1-30 DAYS</v>
      </c>
      <c r="U983" s="70" t="str">
        <f t="shared" si="96"/>
        <v>31-60 DAYS</v>
      </c>
    </row>
    <row r="984" spans="1:21">
      <c r="A984" s="63" t="str">
        <f>VLOOKUP(L984,[1]Sheet1!$N:$P,3,0)</f>
        <v>M1 DIGOS</v>
      </c>
      <c r="B984" s="66">
        <v>46169.671678240738</v>
      </c>
      <c r="C984" s="66">
        <v>46170.45652777778</v>
      </c>
      <c r="D984" s="67" t="s">
        <v>1888</v>
      </c>
      <c r="E984" s="67" t="s">
        <v>1889</v>
      </c>
      <c r="F984" s="1">
        <v>1</v>
      </c>
      <c r="G984" s="63" t="str">
        <f>VLOOKUP(D984,[2]MINDANAO!$B:$C,2,0)</f>
        <v>XR150</v>
      </c>
      <c r="H984" s="67">
        <v>94870</v>
      </c>
      <c r="I984" s="63" t="str">
        <f>VLOOKUP(L984,'[3]NEW LEGEND 2026'!M:S,7,0)</f>
        <v>MUTI</v>
      </c>
      <c r="J984" s="67" t="s">
        <v>2764</v>
      </c>
      <c r="K984" s="67" t="s">
        <v>2765</v>
      </c>
      <c r="L984" s="67" t="s">
        <v>490</v>
      </c>
      <c r="M984" s="63" t="str">
        <f>VLOOKUP(D984,'[3]NEW LEGEND 2026'!G:I,3,0)</f>
        <v>HONDA</v>
      </c>
      <c r="N984" s="63" t="str">
        <f>VLOOKUP(D984,'[3]NEW LEGEND 2026'!G:J,4,0)</f>
        <v>WHITE</v>
      </c>
      <c r="O984" s="68" t="str">
        <f t="shared" si="91"/>
        <v>MAY</v>
      </c>
      <c r="P984" s="68">
        <f t="shared" si="92"/>
        <v>28</v>
      </c>
      <c r="Q984" s="68">
        <f t="shared" si="93"/>
        <v>2026</v>
      </c>
      <c r="R984" s="69">
        <f t="shared" si="94"/>
        <v>-117.45652777778014</v>
      </c>
      <c r="S984" s="69">
        <f t="shared" si="95"/>
        <v>-116.6716782407384</v>
      </c>
      <c r="T984" s="70" t="str">
        <f t="shared" si="96"/>
        <v>1-30 DAYS</v>
      </c>
      <c r="U984" s="70" t="str">
        <f t="shared" si="96"/>
        <v>1-30 DAYS</v>
      </c>
    </row>
    <row r="985" spans="1:21">
      <c r="A985" s="63" t="str">
        <f>VLOOKUP(L985,[1]Sheet1!$N:$P,3,0)</f>
        <v>M1 DIGOS</v>
      </c>
      <c r="B985" s="66">
        <v>46169.671678240738</v>
      </c>
      <c r="C985" s="66">
        <v>46170.45652777778</v>
      </c>
      <c r="D985" s="67" t="s">
        <v>1888</v>
      </c>
      <c r="E985" s="67" t="s">
        <v>1889</v>
      </c>
      <c r="F985" s="1">
        <v>1</v>
      </c>
      <c r="G985" s="63" t="str">
        <f>VLOOKUP(D985,[2]MINDANAO!$B:$C,2,0)</f>
        <v>XR150</v>
      </c>
      <c r="H985" s="67">
        <v>94870</v>
      </c>
      <c r="I985" s="63" t="str">
        <f>VLOOKUP(L985,'[3]NEW LEGEND 2026'!M:S,7,0)</f>
        <v>MUTI</v>
      </c>
      <c r="J985" s="67" t="s">
        <v>2766</v>
      </c>
      <c r="K985" s="67" t="s">
        <v>2767</v>
      </c>
      <c r="L985" s="67" t="s">
        <v>490</v>
      </c>
      <c r="M985" s="63" t="str">
        <f>VLOOKUP(D985,'[3]NEW LEGEND 2026'!G:I,3,0)</f>
        <v>HONDA</v>
      </c>
      <c r="N985" s="63" t="str">
        <f>VLOOKUP(D985,'[3]NEW LEGEND 2026'!G:J,4,0)</f>
        <v>WHITE</v>
      </c>
      <c r="O985" s="68" t="str">
        <f t="shared" si="91"/>
        <v>MAY</v>
      </c>
      <c r="P985" s="68">
        <f t="shared" si="92"/>
        <v>28</v>
      </c>
      <c r="Q985" s="68">
        <f t="shared" si="93"/>
        <v>2026</v>
      </c>
      <c r="R985" s="69">
        <f t="shared" si="94"/>
        <v>-117.45652777778014</v>
      </c>
      <c r="S985" s="69">
        <f t="shared" si="95"/>
        <v>-116.6716782407384</v>
      </c>
      <c r="T985" s="70" t="str">
        <f t="shared" si="96"/>
        <v>1-30 DAYS</v>
      </c>
      <c r="U985" s="70" t="str">
        <f t="shared" si="96"/>
        <v>1-30 DAYS</v>
      </c>
    </row>
    <row r="986" spans="1:21">
      <c r="A986" s="63" t="str">
        <f>VLOOKUP(L986,[1]Sheet1!$N:$P,3,0)</f>
        <v>M1 DIGOS</v>
      </c>
      <c r="B986" s="66">
        <v>46169.671678240738</v>
      </c>
      <c r="C986" s="66">
        <v>46170.45652777778</v>
      </c>
      <c r="D986" s="67" t="s">
        <v>1888</v>
      </c>
      <c r="E986" s="67" t="s">
        <v>1889</v>
      </c>
      <c r="F986" s="1">
        <v>1</v>
      </c>
      <c r="G986" s="63" t="str">
        <f>VLOOKUP(D986,[2]MINDANAO!$B:$C,2,0)</f>
        <v>XR150</v>
      </c>
      <c r="H986" s="67">
        <v>94870</v>
      </c>
      <c r="I986" s="63" t="str">
        <f>VLOOKUP(L986,'[3]NEW LEGEND 2026'!M:S,7,0)</f>
        <v>MUTI</v>
      </c>
      <c r="J986" s="67" t="s">
        <v>2768</v>
      </c>
      <c r="K986" s="67" t="s">
        <v>2769</v>
      </c>
      <c r="L986" s="67" t="s">
        <v>490</v>
      </c>
      <c r="M986" s="63" t="str">
        <f>VLOOKUP(D986,'[3]NEW LEGEND 2026'!G:I,3,0)</f>
        <v>HONDA</v>
      </c>
      <c r="N986" s="63" t="str">
        <f>VLOOKUP(D986,'[3]NEW LEGEND 2026'!G:J,4,0)</f>
        <v>WHITE</v>
      </c>
      <c r="O986" s="68" t="str">
        <f t="shared" si="91"/>
        <v>MAY</v>
      </c>
      <c r="P986" s="68">
        <f t="shared" si="92"/>
        <v>28</v>
      </c>
      <c r="Q986" s="68">
        <f t="shared" si="93"/>
        <v>2026</v>
      </c>
      <c r="R986" s="69">
        <f t="shared" si="94"/>
        <v>-117.45652777778014</v>
      </c>
      <c r="S986" s="69">
        <f t="shared" si="95"/>
        <v>-116.6716782407384</v>
      </c>
      <c r="T986" s="70" t="str">
        <f t="shared" si="96"/>
        <v>1-30 DAYS</v>
      </c>
      <c r="U986" s="70" t="str">
        <f t="shared" si="96"/>
        <v>1-30 DAYS</v>
      </c>
    </row>
    <row r="987" spans="1:21">
      <c r="A987" s="63" t="str">
        <f>VLOOKUP(L987,[1]Sheet1!$N:$P,3,0)</f>
        <v>M1 ISULAN</v>
      </c>
      <c r="B987" s="66">
        <v>46169.439351851863</v>
      </c>
      <c r="C987" s="66">
        <v>46170.570462962962</v>
      </c>
      <c r="D987" s="67" t="s">
        <v>1888</v>
      </c>
      <c r="E987" s="67" t="s">
        <v>1889</v>
      </c>
      <c r="F987" s="1">
        <v>1</v>
      </c>
      <c r="G987" s="63" t="str">
        <f>VLOOKUP(D987,[2]MINDANAO!$B:$C,2,0)</f>
        <v>XR150</v>
      </c>
      <c r="H987" s="67">
        <v>94870</v>
      </c>
      <c r="I987" s="63" t="str">
        <f>VLOOKUP(L987,'[3]NEW LEGEND 2026'!M:S,7,0)</f>
        <v>MUTI</v>
      </c>
      <c r="J987" s="67" t="s">
        <v>2770</v>
      </c>
      <c r="K987" s="67" t="s">
        <v>2771</v>
      </c>
      <c r="L987" s="67" t="s">
        <v>391</v>
      </c>
      <c r="M987" s="63" t="str">
        <f>VLOOKUP(D987,'[3]NEW LEGEND 2026'!G:I,3,0)</f>
        <v>HONDA</v>
      </c>
      <c r="N987" s="63" t="str">
        <f>VLOOKUP(D987,'[3]NEW LEGEND 2026'!G:J,4,0)</f>
        <v>WHITE</v>
      </c>
      <c r="O987" s="68" t="str">
        <f t="shared" si="91"/>
        <v>MAY</v>
      </c>
      <c r="P987" s="68">
        <f t="shared" si="92"/>
        <v>28</v>
      </c>
      <c r="Q987" s="68">
        <f t="shared" si="93"/>
        <v>2026</v>
      </c>
      <c r="R987" s="69">
        <f t="shared" si="94"/>
        <v>-117.57046296296176</v>
      </c>
      <c r="S987" s="69">
        <f t="shared" si="95"/>
        <v>-116.43935185186274</v>
      </c>
      <c r="T987" s="70" t="str">
        <f t="shared" si="96"/>
        <v>1-30 DAYS</v>
      </c>
      <c r="U987" s="70" t="str">
        <f t="shared" si="96"/>
        <v>1-30 DAYS</v>
      </c>
    </row>
    <row r="988" spans="1:21">
      <c r="A988" s="63" t="str">
        <f>VLOOKUP(L988,[1]Sheet1!$N:$P,3,0)</f>
        <v>M1 ISULAN</v>
      </c>
      <c r="B988" s="66">
        <v>46169.439351851863</v>
      </c>
      <c r="C988" s="66">
        <v>46170.570462962962</v>
      </c>
      <c r="D988" s="67" t="s">
        <v>1888</v>
      </c>
      <c r="E988" s="67" t="s">
        <v>1889</v>
      </c>
      <c r="F988" s="1">
        <v>1</v>
      </c>
      <c r="G988" s="63" t="str">
        <f>VLOOKUP(D988,[2]MINDANAO!$B:$C,2,0)</f>
        <v>XR150</v>
      </c>
      <c r="H988" s="67">
        <v>94870</v>
      </c>
      <c r="I988" s="63" t="str">
        <f>VLOOKUP(L988,'[3]NEW LEGEND 2026'!M:S,7,0)</f>
        <v>MUTI</v>
      </c>
      <c r="J988" s="67" t="s">
        <v>2772</v>
      </c>
      <c r="K988" s="67" t="s">
        <v>2773</v>
      </c>
      <c r="L988" s="67" t="s">
        <v>391</v>
      </c>
      <c r="M988" s="63" t="str">
        <f>VLOOKUP(D988,'[3]NEW LEGEND 2026'!G:I,3,0)</f>
        <v>HONDA</v>
      </c>
      <c r="N988" s="63" t="str">
        <f>VLOOKUP(D988,'[3]NEW LEGEND 2026'!G:J,4,0)</f>
        <v>WHITE</v>
      </c>
      <c r="O988" s="68" t="str">
        <f t="shared" si="91"/>
        <v>MAY</v>
      </c>
      <c r="P988" s="68">
        <f t="shared" si="92"/>
        <v>28</v>
      </c>
      <c r="Q988" s="68">
        <f t="shared" si="93"/>
        <v>2026</v>
      </c>
      <c r="R988" s="69">
        <f t="shared" si="94"/>
        <v>-117.57046296296176</v>
      </c>
      <c r="S988" s="69">
        <f t="shared" si="95"/>
        <v>-116.43935185186274</v>
      </c>
      <c r="T988" s="70" t="str">
        <f t="shared" si="96"/>
        <v>1-30 DAYS</v>
      </c>
      <c r="U988" s="70" t="str">
        <f t="shared" si="96"/>
        <v>1-30 DAYS</v>
      </c>
    </row>
    <row r="989" spans="1:21">
      <c r="A989" s="63" t="str">
        <f>VLOOKUP(L989,[1]Sheet1!$N:$P,3,0)</f>
        <v>M1 ISULAN</v>
      </c>
      <c r="B989" s="66">
        <v>46169.439351851863</v>
      </c>
      <c r="C989" s="66">
        <v>46170.570462962962</v>
      </c>
      <c r="D989" s="67" t="s">
        <v>1888</v>
      </c>
      <c r="E989" s="67" t="s">
        <v>1889</v>
      </c>
      <c r="F989" s="1">
        <v>1</v>
      </c>
      <c r="G989" s="63" t="str">
        <f>VLOOKUP(D989,[2]MINDANAO!$B:$C,2,0)</f>
        <v>XR150</v>
      </c>
      <c r="H989" s="67">
        <v>94870</v>
      </c>
      <c r="I989" s="63" t="str">
        <f>VLOOKUP(L989,'[3]NEW LEGEND 2026'!M:S,7,0)</f>
        <v>MUTI</v>
      </c>
      <c r="J989" s="67" t="s">
        <v>2774</v>
      </c>
      <c r="K989" s="67" t="s">
        <v>2775</v>
      </c>
      <c r="L989" s="67" t="s">
        <v>391</v>
      </c>
      <c r="M989" s="63" t="str">
        <f>VLOOKUP(D989,'[3]NEW LEGEND 2026'!G:I,3,0)</f>
        <v>HONDA</v>
      </c>
      <c r="N989" s="63" t="str">
        <f>VLOOKUP(D989,'[3]NEW LEGEND 2026'!G:J,4,0)</f>
        <v>WHITE</v>
      </c>
      <c r="O989" s="68" t="str">
        <f t="shared" si="91"/>
        <v>MAY</v>
      </c>
      <c r="P989" s="68">
        <f t="shared" si="92"/>
        <v>28</v>
      </c>
      <c r="Q989" s="68">
        <f t="shared" si="93"/>
        <v>2026</v>
      </c>
      <c r="R989" s="69">
        <f t="shared" si="94"/>
        <v>-117.57046296296176</v>
      </c>
      <c r="S989" s="69">
        <f t="shared" si="95"/>
        <v>-116.43935185186274</v>
      </c>
      <c r="T989" s="70" t="str">
        <f t="shared" si="96"/>
        <v>1-30 DAYS</v>
      </c>
      <c r="U989" s="70" t="str">
        <f t="shared" si="96"/>
        <v>1-30 DAYS</v>
      </c>
    </row>
    <row r="990" spans="1:21">
      <c r="A990" s="63" t="str">
        <f>VLOOKUP(L990,[1]Sheet1!$N:$P,3,0)</f>
        <v>M1 ISULAN</v>
      </c>
      <c r="B990" s="66">
        <v>46169.439351851863</v>
      </c>
      <c r="C990" s="66">
        <v>46170.570462962962</v>
      </c>
      <c r="D990" s="67" t="s">
        <v>1888</v>
      </c>
      <c r="E990" s="67" t="s">
        <v>1889</v>
      </c>
      <c r="F990" s="1">
        <v>1</v>
      </c>
      <c r="G990" s="63" t="str">
        <f>VLOOKUP(D990,[2]MINDANAO!$B:$C,2,0)</f>
        <v>XR150</v>
      </c>
      <c r="H990" s="67">
        <v>94870</v>
      </c>
      <c r="I990" s="63" t="str">
        <f>VLOOKUP(L990,'[3]NEW LEGEND 2026'!M:S,7,0)</f>
        <v>MUTI</v>
      </c>
      <c r="J990" s="67" t="s">
        <v>2776</v>
      </c>
      <c r="K990" s="67" t="s">
        <v>2777</v>
      </c>
      <c r="L990" s="67" t="s">
        <v>391</v>
      </c>
      <c r="M990" s="63" t="str">
        <f>VLOOKUP(D990,'[3]NEW LEGEND 2026'!G:I,3,0)</f>
        <v>HONDA</v>
      </c>
      <c r="N990" s="63" t="str">
        <f>VLOOKUP(D990,'[3]NEW LEGEND 2026'!G:J,4,0)</f>
        <v>WHITE</v>
      </c>
      <c r="O990" s="68" t="str">
        <f t="shared" si="91"/>
        <v>MAY</v>
      </c>
      <c r="P990" s="68">
        <f t="shared" si="92"/>
        <v>28</v>
      </c>
      <c r="Q990" s="68">
        <f t="shared" si="93"/>
        <v>2026</v>
      </c>
      <c r="R990" s="69">
        <f t="shared" si="94"/>
        <v>-117.57046296296176</v>
      </c>
      <c r="S990" s="69">
        <f t="shared" si="95"/>
        <v>-116.43935185186274</v>
      </c>
      <c r="T990" s="70" t="str">
        <f t="shared" si="96"/>
        <v>1-30 DAYS</v>
      </c>
      <c r="U990" s="70" t="str">
        <f t="shared" si="96"/>
        <v>1-30 DAYS</v>
      </c>
    </row>
    <row r="991" spans="1:21">
      <c r="A991" s="63" t="str">
        <f>VLOOKUP(L991,[1]Sheet1!$N:$P,3,0)</f>
        <v>M2 STO. TOMAS</v>
      </c>
      <c r="B991" s="66">
        <v>46170.652256944442</v>
      </c>
      <c r="C991" s="66">
        <v>46170.652256944442</v>
      </c>
      <c r="D991" s="67" t="s">
        <v>2674</v>
      </c>
      <c r="E991" s="67" t="s">
        <v>2675</v>
      </c>
      <c r="F991" s="1">
        <v>1</v>
      </c>
      <c r="G991" s="63" t="str">
        <f>VLOOKUP(D991,[2]MINDANAO!$B:$C,2,0)</f>
        <v>CLICK125 FI SE</v>
      </c>
      <c r="H991" s="67">
        <v>85394</v>
      </c>
      <c r="I991" s="63" t="str">
        <f>VLOOKUP(L991,'[3]NEW LEGEND 2026'!M:S,7,0)</f>
        <v>ULTIMATE</v>
      </c>
      <c r="J991" s="67" t="s">
        <v>2778</v>
      </c>
      <c r="K991" s="67" t="s">
        <v>2779</v>
      </c>
      <c r="L991" s="67" t="s">
        <v>1367</v>
      </c>
      <c r="M991" s="63" t="str">
        <f>VLOOKUP(D991,'[3]NEW LEGEND 2026'!G:I,3,0)</f>
        <v>HONDA</v>
      </c>
      <c r="N991" s="63" t="str">
        <f>VLOOKUP(D991,'[3]NEW LEGEND 2026'!G:J,4,0)</f>
        <v>BROWN</v>
      </c>
      <c r="O991" s="68" t="str">
        <f t="shared" si="91"/>
        <v>MAY</v>
      </c>
      <c r="P991" s="68">
        <f t="shared" si="92"/>
        <v>28</v>
      </c>
      <c r="Q991" s="68">
        <f t="shared" si="93"/>
        <v>2026</v>
      </c>
      <c r="R991" s="69">
        <f t="shared" si="94"/>
        <v>-117.65225694444234</v>
      </c>
      <c r="S991" s="69">
        <f t="shared" si="95"/>
        <v>-117.65225694444234</v>
      </c>
      <c r="T991" s="70" t="str">
        <f t="shared" si="96"/>
        <v>1-30 DAYS</v>
      </c>
      <c r="U991" s="70" t="str">
        <f t="shared" si="96"/>
        <v>1-30 DAYS</v>
      </c>
    </row>
    <row r="992" spans="1:21">
      <c r="A992" s="63" t="str">
        <f>VLOOKUP(L992,[1]Sheet1!$N:$P,3,0)</f>
        <v>M2 STO. TOMAS</v>
      </c>
      <c r="B992" s="66">
        <v>46170.652256944442</v>
      </c>
      <c r="C992" s="66">
        <v>46170.652256944442</v>
      </c>
      <c r="D992" s="67" t="s">
        <v>2674</v>
      </c>
      <c r="E992" s="67" t="s">
        <v>2675</v>
      </c>
      <c r="F992" s="1">
        <v>1</v>
      </c>
      <c r="G992" s="63" t="str">
        <f>VLOOKUP(D992,[2]MINDANAO!$B:$C,2,0)</f>
        <v>CLICK125 FI SE</v>
      </c>
      <c r="H992" s="67">
        <v>85394</v>
      </c>
      <c r="I992" s="63" t="str">
        <f>VLOOKUP(L992,'[3]NEW LEGEND 2026'!M:S,7,0)</f>
        <v>ULTIMATE</v>
      </c>
      <c r="J992" s="67" t="s">
        <v>2780</v>
      </c>
      <c r="K992" s="67" t="s">
        <v>2781</v>
      </c>
      <c r="L992" s="67" t="s">
        <v>1367</v>
      </c>
      <c r="M992" s="63" t="str">
        <f>VLOOKUP(D992,'[3]NEW LEGEND 2026'!G:I,3,0)</f>
        <v>HONDA</v>
      </c>
      <c r="N992" s="63" t="str">
        <f>VLOOKUP(D992,'[3]NEW LEGEND 2026'!G:J,4,0)</f>
        <v>BROWN</v>
      </c>
      <c r="O992" s="68" t="str">
        <f t="shared" si="91"/>
        <v>MAY</v>
      </c>
      <c r="P992" s="68">
        <f t="shared" si="92"/>
        <v>28</v>
      </c>
      <c r="Q992" s="68">
        <f t="shared" si="93"/>
        <v>2026</v>
      </c>
      <c r="R992" s="69">
        <f t="shared" si="94"/>
        <v>-117.65225694444234</v>
      </c>
      <c r="S992" s="69">
        <f t="shared" si="95"/>
        <v>-117.65225694444234</v>
      </c>
      <c r="T992" s="70" t="str">
        <f t="shared" si="96"/>
        <v>1-30 DAYS</v>
      </c>
      <c r="U992" s="70" t="str">
        <f t="shared" si="96"/>
        <v>1-30 DAYS</v>
      </c>
    </row>
    <row r="993" spans="1:21">
      <c r="A993" s="63" t="str">
        <f>VLOOKUP(L993,[1]Sheet1!$N:$P,3,0)</f>
        <v>M2 STO. TOMAS</v>
      </c>
      <c r="B993" s="66">
        <v>46170.652256944442</v>
      </c>
      <c r="C993" s="66">
        <v>46170.652256944442</v>
      </c>
      <c r="D993" s="67" t="s">
        <v>2674</v>
      </c>
      <c r="E993" s="67" t="s">
        <v>2675</v>
      </c>
      <c r="F993" s="1">
        <v>1</v>
      </c>
      <c r="G993" s="63" t="str">
        <f>VLOOKUP(D993,[2]MINDANAO!$B:$C,2,0)</f>
        <v>CLICK125 FI SE</v>
      </c>
      <c r="H993" s="67">
        <v>85394</v>
      </c>
      <c r="I993" s="63" t="str">
        <f>VLOOKUP(L993,'[3]NEW LEGEND 2026'!M:S,7,0)</f>
        <v>ULTIMATE</v>
      </c>
      <c r="J993" s="67" t="s">
        <v>2782</v>
      </c>
      <c r="K993" s="67" t="s">
        <v>2783</v>
      </c>
      <c r="L993" s="67" t="s">
        <v>1367</v>
      </c>
      <c r="M993" s="63" t="str">
        <f>VLOOKUP(D993,'[3]NEW LEGEND 2026'!G:I,3,0)</f>
        <v>HONDA</v>
      </c>
      <c r="N993" s="63" t="str">
        <f>VLOOKUP(D993,'[3]NEW LEGEND 2026'!G:J,4,0)</f>
        <v>BROWN</v>
      </c>
      <c r="O993" s="68" t="str">
        <f t="shared" si="91"/>
        <v>MAY</v>
      </c>
      <c r="P993" s="68">
        <f t="shared" si="92"/>
        <v>28</v>
      </c>
      <c r="Q993" s="68">
        <f t="shared" si="93"/>
        <v>2026</v>
      </c>
      <c r="R993" s="69">
        <f t="shared" si="94"/>
        <v>-117.65225694444234</v>
      </c>
      <c r="S993" s="69">
        <f t="shared" si="95"/>
        <v>-117.65225694444234</v>
      </c>
      <c r="T993" s="70" t="str">
        <f t="shared" si="96"/>
        <v>1-30 DAYS</v>
      </c>
      <c r="U993" s="70" t="str">
        <f t="shared" si="96"/>
        <v>1-30 DAYS</v>
      </c>
    </row>
    <row r="994" spans="1:21">
      <c r="A994" s="63" t="str">
        <f>VLOOKUP(L994,[1]Sheet1!$N:$P,3,0)</f>
        <v>M2 CALINAN</v>
      </c>
      <c r="B994" s="66">
        <v>46169.640625</v>
      </c>
      <c r="C994" s="66">
        <v>46171.368425925917</v>
      </c>
      <c r="D994" s="67" t="s">
        <v>1888</v>
      </c>
      <c r="E994" s="67" t="s">
        <v>1889</v>
      </c>
      <c r="F994" s="1">
        <v>1</v>
      </c>
      <c r="G994" s="63" t="str">
        <f>VLOOKUP(D994,[2]MINDANAO!$B:$C,2,0)</f>
        <v>XR150</v>
      </c>
      <c r="H994" s="67">
        <v>94870</v>
      </c>
      <c r="I994" s="63" t="str">
        <f>VLOOKUP(L994,'[3]NEW LEGEND 2026'!M:S,7,0)</f>
        <v>ULTIMATE</v>
      </c>
      <c r="J994" s="67" t="s">
        <v>2784</v>
      </c>
      <c r="K994" s="67" t="s">
        <v>2785</v>
      </c>
      <c r="L994" s="67" t="s">
        <v>871</v>
      </c>
      <c r="M994" s="63" t="str">
        <f>VLOOKUP(D994,'[3]NEW LEGEND 2026'!G:I,3,0)</f>
        <v>HONDA</v>
      </c>
      <c r="N994" s="63" t="str">
        <f>VLOOKUP(D994,'[3]NEW LEGEND 2026'!G:J,4,0)</f>
        <v>WHITE</v>
      </c>
      <c r="O994" s="68" t="str">
        <f t="shared" si="91"/>
        <v>MAY</v>
      </c>
      <c r="P994" s="68">
        <f t="shared" si="92"/>
        <v>29</v>
      </c>
      <c r="Q994" s="68">
        <f t="shared" si="93"/>
        <v>2026</v>
      </c>
      <c r="R994" s="69">
        <f t="shared" si="94"/>
        <v>-118.36842592591711</v>
      </c>
      <c r="S994" s="69">
        <f t="shared" si="95"/>
        <v>-116.640625</v>
      </c>
      <c r="T994" s="70" t="str">
        <f t="shared" si="96"/>
        <v>1-30 DAYS</v>
      </c>
      <c r="U994" s="70" t="str">
        <f t="shared" si="96"/>
        <v>1-30 DAYS</v>
      </c>
    </row>
    <row r="995" spans="1:21">
      <c r="A995" s="63" t="str">
        <f>VLOOKUP(L995,[1]Sheet1!$N:$P,3,0)</f>
        <v>M1 BANSALAN</v>
      </c>
      <c r="B995" s="66">
        <v>46170.410462962973</v>
      </c>
      <c r="C995" s="66">
        <v>46171.474849537037</v>
      </c>
      <c r="D995" s="67" t="s">
        <v>2165</v>
      </c>
      <c r="E995" s="67" t="s">
        <v>2166</v>
      </c>
      <c r="F995" s="1">
        <v>1</v>
      </c>
      <c r="G995" s="63" t="str">
        <f>VLOOKUP(D995,[2]MINDANAO!$B:$C,2,0)</f>
        <v>CLICK160 FI</v>
      </c>
      <c r="H995" s="67">
        <v>104990</v>
      </c>
      <c r="I995" s="63" t="str">
        <f>VLOOKUP(L995,'[3]NEW LEGEND 2026'!M:S,7,0)</f>
        <v>MUTI</v>
      </c>
      <c r="J995" s="67" t="s">
        <v>2786</v>
      </c>
      <c r="K995" s="67" t="s">
        <v>2787</v>
      </c>
      <c r="L995" s="67" t="s">
        <v>900</v>
      </c>
      <c r="M995" s="63" t="str">
        <f>VLOOKUP(D995,'[3]NEW LEGEND 2026'!G:I,3,0)</f>
        <v>HONDA</v>
      </c>
      <c r="N995" s="63" t="str">
        <f>VLOOKUP(D995,'[3]NEW LEGEND 2026'!G:J,4,0)</f>
        <v>SILVER</v>
      </c>
      <c r="O995" s="68" t="str">
        <f t="shared" si="91"/>
        <v>MAY</v>
      </c>
      <c r="P995" s="68">
        <f t="shared" si="92"/>
        <v>29</v>
      </c>
      <c r="Q995" s="68">
        <f t="shared" si="93"/>
        <v>2026</v>
      </c>
      <c r="R995" s="69">
        <f t="shared" si="94"/>
        <v>-118.47484953703679</v>
      </c>
      <c r="S995" s="69">
        <f t="shared" si="95"/>
        <v>-117.41046296297282</v>
      </c>
      <c r="T995" s="70" t="str">
        <f t="shared" si="96"/>
        <v>1-30 DAYS</v>
      </c>
      <c r="U995" s="70" t="str">
        <f t="shared" si="96"/>
        <v>1-30 DAYS</v>
      </c>
    </row>
    <row r="996" spans="1:21">
      <c r="A996" s="63" t="str">
        <f>VLOOKUP(L996,[1]Sheet1!$N:$P,3,0)</f>
        <v>M1 NABUNTURAN</v>
      </c>
      <c r="B996" s="66">
        <v>46171.488900462973</v>
      </c>
      <c r="C996" s="66">
        <v>46172.40729166667</v>
      </c>
      <c r="D996" s="67" t="s">
        <v>831</v>
      </c>
      <c r="E996" s="67" t="s">
        <v>832</v>
      </c>
      <c r="F996" s="1">
        <v>1</v>
      </c>
      <c r="G996" s="63" t="str">
        <f>VLOOKUP(D996,[2]MINDANAO!$B:$C,2,0)</f>
        <v>TMX ALPHA FI</v>
      </c>
      <c r="H996" s="67">
        <v>56358</v>
      </c>
      <c r="I996" s="63" t="str">
        <f>VLOOKUP(L996,'[3]NEW LEGEND 2026'!M:S,7,0)</f>
        <v>MUTI</v>
      </c>
      <c r="J996" s="67" t="s">
        <v>2788</v>
      </c>
      <c r="K996" s="67" t="s">
        <v>2789</v>
      </c>
      <c r="L996" s="67" t="s">
        <v>371</v>
      </c>
      <c r="M996" s="63" t="str">
        <f>VLOOKUP(D996,'[3]NEW LEGEND 2026'!G:I,3,0)</f>
        <v>HONDA</v>
      </c>
      <c r="N996" s="63" t="str">
        <f>VLOOKUP(D996,'[3]NEW LEGEND 2026'!G:J,4,0)</f>
        <v>BLACK</v>
      </c>
      <c r="O996" s="68" t="str">
        <f t="shared" si="91"/>
        <v>MAY</v>
      </c>
      <c r="P996" s="68">
        <f t="shared" si="92"/>
        <v>30</v>
      </c>
      <c r="Q996" s="68">
        <f t="shared" si="93"/>
        <v>2026</v>
      </c>
      <c r="R996" s="69">
        <f t="shared" si="94"/>
        <v>-119.40729166667006</v>
      </c>
      <c r="S996" s="69">
        <f t="shared" si="95"/>
        <v>-118.48890046297311</v>
      </c>
      <c r="T996" s="70" t="str">
        <f t="shared" si="96"/>
        <v>1-30 DAYS</v>
      </c>
      <c r="U996" s="70" t="str">
        <f t="shared" si="96"/>
        <v>1-30 DAYS</v>
      </c>
    </row>
    <row r="997" spans="1:21">
      <c r="A997" s="63" t="str">
        <f>VLOOKUP(L997,[1]Sheet1!$N:$P,3,0)</f>
        <v>M1 NABUNTURAN</v>
      </c>
      <c r="B997" s="66">
        <v>46171.491759259261</v>
      </c>
      <c r="C997" s="66">
        <v>46172.40729166667</v>
      </c>
      <c r="D997" s="67" t="s">
        <v>1888</v>
      </c>
      <c r="E997" s="67" t="s">
        <v>1889</v>
      </c>
      <c r="F997" s="1">
        <v>1</v>
      </c>
      <c r="G997" s="63" t="str">
        <f>VLOOKUP(D997,[2]MINDANAO!$B:$C,2,0)</f>
        <v>XR150</v>
      </c>
      <c r="H997" s="67">
        <v>94870</v>
      </c>
      <c r="I997" s="63" t="str">
        <f>VLOOKUP(L997,'[3]NEW LEGEND 2026'!M:S,7,0)</f>
        <v>MUTI</v>
      </c>
      <c r="J997" s="67" t="s">
        <v>2790</v>
      </c>
      <c r="K997" s="67" t="s">
        <v>2791</v>
      </c>
      <c r="L997" s="67" t="s">
        <v>371</v>
      </c>
      <c r="M997" s="63" t="str">
        <f>VLOOKUP(D997,'[3]NEW LEGEND 2026'!G:I,3,0)</f>
        <v>HONDA</v>
      </c>
      <c r="N997" s="63" t="str">
        <f>VLOOKUP(D997,'[3]NEW LEGEND 2026'!G:J,4,0)</f>
        <v>WHITE</v>
      </c>
      <c r="O997" s="68" t="str">
        <f t="shared" si="91"/>
        <v>MAY</v>
      </c>
      <c r="P997" s="68">
        <f t="shared" si="92"/>
        <v>30</v>
      </c>
      <c r="Q997" s="68">
        <f t="shared" si="93"/>
        <v>2026</v>
      </c>
      <c r="R997" s="69">
        <f t="shared" si="94"/>
        <v>-119.40729166667006</v>
      </c>
      <c r="S997" s="69">
        <f t="shared" si="95"/>
        <v>-118.49175925926102</v>
      </c>
      <c r="T997" s="70" t="str">
        <f t="shared" si="96"/>
        <v>1-30 DAYS</v>
      </c>
      <c r="U997" s="70" t="str">
        <f t="shared" si="96"/>
        <v>1-30 DAYS</v>
      </c>
    </row>
    <row r="998" spans="1:21">
      <c r="A998" s="63" t="str">
        <f>VLOOKUP(L998,[1]Sheet1!$N:$P,3,0)</f>
        <v>M1 HONDA MALUNGON</v>
      </c>
      <c r="B998" s="66">
        <v>46171.477696759262</v>
      </c>
      <c r="C998" s="66">
        <v>46172.420393518521</v>
      </c>
      <c r="D998" s="67" t="s">
        <v>1888</v>
      </c>
      <c r="E998" s="67" t="s">
        <v>1889</v>
      </c>
      <c r="F998" s="1">
        <v>1</v>
      </c>
      <c r="G998" s="63" t="str">
        <f>VLOOKUP(D998,[2]MINDANAO!$B:$C,2,0)</f>
        <v>XR150</v>
      </c>
      <c r="H998" s="67">
        <v>94870</v>
      </c>
      <c r="I998" s="63" t="str">
        <f>VLOOKUP(L998,'[3]NEW LEGEND 2026'!M:S,7,0)</f>
        <v>HONDA</v>
      </c>
      <c r="J998" s="67" t="s">
        <v>2792</v>
      </c>
      <c r="K998" s="67" t="s">
        <v>2793</v>
      </c>
      <c r="L998" s="67" t="s">
        <v>884</v>
      </c>
      <c r="M998" s="63" t="str">
        <f>VLOOKUP(D998,'[3]NEW LEGEND 2026'!G:I,3,0)</f>
        <v>HONDA</v>
      </c>
      <c r="N998" s="63" t="str">
        <f>VLOOKUP(D998,'[3]NEW LEGEND 2026'!G:J,4,0)</f>
        <v>WHITE</v>
      </c>
      <c r="O998" s="68" t="str">
        <f t="shared" si="91"/>
        <v>MAY</v>
      </c>
      <c r="P998" s="68">
        <f t="shared" si="92"/>
        <v>30</v>
      </c>
      <c r="Q998" s="68">
        <f t="shared" si="93"/>
        <v>2026</v>
      </c>
      <c r="R998" s="69">
        <f t="shared" si="94"/>
        <v>-119.42039351852145</v>
      </c>
      <c r="S998" s="69">
        <f t="shared" si="95"/>
        <v>-118.47769675926247</v>
      </c>
      <c r="T998" s="70" t="str">
        <f t="shared" si="96"/>
        <v>1-30 DAYS</v>
      </c>
      <c r="U998" s="70" t="str">
        <f t="shared" si="96"/>
        <v>1-30 DAYS</v>
      </c>
    </row>
    <row r="999" spans="1:21">
      <c r="A999" s="63" t="str">
        <f>VLOOKUP(L999,[1]Sheet1!$N:$P,3,0)</f>
        <v>M1 HONDA MALUNGON</v>
      </c>
      <c r="B999" s="66">
        <v>46171.477696759262</v>
      </c>
      <c r="C999" s="66">
        <v>46172.420393518521</v>
      </c>
      <c r="D999" s="67" t="s">
        <v>1888</v>
      </c>
      <c r="E999" s="67" t="s">
        <v>1889</v>
      </c>
      <c r="F999" s="1">
        <v>1</v>
      </c>
      <c r="G999" s="63" t="str">
        <f>VLOOKUP(D999,[2]MINDANAO!$B:$C,2,0)</f>
        <v>XR150</v>
      </c>
      <c r="H999" s="67">
        <v>94870</v>
      </c>
      <c r="I999" s="63" t="str">
        <f>VLOOKUP(L999,'[3]NEW LEGEND 2026'!M:S,7,0)</f>
        <v>HONDA</v>
      </c>
      <c r="J999" s="67" t="s">
        <v>2794</v>
      </c>
      <c r="K999" s="67" t="s">
        <v>2795</v>
      </c>
      <c r="L999" s="67" t="s">
        <v>884</v>
      </c>
      <c r="M999" s="63" t="str">
        <f>VLOOKUP(D999,'[3]NEW LEGEND 2026'!G:I,3,0)</f>
        <v>HONDA</v>
      </c>
      <c r="N999" s="63" t="str">
        <f>VLOOKUP(D999,'[3]NEW LEGEND 2026'!G:J,4,0)</f>
        <v>WHITE</v>
      </c>
      <c r="O999" s="68" t="str">
        <f t="shared" si="91"/>
        <v>MAY</v>
      </c>
      <c r="P999" s="68">
        <f t="shared" si="92"/>
        <v>30</v>
      </c>
      <c r="Q999" s="68">
        <f t="shared" si="93"/>
        <v>2026</v>
      </c>
      <c r="R999" s="69">
        <f t="shared" si="94"/>
        <v>-119.42039351852145</v>
      </c>
      <c r="S999" s="69">
        <f t="shared" si="95"/>
        <v>-118.47769675926247</v>
      </c>
      <c r="T999" s="70" t="str">
        <f t="shared" si="96"/>
        <v>1-30 DAYS</v>
      </c>
      <c r="U999" s="70" t="str">
        <f t="shared" si="96"/>
        <v>1-30 DAYS</v>
      </c>
    </row>
    <row r="1000" spans="1:21">
      <c r="A1000" s="63" t="str">
        <f>VLOOKUP(L1000,[1]Sheet1!$N:$P,3,0)</f>
        <v>GREATWALL</v>
      </c>
      <c r="B1000" s="66">
        <v>45805.699467592603</v>
      </c>
      <c r="C1000" s="66">
        <v>46172.470451388886</v>
      </c>
      <c r="D1000" s="67" t="s">
        <v>2796</v>
      </c>
      <c r="E1000" s="67" t="s">
        <v>2797</v>
      </c>
      <c r="F1000" s="1">
        <v>1</v>
      </c>
      <c r="G1000" s="63" t="str">
        <f>VLOOKUP(D1000,[2]MINDANAO!$B:$C,2,0)</f>
        <v>PCX160 ROADSYNC</v>
      </c>
      <c r="H1000" s="67">
        <v>125738</v>
      </c>
      <c r="I1000" s="63" t="str">
        <f>VLOOKUP(L1000,'[3]NEW LEGEND 2026'!M:S,7,0)</f>
        <v>HONDA</v>
      </c>
      <c r="J1000" s="67" t="s">
        <v>2798</v>
      </c>
      <c r="K1000" s="67" t="s">
        <v>2799</v>
      </c>
      <c r="L1000" s="67" t="s">
        <v>1231</v>
      </c>
      <c r="M1000" s="63" t="str">
        <f>VLOOKUP(D1000,'[3]NEW LEGEND 2026'!G:I,3,0)</f>
        <v>HONDA</v>
      </c>
      <c r="N1000" s="63" t="str">
        <f>VLOOKUP(D1000,'[3]NEW LEGEND 2026'!G:J,4,0)</f>
        <v>RED</v>
      </c>
      <c r="O1000" s="68" t="str">
        <f t="shared" si="91"/>
        <v>MAY</v>
      </c>
      <c r="P1000" s="68">
        <f t="shared" si="92"/>
        <v>30</v>
      </c>
      <c r="Q1000" s="68">
        <f t="shared" si="93"/>
        <v>2026</v>
      </c>
      <c r="R1000" s="69">
        <f t="shared" si="94"/>
        <v>-119.47045138888643</v>
      </c>
      <c r="S1000" s="69">
        <f t="shared" si="95"/>
        <v>247.30053240739653</v>
      </c>
      <c r="T1000" s="70" t="str">
        <f t="shared" si="96"/>
        <v>1-30 DAYS</v>
      </c>
      <c r="U1000" s="70" t="str">
        <f t="shared" si="96"/>
        <v>91 DAYS UP</v>
      </c>
    </row>
    <row r="1001" spans="1:21">
      <c r="A1001" s="63" t="str">
        <f>VLOOKUP(L1001,[1]Sheet1!$N:$P,3,0)</f>
        <v>M2 TAGUM 3</v>
      </c>
      <c r="B1001" s="66">
        <v>46171.616932870369</v>
      </c>
      <c r="C1001" s="66">
        <v>46172.589178240742</v>
      </c>
      <c r="D1001" s="67" t="s">
        <v>1888</v>
      </c>
      <c r="E1001" s="67" t="s">
        <v>1889</v>
      </c>
      <c r="F1001" s="1">
        <v>1</v>
      </c>
      <c r="G1001" s="63" t="str">
        <f>VLOOKUP(D1001,[2]MINDANAO!$B:$C,2,0)</f>
        <v>XR150</v>
      </c>
      <c r="H1001" s="67">
        <v>94870</v>
      </c>
      <c r="I1001" s="63" t="str">
        <f>VLOOKUP(L1001,'[3]NEW LEGEND 2026'!M:S,7,0)</f>
        <v>ULTIMATE</v>
      </c>
      <c r="J1001" s="67" t="s">
        <v>2800</v>
      </c>
      <c r="K1001" s="67" t="s">
        <v>2801</v>
      </c>
      <c r="L1001" s="67" t="s">
        <v>744</v>
      </c>
      <c r="M1001" s="63" t="str">
        <f>VLOOKUP(D1001,'[3]NEW LEGEND 2026'!G:I,3,0)</f>
        <v>HONDA</v>
      </c>
      <c r="N1001" s="63" t="str">
        <f>VLOOKUP(D1001,'[3]NEW LEGEND 2026'!G:J,4,0)</f>
        <v>WHITE</v>
      </c>
      <c r="O1001" s="68" t="str">
        <f t="shared" si="91"/>
        <v>MAY</v>
      </c>
      <c r="P1001" s="68">
        <f t="shared" si="92"/>
        <v>30</v>
      </c>
      <c r="Q1001" s="68">
        <f t="shared" si="93"/>
        <v>2026</v>
      </c>
      <c r="R1001" s="69">
        <f t="shared" si="94"/>
        <v>-119.5891782407416</v>
      </c>
      <c r="S1001" s="69">
        <f t="shared" si="95"/>
        <v>-118.61693287036906</v>
      </c>
      <c r="T1001" s="70" t="str">
        <f t="shared" si="96"/>
        <v>1-30 DAYS</v>
      </c>
      <c r="U1001" s="70" t="str">
        <f t="shared" si="96"/>
        <v>1-30 DAYS</v>
      </c>
    </row>
    <row r="1002" spans="1:21">
      <c r="A1002" s="63" t="str">
        <f>VLOOKUP(L1002,[1]Sheet1!$N:$P,3,0)</f>
        <v>M2 TAGUM 3</v>
      </c>
      <c r="B1002" s="66">
        <v>46171.616932870369</v>
      </c>
      <c r="C1002" s="66">
        <v>46172.589178240742</v>
      </c>
      <c r="D1002" s="67" t="s">
        <v>1888</v>
      </c>
      <c r="E1002" s="67" t="s">
        <v>1889</v>
      </c>
      <c r="F1002" s="1">
        <v>1</v>
      </c>
      <c r="G1002" s="63" t="str">
        <f>VLOOKUP(D1002,[2]MINDANAO!$B:$C,2,0)</f>
        <v>XR150</v>
      </c>
      <c r="H1002" s="67">
        <v>94870</v>
      </c>
      <c r="I1002" s="63" t="str">
        <f>VLOOKUP(L1002,'[3]NEW LEGEND 2026'!M:S,7,0)</f>
        <v>ULTIMATE</v>
      </c>
      <c r="J1002" s="67" t="s">
        <v>2802</v>
      </c>
      <c r="K1002" s="67" t="s">
        <v>2803</v>
      </c>
      <c r="L1002" s="67" t="s">
        <v>744</v>
      </c>
      <c r="M1002" s="63" t="str">
        <f>VLOOKUP(D1002,'[3]NEW LEGEND 2026'!G:I,3,0)</f>
        <v>HONDA</v>
      </c>
      <c r="N1002" s="63" t="str">
        <f>VLOOKUP(D1002,'[3]NEW LEGEND 2026'!G:J,4,0)</f>
        <v>WHITE</v>
      </c>
      <c r="O1002" s="68" t="str">
        <f t="shared" si="91"/>
        <v>MAY</v>
      </c>
      <c r="P1002" s="68">
        <f t="shared" si="92"/>
        <v>30</v>
      </c>
      <c r="Q1002" s="68">
        <f t="shared" si="93"/>
        <v>2026</v>
      </c>
      <c r="R1002" s="69">
        <f t="shared" si="94"/>
        <v>-119.5891782407416</v>
      </c>
      <c r="S1002" s="69">
        <f t="shared" si="95"/>
        <v>-118.61693287036906</v>
      </c>
      <c r="T1002" s="70" t="str">
        <f t="shared" si="96"/>
        <v>1-30 DAYS</v>
      </c>
      <c r="U1002" s="70" t="str">
        <f t="shared" si="96"/>
        <v>1-30 DAYS</v>
      </c>
    </row>
    <row r="1003" spans="1:21">
      <c r="A1003" s="63" t="str">
        <f>VLOOKUP(L1003,[1]Sheet1!$N:$P,3,0)</f>
        <v>GREATWALL</v>
      </c>
      <c r="B1003" s="66">
        <v>46174.378946759258</v>
      </c>
      <c r="C1003" s="66">
        <v>46174.378935185188</v>
      </c>
      <c r="D1003" s="67" t="s">
        <v>2407</v>
      </c>
      <c r="E1003" s="67" t="s">
        <v>2408</v>
      </c>
      <c r="F1003" s="1">
        <v>1</v>
      </c>
      <c r="G1003" s="63" t="str">
        <f>VLOOKUP(D1003,[2]MINDANAO!$B:$C,2,0)</f>
        <v>CLICK160 FI</v>
      </c>
      <c r="H1003" s="67">
        <v>104990</v>
      </c>
      <c r="I1003" s="63" t="str">
        <f>VLOOKUP(L1003,'[3]NEW LEGEND 2026'!M:S,7,0)</f>
        <v>HONDA</v>
      </c>
      <c r="J1003" s="67" t="s">
        <v>2804</v>
      </c>
      <c r="K1003" s="67" t="s">
        <v>2805</v>
      </c>
      <c r="L1003" s="67" t="s">
        <v>1231</v>
      </c>
      <c r="M1003" s="63" t="str">
        <f>VLOOKUP(D1003,'[3]NEW LEGEND 2026'!G:I,3,0)</f>
        <v>HONDA</v>
      </c>
      <c r="N1003" s="63" t="str">
        <f>VLOOKUP(D1003,'[3]NEW LEGEND 2026'!G:J,4,0)</f>
        <v>BLACK</v>
      </c>
      <c r="O1003" s="68" t="str">
        <f t="shared" si="91"/>
        <v>JUN</v>
      </c>
      <c r="P1003" s="68">
        <f t="shared" si="92"/>
        <v>1</v>
      </c>
      <c r="Q1003" s="68">
        <f t="shared" si="93"/>
        <v>2026</v>
      </c>
      <c r="R1003" s="69">
        <f t="shared" si="94"/>
        <v>-121.37893518518831</v>
      </c>
      <c r="S1003" s="69">
        <f t="shared" si="95"/>
        <v>-121.37894675925781</v>
      </c>
      <c r="T1003" s="70" t="str">
        <f t="shared" si="96"/>
        <v>1-30 DAYS</v>
      </c>
      <c r="U1003" s="70" t="str">
        <f t="shared" si="96"/>
        <v>1-30 DAYS</v>
      </c>
    </row>
    <row r="1004" spans="1:21">
      <c r="A1004" s="63" t="str">
        <f>VLOOKUP(L1004,[1]Sheet1!$N:$P,3,0)</f>
        <v>M1 ALABEL</v>
      </c>
      <c r="B1004" s="66">
        <v>46174.394247685188</v>
      </c>
      <c r="C1004" s="66">
        <v>46174.394236111111</v>
      </c>
      <c r="D1004" s="67" t="s">
        <v>463</v>
      </c>
      <c r="E1004" s="67" t="s">
        <v>464</v>
      </c>
      <c r="F1004" s="1">
        <v>1</v>
      </c>
      <c r="G1004" s="63" t="str">
        <f>VLOOKUP(D1004,[2]MINDANAO!$B:$C,2,0)</f>
        <v>YTX125</v>
      </c>
      <c r="H1004" s="67">
        <v>54426</v>
      </c>
      <c r="I1004" s="63" t="str">
        <f>VLOOKUP(L1004,'[3]NEW LEGEND 2026'!M:S,7,0)</f>
        <v>MUTI</v>
      </c>
      <c r="J1004" s="67" t="s">
        <v>2806</v>
      </c>
      <c r="K1004" s="67" t="s">
        <v>2807</v>
      </c>
      <c r="L1004" s="67" t="s">
        <v>526</v>
      </c>
      <c r="M1004" s="63" t="str">
        <f>VLOOKUP(D1004,'[3]NEW LEGEND 2026'!G:I,3,0)</f>
        <v>YAMAHA</v>
      </c>
      <c r="N1004" s="63" t="str">
        <f>VLOOKUP(D1004,'[3]NEW LEGEND 2026'!G:J,4,0)</f>
        <v>BLACK</v>
      </c>
      <c r="O1004" s="68" t="str">
        <f t="shared" si="91"/>
        <v>JUN</v>
      </c>
      <c r="P1004" s="68">
        <f t="shared" si="92"/>
        <v>1</v>
      </c>
      <c r="Q1004" s="68">
        <f t="shared" si="93"/>
        <v>2026</v>
      </c>
      <c r="R1004" s="69">
        <f t="shared" si="94"/>
        <v>-121.39423611111124</v>
      </c>
      <c r="S1004" s="69">
        <f t="shared" si="95"/>
        <v>-121.39424768518802</v>
      </c>
      <c r="T1004" s="70" t="str">
        <f t="shared" si="96"/>
        <v>1-30 DAYS</v>
      </c>
      <c r="U1004" s="70" t="str">
        <f t="shared" si="96"/>
        <v>1-30 DAYS</v>
      </c>
    </row>
    <row r="1005" spans="1:21">
      <c r="A1005" s="63" t="str">
        <f>VLOOKUP(L1005,[1]Sheet1!$N:$P,3,0)</f>
        <v>M1 ALABEL</v>
      </c>
      <c r="B1005" s="66">
        <v>46174.394247685188</v>
      </c>
      <c r="C1005" s="66">
        <v>46174.394236111111</v>
      </c>
      <c r="D1005" s="67" t="s">
        <v>463</v>
      </c>
      <c r="E1005" s="67" t="s">
        <v>464</v>
      </c>
      <c r="F1005" s="1">
        <v>1</v>
      </c>
      <c r="G1005" s="63" t="str">
        <f>VLOOKUP(D1005,[2]MINDANAO!$B:$C,2,0)</f>
        <v>YTX125</v>
      </c>
      <c r="H1005" s="67">
        <v>54426</v>
      </c>
      <c r="I1005" s="63" t="str">
        <f>VLOOKUP(L1005,'[3]NEW LEGEND 2026'!M:S,7,0)</f>
        <v>MUTI</v>
      </c>
      <c r="J1005" s="67" t="s">
        <v>2808</v>
      </c>
      <c r="K1005" s="67" t="s">
        <v>2809</v>
      </c>
      <c r="L1005" s="67" t="s">
        <v>526</v>
      </c>
      <c r="M1005" s="63" t="str">
        <f>VLOOKUP(D1005,'[3]NEW LEGEND 2026'!G:I,3,0)</f>
        <v>YAMAHA</v>
      </c>
      <c r="N1005" s="63" t="str">
        <f>VLOOKUP(D1005,'[3]NEW LEGEND 2026'!G:J,4,0)</f>
        <v>BLACK</v>
      </c>
      <c r="O1005" s="68" t="str">
        <f t="shared" si="91"/>
        <v>JUN</v>
      </c>
      <c r="P1005" s="68">
        <f t="shared" si="92"/>
        <v>1</v>
      </c>
      <c r="Q1005" s="68">
        <f t="shared" si="93"/>
        <v>2026</v>
      </c>
      <c r="R1005" s="69">
        <f t="shared" si="94"/>
        <v>-121.39423611111124</v>
      </c>
      <c r="S1005" s="69">
        <f t="shared" si="95"/>
        <v>-121.39424768518802</v>
      </c>
      <c r="T1005" s="70" t="str">
        <f t="shared" si="96"/>
        <v>1-30 DAYS</v>
      </c>
      <c r="U1005" s="70" t="str">
        <f t="shared" si="96"/>
        <v>1-30 DAYS</v>
      </c>
    </row>
    <row r="1006" spans="1:21">
      <c r="A1006" s="63" t="str">
        <f>VLOOKUP(L1006,[1]Sheet1!$N:$P,3,0)</f>
        <v>M1 KABACAN</v>
      </c>
      <c r="B1006" s="66">
        <v>46139.625578703701</v>
      </c>
      <c r="C1006" s="66">
        <v>46174.656817129631</v>
      </c>
      <c r="D1006" s="67" t="s">
        <v>663</v>
      </c>
      <c r="E1006" s="67" t="s">
        <v>664</v>
      </c>
      <c r="F1006" s="1">
        <v>1</v>
      </c>
      <c r="G1006" s="63" t="str">
        <f>VLOOKUP(D1006,[2]MINDANAO!$B:$C,2,0)</f>
        <v>CT125</v>
      </c>
      <c r="H1006" s="67">
        <v>58118</v>
      </c>
      <c r="I1006" s="63" t="str">
        <f>VLOOKUP(L1006,'[3]NEW LEGEND 2026'!M:S,7,0)</f>
        <v>MUTI</v>
      </c>
      <c r="J1006" s="67" t="s">
        <v>2810</v>
      </c>
      <c r="K1006" s="67" t="s">
        <v>2811</v>
      </c>
      <c r="L1006" s="67" t="s">
        <v>397</v>
      </c>
      <c r="M1006" s="63" t="str">
        <f>VLOOKUP(D1006,'[3]NEW LEGEND 2026'!G:I,3,0)</f>
        <v>KAWASAKI</v>
      </c>
      <c r="N1006" s="63" t="str">
        <f>VLOOKUP(D1006,'[3]NEW LEGEND 2026'!G:J,4,0)</f>
        <v>BLACK/RED</v>
      </c>
      <c r="O1006" s="68" t="str">
        <f t="shared" si="91"/>
        <v>JUN</v>
      </c>
      <c r="P1006" s="68">
        <f t="shared" si="92"/>
        <v>1</v>
      </c>
      <c r="Q1006" s="68">
        <f t="shared" si="93"/>
        <v>2026</v>
      </c>
      <c r="R1006" s="69">
        <f t="shared" si="94"/>
        <v>-121.65681712963124</v>
      </c>
      <c r="S1006" s="69">
        <f t="shared" si="95"/>
        <v>-86.625578703700739</v>
      </c>
      <c r="T1006" s="70" t="str">
        <f t="shared" si="96"/>
        <v>1-30 DAYS</v>
      </c>
      <c r="U1006" s="70" t="str">
        <f t="shared" si="96"/>
        <v>1-30 DAYS</v>
      </c>
    </row>
    <row r="1007" spans="1:21">
      <c r="A1007" s="63" t="str">
        <f>VLOOKUP(L1007,[1]Sheet1!$N:$P,3,0)</f>
        <v>M1 KABACAN</v>
      </c>
      <c r="B1007" s="66">
        <v>46139.614675925928</v>
      </c>
      <c r="C1007" s="66">
        <v>46174.656817129631</v>
      </c>
      <c r="D1007" s="67" t="s">
        <v>663</v>
      </c>
      <c r="E1007" s="67" t="s">
        <v>664</v>
      </c>
      <c r="F1007" s="1">
        <v>1</v>
      </c>
      <c r="G1007" s="63" t="str">
        <f>VLOOKUP(D1007,[2]MINDANAO!$B:$C,2,0)</f>
        <v>CT125</v>
      </c>
      <c r="H1007" s="67">
        <v>58118</v>
      </c>
      <c r="I1007" s="63" t="str">
        <f>VLOOKUP(L1007,'[3]NEW LEGEND 2026'!M:S,7,0)</f>
        <v>MUTI</v>
      </c>
      <c r="J1007" s="67" t="s">
        <v>2812</v>
      </c>
      <c r="K1007" s="67" t="s">
        <v>2813</v>
      </c>
      <c r="L1007" s="67" t="s">
        <v>397</v>
      </c>
      <c r="M1007" s="63" t="str">
        <f>VLOOKUP(D1007,'[3]NEW LEGEND 2026'!G:I,3,0)</f>
        <v>KAWASAKI</v>
      </c>
      <c r="N1007" s="63" t="str">
        <f>VLOOKUP(D1007,'[3]NEW LEGEND 2026'!G:J,4,0)</f>
        <v>BLACK/RED</v>
      </c>
      <c r="O1007" s="68" t="str">
        <f t="shared" si="91"/>
        <v>JUN</v>
      </c>
      <c r="P1007" s="68">
        <f t="shared" si="92"/>
        <v>1</v>
      </c>
      <c r="Q1007" s="68">
        <f t="shared" si="93"/>
        <v>2026</v>
      </c>
      <c r="R1007" s="69">
        <f t="shared" si="94"/>
        <v>-121.65681712963124</v>
      </c>
      <c r="S1007" s="69">
        <f t="shared" si="95"/>
        <v>-86.614675925928168</v>
      </c>
      <c r="T1007" s="70" t="str">
        <f t="shared" si="96"/>
        <v>1-30 DAYS</v>
      </c>
      <c r="U1007" s="70" t="str">
        <f t="shared" si="96"/>
        <v>1-30 DAYS</v>
      </c>
    </row>
    <row r="1008" spans="1:21">
      <c r="A1008" s="63" t="str">
        <f>VLOOKUP(L1008,[1]Sheet1!$N:$P,3,0)</f>
        <v>M1 KABACAN</v>
      </c>
      <c r="B1008" s="66">
        <v>46137.577465277784</v>
      </c>
      <c r="C1008" s="66">
        <v>46174.656817129631</v>
      </c>
      <c r="D1008" s="67" t="s">
        <v>907</v>
      </c>
      <c r="E1008" s="67" t="s">
        <v>908</v>
      </c>
      <c r="F1008" s="1">
        <v>1</v>
      </c>
      <c r="G1008" s="63" t="str">
        <f>VLOOKUP(D1008,[2]MINDANAO!$B:$C,2,0)</f>
        <v>CT125</v>
      </c>
      <c r="H1008" s="67">
        <v>59246</v>
      </c>
      <c r="I1008" s="63" t="str">
        <f>VLOOKUP(L1008,'[3]NEW LEGEND 2026'!M:S,7,0)</f>
        <v>MUTI</v>
      </c>
      <c r="J1008" s="67" t="s">
        <v>2814</v>
      </c>
      <c r="K1008" s="67" t="s">
        <v>2815</v>
      </c>
      <c r="L1008" s="67" t="s">
        <v>397</v>
      </c>
      <c r="M1008" s="63" t="str">
        <f>VLOOKUP(D1008,'[3]NEW LEGEND 2026'!G:I,3,0)</f>
        <v>KAWASAKI</v>
      </c>
      <c r="N1008" s="63" t="str">
        <f>VLOOKUP(D1008,'[3]NEW LEGEND 2026'!G:J,4,0)</f>
        <v>BLACK/GRAY</v>
      </c>
      <c r="O1008" s="68" t="str">
        <f t="shared" si="91"/>
        <v>JUN</v>
      </c>
      <c r="P1008" s="68">
        <f t="shared" si="92"/>
        <v>1</v>
      </c>
      <c r="Q1008" s="68">
        <f t="shared" si="93"/>
        <v>2026</v>
      </c>
      <c r="R1008" s="69">
        <f t="shared" si="94"/>
        <v>-121.65681712963124</v>
      </c>
      <c r="S1008" s="69">
        <f t="shared" si="95"/>
        <v>-84.577465277783631</v>
      </c>
      <c r="T1008" s="70" t="str">
        <f t="shared" si="96"/>
        <v>1-30 DAYS</v>
      </c>
      <c r="U1008" s="70" t="str">
        <f t="shared" si="96"/>
        <v>1-30 DAYS</v>
      </c>
    </row>
    <row r="1009" spans="1:21">
      <c r="A1009" s="63" t="str">
        <f>VLOOKUP(L1009,[1]Sheet1!$N:$P,3,0)</f>
        <v>M1 KABACAN</v>
      </c>
      <c r="B1009" s="66">
        <v>46139.625578703701</v>
      </c>
      <c r="C1009" s="66">
        <v>46174.656817129631</v>
      </c>
      <c r="D1009" s="67" t="s">
        <v>663</v>
      </c>
      <c r="E1009" s="67" t="s">
        <v>664</v>
      </c>
      <c r="F1009" s="1">
        <v>1</v>
      </c>
      <c r="G1009" s="63" t="str">
        <f>VLOOKUP(D1009,[2]MINDANAO!$B:$C,2,0)</f>
        <v>CT125</v>
      </c>
      <c r="H1009" s="67">
        <v>58118</v>
      </c>
      <c r="I1009" s="63" t="str">
        <f>VLOOKUP(L1009,'[3]NEW LEGEND 2026'!M:S,7,0)</f>
        <v>MUTI</v>
      </c>
      <c r="J1009" s="67" t="s">
        <v>2816</v>
      </c>
      <c r="K1009" s="67" t="s">
        <v>2817</v>
      </c>
      <c r="L1009" s="67" t="s">
        <v>397</v>
      </c>
      <c r="M1009" s="63" t="str">
        <f>VLOOKUP(D1009,'[3]NEW LEGEND 2026'!G:I,3,0)</f>
        <v>KAWASAKI</v>
      </c>
      <c r="N1009" s="63" t="str">
        <f>VLOOKUP(D1009,'[3]NEW LEGEND 2026'!G:J,4,0)</f>
        <v>BLACK/RED</v>
      </c>
      <c r="O1009" s="68" t="str">
        <f t="shared" si="91"/>
        <v>JUN</v>
      </c>
      <c r="P1009" s="68">
        <f t="shared" si="92"/>
        <v>1</v>
      </c>
      <c r="Q1009" s="68">
        <f t="shared" si="93"/>
        <v>2026</v>
      </c>
      <c r="R1009" s="69">
        <f t="shared" si="94"/>
        <v>-121.65681712963124</v>
      </c>
      <c r="S1009" s="69">
        <f t="shared" si="95"/>
        <v>-86.625578703700739</v>
      </c>
      <c r="T1009" s="70" t="str">
        <f t="shared" si="96"/>
        <v>1-30 DAYS</v>
      </c>
      <c r="U1009" s="70" t="str">
        <f t="shared" si="96"/>
        <v>1-30 DAYS</v>
      </c>
    </row>
    <row r="1010" spans="1:21">
      <c r="A1010" s="63" t="str">
        <f>VLOOKUP(L1010,[1]Sheet1!$N:$P,3,0)</f>
        <v>M1 HONDA KORONADAL</v>
      </c>
      <c r="B1010" s="66">
        <v>46174.682905092603</v>
      </c>
      <c r="C1010" s="66">
        <v>46174.682905092603</v>
      </c>
      <c r="D1010" s="67" t="s">
        <v>1888</v>
      </c>
      <c r="E1010" s="67" t="s">
        <v>1889</v>
      </c>
      <c r="F1010" s="1">
        <v>1</v>
      </c>
      <c r="G1010" s="63" t="str">
        <f>VLOOKUP(D1010,[2]MINDANAO!$B:$C,2,0)</f>
        <v>XR150</v>
      </c>
      <c r="H1010" s="67">
        <v>94870</v>
      </c>
      <c r="I1010" s="63" t="str">
        <f>VLOOKUP(L1010,'[3]NEW LEGEND 2026'!M:S,7,0)</f>
        <v>HONDA</v>
      </c>
      <c r="J1010" s="67" t="s">
        <v>2818</v>
      </c>
      <c r="K1010" s="67" t="s">
        <v>2819</v>
      </c>
      <c r="L1010" s="67" t="s">
        <v>1952</v>
      </c>
      <c r="M1010" s="63" t="str">
        <f>VLOOKUP(D1010,'[3]NEW LEGEND 2026'!G:I,3,0)</f>
        <v>HONDA</v>
      </c>
      <c r="N1010" s="63" t="str">
        <f>VLOOKUP(D1010,'[3]NEW LEGEND 2026'!G:J,4,0)</f>
        <v>WHITE</v>
      </c>
      <c r="O1010" s="68" t="str">
        <f t="shared" si="91"/>
        <v>JUN</v>
      </c>
      <c r="P1010" s="68">
        <f t="shared" si="92"/>
        <v>1</v>
      </c>
      <c r="Q1010" s="68">
        <f t="shared" si="93"/>
        <v>2026</v>
      </c>
      <c r="R1010" s="69">
        <f t="shared" si="94"/>
        <v>-121.6829050926026</v>
      </c>
      <c r="S1010" s="69">
        <f t="shared" si="95"/>
        <v>-121.6829050926026</v>
      </c>
      <c r="T1010" s="70" t="str">
        <f t="shared" si="96"/>
        <v>1-30 DAYS</v>
      </c>
      <c r="U1010" s="70" t="str">
        <f t="shared" si="96"/>
        <v>1-30 DAYS</v>
      </c>
    </row>
    <row r="1011" spans="1:21">
      <c r="A1011" s="63" t="str">
        <f>VLOOKUP(L1011,[1]Sheet1!$N:$P,3,0)</f>
        <v>M1 HONDA KORONADAL</v>
      </c>
      <c r="B1011" s="66">
        <v>46174.682905092603</v>
      </c>
      <c r="C1011" s="66">
        <v>46174.682905092603</v>
      </c>
      <c r="D1011" s="67" t="s">
        <v>1888</v>
      </c>
      <c r="E1011" s="67" t="s">
        <v>1889</v>
      </c>
      <c r="F1011" s="1">
        <v>1</v>
      </c>
      <c r="G1011" s="63" t="str">
        <f>VLOOKUP(D1011,[2]MINDANAO!$B:$C,2,0)</f>
        <v>XR150</v>
      </c>
      <c r="H1011" s="67">
        <v>94870</v>
      </c>
      <c r="I1011" s="63" t="str">
        <f>VLOOKUP(L1011,'[3]NEW LEGEND 2026'!M:S,7,0)</f>
        <v>HONDA</v>
      </c>
      <c r="J1011" s="67" t="s">
        <v>2820</v>
      </c>
      <c r="K1011" s="67" t="s">
        <v>2821</v>
      </c>
      <c r="L1011" s="67" t="s">
        <v>1952</v>
      </c>
      <c r="M1011" s="63" t="str">
        <f>VLOOKUP(D1011,'[3]NEW LEGEND 2026'!G:I,3,0)</f>
        <v>HONDA</v>
      </c>
      <c r="N1011" s="63" t="str">
        <f>VLOOKUP(D1011,'[3]NEW LEGEND 2026'!G:J,4,0)</f>
        <v>WHITE</v>
      </c>
      <c r="O1011" s="68" t="str">
        <f t="shared" si="91"/>
        <v>JUN</v>
      </c>
      <c r="P1011" s="68">
        <f t="shared" si="92"/>
        <v>1</v>
      </c>
      <c r="Q1011" s="68">
        <f t="shared" si="93"/>
        <v>2026</v>
      </c>
      <c r="R1011" s="69">
        <f t="shared" si="94"/>
        <v>-121.6829050926026</v>
      </c>
      <c r="S1011" s="69">
        <f t="shared" si="95"/>
        <v>-121.6829050926026</v>
      </c>
      <c r="T1011" s="70" t="str">
        <f t="shared" si="96"/>
        <v>1-30 DAYS</v>
      </c>
      <c r="U1011" s="70" t="str">
        <f t="shared" si="96"/>
        <v>1-30 DAYS</v>
      </c>
    </row>
    <row r="1012" spans="1:21">
      <c r="A1012" s="63" t="str">
        <f>VLOOKUP(L1012,[1]Sheet1!$N:$P,3,0)</f>
        <v>M1 HONDA KORONADAL</v>
      </c>
      <c r="B1012" s="66">
        <v>46174.682905092603</v>
      </c>
      <c r="C1012" s="66">
        <v>46174.682905092603</v>
      </c>
      <c r="D1012" s="67" t="s">
        <v>1888</v>
      </c>
      <c r="E1012" s="67" t="s">
        <v>1889</v>
      </c>
      <c r="F1012" s="1">
        <v>1</v>
      </c>
      <c r="G1012" s="63" t="str">
        <f>VLOOKUP(D1012,[2]MINDANAO!$B:$C,2,0)</f>
        <v>XR150</v>
      </c>
      <c r="H1012" s="67">
        <v>94870</v>
      </c>
      <c r="I1012" s="63" t="str">
        <f>VLOOKUP(L1012,'[3]NEW LEGEND 2026'!M:S,7,0)</f>
        <v>HONDA</v>
      </c>
      <c r="J1012" s="67" t="s">
        <v>2822</v>
      </c>
      <c r="K1012" s="67" t="s">
        <v>2823</v>
      </c>
      <c r="L1012" s="67" t="s">
        <v>1952</v>
      </c>
      <c r="M1012" s="63" t="str">
        <f>VLOOKUP(D1012,'[3]NEW LEGEND 2026'!G:I,3,0)</f>
        <v>HONDA</v>
      </c>
      <c r="N1012" s="63" t="str">
        <f>VLOOKUP(D1012,'[3]NEW LEGEND 2026'!G:J,4,0)</f>
        <v>WHITE</v>
      </c>
      <c r="O1012" s="68" t="str">
        <f t="shared" si="91"/>
        <v>JUN</v>
      </c>
      <c r="P1012" s="68">
        <f t="shared" si="92"/>
        <v>1</v>
      </c>
      <c r="Q1012" s="68">
        <f t="shared" si="93"/>
        <v>2026</v>
      </c>
      <c r="R1012" s="69">
        <f t="shared" si="94"/>
        <v>-121.6829050926026</v>
      </c>
      <c r="S1012" s="69">
        <f t="shared" si="95"/>
        <v>-121.6829050926026</v>
      </c>
      <c r="T1012" s="70" t="str">
        <f t="shared" si="96"/>
        <v>1-30 DAYS</v>
      </c>
      <c r="U1012" s="70" t="str">
        <f t="shared" si="96"/>
        <v>1-30 DAYS</v>
      </c>
    </row>
    <row r="1013" spans="1:21">
      <c r="A1013" s="63" t="str">
        <f>VLOOKUP(L1013,[1]Sheet1!$N:$P,3,0)</f>
        <v>M1 HONDA KORONADAL</v>
      </c>
      <c r="B1013" s="66">
        <v>46174.682905092603</v>
      </c>
      <c r="C1013" s="66">
        <v>46174.682905092603</v>
      </c>
      <c r="D1013" s="67" t="s">
        <v>1888</v>
      </c>
      <c r="E1013" s="67" t="s">
        <v>1889</v>
      </c>
      <c r="F1013" s="1">
        <v>1</v>
      </c>
      <c r="G1013" s="63" t="str">
        <f>VLOOKUP(D1013,[2]MINDANAO!$B:$C,2,0)</f>
        <v>XR150</v>
      </c>
      <c r="H1013" s="67">
        <v>94870</v>
      </c>
      <c r="I1013" s="63" t="str">
        <f>VLOOKUP(L1013,'[3]NEW LEGEND 2026'!M:S,7,0)</f>
        <v>HONDA</v>
      </c>
      <c r="J1013" s="67" t="s">
        <v>2824</v>
      </c>
      <c r="K1013" s="67" t="s">
        <v>2825</v>
      </c>
      <c r="L1013" s="67" t="s">
        <v>1952</v>
      </c>
      <c r="M1013" s="63" t="str">
        <f>VLOOKUP(D1013,'[3]NEW LEGEND 2026'!G:I,3,0)</f>
        <v>HONDA</v>
      </c>
      <c r="N1013" s="63" t="str">
        <f>VLOOKUP(D1013,'[3]NEW LEGEND 2026'!G:J,4,0)</f>
        <v>WHITE</v>
      </c>
      <c r="O1013" s="68" t="str">
        <f t="shared" si="91"/>
        <v>JUN</v>
      </c>
      <c r="P1013" s="68">
        <f t="shared" si="92"/>
        <v>1</v>
      </c>
      <c r="Q1013" s="68">
        <f t="shared" si="93"/>
        <v>2026</v>
      </c>
      <c r="R1013" s="69">
        <f t="shared" si="94"/>
        <v>-121.6829050926026</v>
      </c>
      <c r="S1013" s="69">
        <f t="shared" si="95"/>
        <v>-121.6829050926026</v>
      </c>
      <c r="T1013" s="70" t="str">
        <f t="shared" si="96"/>
        <v>1-30 DAYS</v>
      </c>
      <c r="U1013" s="70" t="str">
        <f t="shared" si="96"/>
        <v>1-30 DAYS</v>
      </c>
    </row>
    <row r="1014" spans="1:21">
      <c r="A1014" s="63" t="str">
        <f>VLOOKUP(L1014,[1]Sheet1!$N:$P,3,0)</f>
        <v>M1 HONDA KORONADAL</v>
      </c>
      <c r="B1014" s="66">
        <v>46174.682905092603</v>
      </c>
      <c r="C1014" s="66">
        <v>46174.682905092603</v>
      </c>
      <c r="D1014" s="67" t="s">
        <v>1888</v>
      </c>
      <c r="E1014" s="67" t="s">
        <v>1889</v>
      </c>
      <c r="F1014" s="1">
        <v>1</v>
      </c>
      <c r="G1014" s="63" t="str">
        <f>VLOOKUP(D1014,[2]MINDANAO!$B:$C,2,0)</f>
        <v>XR150</v>
      </c>
      <c r="H1014" s="67">
        <v>94870</v>
      </c>
      <c r="I1014" s="63" t="str">
        <f>VLOOKUP(L1014,'[3]NEW LEGEND 2026'!M:S,7,0)</f>
        <v>HONDA</v>
      </c>
      <c r="J1014" s="67" t="s">
        <v>2826</v>
      </c>
      <c r="K1014" s="67" t="s">
        <v>2827</v>
      </c>
      <c r="L1014" s="67" t="s">
        <v>1952</v>
      </c>
      <c r="M1014" s="63" t="str">
        <f>VLOOKUP(D1014,'[3]NEW LEGEND 2026'!G:I,3,0)</f>
        <v>HONDA</v>
      </c>
      <c r="N1014" s="63" t="str">
        <f>VLOOKUP(D1014,'[3]NEW LEGEND 2026'!G:J,4,0)</f>
        <v>WHITE</v>
      </c>
      <c r="O1014" s="68" t="str">
        <f t="shared" si="91"/>
        <v>JUN</v>
      </c>
      <c r="P1014" s="68">
        <f t="shared" si="92"/>
        <v>1</v>
      </c>
      <c r="Q1014" s="68">
        <f t="shared" si="93"/>
        <v>2026</v>
      </c>
      <c r="R1014" s="69">
        <f t="shared" si="94"/>
        <v>-121.6829050926026</v>
      </c>
      <c r="S1014" s="69">
        <f t="shared" si="95"/>
        <v>-121.6829050926026</v>
      </c>
      <c r="T1014" s="70" t="str">
        <f t="shared" si="96"/>
        <v>1-30 DAYS</v>
      </c>
      <c r="U1014" s="70" t="str">
        <f t="shared" si="96"/>
        <v>1-30 DAYS</v>
      </c>
    </row>
    <row r="1015" spans="1:21">
      <c r="A1015" s="63" t="str">
        <f>VLOOKUP(L1015,[1]Sheet1!$N:$P,3,0)</f>
        <v>M1 ALABEL</v>
      </c>
      <c r="B1015" s="66">
        <v>46175.416388888887</v>
      </c>
      <c r="C1015" s="66">
        <v>46175.416388888887</v>
      </c>
      <c r="D1015" s="67" t="s">
        <v>2071</v>
      </c>
      <c r="E1015" s="67" t="s">
        <v>2072</v>
      </c>
      <c r="F1015" s="1">
        <v>1</v>
      </c>
      <c r="G1015" s="63" t="str">
        <f>VLOOKUP(D1015,[2]MINDANAO!$B:$C,2,0)</f>
        <v>MIO I125</v>
      </c>
      <c r="H1015" s="67">
        <v>63024.11</v>
      </c>
      <c r="I1015" s="63" t="str">
        <f>VLOOKUP(L1015,'[3]NEW LEGEND 2026'!M:S,7,0)</f>
        <v>MUTI</v>
      </c>
      <c r="J1015" s="67" t="s">
        <v>2828</v>
      </c>
      <c r="K1015" s="67" t="s">
        <v>2829</v>
      </c>
      <c r="L1015" s="67" t="s">
        <v>526</v>
      </c>
      <c r="M1015" s="63" t="str">
        <f>VLOOKUP(D1015,'[3]NEW LEGEND 2026'!G:I,3,0)</f>
        <v>YAMAHA</v>
      </c>
      <c r="N1015" s="63" t="str">
        <f>VLOOKUP(D1015,'[3]NEW LEGEND 2026'!G:J,4,0)</f>
        <v>MATTE BLUE</v>
      </c>
      <c r="O1015" s="68" t="str">
        <f t="shared" si="91"/>
        <v>JUN</v>
      </c>
      <c r="P1015" s="68">
        <f t="shared" si="92"/>
        <v>2</v>
      </c>
      <c r="Q1015" s="68">
        <f t="shared" si="93"/>
        <v>2026</v>
      </c>
      <c r="R1015" s="69">
        <f t="shared" si="94"/>
        <v>-122.41638888888701</v>
      </c>
      <c r="S1015" s="69">
        <f t="shared" si="95"/>
        <v>-122.41638888888701</v>
      </c>
      <c r="T1015" s="70" t="str">
        <f t="shared" si="96"/>
        <v>1-30 DAYS</v>
      </c>
      <c r="U1015" s="70" t="str">
        <f t="shared" si="96"/>
        <v>1-30 DAYS</v>
      </c>
    </row>
    <row r="1016" spans="1:21">
      <c r="A1016" s="63" t="str">
        <f>VLOOKUP(L1016,[1]Sheet1!$N:$P,3,0)</f>
        <v>M1 ALABEL</v>
      </c>
      <c r="B1016" s="66">
        <v>46175.416388888887</v>
      </c>
      <c r="C1016" s="66">
        <v>46175.416388888887</v>
      </c>
      <c r="D1016" s="67" t="s">
        <v>2071</v>
      </c>
      <c r="E1016" s="67" t="s">
        <v>2072</v>
      </c>
      <c r="F1016" s="1">
        <v>1</v>
      </c>
      <c r="G1016" s="63" t="str">
        <f>VLOOKUP(D1016,[2]MINDANAO!$B:$C,2,0)</f>
        <v>MIO I125</v>
      </c>
      <c r="H1016" s="67">
        <v>63024.11</v>
      </c>
      <c r="I1016" s="63" t="str">
        <f>VLOOKUP(L1016,'[3]NEW LEGEND 2026'!M:S,7,0)</f>
        <v>MUTI</v>
      </c>
      <c r="J1016" s="67" t="s">
        <v>2830</v>
      </c>
      <c r="K1016" s="67" t="s">
        <v>2831</v>
      </c>
      <c r="L1016" s="67" t="s">
        <v>526</v>
      </c>
      <c r="M1016" s="63" t="str">
        <f>VLOOKUP(D1016,'[3]NEW LEGEND 2026'!G:I,3,0)</f>
        <v>YAMAHA</v>
      </c>
      <c r="N1016" s="63" t="str">
        <f>VLOOKUP(D1016,'[3]NEW LEGEND 2026'!G:J,4,0)</f>
        <v>MATTE BLUE</v>
      </c>
      <c r="O1016" s="68" t="str">
        <f t="shared" si="91"/>
        <v>JUN</v>
      </c>
      <c r="P1016" s="68">
        <f t="shared" si="92"/>
        <v>2</v>
      </c>
      <c r="Q1016" s="68">
        <f t="shared" si="93"/>
        <v>2026</v>
      </c>
      <c r="R1016" s="69">
        <f t="shared" si="94"/>
        <v>-122.41638888888701</v>
      </c>
      <c r="S1016" s="69">
        <f t="shared" si="95"/>
        <v>-122.41638888888701</v>
      </c>
      <c r="T1016" s="70" t="str">
        <f t="shared" si="96"/>
        <v>1-30 DAYS</v>
      </c>
      <c r="U1016" s="70" t="str">
        <f t="shared" si="96"/>
        <v>1-30 DAYS</v>
      </c>
    </row>
    <row r="1017" spans="1:21">
      <c r="A1017" s="63" t="str">
        <f>VLOOKUP(L1017,[1]Sheet1!$N:$P,3,0)</f>
        <v>M1 HONDA MARAMAG</v>
      </c>
      <c r="B1017" s="66">
        <v>46174.378946759258</v>
      </c>
      <c r="C1017" s="66">
        <v>46175.442569444444</v>
      </c>
      <c r="D1017" s="67" t="s">
        <v>2407</v>
      </c>
      <c r="E1017" s="67" t="s">
        <v>2408</v>
      </c>
      <c r="F1017" s="1">
        <v>1</v>
      </c>
      <c r="G1017" s="63" t="str">
        <f>VLOOKUP(D1017,[2]MINDANAO!$B:$C,2,0)</f>
        <v>CLICK160 FI</v>
      </c>
      <c r="H1017" s="67">
        <v>104990</v>
      </c>
      <c r="I1017" s="63" t="str">
        <f>VLOOKUP(L1017,'[3]NEW LEGEND 2026'!M:S,7,0)</f>
        <v>HONDA</v>
      </c>
      <c r="J1017" s="67" t="s">
        <v>2832</v>
      </c>
      <c r="K1017" s="67" t="s">
        <v>2833</v>
      </c>
      <c r="L1017" s="67" t="s">
        <v>439</v>
      </c>
      <c r="M1017" s="63" t="str">
        <f>VLOOKUP(D1017,'[3]NEW LEGEND 2026'!G:I,3,0)</f>
        <v>HONDA</v>
      </c>
      <c r="N1017" s="63" t="str">
        <f>VLOOKUP(D1017,'[3]NEW LEGEND 2026'!G:J,4,0)</f>
        <v>BLACK</v>
      </c>
      <c r="O1017" s="68" t="str">
        <f t="shared" si="91"/>
        <v>JUN</v>
      </c>
      <c r="P1017" s="68">
        <f t="shared" si="92"/>
        <v>2</v>
      </c>
      <c r="Q1017" s="68">
        <f t="shared" si="93"/>
        <v>2026</v>
      </c>
      <c r="R1017" s="69">
        <f t="shared" si="94"/>
        <v>-122.44256944444351</v>
      </c>
      <c r="S1017" s="69">
        <f t="shared" si="95"/>
        <v>-121.37894675925781</v>
      </c>
      <c r="T1017" s="70" t="str">
        <f t="shared" si="96"/>
        <v>1-30 DAYS</v>
      </c>
      <c r="U1017" s="70" t="str">
        <f t="shared" si="96"/>
        <v>1-30 DAYS</v>
      </c>
    </row>
    <row r="1018" spans="1:21">
      <c r="A1018" s="63" t="str">
        <f>VLOOKUP(L1018,[1]Sheet1!$N:$P,3,0)</f>
        <v>M1 HONDA MARAMAG</v>
      </c>
      <c r="B1018" s="66">
        <v>46174.378946759258</v>
      </c>
      <c r="C1018" s="66">
        <v>46175.442569444444</v>
      </c>
      <c r="D1018" s="67" t="s">
        <v>2407</v>
      </c>
      <c r="E1018" s="67" t="s">
        <v>2408</v>
      </c>
      <c r="F1018" s="1">
        <v>1</v>
      </c>
      <c r="G1018" s="63" t="str">
        <f>VLOOKUP(D1018,[2]MINDANAO!$B:$C,2,0)</f>
        <v>CLICK160 FI</v>
      </c>
      <c r="H1018" s="67">
        <v>104990</v>
      </c>
      <c r="I1018" s="63" t="str">
        <f>VLOOKUP(L1018,'[3]NEW LEGEND 2026'!M:S,7,0)</f>
        <v>HONDA</v>
      </c>
      <c r="J1018" s="67" t="s">
        <v>2834</v>
      </c>
      <c r="K1018" s="67" t="s">
        <v>2835</v>
      </c>
      <c r="L1018" s="67" t="s">
        <v>439</v>
      </c>
      <c r="M1018" s="63" t="str">
        <f>VLOOKUP(D1018,'[3]NEW LEGEND 2026'!G:I,3,0)</f>
        <v>HONDA</v>
      </c>
      <c r="N1018" s="63" t="str">
        <f>VLOOKUP(D1018,'[3]NEW LEGEND 2026'!G:J,4,0)</f>
        <v>BLACK</v>
      </c>
      <c r="O1018" s="68" t="str">
        <f t="shared" si="91"/>
        <v>JUN</v>
      </c>
      <c r="P1018" s="68">
        <f t="shared" si="92"/>
        <v>2</v>
      </c>
      <c r="Q1018" s="68">
        <f t="shared" si="93"/>
        <v>2026</v>
      </c>
      <c r="R1018" s="69">
        <f t="shared" si="94"/>
        <v>-122.44256944444351</v>
      </c>
      <c r="S1018" s="69">
        <f t="shared" si="95"/>
        <v>-121.37894675925781</v>
      </c>
      <c r="T1018" s="70" t="str">
        <f t="shared" si="96"/>
        <v>1-30 DAYS</v>
      </c>
      <c r="U1018" s="70" t="str">
        <f t="shared" si="96"/>
        <v>1-30 DAYS</v>
      </c>
    </row>
    <row r="1019" spans="1:21">
      <c r="A1019" s="63" t="str">
        <f>VLOOKUP(L1019,[1]Sheet1!$N:$P,3,0)</f>
        <v>M1 POLOMOLOK</v>
      </c>
      <c r="B1019" s="66">
        <v>44659.988923611112</v>
      </c>
      <c r="C1019" s="66">
        <v>46175.445057870369</v>
      </c>
      <c r="D1019" s="67" t="s">
        <v>529</v>
      </c>
      <c r="E1019" s="67" t="s">
        <v>530</v>
      </c>
      <c r="F1019" s="1">
        <v>1</v>
      </c>
      <c r="G1019" s="63" t="str">
        <f>VLOOKUP(D1019,[2]MINDANAO!$B:$C,2,0)</f>
        <v>ROUSER NS125</v>
      </c>
      <c r="H1019" s="67">
        <v>79080</v>
      </c>
      <c r="I1019" s="63" t="str">
        <f>VLOOKUP(L1019,'[3]NEW LEGEND 2026'!M:S,7,0)</f>
        <v>MUTI</v>
      </c>
      <c r="J1019" s="67" t="s">
        <v>2836</v>
      </c>
      <c r="K1019" s="67" t="s">
        <v>2837</v>
      </c>
      <c r="L1019" s="67" t="s">
        <v>376</v>
      </c>
      <c r="M1019" s="63" t="str">
        <f>VLOOKUP(D1019,'[3]NEW LEGEND 2026'!G:I,3,0)</f>
        <v>KAWASAKI</v>
      </c>
      <c r="N1019" s="63" t="str">
        <f>VLOOKUP(D1019,'[3]NEW LEGEND 2026'!G:J,4,0)</f>
        <v>BLACK</v>
      </c>
      <c r="O1019" s="68" t="str">
        <f t="shared" si="91"/>
        <v>JUN</v>
      </c>
      <c r="P1019" s="68">
        <f t="shared" si="92"/>
        <v>2</v>
      </c>
      <c r="Q1019" s="68">
        <f t="shared" si="93"/>
        <v>2026</v>
      </c>
      <c r="R1019" s="69">
        <f t="shared" si="94"/>
        <v>-122.44505787036906</v>
      </c>
      <c r="S1019" s="69">
        <f t="shared" si="95"/>
        <v>1393.0110763888879</v>
      </c>
      <c r="T1019" s="70" t="str">
        <f t="shared" si="96"/>
        <v>1-30 DAYS</v>
      </c>
      <c r="U1019" s="70" t="str">
        <f t="shared" si="96"/>
        <v>91 DAYS UP</v>
      </c>
    </row>
    <row r="1020" spans="1:21">
      <c r="A1020" s="63" t="str">
        <f>VLOOKUP(L1020,[1]Sheet1!$N:$P,3,0)</f>
        <v>GREATWALL</v>
      </c>
      <c r="B1020" s="66">
        <v>46175.647604166668</v>
      </c>
      <c r="C1020" s="66">
        <v>46175.647604166668</v>
      </c>
      <c r="D1020" s="67" t="s">
        <v>2407</v>
      </c>
      <c r="E1020" s="67" t="s">
        <v>2408</v>
      </c>
      <c r="F1020" s="1">
        <v>1</v>
      </c>
      <c r="G1020" s="63" t="str">
        <f>VLOOKUP(D1020,[2]MINDANAO!$B:$C,2,0)</f>
        <v>CLICK160 FI</v>
      </c>
      <c r="H1020" s="67">
        <v>104990</v>
      </c>
      <c r="I1020" s="63" t="str">
        <f>VLOOKUP(L1020,'[3]NEW LEGEND 2026'!M:S,7,0)</f>
        <v>HONDA</v>
      </c>
      <c r="J1020" s="67" t="s">
        <v>2838</v>
      </c>
      <c r="K1020" s="67" t="s">
        <v>2839</v>
      </c>
      <c r="L1020" s="67" t="s">
        <v>1231</v>
      </c>
      <c r="M1020" s="63" t="str">
        <f>VLOOKUP(D1020,'[3]NEW LEGEND 2026'!G:I,3,0)</f>
        <v>HONDA</v>
      </c>
      <c r="N1020" s="63" t="str">
        <f>VLOOKUP(D1020,'[3]NEW LEGEND 2026'!G:J,4,0)</f>
        <v>BLACK</v>
      </c>
      <c r="O1020" s="68" t="str">
        <f t="shared" si="91"/>
        <v>JUN</v>
      </c>
      <c r="P1020" s="68">
        <f t="shared" si="92"/>
        <v>2</v>
      </c>
      <c r="Q1020" s="68">
        <f t="shared" si="93"/>
        <v>2026</v>
      </c>
      <c r="R1020" s="69">
        <f t="shared" si="94"/>
        <v>-122.64760416666832</v>
      </c>
      <c r="S1020" s="69">
        <f t="shared" si="95"/>
        <v>-122.64760416666832</v>
      </c>
      <c r="T1020" s="70" t="str">
        <f t="shared" si="96"/>
        <v>1-30 DAYS</v>
      </c>
      <c r="U1020" s="70" t="str">
        <f t="shared" si="96"/>
        <v>1-30 DAYS</v>
      </c>
    </row>
    <row r="1021" spans="1:21">
      <c r="A1021" s="63" t="str">
        <f>VLOOKUP(L1021,[1]Sheet1!$N:$P,3,0)</f>
        <v>GREATWALL</v>
      </c>
      <c r="B1021" s="66">
        <v>46175.671643518523</v>
      </c>
      <c r="C1021" s="66">
        <v>46175.671643518523</v>
      </c>
      <c r="D1021" s="67" t="s">
        <v>1888</v>
      </c>
      <c r="E1021" s="67" t="s">
        <v>1889</v>
      </c>
      <c r="F1021" s="1">
        <v>1</v>
      </c>
      <c r="G1021" s="63" t="str">
        <f>VLOOKUP(D1021,[2]MINDANAO!$B:$C,2,0)</f>
        <v>XR150</v>
      </c>
      <c r="H1021" s="67">
        <v>94870</v>
      </c>
      <c r="I1021" s="63" t="str">
        <f>VLOOKUP(L1021,'[3]NEW LEGEND 2026'!M:S,7,0)</f>
        <v>HONDA</v>
      </c>
      <c r="J1021" s="67" t="s">
        <v>2840</v>
      </c>
      <c r="K1021" s="67" t="s">
        <v>2841</v>
      </c>
      <c r="L1021" s="67" t="s">
        <v>1231</v>
      </c>
      <c r="M1021" s="63" t="str">
        <f>VLOOKUP(D1021,'[3]NEW LEGEND 2026'!G:I,3,0)</f>
        <v>HONDA</v>
      </c>
      <c r="N1021" s="63" t="str">
        <f>VLOOKUP(D1021,'[3]NEW LEGEND 2026'!G:J,4,0)</f>
        <v>WHITE</v>
      </c>
      <c r="O1021" s="68" t="str">
        <f t="shared" si="91"/>
        <v>JUN</v>
      </c>
      <c r="P1021" s="68">
        <f t="shared" si="92"/>
        <v>2</v>
      </c>
      <c r="Q1021" s="68">
        <f t="shared" si="93"/>
        <v>2026</v>
      </c>
      <c r="R1021" s="69">
        <f t="shared" si="94"/>
        <v>-122.67164351852261</v>
      </c>
      <c r="S1021" s="69">
        <f t="shared" si="95"/>
        <v>-122.67164351852261</v>
      </c>
      <c r="T1021" s="70" t="str">
        <f t="shared" si="96"/>
        <v>1-30 DAYS</v>
      </c>
      <c r="U1021" s="70" t="str">
        <f t="shared" si="96"/>
        <v>1-30 DAYS</v>
      </c>
    </row>
    <row r="1022" spans="1:21">
      <c r="A1022" s="63" t="str">
        <f>VLOOKUP(L1022,[1]Sheet1!$N:$P,3,0)</f>
        <v>M2 BULUA</v>
      </c>
      <c r="B1022" s="66">
        <v>46174.60974537037</v>
      </c>
      <c r="C1022" s="66">
        <v>46176.350335648152</v>
      </c>
      <c r="D1022" s="67" t="s">
        <v>663</v>
      </c>
      <c r="E1022" s="67" t="s">
        <v>664</v>
      </c>
      <c r="F1022" s="1">
        <v>1</v>
      </c>
      <c r="G1022" s="63" t="str">
        <f>VLOOKUP(D1022,[2]MINDANAO!$B:$C,2,0)</f>
        <v>CT125</v>
      </c>
      <c r="H1022" s="67">
        <v>58118</v>
      </c>
      <c r="I1022" s="63" t="str">
        <f>VLOOKUP(L1022,'[3]NEW LEGEND 2026'!M:S,7,0)</f>
        <v>ULTIMATE</v>
      </c>
      <c r="J1022" s="67" t="s">
        <v>2842</v>
      </c>
      <c r="K1022" s="67" t="s">
        <v>2843</v>
      </c>
      <c r="L1022" s="67" t="s">
        <v>699</v>
      </c>
      <c r="M1022" s="63" t="str">
        <f>VLOOKUP(D1022,'[3]NEW LEGEND 2026'!G:I,3,0)</f>
        <v>KAWASAKI</v>
      </c>
      <c r="N1022" s="63" t="str">
        <f>VLOOKUP(D1022,'[3]NEW LEGEND 2026'!G:J,4,0)</f>
        <v>BLACK/RED</v>
      </c>
      <c r="O1022" s="68" t="str">
        <f t="shared" si="91"/>
        <v>JUN</v>
      </c>
      <c r="P1022" s="68">
        <f t="shared" si="92"/>
        <v>3</v>
      </c>
      <c r="Q1022" s="68">
        <f t="shared" si="93"/>
        <v>2026</v>
      </c>
      <c r="R1022" s="69">
        <f t="shared" si="94"/>
        <v>-123.3503356481524</v>
      </c>
      <c r="S1022" s="69">
        <f t="shared" si="95"/>
        <v>-121.60974537036964</v>
      </c>
      <c r="T1022" s="70" t="str">
        <f t="shared" si="96"/>
        <v>1-30 DAYS</v>
      </c>
      <c r="U1022" s="70" t="str">
        <f t="shared" si="96"/>
        <v>1-30 DAYS</v>
      </c>
    </row>
    <row r="1023" spans="1:21">
      <c r="A1023" s="63" t="str">
        <f>VLOOKUP(L1023,[1]Sheet1!$N:$P,3,0)</f>
        <v>M2 STO. TOMAS</v>
      </c>
      <c r="B1023" s="66">
        <v>46176.453935185193</v>
      </c>
      <c r="C1023" s="66">
        <v>46176.453935185193</v>
      </c>
      <c r="D1023" s="67" t="s">
        <v>2399</v>
      </c>
      <c r="E1023" s="67" t="s">
        <v>2400</v>
      </c>
      <c r="F1023" s="1">
        <v>1</v>
      </c>
      <c r="G1023" s="63" t="str">
        <f>VLOOKUP(D1023,[2]MINDANAO!$B:$C,2,0)</f>
        <v>PCX160 STANDARD</v>
      </c>
      <c r="H1023" s="67">
        <v>126530</v>
      </c>
      <c r="I1023" s="63" t="str">
        <f>VLOOKUP(L1023,'[3]NEW LEGEND 2026'!M:S,7,0)</f>
        <v>ULTIMATE</v>
      </c>
      <c r="J1023" s="67" t="s">
        <v>2844</v>
      </c>
      <c r="K1023" s="67" t="s">
        <v>2845</v>
      </c>
      <c r="L1023" s="67" t="s">
        <v>1367</v>
      </c>
      <c r="M1023" s="63" t="str">
        <f>VLOOKUP(D1023,'[3]NEW LEGEND 2026'!G:I,3,0)</f>
        <v>HONDA</v>
      </c>
      <c r="N1023" s="63" t="str">
        <f>VLOOKUP(D1023,'[3]NEW LEGEND 2026'!G:J,4,0)</f>
        <v>WHITE</v>
      </c>
      <c r="O1023" s="68" t="str">
        <f t="shared" si="91"/>
        <v>JUN</v>
      </c>
      <c r="P1023" s="68">
        <f t="shared" si="92"/>
        <v>3</v>
      </c>
      <c r="Q1023" s="68">
        <f t="shared" si="93"/>
        <v>2026</v>
      </c>
      <c r="R1023" s="69">
        <f t="shared" si="94"/>
        <v>-123.45393518519268</v>
      </c>
      <c r="S1023" s="69">
        <f t="shared" si="95"/>
        <v>-123.45393518519268</v>
      </c>
      <c r="T1023" s="70" t="str">
        <f t="shared" si="96"/>
        <v>1-30 DAYS</v>
      </c>
      <c r="U1023" s="70" t="str">
        <f t="shared" si="96"/>
        <v>1-30 DAYS</v>
      </c>
    </row>
    <row r="1024" spans="1:21">
      <c r="A1024" s="63" t="str">
        <f>VLOOKUP(L1024,[1]Sheet1!$N:$P,3,0)</f>
        <v>M2 STO. TOMAS</v>
      </c>
      <c r="B1024" s="66">
        <v>46176.453935185193</v>
      </c>
      <c r="C1024" s="66">
        <v>46176.453935185193</v>
      </c>
      <c r="D1024" s="67" t="s">
        <v>2399</v>
      </c>
      <c r="E1024" s="67" t="s">
        <v>2400</v>
      </c>
      <c r="F1024" s="1">
        <v>1</v>
      </c>
      <c r="G1024" s="63" t="str">
        <f>VLOOKUP(D1024,[2]MINDANAO!$B:$C,2,0)</f>
        <v>PCX160 STANDARD</v>
      </c>
      <c r="H1024" s="67">
        <v>126530</v>
      </c>
      <c r="I1024" s="63" t="str">
        <f>VLOOKUP(L1024,'[3]NEW LEGEND 2026'!M:S,7,0)</f>
        <v>ULTIMATE</v>
      </c>
      <c r="J1024" s="67" t="s">
        <v>2846</v>
      </c>
      <c r="K1024" s="67" t="s">
        <v>2847</v>
      </c>
      <c r="L1024" s="67" t="s">
        <v>1367</v>
      </c>
      <c r="M1024" s="63" t="str">
        <f>VLOOKUP(D1024,'[3]NEW LEGEND 2026'!G:I,3,0)</f>
        <v>HONDA</v>
      </c>
      <c r="N1024" s="63" t="str">
        <f>VLOOKUP(D1024,'[3]NEW LEGEND 2026'!G:J,4,0)</f>
        <v>WHITE</v>
      </c>
      <c r="O1024" s="68" t="str">
        <f t="shared" si="91"/>
        <v>JUN</v>
      </c>
      <c r="P1024" s="68">
        <f t="shared" si="92"/>
        <v>3</v>
      </c>
      <c r="Q1024" s="68">
        <f t="shared" si="93"/>
        <v>2026</v>
      </c>
      <c r="R1024" s="69">
        <f t="shared" si="94"/>
        <v>-123.45393518519268</v>
      </c>
      <c r="S1024" s="69">
        <f t="shared" si="95"/>
        <v>-123.45393518519268</v>
      </c>
      <c r="T1024" s="70" t="str">
        <f t="shared" si="96"/>
        <v>1-30 DAYS</v>
      </c>
      <c r="U1024" s="70" t="str">
        <f t="shared" si="96"/>
        <v>1-30 DAYS</v>
      </c>
    </row>
    <row r="1025" spans="1:21">
      <c r="A1025" s="63" t="str">
        <f>VLOOKUP(L1025,[1]Sheet1!$N:$P,3,0)</f>
        <v>M1 POLOMOLOK</v>
      </c>
      <c r="B1025" s="66">
        <v>46171.398530092592</v>
      </c>
      <c r="C1025" s="66">
        <v>46176.460011574083</v>
      </c>
      <c r="D1025" s="67" t="s">
        <v>2075</v>
      </c>
      <c r="E1025" s="67" t="s">
        <v>2076</v>
      </c>
      <c r="F1025" s="1">
        <v>1</v>
      </c>
      <c r="G1025" s="63" t="str">
        <f>VLOOKUP(D1025,[2]MINDANAO!$B:$C,2,0)</f>
        <v>CLICK160 FI</v>
      </c>
      <c r="H1025" s="67">
        <v>104990</v>
      </c>
      <c r="I1025" s="63" t="str">
        <f>VLOOKUP(L1025,'[3]NEW LEGEND 2026'!M:S,7,0)</f>
        <v>MUTI</v>
      </c>
      <c r="J1025" s="67" t="s">
        <v>2848</v>
      </c>
      <c r="K1025" s="67" t="s">
        <v>2849</v>
      </c>
      <c r="L1025" s="67" t="s">
        <v>376</v>
      </c>
      <c r="M1025" s="63" t="str">
        <f>VLOOKUP(D1025,'[3]NEW LEGEND 2026'!G:I,3,0)</f>
        <v>HONDA</v>
      </c>
      <c r="N1025" s="63" t="str">
        <f>VLOOKUP(D1025,'[3]NEW LEGEND 2026'!G:J,4,0)</f>
        <v>WHITE</v>
      </c>
      <c r="O1025" s="68" t="str">
        <f t="shared" si="91"/>
        <v>JUN</v>
      </c>
      <c r="P1025" s="68">
        <f t="shared" si="92"/>
        <v>3</v>
      </c>
      <c r="Q1025" s="68">
        <f t="shared" si="93"/>
        <v>2026</v>
      </c>
      <c r="R1025" s="69">
        <f t="shared" si="94"/>
        <v>-123.46001157408318</v>
      </c>
      <c r="S1025" s="69">
        <f t="shared" si="95"/>
        <v>-118.39853009259241</v>
      </c>
      <c r="T1025" s="70" t="str">
        <f t="shared" si="96"/>
        <v>1-30 DAYS</v>
      </c>
      <c r="U1025" s="70" t="str">
        <f t="shared" si="96"/>
        <v>1-30 DAYS</v>
      </c>
    </row>
    <row r="1026" spans="1:21">
      <c r="A1026" s="63" t="str">
        <f>VLOOKUP(L1026,[1]Sheet1!$N:$P,3,0)</f>
        <v>M1 HONDA MALUNGON</v>
      </c>
      <c r="B1026" s="66">
        <v>46176.556180555563</v>
      </c>
      <c r="C1026" s="66">
        <v>46176.558587962973</v>
      </c>
      <c r="D1026" s="67" t="s">
        <v>553</v>
      </c>
      <c r="E1026" s="67" t="s">
        <v>554</v>
      </c>
      <c r="F1026" s="1">
        <v>1</v>
      </c>
      <c r="G1026" s="63" t="str">
        <f>VLOOKUP(D1026,[2]MINDANAO!$B:$C,2,0)</f>
        <v>TMX ALPHA FI</v>
      </c>
      <c r="H1026" s="67">
        <v>56356</v>
      </c>
      <c r="I1026" s="63" t="str">
        <f>VLOOKUP(L1026,'[3]NEW LEGEND 2026'!M:S,7,0)</f>
        <v>HONDA</v>
      </c>
      <c r="J1026" s="67" t="s">
        <v>2850</v>
      </c>
      <c r="K1026" s="67" t="s">
        <v>2851</v>
      </c>
      <c r="L1026" s="67" t="s">
        <v>884</v>
      </c>
      <c r="M1026" s="63" t="str">
        <f>VLOOKUP(D1026,'[3]NEW LEGEND 2026'!G:I,3,0)</f>
        <v>HONDA</v>
      </c>
      <c r="N1026" s="63" t="str">
        <f>VLOOKUP(D1026,'[3]NEW LEGEND 2026'!G:J,4,0)</f>
        <v>SILVER</v>
      </c>
      <c r="O1026" s="68" t="str">
        <f t="shared" ref="O1026:O1089" si="97">CHOOSE(MONTH(C1026),"JAN","FEB","MAR","APR","MAY","JUN","JUL","AUG","SEP","OCT","NOV","DEC")</f>
        <v>JUN</v>
      </c>
      <c r="P1026" s="68">
        <f t="shared" ref="P1026:P1089" si="98">DAY(C1026)</f>
        <v>3</v>
      </c>
      <c r="Q1026" s="68">
        <f t="shared" ref="Q1026:Q1089" si="99">YEAR(C1026)</f>
        <v>2026</v>
      </c>
      <c r="R1026" s="69">
        <f t="shared" ref="R1026:R1089" si="100">DATE(2026,1,31)-C1026</f>
        <v>-123.55858796297252</v>
      </c>
      <c r="S1026" s="69">
        <f t="shared" si="95"/>
        <v>-123.55618055556261</v>
      </c>
      <c r="T1026" s="70" t="str">
        <f t="shared" si="96"/>
        <v>1-30 DAYS</v>
      </c>
      <c r="U1026" s="70" t="str">
        <f t="shared" si="96"/>
        <v>1-30 DAYS</v>
      </c>
    </row>
    <row r="1027" spans="1:21">
      <c r="A1027" s="63" t="str">
        <f>VLOOKUP(L1027,[1]Sheet1!$N:$P,3,0)</f>
        <v>M1 MIDSAYAP</v>
      </c>
      <c r="B1027" s="66">
        <v>46025.47625</v>
      </c>
      <c r="C1027" s="66">
        <v>46176.597013888888</v>
      </c>
      <c r="D1027" s="67" t="s">
        <v>542</v>
      </c>
      <c r="E1027" s="67" t="s">
        <v>543</v>
      </c>
      <c r="F1027" s="1">
        <v>1</v>
      </c>
      <c r="G1027" s="63" t="str">
        <f>VLOOKUP(D1027,[2]MINDANAO!$B:$C,2,0)</f>
        <v>CT100</v>
      </c>
      <c r="H1027" s="67">
        <v>55298</v>
      </c>
      <c r="I1027" s="63" t="str">
        <f>VLOOKUP(L1027,'[3]NEW LEGEND 2026'!M:S,7,0)</f>
        <v>MUTI</v>
      </c>
      <c r="J1027" s="67" t="s">
        <v>2852</v>
      </c>
      <c r="K1027" s="67" t="s">
        <v>2853</v>
      </c>
      <c r="L1027" s="67" t="s">
        <v>1579</v>
      </c>
      <c r="M1027" s="63" t="str">
        <f>VLOOKUP(D1027,'[3]NEW LEGEND 2026'!G:I,3,0)</f>
        <v>KAWASAKI</v>
      </c>
      <c r="N1027" s="63" t="str">
        <f>VLOOKUP(D1027,'[3]NEW LEGEND 2026'!G:J,4,0)</f>
        <v>BLACK BLUE</v>
      </c>
      <c r="O1027" s="68" t="str">
        <f t="shared" si="97"/>
        <v>JUN</v>
      </c>
      <c r="P1027" s="68">
        <f t="shared" si="98"/>
        <v>3</v>
      </c>
      <c r="Q1027" s="68">
        <f t="shared" si="99"/>
        <v>2026</v>
      </c>
      <c r="R1027" s="69">
        <f t="shared" si="100"/>
        <v>-123.59701388888789</v>
      </c>
      <c r="S1027" s="69">
        <f t="shared" ref="S1027:S1090" si="101">DATE(2026,1,31)-B1027</f>
        <v>27.523750000000291</v>
      </c>
      <c r="T1027" s="70" t="str">
        <f t="shared" si="96"/>
        <v>1-30 DAYS</v>
      </c>
      <c r="U1027" s="70" t="str">
        <f t="shared" si="96"/>
        <v>1-30 DAYS</v>
      </c>
    </row>
    <row r="1028" spans="1:21">
      <c r="A1028" s="63" t="str">
        <f>VLOOKUP(L1028,[1]Sheet1!$N:$P,3,0)</f>
        <v>M1 LAPASAN</v>
      </c>
      <c r="B1028" s="66">
        <v>44837.595543981479</v>
      </c>
      <c r="C1028" s="66">
        <v>46176.631365740737</v>
      </c>
      <c r="D1028" s="67" t="s">
        <v>427</v>
      </c>
      <c r="E1028" s="67" t="s">
        <v>428</v>
      </c>
      <c r="F1028" s="1">
        <v>1</v>
      </c>
      <c r="G1028" s="63" t="str">
        <f>VLOOKUP(D1028,[2]MINDANAO!$B:$C,2,0)</f>
        <v>MIO GRAVIS</v>
      </c>
      <c r="H1028" s="67">
        <v>74649.11</v>
      </c>
      <c r="I1028" s="63" t="str">
        <f>VLOOKUP(L1028,'[3]NEW LEGEND 2026'!M:S,7,0)</f>
        <v>MUTI</v>
      </c>
      <c r="J1028" s="67" t="s">
        <v>2854</v>
      </c>
      <c r="K1028" s="67" t="s">
        <v>2855</v>
      </c>
      <c r="L1028" s="67" t="s">
        <v>411</v>
      </c>
      <c r="M1028" s="63" t="str">
        <f>VLOOKUP(D1028,'[3]NEW LEGEND 2026'!G:I,3,0)</f>
        <v>YAMAHA</v>
      </c>
      <c r="N1028" s="63" t="str">
        <f>VLOOKUP(D1028,'[3]NEW LEGEND 2026'!G:J,4,0)</f>
        <v>MATTED RED</v>
      </c>
      <c r="O1028" s="68" t="str">
        <f t="shared" si="97"/>
        <v>JUN</v>
      </c>
      <c r="P1028" s="68">
        <f t="shared" si="98"/>
        <v>3</v>
      </c>
      <c r="Q1028" s="68">
        <f t="shared" si="99"/>
        <v>2026</v>
      </c>
      <c r="R1028" s="69">
        <f t="shared" si="100"/>
        <v>-123.63136574073724</v>
      </c>
      <c r="S1028" s="69">
        <f t="shared" si="101"/>
        <v>1215.4044560185212</v>
      </c>
      <c r="T1028" s="70" t="str">
        <f t="shared" si="96"/>
        <v>1-30 DAYS</v>
      </c>
      <c r="U1028" s="70" t="str">
        <f t="shared" si="96"/>
        <v>91 DAYS UP</v>
      </c>
    </row>
    <row r="1029" spans="1:21">
      <c r="A1029" s="63" t="str">
        <f>VLOOKUP(L1029,[1]Sheet1!$N:$P,3,0)</f>
        <v>M1 LAPASAN</v>
      </c>
      <c r="B1029" s="66">
        <v>46174.604305555556</v>
      </c>
      <c r="C1029" s="66">
        <v>46176.63144675926</v>
      </c>
      <c r="D1029" s="67" t="s">
        <v>2407</v>
      </c>
      <c r="E1029" s="67" t="s">
        <v>2408</v>
      </c>
      <c r="F1029" s="1">
        <v>1</v>
      </c>
      <c r="G1029" s="63" t="str">
        <f>VLOOKUP(D1029,[2]MINDANAO!$B:$C,2,0)</f>
        <v>CLICK160 FI</v>
      </c>
      <c r="H1029" s="67">
        <v>104990</v>
      </c>
      <c r="I1029" s="63" t="str">
        <f>VLOOKUP(L1029,'[3]NEW LEGEND 2026'!M:S,7,0)</f>
        <v>MUTI</v>
      </c>
      <c r="J1029" s="67" t="s">
        <v>2856</v>
      </c>
      <c r="K1029" s="67" t="s">
        <v>2857</v>
      </c>
      <c r="L1029" s="67" t="s">
        <v>411</v>
      </c>
      <c r="M1029" s="63" t="str">
        <f>VLOOKUP(D1029,'[3]NEW LEGEND 2026'!G:I,3,0)</f>
        <v>HONDA</v>
      </c>
      <c r="N1029" s="63" t="str">
        <f>VLOOKUP(D1029,'[3]NEW LEGEND 2026'!G:J,4,0)</f>
        <v>BLACK</v>
      </c>
      <c r="O1029" s="68" t="str">
        <f t="shared" si="97"/>
        <v>JUN</v>
      </c>
      <c r="P1029" s="68">
        <f t="shared" si="98"/>
        <v>3</v>
      </c>
      <c r="Q1029" s="68">
        <f t="shared" si="99"/>
        <v>2026</v>
      </c>
      <c r="R1029" s="69">
        <f t="shared" si="100"/>
        <v>-123.63144675926014</v>
      </c>
      <c r="S1029" s="69">
        <f t="shared" si="101"/>
        <v>-121.60430555555649</v>
      </c>
      <c r="T1029" s="70" t="str">
        <f t="shared" si="96"/>
        <v>1-30 DAYS</v>
      </c>
      <c r="U1029" s="70" t="str">
        <f t="shared" si="96"/>
        <v>1-30 DAYS</v>
      </c>
    </row>
    <row r="1030" spans="1:21">
      <c r="A1030" s="63" t="str">
        <f>VLOOKUP(L1030,[1]Sheet1!$N:$P,3,0)</f>
        <v>M1 LAPASAN</v>
      </c>
      <c r="B1030" s="66">
        <v>46174.604305555556</v>
      </c>
      <c r="C1030" s="66">
        <v>46176.63144675926</v>
      </c>
      <c r="D1030" s="67" t="s">
        <v>2407</v>
      </c>
      <c r="E1030" s="67" t="s">
        <v>2408</v>
      </c>
      <c r="F1030" s="1">
        <v>1</v>
      </c>
      <c r="G1030" s="63" t="str">
        <f>VLOOKUP(D1030,[2]MINDANAO!$B:$C,2,0)</f>
        <v>CLICK160 FI</v>
      </c>
      <c r="H1030" s="67">
        <v>104990</v>
      </c>
      <c r="I1030" s="63" t="str">
        <f>VLOOKUP(L1030,'[3]NEW LEGEND 2026'!M:S,7,0)</f>
        <v>MUTI</v>
      </c>
      <c r="J1030" s="67" t="s">
        <v>2858</v>
      </c>
      <c r="K1030" s="67" t="s">
        <v>2859</v>
      </c>
      <c r="L1030" s="67" t="s">
        <v>411</v>
      </c>
      <c r="M1030" s="63" t="str">
        <f>VLOOKUP(D1030,'[3]NEW LEGEND 2026'!G:I,3,0)</f>
        <v>HONDA</v>
      </c>
      <c r="N1030" s="63" t="str">
        <f>VLOOKUP(D1030,'[3]NEW LEGEND 2026'!G:J,4,0)</f>
        <v>BLACK</v>
      </c>
      <c r="O1030" s="68" t="str">
        <f t="shared" si="97"/>
        <v>JUN</v>
      </c>
      <c r="P1030" s="68">
        <f t="shared" si="98"/>
        <v>3</v>
      </c>
      <c r="Q1030" s="68">
        <f t="shared" si="99"/>
        <v>2026</v>
      </c>
      <c r="R1030" s="69">
        <f t="shared" si="100"/>
        <v>-123.63144675926014</v>
      </c>
      <c r="S1030" s="69">
        <f t="shared" si="101"/>
        <v>-121.60430555555649</v>
      </c>
      <c r="T1030" s="70" t="str">
        <f t="shared" si="96"/>
        <v>1-30 DAYS</v>
      </c>
      <c r="U1030" s="70" t="str">
        <f t="shared" si="96"/>
        <v>1-30 DAYS</v>
      </c>
    </row>
    <row r="1031" spans="1:21">
      <c r="A1031" s="63" t="str">
        <f>VLOOKUP(L1031,[1]Sheet1!$N:$P,3,0)</f>
        <v>M1 LAPASAN</v>
      </c>
      <c r="B1031" s="66">
        <v>46162.669212962966</v>
      </c>
      <c r="C1031" s="66">
        <v>46176.63144675926</v>
      </c>
      <c r="D1031" s="67" t="s">
        <v>1955</v>
      </c>
      <c r="E1031" s="67" t="s">
        <v>1956</v>
      </c>
      <c r="F1031" s="1">
        <v>1</v>
      </c>
      <c r="G1031" s="63" t="str">
        <f>VLOOKUP(D1031,[2]MINDANAO!$B:$C,2,0)</f>
        <v>SMASH(MAGS)</v>
      </c>
      <c r="H1031" s="67">
        <v>65852</v>
      </c>
      <c r="I1031" s="63" t="str">
        <f>VLOOKUP(L1031,'[3]NEW LEGEND 2026'!M:S,7,0)</f>
        <v>MUTI</v>
      </c>
      <c r="J1031" s="67" t="s">
        <v>2860</v>
      </c>
      <c r="K1031" s="67" t="s">
        <v>2861</v>
      </c>
      <c r="L1031" s="67" t="s">
        <v>411</v>
      </c>
      <c r="M1031" s="63" t="str">
        <f>VLOOKUP(D1031,'[3]NEW LEGEND 2026'!G:I,3,0)</f>
        <v>SUZUKI</v>
      </c>
      <c r="N1031" s="63" t="str">
        <f>VLOOKUP(D1031,'[3]NEW LEGEND 2026'!G:J,4,0)</f>
        <v>EBLUE</v>
      </c>
      <c r="O1031" s="68" t="str">
        <f t="shared" si="97"/>
        <v>JUN</v>
      </c>
      <c r="P1031" s="68">
        <f t="shared" si="98"/>
        <v>3</v>
      </c>
      <c r="Q1031" s="68">
        <f t="shared" si="99"/>
        <v>2026</v>
      </c>
      <c r="R1031" s="69">
        <f t="shared" si="100"/>
        <v>-123.63144675926014</v>
      </c>
      <c r="S1031" s="69">
        <f t="shared" si="101"/>
        <v>-109.66921296296641</v>
      </c>
      <c r="T1031" s="70" t="str">
        <f t="shared" si="96"/>
        <v>1-30 DAYS</v>
      </c>
      <c r="U1031" s="70" t="str">
        <f t="shared" si="96"/>
        <v>1-30 DAYS</v>
      </c>
    </row>
    <row r="1032" spans="1:21">
      <c r="A1032" s="63" t="str">
        <f>VLOOKUP(L1032,[1]Sheet1!$N:$P,3,0)</f>
        <v>M1 LAPASAN</v>
      </c>
      <c r="B1032" s="66">
        <v>46137.600960648153</v>
      </c>
      <c r="C1032" s="66">
        <v>46176.63144675926</v>
      </c>
      <c r="D1032" s="67" t="s">
        <v>907</v>
      </c>
      <c r="E1032" s="67" t="s">
        <v>908</v>
      </c>
      <c r="F1032" s="1">
        <v>1</v>
      </c>
      <c r="G1032" s="63" t="str">
        <f>VLOOKUP(D1032,[2]MINDANAO!$B:$C,2,0)</f>
        <v>CT125</v>
      </c>
      <c r="H1032" s="67">
        <v>59246</v>
      </c>
      <c r="I1032" s="63" t="str">
        <f>VLOOKUP(L1032,'[3]NEW LEGEND 2026'!M:S,7,0)</f>
        <v>MUTI</v>
      </c>
      <c r="J1032" s="67" t="s">
        <v>2862</v>
      </c>
      <c r="K1032" s="67" t="s">
        <v>2863</v>
      </c>
      <c r="L1032" s="67" t="s">
        <v>411</v>
      </c>
      <c r="M1032" s="63" t="str">
        <f>VLOOKUP(D1032,'[3]NEW LEGEND 2026'!G:I,3,0)</f>
        <v>KAWASAKI</v>
      </c>
      <c r="N1032" s="63" t="str">
        <f>VLOOKUP(D1032,'[3]NEW LEGEND 2026'!G:J,4,0)</f>
        <v>BLACK/GRAY</v>
      </c>
      <c r="O1032" s="68" t="str">
        <f t="shared" si="97"/>
        <v>JUN</v>
      </c>
      <c r="P1032" s="68">
        <f t="shared" si="98"/>
        <v>3</v>
      </c>
      <c r="Q1032" s="68">
        <f t="shared" si="99"/>
        <v>2026</v>
      </c>
      <c r="R1032" s="69">
        <f t="shared" si="100"/>
        <v>-123.63144675926014</v>
      </c>
      <c r="S1032" s="69">
        <f t="shared" si="101"/>
        <v>-84.600960648152977</v>
      </c>
      <c r="T1032" s="70" t="str">
        <f t="shared" si="96"/>
        <v>1-30 DAYS</v>
      </c>
      <c r="U1032" s="70" t="str">
        <f t="shared" si="96"/>
        <v>1-30 DAYS</v>
      </c>
    </row>
    <row r="1033" spans="1:21">
      <c r="A1033" s="63" t="str">
        <f>VLOOKUP(L1033,[1]Sheet1!$N:$P,3,0)</f>
        <v>M1 LAPASAN</v>
      </c>
      <c r="B1033" s="66">
        <v>46137.580648148149</v>
      </c>
      <c r="C1033" s="66">
        <v>46176.63144675926</v>
      </c>
      <c r="D1033" s="67" t="s">
        <v>907</v>
      </c>
      <c r="E1033" s="67" t="s">
        <v>908</v>
      </c>
      <c r="F1033" s="1">
        <v>1</v>
      </c>
      <c r="G1033" s="63" t="str">
        <f>VLOOKUP(D1033,[2]MINDANAO!$B:$C,2,0)</f>
        <v>CT125</v>
      </c>
      <c r="H1033" s="67">
        <v>59246</v>
      </c>
      <c r="I1033" s="63" t="str">
        <f>VLOOKUP(L1033,'[3]NEW LEGEND 2026'!M:S,7,0)</f>
        <v>MUTI</v>
      </c>
      <c r="J1033" s="67" t="s">
        <v>2864</v>
      </c>
      <c r="K1033" s="67" t="s">
        <v>2865</v>
      </c>
      <c r="L1033" s="67" t="s">
        <v>411</v>
      </c>
      <c r="M1033" s="63" t="str">
        <f>VLOOKUP(D1033,'[3]NEW LEGEND 2026'!G:I,3,0)</f>
        <v>KAWASAKI</v>
      </c>
      <c r="N1033" s="63" t="str">
        <f>VLOOKUP(D1033,'[3]NEW LEGEND 2026'!G:J,4,0)</f>
        <v>BLACK/GRAY</v>
      </c>
      <c r="O1033" s="68" t="str">
        <f t="shared" si="97"/>
        <v>JUN</v>
      </c>
      <c r="P1033" s="68">
        <f t="shared" si="98"/>
        <v>3</v>
      </c>
      <c r="Q1033" s="68">
        <f t="shared" si="99"/>
        <v>2026</v>
      </c>
      <c r="R1033" s="69">
        <f t="shared" si="100"/>
        <v>-123.63144675926014</v>
      </c>
      <c r="S1033" s="69">
        <f t="shared" si="101"/>
        <v>-84.580648148148612</v>
      </c>
      <c r="T1033" s="70" t="str">
        <f t="shared" si="96"/>
        <v>1-30 DAYS</v>
      </c>
      <c r="U1033" s="70" t="str">
        <f t="shared" si="96"/>
        <v>1-30 DAYS</v>
      </c>
    </row>
    <row r="1034" spans="1:21">
      <c r="A1034" s="63" t="str">
        <f>VLOOKUP(L1034,[1]Sheet1!$N:$P,3,0)</f>
        <v>M1 TACURONG</v>
      </c>
      <c r="B1034" s="66">
        <v>46065.687337962961</v>
      </c>
      <c r="C1034" s="66">
        <v>46176.673854166656</v>
      </c>
      <c r="D1034" s="67" t="s">
        <v>512</v>
      </c>
      <c r="E1034" s="67" t="s">
        <v>513</v>
      </c>
      <c r="F1034" s="1">
        <v>1</v>
      </c>
      <c r="G1034" s="63" t="str">
        <f>VLOOKUP(D1034,[2]MINDANAO!$B:$C,2,0)</f>
        <v>MIO i125</v>
      </c>
      <c r="H1034" s="67">
        <v>72447</v>
      </c>
      <c r="I1034" s="63" t="str">
        <f>VLOOKUP(L1034,'[3]NEW LEGEND 2026'!M:S,7,0)</f>
        <v>MUTI</v>
      </c>
      <c r="J1034" s="67" t="s">
        <v>2866</v>
      </c>
      <c r="K1034" s="67" t="s">
        <v>2867</v>
      </c>
      <c r="L1034" s="67" t="s">
        <v>386</v>
      </c>
      <c r="M1034" s="63" t="str">
        <f>VLOOKUP(D1034,'[3]NEW LEGEND 2026'!G:I,3,0)</f>
        <v>YAMAHA</v>
      </c>
      <c r="N1034" s="63" t="str">
        <f>VLOOKUP(D1034,'[3]NEW LEGEND 2026'!G:J,4,0)</f>
        <v>WHITE/CYAN</v>
      </c>
      <c r="O1034" s="68" t="str">
        <f t="shared" si="97"/>
        <v>JUN</v>
      </c>
      <c r="P1034" s="68">
        <f t="shared" si="98"/>
        <v>3</v>
      </c>
      <c r="Q1034" s="68">
        <f t="shared" si="99"/>
        <v>2026</v>
      </c>
      <c r="R1034" s="69">
        <f t="shared" si="100"/>
        <v>-123.67385416665638</v>
      </c>
      <c r="S1034" s="69">
        <f t="shared" si="101"/>
        <v>-12.687337962961465</v>
      </c>
      <c r="T1034" s="70" t="str">
        <f t="shared" si="96"/>
        <v>1-30 DAYS</v>
      </c>
      <c r="U1034" s="70" t="str">
        <f t="shared" si="96"/>
        <v>1-30 DAYS</v>
      </c>
    </row>
    <row r="1035" spans="1:21">
      <c r="A1035" s="63" t="str">
        <f>VLOOKUP(L1035,[1]Sheet1!$N:$P,3,0)</f>
        <v>M1 BANSALAN</v>
      </c>
      <c r="B1035" s="66">
        <v>46177.378738425927</v>
      </c>
      <c r="C1035" s="66">
        <v>46177.378738425927</v>
      </c>
      <c r="D1035" s="67" t="s">
        <v>2868</v>
      </c>
      <c r="E1035" s="67" t="s">
        <v>2869</v>
      </c>
      <c r="F1035" s="1">
        <v>1</v>
      </c>
      <c r="G1035" s="63" t="str">
        <f>VLOOKUP(D1035,[2]MINDANAO!$B:$C,2,0)</f>
        <v>WIZARD</v>
      </c>
      <c r="H1035" s="67">
        <v>31299.11</v>
      </c>
      <c r="I1035" s="63" t="str">
        <f>VLOOKUP(L1035,'[3]NEW LEGEND 2026'!M:S,7,0)</f>
        <v>MUTI</v>
      </c>
      <c r="J1035" s="67" t="s">
        <v>2870</v>
      </c>
      <c r="K1035" s="67" t="s">
        <v>2871</v>
      </c>
      <c r="L1035" s="67" t="s">
        <v>900</v>
      </c>
      <c r="M1035" s="63" t="str">
        <f>VLOOKUP(D1035,'[3]NEW LEGEND 2026'!G:I,3,0)</f>
        <v>SKYGO</v>
      </c>
      <c r="N1035" s="63" t="str">
        <f>VLOOKUP(D1035,'[3]NEW LEGEND 2026'!G:J,4,0)</f>
        <v>BLACK/BLUE</v>
      </c>
      <c r="O1035" s="68" t="str">
        <f t="shared" si="97"/>
        <v>JUN</v>
      </c>
      <c r="P1035" s="68">
        <f t="shared" si="98"/>
        <v>4</v>
      </c>
      <c r="Q1035" s="68">
        <f t="shared" si="99"/>
        <v>2026</v>
      </c>
      <c r="R1035" s="69">
        <f t="shared" si="100"/>
        <v>-124.37873842592671</v>
      </c>
      <c r="S1035" s="69">
        <f t="shared" si="101"/>
        <v>-124.37873842592671</v>
      </c>
      <c r="T1035" s="70" t="str">
        <f t="shared" si="96"/>
        <v>1-30 DAYS</v>
      </c>
      <c r="U1035" s="70" t="str">
        <f t="shared" si="96"/>
        <v>1-30 DAYS</v>
      </c>
    </row>
    <row r="1036" spans="1:21">
      <c r="A1036" s="63" t="str">
        <f>VLOOKUP(L1036,[1]Sheet1!$N:$P,3,0)</f>
        <v>M1 TACURONG</v>
      </c>
      <c r="B1036" s="66">
        <v>45904.409814814811</v>
      </c>
      <c r="C1036" s="66">
        <v>46178.432268518518</v>
      </c>
      <c r="D1036" s="67" t="s">
        <v>512</v>
      </c>
      <c r="E1036" s="67" t="s">
        <v>513</v>
      </c>
      <c r="F1036" s="1">
        <v>1</v>
      </c>
      <c r="G1036" s="63" t="str">
        <f>VLOOKUP(D1036,[2]MINDANAO!$B:$C,2,0)</f>
        <v>MIO i125</v>
      </c>
      <c r="H1036" s="67">
        <v>72447</v>
      </c>
      <c r="I1036" s="63" t="str">
        <f>VLOOKUP(L1036,'[3]NEW LEGEND 2026'!M:S,7,0)</f>
        <v>MUTI</v>
      </c>
      <c r="J1036" s="67" t="s">
        <v>2872</v>
      </c>
      <c r="K1036" s="67" t="s">
        <v>2873</v>
      </c>
      <c r="L1036" s="67" t="s">
        <v>386</v>
      </c>
      <c r="M1036" s="63" t="str">
        <f>VLOOKUP(D1036,'[3]NEW LEGEND 2026'!G:I,3,0)</f>
        <v>YAMAHA</v>
      </c>
      <c r="N1036" s="63" t="str">
        <f>VLOOKUP(D1036,'[3]NEW LEGEND 2026'!G:J,4,0)</f>
        <v>WHITE/CYAN</v>
      </c>
      <c r="O1036" s="68" t="str">
        <f t="shared" si="97"/>
        <v>JUN</v>
      </c>
      <c r="P1036" s="68">
        <f t="shared" si="98"/>
        <v>5</v>
      </c>
      <c r="Q1036" s="68">
        <f t="shared" si="99"/>
        <v>2026</v>
      </c>
      <c r="R1036" s="69">
        <f t="shared" si="100"/>
        <v>-125.43226851851796</v>
      </c>
      <c r="S1036" s="69">
        <f t="shared" si="101"/>
        <v>148.5901851851886</v>
      </c>
      <c r="T1036" s="70" t="str">
        <f t="shared" si="96"/>
        <v>1-30 DAYS</v>
      </c>
      <c r="U1036" s="70" t="str">
        <f t="shared" si="96"/>
        <v>91 DAYS UP</v>
      </c>
    </row>
    <row r="1037" spans="1:21">
      <c r="A1037" s="63" t="str">
        <f>VLOOKUP(L1037,[1]Sheet1!$N:$P,3,0)</f>
        <v>M1 KABACAN</v>
      </c>
      <c r="B1037" s="66">
        <v>45966.657175925917</v>
      </c>
      <c r="C1037" s="66">
        <v>46178.590844907398</v>
      </c>
      <c r="D1037" s="67" t="s">
        <v>1060</v>
      </c>
      <c r="E1037" s="67" t="s">
        <v>1061</v>
      </c>
      <c r="F1037" s="1">
        <v>1</v>
      </c>
      <c r="G1037" s="63" t="str">
        <f>VLOOKUP(D1037,[2]MINDANAO!$B:$C,2,0)</f>
        <v>MIO AEROX S 155</v>
      </c>
      <c r="H1037" s="67">
        <v>152427</v>
      </c>
      <c r="I1037" s="63" t="str">
        <f>VLOOKUP(L1037,'[3]NEW LEGEND 2026'!M:S,7,0)</f>
        <v>MUTI</v>
      </c>
      <c r="J1037" s="67" t="s">
        <v>2874</v>
      </c>
      <c r="K1037" s="67" t="s">
        <v>2875</v>
      </c>
      <c r="L1037" s="67" t="s">
        <v>397</v>
      </c>
      <c r="M1037" s="63" t="str">
        <f>VLOOKUP(D1037,'[3]NEW LEGEND 2026'!G:I,3,0)</f>
        <v>YAMAHA</v>
      </c>
      <c r="N1037" s="63" t="str">
        <f>VLOOKUP(D1037,'[3]NEW LEGEND 2026'!G:J,4,0)</f>
        <v>MATTE BLUE</v>
      </c>
      <c r="O1037" s="68" t="str">
        <f t="shared" si="97"/>
        <v>JUN</v>
      </c>
      <c r="P1037" s="68">
        <f t="shared" si="98"/>
        <v>5</v>
      </c>
      <c r="Q1037" s="68">
        <f t="shared" si="99"/>
        <v>2026</v>
      </c>
      <c r="R1037" s="69">
        <f t="shared" si="100"/>
        <v>-125.5908449073977</v>
      </c>
      <c r="S1037" s="69">
        <f t="shared" si="101"/>
        <v>86.342824074083182</v>
      </c>
      <c r="T1037" s="70" t="str">
        <f t="shared" si="96"/>
        <v>1-30 DAYS</v>
      </c>
      <c r="U1037" s="70" t="str">
        <f t="shared" si="96"/>
        <v>61-90 DAYS</v>
      </c>
    </row>
    <row r="1038" spans="1:21">
      <c r="A1038" s="63" t="str">
        <f>VLOOKUP(L1038,[1]Sheet1!$N:$P,3,0)</f>
        <v>GREATWALL</v>
      </c>
      <c r="B1038" s="66">
        <v>46179.481215277781</v>
      </c>
      <c r="C1038" s="66">
        <v>46179.481203703697</v>
      </c>
      <c r="D1038" s="67" t="s">
        <v>2075</v>
      </c>
      <c r="E1038" s="67" t="s">
        <v>2076</v>
      </c>
      <c r="F1038" s="1">
        <v>1</v>
      </c>
      <c r="G1038" s="63" t="str">
        <f>VLOOKUP(D1038,[2]MINDANAO!$B:$C,2,0)</f>
        <v>CLICK160 FI</v>
      </c>
      <c r="H1038" s="67">
        <v>104990</v>
      </c>
      <c r="I1038" s="63" t="str">
        <f>VLOOKUP(L1038,'[3]NEW LEGEND 2026'!M:S,7,0)</f>
        <v>HONDA</v>
      </c>
      <c r="J1038" s="67" t="s">
        <v>2876</v>
      </c>
      <c r="K1038" s="67" t="s">
        <v>2877</v>
      </c>
      <c r="L1038" s="67" t="s">
        <v>1231</v>
      </c>
      <c r="M1038" s="63" t="str">
        <f>VLOOKUP(D1038,'[3]NEW LEGEND 2026'!G:I,3,0)</f>
        <v>HONDA</v>
      </c>
      <c r="N1038" s="63" t="str">
        <f>VLOOKUP(D1038,'[3]NEW LEGEND 2026'!G:J,4,0)</f>
        <v>WHITE</v>
      </c>
      <c r="O1038" s="68" t="str">
        <f t="shared" si="97"/>
        <v>JUN</v>
      </c>
      <c r="P1038" s="68">
        <f t="shared" si="98"/>
        <v>6</v>
      </c>
      <c r="Q1038" s="68">
        <f t="shared" si="99"/>
        <v>2026</v>
      </c>
      <c r="R1038" s="69">
        <f t="shared" si="100"/>
        <v>-126.48120370369725</v>
      </c>
      <c r="S1038" s="69">
        <f t="shared" si="101"/>
        <v>-126.4812152777813</v>
      </c>
      <c r="T1038" s="70" t="str">
        <f t="shared" si="96"/>
        <v>1-30 DAYS</v>
      </c>
      <c r="U1038" s="70" t="str">
        <f t="shared" si="96"/>
        <v>1-30 DAYS</v>
      </c>
    </row>
    <row r="1039" spans="1:21">
      <c r="A1039" s="63" t="str">
        <f>VLOOKUP(L1039,[1]Sheet1!$N:$P,3,0)</f>
        <v>GREATWALL</v>
      </c>
      <c r="B1039" s="66">
        <v>46179.481215277781</v>
      </c>
      <c r="C1039" s="66">
        <v>46179.481203703697</v>
      </c>
      <c r="D1039" s="67" t="s">
        <v>2075</v>
      </c>
      <c r="E1039" s="67" t="s">
        <v>2076</v>
      </c>
      <c r="F1039" s="1">
        <v>1</v>
      </c>
      <c r="G1039" s="63" t="str">
        <f>VLOOKUP(D1039,[2]MINDANAO!$B:$C,2,0)</f>
        <v>CLICK160 FI</v>
      </c>
      <c r="H1039" s="67">
        <v>104990</v>
      </c>
      <c r="I1039" s="63" t="str">
        <f>VLOOKUP(L1039,'[3]NEW LEGEND 2026'!M:S,7,0)</f>
        <v>HONDA</v>
      </c>
      <c r="J1039" s="67" t="s">
        <v>2878</v>
      </c>
      <c r="K1039" s="67" t="s">
        <v>2879</v>
      </c>
      <c r="L1039" s="67" t="s">
        <v>1231</v>
      </c>
      <c r="M1039" s="63" t="str">
        <f>VLOOKUP(D1039,'[3]NEW LEGEND 2026'!G:I,3,0)</f>
        <v>HONDA</v>
      </c>
      <c r="N1039" s="63" t="str">
        <f>VLOOKUP(D1039,'[3]NEW LEGEND 2026'!G:J,4,0)</f>
        <v>WHITE</v>
      </c>
      <c r="O1039" s="68" t="str">
        <f t="shared" si="97"/>
        <v>JUN</v>
      </c>
      <c r="P1039" s="68">
        <f t="shared" si="98"/>
        <v>6</v>
      </c>
      <c r="Q1039" s="68">
        <f t="shared" si="99"/>
        <v>2026</v>
      </c>
      <c r="R1039" s="69">
        <f t="shared" si="100"/>
        <v>-126.48120370369725</v>
      </c>
      <c r="S1039" s="69">
        <f t="shared" si="101"/>
        <v>-126.4812152777813</v>
      </c>
      <c r="T1039" s="70" t="str">
        <f t="shared" si="96"/>
        <v>1-30 DAYS</v>
      </c>
      <c r="U1039" s="70" t="str">
        <f t="shared" si="96"/>
        <v>1-30 DAYS</v>
      </c>
    </row>
    <row r="1040" spans="1:21">
      <c r="A1040" s="63" t="str">
        <f>VLOOKUP(L1040,[1]Sheet1!$N:$P,3,0)</f>
        <v>GREATWALL</v>
      </c>
      <c r="B1040" s="66">
        <v>46179.490949074083</v>
      </c>
      <c r="C1040" s="66">
        <v>46179.490937499999</v>
      </c>
      <c r="D1040" s="67" t="s">
        <v>1167</v>
      </c>
      <c r="E1040" s="67" t="s">
        <v>1168</v>
      </c>
      <c r="F1040" s="1">
        <v>1</v>
      </c>
      <c r="G1040" s="63" t="str">
        <f>VLOOKUP(D1040,[2]MINDANAO!$B:$C,2,0)</f>
        <v>XR150</v>
      </c>
      <c r="H1040" s="67">
        <v>94078</v>
      </c>
      <c r="I1040" s="63" t="str">
        <f>VLOOKUP(L1040,'[3]NEW LEGEND 2026'!M:S,7,0)</f>
        <v>HONDA</v>
      </c>
      <c r="J1040" s="67" t="s">
        <v>2880</v>
      </c>
      <c r="K1040" s="67" t="s">
        <v>2881</v>
      </c>
      <c r="L1040" s="67" t="s">
        <v>1231</v>
      </c>
      <c r="M1040" s="63" t="str">
        <f>VLOOKUP(D1040,'[3]NEW LEGEND 2026'!G:I,3,0)</f>
        <v>HONDA</v>
      </c>
      <c r="N1040" s="63" t="str">
        <f>VLOOKUP(D1040,'[3]NEW LEGEND 2026'!G:J,4,0)</f>
        <v>BLACK</v>
      </c>
      <c r="O1040" s="68" t="str">
        <f t="shared" si="97"/>
        <v>JUN</v>
      </c>
      <c r="P1040" s="68">
        <f t="shared" si="98"/>
        <v>6</v>
      </c>
      <c r="Q1040" s="68">
        <f t="shared" si="99"/>
        <v>2026</v>
      </c>
      <c r="R1040" s="69">
        <f t="shared" si="100"/>
        <v>-126.49093749999884</v>
      </c>
      <c r="S1040" s="69">
        <f t="shared" si="101"/>
        <v>-126.49094907408289</v>
      </c>
      <c r="T1040" s="70" t="str">
        <f t="shared" si="96"/>
        <v>1-30 DAYS</v>
      </c>
      <c r="U1040" s="70" t="str">
        <f t="shared" si="96"/>
        <v>1-30 DAYS</v>
      </c>
    </row>
    <row r="1041" spans="1:21">
      <c r="A1041" s="63" t="str">
        <f>VLOOKUP(L1041,[1]Sheet1!$N:$P,3,0)</f>
        <v>M1 DON CARLOS</v>
      </c>
      <c r="B1041" s="66">
        <v>46178.391377314823</v>
      </c>
      <c r="C1041" s="66">
        <v>46179.539953703701</v>
      </c>
      <c r="D1041" s="67" t="s">
        <v>2407</v>
      </c>
      <c r="E1041" s="67" t="s">
        <v>2408</v>
      </c>
      <c r="F1041" s="1">
        <v>1</v>
      </c>
      <c r="G1041" s="63" t="str">
        <f>VLOOKUP(D1041,[2]MINDANAO!$B:$C,2,0)</f>
        <v>CLICK160 FI</v>
      </c>
      <c r="H1041" s="67">
        <v>104990</v>
      </c>
      <c r="I1041" s="63" t="str">
        <f>VLOOKUP(L1041,'[3]NEW LEGEND 2026'!M:S,7,0)</f>
        <v>MUTI</v>
      </c>
      <c r="J1041" s="67" t="s">
        <v>2882</v>
      </c>
      <c r="K1041" s="67" t="s">
        <v>2883</v>
      </c>
      <c r="L1041" s="67" t="s">
        <v>416</v>
      </c>
      <c r="M1041" s="63" t="str">
        <f>VLOOKUP(D1041,'[3]NEW LEGEND 2026'!G:I,3,0)</f>
        <v>HONDA</v>
      </c>
      <c r="N1041" s="63" t="str">
        <f>VLOOKUP(D1041,'[3]NEW LEGEND 2026'!G:J,4,0)</f>
        <v>BLACK</v>
      </c>
      <c r="O1041" s="68" t="str">
        <f t="shared" si="97"/>
        <v>JUN</v>
      </c>
      <c r="P1041" s="68">
        <f t="shared" si="98"/>
        <v>6</v>
      </c>
      <c r="Q1041" s="68">
        <f t="shared" si="99"/>
        <v>2026</v>
      </c>
      <c r="R1041" s="69">
        <f t="shared" si="100"/>
        <v>-126.53995370370103</v>
      </c>
      <c r="S1041" s="69">
        <f t="shared" si="101"/>
        <v>-125.39137731482333</v>
      </c>
      <c r="T1041" s="70" t="str">
        <f t="shared" si="96"/>
        <v>1-30 DAYS</v>
      </c>
      <c r="U1041" s="70" t="str">
        <f t="shared" si="96"/>
        <v>1-30 DAYS</v>
      </c>
    </row>
    <row r="1042" spans="1:21">
      <c r="A1042" s="63" t="str">
        <f>VLOOKUP(L1042,[1]Sheet1!$N:$P,3,0)</f>
        <v>M1 DON CARLOS</v>
      </c>
      <c r="B1042" s="66">
        <v>46178.425034722219</v>
      </c>
      <c r="C1042" s="66">
        <v>46179.539953703701</v>
      </c>
      <c r="D1042" s="67" t="s">
        <v>2075</v>
      </c>
      <c r="E1042" s="67" t="s">
        <v>2076</v>
      </c>
      <c r="F1042" s="1">
        <v>1</v>
      </c>
      <c r="G1042" s="63" t="str">
        <f>VLOOKUP(D1042,[2]MINDANAO!$B:$C,2,0)</f>
        <v>CLICK160 FI</v>
      </c>
      <c r="H1042" s="67">
        <v>104990</v>
      </c>
      <c r="I1042" s="63" t="str">
        <f>VLOOKUP(L1042,'[3]NEW LEGEND 2026'!M:S,7,0)</f>
        <v>MUTI</v>
      </c>
      <c r="J1042" s="67" t="s">
        <v>2884</v>
      </c>
      <c r="K1042" s="67" t="s">
        <v>2885</v>
      </c>
      <c r="L1042" s="67" t="s">
        <v>416</v>
      </c>
      <c r="M1042" s="63" t="str">
        <f>VLOOKUP(D1042,'[3]NEW LEGEND 2026'!G:I,3,0)</f>
        <v>HONDA</v>
      </c>
      <c r="N1042" s="63" t="str">
        <f>VLOOKUP(D1042,'[3]NEW LEGEND 2026'!G:J,4,0)</f>
        <v>WHITE</v>
      </c>
      <c r="O1042" s="68" t="str">
        <f t="shared" si="97"/>
        <v>JUN</v>
      </c>
      <c r="P1042" s="68">
        <f t="shared" si="98"/>
        <v>6</v>
      </c>
      <c r="Q1042" s="68">
        <f t="shared" si="99"/>
        <v>2026</v>
      </c>
      <c r="R1042" s="69">
        <f t="shared" si="100"/>
        <v>-126.53995370370103</v>
      </c>
      <c r="S1042" s="69">
        <f t="shared" si="101"/>
        <v>-125.4250347222187</v>
      </c>
      <c r="T1042" s="70" t="str">
        <f t="shared" ref="T1042:U1105" si="102">IF(R1042&lt;=30,"1-30 DAYS",IF(R1042&lt;=60,"31-60 DAYS",IF(R1042&lt;=90,"61-90 DAYS","91 DAYS UP")))</f>
        <v>1-30 DAYS</v>
      </c>
      <c r="U1042" s="70" t="str">
        <f t="shared" si="102"/>
        <v>1-30 DAYS</v>
      </c>
    </row>
    <row r="1043" spans="1:21">
      <c r="A1043" s="63" t="str">
        <f>VLOOKUP(L1043,[1]Sheet1!$N:$P,3,0)</f>
        <v>M1 TACURONG</v>
      </c>
      <c r="B1043" s="66">
        <v>46155.437777777777</v>
      </c>
      <c r="C1043" s="66">
        <v>46179.677407407413</v>
      </c>
      <c r="D1043" s="67" t="s">
        <v>1634</v>
      </c>
      <c r="E1043" s="67" t="s">
        <v>1635</v>
      </c>
      <c r="F1043" s="1">
        <v>1</v>
      </c>
      <c r="G1043" s="63" t="str">
        <f>VLOOKUP(D1043,[2]MINDANAO!$B:$C,2,0)</f>
        <v>XTZ125</v>
      </c>
      <c r="H1043" s="67">
        <v>85446</v>
      </c>
      <c r="I1043" s="63" t="str">
        <f>VLOOKUP(L1043,'[3]NEW LEGEND 2026'!M:S,7,0)</f>
        <v>MUTI</v>
      </c>
      <c r="J1043" s="67" t="s">
        <v>2886</v>
      </c>
      <c r="K1043" s="67" t="s">
        <v>2887</v>
      </c>
      <c r="L1043" s="67" t="s">
        <v>386</v>
      </c>
      <c r="M1043" s="63" t="str">
        <f>VLOOKUP(D1043,'[3]NEW LEGEND 2026'!G:I,3,0)</f>
        <v>YAMAHA</v>
      </c>
      <c r="N1043" s="63" t="str">
        <f>VLOOKUP(D1043,'[3]NEW LEGEND 2026'!G:J,4,0)</f>
        <v>BLACK</v>
      </c>
      <c r="O1043" s="68" t="str">
        <f t="shared" si="97"/>
        <v>JUN</v>
      </c>
      <c r="P1043" s="68">
        <f t="shared" si="98"/>
        <v>6</v>
      </c>
      <c r="Q1043" s="68">
        <f t="shared" si="99"/>
        <v>2026</v>
      </c>
      <c r="R1043" s="69">
        <f t="shared" si="100"/>
        <v>-126.67740740741283</v>
      </c>
      <c r="S1043" s="69">
        <f t="shared" si="101"/>
        <v>-102.43777777777723</v>
      </c>
      <c r="T1043" s="70" t="str">
        <f t="shared" si="102"/>
        <v>1-30 DAYS</v>
      </c>
      <c r="U1043" s="70" t="str">
        <f t="shared" si="102"/>
        <v>1-30 DAYS</v>
      </c>
    </row>
    <row r="1044" spans="1:21">
      <c r="A1044" s="63" t="str">
        <f>VLOOKUP(L1044,[1]Sheet1!$N:$P,3,0)</f>
        <v>M1 TACURONG</v>
      </c>
      <c r="B1044" s="66">
        <v>46170.351041666669</v>
      </c>
      <c r="C1044" s="66">
        <v>46179.677407407413</v>
      </c>
      <c r="D1044" s="67" t="s">
        <v>1634</v>
      </c>
      <c r="E1044" s="67" t="s">
        <v>1635</v>
      </c>
      <c r="F1044" s="1">
        <v>1</v>
      </c>
      <c r="G1044" s="63" t="str">
        <f>VLOOKUP(D1044,[2]MINDANAO!$B:$C,2,0)</f>
        <v>XTZ125</v>
      </c>
      <c r="H1044" s="67">
        <v>85446</v>
      </c>
      <c r="I1044" s="63" t="str">
        <f>VLOOKUP(L1044,'[3]NEW LEGEND 2026'!M:S,7,0)</f>
        <v>MUTI</v>
      </c>
      <c r="J1044" s="67" t="s">
        <v>2888</v>
      </c>
      <c r="K1044" s="67" t="s">
        <v>2889</v>
      </c>
      <c r="L1044" s="67" t="s">
        <v>386</v>
      </c>
      <c r="M1044" s="63" t="str">
        <f>VLOOKUP(D1044,'[3]NEW LEGEND 2026'!G:I,3,0)</f>
        <v>YAMAHA</v>
      </c>
      <c r="N1044" s="63" t="str">
        <f>VLOOKUP(D1044,'[3]NEW LEGEND 2026'!G:J,4,0)</f>
        <v>BLACK</v>
      </c>
      <c r="O1044" s="68" t="str">
        <f t="shared" si="97"/>
        <v>JUN</v>
      </c>
      <c r="P1044" s="68">
        <f t="shared" si="98"/>
        <v>6</v>
      </c>
      <c r="Q1044" s="68">
        <f t="shared" si="99"/>
        <v>2026</v>
      </c>
      <c r="R1044" s="69">
        <f t="shared" si="100"/>
        <v>-126.67740740741283</v>
      </c>
      <c r="S1044" s="69">
        <f t="shared" si="101"/>
        <v>-117.35104166666861</v>
      </c>
      <c r="T1044" s="70" t="str">
        <f t="shared" si="102"/>
        <v>1-30 DAYS</v>
      </c>
      <c r="U1044" s="70" t="str">
        <f t="shared" si="102"/>
        <v>1-30 DAYS</v>
      </c>
    </row>
    <row r="1045" spans="1:21">
      <c r="A1045" s="63" t="str">
        <f>VLOOKUP(L1045,[1]Sheet1!$N:$P,3,0)</f>
        <v>M1 HONDA MARAMAG</v>
      </c>
      <c r="B1045" s="66">
        <v>46182.687118055554</v>
      </c>
      <c r="C1045" s="66">
        <v>46182.700173611112</v>
      </c>
      <c r="D1045" s="67" t="s">
        <v>1167</v>
      </c>
      <c r="E1045" s="67" t="s">
        <v>1168</v>
      </c>
      <c r="F1045" s="1">
        <v>1</v>
      </c>
      <c r="G1045" s="63" t="str">
        <f>VLOOKUP(D1045,[2]MINDANAO!$B:$C,2,0)</f>
        <v>XR150</v>
      </c>
      <c r="H1045" s="67">
        <v>94078</v>
      </c>
      <c r="I1045" s="63" t="str">
        <f>VLOOKUP(L1045,'[3]NEW LEGEND 2026'!M:S,7,0)</f>
        <v>HONDA</v>
      </c>
      <c r="J1045" s="67" t="s">
        <v>2890</v>
      </c>
      <c r="K1045" s="67" t="s">
        <v>2891</v>
      </c>
      <c r="L1045" s="67" t="s">
        <v>439</v>
      </c>
      <c r="M1045" s="63" t="str">
        <f>VLOOKUP(D1045,'[3]NEW LEGEND 2026'!G:I,3,0)</f>
        <v>HONDA</v>
      </c>
      <c r="N1045" s="63" t="str">
        <f>VLOOKUP(D1045,'[3]NEW LEGEND 2026'!G:J,4,0)</f>
        <v>BLACK</v>
      </c>
      <c r="O1045" s="68" t="str">
        <f t="shared" si="97"/>
        <v>JUN</v>
      </c>
      <c r="P1045" s="68">
        <f t="shared" si="98"/>
        <v>9</v>
      </c>
      <c r="Q1045" s="68">
        <f t="shared" si="99"/>
        <v>2026</v>
      </c>
      <c r="R1045" s="69">
        <f t="shared" si="100"/>
        <v>-129.7001736111124</v>
      </c>
      <c r="S1045" s="69">
        <f t="shared" si="101"/>
        <v>-129.68711805555358</v>
      </c>
      <c r="T1045" s="70" t="str">
        <f t="shared" si="102"/>
        <v>1-30 DAYS</v>
      </c>
      <c r="U1045" s="70" t="str">
        <f t="shared" si="102"/>
        <v>1-30 DAYS</v>
      </c>
    </row>
    <row r="1046" spans="1:21">
      <c r="A1046" s="63" t="str">
        <f>VLOOKUP(L1046,[1]Sheet1!$N:$P,3,0)</f>
        <v>M1 TUPI</v>
      </c>
      <c r="B1046" s="66">
        <v>46183.46671296296</v>
      </c>
      <c r="C1046" s="66">
        <v>46183.599374999998</v>
      </c>
      <c r="D1046" s="67" t="s">
        <v>1167</v>
      </c>
      <c r="E1046" s="67" t="s">
        <v>1168</v>
      </c>
      <c r="F1046" s="1">
        <v>1</v>
      </c>
      <c r="G1046" s="63" t="str">
        <f>VLOOKUP(D1046,[2]MINDANAO!$B:$C,2,0)</f>
        <v>XR150</v>
      </c>
      <c r="H1046" s="67">
        <v>94078</v>
      </c>
      <c r="I1046" s="63" t="str">
        <f>VLOOKUP(L1046,'[3]NEW LEGEND 2026'!M:S,7,0)</f>
        <v>MUTI</v>
      </c>
      <c r="J1046" s="67" t="s">
        <v>2892</v>
      </c>
      <c r="K1046" s="67" t="s">
        <v>2893</v>
      </c>
      <c r="L1046" s="67" t="s">
        <v>426</v>
      </c>
      <c r="M1046" s="63" t="str">
        <f>VLOOKUP(D1046,'[3]NEW LEGEND 2026'!G:I,3,0)</f>
        <v>HONDA</v>
      </c>
      <c r="N1046" s="63" t="str">
        <f>VLOOKUP(D1046,'[3]NEW LEGEND 2026'!G:J,4,0)</f>
        <v>BLACK</v>
      </c>
      <c r="O1046" s="68" t="str">
        <f t="shared" si="97"/>
        <v>JUN</v>
      </c>
      <c r="P1046" s="68">
        <f t="shared" si="98"/>
        <v>10</v>
      </c>
      <c r="Q1046" s="68">
        <f t="shared" si="99"/>
        <v>2026</v>
      </c>
      <c r="R1046" s="69">
        <f t="shared" si="100"/>
        <v>-130.59937499999796</v>
      </c>
      <c r="S1046" s="69">
        <f t="shared" si="101"/>
        <v>-130.46671296295972</v>
      </c>
      <c r="T1046" s="70" t="str">
        <f t="shared" si="102"/>
        <v>1-30 DAYS</v>
      </c>
      <c r="U1046" s="70" t="str">
        <f t="shared" si="102"/>
        <v>1-30 DAYS</v>
      </c>
    </row>
    <row r="1047" spans="1:21">
      <c r="A1047" s="63" t="str">
        <f>VLOOKUP(L1047,[1]Sheet1!$N:$P,3,0)</f>
        <v>M1 TUPI</v>
      </c>
      <c r="B1047" s="66">
        <v>46183.46671296296</v>
      </c>
      <c r="C1047" s="66">
        <v>46183.599374999998</v>
      </c>
      <c r="D1047" s="67" t="s">
        <v>1167</v>
      </c>
      <c r="E1047" s="67" t="s">
        <v>1168</v>
      </c>
      <c r="F1047" s="1">
        <v>1</v>
      </c>
      <c r="G1047" s="63" t="str">
        <f>VLOOKUP(D1047,[2]MINDANAO!$B:$C,2,0)</f>
        <v>XR150</v>
      </c>
      <c r="H1047" s="67">
        <v>94078</v>
      </c>
      <c r="I1047" s="63" t="str">
        <f>VLOOKUP(L1047,'[3]NEW LEGEND 2026'!M:S,7,0)</f>
        <v>MUTI</v>
      </c>
      <c r="J1047" s="67" t="s">
        <v>2894</v>
      </c>
      <c r="K1047" s="67" t="s">
        <v>2895</v>
      </c>
      <c r="L1047" s="67" t="s">
        <v>426</v>
      </c>
      <c r="M1047" s="63" t="str">
        <f>VLOOKUP(D1047,'[3]NEW LEGEND 2026'!G:I,3,0)</f>
        <v>HONDA</v>
      </c>
      <c r="N1047" s="63" t="str">
        <f>VLOOKUP(D1047,'[3]NEW LEGEND 2026'!G:J,4,0)</f>
        <v>BLACK</v>
      </c>
      <c r="O1047" s="68" t="str">
        <f t="shared" si="97"/>
        <v>JUN</v>
      </c>
      <c r="P1047" s="68">
        <f t="shared" si="98"/>
        <v>10</v>
      </c>
      <c r="Q1047" s="68">
        <f t="shared" si="99"/>
        <v>2026</v>
      </c>
      <c r="R1047" s="69">
        <f t="shared" si="100"/>
        <v>-130.59937499999796</v>
      </c>
      <c r="S1047" s="69">
        <f t="shared" si="101"/>
        <v>-130.46671296295972</v>
      </c>
      <c r="T1047" s="70" t="str">
        <f t="shared" si="102"/>
        <v>1-30 DAYS</v>
      </c>
      <c r="U1047" s="70" t="str">
        <f t="shared" si="102"/>
        <v>1-30 DAYS</v>
      </c>
    </row>
    <row r="1048" spans="1:21">
      <c r="A1048" s="63" t="str">
        <f>VLOOKUP(L1048,[1]Sheet1!$N:$P,3,0)</f>
        <v>M1 TUPI</v>
      </c>
      <c r="B1048" s="66">
        <v>46035.646643518521</v>
      </c>
      <c r="C1048" s="66">
        <v>46183.599374999998</v>
      </c>
      <c r="D1048" s="67" t="s">
        <v>542</v>
      </c>
      <c r="E1048" s="67" t="s">
        <v>543</v>
      </c>
      <c r="F1048" s="1">
        <v>1</v>
      </c>
      <c r="G1048" s="63" t="str">
        <f>VLOOKUP(D1048,[2]MINDANAO!$B:$C,2,0)</f>
        <v>CT100</v>
      </c>
      <c r="H1048" s="67">
        <v>55298</v>
      </c>
      <c r="I1048" s="63" t="str">
        <f>VLOOKUP(L1048,'[3]NEW LEGEND 2026'!M:S,7,0)</f>
        <v>MUTI</v>
      </c>
      <c r="J1048" s="67" t="s">
        <v>2896</v>
      </c>
      <c r="K1048" s="67" t="s">
        <v>2897</v>
      </c>
      <c r="L1048" s="67" t="s">
        <v>426</v>
      </c>
      <c r="M1048" s="63" t="str">
        <f>VLOOKUP(D1048,'[3]NEW LEGEND 2026'!G:I,3,0)</f>
        <v>KAWASAKI</v>
      </c>
      <c r="N1048" s="63" t="str">
        <f>VLOOKUP(D1048,'[3]NEW LEGEND 2026'!G:J,4,0)</f>
        <v>BLACK BLUE</v>
      </c>
      <c r="O1048" s="68" t="str">
        <f t="shared" si="97"/>
        <v>JUN</v>
      </c>
      <c r="P1048" s="68">
        <f t="shared" si="98"/>
        <v>10</v>
      </c>
      <c r="Q1048" s="68">
        <f t="shared" si="99"/>
        <v>2026</v>
      </c>
      <c r="R1048" s="69">
        <f t="shared" si="100"/>
        <v>-130.59937499999796</v>
      </c>
      <c r="S1048" s="69">
        <f t="shared" si="101"/>
        <v>17.353356481478841</v>
      </c>
      <c r="T1048" s="70" t="str">
        <f t="shared" si="102"/>
        <v>1-30 DAYS</v>
      </c>
      <c r="U1048" s="70" t="str">
        <f t="shared" si="102"/>
        <v>1-30 DAYS</v>
      </c>
    </row>
    <row r="1049" spans="1:21">
      <c r="A1049" s="63" t="str">
        <f>VLOOKUP(L1049,[1]Sheet1!$N:$P,3,0)</f>
        <v>M1 MALUNGON</v>
      </c>
      <c r="B1049" s="66">
        <v>46183.456701388888</v>
      </c>
      <c r="C1049" s="66">
        <v>46183.684502314813</v>
      </c>
      <c r="D1049" s="67" t="s">
        <v>1464</v>
      </c>
      <c r="E1049" s="67" t="s">
        <v>1465</v>
      </c>
      <c r="F1049" s="1">
        <v>1</v>
      </c>
      <c r="G1049" s="63" t="str">
        <f>VLOOKUP(D1049,[2]MINDANAO!$B:$C,2,0)</f>
        <v>NAVI</v>
      </c>
      <c r="H1049" s="67">
        <v>58990</v>
      </c>
      <c r="I1049" s="63" t="str">
        <f>VLOOKUP(L1049,'[3]NEW LEGEND 2026'!M:S,7,0)</f>
        <v>MUTI</v>
      </c>
      <c r="J1049" s="67" t="s">
        <v>2898</v>
      </c>
      <c r="K1049" s="67" t="s">
        <v>2899</v>
      </c>
      <c r="L1049" s="67" t="s">
        <v>462</v>
      </c>
      <c r="M1049" s="63" t="str">
        <f>VLOOKUP(D1049,'[3]NEW LEGEND 2026'!G:I,3,0)</f>
        <v>HONDA</v>
      </c>
      <c r="N1049" s="63" t="str">
        <f>VLOOKUP(D1049,'[3]NEW LEGEND 2026'!G:J,4,0)</f>
        <v>GREEN/BLACK</v>
      </c>
      <c r="O1049" s="68" t="str">
        <f t="shared" si="97"/>
        <v>JUN</v>
      </c>
      <c r="P1049" s="68">
        <f t="shared" si="98"/>
        <v>10</v>
      </c>
      <c r="Q1049" s="68">
        <f t="shared" si="99"/>
        <v>2026</v>
      </c>
      <c r="R1049" s="69">
        <f t="shared" si="100"/>
        <v>-130.68450231481256</v>
      </c>
      <c r="S1049" s="69">
        <f t="shared" si="101"/>
        <v>-130.45670138888818</v>
      </c>
      <c r="T1049" s="70" t="str">
        <f t="shared" si="102"/>
        <v>1-30 DAYS</v>
      </c>
      <c r="U1049" s="70" t="str">
        <f t="shared" si="102"/>
        <v>1-30 DAYS</v>
      </c>
    </row>
    <row r="1050" spans="1:21">
      <c r="A1050" s="63" t="str">
        <f>VLOOKUP(L1050,[1]Sheet1!$N:$P,3,0)</f>
        <v>M1 MALUNGON</v>
      </c>
      <c r="B1050" s="66">
        <v>46144.635694444441</v>
      </c>
      <c r="C1050" s="66">
        <v>46183.684502314813</v>
      </c>
      <c r="D1050" s="67" t="s">
        <v>663</v>
      </c>
      <c r="E1050" s="67" t="s">
        <v>664</v>
      </c>
      <c r="F1050" s="1">
        <v>1</v>
      </c>
      <c r="G1050" s="63" t="str">
        <f>VLOOKUP(D1050,[2]MINDANAO!$B:$C,2,0)</f>
        <v>CT125</v>
      </c>
      <c r="H1050" s="67">
        <v>58118</v>
      </c>
      <c r="I1050" s="63" t="str">
        <f>VLOOKUP(L1050,'[3]NEW LEGEND 2026'!M:S,7,0)</f>
        <v>MUTI</v>
      </c>
      <c r="J1050" s="67" t="s">
        <v>2900</v>
      </c>
      <c r="K1050" s="67" t="s">
        <v>2901</v>
      </c>
      <c r="L1050" s="67" t="s">
        <v>462</v>
      </c>
      <c r="M1050" s="63" t="str">
        <f>VLOOKUP(D1050,'[3]NEW LEGEND 2026'!G:I,3,0)</f>
        <v>KAWASAKI</v>
      </c>
      <c r="N1050" s="63" t="str">
        <f>VLOOKUP(D1050,'[3]NEW LEGEND 2026'!G:J,4,0)</f>
        <v>BLACK/RED</v>
      </c>
      <c r="O1050" s="68" t="str">
        <f t="shared" si="97"/>
        <v>JUN</v>
      </c>
      <c r="P1050" s="68">
        <f t="shared" si="98"/>
        <v>10</v>
      </c>
      <c r="Q1050" s="68">
        <f t="shared" si="99"/>
        <v>2026</v>
      </c>
      <c r="R1050" s="69">
        <f t="shared" si="100"/>
        <v>-130.68450231481256</v>
      </c>
      <c r="S1050" s="69">
        <f t="shared" si="101"/>
        <v>-91.635694444441469</v>
      </c>
      <c r="T1050" s="70" t="str">
        <f t="shared" si="102"/>
        <v>1-30 DAYS</v>
      </c>
      <c r="U1050" s="70" t="str">
        <f t="shared" si="102"/>
        <v>1-30 DAYS</v>
      </c>
    </row>
    <row r="1051" spans="1:21">
      <c r="A1051" s="63" t="str">
        <f>VLOOKUP(L1051,[1]Sheet1!$N:$P,3,0)</f>
        <v>M1 MLANG</v>
      </c>
      <c r="B1051" s="66">
        <v>46183.469907407409</v>
      </c>
      <c r="C1051" s="66">
        <v>46183.687638888892</v>
      </c>
      <c r="D1051" s="67" t="s">
        <v>1167</v>
      </c>
      <c r="E1051" s="67" t="s">
        <v>1168</v>
      </c>
      <c r="F1051" s="1">
        <v>1</v>
      </c>
      <c r="G1051" s="63" t="str">
        <f>VLOOKUP(D1051,[2]MINDANAO!$B:$C,2,0)</f>
        <v>XR150</v>
      </c>
      <c r="H1051" s="67">
        <v>94078</v>
      </c>
      <c r="I1051" s="63" t="str">
        <f>VLOOKUP(L1051,'[3]NEW LEGEND 2026'!M:S,7,0)</f>
        <v>MUTI</v>
      </c>
      <c r="J1051" s="67" t="s">
        <v>2902</v>
      </c>
      <c r="K1051" s="67" t="s">
        <v>2903</v>
      </c>
      <c r="L1051" s="67" t="s">
        <v>537</v>
      </c>
      <c r="M1051" s="63" t="str">
        <f>VLOOKUP(D1051,'[3]NEW LEGEND 2026'!G:I,3,0)</f>
        <v>HONDA</v>
      </c>
      <c r="N1051" s="63" t="str">
        <f>VLOOKUP(D1051,'[3]NEW LEGEND 2026'!G:J,4,0)</f>
        <v>BLACK</v>
      </c>
      <c r="O1051" s="68" t="str">
        <f t="shared" si="97"/>
        <v>JUN</v>
      </c>
      <c r="P1051" s="68">
        <f t="shared" si="98"/>
        <v>10</v>
      </c>
      <c r="Q1051" s="68">
        <f t="shared" si="99"/>
        <v>2026</v>
      </c>
      <c r="R1051" s="69">
        <f t="shared" si="100"/>
        <v>-130.68763888889225</v>
      </c>
      <c r="S1051" s="69">
        <f t="shared" si="101"/>
        <v>-130.46990740740875</v>
      </c>
      <c r="T1051" s="70" t="str">
        <f t="shared" si="102"/>
        <v>1-30 DAYS</v>
      </c>
      <c r="U1051" s="70" t="str">
        <f t="shared" si="102"/>
        <v>1-30 DAYS</v>
      </c>
    </row>
    <row r="1052" spans="1:21">
      <c r="A1052" s="63" t="str">
        <f>VLOOKUP(L1052,[1]Sheet1!$N:$P,3,0)</f>
        <v>M1 MLANG</v>
      </c>
      <c r="B1052" s="66">
        <v>46183.469907407409</v>
      </c>
      <c r="C1052" s="66">
        <v>46183.687638888892</v>
      </c>
      <c r="D1052" s="67" t="s">
        <v>1888</v>
      </c>
      <c r="E1052" s="67" t="s">
        <v>1889</v>
      </c>
      <c r="F1052" s="1">
        <v>1</v>
      </c>
      <c r="G1052" s="63" t="str">
        <f>VLOOKUP(D1052,[2]MINDANAO!$B:$C,2,0)</f>
        <v>XR150</v>
      </c>
      <c r="H1052" s="67">
        <v>94870</v>
      </c>
      <c r="I1052" s="63" t="str">
        <f>VLOOKUP(L1052,'[3]NEW LEGEND 2026'!M:S,7,0)</f>
        <v>MUTI</v>
      </c>
      <c r="J1052" s="67" t="s">
        <v>2904</v>
      </c>
      <c r="K1052" s="67" t="s">
        <v>2905</v>
      </c>
      <c r="L1052" s="67" t="s">
        <v>537</v>
      </c>
      <c r="M1052" s="63" t="str">
        <f>VLOOKUP(D1052,'[3]NEW LEGEND 2026'!G:I,3,0)</f>
        <v>HONDA</v>
      </c>
      <c r="N1052" s="63" t="str">
        <f>VLOOKUP(D1052,'[3]NEW LEGEND 2026'!G:J,4,0)</f>
        <v>WHITE</v>
      </c>
      <c r="O1052" s="68" t="str">
        <f t="shared" si="97"/>
        <v>JUN</v>
      </c>
      <c r="P1052" s="68">
        <f t="shared" si="98"/>
        <v>10</v>
      </c>
      <c r="Q1052" s="68">
        <f t="shared" si="99"/>
        <v>2026</v>
      </c>
      <c r="R1052" s="69">
        <f t="shared" si="100"/>
        <v>-130.68763888889225</v>
      </c>
      <c r="S1052" s="69">
        <f t="shared" si="101"/>
        <v>-130.46990740740875</v>
      </c>
      <c r="T1052" s="70" t="str">
        <f t="shared" si="102"/>
        <v>1-30 DAYS</v>
      </c>
      <c r="U1052" s="70" t="str">
        <f t="shared" si="102"/>
        <v>1-30 DAYS</v>
      </c>
    </row>
    <row r="1053" spans="1:21">
      <c r="A1053" s="63" t="str">
        <f>VLOOKUP(L1053,[1]Sheet1!$N:$P,3,0)</f>
        <v>GREATWALL</v>
      </c>
      <c r="B1053" s="66">
        <v>46183.46671296296</v>
      </c>
      <c r="C1053" s="66">
        <v>46183.69259259259</v>
      </c>
      <c r="D1053" s="67" t="s">
        <v>831</v>
      </c>
      <c r="E1053" s="67" t="s">
        <v>832</v>
      </c>
      <c r="F1053" s="1">
        <v>1</v>
      </c>
      <c r="G1053" s="63" t="str">
        <f>VLOOKUP(D1053,[2]MINDANAO!$B:$C,2,0)</f>
        <v>TMX ALPHA FI</v>
      </c>
      <c r="H1053" s="67">
        <v>56358</v>
      </c>
      <c r="I1053" s="63" t="str">
        <f>VLOOKUP(L1053,'[3]NEW LEGEND 2026'!M:S,7,0)</f>
        <v>MUTI</v>
      </c>
      <c r="J1053" s="67" t="s">
        <v>2906</v>
      </c>
      <c r="K1053" s="67" t="s">
        <v>2907</v>
      </c>
      <c r="L1053" s="67" t="s">
        <v>583</v>
      </c>
      <c r="M1053" s="63" t="str">
        <f>VLOOKUP(D1053,'[3]NEW LEGEND 2026'!G:I,3,0)</f>
        <v>HONDA</v>
      </c>
      <c r="N1053" s="63" t="str">
        <f>VLOOKUP(D1053,'[3]NEW LEGEND 2026'!G:J,4,0)</f>
        <v>BLACK</v>
      </c>
      <c r="O1053" s="68" t="str">
        <f t="shared" si="97"/>
        <v>JUN</v>
      </c>
      <c r="P1053" s="68">
        <f t="shared" si="98"/>
        <v>10</v>
      </c>
      <c r="Q1053" s="68">
        <f t="shared" si="99"/>
        <v>2026</v>
      </c>
      <c r="R1053" s="69">
        <f t="shared" si="100"/>
        <v>-130.69259259258979</v>
      </c>
      <c r="S1053" s="69">
        <f t="shared" si="101"/>
        <v>-130.46671296295972</v>
      </c>
      <c r="T1053" s="70" t="str">
        <f t="shared" si="102"/>
        <v>1-30 DAYS</v>
      </c>
      <c r="U1053" s="70" t="str">
        <f t="shared" si="102"/>
        <v>1-30 DAYS</v>
      </c>
    </row>
    <row r="1054" spans="1:21">
      <c r="A1054" s="63" t="str">
        <f>VLOOKUP(L1054,[1]Sheet1!$N:$P,3,0)</f>
        <v>M1 HONDA MALUNGON</v>
      </c>
      <c r="B1054" s="66">
        <v>46174.650509259263</v>
      </c>
      <c r="C1054" s="66">
        <v>46184.336273148147</v>
      </c>
      <c r="D1054" s="67" t="s">
        <v>1273</v>
      </c>
      <c r="E1054" s="67" t="s">
        <v>1274</v>
      </c>
      <c r="F1054" s="1">
        <v>1</v>
      </c>
      <c r="G1054" s="63" t="str">
        <f>VLOOKUP(D1054,[2]MINDANAO!$B:$C,2,0)</f>
        <v>BEAT FI PREM</v>
      </c>
      <c r="H1054" s="67">
        <v>72808</v>
      </c>
      <c r="I1054" s="63" t="str">
        <f>VLOOKUP(L1054,'[3]NEW LEGEND 2026'!M:S,7,0)</f>
        <v>HONDA</v>
      </c>
      <c r="J1054" s="67" t="s">
        <v>2908</v>
      </c>
      <c r="K1054" s="67" t="s">
        <v>2909</v>
      </c>
      <c r="L1054" s="67" t="s">
        <v>884</v>
      </c>
      <c r="M1054" s="63" t="str">
        <f>VLOOKUP(D1054,'[3]NEW LEGEND 2026'!G:I,3,0)</f>
        <v>HONDA</v>
      </c>
      <c r="N1054" s="63" t="str">
        <f>VLOOKUP(D1054,'[3]NEW LEGEND 2026'!G:J,4,0)</f>
        <v>GRAY</v>
      </c>
      <c r="O1054" s="68" t="str">
        <f t="shared" si="97"/>
        <v>JUN</v>
      </c>
      <c r="P1054" s="68">
        <f t="shared" si="98"/>
        <v>11</v>
      </c>
      <c r="Q1054" s="68">
        <f t="shared" si="99"/>
        <v>2026</v>
      </c>
      <c r="R1054" s="69">
        <f t="shared" si="100"/>
        <v>-131.33627314814657</v>
      </c>
      <c r="S1054" s="69">
        <f t="shared" si="101"/>
        <v>-121.65050925926334</v>
      </c>
      <c r="T1054" s="70" t="str">
        <f t="shared" si="102"/>
        <v>1-30 DAYS</v>
      </c>
      <c r="U1054" s="70" t="str">
        <f t="shared" si="102"/>
        <v>1-30 DAYS</v>
      </c>
    </row>
    <row r="1055" spans="1:21">
      <c r="A1055" s="63" t="str">
        <f>VLOOKUP(L1055,[1]Sheet1!$N:$P,3,0)</f>
        <v>M1 SURALLAH</v>
      </c>
      <c r="B1055" s="66">
        <v>46182.69462962963</v>
      </c>
      <c r="C1055" s="66">
        <v>46184.384780092587</v>
      </c>
      <c r="D1055" s="67" t="s">
        <v>1345</v>
      </c>
      <c r="E1055" s="67" t="s">
        <v>1346</v>
      </c>
      <c r="F1055" s="1">
        <v>1</v>
      </c>
      <c r="G1055" s="63" t="str">
        <f>VLOOKUP(D1055,[2]MINDANAO!$B:$C,2,0)</f>
        <v>XRM MOTARD FI</v>
      </c>
      <c r="H1055" s="67">
        <v>75550</v>
      </c>
      <c r="I1055" s="63" t="str">
        <f>VLOOKUP(L1055,'[3]NEW LEGEND 2026'!M:S,7,0)</f>
        <v>MUTI</v>
      </c>
      <c r="J1055" s="67" t="s">
        <v>2910</v>
      </c>
      <c r="K1055" s="67" t="s">
        <v>2911</v>
      </c>
      <c r="L1055" s="67" t="s">
        <v>546</v>
      </c>
      <c r="M1055" s="63" t="str">
        <f>VLOOKUP(D1055,'[3]NEW LEGEND 2026'!G:I,3,0)</f>
        <v>HONDA</v>
      </c>
      <c r="N1055" s="63" t="str">
        <f>VLOOKUP(D1055,'[3]NEW LEGEND 2026'!G:J,4,0)</f>
        <v>BLACK</v>
      </c>
      <c r="O1055" s="68" t="str">
        <f t="shared" si="97"/>
        <v>JUN</v>
      </c>
      <c r="P1055" s="68">
        <f t="shared" si="98"/>
        <v>11</v>
      </c>
      <c r="Q1055" s="68">
        <f t="shared" si="99"/>
        <v>2026</v>
      </c>
      <c r="R1055" s="69">
        <f t="shared" si="100"/>
        <v>-131.38478009258688</v>
      </c>
      <c r="S1055" s="69">
        <f t="shared" si="101"/>
        <v>-129.69462962963007</v>
      </c>
      <c r="T1055" s="70" t="str">
        <f t="shared" si="102"/>
        <v>1-30 DAYS</v>
      </c>
      <c r="U1055" s="70" t="str">
        <f t="shared" si="102"/>
        <v>1-30 DAYS</v>
      </c>
    </row>
    <row r="1056" spans="1:21">
      <c r="A1056" s="63" t="str">
        <f>VLOOKUP(L1056,[1]Sheet1!$N:$P,3,0)</f>
        <v>M1 KIDAPAWAN</v>
      </c>
      <c r="B1056" s="66">
        <v>46183.433958333328</v>
      </c>
      <c r="C1056" s="66">
        <v>46184.479108796288</v>
      </c>
      <c r="D1056" s="67" t="s">
        <v>1167</v>
      </c>
      <c r="E1056" s="67" t="s">
        <v>1168</v>
      </c>
      <c r="F1056" s="1">
        <v>1</v>
      </c>
      <c r="G1056" s="63" t="str">
        <f>VLOOKUP(D1056,[2]MINDANAO!$B:$C,2,0)</f>
        <v>XR150</v>
      </c>
      <c r="H1056" s="67">
        <v>94078</v>
      </c>
      <c r="I1056" s="63" t="str">
        <f>VLOOKUP(L1056,'[3]NEW LEGEND 2026'!M:S,7,0)</f>
        <v>MUTI</v>
      </c>
      <c r="J1056" s="67" t="s">
        <v>2912</v>
      </c>
      <c r="K1056" s="67" t="s">
        <v>2913</v>
      </c>
      <c r="L1056" s="67" t="s">
        <v>503</v>
      </c>
      <c r="M1056" s="63" t="str">
        <f>VLOOKUP(D1056,'[3]NEW LEGEND 2026'!G:I,3,0)</f>
        <v>HONDA</v>
      </c>
      <c r="N1056" s="63" t="str">
        <f>VLOOKUP(D1056,'[3]NEW LEGEND 2026'!G:J,4,0)</f>
        <v>BLACK</v>
      </c>
      <c r="O1056" s="68" t="str">
        <f t="shared" si="97"/>
        <v>JUN</v>
      </c>
      <c r="P1056" s="68">
        <f t="shared" si="98"/>
        <v>11</v>
      </c>
      <c r="Q1056" s="68">
        <f t="shared" si="99"/>
        <v>2026</v>
      </c>
      <c r="R1056" s="69">
        <f t="shared" si="100"/>
        <v>-131.47910879628762</v>
      </c>
      <c r="S1056" s="69">
        <f t="shared" si="101"/>
        <v>-130.43395833332761</v>
      </c>
      <c r="T1056" s="70" t="str">
        <f t="shared" si="102"/>
        <v>1-30 DAYS</v>
      </c>
      <c r="U1056" s="70" t="str">
        <f t="shared" si="102"/>
        <v>1-30 DAYS</v>
      </c>
    </row>
    <row r="1057" spans="1:21">
      <c r="A1057" s="63" t="str">
        <f>VLOOKUP(L1057,[1]Sheet1!$N:$P,3,0)</f>
        <v>M1 KIDAPAWAN</v>
      </c>
      <c r="B1057" s="66">
        <v>46183.433958333328</v>
      </c>
      <c r="C1057" s="66">
        <v>46184.479108796288</v>
      </c>
      <c r="D1057" s="67" t="s">
        <v>1167</v>
      </c>
      <c r="E1057" s="67" t="s">
        <v>1168</v>
      </c>
      <c r="F1057" s="1">
        <v>1</v>
      </c>
      <c r="G1057" s="63" t="str">
        <f>VLOOKUP(D1057,[2]MINDANAO!$B:$C,2,0)</f>
        <v>XR150</v>
      </c>
      <c r="H1057" s="67">
        <v>94078</v>
      </c>
      <c r="I1057" s="63" t="str">
        <f>VLOOKUP(L1057,'[3]NEW LEGEND 2026'!M:S,7,0)</f>
        <v>MUTI</v>
      </c>
      <c r="J1057" s="67" t="s">
        <v>2914</v>
      </c>
      <c r="K1057" s="67" t="s">
        <v>2915</v>
      </c>
      <c r="L1057" s="67" t="s">
        <v>503</v>
      </c>
      <c r="M1057" s="63" t="str">
        <f>VLOOKUP(D1057,'[3]NEW LEGEND 2026'!G:I,3,0)</f>
        <v>HONDA</v>
      </c>
      <c r="N1057" s="63" t="str">
        <f>VLOOKUP(D1057,'[3]NEW LEGEND 2026'!G:J,4,0)</f>
        <v>BLACK</v>
      </c>
      <c r="O1057" s="68" t="str">
        <f t="shared" si="97"/>
        <v>JUN</v>
      </c>
      <c r="P1057" s="68">
        <f t="shared" si="98"/>
        <v>11</v>
      </c>
      <c r="Q1057" s="68">
        <f t="shared" si="99"/>
        <v>2026</v>
      </c>
      <c r="R1057" s="69">
        <f t="shared" si="100"/>
        <v>-131.47910879628762</v>
      </c>
      <c r="S1057" s="69">
        <f t="shared" si="101"/>
        <v>-130.43395833332761</v>
      </c>
      <c r="T1057" s="70" t="str">
        <f t="shared" si="102"/>
        <v>1-30 DAYS</v>
      </c>
      <c r="U1057" s="70" t="str">
        <f t="shared" si="102"/>
        <v>1-30 DAYS</v>
      </c>
    </row>
    <row r="1058" spans="1:21">
      <c r="A1058" s="63" t="str">
        <f>VLOOKUP(L1058,[1]Sheet1!$N:$P,3,0)</f>
        <v>M2 STO. TOMAS</v>
      </c>
      <c r="B1058" s="66">
        <v>46167.580208333333</v>
      </c>
      <c r="C1058" s="66">
        <v>46184.55672453704</v>
      </c>
      <c r="D1058" s="67" t="s">
        <v>454</v>
      </c>
      <c r="E1058" s="67" t="s">
        <v>455</v>
      </c>
      <c r="F1058" s="1">
        <v>1</v>
      </c>
      <c r="G1058" s="63" t="str">
        <f>VLOOKUP(D1058,[2]MINDANAO!$B:$C,2,0)</f>
        <v>AVENIS125</v>
      </c>
      <c r="H1058" s="67">
        <v>77012</v>
      </c>
      <c r="I1058" s="63" t="str">
        <f>VLOOKUP(L1058,'[3]NEW LEGEND 2026'!M:S,7,0)</f>
        <v>ULTIMATE</v>
      </c>
      <c r="J1058" s="67" t="s">
        <v>2916</v>
      </c>
      <c r="K1058" s="67" t="s">
        <v>2917</v>
      </c>
      <c r="L1058" s="67" t="s">
        <v>1367</v>
      </c>
      <c r="M1058" s="63" t="str">
        <f>VLOOKUP(D1058,'[3]NEW LEGEND 2026'!G:I,3,0)</f>
        <v>SUZUKI</v>
      </c>
      <c r="N1058" s="63" t="str">
        <f>VLOOKUP(D1058,'[3]NEW LEGEND 2026'!G:J,4,0)</f>
        <v>ORANGE</v>
      </c>
      <c r="O1058" s="68" t="str">
        <f t="shared" si="97"/>
        <v>JUN</v>
      </c>
      <c r="P1058" s="68">
        <f t="shared" si="98"/>
        <v>11</v>
      </c>
      <c r="Q1058" s="68">
        <f t="shared" si="99"/>
        <v>2026</v>
      </c>
      <c r="R1058" s="69">
        <f t="shared" si="100"/>
        <v>-131.55672453704028</v>
      </c>
      <c r="S1058" s="69">
        <f t="shared" si="101"/>
        <v>-114.58020833333285</v>
      </c>
      <c r="T1058" s="70" t="str">
        <f t="shared" si="102"/>
        <v>1-30 DAYS</v>
      </c>
      <c r="U1058" s="70" t="str">
        <f t="shared" si="102"/>
        <v>1-30 DAYS</v>
      </c>
    </row>
    <row r="1059" spans="1:21">
      <c r="A1059" s="63" t="str">
        <f>VLOOKUP(L1059,[1]Sheet1!$N:$P,3,0)</f>
        <v>M1 HONDA MALUNGON</v>
      </c>
      <c r="B1059" s="66">
        <v>46162.409629629627</v>
      </c>
      <c r="C1059" s="66">
        <v>46184.595266203702</v>
      </c>
      <c r="D1059" s="67" t="s">
        <v>1888</v>
      </c>
      <c r="E1059" s="67" t="s">
        <v>1889</v>
      </c>
      <c r="F1059" s="1">
        <v>1</v>
      </c>
      <c r="G1059" s="63" t="str">
        <f>VLOOKUP(D1059,[2]MINDANAO!$B:$C,2,0)</f>
        <v>XR150</v>
      </c>
      <c r="H1059" s="67">
        <v>94870</v>
      </c>
      <c r="I1059" s="63" t="str">
        <f>VLOOKUP(L1059,'[3]NEW LEGEND 2026'!M:S,7,0)</f>
        <v>HONDA</v>
      </c>
      <c r="J1059" s="67" t="s">
        <v>2918</v>
      </c>
      <c r="K1059" s="67" t="s">
        <v>2919</v>
      </c>
      <c r="L1059" s="67" t="s">
        <v>884</v>
      </c>
      <c r="M1059" s="63" t="str">
        <f>VLOOKUP(D1059,'[3]NEW LEGEND 2026'!G:I,3,0)</f>
        <v>HONDA</v>
      </c>
      <c r="N1059" s="63" t="str">
        <f>VLOOKUP(D1059,'[3]NEW LEGEND 2026'!G:J,4,0)</f>
        <v>WHITE</v>
      </c>
      <c r="O1059" s="68" t="str">
        <f t="shared" si="97"/>
        <v>JUN</v>
      </c>
      <c r="P1059" s="68">
        <f t="shared" si="98"/>
        <v>11</v>
      </c>
      <c r="Q1059" s="68">
        <f t="shared" si="99"/>
        <v>2026</v>
      </c>
      <c r="R1059" s="69">
        <f t="shared" si="100"/>
        <v>-131.59526620370161</v>
      </c>
      <c r="S1059" s="69">
        <f t="shared" si="101"/>
        <v>-109.40962962962658</v>
      </c>
      <c r="T1059" s="70" t="str">
        <f t="shared" si="102"/>
        <v>1-30 DAYS</v>
      </c>
      <c r="U1059" s="70" t="str">
        <f t="shared" si="102"/>
        <v>1-30 DAYS</v>
      </c>
    </row>
    <row r="1060" spans="1:21">
      <c r="A1060" s="63" t="str">
        <f>VLOOKUP(L1060,[1]Sheet1!$N:$P,3,0)</f>
        <v>M1 HONDA ISULAN</v>
      </c>
      <c r="B1060" s="66">
        <v>46179.469189814823</v>
      </c>
      <c r="C1060" s="66">
        <v>46184.598807870367</v>
      </c>
      <c r="D1060" s="67" t="s">
        <v>1273</v>
      </c>
      <c r="E1060" s="67" t="s">
        <v>1274</v>
      </c>
      <c r="F1060" s="1">
        <v>1</v>
      </c>
      <c r="G1060" s="63" t="str">
        <f>VLOOKUP(D1060,[2]MINDANAO!$B:$C,2,0)</f>
        <v>BEAT FI PREM</v>
      </c>
      <c r="H1060" s="67">
        <v>72808</v>
      </c>
      <c r="I1060" s="63" t="str">
        <f>VLOOKUP(L1060,'[3]NEW LEGEND 2026'!M:S,7,0)</f>
        <v>HONDA</v>
      </c>
      <c r="J1060" s="67" t="s">
        <v>2920</v>
      </c>
      <c r="K1060" s="67" t="s">
        <v>2921</v>
      </c>
      <c r="L1060" s="67" t="s">
        <v>406</v>
      </c>
      <c r="M1060" s="63" t="str">
        <f>VLOOKUP(D1060,'[3]NEW LEGEND 2026'!G:I,3,0)</f>
        <v>HONDA</v>
      </c>
      <c r="N1060" s="63" t="str">
        <f>VLOOKUP(D1060,'[3]NEW LEGEND 2026'!G:J,4,0)</f>
        <v>GRAY</v>
      </c>
      <c r="O1060" s="68" t="str">
        <f t="shared" si="97"/>
        <v>JUN</v>
      </c>
      <c r="P1060" s="68">
        <f t="shared" si="98"/>
        <v>11</v>
      </c>
      <c r="Q1060" s="68">
        <f t="shared" si="99"/>
        <v>2026</v>
      </c>
      <c r="R1060" s="69">
        <f t="shared" si="100"/>
        <v>-131.59880787036673</v>
      </c>
      <c r="S1060" s="69">
        <f t="shared" si="101"/>
        <v>-126.46918981482304</v>
      </c>
      <c r="T1060" s="70" t="str">
        <f t="shared" si="102"/>
        <v>1-30 DAYS</v>
      </c>
      <c r="U1060" s="70" t="str">
        <f t="shared" si="102"/>
        <v>1-30 DAYS</v>
      </c>
    </row>
    <row r="1061" spans="1:21">
      <c r="A1061" s="63" t="str">
        <f>VLOOKUP(L1061,[1]Sheet1!$N:$P,3,0)</f>
        <v>M2 ECOLAND</v>
      </c>
      <c r="B1061" s="66">
        <v>46184.653344907398</v>
      </c>
      <c r="C1061" s="66">
        <v>46185.483472222222</v>
      </c>
      <c r="D1061" s="67" t="s">
        <v>1464</v>
      </c>
      <c r="E1061" s="67" t="s">
        <v>1465</v>
      </c>
      <c r="F1061" s="1">
        <v>1</v>
      </c>
      <c r="G1061" s="63" t="str">
        <f>VLOOKUP(D1061,[2]MINDANAO!$B:$C,2,0)</f>
        <v>NAVI</v>
      </c>
      <c r="H1061" s="67">
        <v>58990</v>
      </c>
      <c r="I1061" s="63" t="str">
        <f>VLOOKUP(L1061,'[3]NEW LEGEND 2026'!M:S,7,0)</f>
        <v>ULTIMATE</v>
      </c>
      <c r="J1061" s="67" t="s">
        <v>2922</v>
      </c>
      <c r="K1061" s="67" t="s">
        <v>2923</v>
      </c>
      <c r="L1061" s="67" t="s">
        <v>1004</v>
      </c>
      <c r="M1061" s="63" t="str">
        <f>VLOOKUP(D1061,'[3]NEW LEGEND 2026'!G:I,3,0)</f>
        <v>HONDA</v>
      </c>
      <c r="N1061" s="63" t="str">
        <f>VLOOKUP(D1061,'[3]NEW LEGEND 2026'!G:J,4,0)</f>
        <v>GREEN/BLACK</v>
      </c>
      <c r="O1061" s="68" t="str">
        <f t="shared" si="97"/>
        <v>JUN</v>
      </c>
      <c r="P1061" s="68">
        <f t="shared" si="98"/>
        <v>12</v>
      </c>
      <c r="Q1061" s="68">
        <f t="shared" si="99"/>
        <v>2026</v>
      </c>
      <c r="R1061" s="69">
        <f t="shared" si="100"/>
        <v>-132.48347222222219</v>
      </c>
      <c r="S1061" s="69">
        <f t="shared" si="101"/>
        <v>-131.6533449073977</v>
      </c>
      <c r="T1061" s="70" t="str">
        <f t="shared" si="102"/>
        <v>1-30 DAYS</v>
      </c>
      <c r="U1061" s="70" t="str">
        <f t="shared" si="102"/>
        <v>1-30 DAYS</v>
      </c>
    </row>
    <row r="1062" spans="1:21">
      <c r="A1062" s="63" t="str">
        <f>VLOOKUP(L1062,[1]Sheet1!$N:$P,3,0)</f>
        <v>M2 CABANTIAN</v>
      </c>
      <c r="B1062" s="66">
        <v>46184.659016203703</v>
      </c>
      <c r="C1062" s="66">
        <v>46185.510949074072</v>
      </c>
      <c r="D1062" s="67" t="s">
        <v>1555</v>
      </c>
      <c r="E1062" s="67" t="s">
        <v>1556</v>
      </c>
      <c r="F1062" s="1">
        <v>1</v>
      </c>
      <c r="G1062" s="63" t="str">
        <f>VLOOKUP(D1062,[2]MINDANAO!$B:$C,2,0)</f>
        <v>BARAKO II (KICK START)</v>
      </c>
      <c r="H1062" s="67">
        <v>88010</v>
      </c>
      <c r="I1062" s="63" t="str">
        <f>VLOOKUP(L1062,'[3]NEW LEGEND 2026'!M:S,7,0)</f>
        <v>ULTIMATE</v>
      </c>
      <c r="J1062" s="67" t="s">
        <v>2924</v>
      </c>
      <c r="K1062" s="67" t="s">
        <v>2925</v>
      </c>
      <c r="L1062" s="67" t="s">
        <v>707</v>
      </c>
      <c r="M1062" s="63" t="str">
        <f>VLOOKUP(D1062,'[3]NEW LEGEND 2026'!G:I,3,0)</f>
        <v>KAWASAKI</v>
      </c>
      <c r="N1062" s="63" t="str">
        <f>VLOOKUP(D1062,'[3]NEW LEGEND 2026'!G:J,4,0)</f>
        <v>GREY</v>
      </c>
      <c r="O1062" s="68" t="str">
        <f t="shared" si="97"/>
        <v>JUN</v>
      </c>
      <c r="P1062" s="68">
        <f t="shared" si="98"/>
        <v>12</v>
      </c>
      <c r="Q1062" s="68">
        <f t="shared" si="99"/>
        <v>2026</v>
      </c>
      <c r="R1062" s="69">
        <f t="shared" si="100"/>
        <v>-132.51094907407241</v>
      </c>
      <c r="S1062" s="69">
        <f t="shared" si="101"/>
        <v>-131.65901620370278</v>
      </c>
      <c r="T1062" s="70" t="str">
        <f t="shared" si="102"/>
        <v>1-30 DAYS</v>
      </c>
      <c r="U1062" s="70" t="str">
        <f t="shared" si="102"/>
        <v>1-30 DAYS</v>
      </c>
    </row>
    <row r="1063" spans="1:21">
      <c r="A1063" s="63" t="str">
        <f>VLOOKUP(L1063,[1]Sheet1!$N:$P,3,0)</f>
        <v>M2 CABANTIAN</v>
      </c>
      <c r="B1063" s="66">
        <v>46184.659016203703</v>
      </c>
      <c r="C1063" s="66">
        <v>46185.510949074072</v>
      </c>
      <c r="D1063" s="67" t="s">
        <v>1555</v>
      </c>
      <c r="E1063" s="67" t="s">
        <v>1556</v>
      </c>
      <c r="F1063" s="1">
        <v>1</v>
      </c>
      <c r="G1063" s="63" t="str">
        <f>VLOOKUP(D1063,[2]MINDANAO!$B:$C,2,0)</f>
        <v>BARAKO II (KICK START)</v>
      </c>
      <c r="H1063" s="67">
        <v>88010</v>
      </c>
      <c r="I1063" s="63" t="str">
        <f>VLOOKUP(L1063,'[3]NEW LEGEND 2026'!M:S,7,0)</f>
        <v>ULTIMATE</v>
      </c>
      <c r="J1063" s="67" t="s">
        <v>2926</v>
      </c>
      <c r="K1063" s="67" t="s">
        <v>2927</v>
      </c>
      <c r="L1063" s="67" t="s">
        <v>707</v>
      </c>
      <c r="M1063" s="63" t="str">
        <f>VLOOKUP(D1063,'[3]NEW LEGEND 2026'!G:I,3,0)</f>
        <v>KAWASAKI</v>
      </c>
      <c r="N1063" s="63" t="str">
        <f>VLOOKUP(D1063,'[3]NEW LEGEND 2026'!G:J,4,0)</f>
        <v>GREY</v>
      </c>
      <c r="O1063" s="68" t="str">
        <f t="shared" si="97"/>
        <v>JUN</v>
      </c>
      <c r="P1063" s="68">
        <f t="shared" si="98"/>
        <v>12</v>
      </c>
      <c r="Q1063" s="68">
        <f t="shared" si="99"/>
        <v>2026</v>
      </c>
      <c r="R1063" s="69">
        <f t="shared" si="100"/>
        <v>-132.51094907407241</v>
      </c>
      <c r="S1063" s="69">
        <f t="shared" si="101"/>
        <v>-131.65901620370278</v>
      </c>
      <c r="T1063" s="70" t="str">
        <f t="shared" si="102"/>
        <v>1-30 DAYS</v>
      </c>
      <c r="U1063" s="70" t="str">
        <f t="shared" si="102"/>
        <v>1-30 DAYS</v>
      </c>
    </row>
    <row r="1064" spans="1:21">
      <c r="A1064" s="63" t="str">
        <f>VLOOKUP(L1064,[1]Sheet1!$N:$P,3,0)</f>
        <v>M1 LAPASAN</v>
      </c>
      <c r="B1064" s="66">
        <v>46107.448449074072</v>
      </c>
      <c r="C1064" s="66">
        <v>46185.657060185193</v>
      </c>
      <c r="D1064" s="67" t="s">
        <v>1975</v>
      </c>
      <c r="E1064" s="67" t="s">
        <v>1976</v>
      </c>
      <c r="F1064" s="1">
        <v>1</v>
      </c>
      <c r="G1064" s="63" t="str">
        <f>VLOOKUP(D1064,[2]MINDANAO!$B:$C,2,0)</f>
        <v>NMAX155 FI ABS</v>
      </c>
      <c r="H1064" s="67">
        <v>131528.57</v>
      </c>
      <c r="I1064" s="63" t="str">
        <f>VLOOKUP(L1064,'[3]NEW LEGEND 2026'!M:S,7,0)</f>
        <v>MUTI</v>
      </c>
      <c r="J1064" s="67" t="s">
        <v>2928</v>
      </c>
      <c r="K1064" s="67" t="s">
        <v>2929</v>
      </c>
      <c r="L1064" s="67" t="s">
        <v>411</v>
      </c>
      <c r="M1064" s="63" t="str">
        <f>VLOOKUP(D1064,'[3]NEW LEGEND 2026'!G:I,3,0)</f>
        <v>YAMAHA</v>
      </c>
      <c r="N1064" s="63" t="str">
        <f>VLOOKUP(D1064,'[3]NEW LEGEND 2026'!G:J,4,0)</f>
        <v>MATTE DARK GRAY</v>
      </c>
      <c r="O1064" s="68" t="str">
        <f t="shared" si="97"/>
        <v>JUN</v>
      </c>
      <c r="P1064" s="68">
        <f t="shared" si="98"/>
        <v>12</v>
      </c>
      <c r="Q1064" s="68">
        <f t="shared" si="99"/>
        <v>2026</v>
      </c>
      <c r="R1064" s="69">
        <f t="shared" si="100"/>
        <v>-132.65706018519268</v>
      </c>
      <c r="S1064" s="69">
        <f t="shared" si="101"/>
        <v>-54.448449074072414</v>
      </c>
      <c r="T1064" s="70" t="str">
        <f t="shared" si="102"/>
        <v>1-30 DAYS</v>
      </c>
      <c r="U1064" s="70" t="str">
        <f t="shared" si="102"/>
        <v>1-30 DAYS</v>
      </c>
    </row>
    <row r="1065" spans="1:21">
      <c r="A1065" s="63" t="str">
        <f>VLOOKUP(L1065,[1]Sheet1!$N:$P,3,0)</f>
        <v>M1 LAPASAN</v>
      </c>
      <c r="B1065" s="66">
        <v>46137.625416666669</v>
      </c>
      <c r="C1065" s="66">
        <v>46185.657060185193</v>
      </c>
      <c r="D1065" s="67" t="s">
        <v>907</v>
      </c>
      <c r="E1065" s="67" t="s">
        <v>908</v>
      </c>
      <c r="F1065" s="1">
        <v>1</v>
      </c>
      <c r="G1065" s="63" t="str">
        <f>VLOOKUP(D1065,[2]MINDANAO!$B:$C,2,0)</f>
        <v>CT125</v>
      </c>
      <c r="H1065" s="67">
        <v>59246</v>
      </c>
      <c r="I1065" s="63" t="str">
        <f>VLOOKUP(L1065,'[3]NEW LEGEND 2026'!M:S,7,0)</f>
        <v>MUTI</v>
      </c>
      <c r="J1065" s="67" t="s">
        <v>2930</v>
      </c>
      <c r="K1065" s="67" t="s">
        <v>2931</v>
      </c>
      <c r="L1065" s="67" t="s">
        <v>411</v>
      </c>
      <c r="M1065" s="63" t="str">
        <f>VLOOKUP(D1065,'[3]NEW LEGEND 2026'!G:I,3,0)</f>
        <v>KAWASAKI</v>
      </c>
      <c r="N1065" s="63" t="str">
        <f>VLOOKUP(D1065,'[3]NEW LEGEND 2026'!G:J,4,0)</f>
        <v>BLACK/GRAY</v>
      </c>
      <c r="O1065" s="68" t="str">
        <f t="shared" si="97"/>
        <v>JUN</v>
      </c>
      <c r="P1065" s="68">
        <f t="shared" si="98"/>
        <v>12</v>
      </c>
      <c r="Q1065" s="68">
        <f t="shared" si="99"/>
        <v>2026</v>
      </c>
      <c r="R1065" s="69">
        <f t="shared" si="100"/>
        <v>-132.65706018519268</v>
      </c>
      <c r="S1065" s="69">
        <f t="shared" si="101"/>
        <v>-84.62541666666948</v>
      </c>
      <c r="T1065" s="70" t="str">
        <f t="shared" si="102"/>
        <v>1-30 DAYS</v>
      </c>
      <c r="U1065" s="70" t="str">
        <f t="shared" si="102"/>
        <v>1-30 DAYS</v>
      </c>
    </row>
    <row r="1066" spans="1:21">
      <c r="A1066" s="63" t="str">
        <f>VLOOKUP(L1066,[1]Sheet1!$N:$P,3,0)</f>
        <v>M1 LAPASAN</v>
      </c>
      <c r="B1066" s="66">
        <v>46137.604398148149</v>
      </c>
      <c r="C1066" s="66">
        <v>46185.657060185193</v>
      </c>
      <c r="D1066" s="67" t="s">
        <v>907</v>
      </c>
      <c r="E1066" s="67" t="s">
        <v>908</v>
      </c>
      <c r="F1066" s="1">
        <v>1</v>
      </c>
      <c r="G1066" s="63" t="str">
        <f>VLOOKUP(D1066,[2]MINDANAO!$B:$C,2,0)</f>
        <v>CT125</v>
      </c>
      <c r="H1066" s="67">
        <v>59246</v>
      </c>
      <c r="I1066" s="63" t="str">
        <f>VLOOKUP(L1066,'[3]NEW LEGEND 2026'!M:S,7,0)</f>
        <v>MUTI</v>
      </c>
      <c r="J1066" s="67" t="s">
        <v>2932</v>
      </c>
      <c r="K1066" s="67" t="s">
        <v>2933</v>
      </c>
      <c r="L1066" s="67" t="s">
        <v>411</v>
      </c>
      <c r="M1066" s="63" t="str">
        <f>VLOOKUP(D1066,'[3]NEW LEGEND 2026'!G:I,3,0)</f>
        <v>KAWASAKI</v>
      </c>
      <c r="N1066" s="63" t="str">
        <f>VLOOKUP(D1066,'[3]NEW LEGEND 2026'!G:J,4,0)</f>
        <v>BLACK/GRAY</v>
      </c>
      <c r="O1066" s="68" t="str">
        <f t="shared" si="97"/>
        <v>JUN</v>
      </c>
      <c r="P1066" s="68">
        <f t="shared" si="98"/>
        <v>12</v>
      </c>
      <c r="Q1066" s="68">
        <f t="shared" si="99"/>
        <v>2026</v>
      </c>
      <c r="R1066" s="69">
        <f t="shared" si="100"/>
        <v>-132.65706018519268</v>
      </c>
      <c r="S1066" s="69">
        <f t="shared" si="101"/>
        <v>-84.604398148148903</v>
      </c>
      <c r="T1066" s="70" t="str">
        <f t="shared" si="102"/>
        <v>1-30 DAYS</v>
      </c>
      <c r="U1066" s="70" t="str">
        <f t="shared" si="102"/>
        <v>1-30 DAYS</v>
      </c>
    </row>
    <row r="1067" spans="1:21">
      <c r="A1067" s="63" t="str">
        <f>VLOOKUP(L1067,[1]Sheet1!$N:$P,3,0)</f>
        <v>M1 LAPASAN</v>
      </c>
      <c r="B1067" s="66">
        <v>46137.625416666669</v>
      </c>
      <c r="C1067" s="66">
        <v>46185.657060185193</v>
      </c>
      <c r="D1067" s="67" t="s">
        <v>907</v>
      </c>
      <c r="E1067" s="67" t="s">
        <v>908</v>
      </c>
      <c r="F1067" s="1">
        <v>1</v>
      </c>
      <c r="G1067" s="63" t="str">
        <f>VLOOKUP(D1067,[2]MINDANAO!$B:$C,2,0)</f>
        <v>CT125</v>
      </c>
      <c r="H1067" s="67">
        <v>59246</v>
      </c>
      <c r="I1067" s="63" t="str">
        <f>VLOOKUP(L1067,'[3]NEW LEGEND 2026'!M:S,7,0)</f>
        <v>MUTI</v>
      </c>
      <c r="J1067" s="67" t="s">
        <v>2934</v>
      </c>
      <c r="K1067" s="67" t="s">
        <v>2935</v>
      </c>
      <c r="L1067" s="67" t="s">
        <v>411</v>
      </c>
      <c r="M1067" s="63" t="str">
        <f>VLOOKUP(D1067,'[3]NEW LEGEND 2026'!G:I,3,0)</f>
        <v>KAWASAKI</v>
      </c>
      <c r="N1067" s="63" t="str">
        <f>VLOOKUP(D1067,'[3]NEW LEGEND 2026'!G:J,4,0)</f>
        <v>BLACK/GRAY</v>
      </c>
      <c r="O1067" s="68" t="str">
        <f t="shared" si="97"/>
        <v>JUN</v>
      </c>
      <c r="P1067" s="68">
        <f t="shared" si="98"/>
        <v>12</v>
      </c>
      <c r="Q1067" s="68">
        <f t="shared" si="99"/>
        <v>2026</v>
      </c>
      <c r="R1067" s="69">
        <f t="shared" si="100"/>
        <v>-132.65706018519268</v>
      </c>
      <c r="S1067" s="69">
        <f t="shared" si="101"/>
        <v>-84.62541666666948</v>
      </c>
      <c r="T1067" s="70" t="str">
        <f t="shared" si="102"/>
        <v>1-30 DAYS</v>
      </c>
      <c r="U1067" s="70" t="str">
        <f t="shared" si="102"/>
        <v>1-30 DAYS</v>
      </c>
    </row>
    <row r="1068" spans="1:21">
      <c r="A1068" s="63" t="str">
        <f>VLOOKUP(L1068,[1]Sheet1!$N:$P,3,0)</f>
        <v>M1 QUEZON</v>
      </c>
      <c r="B1068" s="66">
        <v>46139.649699074071</v>
      </c>
      <c r="C1068" s="66">
        <v>46186.531944444447</v>
      </c>
      <c r="D1068" s="67" t="s">
        <v>663</v>
      </c>
      <c r="E1068" s="67" t="s">
        <v>664</v>
      </c>
      <c r="F1068" s="1">
        <v>1</v>
      </c>
      <c r="G1068" s="63" t="str">
        <f>VLOOKUP(D1068,[2]MINDANAO!$B:$C,2,0)</f>
        <v>CT125</v>
      </c>
      <c r="H1068" s="67">
        <v>58118</v>
      </c>
      <c r="I1068" s="63" t="str">
        <f>VLOOKUP(L1068,'[3]NEW LEGEND 2026'!M:S,7,0)</f>
        <v>MUTI</v>
      </c>
      <c r="J1068" s="67" t="s">
        <v>2936</v>
      </c>
      <c r="K1068" s="67" t="s">
        <v>2937</v>
      </c>
      <c r="L1068" s="67" t="s">
        <v>421</v>
      </c>
      <c r="M1068" s="63" t="str">
        <f>VLOOKUP(D1068,'[3]NEW LEGEND 2026'!G:I,3,0)</f>
        <v>KAWASAKI</v>
      </c>
      <c r="N1068" s="63" t="str">
        <f>VLOOKUP(D1068,'[3]NEW LEGEND 2026'!G:J,4,0)</f>
        <v>BLACK/RED</v>
      </c>
      <c r="O1068" s="68" t="str">
        <f t="shared" si="97"/>
        <v>JUN</v>
      </c>
      <c r="P1068" s="68">
        <f t="shared" si="98"/>
        <v>13</v>
      </c>
      <c r="Q1068" s="68">
        <f t="shared" si="99"/>
        <v>2026</v>
      </c>
      <c r="R1068" s="69">
        <f t="shared" si="100"/>
        <v>-133.53194444444671</v>
      </c>
      <c r="S1068" s="69">
        <f t="shared" si="101"/>
        <v>-86.649699074070668</v>
      </c>
      <c r="T1068" s="70" t="str">
        <f t="shared" si="102"/>
        <v>1-30 DAYS</v>
      </c>
      <c r="U1068" s="70" t="str">
        <f t="shared" si="102"/>
        <v>1-30 DAYS</v>
      </c>
    </row>
    <row r="1069" spans="1:21">
      <c r="A1069" s="63" t="str">
        <f>VLOOKUP(L1069,[1]Sheet1!$N:$P,3,0)</f>
        <v>M1 VALENCIA</v>
      </c>
      <c r="B1069" s="66">
        <v>46185.445277777777</v>
      </c>
      <c r="C1069" s="66">
        <v>46186.619490740741</v>
      </c>
      <c r="D1069" s="67" t="s">
        <v>1888</v>
      </c>
      <c r="E1069" s="67" t="s">
        <v>1889</v>
      </c>
      <c r="F1069" s="1">
        <v>1</v>
      </c>
      <c r="G1069" s="63" t="str">
        <f>VLOOKUP(D1069,[2]MINDANAO!$B:$C,2,0)</f>
        <v>XR150</v>
      </c>
      <c r="H1069" s="67">
        <v>94870</v>
      </c>
      <c r="I1069" s="63" t="str">
        <f>VLOOKUP(L1069,'[3]NEW LEGEND 2026'!M:S,7,0)</f>
        <v>MUTI</v>
      </c>
      <c r="J1069" s="67" t="s">
        <v>2938</v>
      </c>
      <c r="K1069" s="67" t="s">
        <v>2939</v>
      </c>
      <c r="L1069" s="67" t="s">
        <v>616</v>
      </c>
      <c r="M1069" s="63" t="str">
        <f>VLOOKUP(D1069,'[3]NEW LEGEND 2026'!G:I,3,0)</f>
        <v>HONDA</v>
      </c>
      <c r="N1069" s="63" t="str">
        <f>VLOOKUP(D1069,'[3]NEW LEGEND 2026'!G:J,4,0)</f>
        <v>WHITE</v>
      </c>
      <c r="O1069" s="68" t="str">
        <f t="shared" si="97"/>
        <v>JUN</v>
      </c>
      <c r="P1069" s="68">
        <f t="shared" si="98"/>
        <v>13</v>
      </c>
      <c r="Q1069" s="68">
        <f t="shared" si="99"/>
        <v>2026</v>
      </c>
      <c r="R1069" s="69">
        <f t="shared" si="100"/>
        <v>-133.61949074074073</v>
      </c>
      <c r="S1069" s="69">
        <f t="shared" si="101"/>
        <v>-132.44527777777694</v>
      </c>
      <c r="T1069" s="70" t="str">
        <f t="shared" si="102"/>
        <v>1-30 DAYS</v>
      </c>
      <c r="U1069" s="70" t="str">
        <f t="shared" si="102"/>
        <v>1-30 DAYS</v>
      </c>
    </row>
    <row r="1070" spans="1:21">
      <c r="A1070" s="63" t="str">
        <f>VLOOKUP(L1070,[1]Sheet1!$N:$P,3,0)</f>
        <v>M1 VALENCIA</v>
      </c>
      <c r="B1070" s="66">
        <v>46185.445277777777</v>
      </c>
      <c r="C1070" s="66">
        <v>46186.619490740741</v>
      </c>
      <c r="D1070" s="67" t="s">
        <v>1888</v>
      </c>
      <c r="E1070" s="67" t="s">
        <v>1889</v>
      </c>
      <c r="F1070" s="1">
        <v>1</v>
      </c>
      <c r="G1070" s="63" t="str">
        <f>VLOOKUP(D1070,[2]MINDANAO!$B:$C,2,0)</f>
        <v>XR150</v>
      </c>
      <c r="H1070" s="67">
        <v>94870</v>
      </c>
      <c r="I1070" s="63" t="str">
        <f>VLOOKUP(L1070,'[3]NEW LEGEND 2026'!M:S,7,0)</f>
        <v>MUTI</v>
      </c>
      <c r="J1070" s="67" t="s">
        <v>2940</v>
      </c>
      <c r="K1070" s="67" t="s">
        <v>2941</v>
      </c>
      <c r="L1070" s="67" t="s">
        <v>616</v>
      </c>
      <c r="M1070" s="63" t="str">
        <f>VLOOKUP(D1070,'[3]NEW LEGEND 2026'!G:I,3,0)</f>
        <v>HONDA</v>
      </c>
      <c r="N1070" s="63" t="str">
        <f>VLOOKUP(D1070,'[3]NEW LEGEND 2026'!G:J,4,0)</f>
        <v>WHITE</v>
      </c>
      <c r="O1070" s="68" t="str">
        <f t="shared" si="97"/>
        <v>JUN</v>
      </c>
      <c r="P1070" s="68">
        <f t="shared" si="98"/>
        <v>13</v>
      </c>
      <c r="Q1070" s="68">
        <f t="shared" si="99"/>
        <v>2026</v>
      </c>
      <c r="R1070" s="69">
        <f t="shared" si="100"/>
        <v>-133.61949074074073</v>
      </c>
      <c r="S1070" s="69">
        <f t="shared" si="101"/>
        <v>-132.44527777777694</v>
      </c>
      <c r="T1070" s="70" t="str">
        <f t="shared" si="102"/>
        <v>1-30 DAYS</v>
      </c>
      <c r="U1070" s="70" t="str">
        <f t="shared" si="102"/>
        <v>1-30 DAYS</v>
      </c>
    </row>
    <row r="1071" spans="1:21">
      <c r="A1071" s="63" t="str">
        <f>VLOOKUP(L1071,[1]Sheet1!$N:$P,3,0)</f>
        <v>M1 VALENCIA</v>
      </c>
      <c r="B1071" s="66">
        <v>46137.592893518522</v>
      </c>
      <c r="C1071" s="66">
        <v>46186.619745370372</v>
      </c>
      <c r="D1071" s="67" t="s">
        <v>907</v>
      </c>
      <c r="E1071" s="67" t="s">
        <v>908</v>
      </c>
      <c r="F1071" s="1">
        <v>1</v>
      </c>
      <c r="G1071" s="63" t="str">
        <f>VLOOKUP(D1071,[2]MINDANAO!$B:$C,2,0)</f>
        <v>CT125</v>
      </c>
      <c r="H1071" s="67">
        <v>59246</v>
      </c>
      <c r="I1071" s="63" t="str">
        <f>VLOOKUP(L1071,'[3]NEW LEGEND 2026'!M:S,7,0)</f>
        <v>MUTI</v>
      </c>
      <c r="J1071" s="67" t="s">
        <v>2942</v>
      </c>
      <c r="K1071" s="67" t="s">
        <v>2943</v>
      </c>
      <c r="L1071" s="67" t="s">
        <v>616</v>
      </c>
      <c r="M1071" s="63" t="str">
        <f>VLOOKUP(D1071,'[3]NEW LEGEND 2026'!G:I,3,0)</f>
        <v>KAWASAKI</v>
      </c>
      <c r="N1071" s="63" t="str">
        <f>VLOOKUP(D1071,'[3]NEW LEGEND 2026'!G:J,4,0)</f>
        <v>BLACK/GRAY</v>
      </c>
      <c r="O1071" s="68" t="str">
        <f t="shared" si="97"/>
        <v>JUN</v>
      </c>
      <c r="P1071" s="68">
        <f t="shared" si="98"/>
        <v>13</v>
      </c>
      <c r="Q1071" s="68">
        <f t="shared" si="99"/>
        <v>2026</v>
      </c>
      <c r="R1071" s="69">
        <f t="shared" si="100"/>
        <v>-133.61974537037167</v>
      </c>
      <c r="S1071" s="69">
        <f t="shared" si="101"/>
        <v>-84.592893518522033</v>
      </c>
      <c r="T1071" s="70" t="str">
        <f t="shared" si="102"/>
        <v>1-30 DAYS</v>
      </c>
      <c r="U1071" s="70" t="str">
        <f t="shared" si="102"/>
        <v>1-30 DAYS</v>
      </c>
    </row>
    <row r="1072" spans="1:21">
      <c r="A1072" s="63" t="str">
        <f>VLOOKUP(L1072,[1]Sheet1!$N:$P,3,0)</f>
        <v>M1 MIDSAYAP</v>
      </c>
      <c r="B1072" s="66">
        <v>45954.405277777783</v>
      </c>
      <c r="C1072" s="66">
        <v>46188.423009259262</v>
      </c>
      <c r="D1072" s="67" t="s">
        <v>821</v>
      </c>
      <c r="E1072" s="67" t="s">
        <v>822</v>
      </c>
      <c r="F1072" s="1">
        <v>1</v>
      </c>
      <c r="G1072" s="63" t="str">
        <f>VLOOKUP(D1072,[2]MINDANAO!$B:$C,2,0)</f>
        <v>SMASH(SPOKE)</v>
      </c>
      <c r="H1072" s="67">
        <v>61202</v>
      </c>
      <c r="I1072" s="63" t="str">
        <f>VLOOKUP(L1072,'[3]NEW LEGEND 2026'!M:S,7,0)</f>
        <v>MUTI</v>
      </c>
      <c r="J1072" s="67" t="s">
        <v>2944</v>
      </c>
      <c r="K1072" s="67" t="s">
        <v>2945</v>
      </c>
      <c r="L1072" s="67" t="s">
        <v>1579</v>
      </c>
      <c r="M1072" s="63" t="str">
        <f>VLOOKUP(D1072,'[3]NEW LEGEND 2026'!G:I,3,0)</f>
        <v>SUZUKI</v>
      </c>
      <c r="N1072" s="63" t="str">
        <f>VLOOKUP(D1072,'[3]NEW LEGEND 2026'!G:J,4,0)</f>
        <v>E1BLACK</v>
      </c>
      <c r="O1072" s="68" t="str">
        <f t="shared" si="97"/>
        <v>JUN</v>
      </c>
      <c r="P1072" s="68">
        <f t="shared" si="98"/>
        <v>15</v>
      </c>
      <c r="Q1072" s="68">
        <f t="shared" si="99"/>
        <v>2026</v>
      </c>
      <c r="R1072" s="69">
        <f t="shared" si="100"/>
        <v>-135.42300925926247</v>
      </c>
      <c r="S1072" s="69">
        <f t="shared" si="101"/>
        <v>98.59472222221666</v>
      </c>
      <c r="T1072" s="70" t="str">
        <f t="shared" si="102"/>
        <v>1-30 DAYS</v>
      </c>
      <c r="U1072" s="70" t="str">
        <f t="shared" si="102"/>
        <v>91 DAYS UP</v>
      </c>
    </row>
    <row r="1073" spans="1:21">
      <c r="A1073" s="63" t="str">
        <f>VLOOKUP(L1073,[1]Sheet1!$N:$P,3,0)</f>
        <v>M1 LAPASAN</v>
      </c>
      <c r="B1073" s="66">
        <v>46188.480729166673</v>
      </c>
      <c r="C1073" s="66">
        <v>46188.480729166673</v>
      </c>
      <c r="D1073" s="67" t="s">
        <v>2946</v>
      </c>
      <c r="E1073" s="67" t="s">
        <v>2947</v>
      </c>
      <c r="F1073" s="1">
        <v>1</v>
      </c>
      <c r="G1073" s="63" t="str">
        <f>VLOOKUP(D1073,[2]MINDANAO!$B:$C,2,0)</f>
        <v>BAJAJ RE 4S FI</v>
      </c>
      <c r="H1073" s="67">
        <v>187000</v>
      </c>
      <c r="I1073" s="63" t="str">
        <f>VLOOKUP(L1073,'[3]NEW LEGEND 2026'!M:S,7,0)</f>
        <v>MUTI</v>
      </c>
      <c r="J1073" s="67" t="s">
        <v>2948</v>
      </c>
      <c r="K1073" s="67" t="s">
        <v>2949</v>
      </c>
      <c r="L1073" s="67" t="s">
        <v>411</v>
      </c>
      <c r="M1073" s="63" t="str">
        <f>VLOOKUP(D1073,'[3]NEW LEGEND 2026'!G:I,3,0)</f>
        <v>TRIMOTORS</v>
      </c>
      <c r="N1073" s="63" t="str">
        <f>VLOOKUP(D1073,'[3]NEW LEGEND 2026'!G:J,4,0)</f>
        <v>YELLOW</v>
      </c>
      <c r="O1073" s="68" t="str">
        <f t="shared" si="97"/>
        <v>JUN</v>
      </c>
      <c r="P1073" s="68">
        <f t="shared" si="98"/>
        <v>15</v>
      </c>
      <c r="Q1073" s="68">
        <f t="shared" si="99"/>
        <v>2026</v>
      </c>
      <c r="R1073" s="69">
        <f t="shared" si="100"/>
        <v>-135.48072916667297</v>
      </c>
      <c r="S1073" s="69">
        <f t="shared" si="101"/>
        <v>-135.48072916667297</v>
      </c>
      <c r="T1073" s="70" t="str">
        <f t="shared" si="102"/>
        <v>1-30 DAYS</v>
      </c>
      <c r="U1073" s="70" t="str">
        <f t="shared" si="102"/>
        <v>1-30 DAYS</v>
      </c>
    </row>
    <row r="1074" spans="1:21">
      <c r="A1074" s="63" t="str">
        <f>VLOOKUP(L1074,[1]Sheet1!$N:$P,3,0)</f>
        <v>M2 BAYUGAN</v>
      </c>
      <c r="B1074" s="66">
        <v>46188.674490740741</v>
      </c>
      <c r="C1074" s="66">
        <v>46188.674490740741</v>
      </c>
      <c r="D1074" s="67" t="s">
        <v>1167</v>
      </c>
      <c r="E1074" s="67" t="s">
        <v>1168</v>
      </c>
      <c r="F1074" s="1">
        <v>1</v>
      </c>
      <c r="G1074" s="63" t="str">
        <f>VLOOKUP(D1074,[2]MINDANAO!$B:$C,2,0)</f>
        <v>XR150</v>
      </c>
      <c r="H1074" s="67">
        <v>94078</v>
      </c>
      <c r="I1074" s="63" t="str">
        <f>VLOOKUP(L1074,'[3]NEW LEGEND 2026'!M:S,7,0)</f>
        <v>ULTIMATE</v>
      </c>
      <c r="J1074" s="67" t="s">
        <v>2950</v>
      </c>
      <c r="K1074" s="67" t="s">
        <v>2951</v>
      </c>
      <c r="L1074" s="67" t="s">
        <v>692</v>
      </c>
      <c r="M1074" s="63" t="str">
        <f>VLOOKUP(D1074,'[3]NEW LEGEND 2026'!G:I,3,0)</f>
        <v>HONDA</v>
      </c>
      <c r="N1074" s="63" t="str">
        <f>VLOOKUP(D1074,'[3]NEW LEGEND 2026'!G:J,4,0)</f>
        <v>BLACK</v>
      </c>
      <c r="O1074" s="68" t="str">
        <f t="shared" si="97"/>
        <v>JUN</v>
      </c>
      <c r="P1074" s="68">
        <f t="shared" si="98"/>
        <v>15</v>
      </c>
      <c r="Q1074" s="68">
        <f t="shared" si="99"/>
        <v>2026</v>
      </c>
      <c r="R1074" s="69">
        <f t="shared" si="100"/>
        <v>-135.67449074074102</v>
      </c>
      <c r="S1074" s="69">
        <f t="shared" si="101"/>
        <v>-135.67449074074102</v>
      </c>
      <c r="T1074" s="70" t="str">
        <f t="shared" si="102"/>
        <v>1-30 DAYS</v>
      </c>
      <c r="U1074" s="70" t="str">
        <f t="shared" si="102"/>
        <v>1-30 DAYS</v>
      </c>
    </row>
    <row r="1075" spans="1:21">
      <c r="A1075" s="63" t="str">
        <f>VLOOKUP(L1075,[1]Sheet1!$N:$P,3,0)</f>
        <v>M1 SURALLAH</v>
      </c>
      <c r="B1075" s="66">
        <v>46188.701527777783</v>
      </c>
      <c r="C1075" s="66">
        <v>46188.701527777783</v>
      </c>
      <c r="D1075" s="67" t="s">
        <v>2952</v>
      </c>
      <c r="E1075" s="67" t="s">
        <v>2953</v>
      </c>
      <c r="F1075" s="1">
        <v>1</v>
      </c>
      <c r="G1075" s="63" t="str">
        <f>VLOOKUP(D1075,[2]MINDANAO!$B:$C,2,0)</f>
        <v>CRF300</v>
      </c>
      <c r="H1075" s="67">
        <v>252318</v>
      </c>
      <c r="I1075" s="63" t="str">
        <f>VLOOKUP(L1075,'[3]NEW LEGEND 2026'!M:S,7,0)</f>
        <v>MUTI</v>
      </c>
      <c r="J1075" s="67" t="s">
        <v>2954</v>
      </c>
      <c r="K1075" s="67" t="s">
        <v>2955</v>
      </c>
      <c r="L1075" s="67" t="s">
        <v>546</v>
      </c>
      <c r="M1075" s="63" t="str">
        <f>VLOOKUP(D1075,'[3]NEW LEGEND 2026'!G:I,3,0)</f>
        <v>HONDA</v>
      </c>
      <c r="N1075" s="63" t="str">
        <f>VLOOKUP(D1075,'[3]NEW LEGEND 2026'!G:J,4,0)</f>
        <v>RED</v>
      </c>
      <c r="O1075" s="68" t="str">
        <f t="shared" si="97"/>
        <v>JUN</v>
      </c>
      <c r="P1075" s="68">
        <f t="shared" si="98"/>
        <v>15</v>
      </c>
      <c r="Q1075" s="68">
        <f t="shared" si="99"/>
        <v>2026</v>
      </c>
      <c r="R1075" s="69">
        <f t="shared" si="100"/>
        <v>-135.70152777778276</v>
      </c>
      <c r="S1075" s="69">
        <f t="shared" si="101"/>
        <v>-135.70152777778276</v>
      </c>
      <c r="T1075" s="70" t="str">
        <f t="shared" si="102"/>
        <v>1-30 DAYS</v>
      </c>
      <c r="U1075" s="70" t="str">
        <f t="shared" si="102"/>
        <v>1-30 DAYS</v>
      </c>
    </row>
    <row r="1076" spans="1:21">
      <c r="A1076" s="63" t="str">
        <f>VLOOKUP(L1076,[1]Sheet1!$N:$P,3,0)</f>
        <v>M1 ISULAN</v>
      </c>
      <c r="B1076" s="66">
        <v>46188.414409722223</v>
      </c>
      <c r="C1076" s="66">
        <v>46189.538194444453</v>
      </c>
      <c r="D1076" s="67" t="s">
        <v>1888</v>
      </c>
      <c r="E1076" s="67" t="s">
        <v>1889</v>
      </c>
      <c r="F1076" s="1">
        <v>1</v>
      </c>
      <c r="G1076" s="63" t="str">
        <f>VLOOKUP(D1076,[2]MINDANAO!$B:$C,2,0)</f>
        <v>XR150</v>
      </c>
      <c r="H1076" s="67">
        <v>94870</v>
      </c>
      <c r="I1076" s="63" t="str">
        <f>VLOOKUP(L1076,'[3]NEW LEGEND 2026'!M:S,7,0)</f>
        <v>MUTI</v>
      </c>
      <c r="J1076" s="67" t="s">
        <v>2956</v>
      </c>
      <c r="K1076" s="67" t="s">
        <v>2957</v>
      </c>
      <c r="L1076" s="67" t="s">
        <v>391</v>
      </c>
      <c r="M1076" s="63" t="str">
        <f>VLOOKUP(D1076,'[3]NEW LEGEND 2026'!G:I,3,0)</f>
        <v>HONDA</v>
      </c>
      <c r="N1076" s="63" t="str">
        <f>VLOOKUP(D1076,'[3]NEW LEGEND 2026'!G:J,4,0)</f>
        <v>WHITE</v>
      </c>
      <c r="O1076" s="68" t="str">
        <f t="shared" si="97"/>
        <v>JUN</v>
      </c>
      <c r="P1076" s="68">
        <f t="shared" si="98"/>
        <v>16</v>
      </c>
      <c r="Q1076" s="68">
        <f t="shared" si="99"/>
        <v>2026</v>
      </c>
      <c r="R1076" s="69">
        <f t="shared" si="100"/>
        <v>-136.53819444445253</v>
      </c>
      <c r="S1076" s="69">
        <f t="shared" si="101"/>
        <v>-135.41440972222335</v>
      </c>
      <c r="T1076" s="70" t="str">
        <f t="shared" si="102"/>
        <v>1-30 DAYS</v>
      </c>
      <c r="U1076" s="70" t="str">
        <f t="shared" si="102"/>
        <v>1-30 DAYS</v>
      </c>
    </row>
    <row r="1077" spans="1:21">
      <c r="A1077" s="63" t="str">
        <f>VLOOKUP(L1077,[1]Sheet1!$N:$P,3,0)</f>
        <v>M1 ISULAN</v>
      </c>
      <c r="B1077" s="66">
        <v>46188.414409722223</v>
      </c>
      <c r="C1077" s="66">
        <v>46189.538194444453</v>
      </c>
      <c r="D1077" s="67" t="s">
        <v>1888</v>
      </c>
      <c r="E1077" s="67" t="s">
        <v>1889</v>
      </c>
      <c r="F1077" s="1">
        <v>1</v>
      </c>
      <c r="G1077" s="63" t="str">
        <f>VLOOKUP(D1077,[2]MINDANAO!$B:$C,2,0)</f>
        <v>XR150</v>
      </c>
      <c r="H1077" s="67">
        <v>94870</v>
      </c>
      <c r="I1077" s="63" t="str">
        <f>VLOOKUP(L1077,'[3]NEW LEGEND 2026'!M:S,7,0)</f>
        <v>MUTI</v>
      </c>
      <c r="J1077" s="67" t="s">
        <v>2958</v>
      </c>
      <c r="K1077" s="67" t="s">
        <v>2959</v>
      </c>
      <c r="L1077" s="67" t="s">
        <v>391</v>
      </c>
      <c r="M1077" s="63" t="str">
        <f>VLOOKUP(D1077,'[3]NEW LEGEND 2026'!G:I,3,0)</f>
        <v>HONDA</v>
      </c>
      <c r="N1077" s="63" t="str">
        <f>VLOOKUP(D1077,'[3]NEW LEGEND 2026'!G:J,4,0)</f>
        <v>WHITE</v>
      </c>
      <c r="O1077" s="68" t="str">
        <f t="shared" si="97"/>
        <v>JUN</v>
      </c>
      <c r="P1077" s="68">
        <f t="shared" si="98"/>
        <v>16</v>
      </c>
      <c r="Q1077" s="68">
        <f t="shared" si="99"/>
        <v>2026</v>
      </c>
      <c r="R1077" s="69">
        <f t="shared" si="100"/>
        <v>-136.53819444445253</v>
      </c>
      <c r="S1077" s="69">
        <f t="shared" si="101"/>
        <v>-135.41440972222335</v>
      </c>
      <c r="T1077" s="70" t="str">
        <f t="shared" si="102"/>
        <v>1-30 DAYS</v>
      </c>
      <c r="U1077" s="70" t="str">
        <f t="shared" si="102"/>
        <v>1-30 DAYS</v>
      </c>
    </row>
    <row r="1078" spans="1:21">
      <c r="A1078" s="63" t="str">
        <f>VLOOKUP(L1078,[1]Sheet1!$N:$P,3,0)</f>
        <v>M1 ISULAN</v>
      </c>
      <c r="B1078" s="66">
        <v>46188.414409722223</v>
      </c>
      <c r="C1078" s="66">
        <v>46189.538194444453</v>
      </c>
      <c r="D1078" s="67" t="s">
        <v>1888</v>
      </c>
      <c r="E1078" s="67" t="s">
        <v>1889</v>
      </c>
      <c r="F1078" s="1">
        <v>1</v>
      </c>
      <c r="G1078" s="63" t="str">
        <f>VLOOKUP(D1078,[2]MINDANAO!$B:$C,2,0)</f>
        <v>XR150</v>
      </c>
      <c r="H1078" s="67">
        <v>94870</v>
      </c>
      <c r="I1078" s="63" t="str">
        <f>VLOOKUP(L1078,'[3]NEW LEGEND 2026'!M:S,7,0)</f>
        <v>MUTI</v>
      </c>
      <c r="J1078" s="67" t="s">
        <v>2960</v>
      </c>
      <c r="K1078" s="67" t="s">
        <v>2961</v>
      </c>
      <c r="L1078" s="67" t="s">
        <v>391</v>
      </c>
      <c r="M1078" s="63" t="str">
        <f>VLOOKUP(D1078,'[3]NEW LEGEND 2026'!G:I,3,0)</f>
        <v>HONDA</v>
      </c>
      <c r="N1078" s="63" t="str">
        <f>VLOOKUP(D1078,'[3]NEW LEGEND 2026'!G:J,4,0)</f>
        <v>WHITE</v>
      </c>
      <c r="O1078" s="68" t="str">
        <f t="shared" si="97"/>
        <v>JUN</v>
      </c>
      <c r="P1078" s="68">
        <f t="shared" si="98"/>
        <v>16</v>
      </c>
      <c r="Q1078" s="68">
        <f t="shared" si="99"/>
        <v>2026</v>
      </c>
      <c r="R1078" s="69">
        <f t="shared" si="100"/>
        <v>-136.53819444445253</v>
      </c>
      <c r="S1078" s="69">
        <f t="shared" si="101"/>
        <v>-135.41440972222335</v>
      </c>
      <c r="T1078" s="70" t="str">
        <f t="shared" si="102"/>
        <v>1-30 DAYS</v>
      </c>
      <c r="U1078" s="70" t="str">
        <f t="shared" si="102"/>
        <v>1-30 DAYS</v>
      </c>
    </row>
    <row r="1079" spans="1:21">
      <c r="A1079" s="63" t="str">
        <f>VLOOKUP(L1079,[1]Sheet1!$N:$P,3,0)</f>
        <v>M1 ISULAN</v>
      </c>
      <c r="B1079" s="66">
        <v>46188.414409722223</v>
      </c>
      <c r="C1079" s="66">
        <v>46189.538194444453</v>
      </c>
      <c r="D1079" s="67" t="s">
        <v>1167</v>
      </c>
      <c r="E1079" s="67" t="s">
        <v>1168</v>
      </c>
      <c r="F1079" s="1">
        <v>1</v>
      </c>
      <c r="G1079" s="63" t="str">
        <f>VLOOKUP(D1079,[2]MINDANAO!$B:$C,2,0)</f>
        <v>XR150</v>
      </c>
      <c r="H1079" s="67">
        <v>94078</v>
      </c>
      <c r="I1079" s="63" t="str">
        <f>VLOOKUP(L1079,'[3]NEW LEGEND 2026'!M:S,7,0)</f>
        <v>MUTI</v>
      </c>
      <c r="J1079" s="67" t="s">
        <v>2962</v>
      </c>
      <c r="K1079" s="67" t="s">
        <v>2963</v>
      </c>
      <c r="L1079" s="67" t="s">
        <v>391</v>
      </c>
      <c r="M1079" s="63" t="str">
        <f>VLOOKUP(D1079,'[3]NEW LEGEND 2026'!G:I,3,0)</f>
        <v>HONDA</v>
      </c>
      <c r="N1079" s="63" t="str">
        <f>VLOOKUP(D1079,'[3]NEW LEGEND 2026'!G:J,4,0)</f>
        <v>BLACK</v>
      </c>
      <c r="O1079" s="68" t="str">
        <f t="shared" si="97"/>
        <v>JUN</v>
      </c>
      <c r="P1079" s="68">
        <f t="shared" si="98"/>
        <v>16</v>
      </c>
      <c r="Q1079" s="68">
        <f t="shared" si="99"/>
        <v>2026</v>
      </c>
      <c r="R1079" s="69">
        <f t="shared" si="100"/>
        <v>-136.53819444445253</v>
      </c>
      <c r="S1079" s="69">
        <f t="shared" si="101"/>
        <v>-135.41440972222335</v>
      </c>
      <c r="T1079" s="70" t="str">
        <f t="shared" si="102"/>
        <v>1-30 DAYS</v>
      </c>
      <c r="U1079" s="70" t="str">
        <f t="shared" si="102"/>
        <v>1-30 DAYS</v>
      </c>
    </row>
    <row r="1080" spans="1:21">
      <c r="A1080" s="63" t="str">
        <f>VLOOKUP(L1080,[1]Sheet1!$N:$P,3,0)</f>
        <v>M1 ISULAN</v>
      </c>
      <c r="B1080" s="66">
        <v>46059.675995370373</v>
      </c>
      <c r="C1080" s="66">
        <v>46189.538194444453</v>
      </c>
      <c r="D1080" s="67" t="s">
        <v>542</v>
      </c>
      <c r="E1080" s="67" t="s">
        <v>543</v>
      </c>
      <c r="F1080" s="1">
        <v>1</v>
      </c>
      <c r="G1080" s="63" t="str">
        <f>VLOOKUP(D1080,[2]MINDANAO!$B:$C,2,0)</f>
        <v>CT100</v>
      </c>
      <c r="H1080" s="67">
        <v>55298</v>
      </c>
      <c r="I1080" s="63" t="str">
        <f>VLOOKUP(L1080,'[3]NEW LEGEND 2026'!M:S,7,0)</f>
        <v>MUTI</v>
      </c>
      <c r="J1080" s="67" t="s">
        <v>2964</v>
      </c>
      <c r="K1080" s="67" t="s">
        <v>2965</v>
      </c>
      <c r="L1080" s="67" t="s">
        <v>391</v>
      </c>
      <c r="M1080" s="63" t="str">
        <f>VLOOKUP(D1080,'[3]NEW LEGEND 2026'!G:I,3,0)</f>
        <v>KAWASAKI</v>
      </c>
      <c r="N1080" s="63" t="str">
        <f>VLOOKUP(D1080,'[3]NEW LEGEND 2026'!G:J,4,0)</f>
        <v>BLACK BLUE</v>
      </c>
      <c r="O1080" s="68" t="str">
        <f t="shared" si="97"/>
        <v>JUN</v>
      </c>
      <c r="P1080" s="68">
        <f t="shared" si="98"/>
        <v>16</v>
      </c>
      <c r="Q1080" s="68">
        <f t="shared" si="99"/>
        <v>2026</v>
      </c>
      <c r="R1080" s="69">
        <f t="shared" si="100"/>
        <v>-136.53819444445253</v>
      </c>
      <c r="S1080" s="69">
        <f t="shared" si="101"/>
        <v>-6.6759953703731298</v>
      </c>
      <c r="T1080" s="70" t="str">
        <f t="shared" si="102"/>
        <v>1-30 DAYS</v>
      </c>
      <c r="U1080" s="70" t="str">
        <f t="shared" si="102"/>
        <v>1-30 DAYS</v>
      </c>
    </row>
    <row r="1081" spans="1:21">
      <c r="A1081" s="63" t="str">
        <f>VLOOKUP(L1081,[1]Sheet1!$N:$P,3,0)</f>
        <v>M1 ISULAN</v>
      </c>
      <c r="B1081" s="66">
        <v>46059.576516203713</v>
      </c>
      <c r="C1081" s="66">
        <v>46189.538194444453</v>
      </c>
      <c r="D1081" s="67" t="s">
        <v>542</v>
      </c>
      <c r="E1081" s="67" t="s">
        <v>543</v>
      </c>
      <c r="F1081" s="1">
        <v>1</v>
      </c>
      <c r="G1081" s="63" t="str">
        <f>VLOOKUP(D1081,[2]MINDANAO!$B:$C,2,0)</f>
        <v>CT100</v>
      </c>
      <c r="H1081" s="67">
        <v>55298</v>
      </c>
      <c r="I1081" s="63" t="str">
        <f>VLOOKUP(L1081,'[3]NEW LEGEND 2026'!M:S,7,0)</f>
        <v>MUTI</v>
      </c>
      <c r="J1081" s="67" t="s">
        <v>2966</v>
      </c>
      <c r="K1081" s="67" t="s">
        <v>2967</v>
      </c>
      <c r="L1081" s="67" t="s">
        <v>391</v>
      </c>
      <c r="M1081" s="63" t="str">
        <f>VLOOKUP(D1081,'[3]NEW LEGEND 2026'!G:I,3,0)</f>
        <v>KAWASAKI</v>
      </c>
      <c r="N1081" s="63" t="str">
        <f>VLOOKUP(D1081,'[3]NEW LEGEND 2026'!G:J,4,0)</f>
        <v>BLACK BLUE</v>
      </c>
      <c r="O1081" s="68" t="str">
        <f t="shared" si="97"/>
        <v>JUN</v>
      </c>
      <c r="P1081" s="68">
        <f t="shared" si="98"/>
        <v>16</v>
      </c>
      <c r="Q1081" s="68">
        <f t="shared" si="99"/>
        <v>2026</v>
      </c>
      <c r="R1081" s="69">
        <f t="shared" si="100"/>
        <v>-136.53819444445253</v>
      </c>
      <c r="S1081" s="69">
        <f t="shared" si="101"/>
        <v>-6.5765162037132541</v>
      </c>
      <c r="T1081" s="70" t="str">
        <f t="shared" si="102"/>
        <v>1-30 DAYS</v>
      </c>
      <c r="U1081" s="70" t="str">
        <f t="shared" si="102"/>
        <v>1-30 DAYS</v>
      </c>
    </row>
    <row r="1082" spans="1:21">
      <c r="A1082" s="63" t="str">
        <f>VLOOKUP(L1082,[1]Sheet1!$N:$P,3,0)</f>
        <v>M1 ISULAN</v>
      </c>
      <c r="B1082" s="66">
        <v>46059.675995370373</v>
      </c>
      <c r="C1082" s="66">
        <v>46189.538194444453</v>
      </c>
      <c r="D1082" s="67" t="s">
        <v>542</v>
      </c>
      <c r="E1082" s="67" t="s">
        <v>543</v>
      </c>
      <c r="F1082" s="1">
        <v>1</v>
      </c>
      <c r="G1082" s="63" t="str">
        <f>VLOOKUP(D1082,[2]MINDANAO!$B:$C,2,0)</f>
        <v>CT100</v>
      </c>
      <c r="H1082" s="67">
        <v>55298</v>
      </c>
      <c r="I1082" s="63" t="str">
        <f>VLOOKUP(L1082,'[3]NEW LEGEND 2026'!M:S,7,0)</f>
        <v>MUTI</v>
      </c>
      <c r="J1082" s="67" t="s">
        <v>2968</v>
      </c>
      <c r="K1082" s="67" t="s">
        <v>2969</v>
      </c>
      <c r="L1082" s="67" t="s">
        <v>391</v>
      </c>
      <c r="M1082" s="63" t="str">
        <f>VLOOKUP(D1082,'[3]NEW LEGEND 2026'!G:I,3,0)</f>
        <v>KAWASAKI</v>
      </c>
      <c r="N1082" s="63" t="str">
        <f>VLOOKUP(D1082,'[3]NEW LEGEND 2026'!G:J,4,0)</f>
        <v>BLACK BLUE</v>
      </c>
      <c r="O1082" s="68" t="str">
        <f t="shared" si="97"/>
        <v>JUN</v>
      </c>
      <c r="P1082" s="68">
        <f t="shared" si="98"/>
        <v>16</v>
      </c>
      <c r="Q1082" s="68">
        <f t="shared" si="99"/>
        <v>2026</v>
      </c>
      <c r="R1082" s="69">
        <f t="shared" si="100"/>
        <v>-136.53819444445253</v>
      </c>
      <c r="S1082" s="69">
        <f t="shared" si="101"/>
        <v>-6.6759953703731298</v>
      </c>
      <c r="T1082" s="70" t="str">
        <f t="shared" si="102"/>
        <v>1-30 DAYS</v>
      </c>
      <c r="U1082" s="70" t="str">
        <f t="shared" si="102"/>
        <v>1-30 DAYS</v>
      </c>
    </row>
    <row r="1083" spans="1:21">
      <c r="A1083" s="63" t="str">
        <f>VLOOKUP(L1083,[1]Sheet1!$N:$P,3,0)</f>
        <v>M1 ISULAN</v>
      </c>
      <c r="B1083" s="66">
        <v>46035.555069444446</v>
      </c>
      <c r="C1083" s="66">
        <v>46189.538194444453</v>
      </c>
      <c r="D1083" s="67" t="s">
        <v>542</v>
      </c>
      <c r="E1083" s="67" t="s">
        <v>543</v>
      </c>
      <c r="F1083" s="1">
        <v>1</v>
      </c>
      <c r="G1083" s="63" t="str">
        <f>VLOOKUP(D1083,[2]MINDANAO!$B:$C,2,0)</f>
        <v>CT100</v>
      </c>
      <c r="H1083" s="67">
        <v>55298</v>
      </c>
      <c r="I1083" s="63" t="str">
        <f>VLOOKUP(L1083,'[3]NEW LEGEND 2026'!M:S,7,0)</f>
        <v>MUTI</v>
      </c>
      <c r="J1083" s="67" t="s">
        <v>2970</v>
      </c>
      <c r="K1083" s="67" t="s">
        <v>2971</v>
      </c>
      <c r="L1083" s="67" t="s">
        <v>391</v>
      </c>
      <c r="M1083" s="63" t="str">
        <f>VLOOKUP(D1083,'[3]NEW LEGEND 2026'!G:I,3,0)</f>
        <v>KAWASAKI</v>
      </c>
      <c r="N1083" s="63" t="str">
        <f>VLOOKUP(D1083,'[3]NEW LEGEND 2026'!G:J,4,0)</f>
        <v>BLACK BLUE</v>
      </c>
      <c r="O1083" s="68" t="str">
        <f t="shared" si="97"/>
        <v>JUN</v>
      </c>
      <c r="P1083" s="68">
        <f t="shared" si="98"/>
        <v>16</v>
      </c>
      <c r="Q1083" s="68">
        <f t="shared" si="99"/>
        <v>2026</v>
      </c>
      <c r="R1083" s="69">
        <f t="shared" si="100"/>
        <v>-136.53819444445253</v>
      </c>
      <c r="S1083" s="69">
        <f t="shared" si="101"/>
        <v>17.444930555553583</v>
      </c>
      <c r="T1083" s="70" t="str">
        <f t="shared" si="102"/>
        <v>1-30 DAYS</v>
      </c>
      <c r="U1083" s="70" t="str">
        <f t="shared" si="102"/>
        <v>1-30 DAYS</v>
      </c>
    </row>
    <row r="1084" spans="1:21">
      <c r="A1084" s="63" t="str">
        <f>VLOOKUP(L1084,[1]Sheet1!$N:$P,3,0)</f>
        <v>M2 CALINAN</v>
      </c>
      <c r="B1084" s="66">
        <v>46188.568055555559</v>
      </c>
      <c r="C1084" s="66">
        <v>46189.575439814813</v>
      </c>
      <c r="D1084" s="67" t="s">
        <v>907</v>
      </c>
      <c r="E1084" s="67" t="s">
        <v>908</v>
      </c>
      <c r="F1084" s="1">
        <v>1</v>
      </c>
      <c r="G1084" s="63" t="str">
        <f>VLOOKUP(D1084,[2]MINDANAO!$B:$C,2,0)</f>
        <v>CT125</v>
      </c>
      <c r="H1084" s="67">
        <v>59246</v>
      </c>
      <c r="I1084" s="63" t="str">
        <f>VLOOKUP(L1084,'[3]NEW LEGEND 2026'!M:S,7,0)</f>
        <v>ULTIMATE</v>
      </c>
      <c r="J1084" s="67" t="s">
        <v>2972</v>
      </c>
      <c r="K1084" s="67" t="s">
        <v>2973</v>
      </c>
      <c r="L1084" s="67" t="s">
        <v>871</v>
      </c>
      <c r="M1084" s="63" t="str">
        <f>VLOOKUP(D1084,'[3]NEW LEGEND 2026'!G:I,3,0)</f>
        <v>KAWASAKI</v>
      </c>
      <c r="N1084" s="63" t="str">
        <f>VLOOKUP(D1084,'[3]NEW LEGEND 2026'!G:J,4,0)</f>
        <v>BLACK/GRAY</v>
      </c>
      <c r="O1084" s="68" t="str">
        <f t="shared" si="97"/>
        <v>JUN</v>
      </c>
      <c r="P1084" s="68">
        <f t="shared" si="98"/>
        <v>16</v>
      </c>
      <c r="Q1084" s="68">
        <f t="shared" si="99"/>
        <v>2026</v>
      </c>
      <c r="R1084" s="69">
        <f t="shared" si="100"/>
        <v>-136.57543981481285</v>
      </c>
      <c r="S1084" s="69">
        <f t="shared" si="101"/>
        <v>-135.56805555555911</v>
      </c>
      <c r="T1084" s="70" t="str">
        <f t="shared" si="102"/>
        <v>1-30 DAYS</v>
      </c>
      <c r="U1084" s="70" t="str">
        <f t="shared" si="102"/>
        <v>1-30 DAYS</v>
      </c>
    </row>
    <row r="1085" spans="1:21">
      <c r="A1085" s="63" t="str">
        <f>VLOOKUP(L1085,[1]Sheet1!$N:$P,3,0)</f>
        <v>M2 CALINAN</v>
      </c>
      <c r="B1085" s="66">
        <v>46188.568055555559</v>
      </c>
      <c r="C1085" s="66">
        <v>46189.575439814813</v>
      </c>
      <c r="D1085" s="67" t="s">
        <v>663</v>
      </c>
      <c r="E1085" s="67" t="s">
        <v>664</v>
      </c>
      <c r="F1085" s="1">
        <v>1</v>
      </c>
      <c r="G1085" s="63" t="str">
        <f>VLOOKUP(D1085,[2]MINDANAO!$B:$C,2,0)</f>
        <v>CT125</v>
      </c>
      <c r="H1085" s="67">
        <v>58118</v>
      </c>
      <c r="I1085" s="63" t="str">
        <f>VLOOKUP(L1085,'[3]NEW LEGEND 2026'!M:S,7,0)</f>
        <v>ULTIMATE</v>
      </c>
      <c r="J1085" s="67" t="s">
        <v>2974</v>
      </c>
      <c r="K1085" s="67" t="s">
        <v>2975</v>
      </c>
      <c r="L1085" s="67" t="s">
        <v>871</v>
      </c>
      <c r="M1085" s="63" t="str">
        <f>VLOOKUP(D1085,'[3]NEW LEGEND 2026'!G:I,3,0)</f>
        <v>KAWASAKI</v>
      </c>
      <c r="N1085" s="63" t="str">
        <f>VLOOKUP(D1085,'[3]NEW LEGEND 2026'!G:J,4,0)</f>
        <v>BLACK/RED</v>
      </c>
      <c r="O1085" s="68" t="str">
        <f t="shared" si="97"/>
        <v>JUN</v>
      </c>
      <c r="P1085" s="68">
        <f t="shared" si="98"/>
        <v>16</v>
      </c>
      <c r="Q1085" s="68">
        <f t="shared" si="99"/>
        <v>2026</v>
      </c>
      <c r="R1085" s="69">
        <f t="shared" si="100"/>
        <v>-136.57543981481285</v>
      </c>
      <c r="S1085" s="69">
        <f t="shared" si="101"/>
        <v>-135.56805555555911</v>
      </c>
      <c r="T1085" s="70" t="str">
        <f t="shared" si="102"/>
        <v>1-30 DAYS</v>
      </c>
      <c r="U1085" s="70" t="str">
        <f t="shared" si="102"/>
        <v>1-30 DAYS</v>
      </c>
    </row>
    <row r="1086" spans="1:21">
      <c r="A1086" s="63" t="str">
        <f>VLOOKUP(L1086,[1]Sheet1!$N:$P,3,0)</f>
        <v>M2 CALINAN</v>
      </c>
      <c r="B1086" s="66">
        <v>46188.568055555559</v>
      </c>
      <c r="C1086" s="66">
        <v>46189.575439814813</v>
      </c>
      <c r="D1086" s="67" t="s">
        <v>907</v>
      </c>
      <c r="E1086" s="67" t="s">
        <v>908</v>
      </c>
      <c r="F1086" s="1">
        <v>1</v>
      </c>
      <c r="G1086" s="63" t="str">
        <f>VLOOKUP(D1086,[2]MINDANAO!$B:$C,2,0)</f>
        <v>CT125</v>
      </c>
      <c r="H1086" s="67">
        <v>59246</v>
      </c>
      <c r="I1086" s="63" t="str">
        <f>VLOOKUP(L1086,'[3]NEW LEGEND 2026'!M:S,7,0)</f>
        <v>ULTIMATE</v>
      </c>
      <c r="J1086" s="67" t="s">
        <v>2976</v>
      </c>
      <c r="K1086" s="67" t="s">
        <v>2977</v>
      </c>
      <c r="L1086" s="67" t="s">
        <v>871</v>
      </c>
      <c r="M1086" s="63" t="str">
        <f>VLOOKUP(D1086,'[3]NEW LEGEND 2026'!G:I,3,0)</f>
        <v>KAWASAKI</v>
      </c>
      <c r="N1086" s="63" t="str">
        <f>VLOOKUP(D1086,'[3]NEW LEGEND 2026'!G:J,4,0)</f>
        <v>BLACK/GRAY</v>
      </c>
      <c r="O1086" s="68" t="str">
        <f t="shared" si="97"/>
        <v>JUN</v>
      </c>
      <c r="P1086" s="68">
        <f t="shared" si="98"/>
        <v>16</v>
      </c>
      <c r="Q1086" s="68">
        <f t="shared" si="99"/>
        <v>2026</v>
      </c>
      <c r="R1086" s="69">
        <f t="shared" si="100"/>
        <v>-136.57543981481285</v>
      </c>
      <c r="S1086" s="69">
        <f t="shared" si="101"/>
        <v>-135.56805555555911</v>
      </c>
      <c r="T1086" s="70" t="str">
        <f t="shared" si="102"/>
        <v>1-30 DAYS</v>
      </c>
      <c r="U1086" s="70" t="str">
        <f t="shared" si="102"/>
        <v>1-30 DAYS</v>
      </c>
    </row>
    <row r="1087" spans="1:21">
      <c r="A1087" s="63" t="str">
        <f>VLOOKUP(L1087,[1]Sheet1!$N:$P,3,0)</f>
        <v>M1 SURALLAH</v>
      </c>
      <c r="B1087" s="66">
        <v>46093.624016203707</v>
      </c>
      <c r="C1087" s="66">
        <v>46189.591527777768</v>
      </c>
      <c r="D1087" s="67" t="s">
        <v>1975</v>
      </c>
      <c r="E1087" s="67" t="s">
        <v>1976</v>
      </c>
      <c r="F1087" s="1">
        <v>1</v>
      </c>
      <c r="G1087" s="63" t="str">
        <f>VLOOKUP(D1087,[2]MINDANAO!$B:$C,2,0)</f>
        <v>NMAX155 FI ABS</v>
      </c>
      <c r="H1087" s="67">
        <v>131528.57</v>
      </c>
      <c r="I1087" s="63" t="str">
        <f>VLOOKUP(L1087,'[3]NEW LEGEND 2026'!M:S,7,0)</f>
        <v>MUTI</v>
      </c>
      <c r="J1087" s="67" t="s">
        <v>2978</v>
      </c>
      <c r="K1087" s="67" t="s">
        <v>2979</v>
      </c>
      <c r="L1087" s="67" t="s">
        <v>546</v>
      </c>
      <c r="M1087" s="63" t="str">
        <f>VLOOKUP(D1087,'[3]NEW LEGEND 2026'!G:I,3,0)</f>
        <v>YAMAHA</v>
      </c>
      <c r="N1087" s="63" t="str">
        <f>VLOOKUP(D1087,'[3]NEW LEGEND 2026'!G:J,4,0)</f>
        <v>MATTE DARK GRAY</v>
      </c>
      <c r="O1087" s="68" t="str">
        <f t="shared" si="97"/>
        <v>JUN</v>
      </c>
      <c r="P1087" s="68">
        <f t="shared" si="98"/>
        <v>16</v>
      </c>
      <c r="Q1087" s="68">
        <f t="shared" si="99"/>
        <v>2026</v>
      </c>
      <c r="R1087" s="69">
        <f t="shared" si="100"/>
        <v>-136.59152777776762</v>
      </c>
      <c r="S1087" s="69">
        <f t="shared" si="101"/>
        <v>-40.62401620370656</v>
      </c>
      <c r="T1087" s="70" t="str">
        <f t="shared" si="102"/>
        <v>1-30 DAYS</v>
      </c>
      <c r="U1087" s="70" t="str">
        <f t="shared" si="102"/>
        <v>1-30 DAYS</v>
      </c>
    </row>
    <row r="1088" spans="1:21">
      <c r="A1088" s="63" t="str">
        <f>VLOOKUP(L1088,[1]Sheet1!$N:$P,3,0)</f>
        <v>M1 SURALLAH</v>
      </c>
      <c r="B1088" s="66">
        <v>46059.567199074067</v>
      </c>
      <c r="C1088" s="66">
        <v>46189.591527777768</v>
      </c>
      <c r="D1088" s="67" t="s">
        <v>542</v>
      </c>
      <c r="E1088" s="67" t="s">
        <v>543</v>
      </c>
      <c r="F1088" s="1">
        <v>1</v>
      </c>
      <c r="G1088" s="63" t="str">
        <f>VLOOKUP(D1088,[2]MINDANAO!$B:$C,2,0)</f>
        <v>CT100</v>
      </c>
      <c r="H1088" s="67">
        <v>55298</v>
      </c>
      <c r="I1088" s="63" t="str">
        <f>VLOOKUP(L1088,'[3]NEW LEGEND 2026'!M:S,7,0)</f>
        <v>MUTI</v>
      </c>
      <c r="J1088" s="67" t="s">
        <v>2980</v>
      </c>
      <c r="K1088" s="67" t="s">
        <v>2981</v>
      </c>
      <c r="L1088" s="67" t="s">
        <v>546</v>
      </c>
      <c r="M1088" s="63" t="str">
        <f>VLOOKUP(D1088,'[3]NEW LEGEND 2026'!G:I,3,0)</f>
        <v>KAWASAKI</v>
      </c>
      <c r="N1088" s="63" t="str">
        <f>VLOOKUP(D1088,'[3]NEW LEGEND 2026'!G:J,4,0)</f>
        <v>BLACK BLUE</v>
      </c>
      <c r="O1088" s="68" t="str">
        <f t="shared" si="97"/>
        <v>JUN</v>
      </c>
      <c r="P1088" s="68">
        <f t="shared" si="98"/>
        <v>16</v>
      </c>
      <c r="Q1088" s="68">
        <f t="shared" si="99"/>
        <v>2026</v>
      </c>
      <c r="R1088" s="69">
        <f t="shared" si="100"/>
        <v>-136.59152777776762</v>
      </c>
      <c r="S1088" s="69">
        <f t="shared" si="101"/>
        <v>-6.5671990740665933</v>
      </c>
      <c r="T1088" s="70" t="str">
        <f t="shared" si="102"/>
        <v>1-30 DAYS</v>
      </c>
      <c r="U1088" s="70" t="str">
        <f t="shared" si="102"/>
        <v>1-30 DAYS</v>
      </c>
    </row>
    <row r="1089" spans="1:21">
      <c r="A1089" s="63" t="str">
        <f>VLOOKUP(L1089,[1]Sheet1!$N:$P,3,0)</f>
        <v>M1 SURALLAH</v>
      </c>
      <c r="B1089" s="66">
        <v>46059.576516203713</v>
      </c>
      <c r="C1089" s="66">
        <v>46189.591527777768</v>
      </c>
      <c r="D1089" s="67" t="s">
        <v>542</v>
      </c>
      <c r="E1089" s="67" t="s">
        <v>543</v>
      </c>
      <c r="F1089" s="1">
        <v>1</v>
      </c>
      <c r="G1089" s="63" t="str">
        <f>VLOOKUP(D1089,[2]MINDANAO!$B:$C,2,0)</f>
        <v>CT100</v>
      </c>
      <c r="H1089" s="67">
        <v>55298</v>
      </c>
      <c r="I1089" s="63" t="str">
        <f>VLOOKUP(L1089,'[3]NEW LEGEND 2026'!M:S,7,0)</f>
        <v>MUTI</v>
      </c>
      <c r="J1089" s="67" t="s">
        <v>2982</v>
      </c>
      <c r="K1089" s="67" t="s">
        <v>2983</v>
      </c>
      <c r="L1089" s="67" t="s">
        <v>546</v>
      </c>
      <c r="M1089" s="63" t="str">
        <f>VLOOKUP(D1089,'[3]NEW LEGEND 2026'!G:I,3,0)</f>
        <v>KAWASAKI</v>
      </c>
      <c r="N1089" s="63" t="str">
        <f>VLOOKUP(D1089,'[3]NEW LEGEND 2026'!G:J,4,0)</f>
        <v>BLACK BLUE</v>
      </c>
      <c r="O1089" s="68" t="str">
        <f t="shared" si="97"/>
        <v>JUN</v>
      </c>
      <c r="P1089" s="68">
        <f t="shared" si="98"/>
        <v>16</v>
      </c>
      <c r="Q1089" s="68">
        <f t="shared" si="99"/>
        <v>2026</v>
      </c>
      <c r="R1089" s="69">
        <f t="shared" si="100"/>
        <v>-136.59152777776762</v>
      </c>
      <c r="S1089" s="69">
        <f t="shared" si="101"/>
        <v>-6.5765162037132541</v>
      </c>
      <c r="T1089" s="70" t="str">
        <f t="shared" si="102"/>
        <v>1-30 DAYS</v>
      </c>
      <c r="U1089" s="70" t="str">
        <f t="shared" si="102"/>
        <v>1-30 DAYS</v>
      </c>
    </row>
    <row r="1090" spans="1:21">
      <c r="A1090" s="63" t="str">
        <f>VLOOKUP(L1090,[1]Sheet1!$N:$P,3,0)</f>
        <v>M1 SURALLAH</v>
      </c>
      <c r="B1090" s="66">
        <v>46035.633877314824</v>
      </c>
      <c r="C1090" s="66">
        <v>46189.591527777768</v>
      </c>
      <c r="D1090" s="67" t="s">
        <v>542</v>
      </c>
      <c r="E1090" s="67" t="s">
        <v>543</v>
      </c>
      <c r="F1090" s="1">
        <v>1</v>
      </c>
      <c r="G1090" s="63" t="str">
        <f>VLOOKUP(D1090,[2]MINDANAO!$B:$C,2,0)</f>
        <v>CT100</v>
      </c>
      <c r="H1090" s="67">
        <v>55298</v>
      </c>
      <c r="I1090" s="63" t="str">
        <f>VLOOKUP(L1090,'[3]NEW LEGEND 2026'!M:S,7,0)</f>
        <v>MUTI</v>
      </c>
      <c r="J1090" s="67" t="s">
        <v>2984</v>
      </c>
      <c r="K1090" s="67" t="s">
        <v>2985</v>
      </c>
      <c r="L1090" s="67" t="s">
        <v>546</v>
      </c>
      <c r="M1090" s="63" t="str">
        <f>VLOOKUP(D1090,'[3]NEW LEGEND 2026'!G:I,3,0)</f>
        <v>KAWASAKI</v>
      </c>
      <c r="N1090" s="63" t="str">
        <f>VLOOKUP(D1090,'[3]NEW LEGEND 2026'!G:J,4,0)</f>
        <v>BLACK BLUE</v>
      </c>
      <c r="O1090" s="68" t="str">
        <f t="shared" ref="O1090:O1153" si="103">CHOOSE(MONTH(C1090),"JAN","FEB","MAR","APR","MAY","JUN","JUL","AUG","SEP","OCT","NOV","DEC")</f>
        <v>JUN</v>
      </c>
      <c r="P1090" s="68">
        <f t="shared" ref="P1090:P1153" si="104">DAY(C1090)</f>
        <v>16</v>
      </c>
      <c r="Q1090" s="68">
        <f t="shared" ref="Q1090:Q1153" si="105">YEAR(C1090)</f>
        <v>2026</v>
      </c>
      <c r="R1090" s="69">
        <f t="shared" ref="R1090:R1153" si="106">DATE(2026,1,31)-C1090</f>
        <v>-136.59152777776762</v>
      </c>
      <c r="S1090" s="69">
        <f t="shared" si="101"/>
        <v>17.366122685176379</v>
      </c>
      <c r="T1090" s="70" t="str">
        <f t="shared" si="102"/>
        <v>1-30 DAYS</v>
      </c>
      <c r="U1090" s="70" t="str">
        <f t="shared" si="102"/>
        <v>1-30 DAYS</v>
      </c>
    </row>
    <row r="1091" spans="1:21">
      <c r="A1091" s="63" t="str">
        <f>VLOOKUP(L1091,[1]Sheet1!$N:$P,3,0)</f>
        <v>M1 SURALLAH</v>
      </c>
      <c r="B1091" s="66">
        <v>46059.561562499999</v>
      </c>
      <c r="C1091" s="66">
        <v>46189.591527777768</v>
      </c>
      <c r="D1091" s="67" t="s">
        <v>542</v>
      </c>
      <c r="E1091" s="67" t="s">
        <v>543</v>
      </c>
      <c r="F1091" s="1">
        <v>1</v>
      </c>
      <c r="G1091" s="63" t="str">
        <f>VLOOKUP(D1091,[2]MINDANAO!$B:$C,2,0)</f>
        <v>CT100</v>
      </c>
      <c r="H1091" s="67">
        <v>55298</v>
      </c>
      <c r="I1091" s="63" t="str">
        <f>VLOOKUP(L1091,'[3]NEW LEGEND 2026'!M:S,7,0)</f>
        <v>MUTI</v>
      </c>
      <c r="J1091" s="67" t="s">
        <v>2986</v>
      </c>
      <c r="K1091" s="67" t="s">
        <v>2987</v>
      </c>
      <c r="L1091" s="67" t="s">
        <v>546</v>
      </c>
      <c r="M1091" s="63" t="str">
        <f>VLOOKUP(D1091,'[3]NEW LEGEND 2026'!G:I,3,0)</f>
        <v>KAWASAKI</v>
      </c>
      <c r="N1091" s="63" t="str">
        <f>VLOOKUP(D1091,'[3]NEW LEGEND 2026'!G:J,4,0)</f>
        <v>BLACK BLUE</v>
      </c>
      <c r="O1091" s="68" t="str">
        <f t="shared" si="103"/>
        <v>JUN</v>
      </c>
      <c r="P1091" s="68">
        <f t="shared" si="104"/>
        <v>16</v>
      </c>
      <c r="Q1091" s="68">
        <f t="shared" si="105"/>
        <v>2026</v>
      </c>
      <c r="R1091" s="69">
        <f t="shared" si="106"/>
        <v>-136.59152777776762</v>
      </c>
      <c r="S1091" s="69">
        <f t="shared" ref="S1091:S1154" si="107">DATE(2026,1,31)-B1091</f>
        <v>-6.5615624999991269</v>
      </c>
      <c r="T1091" s="70" t="str">
        <f t="shared" si="102"/>
        <v>1-30 DAYS</v>
      </c>
      <c r="U1091" s="70" t="str">
        <f t="shared" si="102"/>
        <v>1-30 DAYS</v>
      </c>
    </row>
    <row r="1092" spans="1:21">
      <c r="A1092" s="63" t="str">
        <f>VLOOKUP(L1092,[1]Sheet1!$N:$P,3,0)</f>
        <v>M1 SURALLAH</v>
      </c>
      <c r="B1092" s="66">
        <v>46059.675995370373</v>
      </c>
      <c r="C1092" s="66">
        <v>46189.591527777768</v>
      </c>
      <c r="D1092" s="67" t="s">
        <v>542</v>
      </c>
      <c r="E1092" s="67" t="s">
        <v>543</v>
      </c>
      <c r="F1092" s="1">
        <v>1</v>
      </c>
      <c r="G1092" s="63" t="str">
        <f>VLOOKUP(D1092,[2]MINDANAO!$B:$C,2,0)</f>
        <v>CT100</v>
      </c>
      <c r="H1092" s="67">
        <v>55298</v>
      </c>
      <c r="I1092" s="63" t="str">
        <f>VLOOKUP(L1092,'[3]NEW LEGEND 2026'!M:S,7,0)</f>
        <v>MUTI</v>
      </c>
      <c r="J1092" s="67" t="s">
        <v>2988</v>
      </c>
      <c r="K1092" s="67" t="s">
        <v>2989</v>
      </c>
      <c r="L1092" s="67" t="s">
        <v>546</v>
      </c>
      <c r="M1092" s="63" t="str">
        <f>VLOOKUP(D1092,'[3]NEW LEGEND 2026'!G:I,3,0)</f>
        <v>KAWASAKI</v>
      </c>
      <c r="N1092" s="63" t="str">
        <f>VLOOKUP(D1092,'[3]NEW LEGEND 2026'!G:J,4,0)</f>
        <v>BLACK BLUE</v>
      </c>
      <c r="O1092" s="68" t="str">
        <f t="shared" si="103"/>
        <v>JUN</v>
      </c>
      <c r="P1092" s="68">
        <f t="shared" si="104"/>
        <v>16</v>
      </c>
      <c r="Q1092" s="68">
        <f t="shared" si="105"/>
        <v>2026</v>
      </c>
      <c r="R1092" s="69">
        <f t="shared" si="106"/>
        <v>-136.59152777776762</v>
      </c>
      <c r="S1092" s="69">
        <f t="shared" si="107"/>
        <v>-6.6759953703731298</v>
      </c>
      <c r="T1092" s="70" t="str">
        <f t="shared" si="102"/>
        <v>1-30 DAYS</v>
      </c>
      <c r="U1092" s="70" t="str">
        <f t="shared" si="102"/>
        <v>1-30 DAYS</v>
      </c>
    </row>
    <row r="1093" spans="1:21">
      <c r="A1093" s="63" t="str">
        <f>VLOOKUP(L1093,[1]Sheet1!$N:$P,3,0)</f>
        <v>M1 SURALLAH</v>
      </c>
      <c r="B1093" s="66">
        <v>46059.675995370373</v>
      </c>
      <c r="C1093" s="66">
        <v>46189.591527777768</v>
      </c>
      <c r="D1093" s="67" t="s">
        <v>542</v>
      </c>
      <c r="E1093" s="67" t="s">
        <v>543</v>
      </c>
      <c r="F1093" s="1">
        <v>1</v>
      </c>
      <c r="G1093" s="63" t="str">
        <f>VLOOKUP(D1093,[2]MINDANAO!$B:$C,2,0)</f>
        <v>CT100</v>
      </c>
      <c r="H1093" s="67">
        <v>55298</v>
      </c>
      <c r="I1093" s="63" t="str">
        <f>VLOOKUP(L1093,'[3]NEW LEGEND 2026'!M:S,7,0)</f>
        <v>MUTI</v>
      </c>
      <c r="J1093" s="67" t="s">
        <v>2990</v>
      </c>
      <c r="K1093" s="67" t="s">
        <v>2991</v>
      </c>
      <c r="L1093" s="67" t="s">
        <v>546</v>
      </c>
      <c r="M1093" s="63" t="str">
        <f>VLOOKUP(D1093,'[3]NEW LEGEND 2026'!G:I,3,0)</f>
        <v>KAWASAKI</v>
      </c>
      <c r="N1093" s="63" t="str">
        <f>VLOOKUP(D1093,'[3]NEW LEGEND 2026'!G:J,4,0)</f>
        <v>BLACK BLUE</v>
      </c>
      <c r="O1093" s="68" t="str">
        <f t="shared" si="103"/>
        <v>JUN</v>
      </c>
      <c r="P1093" s="68">
        <f t="shared" si="104"/>
        <v>16</v>
      </c>
      <c r="Q1093" s="68">
        <f t="shared" si="105"/>
        <v>2026</v>
      </c>
      <c r="R1093" s="69">
        <f t="shared" si="106"/>
        <v>-136.59152777776762</v>
      </c>
      <c r="S1093" s="69">
        <f t="shared" si="107"/>
        <v>-6.6759953703731298</v>
      </c>
      <c r="T1093" s="70" t="str">
        <f t="shared" si="102"/>
        <v>1-30 DAYS</v>
      </c>
      <c r="U1093" s="70" t="str">
        <f t="shared" si="102"/>
        <v>1-30 DAYS</v>
      </c>
    </row>
    <row r="1094" spans="1:21">
      <c r="A1094" s="63" t="str">
        <f>VLOOKUP(L1094,[1]Sheet1!$N:$P,3,0)</f>
        <v>M1 HONDA ISULAN</v>
      </c>
      <c r="B1094" s="66">
        <v>46189.599942129629</v>
      </c>
      <c r="C1094" s="66">
        <v>46189.599918981483</v>
      </c>
      <c r="D1094" s="67" t="s">
        <v>1492</v>
      </c>
      <c r="E1094" s="67" t="s">
        <v>1493</v>
      </c>
      <c r="F1094" s="1">
        <v>1</v>
      </c>
      <c r="G1094" s="63" t="str">
        <f>VLOOKUP(D1094,[2]MINDANAO!$B:$C,2,0)</f>
        <v>BEAT FI PREM</v>
      </c>
      <c r="H1094" s="67">
        <v>72250</v>
      </c>
      <c r="I1094" s="63" t="str">
        <f>VLOOKUP(L1094,'[3]NEW LEGEND 2026'!M:S,7,0)</f>
        <v>HONDA</v>
      </c>
      <c r="J1094" s="67" t="s">
        <v>2992</v>
      </c>
      <c r="K1094" s="67" t="s">
        <v>2993</v>
      </c>
      <c r="L1094" s="67" t="s">
        <v>406</v>
      </c>
      <c r="M1094" s="63" t="str">
        <f>VLOOKUP(D1094,'[3]NEW LEGEND 2026'!G:I,3,0)</f>
        <v>HONDA</v>
      </c>
      <c r="N1094" s="63" t="str">
        <f>VLOOKUP(D1094,'[3]NEW LEGEND 2026'!G:J,4,0)</f>
        <v>SILVER</v>
      </c>
      <c r="O1094" s="68" t="str">
        <f t="shared" si="103"/>
        <v>JUN</v>
      </c>
      <c r="P1094" s="68">
        <f t="shared" si="104"/>
        <v>16</v>
      </c>
      <c r="Q1094" s="68">
        <f t="shared" si="105"/>
        <v>2026</v>
      </c>
      <c r="R1094" s="69">
        <f t="shared" si="106"/>
        <v>-136.59991898148292</v>
      </c>
      <c r="S1094" s="69">
        <f t="shared" si="107"/>
        <v>-136.5999421296292</v>
      </c>
      <c r="T1094" s="70" t="str">
        <f t="shared" si="102"/>
        <v>1-30 DAYS</v>
      </c>
      <c r="U1094" s="70" t="str">
        <f t="shared" si="102"/>
        <v>1-30 DAYS</v>
      </c>
    </row>
    <row r="1095" spans="1:21">
      <c r="A1095" s="63" t="str">
        <f>VLOOKUP(L1095,[1]Sheet1!$N:$P,3,0)</f>
        <v>M1 HONDA ISULAN</v>
      </c>
      <c r="B1095" s="66">
        <v>46189.599942129629</v>
      </c>
      <c r="C1095" s="66">
        <v>46189.599918981483</v>
      </c>
      <c r="D1095" s="67" t="s">
        <v>1492</v>
      </c>
      <c r="E1095" s="67" t="s">
        <v>1493</v>
      </c>
      <c r="F1095" s="1">
        <v>1</v>
      </c>
      <c r="G1095" s="63" t="str">
        <f>VLOOKUP(D1095,[2]MINDANAO!$B:$C,2,0)</f>
        <v>BEAT FI PREM</v>
      </c>
      <c r="H1095" s="67">
        <v>72250</v>
      </c>
      <c r="I1095" s="63" t="str">
        <f>VLOOKUP(L1095,'[3]NEW LEGEND 2026'!M:S,7,0)</f>
        <v>HONDA</v>
      </c>
      <c r="J1095" s="67" t="s">
        <v>2994</v>
      </c>
      <c r="K1095" s="67" t="s">
        <v>2995</v>
      </c>
      <c r="L1095" s="67" t="s">
        <v>406</v>
      </c>
      <c r="M1095" s="63" t="str">
        <f>VLOOKUP(D1095,'[3]NEW LEGEND 2026'!G:I,3,0)</f>
        <v>HONDA</v>
      </c>
      <c r="N1095" s="63" t="str">
        <f>VLOOKUP(D1095,'[3]NEW LEGEND 2026'!G:J,4,0)</f>
        <v>SILVER</v>
      </c>
      <c r="O1095" s="68" t="str">
        <f t="shared" si="103"/>
        <v>JUN</v>
      </c>
      <c r="P1095" s="68">
        <f t="shared" si="104"/>
        <v>16</v>
      </c>
      <c r="Q1095" s="68">
        <f t="shared" si="105"/>
        <v>2026</v>
      </c>
      <c r="R1095" s="69">
        <f t="shared" si="106"/>
        <v>-136.59991898148292</v>
      </c>
      <c r="S1095" s="69">
        <f t="shared" si="107"/>
        <v>-136.5999421296292</v>
      </c>
      <c r="T1095" s="70" t="str">
        <f t="shared" si="102"/>
        <v>1-30 DAYS</v>
      </c>
      <c r="U1095" s="70" t="str">
        <f t="shared" si="102"/>
        <v>1-30 DAYS</v>
      </c>
    </row>
    <row r="1096" spans="1:21">
      <c r="A1096" s="63" t="str">
        <f>VLOOKUP(L1096,[1]Sheet1!$N:$P,3,0)</f>
        <v>M1 HONDA ISULAN</v>
      </c>
      <c r="B1096" s="66">
        <v>46189.599942129629</v>
      </c>
      <c r="C1096" s="66">
        <v>46189.599918981483</v>
      </c>
      <c r="D1096" s="67" t="s">
        <v>1492</v>
      </c>
      <c r="E1096" s="67" t="s">
        <v>1493</v>
      </c>
      <c r="F1096" s="1">
        <v>1</v>
      </c>
      <c r="G1096" s="63" t="str">
        <f>VLOOKUP(D1096,[2]MINDANAO!$B:$C,2,0)</f>
        <v>BEAT FI PREM</v>
      </c>
      <c r="H1096" s="67">
        <v>72250</v>
      </c>
      <c r="I1096" s="63" t="str">
        <f>VLOOKUP(L1096,'[3]NEW LEGEND 2026'!M:S,7,0)</f>
        <v>HONDA</v>
      </c>
      <c r="J1096" s="67" t="s">
        <v>2996</v>
      </c>
      <c r="K1096" s="67" t="s">
        <v>2997</v>
      </c>
      <c r="L1096" s="67" t="s">
        <v>406</v>
      </c>
      <c r="M1096" s="63" t="str">
        <f>VLOOKUP(D1096,'[3]NEW LEGEND 2026'!G:I,3,0)</f>
        <v>HONDA</v>
      </c>
      <c r="N1096" s="63" t="str">
        <f>VLOOKUP(D1096,'[3]NEW LEGEND 2026'!G:J,4,0)</f>
        <v>SILVER</v>
      </c>
      <c r="O1096" s="68" t="str">
        <f t="shared" si="103"/>
        <v>JUN</v>
      </c>
      <c r="P1096" s="68">
        <f t="shared" si="104"/>
        <v>16</v>
      </c>
      <c r="Q1096" s="68">
        <f t="shared" si="105"/>
        <v>2026</v>
      </c>
      <c r="R1096" s="69">
        <f t="shared" si="106"/>
        <v>-136.59991898148292</v>
      </c>
      <c r="S1096" s="69">
        <f t="shared" si="107"/>
        <v>-136.5999421296292</v>
      </c>
      <c r="T1096" s="70" t="str">
        <f t="shared" si="102"/>
        <v>1-30 DAYS</v>
      </c>
      <c r="U1096" s="70" t="str">
        <f t="shared" si="102"/>
        <v>1-30 DAYS</v>
      </c>
    </row>
    <row r="1097" spans="1:21">
      <c r="A1097" s="63" t="str">
        <f>VLOOKUP(L1097,[1]Sheet1!$N:$P,3,0)</f>
        <v>M1 HONDA ISULAN</v>
      </c>
      <c r="B1097" s="66">
        <v>46189.599942129629</v>
      </c>
      <c r="C1097" s="66">
        <v>46189.599918981483</v>
      </c>
      <c r="D1097" s="67" t="s">
        <v>1492</v>
      </c>
      <c r="E1097" s="67" t="s">
        <v>1493</v>
      </c>
      <c r="F1097" s="1">
        <v>1</v>
      </c>
      <c r="G1097" s="63" t="str">
        <f>VLOOKUP(D1097,[2]MINDANAO!$B:$C,2,0)</f>
        <v>BEAT FI PREM</v>
      </c>
      <c r="H1097" s="67">
        <v>72250</v>
      </c>
      <c r="I1097" s="63" t="str">
        <f>VLOOKUP(L1097,'[3]NEW LEGEND 2026'!M:S,7,0)</f>
        <v>HONDA</v>
      </c>
      <c r="J1097" s="67" t="s">
        <v>2998</v>
      </c>
      <c r="K1097" s="67" t="s">
        <v>2999</v>
      </c>
      <c r="L1097" s="67" t="s">
        <v>406</v>
      </c>
      <c r="M1097" s="63" t="str">
        <f>VLOOKUP(D1097,'[3]NEW LEGEND 2026'!G:I,3,0)</f>
        <v>HONDA</v>
      </c>
      <c r="N1097" s="63" t="str">
        <f>VLOOKUP(D1097,'[3]NEW LEGEND 2026'!G:J,4,0)</f>
        <v>SILVER</v>
      </c>
      <c r="O1097" s="68" t="str">
        <f t="shared" si="103"/>
        <v>JUN</v>
      </c>
      <c r="P1097" s="68">
        <f t="shared" si="104"/>
        <v>16</v>
      </c>
      <c r="Q1097" s="68">
        <f t="shared" si="105"/>
        <v>2026</v>
      </c>
      <c r="R1097" s="69">
        <f t="shared" si="106"/>
        <v>-136.59991898148292</v>
      </c>
      <c r="S1097" s="69">
        <f t="shared" si="107"/>
        <v>-136.5999421296292</v>
      </c>
      <c r="T1097" s="70" t="str">
        <f t="shared" si="102"/>
        <v>1-30 DAYS</v>
      </c>
      <c r="U1097" s="70" t="str">
        <f t="shared" si="102"/>
        <v>1-30 DAYS</v>
      </c>
    </row>
    <row r="1098" spans="1:21">
      <c r="A1098" s="63" t="str">
        <f>VLOOKUP(L1098,[1]Sheet1!$N:$P,3,0)</f>
        <v>M1 3S</v>
      </c>
      <c r="B1098" s="66">
        <v>46189.651979166672</v>
      </c>
      <c r="C1098" s="66">
        <v>46189.651967592603</v>
      </c>
      <c r="D1098" s="67" t="s">
        <v>663</v>
      </c>
      <c r="E1098" s="67" t="s">
        <v>664</v>
      </c>
      <c r="F1098" s="1">
        <v>1</v>
      </c>
      <c r="G1098" s="63" t="str">
        <f>VLOOKUP(D1098,[2]MINDANAO!$B:$C,2,0)</f>
        <v>CT125</v>
      </c>
      <c r="H1098" s="67">
        <v>58118</v>
      </c>
      <c r="I1098" s="63" t="str">
        <f>VLOOKUP(L1098,'[3]NEW LEGEND 2026'!M:S,7,0)</f>
        <v>MUTI</v>
      </c>
      <c r="J1098" s="67" t="s">
        <v>3000</v>
      </c>
      <c r="K1098" s="67" t="s">
        <v>3001</v>
      </c>
      <c r="L1098" s="67" t="s">
        <v>1528</v>
      </c>
      <c r="M1098" s="63" t="str">
        <f>VLOOKUP(D1098,'[3]NEW LEGEND 2026'!G:I,3,0)</f>
        <v>KAWASAKI</v>
      </c>
      <c r="N1098" s="63" t="str">
        <f>VLOOKUP(D1098,'[3]NEW LEGEND 2026'!G:J,4,0)</f>
        <v>BLACK/RED</v>
      </c>
      <c r="O1098" s="68" t="str">
        <f t="shared" si="103"/>
        <v>JUN</v>
      </c>
      <c r="P1098" s="68">
        <f t="shared" si="104"/>
        <v>16</v>
      </c>
      <c r="Q1098" s="68">
        <f t="shared" si="105"/>
        <v>2026</v>
      </c>
      <c r="R1098" s="69">
        <f t="shared" si="106"/>
        <v>-136.65196759260289</v>
      </c>
      <c r="S1098" s="69">
        <f t="shared" si="107"/>
        <v>-136.65197916667239</v>
      </c>
      <c r="T1098" s="70" t="str">
        <f t="shared" si="102"/>
        <v>1-30 DAYS</v>
      </c>
      <c r="U1098" s="70" t="str">
        <f t="shared" si="102"/>
        <v>1-30 DAYS</v>
      </c>
    </row>
    <row r="1099" spans="1:21">
      <c r="A1099" s="63" t="str">
        <f>VLOOKUP(L1099,[1]Sheet1!$N:$P,3,0)</f>
        <v>M2 CABADBARAN</v>
      </c>
      <c r="B1099" s="66">
        <v>46190.422789351847</v>
      </c>
      <c r="C1099" s="66">
        <v>46190.422789351847</v>
      </c>
      <c r="D1099" s="67" t="s">
        <v>1955</v>
      </c>
      <c r="E1099" s="67" t="s">
        <v>1956</v>
      </c>
      <c r="F1099" s="1">
        <v>1</v>
      </c>
      <c r="G1099" s="63" t="str">
        <f>VLOOKUP(D1099,[2]MINDANAO!$B:$C,2,0)</f>
        <v>SMASH(MAGS)</v>
      </c>
      <c r="H1099" s="67">
        <v>65852</v>
      </c>
      <c r="I1099" s="63" t="str">
        <f>VLOOKUP(L1099,'[3]NEW LEGEND 2026'!M:S,7,0)</f>
        <v>ULTIMATE</v>
      </c>
      <c r="J1099" s="67" t="s">
        <v>3002</v>
      </c>
      <c r="K1099" s="67" t="s">
        <v>3003</v>
      </c>
      <c r="L1099" s="67" t="s">
        <v>704</v>
      </c>
      <c r="M1099" s="63" t="str">
        <f>VLOOKUP(D1099,'[3]NEW LEGEND 2026'!G:I,3,0)</f>
        <v>SUZUKI</v>
      </c>
      <c r="N1099" s="63" t="str">
        <f>VLOOKUP(D1099,'[3]NEW LEGEND 2026'!G:J,4,0)</f>
        <v>EBLUE</v>
      </c>
      <c r="O1099" s="68" t="str">
        <f t="shared" si="103"/>
        <v>JUN</v>
      </c>
      <c r="P1099" s="68">
        <f t="shared" si="104"/>
        <v>17</v>
      </c>
      <c r="Q1099" s="68">
        <f t="shared" si="105"/>
        <v>2026</v>
      </c>
      <c r="R1099" s="69">
        <f t="shared" si="106"/>
        <v>-137.42278935184731</v>
      </c>
      <c r="S1099" s="69">
        <f t="shared" si="107"/>
        <v>-137.42278935184731</v>
      </c>
      <c r="T1099" s="70" t="str">
        <f t="shared" si="102"/>
        <v>1-30 DAYS</v>
      </c>
      <c r="U1099" s="70" t="str">
        <f t="shared" si="102"/>
        <v>1-30 DAYS</v>
      </c>
    </row>
    <row r="1100" spans="1:21">
      <c r="A1100" s="63" t="str">
        <f>VLOOKUP(L1100,[1]Sheet1!$N:$P,3,0)</f>
        <v>M1 BANSALAN</v>
      </c>
      <c r="B1100" s="66">
        <v>45918.692025462973</v>
      </c>
      <c r="C1100" s="66">
        <v>46190.651203703703</v>
      </c>
      <c r="D1100" s="67" t="s">
        <v>1064</v>
      </c>
      <c r="E1100" s="67" t="s">
        <v>1065</v>
      </c>
      <c r="F1100" s="1">
        <v>1</v>
      </c>
      <c r="G1100" s="63" t="str">
        <f>VLOOKUP(D1100,[2]MINDANAO!$B:$C,2,0)</f>
        <v>AVENIS125</v>
      </c>
      <c r="H1100" s="67">
        <v>77012</v>
      </c>
      <c r="I1100" s="63" t="str">
        <f>VLOOKUP(L1100,'[3]NEW LEGEND 2026'!M:S,7,0)</f>
        <v>MUTI</v>
      </c>
      <c r="J1100" s="67" t="s">
        <v>3004</v>
      </c>
      <c r="K1100" s="67" t="s">
        <v>3005</v>
      </c>
      <c r="L1100" s="67" t="s">
        <v>900</v>
      </c>
      <c r="M1100" s="63" t="str">
        <f>VLOOKUP(D1100,'[3]NEW LEGEND 2026'!G:I,3,0)</f>
        <v>SUZUKI</v>
      </c>
      <c r="N1100" s="63" t="str">
        <f>VLOOKUP(D1100,'[3]NEW LEGEND 2026'!G:J,4,0)</f>
        <v>BLACK</v>
      </c>
      <c r="O1100" s="68" t="str">
        <f t="shared" si="103"/>
        <v>JUN</v>
      </c>
      <c r="P1100" s="68">
        <f t="shared" si="104"/>
        <v>17</v>
      </c>
      <c r="Q1100" s="68">
        <f t="shared" si="105"/>
        <v>2026</v>
      </c>
      <c r="R1100" s="69">
        <f t="shared" si="106"/>
        <v>-137.65120370370278</v>
      </c>
      <c r="S1100" s="69">
        <f t="shared" si="107"/>
        <v>134.30797453702689</v>
      </c>
      <c r="T1100" s="70" t="str">
        <f t="shared" si="102"/>
        <v>1-30 DAYS</v>
      </c>
      <c r="U1100" s="70" t="str">
        <f t="shared" si="102"/>
        <v>91 DAYS UP</v>
      </c>
    </row>
    <row r="1101" spans="1:21">
      <c r="A1101" s="63" t="str">
        <f>VLOOKUP(L1101,[1]Sheet1!$N:$P,3,0)</f>
        <v>M1 KABACAN</v>
      </c>
      <c r="B1101" s="66">
        <v>46190.633067129631</v>
      </c>
      <c r="C1101" s="66">
        <v>46191.434270833342</v>
      </c>
      <c r="D1101" s="67" t="s">
        <v>1167</v>
      </c>
      <c r="E1101" s="67" t="s">
        <v>1168</v>
      </c>
      <c r="F1101" s="1">
        <v>1</v>
      </c>
      <c r="G1101" s="63" t="str">
        <f>VLOOKUP(D1101,[2]MINDANAO!$B:$C,2,0)</f>
        <v>XR150</v>
      </c>
      <c r="H1101" s="67">
        <v>94078</v>
      </c>
      <c r="I1101" s="63" t="str">
        <f>VLOOKUP(L1101,'[3]NEW LEGEND 2026'!M:S,7,0)</f>
        <v>MUTI</v>
      </c>
      <c r="J1101" s="67" t="s">
        <v>3006</v>
      </c>
      <c r="K1101" s="67" t="s">
        <v>3007</v>
      </c>
      <c r="L1101" s="67" t="s">
        <v>397</v>
      </c>
      <c r="M1101" s="63" t="str">
        <f>VLOOKUP(D1101,'[3]NEW LEGEND 2026'!G:I,3,0)</f>
        <v>HONDA</v>
      </c>
      <c r="N1101" s="63" t="str">
        <f>VLOOKUP(D1101,'[3]NEW LEGEND 2026'!G:J,4,0)</f>
        <v>BLACK</v>
      </c>
      <c r="O1101" s="68" t="str">
        <f t="shared" si="103"/>
        <v>JUN</v>
      </c>
      <c r="P1101" s="68">
        <f t="shared" si="104"/>
        <v>18</v>
      </c>
      <c r="Q1101" s="68">
        <f t="shared" si="105"/>
        <v>2026</v>
      </c>
      <c r="R1101" s="69">
        <f t="shared" si="106"/>
        <v>-138.43427083334245</v>
      </c>
      <c r="S1101" s="69">
        <f t="shared" si="107"/>
        <v>-137.63306712963094</v>
      </c>
      <c r="T1101" s="70" t="str">
        <f t="shared" si="102"/>
        <v>1-30 DAYS</v>
      </c>
      <c r="U1101" s="70" t="str">
        <f t="shared" si="102"/>
        <v>1-30 DAYS</v>
      </c>
    </row>
    <row r="1102" spans="1:21">
      <c r="A1102" s="63" t="str">
        <f>VLOOKUP(L1102,[1]Sheet1!$N:$P,3,0)</f>
        <v>M1 HONDA KORONADAL</v>
      </c>
      <c r="B1102" s="66">
        <v>46191.642256944448</v>
      </c>
      <c r="C1102" s="66">
        <v>46191.642245370371</v>
      </c>
      <c r="D1102" s="67" t="s">
        <v>1492</v>
      </c>
      <c r="E1102" s="67" t="s">
        <v>1493</v>
      </c>
      <c r="F1102" s="1">
        <v>1</v>
      </c>
      <c r="G1102" s="63" t="str">
        <f>VLOOKUP(D1102,[2]MINDANAO!$B:$C,2,0)</f>
        <v>BEAT FI PREM</v>
      </c>
      <c r="H1102" s="67">
        <v>72250</v>
      </c>
      <c r="I1102" s="63" t="str">
        <f>VLOOKUP(L1102,'[3]NEW LEGEND 2026'!M:S,7,0)</f>
        <v>HONDA</v>
      </c>
      <c r="J1102" s="67" t="s">
        <v>3008</v>
      </c>
      <c r="K1102" s="67" t="s">
        <v>3009</v>
      </c>
      <c r="L1102" s="67" t="s">
        <v>1952</v>
      </c>
      <c r="M1102" s="63" t="str">
        <f>VLOOKUP(D1102,'[3]NEW LEGEND 2026'!G:I,3,0)</f>
        <v>HONDA</v>
      </c>
      <c r="N1102" s="63" t="str">
        <f>VLOOKUP(D1102,'[3]NEW LEGEND 2026'!G:J,4,0)</f>
        <v>SILVER</v>
      </c>
      <c r="O1102" s="68" t="str">
        <f t="shared" si="103"/>
        <v>JUN</v>
      </c>
      <c r="P1102" s="68">
        <f t="shared" si="104"/>
        <v>18</v>
      </c>
      <c r="Q1102" s="68">
        <f t="shared" si="105"/>
        <v>2026</v>
      </c>
      <c r="R1102" s="69">
        <f t="shared" si="106"/>
        <v>-138.6422453703708</v>
      </c>
      <c r="S1102" s="69">
        <f t="shared" si="107"/>
        <v>-138.64225694444758</v>
      </c>
      <c r="T1102" s="70" t="str">
        <f t="shared" si="102"/>
        <v>1-30 DAYS</v>
      </c>
      <c r="U1102" s="70" t="str">
        <f t="shared" si="102"/>
        <v>1-30 DAYS</v>
      </c>
    </row>
    <row r="1103" spans="1:21">
      <c r="A1103" s="63" t="str">
        <f>VLOOKUP(L1103,[1]Sheet1!$N:$P,3,0)</f>
        <v>M1 HONDA KORONADAL</v>
      </c>
      <c r="B1103" s="66">
        <v>46191.642256944448</v>
      </c>
      <c r="C1103" s="66">
        <v>46191.642245370371</v>
      </c>
      <c r="D1103" s="67" t="s">
        <v>1492</v>
      </c>
      <c r="E1103" s="67" t="s">
        <v>1493</v>
      </c>
      <c r="F1103" s="1">
        <v>1</v>
      </c>
      <c r="G1103" s="63" t="str">
        <f>VLOOKUP(D1103,[2]MINDANAO!$B:$C,2,0)</f>
        <v>BEAT FI PREM</v>
      </c>
      <c r="H1103" s="67">
        <v>72250</v>
      </c>
      <c r="I1103" s="63" t="str">
        <f>VLOOKUP(L1103,'[3]NEW LEGEND 2026'!M:S,7,0)</f>
        <v>HONDA</v>
      </c>
      <c r="J1103" s="67" t="s">
        <v>3010</v>
      </c>
      <c r="K1103" s="67" t="s">
        <v>3011</v>
      </c>
      <c r="L1103" s="67" t="s">
        <v>1952</v>
      </c>
      <c r="M1103" s="63" t="str">
        <f>VLOOKUP(D1103,'[3]NEW LEGEND 2026'!G:I,3,0)</f>
        <v>HONDA</v>
      </c>
      <c r="N1103" s="63" t="str">
        <f>VLOOKUP(D1103,'[3]NEW LEGEND 2026'!G:J,4,0)</f>
        <v>SILVER</v>
      </c>
      <c r="O1103" s="68" t="str">
        <f t="shared" si="103"/>
        <v>JUN</v>
      </c>
      <c r="P1103" s="68">
        <f t="shared" si="104"/>
        <v>18</v>
      </c>
      <c r="Q1103" s="68">
        <f t="shared" si="105"/>
        <v>2026</v>
      </c>
      <c r="R1103" s="69">
        <f t="shared" si="106"/>
        <v>-138.6422453703708</v>
      </c>
      <c r="S1103" s="69">
        <f t="shared" si="107"/>
        <v>-138.64225694444758</v>
      </c>
      <c r="T1103" s="70" t="str">
        <f t="shared" si="102"/>
        <v>1-30 DAYS</v>
      </c>
      <c r="U1103" s="70" t="str">
        <f t="shared" si="102"/>
        <v>1-30 DAYS</v>
      </c>
    </row>
    <row r="1104" spans="1:21">
      <c r="A1104" s="63" t="str">
        <f>VLOOKUP(L1104,[1]Sheet1!$N:$P,3,0)</f>
        <v>M2 CALINAN</v>
      </c>
      <c r="B1104" s="66">
        <v>46057.653101851851</v>
      </c>
      <c r="C1104" s="66">
        <v>46191.643379629633</v>
      </c>
      <c r="D1104" s="67" t="s">
        <v>450</v>
      </c>
      <c r="E1104" s="67" t="s">
        <v>451</v>
      </c>
      <c r="F1104" s="1">
        <v>1</v>
      </c>
      <c r="G1104" s="63" t="str">
        <f>VLOOKUP(D1104,[2]MINDANAO!$B:$C,2,0)</f>
        <v>MIO i125</v>
      </c>
      <c r="H1104" s="67">
        <v>72447</v>
      </c>
      <c r="I1104" s="63" t="str">
        <f>VLOOKUP(L1104,'[3]NEW LEGEND 2026'!M:S,7,0)</f>
        <v>ULTIMATE</v>
      </c>
      <c r="J1104" s="67" t="s">
        <v>3012</v>
      </c>
      <c r="K1104" s="67" t="s">
        <v>3013</v>
      </c>
      <c r="L1104" s="67" t="s">
        <v>871</v>
      </c>
      <c r="M1104" s="63" t="str">
        <f>VLOOKUP(D1104,'[3]NEW LEGEND 2026'!G:I,3,0)</f>
        <v>YAMAHA</v>
      </c>
      <c r="N1104" s="63" t="str">
        <f>VLOOKUP(D1104,'[3]NEW LEGEND 2026'!G:J,4,0)</f>
        <v>ORANGE/WHITE</v>
      </c>
      <c r="O1104" s="68" t="str">
        <f t="shared" si="103"/>
        <v>JUN</v>
      </c>
      <c r="P1104" s="68">
        <f t="shared" si="104"/>
        <v>18</v>
      </c>
      <c r="Q1104" s="68">
        <f t="shared" si="105"/>
        <v>2026</v>
      </c>
      <c r="R1104" s="69">
        <f t="shared" si="106"/>
        <v>-138.64337962963327</v>
      </c>
      <c r="S1104" s="69">
        <f t="shared" si="107"/>
        <v>-4.6531018518508063</v>
      </c>
      <c r="T1104" s="70" t="str">
        <f t="shared" si="102"/>
        <v>1-30 DAYS</v>
      </c>
      <c r="U1104" s="70" t="str">
        <f t="shared" si="102"/>
        <v>1-30 DAYS</v>
      </c>
    </row>
    <row r="1105" spans="1:21">
      <c r="A1105" s="63" t="str">
        <f>VLOOKUP(L1105,[1]Sheet1!$N:$P,3,0)</f>
        <v>M1 MALUNGON</v>
      </c>
      <c r="B1105" s="66">
        <v>46042.434641203698</v>
      </c>
      <c r="C1105" s="66">
        <v>46191.661805555559</v>
      </c>
      <c r="D1105" s="67" t="s">
        <v>1060</v>
      </c>
      <c r="E1105" s="67" t="s">
        <v>1061</v>
      </c>
      <c r="F1105" s="1">
        <v>1</v>
      </c>
      <c r="G1105" s="63" t="str">
        <f>VLOOKUP(D1105,[2]MINDANAO!$B:$C,2,0)</f>
        <v>MIO AEROX S 155</v>
      </c>
      <c r="H1105" s="67">
        <v>152427</v>
      </c>
      <c r="I1105" s="63" t="str">
        <f>VLOOKUP(L1105,'[3]NEW LEGEND 2026'!M:S,7,0)</f>
        <v>MUTI</v>
      </c>
      <c r="J1105" s="67" t="s">
        <v>3014</v>
      </c>
      <c r="K1105" s="67" t="s">
        <v>3015</v>
      </c>
      <c r="L1105" s="67" t="s">
        <v>462</v>
      </c>
      <c r="M1105" s="63" t="str">
        <f>VLOOKUP(D1105,'[3]NEW LEGEND 2026'!G:I,3,0)</f>
        <v>YAMAHA</v>
      </c>
      <c r="N1105" s="63" t="str">
        <f>VLOOKUP(D1105,'[3]NEW LEGEND 2026'!G:J,4,0)</f>
        <v>MATTE BLUE</v>
      </c>
      <c r="O1105" s="68" t="str">
        <f t="shared" si="103"/>
        <v>JUN</v>
      </c>
      <c r="P1105" s="68">
        <f t="shared" si="104"/>
        <v>18</v>
      </c>
      <c r="Q1105" s="68">
        <f t="shared" si="105"/>
        <v>2026</v>
      </c>
      <c r="R1105" s="69">
        <f t="shared" si="106"/>
        <v>-138.66180555555911</v>
      </c>
      <c r="S1105" s="69">
        <f t="shared" si="107"/>
        <v>10.565358796302462</v>
      </c>
      <c r="T1105" s="70" t="str">
        <f t="shared" si="102"/>
        <v>1-30 DAYS</v>
      </c>
      <c r="U1105" s="70" t="str">
        <f t="shared" si="102"/>
        <v>1-30 DAYS</v>
      </c>
    </row>
    <row r="1106" spans="1:21">
      <c r="A1106" s="63" t="str">
        <f>VLOOKUP(L1106,[1]Sheet1!$N:$P,3,0)</f>
        <v>M1 MALUNGON</v>
      </c>
      <c r="B1106" s="66">
        <v>46137.411435185182</v>
      </c>
      <c r="C1106" s="66">
        <v>46191.666666666657</v>
      </c>
      <c r="D1106" s="67" t="s">
        <v>663</v>
      </c>
      <c r="E1106" s="67" t="s">
        <v>664</v>
      </c>
      <c r="F1106" s="1">
        <v>1</v>
      </c>
      <c r="G1106" s="63" t="str">
        <f>VLOOKUP(D1106,[2]MINDANAO!$B:$C,2,0)</f>
        <v>CT125</v>
      </c>
      <c r="H1106" s="67">
        <v>58118</v>
      </c>
      <c r="I1106" s="63" t="str">
        <f>VLOOKUP(L1106,'[3]NEW LEGEND 2026'!M:S,7,0)</f>
        <v>MUTI</v>
      </c>
      <c r="J1106" s="67" t="s">
        <v>3016</v>
      </c>
      <c r="K1106" s="67" t="s">
        <v>3017</v>
      </c>
      <c r="L1106" s="67" t="s">
        <v>462</v>
      </c>
      <c r="M1106" s="63" t="str">
        <f>VLOOKUP(D1106,'[3]NEW LEGEND 2026'!G:I,3,0)</f>
        <v>KAWASAKI</v>
      </c>
      <c r="N1106" s="63" t="str">
        <f>VLOOKUP(D1106,'[3]NEW LEGEND 2026'!G:J,4,0)</f>
        <v>BLACK/RED</v>
      </c>
      <c r="O1106" s="68" t="str">
        <f t="shared" si="103"/>
        <v>JUN</v>
      </c>
      <c r="P1106" s="68">
        <f t="shared" si="104"/>
        <v>18</v>
      </c>
      <c r="Q1106" s="68">
        <f t="shared" si="105"/>
        <v>2026</v>
      </c>
      <c r="R1106" s="69">
        <f t="shared" si="106"/>
        <v>-138.66666666665697</v>
      </c>
      <c r="S1106" s="69">
        <f t="shared" si="107"/>
        <v>-84.411435185182199</v>
      </c>
      <c r="T1106" s="70" t="str">
        <f t="shared" ref="T1106:U1169" si="108">IF(R1106&lt;=30,"1-30 DAYS",IF(R1106&lt;=60,"31-60 DAYS",IF(R1106&lt;=90,"61-90 DAYS","91 DAYS UP")))</f>
        <v>1-30 DAYS</v>
      </c>
      <c r="U1106" s="70" t="str">
        <f t="shared" si="108"/>
        <v>1-30 DAYS</v>
      </c>
    </row>
    <row r="1107" spans="1:21">
      <c r="A1107" s="63" t="str">
        <f>VLOOKUP(L1107,[1]Sheet1!$N:$P,3,0)</f>
        <v>M2 STO. TOMAS</v>
      </c>
      <c r="B1107" s="66">
        <v>46192.492685185192</v>
      </c>
      <c r="C1107" s="66">
        <v>46192.492685185192</v>
      </c>
      <c r="D1107" s="67" t="s">
        <v>3018</v>
      </c>
      <c r="E1107" s="67" t="s">
        <v>3019</v>
      </c>
      <c r="F1107" s="1">
        <v>1</v>
      </c>
      <c r="G1107" s="63" t="str">
        <f>VLOOKUP(D1107,[2]MINDANAO!$B:$C,2,0)</f>
        <v>BURGMAN STREET EX</v>
      </c>
      <c r="H1107" s="67">
        <v>80055.360000000001</v>
      </c>
      <c r="I1107" s="63" t="str">
        <f>VLOOKUP(L1107,'[3]NEW LEGEND 2026'!M:S,7,0)</f>
        <v>ULTIMATE</v>
      </c>
      <c r="J1107" s="67" t="s">
        <v>3020</v>
      </c>
      <c r="K1107" s="67" t="s">
        <v>3021</v>
      </c>
      <c r="L1107" s="67" t="s">
        <v>1367</v>
      </c>
      <c r="M1107" s="63" t="str">
        <f>VLOOKUP(D1107,'[3]NEW LEGEND 2026'!G:I,3,0)</f>
        <v>SUZUKI</v>
      </c>
      <c r="N1107" s="63" t="str">
        <f>VLOOKUP(D1107,'[3]NEW LEGEND 2026'!G:J,4,0)</f>
        <v>WHITE</v>
      </c>
      <c r="O1107" s="68" t="str">
        <f t="shared" si="103"/>
        <v>JUN</v>
      </c>
      <c r="P1107" s="68">
        <f t="shared" si="104"/>
        <v>19</v>
      </c>
      <c r="Q1107" s="68">
        <f t="shared" si="105"/>
        <v>2026</v>
      </c>
      <c r="R1107" s="69">
        <f t="shared" si="106"/>
        <v>-139.49268518519239</v>
      </c>
      <c r="S1107" s="69">
        <f t="shared" si="107"/>
        <v>-139.49268518519239</v>
      </c>
      <c r="T1107" s="70" t="str">
        <f t="shared" si="108"/>
        <v>1-30 DAYS</v>
      </c>
      <c r="U1107" s="70" t="str">
        <f t="shared" si="108"/>
        <v>1-30 DAYS</v>
      </c>
    </row>
    <row r="1108" spans="1:21">
      <c r="A1108" s="63" t="str">
        <f>VLOOKUP(L1108,[1]Sheet1!$N:$P,3,0)</f>
        <v>M2 STO. TOMAS</v>
      </c>
      <c r="B1108" s="66">
        <v>46192.492685185192</v>
      </c>
      <c r="C1108" s="66">
        <v>46192.492685185192</v>
      </c>
      <c r="D1108" s="67" t="s">
        <v>3018</v>
      </c>
      <c r="E1108" s="67" t="s">
        <v>3019</v>
      </c>
      <c r="F1108" s="1">
        <v>1</v>
      </c>
      <c r="G1108" s="63" t="str">
        <f>VLOOKUP(D1108,[2]MINDANAO!$B:$C,2,0)</f>
        <v>BURGMAN STREET EX</v>
      </c>
      <c r="H1108" s="67">
        <v>80055.360000000001</v>
      </c>
      <c r="I1108" s="63" t="str">
        <f>VLOOKUP(L1108,'[3]NEW LEGEND 2026'!M:S,7,0)</f>
        <v>ULTIMATE</v>
      </c>
      <c r="J1108" s="67" t="s">
        <v>3022</v>
      </c>
      <c r="K1108" s="67" t="s">
        <v>3023</v>
      </c>
      <c r="L1108" s="67" t="s">
        <v>1367</v>
      </c>
      <c r="M1108" s="63" t="str">
        <f>VLOOKUP(D1108,'[3]NEW LEGEND 2026'!G:I,3,0)</f>
        <v>SUZUKI</v>
      </c>
      <c r="N1108" s="63" t="str">
        <f>VLOOKUP(D1108,'[3]NEW LEGEND 2026'!G:J,4,0)</f>
        <v>WHITE</v>
      </c>
      <c r="O1108" s="68" t="str">
        <f t="shared" si="103"/>
        <v>JUN</v>
      </c>
      <c r="P1108" s="68">
        <f t="shared" si="104"/>
        <v>19</v>
      </c>
      <c r="Q1108" s="68">
        <f t="shared" si="105"/>
        <v>2026</v>
      </c>
      <c r="R1108" s="69">
        <f t="shared" si="106"/>
        <v>-139.49268518519239</v>
      </c>
      <c r="S1108" s="69">
        <f t="shared" si="107"/>
        <v>-139.49268518519239</v>
      </c>
      <c r="T1108" s="70" t="str">
        <f t="shared" si="108"/>
        <v>1-30 DAYS</v>
      </c>
      <c r="U1108" s="70" t="str">
        <f t="shared" si="108"/>
        <v>1-30 DAYS</v>
      </c>
    </row>
    <row r="1109" spans="1:21">
      <c r="A1109" s="63" t="str">
        <f>VLOOKUP(L1109,[1]Sheet1!$N:$P,3,0)</f>
        <v>M2 STO. TOMAS</v>
      </c>
      <c r="B1109" s="66">
        <v>46192.492685185192</v>
      </c>
      <c r="C1109" s="66">
        <v>46192.492685185192</v>
      </c>
      <c r="D1109" s="67" t="s">
        <v>3018</v>
      </c>
      <c r="E1109" s="67" t="s">
        <v>3019</v>
      </c>
      <c r="F1109" s="1">
        <v>1</v>
      </c>
      <c r="G1109" s="63" t="str">
        <f>VLOOKUP(D1109,[2]MINDANAO!$B:$C,2,0)</f>
        <v>BURGMAN STREET EX</v>
      </c>
      <c r="H1109" s="67">
        <v>80055.360000000001</v>
      </c>
      <c r="I1109" s="63" t="str">
        <f>VLOOKUP(L1109,'[3]NEW LEGEND 2026'!M:S,7,0)</f>
        <v>ULTIMATE</v>
      </c>
      <c r="J1109" s="67" t="s">
        <v>3024</v>
      </c>
      <c r="K1109" s="67" t="s">
        <v>3025</v>
      </c>
      <c r="L1109" s="67" t="s">
        <v>1367</v>
      </c>
      <c r="M1109" s="63" t="str">
        <f>VLOOKUP(D1109,'[3]NEW LEGEND 2026'!G:I,3,0)</f>
        <v>SUZUKI</v>
      </c>
      <c r="N1109" s="63" t="str">
        <f>VLOOKUP(D1109,'[3]NEW LEGEND 2026'!G:J,4,0)</f>
        <v>WHITE</v>
      </c>
      <c r="O1109" s="68" t="str">
        <f t="shared" si="103"/>
        <v>JUN</v>
      </c>
      <c r="P1109" s="68">
        <f t="shared" si="104"/>
        <v>19</v>
      </c>
      <c r="Q1109" s="68">
        <f t="shared" si="105"/>
        <v>2026</v>
      </c>
      <c r="R1109" s="69">
        <f t="shared" si="106"/>
        <v>-139.49268518519239</v>
      </c>
      <c r="S1109" s="69">
        <f t="shared" si="107"/>
        <v>-139.49268518519239</v>
      </c>
      <c r="T1109" s="70" t="str">
        <f t="shared" si="108"/>
        <v>1-30 DAYS</v>
      </c>
      <c r="U1109" s="70" t="str">
        <f t="shared" si="108"/>
        <v>1-30 DAYS</v>
      </c>
    </row>
    <row r="1110" spans="1:21">
      <c r="A1110" s="63" t="str">
        <f>VLOOKUP(L1110,[1]Sheet1!$N:$P,3,0)</f>
        <v>M1 HONDA KORONADAL</v>
      </c>
      <c r="B1110" s="66">
        <v>46192.65929398148</v>
      </c>
      <c r="C1110" s="66">
        <v>46192.65929398148</v>
      </c>
      <c r="D1110" s="67" t="s">
        <v>915</v>
      </c>
      <c r="E1110" s="67" t="s">
        <v>916</v>
      </c>
      <c r="F1110" s="1">
        <v>1</v>
      </c>
      <c r="G1110" s="63" t="str">
        <f>VLOOKUP(D1110,[2]MINDANAO!$B:$C,2,0)</f>
        <v>XRM DUAL SPORTS FI(DS)</v>
      </c>
      <c r="H1110" s="67">
        <v>70158</v>
      </c>
      <c r="I1110" s="63" t="str">
        <f>VLOOKUP(L1110,'[3]NEW LEGEND 2026'!M:S,7,0)</f>
        <v>HONDA</v>
      </c>
      <c r="J1110" s="67" t="s">
        <v>3026</v>
      </c>
      <c r="K1110" s="67" t="s">
        <v>3027</v>
      </c>
      <c r="L1110" s="67" t="s">
        <v>1952</v>
      </c>
      <c r="M1110" s="63" t="str">
        <f>VLOOKUP(D1110,'[3]NEW LEGEND 2026'!G:I,3,0)</f>
        <v>HONDA</v>
      </c>
      <c r="N1110" s="63" t="str">
        <f>VLOOKUP(D1110,'[3]NEW LEGEND 2026'!G:J,4,0)</f>
        <v>BLUE/BLACK</v>
      </c>
      <c r="O1110" s="68" t="str">
        <f t="shared" si="103"/>
        <v>JUN</v>
      </c>
      <c r="P1110" s="68">
        <f t="shared" si="104"/>
        <v>19</v>
      </c>
      <c r="Q1110" s="68">
        <f t="shared" si="105"/>
        <v>2026</v>
      </c>
      <c r="R1110" s="69">
        <f t="shared" si="106"/>
        <v>-139.65929398148</v>
      </c>
      <c r="S1110" s="69">
        <f t="shared" si="107"/>
        <v>-139.65929398148</v>
      </c>
      <c r="T1110" s="70" t="str">
        <f t="shared" si="108"/>
        <v>1-30 DAYS</v>
      </c>
      <c r="U1110" s="70" t="str">
        <f t="shared" si="108"/>
        <v>1-30 DAYS</v>
      </c>
    </row>
    <row r="1111" spans="1:21">
      <c r="A1111" s="63" t="str">
        <f>VLOOKUP(L1111,[1]Sheet1!$N:$P,3,0)</f>
        <v>M1 MALUNGON</v>
      </c>
      <c r="B1111" s="66">
        <v>46192.565324074072</v>
      </c>
      <c r="C1111" s="66">
        <v>46192.682916666658</v>
      </c>
      <c r="D1111" s="67" t="s">
        <v>1103</v>
      </c>
      <c r="E1111" s="67" t="s">
        <v>1104</v>
      </c>
      <c r="F1111" s="1">
        <v>1</v>
      </c>
      <c r="G1111" s="63" t="str">
        <f>VLOOKUP(D1111,[2]MINDANAO!$B:$C,2,0)</f>
        <v>TMX ALPHA FI</v>
      </c>
      <c r="H1111" s="67">
        <v>56358</v>
      </c>
      <c r="I1111" s="63" t="str">
        <f>VLOOKUP(L1111,'[3]NEW LEGEND 2026'!M:S,7,0)</f>
        <v>MUTI</v>
      </c>
      <c r="J1111" s="67" t="s">
        <v>3028</v>
      </c>
      <c r="K1111" s="67" t="s">
        <v>3029</v>
      </c>
      <c r="L1111" s="67" t="s">
        <v>462</v>
      </c>
      <c r="M1111" s="63" t="str">
        <f>VLOOKUP(D1111,'[3]NEW LEGEND 2026'!G:I,3,0)</f>
        <v>HONDA</v>
      </c>
      <c r="N1111" s="63" t="str">
        <f>VLOOKUP(D1111,'[3]NEW LEGEND 2026'!G:J,4,0)</f>
        <v>RED</v>
      </c>
      <c r="O1111" s="68" t="str">
        <f t="shared" si="103"/>
        <v>JUN</v>
      </c>
      <c r="P1111" s="68">
        <f t="shared" si="104"/>
        <v>19</v>
      </c>
      <c r="Q1111" s="68">
        <f t="shared" si="105"/>
        <v>2026</v>
      </c>
      <c r="R1111" s="69">
        <f t="shared" si="106"/>
        <v>-139.68291666665755</v>
      </c>
      <c r="S1111" s="69">
        <f t="shared" si="107"/>
        <v>-139.56532407407212</v>
      </c>
      <c r="T1111" s="70" t="str">
        <f t="shared" si="108"/>
        <v>1-30 DAYS</v>
      </c>
      <c r="U1111" s="70" t="str">
        <f t="shared" si="108"/>
        <v>1-30 DAYS</v>
      </c>
    </row>
    <row r="1112" spans="1:21">
      <c r="A1112" s="63" t="str">
        <f>VLOOKUP(L1112,[1]Sheet1!$N:$P,3,0)</f>
        <v>M1 BUTUAN</v>
      </c>
      <c r="B1112" s="66">
        <v>46191.42763888889</v>
      </c>
      <c r="C1112" s="66">
        <v>46193.392152777778</v>
      </c>
      <c r="D1112" s="67" t="s">
        <v>3030</v>
      </c>
      <c r="E1112" s="67" t="s">
        <v>3031</v>
      </c>
      <c r="F1112" s="1">
        <v>1</v>
      </c>
      <c r="G1112" s="63" t="str">
        <f>VLOOKUP(D1112,[2]MINDANAO!$B:$C,2,0)</f>
        <v>NAVI</v>
      </c>
      <c r="H1112" s="67">
        <v>58898</v>
      </c>
      <c r="I1112" s="63" t="str">
        <f>VLOOKUP(L1112,'[3]NEW LEGEND 2026'!M:S,7,0)</f>
        <v>MUTI</v>
      </c>
      <c r="J1112" s="67" t="s">
        <v>3032</v>
      </c>
      <c r="K1112" s="67" t="s">
        <v>3033</v>
      </c>
      <c r="L1112" s="67" t="s">
        <v>897</v>
      </c>
      <c r="M1112" s="63" t="str">
        <f>VLOOKUP(D1112,'[3]NEW LEGEND 2026'!G:I,3,0)</f>
        <v>HONDA</v>
      </c>
      <c r="N1112" s="63" t="str">
        <f>VLOOKUP(D1112,'[3]NEW LEGEND 2026'!G:J,4,0)</f>
        <v>WHITE/BLACK</v>
      </c>
      <c r="O1112" s="68" t="str">
        <f t="shared" si="103"/>
        <v>JUN</v>
      </c>
      <c r="P1112" s="68">
        <f t="shared" si="104"/>
        <v>20</v>
      </c>
      <c r="Q1112" s="68">
        <f t="shared" si="105"/>
        <v>2026</v>
      </c>
      <c r="R1112" s="69">
        <f t="shared" si="106"/>
        <v>-140.39215277777839</v>
      </c>
      <c r="S1112" s="69">
        <f t="shared" si="107"/>
        <v>-138.42763888889021</v>
      </c>
      <c r="T1112" s="70" t="str">
        <f t="shared" si="108"/>
        <v>1-30 DAYS</v>
      </c>
      <c r="U1112" s="70" t="str">
        <f t="shared" si="108"/>
        <v>1-30 DAYS</v>
      </c>
    </row>
    <row r="1113" spans="1:21">
      <c r="A1113" s="63" t="str">
        <f>VLOOKUP(L1113,[1]Sheet1!$N:$P,3,0)</f>
        <v>M1 BUTUAN</v>
      </c>
      <c r="B1113" s="66">
        <v>46191.42763888889</v>
      </c>
      <c r="C1113" s="66">
        <v>46193.392152777778</v>
      </c>
      <c r="D1113" s="67" t="s">
        <v>1103</v>
      </c>
      <c r="E1113" s="67" t="s">
        <v>1104</v>
      </c>
      <c r="F1113" s="1">
        <v>1</v>
      </c>
      <c r="G1113" s="63" t="str">
        <f>VLOOKUP(D1113,[2]MINDANAO!$B:$C,2,0)</f>
        <v>TMX ALPHA FI</v>
      </c>
      <c r="H1113" s="67">
        <v>56358</v>
      </c>
      <c r="I1113" s="63" t="str">
        <f>VLOOKUP(L1113,'[3]NEW LEGEND 2026'!M:S,7,0)</f>
        <v>MUTI</v>
      </c>
      <c r="J1113" s="67" t="s">
        <v>3034</v>
      </c>
      <c r="K1113" s="67" t="s">
        <v>3035</v>
      </c>
      <c r="L1113" s="67" t="s">
        <v>897</v>
      </c>
      <c r="M1113" s="63" t="str">
        <f>VLOOKUP(D1113,'[3]NEW LEGEND 2026'!G:I,3,0)</f>
        <v>HONDA</v>
      </c>
      <c r="N1113" s="63" t="str">
        <f>VLOOKUP(D1113,'[3]NEW LEGEND 2026'!G:J,4,0)</f>
        <v>RED</v>
      </c>
      <c r="O1113" s="68" t="str">
        <f t="shared" si="103"/>
        <v>JUN</v>
      </c>
      <c r="P1113" s="68">
        <f t="shared" si="104"/>
        <v>20</v>
      </c>
      <c r="Q1113" s="68">
        <f t="shared" si="105"/>
        <v>2026</v>
      </c>
      <c r="R1113" s="69">
        <f t="shared" si="106"/>
        <v>-140.39215277777839</v>
      </c>
      <c r="S1113" s="69">
        <f t="shared" si="107"/>
        <v>-138.42763888889021</v>
      </c>
      <c r="T1113" s="70" t="str">
        <f t="shared" si="108"/>
        <v>1-30 DAYS</v>
      </c>
      <c r="U1113" s="70" t="str">
        <f t="shared" si="108"/>
        <v>1-30 DAYS</v>
      </c>
    </row>
    <row r="1114" spans="1:21">
      <c r="A1114" s="63" t="str">
        <f>VLOOKUP(L1114,[1]Sheet1!$N:$P,3,0)</f>
        <v>M1 BUTUAN</v>
      </c>
      <c r="B1114" s="66">
        <v>46191.42763888889</v>
      </c>
      <c r="C1114" s="66">
        <v>46193.392152777778</v>
      </c>
      <c r="D1114" s="67" t="s">
        <v>553</v>
      </c>
      <c r="E1114" s="67" t="s">
        <v>554</v>
      </c>
      <c r="F1114" s="1">
        <v>1</v>
      </c>
      <c r="G1114" s="63" t="str">
        <f>VLOOKUP(D1114,[2]MINDANAO!$B:$C,2,0)</f>
        <v>TMX ALPHA FI</v>
      </c>
      <c r="H1114" s="67">
        <v>56356</v>
      </c>
      <c r="I1114" s="63" t="str">
        <f>VLOOKUP(L1114,'[3]NEW LEGEND 2026'!M:S,7,0)</f>
        <v>MUTI</v>
      </c>
      <c r="J1114" s="67" t="s">
        <v>3036</v>
      </c>
      <c r="K1114" s="67" t="s">
        <v>3037</v>
      </c>
      <c r="L1114" s="67" t="s">
        <v>897</v>
      </c>
      <c r="M1114" s="63" t="str">
        <f>VLOOKUP(D1114,'[3]NEW LEGEND 2026'!G:I,3,0)</f>
        <v>HONDA</v>
      </c>
      <c r="N1114" s="63" t="str">
        <f>VLOOKUP(D1114,'[3]NEW LEGEND 2026'!G:J,4,0)</f>
        <v>SILVER</v>
      </c>
      <c r="O1114" s="68" t="str">
        <f t="shared" si="103"/>
        <v>JUN</v>
      </c>
      <c r="P1114" s="68">
        <f t="shared" si="104"/>
        <v>20</v>
      </c>
      <c r="Q1114" s="68">
        <f t="shared" si="105"/>
        <v>2026</v>
      </c>
      <c r="R1114" s="69">
        <f t="shared" si="106"/>
        <v>-140.39215277777839</v>
      </c>
      <c r="S1114" s="69">
        <f t="shared" si="107"/>
        <v>-138.42763888889021</v>
      </c>
      <c r="T1114" s="70" t="str">
        <f t="shared" si="108"/>
        <v>1-30 DAYS</v>
      </c>
      <c r="U1114" s="70" t="str">
        <f t="shared" si="108"/>
        <v>1-30 DAYS</v>
      </c>
    </row>
    <row r="1115" spans="1:21">
      <c r="A1115" s="63" t="str">
        <f>VLOOKUP(L1115,[1]Sheet1!$N:$P,3,0)</f>
        <v>M1 BUTUAN</v>
      </c>
      <c r="B1115" s="66">
        <v>46191.42763888889</v>
      </c>
      <c r="C1115" s="66">
        <v>46193.392152777778</v>
      </c>
      <c r="D1115" s="67" t="s">
        <v>831</v>
      </c>
      <c r="E1115" s="67" t="s">
        <v>832</v>
      </c>
      <c r="F1115" s="1">
        <v>1</v>
      </c>
      <c r="G1115" s="63" t="str">
        <f>VLOOKUP(D1115,[2]MINDANAO!$B:$C,2,0)</f>
        <v>TMX ALPHA FI</v>
      </c>
      <c r="H1115" s="67">
        <v>56358</v>
      </c>
      <c r="I1115" s="63" t="str">
        <f>VLOOKUP(L1115,'[3]NEW LEGEND 2026'!M:S,7,0)</f>
        <v>MUTI</v>
      </c>
      <c r="J1115" s="67" t="s">
        <v>3038</v>
      </c>
      <c r="K1115" s="67" t="s">
        <v>3039</v>
      </c>
      <c r="L1115" s="67" t="s">
        <v>897</v>
      </c>
      <c r="M1115" s="63" t="str">
        <f>VLOOKUP(D1115,'[3]NEW LEGEND 2026'!G:I,3,0)</f>
        <v>HONDA</v>
      </c>
      <c r="N1115" s="63" t="str">
        <f>VLOOKUP(D1115,'[3]NEW LEGEND 2026'!G:J,4,0)</f>
        <v>BLACK</v>
      </c>
      <c r="O1115" s="68" t="str">
        <f t="shared" si="103"/>
        <v>JUN</v>
      </c>
      <c r="P1115" s="68">
        <f t="shared" si="104"/>
        <v>20</v>
      </c>
      <c r="Q1115" s="68">
        <f t="shared" si="105"/>
        <v>2026</v>
      </c>
      <c r="R1115" s="69">
        <f t="shared" si="106"/>
        <v>-140.39215277777839</v>
      </c>
      <c r="S1115" s="69">
        <f t="shared" si="107"/>
        <v>-138.42763888889021</v>
      </c>
      <c r="T1115" s="70" t="str">
        <f t="shared" si="108"/>
        <v>1-30 DAYS</v>
      </c>
      <c r="U1115" s="70" t="str">
        <f t="shared" si="108"/>
        <v>1-30 DAYS</v>
      </c>
    </row>
    <row r="1116" spans="1:21">
      <c r="A1116" s="63" t="str">
        <f>VLOOKUP(L1116,[1]Sheet1!$N:$P,3,0)</f>
        <v>M2 BAYUGAN</v>
      </c>
      <c r="B1116" s="66">
        <v>46191.405138888891</v>
      </c>
      <c r="C1116" s="66">
        <v>46193.399212962962</v>
      </c>
      <c r="D1116" s="67" t="s">
        <v>3030</v>
      </c>
      <c r="E1116" s="67" t="s">
        <v>3031</v>
      </c>
      <c r="F1116" s="1">
        <v>1</v>
      </c>
      <c r="G1116" s="63" t="str">
        <f>VLOOKUP(D1116,[2]MINDANAO!$B:$C,2,0)</f>
        <v>NAVI</v>
      </c>
      <c r="H1116" s="67">
        <v>58898</v>
      </c>
      <c r="I1116" s="63" t="str">
        <f>VLOOKUP(L1116,'[3]NEW LEGEND 2026'!M:S,7,0)</f>
        <v>ULTIMATE</v>
      </c>
      <c r="J1116" s="67" t="s">
        <v>3040</v>
      </c>
      <c r="K1116" s="67" t="s">
        <v>3041</v>
      </c>
      <c r="L1116" s="67" t="s">
        <v>692</v>
      </c>
      <c r="M1116" s="63" t="str">
        <f>VLOOKUP(D1116,'[3]NEW LEGEND 2026'!G:I,3,0)</f>
        <v>HONDA</v>
      </c>
      <c r="N1116" s="63" t="str">
        <f>VLOOKUP(D1116,'[3]NEW LEGEND 2026'!G:J,4,0)</f>
        <v>WHITE/BLACK</v>
      </c>
      <c r="O1116" s="68" t="str">
        <f t="shared" si="103"/>
        <v>JUN</v>
      </c>
      <c r="P1116" s="68">
        <f t="shared" si="104"/>
        <v>20</v>
      </c>
      <c r="Q1116" s="68">
        <f t="shared" si="105"/>
        <v>2026</v>
      </c>
      <c r="R1116" s="69">
        <f t="shared" si="106"/>
        <v>-140.39921296296234</v>
      </c>
      <c r="S1116" s="69">
        <f t="shared" si="107"/>
        <v>-138.40513888889109</v>
      </c>
      <c r="T1116" s="70" t="str">
        <f t="shared" si="108"/>
        <v>1-30 DAYS</v>
      </c>
      <c r="U1116" s="70" t="str">
        <f t="shared" si="108"/>
        <v>1-30 DAYS</v>
      </c>
    </row>
    <row r="1117" spans="1:21">
      <c r="A1117" s="63" t="str">
        <f>VLOOKUP(L1117,[1]Sheet1!$N:$P,3,0)</f>
        <v>M2 BAYUGAN</v>
      </c>
      <c r="B1117" s="66">
        <v>46191.405138888891</v>
      </c>
      <c r="C1117" s="66">
        <v>46193.399212962962</v>
      </c>
      <c r="D1117" s="67" t="s">
        <v>2075</v>
      </c>
      <c r="E1117" s="67" t="s">
        <v>2076</v>
      </c>
      <c r="F1117" s="1">
        <v>1</v>
      </c>
      <c r="G1117" s="63" t="str">
        <f>VLOOKUP(D1117,[2]MINDANAO!$B:$C,2,0)</f>
        <v>CLICK160 FI</v>
      </c>
      <c r="H1117" s="67">
        <v>104990</v>
      </c>
      <c r="I1117" s="63" t="str">
        <f>VLOOKUP(L1117,'[3]NEW LEGEND 2026'!M:S,7,0)</f>
        <v>ULTIMATE</v>
      </c>
      <c r="J1117" s="67" t="s">
        <v>3042</v>
      </c>
      <c r="K1117" s="67" t="s">
        <v>3043</v>
      </c>
      <c r="L1117" s="67" t="s">
        <v>692</v>
      </c>
      <c r="M1117" s="63" t="str">
        <f>VLOOKUP(D1117,'[3]NEW LEGEND 2026'!G:I,3,0)</f>
        <v>HONDA</v>
      </c>
      <c r="N1117" s="63" t="str">
        <f>VLOOKUP(D1117,'[3]NEW LEGEND 2026'!G:J,4,0)</f>
        <v>WHITE</v>
      </c>
      <c r="O1117" s="68" t="str">
        <f t="shared" si="103"/>
        <v>JUN</v>
      </c>
      <c r="P1117" s="68">
        <f t="shared" si="104"/>
        <v>20</v>
      </c>
      <c r="Q1117" s="68">
        <f t="shared" si="105"/>
        <v>2026</v>
      </c>
      <c r="R1117" s="69">
        <f t="shared" si="106"/>
        <v>-140.39921296296234</v>
      </c>
      <c r="S1117" s="69">
        <f t="shared" si="107"/>
        <v>-138.40513888889109</v>
      </c>
      <c r="T1117" s="70" t="str">
        <f t="shared" si="108"/>
        <v>1-30 DAYS</v>
      </c>
      <c r="U1117" s="70" t="str">
        <f t="shared" si="108"/>
        <v>1-30 DAYS</v>
      </c>
    </row>
    <row r="1118" spans="1:21">
      <c r="A1118" s="63" t="str">
        <f>VLOOKUP(L1118,[1]Sheet1!$N:$P,3,0)</f>
        <v>M1 ISULAN</v>
      </c>
      <c r="B1118" s="66">
        <v>46137.411446759259</v>
      </c>
      <c r="C1118" s="66">
        <v>46193.557071759264</v>
      </c>
      <c r="D1118" s="67" t="s">
        <v>663</v>
      </c>
      <c r="E1118" s="67" t="s">
        <v>664</v>
      </c>
      <c r="F1118" s="1">
        <v>1</v>
      </c>
      <c r="G1118" s="63" t="str">
        <f>VLOOKUP(D1118,[2]MINDANAO!$B:$C,2,0)</f>
        <v>CT125</v>
      </c>
      <c r="H1118" s="67">
        <v>58118</v>
      </c>
      <c r="I1118" s="63" t="str">
        <f>VLOOKUP(L1118,'[3]NEW LEGEND 2026'!M:S,7,0)</f>
        <v>MUTI</v>
      </c>
      <c r="J1118" s="67" t="s">
        <v>3044</v>
      </c>
      <c r="K1118" s="67" t="s">
        <v>3045</v>
      </c>
      <c r="L1118" s="67" t="s">
        <v>391</v>
      </c>
      <c r="M1118" s="63" t="str">
        <f>VLOOKUP(D1118,'[3]NEW LEGEND 2026'!G:I,3,0)</f>
        <v>KAWASAKI</v>
      </c>
      <c r="N1118" s="63" t="str">
        <f>VLOOKUP(D1118,'[3]NEW LEGEND 2026'!G:J,4,0)</f>
        <v>BLACK/RED</v>
      </c>
      <c r="O1118" s="68" t="str">
        <f t="shared" si="103"/>
        <v>JUN</v>
      </c>
      <c r="P1118" s="68">
        <f t="shared" si="104"/>
        <v>20</v>
      </c>
      <c r="Q1118" s="68">
        <f t="shared" si="105"/>
        <v>2026</v>
      </c>
      <c r="R1118" s="69">
        <f t="shared" si="106"/>
        <v>-140.55707175926364</v>
      </c>
      <c r="S1118" s="69">
        <f t="shared" si="107"/>
        <v>-84.411446759258979</v>
      </c>
      <c r="T1118" s="70" t="str">
        <f t="shared" si="108"/>
        <v>1-30 DAYS</v>
      </c>
      <c r="U1118" s="70" t="str">
        <f t="shared" si="108"/>
        <v>1-30 DAYS</v>
      </c>
    </row>
    <row r="1119" spans="1:21">
      <c r="A1119" s="63" t="str">
        <f>VLOOKUP(L1119,[1]Sheet1!$N:$P,3,0)</f>
        <v>M2 CABADBARAN</v>
      </c>
      <c r="B1119" s="66">
        <v>46191.405138888891</v>
      </c>
      <c r="C1119" s="66">
        <v>46193.6796875</v>
      </c>
      <c r="D1119" s="67" t="s">
        <v>2075</v>
      </c>
      <c r="E1119" s="67" t="s">
        <v>2076</v>
      </c>
      <c r="F1119" s="1">
        <v>1</v>
      </c>
      <c r="G1119" s="63" t="str">
        <f>VLOOKUP(D1119,[2]MINDANAO!$B:$C,2,0)</f>
        <v>CLICK160 FI</v>
      </c>
      <c r="H1119" s="67">
        <v>104990</v>
      </c>
      <c r="I1119" s="63" t="str">
        <f>VLOOKUP(L1119,'[3]NEW LEGEND 2026'!M:S,7,0)</f>
        <v>ULTIMATE</v>
      </c>
      <c r="J1119" s="67" t="s">
        <v>3046</v>
      </c>
      <c r="K1119" s="67" t="s">
        <v>3047</v>
      </c>
      <c r="L1119" s="67" t="s">
        <v>704</v>
      </c>
      <c r="M1119" s="63" t="str">
        <f>VLOOKUP(D1119,'[3]NEW LEGEND 2026'!G:I,3,0)</f>
        <v>HONDA</v>
      </c>
      <c r="N1119" s="63" t="str">
        <f>VLOOKUP(D1119,'[3]NEW LEGEND 2026'!G:J,4,0)</f>
        <v>WHITE</v>
      </c>
      <c r="O1119" s="68" t="str">
        <f t="shared" si="103"/>
        <v>JUN</v>
      </c>
      <c r="P1119" s="68">
        <f t="shared" si="104"/>
        <v>20</v>
      </c>
      <c r="Q1119" s="68">
        <f t="shared" si="105"/>
        <v>2026</v>
      </c>
      <c r="R1119" s="69">
        <f t="shared" si="106"/>
        <v>-140.6796875</v>
      </c>
      <c r="S1119" s="69">
        <f t="shared" si="107"/>
        <v>-138.40513888889109</v>
      </c>
      <c r="T1119" s="70" t="str">
        <f t="shared" si="108"/>
        <v>1-30 DAYS</v>
      </c>
      <c r="U1119" s="70" t="str">
        <f t="shared" si="108"/>
        <v>1-30 DAYS</v>
      </c>
    </row>
    <row r="1120" spans="1:21">
      <c r="A1120" s="63" t="str">
        <f>VLOOKUP(L1120,[1]Sheet1!$N:$P,3,0)</f>
        <v>M1 BANGA</v>
      </c>
      <c r="B1120" s="66">
        <v>46139.618032407408</v>
      </c>
      <c r="C1120" s="66">
        <v>46195.409467592603</v>
      </c>
      <c r="D1120" s="67" t="s">
        <v>663</v>
      </c>
      <c r="E1120" s="67" t="s">
        <v>664</v>
      </c>
      <c r="F1120" s="1">
        <v>1</v>
      </c>
      <c r="G1120" s="63" t="str">
        <f>VLOOKUP(D1120,[2]MINDANAO!$B:$C,2,0)</f>
        <v>CT125</v>
      </c>
      <c r="H1120" s="67">
        <v>58118</v>
      </c>
      <c r="I1120" s="63" t="str">
        <f>VLOOKUP(L1120,'[3]NEW LEGEND 2026'!M:S,7,0)</f>
        <v>MUTI</v>
      </c>
      <c r="J1120" s="67" t="s">
        <v>3048</v>
      </c>
      <c r="K1120" s="67" t="s">
        <v>3049</v>
      </c>
      <c r="L1120" s="67" t="s">
        <v>394</v>
      </c>
      <c r="M1120" s="63" t="str">
        <f>VLOOKUP(D1120,'[3]NEW LEGEND 2026'!G:I,3,0)</f>
        <v>KAWASAKI</v>
      </c>
      <c r="N1120" s="63" t="str">
        <f>VLOOKUP(D1120,'[3]NEW LEGEND 2026'!G:J,4,0)</f>
        <v>BLACK/RED</v>
      </c>
      <c r="O1120" s="68" t="str">
        <f t="shared" si="103"/>
        <v>JUN</v>
      </c>
      <c r="P1120" s="68">
        <f t="shared" si="104"/>
        <v>22</v>
      </c>
      <c r="Q1120" s="68">
        <f t="shared" si="105"/>
        <v>2026</v>
      </c>
      <c r="R1120" s="69">
        <f t="shared" si="106"/>
        <v>-142.4094675926026</v>
      </c>
      <c r="S1120" s="69">
        <f t="shared" si="107"/>
        <v>-86.618032407408464</v>
      </c>
      <c r="T1120" s="70" t="str">
        <f t="shared" si="108"/>
        <v>1-30 DAYS</v>
      </c>
      <c r="U1120" s="70" t="str">
        <f t="shared" si="108"/>
        <v>1-30 DAYS</v>
      </c>
    </row>
    <row r="1121" spans="1:21">
      <c r="A1121" s="63" t="str">
        <f>VLOOKUP(L1121,[1]Sheet1!$N:$P,3,0)</f>
        <v>M1 SURALLAH</v>
      </c>
      <c r="B1121" s="66">
        <v>46139.625590277778</v>
      </c>
      <c r="C1121" s="66">
        <v>46196.565706018519</v>
      </c>
      <c r="D1121" s="67" t="s">
        <v>663</v>
      </c>
      <c r="E1121" s="67" t="s">
        <v>664</v>
      </c>
      <c r="F1121" s="1">
        <v>1</v>
      </c>
      <c r="G1121" s="63" t="str">
        <f>VLOOKUP(D1121,[2]MINDANAO!$B:$C,2,0)</f>
        <v>CT125</v>
      </c>
      <c r="H1121" s="67">
        <v>58118</v>
      </c>
      <c r="I1121" s="63" t="str">
        <f>VLOOKUP(L1121,'[3]NEW LEGEND 2026'!M:S,7,0)</f>
        <v>MUTI</v>
      </c>
      <c r="J1121" s="67" t="s">
        <v>3050</v>
      </c>
      <c r="K1121" s="67" t="s">
        <v>3051</v>
      </c>
      <c r="L1121" s="67" t="s">
        <v>546</v>
      </c>
      <c r="M1121" s="63" t="str">
        <f>VLOOKUP(D1121,'[3]NEW LEGEND 2026'!G:I,3,0)</f>
        <v>KAWASAKI</v>
      </c>
      <c r="N1121" s="63" t="str">
        <f>VLOOKUP(D1121,'[3]NEW LEGEND 2026'!G:J,4,0)</f>
        <v>BLACK/RED</v>
      </c>
      <c r="O1121" s="68" t="str">
        <f t="shared" si="103"/>
        <v>JUN</v>
      </c>
      <c r="P1121" s="68">
        <f t="shared" si="104"/>
        <v>23</v>
      </c>
      <c r="Q1121" s="68">
        <f t="shared" si="105"/>
        <v>2026</v>
      </c>
      <c r="R1121" s="69">
        <f t="shared" si="106"/>
        <v>-143.56570601851854</v>
      </c>
      <c r="S1121" s="69">
        <f t="shared" si="107"/>
        <v>-86.625590277777519</v>
      </c>
      <c r="T1121" s="70" t="str">
        <f t="shared" si="108"/>
        <v>1-30 DAYS</v>
      </c>
      <c r="U1121" s="70" t="str">
        <f t="shared" si="108"/>
        <v>1-30 DAYS</v>
      </c>
    </row>
    <row r="1122" spans="1:21">
      <c r="A1122" s="63" t="str">
        <f>VLOOKUP(L1122,[1]Sheet1!$N:$P,3,0)</f>
        <v>M1 SURALLAH</v>
      </c>
      <c r="B1122" s="66">
        <v>46137.641400462962</v>
      </c>
      <c r="C1122" s="66">
        <v>46196.565706018519</v>
      </c>
      <c r="D1122" s="67" t="s">
        <v>663</v>
      </c>
      <c r="E1122" s="67" t="s">
        <v>664</v>
      </c>
      <c r="F1122" s="1">
        <v>1</v>
      </c>
      <c r="G1122" s="63" t="str">
        <f>VLOOKUP(D1122,[2]MINDANAO!$B:$C,2,0)</f>
        <v>CT125</v>
      </c>
      <c r="H1122" s="67">
        <v>58118</v>
      </c>
      <c r="I1122" s="63" t="str">
        <f>VLOOKUP(L1122,'[3]NEW LEGEND 2026'!M:S,7,0)</f>
        <v>MUTI</v>
      </c>
      <c r="J1122" s="67" t="s">
        <v>3052</v>
      </c>
      <c r="K1122" s="67" t="s">
        <v>3053</v>
      </c>
      <c r="L1122" s="67" t="s">
        <v>546</v>
      </c>
      <c r="M1122" s="63" t="str">
        <f>VLOOKUP(D1122,'[3]NEW LEGEND 2026'!G:I,3,0)</f>
        <v>KAWASAKI</v>
      </c>
      <c r="N1122" s="63" t="str">
        <f>VLOOKUP(D1122,'[3]NEW LEGEND 2026'!G:J,4,0)</f>
        <v>BLACK/RED</v>
      </c>
      <c r="O1122" s="68" t="str">
        <f t="shared" si="103"/>
        <v>JUN</v>
      </c>
      <c r="P1122" s="68">
        <f t="shared" si="104"/>
        <v>23</v>
      </c>
      <c r="Q1122" s="68">
        <f t="shared" si="105"/>
        <v>2026</v>
      </c>
      <c r="R1122" s="69">
        <f t="shared" si="106"/>
        <v>-143.56570601851854</v>
      </c>
      <c r="S1122" s="69">
        <f t="shared" si="107"/>
        <v>-84.641400462962338</v>
      </c>
      <c r="T1122" s="70" t="str">
        <f t="shared" si="108"/>
        <v>1-30 DAYS</v>
      </c>
      <c r="U1122" s="70" t="str">
        <f t="shared" si="108"/>
        <v>1-30 DAYS</v>
      </c>
    </row>
    <row r="1123" spans="1:21">
      <c r="A1123" s="63" t="str">
        <f>VLOOKUP(L1123,[1]Sheet1!$N:$P,3,0)</f>
        <v>M1 SURALLAH</v>
      </c>
      <c r="B1123" s="66">
        <v>46137.64502314815</v>
      </c>
      <c r="C1123" s="66">
        <v>46196.565706018519</v>
      </c>
      <c r="D1123" s="67" t="s">
        <v>663</v>
      </c>
      <c r="E1123" s="67" t="s">
        <v>664</v>
      </c>
      <c r="F1123" s="1">
        <v>1</v>
      </c>
      <c r="G1123" s="63" t="str">
        <f>VLOOKUP(D1123,[2]MINDANAO!$B:$C,2,0)</f>
        <v>CT125</v>
      </c>
      <c r="H1123" s="67">
        <v>58118</v>
      </c>
      <c r="I1123" s="63" t="str">
        <f>VLOOKUP(L1123,'[3]NEW LEGEND 2026'!M:S,7,0)</f>
        <v>MUTI</v>
      </c>
      <c r="J1123" s="67" t="s">
        <v>3054</v>
      </c>
      <c r="K1123" s="67" t="s">
        <v>3055</v>
      </c>
      <c r="L1123" s="67" t="s">
        <v>546</v>
      </c>
      <c r="M1123" s="63" t="str">
        <f>VLOOKUP(D1123,'[3]NEW LEGEND 2026'!G:I,3,0)</f>
        <v>KAWASAKI</v>
      </c>
      <c r="N1123" s="63" t="str">
        <f>VLOOKUP(D1123,'[3]NEW LEGEND 2026'!G:J,4,0)</f>
        <v>BLACK/RED</v>
      </c>
      <c r="O1123" s="68" t="str">
        <f t="shared" si="103"/>
        <v>JUN</v>
      </c>
      <c r="P1123" s="68">
        <f t="shared" si="104"/>
        <v>23</v>
      </c>
      <c r="Q1123" s="68">
        <f t="shared" si="105"/>
        <v>2026</v>
      </c>
      <c r="R1123" s="69">
        <f t="shared" si="106"/>
        <v>-143.56570601851854</v>
      </c>
      <c r="S1123" s="69">
        <f t="shared" si="107"/>
        <v>-84.645023148150358</v>
      </c>
      <c r="T1123" s="70" t="str">
        <f t="shared" si="108"/>
        <v>1-30 DAYS</v>
      </c>
      <c r="U1123" s="70" t="str">
        <f t="shared" si="108"/>
        <v>1-30 DAYS</v>
      </c>
    </row>
    <row r="1124" spans="1:21">
      <c r="A1124" s="63" t="str">
        <f>VLOOKUP(L1124,[1]Sheet1!$N:$P,3,0)</f>
        <v>M1 SURALLAH</v>
      </c>
      <c r="B1124" s="66">
        <v>46195.406689814823</v>
      </c>
      <c r="C1124" s="66">
        <v>46196.565706018519</v>
      </c>
      <c r="D1124" s="67" t="s">
        <v>1888</v>
      </c>
      <c r="E1124" s="67" t="s">
        <v>1889</v>
      </c>
      <c r="F1124" s="1">
        <v>1</v>
      </c>
      <c r="G1124" s="63" t="str">
        <f>VLOOKUP(D1124,[2]MINDANAO!$B:$C,2,0)</f>
        <v>XR150</v>
      </c>
      <c r="H1124" s="67">
        <v>94870</v>
      </c>
      <c r="I1124" s="63" t="str">
        <f>VLOOKUP(L1124,'[3]NEW LEGEND 2026'!M:S,7,0)</f>
        <v>MUTI</v>
      </c>
      <c r="J1124" s="67" t="s">
        <v>3056</v>
      </c>
      <c r="K1124" s="67" t="s">
        <v>3057</v>
      </c>
      <c r="L1124" s="67" t="s">
        <v>546</v>
      </c>
      <c r="M1124" s="63" t="str">
        <f>VLOOKUP(D1124,'[3]NEW LEGEND 2026'!G:I,3,0)</f>
        <v>HONDA</v>
      </c>
      <c r="N1124" s="63" t="str">
        <f>VLOOKUP(D1124,'[3]NEW LEGEND 2026'!G:J,4,0)</f>
        <v>WHITE</v>
      </c>
      <c r="O1124" s="68" t="str">
        <f t="shared" si="103"/>
        <v>JUN</v>
      </c>
      <c r="P1124" s="68">
        <f t="shared" si="104"/>
        <v>23</v>
      </c>
      <c r="Q1124" s="68">
        <f t="shared" si="105"/>
        <v>2026</v>
      </c>
      <c r="R1124" s="69">
        <f t="shared" si="106"/>
        <v>-143.56570601851854</v>
      </c>
      <c r="S1124" s="69">
        <f t="shared" si="107"/>
        <v>-142.40668981482304</v>
      </c>
      <c r="T1124" s="70" t="str">
        <f t="shared" si="108"/>
        <v>1-30 DAYS</v>
      </c>
      <c r="U1124" s="70" t="str">
        <f t="shared" si="108"/>
        <v>1-30 DAYS</v>
      </c>
    </row>
    <row r="1125" spans="1:21">
      <c r="A1125" s="63" t="str">
        <f>VLOOKUP(L1125,[1]Sheet1!$N:$P,3,0)</f>
        <v>M1 SURALLAH</v>
      </c>
      <c r="B1125" s="66">
        <v>46195.406689814823</v>
      </c>
      <c r="C1125" s="66">
        <v>46196.565706018519</v>
      </c>
      <c r="D1125" s="67" t="s">
        <v>1888</v>
      </c>
      <c r="E1125" s="67" t="s">
        <v>1889</v>
      </c>
      <c r="F1125" s="1">
        <v>1</v>
      </c>
      <c r="G1125" s="63" t="str">
        <f>VLOOKUP(D1125,[2]MINDANAO!$B:$C,2,0)</f>
        <v>XR150</v>
      </c>
      <c r="H1125" s="67">
        <v>94870</v>
      </c>
      <c r="I1125" s="63" t="str">
        <f>VLOOKUP(L1125,'[3]NEW LEGEND 2026'!M:S,7,0)</f>
        <v>MUTI</v>
      </c>
      <c r="J1125" s="67" t="s">
        <v>3058</v>
      </c>
      <c r="K1125" s="67" t="s">
        <v>3059</v>
      </c>
      <c r="L1125" s="67" t="s">
        <v>546</v>
      </c>
      <c r="M1125" s="63" t="str">
        <f>VLOOKUP(D1125,'[3]NEW LEGEND 2026'!G:I,3,0)</f>
        <v>HONDA</v>
      </c>
      <c r="N1125" s="63" t="str">
        <f>VLOOKUP(D1125,'[3]NEW LEGEND 2026'!G:J,4,0)</f>
        <v>WHITE</v>
      </c>
      <c r="O1125" s="68" t="str">
        <f t="shared" si="103"/>
        <v>JUN</v>
      </c>
      <c r="P1125" s="68">
        <f t="shared" si="104"/>
        <v>23</v>
      </c>
      <c r="Q1125" s="68">
        <f t="shared" si="105"/>
        <v>2026</v>
      </c>
      <c r="R1125" s="69">
        <f t="shared" si="106"/>
        <v>-143.56570601851854</v>
      </c>
      <c r="S1125" s="69">
        <f t="shared" si="107"/>
        <v>-142.40668981482304</v>
      </c>
      <c r="T1125" s="70" t="str">
        <f t="shared" si="108"/>
        <v>1-30 DAYS</v>
      </c>
      <c r="U1125" s="70" t="str">
        <f t="shared" si="108"/>
        <v>1-30 DAYS</v>
      </c>
    </row>
    <row r="1126" spans="1:21">
      <c r="A1126" s="63" t="str">
        <f>VLOOKUP(L1126,[1]Sheet1!$N:$P,3,0)</f>
        <v>M1 POLOMOLOK</v>
      </c>
      <c r="B1126" s="66">
        <v>46196.404479166667</v>
      </c>
      <c r="C1126" s="66">
        <v>46196.620416666658</v>
      </c>
      <c r="D1126" s="67" t="s">
        <v>2115</v>
      </c>
      <c r="E1126" s="67" t="s">
        <v>2116</v>
      </c>
      <c r="F1126" s="1">
        <v>1</v>
      </c>
      <c r="G1126" s="63" t="str">
        <f>VLOOKUP(D1126,[2]MINDANAO!$B:$C,2,0)</f>
        <v>BEAT FI PREM</v>
      </c>
      <c r="H1126" s="67">
        <v>64508.93</v>
      </c>
      <c r="I1126" s="63" t="str">
        <f>VLOOKUP(L1126,'[3]NEW LEGEND 2026'!M:S,7,0)</f>
        <v>MUTI</v>
      </c>
      <c r="J1126" s="67" t="s">
        <v>3060</v>
      </c>
      <c r="K1126" s="67" t="s">
        <v>3061</v>
      </c>
      <c r="L1126" s="67" t="s">
        <v>376</v>
      </c>
      <c r="M1126" s="63" t="str">
        <f>VLOOKUP(D1126,'[3]NEW LEGEND 2026'!G:I,3,0)</f>
        <v>HONDA</v>
      </c>
      <c r="N1126" s="63" t="str">
        <f>VLOOKUP(D1126,'[3]NEW LEGEND 2026'!G:J,4,0)</f>
        <v>WHITE</v>
      </c>
      <c r="O1126" s="68" t="str">
        <f t="shared" si="103"/>
        <v>JUN</v>
      </c>
      <c r="P1126" s="68">
        <f t="shared" si="104"/>
        <v>23</v>
      </c>
      <c r="Q1126" s="68">
        <f t="shared" si="105"/>
        <v>2026</v>
      </c>
      <c r="R1126" s="69">
        <f t="shared" si="106"/>
        <v>-143.62041666665755</v>
      </c>
      <c r="S1126" s="69">
        <f t="shared" si="107"/>
        <v>-143.40447916666744</v>
      </c>
      <c r="T1126" s="70" t="str">
        <f t="shared" si="108"/>
        <v>1-30 DAYS</v>
      </c>
      <c r="U1126" s="70" t="str">
        <f t="shared" si="108"/>
        <v>1-30 DAYS</v>
      </c>
    </row>
    <row r="1127" spans="1:21">
      <c r="A1127" s="63" t="str">
        <f>VLOOKUP(L1127,[1]Sheet1!$N:$P,3,0)</f>
        <v>M1 ISULAN</v>
      </c>
      <c r="B1127" s="66">
        <v>46030.688472222217</v>
      </c>
      <c r="C1127" s="66">
        <v>46196.677314814813</v>
      </c>
      <c r="D1127" s="67" t="s">
        <v>1060</v>
      </c>
      <c r="E1127" s="67" t="s">
        <v>1061</v>
      </c>
      <c r="F1127" s="1">
        <v>1</v>
      </c>
      <c r="G1127" s="63" t="str">
        <f>VLOOKUP(D1127,[2]MINDANAO!$B:$C,2,0)</f>
        <v>MIO AEROX S 155</v>
      </c>
      <c r="H1127" s="67">
        <v>152427</v>
      </c>
      <c r="I1127" s="63" t="str">
        <f>VLOOKUP(L1127,'[3]NEW LEGEND 2026'!M:S,7,0)</f>
        <v>MUTI</v>
      </c>
      <c r="J1127" s="67" t="s">
        <v>3062</v>
      </c>
      <c r="K1127" s="67" t="s">
        <v>3063</v>
      </c>
      <c r="L1127" s="67" t="s">
        <v>391</v>
      </c>
      <c r="M1127" s="63" t="str">
        <f>VLOOKUP(D1127,'[3]NEW LEGEND 2026'!G:I,3,0)</f>
        <v>YAMAHA</v>
      </c>
      <c r="N1127" s="63" t="str">
        <f>VLOOKUP(D1127,'[3]NEW LEGEND 2026'!G:J,4,0)</f>
        <v>MATTE BLUE</v>
      </c>
      <c r="O1127" s="68" t="str">
        <f t="shared" si="103"/>
        <v>JUN</v>
      </c>
      <c r="P1127" s="68">
        <f t="shared" si="104"/>
        <v>23</v>
      </c>
      <c r="Q1127" s="68">
        <f t="shared" si="105"/>
        <v>2026</v>
      </c>
      <c r="R1127" s="69">
        <f t="shared" si="106"/>
        <v>-143.67731481481314</v>
      </c>
      <c r="S1127" s="69">
        <f t="shared" si="107"/>
        <v>22.31152777778334</v>
      </c>
      <c r="T1127" s="70" t="str">
        <f t="shared" si="108"/>
        <v>1-30 DAYS</v>
      </c>
      <c r="U1127" s="70" t="str">
        <f t="shared" si="108"/>
        <v>1-30 DAYS</v>
      </c>
    </row>
    <row r="1128" spans="1:21">
      <c r="A1128" s="63" t="str">
        <f>VLOOKUP(L1128,[1]Sheet1!$N:$P,3,0)</f>
        <v>M1 SAN FRANCISCO</v>
      </c>
      <c r="B1128" s="66">
        <v>46195.475787037038</v>
      </c>
      <c r="C1128" s="66">
        <v>46197.346608796302</v>
      </c>
      <c r="D1128" s="67" t="s">
        <v>1888</v>
      </c>
      <c r="E1128" s="67" t="s">
        <v>1889</v>
      </c>
      <c r="F1128" s="1">
        <v>1</v>
      </c>
      <c r="G1128" s="63" t="str">
        <f>VLOOKUP(D1128,[2]MINDANAO!$B:$C,2,0)</f>
        <v>XR150</v>
      </c>
      <c r="H1128" s="67">
        <v>94870</v>
      </c>
      <c r="I1128" s="63" t="str">
        <f>VLOOKUP(L1128,'[3]NEW LEGEND 2026'!M:S,7,0)</f>
        <v>MUTI</v>
      </c>
      <c r="J1128" s="67" t="s">
        <v>3064</v>
      </c>
      <c r="K1128" s="67" t="s">
        <v>3065</v>
      </c>
      <c r="L1128" s="67" t="s">
        <v>1179</v>
      </c>
      <c r="M1128" s="63" t="str">
        <f>VLOOKUP(D1128,'[3]NEW LEGEND 2026'!G:I,3,0)</f>
        <v>HONDA</v>
      </c>
      <c r="N1128" s="63" t="str">
        <f>VLOOKUP(D1128,'[3]NEW LEGEND 2026'!G:J,4,0)</f>
        <v>WHITE</v>
      </c>
      <c r="O1128" s="68" t="str">
        <f t="shared" si="103"/>
        <v>JUN</v>
      </c>
      <c r="P1128" s="68">
        <f t="shared" si="104"/>
        <v>24</v>
      </c>
      <c r="Q1128" s="68">
        <f t="shared" si="105"/>
        <v>2026</v>
      </c>
      <c r="R1128" s="69">
        <f t="shared" si="106"/>
        <v>-144.34660879630246</v>
      </c>
      <c r="S1128" s="69">
        <f t="shared" si="107"/>
        <v>-142.47578703703766</v>
      </c>
      <c r="T1128" s="70" t="str">
        <f t="shared" si="108"/>
        <v>1-30 DAYS</v>
      </c>
      <c r="U1128" s="70" t="str">
        <f t="shared" si="108"/>
        <v>1-30 DAYS</v>
      </c>
    </row>
    <row r="1129" spans="1:21">
      <c r="A1129" s="63" t="str">
        <f>VLOOKUP(L1129,[1]Sheet1!$N:$P,3,0)</f>
        <v>M1 SAN FRANCISCO</v>
      </c>
      <c r="B1129" s="66">
        <v>46195.475787037038</v>
      </c>
      <c r="C1129" s="66">
        <v>46197.346608796302</v>
      </c>
      <c r="D1129" s="67" t="s">
        <v>1167</v>
      </c>
      <c r="E1129" s="67" t="s">
        <v>1168</v>
      </c>
      <c r="F1129" s="1">
        <v>1</v>
      </c>
      <c r="G1129" s="63" t="str">
        <f>VLOOKUP(D1129,[2]MINDANAO!$B:$C,2,0)</f>
        <v>XR150</v>
      </c>
      <c r="H1129" s="67">
        <v>94078</v>
      </c>
      <c r="I1129" s="63" t="str">
        <f>VLOOKUP(L1129,'[3]NEW LEGEND 2026'!M:S,7,0)</f>
        <v>MUTI</v>
      </c>
      <c r="J1129" s="67" t="s">
        <v>3066</v>
      </c>
      <c r="K1129" s="67" t="s">
        <v>3067</v>
      </c>
      <c r="L1129" s="67" t="s">
        <v>1179</v>
      </c>
      <c r="M1129" s="63" t="str">
        <f>VLOOKUP(D1129,'[3]NEW LEGEND 2026'!G:I,3,0)</f>
        <v>HONDA</v>
      </c>
      <c r="N1129" s="63" t="str">
        <f>VLOOKUP(D1129,'[3]NEW LEGEND 2026'!G:J,4,0)</f>
        <v>BLACK</v>
      </c>
      <c r="O1129" s="68" t="str">
        <f t="shared" si="103"/>
        <v>JUN</v>
      </c>
      <c r="P1129" s="68">
        <f t="shared" si="104"/>
        <v>24</v>
      </c>
      <c r="Q1129" s="68">
        <f t="shared" si="105"/>
        <v>2026</v>
      </c>
      <c r="R1129" s="69">
        <f t="shared" si="106"/>
        <v>-144.34660879630246</v>
      </c>
      <c r="S1129" s="69">
        <f t="shared" si="107"/>
        <v>-142.47578703703766</v>
      </c>
      <c r="T1129" s="70" t="str">
        <f t="shared" si="108"/>
        <v>1-30 DAYS</v>
      </c>
      <c r="U1129" s="70" t="str">
        <f t="shared" si="108"/>
        <v>1-30 DAYS</v>
      </c>
    </row>
    <row r="1130" spans="1:21">
      <c r="A1130" s="63" t="str">
        <f>VLOOKUP(L1130,[1]Sheet1!$N:$P,3,0)</f>
        <v>M1 SAN FRANCISCO</v>
      </c>
      <c r="B1130" s="66">
        <v>46195.475787037038</v>
      </c>
      <c r="C1130" s="66">
        <v>46197.346608796302</v>
      </c>
      <c r="D1130" s="67" t="s">
        <v>1888</v>
      </c>
      <c r="E1130" s="67" t="s">
        <v>1889</v>
      </c>
      <c r="F1130" s="1">
        <v>1</v>
      </c>
      <c r="G1130" s="63" t="str">
        <f>VLOOKUP(D1130,[2]MINDANAO!$B:$C,2,0)</f>
        <v>XR150</v>
      </c>
      <c r="H1130" s="67">
        <v>94870</v>
      </c>
      <c r="I1130" s="63" t="str">
        <f>VLOOKUP(L1130,'[3]NEW LEGEND 2026'!M:S,7,0)</f>
        <v>MUTI</v>
      </c>
      <c r="J1130" s="67" t="s">
        <v>3068</v>
      </c>
      <c r="K1130" s="67" t="s">
        <v>3069</v>
      </c>
      <c r="L1130" s="67" t="s">
        <v>1179</v>
      </c>
      <c r="M1130" s="63" t="str">
        <f>VLOOKUP(D1130,'[3]NEW LEGEND 2026'!G:I,3,0)</f>
        <v>HONDA</v>
      </c>
      <c r="N1130" s="63" t="str">
        <f>VLOOKUP(D1130,'[3]NEW LEGEND 2026'!G:J,4,0)</f>
        <v>WHITE</v>
      </c>
      <c r="O1130" s="68" t="str">
        <f t="shared" si="103"/>
        <v>JUN</v>
      </c>
      <c r="P1130" s="68">
        <f t="shared" si="104"/>
        <v>24</v>
      </c>
      <c r="Q1130" s="68">
        <f t="shared" si="105"/>
        <v>2026</v>
      </c>
      <c r="R1130" s="69">
        <f t="shared" si="106"/>
        <v>-144.34660879630246</v>
      </c>
      <c r="S1130" s="69">
        <f t="shared" si="107"/>
        <v>-142.47578703703766</v>
      </c>
      <c r="T1130" s="70" t="str">
        <f t="shared" si="108"/>
        <v>1-30 DAYS</v>
      </c>
      <c r="U1130" s="70" t="str">
        <f t="shared" si="108"/>
        <v>1-30 DAYS</v>
      </c>
    </row>
    <row r="1131" spans="1:21">
      <c r="A1131" s="63" t="str">
        <f>VLOOKUP(L1131,[1]Sheet1!$N:$P,3,0)</f>
        <v>M1 SAN FRANCISCO</v>
      </c>
      <c r="B1131" s="66">
        <v>46195.475787037038</v>
      </c>
      <c r="C1131" s="66">
        <v>46197.346608796302</v>
      </c>
      <c r="D1131" s="67" t="s">
        <v>1167</v>
      </c>
      <c r="E1131" s="67" t="s">
        <v>1168</v>
      </c>
      <c r="F1131" s="1">
        <v>1</v>
      </c>
      <c r="G1131" s="63" t="str">
        <f>VLOOKUP(D1131,[2]MINDANAO!$B:$C,2,0)</f>
        <v>XR150</v>
      </c>
      <c r="H1131" s="67">
        <v>94078</v>
      </c>
      <c r="I1131" s="63" t="str">
        <f>VLOOKUP(L1131,'[3]NEW LEGEND 2026'!M:S,7,0)</f>
        <v>MUTI</v>
      </c>
      <c r="J1131" s="67" t="s">
        <v>3070</v>
      </c>
      <c r="K1131" s="67" t="s">
        <v>3071</v>
      </c>
      <c r="L1131" s="67" t="s">
        <v>1179</v>
      </c>
      <c r="M1131" s="63" t="str">
        <f>VLOOKUP(D1131,'[3]NEW LEGEND 2026'!G:I,3,0)</f>
        <v>HONDA</v>
      </c>
      <c r="N1131" s="63" t="str">
        <f>VLOOKUP(D1131,'[3]NEW LEGEND 2026'!G:J,4,0)</f>
        <v>BLACK</v>
      </c>
      <c r="O1131" s="68" t="str">
        <f t="shared" si="103"/>
        <v>JUN</v>
      </c>
      <c r="P1131" s="68">
        <f t="shared" si="104"/>
        <v>24</v>
      </c>
      <c r="Q1131" s="68">
        <f t="shared" si="105"/>
        <v>2026</v>
      </c>
      <c r="R1131" s="69">
        <f t="shared" si="106"/>
        <v>-144.34660879630246</v>
      </c>
      <c r="S1131" s="69">
        <f t="shared" si="107"/>
        <v>-142.47578703703766</v>
      </c>
      <c r="T1131" s="70" t="str">
        <f t="shared" si="108"/>
        <v>1-30 DAYS</v>
      </c>
      <c r="U1131" s="70" t="str">
        <f t="shared" si="108"/>
        <v>1-30 DAYS</v>
      </c>
    </row>
    <row r="1132" spans="1:21">
      <c r="A1132" s="63" t="str">
        <f>VLOOKUP(L1132,[1]Sheet1!$N:$P,3,0)</f>
        <v>M1 SAN FRANCISCO</v>
      </c>
      <c r="B1132" s="66">
        <v>46137.611620370371</v>
      </c>
      <c r="C1132" s="66">
        <v>46197.346608796302</v>
      </c>
      <c r="D1132" s="67" t="s">
        <v>907</v>
      </c>
      <c r="E1132" s="67" t="s">
        <v>908</v>
      </c>
      <c r="F1132" s="1">
        <v>1</v>
      </c>
      <c r="G1132" s="63" t="str">
        <f>VLOOKUP(D1132,[2]MINDANAO!$B:$C,2,0)</f>
        <v>CT125</v>
      </c>
      <c r="H1132" s="67">
        <v>59246</v>
      </c>
      <c r="I1132" s="63" t="str">
        <f>VLOOKUP(L1132,'[3]NEW LEGEND 2026'!M:S,7,0)</f>
        <v>MUTI</v>
      </c>
      <c r="J1132" s="67" t="s">
        <v>3072</v>
      </c>
      <c r="K1132" s="67" t="s">
        <v>3073</v>
      </c>
      <c r="L1132" s="67" t="s">
        <v>1179</v>
      </c>
      <c r="M1132" s="63" t="str">
        <f>VLOOKUP(D1132,'[3]NEW LEGEND 2026'!G:I,3,0)</f>
        <v>KAWASAKI</v>
      </c>
      <c r="N1132" s="63" t="str">
        <f>VLOOKUP(D1132,'[3]NEW LEGEND 2026'!G:J,4,0)</f>
        <v>BLACK/GRAY</v>
      </c>
      <c r="O1132" s="68" t="str">
        <f t="shared" si="103"/>
        <v>JUN</v>
      </c>
      <c r="P1132" s="68">
        <f t="shared" si="104"/>
        <v>24</v>
      </c>
      <c r="Q1132" s="68">
        <f t="shared" si="105"/>
        <v>2026</v>
      </c>
      <c r="R1132" s="69">
        <f t="shared" si="106"/>
        <v>-144.34660879630246</v>
      </c>
      <c r="S1132" s="69">
        <f t="shared" si="107"/>
        <v>-84.611620370371384</v>
      </c>
      <c r="T1132" s="70" t="str">
        <f t="shared" si="108"/>
        <v>1-30 DAYS</v>
      </c>
      <c r="U1132" s="70" t="str">
        <f t="shared" si="108"/>
        <v>1-30 DAYS</v>
      </c>
    </row>
    <row r="1133" spans="1:21">
      <c r="A1133" s="63" t="str">
        <f>VLOOKUP(L1133,[1]Sheet1!$N:$P,3,0)</f>
        <v>M1 SAN FRANCISCO</v>
      </c>
      <c r="B1133" s="66">
        <v>46160.397962962961</v>
      </c>
      <c r="C1133" s="66">
        <v>46197.346608796302</v>
      </c>
      <c r="D1133" s="67" t="s">
        <v>907</v>
      </c>
      <c r="E1133" s="67" t="s">
        <v>908</v>
      </c>
      <c r="F1133" s="1">
        <v>1</v>
      </c>
      <c r="G1133" s="63" t="str">
        <f>VLOOKUP(D1133,[2]MINDANAO!$B:$C,2,0)</f>
        <v>CT125</v>
      </c>
      <c r="H1133" s="67">
        <v>59246</v>
      </c>
      <c r="I1133" s="63" t="str">
        <f>VLOOKUP(L1133,'[3]NEW LEGEND 2026'!M:S,7,0)</f>
        <v>MUTI</v>
      </c>
      <c r="J1133" s="67" t="s">
        <v>3074</v>
      </c>
      <c r="K1133" s="67" t="s">
        <v>3075</v>
      </c>
      <c r="L1133" s="67" t="s">
        <v>1179</v>
      </c>
      <c r="M1133" s="63" t="str">
        <f>VLOOKUP(D1133,'[3]NEW LEGEND 2026'!G:I,3,0)</f>
        <v>KAWASAKI</v>
      </c>
      <c r="N1133" s="63" t="str">
        <f>VLOOKUP(D1133,'[3]NEW LEGEND 2026'!G:J,4,0)</f>
        <v>BLACK/GRAY</v>
      </c>
      <c r="O1133" s="68" t="str">
        <f t="shared" si="103"/>
        <v>JUN</v>
      </c>
      <c r="P1133" s="68">
        <f t="shared" si="104"/>
        <v>24</v>
      </c>
      <c r="Q1133" s="68">
        <f t="shared" si="105"/>
        <v>2026</v>
      </c>
      <c r="R1133" s="69">
        <f t="shared" si="106"/>
        <v>-144.34660879630246</v>
      </c>
      <c r="S1133" s="69">
        <f t="shared" si="107"/>
        <v>-107.39796296296117</v>
      </c>
      <c r="T1133" s="70" t="str">
        <f t="shared" si="108"/>
        <v>1-30 DAYS</v>
      </c>
      <c r="U1133" s="70" t="str">
        <f t="shared" si="108"/>
        <v>1-30 DAYS</v>
      </c>
    </row>
    <row r="1134" spans="1:21">
      <c r="A1134" s="63" t="str">
        <f>VLOOKUP(L1134,[1]Sheet1!$N:$P,3,0)</f>
        <v>M1 SAN FRANCISCO</v>
      </c>
      <c r="B1134" s="66">
        <v>46139.631111111114</v>
      </c>
      <c r="C1134" s="66">
        <v>46197.346608796302</v>
      </c>
      <c r="D1134" s="67" t="s">
        <v>663</v>
      </c>
      <c r="E1134" s="67" t="s">
        <v>664</v>
      </c>
      <c r="F1134" s="1">
        <v>1</v>
      </c>
      <c r="G1134" s="63" t="str">
        <f>VLOOKUP(D1134,[2]MINDANAO!$B:$C,2,0)</f>
        <v>CT125</v>
      </c>
      <c r="H1134" s="67">
        <v>58118</v>
      </c>
      <c r="I1134" s="63" t="str">
        <f>VLOOKUP(L1134,'[3]NEW LEGEND 2026'!M:S,7,0)</f>
        <v>MUTI</v>
      </c>
      <c r="J1134" s="67" t="s">
        <v>3076</v>
      </c>
      <c r="K1134" s="67" t="s">
        <v>3077</v>
      </c>
      <c r="L1134" s="67" t="s">
        <v>1179</v>
      </c>
      <c r="M1134" s="63" t="str">
        <f>VLOOKUP(D1134,'[3]NEW LEGEND 2026'!G:I,3,0)</f>
        <v>KAWASAKI</v>
      </c>
      <c r="N1134" s="63" t="str">
        <f>VLOOKUP(D1134,'[3]NEW LEGEND 2026'!G:J,4,0)</f>
        <v>BLACK/RED</v>
      </c>
      <c r="O1134" s="68" t="str">
        <f t="shared" si="103"/>
        <v>JUN</v>
      </c>
      <c r="P1134" s="68">
        <f t="shared" si="104"/>
        <v>24</v>
      </c>
      <c r="Q1134" s="68">
        <f t="shared" si="105"/>
        <v>2026</v>
      </c>
      <c r="R1134" s="69">
        <f t="shared" si="106"/>
        <v>-144.34660879630246</v>
      </c>
      <c r="S1134" s="69">
        <f t="shared" si="107"/>
        <v>-86.631111111113569</v>
      </c>
      <c r="T1134" s="70" t="str">
        <f t="shared" si="108"/>
        <v>1-30 DAYS</v>
      </c>
      <c r="U1134" s="70" t="str">
        <f t="shared" si="108"/>
        <v>1-30 DAYS</v>
      </c>
    </row>
    <row r="1135" spans="1:21">
      <c r="A1135" s="63" t="str">
        <f>VLOOKUP(L1135,[1]Sheet1!$N:$P,3,0)</f>
        <v>M1 SAN FRANCISCO</v>
      </c>
      <c r="B1135" s="66">
        <v>46195.475787037038</v>
      </c>
      <c r="C1135" s="66">
        <v>46197.346608796302</v>
      </c>
      <c r="D1135" s="67" t="s">
        <v>2075</v>
      </c>
      <c r="E1135" s="67" t="s">
        <v>2076</v>
      </c>
      <c r="F1135" s="1">
        <v>1</v>
      </c>
      <c r="G1135" s="63" t="str">
        <f>VLOOKUP(D1135,[2]MINDANAO!$B:$C,2,0)</f>
        <v>CLICK160 FI</v>
      </c>
      <c r="H1135" s="67">
        <v>104990</v>
      </c>
      <c r="I1135" s="63" t="str">
        <f>VLOOKUP(L1135,'[3]NEW LEGEND 2026'!M:S,7,0)</f>
        <v>MUTI</v>
      </c>
      <c r="J1135" s="67" t="s">
        <v>3078</v>
      </c>
      <c r="K1135" s="67" t="s">
        <v>3079</v>
      </c>
      <c r="L1135" s="67" t="s">
        <v>1179</v>
      </c>
      <c r="M1135" s="63" t="str">
        <f>VLOOKUP(D1135,'[3]NEW LEGEND 2026'!G:I,3,0)</f>
        <v>HONDA</v>
      </c>
      <c r="N1135" s="63" t="str">
        <f>VLOOKUP(D1135,'[3]NEW LEGEND 2026'!G:J,4,0)</f>
        <v>WHITE</v>
      </c>
      <c r="O1135" s="68" t="str">
        <f t="shared" si="103"/>
        <v>JUN</v>
      </c>
      <c r="P1135" s="68">
        <f t="shared" si="104"/>
        <v>24</v>
      </c>
      <c r="Q1135" s="68">
        <f t="shared" si="105"/>
        <v>2026</v>
      </c>
      <c r="R1135" s="69">
        <f t="shared" si="106"/>
        <v>-144.34660879630246</v>
      </c>
      <c r="S1135" s="69">
        <f t="shared" si="107"/>
        <v>-142.47578703703766</v>
      </c>
      <c r="T1135" s="70" t="str">
        <f t="shared" si="108"/>
        <v>1-30 DAYS</v>
      </c>
      <c r="U1135" s="70" t="str">
        <f t="shared" si="108"/>
        <v>1-30 DAYS</v>
      </c>
    </row>
    <row r="1136" spans="1:21">
      <c r="A1136" s="63" t="str">
        <f>VLOOKUP(L1136,[1]Sheet1!$N:$P,3,0)</f>
        <v>M1 MALUNGON</v>
      </c>
      <c r="B1136" s="66">
        <v>46197.416701388887</v>
      </c>
      <c r="C1136" s="66">
        <v>46197.43240740741</v>
      </c>
      <c r="D1136" s="67" t="s">
        <v>1060</v>
      </c>
      <c r="E1136" s="67" t="s">
        <v>1061</v>
      </c>
      <c r="F1136" s="1">
        <v>1</v>
      </c>
      <c r="G1136" s="63" t="str">
        <f>VLOOKUP(D1136,[2]MINDANAO!$B:$C,2,0)</f>
        <v>MIO AEROX S 155</v>
      </c>
      <c r="H1136" s="67">
        <v>152427</v>
      </c>
      <c r="I1136" s="63" t="str">
        <f>VLOOKUP(L1136,'[3]NEW LEGEND 2026'!M:S,7,0)</f>
        <v>MUTI</v>
      </c>
      <c r="J1136" s="67" t="s">
        <v>3080</v>
      </c>
      <c r="K1136" s="67" t="s">
        <v>3081</v>
      </c>
      <c r="L1136" s="67" t="s">
        <v>462</v>
      </c>
      <c r="M1136" s="63" t="str">
        <f>VLOOKUP(D1136,'[3]NEW LEGEND 2026'!G:I,3,0)</f>
        <v>YAMAHA</v>
      </c>
      <c r="N1136" s="63" t="str">
        <f>VLOOKUP(D1136,'[3]NEW LEGEND 2026'!G:J,4,0)</f>
        <v>MATTE BLUE</v>
      </c>
      <c r="O1136" s="68" t="str">
        <f t="shared" si="103"/>
        <v>JUN</v>
      </c>
      <c r="P1136" s="68">
        <f t="shared" si="104"/>
        <v>24</v>
      </c>
      <c r="Q1136" s="68">
        <f t="shared" si="105"/>
        <v>2026</v>
      </c>
      <c r="R1136" s="69">
        <f t="shared" si="106"/>
        <v>-144.43240740741021</v>
      </c>
      <c r="S1136" s="69">
        <f t="shared" si="107"/>
        <v>-144.4167013888873</v>
      </c>
      <c r="T1136" s="70" t="str">
        <f t="shared" si="108"/>
        <v>1-30 DAYS</v>
      </c>
      <c r="U1136" s="70" t="str">
        <f t="shared" si="108"/>
        <v>1-30 DAYS</v>
      </c>
    </row>
    <row r="1137" spans="1:21">
      <c r="A1137" s="63" t="str">
        <f>VLOOKUP(L1137,[1]Sheet1!$N:$P,3,0)</f>
        <v>M1 MALUNGON</v>
      </c>
      <c r="B1137" s="66">
        <v>46044.43141203704</v>
      </c>
      <c r="C1137" s="66">
        <v>46197.43240740741</v>
      </c>
      <c r="D1137" s="67" t="s">
        <v>1614</v>
      </c>
      <c r="E1137" s="67" t="s">
        <v>1615</v>
      </c>
      <c r="F1137" s="1">
        <v>1</v>
      </c>
      <c r="G1137" s="63" t="str">
        <f>VLOOKUP(D1137,[2]MINDANAO!$B:$C,2,0)</f>
        <v>XTZ125</v>
      </c>
      <c r="H1137" s="67">
        <v>85446</v>
      </c>
      <c r="I1137" s="63" t="str">
        <f>VLOOKUP(L1137,'[3]NEW LEGEND 2026'!M:S,7,0)</f>
        <v>MUTI</v>
      </c>
      <c r="J1137" s="67" t="s">
        <v>3082</v>
      </c>
      <c r="K1137" s="67" t="s">
        <v>3083</v>
      </c>
      <c r="L1137" s="67" t="s">
        <v>462</v>
      </c>
      <c r="M1137" s="63" t="str">
        <f>VLOOKUP(D1137,'[3]NEW LEGEND 2026'!G:I,3,0)</f>
        <v>YAMAHA</v>
      </c>
      <c r="N1137" s="63" t="str">
        <f>VLOOKUP(D1137,'[3]NEW LEGEND 2026'!G:J,4,0)</f>
        <v>LUE</v>
      </c>
      <c r="O1137" s="68" t="str">
        <f t="shared" si="103"/>
        <v>JUN</v>
      </c>
      <c r="P1137" s="68">
        <f t="shared" si="104"/>
        <v>24</v>
      </c>
      <c r="Q1137" s="68">
        <f t="shared" si="105"/>
        <v>2026</v>
      </c>
      <c r="R1137" s="69">
        <f t="shared" si="106"/>
        <v>-144.43240740741021</v>
      </c>
      <c r="S1137" s="69">
        <f t="shared" si="107"/>
        <v>8.5685879629600095</v>
      </c>
      <c r="T1137" s="70" t="str">
        <f t="shared" si="108"/>
        <v>1-30 DAYS</v>
      </c>
      <c r="U1137" s="70" t="str">
        <f t="shared" si="108"/>
        <v>1-30 DAYS</v>
      </c>
    </row>
    <row r="1138" spans="1:21">
      <c r="A1138" s="63" t="str">
        <f>VLOOKUP(L1138,[1]Sheet1!$N:$P,3,0)</f>
        <v>M2 CABANTIAN</v>
      </c>
      <c r="B1138" s="66">
        <v>46196.59275462963</v>
      </c>
      <c r="C1138" s="66">
        <v>46197.5315162037</v>
      </c>
      <c r="D1138" s="67" t="s">
        <v>1167</v>
      </c>
      <c r="E1138" s="67" t="s">
        <v>1168</v>
      </c>
      <c r="F1138" s="1">
        <v>1</v>
      </c>
      <c r="G1138" s="63" t="str">
        <f>VLOOKUP(D1138,[2]MINDANAO!$B:$C,2,0)</f>
        <v>XR150</v>
      </c>
      <c r="H1138" s="67">
        <v>94078</v>
      </c>
      <c r="I1138" s="63" t="str">
        <f>VLOOKUP(L1138,'[3]NEW LEGEND 2026'!M:S,7,0)</f>
        <v>ULTIMATE</v>
      </c>
      <c r="J1138" s="67" t="s">
        <v>3084</v>
      </c>
      <c r="K1138" s="67" t="s">
        <v>3085</v>
      </c>
      <c r="L1138" s="67" t="s">
        <v>707</v>
      </c>
      <c r="M1138" s="63" t="str">
        <f>VLOOKUP(D1138,'[3]NEW LEGEND 2026'!G:I,3,0)</f>
        <v>HONDA</v>
      </c>
      <c r="N1138" s="63" t="str">
        <f>VLOOKUP(D1138,'[3]NEW LEGEND 2026'!G:J,4,0)</f>
        <v>BLACK</v>
      </c>
      <c r="O1138" s="68" t="str">
        <f t="shared" si="103"/>
        <v>JUN</v>
      </c>
      <c r="P1138" s="68">
        <f t="shared" si="104"/>
        <v>24</v>
      </c>
      <c r="Q1138" s="68">
        <f t="shared" si="105"/>
        <v>2026</v>
      </c>
      <c r="R1138" s="69">
        <f t="shared" si="106"/>
        <v>-144.53151620370045</v>
      </c>
      <c r="S1138" s="69">
        <f t="shared" si="107"/>
        <v>-143.59275462962978</v>
      </c>
      <c r="T1138" s="70" t="str">
        <f t="shared" si="108"/>
        <v>1-30 DAYS</v>
      </c>
      <c r="U1138" s="70" t="str">
        <f t="shared" si="108"/>
        <v>1-30 DAYS</v>
      </c>
    </row>
    <row r="1139" spans="1:21">
      <c r="A1139" s="63" t="str">
        <f>VLOOKUP(L1139,[1]Sheet1!$N:$P,3,0)</f>
        <v>M2 CABANTIAN</v>
      </c>
      <c r="B1139" s="66">
        <v>46196.59275462963</v>
      </c>
      <c r="C1139" s="66">
        <v>46197.5315162037</v>
      </c>
      <c r="D1139" s="67" t="s">
        <v>1167</v>
      </c>
      <c r="E1139" s="67" t="s">
        <v>1168</v>
      </c>
      <c r="F1139" s="1">
        <v>1</v>
      </c>
      <c r="G1139" s="63" t="str">
        <f>VLOOKUP(D1139,[2]MINDANAO!$B:$C,2,0)</f>
        <v>XR150</v>
      </c>
      <c r="H1139" s="67">
        <v>94078</v>
      </c>
      <c r="I1139" s="63" t="str">
        <f>VLOOKUP(L1139,'[3]NEW LEGEND 2026'!M:S,7,0)</f>
        <v>ULTIMATE</v>
      </c>
      <c r="J1139" s="67" t="s">
        <v>3086</v>
      </c>
      <c r="K1139" s="67" t="s">
        <v>3087</v>
      </c>
      <c r="L1139" s="67" t="s">
        <v>707</v>
      </c>
      <c r="M1139" s="63" t="str">
        <f>VLOOKUP(D1139,'[3]NEW LEGEND 2026'!G:I,3,0)</f>
        <v>HONDA</v>
      </c>
      <c r="N1139" s="63" t="str">
        <f>VLOOKUP(D1139,'[3]NEW LEGEND 2026'!G:J,4,0)</f>
        <v>BLACK</v>
      </c>
      <c r="O1139" s="68" t="str">
        <f t="shared" si="103"/>
        <v>JUN</v>
      </c>
      <c r="P1139" s="68">
        <f t="shared" si="104"/>
        <v>24</v>
      </c>
      <c r="Q1139" s="68">
        <f t="shared" si="105"/>
        <v>2026</v>
      </c>
      <c r="R1139" s="69">
        <f t="shared" si="106"/>
        <v>-144.53151620370045</v>
      </c>
      <c r="S1139" s="69">
        <f t="shared" si="107"/>
        <v>-143.59275462962978</v>
      </c>
      <c r="T1139" s="70" t="str">
        <f t="shared" si="108"/>
        <v>1-30 DAYS</v>
      </c>
      <c r="U1139" s="70" t="str">
        <f t="shared" si="108"/>
        <v>1-30 DAYS</v>
      </c>
    </row>
    <row r="1140" spans="1:21">
      <c r="A1140" s="63" t="str">
        <f>VLOOKUP(L1140,[1]Sheet1!$N:$P,3,0)</f>
        <v>M2 CABANTIAN</v>
      </c>
      <c r="B1140" s="66">
        <v>46196.59275462963</v>
      </c>
      <c r="C1140" s="66">
        <v>46197.5315162037</v>
      </c>
      <c r="D1140" s="67" t="s">
        <v>1167</v>
      </c>
      <c r="E1140" s="67" t="s">
        <v>1168</v>
      </c>
      <c r="F1140" s="1">
        <v>1</v>
      </c>
      <c r="G1140" s="63" t="str">
        <f>VLOOKUP(D1140,[2]MINDANAO!$B:$C,2,0)</f>
        <v>XR150</v>
      </c>
      <c r="H1140" s="67">
        <v>94078</v>
      </c>
      <c r="I1140" s="63" t="str">
        <f>VLOOKUP(L1140,'[3]NEW LEGEND 2026'!M:S,7,0)</f>
        <v>ULTIMATE</v>
      </c>
      <c r="J1140" s="67" t="s">
        <v>3088</v>
      </c>
      <c r="K1140" s="67" t="s">
        <v>3089</v>
      </c>
      <c r="L1140" s="67" t="s">
        <v>707</v>
      </c>
      <c r="M1140" s="63" t="str">
        <f>VLOOKUP(D1140,'[3]NEW LEGEND 2026'!G:I,3,0)</f>
        <v>HONDA</v>
      </c>
      <c r="N1140" s="63" t="str">
        <f>VLOOKUP(D1140,'[3]NEW LEGEND 2026'!G:J,4,0)</f>
        <v>BLACK</v>
      </c>
      <c r="O1140" s="68" t="str">
        <f t="shared" si="103"/>
        <v>JUN</v>
      </c>
      <c r="P1140" s="68">
        <f t="shared" si="104"/>
        <v>24</v>
      </c>
      <c r="Q1140" s="68">
        <f t="shared" si="105"/>
        <v>2026</v>
      </c>
      <c r="R1140" s="69">
        <f t="shared" si="106"/>
        <v>-144.53151620370045</v>
      </c>
      <c r="S1140" s="69">
        <f t="shared" si="107"/>
        <v>-143.59275462962978</v>
      </c>
      <c r="T1140" s="70" t="str">
        <f t="shared" si="108"/>
        <v>1-30 DAYS</v>
      </c>
      <c r="U1140" s="70" t="str">
        <f t="shared" si="108"/>
        <v>1-30 DAYS</v>
      </c>
    </row>
    <row r="1141" spans="1:21">
      <c r="A1141" s="63" t="str">
        <f>VLOOKUP(L1141,[1]Sheet1!$N:$P,3,0)</f>
        <v>M1 HONDA SURALLAH</v>
      </c>
      <c r="B1141" s="66">
        <v>46014.589409722219</v>
      </c>
      <c r="C1141" s="66">
        <v>46197.568078703713</v>
      </c>
      <c r="D1141" s="67" t="s">
        <v>1103</v>
      </c>
      <c r="E1141" s="67" t="s">
        <v>1104</v>
      </c>
      <c r="F1141" s="1">
        <v>1</v>
      </c>
      <c r="G1141" s="63" t="str">
        <f>VLOOKUP(D1141,[2]MINDANAO!$B:$C,2,0)</f>
        <v>TMX ALPHA FI</v>
      </c>
      <c r="H1141" s="67">
        <v>56358</v>
      </c>
      <c r="I1141" s="63" t="str">
        <f>VLOOKUP(L1141,'[3]NEW LEGEND 2026'!M:S,7,0)</f>
        <v>HONDA</v>
      </c>
      <c r="J1141" s="67" t="s">
        <v>3090</v>
      </c>
      <c r="K1141" s="67" t="s">
        <v>3091</v>
      </c>
      <c r="L1141" s="67" t="s">
        <v>1031</v>
      </c>
      <c r="M1141" s="63" t="str">
        <f>VLOOKUP(D1141,'[3]NEW LEGEND 2026'!G:I,3,0)</f>
        <v>HONDA</v>
      </c>
      <c r="N1141" s="63" t="str">
        <f>VLOOKUP(D1141,'[3]NEW LEGEND 2026'!G:J,4,0)</f>
        <v>RED</v>
      </c>
      <c r="O1141" s="68" t="str">
        <f t="shared" si="103"/>
        <v>JUN</v>
      </c>
      <c r="P1141" s="68">
        <f t="shared" si="104"/>
        <v>24</v>
      </c>
      <c r="Q1141" s="68">
        <f t="shared" si="105"/>
        <v>2026</v>
      </c>
      <c r="R1141" s="69">
        <f t="shared" si="106"/>
        <v>-144.56807870371267</v>
      </c>
      <c r="S1141" s="69">
        <f t="shared" si="107"/>
        <v>38.410590277781012</v>
      </c>
      <c r="T1141" s="70" t="str">
        <f t="shared" si="108"/>
        <v>1-30 DAYS</v>
      </c>
      <c r="U1141" s="70" t="str">
        <f t="shared" si="108"/>
        <v>31-60 DAYS</v>
      </c>
    </row>
    <row r="1142" spans="1:21">
      <c r="A1142" s="63" t="str">
        <f>VLOOKUP(L1142,[1]Sheet1!$N:$P,3,0)</f>
        <v>M1 HONDA SURALLAH</v>
      </c>
      <c r="B1142" s="66">
        <v>46014.589409722219</v>
      </c>
      <c r="C1142" s="66">
        <v>46197.568078703713</v>
      </c>
      <c r="D1142" s="67" t="s">
        <v>1103</v>
      </c>
      <c r="E1142" s="67" t="s">
        <v>1104</v>
      </c>
      <c r="F1142" s="1">
        <v>1</v>
      </c>
      <c r="G1142" s="63" t="str">
        <f>VLOOKUP(D1142,[2]MINDANAO!$B:$C,2,0)</f>
        <v>TMX ALPHA FI</v>
      </c>
      <c r="H1142" s="67">
        <v>56358</v>
      </c>
      <c r="I1142" s="63" t="str">
        <f>VLOOKUP(L1142,'[3]NEW LEGEND 2026'!M:S,7,0)</f>
        <v>HONDA</v>
      </c>
      <c r="J1142" s="67" t="s">
        <v>3092</v>
      </c>
      <c r="K1142" s="67" t="s">
        <v>3093</v>
      </c>
      <c r="L1142" s="67" t="s">
        <v>1031</v>
      </c>
      <c r="M1142" s="63" t="str">
        <f>VLOOKUP(D1142,'[3]NEW LEGEND 2026'!G:I,3,0)</f>
        <v>HONDA</v>
      </c>
      <c r="N1142" s="63" t="str">
        <f>VLOOKUP(D1142,'[3]NEW LEGEND 2026'!G:J,4,0)</f>
        <v>RED</v>
      </c>
      <c r="O1142" s="68" t="str">
        <f t="shared" si="103"/>
        <v>JUN</v>
      </c>
      <c r="P1142" s="68">
        <f t="shared" si="104"/>
        <v>24</v>
      </c>
      <c r="Q1142" s="68">
        <f t="shared" si="105"/>
        <v>2026</v>
      </c>
      <c r="R1142" s="69">
        <f t="shared" si="106"/>
        <v>-144.56807870371267</v>
      </c>
      <c r="S1142" s="69">
        <f t="shared" si="107"/>
        <v>38.410590277781012</v>
      </c>
      <c r="T1142" s="70" t="str">
        <f t="shared" si="108"/>
        <v>1-30 DAYS</v>
      </c>
      <c r="U1142" s="70" t="str">
        <f t="shared" si="108"/>
        <v>31-60 DAYS</v>
      </c>
    </row>
    <row r="1143" spans="1:21">
      <c r="A1143" s="63" t="str">
        <f>VLOOKUP(L1143,[1]Sheet1!$N:$P,3,0)</f>
        <v>M1 HONDA SURALLAH</v>
      </c>
      <c r="B1143" s="66">
        <v>45982.419930555552</v>
      </c>
      <c r="C1143" s="66">
        <v>46197.568078703713</v>
      </c>
      <c r="D1143" s="67" t="s">
        <v>831</v>
      </c>
      <c r="E1143" s="67" t="s">
        <v>832</v>
      </c>
      <c r="F1143" s="1">
        <v>1</v>
      </c>
      <c r="G1143" s="63" t="str">
        <f>VLOOKUP(D1143,[2]MINDANAO!$B:$C,2,0)</f>
        <v>TMX ALPHA FI</v>
      </c>
      <c r="H1143" s="67">
        <v>56358</v>
      </c>
      <c r="I1143" s="63" t="str">
        <f>VLOOKUP(L1143,'[3]NEW LEGEND 2026'!M:S,7,0)</f>
        <v>HONDA</v>
      </c>
      <c r="J1143" s="67" t="s">
        <v>3094</v>
      </c>
      <c r="K1143" s="67" t="s">
        <v>3095</v>
      </c>
      <c r="L1143" s="67" t="s">
        <v>1031</v>
      </c>
      <c r="M1143" s="63" t="str">
        <f>VLOOKUP(D1143,'[3]NEW LEGEND 2026'!G:I,3,0)</f>
        <v>HONDA</v>
      </c>
      <c r="N1143" s="63" t="str">
        <f>VLOOKUP(D1143,'[3]NEW LEGEND 2026'!G:J,4,0)</f>
        <v>BLACK</v>
      </c>
      <c r="O1143" s="68" t="str">
        <f t="shared" si="103"/>
        <v>JUN</v>
      </c>
      <c r="P1143" s="68">
        <f t="shared" si="104"/>
        <v>24</v>
      </c>
      <c r="Q1143" s="68">
        <f t="shared" si="105"/>
        <v>2026</v>
      </c>
      <c r="R1143" s="69">
        <f t="shared" si="106"/>
        <v>-144.56807870371267</v>
      </c>
      <c r="S1143" s="69">
        <f t="shared" si="107"/>
        <v>70.580069444447872</v>
      </c>
      <c r="T1143" s="70" t="str">
        <f t="shared" si="108"/>
        <v>1-30 DAYS</v>
      </c>
      <c r="U1143" s="70" t="str">
        <f t="shared" si="108"/>
        <v>61-90 DAYS</v>
      </c>
    </row>
    <row r="1144" spans="1:21">
      <c r="A1144" s="63" t="str">
        <f>VLOOKUP(L1144,[1]Sheet1!$N:$P,3,0)</f>
        <v>M1 HONDA SURALLAH</v>
      </c>
      <c r="B1144" s="66">
        <v>45981.56826388889</v>
      </c>
      <c r="C1144" s="66">
        <v>46197.568078703713</v>
      </c>
      <c r="D1144" s="67" t="s">
        <v>831</v>
      </c>
      <c r="E1144" s="67" t="s">
        <v>832</v>
      </c>
      <c r="F1144" s="1">
        <v>1</v>
      </c>
      <c r="G1144" s="63" t="str">
        <f>VLOOKUP(D1144,[2]MINDANAO!$B:$C,2,0)</f>
        <v>TMX ALPHA FI</v>
      </c>
      <c r="H1144" s="67">
        <v>56358</v>
      </c>
      <c r="I1144" s="63" t="str">
        <f>VLOOKUP(L1144,'[3]NEW LEGEND 2026'!M:S,7,0)</f>
        <v>HONDA</v>
      </c>
      <c r="J1144" s="67" t="s">
        <v>3096</v>
      </c>
      <c r="K1144" s="67" t="s">
        <v>3097</v>
      </c>
      <c r="L1144" s="67" t="s">
        <v>1031</v>
      </c>
      <c r="M1144" s="63" t="str">
        <f>VLOOKUP(D1144,'[3]NEW LEGEND 2026'!G:I,3,0)</f>
        <v>HONDA</v>
      </c>
      <c r="N1144" s="63" t="str">
        <f>VLOOKUP(D1144,'[3]NEW LEGEND 2026'!G:J,4,0)</f>
        <v>BLACK</v>
      </c>
      <c r="O1144" s="68" t="str">
        <f t="shared" si="103"/>
        <v>JUN</v>
      </c>
      <c r="P1144" s="68">
        <f t="shared" si="104"/>
        <v>24</v>
      </c>
      <c r="Q1144" s="68">
        <f t="shared" si="105"/>
        <v>2026</v>
      </c>
      <c r="R1144" s="69">
        <f t="shared" si="106"/>
        <v>-144.56807870371267</v>
      </c>
      <c r="S1144" s="69">
        <f t="shared" si="107"/>
        <v>71.431736111109785</v>
      </c>
      <c r="T1144" s="70" t="str">
        <f t="shared" si="108"/>
        <v>1-30 DAYS</v>
      </c>
      <c r="U1144" s="70" t="str">
        <f t="shared" si="108"/>
        <v>61-90 DAYS</v>
      </c>
    </row>
    <row r="1145" spans="1:21">
      <c r="A1145" s="63" t="str">
        <f>VLOOKUP(L1145,[1]Sheet1!$N:$P,3,0)</f>
        <v>M1 HONDA SURALLAH</v>
      </c>
      <c r="B1145" s="66">
        <v>46014.589398148149</v>
      </c>
      <c r="C1145" s="66">
        <v>46197.568078703713</v>
      </c>
      <c r="D1145" s="67" t="s">
        <v>553</v>
      </c>
      <c r="E1145" s="67" t="s">
        <v>554</v>
      </c>
      <c r="F1145" s="1">
        <v>1</v>
      </c>
      <c r="G1145" s="63" t="str">
        <f>VLOOKUP(D1145,[2]MINDANAO!$B:$C,2,0)</f>
        <v>TMX ALPHA FI</v>
      </c>
      <c r="H1145" s="67">
        <v>56356</v>
      </c>
      <c r="I1145" s="63" t="str">
        <f>VLOOKUP(L1145,'[3]NEW LEGEND 2026'!M:S,7,0)</f>
        <v>HONDA</v>
      </c>
      <c r="J1145" s="67" t="s">
        <v>3098</v>
      </c>
      <c r="K1145" s="67" t="s">
        <v>3099</v>
      </c>
      <c r="L1145" s="67" t="s">
        <v>1031</v>
      </c>
      <c r="M1145" s="63" t="str">
        <f>VLOOKUP(D1145,'[3]NEW LEGEND 2026'!G:I,3,0)</f>
        <v>HONDA</v>
      </c>
      <c r="N1145" s="63" t="str">
        <f>VLOOKUP(D1145,'[3]NEW LEGEND 2026'!G:J,4,0)</f>
        <v>SILVER</v>
      </c>
      <c r="O1145" s="68" t="str">
        <f t="shared" si="103"/>
        <v>JUN</v>
      </c>
      <c r="P1145" s="68">
        <f t="shared" si="104"/>
        <v>24</v>
      </c>
      <c r="Q1145" s="68">
        <f t="shared" si="105"/>
        <v>2026</v>
      </c>
      <c r="R1145" s="69">
        <f t="shared" si="106"/>
        <v>-144.56807870371267</v>
      </c>
      <c r="S1145" s="69">
        <f t="shared" si="107"/>
        <v>38.410601851850515</v>
      </c>
      <c r="T1145" s="70" t="str">
        <f t="shared" si="108"/>
        <v>1-30 DAYS</v>
      </c>
      <c r="U1145" s="70" t="str">
        <f t="shared" si="108"/>
        <v>31-60 DAYS</v>
      </c>
    </row>
    <row r="1146" spans="1:21">
      <c r="A1146" s="63" t="str">
        <f>VLOOKUP(L1146,[1]Sheet1!$N:$P,3,0)</f>
        <v>M1 HONDA SURALLAH</v>
      </c>
      <c r="B1146" s="66">
        <v>46014.589398148149</v>
      </c>
      <c r="C1146" s="66">
        <v>46197.568078703713</v>
      </c>
      <c r="D1146" s="67" t="s">
        <v>553</v>
      </c>
      <c r="E1146" s="67" t="s">
        <v>554</v>
      </c>
      <c r="F1146" s="1">
        <v>1</v>
      </c>
      <c r="G1146" s="63" t="str">
        <f>VLOOKUP(D1146,[2]MINDANAO!$B:$C,2,0)</f>
        <v>TMX ALPHA FI</v>
      </c>
      <c r="H1146" s="67">
        <v>56356</v>
      </c>
      <c r="I1146" s="63" t="str">
        <f>VLOOKUP(L1146,'[3]NEW LEGEND 2026'!M:S,7,0)</f>
        <v>HONDA</v>
      </c>
      <c r="J1146" s="67" t="s">
        <v>3100</v>
      </c>
      <c r="K1146" s="67" t="s">
        <v>3101</v>
      </c>
      <c r="L1146" s="67" t="s">
        <v>1031</v>
      </c>
      <c r="M1146" s="63" t="str">
        <f>VLOOKUP(D1146,'[3]NEW LEGEND 2026'!G:I,3,0)</f>
        <v>HONDA</v>
      </c>
      <c r="N1146" s="63" t="str">
        <f>VLOOKUP(D1146,'[3]NEW LEGEND 2026'!G:J,4,0)</f>
        <v>SILVER</v>
      </c>
      <c r="O1146" s="68" t="str">
        <f t="shared" si="103"/>
        <v>JUN</v>
      </c>
      <c r="P1146" s="68">
        <f t="shared" si="104"/>
        <v>24</v>
      </c>
      <c r="Q1146" s="68">
        <f t="shared" si="105"/>
        <v>2026</v>
      </c>
      <c r="R1146" s="69">
        <f t="shared" si="106"/>
        <v>-144.56807870371267</v>
      </c>
      <c r="S1146" s="69">
        <f t="shared" si="107"/>
        <v>38.410601851850515</v>
      </c>
      <c r="T1146" s="70" t="str">
        <f t="shared" si="108"/>
        <v>1-30 DAYS</v>
      </c>
      <c r="U1146" s="70" t="str">
        <f t="shared" si="108"/>
        <v>31-60 DAYS</v>
      </c>
    </row>
    <row r="1147" spans="1:21">
      <c r="A1147" s="63" t="str">
        <f>VLOOKUP(L1147,[1]Sheet1!$N:$P,3,0)</f>
        <v>M1 HONDA SURALLAH</v>
      </c>
      <c r="B1147" s="66">
        <v>46014.589398148149</v>
      </c>
      <c r="C1147" s="66">
        <v>46197.568078703713</v>
      </c>
      <c r="D1147" s="67" t="s">
        <v>553</v>
      </c>
      <c r="E1147" s="67" t="s">
        <v>554</v>
      </c>
      <c r="F1147" s="1">
        <v>1</v>
      </c>
      <c r="G1147" s="63" t="str">
        <f>VLOOKUP(D1147,[2]MINDANAO!$B:$C,2,0)</f>
        <v>TMX ALPHA FI</v>
      </c>
      <c r="H1147" s="67">
        <v>56356</v>
      </c>
      <c r="I1147" s="63" t="str">
        <f>VLOOKUP(L1147,'[3]NEW LEGEND 2026'!M:S,7,0)</f>
        <v>HONDA</v>
      </c>
      <c r="J1147" s="67" t="s">
        <v>3102</v>
      </c>
      <c r="K1147" s="67" t="s">
        <v>3103</v>
      </c>
      <c r="L1147" s="67" t="s">
        <v>1031</v>
      </c>
      <c r="M1147" s="63" t="str">
        <f>VLOOKUP(D1147,'[3]NEW LEGEND 2026'!G:I,3,0)</f>
        <v>HONDA</v>
      </c>
      <c r="N1147" s="63" t="str">
        <f>VLOOKUP(D1147,'[3]NEW LEGEND 2026'!G:J,4,0)</f>
        <v>SILVER</v>
      </c>
      <c r="O1147" s="68" t="str">
        <f t="shared" si="103"/>
        <v>JUN</v>
      </c>
      <c r="P1147" s="68">
        <f t="shared" si="104"/>
        <v>24</v>
      </c>
      <c r="Q1147" s="68">
        <f t="shared" si="105"/>
        <v>2026</v>
      </c>
      <c r="R1147" s="69">
        <f t="shared" si="106"/>
        <v>-144.56807870371267</v>
      </c>
      <c r="S1147" s="69">
        <f t="shared" si="107"/>
        <v>38.410601851850515</v>
      </c>
      <c r="T1147" s="70" t="str">
        <f t="shared" si="108"/>
        <v>1-30 DAYS</v>
      </c>
      <c r="U1147" s="70" t="str">
        <f t="shared" si="108"/>
        <v>31-60 DAYS</v>
      </c>
    </row>
    <row r="1148" spans="1:21">
      <c r="A1148" s="63" t="str">
        <f>VLOOKUP(L1148,[1]Sheet1!$N:$P,3,0)</f>
        <v>M1 HONDA SURALLAH</v>
      </c>
      <c r="B1148" s="66">
        <v>46195.655810185177</v>
      </c>
      <c r="C1148" s="66">
        <v>46197.568078703713</v>
      </c>
      <c r="D1148" s="67" t="s">
        <v>2043</v>
      </c>
      <c r="E1148" s="67" t="s">
        <v>2044</v>
      </c>
      <c r="F1148" s="1">
        <v>1</v>
      </c>
      <c r="G1148" s="63" t="str">
        <f>VLOOKUP(D1148,[2]MINDANAO!$B:$C,2,0)</f>
        <v>NAVI</v>
      </c>
      <c r="H1148" s="67">
        <v>58990</v>
      </c>
      <c r="I1148" s="63" t="str">
        <f>VLOOKUP(L1148,'[3]NEW LEGEND 2026'!M:S,7,0)</f>
        <v>HONDA</v>
      </c>
      <c r="J1148" s="67" t="s">
        <v>3104</v>
      </c>
      <c r="K1148" s="67" t="s">
        <v>3105</v>
      </c>
      <c r="L1148" s="67" t="s">
        <v>1031</v>
      </c>
      <c r="M1148" s="63" t="str">
        <f>VLOOKUP(D1148,'[3]NEW LEGEND 2026'!G:I,3,0)</f>
        <v>HONDA</v>
      </c>
      <c r="N1148" s="63" t="str">
        <f>VLOOKUP(D1148,'[3]NEW LEGEND 2026'!G:J,4,0)</f>
        <v>RED/BLACK</v>
      </c>
      <c r="O1148" s="68" t="str">
        <f t="shared" si="103"/>
        <v>JUN</v>
      </c>
      <c r="P1148" s="68">
        <f t="shared" si="104"/>
        <v>24</v>
      </c>
      <c r="Q1148" s="68">
        <f t="shared" si="105"/>
        <v>2026</v>
      </c>
      <c r="R1148" s="69">
        <f t="shared" si="106"/>
        <v>-144.56807870371267</v>
      </c>
      <c r="S1148" s="69">
        <f t="shared" si="107"/>
        <v>-142.65581018517696</v>
      </c>
      <c r="T1148" s="70" t="str">
        <f t="shared" si="108"/>
        <v>1-30 DAYS</v>
      </c>
      <c r="U1148" s="70" t="str">
        <f t="shared" si="108"/>
        <v>1-30 DAYS</v>
      </c>
    </row>
    <row r="1149" spans="1:21">
      <c r="A1149" s="63" t="str">
        <f>VLOOKUP(L1149,[1]Sheet1!$N:$P,3,0)</f>
        <v>M1 HONDA SURALLAH</v>
      </c>
      <c r="B1149" s="66">
        <v>46195.655810185177</v>
      </c>
      <c r="C1149" s="66">
        <v>46197.568078703713</v>
      </c>
      <c r="D1149" s="67" t="s">
        <v>2043</v>
      </c>
      <c r="E1149" s="67" t="s">
        <v>2044</v>
      </c>
      <c r="F1149" s="1">
        <v>1</v>
      </c>
      <c r="G1149" s="63" t="str">
        <f>VLOOKUP(D1149,[2]MINDANAO!$B:$C,2,0)</f>
        <v>NAVI</v>
      </c>
      <c r="H1149" s="67">
        <v>58990</v>
      </c>
      <c r="I1149" s="63" t="str">
        <f>VLOOKUP(L1149,'[3]NEW LEGEND 2026'!M:S,7,0)</f>
        <v>HONDA</v>
      </c>
      <c r="J1149" s="67" t="s">
        <v>3106</v>
      </c>
      <c r="K1149" s="67" t="s">
        <v>3107</v>
      </c>
      <c r="L1149" s="67" t="s">
        <v>1031</v>
      </c>
      <c r="M1149" s="63" t="str">
        <f>VLOOKUP(D1149,'[3]NEW LEGEND 2026'!G:I,3,0)</f>
        <v>HONDA</v>
      </c>
      <c r="N1149" s="63" t="str">
        <f>VLOOKUP(D1149,'[3]NEW LEGEND 2026'!G:J,4,0)</f>
        <v>RED/BLACK</v>
      </c>
      <c r="O1149" s="68" t="str">
        <f t="shared" si="103"/>
        <v>JUN</v>
      </c>
      <c r="P1149" s="68">
        <f t="shared" si="104"/>
        <v>24</v>
      </c>
      <c r="Q1149" s="68">
        <f t="shared" si="105"/>
        <v>2026</v>
      </c>
      <c r="R1149" s="69">
        <f t="shared" si="106"/>
        <v>-144.56807870371267</v>
      </c>
      <c r="S1149" s="69">
        <f t="shared" si="107"/>
        <v>-142.65581018517696</v>
      </c>
      <c r="T1149" s="70" t="str">
        <f t="shared" si="108"/>
        <v>1-30 DAYS</v>
      </c>
      <c r="U1149" s="70" t="str">
        <f t="shared" si="108"/>
        <v>1-30 DAYS</v>
      </c>
    </row>
    <row r="1150" spans="1:21">
      <c r="A1150" s="63" t="str">
        <f>VLOOKUP(L1150,[1]Sheet1!$N:$P,3,0)</f>
        <v>M1 BUTUAN</v>
      </c>
      <c r="B1150" s="66">
        <v>46195.626064814824</v>
      </c>
      <c r="C1150" s="66">
        <v>46197.664594907408</v>
      </c>
      <c r="D1150" s="67" t="s">
        <v>907</v>
      </c>
      <c r="E1150" s="67" t="s">
        <v>908</v>
      </c>
      <c r="F1150" s="1">
        <v>1</v>
      </c>
      <c r="G1150" s="63" t="str">
        <f>VLOOKUP(D1150,[2]MINDANAO!$B:$C,2,0)</f>
        <v>CT125</v>
      </c>
      <c r="H1150" s="67">
        <v>59246</v>
      </c>
      <c r="I1150" s="63" t="str">
        <f>VLOOKUP(L1150,'[3]NEW LEGEND 2026'!M:S,7,0)</f>
        <v>MUTI</v>
      </c>
      <c r="J1150" s="67" t="s">
        <v>3108</v>
      </c>
      <c r="K1150" s="67" t="s">
        <v>3109</v>
      </c>
      <c r="L1150" s="67" t="s">
        <v>897</v>
      </c>
      <c r="M1150" s="63" t="str">
        <f>VLOOKUP(D1150,'[3]NEW LEGEND 2026'!G:I,3,0)</f>
        <v>KAWASAKI</v>
      </c>
      <c r="N1150" s="63" t="str">
        <f>VLOOKUP(D1150,'[3]NEW LEGEND 2026'!G:J,4,0)</f>
        <v>BLACK/GRAY</v>
      </c>
      <c r="O1150" s="68" t="str">
        <f t="shared" si="103"/>
        <v>JUN</v>
      </c>
      <c r="P1150" s="68">
        <f t="shared" si="104"/>
        <v>24</v>
      </c>
      <c r="Q1150" s="68">
        <f t="shared" si="105"/>
        <v>2026</v>
      </c>
      <c r="R1150" s="69">
        <f t="shared" si="106"/>
        <v>-144.66459490740817</v>
      </c>
      <c r="S1150" s="69">
        <f t="shared" si="107"/>
        <v>-142.62606481482362</v>
      </c>
      <c r="T1150" s="70" t="str">
        <f t="shared" si="108"/>
        <v>1-30 DAYS</v>
      </c>
      <c r="U1150" s="70" t="str">
        <f t="shared" si="108"/>
        <v>1-30 DAYS</v>
      </c>
    </row>
    <row r="1151" spans="1:21">
      <c r="A1151" s="63" t="str">
        <f>VLOOKUP(L1151,[1]Sheet1!$N:$P,3,0)</f>
        <v>M1 TACURONG</v>
      </c>
      <c r="B1151" s="66">
        <v>46197.649953703702</v>
      </c>
      <c r="C1151" s="66">
        <v>46197.676018518519</v>
      </c>
      <c r="D1151" s="67" t="s">
        <v>1492</v>
      </c>
      <c r="E1151" s="67" t="s">
        <v>1493</v>
      </c>
      <c r="F1151" s="1">
        <v>1</v>
      </c>
      <c r="G1151" s="63" t="str">
        <f>VLOOKUP(D1151,[2]MINDANAO!$B:$C,2,0)</f>
        <v>BEAT FI PREM</v>
      </c>
      <c r="H1151" s="67">
        <v>72250</v>
      </c>
      <c r="I1151" s="63" t="str">
        <f>VLOOKUP(L1151,'[3]NEW LEGEND 2026'!M:S,7,0)</f>
        <v>MUTI</v>
      </c>
      <c r="J1151" s="67" t="s">
        <v>3110</v>
      </c>
      <c r="K1151" s="67" t="s">
        <v>3111</v>
      </c>
      <c r="L1151" s="67" t="s">
        <v>386</v>
      </c>
      <c r="M1151" s="63" t="str">
        <f>VLOOKUP(D1151,'[3]NEW LEGEND 2026'!G:I,3,0)</f>
        <v>HONDA</v>
      </c>
      <c r="N1151" s="63" t="str">
        <f>VLOOKUP(D1151,'[3]NEW LEGEND 2026'!G:J,4,0)</f>
        <v>SILVER</v>
      </c>
      <c r="O1151" s="68" t="str">
        <f t="shared" si="103"/>
        <v>JUN</v>
      </c>
      <c r="P1151" s="68">
        <f t="shared" si="104"/>
        <v>24</v>
      </c>
      <c r="Q1151" s="68">
        <f t="shared" si="105"/>
        <v>2026</v>
      </c>
      <c r="R1151" s="69">
        <f t="shared" si="106"/>
        <v>-144.67601851851941</v>
      </c>
      <c r="S1151" s="69">
        <f t="shared" si="107"/>
        <v>-144.64995370370161</v>
      </c>
      <c r="T1151" s="70" t="str">
        <f t="shared" si="108"/>
        <v>1-30 DAYS</v>
      </c>
      <c r="U1151" s="70" t="str">
        <f t="shared" si="108"/>
        <v>1-30 DAYS</v>
      </c>
    </row>
    <row r="1152" spans="1:21">
      <c r="A1152" s="63" t="str">
        <f>VLOOKUP(L1152,[1]Sheet1!$N:$P,3,0)</f>
        <v>M1 DON CARLOS</v>
      </c>
      <c r="B1152" s="66">
        <v>46197.635509259257</v>
      </c>
      <c r="C1152" s="66">
        <v>46198.398958333331</v>
      </c>
      <c r="D1152" s="67" t="s">
        <v>1167</v>
      </c>
      <c r="E1152" s="67" t="s">
        <v>1168</v>
      </c>
      <c r="F1152" s="1">
        <v>1</v>
      </c>
      <c r="G1152" s="63" t="str">
        <f>VLOOKUP(D1152,[2]MINDANAO!$B:$C,2,0)</f>
        <v>XR150</v>
      </c>
      <c r="H1152" s="67">
        <v>94078</v>
      </c>
      <c r="I1152" s="63" t="str">
        <f>VLOOKUP(L1152,'[3]NEW LEGEND 2026'!M:S,7,0)</f>
        <v>MUTI</v>
      </c>
      <c r="J1152" s="67" t="s">
        <v>3112</v>
      </c>
      <c r="K1152" s="67" t="s">
        <v>3113</v>
      </c>
      <c r="L1152" s="67" t="s">
        <v>416</v>
      </c>
      <c r="M1152" s="63" t="str">
        <f>VLOOKUP(D1152,'[3]NEW LEGEND 2026'!G:I,3,0)</f>
        <v>HONDA</v>
      </c>
      <c r="N1152" s="63" t="str">
        <f>VLOOKUP(D1152,'[3]NEW LEGEND 2026'!G:J,4,0)</f>
        <v>BLACK</v>
      </c>
      <c r="O1152" s="68" t="str">
        <f t="shared" si="103"/>
        <v>JUN</v>
      </c>
      <c r="P1152" s="68">
        <f t="shared" si="104"/>
        <v>25</v>
      </c>
      <c r="Q1152" s="68">
        <f t="shared" si="105"/>
        <v>2026</v>
      </c>
      <c r="R1152" s="69">
        <f t="shared" si="106"/>
        <v>-145.39895833333139</v>
      </c>
      <c r="S1152" s="69">
        <f t="shared" si="107"/>
        <v>-144.63550925925665</v>
      </c>
      <c r="T1152" s="70" t="str">
        <f t="shared" si="108"/>
        <v>1-30 DAYS</v>
      </c>
      <c r="U1152" s="70" t="str">
        <f t="shared" si="108"/>
        <v>1-30 DAYS</v>
      </c>
    </row>
    <row r="1153" spans="1:21">
      <c r="A1153" s="63" t="str">
        <f>VLOOKUP(L1153,[1]Sheet1!$N:$P,3,0)</f>
        <v>M2 STO. TOMAS</v>
      </c>
      <c r="B1153" s="66">
        <v>46198.413518518522</v>
      </c>
      <c r="C1153" s="66">
        <v>46198.413518518522</v>
      </c>
      <c r="D1153" s="67" t="s">
        <v>3114</v>
      </c>
      <c r="E1153" s="67" t="s">
        <v>3115</v>
      </c>
      <c r="F1153" s="1">
        <v>1</v>
      </c>
      <c r="G1153" s="63" t="str">
        <f>VLOOKUP(D1153,[2]MINDANAO!$B:$C,2,0)</f>
        <v>FAZZIO</v>
      </c>
      <c r="H1153" s="67">
        <v>77970.540000000008</v>
      </c>
      <c r="I1153" s="63" t="str">
        <f>VLOOKUP(L1153,'[3]NEW LEGEND 2026'!M:S,7,0)</f>
        <v>ULTIMATE</v>
      </c>
      <c r="J1153" s="67" t="s">
        <v>3116</v>
      </c>
      <c r="K1153" s="67" t="s">
        <v>3117</v>
      </c>
      <c r="L1153" s="67" t="s">
        <v>1367</v>
      </c>
      <c r="M1153" s="63" t="str">
        <f>VLOOKUP(D1153,'[3]NEW LEGEND 2026'!G:I,3,0)</f>
        <v>YAMAHA</v>
      </c>
      <c r="N1153" s="63" t="str">
        <f>VLOOKUP(D1153,'[3]NEW LEGEND 2026'!G:J,4,0)</f>
        <v>MATTE LIGHT GREEN</v>
      </c>
      <c r="O1153" s="68" t="str">
        <f t="shared" si="103"/>
        <v>JUN</v>
      </c>
      <c r="P1153" s="68">
        <f t="shared" si="104"/>
        <v>25</v>
      </c>
      <c r="Q1153" s="68">
        <f t="shared" si="105"/>
        <v>2026</v>
      </c>
      <c r="R1153" s="69">
        <f t="shared" si="106"/>
        <v>-145.41351851852232</v>
      </c>
      <c r="S1153" s="69">
        <f t="shared" si="107"/>
        <v>-145.41351851852232</v>
      </c>
      <c r="T1153" s="70" t="str">
        <f t="shared" si="108"/>
        <v>1-30 DAYS</v>
      </c>
      <c r="U1153" s="70" t="str">
        <f t="shared" si="108"/>
        <v>1-30 DAYS</v>
      </c>
    </row>
    <row r="1154" spans="1:21">
      <c r="A1154" s="63" t="str">
        <f>VLOOKUP(L1154,[1]Sheet1!$N:$P,3,0)</f>
        <v>M1 SURALLAH</v>
      </c>
      <c r="B1154" s="66">
        <v>46198.510347222233</v>
      </c>
      <c r="C1154" s="66">
        <v>46198.510347222233</v>
      </c>
      <c r="D1154" s="67" t="s">
        <v>3118</v>
      </c>
      <c r="E1154" s="67" t="s">
        <v>3119</v>
      </c>
      <c r="F1154" s="1">
        <v>1</v>
      </c>
      <c r="G1154" s="63" t="str">
        <f>VLOOKUP(D1154,[2]MINDANAO!$B:$C,2,0)</f>
        <v>V-STROM 160</v>
      </c>
      <c r="H1154" s="67">
        <v>123232.14</v>
      </c>
      <c r="I1154" s="63" t="str">
        <f>VLOOKUP(L1154,'[3]NEW LEGEND 2026'!M:S,7,0)</f>
        <v>MUTI</v>
      </c>
      <c r="J1154" s="67" t="s">
        <v>3120</v>
      </c>
      <c r="K1154" s="67" t="s">
        <v>3121</v>
      </c>
      <c r="L1154" s="67" t="s">
        <v>546</v>
      </c>
      <c r="M1154" s="63" t="str">
        <f>VLOOKUP(D1154,'[3]NEW LEGEND 2026'!G:I,3,0)</f>
        <v>SUZUKI</v>
      </c>
      <c r="N1154" s="63" t="str">
        <f>VLOOKUP(D1154,'[3]NEW LEGEND 2026'!G:J,4,0)</f>
        <v>YELLOW</v>
      </c>
      <c r="O1154" s="68" t="str">
        <f t="shared" ref="O1154:O1217" si="109">CHOOSE(MONTH(C1154),"JAN","FEB","MAR","APR","MAY","JUN","JUL","AUG","SEP","OCT","NOV","DEC")</f>
        <v>JUN</v>
      </c>
      <c r="P1154" s="68">
        <f t="shared" ref="P1154:P1217" si="110">DAY(C1154)</f>
        <v>25</v>
      </c>
      <c r="Q1154" s="68">
        <f t="shared" ref="Q1154:Q1217" si="111">YEAR(C1154)</f>
        <v>2026</v>
      </c>
      <c r="R1154" s="69">
        <f t="shared" ref="R1154:R1217" si="112">DATE(2026,1,31)-C1154</f>
        <v>-145.51034722223267</v>
      </c>
      <c r="S1154" s="69">
        <f t="shared" si="107"/>
        <v>-145.51034722223267</v>
      </c>
      <c r="T1154" s="70" t="str">
        <f t="shared" si="108"/>
        <v>1-30 DAYS</v>
      </c>
      <c r="U1154" s="70" t="str">
        <f t="shared" si="108"/>
        <v>1-30 DAYS</v>
      </c>
    </row>
    <row r="1155" spans="1:21">
      <c r="A1155" s="63" t="str">
        <f>VLOOKUP(L1155,[1]Sheet1!$N:$P,3,0)</f>
        <v>M2 SURIGAO</v>
      </c>
      <c r="B1155" s="66">
        <v>46197.445740740739</v>
      </c>
      <c r="C1155" s="66">
        <v>46199.344710648147</v>
      </c>
      <c r="D1155" s="67" t="s">
        <v>663</v>
      </c>
      <c r="E1155" s="67" t="s">
        <v>664</v>
      </c>
      <c r="F1155" s="1">
        <v>1</v>
      </c>
      <c r="G1155" s="63" t="str">
        <f>VLOOKUP(D1155,[2]MINDANAO!$B:$C,2,0)</f>
        <v>CT125</v>
      </c>
      <c r="H1155" s="67">
        <v>58118</v>
      </c>
      <c r="I1155" s="63" t="str">
        <f>VLOOKUP(L1155,'[3]NEW LEGEND 2026'!M:S,7,0)</f>
        <v>ULTIMATE</v>
      </c>
      <c r="J1155" s="67" t="s">
        <v>3122</v>
      </c>
      <c r="K1155" s="67" t="s">
        <v>3123</v>
      </c>
      <c r="L1155" s="67" t="s">
        <v>1214</v>
      </c>
      <c r="M1155" s="63" t="str">
        <f>VLOOKUP(D1155,'[3]NEW LEGEND 2026'!G:I,3,0)</f>
        <v>KAWASAKI</v>
      </c>
      <c r="N1155" s="63" t="str">
        <f>VLOOKUP(D1155,'[3]NEW LEGEND 2026'!G:J,4,0)</f>
        <v>BLACK/RED</v>
      </c>
      <c r="O1155" s="68" t="str">
        <f t="shared" si="109"/>
        <v>JUN</v>
      </c>
      <c r="P1155" s="68">
        <f t="shared" si="110"/>
        <v>26</v>
      </c>
      <c r="Q1155" s="68">
        <f t="shared" si="111"/>
        <v>2026</v>
      </c>
      <c r="R1155" s="69">
        <f t="shared" si="112"/>
        <v>-146.34471064814716</v>
      </c>
      <c r="S1155" s="69">
        <f t="shared" ref="S1155:S1218" si="113">DATE(2026,1,31)-B1155</f>
        <v>-144.44574074073898</v>
      </c>
      <c r="T1155" s="70" t="str">
        <f t="shared" si="108"/>
        <v>1-30 DAYS</v>
      </c>
      <c r="U1155" s="70" t="str">
        <f t="shared" si="108"/>
        <v>1-30 DAYS</v>
      </c>
    </row>
    <row r="1156" spans="1:21">
      <c r="A1156" s="63" t="str">
        <f>VLOOKUP(L1156,[1]Sheet1!$N:$P,3,0)</f>
        <v>M2 SURIGAO</v>
      </c>
      <c r="B1156" s="66">
        <v>46197.445740740739</v>
      </c>
      <c r="C1156" s="66">
        <v>46199.344710648147</v>
      </c>
      <c r="D1156" s="67" t="s">
        <v>663</v>
      </c>
      <c r="E1156" s="67" t="s">
        <v>664</v>
      </c>
      <c r="F1156" s="1">
        <v>1</v>
      </c>
      <c r="G1156" s="63" t="str">
        <f>VLOOKUP(D1156,[2]MINDANAO!$B:$C,2,0)</f>
        <v>CT125</v>
      </c>
      <c r="H1156" s="67">
        <v>58118</v>
      </c>
      <c r="I1156" s="63" t="str">
        <f>VLOOKUP(L1156,'[3]NEW LEGEND 2026'!M:S,7,0)</f>
        <v>ULTIMATE</v>
      </c>
      <c r="J1156" s="67" t="s">
        <v>3124</v>
      </c>
      <c r="K1156" s="67" t="s">
        <v>3125</v>
      </c>
      <c r="L1156" s="67" t="s">
        <v>1214</v>
      </c>
      <c r="M1156" s="63" t="str">
        <f>VLOOKUP(D1156,'[3]NEW LEGEND 2026'!G:I,3,0)</f>
        <v>KAWASAKI</v>
      </c>
      <c r="N1156" s="63" t="str">
        <f>VLOOKUP(D1156,'[3]NEW LEGEND 2026'!G:J,4,0)</f>
        <v>BLACK/RED</v>
      </c>
      <c r="O1156" s="68" t="str">
        <f t="shared" si="109"/>
        <v>JUN</v>
      </c>
      <c r="P1156" s="68">
        <f t="shared" si="110"/>
        <v>26</v>
      </c>
      <c r="Q1156" s="68">
        <f t="shared" si="111"/>
        <v>2026</v>
      </c>
      <c r="R1156" s="69">
        <f t="shared" si="112"/>
        <v>-146.34471064814716</v>
      </c>
      <c r="S1156" s="69">
        <f t="shared" si="113"/>
        <v>-144.44574074073898</v>
      </c>
      <c r="T1156" s="70" t="str">
        <f t="shared" si="108"/>
        <v>1-30 DAYS</v>
      </c>
      <c r="U1156" s="70" t="str">
        <f t="shared" si="108"/>
        <v>1-30 DAYS</v>
      </c>
    </row>
    <row r="1157" spans="1:21">
      <c r="A1157" s="63" t="str">
        <f>VLOOKUP(L1157,[1]Sheet1!$N:$P,3,0)</f>
        <v>M2 SURIGAO</v>
      </c>
      <c r="B1157" s="66">
        <v>46197.445740740739</v>
      </c>
      <c r="C1157" s="66">
        <v>46199.344710648147</v>
      </c>
      <c r="D1157" s="67" t="s">
        <v>663</v>
      </c>
      <c r="E1157" s="67" t="s">
        <v>664</v>
      </c>
      <c r="F1157" s="1">
        <v>1</v>
      </c>
      <c r="G1157" s="63" t="str">
        <f>VLOOKUP(D1157,[2]MINDANAO!$B:$C,2,0)</f>
        <v>CT125</v>
      </c>
      <c r="H1157" s="67">
        <v>58118</v>
      </c>
      <c r="I1157" s="63" t="str">
        <f>VLOOKUP(L1157,'[3]NEW LEGEND 2026'!M:S,7,0)</f>
        <v>ULTIMATE</v>
      </c>
      <c r="J1157" s="67" t="s">
        <v>3126</v>
      </c>
      <c r="K1157" s="67" t="s">
        <v>3127</v>
      </c>
      <c r="L1157" s="67" t="s">
        <v>1214</v>
      </c>
      <c r="M1157" s="63" t="str">
        <f>VLOOKUP(D1157,'[3]NEW LEGEND 2026'!G:I,3,0)</f>
        <v>KAWASAKI</v>
      </c>
      <c r="N1157" s="63" t="str">
        <f>VLOOKUP(D1157,'[3]NEW LEGEND 2026'!G:J,4,0)</f>
        <v>BLACK/RED</v>
      </c>
      <c r="O1157" s="68" t="str">
        <f t="shared" si="109"/>
        <v>JUN</v>
      </c>
      <c r="P1157" s="68">
        <f t="shared" si="110"/>
        <v>26</v>
      </c>
      <c r="Q1157" s="68">
        <f t="shared" si="111"/>
        <v>2026</v>
      </c>
      <c r="R1157" s="69">
        <f t="shared" si="112"/>
        <v>-146.34471064814716</v>
      </c>
      <c r="S1157" s="69">
        <f t="shared" si="113"/>
        <v>-144.44574074073898</v>
      </c>
      <c r="T1157" s="70" t="str">
        <f t="shared" si="108"/>
        <v>1-30 DAYS</v>
      </c>
      <c r="U1157" s="70" t="str">
        <f t="shared" si="108"/>
        <v>1-30 DAYS</v>
      </c>
    </row>
    <row r="1158" spans="1:21">
      <c r="A1158" s="63" t="str">
        <f>VLOOKUP(L1158,[1]Sheet1!$N:$P,3,0)</f>
        <v>M2 MANOLO</v>
      </c>
      <c r="B1158" s="66">
        <v>46196.667766203696</v>
      </c>
      <c r="C1158" s="66">
        <v>46199.353043981479</v>
      </c>
      <c r="D1158" s="67" t="s">
        <v>663</v>
      </c>
      <c r="E1158" s="67" t="s">
        <v>664</v>
      </c>
      <c r="F1158" s="1">
        <v>1</v>
      </c>
      <c r="G1158" s="63" t="str">
        <f>VLOOKUP(D1158,[2]MINDANAO!$B:$C,2,0)</f>
        <v>CT125</v>
      </c>
      <c r="H1158" s="67">
        <v>58118</v>
      </c>
      <c r="I1158" s="63" t="str">
        <f>VLOOKUP(L1158,'[3]NEW LEGEND 2026'!M:S,7,0)</f>
        <v>ULTIMATE</v>
      </c>
      <c r="J1158" s="67" t="s">
        <v>3128</v>
      </c>
      <c r="K1158" s="67" t="s">
        <v>3129</v>
      </c>
      <c r="L1158" s="67" t="s">
        <v>1244</v>
      </c>
      <c r="M1158" s="63" t="str">
        <f>VLOOKUP(D1158,'[3]NEW LEGEND 2026'!G:I,3,0)</f>
        <v>KAWASAKI</v>
      </c>
      <c r="N1158" s="63" t="str">
        <f>VLOOKUP(D1158,'[3]NEW LEGEND 2026'!G:J,4,0)</f>
        <v>BLACK/RED</v>
      </c>
      <c r="O1158" s="68" t="str">
        <f t="shared" si="109"/>
        <v>JUN</v>
      </c>
      <c r="P1158" s="68">
        <f t="shared" si="110"/>
        <v>26</v>
      </c>
      <c r="Q1158" s="68">
        <f t="shared" si="111"/>
        <v>2026</v>
      </c>
      <c r="R1158" s="69">
        <f t="shared" si="112"/>
        <v>-146.35304398147855</v>
      </c>
      <c r="S1158" s="69">
        <f t="shared" si="113"/>
        <v>-143.66776620369637</v>
      </c>
      <c r="T1158" s="70" t="str">
        <f t="shared" si="108"/>
        <v>1-30 DAYS</v>
      </c>
      <c r="U1158" s="70" t="str">
        <f t="shared" si="108"/>
        <v>1-30 DAYS</v>
      </c>
    </row>
    <row r="1159" spans="1:21">
      <c r="A1159" s="63" t="str">
        <f>VLOOKUP(L1159,[1]Sheet1!$N:$P,3,0)</f>
        <v>M2 MANOLO</v>
      </c>
      <c r="B1159" s="66">
        <v>46196.667766203696</v>
      </c>
      <c r="C1159" s="66">
        <v>46199.353043981479</v>
      </c>
      <c r="D1159" s="67" t="s">
        <v>663</v>
      </c>
      <c r="E1159" s="67" t="s">
        <v>664</v>
      </c>
      <c r="F1159" s="1">
        <v>1</v>
      </c>
      <c r="G1159" s="63" t="str">
        <f>VLOOKUP(D1159,[2]MINDANAO!$B:$C,2,0)</f>
        <v>CT125</v>
      </c>
      <c r="H1159" s="67">
        <v>58118</v>
      </c>
      <c r="I1159" s="63" t="str">
        <f>VLOOKUP(L1159,'[3]NEW LEGEND 2026'!M:S,7,0)</f>
        <v>ULTIMATE</v>
      </c>
      <c r="J1159" s="67" t="s">
        <v>3130</v>
      </c>
      <c r="K1159" s="67" t="s">
        <v>3131</v>
      </c>
      <c r="L1159" s="67" t="s">
        <v>1244</v>
      </c>
      <c r="M1159" s="63" t="str">
        <f>VLOOKUP(D1159,'[3]NEW LEGEND 2026'!G:I,3,0)</f>
        <v>KAWASAKI</v>
      </c>
      <c r="N1159" s="63" t="str">
        <f>VLOOKUP(D1159,'[3]NEW LEGEND 2026'!G:J,4,0)</f>
        <v>BLACK/RED</v>
      </c>
      <c r="O1159" s="68" t="str">
        <f t="shared" si="109"/>
        <v>JUN</v>
      </c>
      <c r="P1159" s="68">
        <f t="shared" si="110"/>
        <v>26</v>
      </c>
      <c r="Q1159" s="68">
        <f t="shared" si="111"/>
        <v>2026</v>
      </c>
      <c r="R1159" s="69">
        <f t="shared" si="112"/>
        <v>-146.35304398147855</v>
      </c>
      <c r="S1159" s="69">
        <f t="shared" si="113"/>
        <v>-143.66776620369637</v>
      </c>
      <c r="T1159" s="70" t="str">
        <f t="shared" si="108"/>
        <v>1-30 DAYS</v>
      </c>
      <c r="U1159" s="70" t="str">
        <f t="shared" si="108"/>
        <v>1-30 DAYS</v>
      </c>
    </row>
    <row r="1160" spans="1:21">
      <c r="A1160" s="63" t="str">
        <f>VLOOKUP(L1160,[1]Sheet1!$N:$P,3,0)</f>
        <v>M1 VALENCIA</v>
      </c>
      <c r="B1160" s="66">
        <v>46191.606319444443</v>
      </c>
      <c r="C1160" s="66">
        <v>46199.423692129632</v>
      </c>
      <c r="D1160" s="67" t="s">
        <v>2071</v>
      </c>
      <c r="E1160" s="67" t="s">
        <v>2072</v>
      </c>
      <c r="F1160" s="1">
        <v>1</v>
      </c>
      <c r="G1160" s="63" t="str">
        <f>VLOOKUP(D1160,[2]MINDANAO!$B:$C,2,0)</f>
        <v>MIO I125</v>
      </c>
      <c r="H1160" s="67">
        <v>63024.11</v>
      </c>
      <c r="I1160" s="63" t="str">
        <f>VLOOKUP(L1160,'[3]NEW LEGEND 2026'!M:S,7,0)</f>
        <v>MUTI</v>
      </c>
      <c r="J1160" s="67" t="s">
        <v>3132</v>
      </c>
      <c r="K1160" s="67" t="s">
        <v>3133</v>
      </c>
      <c r="L1160" s="67" t="s">
        <v>616</v>
      </c>
      <c r="M1160" s="63" t="str">
        <f>VLOOKUP(D1160,'[3]NEW LEGEND 2026'!G:I,3,0)</f>
        <v>YAMAHA</v>
      </c>
      <c r="N1160" s="63" t="str">
        <f>VLOOKUP(D1160,'[3]NEW LEGEND 2026'!G:J,4,0)</f>
        <v>MATTE BLUE</v>
      </c>
      <c r="O1160" s="68" t="str">
        <f t="shared" si="109"/>
        <v>JUN</v>
      </c>
      <c r="P1160" s="68">
        <f t="shared" si="110"/>
        <v>26</v>
      </c>
      <c r="Q1160" s="68">
        <f t="shared" si="111"/>
        <v>2026</v>
      </c>
      <c r="R1160" s="69">
        <f t="shared" si="112"/>
        <v>-146.4236921296324</v>
      </c>
      <c r="S1160" s="69">
        <f t="shared" si="113"/>
        <v>-138.60631944444322</v>
      </c>
      <c r="T1160" s="70" t="str">
        <f t="shared" si="108"/>
        <v>1-30 DAYS</v>
      </c>
      <c r="U1160" s="70" t="str">
        <f t="shared" si="108"/>
        <v>1-30 DAYS</v>
      </c>
    </row>
    <row r="1161" spans="1:21">
      <c r="A1161" s="63" t="str">
        <f>VLOOKUP(L1161,[1]Sheet1!$N:$P,3,0)</f>
        <v>M1 VALENCIA</v>
      </c>
      <c r="B1161" s="66">
        <v>46199.430474537039</v>
      </c>
      <c r="C1161" s="66">
        <v>46199.430462962962</v>
      </c>
      <c r="D1161" s="67" t="s">
        <v>3134</v>
      </c>
      <c r="E1161" s="67" t="s">
        <v>3135</v>
      </c>
      <c r="F1161" s="1">
        <v>1</v>
      </c>
      <c r="G1161" s="63" t="str">
        <f>VLOOKUP(D1161,[2]MINDANAO!$B:$C,2,0)</f>
        <v>BAJAJ RE 4S FI</v>
      </c>
      <c r="H1161" s="67">
        <v>187000</v>
      </c>
      <c r="I1161" s="63" t="str">
        <f>VLOOKUP(L1161,'[3]NEW LEGEND 2026'!M:S,7,0)</f>
        <v>MUTI</v>
      </c>
      <c r="J1161" s="67" t="s">
        <v>3136</v>
      </c>
      <c r="K1161" s="67" t="s">
        <v>3137</v>
      </c>
      <c r="L1161" s="67" t="s">
        <v>616</v>
      </c>
      <c r="M1161" s="63" t="str">
        <f>VLOOKUP(D1161,'[3]NEW LEGEND 2026'!G:I,3,0)</f>
        <v>TRIMOTORS</v>
      </c>
      <c r="N1161" s="63" t="str">
        <f>VLOOKUP(D1161,'[3]NEW LEGEND 2026'!G:J,4,0)</f>
        <v>BLUE</v>
      </c>
      <c r="O1161" s="68" t="str">
        <f t="shared" si="109"/>
        <v>JUN</v>
      </c>
      <c r="P1161" s="68">
        <f t="shared" si="110"/>
        <v>26</v>
      </c>
      <c r="Q1161" s="68">
        <f t="shared" si="111"/>
        <v>2026</v>
      </c>
      <c r="R1161" s="69">
        <f t="shared" si="112"/>
        <v>-146.43046296296234</v>
      </c>
      <c r="S1161" s="69">
        <f t="shared" si="113"/>
        <v>-146.43047453703912</v>
      </c>
      <c r="T1161" s="70" t="str">
        <f t="shared" si="108"/>
        <v>1-30 DAYS</v>
      </c>
      <c r="U1161" s="70" t="str">
        <f t="shared" si="108"/>
        <v>1-30 DAYS</v>
      </c>
    </row>
    <row r="1162" spans="1:21">
      <c r="A1162" s="63" t="str">
        <f>VLOOKUP(L1162,[1]Sheet1!$N:$P,3,0)</f>
        <v>GREATWALL</v>
      </c>
      <c r="B1162" s="66">
        <v>46199.483935185177</v>
      </c>
      <c r="C1162" s="66">
        <v>46199.483935185177</v>
      </c>
      <c r="D1162" s="67" t="s">
        <v>1167</v>
      </c>
      <c r="E1162" s="67" t="s">
        <v>1168</v>
      </c>
      <c r="F1162" s="1">
        <v>1</v>
      </c>
      <c r="G1162" s="63" t="str">
        <f>VLOOKUP(D1162,[2]MINDANAO!$B:$C,2,0)</f>
        <v>XR150</v>
      </c>
      <c r="H1162" s="67">
        <v>94078</v>
      </c>
      <c r="I1162" s="63" t="str">
        <f>VLOOKUP(L1162,'[3]NEW LEGEND 2026'!M:S,7,0)</f>
        <v>HONDA</v>
      </c>
      <c r="J1162" s="67" t="s">
        <v>3138</v>
      </c>
      <c r="K1162" s="67" t="s">
        <v>3139</v>
      </c>
      <c r="L1162" s="67" t="s">
        <v>1231</v>
      </c>
      <c r="M1162" s="63" t="str">
        <f>VLOOKUP(D1162,'[3]NEW LEGEND 2026'!G:I,3,0)</f>
        <v>HONDA</v>
      </c>
      <c r="N1162" s="63" t="str">
        <f>VLOOKUP(D1162,'[3]NEW LEGEND 2026'!G:J,4,0)</f>
        <v>BLACK</v>
      </c>
      <c r="O1162" s="68" t="str">
        <f t="shared" si="109"/>
        <v>JUN</v>
      </c>
      <c r="P1162" s="68">
        <f t="shared" si="110"/>
        <v>26</v>
      </c>
      <c r="Q1162" s="68">
        <f t="shared" si="111"/>
        <v>2026</v>
      </c>
      <c r="R1162" s="69">
        <f t="shared" si="112"/>
        <v>-146.48393518517696</v>
      </c>
      <c r="S1162" s="69">
        <f t="shared" si="113"/>
        <v>-146.48393518517696</v>
      </c>
      <c r="T1162" s="70" t="str">
        <f t="shared" si="108"/>
        <v>1-30 DAYS</v>
      </c>
      <c r="U1162" s="70" t="str">
        <f t="shared" si="108"/>
        <v>1-30 DAYS</v>
      </c>
    </row>
    <row r="1163" spans="1:21">
      <c r="A1163" s="63" t="str">
        <f>VLOOKUP(L1163,[1]Sheet1!$N:$P,3,0)</f>
        <v>M2 BAYUGAN</v>
      </c>
      <c r="B1163" s="66">
        <v>46197.445740740739</v>
      </c>
      <c r="C1163" s="66">
        <v>46199.525312500002</v>
      </c>
      <c r="D1163" s="67" t="s">
        <v>663</v>
      </c>
      <c r="E1163" s="67" t="s">
        <v>664</v>
      </c>
      <c r="F1163" s="1">
        <v>1</v>
      </c>
      <c r="G1163" s="63" t="str">
        <f>VLOOKUP(D1163,[2]MINDANAO!$B:$C,2,0)</f>
        <v>CT125</v>
      </c>
      <c r="H1163" s="67">
        <v>58118</v>
      </c>
      <c r="I1163" s="63" t="str">
        <f>VLOOKUP(L1163,'[3]NEW LEGEND 2026'!M:S,7,0)</f>
        <v>ULTIMATE</v>
      </c>
      <c r="J1163" s="67" t="s">
        <v>3140</v>
      </c>
      <c r="K1163" s="67" t="s">
        <v>3141</v>
      </c>
      <c r="L1163" s="67" t="s">
        <v>692</v>
      </c>
      <c r="M1163" s="63" t="str">
        <f>VLOOKUP(D1163,'[3]NEW LEGEND 2026'!G:I,3,0)</f>
        <v>KAWASAKI</v>
      </c>
      <c r="N1163" s="63" t="str">
        <f>VLOOKUP(D1163,'[3]NEW LEGEND 2026'!G:J,4,0)</f>
        <v>BLACK/RED</v>
      </c>
      <c r="O1163" s="68" t="str">
        <f t="shared" si="109"/>
        <v>JUN</v>
      </c>
      <c r="P1163" s="68">
        <f t="shared" si="110"/>
        <v>26</v>
      </c>
      <c r="Q1163" s="68">
        <f t="shared" si="111"/>
        <v>2026</v>
      </c>
      <c r="R1163" s="69">
        <f t="shared" si="112"/>
        <v>-146.52531250000175</v>
      </c>
      <c r="S1163" s="69">
        <f t="shared" si="113"/>
        <v>-144.44574074073898</v>
      </c>
      <c r="T1163" s="70" t="str">
        <f t="shared" si="108"/>
        <v>1-30 DAYS</v>
      </c>
      <c r="U1163" s="70" t="str">
        <f t="shared" si="108"/>
        <v>1-30 DAYS</v>
      </c>
    </row>
    <row r="1164" spans="1:21">
      <c r="A1164" s="63" t="str">
        <f>VLOOKUP(L1164,[1]Sheet1!$N:$P,3,0)</f>
        <v>M2 PROSPERIDAD</v>
      </c>
      <c r="B1164" s="66">
        <v>46198.40011574074</v>
      </c>
      <c r="C1164" s="66">
        <v>46199.590601851851</v>
      </c>
      <c r="D1164" s="67" t="s">
        <v>1167</v>
      </c>
      <c r="E1164" s="67" t="s">
        <v>1168</v>
      </c>
      <c r="F1164" s="1">
        <v>1</v>
      </c>
      <c r="G1164" s="63" t="str">
        <f>VLOOKUP(D1164,[2]MINDANAO!$B:$C,2,0)</f>
        <v>XR150</v>
      </c>
      <c r="H1164" s="67">
        <v>94078</v>
      </c>
      <c r="I1164" s="63" t="str">
        <f>VLOOKUP(L1164,'[3]NEW LEGEND 2026'!M:S,7,0)</f>
        <v>ULTIMATE</v>
      </c>
      <c r="J1164" s="67" t="s">
        <v>3142</v>
      </c>
      <c r="K1164" s="67" t="s">
        <v>3143</v>
      </c>
      <c r="L1164" s="67" t="s">
        <v>718</v>
      </c>
      <c r="M1164" s="63" t="str">
        <f>VLOOKUP(D1164,'[3]NEW LEGEND 2026'!G:I,3,0)</f>
        <v>HONDA</v>
      </c>
      <c r="N1164" s="63" t="str">
        <f>VLOOKUP(D1164,'[3]NEW LEGEND 2026'!G:J,4,0)</f>
        <v>BLACK</v>
      </c>
      <c r="O1164" s="68" t="str">
        <f t="shared" si="109"/>
        <v>JUN</v>
      </c>
      <c r="P1164" s="68">
        <f t="shared" si="110"/>
        <v>26</v>
      </c>
      <c r="Q1164" s="68">
        <f t="shared" si="111"/>
        <v>2026</v>
      </c>
      <c r="R1164" s="69">
        <f t="shared" si="112"/>
        <v>-146.59060185185081</v>
      </c>
      <c r="S1164" s="69">
        <f t="shared" si="113"/>
        <v>-145.40011574074015</v>
      </c>
      <c r="T1164" s="70" t="str">
        <f t="shared" si="108"/>
        <v>1-30 DAYS</v>
      </c>
      <c r="U1164" s="70" t="str">
        <f t="shared" si="108"/>
        <v>1-30 DAYS</v>
      </c>
    </row>
    <row r="1165" spans="1:21">
      <c r="A1165" s="63" t="str">
        <f>VLOOKUP(L1165,[1]Sheet1!$N:$P,3,0)</f>
        <v>M2 PROSPERIDAD</v>
      </c>
      <c r="B1165" s="66">
        <v>46198.40011574074</v>
      </c>
      <c r="C1165" s="66">
        <v>46199.590601851851</v>
      </c>
      <c r="D1165" s="67" t="s">
        <v>1167</v>
      </c>
      <c r="E1165" s="67" t="s">
        <v>1168</v>
      </c>
      <c r="F1165" s="1">
        <v>1</v>
      </c>
      <c r="G1165" s="63" t="str">
        <f>VLOOKUP(D1165,[2]MINDANAO!$B:$C,2,0)</f>
        <v>XR150</v>
      </c>
      <c r="H1165" s="67">
        <v>94078</v>
      </c>
      <c r="I1165" s="63" t="str">
        <f>VLOOKUP(L1165,'[3]NEW LEGEND 2026'!M:S,7,0)</f>
        <v>ULTIMATE</v>
      </c>
      <c r="J1165" s="67" t="s">
        <v>3144</v>
      </c>
      <c r="K1165" s="67" t="s">
        <v>3145</v>
      </c>
      <c r="L1165" s="67" t="s">
        <v>718</v>
      </c>
      <c r="M1165" s="63" t="str">
        <f>VLOOKUP(D1165,'[3]NEW LEGEND 2026'!G:I,3,0)</f>
        <v>HONDA</v>
      </c>
      <c r="N1165" s="63" t="str">
        <f>VLOOKUP(D1165,'[3]NEW LEGEND 2026'!G:J,4,0)</f>
        <v>BLACK</v>
      </c>
      <c r="O1165" s="68" t="str">
        <f t="shared" si="109"/>
        <v>JUN</v>
      </c>
      <c r="P1165" s="68">
        <f t="shared" si="110"/>
        <v>26</v>
      </c>
      <c r="Q1165" s="68">
        <f t="shared" si="111"/>
        <v>2026</v>
      </c>
      <c r="R1165" s="69">
        <f t="shared" si="112"/>
        <v>-146.59060185185081</v>
      </c>
      <c r="S1165" s="69">
        <f t="shared" si="113"/>
        <v>-145.40011574074015</v>
      </c>
      <c r="T1165" s="70" t="str">
        <f t="shared" si="108"/>
        <v>1-30 DAYS</v>
      </c>
      <c r="U1165" s="70" t="str">
        <f t="shared" si="108"/>
        <v>1-30 DAYS</v>
      </c>
    </row>
    <row r="1166" spans="1:21">
      <c r="A1166" s="63" t="str">
        <f>VLOOKUP(L1166,[1]Sheet1!$N:$P,3,0)</f>
        <v>M2 PROSPERIDAD</v>
      </c>
      <c r="B1166" s="66">
        <v>46198.40011574074</v>
      </c>
      <c r="C1166" s="66">
        <v>46199.590601851851</v>
      </c>
      <c r="D1166" s="67" t="s">
        <v>1167</v>
      </c>
      <c r="E1166" s="67" t="s">
        <v>1168</v>
      </c>
      <c r="F1166" s="1">
        <v>1</v>
      </c>
      <c r="G1166" s="63" t="str">
        <f>VLOOKUP(D1166,[2]MINDANAO!$B:$C,2,0)</f>
        <v>XR150</v>
      </c>
      <c r="H1166" s="67">
        <v>94078</v>
      </c>
      <c r="I1166" s="63" t="str">
        <f>VLOOKUP(L1166,'[3]NEW LEGEND 2026'!M:S,7,0)</f>
        <v>ULTIMATE</v>
      </c>
      <c r="J1166" s="67" t="s">
        <v>3146</v>
      </c>
      <c r="K1166" s="67" t="s">
        <v>3147</v>
      </c>
      <c r="L1166" s="67" t="s">
        <v>718</v>
      </c>
      <c r="M1166" s="63" t="str">
        <f>VLOOKUP(D1166,'[3]NEW LEGEND 2026'!G:I,3,0)</f>
        <v>HONDA</v>
      </c>
      <c r="N1166" s="63" t="str">
        <f>VLOOKUP(D1166,'[3]NEW LEGEND 2026'!G:J,4,0)</f>
        <v>BLACK</v>
      </c>
      <c r="O1166" s="68" t="str">
        <f t="shared" si="109"/>
        <v>JUN</v>
      </c>
      <c r="P1166" s="68">
        <f t="shared" si="110"/>
        <v>26</v>
      </c>
      <c r="Q1166" s="68">
        <f t="shared" si="111"/>
        <v>2026</v>
      </c>
      <c r="R1166" s="69">
        <f t="shared" si="112"/>
        <v>-146.59060185185081</v>
      </c>
      <c r="S1166" s="69">
        <f t="shared" si="113"/>
        <v>-145.40011574074015</v>
      </c>
      <c r="T1166" s="70" t="str">
        <f t="shared" si="108"/>
        <v>1-30 DAYS</v>
      </c>
      <c r="U1166" s="70" t="str">
        <f t="shared" si="108"/>
        <v>1-30 DAYS</v>
      </c>
    </row>
    <row r="1167" spans="1:21">
      <c r="A1167" s="63" t="str">
        <f>VLOOKUP(L1167,[1]Sheet1!$N:$P,3,0)</f>
        <v>M2 PROSPERIDAD</v>
      </c>
      <c r="B1167" s="66">
        <v>46198.40011574074</v>
      </c>
      <c r="C1167" s="66">
        <v>46199.590601851851</v>
      </c>
      <c r="D1167" s="67" t="s">
        <v>1167</v>
      </c>
      <c r="E1167" s="67" t="s">
        <v>1168</v>
      </c>
      <c r="F1167" s="1">
        <v>1</v>
      </c>
      <c r="G1167" s="63" t="str">
        <f>VLOOKUP(D1167,[2]MINDANAO!$B:$C,2,0)</f>
        <v>XR150</v>
      </c>
      <c r="H1167" s="67">
        <v>94078</v>
      </c>
      <c r="I1167" s="63" t="str">
        <f>VLOOKUP(L1167,'[3]NEW LEGEND 2026'!M:S,7,0)</f>
        <v>ULTIMATE</v>
      </c>
      <c r="J1167" s="67" t="s">
        <v>3148</v>
      </c>
      <c r="K1167" s="67" t="s">
        <v>3149</v>
      </c>
      <c r="L1167" s="67" t="s">
        <v>718</v>
      </c>
      <c r="M1167" s="63" t="str">
        <f>VLOOKUP(D1167,'[3]NEW LEGEND 2026'!G:I,3,0)</f>
        <v>HONDA</v>
      </c>
      <c r="N1167" s="63" t="str">
        <f>VLOOKUP(D1167,'[3]NEW LEGEND 2026'!G:J,4,0)</f>
        <v>BLACK</v>
      </c>
      <c r="O1167" s="68" t="str">
        <f t="shared" si="109"/>
        <v>JUN</v>
      </c>
      <c r="P1167" s="68">
        <f t="shared" si="110"/>
        <v>26</v>
      </c>
      <c r="Q1167" s="68">
        <f t="shared" si="111"/>
        <v>2026</v>
      </c>
      <c r="R1167" s="69">
        <f t="shared" si="112"/>
        <v>-146.59060185185081</v>
      </c>
      <c r="S1167" s="69">
        <f t="shared" si="113"/>
        <v>-145.40011574074015</v>
      </c>
      <c r="T1167" s="70" t="str">
        <f t="shared" si="108"/>
        <v>1-30 DAYS</v>
      </c>
      <c r="U1167" s="70" t="str">
        <f t="shared" si="108"/>
        <v>1-30 DAYS</v>
      </c>
    </row>
    <row r="1168" spans="1:21">
      <c r="A1168" s="63" t="str">
        <f>VLOOKUP(L1168,[1]Sheet1!$N:$P,3,0)</f>
        <v>M2 PROSPERIDAD</v>
      </c>
      <c r="B1168" s="66">
        <v>46198.40011574074</v>
      </c>
      <c r="C1168" s="66">
        <v>46199.590601851851</v>
      </c>
      <c r="D1168" s="67" t="s">
        <v>1167</v>
      </c>
      <c r="E1168" s="67" t="s">
        <v>1168</v>
      </c>
      <c r="F1168" s="1">
        <v>1</v>
      </c>
      <c r="G1168" s="63" t="str">
        <f>VLOOKUP(D1168,[2]MINDANAO!$B:$C,2,0)</f>
        <v>XR150</v>
      </c>
      <c r="H1168" s="67">
        <v>94078</v>
      </c>
      <c r="I1168" s="63" t="str">
        <f>VLOOKUP(L1168,'[3]NEW LEGEND 2026'!M:S,7,0)</f>
        <v>ULTIMATE</v>
      </c>
      <c r="J1168" s="67" t="s">
        <v>3150</v>
      </c>
      <c r="K1168" s="67" t="s">
        <v>3151</v>
      </c>
      <c r="L1168" s="67" t="s">
        <v>718</v>
      </c>
      <c r="M1168" s="63" t="str">
        <f>VLOOKUP(D1168,'[3]NEW LEGEND 2026'!G:I,3,0)</f>
        <v>HONDA</v>
      </c>
      <c r="N1168" s="63" t="str">
        <f>VLOOKUP(D1168,'[3]NEW LEGEND 2026'!G:J,4,0)</f>
        <v>BLACK</v>
      </c>
      <c r="O1168" s="68" t="str">
        <f t="shared" si="109"/>
        <v>JUN</v>
      </c>
      <c r="P1168" s="68">
        <f t="shared" si="110"/>
        <v>26</v>
      </c>
      <c r="Q1168" s="68">
        <f t="shared" si="111"/>
        <v>2026</v>
      </c>
      <c r="R1168" s="69">
        <f t="shared" si="112"/>
        <v>-146.59060185185081</v>
      </c>
      <c r="S1168" s="69">
        <f t="shared" si="113"/>
        <v>-145.40011574074015</v>
      </c>
      <c r="T1168" s="70" t="str">
        <f t="shared" si="108"/>
        <v>1-30 DAYS</v>
      </c>
      <c r="U1168" s="70" t="str">
        <f t="shared" si="108"/>
        <v>1-30 DAYS</v>
      </c>
    </row>
    <row r="1169" spans="1:21">
      <c r="A1169" s="63" t="str">
        <f>VLOOKUP(L1169,[1]Sheet1!$N:$P,3,0)</f>
        <v>M2 PROSPERIDAD</v>
      </c>
      <c r="B1169" s="66">
        <v>46198.4059837963</v>
      </c>
      <c r="C1169" s="66">
        <v>46199.590601851851</v>
      </c>
      <c r="D1169" s="67" t="s">
        <v>907</v>
      </c>
      <c r="E1169" s="67" t="s">
        <v>908</v>
      </c>
      <c r="F1169" s="1">
        <v>1</v>
      </c>
      <c r="G1169" s="63" t="str">
        <f>VLOOKUP(D1169,[2]MINDANAO!$B:$C,2,0)</f>
        <v>CT125</v>
      </c>
      <c r="H1169" s="67">
        <v>59246</v>
      </c>
      <c r="I1169" s="63" t="str">
        <f>VLOOKUP(L1169,'[3]NEW LEGEND 2026'!M:S,7,0)</f>
        <v>ULTIMATE</v>
      </c>
      <c r="J1169" s="67" t="s">
        <v>3152</v>
      </c>
      <c r="K1169" s="67" t="s">
        <v>3153</v>
      </c>
      <c r="L1169" s="67" t="s">
        <v>718</v>
      </c>
      <c r="M1169" s="63" t="str">
        <f>VLOOKUP(D1169,'[3]NEW LEGEND 2026'!G:I,3,0)</f>
        <v>KAWASAKI</v>
      </c>
      <c r="N1169" s="63" t="str">
        <f>VLOOKUP(D1169,'[3]NEW LEGEND 2026'!G:J,4,0)</f>
        <v>BLACK/GRAY</v>
      </c>
      <c r="O1169" s="68" t="str">
        <f t="shared" si="109"/>
        <v>JUN</v>
      </c>
      <c r="P1169" s="68">
        <f t="shared" si="110"/>
        <v>26</v>
      </c>
      <c r="Q1169" s="68">
        <f t="shared" si="111"/>
        <v>2026</v>
      </c>
      <c r="R1169" s="69">
        <f t="shared" si="112"/>
        <v>-146.59060185185081</v>
      </c>
      <c r="S1169" s="69">
        <f t="shared" si="113"/>
        <v>-145.40598379629955</v>
      </c>
      <c r="T1169" s="70" t="str">
        <f t="shared" si="108"/>
        <v>1-30 DAYS</v>
      </c>
      <c r="U1169" s="70" t="str">
        <f t="shared" si="108"/>
        <v>1-30 DAYS</v>
      </c>
    </row>
    <row r="1170" spans="1:21">
      <c r="A1170" s="63" t="str">
        <f>VLOOKUP(L1170,[1]Sheet1!$N:$P,3,0)</f>
        <v>M2 PROSPERIDAD</v>
      </c>
      <c r="B1170" s="66">
        <v>46198.4059837963</v>
      </c>
      <c r="C1170" s="66">
        <v>46199.590601851851</v>
      </c>
      <c r="D1170" s="67" t="s">
        <v>663</v>
      </c>
      <c r="E1170" s="67" t="s">
        <v>664</v>
      </c>
      <c r="F1170" s="1">
        <v>1</v>
      </c>
      <c r="G1170" s="63" t="str">
        <f>VLOOKUP(D1170,[2]MINDANAO!$B:$C,2,0)</f>
        <v>CT125</v>
      </c>
      <c r="H1170" s="67">
        <v>58118</v>
      </c>
      <c r="I1170" s="63" t="str">
        <f>VLOOKUP(L1170,'[3]NEW LEGEND 2026'!M:S,7,0)</f>
        <v>ULTIMATE</v>
      </c>
      <c r="J1170" s="67" t="s">
        <v>3154</v>
      </c>
      <c r="K1170" s="67" t="s">
        <v>3155</v>
      </c>
      <c r="L1170" s="67" t="s">
        <v>718</v>
      </c>
      <c r="M1170" s="63" t="str">
        <f>VLOOKUP(D1170,'[3]NEW LEGEND 2026'!G:I,3,0)</f>
        <v>KAWASAKI</v>
      </c>
      <c r="N1170" s="63" t="str">
        <f>VLOOKUP(D1170,'[3]NEW LEGEND 2026'!G:J,4,0)</f>
        <v>BLACK/RED</v>
      </c>
      <c r="O1170" s="68" t="str">
        <f t="shared" si="109"/>
        <v>JUN</v>
      </c>
      <c r="P1170" s="68">
        <f t="shared" si="110"/>
        <v>26</v>
      </c>
      <c r="Q1170" s="68">
        <f t="shared" si="111"/>
        <v>2026</v>
      </c>
      <c r="R1170" s="69">
        <f t="shared" si="112"/>
        <v>-146.59060185185081</v>
      </c>
      <c r="S1170" s="69">
        <f t="shared" si="113"/>
        <v>-145.40598379629955</v>
      </c>
      <c r="T1170" s="70" t="str">
        <f t="shared" ref="T1170:U1233" si="114">IF(R1170&lt;=30,"1-30 DAYS",IF(R1170&lt;=60,"31-60 DAYS",IF(R1170&lt;=90,"61-90 DAYS","91 DAYS UP")))</f>
        <v>1-30 DAYS</v>
      </c>
      <c r="U1170" s="70" t="str">
        <f t="shared" si="114"/>
        <v>1-30 DAYS</v>
      </c>
    </row>
    <row r="1171" spans="1:21">
      <c r="A1171" s="63" t="str">
        <f>VLOOKUP(L1171,[1]Sheet1!$N:$P,3,0)</f>
        <v>M2 PROSPERIDAD</v>
      </c>
      <c r="B1171" s="66">
        <v>46198.4059837963</v>
      </c>
      <c r="C1171" s="66">
        <v>46199.590601851851</v>
      </c>
      <c r="D1171" s="67" t="s">
        <v>663</v>
      </c>
      <c r="E1171" s="67" t="s">
        <v>664</v>
      </c>
      <c r="F1171" s="1">
        <v>1</v>
      </c>
      <c r="G1171" s="63" t="str">
        <f>VLOOKUP(D1171,[2]MINDANAO!$B:$C,2,0)</f>
        <v>CT125</v>
      </c>
      <c r="H1171" s="67">
        <v>58118</v>
      </c>
      <c r="I1171" s="63" t="str">
        <f>VLOOKUP(L1171,'[3]NEW LEGEND 2026'!M:S,7,0)</f>
        <v>ULTIMATE</v>
      </c>
      <c r="J1171" s="67" t="s">
        <v>3156</v>
      </c>
      <c r="K1171" s="67" t="s">
        <v>3157</v>
      </c>
      <c r="L1171" s="67" t="s">
        <v>718</v>
      </c>
      <c r="M1171" s="63" t="str">
        <f>VLOOKUP(D1171,'[3]NEW LEGEND 2026'!G:I,3,0)</f>
        <v>KAWASAKI</v>
      </c>
      <c r="N1171" s="63" t="str">
        <f>VLOOKUP(D1171,'[3]NEW LEGEND 2026'!G:J,4,0)</f>
        <v>BLACK/RED</v>
      </c>
      <c r="O1171" s="68" t="str">
        <f t="shared" si="109"/>
        <v>JUN</v>
      </c>
      <c r="P1171" s="68">
        <f t="shared" si="110"/>
        <v>26</v>
      </c>
      <c r="Q1171" s="68">
        <f t="shared" si="111"/>
        <v>2026</v>
      </c>
      <c r="R1171" s="69">
        <f t="shared" si="112"/>
        <v>-146.59060185185081</v>
      </c>
      <c r="S1171" s="69">
        <f t="shared" si="113"/>
        <v>-145.40598379629955</v>
      </c>
      <c r="T1171" s="70" t="str">
        <f t="shared" si="114"/>
        <v>1-30 DAYS</v>
      </c>
      <c r="U1171" s="70" t="str">
        <f t="shared" si="114"/>
        <v>1-30 DAYS</v>
      </c>
    </row>
    <row r="1172" spans="1:21">
      <c r="A1172" s="63" t="str">
        <f>VLOOKUP(L1172,[1]Sheet1!$N:$P,3,0)</f>
        <v>M2 PROSPERIDAD</v>
      </c>
      <c r="B1172" s="66">
        <v>46198.4059837963</v>
      </c>
      <c r="C1172" s="66">
        <v>46199.590601851851</v>
      </c>
      <c r="D1172" s="67" t="s">
        <v>663</v>
      </c>
      <c r="E1172" s="67" t="s">
        <v>664</v>
      </c>
      <c r="F1172" s="1">
        <v>1</v>
      </c>
      <c r="G1172" s="63" t="str">
        <f>VLOOKUP(D1172,[2]MINDANAO!$B:$C,2,0)</f>
        <v>CT125</v>
      </c>
      <c r="H1172" s="67">
        <v>58118</v>
      </c>
      <c r="I1172" s="63" t="str">
        <f>VLOOKUP(L1172,'[3]NEW LEGEND 2026'!M:S,7,0)</f>
        <v>ULTIMATE</v>
      </c>
      <c r="J1172" s="67" t="s">
        <v>3158</v>
      </c>
      <c r="K1172" s="67" t="s">
        <v>3159</v>
      </c>
      <c r="L1172" s="67" t="s">
        <v>718</v>
      </c>
      <c r="M1172" s="63" t="str">
        <f>VLOOKUP(D1172,'[3]NEW LEGEND 2026'!G:I,3,0)</f>
        <v>KAWASAKI</v>
      </c>
      <c r="N1172" s="63" t="str">
        <f>VLOOKUP(D1172,'[3]NEW LEGEND 2026'!G:J,4,0)</f>
        <v>BLACK/RED</v>
      </c>
      <c r="O1172" s="68" t="str">
        <f t="shared" si="109"/>
        <v>JUN</v>
      </c>
      <c r="P1172" s="68">
        <f t="shared" si="110"/>
        <v>26</v>
      </c>
      <c r="Q1172" s="68">
        <f t="shared" si="111"/>
        <v>2026</v>
      </c>
      <c r="R1172" s="69">
        <f t="shared" si="112"/>
        <v>-146.59060185185081</v>
      </c>
      <c r="S1172" s="69">
        <f t="shared" si="113"/>
        <v>-145.40598379629955</v>
      </c>
      <c r="T1172" s="70" t="str">
        <f t="shared" si="114"/>
        <v>1-30 DAYS</v>
      </c>
      <c r="U1172" s="70" t="str">
        <f t="shared" si="114"/>
        <v>1-30 DAYS</v>
      </c>
    </row>
    <row r="1173" spans="1:21">
      <c r="A1173" s="63" t="str">
        <f>VLOOKUP(L1173,[1]Sheet1!$N:$P,3,0)</f>
        <v>M2 PROSPERIDAD</v>
      </c>
      <c r="B1173" s="66">
        <v>46198.4059837963</v>
      </c>
      <c r="C1173" s="66">
        <v>46199.590601851851</v>
      </c>
      <c r="D1173" s="67" t="s">
        <v>663</v>
      </c>
      <c r="E1173" s="67" t="s">
        <v>664</v>
      </c>
      <c r="F1173" s="1">
        <v>1</v>
      </c>
      <c r="G1173" s="63" t="str">
        <f>VLOOKUP(D1173,[2]MINDANAO!$B:$C,2,0)</f>
        <v>CT125</v>
      </c>
      <c r="H1173" s="67">
        <v>58118</v>
      </c>
      <c r="I1173" s="63" t="str">
        <f>VLOOKUP(L1173,'[3]NEW LEGEND 2026'!M:S,7,0)</f>
        <v>ULTIMATE</v>
      </c>
      <c r="J1173" s="67" t="s">
        <v>3160</v>
      </c>
      <c r="K1173" s="67" t="s">
        <v>3161</v>
      </c>
      <c r="L1173" s="67" t="s">
        <v>718</v>
      </c>
      <c r="M1173" s="63" t="str">
        <f>VLOOKUP(D1173,'[3]NEW LEGEND 2026'!G:I,3,0)</f>
        <v>KAWASAKI</v>
      </c>
      <c r="N1173" s="63" t="str">
        <f>VLOOKUP(D1173,'[3]NEW LEGEND 2026'!G:J,4,0)</f>
        <v>BLACK/RED</v>
      </c>
      <c r="O1173" s="68" t="str">
        <f t="shared" si="109"/>
        <v>JUN</v>
      </c>
      <c r="P1173" s="68">
        <f t="shared" si="110"/>
        <v>26</v>
      </c>
      <c r="Q1173" s="68">
        <f t="shared" si="111"/>
        <v>2026</v>
      </c>
      <c r="R1173" s="69">
        <f t="shared" si="112"/>
        <v>-146.59060185185081</v>
      </c>
      <c r="S1173" s="69">
        <f t="shared" si="113"/>
        <v>-145.40598379629955</v>
      </c>
      <c r="T1173" s="70" t="str">
        <f t="shared" si="114"/>
        <v>1-30 DAYS</v>
      </c>
      <c r="U1173" s="70" t="str">
        <f t="shared" si="114"/>
        <v>1-30 DAYS</v>
      </c>
    </row>
    <row r="1174" spans="1:21">
      <c r="A1174" s="63" t="str">
        <f>VLOOKUP(L1174,[1]Sheet1!$N:$P,3,0)</f>
        <v>M2 PROSPERIDAD</v>
      </c>
      <c r="B1174" s="66">
        <v>46198.405995370369</v>
      </c>
      <c r="C1174" s="66">
        <v>46199.590601851851</v>
      </c>
      <c r="D1174" s="67" t="s">
        <v>542</v>
      </c>
      <c r="E1174" s="67" t="s">
        <v>543</v>
      </c>
      <c r="F1174" s="1">
        <v>1</v>
      </c>
      <c r="G1174" s="63" t="str">
        <f>VLOOKUP(D1174,[2]MINDANAO!$B:$C,2,0)</f>
        <v>CT100</v>
      </c>
      <c r="H1174" s="67">
        <v>55298</v>
      </c>
      <c r="I1174" s="63" t="str">
        <f>VLOOKUP(L1174,'[3]NEW LEGEND 2026'!M:S,7,0)</f>
        <v>ULTIMATE</v>
      </c>
      <c r="J1174" s="67" t="s">
        <v>3162</v>
      </c>
      <c r="K1174" s="67" t="s">
        <v>3163</v>
      </c>
      <c r="L1174" s="67" t="s">
        <v>718</v>
      </c>
      <c r="M1174" s="63" t="str">
        <f>VLOOKUP(D1174,'[3]NEW LEGEND 2026'!G:I,3,0)</f>
        <v>KAWASAKI</v>
      </c>
      <c r="N1174" s="63" t="str">
        <f>VLOOKUP(D1174,'[3]NEW LEGEND 2026'!G:J,4,0)</f>
        <v>BLACK BLUE</v>
      </c>
      <c r="O1174" s="68" t="str">
        <f t="shared" si="109"/>
        <v>JUN</v>
      </c>
      <c r="P1174" s="68">
        <f t="shared" si="110"/>
        <v>26</v>
      </c>
      <c r="Q1174" s="68">
        <f t="shared" si="111"/>
        <v>2026</v>
      </c>
      <c r="R1174" s="69">
        <f t="shared" si="112"/>
        <v>-146.59060185185081</v>
      </c>
      <c r="S1174" s="69">
        <f t="shared" si="113"/>
        <v>-145.40599537036906</v>
      </c>
      <c r="T1174" s="70" t="str">
        <f t="shared" si="114"/>
        <v>1-30 DAYS</v>
      </c>
      <c r="U1174" s="70" t="str">
        <f t="shared" si="114"/>
        <v>1-30 DAYS</v>
      </c>
    </row>
    <row r="1175" spans="1:21">
      <c r="A1175" s="63" t="str">
        <f>VLOOKUP(L1175,[1]Sheet1!$N:$P,3,0)</f>
        <v>M2 PROSPERIDAD</v>
      </c>
      <c r="B1175" s="66">
        <v>46198.4059837963</v>
      </c>
      <c r="C1175" s="66">
        <v>46199.590601851851</v>
      </c>
      <c r="D1175" s="67" t="s">
        <v>907</v>
      </c>
      <c r="E1175" s="67" t="s">
        <v>908</v>
      </c>
      <c r="F1175" s="1">
        <v>1</v>
      </c>
      <c r="G1175" s="63" t="str">
        <f>VLOOKUP(D1175,[2]MINDANAO!$B:$C,2,0)</f>
        <v>CT125</v>
      </c>
      <c r="H1175" s="67">
        <v>59246</v>
      </c>
      <c r="I1175" s="63" t="str">
        <f>VLOOKUP(L1175,'[3]NEW LEGEND 2026'!M:S,7,0)</f>
        <v>ULTIMATE</v>
      </c>
      <c r="J1175" s="67" t="s">
        <v>3164</v>
      </c>
      <c r="K1175" s="67" t="s">
        <v>3165</v>
      </c>
      <c r="L1175" s="67" t="s">
        <v>718</v>
      </c>
      <c r="M1175" s="63" t="str">
        <f>VLOOKUP(D1175,'[3]NEW LEGEND 2026'!G:I,3,0)</f>
        <v>KAWASAKI</v>
      </c>
      <c r="N1175" s="63" t="str">
        <f>VLOOKUP(D1175,'[3]NEW LEGEND 2026'!G:J,4,0)</f>
        <v>BLACK/GRAY</v>
      </c>
      <c r="O1175" s="68" t="str">
        <f t="shared" si="109"/>
        <v>JUN</v>
      </c>
      <c r="P1175" s="68">
        <f t="shared" si="110"/>
        <v>26</v>
      </c>
      <c r="Q1175" s="68">
        <f t="shared" si="111"/>
        <v>2026</v>
      </c>
      <c r="R1175" s="69">
        <f t="shared" si="112"/>
        <v>-146.59060185185081</v>
      </c>
      <c r="S1175" s="69">
        <f t="shared" si="113"/>
        <v>-145.40598379629955</v>
      </c>
      <c r="T1175" s="70" t="str">
        <f t="shared" si="114"/>
        <v>1-30 DAYS</v>
      </c>
      <c r="U1175" s="70" t="str">
        <f t="shared" si="114"/>
        <v>1-30 DAYS</v>
      </c>
    </row>
    <row r="1176" spans="1:21">
      <c r="A1176" s="63" t="str">
        <f>VLOOKUP(L1176,[1]Sheet1!$N:$P,3,0)</f>
        <v>M2 STO. TOMAS</v>
      </c>
      <c r="B1176" s="66">
        <v>46199.675462962958</v>
      </c>
      <c r="C1176" s="66">
        <v>46199.675451388888</v>
      </c>
      <c r="D1176" s="67" t="s">
        <v>3166</v>
      </c>
      <c r="E1176" s="67" t="s">
        <v>3167</v>
      </c>
      <c r="F1176" s="1">
        <v>1</v>
      </c>
      <c r="G1176" s="63" t="str">
        <f>VLOOKUP(D1176,[2]MINDANAO!$B:$C,2,0)</f>
        <v>CLICK125 FI</v>
      </c>
      <c r="H1176" s="67">
        <v>81070</v>
      </c>
      <c r="I1176" s="63" t="str">
        <f>VLOOKUP(L1176,'[3]NEW LEGEND 2026'!M:S,7,0)</f>
        <v>ULTIMATE</v>
      </c>
      <c r="J1176" s="67" t="s">
        <v>3168</v>
      </c>
      <c r="K1176" s="67" t="s">
        <v>3169</v>
      </c>
      <c r="L1176" s="67" t="s">
        <v>1367</v>
      </c>
      <c r="M1176" s="63" t="str">
        <f>VLOOKUP(D1176,'[3]NEW LEGEND 2026'!G:I,3,0)</f>
        <v>HONDA</v>
      </c>
      <c r="N1176" s="63" t="str">
        <f>VLOOKUP(D1176,'[3]NEW LEGEND 2026'!G:J,4,0)</f>
        <v>GRAY/BLACK</v>
      </c>
      <c r="O1176" s="68" t="str">
        <f t="shared" si="109"/>
        <v>JUN</v>
      </c>
      <c r="P1176" s="68">
        <f t="shared" si="110"/>
        <v>26</v>
      </c>
      <c r="Q1176" s="68">
        <f t="shared" si="111"/>
        <v>2026</v>
      </c>
      <c r="R1176" s="69">
        <f t="shared" si="112"/>
        <v>-146.67545138888818</v>
      </c>
      <c r="S1176" s="69">
        <f t="shared" si="113"/>
        <v>-146.67546296295768</v>
      </c>
      <c r="T1176" s="70" t="str">
        <f t="shared" si="114"/>
        <v>1-30 DAYS</v>
      </c>
      <c r="U1176" s="70" t="str">
        <f t="shared" si="114"/>
        <v>1-30 DAYS</v>
      </c>
    </row>
    <row r="1177" spans="1:21">
      <c r="A1177" s="63" t="str">
        <f>VLOOKUP(L1177,[1]Sheet1!$N:$P,3,0)</f>
        <v>M2 STO. TOMAS</v>
      </c>
      <c r="B1177" s="66">
        <v>46199.675462962958</v>
      </c>
      <c r="C1177" s="66">
        <v>46199.675451388888</v>
      </c>
      <c r="D1177" s="67" t="s">
        <v>3166</v>
      </c>
      <c r="E1177" s="67" t="s">
        <v>3167</v>
      </c>
      <c r="F1177" s="1">
        <v>1</v>
      </c>
      <c r="G1177" s="63" t="str">
        <f>VLOOKUP(D1177,[2]MINDANAO!$B:$C,2,0)</f>
        <v>CLICK125 FI</v>
      </c>
      <c r="H1177" s="67">
        <v>81070</v>
      </c>
      <c r="I1177" s="63" t="str">
        <f>VLOOKUP(L1177,'[3]NEW LEGEND 2026'!M:S,7,0)</f>
        <v>ULTIMATE</v>
      </c>
      <c r="J1177" s="67" t="s">
        <v>3170</v>
      </c>
      <c r="K1177" s="67" t="s">
        <v>3171</v>
      </c>
      <c r="L1177" s="67" t="s">
        <v>1367</v>
      </c>
      <c r="M1177" s="63" t="str">
        <f>VLOOKUP(D1177,'[3]NEW LEGEND 2026'!G:I,3,0)</f>
        <v>HONDA</v>
      </c>
      <c r="N1177" s="63" t="str">
        <f>VLOOKUP(D1177,'[3]NEW LEGEND 2026'!G:J,4,0)</f>
        <v>GRAY/BLACK</v>
      </c>
      <c r="O1177" s="68" t="str">
        <f t="shared" si="109"/>
        <v>JUN</v>
      </c>
      <c r="P1177" s="68">
        <f t="shared" si="110"/>
        <v>26</v>
      </c>
      <c r="Q1177" s="68">
        <f t="shared" si="111"/>
        <v>2026</v>
      </c>
      <c r="R1177" s="69">
        <f t="shared" si="112"/>
        <v>-146.67545138888818</v>
      </c>
      <c r="S1177" s="69">
        <f t="shared" si="113"/>
        <v>-146.67546296295768</v>
      </c>
      <c r="T1177" s="70" t="str">
        <f t="shared" si="114"/>
        <v>1-30 DAYS</v>
      </c>
      <c r="U1177" s="70" t="str">
        <f t="shared" si="114"/>
        <v>1-30 DAYS</v>
      </c>
    </row>
    <row r="1178" spans="1:21">
      <c r="A1178" s="63" t="str">
        <f>VLOOKUP(L1178,[1]Sheet1!$N:$P,3,0)</f>
        <v>M2 STO. TOMAS</v>
      </c>
      <c r="B1178" s="66">
        <v>46199.675462962958</v>
      </c>
      <c r="C1178" s="66">
        <v>46199.675451388888</v>
      </c>
      <c r="D1178" s="67" t="s">
        <v>3166</v>
      </c>
      <c r="E1178" s="67" t="s">
        <v>3167</v>
      </c>
      <c r="F1178" s="1">
        <v>1</v>
      </c>
      <c r="G1178" s="63" t="str">
        <f>VLOOKUP(D1178,[2]MINDANAO!$B:$C,2,0)</f>
        <v>CLICK125 FI</v>
      </c>
      <c r="H1178" s="67">
        <v>81070</v>
      </c>
      <c r="I1178" s="63" t="str">
        <f>VLOOKUP(L1178,'[3]NEW LEGEND 2026'!M:S,7,0)</f>
        <v>ULTIMATE</v>
      </c>
      <c r="J1178" s="67" t="s">
        <v>3172</v>
      </c>
      <c r="K1178" s="67" t="s">
        <v>3173</v>
      </c>
      <c r="L1178" s="67" t="s">
        <v>1367</v>
      </c>
      <c r="M1178" s="63" t="str">
        <f>VLOOKUP(D1178,'[3]NEW LEGEND 2026'!G:I,3,0)</f>
        <v>HONDA</v>
      </c>
      <c r="N1178" s="63" t="str">
        <f>VLOOKUP(D1178,'[3]NEW LEGEND 2026'!G:J,4,0)</f>
        <v>GRAY/BLACK</v>
      </c>
      <c r="O1178" s="68" t="str">
        <f t="shared" si="109"/>
        <v>JUN</v>
      </c>
      <c r="P1178" s="68">
        <f t="shared" si="110"/>
        <v>26</v>
      </c>
      <c r="Q1178" s="68">
        <f t="shared" si="111"/>
        <v>2026</v>
      </c>
      <c r="R1178" s="69">
        <f t="shared" si="112"/>
        <v>-146.67545138888818</v>
      </c>
      <c r="S1178" s="69">
        <f t="shared" si="113"/>
        <v>-146.67546296295768</v>
      </c>
      <c r="T1178" s="70" t="str">
        <f t="shared" si="114"/>
        <v>1-30 DAYS</v>
      </c>
      <c r="U1178" s="70" t="str">
        <f t="shared" si="114"/>
        <v>1-30 DAYS</v>
      </c>
    </row>
    <row r="1179" spans="1:21">
      <c r="A1179" s="63" t="str">
        <f>VLOOKUP(L1179,[1]Sheet1!$N:$P,3,0)</f>
        <v>M2 ECOLAND</v>
      </c>
      <c r="B1179" s="66">
        <v>46200.633020833331</v>
      </c>
      <c r="C1179" s="66">
        <v>46200.633020833331</v>
      </c>
      <c r="D1179" s="67" t="s">
        <v>3174</v>
      </c>
      <c r="E1179" s="67" t="s">
        <v>3175</v>
      </c>
      <c r="F1179" s="1">
        <v>1</v>
      </c>
      <c r="G1179" s="63" t="str">
        <f>VLOOKUP(D1179,[2]MINDANAO!$B:$C,2,0)</f>
        <v>MIO GEAR S</v>
      </c>
      <c r="H1179" s="67">
        <v>68006.25</v>
      </c>
      <c r="I1179" s="63" t="str">
        <f>VLOOKUP(L1179,'[3]NEW LEGEND 2026'!M:S,7,0)</f>
        <v>ULTIMATE</v>
      </c>
      <c r="J1179" s="67" t="s">
        <v>3176</v>
      </c>
      <c r="K1179" s="67" t="s">
        <v>3177</v>
      </c>
      <c r="L1179" s="67" t="s">
        <v>1004</v>
      </c>
      <c r="M1179" s="63" t="str">
        <f>VLOOKUP(D1179,'[3]NEW LEGEND 2026'!G:I,3,0)</f>
        <v>YAMAHA</v>
      </c>
      <c r="N1179" s="63" t="str">
        <f>VLOOKUP(D1179,'[3]NEW LEGEND 2026'!G:J,4,0)</f>
        <v>GRAY</v>
      </c>
      <c r="O1179" s="68" t="str">
        <f t="shared" si="109"/>
        <v>JUN</v>
      </c>
      <c r="P1179" s="68">
        <f t="shared" si="110"/>
        <v>27</v>
      </c>
      <c r="Q1179" s="68">
        <f t="shared" si="111"/>
        <v>2026</v>
      </c>
      <c r="R1179" s="69">
        <f t="shared" si="112"/>
        <v>-147.6330208333311</v>
      </c>
      <c r="S1179" s="69">
        <f t="shared" si="113"/>
        <v>-147.6330208333311</v>
      </c>
      <c r="T1179" s="70" t="str">
        <f t="shared" si="114"/>
        <v>1-30 DAYS</v>
      </c>
      <c r="U1179" s="70" t="str">
        <f t="shared" si="114"/>
        <v>1-30 DAYS</v>
      </c>
    </row>
    <row r="1180" spans="1:21">
      <c r="A1180" s="63" t="str">
        <f>VLOOKUP(L1180,[1]Sheet1!$N:$P,3,0)</f>
        <v>M2 BATANGAS</v>
      </c>
      <c r="B1180" s="66">
        <v>46200.634513888886</v>
      </c>
      <c r="C1180" s="66">
        <v>46200.634513888886</v>
      </c>
      <c r="D1180" s="67" t="s">
        <v>3166</v>
      </c>
      <c r="E1180" s="67" t="s">
        <v>3167</v>
      </c>
      <c r="F1180" s="1">
        <v>1</v>
      </c>
      <c r="G1180" s="63" t="str">
        <f>VLOOKUP(D1180,[2]MINDANAO!$B:$C,2,0)</f>
        <v>CLICK125 FI</v>
      </c>
      <c r="H1180" s="67">
        <v>81070</v>
      </c>
      <c r="I1180" s="63" t="str">
        <f>VLOOKUP(L1180,'[3]NEW LEGEND 2026'!M:S,7,0)</f>
        <v>ULTIMATE</v>
      </c>
      <c r="J1180" s="67" t="s">
        <v>3178</v>
      </c>
      <c r="K1180" s="67" t="s">
        <v>3179</v>
      </c>
      <c r="L1180" s="67" t="s">
        <v>1094</v>
      </c>
      <c r="M1180" s="63" t="str">
        <f>VLOOKUP(D1180,'[3]NEW LEGEND 2026'!G:I,3,0)</f>
        <v>HONDA</v>
      </c>
      <c r="N1180" s="63" t="str">
        <f>VLOOKUP(D1180,'[3]NEW LEGEND 2026'!G:J,4,0)</f>
        <v>GRAY/BLACK</v>
      </c>
      <c r="O1180" s="68" t="str">
        <f t="shared" si="109"/>
        <v>JUN</v>
      </c>
      <c r="P1180" s="68">
        <f t="shared" si="110"/>
        <v>27</v>
      </c>
      <c r="Q1180" s="68">
        <f t="shared" si="111"/>
        <v>2026</v>
      </c>
      <c r="R1180" s="69">
        <f t="shared" si="112"/>
        <v>-147.63451388888643</v>
      </c>
      <c r="S1180" s="69">
        <f t="shared" si="113"/>
        <v>-147.63451388888643</v>
      </c>
      <c r="T1180" s="70" t="str">
        <f t="shared" si="114"/>
        <v>1-30 DAYS</v>
      </c>
      <c r="U1180" s="70" t="str">
        <f t="shared" si="114"/>
        <v>1-30 DAYS</v>
      </c>
    </row>
    <row r="1181" spans="1:21">
      <c r="A1181" s="63" t="str">
        <f>VLOOKUP(L1181,[1]Sheet1!$N:$P,3,0)</f>
        <v>M2 BATANGAS</v>
      </c>
      <c r="B1181" s="66">
        <v>46200.634513888886</v>
      </c>
      <c r="C1181" s="66">
        <v>46200.634513888886</v>
      </c>
      <c r="D1181" s="67" t="s">
        <v>3166</v>
      </c>
      <c r="E1181" s="67" t="s">
        <v>3167</v>
      </c>
      <c r="F1181" s="1">
        <v>1</v>
      </c>
      <c r="G1181" s="63" t="str">
        <f>VLOOKUP(D1181,[2]MINDANAO!$B:$C,2,0)</f>
        <v>CLICK125 FI</v>
      </c>
      <c r="H1181" s="67">
        <v>81070</v>
      </c>
      <c r="I1181" s="63" t="str">
        <f>VLOOKUP(L1181,'[3]NEW LEGEND 2026'!M:S,7,0)</f>
        <v>ULTIMATE</v>
      </c>
      <c r="J1181" s="67" t="s">
        <v>3180</v>
      </c>
      <c r="K1181" s="67" t="s">
        <v>3181</v>
      </c>
      <c r="L1181" s="67" t="s">
        <v>1094</v>
      </c>
      <c r="M1181" s="63" t="str">
        <f>VLOOKUP(D1181,'[3]NEW LEGEND 2026'!G:I,3,0)</f>
        <v>HONDA</v>
      </c>
      <c r="N1181" s="63" t="str">
        <f>VLOOKUP(D1181,'[3]NEW LEGEND 2026'!G:J,4,0)</f>
        <v>GRAY/BLACK</v>
      </c>
      <c r="O1181" s="68" t="str">
        <f t="shared" si="109"/>
        <v>JUN</v>
      </c>
      <c r="P1181" s="68">
        <f t="shared" si="110"/>
        <v>27</v>
      </c>
      <c r="Q1181" s="68">
        <f t="shared" si="111"/>
        <v>2026</v>
      </c>
      <c r="R1181" s="69">
        <f t="shared" si="112"/>
        <v>-147.63451388888643</v>
      </c>
      <c r="S1181" s="69">
        <f t="shared" si="113"/>
        <v>-147.63451388888643</v>
      </c>
      <c r="T1181" s="70" t="str">
        <f t="shared" si="114"/>
        <v>1-30 DAYS</v>
      </c>
      <c r="U1181" s="70" t="str">
        <f t="shared" si="114"/>
        <v>1-30 DAYS</v>
      </c>
    </row>
    <row r="1182" spans="1:21">
      <c r="A1182" s="63" t="str">
        <f>VLOOKUP(L1182,[1]Sheet1!$N:$P,3,0)</f>
        <v>M2 BATANGAS</v>
      </c>
      <c r="B1182" s="66">
        <v>46200.634525462963</v>
      </c>
      <c r="C1182" s="66">
        <v>46200.634513888886</v>
      </c>
      <c r="D1182" s="67" t="s">
        <v>3166</v>
      </c>
      <c r="E1182" s="67" t="s">
        <v>3167</v>
      </c>
      <c r="F1182" s="1">
        <v>1</v>
      </c>
      <c r="G1182" s="63" t="str">
        <f>VLOOKUP(D1182,[2]MINDANAO!$B:$C,2,0)</f>
        <v>CLICK125 FI</v>
      </c>
      <c r="H1182" s="67">
        <v>81070</v>
      </c>
      <c r="I1182" s="63" t="str">
        <f>VLOOKUP(L1182,'[3]NEW LEGEND 2026'!M:S,7,0)</f>
        <v>ULTIMATE</v>
      </c>
      <c r="J1182" s="67" t="s">
        <v>3182</v>
      </c>
      <c r="K1182" s="67" t="s">
        <v>3183</v>
      </c>
      <c r="L1182" s="67" t="s">
        <v>1094</v>
      </c>
      <c r="M1182" s="63" t="str">
        <f>VLOOKUP(D1182,'[3]NEW LEGEND 2026'!G:I,3,0)</f>
        <v>HONDA</v>
      </c>
      <c r="N1182" s="63" t="str">
        <f>VLOOKUP(D1182,'[3]NEW LEGEND 2026'!G:J,4,0)</f>
        <v>GRAY/BLACK</v>
      </c>
      <c r="O1182" s="68" t="str">
        <f t="shared" si="109"/>
        <v>JUN</v>
      </c>
      <c r="P1182" s="68">
        <f t="shared" si="110"/>
        <v>27</v>
      </c>
      <c r="Q1182" s="68">
        <f t="shared" si="111"/>
        <v>2026</v>
      </c>
      <c r="R1182" s="69">
        <f t="shared" si="112"/>
        <v>-147.63451388888643</v>
      </c>
      <c r="S1182" s="69">
        <f t="shared" si="113"/>
        <v>-147.63452546296321</v>
      </c>
      <c r="T1182" s="70" t="str">
        <f t="shared" si="114"/>
        <v>1-30 DAYS</v>
      </c>
      <c r="U1182" s="70" t="str">
        <f t="shared" si="114"/>
        <v>1-30 DAYS</v>
      </c>
    </row>
    <row r="1183" spans="1:21">
      <c r="A1183" s="63" t="str">
        <f>VLOOKUP(L1183,[1]Sheet1!$N:$P,3,0)</f>
        <v>M2 BATANGAS</v>
      </c>
      <c r="B1183" s="66">
        <v>46200.634525462963</v>
      </c>
      <c r="C1183" s="66">
        <v>46200.634513888886</v>
      </c>
      <c r="D1183" s="67" t="s">
        <v>3166</v>
      </c>
      <c r="E1183" s="67" t="s">
        <v>3167</v>
      </c>
      <c r="F1183" s="1">
        <v>1</v>
      </c>
      <c r="G1183" s="63" t="str">
        <f>VLOOKUP(D1183,[2]MINDANAO!$B:$C,2,0)</f>
        <v>CLICK125 FI</v>
      </c>
      <c r="H1183" s="67">
        <v>81070</v>
      </c>
      <c r="I1183" s="63" t="str">
        <f>VLOOKUP(L1183,'[3]NEW LEGEND 2026'!M:S,7,0)</f>
        <v>ULTIMATE</v>
      </c>
      <c r="J1183" s="67" t="s">
        <v>3184</v>
      </c>
      <c r="K1183" s="67" t="s">
        <v>3185</v>
      </c>
      <c r="L1183" s="67" t="s">
        <v>1094</v>
      </c>
      <c r="M1183" s="63" t="str">
        <f>VLOOKUP(D1183,'[3]NEW LEGEND 2026'!G:I,3,0)</f>
        <v>HONDA</v>
      </c>
      <c r="N1183" s="63" t="str">
        <f>VLOOKUP(D1183,'[3]NEW LEGEND 2026'!G:J,4,0)</f>
        <v>GRAY/BLACK</v>
      </c>
      <c r="O1183" s="68" t="str">
        <f t="shared" si="109"/>
        <v>JUN</v>
      </c>
      <c r="P1183" s="68">
        <f t="shared" si="110"/>
        <v>27</v>
      </c>
      <c r="Q1183" s="68">
        <f t="shared" si="111"/>
        <v>2026</v>
      </c>
      <c r="R1183" s="69">
        <f t="shared" si="112"/>
        <v>-147.63451388888643</v>
      </c>
      <c r="S1183" s="69">
        <f t="shared" si="113"/>
        <v>-147.63452546296321</v>
      </c>
      <c r="T1183" s="70" t="str">
        <f t="shared" si="114"/>
        <v>1-30 DAYS</v>
      </c>
      <c r="U1183" s="70" t="str">
        <f t="shared" si="114"/>
        <v>1-30 DAYS</v>
      </c>
    </row>
    <row r="1184" spans="1:21">
      <c r="A1184" s="63" t="str">
        <f>VLOOKUP(L1184,[1]Sheet1!$N:$P,3,0)</f>
        <v>M2 CABADBARAN</v>
      </c>
      <c r="B1184" s="66">
        <v>46197.453784722216</v>
      </c>
      <c r="C1184" s="66">
        <v>46202.364525462966</v>
      </c>
      <c r="D1184" s="67" t="s">
        <v>1064</v>
      </c>
      <c r="E1184" s="67" t="s">
        <v>1065</v>
      </c>
      <c r="F1184" s="1">
        <v>1</v>
      </c>
      <c r="G1184" s="63" t="str">
        <f>VLOOKUP(D1184,[2]MINDANAO!$B:$C,2,0)</f>
        <v>AVENIS125</v>
      </c>
      <c r="H1184" s="67">
        <v>77012</v>
      </c>
      <c r="I1184" s="63" t="str">
        <f>VLOOKUP(L1184,'[3]NEW LEGEND 2026'!M:S,7,0)</f>
        <v>ULTIMATE</v>
      </c>
      <c r="J1184" s="67" t="s">
        <v>3186</v>
      </c>
      <c r="K1184" s="67" t="s">
        <v>3187</v>
      </c>
      <c r="L1184" s="67" t="s">
        <v>704</v>
      </c>
      <c r="M1184" s="63" t="str">
        <f>VLOOKUP(D1184,'[3]NEW LEGEND 2026'!G:I,3,0)</f>
        <v>SUZUKI</v>
      </c>
      <c r="N1184" s="63" t="str">
        <f>VLOOKUP(D1184,'[3]NEW LEGEND 2026'!G:J,4,0)</f>
        <v>BLACK</v>
      </c>
      <c r="O1184" s="68" t="str">
        <f t="shared" si="109"/>
        <v>JUN</v>
      </c>
      <c r="P1184" s="68">
        <f t="shared" si="110"/>
        <v>29</v>
      </c>
      <c r="Q1184" s="68">
        <f t="shared" si="111"/>
        <v>2026</v>
      </c>
      <c r="R1184" s="69">
        <f t="shared" si="112"/>
        <v>-149.36452546296641</v>
      </c>
      <c r="S1184" s="69">
        <f t="shared" si="113"/>
        <v>-144.45378472221637</v>
      </c>
      <c r="T1184" s="70" t="str">
        <f t="shared" si="114"/>
        <v>1-30 DAYS</v>
      </c>
      <c r="U1184" s="70" t="str">
        <f t="shared" si="114"/>
        <v>1-30 DAYS</v>
      </c>
    </row>
    <row r="1185" spans="1:21">
      <c r="A1185" s="63" t="str">
        <f>VLOOKUP(L1185,[1]Sheet1!$N:$P,3,0)</f>
        <v>M2 CABADBARAN</v>
      </c>
      <c r="B1185" s="66">
        <v>46197.453784722216</v>
      </c>
      <c r="C1185" s="66">
        <v>46202.364525462966</v>
      </c>
      <c r="D1185" s="67" t="s">
        <v>454</v>
      </c>
      <c r="E1185" s="67" t="s">
        <v>455</v>
      </c>
      <c r="F1185" s="1">
        <v>1</v>
      </c>
      <c r="G1185" s="63" t="str">
        <f>VLOOKUP(D1185,[2]MINDANAO!$B:$C,2,0)</f>
        <v>AVENIS125</v>
      </c>
      <c r="H1185" s="67">
        <v>77012</v>
      </c>
      <c r="I1185" s="63" t="str">
        <f>VLOOKUP(L1185,'[3]NEW LEGEND 2026'!M:S,7,0)</f>
        <v>ULTIMATE</v>
      </c>
      <c r="J1185" s="67" t="s">
        <v>3188</v>
      </c>
      <c r="K1185" s="67" t="s">
        <v>3189</v>
      </c>
      <c r="L1185" s="67" t="s">
        <v>704</v>
      </c>
      <c r="M1185" s="63" t="str">
        <f>VLOOKUP(D1185,'[3]NEW LEGEND 2026'!G:I,3,0)</f>
        <v>SUZUKI</v>
      </c>
      <c r="N1185" s="63" t="str">
        <f>VLOOKUP(D1185,'[3]NEW LEGEND 2026'!G:J,4,0)</f>
        <v>ORANGE</v>
      </c>
      <c r="O1185" s="68" t="str">
        <f t="shared" si="109"/>
        <v>JUN</v>
      </c>
      <c r="P1185" s="68">
        <f t="shared" si="110"/>
        <v>29</v>
      </c>
      <c r="Q1185" s="68">
        <f t="shared" si="111"/>
        <v>2026</v>
      </c>
      <c r="R1185" s="69">
        <f t="shared" si="112"/>
        <v>-149.36452546296641</v>
      </c>
      <c r="S1185" s="69">
        <f t="shared" si="113"/>
        <v>-144.45378472221637</v>
      </c>
      <c r="T1185" s="70" t="str">
        <f t="shared" si="114"/>
        <v>1-30 DAYS</v>
      </c>
      <c r="U1185" s="70" t="str">
        <f t="shared" si="114"/>
        <v>1-30 DAYS</v>
      </c>
    </row>
    <row r="1186" spans="1:21">
      <c r="A1186" s="63" t="str">
        <f>VLOOKUP(L1186,[1]Sheet1!$N:$P,3,0)</f>
        <v>M2 CABADBARAN</v>
      </c>
      <c r="B1186" s="66">
        <v>46197.453784722216</v>
      </c>
      <c r="C1186" s="66">
        <v>46202.364525462966</v>
      </c>
      <c r="D1186" s="67" t="s">
        <v>907</v>
      </c>
      <c r="E1186" s="67" t="s">
        <v>908</v>
      </c>
      <c r="F1186" s="1">
        <v>1</v>
      </c>
      <c r="G1186" s="63" t="str">
        <f>VLOOKUP(D1186,[2]MINDANAO!$B:$C,2,0)</f>
        <v>CT125</v>
      </c>
      <c r="H1186" s="67">
        <v>59246</v>
      </c>
      <c r="I1186" s="63" t="str">
        <f>VLOOKUP(L1186,'[3]NEW LEGEND 2026'!M:S,7,0)</f>
        <v>ULTIMATE</v>
      </c>
      <c r="J1186" s="67" t="s">
        <v>3190</v>
      </c>
      <c r="K1186" s="67" t="s">
        <v>3191</v>
      </c>
      <c r="L1186" s="67" t="s">
        <v>704</v>
      </c>
      <c r="M1186" s="63" t="str">
        <f>VLOOKUP(D1186,'[3]NEW LEGEND 2026'!G:I,3,0)</f>
        <v>KAWASAKI</v>
      </c>
      <c r="N1186" s="63" t="str">
        <f>VLOOKUP(D1186,'[3]NEW LEGEND 2026'!G:J,4,0)</f>
        <v>BLACK/GRAY</v>
      </c>
      <c r="O1186" s="68" t="str">
        <f t="shared" si="109"/>
        <v>JUN</v>
      </c>
      <c r="P1186" s="68">
        <f t="shared" si="110"/>
        <v>29</v>
      </c>
      <c r="Q1186" s="68">
        <f t="shared" si="111"/>
        <v>2026</v>
      </c>
      <c r="R1186" s="69">
        <f t="shared" si="112"/>
        <v>-149.36452546296641</v>
      </c>
      <c r="S1186" s="69">
        <f t="shared" si="113"/>
        <v>-144.45378472221637</v>
      </c>
      <c r="T1186" s="70" t="str">
        <f t="shared" si="114"/>
        <v>1-30 DAYS</v>
      </c>
      <c r="U1186" s="70" t="str">
        <f t="shared" si="114"/>
        <v>1-30 DAYS</v>
      </c>
    </row>
    <row r="1187" spans="1:21">
      <c r="A1187" s="63" t="str">
        <f>VLOOKUP(L1187,[1]Sheet1!$N:$P,3,0)</f>
        <v>M1 BANGA</v>
      </c>
      <c r="B1187" s="66">
        <v>46202.442152777781</v>
      </c>
      <c r="C1187" s="66">
        <v>46202.442141203697</v>
      </c>
      <c r="D1187" s="67" t="s">
        <v>3192</v>
      </c>
      <c r="E1187" s="67" t="s">
        <v>3193</v>
      </c>
      <c r="F1187" s="1">
        <v>1</v>
      </c>
      <c r="G1187" s="63" t="str">
        <f>VLOOKUP(D1187,[2]MINDANAO!$B:$C,2,0)</f>
        <v>MIO GEAR S</v>
      </c>
      <c r="H1187" s="67">
        <v>68006.25</v>
      </c>
      <c r="I1187" s="63" t="str">
        <f>VLOOKUP(L1187,'[3]NEW LEGEND 2026'!M:S,7,0)</f>
        <v>MUTI</v>
      </c>
      <c r="J1187" s="67" t="s">
        <v>3194</v>
      </c>
      <c r="K1187" s="67" t="s">
        <v>3195</v>
      </c>
      <c r="L1187" s="67" t="s">
        <v>394</v>
      </c>
      <c r="M1187" s="63" t="str">
        <f>VLOOKUP(D1187,'[3]NEW LEGEND 2026'!G:I,3,0)</f>
        <v>YAMAHA</v>
      </c>
      <c r="N1187" s="63" t="str">
        <f>VLOOKUP(D1187,'[3]NEW LEGEND 2026'!G:J,4,0)</f>
        <v>MATTE BROWN</v>
      </c>
      <c r="O1187" s="68" t="str">
        <f t="shared" si="109"/>
        <v>JUN</v>
      </c>
      <c r="P1187" s="68">
        <f t="shared" si="110"/>
        <v>29</v>
      </c>
      <c r="Q1187" s="68">
        <f t="shared" si="111"/>
        <v>2026</v>
      </c>
      <c r="R1187" s="69">
        <f t="shared" si="112"/>
        <v>-149.44214120369725</v>
      </c>
      <c r="S1187" s="69">
        <f t="shared" si="113"/>
        <v>-149.4421527777813</v>
      </c>
      <c r="T1187" s="70" t="str">
        <f t="shared" si="114"/>
        <v>1-30 DAYS</v>
      </c>
      <c r="U1187" s="70" t="str">
        <f t="shared" si="114"/>
        <v>1-30 DAYS</v>
      </c>
    </row>
    <row r="1188" spans="1:21">
      <c r="A1188" s="63" t="str">
        <f>VLOOKUP(L1188,[1]Sheet1!$N:$P,3,0)</f>
        <v>M1 BANGA</v>
      </c>
      <c r="B1188" s="66">
        <v>46202.442152777781</v>
      </c>
      <c r="C1188" s="66">
        <v>46202.442141203697</v>
      </c>
      <c r="D1188" s="67" t="s">
        <v>3196</v>
      </c>
      <c r="E1188" s="67" t="s">
        <v>3197</v>
      </c>
      <c r="F1188" s="1">
        <v>1</v>
      </c>
      <c r="G1188" s="63" t="str">
        <f>VLOOKUP(D1188,[2]MINDANAO!$B:$C,2,0)</f>
        <v>MIO GEAR S</v>
      </c>
      <c r="H1188" s="67">
        <v>68006.25</v>
      </c>
      <c r="I1188" s="63" t="str">
        <f>VLOOKUP(L1188,'[3]NEW LEGEND 2026'!M:S,7,0)</f>
        <v>MUTI</v>
      </c>
      <c r="J1188" s="67" t="s">
        <v>3198</v>
      </c>
      <c r="K1188" s="67" t="s">
        <v>3199</v>
      </c>
      <c r="L1188" s="67" t="s">
        <v>394</v>
      </c>
      <c r="M1188" s="63" t="str">
        <f>VLOOKUP(D1188,'[3]NEW LEGEND 2026'!G:I,3,0)</f>
        <v>YAMAHA</v>
      </c>
      <c r="N1188" s="63" t="str">
        <f>VLOOKUP(D1188,'[3]NEW LEGEND 2026'!G:J,4,0)</f>
        <v>MATTE GRAY</v>
      </c>
      <c r="O1188" s="68" t="str">
        <f t="shared" si="109"/>
        <v>JUN</v>
      </c>
      <c r="P1188" s="68">
        <f t="shared" si="110"/>
        <v>29</v>
      </c>
      <c r="Q1188" s="68">
        <f t="shared" si="111"/>
        <v>2026</v>
      </c>
      <c r="R1188" s="69">
        <f t="shared" si="112"/>
        <v>-149.44214120369725</v>
      </c>
      <c r="S1188" s="69">
        <f t="shared" si="113"/>
        <v>-149.4421527777813</v>
      </c>
      <c r="T1188" s="70" t="str">
        <f t="shared" si="114"/>
        <v>1-30 DAYS</v>
      </c>
      <c r="U1188" s="70" t="str">
        <f t="shared" si="114"/>
        <v>1-30 DAYS</v>
      </c>
    </row>
    <row r="1189" spans="1:21">
      <c r="A1189" s="63" t="str">
        <f>VLOOKUP(L1189,[1]Sheet1!$N:$P,3,0)</f>
        <v>M1 BANGA</v>
      </c>
      <c r="B1189" s="66">
        <v>46202.442152777781</v>
      </c>
      <c r="C1189" s="66">
        <v>46202.442141203697</v>
      </c>
      <c r="D1189" s="67" t="s">
        <v>3196</v>
      </c>
      <c r="E1189" s="67" t="s">
        <v>3197</v>
      </c>
      <c r="F1189" s="1">
        <v>1</v>
      </c>
      <c r="G1189" s="63" t="str">
        <f>VLOOKUP(D1189,[2]MINDANAO!$B:$C,2,0)</f>
        <v>MIO GEAR S</v>
      </c>
      <c r="H1189" s="67">
        <v>68006.25</v>
      </c>
      <c r="I1189" s="63" t="str">
        <f>VLOOKUP(L1189,'[3]NEW LEGEND 2026'!M:S,7,0)</f>
        <v>MUTI</v>
      </c>
      <c r="J1189" s="67" t="s">
        <v>3200</v>
      </c>
      <c r="K1189" s="67" t="s">
        <v>3201</v>
      </c>
      <c r="L1189" s="67" t="s">
        <v>394</v>
      </c>
      <c r="M1189" s="63" t="str">
        <f>VLOOKUP(D1189,'[3]NEW LEGEND 2026'!G:I,3,0)</f>
        <v>YAMAHA</v>
      </c>
      <c r="N1189" s="63" t="str">
        <f>VLOOKUP(D1189,'[3]NEW LEGEND 2026'!G:J,4,0)</f>
        <v>MATTE GRAY</v>
      </c>
      <c r="O1189" s="68" t="str">
        <f t="shared" si="109"/>
        <v>JUN</v>
      </c>
      <c r="P1189" s="68">
        <f t="shared" si="110"/>
        <v>29</v>
      </c>
      <c r="Q1189" s="68">
        <f t="shared" si="111"/>
        <v>2026</v>
      </c>
      <c r="R1189" s="69">
        <f t="shared" si="112"/>
        <v>-149.44214120369725</v>
      </c>
      <c r="S1189" s="69">
        <f t="shared" si="113"/>
        <v>-149.4421527777813</v>
      </c>
      <c r="T1189" s="70" t="str">
        <f t="shared" si="114"/>
        <v>1-30 DAYS</v>
      </c>
      <c r="U1189" s="70" t="str">
        <f t="shared" si="114"/>
        <v>1-30 DAYS</v>
      </c>
    </row>
    <row r="1190" spans="1:21">
      <c r="A1190" s="63" t="str">
        <f>VLOOKUP(L1190,[1]Sheet1!$N:$P,3,0)</f>
        <v>M1 SAN FRANCISCO</v>
      </c>
      <c r="B1190" s="66">
        <v>46199.618680555563</v>
      </c>
      <c r="C1190" s="66">
        <v>46202.506377314807</v>
      </c>
      <c r="D1190" s="67" t="s">
        <v>1167</v>
      </c>
      <c r="E1190" s="67" t="s">
        <v>1168</v>
      </c>
      <c r="F1190" s="1">
        <v>1</v>
      </c>
      <c r="G1190" s="63" t="str">
        <f>VLOOKUP(D1190,[2]MINDANAO!$B:$C,2,0)</f>
        <v>XR150</v>
      </c>
      <c r="H1190" s="67">
        <v>94078</v>
      </c>
      <c r="I1190" s="63" t="str">
        <f>VLOOKUP(L1190,'[3]NEW LEGEND 2026'!M:S,7,0)</f>
        <v>MUTI</v>
      </c>
      <c r="J1190" s="67" t="s">
        <v>3202</v>
      </c>
      <c r="K1190" s="67" t="s">
        <v>3203</v>
      </c>
      <c r="L1190" s="67" t="s">
        <v>1179</v>
      </c>
      <c r="M1190" s="63" t="str">
        <f>VLOOKUP(D1190,'[3]NEW LEGEND 2026'!G:I,3,0)</f>
        <v>HONDA</v>
      </c>
      <c r="N1190" s="63" t="str">
        <f>VLOOKUP(D1190,'[3]NEW LEGEND 2026'!G:J,4,0)</f>
        <v>BLACK</v>
      </c>
      <c r="O1190" s="68" t="str">
        <f t="shared" si="109"/>
        <v>JUN</v>
      </c>
      <c r="P1190" s="68">
        <f t="shared" si="110"/>
        <v>29</v>
      </c>
      <c r="Q1190" s="68">
        <f t="shared" si="111"/>
        <v>2026</v>
      </c>
      <c r="R1190" s="69">
        <f t="shared" si="112"/>
        <v>-149.50637731480674</v>
      </c>
      <c r="S1190" s="69">
        <f t="shared" si="113"/>
        <v>-146.61868055556261</v>
      </c>
      <c r="T1190" s="70" t="str">
        <f t="shared" si="114"/>
        <v>1-30 DAYS</v>
      </c>
      <c r="U1190" s="70" t="str">
        <f t="shared" si="114"/>
        <v>1-30 DAYS</v>
      </c>
    </row>
    <row r="1191" spans="1:21">
      <c r="A1191" s="63" t="str">
        <f>VLOOKUP(L1191,[1]Sheet1!$N:$P,3,0)</f>
        <v>M1 SAN FRANCISCO</v>
      </c>
      <c r="B1191" s="66">
        <v>46199.618680555563</v>
      </c>
      <c r="C1191" s="66">
        <v>46202.506377314807</v>
      </c>
      <c r="D1191" s="67" t="s">
        <v>1167</v>
      </c>
      <c r="E1191" s="67" t="s">
        <v>1168</v>
      </c>
      <c r="F1191" s="1">
        <v>1</v>
      </c>
      <c r="G1191" s="63" t="str">
        <f>VLOOKUP(D1191,[2]MINDANAO!$B:$C,2,0)</f>
        <v>XR150</v>
      </c>
      <c r="H1191" s="67">
        <v>94078</v>
      </c>
      <c r="I1191" s="63" t="str">
        <f>VLOOKUP(L1191,'[3]NEW LEGEND 2026'!M:S,7,0)</f>
        <v>MUTI</v>
      </c>
      <c r="J1191" s="67" t="s">
        <v>3204</v>
      </c>
      <c r="K1191" s="67" t="s">
        <v>3205</v>
      </c>
      <c r="L1191" s="67" t="s">
        <v>1179</v>
      </c>
      <c r="M1191" s="63" t="str">
        <f>VLOOKUP(D1191,'[3]NEW LEGEND 2026'!G:I,3,0)</f>
        <v>HONDA</v>
      </c>
      <c r="N1191" s="63" t="str">
        <f>VLOOKUP(D1191,'[3]NEW LEGEND 2026'!G:J,4,0)</f>
        <v>BLACK</v>
      </c>
      <c r="O1191" s="68" t="str">
        <f t="shared" si="109"/>
        <v>JUN</v>
      </c>
      <c r="P1191" s="68">
        <f t="shared" si="110"/>
        <v>29</v>
      </c>
      <c r="Q1191" s="68">
        <f t="shared" si="111"/>
        <v>2026</v>
      </c>
      <c r="R1191" s="69">
        <f t="shared" si="112"/>
        <v>-149.50637731480674</v>
      </c>
      <c r="S1191" s="69">
        <f t="shared" si="113"/>
        <v>-146.61868055556261</v>
      </c>
      <c r="T1191" s="70" t="str">
        <f t="shared" si="114"/>
        <v>1-30 DAYS</v>
      </c>
      <c r="U1191" s="70" t="str">
        <f t="shared" si="114"/>
        <v>1-30 DAYS</v>
      </c>
    </row>
    <row r="1192" spans="1:21">
      <c r="A1192" s="63" t="str">
        <f>VLOOKUP(L1192,[1]Sheet1!$N:$P,3,0)</f>
        <v>M1 SAN FRANCISCO</v>
      </c>
      <c r="B1192" s="66">
        <v>46199.618680555563</v>
      </c>
      <c r="C1192" s="66">
        <v>46202.506377314807</v>
      </c>
      <c r="D1192" s="67" t="s">
        <v>1167</v>
      </c>
      <c r="E1192" s="67" t="s">
        <v>1168</v>
      </c>
      <c r="F1192" s="1">
        <v>1</v>
      </c>
      <c r="G1192" s="63" t="str">
        <f>VLOOKUP(D1192,[2]MINDANAO!$B:$C,2,0)</f>
        <v>XR150</v>
      </c>
      <c r="H1192" s="67">
        <v>94078</v>
      </c>
      <c r="I1192" s="63" t="str">
        <f>VLOOKUP(L1192,'[3]NEW LEGEND 2026'!M:S,7,0)</f>
        <v>MUTI</v>
      </c>
      <c r="J1192" s="67" t="s">
        <v>3206</v>
      </c>
      <c r="K1192" s="67" t="s">
        <v>3207</v>
      </c>
      <c r="L1192" s="67" t="s">
        <v>1179</v>
      </c>
      <c r="M1192" s="63" t="str">
        <f>VLOOKUP(D1192,'[3]NEW LEGEND 2026'!G:I,3,0)</f>
        <v>HONDA</v>
      </c>
      <c r="N1192" s="63" t="str">
        <f>VLOOKUP(D1192,'[3]NEW LEGEND 2026'!G:J,4,0)</f>
        <v>BLACK</v>
      </c>
      <c r="O1192" s="68" t="str">
        <f t="shared" si="109"/>
        <v>JUN</v>
      </c>
      <c r="P1192" s="68">
        <f t="shared" si="110"/>
        <v>29</v>
      </c>
      <c r="Q1192" s="68">
        <f t="shared" si="111"/>
        <v>2026</v>
      </c>
      <c r="R1192" s="69">
        <f t="shared" si="112"/>
        <v>-149.50637731480674</v>
      </c>
      <c r="S1192" s="69">
        <f t="shared" si="113"/>
        <v>-146.61868055556261</v>
      </c>
      <c r="T1192" s="70" t="str">
        <f t="shared" si="114"/>
        <v>1-30 DAYS</v>
      </c>
      <c r="U1192" s="70" t="str">
        <f t="shared" si="114"/>
        <v>1-30 DAYS</v>
      </c>
    </row>
    <row r="1193" spans="1:21">
      <c r="A1193" s="63" t="str">
        <f>VLOOKUP(L1193,[1]Sheet1!$N:$P,3,0)</f>
        <v>M1 SAN FRANCISCO</v>
      </c>
      <c r="B1193" s="66">
        <v>46199.618680555563</v>
      </c>
      <c r="C1193" s="66">
        <v>46202.506377314807</v>
      </c>
      <c r="D1193" s="67" t="s">
        <v>1167</v>
      </c>
      <c r="E1193" s="67" t="s">
        <v>1168</v>
      </c>
      <c r="F1193" s="1">
        <v>1</v>
      </c>
      <c r="G1193" s="63" t="str">
        <f>VLOOKUP(D1193,[2]MINDANAO!$B:$C,2,0)</f>
        <v>XR150</v>
      </c>
      <c r="H1193" s="67">
        <v>94078</v>
      </c>
      <c r="I1193" s="63" t="str">
        <f>VLOOKUP(L1193,'[3]NEW LEGEND 2026'!M:S,7,0)</f>
        <v>MUTI</v>
      </c>
      <c r="J1193" s="67" t="s">
        <v>3208</v>
      </c>
      <c r="K1193" s="67" t="s">
        <v>3209</v>
      </c>
      <c r="L1193" s="67" t="s">
        <v>1179</v>
      </c>
      <c r="M1193" s="63" t="str">
        <f>VLOOKUP(D1193,'[3]NEW LEGEND 2026'!G:I,3,0)</f>
        <v>HONDA</v>
      </c>
      <c r="N1193" s="63" t="str">
        <f>VLOOKUP(D1193,'[3]NEW LEGEND 2026'!G:J,4,0)</f>
        <v>BLACK</v>
      </c>
      <c r="O1193" s="68" t="str">
        <f t="shared" si="109"/>
        <v>JUN</v>
      </c>
      <c r="P1193" s="68">
        <f t="shared" si="110"/>
        <v>29</v>
      </c>
      <c r="Q1193" s="68">
        <f t="shared" si="111"/>
        <v>2026</v>
      </c>
      <c r="R1193" s="69">
        <f t="shared" si="112"/>
        <v>-149.50637731480674</v>
      </c>
      <c r="S1193" s="69">
        <f t="shared" si="113"/>
        <v>-146.61868055556261</v>
      </c>
      <c r="T1193" s="70" t="str">
        <f t="shared" si="114"/>
        <v>1-30 DAYS</v>
      </c>
      <c r="U1193" s="70" t="str">
        <f t="shared" si="114"/>
        <v>1-30 DAYS</v>
      </c>
    </row>
    <row r="1194" spans="1:21">
      <c r="A1194" s="63" t="str">
        <f>VLOOKUP(L1194,[1]Sheet1!$N:$P,3,0)</f>
        <v>M1 DIGOS</v>
      </c>
      <c r="B1194" s="66">
        <v>46202.516516203701</v>
      </c>
      <c r="C1194" s="66">
        <v>46202.516516203701</v>
      </c>
      <c r="D1194" s="67" t="s">
        <v>3174</v>
      </c>
      <c r="E1194" s="67" t="s">
        <v>3175</v>
      </c>
      <c r="F1194" s="1">
        <v>1</v>
      </c>
      <c r="G1194" s="63" t="str">
        <f>VLOOKUP(D1194,[2]MINDANAO!$B:$C,2,0)</f>
        <v>MIO GEAR S</v>
      </c>
      <c r="H1194" s="67">
        <v>68006.25</v>
      </c>
      <c r="I1194" s="63" t="str">
        <f>VLOOKUP(L1194,'[3]NEW LEGEND 2026'!M:S,7,0)</f>
        <v>MUTI</v>
      </c>
      <c r="J1194" s="67" t="s">
        <v>3210</v>
      </c>
      <c r="K1194" s="67" t="s">
        <v>3211</v>
      </c>
      <c r="L1194" s="67" t="s">
        <v>490</v>
      </c>
      <c r="M1194" s="63" t="str">
        <f>VLOOKUP(D1194,'[3]NEW LEGEND 2026'!G:I,3,0)</f>
        <v>YAMAHA</v>
      </c>
      <c r="N1194" s="63" t="str">
        <f>VLOOKUP(D1194,'[3]NEW LEGEND 2026'!G:J,4,0)</f>
        <v>GRAY</v>
      </c>
      <c r="O1194" s="68" t="str">
        <f t="shared" si="109"/>
        <v>JUN</v>
      </c>
      <c r="P1194" s="68">
        <f t="shared" si="110"/>
        <v>29</v>
      </c>
      <c r="Q1194" s="68">
        <f t="shared" si="111"/>
        <v>2026</v>
      </c>
      <c r="R1194" s="69">
        <f t="shared" si="112"/>
        <v>-149.51651620370103</v>
      </c>
      <c r="S1194" s="69">
        <f t="shared" si="113"/>
        <v>-149.51651620370103</v>
      </c>
      <c r="T1194" s="70" t="str">
        <f t="shared" si="114"/>
        <v>1-30 DAYS</v>
      </c>
      <c r="U1194" s="70" t="str">
        <f t="shared" si="114"/>
        <v>1-30 DAYS</v>
      </c>
    </row>
    <row r="1195" spans="1:21">
      <c r="A1195" s="63" t="str">
        <f>VLOOKUP(L1195,[1]Sheet1!$N:$P,3,0)</f>
        <v>M1 KIDAPAWAN</v>
      </c>
      <c r="B1195" s="66">
        <v>46202.548148148147</v>
      </c>
      <c r="C1195" s="66">
        <v>46202.548136574071</v>
      </c>
      <c r="D1195" s="67" t="s">
        <v>2283</v>
      </c>
      <c r="E1195" s="67" t="s">
        <v>2284</v>
      </c>
      <c r="F1195" s="1">
        <v>1</v>
      </c>
      <c r="G1195" s="63" t="str">
        <f>VLOOKUP(D1195,[2]MINDANAO!$B:$C,2,0)</f>
        <v>BAJAJ RE 4S FI</v>
      </c>
      <c r="H1195" s="67">
        <v>187000</v>
      </c>
      <c r="I1195" s="63" t="str">
        <f>VLOOKUP(L1195,'[3]NEW LEGEND 2026'!M:S,7,0)</f>
        <v>MUTI</v>
      </c>
      <c r="J1195" s="67" t="s">
        <v>3212</v>
      </c>
      <c r="K1195" s="67" t="s">
        <v>3213</v>
      </c>
      <c r="L1195" s="67" t="s">
        <v>503</v>
      </c>
      <c r="M1195" s="63" t="str">
        <f>VLOOKUP(D1195,'[3]NEW LEGEND 2026'!G:I,3,0)</f>
        <v>TRIMOTORS</v>
      </c>
      <c r="N1195" s="63" t="str">
        <f>VLOOKUP(D1195,'[3]NEW LEGEND 2026'!G:J,4,0)</f>
        <v>RED</v>
      </c>
      <c r="O1195" s="68" t="str">
        <f t="shared" si="109"/>
        <v>JUN</v>
      </c>
      <c r="P1195" s="68">
        <f t="shared" si="110"/>
        <v>29</v>
      </c>
      <c r="Q1195" s="68">
        <f t="shared" si="111"/>
        <v>2026</v>
      </c>
      <c r="R1195" s="69">
        <f t="shared" si="112"/>
        <v>-149.54813657407067</v>
      </c>
      <c r="S1195" s="69">
        <f t="shared" si="113"/>
        <v>-149.54814814814745</v>
      </c>
      <c r="T1195" s="70" t="str">
        <f t="shared" si="114"/>
        <v>1-30 DAYS</v>
      </c>
      <c r="U1195" s="70" t="str">
        <f t="shared" si="114"/>
        <v>1-30 DAYS</v>
      </c>
    </row>
    <row r="1196" spans="1:21">
      <c r="A1196" s="63" t="str">
        <f>VLOOKUP(L1196,[1]Sheet1!$N:$P,3,0)</f>
        <v>M1 KIDAPAWAN</v>
      </c>
      <c r="B1196" s="66">
        <v>46202.548148148147</v>
      </c>
      <c r="C1196" s="66">
        <v>46202.548136574071</v>
      </c>
      <c r="D1196" s="67" t="s">
        <v>2283</v>
      </c>
      <c r="E1196" s="67" t="s">
        <v>2284</v>
      </c>
      <c r="F1196" s="1">
        <v>1</v>
      </c>
      <c r="G1196" s="63" t="str">
        <f>VLOOKUP(D1196,[2]MINDANAO!$B:$C,2,0)</f>
        <v>BAJAJ RE 4S FI</v>
      </c>
      <c r="H1196" s="67">
        <v>187000</v>
      </c>
      <c r="I1196" s="63" t="str">
        <f>VLOOKUP(L1196,'[3]NEW LEGEND 2026'!M:S,7,0)</f>
        <v>MUTI</v>
      </c>
      <c r="J1196" s="67" t="s">
        <v>3214</v>
      </c>
      <c r="K1196" s="67" t="s">
        <v>3215</v>
      </c>
      <c r="L1196" s="67" t="s">
        <v>503</v>
      </c>
      <c r="M1196" s="63" t="str">
        <f>VLOOKUP(D1196,'[3]NEW LEGEND 2026'!G:I,3,0)</f>
        <v>TRIMOTORS</v>
      </c>
      <c r="N1196" s="63" t="str">
        <f>VLOOKUP(D1196,'[3]NEW LEGEND 2026'!G:J,4,0)</f>
        <v>RED</v>
      </c>
      <c r="O1196" s="68" t="str">
        <f t="shared" si="109"/>
        <v>JUN</v>
      </c>
      <c r="P1196" s="68">
        <f t="shared" si="110"/>
        <v>29</v>
      </c>
      <c r="Q1196" s="68">
        <f t="shared" si="111"/>
        <v>2026</v>
      </c>
      <c r="R1196" s="69">
        <f t="shared" si="112"/>
        <v>-149.54813657407067</v>
      </c>
      <c r="S1196" s="69">
        <f t="shared" si="113"/>
        <v>-149.54814814814745</v>
      </c>
      <c r="T1196" s="70" t="str">
        <f t="shared" si="114"/>
        <v>1-30 DAYS</v>
      </c>
      <c r="U1196" s="70" t="str">
        <f t="shared" si="114"/>
        <v>1-30 DAYS</v>
      </c>
    </row>
    <row r="1197" spans="1:21">
      <c r="A1197" s="63" t="str">
        <f>VLOOKUP(L1197,[1]Sheet1!$N:$P,3,0)</f>
        <v>M2 CABANTIAN</v>
      </c>
      <c r="B1197" s="66">
        <v>46031.490208333344</v>
      </c>
      <c r="C1197" s="66">
        <v>46202.569155092591</v>
      </c>
      <c r="D1197" s="67" t="s">
        <v>960</v>
      </c>
      <c r="E1197" s="67" t="s">
        <v>961</v>
      </c>
      <c r="F1197" s="1">
        <v>1</v>
      </c>
      <c r="G1197" s="63" t="str">
        <f>VLOOKUP(D1197,[2]MINDANAO!$B:$C,2,0)</f>
        <v>ADV160</v>
      </c>
      <c r="H1197" s="67">
        <v>157558</v>
      </c>
      <c r="I1197" s="63" t="str">
        <f>VLOOKUP(L1197,'[3]NEW LEGEND 2026'!M:S,7,0)</f>
        <v>ULTIMATE</v>
      </c>
      <c r="J1197" s="67" t="s">
        <v>3216</v>
      </c>
      <c r="K1197" s="67" t="s">
        <v>3217</v>
      </c>
      <c r="L1197" s="67" t="s">
        <v>707</v>
      </c>
      <c r="M1197" s="63" t="str">
        <f>VLOOKUP(D1197,'[3]NEW LEGEND 2026'!G:I,3,0)</f>
        <v>HONDA</v>
      </c>
      <c r="N1197" s="63" t="str">
        <f>VLOOKUP(D1197,'[3]NEW LEGEND 2026'!G:J,4,0)</f>
        <v>WHITE/BLACK</v>
      </c>
      <c r="O1197" s="68" t="str">
        <f t="shared" si="109"/>
        <v>JUN</v>
      </c>
      <c r="P1197" s="68">
        <f t="shared" si="110"/>
        <v>29</v>
      </c>
      <c r="Q1197" s="68">
        <f t="shared" si="111"/>
        <v>2026</v>
      </c>
      <c r="R1197" s="69">
        <f t="shared" si="112"/>
        <v>-149.56915509259125</v>
      </c>
      <c r="S1197" s="69">
        <f t="shared" si="113"/>
        <v>21.509791666656383</v>
      </c>
      <c r="T1197" s="70" t="str">
        <f t="shared" si="114"/>
        <v>1-30 DAYS</v>
      </c>
      <c r="U1197" s="70" t="str">
        <f t="shared" si="114"/>
        <v>1-30 DAYS</v>
      </c>
    </row>
    <row r="1198" spans="1:21">
      <c r="A1198" s="63" t="str">
        <f>VLOOKUP(L1198,[1]Sheet1!$N:$P,3,0)</f>
        <v>M2 TAGUM 1</v>
      </c>
      <c r="B1198" s="66">
        <v>46133.431134259263</v>
      </c>
      <c r="C1198" s="66">
        <v>46202.727395833332</v>
      </c>
      <c r="D1198" s="67" t="s">
        <v>2193</v>
      </c>
      <c r="E1198" s="67" t="s">
        <v>2194</v>
      </c>
      <c r="F1198" s="1">
        <v>1</v>
      </c>
      <c r="G1198" s="63" t="str">
        <f>VLOOKUP(D1198,[2]MINDANAO!$B:$C,2,0)</f>
        <v>CRF150</v>
      </c>
      <c r="H1198" s="67">
        <v>140870</v>
      </c>
      <c r="I1198" s="63" t="str">
        <f>VLOOKUP(L1198,'[3]NEW LEGEND 2026'!M:S,7,0)</f>
        <v>ULTIMATE</v>
      </c>
      <c r="J1198" s="67" t="s">
        <v>3218</v>
      </c>
      <c r="K1198" s="67" t="s">
        <v>3219</v>
      </c>
      <c r="L1198" s="67" t="s">
        <v>804</v>
      </c>
      <c r="M1198" s="63" t="str">
        <f>VLOOKUP(D1198,'[3]NEW LEGEND 2026'!G:I,3,0)</f>
        <v>HONDA</v>
      </c>
      <c r="N1198" s="63" t="str">
        <f>VLOOKUP(D1198,'[3]NEW LEGEND 2026'!G:J,4,0)</f>
        <v>WHITE/BLACK</v>
      </c>
      <c r="O1198" s="68" t="str">
        <f t="shared" si="109"/>
        <v>JUN</v>
      </c>
      <c r="P1198" s="68">
        <f t="shared" si="110"/>
        <v>29</v>
      </c>
      <c r="Q1198" s="68">
        <f t="shared" si="111"/>
        <v>2026</v>
      </c>
      <c r="R1198" s="69">
        <f t="shared" si="112"/>
        <v>-149.72739583333168</v>
      </c>
      <c r="S1198" s="69">
        <f t="shared" si="113"/>
        <v>-80.431134259262762</v>
      </c>
      <c r="T1198" s="70" t="str">
        <f t="shared" si="114"/>
        <v>1-30 DAYS</v>
      </c>
      <c r="U1198" s="70" t="str">
        <f t="shared" si="114"/>
        <v>1-30 DAYS</v>
      </c>
    </row>
    <row r="1199" spans="1:21">
      <c r="A1199" s="63" t="str">
        <f>VLOOKUP(L1199,[1]Sheet1!$N:$P,3,0)</f>
        <v>M1 KABACAN</v>
      </c>
      <c r="B1199" s="66">
        <v>46202.666365740741</v>
      </c>
      <c r="C1199" s="66">
        <v>46203.372337962966</v>
      </c>
      <c r="D1199" s="67" t="s">
        <v>1167</v>
      </c>
      <c r="E1199" s="67" t="s">
        <v>1168</v>
      </c>
      <c r="F1199" s="1">
        <v>1</v>
      </c>
      <c r="G1199" s="63" t="str">
        <f>VLOOKUP(D1199,[2]MINDANAO!$B:$C,2,0)</f>
        <v>XR150</v>
      </c>
      <c r="H1199" s="67">
        <v>94078</v>
      </c>
      <c r="I1199" s="63" t="str">
        <f>VLOOKUP(L1199,'[3]NEW LEGEND 2026'!M:S,7,0)</f>
        <v>MUTI</v>
      </c>
      <c r="J1199" s="67" t="s">
        <v>3220</v>
      </c>
      <c r="K1199" s="67" t="s">
        <v>3221</v>
      </c>
      <c r="L1199" s="67" t="s">
        <v>397</v>
      </c>
      <c r="M1199" s="63" t="str">
        <f>VLOOKUP(D1199,'[3]NEW LEGEND 2026'!G:I,3,0)</f>
        <v>HONDA</v>
      </c>
      <c r="N1199" s="63" t="str">
        <f>VLOOKUP(D1199,'[3]NEW LEGEND 2026'!G:J,4,0)</f>
        <v>BLACK</v>
      </c>
      <c r="O1199" s="68" t="str">
        <f t="shared" si="109"/>
        <v>JUN</v>
      </c>
      <c r="P1199" s="68">
        <f t="shared" si="110"/>
        <v>30</v>
      </c>
      <c r="Q1199" s="68">
        <f t="shared" si="111"/>
        <v>2026</v>
      </c>
      <c r="R1199" s="69">
        <f t="shared" si="112"/>
        <v>-150.37233796296641</v>
      </c>
      <c r="S1199" s="69">
        <f t="shared" si="113"/>
        <v>-149.66636574074073</v>
      </c>
      <c r="T1199" s="70" t="str">
        <f t="shared" si="114"/>
        <v>1-30 DAYS</v>
      </c>
      <c r="U1199" s="70" t="str">
        <f t="shared" si="114"/>
        <v>1-30 DAYS</v>
      </c>
    </row>
    <row r="1200" spans="1:21">
      <c r="A1200" s="63" t="str">
        <f>VLOOKUP(L1200,[1]Sheet1!$N:$P,3,0)</f>
        <v>M1 ALABEL</v>
      </c>
      <c r="B1200" s="66">
        <v>46203.412106481483</v>
      </c>
      <c r="C1200" s="66">
        <v>46203.412094907413</v>
      </c>
      <c r="D1200" s="67" t="s">
        <v>3192</v>
      </c>
      <c r="E1200" s="67" t="s">
        <v>3193</v>
      </c>
      <c r="F1200" s="1">
        <v>1</v>
      </c>
      <c r="G1200" s="63" t="str">
        <f>VLOOKUP(D1200,[2]MINDANAO!$B:$C,2,0)</f>
        <v>MIO GEAR S</v>
      </c>
      <c r="H1200" s="67">
        <v>68006.25</v>
      </c>
      <c r="I1200" s="63" t="str">
        <f>VLOOKUP(L1200,'[3]NEW LEGEND 2026'!M:S,7,0)</f>
        <v>MUTI</v>
      </c>
      <c r="J1200" s="67" t="s">
        <v>3222</v>
      </c>
      <c r="K1200" s="67" t="s">
        <v>3223</v>
      </c>
      <c r="L1200" s="67" t="s">
        <v>526</v>
      </c>
      <c r="M1200" s="63" t="str">
        <f>VLOOKUP(D1200,'[3]NEW LEGEND 2026'!G:I,3,0)</f>
        <v>YAMAHA</v>
      </c>
      <c r="N1200" s="63" t="str">
        <f>VLOOKUP(D1200,'[3]NEW LEGEND 2026'!G:J,4,0)</f>
        <v>MATTE BROWN</v>
      </c>
      <c r="O1200" s="68" t="str">
        <f t="shared" si="109"/>
        <v>JUN</v>
      </c>
      <c r="P1200" s="68">
        <f t="shared" si="110"/>
        <v>30</v>
      </c>
      <c r="Q1200" s="68">
        <f t="shared" si="111"/>
        <v>2026</v>
      </c>
      <c r="R1200" s="69">
        <f t="shared" si="112"/>
        <v>-150.41209490741312</v>
      </c>
      <c r="S1200" s="69">
        <f t="shared" si="113"/>
        <v>-150.41210648148262</v>
      </c>
      <c r="T1200" s="70" t="str">
        <f t="shared" si="114"/>
        <v>1-30 DAYS</v>
      </c>
      <c r="U1200" s="70" t="str">
        <f t="shared" si="114"/>
        <v>1-30 DAYS</v>
      </c>
    </row>
    <row r="1201" spans="1:21">
      <c r="A1201" s="63" t="str">
        <f>VLOOKUP(L1201,[1]Sheet1!$N:$P,3,0)</f>
        <v>M1 ALABEL</v>
      </c>
      <c r="B1201" s="66">
        <v>46203.412106481483</v>
      </c>
      <c r="C1201" s="66">
        <v>46203.412094907413</v>
      </c>
      <c r="D1201" s="67" t="s">
        <v>3192</v>
      </c>
      <c r="E1201" s="67" t="s">
        <v>3193</v>
      </c>
      <c r="F1201" s="1">
        <v>1</v>
      </c>
      <c r="G1201" s="63" t="str">
        <f>VLOOKUP(D1201,[2]MINDANAO!$B:$C,2,0)</f>
        <v>MIO GEAR S</v>
      </c>
      <c r="H1201" s="67">
        <v>68006.25</v>
      </c>
      <c r="I1201" s="63" t="str">
        <f>VLOOKUP(L1201,'[3]NEW LEGEND 2026'!M:S,7,0)</f>
        <v>MUTI</v>
      </c>
      <c r="J1201" s="67" t="s">
        <v>3224</v>
      </c>
      <c r="K1201" s="67" t="s">
        <v>3225</v>
      </c>
      <c r="L1201" s="67" t="s">
        <v>526</v>
      </c>
      <c r="M1201" s="63" t="str">
        <f>VLOOKUP(D1201,'[3]NEW LEGEND 2026'!G:I,3,0)</f>
        <v>YAMAHA</v>
      </c>
      <c r="N1201" s="63" t="str">
        <f>VLOOKUP(D1201,'[3]NEW LEGEND 2026'!G:J,4,0)</f>
        <v>MATTE BROWN</v>
      </c>
      <c r="O1201" s="68" t="str">
        <f t="shared" si="109"/>
        <v>JUN</v>
      </c>
      <c r="P1201" s="68">
        <f t="shared" si="110"/>
        <v>30</v>
      </c>
      <c r="Q1201" s="68">
        <f t="shared" si="111"/>
        <v>2026</v>
      </c>
      <c r="R1201" s="69">
        <f t="shared" si="112"/>
        <v>-150.41209490741312</v>
      </c>
      <c r="S1201" s="69">
        <f t="shared" si="113"/>
        <v>-150.41210648148262</v>
      </c>
      <c r="T1201" s="70" t="str">
        <f t="shared" si="114"/>
        <v>1-30 DAYS</v>
      </c>
      <c r="U1201" s="70" t="str">
        <f t="shared" si="114"/>
        <v>1-30 DAYS</v>
      </c>
    </row>
    <row r="1202" spans="1:21">
      <c r="A1202" s="63" t="str">
        <f>VLOOKUP(L1202,[1]Sheet1!$N:$P,3,0)</f>
        <v>M1 ALABEL</v>
      </c>
      <c r="B1202" s="66">
        <v>46203.412106481483</v>
      </c>
      <c r="C1202" s="66">
        <v>46203.412094907413</v>
      </c>
      <c r="D1202" s="67" t="s">
        <v>3196</v>
      </c>
      <c r="E1202" s="67" t="s">
        <v>3197</v>
      </c>
      <c r="F1202" s="1">
        <v>1</v>
      </c>
      <c r="G1202" s="63" t="str">
        <f>VLOOKUP(D1202,[2]MINDANAO!$B:$C,2,0)</f>
        <v>MIO GEAR S</v>
      </c>
      <c r="H1202" s="67">
        <v>68006.25</v>
      </c>
      <c r="I1202" s="63" t="str">
        <f>VLOOKUP(L1202,'[3]NEW LEGEND 2026'!M:S,7,0)</f>
        <v>MUTI</v>
      </c>
      <c r="J1202" s="67" t="s">
        <v>3226</v>
      </c>
      <c r="K1202" s="67" t="s">
        <v>3227</v>
      </c>
      <c r="L1202" s="67" t="s">
        <v>526</v>
      </c>
      <c r="M1202" s="63" t="str">
        <f>VLOOKUP(D1202,'[3]NEW LEGEND 2026'!G:I,3,0)</f>
        <v>YAMAHA</v>
      </c>
      <c r="N1202" s="63" t="str">
        <f>VLOOKUP(D1202,'[3]NEW LEGEND 2026'!G:J,4,0)</f>
        <v>MATTE GRAY</v>
      </c>
      <c r="O1202" s="68" t="str">
        <f t="shared" si="109"/>
        <v>JUN</v>
      </c>
      <c r="P1202" s="68">
        <f t="shared" si="110"/>
        <v>30</v>
      </c>
      <c r="Q1202" s="68">
        <f t="shared" si="111"/>
        <v>2026</v>
      </c>
      <c r="R1202" s="69">
        <f t="shared" si="112"/>
        <v>-150.41209490741312</v>
      </c>
      <c r="S1202" s="69">
        <f t="shared" si="113"/>
        <v>-150.41210648148262</v>
      </c>
      <c r="T1202" s="70" t="str">
        <f t="shared" si="114"/>
        <v>1-30 DAYS</v>
      </c>
      <c r="U1202" s="70" t="str">
        <f t="shared" si="114"/>
        <v>1-30 DAYS</v>
      </c>
    </row>
    <row r="1203" spans="1:21">
      <c r="A1203" s="63" t="str">
        <f>VLOOKUP(L1203,[1]Sheet1!$N:$P,3,0)</f>
        <v>M2 PROSPERIDAD</v>
      </c>
      <c r="B1203" s="66">
        <v>46203.435150462959</v>
      </c>
      <c r="C1203" s="66">
        <v>46203.435150462959</v>
      </c>
      <c r="D1203" s="67" t="s">
        <v>2407</v>
      </c>
      <c r="E1203" s="67" t="s">
        <v>2408</v>
      </c>
      <c r="F1203" s="1">
        <v>1</v>
      </c>
      <c r="G1203" s="63" t="str">
        <f>VLOOKUP(D1203,[2]MINDANAO!$B:$C,2,0)</f>
        <v>CLICK160 FI</v>
      </c>
      <c r="H1203" s="67">
        <v>104990</v>
      </c>
      <c r="I1203" s="63" t="str">
        <f>VLOOKUP(L1203,'[3]NEW LEGEND 2026'!M:S,7,0)</f>
        <v>ULTIMATE</v>
      </c>
      <c r="J1203" s="67" t="s">
        <v>3228</v>
      </c>
      <c r="K1203" s="67" t="s">
        <v>3229</v>
      </c>
      <c r="L1203" s="67" t="s">
        <v>718</v>
      </c>
      <c r="M1203" s="63" t="str">
        <f>VLOOKUP(D1203,'[3]NEW LEGEND 2026'!G:I,3,0)</f>
        <v>HONDA</v>
      </c>
      <c r="N1203" s="63" t="str">
        <f>VLOOKUP(D1203,'[3]NEW LEGEND 2026'!G:J,4,0)</f>
        <v>BLACK</v>
      </c>
      <c r="O1203" s="68" t="str">
        <f t="shared" si="109"/>
        <v>JUN</v>
      </c>
      <c r="P1203" s="68">
        <f t="shared" si="110"/>
        <v>30</v>
      </c>
      <c r="Q1203" s="68">
        <f t="shared" si="111"/>
        <v>2026</v>
      </c>
      <c r="R1203" s="69">
        <f t="shared" si="112"/>
        <v>-150.43515046295943</v>
      </c>
      <c r="S1203" s="69">
        <f t="shared" si="113"/>
        <v>-150.43515046295943</v>
      </c>
      <c r="T1203" s="70" t="str">
        <f t="shared" si="114"/>
        <v>1-30 DAYS</v>
      </c>
      <c r="U1203" s="70" t="str">
        <f t="shared" si="114"/>
        <v>1-30 DAYS</v>
      </c>
    </row>
    <row r="1204" spans="1:21">
      <c r="A1204" s="63" t="str">
        <f>VLOOKUP(L1204,[1]Sheet1!$N:$P,3,0)</f>
        <v>GREATWALL</v>
      </c>
      <c r="B1204" s="66">
        <v>46000.573171296302</v>
      </c>
      <c r="C1204" s="66">
        <v>46203.571099537039</v>
      </c>
      <c r="D1204" s="67" t="s">
        <v>1955</v>
      </c>
      <c r="E1204" s="67" t="s">
        <v>1956</v>
      </c>
      <c r="F1204" s="1">
        <v>1</v>
      </c>
      <c r="G1204" s="63" t="str">
        <f>VLOOKUP(D1204,[2]MINDANAO!$B:$C,2,0)</f>
        <v>SMASH(MAGS)</v>
      </c>
      <c r="H1204" s="67">
        <v>65852</v>
      </c>
      <c r="I1204" s="63" t="str">
        <f>VLOOKUP(L1204,'[3]NEW LEGEND 2026'!M:S,7,0)</f>
        <v>MUTI</v>
      </c>
      <c r="J1204" s="67" t="s">
        <v>3230</v>
      </c>
      <c r="K1204" s="67" t="s">
        <v>3231</v>
      </c>
      <c r="L1204" s="67" t="s">
        <v>583</v>
      </c>
      <c r="M1204" s="63" t="str">
        <f>VLOOKUP(D1204,'[3]NEW LEGEND 2026'!G:I,3,0)</f>
        <v>SUZUKI</v>
      </c>
      <c r="N1204" s="63" t="str">
        <f>VLOOKUP(D1204,'[3]NEW LEGEND 2026'!G:J,4,0)</f>
        <v>EBLUE</v>
      </c>
      <c r="O1204" s="68" t="str">
        <f t="shared" si="109"/>
        <v>JUN</v>
      </c>
      <c r="P1204" s="68">
        <f t="shared" si="110"/>
        <v>30</v>
      </c>
      <c r="Q1204" s="68">
        <f t="shared" si="111"/>
        <v>2026</v>
      </c>
      <c r="R1204" s="69">
        <f t="shared" si="112"/>
        <v>-150.57109953703912</v>
      </c>
      <c r="S1204" s="69">
        <f t="shared" si="113"/>
        <v>52.426828703697538</v>
      </c>
      <c r="T1204" s="70" t="str">
        <f t="shared" si="114"/>
        <v>1-30 DAYS</v>
      </c>
      <c r="U1204" s="70" t="str">
        <f t="shared" si="114"/>
        <v>31-60 DAYS</v>
      </c>
    </row>
    <row r="1205" spans="1:21">
      <c r="A1205" s="63" t="str">
        <f>VLOOKUP(L1205,[1]Sheet1!$N:$P,3,0)</f>
        <v>GREATWALL</v>
      </c>
      <c r="B1205" s="66">
        <v>45828.439282407409</v>
      </c>
      <c r="C1205" s="66">
        <v>46203.571099537039</v>
      </c>
      <c r="D1205" s="67" t="s">
        <v>573</v>
      </c>
      <c r="E1205" s="67" t="s">
        <v>574</v>
      </c>
      <c r="F1205" s="1">
        <v>1</v>
      </c>
      <c r="G1205" s="63" t="str">
        <f>VLOOKUP(D1205,[2]MINDANAO!$B:$C,2,0)</f>
        <v>CT100B</v>
      </c>
      <c r="H1205" s="67">
        <v>52948</v>
      </c>
      <c r="I1205" s="63" t="str">
        <f>VLOOKUP(L1205,'[3]NEW LEGEND 2026'!M:S,7,0)</f>
        <v>MUTI</v>
      </c>
      <c r="J1205" s="67" t="s">
        <v>3232</v>
      </c>
      <c r="K1205" s="67" t="s">
        <v>3233</v>
      </c>
      <c r="L1205" s="67" t="s">
        <v>583</v>
      </c>
      <c r="M1205" s="63" t="str">
        <f>VLOOKUP(D1205,'[3]NEW LEGEND 2026'!G:I,3,0)</f>
        <v>KAWASAKI</v>
      </c>
      <c r="N1205" s="63" t="str">
        <f>VLOOKUP(D1205,'[3]NEW LEGEND 2026'!G:J,4,0)</f>
        <v>BLACK/BLUE</v>
      </c>
      <c r="O1205" s="68" t="str">
        <f t="shared" si="109"/>
        <v>JUN</v>
      </c>
      <c r="P1205" s="68">
        <f t="shared" si="110"/>
        <v>30</v>
      </c>
      <c r="Q1205" s="68">
        <f t="shared" si="111"/>
        <v>2026</v>
      </c>
      <c r="R1205" s="69">
        <f t="shared" si="112"/>
        <v>-150.57109953703912</v>
      </c>
      <c r="S1205" s="69">
        <f t="shared" si="113"/>
        <v>224.56071759259066</v>
      </c>
      <c r="T1205" s="70" t="str">
        <f t="shared" si="114"/>
        <v>1-30 DAYS</v>
      </c>
      <c r="U1205" s="70" t="str">
        <f t="shared" si="114"/>
        <v>91 DAYS UP</v>
      </c>
    </row>
    <row r="1206" spans="1:21">
      <c r="A1206" s="63" t="str">
        <f>VLOOKUP(L1206,[1]Sheet1!$N:$P,3,0)</f>
        <v>GREATWALL</v>
      </c>
      <c r="B1206" s="66">
        <v>45828.439282407409</v>
      </c>
      <c r="C1206" s="66">
        <v>46203.571099537039</v>
      </c>
      <c r="D1206" s="67" t="s">
        <v>573</v>
      </c>
      <c r="E1206" s="67" t="s">
        <v>574</v>
      </c>
      <c r="F1206" s="1">
        <v>1</v>
      </c>
      <c r="G1206" s="63" t="str">
        <f>VLOOKUP(D1206,[2]MINDANAO!$B:$C,2,0)</f>
        <v>CT100B</v>
      </c>
      <c r="H1206" s="67">
        <v>52948</v>
      </c>
      <c r="I1206" s="63" t="str">
        <f>VLOOKUP(L1206,'[3]NEW LEGEND 2026'!M:S,7,0)</f>
        <v>MUTI</v>
      </c>
      <c r="J1206" s="67" t="s">
        <v>3234</v>
      </c>
      <c r="K1206" s="67" t="s">
        <v>3235</v>
      </c>
      <c r="L1206" s="67" t="s">
        <v>583</v>
      </c>
      <c r="M1206" s="63" t="str">
        <f>VLOOKUP(D1206,'[3]NEW LEGEND 2026'!G:I,3,0)</f>
        <v>KAWASAKI</v>
      </c>
      <c r="N1206" s="63" t="str">
        <f>VLOOKUP(D1206,'[3]NEW LEGEND 2026'!G:J,4,0)</f>
        <v>BLACK/BLUE</v>
      </c>
      <c r="O1206" s="68" t="str">
        <f t="shared" si="109"/>
        <v>JUN</v>
      </c>
      <c r="P1206" s="68">
        <f t="shared" si="110"/>
        <v>30</v>
      </c>
      <c r="Q1206" s="68">
        <f t="shared" si="111"/>
        <v>2026</v>
      </c>
      <c r="R1206" s="69">
        <f t="shared" si="112"/>
        <v>-150.57109953703912</v>
      </c>
      <c r="S1206" s="69">
        <f t="shared" si="113"/>
        <v>224.56071759259066</v>
      </c>
      <c r="T1206" s="70" t="str">
        <f t="shared" si="114"/>
        <v>1-30 DAYS</v>
      </c>
      <c r="U1206" s="70" t="str">
        <f t="shared" si="114"/>
        <v>91 DAYS UP</v>
      </c>
    </row>
    <row r="1207" spans="1:21">
      <c r="A1207" s="63" t="str">
        <f>VLOOKUP(L1207,[1]Sheet1!$N:$P,3,0)</f>
        <v>GREATWALL</v>
      </c>
      <c r="B1207" s="66">
        <v>45594.540069444447</v>
      </c>
      <c r="C1207" s="66">
        <v>46203.571099537039</v>
      </c>
      <c r="D1207" s="67" t="s">
        <v>573</v>
      </c>
      <c r="E1207" s="67" t="s">
        <v>574</v>
      </c>
      <c r="F1207" s="1">
        <v>1</v>
      </c>
      <c r="G1207" s="63" t="str">
        <f>VLOOKUP(D1207,[2]MINDANAO!$B:$C,2,0)</f>
        <v>CT100B</v>
      </c>
      <c r="H1207" s="67">
        <v>52948</v>
      </c>
      <c r="I1207" s="63" t="str">
        <f>VLOOKUP(L1207,'[3]NEW LEGEND 2026'!M:S,7,0)</f>
        <v>MUTI</v>
      </c>
      <c r="J1207" s="67" t="s">
        <v>3236</v>
      </c>
      <c r="K1207" s="67" t="s">
        <v>3237</v>
      </c>
      <c r="L1207" s="67" t="s">
        <v>583</v>
      </c>
      <c r="M1207" s="63" t="str">
        <f>VLOOKUP(D1207,'[3]NEW LEGEND 2026'!G:I,3,0)</f>
        <v>KAWASAKI</v>
      </c>
      <c r="N1207" s="63" t="str">
        <f>VLOOKUP(D1207,'[3]NEW LEGEND 2026'!G:J,4,0)</f>
        <v>BLACK/BLUE</v>
      </c>
      <c r="O1207" s="68" t="str">
        <f t="shared" si="109"/>
        <v>JUN</v>
      </c>
      <c r="P1207" s="68">
        <f t="shared" si="110"/>
        <v>30</v>
      </c>
      <c r="Q1207" s="68">
        <f t="shared" si="111"/>
        <v>2026</v>
      </c>
      <c r="R1207" s="69">
        <f t="shared" si="112"/>
        <v>-150.57109953703912</v>
      </c>
      <c r="S1207" s="69">
        <f t="shared" si="113"/>
        <v>458.459930555553</v>
      </c>
      <c r="T1207" s="70" t="str">
        <f t="shared" si="114"/>
        <v>1-30 DAYS</v>
      </c>
      <c r="U1207" s="70" t="str">
        <f t="shared" si="114"/>
        <v>91 DAYS UP</v>
      </c>
    </row>
    <row r="1208" spans="1:21">
      <c r="A1208" s="63" t="str">
        <f>VLOOKUP(L1208,[1]Sheet1!$N:$P,3,0)</f>
        <v>M1 POLOMOLOK</v>
      </c>
      <c r="B1208" s="66">
        <v>46203.589259259257</v>
      </c>
      <c r="C1208" s="66">
        <v>46203.589259259257</v>
      </c>
      <c r="D1208" s="67" t="s">
        <v>3238</v>
      </c>
      <c r="E1208" s="67" t="s">
        <v>3239</v>
      </c>
      <c r="F1208" s="1">
        <v>1</v>
      </c>
      <c r="G1208" s="63" t="str">
        <f>VLOOKUP(D1208,[2]MINDANAO!$B:$C,2,0)</f>
        <v>SMASH(MAGS)</v>
      </c>
      <c r="H1208" s="67">
        <v>60126.79</v>
      </c>
      <c r="I1208" s="63" t="str">
        <f>VLOOKUP(L1208,'[3]NEW LEGEND 2026'!M:S,7,0)</f>
        <v>MUTI</v>
      </c>
      <c r="J1208" s="67" t="s">
        <v>3240</v>
      </c>
      <c r="K1208" s="67" t="s">
        <v>3241</v>
      </c>
      <c r="L1208" s="67" t="s">
        <v>376</v>
      </c>
      <c r="M1208" s="63" t="str">
        <f>VLOOKUP(D1208,'[3]NEW LEGEND 2026'!G:I,3,0)</f>
        <v>SUZUKI</v>
      </c>
      <c r="N1208" s="63" t="str">
        <f>VLOOKUP(D1208,'[3]NEW LEGEND 2026'!G:J,4,0)</f>
        <v>RED/BLACK</v>
      </c>
      <c r="O1208" s="68" t="str">
        <f t="shared" si="109"/>
        <v>JUN</v>
      </c>
      <c r="P1208" s="68">
        <f t="shared" si="110"/>
        <v>30</v>
      </c>
      <c r="Q1208" s="68">
        <f t="shared" si="111"/>
        <v>2026</v>
      </c>
      <c r="R1208" s="69">
        <f t="shared" si="112"/>
        <v>-150.58925925925723</v>
      </c>
      <c r="S1208" s="69">
        <f t="shared" si="113"/>
        <v>-150.58925925925723</v>
      </c>
      <c r="T1208" s="70" t="str">
        <f t="shared" si="114"/>
        <v>1-30 DAYS</v>
      </c>
      <c r="U1208" s="70" t="str">
        <f t="shared" si="114"/>
        <v>1-30 DAYS</v>
      </c>
    </row>
    <row r="1209" spans="1:21">
      <c r="A1209" s="63" t="str">
        <f>VLOOKUP(L1209,[1]Sheet1!$N:$P,3,0)</f>
        <v>GREATWALL</v>
      </c>
      <c r="B1209" s="66">
        <v>46085.563275462962</v>
      </c>
      <c r="C1209" s="66">
        <v>46203.595069444447</v>
      </c>
      <c r="D1209" s="67" t="s">
        <v>1555</v>
      </c>
      <c r="E1209" s="67" t="s">
        <v>1556</v>
      </c>
      <c r="F1209" s="1">
        <v>1</v>
      </c>
      <c r="G1209" s="63" t="str">
        <f>VLOOKUP(D1209,[2]MINDANAO!$B:$C,2,0)</f>
        <v>BARAKO II (KICK START)</v>
      </c>
      <c r="H1209" s="67">
        <v>88010</v>
      </c>
      <c r="I1209" s="63" t="str">
        <f>VLOOKUP(L1209,'[3]NEW LEGEND 2026'!M:S,7,0)</f>
        <v>ULTIMATE</v>
      </c>
      <c r="J1209" s="67" t="s">
        <v>3242</v>
      </c>
      <c r="K1209" s="67" t="s">
        <v>3243</v>
      </c>
      <c r="L1209" s="67" t="s">
        <v>2451</v>
      </c>
      <c r="M1209" s="63" t="str">
        <f>VLOOKUP(D1209,'[3]NEW LEGEND 2026'!G:I,3,0)</f>
        <v>KAWASAKI</v>
      </c>
      <c r="N1209" s="63" t="str">
        <f>VLOOKUP(D1209,'[3]NEW LEGEND 2026'!G:J,4,0)</f>
        <v>GREY</v>
      </c>
      <c r="O1209" s="68" t="str">
        <f t="shared" si="109"/>
        <v>JUN</v>
      </c>
      <c r="P1209" s="68">
        <f t="shared" si="110"/>
        <v>30</v>
      </c>
      <c r="Q1209" s="68">
        <f t="shared" si="111"/>
        <v>2026</v>
      </c>
      <c r="R1209" s="69">
        <f t="shared" si="112"/>
        <v>-150.59506944444729</v>
      </c>
      <c r="S1209" s="69">
        <f t="shared" si="113"/>
        <v>-32.563275462962338</v>
      </c>
      <c r="T1209" s="70" t="str">
        <f t="shared" si="114"/>
        <v>1-30 DAYS</v>
      </c>
      <c r="U1209" s="70" t="str">
        <f t="shared" si="114"/>
        <v>1-30 DAYS</v>
      </c>
    </row>
    <row r="1210" spans="1:21">
      <c r="A1210" s="63" t="str">
        <f>VLOOKUP(L1210,[1]Sheet1!$N:$P,3,0)</f>
        <v>GREATWALL</v>
      </c>
      <c r="B1210" s="66">
        <v>45967.626284722217</v>
      </c>
      <c r="C1210" s="66">
        <v>46203.595069444447</v>
      </c>
      <c r="D1210" s="67" t="s">
        <v>573</v>
      </c>
      <c r="E1210" s="67" t="s">
        <v>574</v>
      </c>
      <c r="F1210" s="1">
        <v>1</v>
      </c>
      <c r="G1210" s="63" t="str">
        <f>VLOOKUP(D1210,[2]MINDANAO!$B:$C,2,0)</f>
        <v>CT100B</v>
      </c>
      <c r="H1210" s="67">
        <v>52948</v>
      </c>
      <c r="I1210" s="63" t="str">
        <f>VLOOKUP(L1210,'[3]NEW LEGEND 2026'!M:S,7,0)</f>
        <v>ULTIMATE</v>
      </c>
      <c r="J1210" s="67" t="s">
        <v>3244</v>
      </c>
      <c r="K1210" s="67" t="s">
        <v>3245</v>
      </c>
      <c r="L1210" s="67" t="s">
        <v>2451</v>
      </c>
      <c r="M1210" s="63" t="str">
        <f>VLOOKUP(D1210,'[3]NEW LEGEND 2026'!G:I,3,0)</f>
        <v>KAWASAKI</v>
      </c>
      <c r="N1210" s="63" t="str">
        <f>VLOOKUP(D1210,'[3]NEW LEGEND 2026'!G:J,4,0)</f>
        <v>BLACK/BLUE</v>
      </c>
      <c r="O1210" s="68" t="str">
        <f t="shared" si="109"/>
        <v>JUN</v>
      </c>
      <c r="P1210" s="68">
        <f t="shared" si="110"/>
        <v>30</v>
      </c>
      <c r="Q1210" s="68">
        <f t="shared" si="111"/>
        <v>2026</v>
      </c>
      <c r="R1210" s="69">
        <f t="shared" si="112"/>
        <v>-150.59506944444729</v>
      </c>
      <c r="S1210" s="69">
        <f t="shared" si="113"/>
        <v>85.373715277783049</v>
      </c>
      <c r="T1210" s="70" t="str">
        <f t="shared" si="114"/>
        <v>1-30 DAYS</v>
      </c>
      <c r="U1210" s="70" t="str">
        <f t="shared" si="114"/>
        <v>61-90 DAYS</v>
      </c>
    </row>
    <row r="1211" spans="1:21">
      <c r="A1211" s="63" t="str">
        <f>VLOOKUP(L1211,[1]Sheet1!$N:$P,3,0)</f>
        <v>GREATWALL</v>
      </c>
      <c r="B1211" s="66">
        <v>45967.626284722217</v>
      </c>
      <c r="C1211" s="66">
        <v>46203.595069444447</v>
      </c>
      <c r="D1211" s="67" t="s">
        <v>542</v>
      </c>
      <c r="E1211" s="67" t="s">
        <v>543</v>
      </c>
      <c r="F1211" s="1">
        <v>1</v>
      </c>
      <c r="G1211" s="63" t="str">
        <f>VLOOKUP(D1211,[2]MINDANAO!$B:$C,2,0)</f>
        <v>CT100</v>
      </c>
      <c r="H1211" s="67">
        <v>55298</v>
      </c>
      <c r="I1211" s="63" t="str">
        <f>VLOOKUP(L1211,'[3]NEW LEGEND 2026'!M:S,7,0)</f>
        <v>ULTIMATE</v>
      </c>
      <c r="J1211" s="67" t="s">
        <v>3246</v>
      </c>
      <c r="K1211" s="67" t="s">
        <v>3247</v>
      </c>
      <c r="L1211" s="67" t="s">
        <v>2451</v>
      </c>
      <c r="M1211" s="63" t="str">
        <f>VLOOKUP(D1211,'[3]NEW LEGEND 2026'!G:I,3,0)</f>
        <v>KAWASAKI</v>
      </c>
      <c r="N1211" s="63" t="str">
        <f>VLOOKUP(D1211,'[3]NEW LEGEND 2026'!G:J,4,0)</f>
        <v>BLACK BLUE</v>
      </c>
      <c r="O1211" s="68" t="str">
        <f t="shared" si="109"/>
        <v>JUN</v>
      </c>
      <c r="P1211" s="68">
        <f t="shared" si="110"/>
        <v>30</v>
      </c>
      <c r="Q1211" s="68">
        <f t="shared" si="111"/>
        <v>2026</v>
      </c>
      <c r="R1211" s="69">
        <f t="shared" si="112"/>
        <v>-150.59506944444729</v>
      </c>
      <c r="S1211" s="69">
        <f t="shared" si="113"/>
        <v>85.373715277783049</v>
      </c>
      <c r="T1211" s="70" t="str">
        <f t="shared" si="114"/>
        <v>1-30 DAYS</v>
      </c>
      <c r="U1211" s="70" t="str">
        <f t="shared" si="114"/>
        <v>61-90 DAYS</v>
      </c>
    </row>
    <row r="1212" spans="1:21">
      <c r="A1212" s="63" t="str">
        <f>VLOOKUP(L1212,[1]Sheet1!$N:$P,3,0)</f>
        <v>GREATWALL</v>
      </c>
      <c r="B1212" s="66">
        <v>45657.399571759262</v>
      </c>
      <c r="C1212" s="66">
        <v>46203.599097222221</v>
      </c>
      <c r="D1212" s="67" t="s">
        <v>1555</v>
      </c>
      <c r="E1212" s="67" t="s">
        <v>1556</v>
      </c>
      <c r="F1212" s="1">
        <v>1</v>
      </c>
      <c r="G1212" s="63" t="str">
        <f>VLOOKUP(D1212,[2]MINDANAO!$B:$C,2,0)</f>
        <v>BARAKO II (KICK START)</v>
      </c>
      <c r="H1212" s="67">
        <v>88010</v>
      </c>
      <c r="I1212" s="63" t="str">
        <f>VLOOKUP(L1212,'[3]NEW LEGEND 2026'!M:S,7,0)</f>
        <v>MUTI</v>
      </c>
      <c r="J1212" s="67" t="s">
        <v>3248</v>
      </c>
      <c r="K1212" s="67" t="s">
        <v>3249</v>
      </c>
      <c r="L1212" s="67" t="s">
        <v>583</v>
      </c>
      <c r="M1212" s="63" t="str">
        <f>VLOOKUP(D1212,'[3]NEW LEGEND 2026'!G:I,3,0)</f>
        <v>KAWASAKI</v>
      </c>
      <c r="N1212" s="63" t="str">
        <f>VLOOKUP(D1212,'[3]NEW LEGEND 2026'!G:J,4,0)</f>
        <v>GREY</v>
      </c>
      <c r="O1212" s="68" t="str">
        <f t="shared" si="109"/>
        <v>JUN</v>
      </c>
      <c r="P1212" s="68">
        <f t="shared" si="110"/>
        <v>30</v>
      </c>
      <c r="Q1212" s="68">
        <f t="shared" si="111"/>
        <v>2026</v>
      </c>
      <c r="R1212" s="69">
        <f t="shared" si="112"/>
        <v>-150.59909722222073</v>
      </c>
      <c r="S1212" s="69">
        <f t="shared" si="113"/>
        <v>395.60042824073753</v>
      </c>
      <c r="T1212" s="70" t="str">
        <f t="shared" si="114"/>
        <v>1-30 DAYS</v>
      </c>
      <c r="U1212" s="70" t="str">
        <f t="shared" si="114"/>
        <v>91 DAYS UP</v>
      </c>
    </row>
    <row r="1213" spans="1:21">
      <c r="A1213" s="63" t="str">
        <f>VLOOKUP(L1213,[1]Sheet1!$N:$P,3,0)</f>
        <v>M1 BUTUAN</v>
      </c>
      <c r="B1213" s="66">
        <v>46142.480613425927</v>
      </c>
      <c r="C1213" s="66">
        <v>46203.658634259264</v>
      </c>
      <c r="D1213" s="67" t="s">
        <v>663</v>
      </c>
      <c r="E1213" s="67" t="s">
        <v>664</v>
      </c>
      <c r="F1213" s="1">
        <v>1</v>
      </c>
      <c r="G1213" s="63" t="str">
        <f>VLOOKUP(D1213,[2]MINDANAO!$B:$C,2,0)</f>
        <v>CT125</v>
      </c>
      <c r="H1213" s="67">
        <v>58118</v>
      </c>
      <c r="I1213" s="63" t="str">
        <f>VLOOKUP(L1213,'[3]NEW LEGEND 2026'!M:S,7,0)</f>
        <v>MUTI</v>
      </c>
      <c r="J1213" s="67" t="s">
        <v>3250</v>
      </c>
      <c r="K1213" s="67" t="s">
        <v>3251</v>
      </c>
      <c r="L1213" s="67" t="s">
        <v>897</v>
      </c>
      <c r="M1213" s="63" t="str">
        <f>VLOOKUP(D1213,'[3]NEW LEGEND 2026'!G:I,3,0)</f>
        <v>KAWASAKI</v>
      </c>
      <c r="N1213" s="63" t="str">
        <f>VLOOKUP(D1213,'[3]NEW LEGEND 2026'!G:J,4,0)</f>
        <v>BLACK/RED</v>
      </c>
      <c r="O1213" s="68" t="str">
        <f t="shared" si="109"/>
        <v>JUN</v>
      </c>
      <c r="P1213" s="68">
        <f t="shared" si="110"/>
        <v>30</v>
      </c>
      <c r="Q1213" s="68">
        <f t="shared" si="111"/>
        <v>2026</v>
      </c>
      <c r="R1213" s="69">
        <f t="shared" si="112"/>
        <v>-150.65863425926364</v>
      </c>
      <c r="S1213" s="69">
        <f t="shared" si="113"/>
        <v>-89.480613425927004</v>
      </c>
      <c r="T1213" s="70" t="str">
        <f t="shared" si="114"/>
        <v>1-30 DAYS</v>
      </c>
      <c r="U1213" s="70" t="str">
        <f t="shared" si="114"/>
        <v>1-30 DAYS</v>
      </c>
    </row>
    <row r="1214" spans="1:21">
      <c r="A1214" s="63" t="str">
        <f>VLOOKUP(L1214,[1]Sheet1!$N:$P,3,0)</f>
        <v>M1 ISULAN</v>
      </c>
      <c r="B1214" s="66">
        <v>46203.440462962957</v>
      </c>
      <c r="C1214" s="66">
        <v>46203.680092592593</v>
      </c>
      <c r="D1214" s="67" t="s">
        <v>1888</v>
      </c>
      <c r="E1214" s="67" t="s">
        <v>1889</v>
      </c>
      <c r="F1214" s="1">
        <v>1</v>
      </c>
      <c r="G1214" s="63" t="str">
        <f>VLOOKUP(D1214,[2]MINDANAO!$B:$C,2,0)</f>
        <v>XR150</v>
      </c>
      <c r="H1214" s="67">
        <v>94870</v>
      </c>
      <c r="I1214" s="63" t="str">
        <f>VLOOKUP(L1214,'[3]NEW LEGEND 2026'!M:S,7,0)</f>
        <v>MUTI</v>
      </c>
      <c r="J1214" s="67" t="s">
        <v>3252</v>
      </c>
      <c r="K1214" s="67" t="s">
        <v>3253</v>
      </c>
      <c r="L1214" s="67" t="s">
        <v>391</v>
      </c>
      <c r="M1214" s="63" t="str">
        <f>VLOOKUP(D1214,'[3]NEW LEGEND 2026'!G:I,3,0)</f>
        <v>HONDA</v>
      </c>
      <c r="N1214" s="63" t="str">
        <f>VLOOKUP(D1214,'[3]NEW LEGEND 2026'!G:J,4,0)</f>
        <v>WHITE</v>
      </c>
      <c r="O1214" s="68" t="str">
        <f t="shared" si="109"/>
        <v>JUN</v>
      </c>
      <c r="P1214" s="68">
        <f t="shared" si="110"/>
        <v>30</v>
      </c>
      <c r="Q1214" s="68">
        <f t="shared" si="111"/>
        <v>2026</v>
      </c>
      <c r="R1214" s="69">
        <f t="shared" si="112"/>
        <v>-150.6800925925927</v>
      </c>
      <c r="S1214" s="69">
        <f t="shared" si="113"/>
        <v>-150.4404629629571</v>
      </c>
      <c r="T1214" s="70" t="str">
        <f t="shared" si="114"/>
        <v>1-30 DAYS</v>
      </c>
      <c r="U1214" s="70" t="str">
        <f t="shared" si="114"/>
        <v>1-30 DAYS</v>
      </c>
    </row>
    <row r="1215" spans="1:21">
      <c r="A1215" s="63" t="str">
        <f>VLOOKUP(L1215,[1]Sheet1!$N:$P,3,0)</f>
        <v>M1 ISULAN</v>
      </c>
      <c r="B1215" s="66">
        <v>46203.440462962957</v>
      </c>
      <c r="C1215" s="66">
        <v>46203.680092592593</v>
      </c>
      <c r="D1215" s="67" t="s">
        <v>1888</v>
      </c>
      <c r="E1215" s="67" t="s">
        <v>1889</v>
      </c>
      <c r="F1215" s="1">
        <v>1</v>
      </c>
      <c r="G1215" s="63" t="str">
        <f>VLOOKUP(D1215,[2]MINDANAO!$B:$C,2,0)</f>
        <v>XR150</v>
      </c>
      <c r="H1215" s="67">
        <v>94870</v>
      </c>
      <c r="I1215" s="63" t="str">
        <f>VLOOKUP(L1215,'[3]NEW LEGEND 2026'!M:S,7,0)</f>
        <v>MUTI</v>
      </c>
      <c r="J1215" s="67" t="s">
        <v>3254</v>
      </c>
      <c r="K1215" s="67" t="s">
        <v>3255</v>
      </c>
      <c r="L1215" s="67" t="s">
        <v>391</v>
      </c>
      <c r="M1215" s="63" t="str">
        <f>VLOOKUP(D1215,'[3]NEW LEGEND 2026'!G:I,3,0)</f>
        <v>HONDA</v>
      </c>
      <c r="N1215" s="63" t="str">
        <f>VLOOKUP(D1215,'[3]NEW LEGEND 2026'!G:J,4,0)</f>
        <v>WHITE</v>
      </c>
      <c r="O1215" s="68" t="str">
        <f t="shared" si="109"/>
        <v>JUN</v>
      </c>
      <c r="P1215" s="68">
        <f t="shared" si="110"/>
        <v>30</v>
      </c>
      <c r="Q1215" s="68">
        <f t="shared" si="111"/>
        <v>2026</v>
      </c>
      <c r="R1215" s="69">
        <f t="shared" si="112"/>
        <v>-150.6800925925927</v>
      </c>
      <c r="S1215" s="69">
        <f t="shared" si="113"/>
        <v>-150.4404629629571</v>
      </c>
      <c r="T1215" s="70" t="str">
        <f t="shared" si="114"/>
        <v>1-30 DAYS</v>
      </c>
      <c r="U1215" s="70" t="str">
        <f t="shared" si="114"/>
        <v>1-30 DAYS</v>
      </c>
    </row>
    <row r="1216" spans="1:21">
      <c r="A1216" s="63" t="str">
        <f>VLOOKUP(L1216,[1]Sheet1!$N:$P,3,0)</f>
        <v>M1 ISULAN</v>
      </c>
      <c r="B1216" s="66">
        <v>46203.440462962957</v>
      </c>
      <c r="C1216" s="66">
        <v>46203.680092592593</v>
      </c>
      <c r="D1216" s="67" t="s">
        <v>1888</v>
      </c>
      <c r="E1216" s="67" t="s">
        <v>1889</v>
      </c>
      <c r="F1216" s="1">
        <v>1</v>
      </c>
      <c r="G1216" s="63" t="str">
        <f>VLOOKUP(D1216,[2]MINDANAO!$B:$C,2,0)</f>
        <v>XR150</v>
      </c>
      <c r="H1216" s="67">
        <v>94870</v>
      </c>
      <c r="I1216" s="63" t="str">
        <f>VLOOKUP(L1216,'[3]NEW LEGEND 2026'!M:S,7,0)</f>
        <v>MUTI</v>
      </c>
      <c r="J1216" s="67" t="s">
        <v>3256</v>
      </c>
      <c r="K1216" s="67" t="s">
        <v>3257</v>
      </c>
      <c r="L1216" s="67" t="s">
        <v>391</v>
      </c>
      <c r="M1216" s="63" t="str">
        <f>VLOOKUP(D1216,'[3]NEW LEGEND 2026'!G:I,3,0)</f>
        <v>HONDA</v>
      </c>
      <c r="N1216" s="63" t="str">
        <f>VLOOKUP(D1216,'[3]NEW LEGEND 2026'!G:J,4,0)</f>
        <v>WHITE</v>
      </c>
      <c r="O1216" s="68" t="str">
        <f t="shared" si="109"/>
        <v>JUN</v>
      </c>
      <c r="P1216" s="68">
        <f t="shared" si="110"/>
        <v>30</v>
      </c>
      <c r="Q1216" s="68">
        <f t="shared" si="111"/>
        <v>2026</v>
      </c>
      <c r="R1216" s="69">
        <f t="shared" si="112"/>
        <v>-150.6800925925927</v>
      </c>
      <c r="S1216" s="69">
        <f t="shared" si="113"/>
        <v>-150.4404629629571</v>
      </c>
      <c r="T1216" s="70" t="str">
        <f t="shared" si="114"/>
        <v>1-30 DAYS</v>
      </c>
      <c r="U1216" s="70" t="str">
        <f t="shared" si="114"/>
        <v>1-30 DAYS</v>
      </c>
    </row>
    <row r="1217" spans="1:21">
      <c r="A1217" s="63" t="str">
        <f>VLOOKUP(L1217,[1]Sheet1!$N:$P,3,0)</f>
        <v>M1 ISULAN</v>
      </c>
      <c r="B1217" s="66">
        <v>46203.440462962957</v>
      </c>
      <c r="C1217" s="66">
        <v>46203.680092592593</v>
      </c>
      <c r="D1217" s="67" t="s">
        <v>1888</v>
      </c>
      <c r="E1217" s="67" t="s">
        <v>1889</v>
      </c>
      <c r="F1217" s="1">
        <v>1</v>
      </c>
      <c r="G1217" s="63" t="str">
        <f>VLOOKUP(D1217,[2]MINDANAO!$B:$C,2,0)</f>
        <v>XR150</v>
      </c>
      <c r="H1217" s="67">
        <v>94870</v>
      </c>
      <c r="I1217" s="63" t="str">
        <f>VLOOKUP(L1217,'[3]NEW LEGEND 2026'!M:S,7,0)</f>
        <v>MUTI</v>
      </c>
      <c r="J1217" s="67" t="s">
        <v>3258</v>
      </c>
      <c r="K1217" s="67" t="s">
        <v>3259</v>
      </c>
      <c r="L1217" s="67" t="s">
        <v>391</v>
      </c>
      <c r="M1217" s="63" t="str">
        <f>VLOOKUP(D1217,'[3]NEW LEGEND 2026'!G:I,3,0)</f>
        <v>HONDA</v>
      </c>
      <c r="N1217" s="63" t="str">
        <f>VLOOKUP(D1217,'[3]NEW LEGEND 2026'!G:J,4,0)</f>
        <v>WHITE</v>
      </c>
      <c r="O1217" s="68" t="str">
        <f t="shared" si="109"/>
        <v>JUN</v>
      </c>
      <c r="P1217" s="68">
        <f t="shared" si="110"/>
        <v>30</v>
      </c>
      <c r="Q1217" s="68">
        <f t="shared" si="111"/>
        <v>2026</v>
      </c>
      <c r="R1217" s="69">
        <f t="shared" si="112"/>
        <v>-150.6800925925927</v>
      </c>
      <c r="S1217" s="69">
        <f t="shared" si="113"/>
        <v>-150.4404629629571</v>
      </c>
      <c r="T1217" s="70" t="str">
        <f t="shared" si="114"/>
        <v>1-30 DAYS</v>
      </c>
      <c r="U1217" s="70" t="str">
        <f t="shared" si="114"/>
        <v>1-30 DAYS</v>
      </c>
    </row>
    <row r="1218" spans="1:21">
      <c r="A1218" s="63" t="str">
        <f>VLOOKUP(L1218,[1]Sheet1!$N:$P,3,0)</f>
        <v>M1 ISULAN</v>
      </c>
      <c r="B1218" s="66">
        <v>46203.440462962957</v>
      </c>
      <c r="C1218" s="66">
        <v>46203.680092592593</v>
      </c>
      <c r="D1218" s="67" t="s">
        <v>1888</v>
      </c>
      <c r="E1218" s="67" t="s">
        <v>1889</v>
      </c>
      <c r="F1218" s="1">
        <v>1</v>
      </c>
      <c r="G1218" s="63" t="str">
        <f>VLOOKUP(D1218,[2]MINDANAO!$B:$C,2,0)</f>
        <v>XR150</v>
      </c>
      <c r="H1218" s="67">
        <v>94870</v>
      </c>
      <c r="I1218" s="63" t="str">
        <f>VLOOKUP(L1218,'[3]NEW LEGEND 2026'!M:S,7,0)</f>
        <v>MUTI</v>
      </c>
      <c r="J1218" s="67" t="s">
        <v>3260</v>
      </c>
      <c r="K1218" s="67" t="s">
        <v>3261</v>
      </c>
      <c r="L1218" s="67" t="s">
        <v>391</v>
      </c>
      <c r="M1218" s="63" t="str">
        <f>VLOOKUP(D1218,'[3]NEW LEGEND 2026'!G:I,3,0)</f>
        <v>HONDA</v>
      </c>
      <c r="N1218" s="63" t="str">
        <f>VLOOKUP(D1218,'[3]NEW LEGEND 2026'!G:J,4,0)</f>
        <v>WHITE</v>
      </c>
      <c r="O1218" s="68" t="str">
        <f t="shared" ref="O1218:O1281" si="115">CHOOSE(MONTH(C1218),"JAN","FEB","MAR","APR","MAY","JUN","JUL","AUG","SEP","OCT","NOV","DEC")</f>
        <v>JUN</v>
      </c>
      <c r="P1218" s="68">
        <f t="shared" ref="P1218:P1281" si="116">DAY(C1218)</f>
        <v>30</v>
      </c>
      <c r="Q1218" s="68">
        <f t="shared" ref="Q1218:Q1281" si="117">YEAR(C1218)</f>
        <v>2026</v>
      </c>
      <c r="R1218" s="69">
        <f t="shared" ref="R1218:R1281" si="118">DATE(2026,1,31)-C1218</f>
        <v>-150.6800925925927</v>
      </c>
      <c r="S1218" s="69">
        <f t="shared" si="113"/>
        <v>-150.4404629629571</v>
      </c>
      <c r="T1218" s="70" t="str">
        <f t="shared" si="114"/>
        <v>1-30 DAYS</v>
      </c>
      <c r="U1218" s="70" t="str">
        <f t="shared" si="114"/>
        <v>1-30 DAYS</v>
      </c>
    </row>
    <row r="1219" spans="1:21">
      <c r="A1219" s="63" t="str">
        <f>VLOOKUP(L1219,[1]Sheet1!$N:$P,3,0)</f>
        <v>M1 ISULAN</v>
      </c>
      <c r="B1219" s="66">
        <v>46142.474293981482</v>
      </c>
      <c r="C1219" s="66">
        <v>46203.680092592593</v>
      </c>
      <c r="D1219" s="67" t="s">
        <v>663</v>
      </c>
      <c r="E1219" s="67" t="s">
        <v>664</v>
      </c>
      <c r="F1219" s="1">
        <v>1</v>
      </c>
      <c r="G1219" s="63" t="str">
        <f>VLOOKUP(D1219,[2]MINDANAO!$B:$C,2,0)</f>
        <v>CT125</v>
      </c>
      <c r="H1219" s="67">
        <v>58118</v>
      </c>
      <c r="I1219" s="63" t="str">
        <f>VLOOKUP(L1219,'[3]NEW LEGEND 2026'!M:S,7,0)</f>
        <v>MUTI</v>
      </c>
      <c r="J1219" s="67" t="s">
        <v>3262</v>
      </c>
      <c r="K1219" s="67" t="s">
        <v>3263</v>
      </c>
      <c r="L1219" s="67" t="s">
        <v>391</v>
      </c>
      <c r="M1219" s="63" t="str">
        <f>VLOOKUP(D1219,'[3]NEW LEGEND 2026'!G:I,3,0)</f>
        <v>KAWASAKI</v>
      </c>
      <c r="N1219" s="63" t="str">
        <f>VLOOKUP(D1219,'[3]NEW LEGEND 2026'!G:J,4,0)</f>
        <v>BLACK/RED</v>
      </c>
      <c r="O1219" s="68" t="str">
        <f t="shared" si="115"/>
        <v>JUN</v>
      </c>
      <c r="P1219" s="68">
        <f t="shared" si="116"/>
        <v>30</v>
      </c>
      <c r="Q1219" s="68">
        <f t="shared" si="117"/>
        <v>2026</v>
      </c>
      <c r="R1219" s="69">
        <f t="shared" si="118"/>
        <v>-150.6800925925927</v>
      </c>
      <c r="S1219" s="69">
        <f t="shared" ref="S1219:S1282" si="119">DATE(2026,1,31)-B1219</f>
        <v>-89.474293981482333</v>
      </c>
      <c r="T1219" s="70" t="str">
        <f t="shared" si="114"/>
        <v>1-30 DAYS</v>
      </c>
      <c r="U1219" s="70" t="str">
        <f t="shared" si="114"/>
        <v>1-30 DAYS</v>
      </c>
    </row>
    <row r="1220" spans="1:21">
      <c r="A1220" s="63" t="str">
        <f>VLOOKUP(L1220,[1]Sheet1!$N:$P,3,0)</f>
        <v>M1 ISULAN</v>
      </c>
      <c r="B1220" s="66">
        <v>46148.592766203707</v>
      </c>
      <c r="C1220" s="66">
        <v>46203.680092592593</v>
      </c>
      <c r="D1220" s="67" t="s">
        <v>663</v>
      </c>
      <c r="E1220" s="67" t="s">
        <v>664</v>
      </c>
      <c r="F1220" s="1">
        <v>1</v>
      </c>
      <c r="G1220" s="63" t="str">
        <f>VLOOKUP(D1220,[2]MINDANAO!$B:$C,2,0)</f>
        <v>CT125</v>
      </c>
      <c r="H1220" s="67">
        <v>58118</v>
      </c>
      <c r="I1220" s="63" t="str">
        <f>VLOOKUP(L1220,'[3]NEW LEGEND 2026'!M:S,7,0)</f>
        <v>MUTI</v>
      </c>
      <c r="J1220" s="67" t="s">
        <v>3264</v>
      </c>
      <c r="K1220" s="67" t="s">
        <v>3265</v>
      </c>
      <c r="L1220" s="67" t="s">
        <v>391</v>
      </c>
      <c r="M1220" s="63" t="str">
        <f>VLOOKUP(D1220,'[3]NEW LEGEND 2026'!G:I,3,0)</f>
        <v>KAWASAKI</v>
      </c>
      <c r="N1220" s="63" t="str">
        <f>VLOOKUP(D1220,'[3]NEW LEGEND 2026'!G:J,4,0)</f>
        <v>BLACK/RED</v>
      </c>
      <c r="O1220" s="68" t="str">
        <f t="shared" si="115"/>
        <v>JUN</v>
      </c>
      <c r="P1220" s="68">
        <f t="shared" si="116"/>
        <v>30</v>
      </c>
      <c r="Q1220" s="68">
        <f t="shared" si="117"/>
        <v>2026</v>
      </c>
      <c r="R1220" s="69">
        <f t="shared" si="118"/>
        <v>-150.6800925925927</v>
      </c>
      <c r="S1220" s="69">
        <f t="shared" si="119"/>
        <v>-95.59276620370656</v>
      </c>
      <c r="T1220" s="70" t="str">
        <f t="shared" si="114"/>
        <v>1-30 DAYS</v>
      </c>
      <c r="U1220" s="70" t="str">
        <f t="shared" si="114"/>
        <v>1-30 DAYS</v>
      </c>
    </row>
    <row r="1221" spans="1:21">
      <c r="A1221" s="63" t="str">
        <f>VLOOKUP(L1221,[1]Sheet1!$N:$P,3,0)</f>
        <v>M1 ISULAN</v>
      </c>
      <c r="B1221" s="66">
        <v>46142.477835648147</v>
      </c>
      <c r="C1221" s="66">
        <v>46203.680092592593</v>
      </c>
      <c r="D1221" s="67" t="s">
        <v>663</v>
      </c>
      <c r="E1221" s="67" t="s">
        <v>664</v>
      </c>
      <c r="F1221" s="1">
        <v>1</v>
      </c>
      <c r="G1221" s="63" t="str">
        <f>VLOOKUP(D1221,[2]MINDANAO!$B:$C,2,0)</f>
        <v>CT125</v>
      </c>
      <c r="H1221" s="67">
        <v>58118</v>
      </c>
      <c r="I1221" s="63" t="str">
        <f>VLOOKUP(L1221,'[3]NEW LEGEND 2026'!M:S,7,0)</f>
        <v>MUTI</v>
      </c>
      <c r="J1221" s="67" t="s">
        <v>3266</v>
      </c>
      <c r="K1221" s="67" t="s">
        <v>3267</v>
      </c>
      <c r="L1221" s="67" t="s">
        <v>391</v>
      </c>
      <c r="M1221" s="63" t="str">
        <f>VLOOKUP(D1221,'[3]NEW LEGEND 2026'!G:I,3,0)</f>
        <v>KAWASAKI</v>
      </c>
      <c r="N1221" s="63" t="str">
        <f>VLOOKUP(D1221,'[3]NEW LEGEND 2026'!G:J,4,0)</f>
        <v>BLACK/RED</v>
      </c>
      <c r="O1221" s="68" t="str">
        <f t="shared" si="115"/>
        <v>JUN</v>
      </c>
      <c r="P1221" s="68">
        <f t="shared" si="116"/>
        <v>30</v>
      </c>
      <c r="Q1221" s="68">
        <f t="shared" si="117"/>
        <v>2026</v>
      </c>
      <c r="R1221" s="69">
        <f t="shared" si="118"/>
        <v>-150.6800925925927</v>
      </c>
      <c r="S1221" s="69">
        <f t="shared" si="119"/>
        <v>-89.477835648147448</v>
      </c>
      <c r="T1221" s="70" t="str">
        <f t="shared" si="114"/>
        <v>1-30 DAYS</v>
      </c>
      <c r="U1221" s="70" t="str">
        <f t="shared" si="114"/>
        <v>1-30 DAYS</v>
      </c>
    </row>
    <row r="1222" spans="1:21">
      <c r="A1222" s="63" t="str">
        <f>VLOOKUP(L1222,[1]Sheet1!$N:$P,3,0)</f>
        <v>M1 ISULAN</v>
      </c>
      <c r="B1222" s="66">
        <v>46203.422280092593</v>
      </c>
      <c r="C1222" s="66">
        <v>46203.680347222216</v>
      </c>
      <c r="D1222" s="67" t="s">
        <v>2165</v>
      </c>
      <c r="E1222" s="67" t="s">
        <v>2166</v>
      </c>
      <c r="F1222" s="1">
        <v>1</v>
      </c>
      <c r="G1222" s="63" t="str">
        <f>VLOOKUP(D1222,[2]MINDANAO!$B:$C,2,0)</f>
        <v>CLICK160 FI</v>
      </c>
      <c r="H1222" s="67">
        <v>104990</v>
      </c>
      <c r="I1222" s="63" t="str">
        <f>VLOOKUP(L1222,'[3]NEW LEGEND 2026'!M:S,7,0)</f>
        <v>MUTI</v>
      </c>
      <c r="J1222" s="67" t="s">
        <v>3268</v>
      </c>
      <c r="K1222" s="67" t="s">
        <v>3269</v>
      </c>
      <c r="L1222" s="67" t="s">
        <v>391</v>
      </c>
      <c r="M1222" s="63" t="str">
        <f>VLOOKUP(D1222,'[3]NEW LEGEND 2026'!G:I,3,0)</f>
        <v>HONDA</v>
      </c>
      <c r="N1222" s="63" t="str">
        <f>VLOOKUP(D1222,'[3]NEW LEGEND 2026'!G:J,4,0)</f>
        <v>SILVER</v>
      </c>
      <c r="O1222" s="68" t="str">
        <f t="shared" si="115"/>
        <v>JUN</v>
      </c>
      <c r="P1222" s="68">
        <f t="shared" si="116"/>
        <v>30</v>
      </c>
      <c r="Q1222" s="68">
        <f t="shared" si="117"/>
        <v>2026</v>
      </c>
      <c r="R1222" s="69">
        <f t="shared" si="118"/>
        <v>-150.68034722221637</v>
      </c>
      <c r="S1222" s="69">
        <f t="shared" si="119"/>
        <v>-150.4222800925927</v>
      </c>
      <c r="T1222" s="70" t="str">
        <f t="shared" si="114"/>
        <v>1-30 DAYS</v>
      </c>
      <c r="U1222" s="70" t="str">
        <f t="shared" si="114"/>
        <v>1-30 DAYS</v>
      </c>
    </row>
    <row r="1223" spans="1:21">
      <c r="A1223" s="63" t="str">
        <f>VLOOKUP(L1223,[1]Sheet1!$N:$P,3,0)</f>
        <v>M1 VALENCIA</v>
      </c>
      <c r="B1223" s="66">
        <v>46203.616446759261</v>
      </c>
      <c r="C1223" s="66">
        <v>46203.682812500003</v>
      </c>
      <c r="D1223" s="67" t="s">
        <v>907</v>
      </c>
      <c r="E1223" s="67" t="s">
        <v>908</v>
      </c>
      <c r="F1223" s="1">
        <v>1</v>
      </c>
      <c r="G1223" s="63" t="str">
        <f>VLOOKUP(D1223,[2]MINDANAO!$B:$C,2,0)</f>
        <v>CT125</v>
      </c>
      <c r="H1223" s="67">
        <v>59246</v>
      </c>
      <c r="I1223" s="63" t="str">
        <f>VLOOKUP(L1223,'[3]NEW LEGEND 2026'!M:S,7,0)</f>
        <v>MUTI</v>
      </c>
      <c r="J1223" s="67" t="s">
        <v>3270</v>
      </c>
      <c r="K1223" s="67" t="s">
        <v>3271</v>
      </c>
      <c r="L1223" s="67" t="s">
        <v>616</v>
      </c>
      <c r="M1223" s="63" t="str">
        <f>VLOOKUP(D1223,'[3]NEW LEGEND 2026'!G:I,3,0)</f>
        <v>KAWASAKI</v>
      </c>
      <c r="N1223" s="63" t="str">
        <f>VLOOKUP(D1223,'[3]NEW LEGEND 2026'!G:J,4,0)</f>
        <v>BLACK/GRAY</v>
      </c>
      <c r="O1223" s="68" t="str">
        <f t="shared" si="115"/>
        <v>JUN</v>
      </c>
      <c r="P1223" s="68">
        <f t="shared" si="116"/>
        <v>30</v>
      </c>
      <c r="Q1223" s="68">
        <f t="shared" si="117"/>
        <v>2026</v>
      </c>
      <c r="R1223" s="69">
        <f t="shared" si="118"/>
        <v>-150.68281250000291</v>
      </c>
      <c r="S1223" s="69">
        <f t="shared" si="119"/>
        <v>-150.61644675926073</v>
      </c>
      <c r="T1223" s="70" t="str">
        <f t="shared" si="114"/>
        <v>1-30 DAYS</v>
      </c>
      <c r="U1223" s="70" t="str">
        <f t="shared" si="114"/>
        <v>1-30 DAYS</v>
      </c>
    </row>
    <row r="1224" spans="1:21">
      <c r="A1224" s="63" t="str">
        <f>VLOOKUP(L1224,[1]Sheet1!$N:$P,3,0)</f>
        <v>M1 BUTUAN</v>
      </c>
      <c r="B1224" s="66">
        <v>46204.369155092587</v>
      </c>
      <c r="C1224" s="66">
        <v>46204.369143518517</v>
      </c>
      <c r="D1224" s="67" t="s">
        <v>3018</v>
      </c>
      <c r="E1224" s="67" t="s">
        <v>3019</v>
      </c>
      <c r="F1224" s="1">
        <v>1</v>
      </c>
      <c r="G1224" s="63" t="str">
        <f>VLOOKUP(D1224,[2]MINDANAO!$B:$C,2,0)</f>
        <v>BURGMAN STREET EX</v>
      </c>
      <c r="H1224" s="67">
        <v>80055.360000000001</v>
      </c>
      <c r="I1224" s="63" t="str">
        <f>VLOOKUP(L1224,'[3]NEW LEGEND 2026'!M:S,7,0)</f>
        <v>MUTI</v>
      </c>
      <c r="J1224" s="67" t="s">
        <v>3272</v>
      </c>
      <c r="K1224" s="67" t="s">
        <v>3273</v>
      </c>
      <c r="L1224" s="67" t="s">
        <v>897</v>
      </c>
      <c r="M1224" s="63" t="str">
        <f>VLOOKUP(D1224,'[3]NEW LEGEND 2026'!G:I,3,0)</f>
        <v>SUZUKI</v>
      </c>
      <c r="N1224" s="63" t="str">
        <f>VLOOKUP(D1224,'[3]NEW LEGEND 2026'!G:J,4,0)</f>
        <v>WHITE</v>
      </c>
      <c r="O1224" s="68" t="str">
        <f t="shared" si="115"/>
        <v>JUL</v>
      </c>
      <c r="P1224" s="68">
        <f t="shared" si="116"/>
        <v>1</v>
      </c>
      <c r="Q1224" s="68">
        <f t="shared" si="117"/>
        <v>2026</v>
      </c>
      <c r="R1224" s="69">
        <f t="shared" si="118"/>
        <v>-151.36914351851738</v>
      </c>
      <c r="S1224" s="69">
        <f t="shared" si="119"/>
        <v>-151.36915509258688</v>
      </c>
      <c r="T1224" s="70" t="str">
        <f t="shared" si="114"/>
        <v>1-30 DAYS</v>
      </c>
      <c r="U1224" s="70" t="str">
        <f t="shared" si="114"/>
        <v>1-30 DAYS</v>
      </c>
    </row>
    <row r="1225" spans="1:21">
      <c r="A1225" s="63" t="str">
        <f>VLOOKUP(L1225,[1]Sheet1!$N:$P,3,0)</f>
        <v>M1 HONDA MALUNGON</v>
      </c>
      <c r="B1225" s="66">
        <v>46163.475775462961</v>
      </c>
      <c r="C1225" s="66">
        <v>46204.42800925926</v>
      </c>
      <c r="D1225" s="67" t="s">
        <v>1888</v>
      </c>
      <c r="E1225" s="67" t="s">
        <v>1889</v>
      </c>
      <c r="F1225" s="1">
        <v>1</v>
      </c>
      <c r="G1225" s="63" t="str">
        <f>VLOOKUP(D1225,[2]MINDANAO!$B:$C,2,0)</f>
        <v>XR150</v>
      </c>
      <c r="H1225" s="67">
        <v>94870</v>
      </c>
      <c r="I1225" s="63" t="str">
        <f>VLOOKUP(L1225,'[3]NEW LEGEND 2026'!M:S,7,0)</f>
        <v>HONDA</v>
      </c>
      <c r="J1225" s="67" t="s">
        <v>3274</v>
      </c>
      <c r="K1225" s="67" t="s">
        <v>3275</v>
      </c>
      <c r="L1225" s="67" t="s">
        <v>884</v>
      </c>
      <c r="M1225" s="63" t="str">
        <f>VLOOKUP(D1225,'[3]NEW LEGEND 2026'!G:I,3,0)</f>
        <v>HONDA</v>
      </c>
      <c r="N1225" s="63" t="str">
        <f>VLOOKUP(D1225,'[3]NEW LEGEND 2026'!G:J,4,0)</f>
        <v>WHITE</v>
      </c>
      <c r="O1225" s="68" t="str">
        <f t="shared" si="115"/>
        <v>JUL</v>
      </c>
      <c r="P1225" s="68">
        <f t="shared" si="116"/>
        <v>1</v>
      </c>
      <c r="Q1225" s="68">
        <f t="shared" si="117"/>
        <v>2026</v>
      </c>
      <c r="R1225" s="69">
        <f t="shared" si="118"/>
        <v>-151.42800925925985</v>
      </c>
      <c r="S1225" s="69">
        <f t="shared" si="119"/>
        <v>-110.47577546296088</v>
      </c>
      <c r="T1225" s="70" t="str">
        <f t="shared" si="114"/>
        <v>1-30 DAYS</v>
      </c>
      <c r="U1225" s="70" t="str">
        <f t="shared" si="114"/>
        <v>1-30 DAYS</v>
      </c>
    </row>
    <row r="1226" spans="1:21">
      <c r="A1226" s="63" t="str">
        <f>VLOOKUP(L1226,[1]Sheet1!$N:$P,3,0)</f>
        <v>M1 HONDA MALUNGON</v>
      </c>
      <c r="B1226" s="66">
        <v>46163.455671296288</v>
      </c>
      <c r="C1226" s="66">
        <v>46204.42800925926</v>
      </c>
      <c r="D1226" s="67" t="s">
        <v>1888</v>
      </c>
      <c r="E1226" s="67" t="s">
        <v>1889</v>
      </c>
      <c r="F1226" s="1">
        <v>1</v>
      </c>
      <c r="G1226" s="63" t="str">
        <f>VLOOKUP(D1226,[2]MINDANAO!$B:$C,2,0)</f>
        <v>XR150</v>
      </c>
      <c r="H1226" s="67">
        <v>94870</v>
      </c>
      <c r="I1226" s="63" t="str">
        <f>VLOOKUP(L1226,'[3]NEW LEGEND 2026'!M:S,7,0)</f>
        <v>HONDA</v>
      </c>
      <c r="J1226" s="67" t="s">
        <v>3276</v>
      </c>
      <c r="K1226" s="67" t="s">
        <v>3277</v>
      </c>
      <c r="L1226" s="67" t="s">
        <v>884</v>
      </c>
      <c r="M1226" s="63" t="str">
        <f>VLOOKUP(D1226,'[3]NEW LEGEND 2026'!G:I,3,0)</f>
        <v>HONDA</v>
      </c>
      <c r="N1226" s="63" t="str">
        <f>VLOOKUP(D1226,'[3]NEW LEGEND 2026'!G:J,4,0)</f>
        <v>WHITE</v>
      </c>
      <c r="O1226" s="68" t="str">
        <f t="shared" si="115"/>
        <v>JUL</v>
      </c>
      <c r="P1226" s="68">
        <f t="shared" si="116"/>
        <v>1</v>
      </c>
      <c r="Q1226" s="68">
        <f t="shared" si="117"/>
        <v>2026</v>
      </c>
      <c r="R1226" s="69">
        <f t="shared" si="118"/>
        <v>-151.42800925925985</v>
      </c>
      <c r="S1226" s="69">
        <f t="shared" si="119"/>
        <v>-110.45567129628762</v>
      </c>
      <c r="T1226" s="70" t="str">
        <f t="shared" si="114"/>
        <v>1-30 DAYS</v>
      </c>
      <c r="U1226" s="70" t="str">
        <f t="shared" si="114"/>
        <v>1-30 DAYS</v>
      </c>
    </row>
    <row r="1227" spans="1:21">
      <c r="A1227" s="63" t="str">
        <f>VLOOKUP(L1227,[1]Sheet1!$N:$P,3,0)</f>
        <v>M1 DIGOS</v>
      </c>
      <c r="B1227" s="66">
        <v>46204.428067129629</v>
      </c>
      <c r="C1227" s="66">
        <v>46204.428067129629</v>
      </c>
      <c r="D1227" s="67" t="s">
        <v>3196</v>
      </c>
      <c r="E1227" s="67" t="s">
        <v>3197</v>
      </c>
      <c r="F1227" s="1">
        <v>1</v>
      </c>
      <c r="G1227" s="63" t="str">
        <f>VLOOKUP(D1227,[2]MINDANAO!$B:$C,2,0)</f>
        <v>MIO GEAR S</v>
      </c>
      <c r="H1227" s="67">
        <v>68006.25</v>
      </c>
      <c r="I1227" s="63" t="str">
        <f>VLOOKUP(L1227,'[3]NEW LEGEND 2026'!M:S,7,0)</f>
        <v>MUTI</v>
      </c>
      <c r="J1227" s="67" t="s">
        <v>3278</v>
      </c>
      <c r="K1227" s="67" t="s">
        <v>3279</v>
      </c>
      <c r="L1227" s="67" t="s">
        <v>490</v>
      </c>
      <c r="M1227" s="63" t="str">
        <f>VLOOKUP(D1227,'[3]NEW LEGEND 2026'!G:I,3,0)</f>
        <v>YAMAHA</v>
      </c>
      <c r="N1227" s="63" t="str">
        <f>VLOOKUP(D1227,'[3]NEW LEGEND 2026'!G:J,4,0)</f>
        <v>MATTE GRAY</v>
      </c>
      <c r="O1227" s="68" t="str">
        <f t="shared" si="115"/>
        <v>JUL</v>
      </c>
      <c r="P1227" s="68">
        <f t="shared" si="116"/>
        <v>1</v>
      </c>
      <c r="Q1227" s="68">
        <f t="shared" si="117"/>
        <v>2026</v>
      </c>
      <c r="R1227" s="69">
        <f t="shared" si="118"/>
        <v>-151.4280671296292</v>
      </c>
      <c r="S1227" s="69">
        <f t="shared" si="119"/>
        <v>-151.4280671296292</v>
      </c>
      <c r="T1227" s="70" t="str">
        <f t="shared" si="114"/>
        <v>1-30 DAYS</v>
      </c>
      <c r="U1227" s="70" t="str">
        <f t="shared" si="114"/>
        <v>1-30 DAYS</v>
      </c>
    </row>
    <row r="1228" spans="1:21">
      <c r="A1228" s="63" t="str">
        <f>VLOOKUP(L1228,[1]Sheet1!$N:$P,3,0)</f>
        <v>M1 KABACAN</v>
      </c>
      <c r="B1228" s="66">
        <v>46204.43644675926</v>
      </c>
      <c r="C1228" s="66">
        <v>46204.436435185176</v>
      </c>
      <c r="D1228" s="67" t="s">
        <v>663</v>
      </c>
      <c r="E1228" s="67" t="s">
        <v>664</v>
      </c>
      <c r="F1228" s="1">
        <v>1</v>
      </c>
      <c r="G1228" s="63" t="str">
        <f>VLOOKUP(D1228,[2]MINDANAO!$B:$C,2,0)</f>
        <v>CT125</v>
      </c>
      <c r="H1228" s="67">
        <v>58118</v>
      </c>
      <c r="I1228" s="63" t="str">
        <f>VLOOKUP(L1228,'[3]NEW LEGEND 2026'!M:S,7,0)</f>
        <v>MUTI</v>
      </c>
      <c r="J1228" s="67" t="s">
        <v>3280</v>
      </c>
      <c r="K1228" s="67" t="s">
        <v>3281</v>
      </c>
      <c r="L1228" s="67" t="s">
        <v>397</v>
      </c>
      <c r="M1228" s="63" t="str">
        <f>VLOOKUP(D1228,'[3]NEW LEGEND 2026'!G:I,3,0)</f>
        <v>KAWASAKI</v>
      </c>
      <c r="N1228" s="63" t="str">
        <f>VLOOKUP(D1228,'[3]NEW LEGEND 2026'!G:J,4,0)</f>
        <v>BLACK/RED</v>
      </c>
      <c r="O1228" s="68" t="str">
        <f t="shared" si="115"/>
        <v>JUL</v>
      </c>
      <c r="P1228" s="68">
        <f t="shared" si="116"/>
        <v>1</v>
      </c>
      <c r="Q1228" s="68">
        <f t="shared" si="117"/>
        <v>2026</v>
      </c>
      <c r="R1228" s="69">
        <f t="shared" si="118"/>
        <v>-151.43643518517638</v>
      </c>
      <c r="S1228" s="69">
        <f t="shared" si="119"/>
        <v>-151.43644675926043</v>
      </c>
      <c r="T1228" s="70" t="str">
        <f t="shared" si="114"/>
        <v>1-30 DAYS</v>
      </c>
      <c r="U1228" s="70" t="str">
        <f t="shared" si="114"/>
        <v>1-30 DAYS</v>
      </c>
    </row>
    <row r="1229" spans="1:21">
      <c r="A1229" s="63" t="str">
        <f>VLOOKUP(L1229,[1]Sheet1!$N:$P,3,0)</f>
        <v>M2 CATALUNAN GRANDE</v>
      </c>
      <c r="B1229" s="66">
        <v>46030.585011574083</v>
      </c>
      <c r="C1229" s="66">
        <v>46204.588680555556</v>
      </c>
      <c r="D1229" s="67" t="s">
        <v>604</v>
      </c>
      <c r="E1229" s="67" t="s">
        <v>605</v>
      </c>
      <c r="F1229" s="1">
        <v>1</v>
      </c>
      <c r="G1229" s="63" t="str">
        <f>VLOOKUP(D1229,[2]MINDANAO!$B:$C,2,0)</f>
        <v>XRM OFFROAD FI(DSX)</v>
      </c>
      <c r="H1229" s="67">
        <v>72378</v>
      </c>
      <c r="I1229" s="63" t="str">
        <f>VLOOKUP(L1229,'[3]NEW LEGEND 2026'!M:S,7,0)</f>
        <v>ULTIMATE</v>
      </c>
      <c r="J1229" s="67" t="s">
        <v>3282</v>
      </c>
      <c r="K1229" s="67" t="s">
        <v>3283</v>
      </c>
      <c r="L1229" s="67" t="s">
        <v>675</v>
      </c>
      <c r="M1229" s="63" t="str">
        <f>VLOOKUP(D1229,'[3]NEW LEGEND 2026'!G:I,3,0)</f>
        <v>HONDA</v>
      </c>
      <c r="N1229" s="63" t="str">
        <f>VLOOKUP(D1229,'[3]NEW LEGEND 2026'!G:J,4,0)</f>
        <v>WHITE/BLUE</v>
      </c>
      <c r="O1229" s="68" t="str">
        <f t="shared" si="115"/>
        <v>JUL</v>
      </c>
      <c r="P1229" s="68">
        <f t="shared" si="116"/>
        <v>1</v>
      </c>
      <c r="Q1229" s="68">
        <f t="shared" si="117"/>
        <v>2026</v>
      </c>
      <c r="R1229" s="69">
        <f t="shared" si="118"/>
        <v>-151.58868055555649</v>
      </c>
      <c r="S1229" s="69">
        <f t="shared" si="119"/>
        <v>22.414988425916818</v>
      </c>
      <c r="T1229" s="70" t="str">
        <f t="shared" si="114"/>
        <v>1-30 DAYS</v>
      </c>
      <c r="U1229" s="70" t="str">
        <f t="shared" si="114"/>
        <v>1-30 DAYS</v>
      </c>
    </row>
    <row r="1230" spans="1:21">
      <c r="A1230" s="63" t="str">
        <f>VLOOKUP(L1230,[1]Sheet1!$N:$P,3,0)</f>
        <v>M2 CATALUNAN GRANDE</v>
      </c>
      <c r="B1230" s="66">
        <v>46000.47351851852</v>
      </c>
      <c r="C1230" s="66">
        <v>46204.588680555556</v>
      </c>
      <c r="D1230" s="67" t="s">
        <v>604</v>
      </c>
      <c r="E1230" s="67" t="s">
        <v>605</v>
      </c>
      <c r="F1230" s="1">
        <v>1</v>
      </c>
      <c r="G1230" s="63" t="str">
        <f>VLOOKUP(D1230,[2]MINDANAO!$B:$C,2,0)</f>
        <v>XRM OFFROAD FI(DSX)</v>
      </c>
      <c r="H1230" s="67">
        <v>72378</v>
      </c>
      <c r="I1230" s="63" t="str">
        <f>VLOOKUP(L1230,'[3]NEW LEGEND 2026'!M:S,7,0)</f>
        <v>ULTIMATE</v>
      </c>
      <c r="J1230" s="67" t="s">
        <v>3284</v>
      </c>
      <c r="K1230" s="67" t="s">
        <v>3285</v>
      </c>
      <c r="L1230" s="67" t="s">
        <v>675</v>
      </c>
      <c r="M1230" s="63" t="str">
        <f>VLOOKUP(D1230,'[3]NEW LEGEND 2026'!G:I,3,0)</f>
        <v>HONDA</v>
      </c>
      <c r="N1230" s="63" t="str">
        <f>VLOOKUP(D1230,'[3]NEW LEGEND 2026'!G:J,4,0)</f>
        <v>WHITE/BLUE</v>
      </c>
      <c r="O1230" s="68" t="str">
        <f t="shared" si="115"/>
        <v>JUL</v>
      </c>
      <c r="P1230" s="68">
        <f t="shared" si="116"/>
        <v>1</v>
      </c>
      <c r="Q1230" s="68">
        <f t="shared" si="117"/>
        <v>2026</v>
      </c>
      <c r="R1230" s="69">
        <f t="shared" si="118"/>
        <v>-151.58868055555649</v>
      </c>
      <c r="S1230" s="69">
        <f t="shared" si="119"/>
        <v>52.526481481480005</v>
      </c>
      <c r="T1230" s="70" t="str">
        <f t="shared" si="114"/>
        <v>1-30 DAYS</v>
      </c>
      <c r="U1230" s="70" t="str">
        <f t="shared" si="114"/>
        <v>31-60 DAYS</v>
      </c>
    </row>
    <row r="1231" spans="1:21">
      <c r="A1231" s="63" t="str">
        <f>VLOOKUP(L1231,[1]Sheet1!$N:$P,3,0)</f>
        <v>M2 CATALUNAN GRANDE</v>
      </c>
      <c r="B1231" s="66">
        <v>45742.434525462973</v>
      </c>
      <c r="C1231" s="66">
        <v>46204.588680555556</v>
      </c>
      <c r="D1231" s="67" t="s">
        <v>604</v>
      </c>
      <c r="E1231" s="67" t="s">
        <v>605</v>
      </c>
      <c r="F1231" s="1">
        <v>1</v>
      </c>
      <c r="G1231" s="63" t="str">
        <f>VLOOKUP(D1231,[2]MINDANAO!$B:$C,2,0)</f>
        <v>XRM OFFROAD FI(DSX)</v>
      </c>
      <c r="H1231" s="67">
        <v>72378</v>
      </c>
      <c r="I1231" s="63" t="str">
        <f>VLOOKUP(L1231,'[3]NEW LEGEND 2026'!M:S,7,0)</f>
        <v>ULTIMATE</v>
      </c>
      <c r="J1231" s="67" t="s">
        <v>3286</v>
      </c>
      <c r="K1231" s="67" t="s">
        <v>3287</v>
      </c>
      <c r="L1231" s="67" t="s">
        <v>675</v>
      </c>
      <c r="M1231" s="63" t="str">
        <f>VLOOKUP(D1231,'[3]NEW LEGEND 2026'!G:I,3,0)</f>
        <v>HONDA</v>
      </c>
      <c r="N1231" s="63" t="str">
        <f>VLOOKUP(D1231,'[3]NEW LEGEND 2026'!G:J,4,0)</f>
        <v>WHITE/BLUE</v>
      </c>
      <c r="O1231" s="68" t="str">
        <f t="shared" si="115"/>
        <v>JUL</v>
      </c>
      <c r="P1231" s="68">
        <f t="shared" si="116"/>
        <v>1</v>
      </c>
      <c r="Q1231" s="68">
        <f t="shared" si="117"/>
        <v>2026</v>
      </c>
      <c r="R1231" s="69">
        <f t="shared" si="118"/>
        <v>-151.58868055555649</v>
      </c>
      <c r="S1231" s="69">
        <f t="shared" si="119"/>
        <v>310.5654745370266</v>
      </c>
      <c r="T1231" s="70" t="str">
        <f t="shared" si="114"/>
        <v>1-30 DAYS</v>
      </c>
      <c r="U1231" s="70" t="str">
        <f t="shared" si="114"/>
        <v>91 DAYS UP</v>
      </c>
    </row>
    <row r="1232" spans="1:21">
      <c r="A1232" s="63" t="str">
        <f>VLOOKUP(L1232,[1]Sheet1!$N:$P,3,0)</f>
        <v>M1 NABUNTURAN</v>
      </c>
      <c r="B1232" s="66">
        <v>46204.611747685187</v>
      </c>
      <c r="C1232" s="66">
        <v>46204.618622685193</v>
      </c>
      <c r="D1232" s="67" t="s">
        <v>1007</v>
      </c>
      <c r="E1232" s="67" t="s">
        <v>1008</v>
      </c>
      <c r="F1232" s="1">
        <v>1</v>
      </c>
      <c r="G1232" s="63" t="str">
        <f>VLOOKUP(D1232,[2]MINDANAO!$B:$C,2,0)</f>
        <v>XRM DUAL SPORTS FI(DS)</v>
      </c>
      <c r="H1232" s="67">
        <v>70950</v>
      </c>
      <c r="I1232" s="63" t="str">
        <f>VLOOKUP(L1232,'[3]NEW LEGEND 2026'!M:S,7,0)</f>
        <v>MUTI</v>
      </c>
      <c r="J1232" s="67" t="s">
        <v>3288</v>
      </c>
      <c r="K1232" s="67" t="s">
        <v>3289</v>
      </c>
      <c r="L1232" s="67" t="s">
        <v>371</v>
      </c>
      <c r="M1232" s="63" t="str">
        <f>VLOOKUP(D1232,'[3]NEW LEGEND 2026'!G:I,3,0)</f>
        <v>HONDA</v>
      </c>
      <c r="N1232" s="63" t="str">
        <f>VLOOKUP(D1232,'[3]NEW LEGEND 2026'!G:J,4,0)</f>
        <v>BLACK</v>
      </c>
      <c r="O1232" s="68" t="str">
        <f t="shared" si="115"/>
        <v>JUL</v>
      </c>
      <c r="P1232" s="68">
        <f t="shared" si="116"/>
        <v>1</v>
      </c>
      <c r="Q1232" s="68">
        <f t="shared" si="117"/>
        <v>2026</v>
      </c>
      <c r="R1232" s="69">
        <f t="shared" si="118"/>
        <v>-151.61862268519326</v>
      </c>
      <c r="S1232" s="69">
        <f t="shared" si="119"/>
        <v>-151.61174768518686</v>
      </c>
      <c r="T1232" s="70" t="str">
        <f t="shared" si="114"/>
        <v>1-30 DAYS</v>
      </c>
      <c r="U1232" s="70" t="str">
        <f t="shared" si="114"/>
        <v>1-30 DAYS</v>
      </c>
    </row>
    <row r="1233" spans="1:21">
      <c r="A1233" s="63" t="str">
        <f>VLOOKUP(L1233,[1]Sheet1!$N:$P,3,0)</f>
        <v>M1 DIGOS</v>
      </c>
      <c r="B1233" s="66">
        <v>46204.42386574074</v>
      </c>
      <c r="C1233" s="66">
        <v>46205.391111111108</v>
      </c>
      <c r="D1233" s="67" t="s">
        <v>1167</v>
      </c>
      <c r="E1233" s="67" t="s">
        <v>1168</v>
      </c>
      <c r="F1233" s="1">
        <v>1</v>
      </c>
      <c r="G1233" s="63" t="str">
        <f>VLOOKUP(D1233,[2]MINDANAO!$B:$C,2,0)</f>
        <v>XR150</v>
      </c>
      <c r="H1233" s="67">
        <v>94078</v>
      </c>
      <c r="I1233" s="63" t="str">
        <f>VLOOKUP(L1233,'[3]NEW LEGEND 2026'!M:S,7,0)</f>
        <v>MUTI</v>
      </c>
      <c r="J1233" s="67" t="s">
        <v>3290</v>
      </c>
      <c r="K1233" s="67" t="s">
        <v>3291</v>
      </c>
      <c r="L1233" s="67" t="s">
        <v>490</v>
      </c>
      <c r="M1233" s="63" t="str">
        <f>VLOOKUP(D1233,'[3]NEW LEGEND 2026'!G:I,3,0)</f>
        <v>HONDA</v>
      </c>
      <c r="N1233" s="63" t="str">
        <f>VLOOKUP(D1233,'[3]NEW LEGEND 2026'!G:J,4,0)</f>
        <v>BLACK</v>
      </c>
      <c r="O1233" s="68" t="str">
        <f t="shared" si="115"/>
        <v>JUL</v>
      </c>
      <c r="P1233" s="68">
        <f t="shared" si="116"/>
        <v>2</v>
      </c>
      <c r="Q1233" s="68">
        <f t="shared" si="117"/>
        <v>2026</v>
      </c>
      <c r="R1233" s="69">
        <f t="shared" si="118"/>
        <v>-152.39111111110833</v>
      </c>
      <c r="S1233" s="69">
        <f t="shared" si="119"/>
        <v>-151.42386574074044</v>
      </c>
      <c r="T1233" s="70" t="str">
        <f t="shared" si="114"/>
        <v>1-30 DAYS</v>
      </c>
      <c r="U1233" s="70" t="str">
        <f t="shared" si="114"/>
        <v>1-30 DAYS</v>
      </c>
    </row>
    <row r="1234" spans="1:21">
      <c r="A1234" s="63" t="str">
        <f>VLOOKUP(L1234,[1]Sheet1!$N:$P,3,0)</f>
        <v>M1 DIGOS</v>
      </c>
      <c r="B1234" s="66">
        <v>46204.42386574074</v>
      </c>
      <c r="C1234" s="66">
        <v>46205.391111111108</v>
      </c>
      <c r="D1234" s="67" t="s">
        <v>1167</v>
      </c>
      <c r="E1234" s="67" t="s">
        <v>1168</v>
      </c>
      <c r="F1234" s="1">
        <v>1</v>
      </c>
      <c r="G1234" s="63" t="str">
        <f>VLOOKUP(D1234,[2]MINDANAO!$B:$C,2,0)</f>
        <v>XR150</v>
      </c>
      <c r="H1234" s="67">
        <v>94078</v>
      </c>
      <c r="I1234" s="63" t="str">
        <f>VLOOKUP(L1234,'[3]NEW LEGEND 2026'!M:S,7,0)</f>
        <v>MUTI</v>
      </c>
      <c r="J1234" s="67" t="s">
        <v>3292</v>
      </c>
      <c r="K1234" s="67" t="s">
        <v>3293</v>
      </c>
      <c r="L1234" s="67" t="s">
        <v>490</v>
      </c>
      <c r="M1234" s="63" t="str">
        <f>VLOOKUP(D1234,'[3]NEW LEGEND 2026'!G:I,3,0)</f>
        <v>HONDA</v>
      </c>
      <c r="N1234" s="63" t="str">
        <f>VLOOKUP(D1234,'[3]NEW LEGEND 2026'!G:J,4,0)</f>
        <v>BLACK</v>
      </c>
      <c r="O1234" s="68" t="str">
        <f t="shared" si="115"/>
        <v>JUL</v>
      </c>
      <c r="P1234" s="68">
        <f t="shared" si="116"/>
        <v>2</v>
      </c>
      <c r="Q1234" s="68">
        <f t="shared" si="117"/>
        <v>2026</v>
      </c>
      <c r="R1234" s="69">
        <f t="shared" si="118"/>
        <v>-152.39111111110833</v>
      </c>
      <c r="S1234" s="69">
        <f t="shared" si="119"/>
        <v>-151.42386574074044</v>
      </c>
      <c r="T1234" s="70" t="str">
        <f t="shared" ref="T1234:U1297" si="120">IF(R1234&lt;=30,"1-30 DAYS",IF(R1234&lt;=60,"31-60 DAYS",IF(R1234&lt;=90,"61-90 DAYS","91 DAYS UP")))</f>
        <v>1-30 DAYS</v>
      </c>
      <c r="U1234" s="70" t="str">
        <f t="shared" si="120"/>
        <v>1-30 DAYS</v>
      </c>
    </row>
    <row r="1235" spans="1:21">
      <c r="A1235" s="63" t="str">
        <f>VLOOKUP(L1235,[1]Sheet1!$N:$P,3,0)</f>
        <v>M1 DIGOS</v>
      </c>
      <c r="B1235" s="66">
        <v>46204.42386574074</v>
      </c>
      <c r="C1235" s="66">
        <v>46205.391111111108</v>
      </c>
      <c r="D1235" s="67" t="s">
        <v>1167</v>
      </c>
      <c r="E1235" s="67" t="s">
        <v>1168</v>
      </c>
      <c r="F1235" s="1">
        <v>1</v>
      </c>
      <c r="G1235" s="63" t="str">
        <f>VLOOKUP(D1235,[2]MINDANAO!$B:$C,2,0)</f>
        <v>XR150</v>
      </c>
      <c r="H1235" s="67">
        <v>94078</v>
      </c>
      <c r="I1235" s="63" t="str">
        <f>VLOOKUP(L1235,'[3]NEW LEGEND 2026'!M:S,7,0)</f>
        <v>MUTI</v>
      </c>
      <c r="J1235" s="67" t="s">
        <v>3294</v>
      </c>
      <c r="K1235" s="67" t="s">
        <v>3295</v>
      </c>
      <c r="L1235" s="67" t="s">
        <v>490</v>
      </c>
      <c r="M1235" s="63" t="str">
        <f>VLOOKUP(D1235,'[3]NEW LEGEND 2026'!G:I,3,0)</f>
        <v>HONDA</v>
      </c>
      <c r="N1235" s="63" t="str">
        <f>VLOOKUP(D1235,'[3]NEW LEGEND 2026'!G:J,4,0)</f>
        <v>BLACK</v>
      </c>
      <c r="O1235" s="68" t="str">
        <f t="shared" si="115"/>
        <v>JUL</v>
      </c>
      <c r="P1235" s="68">
        <f t="shared" si="116"/>
        <v>2</v>
      </c>
      <c r="Q1235" s="68">
        <f t="shared" si="117"/>
        <v>2026</v>
      </c>
      <c r="R1235" s="69">
        <f t="shared" si="118"/>
        <v>-152.39111111110833</v>
      </c>
      <c r="S1235" s="69">
        <f t="shared" si="119"/>
        <v>-151.42386574074044</v>
      </c>
      <c r="T1235" s="70" t="str">
        <f t="shared" si="120"/>
        <v>1-30 DAYS</v>
      </c>
      <c r="U1235" s="70" t="str">
        <f t="shared" si="120"/>
        <v>1-30 DAYS</v>
      </c>
    </row>
    <row r="1236" spans="1:21">
      <c r="A1236" s="63" t="str">
        <f>VLOOKUP(L1236,[1]Sheet1!$N:$P,3,0)</f>
        <v>M1 DIGOS</v>
      </c>
      <c r="B1236" s="66">
        <v>45999.678715277783</v>
      </c>
      <c r="C1236" s="66">
        <v>46205.391111111108</v>
      </c>
      <c r="D1236" s="67" t="s">
        <v>1204</v>
      </c>
      <c r="E1236" s="67" t="s">
        <v>1205</v>
      </c>
      <c r="F1236" s="1">
        <v>1</v>
      </c>
      <c r="G1236" s="63" t="str">
        <f>VLOOKUP(D1236,[2]MINDANAO!$B:$C,2,0)</f>
        <v>SMASH(SPOKE)</v>
      </c>
      <c r="H1236" s="67">
        <v>61202</v>
      </c>
      <c r="I1236" s="63" t="str">
        <f>VLOOKUP(L1236,'[3]NEW LEGEND 2026'!M:S,7,0)</f>
        <v>MUTI</v>
      </c>
      <c r="J1236" s="67" t="s">
        <v>3296</v>
      </c>
      <c r="K1236" s="67" t="s">
        <v>3297</v>
      </c>
      <c r="L1236" s="67" t="s">
        <v>490</v>
      </c>
      <c r="M1236" s="63" t="str">
        <f>VLOOKUP(D1236,'[3]NEW LEGEND 2026'!G:I,3,0)</f>
        <v>SUZUKI</v>
      </c>
      <c r="N1236" s="63" t="str">
        <f>VLOOKUP(D1236,'[3]NEW LEGEND 2026'!G:J,4,0)</f>
        <v>E1RED</v>
      </c>
      <c r="O1236" s="68" t="str">
        <f t="shared" si="115"/>
        <v>JUL</v>
      </c>
      <c r="P1236" s="68">
        <f t="shared" si="116"/>
        <v>2</v>
      </c>
      <c r="Q1236" s="68">
        <f t="shared" si="117"/>
        <v>2026</v>
      </c>
      <c r="R1236" s="69">
        <f t="shared" si="118"/>
        <v>-152.39111111110833</v>
      </c>
      <c r="S1236" s="69">
        <f t="shared" si="119"/>
        <v>53.32128472221666</v>
      </c>
      <c r="T1236" s="70" t="str">
        <f t="shared" si="120"/>
        <v>1-30 DAYS</v>
      </c>
      <c r="U1236" s="70" t="str">
        <f t="shared" si="120"/>
        <v>31-60 DAYS</v>
      </c>
    </row>
    <row r="1237" spans="1:21">
      <c r="A1237" s="63" t="str">
        <f>VLOOKUP(L1237,[1]Sheet1!$N:$P,3,0)</f>
        <v>M2 ECOLAND</v>
      </c>
      <c r="B1237" s="66">
        <v>46204.598194444443</v>
      </c>
      <c r="C1237" s="66">
        <v>46205.581377314818</v>
      </c>
      <c r="D1237" s="67" t="s">
        <v>663</v>
      </c>
      <c r="E1237" s="67" t="s">
        <v>664</v>
      </c>
      <c r="F1237" s="1">
        <v>1</v>
      </c>
      <c r="G1237" s="63" t="str">
        <f>VLOOKUP(D1237,[2]MINDANAO!$B:$C,2,0)</f>
        <v>CT125</v>
      </c>
      <c r="H1237" s="67">
        <v>58118</v>
      </c>
      <c r="I1237" s="63" t="str">
        <f>VLOOKUP(L1237,'[3]NEW LEGEND 2026'!M:S,7,0)</f>
        <v>ULTIMATE</v>
      </c>
      <c r="J1237" s="67" t="s">
        <v>3298</v>
      </c>
      <c r="K1237" s="67" t="s">
        <v>3299</v>
      </c>
      <c r="L1237" s="67" t="s">
        <v>1004</v>
      </c>
      <c r="M1237" s="63" t="str">
        <f>VLOOKUP(D1237,'[3]NEW LEGEND 2026'!G:I,3,0)</f>
        <v>KAWASAKI</v>
      </c>
      <c r="N1237" s="63" t="str">
        <f>VLOOKUP(D1237,'[3]NEW LEGEND 2026'!G:J,4,0)</f>
        <v>BLACK/RED</v>
      </c>
      <c r="O1237" s="68" t="str">
        <f t="shared" si="115"/>
        <v>JUL</v>
      </c>
      <c r="P1237" s="68">
        <f t="shared" si="116"/>
        <v>2</v>
      </c>
      <c r="Q1237" s="68">
        <f t="shared" si="117"/>
        <v>2026</v>
      </c>
      <c r="R1237" s="69">
        <f t="shared" si="118"/>
        <v>-152.58137731481838</v>
      </c>
      <c r="S1237" s="69">
        <f t="shared" si="119"/>
        <v>-151.59819444444292</v>
      </c>
      <c r="T1237" s="70" t="str">
        <f t="shared" si="120"/>
        <v>1-30 DAYS</v>
      </c>
      <c r="U1237" s="70" t="str">
        <f t="shared" si="120"/>
        <v>1-30 DAYS</v>
      </c>
    </row>
    <row r="1238" spans="1:21">
      <c r="A1238" s="63" t="str">
        <f>VLOOKUP(L1238,[1]Sheet1!$N:$P,3,0)</f>
        <v>M2 ECOLAND</v>
      </c>
      <c r="B1238" s="66">
        <v>46204.598194444443</v>
      </c>
      <c r="C1238" s="66">
        <v>46205.581377314818</v>
      </c>
      <c r="D1238" s="67" t="s">
        <v>663</v>
      </c>
      <c r="E1238" s="67" t="s">
        <v>664</v>
      </c>
      <c r="F1238" s="1">
        <v>1</v>
      </c>
      <c r="G1238" s="63" t="str">
        <f>VLOOKUP(D1238,[2]MINDANAO!$B:$C,2,0)</f>
        <v>CT125</v>
      </c>
      <c r="H1238" s="67">
        <v>58118</v>
      </c>
      <c r="I1238" s="63" t="str">
        <f>VLOOKUP(L1238,'[3]NEW LEGEND 2026'!M:S,7,0)</f>
        <v>ULTIMATE</v>
      </c>
      <c r="J1238" s="67" t="s">
        <v>3300</v>
      </c>
      <c r="K1238" s="67" t="s">
        <v>3301</v>
      </c>
      <c r="L1238" s="67" t="s">
        <v>1004</v>
      </c>
      <c r="M1238" s="63" t="str">
        <f>VLOOKUP(D1238,'[3]NEW LEGEND 2026'!G:I,3,0)</f>
        <v>KAWASAKI</v>
      </c>
      <c r="N1238" s="63" t="str">
        <f>VLOOKUP(D1238,'[3]NEW LEGEND 2026'!G:J,4,0)</f>
        <v>BLACK/RED</v>
      </c>
      <c r="O1238" s="68" t="str">
        <f t="shared" si="115"/>
        <v>JUL</v>
      </c>
      <c r="P1238" s="68">
        <f t="shared" si="116"/>
        <v>2</v>
      </c>
      <c r="Q1238" s="68">
        <f t="shared" si="117"/>
        <v>2026</v>
      </c>
      <c r="R1238" s="69">
        <f t="shared" si="118"/>
        <v>-152.58137731481838</v>
      </c>
      <c r="S1238" s="69">
        <f t="shared" si="119"/>
        <v>-151.59819444444292</v>
      </c>
      <c r="T1238" s="70" t="str">
        <f t="shared" si="120"/>
        <v>1-30 DAYS</v>
      </c>
      <c r="U1238" s="70" t="str">
        <f t="shared" si="120"/>
        <v>1-30 DAYS</v>
      </c>
    </row>
    <row r="1239" spans="1:21">
      <c r="A1239" s="63" t="str">
        <f>VLOOKUP(L1239,[1]Sheet1!$N:$P,3,0)</f>
        <v>M2 ECOLAND</v>
      </c>
      <c r="B1239" s="66">
        <v>46204.598194444443</v>
      </c>
      <c r="C1239" s="66">
        <v>46205.581377314818</v>
      </c>
      <c r="D1239" s="67" t="s">
        <v>663</v>
      </c>
      <c r="E1239" s="67" t="s">
        <v>664</v>
      </c>
      <c r="F1239" s="1">
        <v>1</v>
      </c>
      <c r="G1239" s="63" t="str">
        <f>VLOOKUP(D1239,[2]MINDANAO!$B:$C,2,0)</f>
        <v>CT125</v>
      </c>
      <c r="H1239" s="67">
        <v>58118</v>
      </c>
      <c r="I1239" s="63" t="str">
        <f>VLOOKUP(L1239,'[3]NEW LEGEND 2026'!M:S,7,0)</f>
        <v>ULTIMATE</v>
      </c>
      <c r="J1239" s="67" t="s">
        <v>3302</v>
      </c>
      <c r="K1239" s="67" t="s">
        <v>3303</v>
      </c>
      <c r="L1239" s="67" t="s">
        <v>1004</v>
      </c>
      <c r="M1239" s="63" t="str">
        <f>VLOOKUP(D1239,'[3]NEW LEGEND 2026'!G:I,3,0)</f>
        <v>KAWASAKI</v>
      </c>
      <c r="N1239" s="63" t="str">
        <f>VLOOKUP(D1239,'[3]NEW LEGEND 2026'!G:J,4,0)</f>
        <v>BLACK/RED</v>
      </c>
      <c r="O1239" s="68" t="str">
        <f t="shared" si="115"/>
        <v>JUL</v>
      </c>
      <c r="P1239" s="68">
        <f t="shared" si="116"/>
        <v>2</v>
      </c>
      <c r="Q1239" s="68">
        <f t="shared" si="117"/>
        <v>2026</v>
      </c>
      <c r="R1239" s="69">
        <f t="shared" si="118"/>
        <v>-152.58137731481838</v>
      </c>
      <c r="S1239" s="69">
        <f t="shared" si="119"/>
        <v>-151.59819444444292</v>
      </c>
      <c r="T1239" s="70" t="str">
        <f t="shared" si="120"/>
        <v>1-30 DAYS</v>
      </c>
      <c r="U1239" s="70" t="str">
        <f t="shared" si="120"/>
        <v>1-30 DAYS</v>
      </c>
    </row>
    <row r="1240" spans="1:21">
      <c r="A1240" s="63" t="str">
        <f>VLOOKUP(L1240,[1]Sheet1!$N:$P,3,0)</f>
        <v>M2 ECOLAND</v>
      </c>
      <c r="B1240" s="66">
        <v>46204.598194444443</v>
      </c>
      <c r="C1240" s="66">
        <v>46205.581377314818</v>
      </c>
      <c r="D1240" s="67" t="s">
        <v>663</v>
      </c>
      <c r="E1240" s="67" t="s">
        <v>664</v>
      </c>
      <c r="F1240" s="1">
        <v>1</v>
      </c>
      <c r="G1240" s="63" t="str">
        <f>VLOOKUP(D1240,[2]MINDANAO!$B:$C,2,0)</f>
        <v>CT125</v>
      </c>
      <c r="H1240" s="67">
        <v>58118</v>
      </c>
      <c r="I1240" s="63" t="str">
        <f>VLOOKUP(L1240,'[3]NEW LEGEND 2026'!M:S,7,0)</f>
        <v>ULTIMATE</v>
      </c>
      <c r="J1240" s="67" t="s">
        <v>3304</v>
      </c>
      <c r="K1240" s="67" t="s">
        <v>3305</v>
      </c>
      <c r="L1240" s="67" t="s">
        <v>1004</v>
      </c>
      <c r="M1240" s="63" t="str">
        <f>VLOOKUP(D1240,'[3]NEW LEGEND 2026'!G:I,3,0)</f>
        <v>KAWASAKI</v>
      </c>
      <c r="N1240" s="63" t="str">
        <f>VLOOKUP(D1240,'[3]NEW LEGEND 2026'!G:J,4,0)</f>
        <v>BLACK/RED</v>
      </c>
      <c r="O1240" s="68" t="str">
        <f t="shared" si="115"/>
        <v>JUL</v>
      </c>
      <c r="P1240" s="68">
        <f t="shared" si="116"/>
        <v>2</v>
      </c>
      <c r="Q1240" s="68">
        <f t="shared" si="117"/>
        <v>2026</v>
      </c>
      <c r="R1240" s="69">
        <f t="shared" si="118"/>
        <v>-152.58137731481838</v>
      </c>
      <c r="S1240" s="69">
        <f t="shared" si="119"/>
        <v>-151.59819444444292</v>
      </c>
      <c r="T1240" s="70" t="str">
        <f t="shared" si="120"/>
        <v>1-30 DAYS</v>
      </c>
      <c r="U1240" s="70" t="str">
        <f t="shared" si="120"/>
        <v>1-30 DAYS</v>
      </c>
    </row>
    <row r="1241" spans="1:21">
      <c r="A1241" s="63" t="str">
        <f>VLOOKUP(L1241,[1]Sheet1!$N:$P,3,0)</f>
        <v>M2 ECOLAND</v>
      </c>
      <c r="B1241" s="66">
        <v>46204.598194444443</v>
      </c>
      <c r="C1241" s="66">
        <v>46205.581377314818</v>
      </c>
      <c r="D1241" s="67" t="s">
        <v>663</v>
      </c>
      <c r="E1241" s="67" t="s">
        <v>664</v>
      </c>
      <c r="F1241" s="1">
        <v>1</v>
      </c>
      <c r="G1241" s="63" t="str">
        <f>VLOOKUP(D1241,[2]MINDANAO!$B:$C,2,0)</f>
        <v>CT125</v>
      </c>
      <c r="H1241" s="67">
        <v>58118</v>
      </c>
      <c r="I1241" s="63" t="str">
        <f>VLOOKUP(L1241,'[3]NEW LEGEND 2026'!M:S,7,0)</f>
        <v>ULTIMATE</v>
      </c>
      <c r="J1241" s="67" t="s">
        <v>3306</v>
      </c>
      <c r="K1241" s="67" t="s">
        <v>3307</v>
      </c>
      <c r="L1241" s="67" t="s">
        <v>1004</v>
      </c>
      <c r="M1241" s="63" t="str">
        <f>VLOOKUP(D1241,'[3]NEW LEGEND 2026'!G:I,3,0)</f>
        <v>KAWASAKI</v>
      </c>
      <c r="N1241" s="63" t="str">
        <f>VLOOKUP(D1241,'[3]NEW LEGEND 2026'!G:J,4,0)</f>
        <v>BLACK/RED</v>
      </c>
      <c r="O1241" s="68" t="str">
        <f t="shared" si="115"/>
        <v>JUL</v>
      </c>
      <c r="P1241" s="68">
        <f t="shared" si="116"/>
        <v>2</v>
      </c>
      <c r="Q1241" s="68">
        <f t="shared" si="117"/>
        <v>2026</v>
      </c>
      <c r="R1241" s="69">
        <f t="shared" si="118"/>
        <v>-152.58137731481838</v>
      </c>
      <c r="S1241" s="69">
        <f t="shared" si="119"/>
        <v>-151.59819444444292</v>
      </c>
      <c r="T1241" s="70" t="str">
        <f t="shared" si="120"/>
        <v>1-30 DAYS</v>
      </c>
      <c r="U1241" s="70" t="str">
        <f t="shared" si="120"/>
        <v>1-30 DAYS</v>
      </c>
    </row>
    <row r="1242" spans="1:21">
      <c r="A1242" s="63" t="str">
        <f>VLOOKUP(L1242,[1]Sheet1!$N:$P,3,0)</f>
        <v>M2 ECOLAND</v>
      </c>
      <c r="B1242" s="66">
        <v>46085.563275462962</v>
      </c>
      <c r="C1242" s="66">
        <v>46205.581377314818</v>
      </c>
      <c r="D1242" s="67" t="s">
        <v>1555</v>
      </c>
      <c r="E1242" s="67" t="s">
        <v>1556</v>
      </c>
      <c r="F1242" s="1">
        <v>1</v>
      </c>
      <c r="G1242" s="63" t="str">
        <f>VLOOKUP(D1242,[2]MINDANAO!$B:$C,2,0)</f>
        <v>BARAKO II (KICK START)</v>
      </c>
      <c r="H1242" s="67">
        <v>88010</v>
      </c>
      <c r="I1242" s="63" t="str">
        <f>VLOOKUP(L1242,'[3]NEW LEGEND 2026'!M:S,7,0)</f>
        <v>ULTIMATE</v>
      </c>
      <c r="J1242" s="67" t="s">
        <v>3308</v>
      </c>
      <c r="K1242" s="67" t="s">
        <v>3309</v>
      </c>
      <c r="L1242" s="67" t="s">
        <v>1004</v>
      </c>
      <c r="M1242" s="63" t="str">
        <f>VLOOKUP(D1242,'[3]NEW LEGEND 2026'!G:I,3,0)</f>
        <v>KAWASAKI</v>
      </c>
      <c r="N1242" s="63" t="str">
        <f>VLOOKUP(D1242,'[3]NEW LEGEND 2026'!G:J,4,0)</f>
        <v>GREY</v>
      </c>
      <c r="O1242" s="68" t="str">
        <f t="shared" si="115"/>
        <v>JUL</v>
      </c>
      <c r="P1242" s="68">
        <f t="shared" si="116"/>
        <v>2</v>
      </c>
      <c r="Q1242" s="68">
        <f t="shared" si="117"/>
        <v>2026</v>
      </c>
      <c r="R1242" s="69">
        <f t="shared" si="118"/>
        <v>-152.58137731481838</v>
      </c>
      <c r="S1242" s="69">
        <f t="shared" si="119"/>
        <v>-32.563275462962338</v>
      </c>
      <c r="T1242" s="70" t="str">
        <f t="shared" si="120"/>
        <v>1-30 DAYS</v>
      </c>
      <c r="U1242" s="70" t="str">
        <f t="shared" si="120"/>
        <v>1-30 DAYS</v>
      </c>
    </row>
    <row r="1243" spans="1:21">
      <c r="A1243" s="63" t="str">
        <f>VLOOKUP(L1243,[1]Sheet1!$N:$P,3,0)</f>
        <v>M2 ECOLAND</v>
      </c>
      <c r="B1243" s="66">
        <v>46204.598194444443</v>
      </c>
      <c r="C1243" s="66">
        <v>46205.581377314818</v>
      </c>
      <c r="D1243" s="67" t="s">
        <v>925</v>
      </c>
      <c r="E1243" s="67" t="s">
        <v>926</v>
      </c>
      <c r="F1243" s="1">
        <v>1</v>
      </c>
      <c r="G1243" s="63" t="str">
        <f>VLOOKUP(D1243,[2]MINDANAO!$B:$C,2,0)</f>
        <v>SMASH(MAGS)</v>
      </c>
      <c r="H1243" s="67">
        <v>59626.79</v>
      </c>
      <c r="I1243" s="63" t="str">
        <f>VLOOKUP(L1243,'[3]NEW LEGEND 2026'!M:S,7,0)</f>
        <v>ULTIMATE</v>
      </c>
      <c r="J1243" s="67" t="s">
        <v>3310</v>
      </c>
      <c r="K1243" s="67" t="s">
        <v>3311</v>
      </c>
      <c r="L1243" s="67" t="s">
        <v>1004</v>
      </c>
      <c r="M1243" s="63" t="str">
        <f>VLOOKUP(D1243,'[3]NEW LEGEND 2026'!G:I,3,0)</f>
        <v>SUZUKI</v>
      </c>
      <c r="N1243" s="63" t="str">
        <f>VLOOKUP(D1243,'[3]NEW LEGEND 2026'!G:J,4,0)</f>
        <v>BLACK</v>
      </c>
      <c r="O1243" s="68" t="str">
        <f t="shared" si="115"/>
        <v>JUL</v>
      </c>
      <c r="P1243" s="68">
        <f t="shared" si="116"/>
        <v>2</v>
      </c>
      <c r="Q1243" s="68">
        <f t="shared" si="117"/>
        <v>2026</v>
      </c>
      <c r="R1243" s="69">
        <f t="shared" si="118"/>
        <v>-152.58137731481838</v>
      </c>
      <c r="S1243" s="69">
        <f t="shared" si="119"/>
        <v>-151.59819444444292</v>
      </c>
      <c r="T1243" s="70" t="str">
        <f t="shared" si="120"/>
        <v>1-30 DAYS</v>
      </c>
      <c r="U1243" s="70" t="str">
        <f t="shared" si="120"/>
        <v>1-30 DAYS</v>
      </c>
    </row>
    <row r="1244" spans="1:21">
      <c r="A1244" s="63" t="str">
        <f>VLOOKUP(L1244,[1]Sheet1!$N:$P,3,0)</f>
        <v>M1 MALUNGON</v>
      </c>
      <c r="B1244" s="66">
        <v>46147.413124999999</v>
      </c>
      <c r="C1244" s="66">
        <v>46205.584050925929</v>
      </c>
      <c r="D1244" s="67" t="s">
        <v>663</v>
      </c>
      <c r="E1244" s="67" t="s">
        <v>664</v>
      </c>
      <c r="F1244" s="1">
        <v>1</v>
      </c>
      <c r="G1244" s="63" t="str">
        <f>VLOOKUP(D1244,[2]MINDANAO!$B:$C,2,0)</f>
        <v>CT125</v>
      </c>
      <c r="H1244" s="67">
        <v>58118</v>
      </c>
      <c r="I1244" s="63" t="str">
        <f>VLOOKUP(L1244,'[3]NEW LEGEND 2026'!M:S,7,0)</f>
        <v>MUTI</v>
      </c>
      <c r="J1244" s="67" t="s">
        <v>3312</v>
      </c>
      <c r="K1244" s="67" t="s">
        <v>3313</v>
      </c>
      <c r="L1244" s="67" t="s">
        <v>462</v>
      </c>
      <c r="M1244" s="63" t="str">
        <f>VLOOKUP(D1244,'[3]NEW LEGEND 2026'!G:I,3,0)</f>
        <v>KAWASAKI</v>
      </c>
      <c r="N1244" s="63" t="str">
        <f>VLOOKUP(D1244,'[3]NEW LEGEND 2026'!G:J,4,0)</f>
        <v>BLACK/RED</v>
      </c>
      <c r="O1244" s="68" t="str">
        <f t="shared" si="115"/>
        <v>JUL</v>
      </c>
      <c r="P1244" s="68">
        <f t="shared" si="116"/>
        <v>2</v>
      </c>
      <c r="Q1244" s="68">
        <f t="shared" si="117"/>
        <v>2026</v>
      </c>
      <c r="R1244" s="69">
        <f t="shared" si="118"/>
        <v>-152.58405092592875</v>
      </c>
      <c r="S1244" s="69">
        <f t="shared" si="119"/>
        <v>-94.413124999999127</v>
      </c>
      <c r="T1244" s="70" t="str">
        <f t="shared" si="120"/>
        <v>1-30 DAYS</v>
      </c>
      <c r="U1244" s="70" t="str">
        <f t="shared" si="120"/>
        <v>1-30 DAYS</v>
      </c>
    </row>
    <row r="1245" spans="1:21">
      <c r="A1245" s="63" t="str">
        <f>VLOOKUP(L1245,[1]Sheet1!$N:$P,3,0)</f>
        <v>M1 MALUNGON</v>
      </c>
      <c r="B1245" s="66">
        <v>46171.409918981481</v>
      </c>
      <c r="C1245" s="66">
        <v>46205.584050925929</v>
      </c>
      <c r="D1245" s="67" t="s">
        <v>663</v>
      </c>
      <c r="E1245" s="67" t="s">
        <v>664</v>
      </c>
      <c r="F1245" s="1">
        <v>1</v>
      </c>
      <c r="G1245" s="63" t="str">
        <f>VLOOKUP(D1245,[2]MINDANAO!$B:$C,2,0)</f>
        <v>CT125</v>
      </c>
      <c r="H1245" s="67">
        <v>58118</v>
      </c>
      <c r="I1245" s="63" t="str">
        <f>VLOOKUP(L1245,'[3]NEW LEGEND 2026'!M:S,7,0)</f>
        <v>MUTI</v>
      </c>
      <c r="J1245" s="67" t="s">
        <v>3314</v>
      </c>
      <c r="K1245" s="67" t="s">
        <v>3315</v>
      </c>
      <c r="L1245" s="67" t="s">
        <v>462</v>
      </c>
      <c r="M1245" s="63" t="str">
        <f>VLOOKUP(D1245,'[3]NEW LEGEND 2026'!G:I,3,0)</f>
        <v>KAWASAKI</v>
      </c>
      <c r="N1245" s="63" t="str">
        <f>VLOOKUP(D1245,'[3]NEW LEGEND 2026'!G:J,4,0)</f>
        <v>BLACK/RED</v>
      </c>
      <c r="O1245" s="68" t="str">
        <f t="shared" si="115"/>
        <v>JUL</v>
      </c>
      <c r="P1245" s="68">
        <f t="shared" si="116"/>
        <v>2</v>
      </c>
      <c r="Q1245" s="68">
        <f t="shared" si="117"/>
        <v>2026</v>
      </c>
      <c r="R1245" s="69">
        <f t="shared" si="118"/>
        <v>-152.58405092592875</v>
      </c>
      <c r="S1245" s="69">
        <f t="shared" si="119"/>
        <v>-118.40991898148059</v>
      </c>
      <c r="T1245" s="70" t="str">
        <f t="shared" si="120"/>
        <v>1-30 DAYS</v>
      </c>
      <c r="U1245" s="70" t="str">
        <f t="shared" si="120"/>
        <v>1-30 DAYS</v>
      </c>
    </row>
    <row r="1246" spans="1:21">
      <c r="A1246" s="63" t="str">
        <f>VLOOKUP(L1246,[1]Sheet1!$N:$P,3,0)</f>
        <v>M1 MALUNGON</v>
      </c>
      <c r="B1246" s="66">
        <v>46147.442118055558</v>
      </c>
      <c r="C1246" s="66">
        <v>46205.584050925929</v>
      </c>
      <c r="D1246" s="67" t="s">
        <v>663</v>
      </c>
      <c r="E1246" s="67" t="s">
        <v>664</v>
      </c>
      <c r="F1246" s="1">
        <v>1</v>
      </c>
      <c r="G1246" s="63" t="str">
        <f>VLOOKUP(D1246,[2]MINDANAO!$B:$C,2,0)</f>
        <v>CT125</v>
      </c>
      <c r="H1246" s="67">
        <v>58118</v>
      </c>
      <c r="I1246" s="63" t="str">
        <f>VLOOKUP(L1246,'[3]NEW LEGEND 2026'!M:S,7,0)</f>
        <v>MUTI</v>
      </c>
      <c r="J1246" s="67" t="s">
        <v>3316</v>
      </c>
      <c r="K1246" s="67" t="s">
        <v>3317</v>
      </c>
      <c r="L1246" s="67" t="s">
        <v>462</v>
      </c>
      <c r="M1246" s="63" t="str">
        <f>VLOOKUP(D1246,'[3]NEW LEGEND 2026'!G:I,3,0)</f>
        <v>KAWASAKI</v>
      </c>
      <c r="N1246" s="63" t="str">
        <f>VLOOKUP(D1246,'[3]NEW LEGEND 2026'!G:J,4,0)</f>
        <v>BLACK/RED</v>
      </c>
      <c r="O1246" s="68" t="str">
        <f t="shared" si="115"/>
        <v>JUL</v>
      </c>
      <c r="P1246" s="68">
        <f t="shared" si="116"/>
        <v>2</v>
      </c>
      <c r="Q1246" s="68">
        <f t="shared" si="117"/>
        <v>2026</v>
      </c>
      <c r="R1246" s="69">
        <f t="shared" si="118"/>
        <v>-152.58405092592875</v>
      </c>
      <c r="S1246" s="69">
        <f t="shared" si="119"/>
        <v>-94.44211805555824</v>
      </c>
      <c r="T1246" s="70" t="str">
        <f t="shared" si="120"/>
        <v>1-30 DAYS</v>
      </c>
      <c r="U1246" s="70" t="str">
        <f t="shared" si="120"/>
        <v>1-30 DAYS</v>
      </c>
    </row>
    <row r="1247" spans="1:21">
      <c r="A1247" s="63" t="str">
        <f>VLOOKUP(L1247,[1]Sheet1!$N:$P,3,0)</f>
        <v>M1 MALUNGON</v>
      </c>
      <c r="B1247" s="66">
        <v>46148.598194444443</v>
      </c>
      <c r="C1247" s="66">
        <v>46205.584050925929</v>
      </c>
      <c r="D1247" s="67" t="s">
        <v>663</v>
      </c>
      <c r="E1247" s="67" t="s">
        <v>664</v>
      </c>
      <c r="F1247" s="1">
        <v>1</v>
      </c>
      <c r="G1247" s="63" t="str">
        <f>VLOOKUP(D1247,[2]MINDANAO!$B:$C,2,0)</f>
        <v>CT125</v>
      </c>
      <c r="H1247" s="67">
        <v>58118</v>
      </c>
      <c r="I1247" s="63" t="str">
        <f>VLOOKUP(L1247,'[3]NEW LEGEND 2026'!M:S,7,0)</f>
        <v>MUTI</v>
      </c>
      <c r="J1247" s="67" t="s">
        <v>3318</v>
      </c>
      <c r="K1247" s="67" t="s">
        <v>3319</v>
      </c>
      <c r="L1247" s="67" t="s">
        <v>462</v>
      </c>
      <c r="M1247" s="63" t="str">
        <f>VLOOKUP(D1247,'[3]NEW LEGEND 2026'!G:I,3,0)</f>
        <v>KAWASAKI</v>
      </c>
      <c r="N1247" s="63" t="str">
        <f>VLOOKUP(D1247,'[3]NEW LEGEND 2026'!G:J,4,0)</f>
        <v>BLACK/RED</v>
      </c>
      <c r="O1247" s="68" t="str">
        <f t="shared" si="115"/>
        <v>JUL</v>
      </c>
      <c r="P1247" s="68">
        <f t="shared" si="116"/>
        <v>2</v>
      </c>
      <c r="Q1247" s="68">
        <f t="shared" si="117"/>
        <v>2026</v>
      </c>
      <c r="R1247" s="69">
        <f t="shared" si="118"/>
        <v>-152.58405092592875</v>
      </c>
      <c r="S1247" s="69">
        <f t="shared" si="119"/>
        <v>-95.598194444442925</v>
      </c>
      <c r="T1247" s="70" t="str">
        <f t="shared" si="120"/>
        <v>1-30 DAYS</v>
      </c>
      <c r="U1247" s="70" t="str">
        <f t="shared" si="120"/>
        <v>1-30 DAYS</v>
      </c>
    </row>
    <row r="1248" spans="1:21">
      <c r="A1248" s="63" t="str">
        <f>VLOOKUP(L1248,[1]Sheet1!$N:$P,3,0)</f>
        <v>M1 MALUNGON</v>
      </c>
      <c r="B1248" s="66">
        <v>46147.422210648147</v>
      </c>
      <c r="C1248" s="66">
        <v>46205.584050925929</v>
      </c>
      <c r="D1248" s="67" t="s">
        <v>907</v>
      </c>
      <c r="E1248" s="67" t="s">
        <v>908</v>
      </c>
      <c r="F1248" s="1">
        <v>1</v>
      </c>
      <c r="G1248" s="63" t="str">
        <f>VLOOKUP(D1248,[2]MINDANAO!$B:$C,2,0)</f>
        <v>CT125</v>
      </c>
      <c r="H1248" s="67">
        <v>59246</v>
      </c>
      <c r="I1248" s="63" t="str">
        <f>VLOOKUP(L1248,'[3]NEW LEGEND 2026'!M:S,7,0)</f>
        <v>MUTI</v>
      </c>
      <c r="J1248" s="67" t="s">
        <v>3320</v>
      </c>
      <c r="K1248" s="67" t="s">
        <v>3321</v>
      </c>
      <c r="L1248" s="67" t="s">
        <v>462</v>
      </c>
      <c r="M1248" s="63" t="str">
        <f>VLOOKUP(D1248,'[3]NEW LEGEND 2026'!G:I,3,0)</f>
        <v>KAWASAKI</v>
      </c>
      <c r="N1248" s="63" t="str">
        <f>VLOOKUP(D1248,'[3]NEW LEGEND 2026'!G:J,4,0)</f>
        <v>BLACK/GRAY</v>
      </c>
      <c r="O1248" s="68" t="str">
        <f t="shared" si="115"/>
        <v>JUL</v>
      </c>
      <c r="P1248" s="68">
        <f t="shared" si="116"/>
        <v>2</v>
      </c>
      <c r="Q1248" s="68">
        <f t="shared" si="117"/>
        <v>2026</v>
      </c>
      <c r="R1248" s="69">
        <f t="shared" si="118"/>
        <v>-152.58405092592875</v>
      </c>
      <c r="S1248" s="69">
        <f t="shared" si="119"/>
        <v>-94.422210648146574</v>
      </c>
      <c r="T1248" s="70" t="str">
        <f t="shared" si="120"/>
        <v>1-30 DAYS</v>
      </c>
      <c r="U1248" s="70" t="str">
        <f t="shared" si="120"/>
        <v>1-30 DAYS</v>
      </c>
    </row>
    <row r="1249" spans="1:21">
      <c r="A1249" s="63" t="str">
        <f>VLOOKUP(L1249,[1]Sheet1!$N:$P,3,0)</f>
        <v>M1 MALUNGON</v>
      </c>
      <c r="B1249" s="66">
        <v>46148.598194444443</v>
      </c>
      <c r="C1249" s="66">
        <v>46205.584050925929</v>
      </c>
      <c r="D1249" s="67" t="s">
        <v>663</v>
      </c>
      <c r="E1249" s="67" t="s">
        <v>664</v>
      </c>
      <c r="F1249" s="1">
        <v>1</v>
      </c>
      <c r="G1249" s="63" t="str">
        <f>VLOOKUP(D1249,[2]MINDANAO!$B:$C,2,0)</f>
        <v>CT125</v>
      </c>
      <c r="H1249" s="67">
        <v>58118</v>
      </c>
      <c r="I1249" s="63" t="str">
        <f>VLOOKUP(L1249,'[3]NEW LEGEND 2026'!M:S,7,0)</f>
        <v>MUTI</v>
      </c>
      <c r="J1249" s="67" t="s">
        <v>3322</v>
      </c>
      <c r="K1249" s="67" t="s">
        <v>3323</v>
      </c>
      <c r="L1249" s="67" t="s">
        <v>462</v>
      </c>
      <c r="M1249" s="63" t="str">
        <f>VLOOKUP(D1249,'[3]NEW LEGEND 2026'!G:I,3,0)</f>
        <v>KAWASAKI</v>
      </c>
      <c r="N1249" s="63" t="str">
        <f>VLOOKUP(D1249,'[3]NEW LEGEND 2026'!G:J,4,0)</f>
        <v>BLACK/RED</v>
      </c>
      <c r="O1249" s="68" t="str">
        <f t="shared" si="115"/>
        <v>JUL</v>
      </c>
      <c r="P1249" s="68">
        <f t="shared" si="116"/>
        <v>2</v>
      </c>
      <c r="Q1249" s="68">
        <f t="shared" si="117"/>
        <v>2026</v>
      </c>
      <c r="R1249" s="69">
        <f t="shared" si="118"/>
        <v>-152.58405092592875</v>
      </c>
      <c r="S1249" s="69">
        <f t="shared" si="119"/>
        <v>-95.598194444442925</v>
      </c>
      <c r="T1249" s="70" t="str">
        <f t="shared" si="120"/>
        <v>1-30 DAYS</v>
      </c>
      <c r="U1249" s="70" t="str">
        <f t="shared" si="120"/>
        <v>1-30 DAYS</v>
      </c>
    </row>
    <row r="1250" spans="1:21">
      <c r="A1250" s="63" t="str">
        <f>VLOOKUP(L1250,[1]Sheet1!$N:$P,3,0)</f>
        <v>M1 MALUNGON</v>
      </c>
      <c r="B1250" s="66">
        <v>46142.462604166663</v>
      </c>
      <c r="C1250" s="66">
        <v>46205.584050925929</v>
      </c>
      <c r="D1250" s="67" t="s">
        <v>663</v>
      </c>
      <c r="E1250" s="67" t="s">
        <v>664</v>
      </c>
      <c r="F1250" s="1">
        <v>1</v>
      </c>
      <c r="G1250" s="63" t="str">
        <f>VLOOKUP(D1250,[2]MINDANAO!$B:$C,2,0)</f>
        <v>CT125</v>
      </c>
      <c r="H1250" s="67">
        <v>58118</v>
      </c>
      <c r="I1250" s="63" t="str">
        <f>VLOOKUP(L1250,'[3]NEW LEGEND 2026'!M:S,7,0)</f>
        <v>MUTI</v>
      </c>
      <c r="J1250" s="67" t="s">
        <v>3324</v>
      </c>
      <c r="K1250" s="67" t="s">
        <v>3325</v>
      </c>
      <c r="L1250" s="67" t="s">
        <v>462</v>
      </c>
      <c r="M1250" s="63" t="str">
        <f>VLOOKUP(D1250,'[3]NEW LEGEND 2026'!G:I,3,0)</f>
        <v>KAWASAKI</v>
      </c>
      <c r="N1250" s="63" t="str">
        <f>VLOOKUP(D1250,'[3]NEW LEGEND 2026'!G:J,4,0)</f>
        <v>BLACK/RED</v>
      </c>
      <c r="O1250" s="68" t="str">
        <f t="shared" si="115"/>
        <v>JUL</v>
      </c>
      <c r="P1250" s="68">
        <f t="shared" si="116"/>
        <v>2</v>
      </c>
      <c r="Q1250" s="68">
        <f t="shared" si="117"/>
        <v>2026</v>
      </c>
      <c r="R1250" s="69">
        <f t="shared" si="118"/>
        <v>-152.58405092592875</v>
      </c>
      <c r="S1250" s="69">
        <f t="shared" si="119"/>
        <v>-89.462604166663368</v>
      </c>
      <c r="T1250" s="70" t="str">
        <f t="shared" si="120"/>
        <v>1-30 DAYS</v>
      </c>
      <c r="U1250" s="70" t="str">
        <f t="shared" si="120"/>
        <v>1-30 DAYS</v>
      </c>
    </row>
    <row r="1251" spans="1:21">
      <c r="A1251" s="63" t="str">
        <f>VLOOKUP(L1251,[1]Sheet1!$N:$P,3,0)</f>
        <v>M1 MALUNGON</v>
      </c>
      <c r="B1251" s="66">
        <v>46203.464085648149</v>
      </c>
      <c r="C1251" s="66">
        <v>46205.584050925929</v>
      </c>
      <c r="D1251" s="67" t="s">
        <v>831</v>
      </c>
      <c r="E1251" s="67" t="s">
        <v>832</v>
      </c>
      <c r="F1251" s="1">
        <v>1</v>
      </c>
      <c r="G1251" s="63" t="str">
        <f>VLOOKUP(D1251,[2]MINDANAO!$B:$C,2,0)</f>
        <v>TMX ALPHA FI</v>
      </c>
      <c r="H1251" s="67">
        <v>56358</v>
      </c>
      <c r="I1251" s="63" t="str">
        <f>VLOOKUP(L1251,'[3]NEW LEGEND 2026'!M:S,7,0)</f>
        <v>MUTI</v>
      </c>
      <c r="J1251" s="67" t="s">
        <v>3326</v>
      </c>
      <c r="K1251" s="67" t="s">
        <v>3327</v>
      </c>
      <c r="L1251" s="67" t="s">
        <v>462</v>
      </c>
      <c r="M1251" s="63" t="str">
        <f>VLOOKUP(D1251,'[3]NEW LEGEND 2026'!G:I,3,0)</f>
        <v>HONDA</v>
      </c>
      <c r="N1251" s="63" t="str">
        <f>VLOOKUP(D1251,'[3]NEW LEGEND 2026'!G:J,4,0)</f>
        <v>BLACK</v>
      </c>
      <c r="O1251" s="68" t="str">
        <f t="shared" si="115"/>
        <v>JUL</v>
      </c>
      <c r="P1251" s="68">
        <f t="shared" si="116"/>
        <v>2</v>
      </c>
      <c r="Q1251" s="68">
        <f t="shared" si="117"/>
        <v>2026</v>
      </c>
      <c r="R1251" s="69">
        <f t="shared" si="118"/>
        <v>-152.58405092592875</v>
      </c>
      <c r="S1251" s="69">
        <f t="shared" si="119"/>
        <v>-150.46408564814919</v>
      </c>
      <c r="T1251" s="70" t="str">
        <f t="shared" si="120"/>
        <v>1-30 DAYS</v>
      </c>
      <c r="U1251" s="70" t="str">
        <f t="shared" si="120"/>
        <v>1-30 DAYS</v>
      </c>
    </row>
    <row r="1252" spans="1:21">
      <c r="A1252" s="63" t="str">
        <f>VLOOKUP(L1252,[1]Sheet1!$N:$P,3,0)</f>
        <v>M1 MALUNGON</v>
      </c>
      <c r="B1252" s="66">
        <v>46203.464085648149</v>
      </c>
      <c r="C1252" s="66">
        <v>46205.584050925929</v>
      </c>
      <c r="D1252" s="67" t="s">
        <v>831</v>
      </c>
      <c r="E1252" s="67" t="s">
        <v>832</v>
      </c>
      <c r="F1252" s="1">
        <v>1</v>
      </c>
      <c r="G1252" s="63" t="str">
        <f>VLOOKUP(D1252,[2]MINDANAO!$B:$C,2,0)</f>
        <v>TMX ALPHA FI</v>
      </c>
      <c r="H1252" s="67">
        <v>56358</v>
      </c>
      <c r="I1252" s="63" t="str">
        <f>VLOOKUP(L1252,'[3]NEW LEGEND 2026'!M:S,7,0)</f>
        <v>MUTI</v>
      </c>
      <c r="J1252" s="67" t="s">
        <v>3328</v>
      </c>
      <c r="K1252" s="67" t="s">
        <v>3329</v>
      </c>
      <c r="L1252" s="67" t="s">
        <v>462</v>
      </c>
      <c r="M1252" s="63" t="str">
        <f>VLOOKUP(D1252,'[3]NEW LEGEND 2026'!G:I,3,0)</f>
        <v>HONDA</v>
      </c>
      <c r="N1252" s="63" t="str">
        <f>VLOOKUP(D1252,'[3]NEW LEGEND 2026'!G:J,4,0)</f>
        <v>BLACK</v>
      </c>
      <c r="O1252" s="68" t="str">
        <f t="shared" si="115"/>
        <v>JUL</v>
      </c>
      <c r="P1252" s="68">
        <f t="shared" si="116"/>
        <v>2</v>
      </c>
      <c r="Q1252" s="68">
        <f t="shared" si="117"/>
        <v>2026</v>
      </c>
      <c r="R1252" s="69">
        <f t="shared" si="118"/>
        <v>-152.58405092592875</v>
      </c>
      <c r="S1252" s="69">
        <f t="shared" si="119"/>
        <v>-150.46408564814919</v>
      </c>
      <c r="T1252" s="70" t="str">
        <f t="shared" si="120"/>
        <v>1-30 DAYS</v>
      </c>
      <c r="U1252" s="70" t="str">
        <f t="shared" si="120"/>
        <v>1-30 DAYS</v>
      </c>
    </row>
    <row r="1253" spans="1:21">
      <c r="A1253" s="63" t="str">
        <f>VLOOKUP(L1253,[1]Sheet1!$N:$P,3,0)</f>
        <v>M1 MALUNGON</v>
      </c>
      <c r="B1253" s="66">
        <v>46203.464085648149</v>
      </c>
      <c r="C1253" s="66">
        <v>46205.584050925929</v>
      </c>
      <c r="D1253" s="67" t="s">
        <v>553</v>
      </c>
      <c r="E1253" s="67" t="s">
        <v>554</v>
      </c>
      <c r="F1253" s="1">
        <v>1</v>
      </c>
      <c r="G1253" s="63" t="str">
        <f>VLOOKUP(D1253,[2]MINDANAO!$B:$C,2,0)</f>
        <v>TMX ALPHA FI</v>
      </c>
      <c r="H1253" s="67">
        <v>56356</v>
      </c>
      <c r="I1253" s="63" t="str">
        <f>VLOOKUP(L1253,'[3]NEW LEGEND 2026'!M:S,7,0)</f>
        <v>MUTI</v>
      </c>
      <c r="J1253" s="67" t="s">
        <v>3330</v>
      </c>
      <c r="K1253" s="67" t="s">
        <v>3331</v>
      </c>
      <c r="L1253" s="67" t="s">
        <v>462</v>
      </c>
      <c r="M1253" s="63" t="str">
        <f>VLOOKUP(D1253,'[3]NEW LEGEND 2026'!G:I,3,0)</f>
        <v>HONDA</v>
      </c>
      <c r="N1253" s="63" t="str">
        <f>VLOOKUP(D1253,'[3]NEW LEGEND 2026'!G:J,4,0)</f>
        <v>SILVER</v>
      </c>
      <c r="O1253" s="68" t="str">
        <f t="shared" si="115"/>
        <v>JUL</v>
      </c>
      <c r="P1253" s="68">
        <f t="shared" si="116"/>
        <v>2</v>
      </c>
      <c r="Q1253" s="68">
        <f t="shared" si="117"/>
        <v>2026</v>
      </c>
      <c r="R1253" s="69">
        <f t="shared" si="118"/>
        <v>-152.58405092592875</v>
      </c>
      <c r="S1253" s="69">
        <f t="shared" si="119"/>
        <v>-150.46408564814919</v>
      </c>
      <c r="T1253" s="70" t="str">
        <f t="shared" si="120"/>
        <v>1-30 DAYS</v>
      </c>
      <c r="U1253" s="70" t="str">
        <f t="shared" si="120"/>
        <v>1-30 DAYS</v>
      </c>
    </row>
    <row r="1254" spans="1:21">
      <c r="A1254" s="63" t="str">
        <f>VLOOKUP(L1254,[1]Sheet1!$N:$P,3,0)</f>
        <v>M1 HONDA ISULAN</v>
      </c>
      <c r="B1254" s="66">
        <v>46203.644745370373</v>
      </c>
      <c r="C1254" s="66">
        <v>46205.671597222223</v>
      </c>
      <c r="D1254" s="67" t="s">
        <v>966</v>
      </c>
      <c r="E1254" s="67" t="s">
        <v>967</v>
      </c>
      <c r="F1254" s="1">
        <v>1</v>
      </c>
      <c r="G1254" s="63" t="str">
        <f>VLOOKUP(D1254,[2]MINDANAO!$B:$C,2,0)</f>
        <v>TMX150 SUPREMO</v>
      </c>
      <c r="H1254" s="67">
        <v>76598</v>
      </c>
      <c r="I1254" s="63" t="str">
        <f>VLOOKUP(L1254,'[3]NEW LEGEND 2026'!M:S,7,0)</f>
        <v>HONDA</v>
      </c>
      <c r="J1254" s="67" t="s">
        <v>3332</v>
      </c>
      <c r="K1254" s="67" t="s">
        <v>3333</v>
      </c>
      <c r="L1254" s="67" t="s">
        <v>406</v>
      </c>
      <c r="M1254" s="63" t="str">
        <f>VLOOKUP(D1254,'[3]NEW LEGEND 2026'!G:I,3,0)</f>
        <v>HONDA</v>
      </c>
      <c r="N1254" s="63" t="str">
        <f>VLOOKUP(D1254,'[3]NEW LEGEND 2026'!G:J,4,0)</f>
        <v>RED</v>
      </c>
      <c r="O1254" s="68" t="str">
        <f t="shared" si="115"/>
        <v>JUL</v>
      </c>
      <c r="P1254" s="68">
        <f t="shared" si="116"/>
        <v>2</v>
      </c>
      <c r="Q1254" s="68">
        <f t="shared" si="117"/>
        <v>2026</v>
      </c>
      <c r="R1254" s="69">
        <f t="shared" si="118"/>
        <v>-152.67159722222277</v>
      </c>
      <c r="S1254" s="69">
        <f t="shared" si="119"/>
        <v>-150.64474537037313</v>
      </c>
      <c r="T1254" s="70" t="str">
        <f t="shared" si="120"/>
        <v>1-30 DAYS</v>
      </c>
      <c r="U1254" s="70" t="str">
        <f t="shared" si="120"/>
        <v>1-30 DAYS</v>
      </c>
    </row>
    <row r="1255" spans="1:21">
      <c r="A1255" s="63" t="str">
        <f>VLOOKUP(L1255,[1]Sheet1!$N:$P,3,0)</f>
        <v>M1 BANSALAN</v>
      </c>
      <c r="B1255" s="66">
        <v>45440.337951388887</v>
      </c>
      <c r="C1255" s="66">
        <v>46206.367326388892</v>
      </c>
      <c r="D1255" s="67" t="s">
        <v>3334</v>
      </c>
      <c r="E1255" s="67" t="s">
        <v>3335</v>
      </c>
      <c r="F1255" s="1">
        <v>1</v>
      </c>
      <c r="G1255" s="63" t="str">
        <f>VLOOKUP(D1255,[2]MINDANAO!$B:$C,2,0)</f>
        <v>BURGMAN STREET EX</v>
      </c>
      <c r="H1255" s="67">
        <v>88172</v>
      </c>
      <c r="I1255" s="63" t="str">
        <f>VLOOKUP(L1255,'[3]NEW LEGEND 2026'!M:S,7,0)</f>
        <v>MUTI</v>
      </c>
      <c r="J1255" s="67" t="s">
        <v>3336</v>
      </c>
      <c r="K1255" s="67" t="s">
        <v>3337</v>
      </c>
      <c r="L1255" s="67" t="s">
        <v>900</v>
      </c>
      <c r="M1255" s="63" t="str">
        <f>VLOOKUP(D1255,'[3]NEW LEGEND 2026'!G:I,3,0)</f>
        <v>SUZUKI</v>
      </c>
      <c r="N1255" s="63" t="str">
        <f>VLOOKUP(D1255,'[3]NEW LEGEND 2026'!G:J,4,0)</f>
        <v>BRONZE</v>
      </c>
      <c r="O1255" s="68" t="str">
        <f t="shared" si="115"/>
        <v>JUL</v>
      </c>
      <c r="P1255" s="68">
        <f t="shared" si="116"/>
        <v>3</v>
      </c>
      <c r="Q1255" s="68">
        <f t="shared" si="117"/>
        <v>2026</v>
      </c>
      <c r="R1255" s="69">
        <f t="shared" si="118"/>
        <v>-153.36732638889225</v>
      </c>
      <c r="S1255" s="69">
        <f t="shared" si="119"/>
        <v>612.66204861111328</v>
      </c>
      <c r="T1255" s="70" t="str">
        <f t="shared" si="120"/>
        <v>1-30 DAYS</v>
      </c>
      <c r="U1255" s="70" t="str">
        <f t="shared" si="120"/>
        <v>91 DAYS UP</v>
      </c>
    </row>
    <row r="1256" spans="1:21">
      <c r="A1256" s="63" t="str">
        <f>VLOOKUP(L1256,[1]Sheet1!$N:$P,3,0)</f>
        <v>M2 CATALUNAN GRANDE</v>
      </c>
      <c r="B1256" s="66">
        <v>46206.408842592587</v>
      </c>
      <c r="C1256" s="66">
        <v>46206.408842592587</v>
      </c>
      <c r="D1256" s="67" t="s">
        <v>3196</v>
      </c>
      <c r="E1256" s="67" t="s">
        <v>3197</v>
      </c>
      <c r="F1256" s="1">
        <v>1</v>
      </c>
      <c r="G1256" s="63" t="str">
        <f>VLOOKUP(D1256,[2]MINDANAO!$B:$C,2,0)</f>
        <v>MIO GEAR S</v>
      </c>
      <c r="H1256" s="67">
        <v>68006.25</v>
      </c>
      <c r="I1256" s="63" t="str">
        <f>VLOOKUP(L1256,'[3]NEW LEGEND 2026'!M:S,7,0)</f>
        <v>ULTIMATE</v>
      </c>
      <c r="J1256" s="67" t="s">
        <v>3338</v>
      </c>
      <c r="K1256" s="67" t="s">
        <v>3339</v>
      </c>
      <c r="L1256" s="67" t="s">
        <v>675</v>
      </c>
      <c r="M1256" s="63" t="str">
        <f>VLOOKUP(D1256,'[3]NEW LEGEND 2026'!G:I,3,0)</f>
        <v>YAMAHA</v>
      </c>
      <c r="N1256" s="63" t="str">
        <f>VLOOKUP(D1256,'[3]NEW LEGEND 2026'!G:J,4,0)</f>
        <v>MATTE GRAY</v>
      </c>
      <c r="O1256" s="68" t="str">
        <f t="shared" si="115"/>
        <v>JUL</v>
      </c>
      <c r="P1256" s="68">
        <f t="shared" si="116"/>
        <v>3</v>
      </c>
      <c r="Q1256" s="68">
        <f t="shared" si="117"/>
        <v>2026</v>
      </c>
      <c r="R1256" s="69">
        <f t="shared" si="118"/>
        <v>-153.40884259258746</v>
      </c>
      <c r="S1256" s="69">
        <f t="shared" si="119"/>
        <v>-153.40884259258746</v>
      </c>
      <c r="T1256" s="70" t="str">
        <f t="shared" si="120"/>
        <v>1-30 DAYS</v>
      </c>
      <c r="U1256" s="70" t="str">
        <f t="shared" si="120"/>
        <v>1-30 DAYS</v>
      </c>
    </row>
    <row r="1257" spans="1:21">
      <c r="A1257" s="63" t="str">
        <f>VLOOKUP(L1257,[1]Sheet1!$N:$P,3,0)</f>
        <v>M2 CATALUNAN GRANDE</v>
      </c>
      <c r="B1257" s="66">
        <v>46206.408842592587</v>
      </c>
      <c r="C1257" s="66">
        <v>46206.408842592587</v>
      </c>
      <c r="D1257" s="67" t="s">
        <v>3196</v>
      </c>
      <c r="E1257" s="67" t="s">
        <v>3197</v>
      </c>
      <c r="F1257" s="1">
        <v>1</v>
      </c>
      <c r="G1257" s="63" t="str">
        <f>VLOOKUP(D1257,[2]MINDANAO!$B:$C,2,0)</f>
        <v>MIO GEAR S</v>
      </c>
      <c r="H1257" s="67">
        <v>68006.25</v>
      </c>
      <c r="I1257" s="63" t="str">
        <f>VLOOKUP(L1257,'[3]NEW LEGEND 2026'!M:S,7,0)</f>
        <v>ULTIMATE</v>
      </c>
      <c r="J1257" s="67" t="s">
        <v>3340</v>
      </c>
      <c r="K1257" s="67" t="s">
        <v>3341</v>
      </c>
      <c r="L1257" s="67" t="s">
        <v>675</v>
      </c>
      <c r="M1257" s="63" t="str">
        <f>VLOOKUP(D1257,'[3]NEW LEGEND 2026'!G:I,3,0)</f>
        <v>YAMAHA</v>
      </c>
      <c r="N1257" s="63" t="str">
        <f>VLOOKUP(D1257,'[3]NEW LEGEND 2026'!G:J,4,0)</f>
        <v>MATTE GRAY</v>
      </c>
      <c r="O1257" s="68" t="str">
        <f t="shared" si="115"/>
        <v>JUL</v>
      </c>
      <c r="P1257" s="68">
        <f t="shared" si="116"/>
        <v>3</v>
      </c>
      <c r="Q1257" s="68">
        <f t="shared" si="117"/>
        <v>2026</v>
      </c>
      <c r="R1257" s="69">
        <f t="shared" si="118"/>
        <v>-153.40884259258746</v>
      </c>
      <c r="S1257" s="69">
        <f t="shared" si="119"/>
        <v>-153.40884259258746</v>
      </c>
      <c r="T1257" s="70" t="str">
        <f t="shared" si="120"/>
        <v>1-30 DAYS</v>
      </c>
      <c r="U1257" s="70" t="str">
        <f t="shared" si="120"/>
        <v>1-30 DAYS</v>
      </c>
    </row>
    <row r="1258" spans="1:21">
      <c r="A1258" s="63" t="str">
        <f>VLOOKUP(L1258,[1]Sheet1!$N:$P,3,0)</f>
        <v>M1 HONDA ISULAN</v>
      </c>
      <c r="B1258" s="66">
        <v>46164.394606481481</v>
      </c>
      <c r="C1258" s="66">
        <v>46206.566319444442</v>
      </c>
      <c r="D1258" s="67" t="s">
        <v>1464</v>
      </c>
      <c r="E1258" s="67" t="s">
        <v>1465</v>
      </c>
      <c r="F1258" s="1">
        <v>1</v>
      </c>
      <c r="G1258" s="63" t="str">
        <f>VLOOKUP(D1258,[2]MINDANAO!$B:$C,2,0)</f>
        <v>NAVI</v>
      </c>
      <c r="H1258" s="67">
        <v>58990</v>
      </c>
      <c r="I1258" s="63" t="str">
        <f>VLOOKUP(L1258,'[3]NEW LEGEND 2026'!M:S,7,0)</f>
        <v>HONDA</v>
      </c>
      <c r="J1258" s="67" t="s">
        <v>3342</v>
      </c>
      <c r="K1258" s="67" t="s">
        <v>3343</v>
      </c>
      <c r="L1258" s="67" t="s">
        <v>406</v>
      </c>
      <c r="M1258" s="63" t="str">
        <f>VLOOKUP(D1258,'[3]NEW LEGEND 2026'!G:I,3,0)</f>
        <v>HONDA</v>
      </c>
      <c r="N1258" s="63" t="str">
        <f>VLOOKUP(D1258,'[3]NEW LEGEND 2026'!G:J,4,0)</f>
        <v>GREEN/BLACK</v>
      </c>
      <c r="O1258" s="68" t="str">
        <f t="shared" si="115"/>
        <v>JUL</v>
      </c>
      <c r="P1258" s="68">
        <f t="shared" si="116"/>
        <v>3</v>
      </c>
      <c r="Q1258" s="68">
        <f t="shared" si="117"/>
        <v>2026</v>
      </c>
      <c r="R1258" s="69">
        <f t="shared" si="118"/>
        <v>-153.56631944444234</v>
      </c>
      <c r="S1258" s="69">
        <f t="shared" si="119"/>
        <v>-111.39460648148088</v>
      </c>
      <c r="T1258" s="70" t="str">
        <f t="shared" si="120"/>
        <v>1-30 DAYS</v>
      </c>
      <c r="U1258" s="70" t="str">
        <f t="shared" si="120"/>
        <v>1-30 DAYS</v>
      </c>
    </row>
    <row r="1259" spans="1:21">
      <c r="A1259" s="63" t="str">
        <f>VLOOKUP(L1259,[1]Sheet1!$N:$P,3,0)</f>
        <v>GREATWALL</v>
      </c>
      <c r="B1259" s="66">
        <v>46206.605671296304</v>
      </c>
      <c r="C1259" s="66">
        <v>46206.605671296304</v>
      </c>
      <c r="D1259" s="67" t="s">
        <v>2165</v>
      </c>
      <c r="E1259" s="67" t="s">
        <v>2166</v>
      </c>
      <c r="F1259" s="1">
        <v>1</v>
      </c>
      <c r="G1259" s="63" t="str">
        <f>VLOOKUP(D1259,[2]MINDANAO!$B:$C,2,0)</f>
        <v>CLICK160 FI</v>
      </c>
      <c r="H1259" s="67">
        <v>104990</v>
      </c>
      <c r="I1259" s="63" t="str">
        <f>VLOOKUP(L1259,'[3]NEW LEGEND 2026'!M:S,7,0)</f>
        <v>ULTIMATE</v>
      </c>
      <c r="J1259" s="67" t="s">
        <v>3344</v>
      </c>
      <c r="K1259" s="67" t="s">
        <v>3345</v>
      </c>
      <c r="L1259" s="67" t="s">
        <v>2451</v>
      </c>
      <c r="M1259" s="63" t="str">
        <f>VLOOKUP(D1259,'[3]NEW LEGEND 2026'!G:I,3,0)</f>
        <v>HONDA</v>
      </c>
      <c r="N1259" s="63" t="str">
        <f>VLOOKUP(D1259,'[3]NEW LEGEND 2026'!G:J,4,0)</f>
        <v>SILVER</v>
      </c>
      <c r="O1259" s="68" t="str">
        <f t="shared" si="115"/>
        <v>JUL</v>
      </c>
      <c r="P1259" s="68">
        <f t="shared" si="116"/>
        <v>3</v>
      </c>
      <c r="Q1259" s="68">
        <f t="shared" si="117"/>
        <v>2026</v>
      </c>
      <c r="R1259" s="69">
        <f t="shared" si="118"/>
        <v>-153.60567129630363</v>
      </c>
      <c r="S1259" s="69">
        <f t="shared" si="119"/>
        <v>-153.60567129630363</v>
      </c>
      <c r="T1259" s="70" t="str">
        <f t="shared" si="120"/>
        <v>1-30 DAYS</v>
      </c>
      <c r="U1259" s="70" t="str">
        <f t="shared" si="120"/>
        <v>1-30 DAYS</v>
      </c>
    </row>
    <row r="1260" spans="1:21">
      <c r="A1260" s="63" t="str">
        <f>VLOOKUP(L1260,[1]Sheet1!$N:$P,3,0)</f>
        <v>M1 ISULAN</v>
      </c>
      <c r="B1260" s="66">
        <v>46206.677557870367</v>
      </c>
      <c r="C1260" s="66">
        <v>46206.677557870367</v>
      </c>
      <c r="D1260" s="67" t="s">
        <v>1614</v>
      </c>
      <c r="E1260" s="67" t="s">
        <v>1615</v>
      </c>
      <c r="F1260" s="1">
        <v>1</v>
      </c>
      <c r="G1260" s="63" t="str">
        <f>VLOOKUP(D1260,[2]MINDANAO!$B:$C,2,0)</f>
        <v>XTZ125</v>
      </c>
      <c r="H1260" s="67">
        <v>85446</v>
      </c>
      <c r="I1260" s="63" t="str">
        <f>VLOOKUP(L1260,'[3]NEW LEGEND 2026'!M:S,7,0)</f>
        <v>MUTI</v>
      </c>
      <c r="J1260" s="67" t="s">
        <v>3346</v>
      </c>
      <c r="K1260" s="67" t="s">
        <v>3347</v>
      </c>
      <c r="L1260" s="67" t="s">
        <v>391</v>
      </c>
      <c r="M1260" s="63" t="str">
        <f>VLOOKUP(D1260,'[3]NEW LEGEND 2026'!G:I,3,0)</f>
        <v>YAMAHA</v>
      </c>
      <c r="N1260" s="63" t="str">
        <f>VLOOKUP(D1260,'[3]NEW LEGEND 2026'!G:J,4,0)</f>
        <v>LUE</v>
      </c>
      <c r="O1260" s="68" t="str">
        <f t="shared" si="115"/>
        <v>JUL</v>
      </c>
      <c r="P1260" s="68">
        <f t="shared" si="116"/>
        <v>3</v>
      </c>
      <c r="Q1260" s="68">
        <f t="shared" si="117"/>
        <v>2026</v>
      </c>
      <c r="R1260" s="69">
        <f t="shared" si="118"/>
        <v>-153.67755787036731</v>
      </c>
      <c r="S1260" s="69">
        <f t="shared" si="119"/>
        <v>-153.67755787036731</v>
      </c>
      <c r="T1260" s="70" t="str">
        <f t="shared" si="120"/>
        <v>1-30 DAYS</v>
      </c>
      <c r="U1260" s="70" t="str">
        <f t="shared" si="120"/>
        <v>1-30 DAYS</v>
      </c>
    </row>
    <row r="1261" spans="1:21">
      <c r="A1261" s="63" t="str">
        <f>VLOOKUP(L1261,[1]Sheet1!$N:$P,3,0)</f>
        <v>M2 MANOLO</v>
      </c>
      <c r="B1261" s="66">
        <v>46206.700324074067</v>
      </c>
      <c r="C1261" s="66">
        <v>46206.703576388893</v>
      </c>
      <c r="D1261" s="67" t="s">
        <v>2407</v>
      </c>
      <c r="E1261" s="67" t="s">
        <v>2408</v>
      </c>
      <c r="F1261" s="1">
        <v>1</v>
      </c>
      <c r="G1261" s="63" t="str">
        <f>VLOOKUP(D1261,[2]MINDANAO!$B:$C,2,0)</f>
        <v>CLICK160 FI</v>
      </c>
      <c r="H1261" s="67">
        <v>104990</v>
      </c>
      <c r="I1261" s="63" t="str">
        <f>VLOOKUP(L1261,'[3]NEW LEGEND 2026'!M:S,7,0)</f>
        <v>ULTIMATE</v>
      </c>
      <c r="J1261" s="67" t="s">
        <v>3348</v>
      </c>
      <c r="K1261" s="67" t="s">
        <v>3349</v>
      </c>
      <c r="L1261" s="67" t="s">
        <v>1244</v>
      </c>
      <c r="M1261" s="63" t="str">
        <f>VLOOKUP(D1261,'[3]NEW LEGEND 2026'!G:I,3,0)</f>
        <v>HONDA</v>
      </c>
      <c r="N1261" s="63" t="str">
        <f>VLOOKUP(D1261,'[3]NEW LEGEND 2026'!G:J,4,0)</f>
        <v>BLACK</v>
      </c>
      <c r="O1261" s="68" t="str">
        <f t="shared" si="115"/>
        <v>JUL</v>
      </c>
      <c r="P1261" s="68">
        <f t="shared" si="116"/>
        <v>3</v>
      </c>
      <c r="Q1261" s="68">
        <f t="shared" si="117"/>
        <v>2026</v>
      </c>
      <c r="R1261" s="69">
        <f t="shared" si="118"/>
        <v>-153.70357638889254</v>
      </c>
      <c r="S1261" s="69">
        <f t="shared" si="119"/>
        <v>-153.70032407406688</v>
      </c>
      <c r="T1261" s="70" t="str">
        <f t="shared" si="120"/>
        <v>1-30 DAYS</v>
      </c>
      <c r="U1261" s="70" t="str">
        <f t="shared" si="120"/>
        <v>1-30 DAYS</v>
      </c>
    </row>
    <row r="1262" spans="1:21">
      <c r="A1262" s="63" t="str">
        <f>VLOOKUP(L1262,[1]Sheet1!$N:$P,3,0)</f>
        <v>M1 BANGA</v>
      </c>
      <c r="B1262" s="66">
        <v>46143.592789351853</v>
      </c>
      <c r="C1262" s="66">
        <v>46207.59847222222</v>
      </c>
      <c r="D1262" s="67" t="s">
        <v>663</v>
      </c>
      <c r="E1262" s="67" t="s">
        <v>664</v>
      </c>
      <c r="F1262" s="1">
        <v>1</v>
      </c>
      <c r="G1262" s="63" t="str">
        <f>VLOOKUP(D1262,[2]MINDANAO!$B:$C,2,0)</f>
        <v>CT125</v>
      </c>
      <c r="H1262" s="67">
        <v>58118</v>
      </c>
      <c r="I1262" s="63" t="str">
        <f>VLOOKUP(L1262,'[3]NEW LEGEND 2026'!M:S,7,0)</f>
        <v>MUTI</v>
      </c>
      <c r="J1262" s="67" t="s">
        <v>3350</v>
      </c>
      <c r="K1262" s="67" t="s">
        <v>3351</v>
      </c>
      <c r="L1262" s="67" t="s">
        <v>394</v>
      </c>
      <c r="M1262" s="63" t="str">
        <f>VLOOKUP(D1262,'[3]NEW LEGEND 2026'!G:I,3,0)</f>
        <v>KAWASAKI</v>
      </c>
      <c r="N1262" s="63" t="str">
        <f>VLOOKUP(D1262,'[3]NEW LEGEND 2026'!G:J,4,0)</f>
        <v>BLACK/RED</v>
      </c>
      <c r="O1262" s="68" t="str">
        <f t="shared" si="115"/>
        <v>JUL</v>
      </c>
      <c r="P1262" s="68">
        <f t="shared" si="116"/>
        <v>4</v>
      </c>
      <c r="Q1262" s="68">
        <f t="shared" si="117"/>
        <v>2026</v>
      </c>
      <c r="R1262" s="69">
        <f t="shared" si="118"/>
        <v>-154.59847222222015</v>
      </c>
      <c r="S1262" s="69">
        <f t="shared" si="119"/>
        <v>-90.592789351852844</v>
      </c>
      <c r="T1262" s="70" t="str">
        <f t="shared" si="120"/>
        <v>1-30 DAYS</v>
      </c>
      <c r="U1262" s="70" t="str">
        <f t="shared" si="120"/>
        <v>1-30 DAYS</v>
      </c>
    </row>
    <row r="1263" spans="1:21">
      <c r="A1263" s="63" t="str">
        <f>VLOOKUP(L1263,[1]Sheet1!$N:$P,3,0)</f>
        <v>M1 BANGA</v>
      </c>
      <c r="B1263" s="66">
        <v>46143.592789351853</v>
      </c>
      <c r="C1263" s="66">
        <v>46207.59847222222</v>
      </c>
      <c r="D1263" s="67" t="s">
        <v>663</v>
      </c>
      <c r="E1263" s="67" t="s">
        <v>664</v>
      </c>
      <c r="F1263" s="1">
        <v>1</v>
      </c>
      <c r="G1263" s="63" t="str">
        <f>VLOOKUP(D1263,[2]MINDANAO!$B:$C,2,0)</f>
        <v>CT125</v>
      </c>
      <c r="H1263" s="67">
        <v>58118</v>
      </c>
      <c r="I1263" s="63" t="str">
        <f>VLOOKUP(L1263,'[3]NEW LEGEND 2026'!M:S,7,0)</f>
        <v>MUTI</v>
      </c>
      <c r="J1263" s="67" t="s">
        <v>3352</v>
      </c>
      <c r="K1263" s="67" t="s">
        <v>3353</v>
      </c>
      <c r="L1263" s="67" t="s">
        <v>394</v>
      </c>
      <c r="M1263" s="63" t="str">
        <f>VLOOKUP(D1263,'[3]NEW LEGEND 2026'!G:I,3,0)</f>
        <v>KAWASAKI</v>
      </c>
      <c r="N1263" s="63" t="str">
        <f>VLOOKUP(D1263,'[3]NEW LEGEND 2026'!G:J,4,0)</f>
        <v>BLACK/RED</v>
      </c>
      <c r="O1263" s="68" t="str">
        <f t="shared" si="115"/>
        <v>JUL</v>
      </c>
      <c r="P1263" s="68">
        <f t="shared" si="116"/>
        <v>4</v>
      </c>
      <c r="Q1263" s="68">
        <f t="shared" si="117"/>
        <v>2026</v>
      </c>
      <c r="R1263" s="69">
        <f t="shared" si="118"/>
        <v>-154.59847222222015</v>
      </c>
      <c r="S1263" s="69">
        <f t="shared" si="119"/>
        <v>-90.592789351852844</v>
      </c>
      <c r="T1263" s="70" t="str">
        <f t="shared" si="120"/>
        <v>1-30 DAYS</v>
      </c>
      <c r="U1263" s="70" t="str">
        <f t="shared" si="120"/>
        <v>1-30 DAYS</v>
      </c>
    </row>
    <row r="1264" spans="1:21">
      <c r="A1264" s="63" t="str">
        <f>VLOOKUP(L1264,[1]Sheet1!$N:$P,3,0)</f>
        <v>M1 BANGA</v>
      </c>
      <c r="B1264" s="66">
        <v>46144.615381944437</v>
      </c>
      <c r="C1264" s="66">
        <v>46207.59847222222</v>
      </c>
      <c r="D1264" s="67" t="s">
        <v>907</v>
      </c>
      <c r="E1264" s="67" t="s">
        <v>908</v>
      </c>
      <c r="F1264" s="1">
        <v>1</v>
      </c>
      <c r="G1264" s="63" t="str">
        <f>VLOOKUP(D1264,[2]MINDANAO!$B:$C,2,0)</f>
        <v>CT125</v>
      </c>
      <c r="H1264" s="67">
        <v>59246</v>
      </c>
      <c r="I1264" s="63" t="str">
        <f>VLOOKUP(L1264,'[3]NEW LEGEND 2026'!M:S,7,0)</f>
        <v>MUTI</v>
      </c>
      <c r="J1264" s="67" t="s">
        <v>3354</v>
      </c>
      <c r="K1264" s="67" t="s">
        <v>3355</v>
      </c>
      <c r="L1264" s="67" t="s">
        <v>394</v>
      </c>
      <c r="M1264" s="63" t="str">
        <f>VLOOKUP(D1264,'[3]NEW LEGEND 2026'!G:I,3,0)</f>
        <v>KAWASAKI</v>
      </c>
      <c r="N1264" s="63" t="str">
        <f>VLOOKUP(D1264,'[3]NEW LEGEND 2026'!G:J,4,0)</f>
        <v>BLACK/GRAY</v>
      </c>
      <c r="O1264" s="68" t="str">
        <f t="shared" si="115"/>
        <v>JUL</v>
      </c>
      <c r="P1264" s="68">
        <f t="shared" si="116"/>
        <v>4</v>
      </c>
      <c r="Q1264" s="68">
        <f t="shared" si="117"/>
        <v>2026</v>
      </c>
      <c r="R1264" s="69">
        <f t="shared" si="118"/>
        <v>-154.59847222222015</v>
      </c>
      <c r="S1264" s="69">
        <f t="shared" si="119"/>
        <v>-91.615381944437104</v>
      </c>
      <c r="T1264" s="70" t="str">
        <f t="shared" si="120"/>
        <v>1-30 DAYS</v>
      </c>
      <c r="U1264" s="70" t="str">
        <f t="shared" si="120"/>
        <v>1-30 DAYS</v>
      </c>
    </row>
    <row r="1265" spans="1:21">
      <c r="A1265" s="63" t="str">
        <f>VLOOKUP(L1265,[1]Sheet1!$N:$P,3,0)</f>
        <v>M1 BANGA</v>
      </c>
      <c r="B1265" s="66">
        <v>46143.701585648138</v>
      </c>
      <c r="C1265" s="66">
        <v>46207.59847222222</v>
      </c>
      <c r="D1265" s="67" t="s">
        <v>663</v>
      </c>
      <c r="E1265" s="67" t="s">
        <v>664</v>
      </c>
      <c r="F1265" s="1">
        <v>1</v>
      </c>
      <c r="G1265" s="63" t="str">
        <f>VLOOKUP(D1265,[2]MINDANAO!$B:$C,2,0)</f>
        <v>CT125</v>
      </c>
      <c r="H1265" s="67">
        <v>58118</v>
      </c>
      <c r="I1265" s="63" t="str">
        <f>VLOOKUP(L1265,'[3]NEW LEGEND 2026'!M:S,7,0)</f>
        <v>MUTI</v>
      </c>
      <c r="J1265" s="67" t="s">
        <v>3356</v>
      </c>
      <c r="K1265" s="67" t="s">
        <v>3357</v>
      </c>
      <c r="L1265" s="67" t="s">
        <v>394</v>
      </c>
      <c r="M1265" s="63" t="str">
        <f>VLOOKUP(D1265,'[3]NEW LEGEND 2026'!G:I,3,0)</f>
        <v>KAWASAKI</v>
      </c>
      <c r="N1265" s="63" t="str">
        <f>VLOOKUP(D1265,'[3]NEW LEGEND 2026'!G:J,4,0)</f>
        <v>BLACK/RED</v>
      </c>
      <c r="O1265" s="68" t="str">
        <f t="shared" si="115"/>
        <v>JUL</v>
      </c>
      <c r="P1265" s="68">
        <f t="shared" si="116"/>
        <v>4</v>
      </c>
      <c r="Q1265" s="68">
        <f t="shared" si="117"/>
        <v>2026</v>
      </c>
      <c r="R1265" s="69">
        <f t="shared" si="118"/>
        <v>-154.59847222222015</v>
      </c>
      <c r="S1265" s="69">
        <f t="shared" si="119"/>
        <v>-90.701585648137552</v>
      </c>
      <c r="T1265" s="70" t="str">
        <f t="shared" si="120"/>
        <v>1-30 DAYS</v>
      </c>
      <c r="U1265" s="70" t="str">
        <f t="shared" si="120"/>
        <v>1-30 DAYS</v>
      </c>
    </row>
    <row r="1266" spans="1:21">
      <c r="A1266" s="63" t="str">
        <f>VLOOKUP(L1266,[1]Sheet1!$N:$P,3,0)</f>
        <v>M1 BANGA</v>
      </c>
      <c r="B1266" s="66">
        <v>46143.619016203702</v>
      </c>
      <c r="C1266" s="66">
        <v>46207.59847222222</v>
      </c>
      <c r="D1266" s="67" t="s">
        <v>663</v>
      </c>
      <c r="E1266" s="67" t="s">
        <v>664</v>
      </c>
      <c r="F1266" s="1">
        <v>1</v>
      </c>
      <c r="G1266" s="63" t="str">
        <f>VLOOKUP(D1266,[2]MINDANAO!$B:$C,2,0)</f>
        <v>CT125</v>
      </c>
      <c r="H1266" s="67">
        <v>58118</v>
      </c>
      <c r="I1266" s="63" t="str">
        <f>VLOOKUP(L1266,'[3]NEW LEGEND 2026'!M:S,7,0)</f>
        <v>MUTI</v>
      </c>
      <c r="J1266" s="67" t="s">
        <v>3358</v>
      </c>
      <c r="K1266" s="67" t="s">
        <v>3359</v>
      </c>
      <c r="L1266" s="67" t="s">
        <v>394</v>
      </c>
      <c r="M1266" s="63" t="str">
        <f>VLOOKUP(D1266,'[3]NEW LEGEND 2026'!G:I,3,0)</f>
        <v>KAWASAKI</v>
      </c>
      <c r="N1266" s="63" t="str">
        <f>VLOOKUP(D1266,'[3]NEW LEGEND 2026'!G:J,4,0)</f>
        <v>BLACK/RED</v>
      </c>
      <c r="O1266" s="68" t="str">
        <f t="shared" si="115"/>
        <v>JUL</v>
      </c>
      <c r="P1266" s="68">
        <f t="shared" si="116"/>
        <v>4</v>
      </c>
      <c r="Q1266" s="68">
        <f t="shared" si="117"/>
        <v>2026</v>
      </c>
      <c r="R1266" s="69">
        <f t="shared" si="118"/>
        <v>-154.59847222222015</v>
      </c>
      <c r="S1266" s="69">
        <f t="shared" si="119"/>
        <v>-90.619016203701904</v>
      </c>
      <c r="T1266" s="70" t="str">
        <f t="shared" si="120"/>
        <v>1-30 DAYS</v>
      </c>
      <c r="U1266" s="70" t="str">
        <f t="shared" si="120"/>
        <v>1-30 DAYS</v>
      </c>
    </row>
    <row r="1267" spans="1:21">
      <c r="A1267" s="63" t="str">
        <f>VLOOKUP(L1267,[1]Sheet1!$N:$P,3,0)</f>
        <v>M1 BANGA</v>
      </c>
      <c r="B1267" s="66">
        <v>46143.609525462962</v>
      </c>
      <c r="C1267" s="66">
        <v>46207.59847222222</v>
      </c>
      <c r="D1267" s="67" t="s">
        <v>663</v>
      </c>
      <c r="E1267" s="67" t="s">
        <v>664</v>
      </c>
      <c r="F1267" s="1">
        <v>1</v>
      </c>
      <c r="G1267" s="63" t="str">
        <f>VLOOKUP(D1267,[2]MINDANAO!$B:$C,2,0)</f>
        <v>CT125</v>
      </c>
      <c r="H1267" s="67">
        <v>58118</v>
      </c>
      <c r="I1267" s="63" t="str">
        <f>VLOOKUP(L1267,'[3]NEW LEGEND 2026'!M:S,7,0)</f>
        <v>MUTI</v>
      </c>
      <c r="J1267" s="67" t="s">
        <v>3360</v>
      </c>
      <c r="K1267" s="67" t="s">
        <v>3361</v>
      </c>
      <c r="L1267" s="67" t="s">
        <v>394</v>
      </c>
      <c r="M1267" s="63" t="str">
        <f>VLOOKUP(D1267,'[3]NEW LEGEND 2026'!G:I,3,0)</f>
        <v>KAWASAKI</v>
      </c>
      <c r="N1267" s="63" t="str">
        <f>VLOOKUP(D1267,'[3]NEW LEGEND 2026'!G:J,4,0)</f>
        <v>BLACK/RED</v>
      </c>
      <c r="O1267" s="68" t="str">
        <f t="shared" si="115"/>
        <v>JUL</v>
      </c>
      <c r="P1267" s="68">
        <f t="shared" si="116"/>
        <v>4</v>
      </c>
      <c r="Q1267" s="68">
        <f t="shared" si="117"/>
        <v>2026</v>
      </c>
      <c r="R1267" s="69">
        <f t="shared" si="118"/>
        <v>-154.59847222222015</v>
      </c>
      <c r="S1267" s="69">
        <f t="shared" si="119"/>
        <v>-90.609525462961756</v>
      </c>
      <c r="T1267" s="70" t="str">
        <f t="shared" si="120"/>
        <v>1-30 DAYS</v>
      </c>
      <c r="U1267" s="70" t="str">
        <f t="shared" si="120"/>
        <v>1-30 DAYS</v>
      </c>
    </row>
    <row r="1268" spans="1:21">
      <c r="A1268" s="63" t="str">
        <f>VLOOKUP(L1268,[1]Sheet1!$N:$P,3,0)</f>
        <v>M1 BANGA</v>
      </c>
      <c r="B1268" s="66">
        <v>46144.615381944437</v>
      </c>
      <c r="C1268" s="66">
        <v>46207.59847222222</v>
      </c>
      <c r="D1268" s="67" t="s">
        <v>907</v>
      </c>
      <c r="E1268" s="67" t="s">
        <v>908</v>
      </c>
      <c r="F1268" s="1">
        <v>1</v>
      </c>
      <c r="G1268" s="63" t="str">
        <f>VLOOKUP(D1268,[2]MINDANAO!$B:$C,2,0)</f>
        <v>CT125</v>
      </c>
      <c r="H1268" s="67">
        <v>59246</v>
      </c>
      <c r="I1268" s="63" t="str">
        <f>VLOOKUP(L1268,'[3]NEW LEGEND 2026'!M:S,7,0)</f>
        <v>MUTI</v>
      </c>
      <c r="J1268" s="67" t="s">
        <v>3362</v>
      </c>
      <c r="K1268" s="67" t="s">
        <v>3363</v>
      </c>
      <c r="L1268" s="67" t="s">
        <v>394</v>
      </c>
      <c r="M1268" s="63" t="str">
        <f>VLOOKUP(D1268,'[3]NEW LEGEND 2026'!G:I,3,0)</f>
        <v>KAWASAKI</v>
      </c>
      <c r="N1268" s="63" t="str">
        <f>VLOOKUP(D1268,'[3]NEW LEGEND 2026'!G:J,4,0)</f>
        <v>BLACK/GRAY</v>
      </c>
      <c r="O1268" s="68" t="str">
        <f t="shared" si="115"/>
        <v>JUL</v>
      </c>
      <c r="P1268" s="68">
        <f t="shared" si="116"/>
        <v>4</v>
      </c>
      <c r="Q1268" s="68">
        <f t="shared" si="117"/>
        <v>2026</v>
      </c>
      <c r="R1268" s="69">
        <f t="shared" si="118"/>
        <v>-154.59847222222015</v>
      </c>
      <c r="S1268" s="69">
        <f t="shared" si="119"/>
        <v>-91.615381944437104</v>
      </c>
      <c r="T1268" s="70" t="str">
        <f t="shared" si="120"/>
        <v>1-30 DAYS</v>
      </c>
      <c r="U1268" s="70" t="str">
        <f t="shared" si="120"/>
        <v>1-30 DAYS</v>
      </c>
    </row>
    <row r="1269" spans="1:21">
      <c r="A1269" s="63" t="str">
        <f>VLOOKUP(L1269,[1]Sheet1!$N:$P,3,0)</f>
        <v>M1 BANGA</v>
      </c>
      <c r="B1269" s="66">
        <v>46146.697118055563</v>
      </c>
      <c r="C1269" s="66">
        <v>46207.59847222222</v>
      </c>
      <c r="D1269" s="67" t="s">
        <v>907</v>
      </c>
      <c r="E1269" s="67" t="s">
        <v>908</v>
      </c>
      <c r="F1269" s="1">
        <v>1</v>
      </c>
      <c r="G1269" s="63" t="str">
        <f>VLOOKUP(D1269,[2]MINDANAO!$B:$C,2,0)</f>
        <v>CT125</v>
      </c>
      <c r="H1269" s="67">
        <v>59246</v>
      </c>
      <c r="I1269" s="63" t="str">
        <f>VLOOKUP(L1269,'[3]NEW LEGEND 2026'!M:S,7,0)</f>
        <v>MUTI</v>
      </c>
      <c r="J1269" s="67" t="s">
        <v>3364</v>
      </c>
      <c r="K1269" s="67" t="s">
        <v>3365</v>
      </c>
      <c r="L1269" s="67" t="s">
        <v>394</v>
      </c>
      <c r="M1269" s="63" t="str">
        <f>VLOOKUP(D1269,'[3]NEW LEGEND 2026'!G:I,3,0)</f>
        <v>KAWASAKI</v>
      </c>
      <c r="N1269" s="63" t="str">
        <f>VLOOKUP(D1269,'[3]NEW LEGEND 2026'!G:J,4,0)</f>
        <v>BLACK/GRAY</v>
      </c>
      <c r="O1269" s="68" t="str">
        <f t="shared" si="115"/>
        <v>JUL</v>
      </c>
      <c r="P1269" s="68">
        <f t="shared" si="116"/>
        <v>4</v>
      </c>
      <c r="Q1269" s="68">
        <f t="shared" si="117"/>
        <v>2026</v>
      </c>
      <c r="R1269" s="69">
        <f t="shared" si="118"/>
        <v>-154.59847222222015</v>
      </c>
      <c r="S1269" s="69">
        <f t="shared" si="119"/>
        <v>-93.697118055562896</v>
      </c>
      <c r="T1269" s="70" t="str">
        <f t="shared" si="120"/>
        <v>1-30 DAYS</v>
      </c>
      <c r="U1269" s="70" t="str">
        <f t="shared" si="120"/>
        <v>1-30 DAYS</v>
      </c>
    </row>
    <row r="1270" spans="1:21">
      <c r="A1270" s="63" t="str">
        <f>VLOOKUP(L1270,[1]Sheet1!$N:$P,3,0)</f>
        <v>M1 BANGA</v>
      </c>
      <c r="B1270" s="66">
        <v>46146.704386574071</v>
      </c>
      <c r="C1270" s="66">
        <v>46207.59847222222</v>
      </c>
      <c r="D1270" s="67" t="s">
        <v>907</v>
      </c>
      <c r="E1270" s="67" t="s">
        <v>908</v>
      </c>
      <c r="F1270" s="1">
        <v>1</v>
      </c>
      <c r="G1270" s="63" t="str">
        <f>VLOOKUP(D1270,[2]MINDANAO!$B:$C,2,0)</f>
        <v>CT125</v>
      </c>
      <c r="H1270" s="67">
        <v>59246</v>
      </c>
      <c r="I1270" s="63" t="str">
        <f>VLOOKUP(L1270,'[3]NEW LEGEND 2026'!M:S,7,0)</f>
        <v>MUTI</v>
      </c>
      <c r="J1270" s="67" t="s">
        <v>3366</v>
      </c>
      <c r="K1270" s="67" t="s">
        <v>3367</v>
      </c>
      <c r="L1270" s="67" t="s">
        <v>394</v>
      </c>
      <c r="M1270" s="63" t="str">
        <f>VLOOKUP(D1270,'[3]NEW LEGEND 2026'!G:I,3,0)</f>
        <v>KAWASAKI</v>
      </c>
      <c r="N1270" s="63" t="str">
        <f>VLOOKUP(D1270,'[3]NEW LEGEND 2026'!G:J,4,0)</f>
        <v>BLACK/GRAY</v>
      </c>
      <c r="O1270" s="68" t="str">
        <f t="shared" si="115"/>
        <v>JUL</v>
      </c>
      <c r="P1270" s="68">
        <f t="shared" si="116"/>
        <v>4</v>
      </c>
      <c r="Q1270" s="68">
        <f t="shared" si="117"/>
        <v>2026</v>
      </c>
      <c r="R1270" s="69">
        <f t="shared" si="118"/>
        <v>-154.59847222222015</v>
      </c>
      <c r="S1270" s="69">
        <f t="shared" si="119"/>
        <v>-93.704386574070668</v>
      </c>
      <c r="T1270" s="70" t="str">
        <f t="shared" si="120"/>
        <v>1-30 DAYS</v>
      </c>
      <c r="U1270" s="70" t="str">
        <f t="shared" si="120"/>
        <v>1-30 DAYS</v>
      </c>
    </row>
    <row r="1271" spans="1:21">
      <c r="A1271" s="63" t="str">
        <f>VLOOKUP(L1271,[1]Sheet1!$N:$P,3,0)</f>
        <v>M1 BANGA</v>
      </c>
      <c r="B1271" s="66">
        <v>46143.619016203702</v>
      </c>
      <c r="C1271" s="66">
        <v>46207.59847222222</v>
      </c>
      <c r="D1271" s="67" t="s">
        <v>663</v>
      </c>
      <c r="E1271" s="67" t="s">
        <v>664</v>
      </c>
      <c r="F1271" s="1">
        <v>1</v>
      </c>
      <c r="G1271" s="63" t="str">
        <f>VLOOKUP(D1271,[2]MINDANAO!$B:$C,2,0)</f>
        <v>CT125</v>
      </c>
      <c r="H1271" s="67">
        <v>58118</v>
      </c>
      <c r="I1271" s="63" t="str">
        <f>VLOOKUP(L1271,'[3]NEW LEGEND 2026'!M:S,7,0)</f>
        <v>MUTI</v>
      </c>
      <c r="J1271" s="67" t="s">
        <v>3368</v>
      </c>
      <c r="K1271" s="67" t="s">
        <v>3369</v>
      </c>
      <c r="L1271" s="67" t="s">
        <v>394</v>
      </c>
      <c r="M1271" s="63" t="str">
        <f>VLOOKUP(D1271,'[3]NEW LEGEND 2026'!G:I,3,0)</f>
        <v>KAWASAKI</v>
      </c>
      <c r="N1271" s="63" t="str">
        <f>VLOOKUP(D1271,'[3]NEW LEGEND 2026'!G:J,4,0)</f>
        <v>BLACK/RED</v>
      </c>
      <c r="O1271" s="68" t="str">
        <f t="shared" si="115"/>
        <v>JUL</v>
      </c>
      <c r="P1271" s="68">
        <f t="shared" si="116"/>
        <v>4</v>
      </c>
      <c r="Q1271" s="68">
        <f t="shared" si="117"/>
        <v>2026</v>
      </c>
      <c r="R1271" s="69">
        <f t="shared" si="118"/>
        <v>-154.59847222222015</v>
      </c>
      <c r="S1271" s="69">
        <f t="shared" si="119"/>
        <v>-90.619016203701904</v>
      </c>
      <c r="T1271" s="70" t="str">
        <f t="shared" si="120"/>
        <v>1-30 DAYS</v>
      </c>
      <c r="U1271" s="70" t="str">
        <f t="shared" si="120"/>
        <v>1-30 DAYS</v>
      </c>
    </row>
    <row r="1272" spans="1:21">
      <c r="A1272" s="63" t="str">
        <f>VLOOKUP(L1272,[1]Sheet1!$N:$P,3,0)</f>
        <v>M1 BANGA</v>
      </c>
      <c r="B1272" s="66">
        <v>46143.619016203702</v>
      </c>
      <c r="C1272" s="66">
        <v>46207.59847222222</v>
      </c>
      <c r="D1272" s="67" t="s">
        <v>663</v>
      </c>
      <c r="E1272" s="67" t="s">
        <v>664</v>
      </c>
      <c r="F1272" s="1">
        <v>1</v>
      </c>
      <c r="G1272" s="63" t="str">
        <f>VLOOKUP(D1272,[2]MINDANAO!$B:$C,2,0)</f>
        <v>CT125</v>
      </c>
      <c r="H1272" s="67">
        <v>58118</v>
      </c>
      <c r="I1272" s="63" t="str">
        <f>VLOOKUP(L1272,'[3]NEW LEGEND 2026'!M:S,7,0)</f>
        <v>MUTI</v>
      </c>
      <c r="J1272" s="67" t="s">
        <v>3370</v>
      </c>
      <c r="K1272" s="67" t="s">
        <v>3371</v>
      </c>
      <c r="L1272" s="67" t="s">
        <v>394</v>
      </c>
      <c r="M1272" s="63" t="str">
        <f>VLOOKUP(D1272,'[3]NEW LEGEND 2026'!G:I,3,0)</f>
        <v>KAWASAKI</v>
      </c>
      <c r="N1272" s="63" t="str">
        <f>VLOOKUP(D1272,'[3]NEW LEGEND 2026'!G:J,4,0)</f>
        <v>BLACK/RED</v>
      </c>
      <c r="O1272" s="68" t="str">
        <f t="shared" si="115"/>
        <v>JUL</v>
      </c>
      <c r="P1272" s="68">
        <f t="shared" si="116"/>
        <v>4</v>
      </c>
      <c r="Q1272" s="68">
        <f t="shared" si="117"/>
        <v>2026</v>
      </c>
      <c r="R1272" s="69">
        <f t="shared" si="118"/>
        <v>-154.59847222222015</v>
      </c>
      <c r="S1272" s="69">
        <f t="shared" si="119"/>
        <v>-90.619016203701904</v>
      </c>
      <c r="T1272" s="70" t="str">
        <f t="shared" si="120"/>
        <v>1-30 DAYS</v>
      </c>
      <c r="U1272" s="70" t="str">
        <f t="shared" si="120"/>
        <v>1-30 DAYS</v>
      </c>
    </row>
    <row r="1273" spans="1:21">
      <c r="A1273" s="63" t="str">
        <f>VLOOKUP(L1273,[1]Sheet1!$N:$P,3,0)</f>
        <v>M1 HONDA SURALLAH</v>
      </c>
      <c r="B1273" s="66">
        <v>46209.398819444446</v>
      </c>
      <c r="C1273" s="66">
        <v>46209.570763888893</v>
      </c>
      <c r="D1273" s="67" t="s">
        <v>604</v>
      </c>
      <c r="E1273" s="67" t="s">
        <v>605</v>
      </c>
      <c r="F1273" s="1">
        <v>1</v>
      </c>
      <c r="G1273" s="63" t="str">
        <f>VLOOKUP(D1273,[2]MINDANAO!$B:$C,2,0)</f>
        <v>XRM OFFROAD FI(DSX)</v>
      </c>
      <c r="H1273" s="67">
        <v>72378</v>
      </c>
      <c r="I1273" s="63" t="str">
        <f>VLOOKUP(L1273,'[3]NEW LEGEND 2026'!M:S,7,0)</f>
        <v>HONDA</v>
      </c>
      <c r="J1273" s="67" t="s">
        <v>3372</v>
      </c>
      <c r="K1273" s="67" t="s">
        <v>3373</v>
      </c>
      <c r="L1273" s="67" t="s">
        <v>1031</v>
      </c>
      <c r="M1273" s="63" t="str">
        <f>VLOOKUP(D1273,'[3]NEW LEGEND 2026'!G:I,3,0)</f>
        <v>HONDA</v>
      </c>
      <c r="N1273" s="63" t="str">
        <f>VLOOKUP(D1273,'[3]NEW LEGEND 2026'!G:J,4,0)</f>
        <v>WHITE/BLUE</v>
      </c>
      <c r="O1273" s="68" t="str">
        <f t="shared" si="115"/>
        <v>JUL</v>
      </c>
      <c r="P1273" s="68">
        <f t="shared" si="116"/>
        <v>6</v>
      </c>
      <c r="Q1273" s="68">
        <f t="shared" si="117"/>
        <v>2026</v>
      </c>
      <c r="R1273" s="69">
        <f t="shared" si="118"/>
        <v>-156.57076388889254</v>
      </c>
      <c r="S1273" s="69">
        <f t="shared" si="119"/>
        <v>-156.39881944444642</v>
      </c>
      <c r="T1273" s="70" t="str">
        <f t="shared" si="120"/>
        <v>1-30 DAYS</v>
      </c>
      <c r="U1273" s="70" t="str">
        <f t="shared" si="120"/>
        <v>1-30 DAYS</v>
      </c>
    </row>
    <row r="1274" spans="1:21">
      <c r="A1274" s="63" t="str">
        <f>VLOOKUP(L1274,[1]Sheet1!$N:$P,3,0)</f>
        <v>M1 KABACAN</v>
      </c>
      <c r="B1274" s="66">
        <v>46182.380370370367</v>
      </c>
      <c r="C1274" s="66">
        <v>46209.685983796298</v>
      </c>
      <c r="D1274" s="67" t="s">
        <v>1038</v>
      </c>
      <c r="E1274" s="67" t="s">
        <v>1039</v>
      </c>
      <c r="F1274" s="1">
        <v>1</v>
      </c>
      <c r="G1274" s="63" t="str">
        <f>VLOOKUP(D1274,[2]MINDANAO!$B:$C,2,0)</f>
        <v>BAJAJ RE 4S FI</v>
      </c>
      <c r="H1274" s="67">
        <v>187000</v>
      </c>
      <c r="I1274" s="63" t="str">
        <f>VLOOKUP(L1274,'[3]NEW LEGEND 2026'!M:S,7,0)</f>
        <v>MUTI</v>
      </c>
      <c r="J1274" s="67" t="s">
        <v>3374</v>
      </c>
      <c r="K1274" s="67" t="s">
        <v>3375</v>
      </c>
      <c r="L1274" s="67" t="s">
        <v>397</v>
      </c>
      <c r="M1274" s="63" t="str">
        <f>VLOOKUP(D1274,'[3]NEW LEGEND 2026'!G:I,3,0)</f>
        <v>TRIMOTORS</v>
      </c>
      <c r="N1274" s="63" t="str">
        <f>VLOOKUP(D1274,'[3]NEW LEGEND 2026'!G:J,4,0)</f>
        <v>GREEN</v>
      </c>
      <c r="O1274" s="68" t="str">
        <f t="shared" si="115"/>
        <v>JUL</v>
      </c>
      <c r="P1274" s="68">
        <f t="shared" si="116"/>
        <v>6</v>
      </c>
      <c r="Q1274" s="68">
        <f t="shared" si="117"/>
        <v>2026</v>
      </c>
      <c r="R1274" s="69">
        <f t="shared" si="118"/>
        <v>-156.68598379629839</v>
      </c>
      <c r="S1274" s="69">
        <f t="shared" si="119"/>
        <v>-129.38037037036702</v>
      </c>
      <c r="T1274" s="70" t="str">
        <f t="shared" si="120"/>
        <v>1-30 DAYS</v>
      </c>
      <c r="U1274" s="70" t="str">
        <f t="shared" si="120"/>
        <v>1-30 DAYS</v>
      </c>
    </row>
    <row r="1275" spans="1:21">
      <c r="A1275" s="63" t="str">
        <f>VLOOKUP(L1275,[1]Sheet1!$N:$P,3,0)</f>
        <v>M1 BUTUAN</v>
      </c>
      <c r="B1275" s="66">
        <v>46209.715937499997</v>
      </c>
      <c r="C1275" s="66">
        <v>46209.715925925928</v>
      </c>
      <c r="D1275" s="67" t="s">
        <v>3174</v>
      </c>
      <c r="E1275" s="67" t="s">
        <v>3175</v>
      </c>
      <c r="F1275" s="1">
        <v>1</v>
      </c>
      <c r="G1275" s="63" t="str">
        <f>VLOOKUP(D1275,[2]MINDANAO!$B:$C,2,0)</f>
        <v>MIO GEAR S</v>
      </c>
      <c r="H1275" s="67">
        <v>68006.25</v>
      </c>
      <c r="I1275" s="63" t="str">
        <f>VLOOKUP(L1275,'[3]NEW LEGEND 2026'!M:S,7,0)</f>
        <v>MUTI</v>
      </c>
      <c r="J1275" s="67" t="s">
        <v>3376</v>
      </c>
      <c r="K1275" s="67" t="s">
        <v>3377</v>
      </c>
      <c r="L1275" s="67" t="s">
        <v>897</v>
      </c>
      <c r="M1275" s="63" t="str">
        <f>VLOOKUP(D1275,'[3]NEW LEGEND 2026'!G:I,3,0)</f>
        <v>YAMAHA</v>
      </c>
      <c r="N1275" s="63" t="str">
        <f>VLOOKUP(D1275,'[3]NEW LEGEND 2026'!G:J,4,0)</f>
        <v>GRAY</v>
      </c>
      <c r="O1275" s="68" t="str">
        <f t="shared" si="115"/>
        <v>JUL</v>
      </c>
      <c r="P1275" s="68">
        <f t="shared" si="116"/>
        <v>6</v>
      </c>
      <c r="Q1275" s="68">
        <f t="shared" si="117"/>
        <v>2026</v>
      </c>
      <c r="R1275" s="69">
        <f t="shared" si="118"/>
        <v>-156.71592592592788</v>
      </c>
      <c r="S1275" s="69">
        <f t="shared" si="119"/>
        <v>-156.71593749999738</v>
      </c>
      <c r="T1275" s="70" t="str">
        <f t="shared" si="120"/>
        <v>1-30 DAYS</v>
      </c>
      <c r="U1275" s="70" t="str">
        <f t="shared" si="120"/>
        <v>1-30 DAYS</v>
      </c>
    </row>
    <row r="1276" spans="1:21">
      <c r="A1276" s="63" t="str">
        <f>VLOOKUP(L1276,[1]Sheet1!$N:$P,3,0)</f>
        <v>M1 BUTUAN</v>
      </c>
      <c r="B1276" s="66">
        <v>46209.715937499997</v>
      </c>
      <c r="C1276" s="66">
        <v>46209.715925925928</v>
      </c>
      <c r="D1276" s="67" t="s">
        <v>3196</v>
      </c>
      <c r="E1276" s="67" t="s">
        <v>3197</v>
      </c>
      <c r="F1276" s="1">
        <v>1</v>
      </c>
      <c r="G1276" s="63" t="str">
        <f>VLOOKUP(D1276,[2]MINDANAO!$B:$C,2,0)</f>
        <v>MIO GEAR S</v>
      </c>
      <c r="H1276" s="67">
        <v>68006.25</v>
      </c>
      <c r="I1276" s="63" t="str">
        <f>VLOOKUP(L1276,'[3]NEW LEGEND 2026'!M:S,7,0)</f>
        <v>MUTI</v>
      </c>
      <c r="J1276" s="67" t="s">
        <v>3378</v>
      </c>
      <c r="K1276" s="67" t="s">
        <v>3379</v>
      </c>
      <c r="L1276" s="67" t="s">
        <v>897</v>
      </c>
      <c r="M1276" s="63" t="str">
        <f>VLOOKUP(D1276,'[3]NEW LEGEND 2026'!G:I,3,0)</f>
        <v>YAMAHA</v>
      </c>
      <c r="N1276" s="63" t="str">
        <f>VLOOKUP(D1276,'[3]NEW LEGEND 2026'!G:J,4,0)</f>
        <v>MATTE GRAY</v>
      </c>
      <c r="O1276" s="68" t="str">
        <f t="shared" si="115"/>
        <v>JUL</v>
      </c>
      <c r="P1276" s="68">
        <f t="shared" si="116"/>
        <v>6</v>
      </c>
      <c r="Q1276" s="68">
        <f t="shared" si="117"/>
        <v>2026</v>
      </c>
      <c r="R1276" s="69">
        <f t="shared" si="118"/>
        <v>-156.71592592592788</v>
      </c>
      <c r="S1276" s="69">
        <f t="shared" si="119"/>
        <v>-156.71593749999738</v>
      </c>
      <c r="T1276" s="70" t="str">
        <f t="shared" si="120"/>
        <v>1-30 DAYS</v>
      </c>
      <c r="U1276" s="70" t="str">
        <f t="shared" si="120"/>
        <v>1-30 DAYS</v>
      </c>
    </row>
    <row r="1277" spans="1:21">
      <c r="A1277" s="63" t="str">
        <f>VLOOKUP(L1277,[1]Sheet1!$N:$P,3,0)</f>
        <v>M1 BUTUAN</v>
      </c>
      <c r="B1277" s="66">
        <v>46209.715937499997</v>
      </c>
      <c r="C1277" s="66">
        <v>46209.715925925928</v>
      </c>
      <c r="D1277" s="67" t="s">
        <v>3196</v>
      </c>
      <c r="E1277" s="67" t="s">
        <v>3197</v>
      </c>
      <c r="F1277" s="1">
        <v>1</v>
      </c>
      <c r="G1277" s="63" t="str">
        <f>VLOOKUP(D1277,[2]MINDANAO!$B:$C,2,0)</f>
        <v>MIO GEAR S</v>
      </c>
      <c r="H1277" s="67">
        <v>68006.25</v>
      </c>
      <c r="I1277" s="63" t="str">
        <f>VLOOKUP(L1277,'[3]NEW LEGEND 2026'!M:S,7,0)</f>
        <v>MUTI</v>
      </c>
      <c r="J1277" s="67" t="s">
        <v>3380</v>
      </c>
      <c r="K1277" s="67" t="s">
        <v>3381</v>
      </c>
      <c r="L1277" s="67" t="s">
        <v>897</v>
      </c>
      <c r="M1277" s="63" t="str">
        <f>VLOOKUP(D1277,'[3]NEW LEGEND 2026'!G:I,3,0)</f>
        <v>YAMAHA</v>
      </c>
      <c r="N1277" s="63" t="str">
        <f>VLOOKUP(D1277,'[3]NEW LEGEND 2026'!G:J,4,0)</f>
        <v>MATTE GRAY</v>
      </c>
      <c r="O1277" s="68" t="str">
        <f t="shared" si="115"/>
        <v>JUL</v>
      </c>
      <c r="P1277" s="68">
        <f t="shared" si="116"/>
        <v>6</v>
      </c>
      <c r="Q1277" s="68">
        <f t="shared" si="117"/>
        <v>2026</v>
      </c>
      <c r="R1277" s="69">
        <f t="shared" si="118"/>
        <v>-156.71592592592788</v>
      </c>
      <c r="S1277" s="69">
        <f t="shared" si="119"/>
        <v>-156.71593749999738</v>
      </c>
      <c r="T1277" s="70" t="str">
        <f t="shared" si="120"/>
        <v>1-30 DAYS</v>
      </c>
      <c r="U1277" s="70" t="str">
        <f t="shared" si="120"/>
        <v>1-30 DAYS</v>
      </c>
    </row>
    <row r="1278" spans="1:21">
      <c r="A1278" s="63" t="str">
        <f>VLOOKUP(L1278,[1]Sheet1!$N:$P,3,0)</f>
        <v>M1 HONDA SURALLAH</v>
      </c>
      <c r="B1278" s="66">
        <v>46195.655810185177</v>
      </c>
      <c r="C1278" s="66">
        <v>46209.716469907413</v>
      </c>
      <c r="D1278" s="67" t="s">
        <v>2043</v>
      </c>
      <c r="E1278" s="67" t="s">
        <v>2044</v>
      </c>
      <c r="F1278" s="1">
        <v>1</v>
      </c>
      <c r="G1278" s="63" t="str">
        <f>VLOOKUP(D1278,[2]MINDANAO!$B:$C,2,0)</f>
        <v>NAVI</v>
      </c>
      <c r="H1278" s="67">
        <v>58990</v>
      </c>
      <c r="I1278" s="63" t="str">
        <f>VLOOKUP(L1278,'[3]NEW LEGEND 2026'!M:S,7,0)</f>
        <v>HONDA</v>
      </c>
      <c r="J1278" s="67" t="s">
        <v>3382</v>
      </c>
      <c r="K1278" s="67" t="s">
        <v>3383</v>
      </c>
      <c r="L1278" s="67" t="s">
        <v>1031</v>
      </c>
      <c r="M1278" s="63" t="str">
        <f>VLOOKUP(D1278,'[3]NEW LEGEND 2026'!G:I,3,0)</f>
        <v>HONDA</v>
      </c>
      <c r="N1278" s="63" t="str">
        <f>VLOOKUP(D1278,'[3]NEW LEGEND 2026'!G:J,4,0)</f>
        <v>RED/BLACK</v>
      </c>
      <c r="O1278" s="68" t="str">
        <f t="shared" si="115"/>
        <v>JUL</v>
      </c>
      <c r="P1278" s="68">
        <f t="shared" si="116"/>
        <v>6</v>
      </c>
      <c r="Q1278" s="68">
        <f t="shared" si="117"/>
        <v>2026</v>
      </c>
      <c r="R1278" s="69">
        <f t="shared" si="118"/>
        <v>-156.71646990741283</v>
      </c>
      <c r="S1278" s="69">
        <f t="shared" si="119"/>
        <v>-142.65581018517696</v>
      </c>
      <c r="T1278" s="70" t="str">
        <f t="shared" si="120"/>
        <v>1-30 DAYS</v>
      </c>
      <c r="U1278" s="70" t="str">
        <f t="shared" si="120"/>
        <v>1-30 DAYS</v>
      </c>
    </row>
    <row r="1279" spans="1:21">
      <c r="A1279" s="63" t="str">
        <f>VLOOKUP(L1279,[1]Sheet1!$N:$P,3,0)</f>
        <v>M1 HONDA MALUNGON</v>
      </c>
      <c r="B1279" s="66">
        <v>46202.475775462961</v>
      </c>
      <c r="C1279" s="66">
        <v>46210.341840277782</v>
      </c>
      <c r="D1279" s="67" t="s">
        <v>2952</v>
      </c>
      <c r="E1279" s="67" t="s">
        <v>2953</v>
      </c>
      <c r="F1279" s="1">
        <v>1</v>
      </c>
      <c r="G1279" s="63" t="str">
        <f>VLOOKUP(D1279,[2]MINDANAO!$B:$C,2,0)</f>
        <v>CRF300</v>
      </c>
      <c r="H1279" s="67">
        <v>252318</v>
      </c>
      <c r="I1279" s="63" t="str">
        <f>VLOOKUP(L1279,'[3]NEW LEGEND 2026'!M:S,7,0)</f>
        <v>HONDA</v>
      </c>
      <c r="J1279" s="67" t="s">
        <v>3384</v>
      </c>
      <c r="K1279" s="67" t="s">
        <v>3385</v>
      </c>
      <c r="L1279" s="67" t="s">
        <v>884</v>
      </c>
      <c r="M1279" s="63" t="str">
        <f>VLOOKUP(D1279,'[3]NEW LEGEND 2026'!G:I,3,0)</f>
        <v>HONDA</v>
      </c>
      <c r="N1279" s="63" t="str">
        <f>VLOOKUP(D1279,'[3]NEW LEGEND 2026'!G:J,4,0)</f>
        <v>RED</v>
      </c>
      <c r="O1279" s="68" t="str">
        <f t="shared" si="115"/>
        <v>JUL</v>
      </c>
      <c r="P1279" s="68">
        <f t="shared" si="116"/>
        <v>7</v>
      </c>
      <c r="Q1279" s="68">
        <f t="shared" si="117"/>
        <v>2026</v>
      </c>
      <c r="R1279" s="69">
        <f t="shared" si="118"/>
        <v>-157.34184027778247</v>
      </c>
      <c r="S1279" s="69">
        <f t="shared" si="119"/>
        <v>-149.47577546296088</v>
      </c>
      <c r="T1279" s="70" t="str">
        <f t="shared" si="120"/>
        <v>1-30 DAYS</v>
      </c>
      <c r="U1279" s="70" t="str">
        <f t="shared" si="120"/>
        <v>1-30 DAYS</v>
      </c>
    </row>
    <row r="1280" spans="1:21">
      <c r="A1280" s="63" t="str">
        <f>VLOOKUP(L1280,[1]Sheet1!$N:$P,3,0)</f>
        <v>M1 SURALLAH</v>
      </c>
      <c r="B1280" s="66">
        <v>46209.409571759257</v>
      </c>
      <c r="C1280" s="66">
        <v>46210.392372685194</v>
      </c>
      <c r="D1280" s="67" t="s">
        <v>2165</v>
      </c>
      <c r="E1280" s="67" t="s">
        <v>2166</v>
      </c>
      <c r="F1280" s="1">
        <v>1</v>
      </c>
      <c r="G1280" s="63" t="str">
        <f>VLOOKUP(D1280,[2]MINDANAO!$B:$C,2,0)</f>
        <v>CLICK160 FI</v>
      </c>
      <c r="H1280" s="67">
        <v>104990</v>
      </c>
      <c r="I1280" s="63" t="str">
        <f>VLOOKUP(L1280,'[3]NEW LEGEND 2026'!M:S,7,0)</f>
        <v>MUTI</v>
      </c>
      <c r="J1280" s="67" t="s">
        <v>3386</v>
      </c>
      <c r="K1280" s="67" t="s">
        <v>3387</v>
      </c>
      <c r="L1280" s="67" t="s">
        <v>546</v>
      </c>
      <c r="M1280" s="63" t="str">
        <f>VLOOKUP(D1280,'[3]NEW LEGEND 2026'!G:I,3,0)</f>
        <v>HONDA</v>
      </c>
      <c r="N1280" s="63" t="str">
        <f>VLOOKUP(D1280,'[3]NEW LEGEND 2026'!G:J,4,0)</f>
        <v>SILVER</v>
      </c>
      <c r="O1280" s="68" t="str">
        <f t="shared" si="115"/>
        <v>JUL</v>
      </c>
      <c r="P1280" s="68">
        <f t="shared" si="116"/>
        <v>7</v>
      </c>
      <c r="Q1280" s="68">
        <f t="shared" si="117"/>
        <v>2026</v>
      </c>
      <c r="R1280" s="69">
        <f t="shared" si="118"/>
        <v>-157.39237268519355</v>
      </c>
      <c r="S1280" s="69">
        <f t="shared" si="119"/>
        <v>-156.40957175925723</v>
      </c>
      <c r="T1280" s="70" t="str">
        <f t="shared" si="120"/>
        <v>1-30 DAYS</v>
      </c>
      <c r="U1280" s="70" t="str">
        <f t="shared" si="120"/>
        <v>1-30 DAYS</v>
      </c>
    </row>
    <row r="1281" spans="1:21">
      <c r="A1281" s="63" t="str">
        <f>VLOOKUP(L1281,[1]Sheet1!$N:$P,3,0)</f>
        <v>M1 HONDA KORONADAL</v>
      </c>
      <c r="B1281" s="66">
        <v>46210.422164351847</v>
      </c>
      <c r="C1281" s="66">
        <v>46210.422164351847</v>
      </c>
      <c r="D1281" s="67" t="s">
        <v>1194</v>
      </c>
      <c r="E1281" s="67" t="s">
        <v>1195</v>
      </c>
      <c r="F1281" s="1">
        <v>1</v>
      </c>
      <c r="G1281" s="63" t="str">
        <f>VLOOKUP(D1281,[2]MINDANAO!$B:$C,2,0)</f>
        <v>ADV160</v>
      </c>
      <c r="H1281" s="67">
        <v>157558</v>
      </c>
      <c r="I1281" s="63" t="str">
        <f>VLOOKUP(L1281,'[3]NEW LEGEND 2026'!M:S,7,0)</f>
        <v>HONDA</v>
      </c>
      <c r="J1281" s="67" t="s">
        <v>3388</v>
      </c>
      <c r="K1281" s="67" t="s">
        <v>3389</v>
      </c>
      <c r="L1281" s="67" t="s">
        <v>1952</v>
      </c>
      <c r="M1281" s="63" t="str">
        <f>VLOOKUP(D1281,'[3]NEW LEGEND 2026'!G:I,3,0)</f>
        <v>HONDA</v>
      </c>
      <c r="N1281" s="63" t="str">
        <f>VLOOKUP(D1281,'[3]NEW LEGEND 2026'!G:J,4,0)</f>
        <v>RED/BLACK</v>
      </c>
      <c r="O1281" s="68" t="str">
        <f t="shared" si="115"/>
        <v>JUL</v>
      </c>
      <c r="P1281" s="68">
        <f t="shared" si="116"/>
        <v>7</v>
      </c>
      <c r="Q1281" s="68">
        <f t="shared" si="117"/>
        <v>2026</v>
      </c>
      <c r="R1281" s="69">
        <f t="shared" si="118"/>
        <v>-157.42216435184673</v>
      </c>
      <c r="S1281" s="69">
        <f t="shared" si="119"/>
        <v>-157.42216435184673</v>
      </c>
      <c r="T1281" s="70" t="str">
        <f t="shared" si="120"/>
        <v>1-30 DAYS</v>
      </c>
      <c r="U1281" s="70" t="str">
        <f t="shared" si="120"/>
        <v>1-30 DAYS</v>
      </c>
    </row>
    <row r="1282" spans="1:21">
      <c r="A1282" s="63" t="str">
        <f>VLOOKUP(L1282,[1]Sheet1!$N:$P,3,0)</f>
        <v>M1 HONDA MALUNGON</v>
      </c>
      <c r="B1282" s="66">
        <v>46210.432060185187</v>
      </c>
      <c r="C1282" s="66">
        <v>46210.432060185187</v>
      </c>
      <c r="D1282" s="67" t="s">
        <v>2456</v>
      </c>
      <c r="E1282" s="67" t="s">
        <v>2457</v>
      </c>
      <c r="F1282" s="1">
        <v>1</v>
      </c>
      <c r="G1282" s="63" t="str">
        <f>VLOOKUP(D1282,[2]MINDANAO!$B:$C,2,0)</f>
        <v>CLICK125 FI</v>
      </c>
      <c r="H1282" s="67">
        <v>81070</v>
      </c>
      <c r="I1282" s="63" t="str">
        <f>VLOOKUP(L1282,'[3]NEW LEGEND 2026'!M:S,7,0)</f>
        <v>HONDA</v>
      </c>
      <c r="J1282" s="67" t="s">
        <v>3390</v>
      </c>
      <c r="K1282" s="67" t="s">
        <v>3391</v>
      </c>
      <c r="L1282" s="67" t="s">
        <v>884</v>
      </c>
      <c r="M1282" s="63" t="str">
        <f>VLOOKUP(D1282,'[3]NEW LEGEND 2026'!G:I,3,0)</f>
        <v>HONDA</v>
      </c>
      <c r="N1282" s="63" t="str">
        <f>VLOOKUP(D1282,'[3]NEW LEGEND 2026'!G:J,4,0)</f>
        <v>BLACK</v>
      </c>
      <c r="O1282" s="68" t="str">
        <f t="shared" ref="O1282:O1345" si="121">CHOOSE(MONTH(C1282),"JAN","FEB","MAR","APR","MAY","JUN","JUL","AUG","SEP","OCT","NOV","DEC")</f>
        <v>JUL</v>
      </c>
      <c r="P1282" s="68">
        <f t="shared" ref="P1282:P1345" si="122">DAY(C1282)</f>
        <v>7</v>
      </c>
      <c r="Q1282" s="68">
        <f t="shared" ref="Q1282:Q1345" si="123">YEAR(C1282)</f>
        <v>2026</v>
      </c>
      <c r="R1282" s="69">
        <f t="shared" ref="R1282:R1345" si="124">DATE(2026,1,31)-C1282</f>
        <v>-157.43206018518686</v>
      </c>
      <c r="S1282" s="69">
        <f t="shared" si="119"/>
        <v>-157.43206018518686</v>
      </c>
      <c r="T1282" s="70" t="str">
        <f t="shared" si="120"/>
        <v>1-30 DAYS</v>
      </c>
      <c r="U1282" s="70" t="str">
        <f t="shared" si="120"/>
        <v>1-30 DAYS</v>
      </c>
    </row>
    <row r="1283" spans="1:21">
      <c r="A1283" s="63" t="str">
        <f>VLOOKUP(L1283,[1]Sheet1!$N:$P,3,0)</f>
        <v>M1 HONDA MALUNGON</v>
      </c>
      <c r="B1283" s="66">
        <v>46210.432060185187</v>
      </c>
      <c r="C1283" s="66">
        <v>46210.432060185187</v>
      </c>
      <c r="D1283" s="67" t="s">
        <v>2456</v>
      </c>
      <c r="E1283" s="67" t="s">
        <v>2457</v>
      </c>
      <c r="F1283" s="1">
        <v>1</v>
      </c>
      <c r="G1283" s="63" t="str">
        <f>VLOOKUP(D1283,[2]MINDANAO!$B:$C,2,0)</f>
        <v>CLICK125 FI</v>
      </c>
      <c r="H1283" s="67">
        <v>81070</v>
      </c>
      <c r="I1283" s="63" t="str">
        <f>VLOOKUP(L1283,'[3]NEW LEGEND 2026'!M:S,7,0)</f>
        <v>HONDA</v>
      </c>
      <c r="J1283" s="67" t="s">
        <v>3392</v>
      </c>
      <c r="K1283" s="67" t="s">
        <v>3393</v>
      </c>
      <c r="L1283" s="67" t="s">
        <v>884</v>
      </c>
      <c r="M1283" s="63" t="str">
        <f>VLOOKUP(D1283,'[3]NEW LEGEND 2026'!G:I,3,0)</f>
        <v>HONDA</v>
      </c>
      <c r="N1283" s="63" t="str">
        <f>VLOOKUP(D1283,'[3]NEW LEGEND 2026'!G:J,4,0)</f>
        <v>BLACK</v>
      </c>
      <c r="O1283" s="68" t="str">
        <f t="shared" si="121"/>
        <v>JUL</v>
      </c>
      <c r="P1283" s="68">
        <f t="shared" si="122"/>
        <v>7</v>
      </c>
      <c r="Q1283" s="68">
        <f t="shared" si="123"/>
        <v>2026</v>
      </c>
      <c r="R1283" s="69">
        <f t="shared" si="124"/>
        <v>-157.43206018518686</v>
      </c>
      <c r="S1283" s="69">
        <f t="shared" ref="S1283:S1346" si="125">DATE(2026,1,31)-B1283</f>
        <v>-157.43206018518686</v>
      </c>
      <c r="T1283" s="70" t="str">
        <f t="shared" si="120"/>
        <v>1-30 DAYS</v>
      </c>
      <c r="U1283" s="70" t="str">
        <f t="shared" si="120"/>
        <v>1-30 DAYS</v>
      </c>
    </row>
    <row r="1284" spans="1:21">
      <c r="A1284" s="63" t="str">
        <f>VLOOKUP(L1284,[1]Sheet1!$N:$P,3,0)</f>
        <v>M1 3S</v>
      </c>
      <c r="B1284" s="66">
        <v>46210.691134259258</v>
      </c>
      <c r="C1284" s="66">
        <v>46210.691134259258</v>
      </c>
      <c r="D1284" s="67" t="s">
        <v>3394</v>
      </c>
      <c r="E1284" s="67" t="s">
        <v>3395</v>
      </c>
      <c r="F1284" s="1">
        <v>1</v>
      </c>
      <c r="G1284" s="63" t="str">
        <f>VLOOKUP(D1284,[2]MINDANAO!$B:$C,2,0)</f>
        <v>BURGMAN 15</v>
      </c>
      <c r="H1284" s="67">
        <v>139508.93</v>
      </c>
      <c r="I1284" s="63" t="str">
        <f>VLOOKUP(L1284,'[3]NEW LEGEND 2026'!M:S,7,0)</f>
        <v>MUTI</v>
      </c>
      <c r="J1284" s="67" t="s">
        <v>3396</v>
      </c>
      <c r="K1284" s="67" t="s">
        <v>3397</v>
      </c>
      <c r="L1284" s="67" t="s">
        <v>1528</v>
      </c>
      <c r="M1284" s="63" t="str">
        <f>VLOOKUP(D1284,'[3]NEW LEGEND 2026'!G:I,3,0)</f>
        <v>SUZUKI</v>
      </c>
      <c r="N1284" s="63" t="str">
        <f>VLOOKUP(D1284,'[3]NEW LEGEND 2026'!G:J,4,0)</f>
        <v>BLACK/GRAY</v>
      </c>
      <c r="O1284" s="68" t="str">
        <f t="shared" si="121"/>
        <v>JUL</v>
      </c>
      <c r="P1284" s="68">
        <f t="shared" si="122"/>
        <v>7</v>
      </c>
      <c r="Q1284" s="68">
        <f t="shared" si="123"/>
        <v>2026</v>
      </c>
      <c r="R1284" s="69">
        <f t="shared" si="124"/>
        <v>-157.69113425925752</v>
      </c>
      <c r="S1284" s="69">
        <f t="shared" si="125"/>
        <v>-157.69113425925752</v>
      </c>
      <c r="T1284" s="70" t="str">
        <f t="shared" si="120"/>
        <v>1-30 DAYS</v>
      </c>
      <c r="U1284" s="70" t="str">
        <f t="shared" si="120"/>
        <v>1-30 DAYS</v>
      </c>
    </row>
    <row r="1285" spans="1:21">
      <c r="A1285" s="63" t="str">
        <f>VLOOKUP(L1285,[1]Sheet1!$N:$P,3,0)</f>
        <v>M1 3S</v>
      </c>
      <c r="B1285" s="66">
        <v>46210.691134259258</v>
      </c>
      <c r="C1285" s="66">
        <v>46210.691134259258</v>
      </c>
      <c r="D1285" s="67" t="s">
        <v>3398</v>
      </c>
      <c r="E1285" s="67" t="s">
        <v>3399</v>
      </c>
      <c r="F1285" s="1">
        <v>1</v>
      </c>
      <c r="G1285" s="63" t="str">
        <f>VLOOKUP(D1285,[2]MINDANAO!$B:$C,2,0)</f>
        <v>BURGMAN 15</v>
      </c>
      <c r="H1285" s="67">
        <v>139508.93</v>
      </c>
      <c r="I1285" s="63" t="str">
        <f>VLOOKUP(L1285,'[3]NEW LEGEND 2026'!M:S,7,0)</f>
        <v>MUTI</v>
      </c>
      <c r="J1285" s="67" t="s">
        <v>3400</v>
      </c>
      <c r="K1285" s="67" t="s">
        <v>3401</v>
      </c>
      <c r="L1285" s="67" t="s">
        <v>1528</v>
      </c>
      <c r="M1285" s="63" t="str">
        <f>VLOOKUP(D1285,'[3]NEW LEGEND 2026'!G:I,3,0)</f>
        <v>SUZUKI</v>
      </c>
      <c r="N1285" s="63" t="str">
        <f>VLOOKUP(D1285,'[3]NEW LEGEND 2026'!G:J,4,0)</f>
        <v>WHITE/GOLD</v>
      </c>
      <c r="O1285" s="68" t="str">
        <f t="shared" si="121"/>
        <v>JUL</v>
      </c>
      <c r="P1285" s="68">
        <f t="shared" si="122"/>
        <v>7</v>
      </c>
      <c r="Q1285" s="68">
        <f t="shared" si="123"/>
        <v>2026</v>
      </c>
      <c r="R1285" s="69">
        <f t="shared" si="124"/>
        <v>-157.69113425925752</v>
      </c>
      <c r="S1285" s="69">
        <f t="shared" si="125"/>
        <v>-157.69113425925752</v>
      </c>
      <c r="T1285" s="70" t="str">
        <f t="shared" si="120"/>
        <v>1-30 DAYS</v>
      </c>
      <c r="U1285" s="70" t="str">
        <f t="shared" si="120"/>
        <v>1-30 DAYS</v>
      </c>
    </row>
    <row r="1286" spans="1:21">
      <c r="A1286" s="63" t="str">
        <f>VLOOKUP(L1286,[1]Sheet1!$N:$P,3,0)</f>
        <v>M1 3S</v>
      </c>
      <c r="B1286" s="66">
        <v>46210.691134259258</v>
      </c>
      <c r="C1286" s="66">
        <v>46210.691134259258</v>
      </c>
      <c r="D1286" s="67" t="s">
        <v>2165</v>
      </c>
      <c r="E1286" s="67" t="s">
        <v>2166</v>
      </c>
      <c r="F1286" s="1">
        <v>1</v>
      </c>
      <c r="G1286" s="63" t="str">
        <f>VLOOKUP(D1286,[2]MINDANAO!$B:$C,2,0)</f>
        <v>CLICK160 FI</v>
      </c>
      <c r="H1286" s="67">
        <v>104990</v>
      </c>
      <c r="I1286" s="63" t="str">
        <f>VLOOKUP(L1286,'[3]NEW LEGEND 2026'!M:S,7,0)</f>
        <v>MUTI</v>
      </c>
      <c r="J1286" s="67" t="s">
        <v>3402</v>
      </c>
      <c r="K1286" s="67" t="s">
        <v>3403</v>
      </c>
      <c r="L1286" s="67" t="s">
        <v>1528</v>
      </c>
      <c r="M1286" s="63" t="str">
        <f>VLOOKUP(D1286,'[3]NEW LEGEND 2026'!G:I,3,0)</f>
        <v>HONDA</v>
      </c>
      <c r="N1286" s="63" t="str">
        <f>VLOOKUP(D1286,'[3]NEW LEGEND 2026'!G:J,4,0)</f>
        <v>SILVER</v>
      </c>
      <c r="O1286" s="68" t="str">
        <f t="shared" si="121"/>
        <v>JUL</v>
      </c>
      <c r="P1286" s="68">
        <f t="shared" si="122"/>
        <v>7</v>
      </c>
      <c r="Q1286" s="68">
        <f t="shared" si="123"/>
        <v>2026</v>
      </c>
      <c r="R1286" s="69">
        <f t="shared" si="124"/>
        <v>-157.69113425925752</v>
      </c>
      <c r="S1286" s="69">
        <f t="shared" si="125"/>
        <v>-157.69113425925752</v>
      </c>
      <c r="T1286" s="70" t="str">
        <f t="shared" si="120"/>
        <v>1-30 DAYS</v>
      </c>
      <c r="U1286" s="70" t="str">
        <f t="shared" si="120"/>
        <v>1-30 DAYS</v>
      </c>
    </row>
    <row r="1287" spans="1:21">
      <c r="A1287" s="63" t="str">
        <f>VLOOKUP(L1287,[1]Sheet1!$N:$P,3,0)</f>
        <v>M1 3S</v>
      </c>
      <c r="B1287" s="66">
        <v>46210.691134259258</v>
      </c>
      <c r="C1287" s="66">
        <v>46210.691134259258</v>
      </c>
      <c r="D1287" s="67" t="s">
        <v>3196</v>
      </c>
      <c r="E1287" s="67" t="s">
        <v>3197</v>
      </c>
      <c r="F1287" s="1">
        <v>1</v>
      </c>
      <c r="G1287" s="63" t="str">
        <f>VLOOKUP(D1287,[2]MINDANAO!$B:$C,2,0)</f>
        <v>MIO GEAR S</v>
      </c>
      <c r="H1287" s="67">
        <v>68006.25</v>
      </c>
      <c r="I1287" s="63" t="str">
        <f>VLOOKUP(L1287,'[3]NEW LEGEND 2026'!M:S,7,0)</f>
        <v>MUTI</v>
      </c>
      <c r="J1287" s="67" t="s">
        <v>3404</v>
      </c>
      <c r="K1287" s="67" t="s">
        <v>3405</v>
      </c>
      <c r="L1287" s="67" t="s">
        <v>1528</v>
      </c>
      <c r="M1287" s="63" t="str">
        <f>VLOOKUP(D1287,'[3]NEW LEGEND 2026'!G:I,3,0)</f>
        <v>YAMAHA</v>
      </c>
      <c r="N1287" s="63" t="str">
        <f>VLOOKUP(D1287,'[3]NEW LEGEND 2026'!G:J,4,0)</f>
        <v>MATTE GRAY</v>
      </c>
      <c r="O1287" s="68" t="str">
        <f t="shared" si="121"/>
        <v>JUL</v>
      </c>
      <c r="P1287" s="68">
        <f t="shared" si="122"/>
        <v>7</v>
      </c>
      <c r="Q1287" s="68">
        <f t="shared" si="123"/>
        <v>2026</v>
      </c>
      <c r="R1287" s="69">
        <f t="shared" si="124"/>
        <v>-157.69113425925752</v>
      </c>
      <c r="S1287" s="69">
        <f t="shared" si="125"/>
        <v>-157.69113425925752</v>
      </c>
      <c r="T1287" s="70" t="str">
        <f t="shared" si="120"/>
        <v>1-30 DAYS</v>
      </c>
      <c r="U1287" s="70" t="str">
        <f t="shared" si="120"/>
        <v>1-30 DAYS</v>
      </c>
    </row>
    <row r="1288" spans="1:21">
      <c r="A1288" s="63" t="str">
        <f>VLOOKUP(L1288,[1]Sheet1!$N:$P,3,0)</f>
        <v>M2 TAGUM 2</v>
      </c>
      <c r="B1288" s="66">
        <v>46211.433356481481</v>
      </c>
      <c r="C1288" s="66">
        <v>46211.433356481481</v>
      </c>
      <c r="D1288" s="67" t="s">
        <v>3406</v>
      </c>
      <c r="E1288" s="67" t="s">
        <v>3407</v>
      </c>
      <c r="F1288" s="1">
        <v>1</v>
      </c>
      <c r="G1288" s="63" t="str">
        <f>VLOOKUP(D1288,[2]MINDANAO!$B:$C,2,0)</f>
        <v>WIZARD</v>
      </c>
      <c r="H1288" s="67">
        <v>35116.07</v>
      </c>
      <c r="I1288" s="63" t="str">
        <f>VLOOKUP(L1288,'[3]NEW LEGEND 2026'!M:S,7,0)</f>
        <v>ULTIMATE</v>
      </c>
      <c r="J1288" s="67" t="s">
        <v>3408</v>
      </c>
      <c r="K1288" s="67" t="s">
        <v>3409</v>
      </c>
      <c r="L1288" s="67" t="s">
        <v>747</v>
      </c>
      <c r="M1288" s="63" t="str">
        <f>VLOOKUP(D1288,'[3]NEW LEGEND 2026'!G:I,3,0)</f>
        <v>SKYGO</v>
      </c>
      <c r="N1288" s="63" t="str">
        <f>VLOOKUP(D1288,'[3]NEW LEGEND 2026'!G:J,4,0)</f>
        <v>BLUE</v>
      </c>
      <c r="O1288" s="68" t="str">
        <f t="shared" si="121"/>
        <v>JUL</v>
      </c>
      <c r="P1288" s="68">
        <f t="shared" si="122"/>
        <v>8</v>
      </c>
      <c r="Q1288" s="68">
        <f t="shared" si="123"/>
        <v>2026</v>
      </c>
      <c r="R1288" s="69">
        <f t="shared" si="124"/>
        <v>-158.43335648148059</v>
      </c>
      <c r="S1288" s="69">
        <f t="shared" si="125"/>
        <v>-158.43335648148059</v>
      </c>
      <c r="T1288" s="70" t="str">
        <f t="shared" si="120"/>
        <v>1-30 DAYS</v>
      </c>
      <c r="U1288" s="70" t="str">
        <f t="shared" si="120"/>
        <v>1-30 DAYS</v>
      </c>
    </row>
    <row r="1289" spans="1:21">
      <c r="A1289" s="63" t="str">
        <f>VLOOKUP(L1289,[1]Sheet1!$N:$P,3,0)</f>
        <v>M1 TACURONG</v>
      </c>
      <c r="B1289" s="66">
        <v>46191.601863425924</v>
      </c>
      <c r="C1289" s="66">
        <v>46211.448229166657</v>
      </c>
      <c r="D1289" s="67" t="s">
        <v>2071</v>
      </c>
      <c r="E1289" s="67" t="s">
        <v>2072</v>
      </c>
      <c r="F1289" s="1">
        <v>1</v>
      </c>
      <c r="G1289" s="63" t="str">
        <f>VLOOKUP(D1289,[2]MINDANAO!$B:$C,2,0)</f>
        <v>MIO I125</v>
      </c>
      <c r="H1289" s="67">
        <v>63024.11</v>
      </c>
      <c r="I1289" s="63" t="str">
        <f>VLOOKUP(L1289,'[3]NEW LEGEND 2026'!M:S,7,0)</f>
        <v>MUTI</v>
      </c>
      <c r="J1289" s="67" t="s">
        <v>3410</v>
      </c>
      <c r="K1289" s="67" t="s">
        <v>3411</v>
      </c>
      <c r="L1289" s="67" t="s">
        <v>386</v>
      </c>
      <c r="M1289" s="63" t="str">
        <f>VLOOKUP(D1289,'[3]NEW LEGEND 2026'!G:I,3,0)</f>
        <v>YAMAHA</v>
      </c>
      <c r="N1289" s="63" t="str">
        <f>VLOOKUP(D1289,'[3]NEW LEGEND 2026'!G:J,4,0)</f>
        <v>MATTE BLUE</v>
      </c>
      <c r="O1289" s="68" t="str">
        <f t="shared" si="121"/>
        <v>JUL</v>
      </c>
      <c r="P1289" s="68">
        <f t="shared" si="122"/>
        <v>8</v>
      </c>
      <c r="Q1289" s="68">
        <f t="shared" si="123"/>
        <v>2026</v>
      </c>
      <c r="R1289" s="69">
        <f t="shared" si="124"/>
        <v>-158.44822916665726</v>
      </c>
      <c r="S1289" s="69">
        <f t="shared" si="125"/>
        <v>-138.60186342592351</v>
      </c>
      <c r="T1289" s="70" t="str">
        <f t="shared" si="120"/>
        <v>1-30 DAYS</v>
      </c>
      <c r="U1289" s="70" t="str">
        <f t="shared" si="120"/>
        <v>1-30 DAYS</v>
      </c>
    </row>
    <row r="1290" spans="1:21">
      <c r="A1290" s="63" t="str">
        <f>VLOOKUP(L1290,[1]Sheet1!$N:$P,3,0)</f>
        <v>M2 CABADBARAN</v>
      </c>
      <c r="B1290" s="66">
        <v>46211.457326388889</v>
      </c>
      <c r="C1290" s="66">
        <v>46211.457314814812</v>
      </c>
      <c r="D1290" s="67" t="s">
        <v>2946</v>
      </c>
      <c r="E1290" s="67" t="s">
        <v>2947</v>
      </c>
      <c r="F1290" s="1">
        <v>1</v>
      </c>
      <c r="G1290" s="63" t="str">
        <f>VLOOKUP(D1290,[2]MINDANAO!$B:$C,2,0)</f>
        <v>BAJAJ RE 4S FI</v>
      </c>
      <c r="H1290" s="67">
        <v>187000</v>
      </c>
      <c r="I1290" s="63" t="str">
        <f>VLOOKUP(L1290,'[3]NEW LEGEND 2026'!M:S,7,0)</f>
        <v>ULTIMATE</v>
      </c>
      <c r="J1290" s="67" t="s">
        <v>3412</v>
      </c>
      <c r="K1290" s="67" t="s">
        <v>3413</v>
      </c>
      <c r="L1290" s="67" t="s">
        <v>704</v>
      </c>
      <c r="M1290" s="63" t="str">
        <f>VLOOKUP(D1290,'[3]NEW LEGEND 2026'!G:I,3,0)</f>
        <v>TRIMOTORS</v>
      </c>
      <c r="N1290" s="63" t="str">
        <f>VLOOKUP(D1290,'[3]NEW LEGEND 2026'!G:J,4,0)</f>
        <v>YELLOW</v>
      </c>
      <c r="O1290" s="68" t="str">
        <f t="shared" si="121"/>
        <v>JUL</v>
      </c>
      <c r="P1290" s="68">
        <f t="shared" si="122"/>
        <v>8</v>
      </c>
      <c r="Q1290" s="68">
        <f t="shared" si="123"/>
        <v>2026</v>
      </c>
      <c r="R1290" s="69">
        <f t="shared" si="124"/>
        <v>-158.45731481481198</v>
      </c>
      <c r="S1290" s="69">
        <f t="shared" si="125"/>
        <v>-158.45732638888876</v>
      </c>
      <c r="T1290" s="70" t="str">
        <f t="shared" si="120"/>
        <v>1-30 DAYS</v>
      </c>
      <c r="U1290" s="70" t="str">
        <f t="shared" si="120"/>
        <v>1-30 DAYS</v>
      </c>
    </row>
    <row r="1291" spans="1:21">
      <c r="A1291" s="63" t="str">
        <f>VLOOKUP(L1291,[1]Sheet1!$N:$P,3,0)</f>
        <v>M2 CABADBARAN</v>
      </c>
      <c r="B1291" s="66">
        <v>46211.457326388889</v>
      </c>
      <c r="C1291" s="66">
        <v>46211.457314814812</v>
      </c>
      <c r="D1291" s="67" t="s">
        <v>2283</v>
      </c>
      <c r="E1291" s="67" t="s">
        <v>2284</v>
      </c>
      <c r="F1291" s="1">
        <v>1</v>
      </c>
      <c r="G1291" s="63" t="str">
        <f>VLOOKUP(D1291,[2]MINDANAO!$B:$C,2,0)</f>
        <v>BAJAJ RE 4S FI</v>
      </c>
      <c r="H1291" s="67">
        <v>187000</v>
      </c>
      <c r="I1291" s="63" t="str">
        <f>VLOOKUP(L1291,'[3]NEW LEGEND 2026'!M:S,7,0)</f>
        <v>ULTIMATE</v>
      </c>
      <c r="J1291" s="67" t="s">
        <v>3414</v>
      </c>
      <c r="K1291" s="67" t="s">
        <v>3415</v>
      </c>
      <c r="L1291" s="67" t="s">
        <v>704</v>
      </c>
      <c r="M1291" s="63" t="str">
        <f>VLOOKUP(D1291,'[3]NEW LEGEND 2026'!G:I,3,0)</f>
        <v>TRIMOTORS</v>
      </c>
      <c r="N1291" s="63" t="str">
        <f>VLOOKUP(D1291,'[3]NEW LEGEND 2026'!G:J,4,0)</f>
        <v>RED</v>
      </c>
      <c r="O1291" s="68" t="str">
        <f t="shared" si="121"/>
        <v>JUL</v>
      </c>
      <c r="P1291" s="68">
        <f t="shared" si="122"/>
        <v>8</v>
      </c>
      <c r="Q1291" s="68">
        <f t="shared" si="123"/>
        <v>2026</v>
      </c>
      <c r="R1291" s="69">
        <f t="shared" si="124"/>
        <v>-158.45731481481198</v>
      </c>
      <c r="S1291" s="69">
        <f t="shared" si="125"/>
        <v>-158.45732638888876</v>
      </c>
      <c r="T1291" s="70" t="str">
        <f t="shared" si="120"/>
        <v>1-30 DAYS</v>
      </c>
      <c r="U1291" s="70" t="str">
        <f t="shared" si="120"/>
        <v>1-30 DAYS</v>
      </c>
    </row>
    <row r="1292" spans="1:21">
      <c r="A1292" s="63" t="str">
        <f>VLOOKUP(L1292,[1]Sheet1!$N:$P,3,0)</f>
        <v>M1 QUEZON</v>
      </c>
      <c r="B1292" s="66">
        <v>46210.583865740737</v>
      </c>
      <c r="C1292" s="66">
        <v>46211.489641203712</v>
      </c>
      <c r="D1292" s="67" t="s">
        <v>1007</v>
      </c>
      <c r="E1292" s="67" t="s">
        <v>1008</v>
      </c>
      <c r="F1292" s="1">
        <v>1</v>
      </c>
      <c r="G1292" s="63" t="str">
        <f>VLOOKUP(D1292,[2]MINDANAO!$B:$C,2,0)</f>
        <v>XRM DUAL SPORTS FI(DS)</v>
      </c>
      <c r="H1292" s="67">
        <v>70950</v>
      </c>
      <c r="I1292" s="63" t="str">
        <f>VLOOKUP(L1292,'[3]NEW LEGEND 2026'!M:S,7,0)</f>
        <v>MUTI</v>
      </c>
      <c r="J1292" s="67" t="s">
        <v>3416</v>
      </c>
      <c r="K1292" s="67" t="s">
        <v>3417</v>
      </c>
      <c r="L1292" s="67" t="s">
        <v>421</v>
      </c>
      <c r="M1292" s="63" t="str">
        <f>VLOOKUP(D1292,'[3]NEW LEGEND 2026'!G:I,3,0)</f>
        <v>HONDA</v>
      </c>
      <c r="N1292" s="63" t="str">
        <f>VLOOKUP(D1292,'[3]NEW LEGEND 2026'!G:J,4,0)</f>
        <v>BLACK</v>
      </c>
      <c r="O1292" s="68" t="str">
        <f t="shared" si="121"/>
        <v>JUL</v>
      </c>
      <c r="P1292" s="68">
        <f t="shared" si="122"/>
        <v>8</v>
      </c>
      <c r="Q1292" s="68">
        <f t="shared" si="123"/>
        <v>2026</v>
      </c>
      <c r="R1292" s="69">
        <f t="shared" si="124"/>
        <v>-158.48964120371238</v>
      </c>
      <c r="S1292" s="69">
        <f t="shared" si="125"/>
        <v>-157.58386574073666</v>
      </c>
      <c r="T1292" s="70" t="str">
        <f t="shared" si="120"/>
        <v>1-30 DAYS</v>
      </c>
      <c r="U1292" s="70" t="str">
        <f t="shared" si="120"/>
        <v>1-30 DAYS</v>
      </c>
    </row>
    <row r="1293" spans="1:21">
      <c r="A1293" s="63" t="str">
        <f>VLOOKUP(L1293,[1]Sheet1!$N:$P,3,0)</f>
        <v>M1 ALABEL</v>
      </c>
      <c r="B1293" s="66">
        <v>46142.467858796299</v>
      </c>
      <c r="C1293" s="66">
        <v>46211.509016203701</v>
      </c>
      <c r="D1293" s="67" t="s">
        <v>663</v>
      </c>
      <c r="E1293" s="67" t="s">
        <v>664</v>
      </c>
      <c r="F1293" s="1">
        <v>1</v>
      </c>
      <c r="G1293" s="63" t="str">
        <f>VLOOKUP(D1293,[2]MINDANAO!$B:$C,2,0)</f>
        <v>CT125</v>
      </c>
      <c r="H1293" s="67">
        <v>58118</v>
      </c>
      <c r="I1293" s="63" t="str">
        <f>VLOOKUP(L1293,'[3]NEW LEGEND 2026'!M:S,7,0)</f>
        <v>MUTI</v>
      </c>
      <c r="J1293" s="67" t="s">
        <v>3418</v>
      </c>
      <c r="K1293" s="67" t="s">
        <v>3419</v>
      </c>
      <c r="L1293" s="67" t="s">
        <v>526</v>
      </c>
      <c r="M1293" s="63" t="str">
        <f>VLOOKUP(D1293,'[3]NEW LEGEND 2026'!G:I,3,0)</f>
        <v>KAWASAKI</v>
      </c>
      <c r="N1293" s="63" t="str">
        <f>VLOOKUP(D1293,'[3]NEW LEGEND 2026'!G:J,4,0)</f>
        <v>BLACK/RED</v>
      </c>
      <c r="O1293" s="68" t="str">
        <f t="shared" si="121"/>
        <v>JUL</v>
      </c>
      <c r="P1293" s="68">
        <f t="shared" si="122"/>
        <v>8</v>
      </c>
      <c r="Q1293" s="68">
        <f t="shared" si="123"/>
        <v>2026</v>
      </c>
      <c r="R1293" s="69">
        <f t="shared" si="124"/>
        <v>-158.50901620370132</v>
      </c>
      <c r="S1293" s="69">
        <f t="shared" si="125"/>
        <v>-89.46785879629897</v>
      </c>
      <c r="T1293" s="70" t="str">
        <f t="shared" si="120"/>
        <v>1-30 DAYS</v>
      </c>
      <c r="U1293" s="70" t="str">
        <f t="shared" si="120"/>
        <v>1-30 DAYS</v>
      </c>
    </row>
    <row r="1294" spans="1:21">
      <c r="A1294" s="63" t="str">
        <f>VLOOKUP(L1294,[1]Sheet1!$N:$P,3,0)</f>
        <v>M1 ALABEL</v>
      </c>
      <c r="B1294" s="66">
        <v>46142.462604166663</v>
      </c>
      <c r="C1294" s="66">
        <v>46211.509016203701</v>
      </c>
      <c r="D1294" s="67" t="s">
        <v>663</v>
      </c>
      <c r="E1294" s="67" t="s">
        <v>664</v>
      </c>
      <c r="F1294" s="1">
        <v>1</v>
      </c>
      <c r="G1294" s="63" t="str">
        <f>VLOOKUP(D1294,[2]MINDANAO!$B:$C,2,0)</f>
        <v>CT125</v>
      </c>
      <c r="H1294" s="67">
        <v>58118</v>
      </c>
      <c r="I1294" s="63" t="str">
        <f>VLOOKUP(L1294,'[3]NEW LEGEND 2026'!M:S,7,0)</f>
        <v>MUTI</v>
      </c>
      <c r="J1294" s="67" t="s">
        <v>3420</v>
      </c>
      <c r="K1294" s="67" t="s">
        <v>3421</v>
      </c>
      <c r="L1294" s="67" t="s">
        <v>526</v>
      </c>
      <c r="M1294" s="63" t="str">
        <f>VLOOKUP(D1294,'[3]NEW LEGEND 2026'!G:I,3,0)</f>
        <v>KAWASAKI</v>
      </c>
      <c r="N1294" s="63" t="str">
        <f>VLOOKUP(D1294,'[3]NEW LEGEND 2026'!G:J,4,0)</f>
        <v>BLACK/RED</v>
      </c>
      <c r="O1294" s="68" t="str">
        <f t="shared" si="121"/>
        <v>JUL</v>
      </c>
      <c r="P1294" s="68">
        <f t="shared" si="122"/>
        <v>8</v>
      </c>
      <c r="Q1294" s="68">
        <f t="shared" si="123"/>
        <v>2026</v>
      </c>
      <c r="R1294" s="69">
        <f t="shared" si="124"/>
        <v>-158.50901620370132</v>
      </c>
      <c r="S1294" s="69">
        <f t="shared" si="125"/>
        <v>-89.462604166663368</v>
      </c>
      <c r="T1294" s="70" t="str">
        <f t="shared" si="120"/>
        <v>1-30 DAYS</v>
      </c>
      <c r="U1294" s="70" t="str">
        <f t="shared" si="120"/>
        <v>1-30 DAYS</v>
      </c>
    </row>
    <row r="1295" spans="1:21">
      <c r="A1295" s="63" t="str">
        <f>VLOOKUP(L1295,[1]Sheet1!$N:$P,3,0)</f>
        <v>M1 ALABEL</v>
      </c>
      <c r="B1295" s="66">
        <v>46210.43414351852</v>
      </c>
      <c r="C1295" s="66">
        <v>46211.509016203701</v>
      </c>
      <c r="D1295" s="67" t="s">
        <v>2407</v>
      </c>
      <c r="E1295" s="67" t="s">
        <v>2408</v>
      </c>
      <c r="F1295" s="1">
        <v>1</v>
      </c>
      <c r="G1295" s="63" t="str">
        <f>VLOOKUP(D1295,[2]MINDANAO!$B:$C,2,0)</f>
        <v>CLICK160 FI</v>
      </c>
      <c r="H1295" s="67">
        <v>104990</v>
      </c>
      <c r="I1295" s="63" t="str">
        <f>VLOOKUP(L1295,'[3]NEW LEGEND 2026'!M:S,7,0)</f>
        <v>MUTI</v>
      </c>
      <c r="J1295" s="67" t="s">
        <v>3422</v>
      </c>
      <c r="K1295" s="67" t="s">
        <v>3423</v>
      </c>
      <c r="L1295" s="67" t="s">
        <v>526</v>
      </c>
      <c r="M1295" s="63" t="str">
        <f>VLOOKUP(D1295,'[3]NEW LEGEND 2026'!G:I,3,0)</f>
        <v>HONDA</v>
      </c>
      <c r="N1295" s="63" t="str">
        <f>VLOOKUP(D1295,'[3]NEW LEGEND 2026'!G:J,4,0)</f>
        <v>BLACK</v>
      </c>
      <c r="O1295" s="68" t="str">
        <f t="shared" si="121"/>
        <v>JUL</v>
      </c>
      <c r="P1295" s="68">
        <f t="shared" si="122"/>
        <v>8</v>
      </c>
      <c r="Q1295" s="68">
        <f t="shared" si="123"/>
        <v>2026</v>
      </c>
      <c r="R1295" s="69">
        <f t="shared" si="124"/>
        <v>-158.50901620370132</v>
      </c>
      <c r="S1295" s="69">
        <f t="shared" si="125"/>
        <v>-157.4341435185197</v>
      </c>
      <c r="T1295" s="70" t="str">
        <f t="shared" si="120"/>
        <v>1-30 DAYS</v>
      </c>
      <c r="U1295" s="70" t="str">
        <f t="shared" si="120"/>
        <v>1-30 DAYS</v>
      </c>
    </row>
    <row r="1296" spans="1:21">
      <c r="A1296" s="63" t="str">
        <f>VLOOKUP(L1296,[1]Sheet1!$N:$P,3,0)</f>
        <v>M1 KABACAN</v>
      </c>
      <c r="B1296" s="66">
        <v>46211.465462962973</v>
      </c>
      <c r="C1296" s="66">
        <v>46211.572685185187</v>
      </c>
      <c r="D1296" s="67" t="s">
        <v>1007</v>
      </c>
      <c r="E1296" s="67" t="s">
        <v>1008</v>
      </c>
      <c r="F1296" s="1">
        <v>1</v>
      </c>
      <c r="G1296" s="63" t="str">
        <f>VLOOKUP(D1296,[2]MINDANAO!$B:$C,2,0)</f>
        <v>XRM DUAL SPORTS FI(DS)</v>
      </c>
      <c r="H1296" s="67">
        <v>70950</v>
      </c>
      <c r="I1296" s="63" t="str">
        <f>VLOOKUP(L1296,'[3]NEW LEGEND 2026'!M:S,7,0)</f>
        <v>MUTI</v>
      </c>
      <c r="J1296" s="67" t="s">
        <v>3424</v>
      </c>
      <c r="K1296" s="67" t="s">
        <v>3425</v>
      </c>
      <c r="L1296" s="67" t="s">
        <v>397</v>
      </c>
      <c r="M1296" s="63" t="str">
        <f>VLOOKUP(D1296,'[3]NEW LEGEND 2026'!G:I,3,0)</f>
        <v>HONDA</v>
      </c>
      <c r="N1296" s="63" t="str">
        <f>VLOOKUP(D1296,'[3]NEW LEGEND 2026'!G:J,4,0)</f>
        <v>BLACK</v>
      </c>
      <c r="O1296" s="68" t="str">
        <f t="shared" si="121"/>
        <v>JUL</v>
      </c>
      <c r="P1296" s="68">
        <f t="shared" si="122"/>
        <v>8</v>
      </c>
      <c r="Q1296" s="68">
        <f t="shared" si="123"/>
        <v>2026</v>
      </c>
      <c r="R1296" s="69">
        <f t="shared" si="124"/>
        <v>-158.57268518518686</v>
      </c>
      <c r="S1296" s="69">
        <f t="shared" si="125"/>
        <v>-158.46546296297311</v>
      </c>
      <c r="T1296" s="70" t="str">
        <f t="shared" si="120"/>
        <v>1-30 DAYS</v>
      </c>
      <c r="U1296" s="70" t="str">
        <f t="shared" si="120"/>
        <v>1-30 DAYS</v>
      </c>
    </row>
    <row r="1297" spans="1:21">
      <c r="A1297" s="63" t="str">
        <f>VLOOKUP(L1297,[1]Sheet1!$N:$P,3,0)</f>
        <v>M1 KABACAN</v>
      </c>
      <c r="B1297" s="66">
        <v>46211.465474537043</v>
      </c>
      <c r="C1297" s="66">
        <v>46211.572685185187</v>
      </c>
      <c r="D1297" s="67" t="s">
        <v>1007</v>
      </c>
      <c r="E1297" s="67" t="s">
        <v>1008</v>
      </c>
      <c r="F1297" s="1">
        <v>1</v>
      </c>
      <c r="G1297" s="63" t="str">
        <f>VLOOKUP(D1297,[2]MINDANAO!$B:$C,2,0)</f>
        <v>XRM DUAL SPORTS FI(DS)</v>
      </c>
      <c r="H1297" s="67">
        <v>70950</v>
      </c>
      <c r="I1297" s="63" t="str">
        <f>VLOOKUP(L1297,'[3]NEW LEGEND 2026'!M:S,7,0)</f>
        <v>MUTI</v>
      </c>
      <c r="J1297" s="67" t="s">
        <v>3426</v>
      </c>
      <c r="K1297" s="67" t="s">
        <v>3427</v>
      </c>
      <c r="L1297" s="67" t="s">
        <v>397</v>
      </c>
      <c r="M1297" s="63" t="str">
        <f>VLOOKUP(D1297,'[3]NEW LEGEND 2026'!G:I,3,0)</f>
        <v>HONDA</v>
      </c>
      <c r="N1297" s="63" t="str">
        <f>VLOOKUP(D1297,'[3]NEW LEGEND 2026'!G:J,4,0)</f>
        <v>BLACK</v>
      </c>
      <c r="O1297" s="68" t="str">
        <f t="shared" si="121"/>
        <v>JUL</v>
      </c>
      <c r="P1297" s="68">
        <f t="shared" si="122"/>
        <v>8</v>
      </c>
      <c r="Q1297" s="68">
        <f t="shared" si="123"/>
        <v>2026</v>
      </c>
      <c r="R1297" s="69">
        <f t="shared" si="124"/>
        <v>-158.57268518518686</v>
      </c>
      <c r="S1297" s="69">
        <f t="shared" si="125"/>
        <v>-158.46547453704261</v>
      </c>
      <c r="T1297" s="70" t="str">
        <f t="shared" si="120"/>
        <v>1-30 DAYS</v>
      </c>
      <c r="U1297" s="70" t="str">
        <f t="shared" si="120"/>
        <v>1-30 DAYS</v>
      </c>
    </row>
    <row r="1298" spans="1:21">
      <c r="A1298" s="63" t="str">
        <f>VLOOKUP(L1298,[1]Sheet1!$N:$P,3,0)</f>
        <v>M2 CATALUNAN GRANDE</v>
      </c>
      <c r="B1298" s="66">
        <v>46210.593530092592</v>
      </c>
      <c r="C1298" s="66">
        <v>46211.580416666657</v>
      </c>
      <c r="D1298" s="67" t="s">
        <v>2165</v>
      </c>
      <c r="E1298" s="67" t="s">
        <v>2166</v>
      </c>
      <c r="F1298" s="1">
        <v>1</v>
      </c>
      <c r="G1298" s="63" t="str">
        <f>VLOOKUP(D1298,[2]MINDANAO!$B:$C,2,0)</f>
        <v>CLICK160 FI</v>
      </c>
      <c r="H1298" s="67">
        <v>104990</v>
      </c>
      <c r="I1298" s="63" t="str">
        <f>VLOOKUP(L1298,'[3]NEW LEGEND 2026'!M:S,7,0)</f>
        <v>ULTIMATE</v>
      </c>
      <c r="J1298" s="67" t="s">
        <v>3428</v>
      </c>
      <c r="K1298" s="67" t="s">
        <v>3429</v>
      </c>
      <c r="L1298" s="67" t="s">
        <v>675</v>
      </c>
      <c r="M1298" s="63" t="str">
        <f>VLOOKUP(D1298,'[3]NEW LEGEND 2026'!G:I,3,0)</f>
        <v>HONDA</v>
      </c>
      <c r="N1298" s="63" t="str">
        <f>VLOOKUP(D1298,'[3]NEW LEGEND 2026'!G:J,4,0)</f>
        <v>SILVER</v>
      </c>
      <c r="O1298" s="68" t="str">
        <f t="shared" si="121"/>
        <v>JUL</v>
      </c>
      <c r="P1298" s="68">
        <f t="shared" si="122"/>
        <v>8</v>
      </c>
      <c r="Q1298" s="68">
        <f t="shared" si="123"/>
        <v>2026</v>
      </c>
      <c r="R1298" s="69">
        <f t="shared" si="124"/>
        <v>-158.58041666665667</v>
      </c>
      <c r="S1298" s="69">
        <f t="shared" si="125"/>
        <v>-157.59353009259212</v>
      </c>
      <c r="T1298" s="70" t="str">
        <f t="shared" ref="T1298:U1361" si="126">IF(R1298&lt;=30,"1-30 DAYS",IF(R1298&lt;=60,"31-60 DAYS",IF(R1298&lt;=90,"61-90 DAYS","91 DAYS UP")))</f>
        <v>1-30 DAYS</v>
      </c>
      <c r="U1298" s="70" t="str">
        <f t="shared" si="126"/>
        <v>1-30 DAYS</v>
      </c>
    </row>
    <row r="1299" spans="1:21">
      <c r="A1299" s="63" t="str">
        <f>VLOOKUP(L1299,[1]Sheet1!$N:$P,3,0)</f>
        <v>M2 CATALUNAN GRANDE</v>
      </c>
      <c r="B1299" s="66">
        <v>46210.593530092592</v>
      </c>
      <c r="C1299" s="66">
        <v>46211.580416666657</v>
      </c>
      <c r="D1299" s="67" t="s">
        <v>2407</v>
      </c>
      <c r="E1299" s="67" t="s">
        <v>2408</v>
      </c>
      <c r="F1299" s="1">
        <v>1</v>
      </c>
      <c r="G1299" s="63" t="str">
        <f>VLOOKUP(D1299,[2]MINDANAO!$B:$C,2,0)</f>
        <v>CLICK160 FI</v>
      </c>
      <c r="H1299" s="67">
        <v>104990</v>
      </c>
      <c r="I1299" s="63" t="str">
        <f>VLOOKUP(L1299,'[3]NEW LEGEND 2026'!M:S,7,0)</f>
        <v>ULTIMATE</v>
      </c>
      <c r="J1299" s="67" t="s">
        <v>3430</v>
      </c>
      <c r="K1299" s="67" t="s">
        <v>3431</v>
      </c>
      <c r="L1299" s="67" t="s">
        <v>675</v>
      </c>
      <c r="M1299" s="63" t="str">
        <f>VLOOKUP(D1299,'[3]NEW LEGEND 2026'!G:I,3,0)</f>
        <v>HONDA</v>
      </c>
      <c r="N1299" s="63" t="str">
        <f>VLOOKUP(D1299,'[3]NEW LEGEND 2026'!G:J,4,0)</f>
        <v>BLACK</v>
      </c>
      <c r="O1299" s="68" t="str">
        <f t="shared" si="121"/>
        <v>JUL</v>
      </c>
      <c r="P1299" s="68">
        <f t="shared" si="122"/>
        <v>8</v>
      </c>
      <c r="Q1299" s="68">
        <f t="shared" si="123"/>
        <v>2026</v>
      </c>
      <c r="R1299" s="69">
        <f t="shared" si="124"/>
        <v>-158.58041666665667</v>
      </c>
      <c r="S1299" s="69">
        <f t="shared" si="125"/>
        <v>-157.59353009259212</v>
      </c>
      <c r="T1299" s="70" t="str">
        <f t="shared" si="126"/>
        <v>1-30 DAYS</v>
      </c>
      <c r="U1299" s="70" t="str">
        <f t="shared" si="126"/>
        <v>1-30 DAYS</v>
      </c>
    </row>
    <row r="1300" spans="1:21">
      <c r="A1300" s="63" t="str">
        <f>VLOOKUP(L1300,[1]Sheet1!$N:$P,3,0)</f>
        <v>M2 CATALUNAN GRANDE</v>
      </c>
      <c r="B1300" s="66">
        <v>46210.593530092592</v>
      </c>
      <c r="C1300" s="66">
        <v>46211.580416666657</v>
      </c>
      <c r="D1300" s="67" t="s">
        <v>2165</v>
      </c>
      <c r="E1300" s="67" t="s">
        <v>2166</v>
      </c>
      <c r="F1300" s="1">
        <v>1</v>
      </c>
      <c r="G1300" s="63" t="str">
        <f>VLOOKUP(D1300,[2]MINDANAO!$B:$C,2,0)</f>
        <v>CLICK160 FI</v>
      </c>
      <c r="H1300" s="67">
        <v>104990</v>
      </c>
      <c r="I1300" s="63" t="str">
        <f>VLOOKUP(L1300,'[3]NEW LEGEND 2026'!M:S,7,0)</f>
        <v>ULTIMATE</v>
      </c>
      <c r="J1300" s="67" t="s">
        <v>3432</v>
      </c>
      <c r="K1300" s="67" t="s">
        <v>3433</v>
      </c>
      <c r="L1300" s="67" t="s">
        <v>675</v>
      </c>
      <c r="M1300" s="63" t="str">
        <f>VLOOKUP(D1300,'[3]NEW LEGEND 2026'!G:I,3,0)</f>
        <v>HONDA</v>
      </c>
      <c r="N1300" s="63" t="str">
        <f>VLOOKUP(D1300,'[3]NEW LEGEND 2026'!G:J,4,0)</f>
        <v>SILVER</v>
      </c>
      <c r="O1300" s="68" t="str">
        <f t="shared" si="121"/>
        <v>JUL</v>
      </c>
      <c r="P1300" s="68">
        <f t="shared" si="122"/>
        <v>8</v>
      </c>
      <c r="Q1300" s="68">
        <f t="shared" si="123"/>
        <v>2026</v>
      </c>
      <c r="R1300" s="69">
        <f t="shared" si="124"/>
        <v>-158.58041666665667</v>
      </c>
      <c r="S1300" s="69">
        <f t="shared" si="125"/>
        <v>-157.59353009259212</v>
      </c>
      <c r="T1300" s="70" t="str">
        <f t="shared" si="126"/>
        <v>1-30 DAYS</v>
      </c>
      <c r="U1300" s="70" t="str">
        <f t="shared" si="126"/>
        <v>1-30 DAYS</v>
      </c>
    </row>
    <row r="1301" spans="1:21">
      <c r="A1301" s="63" t="str">
        <f>VLOOKUP(L1301,[1]Sheet1!$N:$P,3,0)</f>
        <v>M1 TACURONG</v>
      </c>
      <c r="B1301" s="66">
        <v>46000.581967592603</v>
      </c>
      <c r="C1301" s="66">
        <v>46211.63863425926</v>
      </c>
      <c r="D1301" s="67" t="s">
        <v>925</v>
      </c>
      <c r="E1301" s="67" t="s">
        <v>926</v>
      </c>
      <c r="F1301" s="1">
        <v>1</v>
      </c>
      <c r="G1301" s="63" t="str">
        <f>VLOOKUP(D1301,[2]MINDANAO!$B:$C,2,0)</f>
        <v>SMASH(MAGS)</v>
      </c>
      <c r="H1301" s="67">
        <v>59626.79</v>
      </c>
      <c r="I1301" s="63" t="str">
        <f>VLOOKUP(L1301,'[3]NEW LEGEND 2026'!M:S,7,0)</f>
        <v>MUTI</v>
      </c>
      <c r="J1301" s="67" t="s">
        <v>3434</v>
      </c>
      <c r="K1301" s="67" t="s">
        <v>3435</v>
      </c>
      <c r="L1301" s="67" t="s">
        <v>386</v>
      </c>
      <c r="M1301" s="63" t="str">
        <f>VLOOKUP(D1301,'[3]NEW LEGEND 2026'!G:I,3,0)</f>
        <v>SUZUKI</v>
      </c>
      <c r="N1301" s="63" t="str">
        <f>VLOOKUP(D1301,'[3]NEW LEGEND 2026'!G:J,4,0)</f>
        <v>BLACK</v>
      </c>
      <c r="O1301" s="68" t="str">
        <f t="shared" si="121"/>
        <v>JUL</v>
      </c>
      <c r="P1301" s="68">
        <f t="shared" si="122"/>
        <v>8</v>
      </c>
      <c r="Q1301" s="68">
        <f t="shared" si="123"/>
        <v>2026</v>
      </c>
      <c r="R1301" s="69">
        <f t="shared" si="124"/>
        <v>-158.63863425925956</v>
      </c>
      <c r="S1301" s="69">
        <f t="shared" si="125"/>
        <v>52.418032407396822</v>
      </c>
      <c r="T1301" s="70" t="str">
        <f t="shared" si="126"/>
        <v>1-30 DAYS</v>
      </c>
      <c r="U1301" s="70" t="str">
        <f t="shared" si="126"/>
        <v>31-60 DAYS</v>
      </c>
    </row>
    <row r="1302" spans="1:21">
      <c r="A1302" s="63" t="str">
        <f>VLOOKUP(L1302,[1]Sheet1!$N:$P,3,0)</f>
        <v>M1 HONDA MARAMAG</v>
      </c>
      <c r="B1302" s="66">
        <v>46203.644745370373</v>
      </c>
      <c r="C1302" s="66">
        <v>46211.641157407408</v>
      </c>
      <c r="D1302" s="67" t="s">
        <v>966</v>
      </c>
      <c r="E1302" s="67" t="s">
        <v>967</v>
      </c>
      <c r="F1302" s="1">
        <v>1</v>
      </c>
      <c r="G1302" s="63" t="str">
        <f>VLOOKUP(D1302,[2]MINDANAO!$B:$C,2,0)</f>
        <v>TMX150 SUPREMO</v>
      </c>
      <c r="H1302" s="67">
        <v>76598</v>
      </c>
      <c r="I1302" s="63" t="str">
        <f>VLOOKUP(L1302,'[3]NEW LEGEND 2026'!M:S,7,0)</f>
        <v>HONDA</v>
      </c>
      <c r="J1302" s="67" t="s">
        <v>3436</v>
      </c>
      <c r="K1302" s="67" t="s">
        <v>3437</v>
      </c>
      <c r="L1302" s="67" t="s">
        <v>439</v>
      </c>
      <c r="M1302" s="63" t="str">
        <f>VLOOKUP(D1302,'[3]NEW LEGEND 2026'!G:I,3,0)</f>
        <v>HONDA</v>
      </c>
      <c r="N1302" s="63" t="str">
        <f>VLOOKUP(D1302,'[3]NEW LEGEND 2026'!G:J,4,0)</f>
        <v>RED</v>
      </c>
      <c r="O1302" s="68" t="str">
        <f t="shared" si="121"/>
        <v>JUL</v>
      </c>
      <c r="P1302" s="68">
        <f t="shared" si="122"/>
        <v>8</v>
      </c>
      <c r="Q1302" s="68">
        <f t="shared" si="123"/>
        <v>2026</v>
      </c>
      <c r="R1302" s="69">
        <f t="shared" si="124"/>
        <v>-158.64115740740817</v>
      </c>
      <c r="S1302" s="69">
        <f t="shared" si="125"/>
        <v>-150.64474537037313</v>
      </c>
      <c r="T1302" s="70" t="str">
        <f t="shared" si="126"/>
        <v>1-30 DAYS</v>
      </c>
      <c r="U1302" s="70" t="str">
        <f t="shared" si="126"/>
        <v>1-30 DAYS</v>
      </c>
    </row>
    <row r="1303" spans="1:21">
      <c r="A1303" s="63" t="str">
        <f>VLOOKUP(L1303,[1]Sheet1!$N:$P,3,0)</f>
        <v>M1 MARBEL</v>
      </c>
      <c r="B1303" s="66">
        <v>45594.555335648147</v>
      </c>
      <c r="C1303" s="66">
        <v>46211.672708333332</v>
      </c>
      <c r="D1303" s="67" t="s">
        <v>573</v>
      </c>
      <c r="E1303" s="67" t="s">
        <v>574</v>
      </c>
      <c r="F1303" s="1">
        <v>1</v>
      </c>
      <c r="G1303" s="63" t="str">
        <f>VLOOKUP(D1303,[2]MINDANAO!$B:$C,2,0)</f>
        <v>CT100B</v>
      </c>
      <c r="H1303" s="67">
        <v>52948</v>
      </c>
      <c r="I1303" s="63" t="str">
        <f>VLOOKUP(L1303,'[3]NEW LEGEND 2026'!M:S,7,0)</f>
        <v>MUTI</v>
      </c>
      <c r="J1303" s="67" t="s">
        <v>3438</v>
      </c>
      <c r="K1303" s="67" t="s">
        <v>3439</v>
      </c>
      <c r="L1303" s="67" t="s">
        <v>473</v>
      </c>
      <c r="M1303" s="63" t="str">
        <f>VLOOKUP(D1303,'[3]NEW LEGEND 2026'!G:I,3,0)</f>
        <v>KAWASAKI</v>
      </c>
      <c r="N1303" s="63" t="str">
        <f>VLOOKUP(D1303,'[3]NEW LEGEND 2026'!G:J,4,0)</f>
        <v>BLACK/BLUE</v>
      </c>
      <c r="O1303" s="68" t="str">
        <f t="shared" si="121"/>
        <v>JUL</v>
      </c>
      <c r="P1303" s="68">
        <f t="shared" si="122"/>
        <v>8</v>
      </c>
      <c r="Q1303" s="68">
        <f t="shared" si="123"/>
        <v>2026</v>
      </c>
      <c r="R1303" s="69">
        <f t="shared" si="124"/>
        <v>-158.67270833333168</v>
      </c>
      <c r="S1303" s="69">
        <f t="shared" si="125"/>
        <v>458.44466435185313</v>
      </c>
      <c r="T1303" s="70" t="str">
        <f t="shared" si="126"/>
        <v>1-30 DAYS</v>
      </c>
      <c r="U1303" s="70" t="str">
        <f t="shared" si="126"/>
        <v>91 DAYS UP</v>
      </c>
    </row>
    <row r="1304" spans="1:21">
      <c r="A1304" s="63" t="str">
        <f>VLOOKUP(L1304,[1]Sheet1!$N:$P,3,0)</f>
        <v>M1 KIDAPAWAN</v>
      </c>
      <c r="B1304" s="66">
        <v>46209.570555555547</v>
      </c>
      <c r="C1304" s="66">
        <v>46211.699120370373</v>
      </c>
      <c r="D1304" s="67" t="s">
        <v>3398</v>
      </c>
      <c r="E1304" s="67" t="s">
        <v>3399</v>
      </c>
      <c r="F1304" s="1">
        <v>1</v>
      </c>
      <c r="G1304" s="63" t="str">
        <f>VLOOKUP(D1304,[2]MINDANAO!$B:$C,2,0)</f>
        <v>BURGMAN 15</v>
      </c>
      <c r="H1304" s="67">
        <v>139508.93</v>
      </c>
      <c r="I1304" s="63" t="str">
        <f>VLOOKUP(L1304,'[3]NEW LEGEND 2026'!M:S,7,0)</f>
        <v>MUTI</v>
      </c>
      <c r="J1304" s="67" t="s">
        <v>3440</v>
      </c>
      <c r="K1304" s="67" t="s">
        <v>3441</v>
      </c>
      <c r="L1304" s="67" t="s">
        <v>503</v>
      </c>
      <c r="M1304" s="63" t="str">
        <f>VLOOKUP(D1304,'[3]NEW LEGEND 2026'!G:I,3,0)</f>
        <v>SUZUKI</v>
      </c>
      <c r="N1304" s="63" t="str">
        <f>VLOOKUP(D1304,'[3]NEW LEGEND 2026'!G:J,4,0)</f>
        <v>WHITE/GOLD</v>
      </c>
      <c r="O1304" s="68" t="str">
        <f t="shared" si="121"/>
        <v>JUL</v>
      </c>
      <c r="P1304" s="68">
        <f t="shared" si="122"/>
        <v>8</v>
      </c>
      <c r="Q1304" s="68">
        <f t="shared" si="123"/>
        <v>2026</v>
      </c>
      <c r="R1304" s="69">
        <f t="shared" si="124"/>
        <v>-158.69912037037284</v>
      </c>
      <c r="S1304" s="69">
        <f t="shared" si="125"/>
        <v>-156.57055555554689</v>
      </c>
      <c r="T1304" s="70" t="str">
        <f t="shared" si="126"/>
        <v>1-30 DAYS</v>
      </c>
      <c r="U1304" s="70" t="str">
        <f t="shared" si="126"/>
        <v>1-30 DAYS</v>
      </c>
    </row>
    <row r="1305" spans="1:21">
      <c r="A1305" s="63" t="str">
        <f>VLOOKUP(L1305,[1]Sheet1!$N:$P,3,0)</f>
        <v>M2 TAGUM 1</v>
      </c>
      <c r="B1305" s="66">
        <v>46211.724224537043</v>
      </c>
      <c r="C1305" s="66">
        <v>46211.724212962959</v>
      </c>
      <c r="D1305" s="67" t="s">
        <v>1634</v>
      </c>
      <c r="E1305" s="67" t="s">
        <v>1635</v>
      </c>
      <c r="F1305" s="1">
        <v>1</v>
      </c>
      <c r="G1305" s="63" t="str">
        <f>VLOOKUP(D1305,[2]MINDANAO!$B:$C,2,0)</f>
        <v>XTZ125</v>
      </c>
      <c r="H1305" s="67">
        <v>85446</v>
      </c>
      <c r="I1305" s="63" t="str">
        <f>VLOOKUP(L1305,'[3]NEW LEGEND 2026'!M:S,7,0)</f>
        <v>ULTIMATE</v>
      </c>
      <c r="J1305" s="67" t="s">
        <v>3442</v>
      </c>
      <c r="K1305" s="67" t="s">
        <v>3443</v>
      </c>
      <c r="L1305" s="67" t="s">
        <v>804</v>
      </c>
      <c r="M1305" s="63" t="str">
        <f>VLOOKUP(D1305,'[3]NEW LEGEND 2026'!G:I,3,0)</f>
        <v>YAMAHA</v>
      </c>
      <c r="N1305" s="63" t="str">
        <f>VLOOKUP(D1305,'[3]NEW LEGEND 2026'!G:J,4,0)</f>
        <v>BLACK</v>
      </c>
      <c r="O1305" s="68" t="str">
        <f t="shared" si="121"/>
        <v>JUL</v>
      </c>
      <c r="P1305" s="68">
        <f t="shared" si="122"/>
        <v>8</v>
      </c>
      <c r="Q1305" s="68">
        <f t="shared" si="123"/>
        <v>2026</v>
      </c>
      <c r="R1305" s="69">
        <f t="shared" si="124"/>
        <v>-158.72421296295943</v>
      </c>
      <c r="S1305" s="69">
        <f t="shared" si="125"/>
        <v>-158.72422453704348</v>
      </c>
      <c r="T1305" s="70" t="str">
        <f t="shared" si="126"/>
        <v>1-30 DAYS</v>
      </c>
      <c r="U1305" s="70" t="str">
        <f t="shared" si="126"/>
        <v>1-30 DAYS</v>
      </c>
    </row>
    <row r="1306" spans="1:21">
      <c r="A1306" s="63" t="str">
        <f>VLOOKUP(L1306,[1]Sheet1!$N:$P,3,0)</f>
        <v>M2 TAGUM 1</v>
      </c>
      <c r="B1306" s="66">
        <v>46211.724224537043</v>
      </c>
      <c r="C1306" s="66">
        <v>46211.724212962959</v>
      </c>
      <c r="D1306" s="67" t="s">
        <v>1614</v>
      </c>
      <c r="E1306" s="67" t="s">
        <v>1615</v>
      </c>
      <c r="F1306" s="1">
        <v>1</v>
      </c>
      <c r="G1306" s="63" t="str">
        <f>VLOOKUP(D1306,[2]MINDANAO!$B:$C,2,0)</f>
        <v>XTZ125</v>
      </c>
      <c r="H1306" s="67">
        <v>85446</v>
      </c>
      <c r="I1306" s="63" t="str">
        <f>VLOOKUP(L1306,'[3]NEW LEGEND 2026'!M:S,7,0)</f>
        <v>ULTIMATE</v>
      </c>
      <c r="J1306" s="67" t="s">
        <v>3444</v>
      </c>
      <c r="K1306" s="67" t="s">
        <v>3445</v>
      </c>
      <c r="L1306" s="67" t="s">
        <v>804</v>
      </c>
      <c r="M1306" s="63" t="str">
        <f>VLOOKUP(D1306,'[3]NEW LEGEND 2026'!G:I,3,0)</f>
        <v>YAMAHA</v>
      </c>
      <c r="N1306" s="63" t="str">
        <f>VLOOKUP(D1306,'[3]NEW LEGEND 2026'!G:J,4,0)</f>
        <v>LUE</v>
      </c>
      <c r="O1306" s="68" t="str">
        <f t="shared" si="121"/>
        <v>JUL</v>
      </c>
      <c r="P1306" s="68">
        <f t="shared" si="122"/>
        <v>8</v>
      </c>
      <c r="Q1306" s="68">
        <f t="shared" si="123"/>
        <v>2026</v>
      </c>
      <c r="R1306" s="69">
        <f t="shared" si="124"/>
        <v>-158.72421296295943</v>
      </c>
      <c r="S1306" s="69">
        <f t="shared" si="125"/>
        <v>-158.72422453704348</v>
      </c>
      <c r="T1306" s="70" t="str">
        <f t="shared" si="126"/>
        <v>1-30 DAYS</v>
      </c>
      <c r="U1306" s="70" t="str">
        <f t="shared" si="126"/>
        <v>1-30 DAYS</v>
      </c>
    </row>
    <row r="1307" spans="1:21">
      <c r="A1307" s="63" t="str">
        <f>VLOOKUP(L1307,[1]Sheet1!$N:$P,3,0)</f>
        <v>M2 TAGUM 1</v>
      </c>
      <c r="B1307" s="66">
        <v>46211.724224537043</v>
      </c>
      <c r="C1307" s="66">
        <v>46211.724212962959</v>
      </c>
      <c r="D1307" s="67" t="s">
        <v>1614</v>
      </c>
      <c r="E1307" s="67" t="s">
        <v>1615</v>
      </c>
      <c r="F1307" s="1">
        <v>1</v>
      </c>
      <c r="G1307" s="63" t="str">
        <f>VLOOKUP(D1307,[2]MINDANAO!$B:$C,2,0)</f>
        <v>XTZ125</v>
      </c>
      <c r="H1307" s="67">
        <v>85446</v>
      </c>
      <c r="I1307" s="63" t="str">
        <f>VLOOKUP(L1307,'[3]NEW LEGEND 2026'!M:S,7,0)</f>
        <v>ULTIMATE</v>
      </c>
      <c r="J1307" s="67" t="s">
        <v>3446</v>
      </c>
      <c r="K1307" s="67" t="s">
        <v>3447</v>
      </c>
      <c r="L1307" s="67" t="s">
        <v>804</v>
      </c>
      <c r="M1307" s="63" t="str">
        <f>VLOOKUP(D1307,'[3]NEW LEGEND 2026'!G:I,3,0)</f>
        <v>YAMAHA</v>
      </c>
      <c r="N1307" s="63" t="str">
        <f>VLOOKUP(D1307,'[3]NEW LEGEND 2026'!G:J,4,0)</f>
        <v>LUE</v>
      </c>
      <c r="O1307" s="68" t="str">
        <f t="shared" si="121"/>
        <v>JUL</v>
      </c>
      <c r="P1307" s="68">
        <f t="shared" si="122"/>
        <v>8</v>
      </c>
      <c r="Q1307" s="68">
        <f t="shared" si="123"/>
        <v>2026</v>
      </c>
      <c r="R1307" s="69">
        <f t="shared" si="124"/>
        <v>-158.72421296295943</v>
      </c>
      <c r="S1307" s="69">
        <f t="shared" si="125"/>
        <v>-158.72422453704348</v>
      </c>
      <c r="T1307" s="70" t="str">
        <f t="shared" si="126"/>
        <v>1-30 DAYS</v>
      </c>
      <c r="U1307" s="70" t="str">
        <f t="shared" si="126"/>
        <v>1-30 DAYS</v>
      </c>
    </row>
    <row r="1308" spans="1:21">
      <c r="A1308" s="63" t="str">
        <f>VLOOKUP(L1308,[1]Sheet1!$N:$P,3,0)</f>
        <v>M1 HONDA MALUNGON</v>
      </c>
      <c r="B1308" s="66">
        <v>46014.589398148149</v>
      </c>
      <c r="C1308" s="66">
        <v>46212.338194444441</v>
      </c>
      <c r="D1308" s="67" t="s">
        <v>960</v>
      </c>
      <c r="E1308" s="67" t="s">
        <v>961</v>
      </c>
      <c r="F1308" s="1">
        <v>1</v>
      </c>
      <c r="G1308" s="63" t="str">
        <f>VLOOKUP(D1308,[2]MINDANAO!$B:$C,2,0)</f>
        <v>ADV160</v>
      </c>
      <c r="H1308" s="67">
        <v>157558</v>
      </c>
      <c r="I1308" s="63" t="str">
        <f>VLOOKUP(L1308,'[3]NEW LEGEND 2026'!M:S,7,0)</f>
        <v>HONDA</v>
      </c>
      <c r="J1308" s="67" t="s">
        <v>3448</v>
      </c>
      <c r="K1308" s="67" t="s">
        <v>3449</v>
      </c>
      <c r="L1308" s="67" t="s">
        <v>884</v>
      </c>
      <c r="M1308" s="63" t="str">
        <f>VLOOKUP(D1308,'[3]NEW LEGEND 2026'!G:I,3,0)</f>
        <v>HONDA</v>
      </c>
      <c r="N1308" s="63" t="str">
        <f>VLOOKUP(D1308,'[3]NEW LEGEND 2026'!G:J,4,0)</f>
        <v>WHITE/BLACK</v>
      </c>
      <c r="O1308" s="68" t="str">
        <f t="shared" si="121"/>
        <v>JUL</v>
      </c>
      <c r="P1308" s="68">
        <f t="shared" si="122"/>
        <v>9</v>
      </c>
      <c r="Q1308" s="68">
        <f t="shared" si="123"/>
        <v>2026</v>
      </c>
      <c r="R1308" s="69">
        <f t="shared" si="124"/>
        <v>-159.33819444444089</v>
      </c>
      <c r="S1308" s="69">
        <f t="shared" si="125"/>
        <v>38.410601851850515</v>
      </c>
      <c r="T1308" s="70" t="str">
        <f t="shared" si="126"/>
        <v>1-30 DAYS</v>
      </c>
      <c r="U1308" s="70" t="str">
        <f t="shared" si="126"/>
        <v>31-60 DAYS</v>
      </c>
    </row>
    <row r="1309" spans="1:21">
      <c r="A1309" s="63" t="str">
        <f>VLOOKUP(L1309,[1]Sheet1!$N:$P,3,0)</f>
        <v>M1 HONDA MALUNGON</v>
      </c>
      <c r="B1309" s="66">
        <v>46209.710381944453</v>
      </c>
      <c r="C1309" s="66">
        <v>46212.338194444441</v>
      </c>
      <c r="D1309" s="67" t="s">
        <v>3166</v>
      </c>
      <c r="E1309" s="67" t="s">
        <v>3167</v>
      </c>
      <c r="F1309" s="1">
        <v>1</v>
      </c>
      <c r="G1309" s="63" t="str">
        <f>VLOOKUP(D1309,[2]MINDANAO!$B:$C,2,0)</f>
        <v>CLICK125 FI</v>
      </c>
      <c r="H1309" s="67">
        <v>81070</v>
      </c>
      <c r="I1309" s="63" t="str">
        <f>VLOOKUP(L1309,'[3]NEW LEGEND 2026'!M:S,7,0)</f>
        <v>HONDA</v>
      </c>
      <c r="J1309" s="67" t="s">
        <v>3450</v>
      </c>
      <c r="K1309" s="67" t="s">
        <v>3451</v>
      </c>
      <c r="L1309" s="67" t="s">
        <v>884</v>
      </c>
      <c r="M1309" s="63" t="str">
        <f>VLOOKUP(D1309,'[3]NEW LEGEND 2026'!G:I,3,0)</f>
        <v>HONDA</v>
      </c>
      <c r="N1309" s="63" t="str">
        <f>VLOOKUP(D1309,'[3]NEW LEGEND 2026'!G:J,4,0)</f>
        <v>GRAY/BLACK</v>
      </c>
      <c r="O1309" s="68" t="str">
        <f t="shared" si="121"/>
        <v>JUL</v>
      </c>
      <c r="P1309" s="68">
        <f t="shared" si="122"/>
        <v>9</v>
      </c>
      <c r="Q1309" s="68">
        <f t="shared" si="123"/>
        <v>2026</v>
      </c>
      <c r="R1309" s="69">
        <f t="shared" si="124"/>
        <v>-159.33819444444089</v>
      </c>
      <c r="S1309" s="69">
        <f t="shared" si="125"/>
        <v>-156.71038194445282</v>
      </c>
      <c r="T1309" s="70" t="str">
        <f t="shared" si="126"/>
        <v>1-30 DAYS</v>
      </c>
      <c r="U1309" s="70" t="str">
        <f t="shared" si="126"/>
        <v>1-30 DAYS</v>
      </c>
    </row>
    <row r="1310" spans="1:21">
      <c r="A1310" s="63" t="str">
        <f>VLOOKUP(L1310,[1]Sheet1!$N:$P,3,0)</f>
        <v>M1 MALUNGON</v>
      </c>
      <c r="B1310" s="66">
        <v>46209.560706018521</v>
      </c>
      <c r="C1310" s="66">
        <v>46212.547152777777</v>
      </c>
      <c r="D1310" s="67" t="s">
        <v>1894</v>
      </c>
      <c r="E1310" s="67" t="s">
        <v>1895</v>
      </c>
      <c r="F1310" s="1">
        <v>1</v>
      </c>
      <c r="G1310" s="63" t="str">
        <f>VLOOKUP(D1310,[2]MINDANAO!$B:$C,2,0)</f>
        <v>RAIDER150 FI BLADE</v>
      </c>
      <c r="H1310" s="67">
        <v>110446.43</v>
      </c>
      <c r="I1310" s="63" t="str">
        <f>VLOOKUP(L1310,'[3]NEW LEGEND 2026'!M:S,7,0)</f>
        <v>MUTI</v>
      </c>
      <c r="J1310" s="67" t="s">
        <v>3452</v>
      </c>
      <c r="K1310" s="67" t="s">
        <v>3453</v>
      </c>
      <c r="L1310" s="67" t="s">
        <v>462</v>
      </c>
      <c r="M1310" s="63" t="str">
        <f>VLOOKUP(D1310,'[3]NEW LEGEND 2026'!G:I,3,0)</f>
        <v>SUZUKI</v>
      </c>
      <c r="N1310" s="63" t="str">
        <f>VLOOKUP(D1310,'[3]NEW LEGEND 2026'!G:J,4,0)</f>
        <v>RED/BLACK</v>
      </c>
      <c r="O1310" s="68" t="str">
        <f t="shared" si="121"/>
        <v>JUL</v>
      </c>
      <c r="P1310" s="68">
        <f t="shared" si="122"/>
        <v>9</v>
      </c>
      <c r="Q1310" s="68">
        <f t="shared" si="123"/>
        <v>2026</v>
      </c>
      <c r="R1310" s="69">
        <f t="shared" si="124"/>
        <v>-159.54715277777723</v>
      </c>
      <c r="S1310" s="69">
        <f t="shared" si="125"/>
        <v>-156.56070601852116</v>
      </c>
      <c r="T1310" s="70" t="str">
        <f t="shared" si="126"/>
        <v>1-30 DAYS</v>
      </c>
      <c r="U1310" s="70" t="str">
        <f t="shared" si="126"/>
        <v>1-30 DAYS</v>
      </c>
    </row>
    <row r="1311" spans="1:21">
      <c r="A1311" s="63" t="str">
        <f>VLOOKUP(L1311,[1]Sheet1!$N:$P,3,0)</f>
        <v>M1 BUTUAN</v>
      </c>
      <c r="B1311" s="66">
        <v>46212.569120370368</v>
      </c>
      <c r="C1311" s="66">
        <v>46212.569108796299</v>
      </c>
      <c r="D1311" s="67" t="s">
        <v>2283</v>
      </c>
      <c r="E1311" s="67" t="s">
        <v>2284</v>
      </c>
      <c r="F1311" s="1">
        <v>1</v>
      </c>
      <c r="G1311" s="63" t="str">
        <f>VLOOKUP(D1311,[2]MINDANAO!$B:$C,2,0)</f>
        <v>BAJAJ RE 4S FI</v>
      </c>
      <c r="H1311" s="67">
        <v>187000</v>
      </c>
      <c r="I1311" s="63" t="str">
        <f>VLOOKUP(L1311,'[3]NEW LEGEND 2026'!M:S,7,0)</f>
        <v>MUTI</v>
      </c>
      <c r="J1311" s="67" t="s">
        <v>3454</v>
      </c>
      <c r="K1311" s="67" t="s">
        <v>3455</v>
      </c>
      <c r="L1311" s="67" t="s">
        <v>897</v>
      </c>
      <c r="M1311" s="63" t="str">
        <f>VLOOKUP(D1311,'[3]NEW LEGEND 2026'!G:I,3,0)</f>
        <v>TRIMOTORS</v>
      </c>
      <c r="N1311" s="63" t="str">
        <f>VLOOKUP(D1311,'[3]NEW LEGEND 2026'!G:J,4,0)</f>
        <v>RED</v>
      </c>
      <c r="O1311" s="68" t="str">
        <f t="shared" si="121"/>
        <v>JUL</v>
      </c>
      <c r="P1311" s="68">
        <f t="shared" si="122"/>
        <v>9</v>
      </c>
      <c r="Q1311" s="68">
        <f t="shared" si="123"/>
        <v>2026</v>
      </c>
      <c r="R1311" s="69">
        <f t="shared" si="124"/>
        <v>-159.56910879629868</v>
      </c>
      <c r="S1311" s="69">
        <f t="shared" si="125"/>
        <v>-159.56912037036818</v>
      </c>
      <c r="T1311" s="70" t="str">
        <f t="shared" si="126"/>
        <v>1-30 DAYS</v>
      </c>
      <c r="U1311" s="70" t="str">
        <f t="shared" si="126"/>
        <v>1-30 DAYS</v>
      </c>
    </row>
    <row r="1312" spans="1:21">
      <c r="A1312" s="63" t="str">
        <f>VLOOKUP(L1312,[1]Sheet1!$N:$P,3,0)</f>
        <v>M1 MARBEL</v>
      </c>
      <c r="B1312" s="66">
        <v>46084.434837962966</v>
      </c>
      <c r="C1312" s="66">
        <v>46212.618993055563</v>
      </c>
      <c r="D1312" s="67" t="s">
        <v>1194</v>
      </c>
      <c r="E1312" s="67" t="s">
        <v>1195</v>
      </c>
      <c r="F1312" s="1">
        <v>1</v>
      </c>
      <c r="G1312" s="63" t="str">
        <f>VLOOKUP(D1312,[2]MINDANAO!$B:$C,2,0)</f>
        <v>ADV160</v>
      </c>
      <c r="H1312" s="67">
        <v>157558</v>
      </c>
      <c r="I1312" s="63" t="str">
        <f>VLOOKUP(L1312,'[3]NEW LEGEND 2026'!M:S,7,0)</f>
        <v>MUTI</v>
      </c>
      <c r="J1312" s="67" t="s">
        <v>3456</v>
      </c>
      <c r="K1312" s="67" t="s">
        <v>3457</v>
      </c>
      <c r="L1312" s="67" t="s">
        <v>473</v>
      </c>
      <c r="M1312" s="63" t="str">
        <f>VLOOKUP(D1312,'[3]NEW LEGEND 2026'!G:I,3,0)</f>
        <v>HONDA</v>
      </c>
      <c r="N1312" s="63" t="str">
        <f>VLOOKUP(D1312,'[3]NEW LEGEND 2026'!G:J,4,0)</f>
        <v>RED/BLACK</v>
      </c>
      <c r="O1312" s="68" t="str">
        <f t="shared" si="121"/>
        <v>JUL</v>
      </c>
      <c r="P1312" s="68">
        <f t="shared" si="122"/>
        <v>9</v>
      </c>
      <c r="Q1312" s="68">
        <f t="shared" si="123"/>
        <v>2026</v>
      </c>
      <c r="R1312" s="69">
        <f t="shared" si="124"/>
        <v>-159.6189930555629</v>
      </c>
      <c r="S1312" s="69">
        <f t="shared" si="125"/>
        <v>-31.434837962966412</v>
      </c>
      <c r="T1312" s="70" t="str">
        <f t="shared" si="126"/>
        <v>1-30 DAYS</v>
      </c>
      <c r="U1312" s="70" t="str">
        <f t="shared" si="126"/>
        <v>1-30 DAYS</v>
      </c>
    </row>
    <row r="1313" spans="1:21">
      <c r="A1313" s="63" t="str">
        <f>VLOOKUP(L1313,[1]Sheet1!$N:$P,3,0)</f>
        <v>M1 MARBEL</v>
      </c>
      <c r="B1313" s="66">
        <v>46010.400231481479</v>
      </c>
      <c r="C1313" s="66">
        <v>46212.618993055563</v>
      </c>
      <c r="D1313" s="67" t="s">
        <v>604</v>
      </c>
      <c r="E1313" s="67" t="s">
        <v>605</v>
      </c>
      <c r="F1313" s="1">
        <v>1</v>
      </c>
      <c r="G1313" s="63" t="str">
        <f>VLOOKUP(D1313,[2]MINDANAO!$B:$C,2,0)</f>
        <v>XRM OFFROAD FI(DSX)</v>
      </c>
      <c r="H1313" s="67">
        <v>72378</v>
      </c>
      <c r="I1313" s="63" t="str">
        <f>VLOOKUP(L1313,'[3]NEW LEGEND 2026'!M:S,7,0)</f>
        <v>MUTI</v>
      </c>
      <c r="J1313" s="67" t="s">
        <v>3458</v>
      </c>
      <c r="K1313" s="67" t="s">
        <v>3459</v>
      </c>
      <c r="L1313" s="67" t="s">
        <v>473</v>
      </c>
      <c r="M1313" s="63" t="str">
        <f>VLOOKUP(D1313,'[3]NEW LEGEND 2026'!G:I,3,0)</f>
        <v>HONDA</v>
      </c>
      <c r="N1313" s="63" t="str">
        <f>VLOOKUP(D1313,'[3]NEW LEGEND 2026'!G:J,4,0)</f>
        <v>WHITE/BLUE</v>
      </c>
      <c r="O1313" s="68" t="str">
        <f t="shared" si="121"/>
        <v>JUL</v>
      </c>
      <c r="P1313" s="68">
        <f t="shared" si="122"/>
        <v>9</v>
      </c>
      <c r="Q1313" s="68">
        <f t="shared" si="123"/>
        <v>2026</v>
      </c>
      <c r="R1313" s="69">
        <f t="shared" si="124"/>
        <v>-159.6189930555629</v>
      </c>
      <c r="S1313" s="69">
        <f t="shared" si="125"/>
        <v>42.599768518521159</v>
      </c>
      <c r="T1313" s="70" t="str">
        <f t="shared" si="126"/>
        <v>1-30 DAYS</v>
      </c>
      <c r="U1313" s="70" t="str">
        <f t="shared" si="126"/>
        <v>31-60 DAYS</v>
      </c>
    </row>
    <row r="1314" spans="1:21">
      <c r="A1314" s="63" t="str">
        <f>VLOOKUP(L1314,[1]Sheet1!$N:$P,3,0)</f>
        <v>M1 HONDA ISULAN</v>
      </c>
      <c r="B1314" s="66">
        <v>46210.672210648147</v>
      </c>
      <c r="C1314" s="66">
        <v>46212.628240740742</v>
      </c>
      <c r="D1314" s="67" t="s">
        <v>2536</v>
      </c>
      <c r="E1314" s="67" t="s">
        <v>2537</v>
      </c>
      <c r="F1314" s="1">
        <v>1</v>
      </c>
      <c r="G1314" s="63" t="str">
        <f>VLOOKUP(D1314,[2]MINDANAO!$B:$C,2,0)</f>
        <v>ADV160 ABS</v>
      </c>
      <c r="H1314" s="67">
        <v>155100</v>
      </c>
      <c r="I1314" s="63" t="str">
        <f>VLOOKUP(L1314,'[3]NEW LEGEND 2026'!M:S,7,0)</f>
        <v>HONDA</v>
      </c>
      <c r="J1314" s="67" t="s">
        <v>3460</v>
      </c>
      <c r="K1314" s="67" t="s">
        <v>3461</v>
      </c>
      <c r="L1314" s="67" t="s">
        <v>406</v>
      </c>
      <c r="M1314" s="63" t="str">
        <f>VLOOKUP(D1314,'[3]NEW LEGEND 2026'!G:I,3,0)</f>
        <v>HONDA</v>
      </c>
      <c r="N1314" s="63" t="str">
        <f>VLOOKUP(D1314,'[3]NEW LEGEND 2026'!G:J,4,0)</f>
        <v>WHITE</v>
      </c>
      <c r="O1314" s="68" t="str">
        <f t="shared" si="121"/>
        <v>JUL</v>
      </c>
      <c r="P1314" s="68">
        <f t="shared" si="122"/>
        <v>9</v>
      </c>
      <c r="Q1314" s="68">
        <f t="shared" si="123"/>
        <v>2026</v>
      </c>
      <c r="R1314" s="69">
        <f t="shared" si="124"/>
        <v>-159.6282407407416</v>
      </c>
      <c r="S1314" s="69">
        <f t="shared" si="125"/>
        <v>-157.67221064814657</v>
      </c>
      <c r="T1314" s="70" t="str">
        <f t="shared" si="126"/>
        <v>1-30 DAYS</v>
      </c>
      <c r="U1314" s="70" t="str">
        <f t="shared" si="126"/>
        <v>1-30 DAYS</v>
      </c>
    </row>
    <row r="1315" spans="1:21">
      <c r="A1315" s="63" t="str">
        <f>VLOOKUP(L1315,[1]Sheet1!$N:$P,3,0)</f>
        <v>M1 SURALLAH</v>
      </c>
      <c r="B1315" s="66">
        <v>46144.600416666668</v>
      </c>
      <c r="C1315" s="66">
        <v>46212.651516203703</v>
      </c>
      <c r="D1315" s="67" t="s">
        <v>663</v>
      </c>
      <c r="E1315" s="67" t="s">
        <v>664</v>
      </c>
      <c r="F1315" s="1">
        <v>1</v>
      </c>
      <c r="G1315" s="63" t="str">
        <f>VLOOKUP(D1315,[2]MINDANAO!$B:$C,2,0)</f>
        <v>CT125</v>
      </c>
      <c r="H1315" s="67">
        <v>58118</v>
      </c>
      <c r="I1315" s="63" t="str">
        <f>VLOOKUP(L1315,'[3]NEW LEGEND 2026'!M:S,7,0)</f>
        <v>MUTI</v>
      </c>
      <c r="J1315" s="67" t="s">
        <v>3462</v>
      </c>
      <c r="K1315" s="67" t="s">
        <v>3463</v>
      </c>
      <c r="L1315" s="67" t="s">
        <v>546</v>
      </c>
      <c r="M1315" s="63" t="str">
        <f>VLOOKUP(D1315,'[3]NEW LEGEND 2026'!G:I,3,0)</f>
        <v>KAWASAKI</v>
      </c>
      <c r="N1315" s="63" t="str">
        <f>VLOOKUP(D1315,'[3]NEW LEGEND 2026'!G:J,4,0)</f>
        <v>BLACK/RED</v>
      </c>
      <c r="O1315" s="68" t="str">
        <f t="shared" si="121"/>
        <v>JUL</v>
      </c>
      <c r="P1315" s="68">
        <f t="shared" si="122"/>
        <v>9</v>
      </c>
      <c r="Q1315" s="68">
        <f t="shared" si="123"/>
        <v>2026</v>
      </c>
      <c r="R1315" s="69">
        <f t="shared" si="124"/>
        <v>-159.65151620370307</v>
      </c>
      <c r="S1315" s="69">
        <f t="shared" si="125"/>
        <v>-91.600416666668025</v>
      </c>
      <c r="T1315" s="70" t="str">
        <f t="shared" si="126"/>
        <v>1-30 DAYS</v>
      </c>
      <c r="U1315" s="70" t="str">
        <f t="shared" si="126"/>
        <v>1-30 DAYS</v>
      </c>
    </row>
    <row r="1316" spans="1:21">
      <c r="A1316" s="63" t="str">
        <f>VLOOKUP(L1316,[1]Sheet1!$N:$P,3,0)</f>
        <v>M1 SURALLAH</v>
      </c>
      <c r="B1316" s="66">
        <v>46143.619016203702</v>
      </c>
      <c r="C1316" s="66">
        <v>46212.651516203703</v>
      </c>
      <c r="D1316" s="67" t="s">
        <v>663</v>
      </c>
      <c r="E1316" s="67" t="s">
        <v>664</v>
      </c>
      <c r="F1316" s="1">
        <v>1</v>
      </c>
      <c r="G1316" s="63" t="str">
        <f>VLOOKUP(D1316,[2]MINDANAO!$B:$C,2,0)</f>
        <v>CT125</v>
      </c>
      <c r="H1316" s="67">
        <v>58118</v>
      </c>
      <c r="I1316" s="63" t="str">
        <f>VLOOKUP(L1316,'[3]NEW LEGEND 2026'!M:S,7,0)</f>
        <v>MUTI</v>
      </c>
      <c r="J1316" s="67" t="s">
        <v>3464</v>
      </c>
      <c r="K1316" s="67" t="s">
        <v>3465</v>
      </c>
      <c r="L1316" s="67" t="s">
        <v>546</v>
      </c>
      <c r="M1316" s="63" t="str">
        <f>VLOOKUP(D1316,'[3]NEW LEGEND 2026'!G:I,3,0)</f>
        <v>KAWASAKI</v>
      </c>
      <c r="N1316" s="63" t="str">
        <f>VLOOKUP(D1316,'[3]NEW LEGEND 2026'!G:J,4,0)</f>
        <v>BLACK/RED</v>
      </c>
      <c r="O1316" s="68" t="str">
        <f t="shared" si="121"/>
        <v>JUL</v>
      </c>
      <c r="P1316" s="68">
        <f t="shared" si="122"/>
        <v>9</v>
      </c>
      <c r="Q1316" s="68">
        <f t="shared" si="123"/>
        <v>2026</v>
      </c>
      <c r="R1316" s="69">
        <f t="shared" si="124"/>
        <v>-159.65151620370307</v>
      </c>
      <c r="S1316" s="69">
        <f t="shared" si="125"/>
        <v>-90.619016203701904</v>
      </c>
      <c r="T1316" s="70" t="str">
        <f t="shared" si="126"/>
        <v>1-30 DAYS</v>
      </c>
      <c r="U1316" s="70" t="str">
        <f t="shared" si="126"/>
        <v>1-30 DAYS</v>
      </c>
    </row>
    <row r="1317" spans="1:21">
      <c r="A1317" s="63" t="str">
        <f>VLOOKUP(L1317,[1]Sheet1!$N:$P,3,0)</f>
        <v>M1 SURALLAH</v>
      </c>
      <c r="B1317" s="66">
        <v>46143.609525462962</v>
      </c>
      <c r="C1317" s="66">
        <v>46212.651516203703</v>
      </c>
      <c r="D1317" s="67" t="s">
        <v>663</v>
      </c>
      <c r="E1317" s="67" t="s">
        <v>664</v>
      </c>
      <c r="F1317" s="1">
        <v>1</v>
      </c>
      <c r="G1317" s="63" t="str">
        <f>VLOOKUP(D1317,[2]MINDANAO!$B:$C,2,0)</f>
        <v>CT125</v>
      </c>
      <c r="H1317" s="67">
        <v>58118</v>
      </c>
      <c r="I1317" s="63" t="str">
        <f>VLOOKUP(L1317,'[3]NEW LEGEND 2026'!M:S,7,0)</f>
        <v>MUTI</v>
      </c>
      <c r="J1317" s="67" t="s">
        <v>3466</v>
      </c>
      <c r="K1317" s="67" t="s">
        <v>3467</v>
      </c>
      <c r="L1317" s="67" t="s">
        <v>546</v>
      </c>
      <c r="M1317" s="63" t="str">
        <f>VLOOKUP(D1317,'[3]NEW LEGEND 2026'!G:I,3,0)</f>
        <v>KAWASAKI</v>
      </c>
      <c r="N1317" s="63" t="str">
        <f>VLOOKUP(D1317,'[3]NEW LEGEND 2026'!G:J,4,0)</f>
        <v>BLACK/RED</v>
      </c>
      <c r="O1317" s="68" t="str">
        <f t="shared" si="121"/>
        <v>JUL</v>
      </c>
      <c r="P1317" s="68">
        <f t="shared" si="122"/>
        <v>9</v>
      </c>
      <c r="Q1317" s="68">
        <f t="shared" si="123"/>
        <v>2026</v>
      </c>
      <c r="R1317" s="69">
        <f t="shared" si="124"/>
        <v>-159.65151620370307</v>
      </c>
      <c r="S1317" s="69">
        <f t="shared" si="125"/>
        <v>-90.609525462961756</v>
      </c>
      <c r="T1317" s="70" t="str">
        <f t="shared" si="126"/>
        <v>1-30 DAYS</v>
      </c>
      <c r="U1317" s="70" t="str">
        <f t="shared" si="126"/>
        <v>1-30 DAYS</v>
      </c>
    </row>
    <row r="1318" spans="1:21">
      <c r="A1318" s="63" t="str">
        <f>VLOOKUP(L1318,[1]Sheet1!$N:$P,3,0)</f>
        <v>M1 ISULAN</v>
      </c>
      <c r="B1318" s="66">
        <v>46143.609525462962</v>
      </c>
      <c r="C1318" s="66">
        <v>46213.348252314812</v>
      </c>
      <c r="D1318" s="67" t="s">
        <v>663</v>
      </c>
      <c r="E1318" s="67" t="s">
        <v>664</v>
      </c>
      <c r="F1318" s="1">
        <v>1</v>
      </c>
      <c r="G1318" s="63" t="str">
        <f>VLOOKUP(D1318,[2]MINDANAO!$B:$C,2,0)</f>
        <v>CT125</v>
      </c>
      <c r="H1318" s="67">
        <v>58118</v>
      </c>
      <c r="I1318" s="63" t="str">
        <f>VLOOKUP(L1318,'[3]NEW LEGEND 2026'!M:S,7,0)</f>
        <v>MUTI</v>
      </c>
      <c r="J1318" s="67" t="s">
        <v>3468</v>
      </c>
      <c r="K1318" s="67" t="s">
        <v>3469</v>
      </c>
      <c r="L1318" s="67" t="s">
        <v>391</v>
      </c>
      <c r="M1318" s="63" t="str">
        <f>VLOOKUP(D1318,'[3]NEW LEGEND 2026'!G:I,3,0)</f>
        <v>KAWASAKI</v>
      </c>
      <c r="N1318" s="63" t="str">
        <f>VLOOKUP(D1318,'[3]NEW LEGEND 2026'!G:J,4,0)</f>
        <v>BLACK/RED</v>
      </c>
      <c r="O1318" s="68" t="str">
        <f t="shared" si="121"/>
        <v>JUL</v>
      </c>
      <c r="P1318" s="68">
        <f t="shared" si="122"/>
        <v>10</v>
      </c>
      <c r="Q1318" s="68">
        <f t="shared" si="123"/>
        <v>2026</v>
      </c>
      <c r="R1318" s="69">
        <f t="shared" si="124"/>
        <v>-160.34825231481227</v>
      </c>
      <c r="S1318" s="69">
        <f t="shared" si="125"/>
        <v>-90.609525462961756</v>
      </c>
      <c r="T1318" s="70" t="str">
        <f t="shared" si="126"/>
        <v>1-30 DAYS</v>
      </c>
      <c r="U1318" s="70" t="str">
        <f t="shared" si="126"/>
        <v>1-30 DAYS</v>
      </c>
    </row>
    <row r="1319" spans="1:21">
      <c r="A1319" s="63" t="str">
        <f>VLOOKUP(L1319,[1]Sheet1!$N:$P,3,0)</f>
        <v>M2 STO. TOMAS</v>
      </c>
      <c r="B1319" s="66">
        <v>46213.621539351851</v>
      </c>
      <c r="C1319" s="66">
        <v>46213.621539351851</v>
      </c>
      <c r="D1319" s="67" t="s">
        <v>1221</v>
      </c>
      <c r="E1319" s="67" t="s">
        <v>1222</v>
      </c>
      <c r="F1319" s="1">
        <v>1</v>
      </c>
      <c r="G1319" s="63" t="str">
        <f>VLOOKUP(D1319,[2]MINDANAO!$B:$C,2,0)</f>
        <v>ACCESS 125</v>
      </c>
      <c r="H1319" s="67">
        <v>81197</v>
      </c>
      <c r="I1319" s="63" t="str">
        <f>VLOOKUP(L1319,'[3]NEW LEGEND 2026'!M:S,7,0)</f>
        <v>ULTIMATE</v>
      </c>
      <c r="J1319" s="67" t="s">
        <v>3470</v>
      </c>
      <c r="K1319" s="67" t="s">
        <v>3471</v>
      </c>
      <c r="L1319" s="67" t="s">
        <v>1367</v>
      </c>
      <c r="M1319" s="63" t="str">
        <f>VLOOKUP(D1319,'[3]NEW LEGEND 2026'!G:I,3,0)</f>
        <v>SUZUKI</v>
      </c>
      <c r="N1319" s="63" t="str">
        <f>VLOOKUP(D1319,'[3]NEW LEGEND 2026'!G:J,4,0)</f>
        <v>GREEN</v>
      </c>
      <c r="O1319" s="68" t="str">
        <f t="shared" si="121"/>
        <v>JUL</v>
      </c>
      <c r="P1319" s="68">
        <f t="shared" si="122"/>
        <v>10</v>
      </c>
      <c r="Q1319" s="68">
        <f t="shared" si="123"/>
        <v>2026</v>
      </c>
      <c r="R1319" s="69">
        <f t="shared" si="124"/>
        <v>-160.62153935185052</v>
      </c>
      <c r="S1319" s="69">
        <f t="shared" si="125"/>
        <v>-160.62153935185052</v>
      </c>
      <c r="T1319" s="70" t="str">
        <f t="shared" si="126"/>
        <v>1-30 DAYS</v>
      </c>
      <c r="U1319" s="70" t="str">
        <f t="shared" si="126"/>
        <v>1-30 DAYS</v>
      </c>
    </row>
    <row r="1320" spans="1:21">
      <c r="A1320" s="63" t="str">
        <f>VLOOKUP(L1320,[1]Sheet1!$N:$P,3,0)</f>
        <v>M2 STO. TOMAS</v>
      </c>
      <c r="B1320" s="66">
        <v>46213.621539351851</v>
      </c>
      <c r="C1320" s="66">
        <v>46213.621539351851</v>
      </c>
      <c r="D1320" s="67" t="s">
        <v>1215</v>
      </c>
      <c r="E1320" s="67" t="s">
        <v>1216</v>
      </c>
      <c r="F1320" s="1">
        <v>1</v>
      </c>
      <c r="G1320" s="63" t="str">
        <f>VLOOKUP(D1320,[2]MINDANAO!$B:$C,2,0)</f>
        <v>ACCESS 125</v>
      </c>
      <c r="H1320" s="67">
        <v>81197</v>
      </c>
      <c r="I1320" s="63" t="str">
        <f>VLOOKUP(L1320,'[3]NEW LEGEND 2026'!M:S,7,0)</f>
        <v>ULTIMATE</v>
      </c>
      <c r="J1320" s="67" t="s">
        <v>3472</v>
      </c>
      <c r="K1320" s="67" t="s">
        <v>3473</v>
      </c>
      <c r="L1320" s="67" t="s">
        <v>1367</v>
      </c>
      <c r="M1320" s="63" t="str">
        <f>VLOOKUP(D1320,'[3]NEW LEGEND 2026'!G:I,3,0)</f>
        <v>SUZUKI</v>
      </c>
      <c r="N1320" s="63" t="str">
        <f>VLOOKUP(D1320,'[3]NEW LEGEND 2026'!G:J,4,0)</f>
        <v>WHITE</v>
      </c>
      <c r="O1320" s="68" t="str">
        <f t="shared" si="121"/>
        <v>JUL</v>
      </c>
      <c r="P1320" s="68">
        <f t="shared" si="122"/>
        <v>10</v>
      </c>
      <c r="Q1320" s="68">
        <f t="shared" si="123"/>
        <v>2026</v>
      </c>
      <c r="R1320" s="69">
        <f t="shared" si="124"/>
        <v>-160.62153935185052</v>
      </c>
      <c r="S1320" s="69">
        <f t="shared" si="125"/>
        <v>-160.62153935185052</v>
      </c>
      <c r="T1320" s="70" t="str">
        <f t="shared" si="126"/>
        <v>1-30 DAYS</v>
      </c>
      <c r="U1320" s="70" t="str">
        <f t="shared" si="126"/>
        <v>1-30 DAYS</v>
      </c>
    </row>
    <row r="1321" spans="1:21">
      <c r="A1321" s="63" t="str">
        <f>VLOOKUP(L1321,[1]Sheet1!$N:$P,3,0)</f>
        <v>M1 KIDAPAWAN</v>
      </c>
      <c r="B1321" s="66">
        <v>46213.684282407397</v>
      </c>
      <c r="C1321" s="66">
        <v>46213.684270833342</v>
      </c>
      <c r="D1321" s="67" t="s">
        <v>1614</v>
      </c>
      <c r="E1321" s="67" t="s">
        <v>1615</v>
      </c>
      <c r="F1321" s="1">
        <v>1</v>
      </c>
      <c r="G1321" s="63" t="str">
        <f>VLOOKUP(D1321,[2]MINDANAO!$B:$C,2,0)</f>
        <v>XTZ125</v>
      </c>
      <c r="H1321" s="67">
        <v>85446</v>
      </c>
      <c r="I1321" s="63" t="str">
        <f>VLOOKUP(L1321,'[3]NEW LEGEND 2026'!M:S,7,0)</f>
        <v>MUTI</v>
      </c>
      <c r="J1321" s="67" t="s">
        <v>3474</v>
      </c>
      <c r="K1321" s="67" t="s">
        <v>3475</v>
      </c>
      <c r="L1321" s="67" t="s">
        <v>503</v>
      </c>
      <c r="M1321" s="63" t="str">
        <f>VLOOKUP(D1321,'[3]NEW LEGEND 2026'!G:I,3,0)</f>
        <v>YAMAHA</v>
      </c>
      <c r="N1321" s="63" t="str">
        <f>VLOOKUP(D1321,'[3]NEW LEGEND 2026'!G:J,4,0)</f>
        <v>LUE</v>
      </c>
      <c r="O1321" s="68" t="str">
        <f t="shared" si="121"/>
        <v>JUL</v>
      </c>
      <c r="P1321" s="68">
        <f t="shared" si="122"/>
        <v>10</v>
      </c>
      <c r="Q1321" s="68">
        <f t="shared" si="123"/>
        <v>2026</v>
      </c>
      <c r="R1321" s="69">
        <f t="shared" si="124"/>
        <v>-160.68427083334245</v>
      </c>
      <c r="S1321" s="69">
        <f t="shared" si="125"/>
        <v>-160.6842824073974</v>
      </c>
      <c r="T1321" s="70" t="str">
        <f t="shared" si="126"/>
        <v>1-30 DAYS</v>
      </c>
      <c r="U1321" s="70" t="str">
        <f t="shared" si="126"/>
        <v>1-30 DAYS</v>
      </c>
    </row>
    <row r="1322" spans="1:21">
      <c r="A1322" s="63" t="str">
        <f>VLOOKUP(L1322,[1]Sheet1!$N:$P,3,0)</f>
        <v>M1 KIDAPAWAN</v>
      </c>
      <c r="B1322" s="66">
        <v>46213.684282407397</v>
      </c>
      <c r="C1322" s="66">
        <v>46213.684270833342</v>
      </c>
      <c r="D1322" s="67" t="s">
        <v>1614</v>
      </c>
      <c r="E1322" s="67" t="s">
        <v>1615</v>
      </c>
      <c r="F1322" s="1">
        <v>1</v>
      </c>
      <c r="G1322" s="63" t="str">
        <f>VLOOKUP(D1322,[2]MINDANAO!$B:$C,2,0)</f>
        <v>XTZ125</v>
      </c>
      <c r="H1322" s="67">
        <v>85446</v>
      </c>
      <c r="I1322" s="63" t="str">
        <f>VLOOKUP(L1322,'[3]NEW LEGEND 2026'!M:S,7,0)</f>
        <v>MUTI</v>
      </c>
      <c r="J1322" s="67" t="s">
        <v>3476</v>
      </c>
      <c r="K1322" s="67" t="s">
        <v>3477</v>
      </c>
      <c r="L1322" s="67" t="s">
        <v>503</v>
      </c>
      <c r="M1322" s="63" t="str">
        <f>VLOOKUP(D1322,'[3]NEW LEGEND 2026'!G:I,3,0)</f>
        <v>YAMAHA</v>
      </c>
      <c r="N1322" s="63" t="str">
        <f>VLOOKUP(D1322,'[3]NEW LEGEND 2026'!G:J,4,0)</f>
        <v>LUE</v>
      </c>
      <c r="O1322" s="68" t="str">
        <f t="shared" si="121"/>
        <v>JUL</v>
      </c>
      <c r="P1322" s="68">
        <f t="shared" si="122"/>
        <v>10</v>
      </c>
      <c r="Q1322" s="68">
        <f t="shared" si="123"/>
        <v>2026</v>
      </c>
      <c r="R1322" s="69">
        <f t="shared" si="124"/>
        <v>-160.68427083334245</v>
      </c>
      <c r="S1322" s="69">
        <f t="shared" si="125"/>
        <v>-160.6842824073974</v>
      </c>
      <c r="T1322" s="70" t="str">
        <f t="shared" si="126"/>
        <v>1-30 DAYS</v>
      </c>
      <c r="U1322" s="70" t="str">
        <f t="shared" si="126"/>
        <v>1-30 DAYS</v>
      </c>
    </row>
    <row r="1323" spans="1:21">
      <c r="A1323" s="63" t="str">
        <f>VLOOKUP(L1323,[1]Sheet1!$N:$P,3,0)</f>
        <v>M2 STO. TOMAS</v>
      </c>
      <c r="B1323" s="66">
        <v>46213.691412037027</v>
      </c>
      <c r="C1323" s="66">
        <v>46213.691412037027</v>
      </c>
      <c r="D1323" s="67" t="s">
        <v>688</v>
      </c>
      <c r="E1323" s="67" t="s">
        <v>689</v>
      </c>
      <c r="F1323" s="1">
        <v>1</v>
      </c>
      <c r="G1323" s="63" t="str">
        <f>VLOOKUP(D1323,[2]MINDANAO!$B:$C,2,0)</f>
        <v>WINNER X ABS</v>
      </c>
      <c r="H1323" s="67">
        <v>123868</v>
      </c>
      <c r="I1323" s="63" t="str">
        <f>VLOOKUP(L1323,'[3]NEW LEGEND 2026'!M:S,7,0)</f>
        <v>ULTIMATE</v>
      </c>
      <c r="J1323" s="67" t="s">
        <v>3478</v>
      </c>
      <c r="K1323" s="67" t="s">
        <v>3479</v>
      </c>
      <c r="L1323" s="67" t="s">
        <v>1367</v>
      </c>
      <c r="M1323" s="63" t="str">
        <f>VLOOKUP(D1323,'[3]NEW LEGEND 2026'!G:I,3,0)</f>
        <v>HONDA</v>
      </c>
      <c r="N1323" s="63" t="str">
        <f>VLOOKUP(D1323,'[3]NEW LEGEND 2026'!G:J,4,0)</f>
        <v>RED</v>
      </c>
      <c r="O1323" s="68" t="str">
        <f t="shared" si="121"/>
        <v>JUL</v>
      </c>
      <c r="P1323" s="68">
        <f t="shared" si="122"/>
        <v>10</v>
      </c>
      <c r="Q1323" s="68">
        <f t="shared" si="123"/>
        <v>2026</v>
      </c>
      <c r="R1323" s="69">
        <f t="shared" si="124"/>
        <v>-160.69141203702748</v>
      </c>
      <c r="S1323" s="69">
        <f t="shared" si="125"/>
        <v>-160.69141203702748</v>
      </c>
      <c r="T1323" s="70" t="str">
        <f t="shared" si="126"/>
        <v>1-30 DAYS</v>
      </c>
      <c r="U1323" s="70" t="str">
        <f t="shared" si="126"/>
        <v>1-30 DAYS</v>
      </c>
    </row>
    <row r="1324" spans="1:21">
      <c r="A1324" s="63" t="str">
        <f>VLOOKUP(L1324,[1]Sheet1!$N:$P,3,0)</f>
        <v>M2 STO. TOMAS</v>
      </c>
      <c r="B1324" s="66">
        <v>46213.691412037027</v>
      </c>
      <c r="C1324" s="66">
        <v>46213.691412037027</v>
      </c>
      <c r="D1324" s="67" t="s">
        <v>3480</v>
      </c>
      <c r="E1324" s="67" t="s">
        <v>3481</v>
      </c>
      <c r="F1324" s="1">
        <v>1</v>
      </c>
      <c r="G1324" s="63" t="str">
        <f>VLOOKUP(D1324,[2]MINDANAO!$B:$C,2,0)</f>
        <v>WINNER X STD</v>
      </c>
      <c r="H1324" s="67">
        <v>116998</v>
      </c>
      <c r="I1324" s="63" t="str">
        <f>VLOOKUP(L1324,'[3]NEW LEGEND 2026'!M:S,7,0)</f>
        <v>ULTIMATE</v>
      </c>
      <c r="J1324" s="67" t="s">
        <v>3482</v>
      </c>
      <c r="K1324" s="67" t="s">
        <v>3483</v>
      </c>
      <c r="L1324" s="67" t="s">
        <v>1367</v>
      </c>
      <c r="M1324" s="63" t="str">
        <f>VLOOKUP(D1324,'[3]NEW LEGEND 2026'!G:I,3,0)</f>
        <v>HONDA</v>
      </c>
      <c r="N1324" s="63" t="str">
        <f>VLOOKUP(D1324,'[3]NEW LEGEND 2026'!G:J,4,0)</f>
        <v>WHITE/BLACK</v>
      </c>
      <c r="O1324" s="68" t="str">
        <f t="shared" si="121"/>
        <v>JUL</v>
      </c>
      <c r="P1324" s="68">
        <f t="shared" si="122"/>
        <v>10</v>
      </c>
      <c r="Q1324" s="68">
        <f t="shared" si="123"/>
        <v>2026</v>
      </c>
      <c r="R1324" s="69">
        <f t="shared" si="124"/>
        <v>-160.69141203702748</v>
      </c>
      <c r="S1324" s="69">
        <f t="shared" si="125"/>
        <v>-160.69141203702748</v>
      </c>
      <c r="T1324" s="70" t="str">
        <f t="shared" si="126"/>
        <v>1-30 DAYS</v>
      </c>
      <c r="U1324" s="70" t="str">
        <f t="shared" si="126"/>
        <v>1-30 DAYS</v>
      </c>
    </row>
    <row r="1325" spans="1:21">
      <c r="A1325" s="63" t="str">
        <f>VLOOKUP(L1325,[1]Sheet1!$N:$P,3,0)</f>
        <v>M2 STO. TOMAS</v>
      </c>
      <c r="B1325" s="66">
        <v>46213.691412037027</v>
      </c>
      <c r="C1325" s="66">
        <v>46213.691412037027</v>
      </c>
      <c r="D1325" s="67" t="s">
        <v>1380</v>
      </c>
      <c r="E1325" s="67" t="s">
        <v>1381</v>
      </c>
      <c r="F1325" s="1">
        <v>1</v>
      </c>
      <c r="G1325" s="63" t="str">
        <f>VLOOKUP(D1325,[2]MINDANAO!$B:$C,2,0)</f>
        <v>WINNER X STD</v>
      </c>
      <c r="H1325" s="67">
        <v>116998</v>
      </c>
      <c r="I1325" s="63" t="str">
        <f>VLOOKUP(L1325,'[3]NEW LEGEND 2026'!M:S,7,0)</f>
        <v>ULTIMATE</v>
      </c>
      <c r="J1325" s="67" t="s">
        <v>3484</v>
      </c>
      <c r="K1325" s="67" t="s">
        <v>3485</v>
      </c>
      <c r="L1325" s="67" t="s">
        <v>1367</v>
      </c>
      <c r="M1325" s="63" t="str">
        <f>VLOOKUP(D1325,'[3]NEW LEGEND 2026'!G:I,3,0)</f>
        <v>HONDA</v>
      </c>
      <c r="N1325" s="63" t="str">
        <f>VLOOKUP(D1325,'[3]NEW LEGEND 2026'!G:J,4,0)</f>
        <v>RED/BLACK</v>
      </c>
      <c r="O1325" s="68" t="str">
        <f t="shared" si="121"/>
        <v>JUL</v>
      </c>
      <c r="P1325" s="68">
        <f t="shared" si="122"/>
        <v>10</v>
      </c>
      <c r="Q1325" s="68">
        <f t="shared" si="123"/>
        <v>2026</v>
      </c>
      <c r="R1325" s="69">
        <f t="shared" si="124"/>
        <v>-160.69141203702748</v>
      </c>
      <c r="S1325" s="69">
        <f t="shared" si="125"/>
        <v>-160.69141203702748</v>
      </c>
      <c r="T1325" s="70" t="str">
        <f t="shared" si="126"/>
        <v>1-30 DAYS</v>
      </c>
      <c r="U1325" s="70" t="str">
        <f t="shared" si="126"/>
        <v>1-30 DAYS</v>
      </c>
    </row>
    <row r="1326" spans="1:21">
      <c r="A1326" s="63" t="str">
        <f>VLOOKUP(L1326,[1]Sheet1!$N:$P,3,0)</f>
        <v>M1 MALUNGON</v>
      </c>
      <c r="B1326" s="66">
        <v>46147.431064814817</v>
      </c>
      <c r="C1326" s="66">
        <v>46214.379629629628</v>
      </c>
      <c r="D1326" s="67" t="s">
        <v>907</v>
      </c>
      <c r="E1326" s="67" t="s">
        <v>908</v>
      </c>
      <c r="F1326" s="1">
        <v>1</v>
      </c>
      <c r="G1326" s="63" t="str">
        <f>VLOOKUP(D1326,[2]MINDANAO!$B:$C,2,0)</f>
        <v>CT125</v>
      </c>
      <c r="H1326" s="67">
        <v>59246</v>
      </c>
      <c r="I1326" s="63" t="str">
        <f>VLOOKUP(L1326,'[3]NEW LEGEND 2026'!M:S,7,0)</f>
        <v>MUTI</v>
      </c>
      <c r="J1326" s="67" t="s">
        <v>3486</v>
      </c>
      <c r="K1326" s="67" t="s">
        <v>3487</v>
      </c>
      <c r="L1326" s="67" t="s">
        <v>462</v>
      </c>
      <c r="M1326" s="63" t="str">
        <f>VLOOKUP(D1326,'[3]NEW LEGEND 2026'!G:I,3,0)</f>
        <v>KAWASAKI</v>
      </c>
      <c r="N1326" s="63" t="str">
        <f>VLOOKUP(D1326,'[3]NEW LEGEND 2026'!G:J,4,0)</f>
        <v>BLACK/GRAY</v>
      </c>
      <c r="O1326" s="68" t="str">
        <f t="shared" si="121"/>
        <v>JUL</v>
      </c>
      <c r="P1326" s="68">
        <f t="shared" si="122"/>
        <v>11</v>
      </c>
      <c r="Q1326" s="68">
        <f t="shared" si="123"/>
        <v>2026</v>
      </c>
      <c r="R1326" s="69">
        <f t="shared" si="124"/>
        <v>-161.37962962962774</v>
      </c>
      <c r="S1326" s="69">
        <f t="shared" si="125"/>
        <v>-94.431064814816636</v>
      </c>
      <c r="T1326" s="70" t="str">
        <f t="shared" si="126"/>
        <v>1-30 DAYS</v>
      </c>
      <c r="U1326" s="70" t="str">
        <f t="shared" si="126"/>
        <v>1-30 DAYS</v>
      </c>
    </row>
    <row r="1327" spans="1:21">
      <c r="A1327" s="63" t="str">
        <f>VLOOKUP(L1327,[1]Sheet1!$N:$P,3,0)</f>
        <v>M1 MALUNGON</v>
      </c>
      <c r="B1327" s="66">
        <v>46212.464513888888</v>
      </c>
      <c r="C1327" s="66">
        <v>46214.379629629628</v>
      </c>
      <c r="D1327" s="67" t="s">
        <v>2456</v>
      </c>
      <c r="E1327" s="67" t="s">
        <v>2457</v>
      </c>
      <c r="F1327" s="1">
        <v>1</v>
      </c>
      <c r="G1327" s="63" t="str">
        <f>VLOOKUP(D1327,[2]MINDANAO!$B:$C,2,0)</f>
        <v>CLICK125 FI</v>
      </c>
      <c r="H1327" s="67">
        <v>81070</v>
      </c>
      <c r="I1327" s="63" t="str">
        <f>VLOOKUP(L1327,'[3]NEW LEGEND 2026'!M:S,7,0)</f>
        <v>MUTI</v>
      </c>
      <c r="J1327" s="67" t="s">
        <v>3488</v>
      </c>
      <c r="K1327" s="67" t="s">
        <v>3489</v>
      </c>
      <c r="L1327" s="67" t="s">
        <v>462</v>
      </c>
      <c r="M1327" s="63" t="str">
        <f>VLOOKUP(D1327,'[3]NEW LEGEND 2026'!G:I,3,0)</f>
        <v>HONDA</v>
      </c>
      <c r="N1327" s="63" t="str">
        <f>VLOOKUP(D1327,'[3]NEW LEGEND 2026'!G:J,4,0)</f>
        <v>BLACK</v>
      </c>
      <c r="O1327" s="68" t="str">
        <f t="shared" si="121"/>
        <v>JUL</v>
      </c>
      <c r="P1327" s="68">
        <f t="shared" si="122"/>
        <v>11</v>
      </c>
      <c r="Q1327" s="68">
        <f t="shared" si="123"/>
        <v>2026</v>
      </c>
      <c r="R1327" s="69">
        <f t="shared" si="124"/>
        <v>-161.37962962962774</v>
      </c>
      <c r="S1327" s="69">
        <f t="shared" si="125"/>
        <v>-159.46451388888818</v>
      </c>
      <c r="T1327" s="70" t="str">
        <f t="shared" si="126"/>
        <v>1-30 DAYS</v>
      </c>
      <c r="U1327" s="70" t="str">
        <f t="shared" si="126"/>
        <v>1-30 DAYS</v>
      </c>
    </row>
    <row r="1328" spans="1:21">
      <c r="A1328" s="63" t="str">
        <f>VLOOKUP(L1328,[1]Sheet1!$N:$P,3,0)</f>
        <v>M2 MANOLO</v>
      </c>
      <c r="B1328" s="66">
        <v>46212.602256944447</v>
      </c>
      <c r="C1328" s="66">
        <v>46214.431145833332</v>
      </c>
      <c r="D1328" s="67" t="s">
        <v>2165</v>
      </c>
      <c r="E1328" s="67" t="s">
        <v>2166</v>
      </c>
      <c r="F1328" s="1">
        <v>1</v>
      </c>
      <c r="G1328" s="63" t="str">
        <f>VLOOKUP(D1328,[2]MINDANAO!$B:$C,2,0)</f>
        <v>CLICK160 FI</v>
      </c>
      <c r="H1328" s="67">
        <v>104990</v>
      </c>
      <c r="I1328" s="63" t="str">
        <f>VLOOKUP(L1328,'[3]NEW LEGEND 2026'!M:S,7,0)</f>
        <v>ULTIMATE</v>
      </c>
      <c r="J1328" s="67" t="s">
        <v>3490</v>
      </c>
      <c r="K1328" s="67" t="s">
        <v>3491</v>
      </c>
      <c r="L1328" s="67" t="s">
        <v>1244</v>
      </c>
      <c r="M1328" s="63" t="str">
        <f>VLOOKUP(D1328,'[3]NEW LEGEND 2026'!G:I,3,0)</f>
        <v>HONDA</v>
      </c>
      <c r="N1328" s="63" t="str">
        <f>VLOOKUP(D1328,'[3]NEW LEGEND 2026'!G:J,4,0)</f>
        <v>SILVER</v>
      </c>
      <c r="O1328" s="68" t="str">
        <f t="shared" si="121"/>
        <v>JUL</v>
      </c>
      <c r="P1328" s="68">
        <f t="shared" si="122"/>
        <v>11</v>
      </c>
      <c r="Q1328" s="68">
        <f t="shared" si="123"/>
        <v>2026</v>
      </c>
      <c r="R1328" s="69">
        <f t="shared" si="124"/>
        <v>-161.43114583333227</v>
      </c>
      <c r="S1328" s="69">
        <f t="shared" si="125"/>
        <v>-159.60225694444671</v>
      </c>
      <c r="T1328" s="70" t="str">
        <f t="shared" si="126"/>
        <v>1-30 DAYS</v>
      </c>
      <c r="U1328" s="70" t="str">
        <f t="shared" si="126"/>
        <v>1-30 DAYS</v>
      </c>
    </row>
    <row r="1329" spans="1:21">
      <c r="A1329" s="63" t="str">
        <f>VLOOKUP(L1329,[1]Sheet1!$N:$P,3,0)</f>
        <v>M2 MANOLO</v>
      </c>
      <c r="B1329" s="66">
        <v>46212.602256944447</v>
      </c>
      <c r="C1329" s="66">
        <v>46214.431145833332</v>
      </c>
      <c r="D1329" s="67" t="s">
        <v>2165</v>
      </c>
      <c r="E1329" s="67" t="s">
        <v>2166</v>
      </c>
      <c r="F1329" s="1">
        <v>1</v>
      </c>
      <c r="G1329" s="63" t="str">
        <f>VLOOKUP(D1329,[2]MINDANAO!$B:$C,2,0)</f>
        <v>CLICK160 FI</v>
      </c>
      <c r="H1329" s="67">
        <v>104990</v>
      </c>
      <c r="I1329" s="63" t="str">
        <f>VLOOKUP(L1329,'[3]NEW LEGEND 2026'!M:S,7,0)</f>
        <v>ULTIMATE</v>
      </c>
      <c r="J1329" s="67" t="s">
        <v>3492</v>
      </c>
      <c r="K1329" s="67" t="s">
        <v>3493</v>
      </c>
      <c r="L1329" s="67" t="s">
        <v>1244</v>
      </c>
      <c r="M1329" s="63" t="str">
        <f>VLOOKUP(D1329,'[3]NEW LEGEND 2026'!G:I,3,0)</f>
        <v>HONDA</v>
      </c>
      <c r="N1329" s="63" t="str">
        <f>VLOOKUP(D1329,'[3]NEW LEGEND 2026'!G:J,4,0)</f>
        <v>SILVER</v>
      </c>
      <c r="O1329" s="68" t="str">
        <f t="shared" si="121"/>
        <v>JUL</v>
      </c>
      <c r="P1329" s="68">
        <f t="shared" si="122"/>
        <v>11</v>
      </c>
      <c r="Q1329" s="68">
        <f t="shared" si="123"/>
        <v>2026</v>
      </c>
      <c r="R1329" s="69">
        <f t="shared" si="124"/>
        <v>-161.43114583333227</v>
      </c>
      <c r="S1329" s="69">
        <f t="shared" si="125"/>
        <v>-159.60225694444671</v>
      </c>
      <c r="T1329" s="70" t="str">
        <f t="shared" si="126"/>
        <v>1-30 DAYS</v>
      </c>
      <c r="U1329" s="70" t="str">
        <f t="shared" si="126"/>
        <v>1-30 DAYS</v>
      </c>
    </row>
    <row r="1330" spans="1:21">
      <c r="A1330" s="63" t="str">
        <f>VLOOKUP(L1330,[1]Sheet1!$N:$P,3,0)</f>
        <v>M2 BATANGAS</v>
      </c>
      <c r="B1330" s="66">
        <v>46214.602858796286</v>
      </c>
      <c r="C1330" s="66">
        <v>46214.602858796286</v>
      </c>
      <c r="D1330" s="67" t="s">
        <v>1476</v>
      </c>
      <c r="E1330" s="67" t="s">
        <v>1477</v>
      </c>
      <c r="F1330" s="1">
        <v>1</v>
      </c>
      <c r="G1330" s="63" t="str">
        <f>VLOOKUP(D1330,[2]MINDANAO!$B:$C,2,0)</f>
        <v>RAIDER150 FI BLADE</v>
      </c>
      <c r="H1330" s="67">
        <v>110446.43</v>
      </c>
      <c r="I1330" s="63" t="str">
        <f>VLOOKUP(L1330,'[3]NEW LEGEND 2026'!M:S,7,0)</f>
        <v>ULTIMATE</v>
      </c>
      <c r="J1330" s="67" t="s">
        <v>3494</v>
      </c>
      <c r="K1330" s="67" t="s">
        <v>3495</v>
      </c>
      <c r="L1330" s="67" t="s">
        <v>1094</v>
      </c>
      <c r="M1330" s="63" t="str">
        <f>VLOOKUP(D1330,'[3]NEW LEGEND 2026'!G:I,3,0)</f>
        <v>SUZUKI</v>
      </c>
      <c r="N1330" s="63" t="str">
        <f>VLOOKUP(D1330,'[3]NEW LEGEND 2026'!G:J,4,0)</f>
        <v>GRAY/BLACK</v>
      </c>
      <c r="O1330" s="68" t="str">
        <f t="shared" si="121"/>
        <v>JUL</v>
      </c>
      <c r="P1330" s="68">
        <f t="shared" si="122"/>
        <v>11</v>
      </c>
      <c r="Q1330" s="68">
        <f t="shared" si="123"/>
        <v>2026</v>
      </c>
      <c r="R1330" s="69">
        <f t="shared" si="124"/>
        <v>-161.60285879628645</v>
      </c>
      <c r="S1330" s="69">
        <f t="shared" si="125"/>
        <v>-161.60285879628645</v>
      </c>
      <c r="T1330" s="70" t="str">
        <f t="shared" si="126"/>
        <v>1-30 DAYS</v>
      </c>
      <c r="U1330" s="70" t="str">
        <f t="shared" si="126"/>
        <v>1-30 DAYS</v>
      </c>
    </row>
    <row r="1331" spans="1:21">
      <c r="A1331" s="63" t="str">
        <f>VLOOKUP(L1331,[1]Sheet1!$N:$P,3,0)</f>
        <v>M2 BATANGAS</v>
      </c>
      <c r="B1331" s="66">
        <v>46214.602858796286</v>
      </c>
      <c r="C1331" s="66">
        <v>46214.602858796286</v>
      </c>
      <c r="D1331" s="67" t="s">
        <v>590</v>
      </c>
      <c r="E1331" s="67" t="s">
        <v>591</v>
      </c>
      <c r="F1331" s="1">
        <v>1</v>
      </c>
      <c r="G1331" s="63" t="str">
        <f>VLOOKUP(D1331,[2]MINDANAO!$B:$C,2,0)</f>
        <v>BURGMAN STREET EX</v>
      </c>
      <c r="H1331" s="67">
        <v>88172</v>
      </c>
      <c r="I1331" s="63" t="str">
        <f>VLOOKUP(L1331,'[3]NEW LEGEND 2026'!M:S,7,0)</f>
        <v>ULTIMATE</v>
      </c>
      <c r="J1331" s="67" t="s">
        <v>3496</v>
      </c>
      <c r="K1331" s="67" t="s">
        <v>3497</v>
      </c>
      <c r="L1331" s="67" t="s">
        <v>1094</v>
      </c>
      <c r="M1331" s="63" t="str">
        <f>VLOOKUP(D1331,'[3]NEW LEGEND 2026'!G:I,3,0)</f>
        <v>SUZUKI</v>
      </c>
      <c r="N1331" s="63" t="str">
        <f>VLOOKUP(D1331,'[3]NEW LEGEND 2026'!G:J,4,0)</f>
        <v>1MBLCK</v>
      </c>
      <c r="O1331" s="68" t="str">
        <f t="shared" si="121"/>
        <v>JUL</v>
      </c>
      <c r="P1331" s="68">
        <f t="shared" si="122"/>
        <v>11</v>
      </c>
      <c r="Q1331" s="68">
        <f t="shared" si="123"/>
        <v>2026</v>
      </c>
      <c r="R1331" s="69">
        <f t="shared" si="124"/>
        <v>-161.60285879628645</v>
      </c>
      <c r="S1331" s="69">
        <f t="shared" si="125"/>
        <v>-161.60285879628645</v>
      </c>
      <c r="T1331" s="70" t="str">
        <f t="shared" si="126"/>
        <v>1-30 DAYS</v>
      </c>
      <c r="U1331" s="70" t="str">
        <f t="shared" si="126"/>
        <v>1-30 DAYS</v>
      </c>
    </row>
    <row r="1332" spans="1:21">
      <c r="A1332" s="63" t="str">
        <f>VLOOKUP(L1332,[1]Sheet1!$N:$P,3,0)</f>
        <v>M2 BATANGAS</v>
      </c>
      <c r="B1332" s="66">
        <v>46214.602858796286</v>
      </c>
      <c r="C1332" s="66">
        <v>46214.602858796286</v>
      </c>
      <c r="D1332" s="67" t="s">
        <v>3018</v>
      </c>
      <c r="E1332" s="67" t="s">
        <v>3019</v>
      </c>
      <c r="F1332" s="1">
        <v>1</v>
      </c>
      <c r="G1332" s="63" t="str">
        <f>VLOOKUP(D1332,[2]MINDANAO!$B:$C,2,0)</f>
        <v>BURGMAN STREET EX</v>
      </c>
      <c r="H1332" s="67">
        <v>80055.360000000001</v>
      </c>
      <c r="I1332" s="63" t="str">
        <f>VLOOKUP(L1332,'[3]NEW LEGEND 2026'!M:S,7,0)</f>
        <v>ULTIMATE</v>
      </c>
      <c r="J1332" s="67" t="s">
        <v>3498</v>
      </c>
      <c r="K1332" s="67" t="s">
        <v>3499</v>
      </c>
      <c r="L1332" s="67" t="s">
        <v>1094</v>
      </c>
      <c r="M1332" s="63" t="str">
        <f>VLOOKUP(D1332,'[3]NEW LEGEND 2026'!G:I,3,0)</f>
        <v>SUZUKI</v>
      </c>
      <c r="N1332" s="63" t="str">
        <f>VLOOKUP(D1332,'[3]NEW LEGEND 2026'!G:J,4,0)</f>
        <v>WHITE</v>
      </c>
      <c r="O1332" s="68" t="str">
        <f t="shared" si="121"/>
        <v>JUL</v>
      </c>
      <c r="P1332" s="68">
        <f t="shared" si="122"/>
        <v>11</v>
      </c>
      <c r="Q1332" s="68">
        <f t="shared" si="123"/>
        <v>2026</v>
      </c>
      <c r="R1332" s="69">
        <f t="shared" si="124"/>
        <v>-161.60285879628645</v>
      </c>
      <c r="S1332" s="69">
        <f t="shared" si="125"/>
        <v>-161.60285879628645</v>
      </c>
      <c r="T1332" s="70" t="str">
        <f t="shared" si="126"/>
        <v>1-30 DAYS</v>
      </c>
      <c r="U1332" s="70" t="str">
        <f t="shared" si="126"/>
        <v>1-30 DAYS</v>
      </c>
    </row>
    <row r="1333" spans="1:21">
      <c r="A1333" s="63" t="str">
        <f>VLOOKUP(L1333,[1]Sheet1!$N:$P,3,0)</f>
        <v>M2 BATANGAS</v>
      </c>
      <c r="B1333" s="66">
        <v>46214.602858796286</v>
      </c>
      <c r="C1333" s="66">
        <v>46214.602858796286</v>
      </c>
      <c r="D1333" s="67" t="s">
        <v>1363</v>
      </c>
      <c r="E1333" s="67" t="s">
        <v>1364</v>
      </c>
      <c r="F1333" s="1">
        <v>1</v>
      </c>
      <c r="G1333" s="63" t="str">
        <f>VLOOKUP(D1333,[2]MINDANAO!$B:$C,2,0)</f>
        <v>ACCESS 125 RIDE CONNECT</v>
      </c>
      <c r="H1333" s="67">
        <v>81300.89</v>
      </c>
      <c r="I1333" s="63" t="str">
        <f>VLOOKUP(L1333,'[3]NEW LEGEND 2026'!M:S,7,0)</f>
        <v>ULTIMATE</v>
      </c>
      <c r="J1333" s="67" t="s">
        <v>3500</v>
      </c>
      <c r="K1333" s="67" t="s">
        <v>3501</v>
      </c>
      <c r="L1333" s="67" t="s">
        <v>1094</v>
      </c>
      <c r="M1333" s="63" t="str">
        <f>VLOOKUP(D1333,'[3]NEW LEGEND 2026'!G:I,3,0)</f>
        <v>SUZUKI</v>
      </c>
      <c r="N1333" s="63" t="str">
        <f>VLOOKUP(D1333,'[3]NEW LEGEND 2026'!G:J,4,0)</f>
        <v>BLUE</v>
      </c>
      <c r="O1333" s="68" t="str">
        <f t="shared" si="121"/>
        <v>JUL</v>
      </c>
      <c r="P1333" s="68">
        <f t="shared" si="122"/>
        <v>11</v>
      </c>
      <c r="Q1333" s="68">
        <f t="shared" si="123"/>
        <v>2026</v>
      </c>
      <c r="R1333" s="69">
        <f t="shared" si="124"/>
        <v>-161.60285879628645</v>
      </c>
      <c r="S1333" s="69">
        <f t="shared" si="125"/>
        <v>-161.60285879628645</v>
      </c>
      <c r="T1333" s="70" t="str">
        <f t="shared" si="126"/>
        <v>1-30 DAYS</v>
      </c>
      <c r="U1333" s="70" t="str">
        <f t="shared" si="126"/>
        <v>1-30 DAYS</v>
      </c>
    </row>
    <row r="1334" spans="1:21">
      <c r="A1334" s="63" t="str">
        <f>VLOOKUP(L1334,[1]Sheet1!$N:$P,3,0)</f>
        <v>M2 BATANGAS</v>
      </c>
      <c r="B1334" s="66">
        <v>46214.602858796286</v>
      </c>
      <c r="C1334" s="66">
        <v>46214.602858796286</v>
      </c>
      <c r="D1334" s="67" t="s">
        <v>1363</v>
      </c>
      <c r="E1334" s="67" t="s">
        <v>1364</v>
      </c>
      <c r="F1334" s="1">
        <v>1</v>
      </c>
      <c r="G1334" s="63" t="str">
        <f>VLOOKUP(D1334,[2]MINDANAO!$B:$C,2,0)</f>
        <v>ACCESS 125 RIDE CONNECT</v>
      </c>
      <c r="H1334" s="67">
        <v>81300.89</v>
      </c>
      <c r="I1334" s="63" t="str">
        <f>VLOOKUP(L1334,'[3]NEW LEGEND 2026'!M:S,7,0)</f>
        <v>ULTIMATE</v>
      </c>
      <c r="J1334" s="67" t="s">
        <v>3502</v>
      </c>
      <c r="K1334" s="67" t="s">
        <v>3503</v>
      </c>
      <c r="L1334" s="67" t="s">
        <v>1094</v>
      </c>
      <c r="M1334" s="63" t="str">
        <f>VLOOKUP(D1334,'[3]NEW LEGEND 2026'!G:I,3,0)</f>
        <v>SUZUKI</v>
      </c>
      <c r="N1334" s="63" t="str">
        <f>VLOOKUP(D1334,'[3]NEW LEGEND 2026'!G:J,4,0)</f>
        <v>BLUE</v>
      </c>
      <c r="O1334" s="68" t="str">
        <f t="shared" si="121"/>
        <v>JUL</v>
      </c>
      <c r="P1334" s="68">
        <f t="shared" si="122"/>
        <v>11</v>
      </c>
      <c r="Q1334" s="68">
        <f t="shared" si="123"/>
        <v>2026</v>
      </c>
      <c r="R1334" s="69">
        <f t="shared" si="124"/>
        <v>-161.60285879628645</v>
      </c>
      <c r="S1334" s="69">
        <f t="shared" si="125"/>
        <v>-161.60285879628645</v>
      </c>
      <c r="T1334" s="70" t="str">
        <f t="shared" si="126"/>
        <v>1-30 DAYS</v>
      </c>
      <c r="U1334" s="70" t="str">
        <f t="shared" si="126"/>
        <v>1-30 DAYS</v>
      </c>
    </row>
    <row r="1335" spans="1:21">
      <c r="A1335" s="63" t="str">
        <f>VLOOKUP(L1335,[1]Sheet1!$N:$P,3,0)</f>
        <v>M2 BATANGAS</v>
      </c>
      <c r="B1335" s="66">
        <v>46214.602858796286</v>
      </c>
      <c r="C1335" s="66">
        <v>46214.602858796286</v>
      </c>
      <c r="D1335" s="67" t="s">
        <v>3504</v>
      </c>
      <c r="E1335" s="67" t="s">
        <v>3505</v>
      </c>
      <c r="F1335" s="1">
        <v>1</v>
      </c>
      <c r="G1335" s="63" t="str">
        <f>VLOOKUP(D1335,[2]MINDANAO!$B:$C,2,0)</f>
        <v>ACCESS 125 RIDE CONNECT</v>
      </c>
      <c r="H1335" s="67">
        <v>81300.89</v>
      </c>
      <c r="I1335" s="63" t="str">
        <f>VLOOKUP(L1335,'[3]NEW LEGEND 2026'!M:S,7,0)</f>
        <v>ULTIMATE</v>
      </c>
      <c r="J1335" s="67" t="s">
        <v>3506</v>
      </c>
      <c r="K1335" s="67" t="s">
        <v>3507</v>
      </c>
      <c r="L1335" s="67" t="s">
        <v>1094</v>
      </c>
      <c r="M1335" s="63" t="str">
        <f>VLOOKUP(D1335,'[3]NEW LEGEND 2026'!G:I,3,0)</f>
        <v>SUZUKI</v>
      </c>
      <c r="N1335" s="63" t="str">
        <f>VLOOKUP(D1335,'[3]NEW LEGEND 2026'!G:J,4,0)</f>
        <v>WHITE</v>
      </c>
      <c r="O1335" s="68" t="str">
        <f t="shared" si="121"/>
        <v>JUL</v>
      </c>
      <c r="P1335" s="68">
        <f t="shared" si="122"/>
        <v>11</v>
      </c>
      <c r="Q1335" s="68">
        <f t="shared" si="123"/>
        <v>2026</v>
      </c>
      <c r="R1335" s="69">
        <f t="shared" si="124"/>
        <v>-161.60285879628645</v>
      </c>
      <c r="S1335" s="69">
        <f t="shared" si="125"/>
        <v>-161.60285879628645</v>
      </c>
      <c r="T1335" s="70" t="str">
        <f t="shared" si="126"/>
        <v>1-30 DAYS</v>
      </c>
      <c r="U1335" s="70" t="str">
        <f t="shared" si="126"/>
        <v>1-30 DAYS</v>
      </c>
    </row>
    <row r="1336" spans="1:21">
      <c r="A1336" s="63" t="str">
        <f>VLOOKUP(L1336,[1]Sheet1!$N:$P,3,0)</f>
        <v>M2 BATANGAS</v>
      </c>
      <c r="B1336" s="66">
        <v>46214.602858796286</v>
      </c>
      <c r="C1336" s="66">
        <v>46214.602858796286</v>
      </c>
      <c r="D1336" s="67" t="s">
        <v>3504</v>
      </c>
      <c r="E1336" s="67" t="s">
        <v>3505</v>
      </c>
      <c r="F1336" s="1">
        <v>1</v>
      </c>
      <c r="G1336" s="63" t="str">
        <f>VLOOKUP(D1336,[2]MINDANAO!$B:$C,2,0)</f>
        <v>ACCESS 125 RIDE CONNECT</v>
      </c>
      <c r="H1336" s="67">
        <v>81300.89</v>
      </c>
      <c r="I1336" s="63" t="str">
        <f>VLOOKUP(L1336,'[3]NEW LEGEND 2026'!M:S,7,0)</f>
        <v>ULTIMATE</v>
      </c>
      <c r="J1336" s="67" t="s">
        <v>3508</v>
      </c>
      <c r="K1336" s="67" t="s">
        <v>3509</v>
      </c>
      <c r="L1336" s="67" t="s">
        <v>1094</v>
      </c>
      <c r="M1336" s="63" t="str">
        <f>VLOOKUP(D1336,'[3]NEW LEGEND 2026'!G:I,3,0)</f>
        <v>SUZUKI</v>
      </c>
      <c r="N1336" s="63" t="str">
        <f>VLOOKUP(D1336,'[3]NEW LEGEND 2026'!G:J,4,0)</f>
        <v>WHITE</v>
      </c>
      <c r="O1336" s="68" t="str">
        <f t="shared" si="121"/>
        <v>JUL</v>
      </c>
      <c r="P1336" s="68">
        <f t="shared" si="122"/>
        <v>11</v>
      </c>
      <c r="Q1336" s="68">
        <f t="shared" si="123"/>
        <v>2026</v>
      </c>
      <c r="R1336" s="69">
        <f t="shared" si="124"/>
        <v>-161.60285879628645</v>
      </c>
      <c r="S1336" s="69">
        <f t="shared" si="125"/>
        <v>-161.60285879628645</v>
      </c>
      <c r="T1336" s="70" t="str">
        <f t="shared" si="126"/>
        <v>1-30 DAYS</v>
      </c>
      <c r="U1336" s="70" t="str">
        <f t="shared" si="126"/>
        <v>1-30 DAYS</v>
      </c>
    </row>
    <row r="1337" spans="1:21">
      <c r="A1337" s="63" t="str">
        <f>VLOOKUP(L1337,[1]Sheet1!$N:$P,3,0)</f>
        <v>M1 TACURONG</v>
      </c>
      <c r="B1337" s="66">
        <v>45632.381030092591</v>
      </c>
      <c r="C1337" s="66">
        <v>46214.625543981478</v>
      </c>
      <c r="D1337" s="67" t="s">
        <v>849</v>
      </c>
      <c r="E1337" s="67" t="s">
        <v>850</v>
      </c>
      <c r="F1337" s="1">
        <v>1</v>
      </c>
      <c r="G1337" s="63" t="str">
        <f>VLOOKUP(D1337,[2]MINDANAO!$B:$C,2,0)</f>
        <v>BRUSKY125</v>
      </c>
      <c r="H1337" s="67">
        <v>72500</v>
      </c>
      <c r="I1337" s="63" t="str">
        <f>VLOOKUP(L1337,'[3]NEW LEGEND 2026'!M:S,7,0)</f>
        <v>MUTI</v>
      </c>
      <c r="J1337" s="67" t="s">
        <v>3510</v>
      </c>
      <c r="K1337" s="67" t="s">
        <v>3511</v>
      </c>
      <c r="L1337" s="67" t="s">
        <v>386</v>
      </c>
      <c r="M1337" s="63" t="str">
        <f>VLOOKUP(D1337,'[3]NEW LEGEND 2026'!G:I,3,0)</f>
        <v>KAWASAKI</v>
      </c>
      <c r="N1337" s="63" t="str">
        <f>VLOOKUP(D1337,'[3]NEW LEGEND 2026'!G:J,4,0)</f>
        <v>RED</v>
      </c>
      <c r="O1337" s="68" t="str">
        <f t="shared" si="121"/>
        <v>JUL</v>
      </c>
      <c r="P1337" s="68">
        <f t="shared" si="122"/>
        <v>11</v>
      </c>
      <c r="Q1337" s="68">
        <f t="shared" si="123"/>
        <v>2026</v>
      </c>
      <c r="R1337" s="69">
        <f t="shared" si="124"/>
        <v>-161.62554398147768</v>
      </c>
      <c r="S1337" s="69">
        <f t="shared" si="125"/>
        <v>420.61896990740934</v>
      </c>
      <c r="T1337" s="70" t="str">
        <f t="shared" si="126"/>
        <v>1-30 DAYS</v>
      </c>
      <c r="U1337" s="70" t="str">
        <f t="shared" si="126"/>
        <v>91 DAYS UP</v>
      </c>
    </row>
    <row r="1338" spans="1:21">
      <c r="A1338" s="63" t="str">
        <f>VLOOKUP(L1338,[1]Sheet1!$N:$P,3,0)</f>
        <v>M1 HONDA MALUNGON</v>
      </c>
      <c r="B1338" s="66">
        <v>46216.568807870368</v>
      </c>
      <c r="C1338" s="66">
        <v>46216.568807870368</v>
      </c>
      <c r="D1338" s="67" t="s">
        <v>3512</v>
      </c>
      <c r="E1338" s="67" t="s">
        <v>3513</v>
      </c>
      <c r="F1338" s="1">
        <v>1</v>
      </c>
      <c r="G1338" s="63" t="str">
        <f>VLOOKUP(D1338,[2]MINDANAO!$B:$C,2,0)</f>
        <v>CRF150</v>
      </c>
      <c r="H1338" s="67">
        <v>124883.93</v>
      </c>
      <c r="I1338" s="63" t="str">
        <f>VLOOKUP(L1338,'[3]NEW LEGEND 2026'!M:S,7,0)</f>
        <v>HONDA</v>
      </c>
      <c r="J1338" s="67" t="s">
        <v>3514</v>
      </c>
      <c r="K1338" s="67" t="s">
        <v>3515</v>
      </c>
      <c r="L1338" s="67" t="s">
        <v>884</v>
      </c>
      <c r="M1338" s="63" t="str">
        <f>VLOOKUP(D1338,'[3]NEW LEGEND 2026'!G:I,3,0)</f>
        <v>HONDA</v>
      </c>
      <c r="N1338" s="63" t="str">
        <f>VLOOKUP(D1338,'[3]NEW LEGEND 2026'!G:J,4,0)</f>
        <v>RED</v>
      </c>
      <c r="O1338" s="68" t="str">
        <f t="shared" si="121"/>
        <v>JUL</v>
      </c>
      <c r="P1338" s="68">
        <f t="shared" si="122"/>
        <v>13</v>
      </c>
      <c r="Q1338" s="68">
        <f t="shared" si="123"/>
        <v>2026</v>
      </c>
      <c r="R1338" s="69">
        <f t="shared" si="124"/>
        <v>-163.56880787036789</v>
      </c>
      <c r="S1338" s="69">
        <f t="shared" si="125"/>
        <v>-163.56880787036789</v>
      </c>
      <c r="T1338" s="70" t="str">
        <f t="shared" si="126"/>
        <v>1-30 DAYS</v>
      </c>
      <c r="U1338" s="70" t="str">
        <f t="shared" si="126"/>
        <v>1-30 DAYS</v>
      </c>
    </row>
    <row r="1339" spans="1:21">
      <c r="A1339" s="63" t="str">
        <f>VLOOKUP(L1339,[1]Sheet1!$N:$P,3,0)</f>
        <v>M1 ISULAN</v>
      </c>
      <c r="B1339" s="66">
        <v>46209.563252314823</v>
      </c>
      <c r="C1339" s="66">
        <v>46216.600960648153</v>
      </c>
      <c r="D1339" s="67" t="s">
        <v>1476</v>
      </c>
      <c r="E1339" s="67" t="s">
        <v>1477</v>
      </c>
      <c r="F1339" s="1">
        <v>1</v>
      </c>
      <c r="G1339" s="63" t="str">
        <f>VLOOKUP(D1339,[2]MINDANAO!$B:$C,2,0)</f>
        <v>RAIDER150 FI BLADE</v>
      </c>
      <c r="H1339" s="67">
        <v>110446.43</v>
      </c>
      <c r="I1339" s="63" t="str">
        <f>VLOOKUP(L1339,'[3]NEW LEGEND 2026'!M:S,7,0)</f>
        <v>MUTI</v>
      </c>
      <c r="J1339" s="67" t="s">
        <v>3516</v>
      </c>
      <c r="K1339" s="67" t="s">
        <v>3517</v>
      </c>
      <c r="L1339" s="67" t="s">
        <v>391</v>
      </c>
      <c r="M1339" s="63" t="str">
        <f>VLOOKUP(D1339,'[3]NEW LEGEND 2026'!G:I,3,0)</f>
        <v>SUZUKI</v>
      </c>
      <c r="N1339" s="63" t="str">
        <f>VLOOKUP(D1339,'[3]NEW LEGEND 2026'!G:J,4,0)</f>
        <v>GRAY/BLACK</v>
      </c>
      <c r="O1339" s="68" t="str">
        <f t="shared" si="121"/>
        <v>JUL</v>
      </c>
      <c r="P1339" s="68">
        <f t="shared" si="122"/>
        <v>13</v>
      </c>
      <c r="Q1339" s="68">
        <f t="shared" si="123"/>
        <v>2026</v>
      </c>
      <c r="R1339" s="69">
        <f t="shared" si="124"/>
        <v>-163.60096064815298</v>
      </c>
      <c r="S1339" s="69">
        <f t="shared" si="125"/>
        <v>-156.56325231482333</v>
      </c>
      <c r="T1339" s="70" t="str">
        <f t="shared" si="126"/>
        <v>1-30 DAYS</v>
      </c>
      <c r="U1339" s="70" t="str">
        <f t="shared" si="126"/>
        <v>1-30 DAYS</v>
      </c>
    </row>
    <row r="1340" spans="1:21">
      <c r="A1340" s="63" t="str">
        <f>VLOOKUP(L1340,[1]Sheet1!$N:$P,3,0)</f>
        <v>M1 ISULAN</v>
      </c>
      <c r="B1340" s="66">
        <v>46126.660497685189</v>
      </c>
      <c r="C1340" s="66">
        <v>46216.600960648153</v>
      </c>
      <c r="D1340" s="67" t="s">
        <v>663</v>
      </c>
      <c r="E1340" s="67" t="s">
        <v>664</v>
      </c>
      <c r="F1340" s="1">
        <v>1</v>
      </c>
      <c r="G1340" s="63" t="str">
        <f>VLOOKUP(D1340,[2]MINDANAO!$B:$C,2,0)</f>
        <v>CT125</v>
      </c>
      <c r="H1340" s="67">
        <v>58118</v>
      </c>
      <c r="I1340" s="63" t="str">
        <f>VLOOKUP(L1340,'[3]NEW LEGEND 2026'!M:S,7,0)</f>
        <v>MUTI</v>
      </c>
      <c r="J1340" s="67" t="s">
        <v>3518</v>
      </c>
      <c r="K1340" s="67" t="s">
        <v>3519</v>
      </c>
      <c r="L1340" s="67" t="s">
        <v>391</v>
      </c>
      <c r="M1340" s="63" t="str">
        <f>VLOOKUP(D1340,'[3]NEW LEGEND 2026'!G:I,3,0)</f>
        <v>KAWASAKI</v>
      </c>
      <c r="N1340" s="63" t="str">
        <f>VLOOKUP(D1340,'[3]NEW LEGEND 2026'!G:J,4,0)</f>
        <v>BLACK/RED</v>
      </c>
      <c r="O1340" s="68" t="str">
        <f t="shared" si="121"/>
        <v>JUL</v>
      </c>
      <c r="P1340" s="68">
        <f t="shared" si="122"/>
        <v>13</v>
      </c>
      <c r="Q1340" s="68">
        <f t="shared" si="123"/>
        <v>2026</v>
      </c>
      <c r="R1340" s="69">
        <f t="shared" si="124"/>
        <v>-163.60096064815298</v>
      </c>
      <c r="S1340" s="69">
        <f t="shared" si="125"/>
        <v>-73.660497685188602</v>
      </c>
      <c r="T1340" s="70" t="str">
        <f t="shared" si="126"/>
        <v>1-30 DAYS</v>
      </c>
      <c r="U1340" s="70" t="str">
        <f t="shared" si="126"/>
        <v>1-30 DAYS</v>
      </c>
    </row>
    <row r="1341" spans="1:21">
      <c r="A1341" s="63" t="str">
        <f>VLOOKUP(L1341,[1]Sheet1!$N:$P,3,0)</f>
        <v>M1 ISULAN</v>
      </c>
      <c r="B1341" s="66">
        <v>46126.665370370371</v>
      </c>
      <c r="C1341" s="66">
        <v>46216.600960648153</v>
      </c>
      <c r="D1341" s="67" t="s">
        <v>663</v>
      </c>
      <c r="E1341" s="67" t="s">
        <v>664</v>
      </c>
      <c r="F1341" s="1">
        <v>1</v>
      </c>
      <c r="G1341" s="63" t="str">
        <f>VLOOKUP(D1341,[2]MINDANAO!$B:$C,2,0)</f>
        <v>CT125</v>
      </c>
      <c r="H1341" s="67">
        <v>58118</v>
      </c>
      <c r="I1341" s="63" t="str">
        <f>VLOOKUP(L1341,'[3]NEW LEGEND 2026'!M:S,7,0)</f>
        <v>MUTI</v>
      </c>
      <c r="J1341" s="67" t="s">
        <v>3520</v>
      </c>
      <c r="K1341" s="67" t="s">
        <v>3521</v>
      </c>
      <c r="L1341" s="67" t="s">
        <v>391</v>
      </c>
      <c r="M1341" s="63" t="str">
        <f>VLOOKUP(D1341,'[3]NEW LEGEND 2026'!G:I,3,0)</f>
        <v>KAWASAKI</v>
      </c>
      <c r="N1341" s="63" t="str">
        <f>VLOOKUP(D1341,'[3]NEW LEGEND 2026'!G:J,4,0)</f>
        <v>BLACK/RED</v>
      </c>
      <c r="O1341" s="68" t="str">
        <f t="shared" si="121"/>
        <v>JUL</v>
      </c>
      <c r="P1341" s="68">
        <f t="shared" si="122"/>
        <v>13</v>
      </c>
      <c r="Q1341" s="68">
        <f t="shared" si="123"/>
        <v>2026</v>
      </c>
      <c r="R1341" s="69">
        <f t="shared" si="124"/>
        <v>-163.60096064815298</v>
      </c>
      <c r="S1341" s="69">
        <f t="shared" si="125"/>
        <v>-73.66537037037051</v>
      </c>
      <c r="T1341" s="70" t="str">
        <f t="shared" si="126"/>
        <v>1-30 DAYS</v>
      </c>
      <c r="U1341" s="70" t="str">
        <f t="shared" si="126"/>
        <v>1-30 DAYS</v>
      </c>
    </row>
    <row r="1342" spans="1:21">
      <c r="A1342" s="63" t="str">
        <f>VLOOKUP(L1342,[1]Sheet1!$N:$P,3,0)</f>
        <v>M1 ISULAN</v>
      </c>
      <c r="B1342" s="66">
        <v>46126.660497685189</v>
      </c>
      <c r="C1342" s="66">
        <v>46216.600960648153</v>
      </c>
      <c r="D1342" s="67" t="s">
        <v>663</v>
      </c>
      <c r="E1342" s="67" t="s">
        <v>664</v>
      </c>
      <c r="F1342" s="1">
        <v>1</v>
      </c>
      <c r="G1342" s="63" t="str">
        <f>VLOOKUP(D1342,[2]MINDANAO!$B:$C,2,0)</f>
        <v>CT125</v>
      </c>
      <c r="H1342" s="67">
        <v>58118</v>
      </c>
      <c r="I1342" s="63" t="str">
        <f>VLOOKUP(L1342,'[3]NEW LEGEND 2026'!M:S,7,0)</f>
        <v>MUTI</v>
      </c>
      <c r="J1342" s="67" t="s">
        <v>3522</v>
      </c>
      <c r="K1342" s="67" t="s">
        <v>3523</v>
      </c>
      <c r="L1342" s="67" t="s">
        <v>391</v>
      </c>
      <c r="M1342" s="63" t="str">
        <f>VLOOKUP(D1342,'[3]NEW LEGEND 2026'!G:I,3,0)</f>
        <v>KAWASAKI</v>
      </c>
      <c r="N1342" s="63" t="str">
        <f>VLOOKUP(D1342,'[3]NEW LEGEND 2026'!G:J,4,0)</f>
        <v>BLACK/RED</v>
      </c>
      <c r="O1342" s="68" t="str">
        <f t="shared" si="121"/>
        <v>JUL</v>
      </c>
      <c r="P1342" s="68">
        <f t="shared" si="122"/>
        <v>13</v>
      </c>
      <c r="Q1342" s="68">
        <f t="shared" si="123"/>
        <v>2026</v>
      </c>
      <c r="R1342" s="69">
        <f t="shared" si="124"/>
        <v>-163.60096064815298</v>
      </c>
      <c r="S1342" s="69">
        <f t="shared" si="125"/>
        <v>-73.660497685188602</v>
      </c>
      <c r="T1342" s="70" t="str">
        <f t="shared" si="126"/>
        <v>1-30 DAYS</v>
      </c>
      <c r="U1342" s="70" t="str">
        <f t="shared" si="126"/>
        <v>1-30 DAYS</v>
      </c>
    </row>
    <row r="1343" spans="1:21">
      <c r="A1343" s="63" t="str">
        <f>VLOOKUP(L1343,[1]Sheet1!$N:$P,3,0)</f>
        <v>M1 ISULAN</v>
      </c>
      <c r="B1343" s="66">
        <v>46126.660497685189</v>
      </c>
      <c r="C1343" s="66">
        <v>46216.600960648153</v>
      </c>
      <c r="D1343" s="67" t="s">
        <v>663</v>
      </c>
      <c r="E1343" s="67" t="s">
        <v>664</v>
      </c>
      <c r="F1343" s="1">
        <v>1</v>
      </c>
      <c r="G1343" s="63" t="str">
        <f>VLOOKUP(D1343,[2]MINDANAO!$B:$C,2,0)</f>
        <v>CT125</v>
      </c>
      <c r="H1343" s="67">
        <v>58118</v>
      </c>
      <c r="I1343" s="63" t="str">
        <f>VLOOKUP(L1343,'[3]NEW LEGEND 2026'!M:S,7,0)</f>
        <v>MUTI</v>
      </c>
      <c r="J1343" s="67" t="s">
        <v>3524</v>
      </c>
      <c r="K1343" s="67" t="s">
        <v>3525</v>
      </c>
      <c r="L1343" s="67" t="s">
        <v>391</v>
      </c>
      <c r="M1343" s="63" t="str">
        <f>VLOOKUP(D1343,'[3]NEW LEGEND 2026'!G:I,3,0)</f>
        <v>KAWASAKI</v>
      </c>
      <c r="N1343" s="63" t="str">
        <f>VLOOKUP(D1343,'[3]NEW LEGEND 2026'!G:J,4,0)</f>
        <v>BLACK/RED</v>
      </c>
      <c r="O1343" s="68" t="str">
        <f t="shared" si="121"/>
        <v>JUL</v>
      </c>
      <c r="P1343" s="68">
        <f t="shared" si="122"/>
        <v>13</v>
      </c>
      <c r="Q1343" s="68">
        <f t="shared" si="123"/>
        <v>2026</v>
      </c>
      <c r="R1343" s="69">
        <f t="shared" si="124"/>
        <v>-163.60096064815298</v>
      </c>
      <c r="S1343" s="69">
        <f t="shared" si="125"/>
        <v>-73.660497685188602</v>
      </c>
      <c r="T1343" s="70" t="str">
        <f t="shared" si="126"/>
        <v>1-30 DAYS</v>
      </c>
      <c r="U1343" s="70" t="str">
        <f t="shared" si="126"/>
        <v>1-30 DAYS</v>
      </c>
    </row>
    <row r="1344" spans="1:21">
      <c r="A1344" s="63" t="str">
        <f>VLOOKUP(L1344,[1]Sheet1!$N:$P,3,0)</f>
        <v>M2 BAYUGAN</v>
      </c>
      <c r="B1344" s="66">
        <v>46216.679085648153</v>
      </c>
      <c r="C1344" s="66">
        <v>46216.679085648153</v>
      </c>
      <c r="D1344" s="67" t="s">
        <v>1038</v>
      </c>
      <c r="E1344" s="67" t="s">
        <v>1039</v>
      </c>
      <c r="F1344" s="1">
        <v>1</v>
      </c>
      <c r="G1344" s="63" t="str">
        <f>VLOOKUP(D1344,[2]MINDANAO!$B:$C,2,0)</f>
        <v>BAJAJ RE 4S FI</v>
      </c>
      <c r="H1344" s="67">
        <v>187000</v>
      </c>
      <c r="I1344" s="63" t="str">
        <f>VLOOKUP(L1344,'[3]NEW LEGEND 2026'!M:S,7,0)</f>
        <v>ULTIMATE</v>
      </c>
      <c r="J1344" s="67" t="s">
        <v>3526</v>
      </c>
      <c r="K1344" s="67" t="s">
        <v>3527</v>
      </c>
      <c r="L1344" s="67" t="s">
        <v>692</v>
      </c>
      <c r="M1344" s="63" t="str">
        <f>VLOOKUP(D1344,'[3]NEW LEGEND 2026'!G:I,3,0)</f>
        <v>TRIMOTORS</v>
      </c>
      <c r="N1344" s="63" t="str">
        <f>VLOOKUP(D1344,'[3]NEW LEGEND 2026'!G:J,4,0)</f>
        <v>GREEN</v>
      </c>
      <c r="O1344" s="68" t="str">
        <f t="shared" si="121"/>
        <v>JUL</v>
      </c>
      <c r="P1344" s="68">
        <f t="shared" si="122"/>
        <v>13</v>
      </c>
      <c r="Q1344" s="68">
        <f t="shared" si="123"/>
        <v>2026</v>
      </c>
      <c r="R1344" s="69">
        <f t="shared" si="124"/>
        <v>-163.67908564815298</v>
      </c>
      <c r="S1344" s="69">
        <f t="shared" si="125"/>
        <v>-163.67908564815298</v>
      </c>
      <c r="T1344" s="70" t="str">
        <f t="shared" si="126"/>
        <v>1-30 DAYS</v>
      </c>
      <c r="U1344" s="70" t="str">
        <f t="shared" si="126"/>
        <v>1-30 DAYS</v>
      </c>
    </row>
    <row r="1345" spans="1:21">
      <c r="A1345" s="63" t="str">
        <f>VLOOKUP(L1345,[1]Sheet1!$N:$P,3,0)</f>
        <v>M1 HONDA ISULAN</v>
      </c>
      <c r="B1345" s="66">
        <v>46212.649826388893</v>
      </c>
      <c r="C1345" s="66">
        <v>46217.378483796303</v>
      </c>
      <c r="D1345" s="67" t="s">
        <v>3528</v>
      </c>
      <c r="E1345" s="67" t="s">
        <v>3529</v>
      </c>
      <c r="F1345" s="1">
        <v>1</v>
      </c>
      <c r="G1345" s="63" t="str">
        <f>VLOOKUP(D1345,[2]MINDANAO!$B:$C,2,0)</f>
        <v>BEAT FI STD</v>
      </c>
      <c r="H1345" s="67">
        <v>70968</v>
      </c>
      <c r="I1345" s="63" t="str">
        <f>VLOOKUP(L1345,'[3]NEW LEGEND 2026'!M:S,7,0)</f>
        <v>HONDA</v>
      </c>
      <c r="J1345" s="67" t="s">
        <v>3530</v>
      </c>
      <c r="K1345" s="67" t="s">
        <v>3531</v>
      </c>
      <c r="L1345" s="67" t="s">
        <v>406</v>
      </c>
      <c r="M1345" s="63" t="str">
        <f>VLOOKUP(D1345,'[3]NEW LEGEND 2026'!G:I,3,0)</f>
        <v>HONDA</v>
      </c>
      <c r="N1345" s="63" t="str">
        <f>VLOOKUP(D1345,'[3]NEW LEGEND 2026'!G:J,4,0)</f>
        <v>GRAY/BLACK</v>
      </c>
      <c r="O1345" s="68" t="str">
        <f t="shared" si="121"/>
        <v>JUL</v>
      </c>
      <c r="P1345" s="68">
        <f t="shared" si="122"/>
        <v>14</v>
      </c>
      <c r="Q1345" s="68">
        <f t="shared" si="123"/>
        <v>2026</v>
      </c>
      <c r="R1345" s="69">
        <f t="shared" si="124"/>
        <v>-164.37848379630304</v>
      </c>
      <c r="S1345" s="69">
        <f t="shared" si="125"/>
        <v>-159.64982638889342</v>
      </c>
      <c r="T1345" s="70" t="str">
        <f t="shared" si="126"/>
        <v>1-30 DAYS</v>
      </c>
      <c r="U1345" s="70" t="str">
        <f t="shared" si="126"/>
        <v>1-30 DAYS</v>
      </c>
    </row>
    <row r="1346" spans="1:21">
      <c r="A1346" s="63" t="str">
        <f>VLOOKUP(L1346,[1]Sheet1!$N:$P,3,0)</f>
        <v>M2 BATANGAS</v>
      </c>
      <c r="B1346" s="66">
        <v>46217.490833333337</v>
      </c>
      <c r="C1346" s="66">
        <v>46217.490833333337</v>
      </c>
      <c r="D1346" s="67" t="s">
        <v>1575</v>
      </c>
      <c r="E1346" s="67" t="s">
        <v>1576</v>
      </c>
      <c r="F1346" s="1">
        <v>1</v>
      </c>
      <c r="G1346" s="63" t="str">
        <f>VLOOKUP(D1346,[2]MINDANAO!$B:$C,2,0)</f>
        <v>RAIDER150 FI BLADE</v>
      </c>
      <c r="H1346" s="67">
        <v>110446.43</v>
      </c>
      <c r="I1346" s="63" t="str">
        <f>VLOOKUP(L1346,'[3]NEW LEGEND 2026'!M:S,7,0)</f>
        <v>ULTIMATE</v>
      </c>
      <c r="J1346" s="67" t="s">
        <v>3532</v>
      </c>
      <c r="K1346" s="67" t="s">
        <v>3533</v>
      </c>
      <c r="L1346" s="67" t="s">
        <v>1094</v>
      </c>
      <c r="M1346" s="63" t="str">
        <f>VLOOKUP(D1346,'[3]NEW LEGEND 2026'!G:I,3,0)</f>
        <v>SUZUKI</v>
      </c>
      <c r="N1346" s="63" t="str">
        <f>VLOOKUP(D1346,'[3]NEW LEGEND 2026'!G:J,4,0)</f>
        <v>BLUE/GRAY</v>
      </c>
      <c r="O1346" s="68" t="str">
        <f t="shared" ref="O1346:O1409" si="127">CHOOSE(MONTH(C1346),"JAN","FEB","MAR","APR","MAY","JUN","JUL","AUG","SEP","OCT","NOV","DEC")</f>
        <v>JUL</v>
      </c>
      <c r="P1346" s="68">
        <f t="shared" ref="P1346:P1409" si="128">DAY(C1346)</f>
        <v>14</v>
      </c>
      <c r="Q1346" s="68">
        <f t="shared" ref="Q1346:Q1409" si="129">YEAR(C1346)</f>
        <v>2026</v>
      </c>
      <c r="R1346" s="69">
        <f t="shared" ref="R1346:R1409" si="130">DATE(2026,1,31)-C1346</f>
        <v>-164.49083333333692</v>
      </c>
      <c r="S1346" s="69">
        <f t="shared" si="125"/>
        <v>-164.49083333333692</v>
      </c>
      <c r="T1346" s="70" t="str">
        <f t="shared" si="126"/>
        <v>1-30 DAYS</v>
      </c>
      <c r="U1346" s="70" t="str">
        <f t="shared" si="126"/>
        <v>1-30 DAYS</v>
      </c>
    </row>
    <row r="1347" spans="1:21">
      <c r="A1347" s="63" t="str">
        <f>VLOOKUP(L1347,[1]Sheet1!$N:$P,3,0)</f>
        <v>M2 BATANGAS</v>
      </c>
      <c r="B1347" s="66">
        <v>46217.490833333337</v>
      </c>
      <c r="C1347" s="66">
        <v>46217.490833333337</v>
      </c>
      <c r="D1347" s="67" t="s">
        <v>1894</v>
      </c>
      <c r="E1347" s="67" t="s">
        <v>1895</v>
      </c>
      <c r="F1347" s="1">
        <v>1</v>
      </c>
      <c r="G1347" s="63" t="str">
        <f>VLOOKUP(D1347,[2]MINDANAO!$B:$C,2,0)</f>
        <v>RAIDER150 FI BLADE</v>
      </c>
      <c r="H1347" s="67">
        <v>110446.43</v>
      </c>
      <c r="I1347" s="63" t="str">
        <f>VLOOKUP(L1347,'[3]NEW LEGEND 2026'!M:S,7,0)</f>
        <v>ULTIMATE</v>
      </c>
      <c r="J1347" s="67" t="s">
        <v>3534</v>
      </c>
      <c r="K1347" s="67" t="s">
        <v>3535</v>
      </c>
      <c r="L1347" s="67" t="s">
        <v>1094</v>
      </c>
      <c r="M1347" s="63" t="str">
        <f>VLOOKUP(D1347,'[3]NEW LEGEND 2026'!G:I,3,0)</f>
        <v>SUZUKI</v>
      </c>
      <c r="N1347" s="63" t="str">
        <f>VLOOKUP(D1347,'[3]NEW LEGEND 2026'!G:J,4,0)</f>
        <v>RED/BLACK</v>
      </c>
      <c r="O1347" s="68" t="str">
        <f t="shared" si="127"/>
        <v>JUL</v>
      </c>
      <c r="P1347" s="68">
        <f t="shared" si="128"/>
        <v>14</v>
      </c>
      <c r="Q1347" s="68">
        <f t="shared" si="129"/>
        <v>2026</v>
      </c>
      <c r="R1347" s="69">
        <f t="shared" si="130"/>
        <v>-164.49083333333692</v>
      </c>
      <c r="S1347" s="69">
        <f t="shared" ref="S1347:S1410" si="131">DATE(2026,1,31)-B1347</f>
        <v>-164.49083333333692</v>
      </c>
      <c r="T1347" s="70" t="str">
        <f t="shared" si="126"/>
        <v>1-30 DAYS</v>
      </c>
      <c r="U1347" s="70" t="str">
        <f t="shared" si="126"/>
        <v>1-30 DAYS</v>
      </c>
    </row>
    <row r="1348" spans="1:21">
      <c r="A1348" s="63" t="str">
        <f>VLOOKUP(L1348,[1]Sheet1!$N:$P,3,0)</f>
        <v>M1 HONDA KORONADAL</v>
      </c>
      <c r="B1348" s="66">
        <v>46217.502824074072</v>
      </c>
      <c r="C1348" s="66">
        <v>46217.502824074072</v>
      </c>
      <c r="D1348" s="67" t="s">
        <v>2536</v>
      </c>
      <c r="E1348" s="67" t="s">
        <v>2537</v>
      </c>
      <c r="F1348" s="1">
        <v>1</v>
      </c>
      <c r="G1348" s="63" t="str">
        <f>VLOOKUP(D1348,[2]MINDANAO!$B:$C,2,0)</f>
        <v>ADV160 ABS</v>
      </c>
      <c r="H1348" s="67">
        <v>155100</v>
      </c>
      <c r="I1348" s="63" t="str">
        <f>VLOOKUP(L1348,'[3]NEW LEGEND 2026'!M:S,7,0)</f>
        <v>HONDA</v>
      </c>
      <c r="J1348" s="67" t="s">
        <v>3536</v>
      </c>
      <c r="K1348" s="67" t="s">
        <v>3537</v>
      </c>
      <c r="L1348" s="67" t="s">
        <v>1952</v>
      </c>
      <c r="M1348" s="63" t="str">
        <f>VLOOKUP(D1348,'[3]NEW LEGEND 2026'!G:I,3,0)</f>
        <v>HONDA</v>
      </c>
      <c r="N1348" s="63" t="str">
        <f>VLOOKUP(D1348,'[3]NEW LEGEND 2026'!G:J,4,0)</f>
        <v>WHITE</v>
      </c>
      <c r="O1348" s="68" t="str">
        <f t="shared" si="127"/>
        <v>JUL</v>
      </c>
      <c r="P1348" s="68">
        <f t="shared" si="128"/>
        <v>14</v>
      </c>
      <c r="Q1348" s="68">
        <f t="shared" si="129"/>
        <v>2026</v>
      </c>
      <c r="R1348" s="69">
        <f t="shared" si="130"/>
        <v>-164.50282407407212</v>
      </c>
      <c r="S1348" s="69">
        <f t="shared" si="131"/>
        <v>-164.50282407407212</v>
      </c>
      <c r="T1348" s="70" t="str">
        <f t="shared" si="126"/>
        <v>1-30 DAYS</v>
      </c>
      <c r="U1348" s="70" t="str">
        <f t="shared" si="126"/>
        <v>1-30 DAYS</v>
      </c>
    </row>
    <row r="1349" spans="1:21">
      <c r="A1349" s="63" t="str">
        <f>VLOOKUP(L1349,[1]Sheet1!$N:$P,3,0)</f>
        <v>GREATWALL</v>
      </c>
      <c r="B1349" s="66">
        <v>46217.566840277781</v>
      </c>
      <c r="C1349" s="66">
        <v>46217.566828703697</v>
      </c>
      <c r="D1349" s="67" t="s">
        <v>2081</v>
      </c>
      <c r="E1349" s="67" t="s">
        <v>2082</v>
      </c>
      <c r="F1349" s="1">
        <v>1</v>
      </c>
      <c r="G1349" s="63" t="str">
        <f>VLOOKUP(D1349,[2]MINDANAO!$B:$C,2,0)</f>
        <v>ADV350</v>
      </c>
      <c r="H1349" s="67">
        <v>286230</v>
      </c>
      <c r="I1349" s="63" t="str">
        <f>VLOOKUP(L1349,'[3]NEW LEGEND 2026'!M:S,7,0)</f>
        <v>HONDA</v>
      </c>
      <c r="J1349" s="67" t="s">
        <v>3538</v>
      </c>
      <c r="K1349" s="67" t="s">
        <v>3539</v>
      </c>
      <c r="L1349" s="67" t="s">
        <v>1231</v>
      </c>
      <c r="M1349" s="63" t="str">
        <f>VLOOKUP(D1349,'[3]NEW LEGEND 2026'!G:I,3,0)</f>
        <v>HONDA</v>
      </c>
      <c r="N1349" s="63" t="str">
        <f>VLOOKUP(D1349,'[3]NEW LEGEND 2026'!G:J,4,0)</f>
        <v>BLACK</v>
      </c>
      <c r="O1349" s="68" t="str">
        <f t="shared" si="127"/>
        <v>JUL</v>
      </c>
      <c r="P1349" s="68">
        <f t="shared" si="128"/>
        <v>14</v>
      </c>
      <c r="Q1349" s="68">
        <f t="shared" si="129"/>
        <v>2026</v>
      </c>
      <c r="R1349" s="69">
        <f t="shared" si="130"/>
        <v>-164.56682870369696</v>
      </c>
      <c r="S1349" s="69">
        <f t="shared" si="131"/>
        <v>-164.56684027778101</v>
      </c>
      <c r="T1349" s="70" t="str">
        <f t="shared" si="126"/>
        <v>1-30 DAYS</v>
      </c>
      <c r="U1349" s="70" t="str">
        <f t="shared" si="126"/>
        <v>1-30 DAYS</v>
      </c>
    </row>
    <row r="1350" spans="1:21">
      <c r="A1350" s="63" t="str">
        <f>VLOOKUP(L1350,[1]Sheet1!$N:$P,3,0)</f>
        <v>M1 BANSALAN</v>
      </c>
      <c r="B1350" s="66">
        <v>46217.552094907413</v>
      </c>
      <c r="C1350" s="66">
        <v>46217.591099537043</v>
      </c>
      <c r="D1350" s="67" t="s">
        <v>3540</v>
      </c>
      <c r="E1350" s="67" t="s">
        <v>3541</v>
      </c>
      <c r="F1350" s="1">
        <v>1</v>
      </c>
      <c r="G1350" s="63" t="str">
        <f>VLOOKUP(D1350,[2]MINDANAO!$B:$C,2,0)</f>
        <v>KING</v>
      </c>
      <c r="H1350" s="67">
        <v>41040</v>
      </c>
      <c r="I1350" s="63" t="str">
        <f>VLOOKUP(L1350,'[3]NEW LEGEND 2026'!M:S,7,0)</f>
        <v>MUTI</v>
      </c>
      <c r="J1350" s="67" t="s">
        <v>3542</v>
      </c>
      <c r="K1350" s="67" t="s">
        <v>3543</v>
      </c>
      <c r="L1350" s="67" t="s">
        <v>900</v>
      </c>
      <c r="M1350" s="63" t="str">
        <f>VLOOKUP(D1350,'[3]NEW LEGEND 2026'!G:I,3,0)</f>
        <v>SKYGO</v>
      </c>
      <c r="N1350" s="63" t="str">
        <f>VLOOKUP(D1350,'[3]NEW LEGEND 2026'!G:J,4,0)</f>
        <v>BLACK/BLUE</v>
      </c>
      <c r="O1350" s="68" t="str">
        <f t="shared" si="127"/>
        <v>JUL</v>
      </c>
      <c r="P1350" s="68">
        <f t="shared" si="128"/>
        <v>14</v>
      </c>
      <c r="Q1350" s="68">
        <f t="shared" si="129"/>
        <v>2026</v>
      </c>
      <c r="R1350" s="69">
        <f t="shared" si="130"/>
        <v>-164.59109953704319</v>
      </c>
      <c r="S1350" s="69">
        <f t="shared" si="131"/>
        <v>-164.55209490741254</v>
      </c>
      <c r="T1350" s="70" t="str">
        <f t="shared" si="126"/>
        <v>1-30 DAYS</v>
      </c>
      <c r="U1350" s="70" t="str">
        <f t="shared" si="126"/>
        <v>1-30 DAYS</v>
      </c>
    </row>
    <row r="1351" spans="1:21">
      <c r="A1351" s="63" t="str">
        <f>VLOOKUP(L1351,[1]Sheet1!$N:$P,3,0)</f>
        <v>M1 DIGOS</v>
      </c>
      <c r="B1351" s="66">
        <v>46217.601111111107</v>
      </c>
      <c r="C1351" s="66">
        <v>46217.601111111107</v>
      </c>
      <c r="D1351" s="67" t="s">
        <v>2540</v>
      </c>
      <c r="E1351" s="67" t="s">
        <v>2541</v>
      </c>
      <c r="F1351" s="1">
        <v>1</v>
      </c>
      <c r="G1351" s="63" t="str">
        <f>VLOOKUP(D1351,[2]MINDANAO!$B:$C,2,0)</f>
        <v>ADV160 ABS</v>
      </c>
      <c r="H1351" s="67">
        <v>155100</v>
      </c>
      <c r="I1351" s="63" t="str">
        <f>VLOOKUP(L1351,'[3]NEW LEGEND 2026'!M:S,7,0)</f>
        <v>MUTI</v>
      </c>
      <c r="J1351" s="67" t="s">
        <v>3544</v>
      </c>
      <c r="K1351" s="67" t="s">
        <v>3545</v>
      </c>
      <c r="L1351" s="67" t="s">
        <v>490</v>
      </c>
      <c r="M1351" s="63" t="str">
        <f>VLOOKUP(D1351,'[3]NEW LEGEND 2026'!G:I,3,0)</f>
        <v>HONDA</v>
      </c>
      <c r="N1351" s="63" t="str">
        <f>VLOOKUP(D1351,'[3]NEW LEGEND 2026'!G:J,4,0)</f>
        <v>BLACK</v>
      </c>
      <c r="O1351" s="68" t="str">
        <f t="shared" si="127"/>
        <v>JUL</v>
      </c>
      <c r="P1351" s="68">
        <f t="shared" si="128"/>
        <v>14</v>
      </c>
      <c r="Q1351" s="68">
        <f t="shared" si="129"/>
        <v>2026</v>
      </c>
      <c r="R1351" s="69">
        <f t="shared" si="130"/>
        <v>-164.60111111110746</v>
      </c>
      <c r="S1351" s="69">
        <f t="shared" si="131"/>
        <v>-164.60111111110746</v>
      </c>
      <c r="T1351" s="70" t="str">
        <f t="shared" si="126"/>
        <v>1-30 DAYS</v>
      </c>
      <c r="U1351" s="70" t="str">
        <f t="shared" si="126"/>
        <v>1-30 DAYS</v>
      </c>
    </row>
    <row r="1352" spans="1:21">
      <c r="A1352" s="63" t="str">
        <f>VLOOKUP(L1352,[1]Sheet1!$N:$P,3,0)</f>
        <v>GREATWALL</v>
      </c>
      <c r="B1352" s="66">
        <v>46217.610590277778</v>
      </c>
      <c r="C1352" s="66">
        <v>46217.610567129632</v>
      </c>
      <c r="D1352" s="67" t="s">
        <v>907</v>
      </c>
      <c r="E1352" s="67" t="s">
        <v>908</v>
      </c>
      <c r="F1352" s="1">
        <v>1</v>
      </c>
      <c r="G1352" s="63" t="str">
        <f>VLOOKUP(D1352,[2]MINDANAO!$B:$C,2,0)</f>
        <v>CT125</v>
      </c>
      <c r="H1352" s="67">
        <v>59246</v>
      </c>
      <c r="I1352" s="63" t="str">
        <f>VLOOKUP(L1352,'[3]NEW LEGEND 2026'!M:S,7,0)</f>
        <v>MUTI</v>
      </c>
      <c r="J1352" s="67" t="s">
        <v>3546</v>
      </c>
      <c r="K1352" s="67" t="s">
        <v>3547</v>
      </c>
      <c r="L1352" s="67" t="s">
        <v>583</v>
      </c>
      <c r="M1352" s="63" t="str">
        <f>VLOOKUP(D1352,'[3]NEW LEGEND 2026'!G:I,3,0)</f>
        <v>KAWASAKI</v>
      </c>
      <c r="N1352" s="63" t="str">
        <f>VLOOKUP(D1352,'[3]NEW LEGEND 2026'!G:J,4,0)</f>
        <v>BLACK/GRAY</v>
      </c>
      <c r="O1352" s="68" t="str">
        <f t="shared" si="127"/>
        <v>JUL</v>
      </c>
      <c r="P1352" s="68">
        <f t="shared" si="128"/>
        <v>14</v>
      </c>
      <c r="Q1352" s="68">
        <f t="shared" si="129"/>
        <v>2026</v>
      </c>
      <c r="R1352" s="69">
        <f t="shared" si="130"/>
        <v>-164.61056712963182</v>
      </c>
      <c r="S1352" s="69">
        <f t="shared" si="131"/>
        <v>-164.6105902777781</v>
      </c>
      <c r="T1352" s="70" t="str">
        <f t="shared" si="126"/>
        <v>1-30 DAYS</v>
      </c>
      <c r="U1352" s="70" t="str">
        <f t="shared" si="126"/>
        <v>1-30 DAYS</v>
      </c>
    </row>
    <row r="1353" spans="1:21">
      <c r="A1353" s="63" t="str">
        <f>VLOOKUP(L1353,[1]Sheet1!$N:$P,3,0)</f>
        <v>GREATWALL</v>
      </c>
      <c r="B1353" s="66">
        <v>46217.610590277778</v>
      </c>
      <c r="C1353" s="66">
        <v>46217.610567129632</v>
      </c>
      <c r="D1353" s="67" t="s">
        <v>907</v>
      </c>
      <c r="E1353" s="67" t="s">
        <v>908</v>
      </c>
      <c r="F1353" s="1">
        <v>1</v>
      </c>
      <c r="G1353" s="63" t="str">
        <f>VLOOKUP(D1353,[2]MINDANAO!$B:$C,2,0)</f>
        <v>CT125</v>
      </c>
      <c r="H1353" s="67">
        <v>59246</v>
      </c>
      <c r="I1353" s="63" t="str">
        <f>VLOOKUP(L1353,'[3]NEW LEGEND 2026'!M:S,7,0)</f>
        <v>MUTI</v>
      </c>
      <c r="J1353" s="67" t="s">
        <v>3548</v>
      </c>
      <c r="K1353" s="67" t="s">
        <v>3549</v>
      </c>
      <c r="L1353" s="67" t="s">
        <v>583</v>
      </c>
      <c r="M1353" s="63" t="str">
        <f>VLOOKUP(D1353,'[3]NEW LEGEND 2026'!G:I,3,0)</f>
        <v>KAWASAKI</v>
      </c>
      <c r="N1353" s="63" t="str">
        <f>VLOOKUP(D1353,'[3]NEW LEGEND 2026'!G:J,4,0)</f>
        <v>BLACK/GRAY</v>
      </c>
      <c r="O1353" s="68" t="str">
        <f t="shared" si="127"/>
        <v>JUL</v>
      </c>
      <c r="P1353" s="68">
        <f t="shared" si="128"/>
        <v>14</v>
      </c>
      <c r="Q1353" s="68">
        <f t="shared" si="129"/>
        <v>2026</v>
      </c>
      <c r="R1353" s="69">
        <f t="shared" si="130"/>
        <v>-164.61056712963182</v>
      </c>
      <c r="S1353" s="69">
        <f t="shared" si="131"/>
        <v>-164.6105902777781</v>
      </c>
      <c r="T1353" s="70" t="str">
        <f t="shared" si="126"/>
        <v>1-30 DAYS</v>
      </c>
      <c r="U1353" s="70" t="str">
        <f t="shared" si="126"/>
        <v>1-30 DAYS</v>
      </c>
    </row>
    <row r="1354" spans="1:21">
      <c r="A1354" s="63" t="str">
        <f>VLOOKUP(L1354,[1]Sheet1!$N:$P,3,0)</f>
        <v>M1 MLANG</v>
      </c>
      <c r="B1354" s="66">
        <v>46146.697118055563</v>
      </c>
      <c r="C1354" s="66">
        <v>46217.619699074072</v>
      </c>
      <c r="D1354" s="67" t="s">
        <v>907</v>
      </c>
      <c r="E1354" s="67" t="s">
        <v>908</v>
      </c>
      <c r="F1354" s="1">
        <v>1</v>
      </c>
      <c r="G1354" s="63" t="str">
        <f>VLOOKUP(D1354,[2]MINDANAO!$B:$C,2,0)</f>
        <v>CT125</v>
      </c>
      <c r="H1354" s="67">
        <v>59246</v>
      </c>
      <c r="I1354" s="63" t="str">
        <f>VLOOKUP(L1354,'[3]NEW LEGEND 2026'!M:S,7,0)</f>
        <v>MUTI</v>
      </c>
      <c r="J1354" s="67" t="s">
        <v>3550</v>
      </c>
      <c r="K1354" s="67" t="s">
        <v>3551</v>
      </c>
      <c r="L1354" s="67" t="s">
        <v>537</v>
      </c>
      <c r="M1354" s="63" t="str">
        <f>VLOOKUP(D1354,'[3]NEW LEGEND 2026'!G:I,3,0)</f>
        <v>KAWASAKI</v>
      </c>
      <c r="N1354" s="63" t="str">
        <f>VLOOKUP(D1354,'[3]NEW LEGEND 2026'!G:J,4,0)</f>
        <v>BLACK/GRAY</v>
      </c>
      <c r="O1354" s="68" t="str">
        <f t="shared" si="127"/>
        <v>JUL</v>
      </c>
      <c r="P1354" s="68">
        <f t="shared" si="128"/>
        <v>14</v>
      </c>
      <c r="Q1354" s="68">
        <f t="shared" si="129"/>
        <v>2026</v>
      </c>
      <c r="R1354" s="69">
        <f t="shared" si="130"/>
        <v>-164.61969907407183</v>
      </c>
      <c r="S1354" s="69">
        <f t="shared" si="131"/>
        <v>-93.697118055562896</v>
      </c>
      <c r="T1354" s="70" t="str">
        <f t="shared" si="126"/>
        <v>1-30 DAYS</v>
      </c>
      <c r="U1354" s="70" t="str">
        <f t="shared" si="126"/>
        <v>1-30 DAYS</v>
      </c>
    </row>
    <row r="1355" spans="1:21">
      <c r="A1355" s="63" t="str">
        <f>VLOOKUP(L1355,[1]Sheet1!$N:$P,3,0)</f>
        <v>M1 MLANG</v>
      </c>
      <c r="B1355" s="66">
        <v>46146.697118055563</v>
      </c>
      <c r="C1355" s="66">
        <v>46217.619699074072</v>
      </c>
      <c r="D1355" s="67" t="s">
        <v>907</v>
      </c>
      <c r="E1355" s="67" t="s">
        <v>908</v>
      </c>
      <c r="F1355" s="1">
        <v>1</v>
      </c>
      <c r="G1355" s="63" t="str">
        <f>VLOOKUP(D1355,[2]MINDANAO!$B:$C,2,0)</f>
        <v>CT125</v>
      </c>
      <c r="H1355" s="67">
        <v>59246</v>
      </c>
      <c r="I1355" s="63" t="str">
        <f>VLOOKUP(L1355,'[3]NEW LEGEND 2026'!M:S,7,0)</f>
        <v>MUTI</v>
      </c>
      <c r="J1355" s="67" t="s">
        <v>3552</v>
      </c>
      <c r="K1355" s="67" t="s">
        <v>3553</v>
      </c>
      <c r="L1355" s="67" t="s">
        <v>537</v>
      </c>
      <c r="M1355" s="63" t="str">
        <f>VLOOKUP(D1355,'[3]NEW LEGEND 2026'!G:I,3,0)</f>
        <v>KAWASAKI</v>
      </c>
      <c r="N1355" s="63" t="str">
        <f>VLOOKUP(D1355,'[3]NEW LEGEND 2026'!G:J,4,0)</f>
        <v>BLACK/GRAY</v>
      </c>
      <c r="O1355" s="68" t="str">
        <f t="shared" si="127"/>
        <v>JUL</v>
      </c>
      <c r="P1355" s="68">
        <f t="shared" si="128"/>
        <v>14</v>
      </c>
      <c r="Q1355" s="68">
        <f t="shared" si="129"/>
        <v>2026</v>
      </c>
      <c r="R1355" s="69">
        <f t="shared" si="130"/>
        <v>-164.61969907407183</v>
      </c>
      <c r="S1355" s="69">
        <f t="shared" si="131"/>
        <v>-93.697118055562896</v>
      </c>
      <c r="T1355" s="70" t="str">
        <f t="shared" si="126"/>
        <v>1-30 DAYS</v>
      </c>
      <c r="U1355" s="70" t="str">
        <f t="shared" si="126"/>
        <v>1-30 DAYS</v>
      </c>
    </row>
    <row r="1356" spans="1:21">
      <c r="A1356" s="63" t="str">
        <f>VLOOKUP(L1356,[1]Sheet1!$N:$P,3,0)</f>
        <v>M1 MLANG</v>
      </c>
      <c r="B1356" s="66">
        <v>46146.688483796293</v>
      </c>
      <c r="C1356" s="66">
        <v>46217.619699074072</v>
      </c>
      <c r="D1356" s="67" t="s">
        <v>907</v>
      </c>
      <c r="E1356" s="67" t="s">
        <v>908</v>
      </c>
      <c r="F1356" s="1">
        <v>1</v>
      </c>
      <c r="G1356" s="63" t="str">
        <f>VLOOKUP(D1356,[2]MINDANAO!$B:$C,2,0)</f>
        <v>CT125</v>
      </c>
      <c r="H1356" s="67">
        <v>59246</v>
      </c>
      <c r="I1356" s="63" t="str">
        <f>VLOOKUP(L1356,'[3]NEW LEGEND 2026'!M:S,7,0)</f>
        <v>MUTI</v>
      </c>
      <c r="J1356" s="67" t="s">
        <v>3554</v>
      </c>
      <c r="K1356" s="67" t="s">
        <v>3555</v>
      </c>
      <c r="L1356" s="67" t="s">
        <v>537</v>
      </c>
      <c r="M1356" s="63" t="str">
        <f>VLOOKUP(D1356,'[3]NEW LEGEND 2026'!G:I,3,0)</f>
        <v>KAWASAKI</v>
      </c>
      <c r="N1356" s="63" t="str">
        <f>VLOOKUP(D1356,'[3]NEW LEGEND 2026'!G:J,4,0)</f>
        <v>BLACK/GRAY</v>
      </c>
      <c r="O1356" s="68" t="str">
        <f t="shared" si="127"/>
        <v>JUL</v>
      </c>
      <c r="P1356" s="68">
        <f t="shared" si="128"/>
        <v>14</v>
      </c>
      <c r="Q1356" s="68">
        <f t="shared" si="129"/>
        <v>2026</v>
      </c>
      <c r="R1356" s="69">
        <f t="shared" si="130"/>
        <v>-164.61969907407183</v>
      </c>
      <c r="S1356" s="69">
        <f t="shared" si="131"/>
        <v>-93.68848379629344</v>
      </c>
      <c r="T1356" s="70" t="str">
        <f t="shared" si="126"/>
        <v>1-30 DAYS</v>
      </c>
      <c r="U1356" s="70" t="str">
        <f t="shared" si="126"/>
        <v>1-30 DAYS</v>
      </c>
    </row>
    <row r="1357" spans="1:21">
      <c r="A1357" s="63" t="str">
        <f>VLOOKUP(L1357,[1]Sheet1!$N:$P,3,0)</f>
        <v>M1 MLANG</v>
      </c>
      <c r="B1357" s="66">
        <v>46146.697118055563</v>
      </c>
      <c r="C1357" s="66">
        <v>46217.619699074072</v>
      </c>
      <c r="D1357" s="67" t="s">
        <v>907</v>
      </c>
      <c r="E1357" s="67" t="s">
        <v>908</v>
      </c>
      <c r="F1357" s="1">
        <v>1</v>
      </c>
      <c r="G1357" s="63" t="str">
        <f>VLOOKUP(D1357,[2]MINDANAO!$B:$C,2,0)</f>
        <v>CT125</v>
      </c>
      <c r="H1357" s="67">
        <v>59246</v>
      </c>
      <c r="I1357" s="63" t="str">
        <f>VLOOKUP(L1357,'[3]NEW LEGEND 2026'!M:S,7,0)</f>
        <v>MUTI</v>
      </c>
      <c r="J1357" s="67" t="s">
        <v>3556</v>
      </c>
      <c r="K1357" s="67" t="s">
        <v>3557</v>
      </c>
      <c r="L1357" s="67" t="s">
        <v>537</v>
      </c>
      <c r="M1357" s="63" t="str">
        <f>VLOOKUP(D1357,'[3]NEW LEGEND 2026'!G:I,3,0)</f>
        <v>KAWASAKI</v>
      </c>
      <c r="N1357" s="63" t="str">
        <f>VLOOKUP(D1357,'[3]NEW LEGEND 2026'!G:J,4,0)</f>
        <v>BLACK/GRAY</v>
      </c>
      <c r="O1357" s="68" t="str">
        <f t="shared" si="127"/>
        <v>JUL</v>
      </c>
      <c r="P1357" s="68">
        <f t="shared" si="128"/>
        <v>14</v>
      </c>
      <c r="Q1357" s="68">
        <f t="shared" si="129"/>
        <v>2026</v>
      </c>
      <c r="R1357" s="69">
        <f t="shared" si="130"/>
        <v>-164.61969907407183</v>
      </c>
      <c r="S1357" s="69">
        <f t="shared" si="131"/>
        <v>-93.697118055562896</v>
      </c>
      <c r="T1357" s="70" t="str">
        <f t="shared" si="126"/>
        <v>1-30 DAYS</v>
      </c>
      <c r="U1357" s="70" t="str">
        <f t="shared" si="126"/>
        <v>1-30 DAYS</v>
      </c>
    </row>
    <row r="1358" spans="1:21">
      <c r="A1358" s="63" t="str">
        <f>VLOOKUP(L1358,[1]Sheet1!$N:$P,3,0)</f>
        <v>M1 MLANG</v>
      </c>
      <c r="B1358" s="66">
        <v>46146.693078703713</v>
      </c>
      <c r="C1358" s="66">
        <v>46217.619699074072</v>
      </c>
      <c r="D1358" s="67" t="s">
        <v>907</v>
      </c>
      <c r="E1358" s="67" t="s">
        <v>908</v>
      </c>
      <c r="F1358" s="1">
        <v>1</v>
      </c>
      <c r="G1358" s="63" t="str">
        <f>VLOOKUP(D1358,[2]MINDANAO!$B:$C,2,0)</f>
        <v>CT125</v>
      </c>
      <c r="H1358" s="67">
        <v>59246</v>
      </c>
      <c r="I1358" s="63" t="str">
        <f>VLOOKUP(L1358,'[3]NEW LEGEND 2026'!M:S,7,0)</f>
        <v>MUTI</v>
      </c>
      <c r="J1358" s="67" t="s">
        <v>3558</v>
      </c>
      <c r="K1358" s="67" t="s">
        <v>3559</v>
      </c>
      <c r="L1358" s="67" t="s">
        <v>537</v>
      </c>
      <c r="M1358" s="63" t="str">
        <f>VLOOKUP(D1358,'[3]NEW LEGEND 2026'!G:I,3,0)</f>
        <v>KAWASAKI</v>
      </c>
      <c r="N1358" s="63" t="str">
        <f>VLOOKUP(D1358,'[3]NEW LEGEND 2026'!G:J,4,0)</f>
        <v>BLACK/GRAY</v>
      </c>
      <c r="O1358" s="68" t="str">
        <f t="shared" si="127"/>
        <v>JUL</v>
      </c>
      <c r="P1358" s="68">
        <f t="shared" si="128"/>
        <v>14</v>
      </c>
      <c r="Q1358" s="68">
        <f t="shared" si="129"/>
        <v>2026</v>
      </c>
      <c r="R1358" s="69">
        <f t="shared" si="130"/>
        <v>-164.61969907407183</v>
      </c>
      <c r="S1358" s="69">
        <f t="shared" si="131"/>
        <v>-93.693078703712672</v>
      </c>
      <c r="T1358" s="70" t="str">
        <f t="shared" si="126"/>
        <v>1-30 DAYS</v>
      </c>
      <c r="U1358" s="70" t="str">
        <f t="shared" si="126"/>
        <v>1-30 DAYS</v>
      </c>
    </row>
    <row r="1359" spans="1:21">
      <c r="A1359" s="63" t="str">
        <f>VLOOKUP(L1359,[1]Sheet1!$N:$P,3,0)</f>
        <v>M1 MLANG</v>
      </c>
      <c r="B1359" s="66">
        <v>46146.688483796293</v>
      </c>
      <c r="C1359" s="66">
        <v>46217.619699074072</v>
      </c>
      <c r="D1359" s="67" t="s">
        <v>907</v>
      </c>
      <c r="E1359" s="67" t="s">
        <v>908</v>
      </c>
      <c r="F1359" s="1">
        <v>1</v>
      </c>
      <c r="G1359" s="63" t="str">
        <f>VLOOKUP(D1359,[2]MINDANAO!$B:$C,2,0)</f>
        <v>CT125</v>
      </c>
      <c r="H1359" s="67">
        <v>59246</v>
      </c>
      <c r="I1359" s="63" t="str">
        <f>VLOOKUP(L1359,'[3]NEW LEGEND 2026'!M:S,7,0)</f>
        <v>MUTI</v>
      </c>
      <c r="J1359" s="67" t="s">
        <v>3560</v>
      </c>
      <c r="K1359" s="67" t="s">
        <v>3561</v>
      </c>
      <c r="L1359" s="67" t="s">
        <v>537</v>
      </c>
      <c r="M1359" s="63" t="str">
        <f>VLOOKUP(D1359,'[3]NEW LEGEND 2026'!G:I,3,0)</f>
        <v>KAWASAKI</v>
      </c>
      <c r="N1359" s="63" t="str">
        <f>VLOOKUP(D1359,'[3]NEW LEGEND 2026'!G:J,4,0)</f>
        <v>BLACK/GRAY</v>
      </c>
      <c r="O1359" s="68" t="str">
        <f t="shared" si="127"/>
        <v>JUL</v>
      </c>
      <c r="P1359" s="68">
        <f t="shared" si="128"/>
        <v>14</v>
      </c>
      <c r="Q1359" s="68">
        <f t="shared" si="129"/>
        <v>2026</v>
      </c>
      <c r="R1359" s="69">
        <f t="shared" si="130"/>
        <v>-164.61969907407183</v>
      </c>
      <c r="S1359" s="69">
        <f t="shared" si="131"/>
        <v>-93.68848379629344</v>
      </c>
      <c r="T1359" s="70" t="str">
        <f t="shared" si="126"/>
        <v>1-30 DAYS</v>
      </c>
      <c r="U1359" s="70" t="str">
        <f t="shared" si="126"/>
        <v>1-30 DAYS</v>
      </c>
    </row>
    <row r="1360" spans="1:21">
      <c r="A1360" s="63" t="str">
        <f>VLOOKUP(L1360,[1]Sheet1!$N:$P,3,0)</f>
        <v>M1 MLANG</v>
      </c>
      <c r="B1360" s="66">
        <v>46146.693078703713</v>
      </c>
      <c r="C1360" s="66">
        <v>46217.619699074072</v>
      </c>
      <c r="D1360" s="67" t="s">
        <v>907</v>
      </c>
      <c r="E1360" s="67" t="s">
        <v>908</v>
      </c>
      <c r="F1360" s="1">
        <v>1</v>
      </c>
      <c r="G1360" s="63" t="str">
        <f>VLOOKUP(D1360,[2]MINDANAO!$B:$C,2,0)</f>
        <v>CT125</v>
      </c>
      <c r="H1360" s="67">
        <v>59246</v>
      </c>
      <c r="I1360" s="63" t="str">
        <f>VLOOKUP(L1360,'[3]NEW LEGEND 2026'!M:S,7,0)</f>
        <v>MUTI</v>
      </c>
      <c r="J1360" s="67" t="s">
        <v>3562</v>
      </c>
      <c r="K1360" s="67" t="s">
        <v>3563</v>
      </c>
      <c r="L1360" s="67" t="s">
        <v>537</v>
      </c>
      <c r="M1360" s="63" t="str">
        <f>VLOOKUP(D1360,'[3]NEW LEGEND 2026'!G:I,3,0)</f>
        <v>KAWASAKI</v>
      </c>
      <c r="N1360" s="63" t="str">
        <f>VLOOKUP(D1360,'[3]NEW LEGEND 2026'!G:J,4,0)</f>
        <v>BLACK/GRAY</v>
      </c>
      <c r="O1360" s="68" t="str">
        <f t="shared" si="127"/>
        <v>JUL</v>
      </c>
      <c r="P1360" s="68">
        <f t="shared" si="128"/>
        <v>14</v>
      </c>
      <c r="Q1360" s="68">
        <f t="shared" si="129"/>
        <v>2026</v>
      </c>
      <c r="R1360" s="69">
        <f t="shared" si="130"/>
        <v>-164.61969907407183</v>
      </c>
      <c r="S1360" s="69">
        <f t="shared" si="131"/>
        <v>-93.693078703712672</v>
      </c>
      <c r="T1360" s="70" t="str">
        <f t="shared" si="126"/>
        <v>1-30 DAYS</v>
      </c>
      <c r="U1360" s="70" t="str">
        <f t="shared" si="126"/>
        <v>1-30 DAYS</v>
      </c>
    </row>
    <row r="1361" spans="1:21">
      <c r="A1361" s="63" t="str">
        <f>VLOOKUP(L1361,[1]Sheet1!$N:$P,3,0)</f>
        <v>M1 MLANG</v>
      </c>
      <c r="B1361" s="66">
        <v>46146.704398148147</v>
      </c>
      <c r="C1361" s="66">
        <v>46217.619699074072</v>
      </c>
      <c r="D1361" s="67" t="s">
        <v>907</v>
      </c>
      <c r="E1361" s="67" t="s">
        <v>908</v>
      </c>
      <c r="F1361" s="1">
        <v>1</v>
      </c>
      <c r="G1361" s="63" t="str">
        <f>VLOOKUP(D1361,[2]MINDANAO!$B:$C,2,0)</f>
        <v>CT125</v>
      </c>
      <c r="H1361" s="67">
        <v>59246</v>
      </c>
      <c r="I1361" s="63" t="str">
        <f>VLOOKUP(L1361,'[3]NEW LEGEND 2026'!M:S,7,0)</f>
        <v>MUTI</v>
      </c>
      <c r="J1361" s="67" t="s">
        <v>3564</v>
      </c>
      <c r="K1361" s="67" t="s">
        <v>3565</v>
      </c>
      <c r="L1361" s="67" t="s">
        <v>537</v>
      </c>
      <c r="M1361" s="63" t="str">
        <f>VLOOKUP(D1361,'[3]NEW LEGEND 2026'!G:I,3,0)</f>
        <v>KAWASAKI</v>
      </c>
      <c r="N1361" s="63" t="str">
        <f>VLOOKUP(D1361,'[3]NEW LEGEND 2026'!G:J,4,0)</f>
        <v>BLACK/GRAY</v>
      </c>
      <c r="O1361" s="68" t="str">
        <f t="shared" si="127"/>
        <v>JUL</v>
      </c>
      <c r="P1361" s="68">
        <f t="shared" si="128"/>
        <v>14</v>
      </c>
      <c r="Q1361" s="68">
        <f t="shared" si="129"/>
        <v>2026</v>
      </c>
      <c r="R1361" s="69">
        <f t="shared" si="130"/>
        <v>-164.61969907407183</v>
      </c>
      <c r="S1361" s="69">
        <f t="shared" si="131"/>
        <v>-93.704398148147448</v>
      </c>
      <c r="T1361" s="70" t="str">
        <f t="shared" si="126"/>
        <v>1-30 DAYS</v>
      </c>
      <c r="U1361" s="70" t="str">
        <f t="shared" si="126"/>
        <v>1-30 DAYS</v>
      </c>
    </row>
    <row r="1362" spans="1:21">
      <c r="A1362" s="63" t="str">
        <f>VLOOKUP(L1362,[1]Sheet1!$N:$P,3,0)</f>
        <v>M1 MLANG</v>
      </c>
      <c r="B1362" s="66">
        <v>46146.683275462958</v>
      </c>
      <c r="C1362" s="66">
        <v>46217.619699074072</v>
      </c>
      <c r="D1362" s="67" t="s">
        <v>907</v>
      </c>
      <c r="E1362" s="67" t="s">
        <v>908</v>
      </c>
      <c r="F1362" s="1">
        <v>1</v>
      </c>
      <c r="G1362" s="63" t="str">
        <f>VLOOKUP(D1362,[2]MINDANAO!$B:$C,2,0)</f>
        <v>CT125</v>
      </c>
      <c r="H1362" s="67">
        <v>59246</v>
      </c>
      <c r="I1362" s="63" t="str">
        <f>VLOOKUP(L1362,'[3]NEW LEGEND 2026'!M:S,7,0)</f>
        <v>MUTI</v>
      </c>
      <c r="J1362" s="67" t="s">
        <v>3566</v>
      </c>
      <c r="K1362" s="67" t="s">
        <v>3567</v>
      </c>
      <c r="L1362" s="67" t="s">
        <v>537</v>
      </c>
      <c r="M1362" s="63" t="str">
        <f>VLOOKUP(D1362,'[3]NEW LEGEND 2026'!G:I,3,0)</f>
        <v>KAWASAKI</v>
      </c>
      <c r="N1362" s="63" t="str">
        <f>VLOOKUP(D1362,'[3]NEW LEGEND 2026'!G:J,4,0)</f>
        <v>BLACK/GRAY</v>
      </c>
      <c r="O1362" s="68" t="str">
        <f t="shared" si="127"/>
        <v>JUL</v>
      </c>
      <c r="P1362" s="68">
        <f t="shared" si="128"/>
        <v>14</v>
      </c>
      <c r="Q1362" s="68">
        <f t="shared" si="129"/>
        <v>2026</v>
      </c>
      <c r="R1362" s="69">
        <f t="shared" si="130"/>
        <v>-164.61969907407183</v>
      </c>
      <c r="S1362" s="69">
        <f t="shared" si="131"/>
        <v>-93.683275462957681</v>
      </c>
      <c r="T1362" s="70" t="str">
        <f t="shared" ref="T1362:U1425" si="132">IF(R1362&lt;=30,"1-30 DAYS",IF(R1362&lt;=60,"31-60 DAYS",IF(R1362&lt;=90,"61-90 DAYS","91 DAYS UP")))</f>
        <v>1-30 DAYS</v>
      </c>
      <c r="U1362" s="70" t="str">
        <f t="shared" si="132"/>
        <v>1-30 DAYS</v>
      </c>
    </row>
    <row r="1363" spans="1:21">
      <c r="A1363" s="63" t="str">
        <f>VLOOKUP(L1363,[1]Sheet1!$N:$P,3,0)</f>
        <v>M1 MLANG</v>
      </c>
      <c r="B1363" s="66">
        <v>46146.683275462958</v>
      </c>
      <c r="C1363" s="66">
        <v>46217.619699074072</v>
      </c>
      <c r="D1363" s="67" t="s">
        <v>907</v>
      </c>
      <c r="E1363" s="67" t="s">
        <v>908</v>
      </c>
      <c r="F1363" s="1">
        <v>1</v>
      </c>
      <c r="G1363" s="63" t="str">
        <f>VLOOKUP(D1363,[2]MINDANAO!$B:$C,2,0)</f>
        <v>CT125</v>
      </c>
      <c r="H1363" s="67">
        <v>59246</v>
      </c>
      <c r="I1363" s="63" t="str">
        <f>VLOOKUP(L1363,'[3]NEW LEGEND 2026'!M:S,7,0)</f>
        <v>MUTI</v>
      </c>
      <c r="J1363" s="67" t="s">
        <v>3568</v>
      </c>
      <c r="K1363" s="67" t="s">
        <v>3569</v>
      </c>
      <c r="L1363" s="67" t="s">
        <v>537</v>
      </c>
      <c r="M1363" s="63" t="str">
        <f>VLOOKUP(D1363,'[3]NEW LEGEND 2026'!G:I,3,0)</f>
        <v>KAWASAKI</v>
      </c>
      <c r="N1363" s="63" t="str">
        <f>VLOOKUP(D1363,'[3]NEW LEGEND 2026'!G:J,4,0)</f>
        <v>BLACK/GRAY</v>
      </c>
      <c r="O1363" s="68" t="str">
        <f t="shared" si="127"/>
        <v>JUL</v>
      </c>
      <c r="P1363" s="68">
        <f t="shared" si="128"/>
        <v>14</v>
      </c>
      <c r="Q1363" s="68">
        <f t="shared" si="129"/>
        <v>2026</v>
      </c>
      <c r="R1363" s="69">
        <f t="shared" si="130"/>
        <v>-164.61969907407183</v>
      </c>
      <c r="S1363" s="69">
        <f t="shared" si="131"/>
        <v>-93.683275462957681</v>
      </c>
      <c r="T1363" s="70" t="str">
        <f t="shared" si="132"/>
        <v>1-30 DAYS</v>
      </c>
      <c r="U1363" s="70" t="str">
        <f t="shared" si="132"/>
        <v>1-30 DAYS</v>
      </c>
    </row>
    <row r="1364" spans="1:21">
      <c r="A1364" s="63" t="str">
        <f>VLOOKUP(L1364,[1]Sheet1!$N:$P,3,0)</f>
        <v>M1 KABACAN</v>
      </c>
      <c r="B1364" s="66">
        <v>46217.401828703703</v>
      </c>
      <c r="C1364" s="66">
        <v>46217.65111111111</v>
      </c>
      <c r="D1364" s="67" t="s">
        <v>2165</v>
      </c>
      <c r="E1364" s="67" t="s">
        <v>2166</v>
      </c>
      <c r="F1364" s="1">
        <v>1</v>
      </c>
      <c r="G1364" s="63" t="str">
        <f>VLOOKUP(D1364,[2]MINDANAO!$B:$C,2,0)</f>
        <v>CLICK160 FI</v>
      </c>
      <c r="H1364" s="67">
        <v>104990</v>
      </c>
      <c r="I1364" s="63" t="str">
        <f>VLOOKUP(L1364,'[3]NEW LEGEND 2026'!M:S,7,0)</f>
        <v>MUTI</v>
      </c>
      <c r="J1364" s="67" t="s">
        <v>3570</v>
      </c>
      <c r="K1364" s="67" t="s">
        <v>3571</v>
      </c>
      <c r="L1364" s="67" t="s">
        <v>397</v>
      </c>
      <c r="M1364" s="63" t="str">
        <f>VLOOKUP(D1364,'[3]NEW LEGEND 2026'!G:I,3,0)</f>
        <v>HONDA</v>
      </c>
      <c r="N1364" s="63" t="str">
        <f>VLOOKUP(D1364,'[3]NEW LEGEND 2026'!G:J,4,0)</f>
        <v>SILVER</v>
      </c>
      <c r="O1364" s="68" t="str">
        <f t="shared" si="127"/>
        <v>JUL</v>
      </c>
      <c r="P1364" s="68">
        <f t="shared" si="128"/>
        <v>14</v>
      </c>
      <c r="Q1364" s="68">
        <f t="shared" si="129"/>
        <v>2026</v>
      </c>
      <c r="R1364" s="69">
        <f t="shared" si="130"/>
        <v>-164.65111111111037</v>
      </c>
      <c r="S1364" s="69">
        <f t="shared" si="131"/>
        <v>-164.40182870370336</v>
      </c>
      <c r="T1364" s="70" t="str">
        <f t="shared" si="132"/>
        <v>1-30 DAYS</v>
      </c>
      <c r="U1364" s="70" t="str">
        <f t="shared" si="132"/>
        <v>1-30 DAYS</v>
      </c>
    </row>
    <row r="1365" spans="1:21">
      <c r="A1365" s="63" t="str">
        <f>VLOOKUP(L1365,[1]Sheet1!$N:$P,3,0)</f>
        <v>GREATWALL</v>
      </c>
      <c r="B1365" s="66">
        <v>46217.660300925927</v>
      </c>
      <c r="C1365" s="66">
        <v>46217.660277777781</v>
      </c>
      <c r="D1365" s="67" t="s">
        <v>907</v>
      </c>
      <c r="E1365" s="67" t="s">
        <v>908</v>
      </c>
      <c r="F1365" s="1">
        <v>1</v>
      </c>
      <c r="G1365" s="63" t="str">
        <f>VLOOKUP(D1365,[2]MINDANAO!$B:$C,2,0)</f>
        <v>CT125</v>
      </c>
      <c r="H1365" s="67">
        <v>59246</v>
      </c>
      <c r="I1365" s="63" t="str">
        <f>VLOOKUP(L1365,'[3]NEW LEGEND 2026'!M:S,7,0)</f>
        <v>MUTI</v>
      </c>
      <c r="J1365" s="67" t="s">
        <v>3572</v>
      </c>
      <c r="K1365" s="67" t="s">
        <v>3573</v>
      </c>
      <c r="L1365" s="67" t="s">
        <v>583</v>
      </c>
      <c r="M1365" s="63" t="str">
        <f>VLOOKUP(D1365,'[3]NEW LEGEND 2026'!G:I,3,0)</f>
        <v>KAWASAKI</v>
      </c>
      <c r="N1365" s="63" t="str">
        <f>VLOOKUP(D1365,'[3]NEW LEGEND 2026'!G:J,4,0)</f>
        <v>BLACK/GRAY</v>
      </c>
      <c r="O1365" s="68" t="str">
        <f t="shared" si="127"/>
        <v>JUL</v>
      </c>
      <c r="P1365" s="68">
        <f t="shared" si="128"/>
        <v>14</v>
      </c>
      <c r="Q1365" s="68">
        <f t="shared" si="129"/>
        <v>2026</v>
      </c>
      <c r="R1365" s="69">
        <f t="shared" si="130"/>
        <v>-164.66027777778072</v>
      </c>
      <c r="S1365" s="69">
        <f t="shared" si="131"/>
        <v>-164.660300925927</v>
      </c>
      <c r="T1365" s="70" t="str">
        <f t="shared" si="132"/>
        <v>1-30 DAYS</v>
      </c>
      <c r="U1365" s="70" t="str">
        <f t="shared" si="132"/>
        <v>1-30 DAYS</v>
      </c>
    </row>
    <row r="1366" spans="1:21">
      <c r="A1366" s="63" t="str">
        <f>VLOOKUP(L1366,[1]Sheet1!$N:$P,3,0)</f>
        <v>GREATWALL</v>
      </c>
      <c r="B1366" s="66">
        <v>46217.660300925927</v>
      </c>
      <c r="C1366" s="66">
        <v>46217.660277777781</v>
      </c>
      <c r="D1366" s="67" t="s">
        <v>907</v>
      </c>
      <c r="E1366" s="67" t="s">
        <v>908</v>
      </c>
      <c r="F1366" s="1">
        <v>1</v>
      </c>
      <c r="G1366" s="63" t="str">
        <f>VLOOKUP(D1366,[2]MINDANAO!$B:$C,2,0)</f>
        <v>CT125</v>
      </c>
      <c r="H1366" s="67">
        <v>59246</v>
      </c>
      <c r="I1366" s="63" t="str">
        <f>VLOOKUP(L1366,'[3]NEW LEGEND 2026'!M:S,7,0)</f>
        <v>MUTI</v>
      </c>
      <c r="J1366" s="67" t="s">
        <v>3574</v>
      </c>
      <c r="K1366" s="67" t="s">
        <v>3575</v>
      </c>
      <c r="L1366" s="67" t="s">
        <v>583</v>
      </c>
      <c r="M1366" s="63" t="str">
        <f>VLOOKUP(D1366,'[3]NEW LEGEND 2026'!G:I,3,0)</f>
        <v>KAWASAKI</v>
      </c>
      <c r="N1366" s="63" t="str">
        <f>VLOOKUP(D1366,'[3]NEW LEGEND 2026'!G:J,4,0)</f>
        <v>BLACK/GRAY</v>
      </c>
      <c r="O1366" s="68" t="str">
        <f t="shared" si="127"/>
        <v>JUL</v>
      </c>
      <c r="P1366" s="68">
        <f t="shared" si="128"/>
        <v>14</v>
      </c>
      <c r="Q1366" s="68">
        <f t="shared" si="129"/>
        <v>2026</v>
      </c>
      <c r="R1366" s="69">
        <f t="shared" si="130"/>
        <v>-164.66027777778072</v>
      </c>
      <c r="S1366" s="69">
        <f t="shared" si="131"/>
        <v>-164.660300925927</v>
      </c>
      <c r="T1366" s="70" t="str">
        <f t="shared" si="132"/>
        <v>1-30 DAYS</v>
      </c>
      <c r="U1366" s="70" t="str">
        <f t="shared" si="132"/>
        <v>1-30 DAYS</v>
      </c>
    </row>
    <row r="1367" spans="1:21">
      <c r="A1367" s="63" t="str">
        <f>VLOOKUP(L1367,[1]Sheet1!$N:$P,3,0)</f>
        <v>GREATWALL</v>
      </c>
      <c r="B1367" s="66">
        <v>46217.660300925927</v>
      </c>
      <c r="C1367" s="66">
        <v>46217.660277777781</v>
      </c>
      <c r="D1367" s="67" t="s">
        <v>907</v>
      </c>
      <c r="E1367" s="67" t="s">
        <v>908</v>
      </c>
      <c r="F1367" s="1">
        <v>1</v>
      </c>
      <c r="G1367" s="63" t="str">
        <f>VLOOKUP(D1367,[2]MINDANAO!$B:$C,2,0)</f>
        <v>CT125</v>
      </c>
      <c r="H1367" s="67">
        <v>59246</v>
      </c>
      <c r="I1367" s="63" t="str">
        <f>VLOOKUP(L1367,'[3]NEW LEGEND 2026'!M:S,7,0)</f>
        <v>MUTI</v>
      </c>
      <c r="J1367" s="67" t="s">
        <v>3576</v>
      </c>
      <c r="K1367" s="67" t="s">
        <v>3577</v>
      </c>
      <c r="L1367" s="67" t="s">
        <v>583</v>
      </c>
      <c r="M1367" s="63" t="str">
        <f>VLOOKUP(D1367,'[3]NEW LEGEND 2026'!G:I,3,0)</f>
        <v>KAWASAKI</v>
      </c>
      <c r="N1367" s="63" t="str">
        <f>VLOOKUP(D1367,'[3]NEW LEGEND 2026'!G:J,4,0)</f>
        <v>BLACK/GRAY</v>
      </c>
      <c r="O1367" s="68" t="str">
        <f t="shared" si="127"/>
        <v>JUL</v>
      </c>
      <c r="P1367" s="68">
        <f t="shared" si="128"/>
        <v>14</v>
      </c>
      <c r="Q1367" s="68">
        <f t="shared" si="129"/>
        <v>2026</v>
      </c>
      <c r="R1367" s="69">
        <f t="shared" si="130"/>
        <v>-164.66027777778072</v>
      </c>
      <c r="S1367" s="69">
        <f t="shared" si="131"/>
        <v>-164.660300925927</v>
      </c>
      <c r="T1367" s="70" t="str">
        <f t="shared" si="132"/>
        <v>1-30 DAYS</v>
      </c>
      <c r="U1367" s="70" t="str">
        <f t="shared" si="132"/>
        <v>1-30 DAYS</v>
      </c>
    </row>
    <row r="1368" spans="1:21">
      <c r="A1368" s="63" t="str">
        <f>VLOOKUP(L1368,[1]Sheet1!$N:$P,3,0)</f>
        <v>GREATWALL</v>
      </c>
      <c r="B1368" s="66">
        <v>46217.663668981477</v>
      </c>
      <c r="C1368" s="66">
        <v>46217.663657407407</v>
      </c>
      <c r="D1368" s="67" t="s">
        <v>907</v>
      </c>
      <c r="E1368" s="67" t="s">
        <v>908</v>
      </c>
      <c r="F1368" s="1">
        <v>1</v>
      </c>
      <c r="G1368" s="63" t="str">
        <f>VLOOKUP(D1368,[2]MINDANAO!$B:$C,2,0)</f>
        <v>CT125</v>
      </c>
      <c r="H1368" s="67">
        <v>59246</v>
      </c>
      <c r="I1368" s="63" t="str">
        <f>VLOOKUP(L1368,'[3]NEW LEGEND 2026'!M:S,7,0)</f>
        <v>MUTI</v>
      </c>
      <c r="J1368" s="67" t="s">
        <v>3578</v>
      </c>
      <c r="K1368" s="67" t="s">
        <v>3579</v>
      </c>
      <c r="L1368" s="67" t="s">
        <v>583</v>
      </c>
      <c r="M1368" s="63" t="str">
        <f>VLOOKUP(D1368,'[3]NEW LEGEND 2026'!G:I,3,0)</f>
        <v>KAWASAKI</v>
      </c>
      <c r="N1368" s="63" t="str">
        <f>VLOOKUP(D1368,'[3]NEW LEGEND 2026'!G:J,4,0)</f>
        <v>BLACK/GRAY</v>
      </c>
      <c r="O1368" s="68" t="str">
        <f t="shared" si="127"/>
        <v>JUL</v>
      </c>
      <c r="P1368" s="68">
        <f t="shared" si="128"/>
        <v>14</v>
      </c>
      <c r="Q1368" s="68">
        <f t="shared" si="129"/>
        <v>2026</v>
      </c>
      <c r="R1368" s="69">
        <f t="shared" si="130"/>
        <v>-164.6636574074073</v>
      </c>
      <c r="S1368" s="69">
        <f t="shared" si="131"/>
        <v>-164.6636689814768</v>
      </c>
      <c r="T1368" s="70" t="str">
        <f t="shared" si="132"/>
        <v>1-30 DAYS</v>
      </c>
      <c r="U1368" s="70" t="str">
        <f t="shared" si="132"/>
        <v>1-30 DAYS</v>
      </c>
    </row>
    <row r="1369" spans="1:21">
      <c r="A1369" s="63" t="str">
        <f>VLOOKUP(L1369,[1]Sheet1!$N:$P,3,0)</f>
        <v>GREATWALL</v>
      </c>
      <c r="B1369" s="66">
        <v>46217.663668981477</v>
      </c>
      <c r="C1369" s="66">
        <v>46217.663657407407</v>
      </c>
      <c r="D1369" s="67" t="s">
        <v>907</v>
      </c>
      <c r="E1369" s="67" t="s">
        <v>908</v>
      </c>
      <c r="F1369" s="1">
        <v>1</v>
      </c>
      <c r="G1369" s="63" t="str">
        <f>VLOOKUP(D1369,[2]MINDANAO!$B:$C,2,0)</f>
        <v>CT125</v>
      </c>
      <c r="H1369" s="67">
        <v>59246</v>
      </c>
      <c r="I1369" s="63" t="str">
        <f>VLOOKUP(L1369,'[3]NEW LEGEND 2026'!M:S,7,0)</f>
        <v>MUTI</v>
      </c>
      <c r="J1369" s="67" t="s">
        <v>3580</v>
      </c>
      <c r="K1369" s="67" t="s">
        <v>3581</v>
      </c>
      <c r="L1369" s="67" t="s">
        <v>583</v>
      </c>
      <c r="M1369" s="63" t="str">
        <f>VLOOKUP(D1369,'[3]NEW LEGEND 2026'!G:I,3,0)</f>
        <v>KAWASAKI</v>
      </c>
      <c r="N1369" s="63" t="str">
        <f>VLOOKUP(D1369,'[3]NEW LEGEND 2026'!G:J,4,0)</f>
        <v>BLACK/GRAY</v>
      </c>
      <c r="O1369" s="68" t="str">
        <f t="shared" si="127"/>
        <v>JUL</v>
      </c>
      <c r="P1369" s="68">
        <f t="shared" si="128"/>
        <v>14</v>
      </c>
      <c r="Q1369" s="68">
        <f t="shared" si="129"/>
        <v>2026</v>
      </c>
      <c r="R1369" s="69">
        <f t="shared" si="130"/>
        <v>-164.6636574074073</v>
      </c>
      <c r="S1369" s="69">
        <f t="shared" si="131"/>
        <v>-164.6636689814768</v>
      </c>
      <c r="T1369" s="70" t="str">
        <f t="shared" si="132"/>
        <v>1-30 DAYS</v>
      </c>
      <c r="U1369" s="70" t="str">
        <f t="shared" si="132"/>
        <v>1-30 DAYS</v>
      </c>
    </row>
    <row r="1370" spans="1:21">
      <c r="A1370" s="63" t="str">
        <f>VLOOKUP(L1370,[1]Sheet1!$N:$P,3,0)</f>
        <v>GREATWALL</v>
      </c>
      <c r="B1370" s="66">
        <v>46217.663668981477</v>
      </c>
      <c r="C1370" s="66">
        <v>46217.663657407407</v>
      </c>
      <c r="D1370" s="67" t="s">
        <v>907</v>
      </c>
      <c r="E1370" s="67" t="s">
        <v>908</v>
      </c>
      <c r="F1370" s="1">
        <v>1</v>
      </c>
      <c r="G1370" s="63" t="str">
        <f>VLOOKUP(D1370,[2]MINDANAO!$B:$C,2,0)</f>
        <v>CT125</v>
      </c>
      <c r="H1370" s="67">
        <v>59246</v>
      </c>
      <c r="I1370" s="63" t="str">
        <f>VLOOKUP(L1370,'[3]NEW LEGEND 2026'!M:S,7,0)</f>
        <v>MUTI</v>
      </c>
      <c r="J1370" s="67" t="s">
        <v>3582</v>
      </c>
      <c r="K1370" s="67" t="s">
        <v>3583</v>
      </c>
      <c r="L1370" s="67" t="s">
        <v>583</v>
      </c>
      <c r="M1370" s="63" t="str">
        <f>VLOOKUP(D1370,'[3]NEW LEGEND 2026'!G:I,3,0)</f>
        <v>KAWASAKI</v>
      </c>
      <c r="N1370" s="63" t="str">
        <f>VLOOKUP(D1370,'[3]NEW LEGEND 2026'!G:J,4,0)</f>
        <v>BLACK/GRAY</v>
      </c>
      <c r="O1370" s="68" t="str">
        <f t="shared" si="127"/>
        <v>JUL</v>
      </c>
      <c r="P1370" s="68">
        <f t="shared" si="128"/>
        <v>14</v>
      </c>
      <c r="Q1370" s="68">
        <f t="shared" si="129"/>
        <v>2026</v>
      </c>
      <c r="R1370" s="69">
        <f t="shared" si="130"/>
        <v>-164.6636574074073</v>
      </c>
      <c r="S1370" s="69">
        <f t="shared" si="131"/>
        <v>-164.6636689814768</v>
      </c>
      <c r="T1370" s="70" t="str">
        <f t="shared" si="132"/>
        <v>1-30 DAYS</v>
      </c>
      <c r="U1370" s="70" t="str">
        <f t="shared" si="132"/>
        <v>1-30 DAYS</v>
      </c>
    </row>
    <row r="1371" spans="1:21">
      <c r="A1371" s="63" t="str">
        <f>VLOOKUP(L1371,[1]Sheet1!$N:$P,3,0)</f>
        <v>GREATWALL</v>
      </c>
      <c r="B1371" s="66">
        <v>46217.663668981477</v>
      </c>
      <c r="C1371" s="66">
        <v>46217.663657407407</v>
      </c>
      <c r="D1371" s="67" t="s">
        <v>907</v>
      </c>
      <c r="E1371" s="67" t="s">
        <v>908</v>
      </c>
      <c r="F1371" s="1">
        <v>1</v>
      </c>
      <c r="G1371" s="63" t="str">
        <f>VLOOKUP(D1371,[2]MINDANAO!$B:$C,2,0)</f>
        <v>CT125</v>
      </c>
      <c r="H1371" s="67">
        <v>59246</v>
      </c>
      <c r="I1371" s="63" t="str">
        <f>VLOOKUP(L1371,'[3]NEW LEGEND 2026'!M:S,7,0)</f>
        <v>MUTI</v>
      </c>
      <c r="J1371" s="67" t="s">
        <v>3584</v>
      </c>
      <c r="K1371" s="67" t="s">
        <v>3585</v>
      </c>
      <c r="L1371" s="67" t="s">
        <v>583</v>
      </c>
      <c r="M1371" s="63" t="str">
        <f>VLOOKUP(D1371,'[3]NEW LEGEND 2026'!G:I,3,0)</f>
        <v>KAWASAKI</v>
      </c>
      <c r="N1371" s="63" t="str">
        <f>VLOOKUP(D1371,'[3]NEW LEGEND 2026'!G:J,4,0)</f>
        <v>BLACK/GRAY</v>
      </c>
      <c r="O1371" s="68" t="str">
        <f t="shared" si="127"/>
        <v>JUL</v>
      </c>
      <c r="P1371" s="68">
        <f t="shared" si="128"/>
        <v>14</v>
      </c>
      <c r="Q1371" s="68">
        <f t="shared" si="129"/>
        <v>2026</v>
      </c>
      <c r="R1371" s="69">
        <f t="shared" si="130"/>
        <v>-164.6636574074073</v>
      </c>
      <c r="S1371" s="69">
        <f t="shared" si="131"/>
        <v>-164.6636689814768</v>
      </c>
      <c r="T1371" s="70" t="str">
        <f t="shared" si="132"/>
        <v>1-30 DAYS</v>
      </c>
      <c r="U1371" s="70" t="str">
        <f t="shared" si="132"/>
        <v>1-30 DAYS</v>
      </c>
    </row>
    <row r="1372" spans="1:21">
      <c r="A1372" s="63" t="str">
        <f>VLOOKUP(L1372,[1]Sheet1!$N:$P,3,0)</f>
        <v>GREATWALL</v>
      </c>
      <c r="B1372" s="66">
        <v>46217.663668981477</v>
      </c>
      <c r="C1372" s="66">
        <v>46217.663657407407</v>
      </c>
      <c r="D1372" s="67" t="s">
        <v>907</v>
      </c>
      <c r="E1372" s="67" t="s">
        <v>908</v>
      </c>
      <c r="F1372" s="1">
        <v>1</v>
      </c>
      <c r="G1372" s="63" t="str">
        <f>VLOOKUP(D1372,[2]MINDANAO!$B:$C,2,0)</f>
        <v>CT125</v>
      </c>
      <c r="H1372" s="67">
        <v>59246</v>
      </c>
      <c r="I1372" s="63" t="str">
        <f>VLOOKUP(L1372,'[3]NEW LEGEND 2026'!M:S,7,0)</f>
        <v>MUTI</v>
      </c>
      <c r="J1372" s="67" t="s">
        <v>3586</v>
      </c>
      <c r="K1372" s="67" t="s">
        <v>3587</v>
      </c>
      <c r="L1372" s="67" t="s">
        <v>583</v>
      </c>
      <c r="M1372" s="63" t="str">
        <f>VLOOKUP(D1372,'[3]NEW LEGEND 2026'!G:I,3,0)</f>
        <v>KAWASAKI</v>
      </c>
      <c r="N1372" s="63" t="str">
        <f>VLOOKUP(D1372,'[3]NEW LEGEND 2026'!G:J,4,0)</f>
        <v>BLACK/GRAY</v>
      </c>
      <c r="O1372" s="68" t="str">
        <f t="shared" si="127"/>
        <v>JUL</v>
      </c>
      <c r="P1372" s="68">
        <f t="shared" si="128"/>
        <v>14</v>
      </c>
      <c r="Q1372" s="68">
        <f t="shared" si="129"/>
        <v>2026</v>
      </c>
      <c r="R1372" s="69">
        <f t="shared" si="130"/>
        <v>-164.6636574074073</v>
      </c>
      <c r="S1372" s="69">
        <f t="shared" si="131"/>
        <v>-164.6636689814768</v>
      </c>
      <c r="T1372" s="70" t="str">
        <f t="shared" si="132"/>
        <v>1-30 DAYS</v>
      </c>
      <c r="U1372" s="70" t="str">
        <f t="shared" si="132"/>
        <v>1-30 DAYS</v>
      </c>
    </row>
    <row r="1373" spans="1:21">
      <c r="A1373" s="63" t="str">
        <f>VLOOKUP(L1373,[1]Sheet1!$N:$P,3,0)</f>
        <v>GREATWALL</v>
      </c>
      <c r="B1373" s="66">
        <v>46217.663680555554</v>
      </c>
      <c r="C1373" s="66">
        <v>46217.663657407407</v>
      </c>
      <c r="D1373" s="67" t="s">
        <v>907</v>
      </c>
      <c r="E1373" s="67" t="s">
        <v>908</v>
      </c>
      <c r="F1373" s="1">
        <v>1</v>
      </c>
      <c r="G1373" s="63" t="str">
        <f>VLOOKUP(D1373,[2]MINDANAO!$B:$C,2,0)</f>
        <v>CT125</v>
      </c>
      <c r="H1373" s="67">
        <v>59246</v>
      </c>
      <c r="I1373" s="63" t="str">
        <f>VLOOKUP(L1373,'[3]NEW LEGEND 2026'!M:S,7,0)</f>
        <v>MUTI</v>
      </c>
      <c r="J1373" s="67" t="s">
        <v>3588</v>
      </c>
      <c r="K1373" s="67" t="s">
        <v>3589</v>
      </c>
      <c r="L1373" s="67" t="s">
        <v>583</v>
      </c>
      <c r="M1373" s="63" t="str">
        <f>VLOOKUP(D1373,'[3]NEW LEGEND 2026'!G:I,3,0)</f>
        <v>KAWASAKI</v>
      </c>
      <c r="N1373" s="63" t="str">
        <f>VLOOKUP(D1373,'[3]NEW LEGEND 2026'!G:J,4,0)</f>
        <v>BLACK/GRAY</v>
      </c>
      <c r="O1373" s="68" t="str">
        <f t="shared" si="127"/>
        <v>JUL</v>
      </c>
      <c r="P1373" s="68">
        <f t="shared" si="128"/>
        <v>14</v>
      </c>
      <c r="Q1373" s="68">
        <f t="shared" si="129"/>
        <v>2026</v>
      </c>
      <c r="R1373" s="69">
        <f t="shared" si="130"/>
        <v>-164.6636574074073</v>
      </c>
      <c r="S1373" s="69">
        <f t="shared" si="131"/>
        <v>-164.66368055555358</v>
      </c>
      <c r="T1373" s="70" t="str">
        <f t="shared" si="132"/>
        <v>1-30 DAYS</v>
      </c>
      <c r="U1373" s="70" t="str">
        <f t="shared" si="132"/>
        <v>1-30 DAYS</v>
      </c>
    </row>
    <row r="1374" spans="1:21">
      <c r="A1374" s="63" t="str">
        <f>VLOOKUP(L1374,[1]Sheet1!$N:$P,3,0)</f>
        <v>GREATWALL</v>
      </c>
      <c r="B1374" s="66">
        <v>46217.663680555554</v>
      </c>
      <c r="C1374" s="66">
        <v>46217.663657407407</v>
      </c>
      <c r="D1374" s="67" t="s">
        <v>907</v>
      </c>
      <c r="E1374" s="67" t="s">
        <v>908</v>
      </c>
      <c r="F1374" s="1">
        <v>1</v>
      </c>
      <c r="G1374" s="63" t="str">
        <f>VLOOKUP(D1374,[2]MINDANAO!$B:$C,2,0)</f>
        <v>CT125</v>
      </c>
      <c r="H1374" s="67">
        <v>59246</v>
      </c>
      <c r="I1374" s="63" t="str">
        <f>VLOOKUP(L1374,'[3]NEW LEGEND 2026'!M:S,7,0)</f>
        <v>MUTI</v>
      </c>
      <c r="J1374" s="67" t="s">
        <v>3590</v>
      </c>
      <c r="K1374" s="67" t="s">
        <v>3591</v>
      </c>
      <c r="L1374" s="67" t="s">
        <v>583</v>
      </c>
      <c r="M1374" s="63" t="str">
        <f>VLOOKUP(D1374,'[3]NEW LEGEND 2026'!G:I,3,0)</f>
        <v>KAWASAKI</v>
      </c>
      <c r="N1374" s="63" t="str">
        <f>VLOOKUP(D1374,'[3]NEW LEGEND 2026'!G:J,4,0)</f>
        <v>BLACK/GRAY</v>
      </c>
      <c r="O1374" s="68" t="str">
        <f t="shared" si="127"/>
        <v>JUL</v>
      </c>
      <c r="P1374" s="68">
        <f t="shared" si="128"/>
        <v>14</v>
      </c>
      <c r="Q1374" s="68">
        <f t="shared" si="129"/>
        <v>2026</v>
      </c>
      <c r="R1374" s="69">
        <f t="shared" si="130"/>
        <v>-164.6636574074073</v>
      </c>
      <c r="S1374" s="69">
        <f t="shared" si="131"/>
        <v>-164.66368055555358</v>
      </c>
      <c r="T1374" s="70" t="str">
        <f t="shared" si="132"/>
        <v>1-30 DAYS</v>
      </c>
      <c r="U1374" s="70" t="str">
        <f t="shared" si="132"/>
        <v>1-30 DAYS</v>
      </c>
    </row>
    <row r="1375" spans="1:21">
      <c r="A1375" s="63" t="str">
        <f>VLOOKUP(L1375,[1]Sheet1!$N:$P,3,0)</f>
        <v>GREATWALL</v>
      </c>
      <c r="B1375" s="66">
        <v>46217.663680555554</v>
      </c>
      <c r="C1375" s="66">
        <v>46217.663657407407</v>
      </c>
      <c r="D1375" s="67" t="s">
        <v>907</v>
      </c>
      <c r="E1375" s="67" t="s">
        <v>908</v>
      </c>
      <c r="F1375" s="1">
        <v>1</v>
      </c>
      <c r="G1375" s="63" t="str">
        <f>VLOOKUP(D1375,[2]MINDANAO!$B:$C,2,0)</f>
        <v>CT125</v>
      </c>
      <c r="H1375" s="67">
        <v>59246</v>
      </c>
      <c r="I1375" s="63" t="str">
        <f>VLOOKUP(L1375,'[3]NEW LEGEND 2026'!M:S,7,0)</f>
        <v>MUTI</v>
      </c>
      <c r="J1375" s="67" t="s">
        <v>3592</v>
      </c>
      <c r="K1375" s="67" t="s">
        <v>3593</v>
      </c>
      <c r="L1375" s="67" t="s">
        <v>583</v>
      </c>
      <c r="M1375" s="63" t="str">
        <f>VLOOKUP(D1375,'[3]NEW LEGEND 2026'!G:I,3,0)</f>
        <v>KAWASAKI</v>
      </c>
      <c r="N1375" s="63" t="str">
        <f>VLOOKUP(D1375,'[3]NEW LEGEND 2026'!G:J,4,0)</f>
        <v>BLACK/GRAY</v>
      </c>
      <c r="O1375" s="68" t="str">
        <f t="shared" si="127"/>
        <v>JUL</v>
      </c>
      <c r="P1375" s="68">
        <f t="shared" si="128"/>
        <v>14</v>
      </c>
      <c r="Q1375" s="68">
        <f t="shared" si="129"/>
        <v>2026</v>
      </c>
      <c r="R1375" s="69">
        <f t="shared" si="130"/>
        <v>-164.6636574074073</v>
      </c>
      <c r="S1375" s="69">
        <f t="shared" si="131"/>
        <v>-164.66368055555358</v>
      </c>
      <c r="T1375" s="70" t="str">
        <f t="shared" si="132"/>
        <v>1-30 DAYS</v>
      </c>
      <c r="U1375" s="70" t="str">
        <f t="shared" si="132"/>
        <v>1-30 DAYS</v>
      </c>
    </row>
    <row r="1376" spans="1:21">
      <c r="A1376" s="63" t="str">
        <f>VLOOKUP(L1376,[1]Sheet1!$N:$P,3,0)</f>
        <v>GREATWALL</v>
      </c>
      <c r="B1376" s="66">
        <v>46217.668078703697</v>
      </c>
      <c r="C1376" s="66">
        <v>46217.668055555558</v>
      </c>
      <c r="D1376" s="67" t="s">
        <v>907</v>
      </c>
      <c r="E1376" s="67" t="s">
        <v>908</v>
      </c>
      <c r="F1376" s="1">
        <v>1</v>
      </c>
      <c r="G1376" s="63" t="str">
        <f>VLOOKUP(D1376,[2]MINDANAO!$B:$C,2,0)</f>
        <v>CT125</v>
      </c>
      <c r="H1376" s="67">
        <v>59246</v>
      </c>
      <c r="I1376" s="63" t="str">
        <f>VLOOKUP(L1376,'[3]NEW LEGEND 2026'!M:S,7,0)</f>
        <v>MUTI</v>
      </c>
      <c r="J1376" s="67" t="s">
        <v>3594</v>
      </c>
      <c r="K1376" s="67" t="s">
        <v>3595</v>
      </c>
      <c r="L1376" s="67" t="s">
        <v>583</v>
      </c>
      <c r="M1376" s="63" t="str">
        <f>VLOOKUP(D1376,'[3]NEW LEGEND 2026'!G:I,3,0)</f>
        <v>KAWASAKI</v>
      </c>
      <c r="N1376" s="63" t="str">
        <f>VLOOKUP(D1376,'[3]NEW LEGEND 2026'!G:J,4,0)</f>
        <v>BLACK/GRAY</v>
      </c>
      <c r="O1376" s="68" t="str">
        <f t="shared" si="127"/>
        <v>JUL</v>
      </c>
      <c r="P1376" s="68">
        <f t="shared" si="128"/>
        <v>14</v>
      </c>
      <c r="Q1376" s="68">
        <f t="shared" si="129"/>
        <v>2026</v>
      </c>
      <c r="R1376" s="69">
        <f t="shared" si="130"/>
        <v>-164.66805555555766</v>
      </c>
      <c r="S1376" s="69">
        <f t="shared" si="131"/>
        <v>-164.66807870369666</v>
      </c>
      <c r="T1376" s="70" t="str">
        <f t="shared" si="132"/>
        <v>1-30 DAYS</v>
      </c>
      <c r="U1376" s="70" t="str">
        <f t="shared" si="132"/>
        <v>1-30 DAYS</v>
      </c>
    </row>
    <row r="1377" spans="1:21">
      <c r="A1377" s="63" t="str">
        <f>VLOOKUP(L1377,[1]Sheet1!$N:$P,3,0)</f>
        <v>GREATWALL</v>
      </c>
      <c r="B1377" s="66">
        <v>46217.668078703697</v>
      </c>
      <c r="C1377" s="66">
        <v>46217.668055555558</v>
      </c>
      <c r="D1377" s="67" t="s">
        <v>907</v>
      </c>
      <c r="E1377" s="67" t="s">
        <v>908</v>
      </c>
      <c r="F1377" s="1">
        <v>1</v>
      </c>
      <c r="G1377" s="63" t="str">
        <f>VLOOKUP(D1377,[2]MINDANAO!$B:$C,2,0)</f>
        <v>CT125</v>
      </c>
      <c r="H1377" s="67">
        <v>59246</v>
      </c>
      <c r="I1377" s="63" t="str">
        <f>VLOOKUP(L1377,'[3]NEW LEGEND 2026'!M:S,7,0)</f>
        <v>MUTI</v>
      </c>
      <c r="J1377" s="67" t="s">
        <v>3596</v>
      </c>
      <c r="K1377" s="67" t="s">
        <v>3597</v>
      </c>
      <c r="L1377" s="67" t="s">
        <v>583</v>
      </c>
      <c r="M1377" s="63" t="str">
        <f>VLOOKUP(D1377,'[3]NEW LEGEND 2026'!G:I,3,0)</f>
        <v>KAWASAKI</v>
      </c>
      <c r="N1377" s="63" t="str">
        <f>VLOOKUP(D1377,'[3]NEW LEGEND 2026'!G:J,4,0)</f>
        <v>BLACK/GRAY</v>
      </c>
      <c r="O1377" s="68" t="str">
        <f t="shared" si="127"/>
        <v>JUL</v>
      </c>
      <c r="P1377" s="68">
        <f t="shared" si="128"/>
        <v>14</v>
      </c>
      <c r="Q1377" s="68">
        <f t="shared" si="129"/>
        <v>2026</v>
      </c>
      <c r="R1377" s="69">
        <f t="shared" si="130"/>
        <v>-164.66805555555766</v>
      </c>
      <c r="S1377" s="69">
        <f t="shared" si="131"/>
        <v>-164.66807870369666</v>
      </c>
      <c r="T1377" s="70" t="str">
        <f t="shared" si="132"/>
        <v>1-30 DAYS</v>
      </c>
      <c r="U1377" s="70" t="str">
        <f t="shared" si="132"/>
        <v>1-30 DAYS</v>
      </c>
    </row>
    <row r="1378" spans="1:21">
      <c r="A1378" s="63" t="str">
        <f>VLOOKUP(L1378,[1]Sheet1!$N:$P,3,0)</f>
        <v>GREATWALL</v>
      </c>
      <c r="B1378" s="66">
        <v>46217.668078703697</v>
      </c>
      <c r="C1378" s="66">
        <v>46217.668055555558</v>
      </c>
      <c r="D1378" s="67" t="s">
        <v>907</v>
      </c>
      <c r="E1378" s="67" t="s">
        <v>908</v>
      </c>
      <c r="F1378" s="1">
        <v>1</v>
      </c>
      <c r="G1378" s="63" t="str">
        <f>VLOOKUP(D1378,[2]MINDANAO!$B:$C,2,0)</f>
        <v>CT125</v>
      </c>
      <c r="H1378" s="67">
        <v>59246</v>
      </c>
      <c r="I1378" s="63" t="str">
        <f>VLOOKUP(L1378,'[3]NEW LEGEND 2026'!M:S,7,0)</f>
        <v>MUTI</v>
      </c>
      <c r="J1378" s="67" t="s">
        <v>3598</v>
      </c>
      <c r="K1378" s="67" t="s">
        <v>3599</v>
      </c>
      <c r="L1378" s="67" t="s">
        <v>583</v>
      </c>
      <c r="M1378" s="63" t="str">
        <f>VLOOKUP(D1378,'[3]NEW LEGEND 2026'!G:I,3,0)</f>
        <v>KAWASAKI</v>
      </c>
      <c r="N1378" s="63" t="str">
        <f>VLOOKUP(D1378,'[3]NEW LEGEND 2026'!G:J,4,0)</f>
        <v>BLACK/GRAY</v>
      </c>
      <c r="O1378" s="68" t="str">
        <f t="shared" si="127"/>
        <v>JUL</v>
      </c>
      <c r="P1378" s="68">
        <f t="shared" si="128"/>
        <v>14</v>
      </c>
      <c r="Q1378" s="68">
        <f t="shared" si="129"/>
        <v>2026</v>
      </c>
      <c r="R1378" s="69">
        <f t="shared" si="130"/>
        <v>-164.66805555555766</v>
      </c>
      <c r="S1378" s="69">
        <f t="shared" si="131"/>
        <v>-164.66807870369666</v>
      </c>
      <c r="T1378" s="70" t="str">
        <f t="shared" si="132"/>
        <v>1-30 DAYS</v>
      </c>
      <c r="U1378" s="70" t="str">
        <f t="shared" si="132"/>
        <v>1-30 DAYS</v>
      </c>
    </row>
    <row r="1379" spans="1:21">
      <c r="A1379" s="63" t="str">
        <f>VLOOKUP(L1379,[1]Sheet1!$N:$P,3,0)</f>
        <v>GREATWALL</v>
      </c>
      <c r="B1379" s="66">
        <v>46217.668078703697</v>
      </c>
      <c r="C1379" s="66">
        <v>46217.668055555558</v>
      </c>
      <c r="D1379" s="67" t="s">
        <v>907</v>
      </c>
      <c r="E1379" s="67" t="s">
        <v>908</v>
      </c>
      <c r="F1379" s="1">
        <v>1</v>
      </c>
      <c r="G1379" s="63" t="str">
        <f>VLOOKUP(D1379,[2]MINDANAO!$B:$C,2,0)</f>
        <v>CT125</v>
      </c>
      <c r="H1379" s="67">
        <v>59246</v>
      </c>
      <c r="I1379" s="63" t="str">
        <f>VLOOKUP(L1379,'[3]NEW LEGEND 2026'!M:S,7,0)</f>
        <v>MUTI</v>
      </c>
      <c r="J1379" s="67" t="s">
        <v>3600</v>
      </c>
      <c r="K1379" s="67" t="s">
        <v>3601</v>
      </c>
      <c r="L1379" s="67" t="s">
        <v>583</v>
      </c>
      <c r="M1379" s="63" t="str">
        <f>VLOOKUP(D1379,'[3]NEW LEGEND 2026'!G:I,3,0)</f>
        <v>KAWASAKI</v>
      </c>
      <c r="N1379" s="63" t="str">
        <f>VLOOKUP(D1379,'[3]NEW LEGEND 2026'!G:J,4,0)</f>
        <v>BLACK/GRAY</v>
      </c>
      <c r="O1379" s="68" t="str">
        <f t="shared" si="127"/>
        <v>JUL</v>
      </c>
      <c r="P1379" s="68">
        <f t="shared" si="128"/>
        <v>14</v>
      </c>
      <c r="Q1379" s="68">
        <f t="shared" si="129"/>
        <v>2026</v>
      </c>
      <c r="R1379" s="69">
        <f t="shared" si="130"/>
        <v>-164.66805555555766</v>
      </c>
      <c r="S1379" s="69">
        <f t="shared" si="131"/>
        <v>-164.66807870369666</v>
      </c>
      <c r="T1379" s="70" t="str">
        <f t="shared" si="132"/>
        <v>1-30 DAYS</v>
      </c>
      <c r="U1379" s="70" t="str">
        <f t="shared" si="132"/>
        <v>1-30 DAYS</v>
      </c>
    </row>
    <row r="1380" spans="1:21">
      <c r="A1380" s="63" t="str">
        <f>VLOOKUP(L1380,[1]Sheet1!$N:$P,3,0)</f>
        <v>GREATWALL</v>
      </c>
      <c r="B1380" s="66">
        <v>46217.668090277781</v>
      </c>
      <c r="C1380" s="66">
        <v>46217.668055555558</v>
      </c>
      <c r="D1380" s="67" t="s">
        <v>907</v>
      </c>
      <c r="E1380" s="67" t="s">
        <v>908</v>
      </c>
      <c r="F1380" s="1">
        <v>1</v>
      </c>
      <c r="G1380" s="63" t="str">
        <f>VLOOKUP(D1380,[2]MINDANAO!$B:$C,2,0)</f>
        <v>CT125</v>
      </c>
      <c r="H1380" s="67">
        <v>59246</v>
      </c>
      <c r="I1380" s="63" t="str">
        <f>VLOOKUP(L1380,'[3]NEW LEGEND 2026'!M:S,7,0)</f>
        <v>MUTI</v>
      </c>
      <c r="J1380" s="67" t="s">
        <v>3602</v>
      </c>
      <c r="K1380" s="67" t="s">
        <v>3603</v>
      </c>
      <c r="L1380" s="67" t="s">
        <v>583</v>
      </c>
      <c r="M1380" s="63" t="str">
        <f>VLOOKUP(D1380,'[3]NEW LEGEND 2026'!G:I,3,0)</f>
        <v>KAWASAKI</v>
      </c>
      <c r="N1380" s="63" t="str">
        <f>VLOOKUP(D1380,'[3]NEW LEGEND 2026'!G:J,4,0)</f>
        <v>BLACK/GRAY</v>
      </c>
      <c r="O1380" s="68" t="str">
        <f t="shared" si="127"/>
        <v>JUL</v>
      </c>
      <c r="P1380" s="68">
        <f t="shared" si="128"/>
        <v>14</v>
      </c>
      <c r="Q1380" s="68">
        <f t="shared" si="129"/>
        <v>2026</v>
      </c>
      <c r="R1380" s="69">
        <f t="shared" si="130"/>
        <v>-164.66805555555766</v>
      </c>
      <c r="S1380" s="69">
        <f t="shared" si="131"/>
        <v>-164.66809027778072</v>
      </c>
      <c r="T1380" s="70" t="str">
        <f t="shared" si="132"/>
        <v>1-30 DAYS</v>
      </c>
      <c r="U1380" s="70" t="str">
        <f t="shared" si="132"/>
        <v>1-30 DAYS</v>
      </c>
    </row>
    <row r="1381" spans="1:21">
      <c r="A1381" s="63" t="str">
        <f>VLOOKUP(L1381,[1]Sheet1!$N:$P,3,0)</f>
        <v>GREATWALL</v>
      </c>
      <c r="B1381" s="66">
        <v>46217.671446759261</v>
      </c>
      <c r="C1381" s="66">
        <v>46217.671423611107</v>
      </c>
      <c r="D1381" s="67" t="s">
        <v>907</v>
      </c>
      <c r="E1381" s="67" t="s">
        <v>908</v>
      </c>
      <c r="F1381" s="1">
        <v>1</v>
      </c>
      <c r="G1381" s="63" t="str">
        <f>VLOOKUP(D1381,[2]MINDANAO!$B:$C,2,0)</f>
        <v>CT125</v>
      </c>
      <c r="H1381" s="67">
        <v>59246</v>
      </c>
      <c r="I1381" s="63" t="str">
        <f>VLOOKUP(L1381,'[3]NEW LEGEND 2026'!M:S,7,0)</f>
        <v>MUTI</v>
      </c>
      <c r="J1381" s="67" t="s">
        <v>3604</v>
      </c>
      <c r="K1381" s="67" t="s">
        <v>3605</v>
      </c>
      <c r="L1381" s="67" t="s">
        <v>583</v>
      </c>
      <c r="M1381" s="63" t="str">
        <f>VLOOKUP(D1381,'[3]NEW LEGEND 2026'!G:I,3,0)</f>
        <v>KAWASAKI</v>
      </c>
      <c r="N1381" s="63" t="str">
        <f>VLOOKUP(D1381,'[3]NEW LEGEND 2026'!G:J,4,0)</f>
        <v>BLACK/GRAY</v>
      </c>
      <c r="O1381" s="68" t="str">
        <f t="shared" si="127"/>
        <v>JUL</v>
      </c>
      <c r="P1381" s="68">
        <f t="shared" si="128"/>
        <v>14</v>
      </c>
      <c r="Q1381" s="68">
        <f t="shared" si="129"/>
        <v>2026</v>
      </c>
      <c r="R1381" s="69">
        <f t="shared" si="130"/>
        <v>-164.67142361110746</v>
      </c>
      <c r="S1381" s="69">
        <f t="shared" si="131"/>
        <v>-164.67144675926102</v>
      </c>
      <c r="T1381" s="70" t="str">
        <f t="shared" si="132"/>
        <v>1-30 DAYS</v>
      </c>
      <c r="U1381" s="70" t="str">
        <f t="shared" si="132"/>
        <v>1-30 DAYS</v>
      </c>
    </row>
    <row r="1382" spans="1:21">
      <c r="A1382" s="63" t="str">
        <f>VLOOKUP(L1382,[1]Sheet1!$N:$P,3,0)</f>
        <v>GREATWALL</v>
      </c>
      <c r="B1382" s="66">
        <v>46217.671446759261</v>
      </c>
      <c r="C1382" s="66">
        <v>46217.671423611107</v>
      </c>
      <c r="D1382" s="67" t="s">
        <v>907</v>
      </c>
      <c r="E1382" s="67" t="s">
        <v>908</v>
      </c>
      <c r="F1382" s="1">
        <v>1</v>
      </c>
      <c r="G1382" s="63" t="str">
        <f>VLOOKUP(D1382,[2]MINDANAO!$B:$C,2,0)</f>
        <v>CT125</v>
      </c>
      <c r="H1382" s="67">
        <v>59246</v>
      </c>
      <c r="I1382" s="63" t="str">
        <f>VLOOKUP(L1382,'[3]NEW LEGEND 2026'!M:S,7,0)</f>
        <v>MUTI</v>
      </c>
      <c r="J1382" s="67" t="s">
        <v>3606</v>
      </c>
      <c r="K1382" s="67" t="s">
        <v>3607</v>
      </c>
      <c r="L1382" s="67" t="s">
        <v>583</v>
      </c>
      <c r="M1382" s="63" t="str">
        <f>VLOOKUP(D1382,'[3]NEW LEGEND 2026'!G:I,3,0)</f>
        <v>KAWASAKI</v>
      </c>
      <c r="N1382" s="63" t="str">
        <f>VLOOKUP(D1382,'[3]NEW LEGEND 2026'!G:J,4,0)</f>
        <v>BLACK/GRAY</v>
      </c>
      <c r="O1382" s="68" t="str">
        <f t="shared" si="127"/>
        <v>JUL</v>
      </c>
      <c r="P1382" s="68">
        <f t="shared" si="128"/>
        <v>14</v>
      </c>
      <c r="Q1382" s="68">
        <f t="shared" si="129"/>
        <v>2026</v>
      </c>
      <c r="R1382" s="69">
        <f t="shared" si="130"/>
        <v>-164.67142361110746</v>
      </c>
      <c r="S1382" s="69">
        <f t="shared" si="131"/>
        <v>-164.67144675926102</v>
      </c>
      <c r="T1382" s="70" t="str">
        <f t="shared" si="132"/>
        <v>1-30 DAYS</v>
      </c>
      <c r="U1382" s="70" t="str">
        <f t="shared" si="132"/>
        <v>1-30 DAYS</v>
      </c>
    </row>
    <row r="1383" spans="1:21">
      <c r="A1383" s="63" t="str">
        <f>VLOOKUP(L1383,[1]Sheet1!$N:$P,3,0)</f>
        <v>GREATWALL</v>
      </c>
      <c r="B1383" s="66">
        <v>46217.671446759261</v>
      </c>
      <c r="C1383" s="66">
        <v>46217.671423611107</v>
      </c>
      <c r="D1383" s="67" t="s">
        <v>907</v>
      </c>
      <c r="E1383" s="67" t="s">
        <v>908</v>
      </c>
      <c r="F1383" s="1">
        <v>1</v>
      </c>
      <c r="G1383" s="63" t="str">
        <f>VLOOKUP(D1383,[2]MINDANAO!$B:$C,2,0)</f>
        <v>CT125</v>
      </c>
      <c r="H1383" s="67">
        <v>59246</v>
      </c>
      <c r="I1383" s="63" t="str">
        <f>VLOOKUP(L1383,'[3]NEW LEGEND 2026'!M:S,7,0)</f>
        <v>MUTI</v>
      </c>
      <c r="J1383" s="67" t="s">
        <v>3608</v>
      </c>
      <c r="K1383" s="67" t="s">
        <v>3609</v>
      </c>
      <c r="L1383" s="67" t="s">
        <v>583</v>
      </c>
      <c r="M1383" s="63" t="str">
        <f>VLOOKUP(D1383,'[3]NEW LEGEND 2026'!G:I,3,0)</f>
        <v>KAWASAKI</v>
      </c>
      <c r="N1383" s="63" t="str">
        <f>VLOOKUP(D1383,'[3]NEW LEGEND 2026'!G:J,4,0)</f>
        <v>BLACK/GRAY</v>
      </c>
      <c r="O1383" s="68" t="str">
        <f t="shared" si="127"/>
        <v>JUL</v>
      </c>
      <c r="P1383" s="68">
        <f t="shared" si="128"/>
        <v>14</v>
      </c>
      <c r="Q1383" s="68">
        <f t="shared" si="129"/>
        <v>2026</v>
      </c>
      <c r="R1383" s="69">
        <f t="shared" si="130"/>
        <v>-164.67142361110746</v>
      </c>
      <c r="S1383" s="69">
        <f t="shared" si="131"/>
        <v>-164.67144675926102</v>
      </c>
      <c r="T1383" s="70" t="str">
        <f t="shared" si="132"/>
        <v>1-30 DAYS</v>
      </c>
      <c r="U1383" s="70" t="str">
        <f t="shared" si="132"/>
        <v>1-30 DAYS</v>
      </c>
    </row>
    <row r="1384" spans="1:21">
      <c r="A1384" s="63" t="str">
        <f>VLOOKUP(L1384,[1]Sheet1!$N:$P,3,0)</f>
        <v>GREATWALL</v>
      </c>
      <c r="B1384" s="66">
        <v>46217.671446759261</v>
      </c>
      <c r="C1384" s="66">
        <v>46217.671423611107</v>
      </c>
      <c r="D1384" s="67" t="s">
        <v>907</v>
      </c>
      <c r="E1384" s="67" t="s">
        <v>908</v>
      </c>
      <c r="F1384" s="1">
        <v>1</v>
      </c>
      <c r="G1384" s="63" t="str">
        <f>VLOOKUP(D1384,[2]MINDANAO!$B:$C,2,0)</f>
        <v>CT125</v>
      </c>
      <c r="H1384" s="67">
        <v>59246</v>
      </c>
      <c r="I1384" s="63" t="str">
        <f>VLOOKUP(L1384,'[3]NEW LEGEND 2026'!M:S,7,0)</f>
        <v>MUTI</v>
      </c>
      <c r="J1384" s="67" t="s">
        <v>3610</v>
      </c>
      <c r="K1384" s="67" t="s">
        <v>3611</v>
      </c>
      <c r="L1384" s="67" t="s">
        <v>583</v>
      </c>
      <c r="M1384" s="63" t="str">
        <f>VLOOKUP(D1384,'[3]NEW LEGEND 2026'!G:I,3,0)</f>
        <v>KAWASAKI</v>
      </c>
      <c r="N1384" s="63" t="str">
        <f>VLOOKUP(D1384,'[3]NEW LEGEND 2026'!G:J,4,0)</f>
        <v>BLACK/GRAY</v>
      </c>
      <c r="O1384" s="68" t="str">
        <f t="shared" si="127"/>
        <v>JUL</v>
      </c>
      <c r="P1384" s="68">
        <f t="shared" si="128"/>
        <v>14</v>
      </c>
      <c r="Q1384" s="68">
        <f t="shared" si="129"/>
        <v>2026</v>
      </c>
      <c r="R1384" s="69">
        <f t="shared" si="130"/>
        <v>-164.67142361110746</v>
      </c>
      <c r="S1384" s="69">
        <f t="shared" si="131"/>
        <v>-164.67144675926102</v>
      </c>
      <c r="T1384" s="70" t="str">
        <f t="shared" si="132"/>
        <v>1-30 DAYS</v>
      </c>
      <c r="U1384" s="70" t="str">
        <f t="shared" si="132"/>
        <v>1-30 DAYS</v>
      </c>
    </row>
    <row r="1385" spans="1:21">
      <c r="A1385" s="63" t="str">
        <f>VLOOKUP(L1385,[1]Sheet1!$N:$P,3,0)</f>
        <v>GREATWALL</v>
      </c>
      <c r="B1385" s="66">
        <v>46217.671446759261</v>
      </c>
      <c r="C1385" s="66">
        <v>46217.671423611107</v>
      </c>
      <c r="D1385" s="67" t="s">
        <v>907</v>
      </c>
      <c r="E1385" s="67" t="s">
        <v>908</v>
      </c>
      <c r="F1385" s="1">
        <v>1</v>
      </c>
      <c r="G1385" s="63" t="str">
        <f>VLOOKUP(D1385,[2]MINDANAO!$B:$C,2,0)</f>
        <v>CT125</v>
      </c>
      <c r="H1385" s="67">
        <v>59246</v>
      </c>
      <c r="I1385" s="63" t="str">
        <f>VLOOKUP(L1385,'[3]NEW LEGEND 2026'!M:S,7,0)</f>
        <v>MUTI</v>
      </c>
      <c r="J1385" s="67" t="s">
        <v>3612</v>
      </c>
      <c r="K1385" s="67" t="s">
        <v>3613</v>
      </c>
      <c r="L1385" s="67" t="s">
        <v>583</v>
      </c>
      <c r="M1385" s="63" t="str">
        <f>VLOOKUP(D1385,'[3]NEW LEGEND 2026'!G:I,3,0)</f>
        <v>KAWASAKI</v>
      </c>
      <c r="N1385" s="63" t="str">
        <f>VLOOKUP(D1385,'[3]NEW LEGEND 2026'!G:J,4,0)</f>
        <v>BLACK/GRAY</v>
      </c>
      <c r="O1385" s="68" t="str">
        <f t="shared" si="127"/>
        <v>JUL</v>
      </c>
      <c r="P1385" s="68">
        <f t="shared" si="128"/>
        <v>14</v>
      </c>
      <c r="Q1385" s="68">
        <f t="shared" si="129"/>
        <v>2026</v>
      </c>
      <c r="R1385" s="69">
        <f t="shared" si="130"/>
        <v>-164.67142361110746</v>
      </c>
      <c r="S1385" s="69">
        <f t="shared" si="131"/>
        <v>-164.67144675926102</v>
      </c>
      <c r="T1385" s="70" t="str">
        <f t="shared" si="132"/>
        <v>1-30 DAYS</v>
      </c>
      <c r="U1385" s="70" t="str">
        <f t="shared" si="132"/>
        <v>1-30 DAYS</v>
      </c>
    </row>
    <row r="1386" spans="1:21">
      <c r="A1386" s="63" t="str">
        <f>VLOOKUP(L1386,[1]Sheet1!$N:$P,3,0)</f>
        <v>GREATWALL</v>
      </c>
      <c r="B1386" s="66">
        <v>46217.674942129634</v>
      </c>
      <c r="C1386" s="66">
        <v>46217.674930555557</v>
      </c>
      <c r="D1386" s="67" t="s">
        <v>907</v>
      </c>
      <c r="E1386" s="67" t="s">
        <v>908</v>
      </c>
      <c r="F1386" s="1">
        <v>1</v>
      </c>
      <c r="G1386" s="63" t="str">
        <f>VLOOKUP(D1386,[2]MINDANAO!$B:$C,2,0)</f>
        <v>CT125</v>
      </c>
      <c r="H1386" s="67">
        <v>59246</v>
      </c>
      <c r="I1386" s="63" t="str">
        <f>VLOOKUP(L1386,'[3]NEW LEGEND 2026'!M:S,7,0)</f>
        <v>MUTI</v>
      </c>
      <c r="J1386" s="67" t="s">
        <v>3614</v>
      </c>
      <c r="K1386" s="67" t="s">
        <v>3615</v>
      </c>
      <c r="L1386" s="67" t="s">
        <v>583</v>
      </c>
      <c r="M1386" s="63" t="str">
        <f>VLOOKUP(D1386,'[3]NEW LEGEND 2026'!G:I,3,0)</f>
        <v>KAWASAKI</v>
      </c>
      <c r="N1386" s="63" t="str">
        <f>VLOOKUP(D1386,'[3]NEW LEGEND 2026'!G:J,4,0)</f>
        <v>BLACK/GRAY</v>
      </c>
      <c r="O1386" s="68" t="str">
        <f t="shared" si="127"/>
        <v>JUL</v>
      </c>
      <c r="P1386" s="68">
        <f t="shared" si="128"/>
        <v>14</v>
      </c>
      <c r="Q1386" s="68">
        <f t="shared" si="129"/>
        <v>2026</v>
      </c>
      <c r="R1386" s="69">
        <f t="shared" si="130"/>
        <v>-164.67493055555678</v>
      </c>
      <c r="S1386" s="69">
        <f t="shared" si="131"/>
        <v>-164.67494212963356</v>
      </c>
      <c r="T1386" s="70" t="str">
        <f t="shared" si="132"/>
        <v>1-30 DAYS</v>
      </c>
      <c r="U1386" s="70" t="str">
        <f t="shared" si="132"/>
        <v>1-30 DAYS</v>
      </c>
    </row>
    <row r="1387" spans="1:21">
      <c r="A1387" s="63" t="str">
        <f>VLOOKUP(L1387,[1]Sheet1!$N:$P,3,0)</f>
        <v>GREATWALL</v>
      </c>
      <c r="B1387" s="66">
        <v>46217.674953703703</v>
      </c>
      <c r="C1387" s="66">
        <v>46217.674930555557</v>
      </c>
      <c r="D1387" s="67" t="s">
        <v>907</v>
      </c>
      <c r="E1387" s="67" t="s">
        <v>908</v>
      </c>
      <c r="F1387" s="1">
        <v>1</v>
      </c>
      <c r="G1387" s="63" t="str">
        <f>VLOOKUP(D1387,[2]MINDANAO!$B:$C,2,0)</f>
        <v>CT125</v>
      </c>
      <c r="H1387" s="67">
        <v>59246</v>
      </c>
      <c r="I1387" s="63" t="str">
        <f>VLOOKUP(L1387,'[3]NEW LEGEND 2026'!M:S,7,0)</f>
        <v>MUTI</v>
      </c>
      <c r="J1387" s="67" t="s">
        <v>3616</v>
      </c>
      <c r="K1387" s="67" t="s">
        <v>3617</v>
      </c>
      <c r="L1387" s="67" t="s">
        <v>583</v>
      </c>
      <c r="M1387" s="63" t="str">
        <f>VLOOKUP(D1387,'[3]NEW LEGEND 2026'!G:I,3,0)</f>
        <v>KAWASAKI</v>
      </c>
      <c r="N1387" s="63" t="str">
        <f>VLOOKUP(D1387,'[3]NEW LEGEND 2026'!G:J,4,0)</f>
        <v>BLACK/GRAY</v>
      </c>
      <c r="O1387" s="68" t="str">
        <f t="shared" si="127"/>
        <v>JUL</v>
      </c>
      <c r="P1387" s="68">
        <f t="shared" si="128"/>
        <v>14</v>
      </c>
      <c r="Q1387" s="68">
        <f t="shared" si="129"/>
        <v>2026</v>
      </c>
      <c r="R1387" s="69">
        <f t="shared" si="130"/>
        <v>-164.67493055555678</v>
      </c>
      <c r="S1387" s="69">
        <f t="shared" si="131"/>
        <v>-164.67495370370307</v>
      </c>
      <c r="T1387" s="70" t="str">
        <f t="shared" si="132"/>
        <v>1-30 DAYS</v>
      </c>
      <c r="U1387" s="70" t="str">
        <f t="shared" si="132"/>
        <v>1-30 DAYS</v>
      </c>
    </row>
    <row r="1388" spans="1:21">
      <c r="A1388" s="63" t="str">
        <f>VLOOKUP(L1388,[1]Sheet1!$N:$P,3,0)</f>
        <v>GREATWALL</v>
      </c>
      <c r="B1388" s="66">
        <v>46217.674953703703</v>
      </c>
      <c r="C1388" s="66">
        <v>46217.674930555557</v>
      </c>
      <c r="D1388" s="67" t="s">
        <v>907</v>
      </c>
      <c r="E1388" s="67" t="s">
        <v>908</v>
      </c>
      <c r="F1388" s="1">
        <v>1</v>
      </c>
      <c r="G1388" s="63" t="str">
        <f>VLOOKUP(D1388,[2]MINDANAO!$B:$C,2,0)</f>
        <v>CT125</v>
      </c>
      <c r="H1388" s="67">
        <v>59246</v>
      </c>
      <c r="I1388" s="63" t="str">
        <f>VLOOKUP(L1388,'[3]NEW LEGEND 2026'!M:S,7,0)</f>
        <v>MUTI</v>
      </c>
      <c r="J1388" s="67" t="s">
        <v>3618</v>
      </c>
      <c r="K1388" s="67" t="s">
        <v>3619</v>
      </c>
      <c r="L1388" s="67" t="s">
        <v>583</v>
      </c>
      <c r="M1388" s="63" t="str">
        <f>VLOOKUP(D1388,'[3]NEW LEGEND 2026'!G:I,3,0)</f>
        <v>KAWASAKI</v>
      </c>
      <c r="N1388" s="63" t="str">
        <f>VLOOKUP(D1388,'[3]NEW LEGEND 2026'!G:J,4,0)</f>
        <v>BLACK/GRAY</v>
      </c>
      <c r="O1388" s="68" t="str">
        <f t="shared" si="127"/>
        <v>JUL</v>
      </c>
      <c r="P1388" s="68">
        <f t="shared" si="128"/>
        <v>14</v>
      </c>
      <c r="Q1388" s="68">
        <f t="shared" si="129"/>
        <v>2026</v>
      </c>
      <c r="R1388" s="69">
        <f t="shared" si="130"/>
        <v>-164.67493055555678</v>
      </c>
      <c r="S1388" s="69">
        <f t="shared" si="131"/>
        <v>-164.67495370370307</v>
      </c>
      <c r="T1388" s="70" t="str">
        <f t="shared" si="132"/>
        <v>1-30 DAYS</v>
      </c>
      <c r="U1388" s="70" t="str">
        <f t="shared" si="132"/>
        <v>1-30 DAYS</v>
      </c>
    </row>
    <row r="1389" spans="1:21">
      <c r="A1389" s="63" t="str">
        <f>VLOOKUP(L1389,[1]Sheet1!$N:$P,3,0)</f>
        <v>GREATWALL</v>
      </c>
      <c r="B1389" s="66">
        <v>46217.674953703703</v>
      </c>
      <c r="C1389" s="66">
        <v>46217.674930555557</v>
      </c>
      <c r="D1389" s="67" t="s">
        <v>907</v>
      </c>
      <c r="E1389" s="67" t="s">
        <v>908</v>
      </c>
      <c r="F1389" s="1">
        <v>1</v>
      </c>
      <c r="G1389" s="63" t="str">
        <f>VLOOKUP(D1389,[2]MINDANAO!$B:$C,2,0)</f>
        <v>CT125</v>
      </c>
      <c r="H1389" s="67">
        <v>59246</v>
      </c>
      <c r="I1389" s="63" t="str">
        <f>VLOOKUP(L1389,'[3]NEW LEGEND 2026'!M:S,7,0)</f>
        <v>MUTI</v>
      </c>
      <c r="J1389" s="67" t="s">
        <v>3620</v>
      </c>
      <c r="K1389" s="67" t="s">
        <v>3621</v>
      </c>
      <c r="L1389" s="67" t="s">
        <v>583</v>
      </c>
      <c r="M1389" s="63" t="str">
        <f>VLOOKUP(D1389,'[3]NEW LEGEND 2026'!G:I,3,0)</f>
        <v>KAWASAKI</v>
      </c>
      <c r="N1389" s="63" t="str">
        <f>VLOOKUP(D1389,'[3]NEW LEGEND 2026'!G:J,4,0)</f>
        <v>BLACK/GRAY</v>
      </c>
      <c r="O1389" s="68" t="str">
        <f t="shared" si="127"/>
        <v>JUL</v>
      </c>
      <c r="P1389" s="68">
        <f t="shared" si="128"/>
        <v>14</v>
      </c>
      <c r="Q1389" s="68">
        <f t="shared" si="129"/>
        <v>2026</v>
      </c>
      <c r="R1389" s="69">
        <f t="shared" si="130"/>
        <v>-164.67493055555678</v>
      </c>
      <c r="S1389" s="69">
        <f t="shared" si="131"/>
        <v>-164.67495370370307</v>
      </c>
      <c r="T1389" s="70" t="str">
        <f t="shared" si="132"/>
        <v>1-30 DAYS</v>
      </c>
      <c r="U1389" s="70" t="str">
        <f t="shared" si="132"/>
        <v>1-30 DAYS</v>
      </c>
    </row>
    <row r="1390" spans="1:21">
      <c r="A1390" s="63" t="str">
        <f>VLOOKUP(L1390,[1]Sheet1!$N:$P,3,0)</f>
        <v>GREATWALL</v>
      </c>
      <c r="B1390" s="66">
        <v>46217.674953703703</v>
      </c>
      <c r="C1390" s="66">
        <v>46217.674930555557</v>
      </c>
      <c r="D1390" s="67" t="s">
        <v>907</v>
      </c>
      <c r="E1390" s="67" t="s">
        <v>908</v>
      </c>
      <c r="F1390" s="1">
        <v>1</v>
      </c>
      <c r="G1390" s="63" t="str">
        <f>VLOOKUP(D1390,[2]MINDANAO!$B:$C,2,0)</f>
        <v>CT125</v>
      </c>
      <c r="H1390" s="67">
        <v>59246</v>
      </c>
      <c r="I1390" s="63" t="str">
        <f>VLOOKUP(L1390,'[3]NEW LEGEND 2026'!M:S,7,0)</f>
        <v>MUTI</v>
      </c>
      <c r="J1390" s="67" t="s">
        <v>3622</v>
      </c>
      <c r="K1390" s="67" t="s">
        <v>3623</v>
      </c>
      <c r="L1390" s="67" t="s">
        <v>583</v>
      </c>
      <c r="M1390" s="63" t="str">
        <f>VLOOKUP(D1390,'[3]NEW LEGEND 2026'!G:I,3,0)</f>
        <v>KAWASAKI</v>
      </c>
      <c r="N1390" s="63" t="str">
        <f>VLOOKUP(D1390,'[3]NEW LEGEND 2026'!G:J,4,0)</f>
        <v>BLACK/GRAY</v>
      </c>
      <c r="O1390" s="68" t="str">
        <f t="shared" si="127"/>
        <v>JUL</v>
      </c>
      <c r="P1390" s="68">
        <f t="shared" si="128"/>
        <v>14</v>
      </c>
      <c r="Q1390" s="68">
        <f t="shared" si="129"/>
        <v>2026</v>
      </c>
      <c r="R1390" s="69">
        <f t="shared" si="130"/>
        <v>-164.67493055555678</v>
      </c>
      <c r="S1390" s="69">
        <f t="shared" si="131"/>
        <v>-164.67495370370307</v>
      </c>
      <c r="T1390" s="70" t="str">
        <f t="shared" si="132"/>
        <v>1-30 DAYS</v>
      </c>
      <c r="U1390" s="70" t="str">
        <f t="shared" si="132"/>
        <v>1-30 DAYS</v>
      </c>
    </row>
    <row r="1391" spans="1:21">
      <c r="A1391" s="63" t="str">
        <f>VLOOKUP(L1391,[1]Sheet1!$N:$P,3,0)</f>
        <v>M2 TAGUM 1</v>
      </c>
      <c r="B1391" s="66">
        <v>46107.590358796297</v>
      </c>
      <c r="C1391" s="66">
        <v>46218.339560185188</v>
      </c>
      <c r="D1391" s="67" t="s">
        <v>2329</v>
      </c>
      <c r="E1391" s="67" t="s">
        <v>2330</v>
      </c>
      <c r="F1391" s="1">
        <v>1</v>
      </c>
      <c r="G1391" s="63" t="str">
        <f>VLOOKUP(D1391,[2]MINDANAO!$B:$C,2,0)</f>
        <v>CRF150</v>
      </c>
      <c r="H1391" s="67">
        <v>141790</v>
      </c>
      <c r="I1391" s="63" t="str">
        <f>VLOOKUP(L1391,'[3]NEW LEGEND 2026'!M:S,7,0)</f>
        <v>ULTIMATE</v>
      </c>
      <c r="J1391" s="67" t="s">
        <v>3624</v>
      </c>
      <c r="K1391" s="67" t="s">
        <v>3625</v>
      </c>
      <c r="L1391" s="67" t="s">
        <v>804</v>
      </c>
      <c r="M1391" s="63" t="str">
        <f>VLOOKUP(D1391,'[3]NEW LEGEND 2026'!G:I,3,0)</f>
        <v>HONDA</v>
      </c>
      <c r="N1391" s="63" t="str">
        <f>VLOOKUP(D1391,'[3]NEW LEGEND 2026'!G:J,4,0)</f>
        <v>BLACK</v>
      </c>
      <c r="O1391" s="68" t="str">
        <f t="shared" si="127"/>
        <v>JUL</v>
      </c>
      <c r="P1391" s="68">
        <f t="shared" si="128"/>
        <v>15</v>
      </c>
      <c r="Q1391" s="68">
        <f t="shared" si="129"/>
        <v>2026</v>
      </c>
      <c r="R1391" s="69">
        <f t="shared" si="130"/>
        <v>-165.33956018518802</v>
      </c>
      <c r="S1391" s="69">
        <f t="shared" si="131"/>
        <v>-54.590358796296641</v>
      </c>
      <c r="T1391" s="70" t="str">
        <f t="shared" si="132"/>
        <v>1-30 DAYS</v>
      </c>
      <c r="U1391" s="70" t="str">
        <f t="shared" si="132"/>
        <v>1-30 DAYS</v>
      </c>
    </row>
    <row r="1392" spans="1:21">
      <c r="A1392" s="63" t="str">
        <f>VLOOKUP(L1392,[1]Sheet1!$N:$P,3,0)</f>
        <v>M1 BUTUAN</v>
      </c>
      <c r="B1392" s="66">
        <v>46218.350011574083</v>
      </c>
      <c r="C1392" s="66">
        <v>46218.350011574083</v>
      </c>
      <c r="D1392" s="67" t="s">
        <v>3626</v>
      </c>
      <c r="E1392" s="67" t="s">
        <v>3627</v>
      </c>
      <c r="F1392" s="1">
        <v>1</v>
      </c>
      <c r="G1392" s="63" t="str">
        <f>VLOOKUP(D1392,[2]MINDANAO!$B:$C,2,0)</f>
        <v>MIO AEROX 155</v>
      </c>
      <c r="H1392" s="67">
        <v>111184.82</v>
      </c>
      <c r="I1392" s="63" t="str">
        <f>VLOOKUP(L1392,'[3]NEW LEGEND 2026'!M:S,7,0)</f>
        <v>MUTI</v>
      </c>
      <c r="J1392" s="67" t="s">
        <v>3628</v>
      </c>
      <c r="K1392" s="67" t="s">
        <v>3629</v>
      </c>
      <c r="L1392" s="67" t="s">
        <v>897</v>
      </c>
      <c r="M1392" s="63" t="str">
        <f>VLOOKUP(D1392,'[3]NEW LEGEND 2026'!G:I,3,0)</f>
        <v>YAMAHA</v>
      </c>
      <c r="N1392" s="63" t="str">
        <f>VLOOKUP(D1392,'[3]NEW LEGEND 2026'!G:J,4,0)</f>
        <v>LIGHT BLUE</v>
      </c>
      <c r="O1392" s="68" t="str">
        <f t="shared" si="127"/>
        <v>JUL</v>
      </c>
      <c r="P1392" s="68">
        <f t="shared" si="128"/>
        <v>15</v>
      </c>
      <c r="Q1392" s="68">
        <f t="shared" si="129"/>
        <v>2026</v>
      </c>
      <c r="R1392" s="69">
        <f t="shared" si="130"/>
        <v>-165.3500115740826</v>
      </c>
      <c r="S1392" s="69">
        <f t="shared" si="131"/>
        <v>-165.3500115740826</v>
      </c>
      <c r="T1392" s="70" t="str">
        <f t="shared" si="132"/>
        <v>1-30 DAYS</v>
      </c>
      <c r="U1392" s="70" t="str">
        <f t="shared" si="132"/>
        <v>1-30 DAYS</v>
      </c>
    </row>
    <row r="1393" spans="1:21">
      <c r="A1393" s="63" t="str">
        <f>VLOOKUP(L1393,[1]Sheet1!$N:$P,3,0)</f>
        <v>M2 TAGUM 1</v>
      </c>
      <c r="B1393" s="66">
        <v>46212.596412037034</v>
      </c>
      <c r="C1393" s="66">
        <v>46218.383449074077</v>
      </c>
      <c r="D1393" s="67" t="s">
        <v>907</v>
      </c>
      <c r="E1393" s="67" t="s">
        <v>908</v>
      </c>
      <c r="F1393" s="1">
        <v>1</v>
      </c>
      <c r="G1393" s="63" t="str">
        <f>VLOOKUP(D1393,[2]MINDANAO!$B:$C,2,0)</f>
        <v>CT125</v>
      </c>
      <c r="H1393" s="67">
        <v>59246</v>
      </c>
      <c r="I1393" s="63" t="str">
        <f>VLOOKUP(L1393,'[3]NEW LEGEND 2026'!M:S,7,0)</f>
        <v>ULTIMATE</v>
      </c>
      <c r="J1393" s="67" t="s">
        <v>3630</v>
      </c>
      <c r="K1393" s="67" t="s">
        <v>3631</v>
      </c>
      <c r="L1393" s="67" t="s">
        <v>804</v>
      </c>
      <c r="M1393" s="63" t="str">
        <f>VLOOKUP(D1393,'[3]NEW LEGEND 2026'!G:I,3,0)</f>
        <v>KAWASAKI</v>
      </c>
      <c r="N1393" s="63" t="str">
        <f>VLOOKUP(D1393,'[3]NEW LEGEND 2026'!G:J,4,0)</f>
        <v>BLACK/GRAY</v>
      </c>
      <c r="O1393" s="68" t="str">
        <f t="shared" si="127"/>
        <v>JUL</v>
      </c>
      <c r="P1393" s="68">
        <f t="shared" si="128"/>
        <v>15</v>
      </c>
      <c r="Q1393" s="68">
        <f t="shared" si="129"/>
        <v>2026</v>
      </c>
      <c r="R1393" s="69">
        <f t="shared" si="130"/>
        <v>-165.38344907407736</v>
      </c>
      <c r="S1393" s="69">
        <f t="shared" si="131"/>
        <v>-159.59641203703359</v>
      </c>
      <c r="T1393" s="70" t="str">
        <f t="shared" si="132"/>
        <v>1-30 DAYS</v>
      </c>
      <c r="U1393" s="70" t="str">
        <f t="shared" si="132"/>
        <v>1-30 DAYS</v>
      </c>
    </row>
    <row r="1394" spans="1:21">
      <c r="A1394" s="63" t="str">
        <f>VLOOKUP(L1394,[1]Sheet1!$N:$P,3,0)</f>
        <v>M1 NABUNTURAN</v>
      </c>
      <c r="B1394" s="66">
        <v>46216.712199074071</v>
      </c>
      <c r="C1394" s="66">
        <v>46218.410763888889</v>
      </c>
      <c r="D1394" s="67" t="s">
        <v>2165</v>
      </c>
      <c r="E1394" s="67" t="s">
        <v>2166</v>
      </c>
      <c r="F1394" s="1">
        <v>1</v>
      </c>
      <c r="G1394" s="63" t="str">
        <f>VLOOKUP(D1394,[2]MINDANAO!$B:$C,2,0)</f>
        <v>CLICK160 FI</v>
      </c>
      <c r="H1394" s="67">
        <v>104990</v>
      </c>
      <c r="I1394" s="63" t="str">
        <f>VLOOKUP(L1394,'[3]NEW LEGEND 2026'!M:S,7,0)</f>
        <v>MUTI</v>
      </c>
      <c r="J1394" s="67" t="s">
        <v>3632</v>
      </c>
      <c r="K1394" s="67" t="s">
        <v>3633</v>
      </c>
      <c r="L1394" s="67" t="s">
        <v>371</v>
      </c>
      <c r="M1394" s="63" t="str">
        <f>VLOOKUP(D1394,'[3]NEW LEGEND 2026'!G:I,3,0)</f>
        <v>HONDA</v>
      </c>
      <c r="N1394" s="63" t="str">
        <f>VLOOKUP(D1394,'[3]NEW LEGEND 2026'!G:J,4,0)</f>
        <v>SILVER</v>
      </c>
      <c r="O1394" s="68" t="str">
        <f t="shared" si="127"/>
        <v>JUL</v>
      </c>
      <c r="P1394" s="68">
        <f t="shared" si="128"/>
        <v>15</v>
      </c>
      <c r="Q1394" s="68">
        <f t="shared" si="129"/>
        <v>2026</v>
      </c>
      <c r="R1394" s="69">
        <f t="shared" si="130"/>
        <v>-165.41076388888905</v>
      </c>
      <c r="S1394" s="69">
        <f t="shared" si="131"/>
        <v>-163.71219907407067</v>
      </c>
      <c r="T1394" s="70" t="str">
        <f t="shared" si="132"/>
        <v>1-30 DAYS</v>
      </c>
      <c r="U1394" s="70" t="str">
        <f t="shared" si="132"/>
        <v>1-30 DAYS</v>
      </c>
    </row>
    <row r="1395" spans="1:21">
      <c r="A1395" s="63" t="str">
        <f>VLOOKUP(L1395,[1]Sheet1!$N:$P,3,0)</f>
        <v>M1 NABUNTURAN</v>
      </c>
      <c r="B1395" s="66">
        <v>46216.712199074071</v>
      </c>
      <c r="C1395" s="66">
        <v>46218.410763888889</v>
      </c>
      <c r="D1395" s="67" t="s">
        <v>2165</v>
      </c>
      <c r="E1395" s="67" t="s">
        <v>2166</v>
      </c>
      <c r="F1395" s="1">
        <v>1</v>
      </c>
      <c r="G1395" s="63" t="str">
        <f>VLOOKUP(D1395,[2]MINDANAO!$B:$C,2,0)</f>
        <v>CLICK160 FI</v>
      </c>
      <c r="H1395" s="67">
        <v>104990</v>
      </c>
      <c r="I1395" s="63" t="str">
        <f>VLOOKUP(L1395,'[3]NEW LEGEND 2026'!M:S,7,0)</f>
        <v>MUTI</v>
      </c>
      <c r="J1395" s="67" t="s">
        <v>3634</v>
      </c>
      <c r="K1395" s="67" t="s">
        <v>3635</v>
      </c>
      <c r="L1395" s="67" t="s">
        <v>371</v>
      </c>
      <c r="M1395" s="63" t="str">
        <f>VLOOKUP(D1395,'[3]NEW LEGEND 2026'!G:I,3,0)</f>
        <v>HONDA</v>
      </c>
      <c r="N1395" s="63" t="str">
        <f>VLOOKUP(D1395,'[3]NEW LEGEND 2026'!G:J,4,0)</f>
        <v>SILVER</v>
      </c>
      <c r="O1395" s="68" t="str">
        <f t="shared" si="127"/>
        <v>JUL</v>
      </c>
      <c r="P1395" s="68">
        <f t="shared" si="128"/>
        <v>15</v>
      </c>
      <c r="Q1395" s="68">
        <f t="shared" si="129"/>
        <v>2026</v>
      </c>
      <c r="R1395" s="69">
        <f t="shared" si="130"/>
        <v>-165.41076388888905</v>
      </c>
      <c r="S1395" s="69">
        <f t="shared" si="131"/>
        <v>-163.71219907407067</v>
      </c>
      <c r="T1395" s="70" t="str">
        <f t="shared" si="132"/>
        <v>1-30 DAYS</v>
      </c>
      <c r="U1395" s="70" t="str">
        <f t="shared" si="132"/>
        <v>1-30 DAYS</v>
      </c>
    </row>
    <row r="1396" spans="1:21">
      <c r="A1396" s="63" t="str">
        <f>VLOOKUP(L1396,[1]Sheet1!$N:$P,3,0)</f>
        <v>M1 NABUNTURAN</v>
      </c>
      <c r="B1396" s="66">
        <v>46216.712199074071</v>
      </c>
      <c r="C1396" s="66">
        <v>46218.410763888889</v>
      </c>
      <c r="D1396" s="67" t="s">
        <v>2075</v>
      </c>
      <c r="E1396" s="67" t="s">
        <v>2076</v>
      </c>
      <c r="F1396" s="1">
        <v>1</v>
      </c>
      <c r="G1396" s="63" t="str">
        <f>VLOOKUP(D1396,[2]MINDANAO!$B:$C,2,0)</f>
        <v>CLICK160 FI</v>
      </c>
      <c r="H1396" s="67">
        <v>104990</v>
      </c>
      <c r="I1396" s="63" t="str">
        <f>VLOOKUP(L1396,'[3]NEW LEGEND 2026'!M:S,7,0)</f>
        <v>MUTI</v>
      </c>
      <c r="J1396" s="67" t="s">
        <v>3636</v>
      </c>
      <c r="K1396" s="67" t="s">
        <v>3637</v>
      </c>
      <c r="L1396" s="67" t="s">
        <v>371</v>
      </c>
      <c r="M1396" s="63" t="str">
        <f>VLOOKUP(D1396,'[3]NEW LEGEND 2026'!G:I,3,0)</f>
        <v>HONDA</v>
      </c>
      <c r="N1396" s="63" t="str">
        <f>VLOOKUP(D1396,'[3]NEW LEGEND 2026'!G:J,4,0)</f>
        <v>WHITE</v>
      </c>
      <c r="O1396" s="68" t="str">
        <f t="shared" si="127"/>
        <v>JUL</v>
      </c>
      <c r="P1396" s="68">
        <f t="shared" si="128"/>
        <v>15</v>
      </c>
      <c r="Q1396" s="68">
        <f t="shared" si="129"/>
        <v>2026</v>
      </c>
      <c r="R1396" s="69">
        <f t="shared" si="130"/>
        <v>-165.41076388888905</v>
      </c>
      <c r="S1396" s="69">
        <f t="shared" si="131"/>
        <v>-163.71219907407067</v>
      </c>
      <c r="T1396" s="70" t="str">
        <f t="shared" si="132"/>
        <v>1-30 DAYS</v>
      </c>
      <c r="U1396" s="70" t="str">
        <f t="shared" si="132"/>
        <v>1-30 DAYS</v>
      </c>
    </row>
    <row r="1397" spans="1:21">
      <c r="A1397" s="63" t="str">
        <f>VLOOKUP(L1397,[1]Sheet1!$N:$P,3,0)</f>
        <v>M2 STO. TOMAS</v>
      </c>
      <c r="B1397" s="66">
        <v>46218.415625000001</v>
      </c>
      <c r="C1397" s="66">
        <v>46218.415625000001</v>
      </c>
      <c r="D1397" s="67" t="s">
        <v>966</v>
      </c>
      <c r="E1397" s="67" t="s">
        <v>967</v>
      </c>
      <c r="F1397" s="1">
        <v>1</v>
      </c>
      <c r="G1397" s="63" t="str">
        <f>VLOOKUP(D1397,[2]MINDANAO!$B:$C,2,0)</f>
        <v>TMX150 SUPREMO</v>
      </c>
      <c r="H1397" s="67">
        <v>76598</v>
      </c>
      <c r="I1397" s="63" t="str">
        <f>VLOOKUP(L1397,'[3]NEW LEGEND 2026'!M:S,7,0)</f>
        <v>ULTIMATE</v>
      </c>
      <c r="J1397" s="67" t="s">
        <v>3638</v>
      </c>
      <c r="K1397" s="67" t="s">
        <v>3639</v>
      </c>
      <c r="L1397" s="67" t="s">
        <v>1367</v>
      </c>
      <c r="M1397" s="63" t="str">
        <f>VLOOKUP(D1397,'[3]NEW LEGEND 2026'!G:I,3,0)</f>
        <v>HONDA</v>
      </c>
      <c r="N1397" s="63" t="str">
        <f>VLOOKUP(D1397,'[3]NEW LEGEND 2026'!G:J,4,0)</f>
        <v>RED</v>
      </c>
      <c r="O1397" s="68" t="str">
        <f t="shared" si="127"/>
        <v>JUL</v>
      </c>
      <c r="P1397" s="68">
        <f t="shared" si="128"/>
        <v>15</v>
      </c>
      <c r="Q1397" s="68">
        <f t="shared" si="129"/>
        <v>2026</v>
      </c>
      <c r="R1397" s="69">
        <f t="shared" si="130"/>
        <v>-165.41562500000146</v>
      </c>
      <c r="S1397" s="69">
        <f t="shared" si="131"/>
        <v>-165.41562500000146</v>
      </c>
      <c r="T1397" s="70" t="str">
        <f t="shared" si="132"/>
        <v>1-30 DAYS</v>
      </c>
      <c r="U1397" s="70" t="str">
        <f t="shared" si="132"/>
        <v>1-30 DAYS</v>
      </c>
    </row>
    <row r="1398" spans="1:21">
      <c r="A1398" s="63" t="str">
        <f>VLOOKUP(L1398,[1]Sheet1!$N:$P,3,0)</f>
        <v>M2 STO. TOMAS</v>
      </c>
      <c r="B1398" s="66">
        <v>46218.415625000001</v>
      </c>
      <c r="C1398" s="66">
        <v>46218.415625000001</v>
      </c>
      <c r="D1398" s="67" t="s">
        <v>966</v>
      </c>
      <c r="E1398" s="67" t="s">
        <v>967</v>
      </c>
      <c r="F1398" s="1">
        <v>1</v>
      </c>
      <c r="G1398" s="63" t="str">
        <f>VLOOKUP(D1398,[2]MINDANAO!$B:$C,2,0)</f>
        <v>TMX150 SUPREMO</v>
      </c>
      <c r="H1398" s="67">
        <v>76598</v>
      </c>
      <c r="I1398" s="63" t="str">
        <f>VLOOKUP(L1398,'[3]NEW LEGEND 2026'!M:S,7,0)</f>
        <v>ULTIMATE</v>
      </c>
      <c r="J1398" s="67" t="s">
        <v>3640</v>
      </c>
      <c r="K1398" s="67" t="s">
        <v>3641</v>
      </c>
      <c r="L1398" s="67" t="s">
        <v>1367</v>
      </c>
      <c r="M1398" s="63" t="str">
        <f>VLOOKUP(D1398,'[3]NEW LEGEND 2026'!G:I,3,0)</f>
        <v>HONDA</v>
      </c>
      <c r="N1398" s="63" t="str">
        <f>VLOOKUP(D1398,'[3]NEW LEGEND 2026'!G:J,4,0)</f>
        <v>RED</v>
      </c>
      <c r="O1398" s="68" t="str">
        <f t="shared" si="127"/>
        <v>JUL</v>
      </c>
      <c r="P1398" s="68">
        <f t="shared" si="128"/>
        <v>15</v>
      </c>
      <c r="Q1398" s="68">
        <f t="shared" si="129"/>
        <v>2026</v>
      </c>
      <c r="R1398" s="69">
        <f t="shared" si="130"/>
        <v>-165.41562500000146</v>
      </c>
      <c r="S1398" s="69">
        <f t="shared" si="131"/>
        <v>-165.41562500000146</v>
      </c>
      <c r="T1398" s="70" t="str">
        <f t="shared" si="132"/>
        <v>1-30 DAYS</v>
      </c>
      <c r="U1398" s="70" t="str">
        <f t="shared" si="132"/>
        <v>1-30 DAYS</v>
      </c>
    </row>
    <row r="1399" spans="1:21">
      <c r="A1399" s="63" t="str">
        <f>VLOOKUP(L1399,[1]Sheet1!$N:$P,3,0)</f>
        <v>M2 STO. TOMAS</v>
      </c>
      <c r="B1399" s="66">
        <v>46218.415625000001</v>
      </c>
      <c r="C1399" s="66">
        <v>46218.415625000001</v>
      </c>
      <c r="D1399" s="67" t="s">
        <v>853</v>
      </c>
      <c r="E1399" s="67" t="s">
        <v>854</v>
      </c>
      <c r="F1399" s="1">
        <v>1</v>
      </c>
      <c r="G1399" s="63" t="str">
        <f>VLOOKUP(D1399,[2]MINDANAO!$B:$C,2,0)</f>
        <v>TMX150 SUPREMO</v>
      </c>
      <c r="H1399" s="67">
        <v>76598</v>
      </c>
      <c r="I1399" s="63" t="str">
        <f>VLOOKUP(L1399,'[3]NEW LEGEND 2026'!M:S,7,0)</f>
        <v>ULTIMATE</v>
      </c>
      <c r="J1399" s="67" t="s">
        <v>3642</v>
      </c>
      <c r="K1399" s="67" t="s">
        <v>3643</v>
      </c>
      <c r="L1399" s="67" t="s">
        <v>1367</v>
      </c>
      <c r="M1399" s="63" t="str">
        <f>VLOOKUP(D1399,'[3]NEW LEGEND 2026'!G:I,3,0)</f>
        <v>HONDA</v>
      </c>
      <c r="N1399" s="63" t="str">
        <f>VLOOKUP(D1399,'[3]NEW LEGEND 2026'!G:J,4,0)</f>
        <v>BLACK</v>
      </c>
      <c r="O1399" s="68" t="str">
        <f t="shared" si="127"/>
        <v>JUL</v>
      </c>
      <c r="P1399" s="68">
        <f t="shared" si="128"/>
        <v>15</v>
      </c>
      <c r="Q1399" s="68">
        <f t="shared" si="129"/>
        <v>2026</v>
      </c>
      <c r="R1399" s="69">
        <f t="shared" si="130"/>
        <v>-165.41562500000146</v>
      </c>
      <c r="S1399" s="69">
        <f t="shared" si="131"/>
        <v>-165.41562500000146</v>
      </c>
      <c r="T1399" s="70" t="str">
        <f t="shared" si="132"/>
        <v>1-30 DAYS</v>
      </c>
      <c r="U1399" s="70" t="str">
        <f t="shared" si="132"/>
        <v>1-30 DAYS</v>
      </c>
    </row>
    <row r="1400" spans="1:21">
      <c r="A1400" s="63" t="str">
        <f>VLOOKUP(L1400,[1]Sheet1!$N:$P,3,0)</f>
        <v>M2 STO. TOMAS</v>
      </c>
      <c r="B1400" s="66">
        <v>46218.415625000001</v>
      </c>
      <c r="C1400" s="66">
        <v>46218.415625000001</v>
      </c>
      <c r="D1400" s="67" t="s">
        <v>853</v>
      </c>
      <c r="E1400" s="67" t="s">
        <v>854</v>
      </c>
      <c r="F1400" s="1">
        <v>1</v>
      </c>
      <c r="G1400" s="63" t="str">
        <f>VLOOKUP(D1400,[2]MINDANAO!$B:$C,2,0)</f>
        <v>TMX150 SUPREMO</v>
      </c>
      <c r="H1400" s="67">
        <v>76598</v>
      </c>
      <c r="I1400" s="63" t="str">
        <f>VLOOKUP(L1400,'[3]NEW LEGEND 2026'!M:S,7,0)</f>
        <v>ULTIMATE</v>
      </c>
      <c r="J1400" s="67" t="s">
        <v>3644</v>
      </c>
      <c r="K1400" s="67" t="s">
        <v>3645</v>
      </c>
      <c r="L1400" s="67" t="s">
        <v>1367</v>
      </c>
      <c r="M1400" s="63" t="str">
        <f>VLOOKUP(D1400,'[3]NEW LEGEND 2026'!G:I,3,0)</f>
        <v>HONDA</v>
      </c>
      <c r="N1400" s="63" t="str">
        <f>VLOOKUP(D1400,'[3]NEW LEGEND 2026'!G:J,4,0)</f>
        <v>BLACK</v>
      </c>
      <c r="O1400" s="68" t="str">
        <f t="shared" si="127"/>
        <v>JUL</v>
      </c>
      <c r="P1400" s="68">
        <f t="shared" si="128"/>
        <v>15</v>
      </c>
      <c r="Q1400" s="68">
        <f t="shared" si="129"/>
        <v>2026</v>
      </c>
      <c r="R1400" s="69">
        <f t="shared" si="130"/>
        <v>-165.41562500000146</v>
      </c>
      <c r="S1400" s="69">
        <f t="shared" si="131"/>
        <v>-165.41562500000146</v>
      </c>
      <c r="T1400" s="70" t="str">
        <f t="shared" si="132"/>
        <v>1-30 DAYS</v>
      </c>
      <c r="U1400" s="70" t="str">
        <f t="shared" si="132"/>
        <v>1-30 DAYS</v>
      </c>
    </row>
    <row r="1401" spans="1:21">
      <c r="A1401" s="63" t="str">
        <f>VLOOKUP(L1401,[1]Sheet1!$N:$P,3,0)</f>
        <v>M2 ECOLAND</v>
      </c>
      <c r="B1401" s="66">
        <v>46216.682164351849</v>
      </c>
      <c r="C1401" s="66">
        <v>46218.443298611113</v>
      </c>
      <c r="D1401" s="67" t="s">
        <v>3394</v>
      </c>
      <c r="E1401" s="67" t="s">
        <v>3395</v>
      </c>
      <c r="F1401" s="1">
        <v>1</v>
      </c>
      <c r="G1401" s="63" t="str">
        <f>VLOOKUP(D1401,[2]MINDANAO!$B:$C,2,0)</f>
        <v>BURGMAN 15</v>
      </c>
      <c r="H1401" s="67">
        <v>139508.93</v>
      </c>
      <c r="I1401" s="63" t="str">
        <f>VLOOKUP(L1401,'[3]NEW LEGEND 2026'!M:S,7,0)</f>
        <v>ULTIMATE</v>
      </c>
      <c r="J1401" s="67" t="s">
        <v>3646</v>
      </c>
      <c r="K1401" s="67" t="s">
        <v>3647</v>
      </c>
      <c r="L1401" s="67" t="s">
        <v>1004</v>
      </c>
      <c r="M1401" s="63" t="str">
        <f>VLOOKUP(D1401,'[3]NEW LEGEND 2026'!G:I,3,0)</f>
        <v>SUZUKI</v>
      </c>
      <c r="N1401" s="63" t="str">
        <f>VLOOKUP(D1401,'[3]NEW LEGEND 2026'!G:J,4,0)</f>
        <v>BLACK/GRAY</v>
      </c>
      <c r="O1401" s="68" t="str">
        <f t="shared" si="127"/>
        <v>JUL</v>
      </c>
      <c r="P1401" s="68">
        <f t="shared" si="128"/>
        <v>15</v>
      </c>
      <c r="Q1401" s="68">
        <f t="shared" si="129"/>
        <v>2026</v>
      </c>
      <c r="R1401" s="69">
        <f t="shared" si="130"/>
        <v>-165.44329861111328</v>
      </c>
      <c r="S1401" s="69">
        <f t="shared" si="131"/>
        <v>-163.68216435184877</v>
      </c>
      <c r="T1401" s="70" t="str">
        <f t="shared" si="132"/>
        <v>1-30 DAYS</v>
      </c>
      <c r="U1401" s="70" t="str">
        <f t="shared" si="132"/>
        <v>1-30 DAYS</v>
      </c>
    </row>
    <row r="1402" spans="1:21">
      <c r="A1402" s="63" t="str">
        <f>VLOOKUP(L1402,[1]Sheet1!$N:$P,3,0)</f>
        <v>M2 CATALUNAN GRANDE</v>
      </c>
      <c r="B1402" s="66">
        <v>46218.463229166657</v>
      </c>
      <c r="C1402" s="66">
        <v>46218.463229166657</v>
      </c>
      <c r="D1402" s="67" t="s">
        <v>2540</v>
      </c>
      <c r="E1402" s="67" t="s">
        <v>2541</v>
      </c>
      <c r="F1402" s="1">
        <v>1</v>
      </c>
      <c r="G1402" s="63" t="str">
        <f>VLOOKUP(D1402,[2]MINDANAO!$B:$C,2,0)</f>
        <v>ADV160 ABS</v>
      </c>
      <c r="H1402" s="67">
        <v>155100</v>
      </c>
      <c r="I1402" s="63" t="str">
        <f>VLOOKUP(L1402,'[3]NEW LEGEND 2026'!M:S,7,0)</f>
        <v>ULTIMATE</v>
      </c>
      <c r="J1402" s="67" t="s">
        <v>3648</v>
      </c>
      <c r="K1402" s="67" t="s">
        <v>3649</v>
      </c>
      <c r="L1402" s="67" t="s">
        <v>675</v>
      </c>
      <c r="M1402" s="63" t="str">
        <f>VLOOKUP(D1402,'[3]NEW LEGEND 2026'!G:I,3,0)</f>
        <v>HONDA</v>
      </c>
      <c r="N1402" s="63" t="str">
        <f>VLOOKUP(D1402,'[3]NEW LEGEND 2026'!G:J,4,0)</f>
        <v>BLACK</v>
      </c>
      <c r="O1402" s="68" t="str">
        <f t="shared" si="127"/>
        <v>JUL</v>
      </c>
      <c r="P1402" s="68">
        <f t="shared" si="128"/>
        <v>15</v>
      </c>
      <c r="Q1402" s="68">
        <f t="shared" si="129"/>
        <v>2026</v>
      </c>
      <c r="R1402" s="69">
        <f t="shared" si="130"/>
        <v>-165.46322916665667</v>
      </c>
      <c r="S1402" s="69">
        <f t="shared" si="131"/>
        <v>-165.46322916665667</v>
      </c>
      <c r="T1402" s="70" t="str">
        <f t="shared" si="132"/>
        <v>1-30 DAYS</v>
      </c>
      <c r="U1402" s="70" t="str">
        <f t="shared" si="132"/>
        <v>1-30 DAYS</v>
      </c>
    </row>
    <row r="1403" spans="1:21">
      <c r="A1403" s="63" t="str">
        <f>VLOOKUP(L1403,[1]Sheet1!$N:$P,3,0)</f>
        <v>M2 CATALUNAN GRANDE</v>
      </c>
      <c r="B1403" s="66">
        <v>46218.463229166657</v>
      </c>
      <c r="C1403" s="66">
        <v>46218.463229166657</v>
      </c>
      <c r="D1403" s="67" t="s">
        <v>2540</v>
      </c>
      <c r="E1403" s="67" t="s">
        <v>2541</v>
      </c>
      <c r="F1403" s="1">
        <v>1</v>
      </c>
      <c r="G1403" s="63" t="str">
        <f>VLOOKUP(D1403,[2]MINDANAO!$B:$C,2,0)</f>
        <v>ADV160 ABS</v>
      </c>
      <c r="H1403" s="67">
        <v>155100</v>
      </c>
      <c r="I1403" s="63" t="str">
        <f>VLOOKUP(L1403,'[3]NEW LEGEND 2026'!M:S,7,0)</f>
        <v>ULTIMATE</v>
      </c>
      <c r="J1403" s="67" t="s">
        <v>3650</v>
      </c>
      <c r="K1403" s="67" t="s">
        <v>3651</v>
      </c>
      <c r="L1403" s="67" t="s">
        <v>675</v>
      </c>
      <c r="M1403" s="63" t="str">
        <f>VLOOKUP(D1403,'[3]NEW LEGEND 2026'!G:I,3,0)</f>
        <v>HONDA</v>
      </c>
      <c r="N1403" s="63" t="str">
        <f>VLOOKUP(D1403,'[3]NEW LEGEND 2026'!G:J,4,0)</f>
        <v>BLACK</v>
      </c>
      <c r="O1403" s="68" t="str">
        <f t="shared" si="127"/>
        <v>JUL</v>
      </c>
      <c r="P1403" s="68">
        <f t="shared" si="128"/>
        <v>15</v>
      </c>
      <c r="Q1403" s="68">
        <f t="shared" si="129"/>
        <v>2026</v>
      </c>
      <c r="R1403" s="69">
        <f t="shared" si="130"/>
        <v>-165.46322916665667</v>
      </c>
      <c r="S1403" s="69">
        <f t="shared" si="131"/>
        <v>-165.46322916665667</v>
      </c>
      <c r="T1403" s="70" t="str">
        <f t="shared" si="132"/>
        <v>1-30 DAYS</v>
      </c>
      <c r="U1403" s="70" t="str">
        <f t="shared" si="132"/>
        <v>1-30 DAYS</v>
      </c>
    </row>
    <row r="1404" spans="1:21">
      <c r="A1404" s="63" t="str">
        <f>VLOOKUP(L1404,[1]Sheet1!$N:$P,3,0)</f>
        <v>M1 SAN FRANCISCO</v>
      </c>
      <c r="B1404" s="66">
        <v>46216.685659722221</v>
      </c>
      <c r="C1404" s="66">
        <v>46218.540266203701</v>
      </c>
      <c r="D1404" s="67" t="s">
        <v>2165</v>
      </c>
      <c r="E1404" s="67" t="s">
        <v>2166</v>
      </c>
      <c r="F1404" s="1">
        <v>1</v>
      </c>
      <c r="G1404" s="63" t="str">
        <f>VLOOKUP(D1404,[2]MINDANAO!$B:$C,2,0)</f>
        <v>CLICK160 FI</v>
      </c>
      <c r="H1404" s="67">
        <v>104990</v>
      </c>
      <c r="I1404" s="63" t="str">
        <f>VLOOKUP(L1404,'[3]NEW LEGEND 2026'!M:S,7,0)</f>
        <v>MUTI</v>
      </c>
      <c r="J1404" s="67" t="s">
        <v>3652</v>
      </c>
      <c r="K1404" s="67" t="s">
        <v>3653</v>
      </c>
      <c r="L1404" s="67" t="s">
        <v>1179</v>
      </c>
      <c r="M1404" s="63" t="str">
        <f>VLOOKUP(D1404,'[3]NEW LEGEND 2026'!G:I,3,0)</f>
        <v>HONDA</v>
      </c>
      <c r="N1404" s="63" t="str">
        <f>VLOOKUP(D1404,'[3]NEW LEGEND 2026'!G:J,4,0)</f>
        <v>SILVER</v>
      </c>
      <c r="O1404" s="68" t="str">
        <f t="shared" si="127"/>
        <v>JUL</v>
      </c>
      <c r="P1404" s="68">
        <f t="shared" si="128"/>
        <v>15</v>
      </c>
      <c r="Q1404" s="68">
        <f t="shared" si="129"/>
        <v>2026</v>
      </c>
      <c r="R1404" s="69">
        <f t="shared" si="130"/>
        <v>-165.54026620370132</v>
      </c>
      <c r="S1404" s="69">
        <f t="shared" si="131"/>
        <v>-163.68565972222132</v>
      </c>
      <c r="T1404" s="70" t="str">
        <f t="shared" si="132"/>
        <v>1-30 DAYS</v>
      </c>
      <c r="U1404" s="70" t="str">
        <f t="shared" si="132"/>
        <v>1-30 DAYS</v>
      </c>
    </row>
    <row r="1405" spans="1:21">
      <c r="A1405" s="63" t="str">
        <f>VLOOKUP(L1405,[1]Sheet1!$N:$P,3,0)</f>
        <v>M1 SAN FRANCISCO</v>
      </c>
      <c r="B1405" s="66">
        <v>46216.685659722221</v>
      </c>
      <c r="C1405" s="66">
        <v>46218.540266203701</v>
      </c>
      <c r="D1405" s="67" t="s">
        <v>2165</v>
      </c>
      <c r="E1405" s="67" t="s">
        <v>2166</v>
      </c>
      <c r="F1405" s="1">
        <v>1</v>
      </c>
      <c r="G1405" s="63" t="str">
        <f>VLOOKUP(D1405,[2]MINDANAO!$B:$C,2,0)</f>
        <v>CLICK160 FI</v>
      </c>
      <c r="H1405" s="67">
        <v>104990</v>
      </c>
      <c r="I1405" s="63" t="str">
        <f>VLOOKUP(L1405,'[3]NEW LEGEND 2026'!M:S,7,0)</f>
        <v>MUTI</v>
      </c>
      <c r="J1405" s="67" t="s">
        <v>3654</v>
      </c>
      <c r="K1405" s="67" t="s">
        <v>3655</v>
      </c>
      <c r="L1405" s="67" t="s">
        <v>1179</v>
      </c>
      <c r="M1405" s="63" t="str">
        <f>VLOOKUP(D1405,'[3]NEW LEGEND 2026'!G:I,3,0)</f>
        <v>HONDA</v>
      </c>
      <c r="N1405" s="63" t="str">
        <f>VLOOKUP(D1405,'[3]NEW LEGEND 2026'!G:J,4,0)</f>
        <v>SILVER</v>
      </c>
      <c r="O1405" s="68" t="str">
        <f t="shared" si="127"/>
        <v>JUL</v>
      </c>
      <c r="P1405" s="68">
        <f t="shared" si="128"/>
        <v>15</v>
      </c>
      <c r="Q1405" s="68">
        <f t="shared" si="129"/>
        <v>2026</v>
      </c>
      <c r="R1405" s="69">
        <f t="shared" si="130"/>
        <v>-165.54026620370132</v>
      </c>
      <c r="S1405" s="69">
        <f t="shared" si="131"/>
        <v>-163.68565972222132</v>
      </c>
      <c r="T1405" s="70" t="str">
        <f t="shared" si="132"/>
        <v>1-30 DAYS</v>
      </c>
      <c r="U1405" s="70" t="str">
        <f t="shared" si="132"/>
        <v>1-30 DAYS</v>
      </c>
    </row>
    <row r="1406" spans="1:21">
      <c r="A1406" s="63" t="str">
        <f>VLOOKUP(L1406,[1]Sheet1!$N:$P,3,0)</f>
        <v>M1 MIDSAYAP</v>
      </c>
      <c r="B1406" s="66">
        <v>46218.561562499999</v>
      </c>
      <c r="C1406" s="66">
        <v>46218.561562499999</v>
      </c>
      <c r="D1406" s="67" t="s">
        <v>2540</v>
      </c>
      <c r="E1406" s="67" t="s">
        <v>2541</v>
      </c>
      <c r="F1406" s="1">
        <v>1</v>
      </c>
      <c r="G1406" s="63" t="str">
        <f>VLOOKUP(D1406,[2]MINDANAO!$B:$C,2,0)</f>
        <v>ADV160 ABS</v>
      </c>
      <c r="H1406" s="67">
        <v>155100</v>
      </c>
      <c r="I1406" s="63" t="str">
        <f>VLOOKUP(L1406,'[3]NEW LEGEND 2026'!M:S,7,0)</f>
        <v>MUTI</v>
      </c>
      <c r="J1406" s="67" t="s">
        <v>3656</v>
      </c>
      <c r="K1406" s="67" t="s">
        <v>3657</v>
      </c>
      <c r="L1406" s="67" t="s">
        <v>1579</v>
      </c>
      <c r="M1406" s="63" t="str">
        <f>VLOOKUP(D1406,'[3]NEW LEGEND 2026'!G:I,3,0)</f>
        <v>HONDA</v>
      </c>
      <c r="N1406" s="63" t="str">
        <f>VLOOKUP(D1406,'[3]NEW LEGEND 2026'!G:J,4,0)</f>
        <v>BLACK</v>
      </c>
      <c r="O1406" s="68" t="str">
        <f t="shared" si="127"/>
        <v>JUL</v>
      </c>
      <c r="P1406" s="68">
        <f t="shared" si="128"/>
        <v>15</v>
      </c>
      <c r="Q1406" s="68">
        <f t="shared" si="129"/>
        <v>2026</v>
      </c>
      <c r="R1406" s="69">
        <f t="shared" si="130"/>
        <v>-165.56156249999913</v>
      </c>
      <c r="S1406" s="69">
        <f t="shared" si="131"/>
        <v>-165.56156249999913</v>
      </c>
      <c r="T1406" s="70" t="str">
        <f t="shared" si="132"/>
        <v>1-30 DAYS</v>
      </c>
      <c r="U1406" s="70" t="str">
        <f t="shared" si="132"/>
        <v>1-30 DAYS</v>
      </c>
    </row>
    <row r="1407" spans="1:21">
      <c r="A1407" s="63" t="str">
        <f>VLOOKUP(L1407,[1]Sheet1!$N:$P,3,0)</f>
        <v>M1 MIDSAYAP</v>
      </c>
      <c r="B1407" s="66">
        <v>46218.561562499999</v>
      </c>
      <c r="C1407" s="66">
        <v>46218.561562499999</v>
      </c>
      <c r="D1407" s="67" t="s">
        <v>2540</v>
      </c>
      <c r="E1407" s="67" t="s">
        <v>2541</v>
      </c>
      <c r="F1407" s="1">
        <v>1</v>
      </c>
      <c r="G1407" s="63" t="str">
        <f>VLOOKUP(D1407,[2]MINDANAO!$B:$C,2,0)</f>
        <v>ADV160 ABS</v>
      </c>
      <c r="H1407" s="67">
        <v>155100</v>
      </c>
      <c r="I1407" s="63" t="str">
        <f>VLOOKUP(L1407,'[3]NEW LEGEND 2026'!M:S,7,0)</f>
        <v>MUTI</v>
      </c>
      <c r="J1407" s="67" t="s">
        <v>3658</v>
      </c>
      <c r="K1407" s="67" t="s">
        <v>3659</v>
      </c>
      <c r="L1407" s="67" t="s">
        <v>1579</v>
      </c>
      <c r="M1407" s="63" t="str">
        <f>VLOOKUP(D1407,'[3]NEW LEGEND 2026'!G:I,3,0)</f>
        <v>HONDA</v>
      </c>
      <c r="N1407" s="63" t="str">
        <f>VLOOKUP(D1407,'[3]NEW LEGEND 2026'!G:J,4,0)</f>
        <v>BLACK</v>
      </c>
      <c r="O1407" s="68" t="str">
        <f t="shared" si="127"/>
        <v>JUL</v>
      </c>
      <c r="P1407" s="68">
        <f t="shared" si="128"/>
        <v>15</v>
      </c>
      <c r="Q1407" s="68">
        <f t="shared" si="129"/>
        <v>2026</v>
      </c>
      <c r="R1407" s="69">
        <f t="shared" si="130"/>
        <v>-165.56156249999913</v>
      </c>
      <c r="S1407" s="69">
        <f t="shared" si="131"/>
        <v>-165.56156249999913</v>
      </c>
      <c r="T1407" s="70" t="str">
        <f t="shared" si="132"/>
        <v>1-30 DAYS</v>
      </c>
      <c r="U1407" s="70" t="str">
        <f t="shared" si="132"/>
        <v>1-30 DAYS</v>
      </c>
    </row>
    <row r="1408" spans="1:21">
      <c r="A1408" s="63" t="str">
        <f>VLOOKUP(L1408,[1]Sheet1!$N:$P,3,0)</f>
        <v>M1 VALENCIA</v>
      </c>
      <c r="B1408" s="66">
        <v>46217.601076388892</v>
      </c>
      <c r="C1408" s="66">
        <v>46218.604143518518</v>
      </c>
      <c r="D1408" s="67" t="s">
        <v>907</v>
      </c>
      <c r="E1408" s="67" t="s">
        <v>908</v>
      </c>
      <c r="F1408" s="1">
        <v>1</v>
      </c>
      <c r="G1408" s="63" t="str">
        <f>VLOOKUP(D1408,[2]MINDANAO!$B:$C,2,0)</f>
        <v>CT125</v>
      </c>
      <c r="H1408" s="67">
        <v>59246</v>
      </c>
      <c r="I1408" s="63" t="str">
        <f>VLOOKUP(L1408,'[3]NEW LEGEND 2026'!M:S,7,0)</f>
        <v>MUTI</v>
      </c>
      <c r="J1408" s="67" t="s">
        <v>3660</v>
      </c>
      <c r="K1408" s="67" t="s">
        <v>3661</v>
      </c>
      <c r="L1408" s="67" t="s">
        <v>616</v>
      </c>
      <c r="M1408" s="63" t="str">
        <f>VLOOKUP(D1408,'[3]NEW LEGEND 2026'!G:I,3,0)</f>
        <v>KAWASAKI</v>
      </c>
      <c r="N1408" s="63" t="str">
        <f>VLOOKUP(D1408,'[3]NEW LEGEND 2026'!G:J,4,0)</f>
        <v>BLACK/GRAY</v>
      </c>
      <c r="O1408" s="68" t="str">
        <f t="shared" si="127"/>
        <v>JUL</v>
      </c>
      <c r="P1408" s="68">
        <f t="shared" si="128"/>
        <v>15</v>
      </c>
      <c r="Q1408" s="68">
        <f t="shared" si="129"/>
        <v>2026</v>
      </c>
      <c r="R1408" s="69">
        <f t="shared" si="130"/>
        <v>-165.60414351851796</v>
      </c>
      <c r="S1408" s="69">
        <f t="shared" si="131"/>
        <v>-164.60107638889167</v>
      </c>
      <c r="T1408" s="70" t="str">
        <f t="shared" si="132"/>
        <v>1-30 DAYS</v>
      </c>
      <c r="U1408" s="70" t="str">
        <f t="shared" si="132"/>
        <v>1-30 DAYS</v>
      </c>
    </row>
    <row r="1409" spans="1:21">
      <c r="A1409" s="63" t="str">
        <f>VLOOKUP(L1409,[1]Sheet1!$N:$P,3,0)</f>
        <v>M1 VALENCIA</v>
      </c>
      <c r="B1409" s="66">
        <v>46217.610590277778</v>
      </c>
      <c r="C1409" s="66">
        <v>46218.604143518518</v>
      </c>
      <c r="D1409" s="67" t="s">
        <v>907</v>
      </c>
      <c r="E1409" s="67" t="s">
        <v>908</v>
      </c>
      <c r="F1409" s="1">
        <v>1</v>
      </c>
      <c r="G1409" s="63" t="str">
        <f>VLOOKUP(D1409,[2]MINDANAO!$B:$C,2,0)</f>
        <v>CT125</v>
      </c>
      <c r="H1409" s="67">
        <v>59246</v>
      </c>
      <c r="I1409" s="63" t="str">
        <f>VLOOKUP(L1409,'[3]NEW LEGEND 2026'!M:S,7,0)</f>
        <v>MUTI</v>
      </c>
      <c r="J1409" s="67" t="s">
        <v>3662</v>
      </c>
      <c r="K1409" s="67" t="s">
        <v>3663</v>
      </c>
      <c r="L1409" s="67" t="s">
        <v>616</v>
      </c>
      <c r="M1409" s="63" t="str">
        <f>VLOOKUP(D1409,'[3]NEW LEGEND 2026'!G:I,3,0)</f>
        <v>KAWASAKI</v>
      </c>
      <c r="N1409" s="63" t="str">
        <f>VLOOKUP(D1409,'[3]NEW LEGEND 2026'!G:J,4,0)</f>
        <v>BLACK/GRAY</v>
      </c>
      <c r="O1409" s="68" t="str">
        <f t="shared" si="127"/>
        <v>JUL</v>
      </c>
      <c r="P1409" s="68">
        <f t="shared" si="128"/>
        <v>15</v>
      </c>
      <c r="Q1409" s="68">
        <f t="shared" si="129"/>
        <v>2026</v>
      </c>
      <c r="R1409" s="69">
        <f t="shared" si="130"/>
        <v>-165.60414351851796</v>
      </c>
      <c r="S1409" s="69">
        <f t="shared" si="131"/>
        <v>-164.6105902777781</v>
      </c>
      <c r="T1409" s="70" t="str">
        <f t="shared" si="132"/>
        <v>1-30 DAYS</v>
      </c>
      <c r="U1409" s="70" t="str">
        <f t="shared" si="132"/>
        <v>1-30 DAYS</v>
      </c>
    </row>
    <row r="1410" spans="1:21">
      <c r="A1410" s="63" t="str">
        <f>VLOOKUP(L1410,[1]Sheet1!$N:$P,3,0)</f>
        <v>M1 VALENCIA</v>
      </c>
      <c r="B1410" s="66">
        <v>46217.601076388892</v>
      </c>
      <c r="C1410" s="66">
        <v>46218.604143518518</v>
      </c>
      <c r="D1410" s="67" t="s">
        <v>907</v>
      </c>
      <c r="E1410" s="67" t="s">
        <v>908</v>
      </c>
      <c r="F1410" s="1">
        <v>1</v>
      </c>
      <c r="G1410" s="63" t="str">
        <f>VLOOKUP(D1410,[2]MINDANAO!$B:$C,2,0)</f>
        <v>CT125</v>
      </c>
      <c r="H1410" s="67">
        <v>59246</v>
      </c>
      <c r="I1410" s="63" t="str">
        <f>VLOOKUP(L1410,'[3]NEW LEGEND 2026'!M:S,7,0)</f>
        <v>MUTI</v>
      </c>
      <c r="J1410" s="67" t="s">
        <v>3664</v>
      </c>
      <c r="K1410" s="67" t="s">
        <v>3665</v>
      </c>
      <c r="L1410" s="67" t="s">
        <v>616</v>
      </c>
      <c r="M1410" s="63" t="str">
        <f>VLOOKUP(D1410,'[3]NEW LEGEND 2026'!G:I,3,0)</f>
        <v>KAWASAKI</v>
      </c>
      <c r="N1410" s="63" t="str">
        <f>VLOOKUP(D1410,'[3]NEW LEGEND 2026'!G:J,4,0)</f>
        <v>BLACK/GRAY</v>
      </c>
      <c r="O1410" s="68" t="str">
        <f t="shared" ref="O1410:O1473" si="133">CHOOSE(MONTH(C1410),"JAN","FEB","MAR","APR","MAY","JUN","JUL","AUG","SEP","OCT","NOV","DEC")</f>
        <v>JUL</v>
      </c>
      <c r="P1410" s="68">
        <f t="shared" ref="P1410:P1473" si="134">DAY(C1410)</f>
        <v>15</v>
      </c>
      <c r="Q1410" s="68">
        <f t="shared" ref="Q1410:Q1473" si="135">YEAR(C1410)</f>
        <v>2026</v>
      </c>
      <c r="R1410" s="69">
        <f t="shared" ref="R1410:R1473" si="136">DATE(2026,1,31)-C1410</f>
        <v>-165.60414351851796</v>
      </c>
      <c r="S1410" s="69">
        <f t="shared" si="131"/>
        <v>-164.60107638889167</v>
      </c>
      <c r="T1410" s="70" t="str">
        <f t="shared" si="132"/>
        <v>1-30 DAYS</v>
      </c>
      <c r="U1410" s="70" t="str">
        <f t="shared" si="132"/>
        <v>1-30 DAYS</v>
      </c>
    </row>
    <row r="1411" spans="1:21">
      <c r="A1411" s="63" t="str">
        <f>VLOOKUP(L1411,[1]Sheet1!$N:$P,3,0)</f>
        <v>M1 VALENCIA</v>
      </c>
      <c r="B1411" s="66">
        <v>46217.601076388892</v>
      </c>
      <c r="C1411" s="66">
        <v>46218.604143518518</v>
      </c>
      <c r="D1411" s="67" t="s">
        <v>907</v>
      </c>
      <c r="E1411" s="67" t="s">
        <v>908</v>
      </c>
      <c r="F1411" s="1">
        <v>1</v>
      </c>
      <c r="G1411" s="63" t="str">
        <f>VLOOKUP(D1411,[2]MINDANAO!$B:$C,2,0)</f>
        <v>CT125</v>
      </c>
      <c r="H1411" s="67">
        <v>59246</v>
      </c>
      <c r="I1411" s="63" t="str">
        <f>VLOOKUP(L1411,'[3]NEW LEGEND 2026'!M:S,7,0)</f>
        <v>MUTI</v>
      </c>
      <c r="J1411" s="67" t="s">
        <v>3666</v>
      </c>
      <c r="K1411" s="67" t="s">
        <v>3667</v>
      </c>
      <c r="L1411" s="67" t="s">
        <v>616</v>
      </c>
      <c r="M1411" s="63" t="str">
        <f>VLOOKUP(D1411,'[3]NEW LEGEND 2026'!G:I,3,0)</f>
        <v>KAWASAKI</v>
      </c>
      <c r="N1411" s="63" t="str">
        <f>VLOOKUP(D1411,'[3]NEW LEGEND 2026'!G:J,4,0)</f>
        <v>BLACK/GRAY</v>
      </c>
      <c r="O1411" s="68" t="str">
        <f t="shared" si="133"/>
        <v>JUL</v>
      </c>
      <c r="P1411" s="68">
        <f t="shared" si="134"/>
        <v>15</v>
      </c>
      <c r="Q1411" s="68">
        <f t="shared" si="135"/>
        <v>2026</v>
      </c>
      <c r="R1411" s="69">
        <f t="shared" si="136"/>
        <v>-165.60414351851796</v>
      </c>
      <c r="S1411" s="69">
        <f t="shared" ref="S1411:S1474" si="137">DATE(2026,1,31)-B1411</f>
        <v>-164.60107638889167</v>
      </c>
      <c r="T1411" s="70" t="str">
        <f t="shared" si="132"/>
        <v>1-30 DAYS</v>
      </c>
      <c r="U1411" s="70" t="str">
        <f t="shared" si="132"/>
        <v>1-30 DAYS</v>
      </c>
    </row>
    <row r="1412" spans="1:21">
      <c r="A1412" s="63" t="str">
        <f>VLOOKUP(L1412,[1]Sheet1!$N:$P,3,0)</f>
        <v>M1 VALENCIA</v>
      </c>
      <c r="B1412" s="66">
        <v>46217.570960648147</v>
      </c>
      <c r="C1412" s="66">
        <v>46218.604259259257</v>
      </c>
      <c r="D1412" s="67" t="s">
        <v>663</v>
      </c>
      <c r="E1412" s="67" t="s">
        <v>664</v>
      </c>
      <c r="F1412" s="1">
        <v>1</v>
      </c>
      <c r="G1412" s="63" t="str">
        <f>VLOOKUP(D1412,[2]MINDANAO!$B:$C,2,0)</f>
        <v>CT125</v>
      </c>
      <c r="H1412" s="67">
        <v>58118</v>
      </c>
      <c r="I1412" s="63" t="str">
        <f>VLOOKUP(L1412,'[3]NEW LEGEND 2026'!M:S,7,0)</f>
        <v>MUTI</v>
      </c>
      <c r="J1412" s="67" t="s">
        <v>3668</v>
      </c>
      <c r="K1412" s="67" t="s">
        <v>3669</v>
      </c>
      <c r="L1412" s="67" t="s">
        <v>616</v>
      </c>
      <c r="M1412" s="63" t="str">
        <f>VLOOKUP(D1412,'[3]NEW LEGEND 2026'!G:I,3,0)</f>
        <v>KAWASAKI</v>
      </c>
      <c r="N1412" s="63" t="str">
        <f>VLOOKUP(D1412,'[3]NEW LEGEND 2026'!G:J,4,0)</f>
        <v>BLACK/RED</v>
      </c>
      <c r="O1412" s="68" t="str">
        <f t="shared" si="133"/>
        <v>JUL</v>
      </c>
      <c r="P1412" s="68">
        <f t="shared" si="134"/>
        <v>15</v>
      </c>
      <c r="Q1412" s="68">
        <f t="shared" si="135"/>
        <v>2026</v>
      </c>
      <c r="R1412" s="69">
        <f t="shared" si="136"/>
        <v>-165.60425925925665</v>
      </c>
      <c r="S1412" s="69">
        <f t="shared" si="137"/>
        <v>-164.57096064814687</v>
      </c>
      <c r="T1412" s="70" t="str">
        <f t="shared" si="132"/>
        <v>1-30 DAYS</v>
      </c>
      <c r="U1412" s="70" t="str">
        <f t="shared" si="132"/>
        <v>1-30 DAYS</v>
      </c>
    </row>
    <row r="1413" spans="1:21">
      <c r="A1413" s="63" t="str">
        <f>VLOOKUP(L1413,[1]Sheet1!$N:$P,3,0)</f>
        <v>M1 VALENCIA</v>
      </c>
      <c r="B1413" s="66">
        <v>46217.58017361111</v>
      </c>
      <c r="C1413" s="66">
        <v>46218.604259259257</v>
      </c>
      <c r="D1413" s="67" t="s">
        <v>663</v>
      </c>
      <c r="E1413" s="67" t="s">
        <v>664</v>
      </c>
      <c r="F1413" s="1">
        <v>1</v>
      </c>
      <c r="G1413" s="63" t="str">
        <f>VLOOKUP(D1413,[2]MINDANAO!$B:$C,2,0)</f>
        <v>CT125</v>
      </c>
      <c r="H1413" s="67">
        <v>58118</v>
      </c>
      <c r="I1413" s="63" t="str">
        <f>VLOOKUP(L1413,'[3]NEW LEGEND 2026'!M:S,7,0)</f>
        <v>MUTI</v>
      </c>
      <c r="J1413" s="67" t="s">
        <v>3670</v>
      </c>
      <c r="K1413" s="67" t="s">
        <v>3671</v>
      </c>
      <c r="L1413" s="67" t="s">
        <v>616</v>
      </c>
      <c r="M1413" s="63" t="str">
        <f>VLOOKUP(D1413,'[3]NEW LEGEND 2026'!G:I,3,0)</f>
        <v>KAWASAKI</v>
      </c>
      <c r="N1413" s="63" t="str">
        <f>VLOOKUP(D1413,'[3]NEW LEGEND 2026'!G:J,4,0)</f>
        <v>BLACK/RED</v>
      </c>
      <c r="O1413" s="68" t="str">
        <f t="shared" si="133"/>
        <v>JUL</v>
      </c>
      <c r="P1413" s="68">
        <f t="shared" si="134"/>
        <v>15</v>
      </c>
      <c r="Q1413" s="68">
        <f t="shared" si="135"/>
        <v>2026</v>
      </c>
      <c r="R1413" s="69">
        <f t="shared" si="136"/>
        <v>-165.60425925925665</v>
      </c>
      <c r="S1413" s="69">
        <f t="shared" si="137"/>
        <v>-164.58017361110979</v>
      </c>
      <c r="T1413" s="70" t="str">
        <f t="shared" si="132"/>
        <v>1-30 DAYS</v>
      </c>
      <c r="U1413" s="70" t="str">
        <f t="shared" si="132"/>
        <v>1-30 DAYS</v>
      </c>
    </row>
    <row r="1414" spans="1:21">
      <c r="A1414" s="63" t="str">
        <f>VLOOKUP(L1414,[1]Sheet1!$N:$P,3,0)</f>
        <v>M2 BAYUGAN</v>
      </c>
      <c r="B1414" s="66">
        <v>46216.642858796287</v>
      </c>
      <c r="C1414" s="66">
        <v>46218.609178240738</v>
      </c>
      <c r="D1414" s="67" t="s">
        <v>663</v>
      </c>
      <c r="E1414" s="67" t="s">
        <v>664</v>
      </c>
      <c r="F1414" s="1">
        <v>1</v>
      </c>
      <c r="G1414" s="63" t="str">
        <f>VLOOKUP(D1414,[2]MINDANAO!$B:$C,2,0)</f>
        <v>CT125</v>
      </c>
      <c r="H1414" s="67">
        <v>58118</v>
      </c>
      <c r="I1414" s="63" t="str">
        <f>VLOOKUP(L1414,'[3]NEW LEGEND 2026'!M:S,7,0)</f>
        <v>ULTIMATE</v>
      </c>
      <c r="J1414" s="67" t="s">
        <v>3672</v>
      </c>
      <c r="K1414" s="67" t="s">
        <v>3673</v>
      </c>
      <c r="L1414" s="67" t="s">
        <v>692</v>
      </c>
      <c r="M1414" s="63" t="str">
        <f>VLOOKUP(D1414,'[3]NEW LEGEND 2026'!G:I,3,0)</f>
        <v>KAWASAKI</v>
      </c>
      <c r="N1414" s="63" t="str">
        <f>VLOOKUP(D1414,'[3]NEW LEGEND 2026'!G:J,4,0)</f>
        <v>BLACK/RED</v>
      </c>
      <c r="O1414" s="68" t="str">
        <f t="shared" si="133"/>
        <v>JUL</v>
      </c>
      <c r="P1414" s="68">
        <f t="shared" si="134"/>
        <v>15</v>
      </c>
      <c r="Q1414" s="68">
        <f t="shared" si="135"/>
        <v>2026</v>
      </c>
      <c r="R1414" s="69">
        <f t="shared" si="136"/>
        <v>-165.6091782407384</v>
      </c>
      <c r="S1414" s="69">
        <f t="shared" si="137"/>
        <v>-163.64285879628733</v>
      </c>
      <c r="T1414" s="70" t="str">
        <f t="shared" si="132"/>
        <v>1-30 DAYS</v>
      </c>
      <c r="U1414" s="70" t="str">
        <f t="shared" si="132"/>
        <v>1-30 DAYS</v>
      </c>
    </row>
    <row r="1415" spans="1:21">
      <c r="A1415" s="63" t="str">
        <f>VLOOKUP(L1415,[1]Sheet1!$N:$P,3,0)</f>
        <v>M2 BAYUGAN</v>
      </c>
      <c r="B1415" s="66">
        <v>46216.642870370371</v>
      </c>
      <c r="C1415" s="66">
        <v>46218.609178240738</v>
      </c>
      <c r="D1415" s="67" t="s">
        <v>663</v>
      </c>
      <c r="E1415" s="67" t="s">
        <v>664</v>
      </c>
      <c r="F1415" s="1">
        <v>1</v>
      </c>
      <c r="G1415" s="63" t="str">
        <f>VLOOKUP(D1415,[2]MINDANAO!$B:$C,2,0)</f>
        <v>CT125</v>
      </c>
      <c r="H1415" s="67">
        <v>58118</v>
      </c>
      <c r="I1415" s="63" t="str">
        <f>VLOOKUP(L1415,'[3]NEW LEGEND 2026'!M:S,7,0)</f>
        <v>ULTIMATE</v>
      </c>
      <c r="J1415" s="67" t="s">
        <v>3674</v>
      </c>
      <c r="K1415" s="67" t="s">
        <v>3675</v>
      </c>
      <c r="L1415" s="67" t="s">
        <v>692</v>
      </c>
      <c r="M1415" s="63" t="str">
        <f>VLOOKUP(D1415,'[3]NEW LEGEND 2026'!G:I,3,0)</f>
        <v>KAWASAKI</v>
      </c>
      <c r="N1415" s="63" t="str">
        <f>VLOOKUP(D1415,'[3]NEW LEGEND 2026'!G:J,4,0)</f>
        <v>BLACK/RED</v>
      </c>
      <c r="O1415" s="68" t="str">
        <f t="shared" si="133"/>
        <v>JUL</v>
      </c>
      <c r="P1415" s="68">
        <f t="shared" si="134"/>
        <v>15</v>
      </c>
      <c r="Q1415" s="68">
        <f t="shared" si="135"/>
        <v>2026</v>
      </c>
      <c r="R1415" s="69">
        <f t="shared" si="136"/>
        <v>-165.6091782407384</v>
      </c>
      <c r="S1415" s="69">
        <f t="shared" si="137"/>
        <v>-163.64287037037138</v>
      </c>
      <c r="T1415" s="70" t="str">
        <f t="shared" si="132"/>
        <v>1-30 DAYS</v>
      </c>
      <c r="U1415" s="70" t="str">
        <f t="shared" si="132"/>
        <v>1-30 DAYS</v>
      </c>
    </row>
    <row r="1416" spans="1:21">
      <c r="A1416" s="63" t="str">
        <f>VLOOKUP(L1416,[1]Sheet1!$N:$P,3,0)</f>
        <v>M2 BAYUGAN</v>
      </c>
      <c r="B1416" s="66">
        <v>46216.642870370371</v>
      </c>
      <c r="C1416" s="66">
        <v>46218.609178240738</v>
      </c>
      <c r="D1416" s="67" t="s">
        <v>663</v>
      </c>
      <c r="E1416" s="67" t="s">
        <v>664</v>
      </c>
      <c r="F1416" s="1">
        <v>1</v>
      </c>
      <c r="G1416" s="63" t="str">
        <f>VLOOKUP(D1416,[2]MINDANAO!$B:$C,2,0)</f>
        <v>CT125</v>
      </c>
      <c r="H1416" s="67">
        <v>58118</v>
      </c>
      <c r="I1416" s="63" t="str">
        <f>VLOOKUP(L1416,'[3]NEW LEGEND 2026'!M:S,7,0)</f>
        <v>ULTIMATE</v>
      </c>
      <c r="J1416" s="67" t="s">
        <v>3676</v>
      </c>
      <c r="K1416" s="67" t="s">
        <v>3677</v>
      </c>
      <c r="L1416" s="67" t="s">
        <v>692</v>
      </c>
      <c r="M1416" s="63" t="str">
        <f>VLOOKUP(D1416,'[3]NEW LEGEND 2026'!G:I,3,0)</f>
        <v>KAWASAKI</v>
      </c>
      <c r="N1416" s="63" t="str">
        <f>VLOOKUP(D1416,'[3]NEW LEGEND 2026'!G:J,4,0)</f>
        <v>BLACK/RED</v>
      </c>
      <c r="O1416" s="68" t="str">
        <f t="shared" si="133"/>
        <v>JUL</v>
      </c>
      <c r="P1416" s="68">
        <f t="shared" si="134"/>
        <v>15</v>
      </c>
      <c r="Q1416" s="68">
        <f t="shared" si="135"/>
        <v>2026</v>
      </c>
      <c r="R1416" s="69">
        <f t="shared" si="136"/>
        <v>-165.6091782407384</v>
      </c>
      <c r="S1416" s="69">
        <f t="shared" si="137"/>
        <v>-163.64287037037138</v>
      </c>
      <c r="T1416" s="70" t="str">
        <f t="shared" si="132"/>
        <v>1-30 DAYS</v>
      </c>
      <c r="U1416" s="70" t="str">
        <f t="shared" si="132"/>
        <v>1-30 DAYS</v>
      </c>
    </row>
    <row r="1417" spans="1:21">
      <c r="A1417" s="63" t="str">
        <f>VLOOKUP(L1417,[1]Sheet1!$N:$P,3,0)</f>
        <v>M2 BAYUGAN</v>
      </c>
      <c r="B1417" s="66">
        <v>46216.642870370371</v>
      </c>
      <c r="C1417" s="66">
        <v>46218.609178240738</v>
      </c>
      <c r="D1417" s="67" t="s">
        <v>663</v>
      </c>
      <c r="E1417" s="67" t="s">
        <v>664</v>
      </c>
      <c r="F1417" s="1">
        <v>1</v>
      </c>
      <c r="G1417" s="63" t="str">
        <f>VLOOKUP(D1417,[2]MINDANAO!$B:$C,2,0)</f>
        <v>CT125</v>
      </c>
      <c r="H1417" s="67">
        <v>58118</v>
      </c>
      <c r="I1417" s="63" t="str">
        <f>VLOOKUP(L1417,'[3]NEW LEGEND 2026'!M:S,7,0)</f>
        <v>ULTIMATE</v>
      </c>
      <c r="J1417" s="67" t="s">
        <v>3678</v>
      </c>
      <c r="K1417" s="67" t="s">
        <v>3679</v>
      </c>
      <c r="L1417" s="67" t="s">
        <v>692</v>
      </c>
      <c r="M1417" s="63" t="str">
        <f>VLOOKUP(D1417,'[3]NEW LEGEND 2026'!G:I,3,0)</f>
        <v>KAWASAKI</v>
      </c>
      <c r="N1417" s="63" t="str">
        <f>VLOOKUP(D1417,'[3]NEW LEGEND 2026'!G:J,4,0)</f>
        <v>BLACK/RED</v>
      </c>
      <c r="O1417" s="68" t="str">
        <f t="shared" si="133"/>
        <v>JUL</v>
      </c>
      <c r="P1417" s="68">
        <f t="shared" si="134"/>
        <v>15</v>
      </c>
      <c r="Q1417" s="68">
        <f t="shared" si="135"/>
        <v>2026</v>
      </c>
      <c r="R1417" s="69">
        <f t="shared" si="136"/>
        <v>-165.6091782407384</v>
      </c>
      <c r="S1417" s="69">
        <f t="shared" si="137"/>
        <v>-163.64287037037138</v>
      </c>
      <c r="T1417" s="70" t="str">
        <f t="shared" si="132"/>
        <v>1-30 DAYS</v>
      </c>
      <c r="U1417" s="70" t="str">
        <f t="shared" si="132"/>
        <v>1-30 DAYS</v>
      </c>
    </row>
    <row r="1418" spans="1:21">
      <c r="A1418" s="63" t="str">
        <f>VLOOKUP(L1418,[1]Sheet1!$N:$P,3,0)</f>
        <v>M2 PANABO</v>
      </c>
      <c r="B1418" s="66">
        <v>46216.623240740737</v>
      </c>
      <c r="C1418" s="66">
        <v>46218.63590277778</v>
      </c>
      <c r="D1418" s="67" t="s">
        <v>663</v>
      </c>
      <c r="E1418" s="67" t="s">
        <v>664</v>
      </c>
      <c r="F1418" s="1">
        <v>1</v>
      </c>
      <c r="G1418" s="63" t="str">
        <f>VLOOKUP(D1418,[2]MINDANAO!$B:$C,2,0)</f>
        <v>CT125</v>
      </c>
      <c r="H1418" s="67">
        <v>58118</v>
      </c>
      <c r="I1418" s="63" t="str">
        <f>VLOOKUP(L1418,'[3]NEW LEGEND 2026'!M:S,7,0)</f>
        <v>ULTIMATE</v>
      </c>
      <c r="J1418" s="67" t="s">
        <v>3680</v>
      </c>
      <c r="K1418" s="67" t="s">
        <v>3681</v>
      </c>
      <c r="L1418" s="67" t="s">
        <v>929</v>
      </c>
      <c r="M1418" s="63" t="str">
        <f>VLOOKUP(D1418,'[3]NEW LEGEND 2026'!G:I,3,0)</f>
        <v>KAWASAKI</v>
      </c>
      <c r="N1418" s="63" t="str">
        <f>VLOOKUP(D1418,'[3]NEW LEGEND 2026'!G:J,4,0)</f>
        <v>BLACK/RED</v>
      </c>
      <c r="O1418" s="68" t="str">
        <f t="shared" si="133"/>
        <v>JUL</v>
      </c>
      <c r="P1418" s="68">
        <f t="shared" si="134"/>
        <v>15</v>
      </c>
      <c r="Q1418" s="68">
        <f t="shared" si="135"/>
        <v>2026</v>
      </c>
      <c r="R1418" s="69">
        <f t="shared" si="136"/>
        <v>-165.63590277777985</v>
      </c>
      <c r="S1418" s="69">
        <f t="shared" si="137"/>
        <v>-163.62324074073695</v>
      </c>
      <c r="T1418" s="70" t="str">
        <f t="shared" si="132"/>
        <v>1-30 DAYS</v>
      </c>
      <c r="U1418" s="70" t="str">
        <f t="shared" si="132"/>
        <v>1-30 DAYS</v>
      </c>
    </row>
    <row r="1419" spans="1:21">
      <c r="A1419" s="63" t="str">
        <f>VLOOKUP(L1419,[1]Sheet1!$N:$P,3,0)</f>
        <v>M2 PANABO</v>
      </c>
      <c r="B1419" s="66">
        <v>46216.623252314806</v>
      </c>
      <c r="C1419" s="66">
        <v>46218.63590277778</v>
      </c>
      <c r="D1419" s="67" t="s">
        <v>663</v>
      </c>
      <c r="E1419" s="67" t="s">
        <v>664</v>
      </c>
      <c r="F1419" s="1">
        <v>1</v>
      </c>
      <c r="G1419" s="63" t="str">
        <f>VLOOKUP(D1419,[2]MINDANAO!$B:$C,2,0)</f>
        <v>CT125</v>
      </c>
      <c r="H1419" s="67">
        <v>58118</v>
      </c>
      <c r="I1419" s="63" t="str">
        <f>VLOOKUP(L1419,'[3]NEW LEGEND 2026'!M:S,7,0)</f>
        <v>ULTIMATE</v>
      </c>
      <c r="J1419" s="67" t="s">
        <v>3682</v>
      </c>
      <c r="K1419" s="67" t="s">
        <v>3683</v>
      </c>
      <c r="L1419" s="67" t="s">
        <v>929</v>
      </c>
      <c r="M1419" s="63" t="str">
        <f>VLOOKUP(D1419,'[3]NEW LEGEND 2026'!G:I,3,0)</f>
        <v>KAWASAKI</v>
      </c>
      <c r="N1419" s="63" t="str">
        <f>VLOOKUP(D1419,'[3]NEW LEGEND 2026'!G:J,4,0)</f>
        <v>BLACK/RED</v>
      </c>
      <c r="O1419" s="68" t="str">
        <f t="shared" si="133"/>
        <v>JUL</v>
      </c>
      <c r="P1419" s="68">
        <f t="shared" si="134"/>
        <v>15</v>
      </c>
      <c r="Q1419" s="68">
        <f t="shared" si="135"/>
        <v>2026</v>
      </c>
      <c r="R1419" s="69">
        <f t="shared" si="136"/>
        <v>-165.63590277777985</v>
      </c>
      <c r="S1419" s="69">
        <f t="shared" si="137"/>
        <v>-163.62325231480645</v>
      </c>
      <c r="T1419" s="70" t="str">
        <f t="shared" si="132"/>
        <v>1-30 DAYS</v>
      </c>
      <c r="U1419" s="70" t="str">
        <f t="shared" si="132"/>
        <v>1-30 DAYS</v>
      </c>
    </row>
    <row r="1420" spans="1:21">
      <c r="A1420" s="63" t="str">
        <f>VLOOKUP(L1420,[1]Sheet1!$N:$P,3,0)</f>
        <v>M2 PANABO</v>
      </c>
      <c r="B1420" s="66">
        <v>46216.623252314806</v>
      </c>
      <c r="C1420" s="66">
        <v>46218.63590277778</v>
      </c>
      <c r="D1420" s="67" t="s">
        <v>663</v>
      </c>
      <c r="E1420" s="67" t="s">
        <v>664</v>
      </c>
      <c r="F1420" s="1">
        <v>1</v>
      </c>
      <c r="G1420" s="63" t="str">
        <f>VLOOKUP(D1420,[2]MINDANAO!$B:$C,2,0)</f>
        <v>CT125</v>
      </c>
      <c r="H1420" s="67">
        <v>58118</v>
      </c>
      <c r="I1420" s="63" t="str">
        <f>VLOOKUP(L1420,'[3]NEW LEGEND 2026'!M:S,7,0)</f>
        <v>ULTIMATE</v>
      </c>
      <c r="J1420" s="67" t="s">
        <v>3684</v>
      </c>
      <c r="K1420" s="67" t="s">
        <v>3685</v>
      </c>
      <c r="L1420" s="67" t="s">
        <v>929</v>
      </c>
      <c r="M1420" s="63" t="str">
        <f>VLOOKUP(D1420,'[3]NEW LEGEND 2026'!G:I,3,0)</f>
        <v>KAWASAKI</v>
      </c>
      <c r="N1420" s="63" t="str">
        <f>VLOOKUP(D1420,'[3]NEW LEGEND 2026'!G:J,4,0)</f>
        <v>BLACK/RED</v>
      </c>
      <c r="O1420" s="68" t="str">
        <f t="shared" si="133"/>
        <v>JUL</v>
      </c>
      <c r="P1420" s="68">
        <f t="shared" si="134"/>
        <v>15</v>
      </c>
      <c r="Q1420" s="68">
        <f t="shared" si="135"/>
        <v>2026</v>
      </c>
      <c r="R1420" s="69">
        <f t="shared" si="136"/>
        <v>-165.63590277777985</v>
      </c>
      <c r="S1420" s="69">
        <f t="shared" si="137"/>
        <v>-163.62325231480645</v>
      </c>
      <c r="T1420" s="70" t="str">
        <f t="shared" si="132"/>
        <v>1-30 DAYS</v>
      </c>
      <c r="U1420" s="70" t="str">
        <f t="shared" si="132"/>
        <v>1-30 DAYS</v>
      </c>
    </row>
    <row r="1421" spans="1:21">
      <c r="A1421" s="63" t="str">
        <f>VLOOKUP(L1421,[1]Sheet1!$N:$P,3,0)</f>
        <v>M2 PANABO</v>
      </c>
      <c r="B1421" s="66">
        <v>46216.623252314806</v>
      </c>
      <c r="C1421" s="66">
        <v>46218.63590277778</v>
      </c>
      <c r="D1421" s="67" t="s">
        <v>663</v>
      </c>
      <c r="E1421" s="67" t="s">
        <v>664</v>
      </c>
      <c r="F1421" s="1">
        <v>1</v>
      </c>
      <c r="G1421" s="63" t="str">
        <f>VLOOKUP(D1421,[2]MINDANAO!$B:$C,2,0)</f>
        <v>CT125</v>
      </c>
      <c r="H1421" s="67">
        <v>58118</v>
      </c>
      <c r="I1421" s="63" t="str">
        <f>VLOOKUP(L1421,'[3]NEW LEGEND 2026'!M:S,7,0)</f>
        <v>ULTIMATE</v>
      </c>
      <c r="J1421" s="67" t="s">
        <v>3686</v>
      </c>
      <c r="K1421" s="67" t="s">
        <v>3687</v>
      </c>
      <c r="L1421" s="67" t="s">
        <v>929</v>
      </c>
      <c r="M1421" s="63" t="str">
        <f>VLOOKUP(D1421,'[3]NEW LEGEND 2026'!G:I,3,0)</f>
        <v>KAWASAKI</v>
      </c>
      <c r="N1421" s="63" t="str">
        <f>VLOOKUP(D1421,'[3]NEW LEGEND 2026'!G:J,4,0)</f>
        <v>BLACK/RED</v>
      </c>
      <c r="O1421" s="68" t="str">
        <f t="shared" si="133"/>
        <v>JUL</v>
      </c>
      <c r="P1421" s="68">
        <f t="shared" si="134"/>
        <v>15</v>
      </c>
      <c r="Q1421" s="68">
        <f t="shared" si="135"/>
        <v>2026</v>
      </c>
      <c r="R1421" s="69">
        <f t="shared" si="136"/>
        <v>-165.63590277777985</v>
      </c>
      <c r="S1421" s="69">
        <f t="shared" si="137"/>
        <v>-163.62325231480645</v>
      </c>
      <c r="T1421" s="70" t="str">
        <f t="shared" si="132"/>
        <v>1-30 DAYS</v>
      </c>
      <c r="U1421" s="70" t="str">
        <f t="shared" si="132"/>
        <v>1-30 DAYS</v>
      </c>
    </row>
    <row r="1422" spans="1:21">
      <c r="A1422" s="63" t="str">
        <f>VLOOKUP(L1422,[1]Sheet1!$N:$P,3,0)</f>
        <v>M2 PANABO</v>
      </c>
      <c r="B1422" s="66">
        <v>46216.623252314806</v>
      </c>
      <c r="C1422" s="66">
        <v>46218.63590277778</v>
      </c>
      <c r="D1422" s="67" t="s">
        <v>663</v>
      </c>
      <c r="E1422" s="67" t="s">
        <v>664</v>
      </c>
      <c r="F1422" s="1">
        <v>1</v>
      </c>
      <c r="G1422" s="63" t="str">
        <f>VLOOKUP(D1422,[2]MINDANAO!$B:$C,2,0)</f>
        <v>CT125</v>
      </c>
      <c r="H1422" s="67">
        <v>58118</v>
      </c>
      <c r="I1422" s="63" t="str">
        <f>VLOOKUP(L1422,'[3]NEW LEGEND 2026'!M:S,7,0)</f>
        <v>ULTIMATE</v>
      </c>
      <c r="J1422" s="67" t="s">
        <v>3688</v>
      </c>
      <c r="K1422" s="67" t="s">
        <v>3689</v>
      </c>
      <c r="L1422" s="67" t="s">
        <v>929</v>
      </c>
      <c r="M1422" s="63" t="str">
        <f>VLOOKUP(D1422,'[3]NEW LEGEND 2026'!G:I,3,0)</f>
        <v>KAWASAKI</v>
      </c>
      <c r="N1422" s="63" t="str">
        <f>VLOOKUP(D1422,'[3]NEW LEGEND 2026'!G:J,4,0)</f>
        <v>BLACK/RED</v>
      </c>
      <c r="O1422" s="68" t="str">
        <f t="shared" si="133"/>
        <v>JUL</v>
      </c>
      <c r="P1422" s="68">
        <f t="shared" si="134"/>
        <v>15</v>
      </c>
      <c r="Q1422" s="68">
        <f t="shared" si="135"/>
        <v>2026</v>
      </c>
      <c r="R1422" s="69">
        <f t="shared" si="136"/>
        <v>-165.63590277777985</v>
      </c>
      <c r="S1422" s="69">
        <f t="shared" si="137"/>
        <v>-163.62325231480645</v>
      </c>
      <c r="T1422" s="70" t="str">
        <f t="shared" si="132"/>
        <v>1-30 DAYS</v>
      </c>
      <c r="U1422" s="70" t="str">
        <f t="shared" si="132"/>
        <v>1-30 DAYS</v>
      </c>
    </row>
    <row r="1423" spans="1:21">
      <c r="A1423" s="63" t="str">
        <f>VLOOKUP(L1423,[1]Sheet1!$N:$P,3,0)</f>
        <v>M2 PANABO</v>
      </c>
      <c r="B1423" s="66">
        <v>46216.623252314806</v>
      </c>
      <c r="C1423" s="66">
        <v>46218.63590277778</v>
      </c>
      <c r="D1423" s="67" t="s">
        <v>663</v>
      </c>
      <c r="E1423" s="67" t="s">
        <v>664</v>
      </c>
      <c r="F1423" s="1">
        <v>1</v>
      </c>
      <c r="G1423" s="63" t="str">
        <f>VLOOKUP(D1423,[2]MINDANAO!$B:$C,2,0)</f>
        <v>CT125</v>
      </c>
      <c r="H1423" s="67">
        <v>58118</v>
      </c>
      <c r="I1423" s="63" t="str">
        <f>VLOOKUP(L1423,'[3]NEW LEGEND 2026'!M:S,7,0)</f>
        <v>ULTIMATE</v>
      </c>
      <c r="J1423" s="67" t="s">
        <v>3690</v>
      </c>
      <c r="K1423" s="67" t="s">
        <v>3691</v>
      </c>
      <c r="L1423" s="67" t="s">
        <v>929</v>
      </c>
      <c r="M1423" s="63" t="str">
        <f>VLOOKUP(D1423,'[3]NEW LEGEND 2026'!G:I,3,0)</f>
        <v>KAWASAKI</v>
      </c>
      <c r="N1423" s="63" t="str">
        <f>VLOOKUP(D1423,'[3]NEW LEGEND 2026'!G:J,4,0)</f>
        <v>BLACK/RED</v>
      </c>
      <c r="O1423" s="68" t="str">
        <f t="shared" si="133"/>
        <v>JUL</v>
      </c>
      <c r="P1423" s="68">
        <f t="shared" si="134"/>
        <v>15</v>
      </c>
      <c r="Q1423" s="68">
        <f t="shared" si="135"/>
        <v>2026</v>
      </c>
      <c r="R1423" s="69">
        <f t="shared" si="136"/>
        <v>-165.63590277777985</v>
      </c>
      <c r="S1423" s="69">
        <f t="shared" si="137"/>
        <v>-163.62325231480645</v>
      </c>
      <c r="T1423" s="70" t="str">
        <f t="shared" si="132"/>
        <v>1-30 DAYS</v>
      </c>
      <c r="U1423" s="70" t="str">
        <f t="shared" si="132"/>
        <v>1-30 DAYS</v>
      </c>
    </row>
    <row r="1424" spans="1:21">
      <c r="A1424" s="63" t="str">
        <f>VLOOKUP(L1424,[1]Sheet1!$N:$P,3,0)</f>
        <v>M2 PANABO</v>
      </c>
      <c r="B1424" s="66">
        <v>46216.623252314806</v>
      </c>
      <c r="C1424" s="66">
        <v>46218.63590277778</v>
      </c>
      <c r="D1424" s="67" t="s">
        <v>663</v>
      </c>
      <c r="E1424" s="67" t="s">
        <v>664</v>
      </c>
      <c r="F1424" s="1">
        <v>1</v>
      </c>
      <c r="G1424" s="63" t="str">
        <f>VLOOKUP(D1424,[2]MINDANAO!$B:$C,2,0)</f>
        <v>CT125</v>
      </c>
      <c r="H1424" s="67">
        <v>58118</v>
      </c>
      <c r="I1424" s="63" t="str">
        <f>VLOOKUP(L1424,'[3]NEW LEGEND 2026'!M:S,7,0)</f>
        <v>ULTIMATE</v>
      </c>
      <c r="J1424" s="67" t="s">
        <v>3692</v>
      </c>
      <c r="K1424" s="67" t="s">
        <v>3693</v>
      </c>
      <c r="L1424" s="67" t="s">
        <v>929</v>
      </c>
      <c r="M1424" s="63" t="str">
        <f>VLOOKUP(D1424,'[3]NEW LEGEND 2026'!G:I,3,0)</f>
        <v>KAWASAKI</v>
      </c>
      <c r="N1424" s="63" t="str">
        <f>VLOOKUP(D1424,'[3]NEW LEGEND 2026'!G:J,4,0)</f>
        <v>BLACK/RED</v>
      </c>
      <c r="O1424" s="68" t="str">
        <f t="shared" si="133"/>
        <v>JUL</v>
      </c>
      <c r="P1424" s="68">
        <f t="shared" si="134"/>
        <v>15</v>
      </c>
      <c r="Q1424" s="68">
        <f t="shared" si="135"/>
        <v>2026</v>
      </c>
      <c r="R1424" s="69">
        <f t="shared" si="136"/>
        <v>-165.63590277777985</v>
      </c>
      <c r="S1424" s="69">
        <f t="shared" si="137"/>
        <v>-163.62325231480645</v>
      </c>
      <c r="T1424" s="70" t="str">
        <f t="shared" si="132"/>
        <v>1-30 DAYS</v>
      </c>
      <c r="U1424" s="70" t="str">
        <f t="shared" si="132"/>
        <v>1-30 DAYS</v>
      </c>
    </row>
    <row r="1425" spans="1:21">
      <c r="A1425" s="63" t="str">
        <f>VLOOKUP(L1425,[1]Sheet1!$N:$P,3,0)</f>
        <v>M2 PANABO</v>
      </c>
      <c r="B1425" s="66">
        <v>46216.623252314806</v>
      </c>
      <c r="C1425" s="66">
        <v>46218.63590277778</v>
      </c>
      <c r="D1425" s="67" t="s">
        <v>663</v>
      </c>
      <c r="E1425" s="67" t="s">
        <v>664</v>
      </c>
      <c r="F1425" s="1">
        <v>1</v>
      </c>
      <c r="G1425" s="63" t="str">
        <f>VLOOKUP(D1425,[2]MINDANAO!$B:$C,2,0)</f>
        <v>CT125</v>
      </c>
      <c r="H1425" s="67">
        <v>58118</v>
      </c>
      <c r="I1425" s="63" t="str">
        <f>VLOOKUP(L1425,'[3]NEW LEGEND 2026'!M:S,7,0)</f>
        <v>ULTIMATE</v>
      </c>
      <c r="J1425" s="67" t="s">
        <v>3694</v>
      </c>
      <c r="K1425" s="67" t="s">
        <v>3695</v>
      </c>
      <c r="L1425" s="67" t="s">
        <v>929</v>
      </c>
      <c r="M1425" s="63" t="str">
        <f>VLOOKUP(D1425,'[3]NEW LEGEND 2026'!G:I,3,0)</f>
        <v>KAWASAKI</v>
      </c>
      <c r="N1425" s="63" t="str">
        <f>VLOOKUP(D1425,'[3]NEW LEGEND 2026'!G:J,4,0)</f>
        <v>BLACK/RED</v>
      </c>
      <c r="O1425" s="68" t="str">
        <f t="shared" si="133"/>
        <v>JUL</v>
      </c>
      <c r="P1425" s="68">
        <f t="shared" si="134"/>
        <v>15</v>
      </c>
      <c r="Q1425" s="68">
        <f t="shared" si="135"/>
        <v>2026</v>
      </c>
      <c r="R1425" s="69">
        <f t="shared" si="136"/>
        <v>-165.63590277777985</v>
      </c>
      <c r="S1425" s="69">
        <f t="shared" si="137"/>
        <v>-163.62325231480645</v>
      </c>
      <c r="T1425" s="70" t="str">
        <f t="shared" si="132"/>
        <v>1-30 DAYS</v>
      </c>
      <c r="U1425" s="70" t="str">
        <f t="shared" si="132"/>
        <v>1-30 DAYS</v>
      </c>
    </row>
    <row r="1426" spans="1:21">
      <c r="A1426" s="63" t="str">
        <f>VLOOKUP(L1426,[1]Sheet1!$N:$P,3,0)</f>
        <v>M2 PANABO</v>
      </c>
      <c r="B1426" s="66">
        <v>46216.623252314806</v>
      </c>
      <c r="C1426" s="66">
        <v>46218.63590277778</v>
      </c>
      <c r="D1426" s="67" t="s">
        <v>663</v>
      </c>
      <c r="E1426" s="67" t="s">
        <v>664</v>
      </c>
      <c r="F1426" s="1">
        <v>1</v>
      </c>
      <c r="G1426" s="63" t="str">
        <f>VLOOKUP(D1426,[2]MINDANAO!$B:$C,2,0)</f>
        <v>CT125</v>
      </c>
      <c r="H1426" s="67">
        <v>58118</v>
      </c>
      <c r="I1426" s="63" t="str">
        <f>VLOOKUP(L1426,'[3]NEW LEGEND 2026'!M:S,7,0)</f>
        <v>ULTIMATE</v>
      </c>
      <c r="J1426" s="67" t="s">
        <v>3696</v>
      </c>
      <c r="K1426" s="67" t="s">
        <v>3697</v>
      </c>
      <c r="L1426" s="67" t="s">
        <v>929</v>
      </c>
      <c r="M1426" s="63" t="str">
        <f>VLOOKUP(D1426,'[3]NEW LEGEND 2026'!G:I,3,0)</f>
        <v>KAWASAKI</v>
      </c>
      <c r="N1426" s="63" t="str">
        <f>VLOOKUP(D1426,'[3]NEW LEGEND 2026'!G:J,4,0)</f>
        <v>BLACK/RED</v>
      </c>
      <c r="O1426" s="68" t="str">
        <f t="shared" si="133"/>
        <v>JUL</v>
      </c>
      <c r="P1426" s="68">
        <f t="shared" si="134"/>
        <v>15</v>
      </c>
      <c r="Q1426" s="68">
        <f t="shared" si="135"/>
        <v>2026</v>
      </c>
      <c r="R1426" s="69">
        <f t="shared" si="136"/>
        <v>-165.63590277777985</v>
      </c>
      <c r="S1426" s="69">
        <f t="shared" si="137"/>
        <v>-163.62325231480645</v>
      </c>
      <c r="T1426" s="70" t="str">
        <f t="shared" ref="T1426:U1489" si="138">IF(R1426&lt;=30,"1-30 DAYS",IF(R1426&lt;=60,"31-60 DAYS",IF(R1426&lt;=90,"61-90 DAYS","91 DAYS UP")))</f>
        <v>1-30 DAYS</v>
      </c>
      <c r="U1426" s="70" t="str">
        <f t="shared" si="138"/>
        <v>1-30 DAYS</v>
      </c>
    </row>
    <row r="1427" spans="1:21">
      <c r="A1427" s="63" t="str">
        <f>VLOOKUP(L1427,[1]Sheet1!$N:$P,3,0)</f>
        <v>GREATWALL</v>
      </c>
      <c r="B1427" s="66">
        <v>46219.370949074073</v>
      </c>
      <c r="C1427" s="66">
        <v>46219.370925925927</v>
      </c>
      <c r="D1427" s="67" t="s">
        <v>663</v>
      </c>
      <c r="E1427" s="67" t="s">
        <v>664</v>
      </c>
      <c r="F1427" s="1">
        <v>1</v>
      </c>
      <c r="G1427" s="63" t="str">
        <f>VLOOKUP(D1427,[2]MINDANAO!$B:$C,2,0)</f>
        <v>CT125</v>
      </c>
      <c r="H1427" s="67">
        <v>58118</v>
      </c>
      <c r="I1427" s="63" t="str">
        <f>VLOOKUP(L1427,'[3]NEW LEGEND 2026'!M:S,7,0)</f>
        <v>MUTI</v>
      </c>
      <c r="J1427" s="67" t="s">
        <v>3698</v>
      </c>
      <c r="K1427" s="67" t="s">
        <v>3699</v>
      </c>
      <c r="L1427" s="67" t="s">
        <v>583</v>
      </c>
      <c r="M1427" s="63" t="str">
        <f>VLOOKUP(D1427,'[3]NEW LEGEND 2026'!G:I,3,0)</f>
        <v>KAWASAKI</v>
      </c>
      <c r="N1427" s="63" t="str">
        <f>VLOOKUP(D1427,'[3]NEW LEGEND 2026'!G:J,4,0)</f>
        <v>BLACK/RED</v>
      </c>
      <c r="O1427" s="68" t="str">
        <f t="shared" si="133"/>
        <v>JUL</v>
      </c>
      <c r="P1427" s="68">
        <f t="shared" si="134"/>
        <v>16</v>
      </c>
      <c r="Q1427" s="68">
        <f t="shared" si="135"/>
        <v>2026</v>
      </c>
      <c r="R1427" s="69">
        <f t="shared" si="136"/>
        <v>-166.37092592592671</v>
      </c>
      <c r="S1427" s="69">
        <f t="shared" si="137"/>
        <v>-166.370949074073</v>
      </c>
      <c r="T1427" s="70" t="str">
        <f t="shared" si="138"/>
        <v>1-30 DAYS</v>
      </c>
      <c r="U1427" s="70" t="str">
        <f t="shared" si="138"/>
        <v>1-30 DAYS</v>
      </c>
    </row>
    <row r="1428" spans="1:21">
      <c r="A1428" s="63" t="str">
        <f>VLOOKUP(L1428,[1]Sheet1!$N:$P,3,0)</f>
        <v>GREATWALL</v>
      </c>
      <c r="B1428" s="66">
        <v>46219.370949074073</v>
      </c>
      <c r="C1428" s="66">
        <v>46219.370925925927</v>
      </c>
      <c r="D1428" s="67" t="s">
        <v>663</v>
      </c>
      <c r="E1428" s="67" t="s">
        <v>664</v>
      </c>
      <c r="F1428" s="1">
        <v>1</v>
      </c>
      <c r="G1428" s="63" t="str">
        <f>VLOOKUP(D1428,[2]MINDANAO!$B:$C,2,0)</f>
        <v>CT125</v>
      </c>
      <c r="H1428" s="67">
        <v>58118</v>
      </c>
      <c r="I1428" s="63" t="str">
        <f>VLOOKUP(L1428,'[3]NEW LEGEND 2026'!M:S,7,0)</f>
        <v>MUTI</v>
      </c>
      <c r="J1428" s="67" t="s">
        <v>3700</v>
      </c>
      <c r="K1428" s="67" t="s">
        <v>3701</v>
      </c>
      <c r="L1428" s="67" t="s">
        <v>583</v>
      </c>
      <c r="M1428" s="63" t="str">
        <f>VLOOKUP(D1428,'[3]NEW LEGEND 2026'!G:I,3,0)</f>
        <v>KAWASAKI</v>
      </c>
      <c r="N1428" s="63" t="str">
        <f>VLOOKUP(D1428,'[3]NEW LEGEND 2026'!G:J,4,0)</f>
        <v>BLACK/RED</v>
      </c>
      <c r="O1428" s="68" t="str">
        <f t="shared" si="133"/>
        <v>JUL</v>
      </c>
      <c r="P1428" s="68">
        <f t="shared" si="134"/>
        <v>16</v>
      </c>
      <c r="Q1428" s="68">
        <f t="shared" si="135"/>
        <v>2026</v>
      </c>
      <c r="R1428" s="69">
        <f t="shared" si="136"/>
        <v>-166.37092592592671</v>
      </c>
      <c r="S1428" s="69">
        <f t="shared" si="137"/>
        <v>-166.370949074073</v>
      </c>
      <c r="T1428" s="70" t="str">
        <f t="shared" si="138"/>
        <v>1-30 DAYS</v>
      </c>
      <c r="U1428" s="70" t="str">
        <f t="shared" si="138"/>
        <v>1-30 DAYS</v>
      </c>
    </row>
    <row r="1429" spans="1:21">
      <c r="A1429" s="63" t="str">
        <f>VLOOKUP(L1429,[1]Sheet1!$N:$P,3,0)</f>
        <v>GREATWALL</v>
      </c>
      <c r="B1429" s="66">
        <v>46219.370949074073</v>
      </c>
      <c r="C1429" s="66">
        <v>46219.370925925927</v>
      </c>
      <c r="D1429" s="67" t="s">
        <v>663</v>
      </c>
      <c r="E1429" s="67" t="s">
        <v>664</v>
      </c>
      <c r="F1429" s="1">
        <v>1</v>
      </c>
      <c r="G1429" s="63" t="str">
        <f>VLOOKUP(D1429,[2]MINDANAO!$B:$C,2,0)</f>
        <v>CT125</v>
      </c>
      <c r="H1429" s="67">
        <v>58118</v>
      </c>
      <c r="I1429" s="63" t="str">
        <f>VLOOKUP(L1429,'[3]NEW LEGEND 2026'!M:S,7,0)</f>
        <v>MUTI</v>
      </c>
      <c r="J1429" s="67" t="s">
        <v>3702</v>
      </c>
      <c r="K1429" s="67" t="s">
        <v>3703</v>
      </c>
      <c r="L1429" s="67" t="s">
        <v>583</v>
      </c>
      <c r="M1429" s="63" t="str">
        <f>VLOOKUP(D1429,'[3]NEW LEGEND 2026'!G:I,3,0)</f>
        <v>KAWASAKI</v>
      </c>
      <c r="N1429" s="63" t="str">
        <f>VLOOKUP(D1429,'[3]NEW LEGEND 2026'!G:J,4,0)</f>
        <v>BLACK/RED</v>
      </c>
      <c r="O1429" s="68" t="str">
        <f t="shared" si="133"/>
        <v>JUL</v>
      </c>
      <c r="P1429" s="68">
        <f t="shared" si="134"/>
        <v>16</v>
      </c>
      <c r="Q1429" s="68">
        <f t="shared" si="135"/>
        <v>2026</v>
      </c>
      <c r="R1429" s="69">
        <f t="shared" si="136"/>
        <v>-166.37092592592671</v>
      </c>
      <c r="S1429" s="69">
        <f t="shared" si="137"/>
        <v>-166.370949074073</v>
      </c>
      <c r="T1429" s="70" t="str">
        <f t="shared" si="138"/>
        <v>1-30 DAYS</v>
      </c>
      <c r="U1429" s="70" t="str">
        <f t="shared" si="138"/>
        <v>1-30 DAYS</v>
      </c>
    </row>
    <row r="1430" spans="1:21">
      <c r="A1430" s="63" t="str">
        <f>VLOOKUP(L1430,[1]Sheet1!$N:$P,3,0)</f>
        <v>GREATWALL</v>
      </c>
      <c r="B1430" s="66">
        <v>46219.37096064815</v>
      </c>
      <c r="C1430" s="66">
        <v>46219.370925925927</v>
      </c>
      <c r="D1430" s="67" t="s">
        <v>663</v>
      </c>
      <c r="E1430" s="67" t="s">
        <v>664</v>
      </c>
      <c r="F1430" s="1">
        <v>1</v>
      </c>
      <c r="G1430" s="63" t="str">
        <f>VLOOKUP(D1430,[2]MINDANAO!$B:$C,2,0)</f>
        <v>CT125</v>
      </c>
      <c r="H1430" s="67">
        <v>58118</v>
      </c>
      <c r="I1430" s="63" t="str">
        <f>VLOOKUP(L1430,'[3]NEW LEGEND 2026'!M:S,7,0)</f>
        <v>MUTI</v>
      </c>
      <c r="J1430" s="67" t="s">
        <v>3704</v>
      </c>
      <c r="K1430" s="67" t="s">
        <v>3705</v>
      </c>
      <c r="L1430" s="67" t="s">
        <v>583</v>
      </c>
      <c r="M1430" s="63" t="str">
        <f>VLOOKUP(D1430,'[3]NEW LEGEND 2026'!G:I,3,0)</f>
        <v>KAWASAKI</v>
      </c>
      <c r="N1430" s="63" t="str">
        <f>VLOOKUP(D1430,'[3]NEW LEGEND 2026'!G:J,4,0)</f>
        <v>BLACK/RED</v>
      </c>
      <c r="O1430" s="68" t="str">
        <f t="shared" si="133"/>
        <v>JUL</v>
      </c>
      <c r="P1430" s="68">
        <f t="shared" si="134"/>
        <v>16</v>
      </c>
      <c r="Q1430" s="68">
        <f t="shared" si="135"/>
        <v>2026</v>
      </c>
      <c r="R1430" s="69">
        <f t="shared" si="136"/>
        <v>-166.37092592592671</v>
      </c>
      <c r="S1430" s="69">
        <f t="shared" si="137"/>
        <v>-166.37096064814978</v>
      </c>
      <c r="T1430" s="70" t="str">
        <f t="shared" si="138"/>
        <v>1-30 DAYS</v>
      </c>
      <c r="U1430" s="70" t="str">
        <f t="shared" si="138"/>
        <v>1-30 DAYS</v>
      </c>
    </row>
    <row r="1431" spans="1:21">
      <c r="A1431" s="63" t="str">
        <f>VLOOKUP(L1431,[1]Sheet1!$N:$P,3,0)</f>
        <v>GREATWALL</v>
      </c>
      <c r="B1431" s="66">
        <v>46219.374780092592</v>
      </c>
      <c r="C1431" s="66">
        <v>46219.374756944453</v>
      </c>
      <c r="D1431" s="67" t="s">
        <v>663</v>
      </c>
      <c r="E1431" s="67" t="s">
        <v>664</v>
      </c>
      <c r="F1431" s="1">
        <v>1</v>
      </c>
      <c r="G1431" s="63" t="str">
        <f>VLOOKUP(D1431,[2]MINDANAO!$B:$C,2,0)</f>
        <v>CT125</v>
      </c>
      <c r="H1431" s="67">
        <v>58118</v>
      </c>
      <c r="I1431" s="63" t="str">
        <f>VLOOKUP(L1431,'[3]NEW LEGEND 2026'!M:S,7,0)</f>
        <v>MUTI</v>
      </c>
      <c r="J1431" s="67" t="s">
        <v>3706</v>
      </c>
      <c r="K1431" s="67" t="s">
        <v>3707</v>
      </c>
      <c r="L1431" s="67" t="s">
        <v>583</v>
      </c>
      <c r="M1431" s="63" t="str">
        <f>VLOOKUP(D1431,'[3]NEW LEGEND 2026'!G:I,3,0)</f>
        <v>KAWASAKI</v>
      </c>
      <c r="N1431" s="63" t="str">
        <f>VLOOKUP(D1431,'[3]NEW LEGEND 2026'!G:J,4,0)</f>
        <v>BLACK/RED</v>
      </c>
      <c r="O1431" s="68" t="str">
        <f t="shared" si="133"/>
        <v>JUL</v>
      </c>
      <c r="P1431" s="68">
        <f t="shared" si="134"/>
        <v>16</v>
      </c>
      <c r="Q1431" s="68">
        <f t="shared" si="135"/>
        <v>2026</v>
      </c>
      <c r="R1431" s="69">
        <f t="shared" si="136"/>
        <v>-166.37475694445311</v>
      </c>
      <c r="S1431" s="69">
        <f t="shared" si="137"/>
        <v>-166.37478009259212</v>
      </c>
      <c r="T1431" s="70" t="str">
        <f t="shared" si="138"/>
        <v>1-30 DAYS</v>
      </c>
      <c r="U1431" s="70" t="str">
        <f t="shared" si="138"/>
        <v>1-30 DAYS</v>
      </c>
    </row>
    <row r="1432" spans="1:21">
      <c r="A1432" s="63" t="str">
        <f>VLOOKUP(L1432,[1]Sheet1!$N:$P,3,0)</f>
        <v>GREATWALL</v>
      </c>
      <c r="B1432" s="66">
        <v>46219.374780092592</v>
      </c>
      <c r="C1432" s="66">
        <v>46219.374756944453</v>
      </c>
      <c r="D1432" s="67" t="s">
        <v>663</v>
      </c>
      <c r="E1432" s="67" t="s">
        <v>664</v>
      </c>
      <c r="F1432" s="1">
        <v>1</v>
      </c>
      <c r="G1432" s="63" t="str">
        <f>VLOOKUP(D1432,[2]MINDANAO!$B:$C,2,0)</f>
        <v>CT125</v>
      </c>
      <c r="H1432" s="67">
        <v>58118</v>
      </c>
      <c r="I1432" s="63" t="str">
        <f>VLOOKUP(L1432,'[3]NEW LEGEND 2026'!M:S,7,0)</f>
        <v>MUTI</v>
      </c>
      <c r="J1432" s="67" t="s">
        <v>3708</v>
      </c>
      <c r="K1432" s="67" t="s">
        <v>3709</v>
      </c>
      <c r="L1432" s="67" t="s">
        <v>583</v>
      </c>
      <c r="M1432" s="63" t="str">
        <f>VLOOKUP(D1432,'[3]NEW LEGEND 2026'!G:I,3,0)</f>
        <v>KAWASAKI</v>
      </c>
      <c r="N1432" s="63" t="str">
        <f>VLOOKUP(D1432,'[3]NEW LEGEND 2026'!G:J,4,0)</f>
        <v>BLACK/RED</v>
      </c>
      <c r="O1432" s="68" t="str">
        <f t="shared" si="133"/>
        <v>JUL</v>
      </c>
      <c r="P1432" s="68">
        <f t="shared" si="134"/>
        <v>16</v>
      </c>
      <c r="Q1432" s="68">
        <f t="shared" si="135"/>
        <v>2026</v>
      </c>
      <c r="R1432" s="69">
        <f t="shared" si="136"/>
        <v>-166.37475694445311</v>
      </c>
      <c r="S1432" s="69">
        <f t="shared" si="137"/>
        <v>-166.37478009259212</v>
      </c>
      <c r="T1432" s="70" t="str">
        <f t="shared" si="138"/>
        <v>1-30 DAYS</v>
      </c>
      <c r="U1432" s="70" t="str">
        <f t="shared" si="138"/>
        <v>1-30 DAYS</v>
      </c>
    </row>
    <row r="1433" spans="1:21">
      <c r="A1433" s="63" t="str">
        <f>VLOOKUP(L1433,[1]Sheet1!$N:$P,3,0)</f>
        <v>GREATWALL</v>
      </c>
      <c r="B1433" s="66">
        <v>46219.392962962957</v>
      </c>
      <c r="C1433" s="66">
        <v>46219.392939814818</v>
      </c>
      <c r="D1433" s="67" t="s">
        <v>663</v>
      </c>
      <c r="E1433" s="67" t="s">
        <v>664</v>
      </c>
      <c r="F1433" s="1">
        <v>1</v>
      </c>
      <c r="G1433" s="63" t="str">
        <f>VLOOKUP(D1433,[2]MINDANAO!$B:$C,2,0)</f>
        <v>CT125</v>
      </c>
      <c r="H1433" s="67">
        <v>58118</v>
      </c>
      <c r="I1433" s="63" t="str">
        <f>VLOOKUP(L1433,'[3]NEW LEGEND 2026'!M:S,7,0)</f>
        <v>MUTI</v>
      </c>
      <c r="J1433" s="67" t="s">
        <v>3710</v>
      </c>
      <c r="K1433" s="67" t="s">
        <v>3711</v>
      </c>
      <c r="L1433" s="67" t="s">
        <v>583</v>
      </c>
      <c r="M1433" s="63" t="str">
        <f>VLOOKUP(D1433,'[3]NEW LEGEND 2026'!G:I,3,0)</f>
        <v>KAWASAKI</v>
      </c>
      <c r="N1433" s="63" t="str">
        <f>VLOOKUP(D1433,'[3]NEW LEGEND 2026'!G:J,4,0)</f>
        <v>BLACK/RED</v>
      </c>
      <c r="O1433" s="68" t="str">
        <f t="shared" si="133"/>
        <v>JUL</v>
      </c>
      <c r="P1433" s="68">
        <f t="shared" si="134"/>
        <v>16</v>
      </c>
      <c r="Q1433" s="68">
        <f t="shared" si="135"/>
        <v>2026</v>
      </c>
      <c r="R1433" s="69">
        <f t="shared" si="136"/>
        <v>-166.39293981481751</v>
      </c>
      <c r="S1433" s="69">
        <f t="shared" si="137"/>
        <v>-166.39296296295652</v>
      </c>
      <c r="T1433" s="70" t="str">
        <f t="shared" si="138"/>
        <v>1-30 DAYS</v>
      </c>
      <c r="U1433" s="70" t="str">
        <f t="shared" si="138"/>
        <v>1-30 DAYS</v>
      </c>
    </row>
    <row r="1434" spans="1:21">
      <c r="A1434" s="63" t="str">
        <f>VLOOKUP(L1434,[1]Sheet1!$N:$P,3,0)</f>
        <v>GREATWALL</v>
      </c>
      <c r="B1434" s="66">
        <v>46219.403379629628</v>
      </c>
      <c r="C1434" s="66">
        <v>46219.403344907398</v>
      </c>
      <c r="D1434" s="67" t="s">
        <v>663</v>
      </c>
      <c r="E1434" s="67" t="s">
        <v>664</v>
      </c>
      <c r="F1434" s="1">
        <v>1</v>
      </c>
      <c r="G1434" s="63" t="str">
        <f>VLOOKUP(D1434,[2]MINDANAO!$B:$C,2,0)</f>
        <v>CT125</v>
      </c>
      <c r="H1434" s="67">
        <v>58118</v>
      </c>
      <c r="I1434" s="63" t="str">
        <f>VLOOKUP(L1434,'[3]NEW LEGEND 2026'!M:S,7,0)</f>
        <v>MUTI</v>
      </c>
      <c r="J1434" s="67" t="s">
        <v>3712</v>
      </c>
      <c r="K1434" s="67" t="s">
        <v>3713</v>
      </c>
      <c r="L1434" s="67" t="s">
        <v>583</v>
      </c>
      <c r="M1434" s="63" t="str">
        <f>VLOOKUP(D1434,'[3]NEW LEGEND 2026'!G:I,3,0)</f>
        <v>KAWASAKI</v>
      </c>
      <c r="N1434" s="63" t="str">
        <f>VLOOKUP(D1434,'[3]NEW LEGEND 2026'!G:J,4,0)</f>
        <v>BLACK/RED</v>
      </c>
      <c r="O1434" s="68" t="str">
        <f t="shared" si="133"/>
        <v>JUL</v>
      </c>
      <c r="P1434" s="68">
        <f t="shared" si="134"/>
        <v>16</v>
      </c>
      <c r="Q1434" s="68">
        <f t="shared" si="135"/>
        <v>2026</v>
      </c>
      <c r="R1434" s="69">
        <f t="shared" si="136"/>
        <v>-166.4033449073977</v>
      </c>
      <c r="S1434" s="69">
        <f t="shared" si="137"/>
        <v>-166.40337962962803</v>
      </c>
      <c r="T1434" s="70" t="str">
        <f t="shared" si="138"/>
        <v>1-30 DAYS</v>
      </c>
      <c r="U1434" s="70" t="str">
        <f t="shared" si="138"/>
        <v>1-30 DAYS</v>
      </c>
    </row>
    <row r="1435" spans="1:21">
      <c r="A1435" s="63" t="str">
        <f>VLOOKUP(L1435,[1]Sheet1!$N:$P,3,0)</f>
        <v>GREATWALL</v>
      </c>
      <c r="B1435" s="66">
        <v>46219.406956018523</v>
      </c>
      <c r="C1435" s="66">
        <v>46219.40693287037</v>
      </c>
      <c r="D1435" s="67" t="s">
        <v>663</v>
      </c>
      <c r="E1435" s="67" t="s">
        <v>664</v>
      </c>
      <c r="F1435" s="1">
        <v>1</v>
      </c>
      <c r="G1435" s="63" t="str">
        <f>VLOOKUP(D1435,[2]MINDANAO!$B:$C,2,0)</f>
        <v>CT125</v>
      </c>
      <c r="H1435" s="67">
        <v>58118</v>
      </c>
      <c r="I1435" s="63" t="str">
        <f>VLOOKUP(L1435,'[3]NEW LEGEND 2026'!M:S,7,0)</f>
        <v>MUTI</v>
      </c>
      <c r="J1435" s="67" t="s">
        <v>3714</v>
      </c>
      <c r="K1435" s="67" t="s">
        <v>3715</v>
      </c>
      <c r="L1435" s="67" t="s">
        <v>583</v>
      </c>
      <c r="M1435" s="63" t="str">
        <f>VLOOKUP(D1435,'[3]NEW LEGEND 2026'!G:I,3,0)</f>
        <v>KAWASAKI</v>
      </c>
      <c r="N1435" s="63" t="str">
        <f>VLOOKUP(D1435,'[3]NEW LEGEND 2026'!G:J,4,0)</f>
        <v>BLACK/RED</v>
      </c>
      <c r="O1435" s="68" t="str">
        <f t="shared" si="133"/>
        <v>JUL</v>
      </c>
      <c r="P1435" s="68">
        <f t="shared" si="134"/>
        <v>16</v>
      </c>
      <c r="Q1435" s="68">
        <f t="shared" si="135"/>
        <v>2026</v>
      </c>
      <c r="R1435" s="69">
        <f t="shared" si="136"/>
        <v>-166.40693287036993</v>
      </c>
      <c r="S1435" s="69">
        <f t="shared" si="137"/>
        <v>-166.40695601852349</v>
      </c>
      <c r="T1435" s="70" t="str">
        <f t="shared" si="138"/>
        <v>1-30 DAYS</v>
      </c>
      <c r="U1435" s="70" t="str">
        <f t="shared" si="138"/>
        <v>1-30 DAYS</v>
      </c>
    </row>
    <row r="1436" spans="1:21">
      <c r="A1436" s="63" t="str">
        <f>VLOOKUP(L1436,[1]Sheet1!$N:$P,3,0)</f>
        <v>GREATWALL</v>
      </c>
      <c r="B1436" s="66">
        <v>46219.406956018523</v>
      </c>
      <c r="C1436" s="66">
        <v>46219.40693287037</v>
      </c>
      <c r="D1436" s="67" t="s">
        <v>663</v>
      </c>
      <c r="E1436" s="67" t="s">
        <v>664</v>
      </c>
      <c r="F1436" s="1">
        <v>1</v>
      </c>
      <c r="G1436" s="63" t="str">
        <f>VLOOKUP(D1436,[2]MINDANAO!$B:$C,2,0)</f>
        <v>CT125</v>
      </c>
      <c r="H1436" s="67">
        <v>58118</v>
      </c>
      <c r="I1436" s="63" t="str">
        <f>VLOOKUP(L1436,'[3]NEW LEGEND 2026'!M:S,7,0)</f>
        <v>MUTI</v>
      </c>
      <c r="J1436" s="67" t="s">
        <v>3716</v>
      </c>
      <c r="K1436" s="67" t="s">
        <v>3717</v>
      </c>
      <c r="L1436" s="67" t="s">
        <v>583</v>
      </c>
      <c r="M1436" s="63" t="str">
        <f>VLOOKUP(D1436,'[3]NEW LEGEND 2026'!G:I,3,0)</f>
        <v>KAWASAKI</v>
      </c>
      <c r="N1436" s="63" t="str">
        <f>VLOOKUP(D1436,'[3]NEW LEGEND 2026'!G:J,4,0)</f>
        <v>BLACK/RED</v>
      </c>
      <c r="O1436" s="68" t="str">
        <f t="shared" si="133"/>
        <v>JUL</v>
      </c>
      <c r="P1436" s="68">
        <f t="shared" si="134"/>
        <v>16</v>
      </c>
      <c r="Q1436" s="68">
        <f t="shared" si="135"/>
        <v>2026</v>
      </c>
      <c r="R1436" s="69">
        <f t="shared" si="136"/>
        <v>-166.40693287036993</v>
      </c>
      <c r="S1436" s="69">
        <f t="shared" si="137"/>
        <v>-166.40695601852349</v>
      </c>
      <c r="T1436" s="70" t="str">
        <f t="shared" si="138"/>
        <v>1-30 DAYS</v>
      </c>
      <c r="U1436" s="70" t="str">
        <f t="shared" si="138"/>
        <v>1-30 DAYS</v>
      </c>
    </row>
    <row r="1437" spans="1:21">
      <c r="A1437" s="63" t="str">
        <f>VLOOKUP(L1437,[1]Sheet1!$N:$P,3,0)</f>
        <v>GREATWALL</v>
      </c>
      <c r="B1437" s="66">
        <v>46219.460995370369</v>
      </c>
      <c r="C1437" s="66">
        <v>46219.460960648154</v>
      </c>
      <c r="D1437" s="67" t="s">
        <v>663</v>
      </c>
      <c r="E1437" s="67" t="s">
        <v>664</v>
      </c>
      <c r="F1437" s="1">
        <v>1</v>
      </c>
      <c r="G1437" s="63" t="str">
        <f>VLOOKUP(D1437,[2]MINDANAO!$B:$C,2,0)</f>
        <v>CT125</v>
      </c>
      <c r="H1437" s="67">
        <v>58118</v>
      </c>
      <c r="I1437" s="63" t="str">
        <f>VLOOKUP(L1437,'[3]NEW LEGEND 2026'!M:S,7,0)</f>
        <v>MUTI</v>
      </c>
      <c r="J1437" s="67" t="s">
        <v>3718</v>
      </c>
      <c r="K1437" s="67" t="s">
        <v>3719</v>
      </c>
      <c r="L1437" s="67" t="s">
        <v>583</v>
      </c>
      <c r="M1437" s="63" t="str">
        <f>VLOOKUP(D1437,'[3]NEW LEGEND 2026'!G:I,3,0)</f>
        <v>KAWASAKI</v>
      </c>
      <c r="N1437" s="63" t="str">
        <f>VLOOKUP(D1437,'[3]NEW LEGEND 2026'!G:J,4,0)</f>
        <v>BLACK/RED</v>
      </c>
      <c r="O1437" s="68" t="str">
        <f t="shared" si="133"/>
        <v>JUL</v>
      </c>
      <c r="P1437" s="68">
        <f t="shared" si="134"/>
        <v>16</v>
      </c>
      <c r="Q1437" s="68">
        <f t="shared" si="135"/>
        <v>2026</v>
      </c>
      <c r="R1437" s="69">
        <f t="shared" si="136"/>
        <v>-166.46096064815356</v>
      </c>
      <c r="S1437" s="69">
        <f t="shared" si="137"/>
        <v>-166.46099537036935</v>
      </c>
      <c r="T1437" s="70" t="str">
        <f t="shared" si="138"/>
        <v>1-30 DAYS</v>
      </c>
      <c r="U1437" s="70" t="str">
        <f t="shared" si="138"/>
        <v>1-30 DAYS</v>
      </c>
    </row>
    <row r="1438" spans="1:21">
      <c r="A1438" s="63" t="str">
        <f>VLOOKUP(L1438,[1]Sheet1!$N:$P,3,0)</f>
        <v>GREATWALL</v>
      </c>
      <c r="B1438" s="66">
        <v>46219.460995370369</v>
      </c>
      <c r="C1438" s="66">
        <v>46219.460960648154</v>
      </c>
      <c r="D1438" s="67" t="s">
        <v>663</v>
      </c>
      <c r="E1438" s="67" t="s">
        <v>664</v>
      </c>
      <c r="F1438" s="1">
        <v>1</v>
      </c>
      <c r="G1438" s="63" t="str">
        <f>VLOOKUP(D1438,[2]MINDANAO!$B:$C,2,0)</f>
        <v>CT125</v>
      </c>
      <c r="H1438" s="67">
        <v>58118</v>
      </c>
      <c r="I1438" s="63" t="str">
        <f>VLOOKUP(L1438,'[3]NEW LEGEND 2026'!M:S,7,0)</f>
        <v>MUTI</v>
      </c>
      <c r="J1438" s="67" t="s">
        <v>3720</v>
      </c>
      <c r="K1438" s="67" t="s">
        <v>3721</v>
      </c>
      <c r="L1438" s="67" t="s">
        <v>583</v>
      </c>
      <c r="M1438" s="63" t="str">
        <f>VLOOKUP(D1438,'[3]NEW LEGEND 2026'!G:I,3,0)</f>
        <v>KAWASAKI</v>
      </c>
      <c r="N1438" s="63" t="str">
        <f>VLOOKUP(D1438,'[3]NEW LEGEND 2026'!G:J,4,0)</f>
        <v>BLACK/RED</v>
      </c>
      <c r="O1438" s="68" t="str">
        <f t="shared" si="133"/>
        <v>JUL</v>
      </c>
      <c r="P1438" s="68">
        <f t="shared" si="134"/>
        <v>16</v>
      </c>
      <c r="Q1438" s="68">
        <f t="shared" si="135"/>
        <v>2026</v>
      </c>
      <c r="R1438" s="69">
        <f t="shared" si="136"/>
        <v>-166.46096064815356</v>
      </c>
      <c r="S1438" s="69">
        <f t="shared" si="137"/>
        <v>-166.46099537036935</v>
      </c>
      <c r="T1438" s="70" t="str">
        <f t="shared" si="138"/>
        <v>1-30 DAYS</v>
      </c>
      <c r="U1438" s="70" t="str">
        <f t="shared" si="138"/>
        <v>1-30 DAYS</v>
      </c>
    </row>
    <row r="1439" spans="1:21">
      <c r="A1439" s="63" t="str">
        <f>VLOOKUP(L1439,[1]Sheet1!$N:$P,3,0)</f>
        <v>GREATWALL</v>
      </c>
      <c r="B1439" s="66">
        <v>46219.460995370369</v>
      </c>
      <c r="C1439" s="66">
        <v>46219.460960648154</v>
      </c>
      <c r="D1439" s="67" t="s">
        <v>663</v>
      </c>
      <c r="E1439" s="67" t="s">
        <v>664</v>
      </c>
      <c r="F1439" s="1">
        <v>1</v>
      </c>
      <c r="G1439" s="63" t="str">
        <f>VLOOKUP(D1439,[2]MINDANAO!$B:$C,2,0)</f>
        <v>CT125</v>
      </c>
      <c r="H1439" s="67">
        <v>58118</v>
      </c>
      <c r="I1439" s="63" t="str">
        <f>VLOOKUP(L1439,'[3]NEW LEGEND 2026'!M:S,7,0)</f>
        <v>MUTI</v>
      </c>
      <c r="J1439" s="67" t="s">
        <v>3722</v>
      </c>
      <c r="K1439" s="67" t="s">
        <v>3723</v>
      </c>
      <c r="L1439" s="67" t="s">
        <v>583</v>
      </c>
      <c r="M1439" s="63" t="str">
        <f>VLOOKUP(D1439,'[3]NEW LEGEND 2026'!G:I,3,0)</f>
        <v>KAWASAKI</v>
      </c>
      <c r="N1439" s="63" t="str">
        <f>VLOOKUP(D1439,'[3]NEW LEGEND 2026'!G:J,4,0)</f>
        <v>BLACK/RED</v>
      </c>
      <c r="O1439" s="68" t="str">
        <f t="shared" si="133"/>
        <v>JUL</v>
      </c>
      <c r="P1439" s="68">
        <f t="shared" si="134"/>
        <v>16</v>
      </c>
      <c r="Q1439" s="68">
        <f t="shared" si="135"/>
        <v>2026</v>
      </c>
      <c r="R1439" s="69">
        <f t="shared" si="136"/>
        <v>-166.46096064815356</v>
      </c>
      <c r="S1439" s="69">
        <f t="shared" si="137"/>
        <v>-166.46099537036935</v>
      </c>
      <c r="T1439" s="70" t="str">
        <f t="shared" si="138"/>
        <v>1-30 DAYS</v>
      </c>
      <c r="U1439" s="70" t="str">
        <f t="shared" si="138"/>
        <v>1-30 DAYS</v>
      </c>
    </row>
    <row r="1440" spans="1:21">
      <c r="A1440" s="63" t="str">
        <f>VLOOKUP(L1440,[1]Sheet1!$N:$P,3,0)</f>
        <v>GREATWALL</v>
      </c>
      <c r="B1440" s="66">
        <v>46219.467777777783</v>
      </c>
      <c r="C1440" s="66">
        <v>46219.46775462963</v>
      </c>
      <c r="D1440" s="67" t="s">
        <v>663</v>
      </c>
      <c r="E1440" s="67" t="s">
        <v>664</v>
      </c>
      <c r="F1440" s="1">
        <v>1</v>
      </c>
      <c r="G1440" s="63" t="str">
        <f>VLOOKUP(D1440,[2]MINDANAO!$B:$C,2,0)</f>
        <v>CT125</v>
      </c>
      <c r="H1440" s="67">
        <v>58118</v>
      </c>
      <c r="I1440" s="63" t="str">
        <f>VLOOKUP(L1440,'[3]NEW LEGEND 2026'!M:S,7,0)</f>
        <v>MUTI</v>
      </c>
      <c r="J1440" s="67" t="s">
        <v>3724</v>
      </c>
      <c r="K1440" s="67" t="s">
        <v>3725</v>
      </c>
      <c r="L1440" s="67" t="s">
        <v>583</v>
      </c>
      <c r="M1440" s="63" t="str">
        <f>VLOOKUP(D1440,'[3]NEW LEGEND 2026'!G:I,3,0)</f>
        <v>KAWASAKI</v>
      </c>
      <c r="N1440" s="63" t="str">
        <f>VLOOKUP(D1440,'[3]NEW LEGEND 2026'!G:J,4,0)</f>
        <v>BLACK/RED</v>
      </c>
      <c r="O1440" s="68" t="str">
        <f t="shared" si="133"/>
        <v>JUL</v>
      </c>
      <c r="P1440" s="68">
        <f t="shared" si="134"/>
        <v>16</v>
      </c>
      <c r="Q1440" s="68">
        <f t="shared" si="135"/>
        <v>2026</v>
      </c>
      <c r="R1440" s="69">
        <f t="shared" si="136"/>
        <v>-166.46775462962978</v>
      </c>
      <c r="S1440" s="69">
        <f t="shared" si="137"/>
        <v>-166.46777777778334</v>
      </c>
      <c r="T1440" s="70" t="str">
        <f t="shared" si="138"/>
        <v>1-30 DAYS</v>
      </c>
      <c r="U1440" s="70" t="str">
        <f t="shared" si="138"/>
        <v>1-30 DAYS</v>
      </c>
    </row>
    <row r="1441" spans="1:21">
      <c r="A1441" s="63" t="str">
        <f>VLOOKUP(L1441,[1]Sheet1!$N:$P,3,0)</f>
        <v>GREATWALL</v>
      </c>
      <c r="B1441" s="66">
        <v>46219.487002314818</v>
      </c>
      <c r="C1441" s="66">
        <v>46219.486979166657</v>
      </c>
      <c r="D1441" s="67" t="s">
        <v>907</v>
      </c>
      <c r="E1441" s="67" t="s">
        <v>908</v>
      </c>
      <c r="F1441" s="1">
        <v>1</v>
      </c>
      <c r="G1441" s="63" t="str">
        <f>VLOOKUP(D1441,[2]MINDANAO!$B:$C,2,0)</f>
        <v>CT125</v>
      </c>
      <c r="H1441" s="67">
        <v>59246</v>
      </c>
      <c r="I1441" s="63" t="str">
        <f>VLOOKUP(L1441,'[3]NEW LEGEND 2026'!M:S,7,0)</f>
        <v>MUTI</v>
      </c>
      <c r="J1441" s="67" t="s">
        <v>3726</v>
      </c>
      <c r="K1441" s="67" t="s">
        <v>3727</v>
      </c>
      <c r="L1441" s="67" t="s">
        <v>583</v>
      </c>
      <c r="M1441" s="63" t="str">
        <f>VLOOKUP(D1441,'[3]NEW LEGEND 2026'!G:I,3,0)</f>
        <v>KAWASAKI</v>
      </c>
      <c r="N1441" s="63" t="str">
        <f>VLOOKUP(D1441,'[3]NEW LEGEND 2026'!G:J,4,0)</f>
        <v>BLACK/GRAY</v>
      </c>
      <c r="O1441" s="68" t="str">
        <f t="shared" si="133"/>
        <v>JUL</v>
      </c>
      <c r="P1441" s="68">
        <f t="shared" si="134"/>
        <v>16</v>
      </c>
      <c r="Q1441" s="68">
        <f t="shared" si="135"/>
        <v>2026</v>
      </c>
      <c r="R1441" s="69">
        <f t="shared" si="136"/>
        <v>-166.48697916665697</v>
      </c>
      <c r="S1441" s="69">
        <f t="shared" si="137"/>
        <v>-166.4870023148178</v>
      </c>
      <c r="T1441" s="70" t="str">
        <f t="shared" si="138"/>
        <v>1-30 DAYS</v>
      </c>
      <c r="U1441" s="70" t="str">
        <f t="shared" si="138"/>
        <v>1-30 DAYS</v>
      </c>
    </row>
    <row r="1442" spans="1:21">
      <c r="A1442" s="63" t="str">
        <f>VLOOKUP(L1442,[1]Sheet1!$N:$P,3,0)</f>
        <v>GREATWALL</v>
      </c>
      <c r="B1442" s="66">
        <v>46219.487002314818</v>
      </c>
      <c r="C1442" s="66">
        <v>46219.486979166657</v>
      </c>
      <c r="D1442" s="67" t="s">
        <v>907</v>
      </c>
      <c r="E1442" s="67" t="s">
        <v>908</v>
      </c>
      <c r="F1442" s="1">
        <v>1</v>
      </c>
      <c r="G1442" s="63" t="str">
        <f>VLOOKUP(D1442,[2]MINDANAO!$B:$C,2,0)</f>
        <v>CT125</v>
      </c>
      <c r="H1442" s="67">
        <v>59246</v>
      </c>
      <c r="I1442" s="63" t="str">
        <f>VLOOKUP(L1442,'[3]NEW LEGEND 2026'!M:S,7,0)</f>
        <v>MUTI</v>
      </c>
      <c r="J1442" s="67" t="s">
        <v>3728</v>
      </c>
      <c r="K1442" s="67" t="s">
        <v>3729</v>
      </c>
      <c r="L1442" s="67" t="s">
        <v>583</v>
      </c>
      <c r="M1442" s="63" t="str">
        <f>VLOOKUP(D1442,'[3]NEW LEGEND 2026'!G:I,3,0)</f>
        <v>KAWASAKI</v>
      </c>
      <c r="N1442" s="63" t="str">
        <f>VLOOKUP(D1442,'[3]NEW LEGEND 2026'!G:J,4,0)</f>
        <v>BLACK/GRAY</v>
      </c>
      <c r="O1442" s="68" t="str">
        <f t="shared" si="133"/>
        <v>JUL</v>
      </c>
      <c r="P1442" s="68">
        <f t="shared" si="134"/>
        <v>16</v>
      </c>
      <c r="Q1442" s="68">
        <f t="shared" si="135"/>
        <v>2026</v>
      </c>
      <c r="R1442" s="69">
        <f t="shared" si="136"/>
        <v>-166.48697916665697</v>
      </c>
      <c r="S1442" s="69">
        <f t="shared" si="137"/>
        <v>-166.4870023148178</v>
      </c>
      <c r="T1442" s="70" t="str">
        <f t="shared" si="138"/>
        <v>1-30 DAYS</v>
      </c>
      <c r="U1442" s="70" t="str">
        <f t="shared" si="138"/>
        <v>1-30 DAYS</v>
      </c>
    </row>
    <row r="1443" spans="1:21">
      <c r="A1443" s="63" t="str">
        <f>VLOOKUP(L1443,[1]Sheet1!$N:$P,3,0)</f>
        <v>GREATWALL</v>
      </c>
      <c r="B1443" s="66">
        <v>46219.487002314818</v>
      </c>
      <c r="C1443" s="66">
        <v>46219.486979166657</v>
      </c>
      <c r="D1443" s="67" t="s">
        <v>907</v>
      </c>
      <c r="E1443" s="67" t="s">
        <v>908</v>
      </c>
      <c r="F1443" s="1">
        <v>1</v>
      </c>
      <c r="G1443" s="63" t="str">
        <f>VLOOKUP(D1443,[2]MINDANAO!$B:$C,2,0)</f>
        <v>CT125</v>
      </c>
      <c r="H1443" s="67">
        <v>59246</v>
      </c>
      <c r="I1443" s="63" t="str">
        <f>VLOOKUP(L1443,'[3]NEW LEGEND 2026'!M:S,7,0)</f>
        <v>MUTI</v>
      </c>
      <c r="J1443" s="67" t="s">
        <v>3730</v>
      </c>
      <c r="K1443" s="67" t="s">
        <v>3731</v>
      </c>
      <c r="L1443" s="67" t="s">
        <v>583</v>
      </c>
      <c r="M1443" s="63" t="str">
        <f>VLOOKUP(D1443,'[3]NEW LEGEND 2026'!G:I,3,0)</f>
        <v>KAWASAKI</v>
      </c>
      <c r="N1443" s="63" t="str">
        <f>VLOOKUP(D1443,'[3]NEW LEGEND 2026'!G:J,4,0)</f>
        <v>BLACK/GRAY</v>
      </c>
      <c r="O1443" s="68" t="str">
        <f t="shared" si="133"/>
        <v>JUL</v>
      </c>
      <c r="P1443" s="68">
        <f t="shared" si="134"/>
        <v>16</v>
      </c>
      <c r="Q1443" s="68">
        <f t="shared" si="135"/>
        <v>2026</v>
      </c>
      <c r="R1443" s="69">
        <f t="shared" si="136"/>
        <v>-166.48697916665697</v>
      </c>
      <c r="S1443" s="69">
        <f t="shared" si="137"/>
        <v>-166.4870023148178</v>
      </c>
      <c r="T1443" s="70" t="str">
        <f t="shared" si="138"/>
        <v>1-30 DAYS</v>
      </c>
      <c r="U1443" s="70" t="str">
        <f t="shared" si="138"/>
        <v>1-30 DAYS</v>
      </c>
    </row>
    <row r="1444" spans="1:21">
      <c r="A1444" s="63" t="str">
        <f>VLOOKUP(L1444,[1]Sheet1!$N:$P,3,0)</f>
        <v>GREATWALL</v>
      </c>
      <c r="B1444" s="66">
        <v>46219.494456018518</v>
      </c>
      <c r="C1444" s="66">
        <v>46219.494432870371</v>
      </c>
      <c r="D1444" s="67" t="s">
        <v>907</v>
      </c>
      <c r="E1444" s="67" t="s">
        <v>908</v>
      </c>
      <c r="F1444" s="1">
        <v>1</v>
      </c>
      <c r="G1444" s="63" t="str">
        <f>VLOOKUP(D1444,[2]MINDANAO!$B:$C,2,0)</f>
        <v>CT125</v>
      </c>
      <c r="H1444" s="67">
        <v>59246</v>
      </c>
      <c r="I1444" s="63" t="str">
        <f>VLOOKUP(L1444,'[3]NEW LEGEND 2026'!M:S,7,0)</f>
        <v>MUTI</v>
      </c>
      <c r="J1444" s="67" t="s">
        <v>3732</v>
      </c>
      <c r="K1444" s="67" t="s">
        <v>3733</v>
      </c>
      <c r="L1444" s="67" t="s">
        <v>583</v>
      </c>
      <c r="M1444" s="63" t="str">
        <f>VLOOKUP(D1444,'[3]NEW LEGEND 2026'!G:I,3,0)</f>
        <v>KAWASAKI</v>
      </c>
      <c r="N1444" s="63" t="str">
        <f>VLOOKUP(D1444,'[3]NEW LEGEND 2026'!G:J,4,0)</f>
        <v>BLACK/GRAY</v>
      </c>
      <c r="O1444" s="68" t="str">
        <f t="shared" si="133"/>
        <v>JUL</v>
      </c>
      <c r="P1444" s="68">
        <f t="shared" si="134"/>
        <v>16</v>
      </c>
      <c r="Q1444" s="68">
        <f t="shared" si="135"/>
        <v>2026</v>
      </c>
      <c r="R1444" s="69">
        <f t="shared" si="136"/>
        <v>-166.49443287037138</v>
      </c>
      <c r="S1444" s="69">
        <f t="shared" si="137"/>
        <v>-166.49445601851767</v>
      </c>
      <c r="T1444" s="70" t="str">
        <f t="shared" si="138"/>
        <v>1-30 DAYS</v>
      </c>
      <c r="U1444" s="70" t="str">
        <f t="shared" si="138"/>
        <v>1-30 DAYS</v>
      </c>
    </row>
    <row r="1445" spans="1:21">
      <c r="A1445" s="63" t="str">
        <f>VLOOKUP(L1445,[1]Sheet1!$N:$P,3,0)</f>
        <v>GREATWALL</v>
      </c>
      <c r="B1445" s="66">
        <v>46219.494456018518</v>
      </c>
      <c r="C1445" s="66">
        <v>46219.494432870371</v>
      </c>
      <c r="D1445" s="67" t="s">
        <v>907</v>
      </c>
      <c r="E1445" s="67" t="s">
        <v>908</v>
      </c>
      <c r="F1445" s="1">
        <v>1</v>
      </c>
      <c r="G1445" s="63" t="str">
        <f>VLOOKUP(D1445,[2]MINDANAO!$B:$C,2,0)</f>
        <v>CT125</v>
      </c>
      <c r="H1445" s="67">
        <v>59246</v>
      </c>
      <c r="I1445" s="63" t="str">
        <f>VLOOKUP(L1445,'[3]NEW LEGEND 2026'!M:S,7,0)</f>
        <v>MUTI</v>
      </c>
      <c r="J1445" s="67" t="s">
        <v>3734</v>
      </c>
      <c r="K1445" s="67" t="s">
        <v>3735</v>
      </c>
      <c r="L1445" s="67" t="s">
        <v>583</v>
      </c>
      <c r="M1445" s="63" t="str">
        <f>VLOOKUP(D1445,'[3]NEW LEGEND 2026'!G:I,3,0)</f>
        <v>KAWASAKI</v>
      </c>
      <c r="N1445" s="63" t="str">
        <f>VLOOKUP(D1445,'[3]NEW LEGEND 2026'!G:J,4,0)</f>
        <v>BLACK/GRAY</v>
      </c>
      <c r="O1445" s="68" t="str">
        <f t="shared" si="133"/>
        <v>JUL</v>
      </c>
      <c r="P1445" s="68">
        <f t="shared" si="134"/>
        <v>16</v>
      </c>
      <c r="Q1445" s="68">
        <f t="shared" si="135"/>
        <v>2026</v>
      </c>
      <c r="R1445" s="69">
        <f t="shared" si="136"/>
        <v>-166.49443287037138</v>
      </c>
      <c r="S1445" s="69">
        <f t="shared" si="137"/>
        <v>-166.49445601851767</v>
      </c>
      <c r="T1445" s="70" t="str">
        <f t="shared" si="138"/>
        <v>1-30 DAYS</v>
      </c>
      <c r="U1445" s="70" t="str">
        <f t="shared" si="138"/>
        <v>1-30 DAYS</v>
      </c>
    </row>
    <row r="1446" spans="1:21">
      <c r="A1446" s="63" t="str">
        <f>VLOOKUP(L1446,[1]Sheet1!$N:$P,3,0)</f>
        <v>GREATWALL</v>
      </c>
      <c r="B1446" s="66">
        <v>46219.494456018518</v>
      </c>
      <c r="C1446" s="66">
        <v>46219.494432870371</v>
      </c>
      <c r="D1446" s="67" t="s">
        <v>907</v>
      </c>
      <c r="E1446" s="67" t="s">
        <v>908</v>
      </c>
      <c r="F1446" s="1">
        <v>1</v>
      </c>
      <c r="G1446" s="63" t="str">
        <f>VLOOKUP(D1446,[2]MINDANAO!$B:$C,2,0)</f>
        <v>CT125</v>
      </c>
      <c r="H1446" s="67">
        <v>59246</v>
      </c>
      <c r="I1446" s="63" t="str">
        <f>VLOOKUP(L1446,'[3]NEW LEGEND 2026'!M:S,7,0)</f>
        <v>MUTI</v>
      </c>
      <c r="J1446" s="67" t="s">
        <v>3736</v>
      </c>
      <c r="K1446" s="67" t="s">
        <v>3737</v>
      </c>
      <c r="L1446" s="67" t="s">
        <v>583</v>
      </c>
      <c r="M1446" s="63" t="str">
        <f>VLOOKUP(D1446,'[3]NEW LEGEND 2026'!G:I,3,0)</f>
        <v>KAWASAKI</v>
      </c>
      <c r="N1446" s="63" t="str">
        <f>VLOOKUP(D1446,'[3]NEW LEGEND 2026'!G:J,4,0)</f>
        <v>BLACK/GRAY</v>
      </c>
      <c r="O1446" s="68" t="str">
        <f t="shared" si="133"/>
        <v>JUL</v>
      </c>
      <c r="P1446" s="68">
        <f t="shared" si="134"/>
        <v>16</v>
      </c>
      <c r="Q1446" s="68">
        <f t="shared" si="135"/>
        <v>2026</v>
      </c>
      <c r="R1446" s="69">
        <f t="shared" si="136"/>
        <v>-166.49443287037138</v>
      </c>
      <c r="S1446" s="69">
        <f t="shared" si="137"/>
        <v>-166.49445601851767</v>
      </c>
      <c r="T1446" s="70" t="str">
        <f t="shared" si="138"/>
        <v>1-30 DAYS</v>
      </c>
      <c r="U1446" s="70" t="str">
        <f t="shared" si="138"/>
        <v>1-30 DAYS</v>
      </c>
    </row>
    <row r="1447" spans="1:21">
      <c r="A1447" s="63" t="str">
        <f>VLOOKUP(L1447,[1]Sheet1!$N:$P,3,0)</f>
        <v>GREATWALL</v>
      </c>
      <c r="B1447" s="66">
        <v>46219.494456018518</v>
      </c>
      <c r="C1447" s="66">
        <v>46219.494432870371</v>
      </c>
      <c r="D1447" s="67" t="s">
        <v>907</v>
      </c>
      <c r="E1447" s="67" t="s">
        <v>908</v>
      </c>
      <c r="F1447" s="1">
        <v>1</v>
      </c>
      <c r="G1447" s="63" t="str">
        <f>VLOOKUP(D1447,[2]MINDANAO!$B:$C,2,0)</f>
        <v>CT125</v>
      </c>
      <c r="H1447" s="67">
        <v>59246</v>
      </c>
      <c r="I1447" s="63" t="str">
        <f>VLOOKUP(L1447,'[3]NEW LEGEND 2026'!M:S,7,0)</f>
        <v>MUTI</v>
      </c>
      <c r="J1447" s="67" t="s">
        <v>3738</v>
      </c>
      <c r="K1447" s="67" t="s">
        <v>3739</v>
      </c>
      <c r="L1447" s="67" t="s">
        <v>583</v>
      </c>
      <c r="M1447" s="63" t="str">
        <f>VLOOKUP(D1447,'[3]NEW LEGEND 2026'!G:I,3,0)</f>
        <v>KAWASAKI</v>
      </c>
      <c r="N1447" s="63" t="str">
        <f>VLOOKUP(D1447,'[3]NEW LEGEND 2026'!G:J,4,0)</f>
        <v>BLACK/GRAY</v>
      </c>
      <c r="O1447" s="68" t="str">
        <f t="shared" si="133"/>
        <v>JUL</v>
      </c>
      <c r="P1447" s="68">
        <f t="shared" si="134"/>
        <v>16</v>
      </c>
      <c r="Q1447" s="68">
        <f t="shared" si="135"/>
        <v>2026</v>
      </c>
      <c r="R1447" s="69">
        <f t="shared" si="136"/>
        <v>-166.49443287037138</v>
      </c>
      <c r="S1447" s="69">
        <f t="shared" si="137"/>
        <v>-166.49445601851767</v>
      </c>
      <c r="T1447" s="70" t="str">
        <f t="shared" si="138"/>
        <v>1-30 DAYS</v>
      </c>
      <c r="U1447" s="70" t="str">
        <f t="shared" si="138"/>
        <v>1-30 DAYS</v>
      </c>
    </row>
    <row r="1448" spans="1:21">
      <c r="A1448" s="63" t="str">
        <f>VLOOKUP(L1448,[1]Sheet1!$N:$P,3,0)</f>
        <v>GREATWALL</v>
      </c>
      <c r="B1448" s="66">
        <v>46219.544618055559</v>
      </c>
      <c r="C1448" s="66">
        <v>46219.544606481482</v>
      </c>
      <c r="D1448" s="67" t="s">
        <v>907</v>
      </c>
      <c r="E1448" s="67" t="s">
        <v>908</v>
      </c>
      <c r="F1448" s="1">
        <v>1</v>
      </c>
      <c r="G1448" s="63" t="str">
        <f>VLOOKUP(D1448,[2]MINDANAO!$B:$C,2,0)</f>
        <v>CT125</v>
      </c>
      <c r="H1448" s="67">
        <v>59246</v>
      </c>
      <c r="I1448" s="63" t="str">
        <f>VLOOKUP(L1448,'[3]NEW LEGEND 2026'!M:S,7,0)</f>
        <v>MUTI</v>
      </c>
      <c r="J1448" s="67" t="s">
        <v>3740</v>
      </c>
      <c r="K1448" s="67" t="s">
        <v>3741</v>
      </c>
      <c r="L1448" s="67" t="s">
        <v>583</v>
      </c>
      <c r="M1448" s="63" t="str">
        <f>VLOOKUP(D1448,'[3]NEW LEGEND 2026'!G:I,3,0)</f>
        <v>KAWASAKI</v>
      </c>
      <c r="N1448" s="63" t="str">
        <f>VLOOKUP(D1448,'[3]NEW LEGEND 2026'!G:J,4,0)</f>
        <v>BLACK/GRAY</v>
      </c>
      <c r="O1448" s="68" t="str">
        <f t="shared" si="133"/>
        <v>JUL</v>
      </c>
      <c r="P1448" s="68">
        <f t="shared" si="134"/>
        <v>16</v>
      </c>
      <c r="Q1448" s="68">
        <f t="shared" si="135"/>
        <v>2026</v>
      </c>
      <c r="R1448" s="69">
        <f t="shared" si="136"/>
        <v>-166.54460648148233</v>
      </c>
      <c r="S1448" s="69">
        <f t="shared" si="137"/>
        <v>-166.54461805555911</v>
      </c>
      <c r="T1448" s="70" t="str">
        <f t="shared" si="138"/>
        <v>1-30 DAYS</v>
      </c>
      <c r="U1448" s="70" t="str">
        <f t="shared" si="138"/>
        <v>1-30 DAYS</v>
      </c>
    </row>
    <row r="1449" spans="1:21">
      <c r="A1449" s="63" t="str">
        <f>VLOOKUP(L1449,[1]Sheet1!$N:$P,3,0)</f>
        <v>GREATWALL</v>
      </c>
      <c r="B1449" s="66">
        <v>46219.544629629629</v>
      </c>
      <c r="C1449" s="66">
        <v>46219.544606481482</v>
      </c>
      <c r="D1449" s="67" t="s">
        <v>907</v>
      </c>
      <c r="E1449" s="67" t="s">
        <v>908</v>
      </c>
      <c r="F1449" s="1">
        <v>1</v>
      </c>
      <c r="G1449" s="63" t="str">
        <f>VLOOKUP(D1449,[2]MINDANAO!$B:$C,2,0)</f>
        <v>CT125</v>
      </c>
      <c r="H1449" s="67">
        <v>59246</v>
      </c>
      <c r="I1449" s="63" t="str">
        <f>VLOOKUP(L1449,'[3]NEW LEGEND 2026'!M:S,7,0)</f>
        <v>MUTI</v>
      </c>
      <c r="J1449" s="67" t="s">
        <v>3742</v>
      </c>
      <c r="K1449" s="67" t="s">
        <v>3743</v>
      </c>
      <c r="L1449" s="67" t="s">
        <v>583</v>
      </c>
      <c r="M1449" s="63" t="str">
        <f>VLOOKUP(D1449,'[3]NEW LEGEND 2026'!G:I,3,0)</f>
        <v>KAWASAKI</v>
      </c>
      <c r="N1449" s="63" t="str">
        <f>VLOOKUP(D1449,'[3]NEW LEGEND 2026'!G:J,4,0)</f>
        <v>BLACK/GRAY</v>
      </c>
      <c r="O1449" s="68" t="str">
        <f t="shared" si="133"/>
        <v>JUL</v>
      </c>
      <c r="P1449" s="68">
        <f t="shared" si="134"/>
        <v>16</v>
      </c>
      <c r="Q1449" s="68">
        <f t="shared" si="135"/>
        <v>2026</v>
      </c>
      <c r="R1449" s="69">
        <f t="shared" si="136"/>
        <v>-166.54460648148233</v>
      </c>
      <c r="S1449" s="69">
        <f t="shared" si="137"/>
        <v>-166.54462962962862</v>
      </c>
      <c r="T1449" s="70" t="str">
        <f t="shared" si="138"/>
        <v>1-30 DAYS</v>
      </c>
      <c r="U1449" s="70" t="str">
        <f t="shared" si="138"/>
        <v>1-30 DAYS</v>
      </c>
    </row>
    <row r="1450" spans="1:21">
      <c r="A1450" s="63" t="str">
        <f>VLOOKUP(L1450,[1]Sheet1!$N:$P,3,0)</f>
        <v>GREATWALL</v>
      </c>
      <c r="B1450" s="66">
        <v>46219.544629629629</v>
      </c>
      <c r="C1450" s="66">
        <v>46219.544606481482</v>
      </c>
      <c r="D1450" s="67" t="s">
        <v>907</v>
      </c>
      <c r="E1450" s="67" t="s">
        <v>908</v>
      </c>
      <c r="F1450" s="1">
        <v>1</v>
      </c>
      <c r="G1450" s="63" t="str">
        <f>VLOOKUP(D1450,[2]MINDANAO!$B:$C,2,0)</f>
        <v>CT125</v>
      </c>
      <c r="H1450" s="67">
        <v>59246</v>
      </c>
      <c r="I1450" s="63" t="str">
        <f>VLOOKUP(L1450,'[3]NEW LEGEND 2026'!M:S,7,0)</f>
        <v>MUTI</v>
      </c>
      <c r="J1450" s="67" t="s">
        <v>3744</v>
      </c>
      <c r="K1450" s="67" t="s">
        <v>3745</v>
      </c>
      <c r="L1450" s="67" t="s">
        <v>583</v>
      </c>
      <c r="M1450" s="63" t="str">
        <f>VLOOKUP(D1450,'[3]NEW LEGEND 2026'!G:I,3,0)</f>
        <v>KAWASAKI</v>
      </c>
      <c r="N1450" s="63" t="str">
        <f>VLOOKUP(D1450,'[3]NEW LEGEND 2026'!G:J,4,0)</f>
        <v>BLACK/GRAY</v>
      </c>
      <c r="O1450" s="68" t="str">
        <f t="shared" si="133"/>
        <v>JUL</v>
      </c>
      <c r="P1450" s="68">
        <f t="shared" si="134"/>
        <v>16</v>
      </c>
      <c r="Q1450" s="68">
        <f t="shared" si="135"/>
        <v>2026</v>
      </c>
      <c r="R1450" s="69">
        <f t="shared" si="136"/>
        <v>-166.54460648148233</v>
      </c>
      <c r="S1450" s="69">
        <f t="shared" si="137"/>
        <v>-166.54462962962862</v>
      </c>
      <c r="T1450" s="70" t="str">
        <f t="shared" si="138"/>
        <v>1-30 DAYS</v>
      </c>
      <c r="U1450" s="70" t="str">
        <f t="shared" si="138"/>
        <v>1-30 DAYS</v>
      </c>
    </row>
    <row r="1451" spans="1:21">
      <c r="A1451" s="63" t="str">
        <f>VLOOKUP(L1451,[1]Sheet1!$N:$P,3,0)</f>
        <v>GREATWALL</v>
      </c>
      <c r="B1451" s="66">
        <v>46219.558437500003</v>
      </c>
      <c r="C1451" s="66">
        <v>46219.558425925927</v>
      </c>
      <c r="D1451" s="67" t="s">
        <v>907</v>
      </c>
      <c r="E1451" s="67" t="s">
        <v>908</v>
      </c>
      <c r="F1451" s="1">
        <v>1</v>
      </c>
      <c r="G1451" s="63" t="str">
        <f>VLOOKUP(D1451,[2]MINDANAO!$B:$C,2,0)</f>
        <v>CT125</v>
      </c>
      <c r="H1451" s="67">
        <v>59246</v>
      </c>
      <c r="I1451" s="63" t="str">
        <f>VLOOKUP(L1451,'[3]NEW LEGEND 2026'!M:S,7,0)</f>
        <v>MUTI</v>
      </c>
      <c r="J1451" s="67" t="s">
        <v>3746</v>
      </c>
      <c r="K1451" s="67" t="s">
        <v>3747</v>
      </c>
      <c r="L1451" s="67" t="s">
        <v>583</v>
      </c>
      <c r="M1451" s="63" t="str">
        <f>VLOOKUP(D1451,'[3]NEW LEGEND 2026'!G:I,3,0)</f>
        <v>KAWASAKI</v>
      </c>
      <c r="N1451" s="63" t="str">
        <f>VLOOKUP(D1451,'[3]NEW LEGEND 2026'!G:J,4,0)</f>
        <v>BLACK/GRAY</v>
      </c>
      <c r="O1451" s="68" t="str">
        <f t="shared" si="133"/>
        <v>JUL</v>
      </c>
      <c r="P1451" s="68">
        <f t="shared" si="134"/>
        <v>16</v>
      </c>
      <c r="Q1451" s="68">
        <f t="shared" si="135"/>
        <v>2026</v>
      </c>
      <c r="R1451" s="69">
        <f t="shared" si="136"/>
        <v>-166.55842592592671</v>
      </c>
      <c r="S1451" s="69">
        <f t="shared" si="137"/>
        <v>-166.55843750000349</v>
      </c>
      <c r="T1451" s="70" t="str">
        <f t="shared" si="138"/>
        <v>1-30 DAYS</v>
      </c>
      <c r="U1451" s="70" t="str">
        <f t="shared" si="138"/>
        <v>1-30 DAYS</v>
      </c>
    </row>
    <row r="1452" spans="1:21">
      <c r="A1452" s="63" t="str">
        <f>VLOOKUP(L1452,[1]Sheet1!$N:$P,3,0)</f>
        <v>GREATWALL</v>
      </c>
      <c r="B1452" s="66">
        <v>46219.558437500003</v>
      </c>
      <c r="C1452" s="66">
        <v>46219.558425925927</v>
      </c>
      <c r="D1452" s="67" t="s">
        <v>907</v>
      </c>
      <c r="E1452" s="67" t="s">
        <v>908</v>
      </c>
      <c r="F1452" s="1">
        <v>1</v>
      </c>
      <c r="G1452" s="63" t="str">
        <f>VLOOKUP(D1452,[2]MINDANAO!$B:$C,2,0)</f>
        <v>CT125</v>
      </c>
      <c r="H1452" s="67">
        <v>59246</v>
      </c>
      <c r="I1452" s="63" t="str">
        <f>VLOOKUP(L1452,'[3]NEW LEGEND 2026'!M:S,7,0)</f>
        <v>MUTI</v>
      </c>
      <c r="J1452" s="67" t="s">
        <v>3748</v>
      </c>
      <c r="K1452" s="67" t="s">
        <v>3749</v>
      </c>
      <c r="L1452" s="67" t="s">
        <v>583</v>
      </c>
      <c r="M1452" s="63" t="str">
        <f>VLOOKUP(D1452,'[3]NEW LEGEND 2026'!G:I,3,0)</f>
        <v>KAWASAKI</v>
      </c>
      <c r="N1452" s="63" t="str">
        <f>VLOOKUP(D1452,'[3]NEW LEGEND 2026'!G:J,4,0)</f>
        <v>BLACK/GRAY</v>
      </c>
      <c r="O1452" s="68" t="str">
        <f t="shared" si="133"/>
        <v>JUL</v>
      </c>
      <c r="P1452" s="68">
        <f t="shared" si="134"/>
        <v>16</v>
      </c>
      <c r="Q1452" s="68">
        <f t="shared" si="135"/>
        <v>2026</v>
      </c>
      <c r="R1452" s="69">
        <f t="shared" si="136"/>
        <v>-166.55842592592671</v>
      </c>
      <c r="S1452" s="69">
        <f t="shared" si="137"/>
        <v>-166.55843750000349</v>
      </c>
      <c r="T1452" s="70" t="str">
        <f t="shared" si="138"/>
        <v>1-30 DAYS</v>
      </c>
      <c r="U1452" s="70" t="str">
        <f t="shared" si="138"/>
        <v>1-30 DAYS</v>
      </c>
    </row>
    <row r="1453" spans="1:21">
      <c r="A1453" s="63" t="str">
        <f>VLOOKUP(L1453,[1]Sheet1!$N:$P,3,0)</f>
        <v>GREATWALL</v>
      </c>
      <c r="B1453" s="66">
        <v>46219.558437500003</v>
      </c>
      <c r="C1453" s="66">
        <v>46219.558425925927</v>
      </c>
      <c r="D1453" s="67" t="s">
        <v>907</v>
      </c>
      <c r="E1453" s="67" t="s">
        <v>908</v>
      </c>
      <c r="F1453" s="1">
        <v>1</v>
      </c>
      <c r="G1453" s="63" t="str">
        <f>VLOOKUP(D1453,[2]MINDANAO!$B:$C,2,0)</f>
        <v>CT125</v>
      </c>
      <c r="H1453" s="67">
        <v>59246</v>
      </c>
      <c r="I1453" s="63" t="str">
        <f>VLOOKUP(L1453,'[3]NEW LEGEND 2026'!M:S,7,0)</f>
        <v>MUTI</v>
      </c>
      <c r="J1453" s="67" t="s">
        <v>3750</v>
      </c>
      <c r="K1453" s="67" t="s">
        <v>3751</v>
      </c>
      <c r="L1453" s="67" t="s">
        <v>583</v>
      </c>
      <c r="M1453" s="63" t="str">
        <f>VLOOKUP(D1453,'[3]NEW LEGEND 2026'!G:I,3,0)</f>
        <v>KAWASAKI</v>
      </c>
      <c r="N1453" s="63" t="str">
        <f>VLOOKUP(D1453,'[3]NEW LEGEND 2026'!G:J,4,0)</f>
        <v>BLACK/GRAY</v>
      </c>
      <c r="O1453" s="68" t="str">
        <f t="shared" si="133"/>
        <v>JUL</v>
      </c>
      <c r="P1453" s="68">
        <f t="shared" si="134"/>
        <v>16</v>
      </c>
      <c r="Q1453" s="68">
        <f t="shared" si="135"/>
        <v>2026</v>
      </c>
      <c r="R1453" s="69">
        <f t="shared" si="136"/>
        <v>-166.55842592592671</v>
      </c>
      <c r="S1453" s="69">
        <f t="shared" si="137"/>
        <v>-166.55843750000349</v>
      </c>
      <c r="T1453" s="70" t="str">
        <f t="shared" si="138"/>
        <v>1-30 DAYS</v>
      </c>
      <c r="U1453" s="70" t="str">
        <f t="shared" si="138"/>
        <v>1-30 DAYS</v>
      </c>
    </row>
    <row r="1454" spans="1:21">
      <c r="A1454" s="63" t="str">
        <f>VLOOKUP(L1454,[1]Sheet1!$N:$P,3,0)</f>
        <v>GREATWALL</v>
      </c>
      <c r="B1454" s="66">
        <v>46219.558437500003</v>
      </c>
      <c r="C1454" s="66">
        <v>46219.558425925927</v>
      </c>
      <c r="D1454" s="67" t="s">
        <v>907</v>
      </c>
      <c r="E1454" s="67" t="s">
        <v>908</v>
      </c>
      <c r="F1454" s="1">
        <v>1</v>
      </c>
      <c r="G1454" s="63" t="str">
        <f>VLOOKUP(D1454,[2]MINDANAO!$B:$C,2,0)</f>
        <v>CT125</v>
      </c>
      <c r="H1454" s="67">
        <v>59246</v>
      </c>
      <c r="I1454" s="63" t="str">
        <f>VLOOKUP(L1454,'[3]NEW LEGEND 2026'!M:S,7,0)</f>
        <v>MUTI</v>
      </c>
      <c r="J1454" s="67" t="s">
        <v>3752</v>
      </c>
      <c r="K1454" s="67" t="s">
        <v>3753</v>
      </c>
      <c r="L1454" s="67" t="s">
        <v>583</v>
      </c>
      <c r="M1454" s="63" t="str">
        <f>VLOOKUP(D1454,'[3]NEW LEGEND 2026'!G:I,3,0)</f>
        <v>KAWASAKI</v>
      </c>
      <c r="N1454" s="63" t="str">
        <f>VLOOKUP(D1454,'[3]NEW LEGEND 2026'!G:J,4,0)</f>
        <v>BLACK/GRAY</v>
      </c>
      <c r="O1454" s="68" t="str">
        <f t="shared" si="133"/>
        <v>JUL</v>
      </c>
      <c r="P1454" s="68">
        <f t="shared" si="134"/>
        <v>16</v>
      </c>
      <c r="Q1454" s="68">
        <f t="shared" si="135"/>
        <v>2026</v>
      </c>
      <c r="R1454" s="69">
        <f t="shared" si="136"/>
        <v>-166.55842592592671</v>
      </c>
      <c r="S1454" s="69">
        <f t="shared" si="137"/>
        <v>-166.55843750000349</v>
      </c>
      <c r="T1454" s="70" t="str">
        <f t="shared" si="138"/>
        <v>1-30 DAYS</v>
      </c>
      <c r="U1454" s="70" t="str">
        <f t="shared" si="138"/>
        <v>1-30 DAYS</v>
      </c>
    </row>
    <row r="1455" spans="1:21">
      <c r="A1455" s="63" t="str">
        <f>VLOOKUP(L1455,[1]Sheet1!$N:$P,3,0)</f>
        <v>M1 HONDA KORONADAL</v>
      </c>
      <c r="B1455" s="66">
        <v>46219.580543981479</v>
      </c>
      <c r="C1455" s="66">
        <v>46219.58053240741</v>
      </c>
      <c r="D1455" s="67" t="s">
        <v>553</v>
      </c>
      <c r="E1455" s="67" t="s">
        <v>554</v>
      </c>
      <c r="F1455" s="1">
        <v>1</v>
      </c>
      <c r="G1455" s="63" t="str">
        <f>VLOOKUP(D1455,[2]MINDANAO!$B:$C,2,0)</f>
        <v>TMX ALPHA FI</v>
      </c>
      <c r="H1455" s="67">
        <v>56356</v>
      </c>
      <c r="I1455" s="63" t="str">
        <f>VLOOKUP(L1455,'[3]NEW LEGEND 2026'!M:S,7,0)</f>
        <v>HONDA</v>
      </c>
      <c r="J1455" s="67" t="s">
        <v>3754</v>
      </c>
      <c r="K1455" s="67" t="s">
        <v>3755</v>
      </c>
      <c r="L1455" s="67" t="s">
        <v>1952</v>
      </c>
      <c r="M1455" s="63" t="str">
        <f>VLOOKUP(D1455,'[3]NEW LEGEND 2026'!G:I,3,0)</f>
        <v>HONDA</v>
      </c>
      <c r="N1455" s="63" t="str">
        <f>VLOOKUP(D1455,'[3]NEW LEGEND 2026'!G:J,4,0)</f>
        <v>SILVER</v>
      </c>
      <c r="O1455" s="68" t="str">
        <f t="shared" si="133"/>
        <v>JUL</v>
      </c>
      <c r="P1455" s="68">
        <f t="shared" si="134"/>
        <v>16</v>
      </c>
      <c r="Q1455" s="68">
        <f t="shared" si="135"/>
        <v>2026</v>
      </c>
      <c r="R1455" s="69">
        <f t="shared" si="136"/>
        <v>-166.58053240740992</v>
      </c>
      <c r="S1455" s="69">
        <f t="shared" si="137"/>
        <v>-166.58054398147942</v>
      </c>
      <c r="T1455" s="70" t="str">
        <f t="shared" si="138"/>
        <v>1-30 DAYS</v>
      </c>
      <c r="U1455" s="70" t="str">
        <f t="shared" si="138"/>
        <v>1-30 DAYS</v>
      </c>
    </row>
    <row r="1456" spans="1:21">
      <c r="A1456" s="63" t="str">
        <f>VLOOKUP(L1456,[1]Sheet1!$N:$P,3,0)</f>
        <v>GREATWALL</v>
      </c>
      <c r="B1456" s="66">
        <v>46219.583252314813</v>
      </c>
      <c r="C1456" s="66">
        <v>46219.583229166667</v>
      </c>
      <c r="D1456" s="67" t="s">
        <v>907</v>
      </c>
      <c r="E1456" s="67" t="s">
        <v>908</v>
      </c>
      <c r="F1456" s="1">
        <v>1</v>
      </c>
      <c r="G1456" s="63" t="str">
        <f>VLOOKUP(D1456,[2]MINDANAO!$B:$C,2,0)</f>
        <v>CT125</v>
      </c>
      <c r="H1456" s="67">
        <v>59246</v>
      </c>
      <c r="I1456" s="63" t="str">
        <f>VLOOKUP(L1456,'[3]NEW LEGEND 2026'!M:S,7,0)</f>
        <v>MUTI</v>
      </c>
      <c r="J1456" s="67" t="s">
        <v>3756</v>
      </c>
      <c r="K1456" s="67" t="s">
        <v>3757</v>
      </c>
      <c r="L1456" s="67" t="s">
        <v>583</v>
      </c>
      <c r="M1456" s="63" t="str">
        <f>VLOOKUP(D1456,'[3]NEW LEGEND 2026'!G:I,3,0)</f>
        <v>KAWASAKI</v>
      </c>
      <c r="N1456" s="63" t="str">
        <f>VLOOKUP(D1456,'[3]NEW LEGEND 2026'!G:J,4,0)</f>
        <v>BLACK/GRAY</v>
      </c>
      <c r="O1456" s="68" t="str">
        <f t="shared" si="133"/>
        <v>JUL</v>
      </c>
      <c r="P1456" s="68">
        <f t="shared" si="134"/>
        <v>16</v>
      </c>
      <c r="Q1456" s="68">
        <f t="shared" si="135"/>
        <v>2026</v>
      </c>
      <c r="R1456" s="69">
        <f t="shared" si="136"/>
        <v>-166.58322916666657</v>
      </c>
      <c r="S1456" s="69">
        <f t="shared" si="137"/>
        <v>-166.58325231481285</v>
      </c>
      <c r="T1456" s="70" t="str">
        <f t="shared" si="138"/>
        <v>1-30 DAYS</v>
      </c>
      <c r="U1456" s="70" t="str">
        <f t="shared" si="138"/>
        <v>1-30 DAYS</v>
      </c>
    </row>
    <row r="1457" spans="1:21">
      <c r="A1457" s="63" t="str">
        <f>VLOOKUP(L1457,[1]Sheet1!$N:$P,3,0)</f>
        <v>M2 BULUA</v>
      </c>
      <c r="B1457" s="66">
        <v>46027.384131944447</v>
      </c>
      <c r="C1457" s="66">
        <v>46219.651909722219</v>
      </c>
      <c r="D1457" s="67" t="s">
        <v>1614</v>
      </c>
      <c r="E1457" s="67" t="s">
        <v>1615</v>
      </c>
      <c r="F1457" s="1">
        <v>1</v>
      </c>
      <c r="G1457" s="63" t="str">
        <f>VLOOKUP(D1457,[2]MINDANAO!$B:$C,2,0)</f>
        <v>XTZ125</v>
      </c>
      <c r="H1457" s="67">
        <v>85446</v>
      </c>
      <c r="I1457" s="63" t="str">
        <f>VLOOKUP(L1457,'[3]NEW LEGEND 2026'!M:S,7,0)</f>
        <v>ULTIMATE</v>
      </c>
      <c r="J1457" s="67" t="s">
        <v>3758</v>
      </c>
      <c r="K1457" s="67" t="s">
        <v>3759</v>
      </c>
      <c r="L1457" s="67" t="s">
        <v>699</v>
      </c>
      <c r="M1457" s="63" t="str">
        <f>VLOOKUP(D1457,'[3]NEW LEGEND 2026'!G:I,3,0)</f>
        <v>YAMAHA</v>
      </c>
      <c r="N1457" s="63" t="str">
        <f>VLOOKUP(D1457,'[3]NEW LEGEND 2026'!G:J,4,0)</f>
        <v>LUE</v>
      </c>
      <c r="O1457" s="68" t="str">
        <f t="shared" si="133"/>
        <v>JUL</v>
      </c>
      <c r="P1457" s="68">
        <f t="shared" si="134"/>
        <v>16</v>
      </c>
      <c r="Q1457" s="68">
        <f t="shared" si="135"/>
        <v>2026</v>
      </c>
      <c r="R1457" s="69">
        <f t="shared" si="136"/>
        <v>-166.65190972221899</v>
      </c>
      <c r="S1457" s="69">
        <f t="shared" si="137"/>
        <v>25.61586805555271</v>
      </c>
      <c r="T1457" s="70" t="str">
        <f t="shared" si="138"/>
        <v>1-30 DAYS</v>
      </c>
      <c r="U1457" s="70" t="str">
        <f t="shared" si="138"/>
        <v>1-30 DAYS</v>
      </c>
    </row>
    <row r="1458" spans="1:21">
      <c r="A1458" s="63" t="str">
        <f>VLOOKUP(L1458,[1]Sheet1!$N:$P,3,0)</f>
        <v>M1 MALUNGON</v>
      </c>
      <c r="B1458" s="66">
        <v>46219.455439814818</v>
      </c>
      <c r="C1458" s="66">
        <v>46219.678819444453</v>
      </c>
      <c r="D1458" s="67" t="s">
        <v>2952</v>
      </c>
      <c r="E1458" s="67" t="s">
        <v>2953</v>
      </c>
      <c r="F1458" s="1">
        <v>1</v>
      </c>
      <c r="G1458" s="63" t="str">
        <f>VLOOKUP(D1458,[2]MINDANAO!$B:$C,2,0)</f>
        <v>CRF300</v>
      </c>
      <c r="H1458" s="67">
        <v>252318</v>
      </c>
      <c r="I1458" s="63" t="str">
        <f>VLOOKUP(L1458,'[3]NEW LEGEND 2026'!M:S,7,0)</f>
        <v>MUTI</v>
      </c>
      <c r="J1458" s="67" t="s">
        <v>3760</v>
      </c>
      <c r="K1458" s="67" t="s">
        <v>3761</v>
      </c>
      <c r="L1458" s="67" t="s">
        <v>462</v>
      </c>
      <c r="M1458" s="63" t="str">
        <f>VLOOKUP(D1458,'[3]NEW LEGEND 2026'!G:I,3,0)</f>
        <v>HONDA</v>
      </c>
      <c r="N1458" s="63" t="str">
        <f>VLOOKUP(D1458,'[3]NEW LEGEND 2026'!G:J,4,0)</f>
        <v>RED</v>
      </c>
      <c r="O1458" s="68" t="str">
        <f t="shared" si="133"/>
        <v>JUL</v>
      </c>
      <c r="P1458" s="68">
        <f t="shared" si="134"/>
        <v>16</v>
      </c>
      <c r="Q1458" s="68">
        <f t="shared" si="135"/>
        <v>2026</v>
      </c>
      <c r="R1458" s="69">
        <f t="shared" si="136"/>
        <v>-166.67881944445253</v>
      </c>
      <c r="S1458" s="69">
        <f t="shared" si="137"/>
        <v>-166.45543981481751</v>
      </c>
      <c r="T1458" s="70" t="str">
        <f t="shared" si="138"/>
        <v>1-30 DAYS</v>
      </c>
      <c r="U1458" s="70" t="str">
        <f t="shared" si="138"/>
        <v>1-30 DAYS</v>
      </c>
    </row>
    <row r="1459" spans="1:21">
      <c r="A1459" s="63" t="str">
        <f>VLOOKUP(L1459,[1]Sheet1!$N:$P,3,0)</f>
        <v>M1 HONDA MALUNGON</v>
      </c>
      <c r="B1459" s="66">
        <v>46212.656261574077</v>
      </c>
      <c r="C1459" s="66">
        <v>46219.706643518519</v>
      </c>
      <c r="D1459" s="67" t="s">
        <v>3762</v>
      </c>
      <c r="E1459" s="67" t="s">
        <v>3763</v>
      </c>
      <c r="F1459" s="1">
        <v>1</v>
      </c>
      <c r="G1459" s="63" t="str">
        <f>VLOOKUP(D1459,[2]MINDANAO!$B:$C,2,0)</f>
        <v>GIORNO</v>
      </c>
      <c r="H1459" s="67">
        <v>99470</v>
      </c>
      <c r="I1459" s="63" t="str">
        <f>VLOOKUP(L1459,'[3]NEW LEGEND 2026'!M:S,7,0)</f>
        <v>HONDA</v>
      </c>
      <c r="J1459" s="67" t="s">
        <v>3764</v>
      </c>
      <c r="K1459" s="67" t="s">
        <v>3765</v>
      </c>
      <c r="L1459" s="67" t="s">
        <v>884</v>
      </c>
      <c r="M1459" s="63" t="str">
        <f>VLOOKUP(D1459,'[3]NEW LEGEND 2026'!G:I,3,0)</f>
        <v>HONDA</v>
      </c>
      <c r="N1459" s="63" t="str">
        <f>VLOOKUP(D1459,'[3]NEW LEGEND 2026'!G:J,4,0)</f>
        <v>WHITE</v>
      </c>
      <c r="O1459" s="68" t="str">
        <f t="shared" si="133"/>
        <v>JUL</v>
      </c>
      <c r="P1459" s="68">
        <f t="shared" si="134"/>
        <v>16</v>
      </c>
      <c r="Q1459" s="68">
        <f t="shared" si="135"/>
        <v>2026</v>
      </c>
      <c r="R1459" s="69">
        <f t="shared" si="136"/>
        <v>-166.70664351851883</v>
      </c>
      <c r="S1459" s="69">
        <f t="shared" si="137"/>
        <v>-159.65626157407678</v>
      </c>
      <c r="T1459" s="70" t="str">
        <f t="shared" si="138"/>
        <v>1-30 DAYS</v>
      </c>
      <c r="U1459" s="70" t="str">
        <f t="shared" si="138"/>
        <v>1-30 DAYS</v>
      </c>
    </row>
    <row r="1460" spans="1:21">
      <c r="A1460" s="63" t="str">
        <f>VLOOKUP(L1460,[1]Sheet1!$N:$P,3,0)</f>
        <v>M1 HONDA MALUNGON</v>
      </c>
      <c r="B1460" s="66">
        <v>46219.416192129633</v>
      </c>
      <c r="C1460" s="66">
        <v>46219.706643518519</v>
      </c>
      <c r="D1460" s="67" t="s">
        <v>3528</v>
      </c>
      <c r="E1460" s="67" t="s">
        <v>3529</v>
      </c>
      <c r="F1460" s="1">
        <v>1</v>
      </c>
      <c r="G1460" s="63" t="str">
        <f>VLOOKUP(D1460,[2]MINDANAO!$B:$C,2,0)</f>
        <v>BEAT FI STD</v>
      </c>
      <c r="H1460" s="67">
        <v>70968</v>
      </c>
      <c r="I1460" s="63" t="str">
        <f>VLOOKUP(L1460,'[3]NEW LEGEND 2026'!M:S,7,0)</f>
        <v>HONDA</v>
      </c>
      <c r="J1460" s="67" t="s">
        <v>3766</v>
      </c>
      <c r="K1460" s="67" t="s">
        <v>3767</v>
      </c>
      <c r="L1460" s="67" t="s">
        <v>884</v>
      </c>
      <c r="M1460" s="63" t="str">
        <f>VLOOKUP(D1460,'[3]NEW LEGEND 2026'!G:I,3,0)</f>
        <v>HONDA</v>
      </c>
      <c r="N1460" s="63" t="str">
        <f>VLOOKUP(D1460,'[3]NEW LEGEND 2026'!G:J,4,0)</f>
        <v>GRAY/BLACK</v>
      </c>
      <c r="O1460" s="68" t="str">
        <f t="shared" si="133"/>
        <v>JUL</v>
      </c>
      <c r="P1460" s="68">
        <f t="shared" si="134"/>
        <v>16</v>
      </c>
      <c r="Q1460" s="68">
        <f t="shared" si="135"/>
        <v>2026</v>
      </c>
      <c r="R1460" s="69">
        <f t="shared" si="136"/>
        <v>-166.70664351851883</v>
      </c>
      <c r="S1460" s="69">
        <f t="shared" si="137"/>
        <v>-166.41619212963269</v>
      </c>
      <c r="T1460" s="70" t="str">
        <f t="shared" si="138"/>
        <v>1-30 DAYS</v>
      </c>
      <c r="U1460" s="70" t="str">
        <f t="shared" si="138"/>
        <v>1-30 DAYS</v>
      </c>
    </row>
    <row r="1461" spans="1:21">
      <c r="A1461" s="63" t="str">
        <f>VLOOKUP(L1461,[1]Sheet1!$N:$P,3,0)</f>
        <v>M1 HONDA MALUNGON</v>
      </c>
      <c r="B1461" s="66">
        <v>46217.466747685183</v>
      </c>
      <c r="C1461" s="66">
        <v>46219.706643518519</v>
      </c>
      <c r="D1461" s="67" t="s">
        <v>1468</v>
      </c>
      <c r="E1461" s="67" t="s">
        <v>1469</v>
      </c>
      <c r="F1461" s="1">
        <v>1</v>
      </c>
      <c r="G1461" s="63" t="str">
        <f>VLOOKUP(D1461,[2]MINDANAO!$B:$C,2,0)</f>
        <v>BEAT FI STD</v>
      </c>
      <c r="H1461" s="67">
        <v>70968</v>
      </c>
      <c r="I1461" s="63" t="str">
        <f>VLOOKUP(L1461,'[3]NEW LEGEND 2026'!M:S,7,0)</f>
        <v>HONDA</v>
      </c>
      <c r="J1461" s="67" t="s">
        <v>3768</v>
      </c>
      <c r="K1461" s="67" t="s">
        <v>3769</v>
      </c>
      <c r="L1461" s="67" t="s">
        <v>884</v>
      </c>
      <c r="M1461" s="63" t="str">
        <f>VLOOKUP(D1461,'[3]NEW LEGEND 2026'!G:I,3,0)</f>
        <v>HONDA</v>
      </c>
      <c r="N1461" s="63" t="str">
        <f>VLOOKUP(D1461,'[3]NEW LEGEND 2026'!G:J,4,0)</f>
        <v>RED/WHITE</v>
      </c>
      <c r="O1461" s="68" t="str">
        <f t="shared" si="133"/>
        <v>JUL</v>
      </c>
      <c r="P1461" s="68">
        <f t="shared" si="134"/>
        <v>16</v>
      </c>
      <c r="Q1461" s="68">
        <f t="shared" si="135"/>
        <v>2026</v>
      </c>
      <c r="R1461" s="69">
        <f t="shared" si="136"/>
        <v>-166.70664351851883</v>
      </c>
      <c r="S1461" s="69">
        <f t="shared" si="137"/>
        <v>-164.46674768518278</v>
      </c>
      <c r="T1461" s="70" t="str">
        <f t="shared" si="138"/>
        <v>1-30 DAYS</v>
      </c>
      <c r="U1461" s="70" t="str">
        <f t="shared" si="138"/>
        <v>1-30 DAYS</v>
      </c>
    </row>
    <row r="1462" spans="1:21">
      <c r="A1462" s="63" t="str">
        <f>VLOOKUP(L1462,[1]Sheet1!$N:$P,3,0)</f>
        <v>M1 HONDA MALUNGON</v>
      </c>
      <c r="B1462" s="66">
        <v>46217.471678240741</v>
      </c>
      <c r="C1462" s="66">
        <v>46219.706643518519</v>
      </c>
      <c r="D1462" s="67" t="s">
        <v>853</v>
      </c>
      <c r="E1462" s="67" t="s">
        <v>854</v>
      </c>
      <c r="F1462" s="1">
        <v>1</v>
      </c>
      <c r="G1462" s="63" t="str">
        <f>VLOOKUP(D1462,[2]MINDANAO!$B:$C,2,0)</f>
        <v>TMX150 SUPREMO</v>
      </c>
      <c r="H1462" s="67">
        <v>76598</v>
      </c>
      <c r="I1462" s="63" t="str">
        <f>VLOOKUP(L1462,'[3]NEW LEGEND 2026'!M:S,7,0)</f>
        <v>HONDA</v>
      </c>
      <c r="J1462" s="67" t="s">
        <v>3770</v>
      </c>
      <c r="K1462" s="67" t="s">
        <v>3771</v>
      </c>
      <c r="L1462" s="67" t="s">
        <v>884</v>
      </c>
      <c r="M1462" s="63" t="str">
        <f>VLOOKUP(D1462,'[3]NEW LEGEND 2026'!G:I,3,0)</f>
        <v>HONDA</v>
      </c>
      <c r="N1462" s="63" t="str">
        <f>VLOOKUP(D1462,'[3]NEW LEGEND 2026'!G:J,4,0)</f>
        <v>BLACK</v>
      </c>
      <c r="O1462" s="68" t="str">
        <f t="shared" si="133"/>
        <v>JUL</v>
      </c>
      <c r="P1462" s="68">
        <f t="shared" si="134"/>
        <v>16</v>
      </c>
      <c r="Q1462" s="68">
        <f t="shared" si="135"/>
        <v>2026</v>
      </c>
      <c r="R1462" s="69">
        <f t="shared" si="136"/>
        <v>-166.70664351851883</v>
      </c>
      <c r="S1462" s="69">
        <f t="shared" si="137"/>
        <v>-164.47167824074131</v>
      </c>
      <c r="T1462" s="70" t="str">
        <f t="shared" si="138"/>
        <v>1-30 DAYS</v>
      </c>
      <c r="U1462" s="70" t="str">
        <f t="shared" si="138"/>
        <v>1-30 DAYS</v>
      </c>
    </row>
    <row r="1463" spans="1:21">
      <c r="A1463" s="63" t="str">
        <f>VLOOKUP(L1463,[1]Sheet1!$N:$P,3,0)</f>
        <v>M1 HONDA MALUNGON</v>
      </c>
      <c r="B1463" s="66">
        <v>46217.471689814818</v>
      </c>
      <c r="C1463" s="66">
        <v>46219.706643518519</v>
      </c>
      <c r="D1463" s="67" t="s">
        <v>853</v>
      </c>
      <c r="E1463" s="67" t="s">
        <v>854</v>
      </c>
      <c r="F1463" s="1">
        <v>1</v>
      </c>
      <c r="G1463" s="63" t="str">
        <f>VLOOKUP(D1463,[2]MINDANAO!$B:$C,2,0)</f>
        <v>TMX150 SUPREMO</v>
      </c>
      <c r="H1463" s="67">
        <v>76598</v>
      </c>
      <c r="I1463" s="63" t="str">
        <f>VLOOKUP(L1463,'[3]NEW LEGEND 2026'!M:S,7,0)</f>
        <v>HONDA</v>
      </c>
      <c r="J1463" s="67" t="s">
        <v>3772</v>
      </c>
      <c r="K1463" s="67" t="s">
        <v>3773</v>
      </c>
      <c r="L1463" s="67" t="s">
        <v>884</v>
      </c>
      <c r="M1463" s="63" t="str">
        <f>VLOOKUP(D1463,'[3]NEW LEGEND 2026'!G:I,3,0)</f>
        <v>HONDA</v>
      </c>
      <c r="N1463" s="63" t="str">
        <f>VLOOKUP(D1463,'[3]NEW LEGEND 2026'!G:J,4,0)</f>
        <v>BLACK</v>
      </c>
      <c r="O1463" s="68" t="str">
        <f t="shared" si="133"/>
        <v>JUL</v>
      </c>
      <c r="P1463" s="68">
        <f t="shared" si="134"/>
        <v>16</v>
      </c>
      <c r="Q1463" s="68">
        <f t="shared" si="135"/>
        <v>2026</v>
      </c>
      <c r="R1463" s="69">
        <f t="shared" si="136"/>
        <v>-166.70664351851883</v>
      </c>
      <c r="S1463" s="69">
        <f t="shared" si="137"/>
        <v>-164.47168981481809</v>
      </c>
      <c r="T1463" s="70" t="str">
        <f t="shared" si="138"/>
        <v>1-30 DAYS</v>
      </c>
      <c r="U1463" s="70" t="str">
        <f t="shared" si="138"/>
        <v>1-30 DAYS</v>
      </c>
    </row>
    <row r="1464" spans="1:21">
      <c r="A1464" s="63" t="str">
        <f>VLOOKUP(L1464,[1]Sheet1!$N:$P,3,0)</f>
        <v>M1 HONDA MALUNGON</v>
      </c>
      <c r="B1464" s="66">
        <v>46219.418865740743</v>
      </c>
      <c r="C1464" s="66">
        <v>46219.706643518519</v>
      </c>
      <c r="D1464" s="67" t="s">
        <v>3528</v>
      </c>
      <c r="E1464" s="67" t="s">
        <v>3529</v>
      </c>
      <c r="F1464" s="1">
        <v>1</v>
      </c>
      <c r="G1464" s="63" t="str">
        <f>VLOOKUP(D1464,[2]MINDANAO!$B:$C,2,0)</f>
        <v>BEAT FI STD</v>
      </c>
      <c r="H1464" s="67">
        <v>70968</v>
      </c>
      <c r="I1464" s="63" t="str">
        <f>VLOOKUP(L1464,'[3]NEW LEGEND 2026'!M:S,7,0)</f>
        <v>HONDA</v>
      </c>
      <c r="J1464" s="67" t="s">
        <v>3774</v>
      </c>
      <c r="K1464" s="67" t="s">
        <v>3775</v>
      </c>
      <c r="L1464" s="67" t="s">
        <v>884</v>
      </c>
      <c r="M1464" s="63" t="str">
        <f>VLOOKUP(D1464,'[3]NEW LEGEND 2026'!G:I,3,0)</f>
        <v>HONDA</v>
      </c>
      <c r="N1464" s="63" t="str">
        <f>VLOOKUP(D1464,'[3]NEW LEGEND 2026'!G:J,4,0)</f>
        <v>GRAY/BLACK</v>
      </c>
      <c r="O1464" s="68" t="str">
        <f t="shared" si="133"/>
        <v>JUL</v>
      </c>
      <c r="P1464" s="68">
        <f t="shared" si="134"/>
        <v>16</v>
      </c>
      <c r="Q1464" s="68">
        <f t="shared" si="135"/>
        <v>2026</v>
      </c>
      <c r="R1464" s="69">
        <f t="shared" si="136"/>
        <v>-166.70664351851883</v>
      </c>
      <c r="S1464" s="69">
        <f t="shared" si="137"/>
        <v>-166.41886574074306</v>
      </c>
      <c r="T1464" s="70" t="str">
        <f t="shared" si="138"/>
        <v>1-30 DAYS</v>
      </c>
      <c r="U1464" s="70" t="str">
        <f t="shared" si="138"/>
        <v>1-30 DAYS</v>
      </c>
    </row>
    <row r="1465" spans="1:21">
      <c r="A1465" s="63" t="str">
        <f>VLOOKUP(L1465,[1]Sheet1!$N:$P,3,0)</f>
        <v>M1 MLANG</v>
      </c>
      <c r="B1465" s="66">
        <v>46211.465474537043</v>
      </c>
      <c r="C1465" s="66">
        <v>46220.358761574083</v>
      </c>
      <c r="D1465" s="67" t="s">
        <v>1007</v>
      </c>
      <c r="E1465" s="67" t="s">
        <v>1008</v>
      </c>
      <c r="F1465" s="1">
        <v>1</v>
      </c>
      <c r="G1465" s="63" t="str">
        <f>VLOOKUP(D1465,[2]MINDANAO!$B:$C,2,0)</f>
        <v>XRM DUAL SPORTS FI(DS)</v>
      </c>
      <c r="H1465" s="67">
        <v>70950</v>
      </c>
      <c r="I1465" s="63" t="str">
        <f>VLOOKUP(L1465,'[3]NEW LEGEND 2026'!M:S,7,0)</f>
        <v>MUTI</v>
      </c>
      <c r="J1465" s="67" t="s">
        <v>3776</v>
      </c>
      <c r="K1465" s="67" t="s">
        <v>3777</v>
      </c>
      <c r="L1465" s="67" t="s">
        <v>537</v>
      </c>
      <c r="M1465" s="63" t="str">
        <f>VLOOKUP(D1465,'[3]NEW LEGEND 2026'!G:I,3,0)</f>
        <v>HONDA</v>
      </c>
      <c r="N1465" s="63" t="str">
        <f>VLOOKUP(D1465,'[3]NEW LEGEND 2026'!G:J,4,0)</f>
        <v>BLACK</v>
      </c>
      <c r="O1465" s="68" t="str">
        <f t="shared" si="133"/>
        <v>JUL</v>
      </c>
      <c r="P1465" s="68">
        <f t="shared" si="134"/>
        <v>17</v>
      </c>
      <c r="Q1465" s="68">
        <f t="shared" si="135"/>
        <v>2026</v>
      </c>
      <c r="R1465" s="69">
        <f t="shared" si="136"/>
        <v>-167.35876157408347</v>
      </c>
      <c r="S1465" s="69">
        <f t="shared" si="137"/>
        <v>-158.46547453704261</v>
      </c>
      <c r="T1465" s="70" t="str">
        <f t="shared" si="138"/>
        <v>1-30 DAYS</v>
      </c>
      <c r="U1465" s="70" t="str">
        <f t="shared" si="138"/>
        <v>1-30 DAYS</v>
      </c>
    </row>
    <row r="1466" spans="1:21">
      <c r="A1466" s="63" t="str">
        <f>VLOOKUP(L1466,[1]Sheet1!$N:$P,3,0)</f>
        <v>M2 ECOLAND</v>
      </c>
      <c r="B1466" s="66">
        <v>46220.366273148153</v>
      </c>
      <c r="C1466" s="66">
        <v>46220.366261574083</v>
      </c>
      <c r="D1466" s="67" t="s">
        <v>1215</v>
      </c>
      <c r="E1466" s="67" t="s">
        <v>1216</v>
      </c>
      <c r="F1466" s="1">
        <v>1</v>
      </c>
      <c r="G1466" s="63" t="str">
        <f>VLOOKUP(D1466,[2]MINDANAO!$B:$C,2,0)</f>
        <v>ACCESS 125</v>
      </c>
      <c r="H1466" s="67">
        <v>81197</v>
      </c>
      <c r="I1466" s="63" t="str">
        <f>VLOOKUP(L1466,'[3]NEW LEGEND 2026'!M:S,7,0)</f>
        <v>ULTIMATE</v>
      </c>
      <c r="J1466" s="67" t="s">
        <v>3778</v>
      </c>
      <c r="K1466" s="67" t="s">
        <v>3779</v>
      </c>
      <c r="L1466" s="67" t="s">
        <v>1004</v>
      </c>
      <c r="M1466" s="63" t="str">
        <f>VLOOKUP(D1466,'[3]NEW LEGEND 2026'!G:I,3,0)</f>
        <v>SUZUKI</v>
      </c>
      <c r="N1466" s="63" t="str">
        <f>VLOOKUP(D1466,'[3]NEW LEGEND 2026'!G:J,4,0)</f>
        <v>WHITE</v>
      </c>
      <c r="O1466" s="68" t="str">
        <f t="shared" si="133"/>
        <v>JUL</v>
      </c>
      <c r="P1466" s="68">
        <f t="shared" si="134"/>
        <v>17</v>
      </c>
      <c r="Q1466" s="68">
        <f t="shared" si="135"/>
        <v>2026</v>
      </c>
      <c r="R1466" s="69">
        <f t="shared" si="136"/>
        <v>-167.36626157408318</v>
      </c>
      <c r="S1466" s="69">
        <f t="shared" si="137"/>
        <v>-167.36627314815269</v>
      </c>
      <c r="T1466" s="70" t="str">
        <f t="shared" si="138"/>
        <v>1-30 DAYS</v>
      </c>
      <c r="U1466" s="70" t="str">
        <f t="shared" si="138"/>
        <v>1-30 DAYS</v>
      </c>
    </row>
    <row r="1467" spans="1:21">
      <c r="A1467" s="63" t="str">
        <f>VLOOKUP(L1467,[1]Sheet1!$N:$P,3,0)</f>
        <v>M2 PROSPERIDAD</v>
      </c>
      <c r="B1467" s="66">
        <v>46217.462847222218</v>
      </c>
      <c r="C1467" s="66">
        <v>46220.37400462963</v>
      </c>
      <c r="D1467" s="67" t="s">
        <v>1464</v>
      </c>
      <c r="E1467" s="67" t="s">
        <v>1465</v>
      </c>
      <c r="F1467" s="1">
        <v>1</v>
      </c>
      <c r="G1467" s="63" t="str">
        <f>VLOOKUP(D1467,[2]MINDANAO!$B:$C,2,0)</f>
        <v>NAVI</v>
      </c>
      <c r="H1467" s="67">
        <v>58990</v>
      </c>
      <c r="I1467" s="63" t="str">
        <f>VLOOKUP(L1467,'[3]NEW LEGEND 2026'!M:S,7,0)</f>
        <v>ULTIMATE</v>
      </c>
      <c r="J1467" s="67" t="s">
        <v>3780</v>
      </c>
      <c r="K1467" s="67" t="s">
        <v>3781</v>
      </c>
      <c r="L1467" s="67" t="s">
        <v>718</v>
      </c>
      <c r="M1467" s="63" t="str">
        <f>VLOOKUP(D1467,'[3]NEW LEGEND 2026'!G:I,3,0)</f>
        <v>HONDA</v>
      </c>
      <c r="N1467" s="63" t="str">
        <f>VLOOKUP(D1467,'[3]NEW LEGEND 2026'!G:J,4,0)</f>
        <v>GREEN/BLACK</v>
      </c>
      <c r="O1467" s="68" t="str">
        <f t="shared" si="133"/>
        <v>JUL</v>
      </c>
      <c r="P1467" s="68">
        <f t="shared" si="134"/>
        <v>17</v>
      </c>
      <c r="Q1467" s="68">
        <f t="shared" si="135"/>
        <v>2026</v>
      </c>
      <c r="R1467" s="69">
        <f t="shared" si="136"/>
        <v>-167.37400462962978</v>
      </c>
      <c r="S1467" s="69">
        <f t="shared" si="137"/>
        <v>-164.46284722221753</v>
      </c>
      <c r="T1467" s="70" t="str">
        <f t="shared" si="138"/>
        <v>1-30 DAYS</v>
      </c>
      <c r="U1467" s="70" t="str">
        <f t="shared" si="138"/>
        <v>1-30 DAYS</v>
      </c>
    </row>
    <row r="1468" spans="1:21">
      <c r="A1468" s="63" t="str">
        <f>VLOOKUP(L1468,[1]Sheet1!$N:$P,3,0)</f>
        <v>M2 PANABO</v>
      </c>
      <c r="B1468" s="66">
        <v>46217.47896990741</v>
      </c>
      <c r="C1468" s="66">
        <v>46220.394247685188</v>
      </c>
      <c r="D1468" s="67" t="s">
        <v>907</v>
      </c>
      <c r="E1468" s="67" t="s">
        <v>908</v>
      </c>
      <c r="F1468" s="1">
        <v>1</v>
      </c>
      <c r="G1468" s="63" t="str">
        <f>VLOOKUP(D1468,[2]MINDANAO!$B:$C,2,0)</f>
        <v>CT125</v>
      </c>
      <c r="H1468" s="67">
        <v>59246</v>
      </c>
      <c r="I1468" s="63" t="str">
        <f>VLOOKUP(L1468,'[3]NEW LEGEND 2026'!M:S,7,0)</f>
        <v>ULTIMATE</v>
      </c>
      <c r="J1468" s="67" t="s">
        <v>3782</v>
      </c>
      <c r="K1468" s="67" t="s">
        <v>3783</v>
      </c>
      <c r="L1468" s="67" t="s">
        <v>929</v>
      </c>
      <c r="M1468" s="63" t="str">
        <f>VLOOKUP(D1468,'[3]NEW LEGEND 2026'!G:I,3,0)</f>
        <v>KAWASAKI</v>
      </c>
      <c r="N1468" s="63" t="str">
        <f>VLOOKUP(D1468,'[3]NEW LEGEND 2026'!G:J,4,0)</f>
        <v>BLACK/GRAY</v>
      </c>
      <c r="O1468" s="68" t="str">
        <f t="shared" si="133"/>
        <v>JUL</v>
      </c>
      <c r="P1468" s="68">
        <f t="shared" si="134"/>
        <v>17</v>
      </c>
      <c r="Q1468" s="68">
        <f t="shared" si="135"/>
        <v>2026</v>
      </c>
      <c r="R1468" s="69">
        <f t="shared" si="136"/>
        <v>-167.39424768518802</v>
      </c>
      <c r="S1468" s="69">
        <f t="shared" si="137"/>
        <v>-164.47896990740992</v>
      </c>
      <c r="T1468" s="70" t="str">
        <f t="shared" si="138"/>
        <v>1-30 DAYS</v>
      </c>
      <c r="U1468" s="70" t="str">
        <f t="shared" si="138"/>
        <v>1-30 DAYS</v>
      </c>
    </row>
    <row r="1469" spans="1:21">
      <c r="A1469" s="63" t="str">
        <f>VLOOKUP(L1469,[1]Sheet1!$N:$P,3,0)</f>
        <v>M2 PANABO</v>
      </c>
      <c r="B1469" s="66">
        <v>46217.471400462957</v>
      </c>
      <c r="C1469" s="66">
        <v>46220.394247685188</v>
      </c>
      <c r="D1469" s="67" t="s">
        <v>663</v>
      </c>
      <c r="E1469" s="67" t="s">
        <v>664</v>
      </c>
      <c r="F1469" s="1">
        <v>1</v>
      </c>
      <c r="G1469" s="63" t="str">
        <f>VLOOKUP(D1469,[2]MINDANAO!$B:$C,2,0)</f>
        <v>CT125</v>
      </c>
      <c r="H1469" s="67">
        <v>58118</v>
      </c>
      <c r="I1469" s="63" t="str">
        <f>VLOOKUP(L1469,'[3]NEW LEGEND 2026'!M:S,7,0)</f>
        <v>ULTIMATE</v>
      </c>
      <c r="J1469" s="67" t="s">
        <v>3784</v>
      </c>
      <c r="K1469" s="67" t="s">
        <v>3785</v>
      </c>
      <c r="L1469" s="67" t="s">
        <v>929</v>
      </c>
      <c r="M1469" s="63" t="str">
        <f>VLOOKUP(D1469,'[3]NEW LEGEND 2026'!G:I,3,0)</f>
        <v>KAWASAKI</v>
      </c>
      <c r="N1469" s="63" t="str">
        <f>VLOOKUP(D1469,'[3]NEW LEGEND 2026'!G:J,4,0)</f>
        <v>BLACK/RED</v>
      </c>
      <c r="O1469" s="68" t="str">
        <f t="shared" si="133"/>
        <v>JUL</v>
      </c>
      <c r="P1469" s="68">
        <f t="shared" si="134"/>
        <v>17</v>
      </c>
      <c r="Q1469" s="68">
        <f t="shared" si="135"/>
        <v>2026</v>
      </c>
      <c r="R1469" s="69">
        <f t="shared" si="136"/>
        <v>-167.39424768518802</v>
      </c>
      <c r="S1469" s="69">
        <f t="shared" si="137"/>
        <v>-164.47140046295681</v>
      </c>
      <c r="T1469" s="70" t="str">
        <f t="shared" si="138"/>
        <v>1-30 DAYS</v>
      </c>
      <c r="U1469" s="70" t="str">
        <f t="shared" si="138"/>
        <v>1-30 DAYS</v>
      </c>
    </row>
    <row r="1470" spans="1:21">
      <c r="A1470" s="63" t="str">
        <f>VLOOKUP(L1470,[1]Sheet1!$N:$P,3,0)</f>
        <v>M2 PANABO</v>
      </c>
      <c r="B1470" s="66">
        <v>46217.47896990741</v>
      </c>
      <c r="C1470" s="66">
        <v>46220.394247685188</v>
      </c>
      <c r="D1470" s="67" t="s">
        <v>907</v>
      </c>
      <c r="E1470" s="67" t="s">
        <v>908</v>
      </c>
      <c r="F1470" s="1">
        <v>1</v>
      </c>
      <c r="G1470" s="63" t="str">
        <f>VLOOKUP(D1470,[2]MINDANAO!$B:$C,2,0)</f>
        <v>CT125</v>
      </c>
      <c r="H1470" s="67">
        <v>59246</v>
      </c>
      <c r="I1470" s="63" t="str">
        <f>VLOOKUP(L1470,'[3]NEW LEGEND 2026'!M:S,7,0)</f>
        <v>ULTIMATE</v>
      </c>
      <c r="J1470" s="67" t="s">
        <v>3786</v>
      </c>
      <c r="K1470" s="67" t="s">
        <v>3787</v>
      </c>
      <c r="L1470" s="67" t="s">
        <v>929</v>
      </c>
      <c r="M1470" s="63" t="str">
        <f>VLOOKUP(D1470,'[3]NEW LEGEND 2026'!G:I,3,0)</f>
        <v>KAWASAKI</v>
      </c>
      <c r="N1470" s="63" t="str">
        <f>VLOOKUP(D1470,'[3]NEW LEGEND 2026'!G:J,4,0)</f>
        <v>BLACK/GRAY</v>
      </c>
      <c r="O1470" s="68" t="str">
        <f t="shared" si="133"/>
        <v>JUL</v>
      </c>
      <c r="P1470" s="68">
        <f t="shared" si="134"/>
        <v>17</v>
      </c>
      <c r="Q1470" s="68">
        <f t="shared" si="135"/>
        <v>2026</v>
      </c>
      <c r="R1470" s="69">
        <f t="shared" si="136"/>
        <v>-167.39424768518802</v>
      </c>
      <c r="S1470" s="69">
        <f t="shared" si="137"/>
        <v>-164.47896990740992</v>
      </c>
      <c r="T1470" s="70" t="str">
        <f t="shared" si="138"/>
        <v>1-30 DAYS</v>
      </c>
      <c r="U1470" s="70" t="str">
        <f t="shared" si="138"/>
        <v>1-30 DAYS</v>
      </c>
    </row>
    <row r="1471" spans="1:21">
      <c r="A1471" s="63" t="str">
        <f>VLOOKUP(L1471,[1]Sheet1!$N:$P,3,0)</f>
        <v>M2 PANABO</v>
      </c>
      <c r="B1471" s="66">
        <v>46217.471400462957</v>
      </c>
      <c r="C1471" s="66">
        <v>46220.394247685188</v>
      </c>
      <c r="D1471" s="67" t="s">
        <v>663</v>
      </c>
      <c r="E1471" s="67" t="s">
        <v>664</v>
      </c>
      <c r="F1471" s="1">
        <v>1</v>
      </c>
      <c r="G1471" s="63" t="str">
        <f>VLOOKUP(D1471,[2]MINDANAO!$B:$C,2,0)</f>
        <v>CT125</v>
      </c>
      <c r="H1471" s="67">
        <v>58118</v>
      </c>
      <c r="I1471" s="63" t="str">
        <f>VLOOKUP(L1471,'[3]NEW LEGEND 2026'!M:S,7,0)</f>
        <v>ULTIMATE</v>
      </c>
      <c r="J1471" s="67" t="s">
        <v>3788</v>
      </c>
      <c r="K1471" s="67" t="s">
        <v>3789</v>
      </c>
      <c r="L1471" s="67" t="s">
        <v>929</v>
      </c>
      <c r="M1471" s="63" t="str">
        <f>VLOOKUP(D1471,'[3]NEW LEGEND 2026'!G:I,3,0)</f>
        <v>KAWASAKI</v>
      </c>
      <c r="N1471" s="63" t="str">
        <f>VLOOKUP(D1471,'[3]NEW LEGEND 2026'!G:J,4,0)</f>
        <v>BLACK/RED</v>
      </c>
      <c r="O1471" s="68" t="str">
        <f t="shared" si="133"/>
        <v>JUL</v>
      </c>
      <c r="P1471" s="68">
        <f t="shared" si="134"/>
        <v>17</v>
      </c>
      <c r="Q1471" s="68">
        <f t="shared" si="135"/>
        <v>2026</v>
      </c>
      <c r="R1471" s="69">
        <f t="shared" si="136"/>
        <v>-167.39424768518802</v>
      </c>
      <c r="S1471" s="69">
        <f t="shared" si="137"/>
        <v>-164.47140046295681</v>
      </c>
      <c r="T1471" s="70" t="str">
        <f t="shared" si="138"/>
        <v>1-30 DAYS</v>
      </c>
      <c r="U1471" s="70" t="str">
        <f t="shared" si="138"/>
        <v>1-30 DAYS</v>
      </c>
    </row>
    <row r="1472" spans="1:21">
      <c r="A1472" s="63" t="str">
        <f>VLOOKUP(L1472,[1]Sheet1!$N:$P,3,0)</f>
        <v>M2 PANABO</v>
      </c>
      <c r="B1472" s="66">
        <v>46217.471400462957</v>
      </c>
      <c r="C1472" s="66">
        <v>46220.394247685188</v>
      </c>
      <c r="D1472" s="67" t="s">
        <v>663</v>
      </c>
      <c r="E1472" s="67" t="s">
        <v>664</v>
      </c>
      <c r="F1472" s="1">
        <v>1</v>
      </c>
      <c r="G1472" s="63" t="str">
        <f>VLOOKUP(D1472,[2]MINDANAO!$B:$C,2,0)</f>
        <v>CT125</v>
      </c>
      <c r="H1472" s="67">
        <v>58118</v>
      </c>
      <c r="I1472" s="63" t="str">
        <f>VLOOKUP(L1472,'[3]NEW LEGEND 2026'!M:S,7,0)</f>
        <v>ULTIMATE</v>
      </c>
      <c r="J1472" s="67" t="s">
        <v>3790</v>
      </c>
      <c r="K1472" s="67" t="s">
        <v>3791</v>
      </c>
      <c r="L1472" s="67" t="s">
        <v>929</v>
      </c>
      <c r="M1472" s="63" t="str">
        <f>VLOOKUP(D1472,'[3]NEW LEGEND 2026'!G:I,3,0)</f>
        <v>KAWASAKI</v>
      </c>
      <c r="N1472" s="63" t="str">
        <f>VLOOKUP(D1472,'[3]NEW LEGEND 2026'!G:J,4,0)</f>
        <v>BLACK/RED</v>
      </c>
      <c r="O1472" s="68" t="str">
        <f t="shared" si="133"/>
        <v>JUL</v>
      </c>
      <c r="P1472" s="68">
        <f t="shared" si="134"/>
        <v>17</v>
      </c>
      <c r="Q1472" s="68">
        <f t="shared" si="135"/>
        <v>2026</v>
      </c>
      <c r="R1472" s="69">
        <f t="shared" si="136"/>
        <v>-167.39424768518802</v>
      </c>
      <c r="S1472" s="69">
        <f t="shared" si="137"/>
        <v>-164.47140046295681</v>
      </c>
      <c r="T1472" s="70" t="str">
        <f t="shared" si="138"/>
        <v>1-30 DAYS</v>
      </c>
      <c r="U1472" s="70" t="str">
        <f t="shared" si="138"/>
        <v>1-30 DAYS</v>
      </c>
    </row>
    <row r="1473" spans="1:21">
      <c r="A1473" s="63" t="str">
        <f>VLOOKUP(L1473,[1]Sheet1!$N:$P,3,0)</f>
        <v>M2 PANABO</v>
      </c>
      <c r="B1473" s="66">
        <v>46217.471400462957</v>
      </c>
      <c r="C1473" s="66">
        <v>46220.394247685188</v>
      </c>
      <c r="D1473" s="67" t="s">
        <v>663</v>
      </c>
      <c r="E1473" s="67" t="s">
        <v>664</v>
      </c>
      <c r="F1473" s="1">
        <v>1</v>
      </c>
      <c r="G1473" s="63" t="str">
        <f>VLOOKUP(D1473,[2]MINDANAO!$B:$C,2,0)</f>
        <v>CT125</v>
      </c>
      <c r="H1473" s="67">
        <v>58118</v>
      </c>
      <c r="I1473" s="63" t="str">
        <f>VLOOKUP(L1473,'[3]NEW LEGEND 2026'!M:S,7,0)</f>
        <v>ULTIMATE</v>
      </c>
      <c r="J1473" s="67" t="s">
        <v>3792</v>
      </c>
      <c r="K1473" s="67" t="s">
        <v>3793</v>
      </c>
      <c r="L1473" s="67" t="s">
        <v>929</v>
      </c>
      <c r="M1473" s="63" t="str">
        <f>VLOOKUP(D1473,'[3]NEW LEGEND 2026'!G:I,3,0)</f>
        <v>KAWASAKI</v>
      </c>
      <c r="N1473" s="63" t="str">
        <f>VLOOKUP(D1473,'[3]NEW LEGEND 2026'!G:J,4,0)</f>
        <v>BLACK/RED</v>
      </c>
      <c r="O1473" s="68" t="str">
        <f t="shared" si="133"/>
        <v>JUL</v>
      </c>
      <c r="P1473" s="68">
        <f t="shared" si="134"/>
        <v>17</v>
      </c>
      <c r="Q1473" s="68">
        <f t="shared" si="135"/>
        <v>2026</v>
      </c>
      <c r="R1473" s="69">
        <f t="shared" si="136"/>
        <v>-167.39424768518802</v>
      </c>
      <c r="S1473" s="69">
        <f t="shared" si="137"/>
        <v>-164.47140046295681</v>
      </c>
      <c r="T1473" s="70" t="str">
        <f t="shared" si="138"/>
        <v>1-30 DAYS</v>
      </c>
      <c r="U1473" s="70" t="str">
        <f t="shared" si="138"/>
        <v>1-30 DAYS</v>
      </c>
    </row>
    <row r="1474" spans="1:21">
      <c r="A1474" s="63" t="str">
        <f>VLOOKUP(L1474,[1]Sheet1!$N:$P,3,0)</f>
        <v>M2 PANABO</v>
      </c>
      <c r="B1474" s="66">
        <v>46217.471400462957</v>
      </c>
      <c r="C1474" s="66">
        <v>46220.394247685188</v>
      </c>
      <c r="D1474" s="67" t="s">
        <v>663</v>
      </c>
      <c r="E1474" s="67" t="s">
        <v>664</v>
      </c>
      <c r="F1474" s="1">
        <v>1</v>
      </c>
      <c r="G1474" s="63" t="str">
        <f>VLOOKUP(D1474,[2]MINDANAO!$B:$C,2,0)</f>
        <v>CT125</v>
      </c>
      <c r="H1474" s="67">
        <v>58118</v>
      </c>
      <c r="I1474" s="63" t="str">
        <f>VLOOKUP(L1474,'[3]NEW LEGEND 2026'!M:S,7,0)</f>
        <v>ULTIMATE</v>
      </c>
      <c r="J1474" s="67" t="s">
        <v>3794</v>
      </c>
      <c r="K1474" s="67" t="s">
        <v>3795</v>
      </c>
      <c r="L1474" s="67" t="s">
        <v>929</v>
      </c>
      <c r="M1474" s="63" t="str">
        <f>VLOOKUP(D1474,'[3]NEW LEGEND 2026'!G:I,3,0)</f>
        <v>KAWASAKI</v>
      </c>
      <c r="N1474" s="63" t="str">
        <f>VLOOKUP(D1474,'[3]NEW LEGEND 2026'!G:J,4,0)</f>
        <v>BLACK/RED</v>
      </c>
      <c r="O1474" s="68" t="str">
        <f t="shared" ref="O1474:O1537" si="139">CHOOSE(MONTH(C1474),"JAN","FEB","MAR","APR","MAY","JUN","JUL","AUG","SEP","OCT","NOV","DEC")</f>
        <v>JUL</v>
      </c>
      <c r="P1474" s="68">
        <f t="shared" ref="P1474:P1537" si="140">DAY(C1474)</f>
        <v>17</v>
      </c>
      <c r="Q1474" s="68">
        <f t="shared" ref="Q1474:Q1537" si="141">YEAR(C1474)</f>
        <v>2026</v>
      </c>
      <c r="R1474" s="69">
        <f t="shared" ref="R1474:R1537" si="142">DATE(2026,1,31)-C1474</f>
        <v>-167.39424768518802</v>
      </c>
      <c r="S1474" s="69">
        <f t="shared" si="137"/>
        <v>-164.47140046295681</v>
      </c>
      <c r="T1474" s="70" t="str">
        <f t="shared" si="138"/>
        <v>1-30 DAYS</v>
      </c>
      <c r="U1474" s="70" t="str">
        <f t="shared" si="138"/>
        <v>1-30 DAYS</v>
      </c>
    </row>
    <row r="1475" spans="1:21">
      <c r="A1475" s="63" t="str">
        <f>VLOOKUP(L1475,[1]Sheet1!$N:$P,3,0)</f>
        <v>M2 PANABO</v>
      </c>
      <c r="B1475" s="66">
        <v>46217.471400462957</v>
      </c>
      <c r="C1475" s="66">
        <v>46220.394247685188</v>
      </c>
      <c r="D1475" s="67" t="s">
        <v>663</v>
      </c>
      <c r="E1475" s="67" t="s">
        <v>664</v>
      </c>
      <c r="F1475" s="1">
        <v>1</v>
      </c>
      <c r="G1475" s="63" t="str">
        <f>VLOOKUP(D1475,[2]MINDANAO!$B:$C,2,0)</f>
        <v>CT125</v>
      </c>
      <c r="H1475" s="67">
        <v>58118</v>
      </c>
      <c r="I1475" s="63" t="str">
        <f>VLOOKUP(L1475,'[3]NEW LEGEND 2026'!M:S,7,0)</f>
        <v>ULTIMATE</v>
      </c>
      <c r="J1475" s="67" t="s">
        <v>3796</v>
      </c>
      <c r="K1475" s="67" t="s">
        <v>3797</v>
      </c>
      <c r="L1475" s="67" t="s">
        <v>929</v>
      </c>
      <c r="M1475" s="63" t="str">
        <f>VLOOKUP(D1475,'[3]NEW LEGEND 2026'!G:I,3,0)</f>
        <v>KAWASAKI</v>
      </c>
      <c r="N1475" s="63" t="str">
        <f>VLOOKUP(D1475,'[3]NEW LEGEND 2026'!G:J,4,0)</f>
        <v>BLACK/RED</v>
      </c>
      <c r="O1475" s="68" t="str">
        <f t="shared" si="139"/>
        <v>JUL</v>
      </c>
      <c r="P1475" s="68">
        <f t="shared" si="140"/>
        <v>17</v>
      </c>
      <c r="Q1475" s="68">
        <f t="shared" si="141"/>
        <v>2026</v>
      </c>
      <c r="R1475" s="69">
        <f t="shared" si="142"/>
        <v>-167.39424768518802</v>
      </c>
      <c r="S1475" s="69">
        <f t="shared" ref="S1475:S1538" si="143">DATE(2026,1,31)-B1475</f>
        <v>-164.47140046295681</v>
      </c>
      <c r="T1475" s="70" t="str">
        <f t="shared" si="138"/>
        <v>1-30 DAYS</v>
      </c>
      <c r="U1475" s="70" t="str">
        <f t="shared" si="138"/>
        <v>1-30 DAYS</v>
      </c>
    </row>
    <row r="1476" spans="1:21">
      <c r="A1476" s="63" t="str">
        <f>VLOOKUP(L1476,[1]Sheet1!$N:$P,3,0)</f>
        <v>M2 PANABO</v>
      </c>
      <c r="B1476" s="66">
        <v>46217.471400462957</v>
      </c>
      <c r="C1476" s="66">
        <v>46220.394247685188</v>
      </c>
      <c r="D1476" s="67" t="s">
        <v>663</v>
      </c>
      <c r="E1476" s="67" t="s">
        <v>664</v>
      </c>
      <c r="F1476" s="1">
        <v>1</v>
      </c>
      <c r="G1476" s="63" t="str">
        <f>VLOOKUP(D1476,[2]MINDANAO!$B:$C,2,0)</f>
        <v>CT125</v>
      </c>
      <c r="H1476" s="67">
        <v>58118</v>
      </c>
      <c r="I1476" s="63" t="str">
        <f>VLOOKUP(L1476,'[3]NEW LEGEND 2026'!M:S,7,0)</f>
        <v>ULTIMATE</v>
      </c>
      <c r="J1476" s="67" t="s">
        <v>3798</v>
      </c>
      <c r="K1476" s="67" t="s">
        <v>3799</v>
      </c>
      <c r="L1476" s="67" t="s">
        <v>929</v>
      </c>
      <c r="M1476" s="63" t="str">
        <f>VLOOKUP(D1476,'[3]NEW LEGEND 2026'!G:I,3,0)</f>
        <v>KAWASAKI</v>
      </c>
      <c r="N1476" s="63" t="str">
        <f>VLOOKUP(D1476,'[3]NEW LEGEND 2026'!G:J,4,0)</f>
        <v>BLACK/RED</v>
      </c>
      <c r="O1476" s="68" t="str">
        <f t="shared" si="139"/>
        <v>JUL</v>
      </c>
      <c r="P1476" s="68">
        <f t="shared" si="140"/>
        <v>17</v>
      </c>
      <c r="Q1476" s="68">
        <f t="shared" si="141"/>
        <v>2026</v>
      </c>
      <c r="R1476" s="69">
        <f t="shared" si="142"/>
        <v>-167.39424768518802</v>
      </c>
      <c r="S1476" s="69">
        <f t="shared" si="143"/>
        <v>-164.47140046295681</v>
      </c>
      <c r="T1476" s="70" t="str">
        <f t="shared" si="138"/>
        <v>1-30 DAYS</v>
      </c>
      <c r="U1476" s="70" t="str">
        <f t="shared" si="138"/>
        <v>1-30 DAYS</v>
      </c>
    </row>
    <row r="1477" spans="1:21">
      <c r="A1477" s="63" t="str">
        <f>VLOOKUP(L1477,[1]Sheet1!$N:$P,3,0)</f>
        <v>M2 PANABO</v>
      </c>
      <c r="B1477" s="66">
        <v>46217.471400462957</v>
      </c>
      <c r="C1477" s="66">
        <v>46220.394247685188</v>
      </c>
      <c r="D1477" s="67" t="s">
        <v>663</v>
      </c>
      <c r="E1477" s="67" t="s">
        <v>664</v>
      </c>
      <c r="F1477" s="1">
        <v>1</v>
      </c>
      <c r="G1477" s="63" t="str">
        <f>VLOOKUP(D1477,[2]MINDANAO!$B:$C,2,0)</f>
        <v>CT125</v>
      </c>
      <c r="H1477" s="67">
        <v>58118</v>
      </c>
      <c r="I1477" s="63" t="str">
        <f>VLOOKUP(L1477,'[3]NEW LEGEND 2026'!M:S,7,0)</f>
        <v>ULTIMATE</v>
      </c>
      <c r="J1477" s="67" t="s">
        <v>3800</v>
      </c>
      <c r="K1477" s="67" t="s">
        <v>3801</v>
      </c>
      <c r="L1477" s="67" t="s">
        <v>929</v>
      </c>
      <c r="M1477" s="63" t="str">
        <f>VLOOKUP(D1477,'[3]NEW LEGEND 2026'!G:I,3,0)</f>
        <v>KAWASAKI</v>
      </c>
      <c r="N1477" s="63" t="str">
        <f>VLOOKUP(D1477,'[3]NEW LEGEND 2026'!G:J,4,0)</f>
        <v>BLACK/RED</v>
      </c>
      <c r="O1477" s="68" t="str">
        <f t="shared" si="139"/>
        <v>JUL</v>
      </c>
      <c r="P1477" s="68">
        <f t="shared" si="140"/>
        <v>17</v>
      </c>
      <c r="Q1477" s="68">
        <f t="shared" si="141"/>
        <v>2026</v>
      </c>
      <c r="R1477" s="69">
        <f t="shared" si="142"/>
        <v>-167.39424768518802</v>
      </c>
      <c r="S1477" s="69">
        <f t="shared" si="143"/>
        <v>-164.47140046295681</v>
      </c>
      <c r="T1477" s="70" t="str">
        <f t="shared" si="138"/>
        <v>1-30 DAYS</v>
      </c>
      <c r="U1477" s="70" t="str">
        <f t="shared" si="138"/>
        <v>1-30 DAYS</v>
      </c>
    </row>
    <row r="1478" spans="1:21">
      <c r="A1478" s="63" t="str">
        <f>VLOOKUP(L1478,[1]Sheet1!$N:$P,3,0)</f>
        <v>M2 PANABO</v>
      </c>
      <c r="B1478" s="66">
        <v>46217.471400462957</v>
      </c>
      <c r="C1478" s="66">
        <v>46220.394247685188</v>
      </c>
      <c r="D1478" s="67" t="s">
        <v>663</v>
      </c>
      <c r="E1478" s="67" t="s">
        <v>664</v>
      </c>
      <c r="F1478" s="1">
        <v>1</v>
      </c>
      <c r="G1478" s="63" t="str">
        <f>VLOOKUP(D1478,[2]MINDANAO!$B:$C,2,0)</f>
        <v>CT125</v>
      </c>
      <c r="H1478" s="67">
        <v>58118</v>
      </c>
      <c r="I1478" s="63" t="str">
        <f>VLOOKUP(L1478,'[3]NEW LEGEND 2026'!M:S,7,0)</f>
        <v>ULTIMATE</v>
      </c>
      <c r="J1478" s="67" t="s">
        <v>3802</v>
      </c>
      <c r="K1478" s="67" t="s">
        <v>3803</v>
      </c>
      <c r="L1478" s="67" t="s">
        <v>929</v>
      </c>
      <c r="M1478" s="63" t="str">
        <f>VLOOKUP(D1478,'[3]NEW LEGEND 2026'!G:I,3,0)</f>
        <v>KAWASAKI</v>
      </c>
      <c r="N1478" s="63" t="str">
        <f>VLOOKUP(D1478,'[3]NEW LEGEND 2026'!G:J,4,0)</f>
        <v>BLACK/RED</v>
      </c>
      <c r="O1478" s="68" t="str">
        <f t="shared" si="139"/>
        <v>JUL</v>
      </c>
      <c r="P1478" s="68">
        <f t="shared" si="140"/>
        <v>17</v>
      </c>
      <c r="Q1478" s="68">
        <f t="shared" si="141"/>
        <v>2026</v>
      </c>
      <c r="R1478" s="69">
        <f t="shared" si="142"/>
        <v>-167.39424768518802</v>
      </c>
      <c r="S1478" s="69">
        <f t="shared" si="143"/>
        <v>-164.47140046295681</v>
      </c>
      <c r="T1478" s="70" t="str">
        <f t="shared" si="138"/>
        <v>1-30 DAYS</v>
      </c>
      <c r="U1478" s="70" t="str">
        <f t="shared" si="138"/>
        <v>1-30 DAYS</v>
      </c>
    </row>
    <row r="1479" spans="1:21">
      <c r="A1479" s="63" t="str">
        <f>VLOOKUP(L1479,[1]Sheet1!$N:$P,3,0)</f>
        <v>M2 PANABO</v>
      </c>
      <c r="B1479" s="66">
        <v>46217.471400462957</v>
      </c>
      <c r="C1479" s="66">
        <v>46220.394247685188</v>
      </c>
      <c r="D1479" s="67" t="s">
        <v>663</v>
      </c>
      <c r="E1479" s="67" t="s">
        <v>664</v>
      </c>
      <c r="F1479" s="1">
        <v>1</v>
      </c>
      <c r="G1479" s="63" t="str">
        <f>VLOOKUP(D1479,[2]MINDANAO!$B:$C,2,0)</f>
        <v>CT125</v>
      </c>
      <c r="H1479" s="67">
        <v>58118</v>
      </c>
      <c r="I1479" s="63" t="str">
        <f>VLOOKUP(L1479,'[3]NEW LEGEND 2026'!M:S,7,0)</f>
        <v>ULTIMATE</v>
      </c>
      <c r="J1479" s="67" t="s">
        <v>3804</v>
      </c>
      <c r="K1479" s="67" t="s">
        <v>3805</v>
      </c>
      <c r="L1479" s="67" t="s">
        <v>929</v>
      </c>
      <c r="M1479" s="63" t="str">
        <f>VLOOKUP(D1479,'[3]NEW LEGEND 2026'!G:I,3,0)</f>
        <v>KAWASAKI</v>
      </c>
      <c r="N1479" s="63" t="str">
        <f>VLOOKUP(D1479,'[3]NEW LEGEND 2026'!G:J,4,0)</f>
        <v>BLACK/RED</v>
      </c>
      <c r="O1479" s="68" t="str">
        <f t="shared" si="139"/>
        <v>JUL</v>
      </c>
      <c r="P1479" s="68">
        <f t="shared" si="140"/>
        <v>17</v>
      </c>
      <c r="Q1479" s="68">
        <f t="shared" si="141"/>
        <v>2026</v>
      </c>
      <c r="R1479" s="69">
        <f t="shared" si="142"/>
        <v>-167.39424768518802</v>
      </c>
      <c r="S1479" s="69">
        <f t="shared" si="143"/>
        <v>-164.47140046295681</v>
      </c>
      <c r="T1479" s="70" t="str">
        <f t="shared" si="138"/>
        <v>1-30 DAYS</v>
      </c>
      <c r="U1479" s="70" t="str">
        <f t="shared" si="138"/>
        <v>1-30 DAYS</v>
      </c>
    </row>
    <row r="1480" spans="1:21">
      <c r="A1480" s="63" t="str">
        <f>VLOOKUP(L1480,[1]Sheet1!$N:$P,3,0)</f>
        <v>M2 PANABO</v>
      </c>
      <c r="B1480" s="66">
        <v>46217.471400462957</v>
      </c>
      <c r="C1480" s="66">
        <v>46220.394247685188</v>
      </c>
      <c r="D1480" s="67" t="s">
        <v>663</v>
      </c>
      <c r="E1480" s="67" t="s">
        <v>664</v>
      </c>
      <c r="F1480" s="1">
        <v>1</v>
      </c>
      <c r="G1480" s="63" t="str">
        <f>VLOOKUP(D1480,[2]MINDANAO!$B:$C,2,0)</f>
        <v>CT125</v>
      </c>
      <c r="H1480" s="67">
        <v>58118</v>
      </c>
      <c r="I1480" s="63" t="str">
        <f>VLOOKUP(L1480,'[3]NEW LEGEND 2026'!M:S,7,0)</f>
        <v>ULTIMATE</v>
      </c>
      <c r="J1480" s="67" t="s">
        <v>3806</v>
      </c>
      <c r="K1480" s="67" t="s">
        <v>3807</v>
      </c>
      <c r="L1480" s="67" t="s">
        <v>929</v>
      </c>
      <c r="M1480" s="63" t="str">
        <f>VLOOKUP(D1480,'[3]NEW LEGEND 2026'!G:I,3,0)</f>
        <v>KAWASAKI</v>
      </c>
      <c r="N1480" s="63" t="str">
        <f>VLOOKUP(D1480,'[3]NEW LEGEND 2026'!G:J,4,0)</f>
        <v>BLACK/RED</v>
      </c>
      <c r="O1480" s="68" t="str">
        <f t="shared" si="139"/>
        <v>JUL</v>
      </c>
      <c r="P1480" s="68">
        <f t="shared" si="140"/>
        <v>17</v>
      </c>
      <c r="Q1480" s="68">
        <f t="shared" si="141"/>
        <v>2026</v>
      </c>
      <c r="R1480" s="69">
        <f t="shared" si="142"/>
        <v>-167.39424768518802</v>
      </c>
      <c r="S1480" s="69">
        <f t="shared" si="143"/>
        <v>-164.47140046295681</v>
      </c>
      <c r="T1480" s="70" t="str">
        <f t="shared" si="138"/>
        <v>1-30 DAYS</v>
      </c>
      <c r="U1480" s="70" t="str">
        <f t="shared" si="138"/>
        <v>1-30 DAYS</v>
      </c>
    </row>
    <row r="1481" spans="1:21">
      <c r="A1481" s="63" t="str">
        <f>VLOOKUP(L1481,[1]Sheet1!$N:$P,3,0)</f>
        <v>M2 PANABO</v>
      </c>
      <c r="B1481" s="66">
        <v>46217.471400462957</v>
      </c>
      <c r="C1481" s="66">
        <v>46220.394247685188</v>
      </c>
      <c r="D1481" s="67" t="s">
        <v>663</v>
      </c>
      <c r="E1481" s="67" t="s">
        <v>664</v>
      </c>
      <c r="F1481" s="1">
        <v>1</v>
      </c>
      <c r="G1481" s="63" t="str">
        <f>VLOOKUP(D1481,[2]MINDANAO!$B:$C,2,0)</f>
        <v>CT125</v>
      </c>
      <c r="H1481" s="67">
        <v>58118</v>
      </c>
      <c r="I1481" s="63" t="str">
        <f>VLOOKUP(L1481,'[3]NEW LEGEND 2026'!M:S,7,0)</f>
        <v>ULTIMATE</v>
      </c>
      <c r="J1481" s="67" t="s">
        <v>3808</v>
      </c>
      <c r="K1481" s="67" t="s">
        <v>3809</v>
      </c>
      <c r="L1481" s="67" t="s">
        <v>929</v>
      </c>
      <c r="M1481" s="63" t="str">
        <f>VLOOKUP(D1481,'[3]NEW LEGEND 2026'!G:I,3,0)</f>
        <v>KAWASAKI</v>
      </c>
      <c r="N1481" s="63" t="str">
        <f>VLOOKUP(D1481,'[3]NEW LEGEND 2026'!G:J,4,0)</f>
        <v>BLACK/RED</v>
      </c>
      <c r="O1481" s="68" t="str">
        <f t="shared" si="139"/>
        <v>JUL</v>
      </c>
      <c r="P1481" s="68">
        <f t="shared" si="140"/>
        <v>17</v>
      </c>
      <c r="Q1481" s="68">
        <f t="shared" si="141"/>
        <v>2026</v>
      </c>
      <c r="R1481" s="69">
        <f t="shared" si="142"/>
        <v>-167.39424768518802</v>
      </c>
      <c r="S1481" s="69">
        <f t="shared" si="143"/>
        <v>-164.47140046295681</v>
      </c>
      <c r="T1481" s="70" t="str">
        <f t="shared" si="138"/>
        <v>1-30 DAYS</v>
      </c>
      <c r="U1481" s="70" t="str">
        <f t="shared" si="138"/>
        <v>1-30 DAYS</v>
      </c>
    </row>
    <row r="1482" spans="1:21">
      <c r="A1482" s="63" t="str">
        <f>VLOOKUP(L1482,[1]Sheet1!$N:$P,3,0)</f>
        <v>M2 PANABO</v>
      </c>
      <c r="B1482" s="66">
        <v>46217.471400462957</v>
      </c>
      <c r="C1482" s="66">
        <v>46220.394247685188</v>
      </c>
      <c r="D1482" s="67" t="s">
        <v>663</v>
      </c>
      <c r="E1482" s="67" t="s">
        <v>664</v>
      </c>
      <c r="F1482" s="1">
        <v>1</v>
      </c>
      <c r="G1482" s="63" t="str">
        <f>VLOOKUP(D1482,[2]MINDANAO!$B:$C,2,0)</f>
        <v>CT125</v>
      </c>
      <c r="H1482" s="67">
        <v>58118</v>
      </c>
      <c r="I1482" s="63" t="str">
        <f>VLOOKUP(L1482,'[3]NEW LEGEND 2026'!M:S,7,0)</f>
        <v>ULTIMATE</v>
      </c>
      <c r="J1482" s="67" t="s">
        <v>3810</v>
      </c>
      <c r="K1482" s="67" t="s">
        <v>3811</v>
      </c>
      <c r="L1482" s="67" t="s">
        <v>929</v>
      </c>
      <c r="M1482" s="63" t="str">
        <f>VLOOKUP(D1482,'[3]NEW LEGEND 2026'!G:I,3,0)</f>
        <v>KAWASAKI</v>
      </c>
      <c r="N1482" s="63" t="str">
        <f>VLOOKUP(D1482,'[3]NEW LEGEND 2026'!G:J,4,0)</f>
        <v>BLACK/RED</v>
      </c>
      <c r="O1482" s="68" t="str">
        <f t="shared" si="139"/>
        <v>JUL</v>
      </c>
      <c r="P1482" s="68">
        <f t="shared" si="140"/>
        <v>17</v>
      </c>
      <c r="Q1482" s="68">
        <f t="shared" si="141"/>
        <v>2026</v>
      </c>
      <c r="R1482" s="69">
        <f t="shared" si="142"/>
        <v>-167.39424768518802</v>
      </c>
      <c r="S1482" s="69">
        <f t="shared" si="143"/>
        <v>-164.47140046295681</v>
      </c>
      <c r="T1482" s="70" t="str">
        <f t="shared" si="138"/>
        <v>1-30 DAYS</v>
      </c>
      <c r="U1482" s="70" t="str">
        <f t="shared" si="138"/>
        <v>1-30 DAYS</v>
      </c>
    </row>
    <row r="1483" spans="1:21">
      <c r="A1483" s="63" t="str">
        <f>VLOOKUP(L1483,[1]Sheet1!$N:$P,3,0)</f>
        <v>M1 POLOMOLOK</v>
      </c>
      <c r="B1483" s="66">
        <v>46219.455439814818</v>
      </c>
      <c r="C1483" s="66">
        <v>46220.407534722217</v>
      </c>
      <c r="D1483" s="67" t="s">
        <v>853</v>
      </c>
      <c r="E1483" s="67" t="s">
        <v>854</v>
      </c>
      <c r="F1483" s="1">
        <v>1</v>
      </c>
      <c r="G1483" s="63" t="str">
        <f>VLOOKUP(D1483,[2]MINDANAO!$B:$C,2,0)</f>
        <v>TMX150 SUPREMO</v>
      </c>
      <c r="H1483" s="67">
        <v>76598</v>
      </c>
      <c r="I1483" s="63" t="str">
        <f>VLOOKUP(L1483,'[3]NEW LEGEND 2026'!M:S,7,0)</f>
        <v>MUTI</v>
      </c>
      <c r="J1483" s="67" t="s">
        <v>3812</v>
      </c>
      <c r="K1483" s="67" t="s">
        <v>3813</v>
      </c>
      <c r="L1483" s="67" t="s">
        <v>376</v>
      </c>
      <c r="M1483" s="63" t="str">
        <f>VLOOKUP(D1483,'[3]NEW LEGEND 2026'!G:I,3,0)</f>
        <v>HONDA</v>
      </c>
      <c r="N1483" s="63" t="str">
        <f>VLOOKUP(D1483,'[3]NEW LEGEND 2026'!G:J,4,0)</f>
        <v>BLACK</v>
      </c>
      <c r="O1483" s="68" t="str">
        <f t="shared" si="139"/>
        <v>JUL</v>
      </c>
      <c r="P1483" s="68">
        <f t="shared" si="140"/>
        <v>17</v>
      </c>
      <c r="Q1483" s="68">
        <f t="shared" si="141"/>
        <v>2026</v>
      </c>
      <c r="R1483" s="69">
        <f t="shared" si="142"/>
        <v>-167.40753472221695</v>
      </c>
      <c r="S1483" s="69">
        <f t="shared" si="143"/>
        <v>-166.45543981481751</v>
      </c>
      <c r="T1483" s="70" t="str">
        <f t="shared" si="138"/>
        <v>1-30 DAYS</v>
      </c>
      <c r="U1483" s="70" t="str">
        <f t="shared" si="138"/>
        <v>1-30 DAYS</v>
      </c>
    </row>
    <row r="1484" spans="1:21">
      <c r="A1484" s="63" t="str">
        <f>VLOOKUP(L1484,[1]Sheet1!$N:$P,3,0)</f>
        <v>M2 TAGUM 1</v>
      </c>
      <c r="B1484" s="66">
        <v>46216.666354166657</v>
      </c>
      <c r="C1484" s="66">
        <v>46220.454560185193</v>
      </c>
      <c r="D1484" s="67" t="s">
        <v>663</v>
      </c>
      <c r="E1484" s="67" t="s">
        <v>664</v>
      </c>
      <c r="F1484" s="1">
        <v>1</v>
      </c>
      <c r="G1484" s="63" t="str">
        <f>VLOOKUP(D1484,[2]MINDANAO!$B:$C,2,0)</f>
        <v>CT125</v>
      </c>
      <c r="H1484" s="67">
        <v>58118</v>
      </c>
      <c r="I1484" s="63" t="str">
        <f>VLOOKUP(L1484,'[3]NEW LEGEND 2026'!M:S,7,0)</f>
        <v>ULTIMATE</v>
      </c>
      <c r="J1484" s="67" t="s">
        <v>3814</v>
      </c>
      <c r="K1484" s="67" t="s">
        <v>3815</v>
      </c>
      <c r="L1484" s="67" t="s">
        <v>804</v>
      </c>
      <c r="M1484" s="63" t="str">
        <f>VLOOKUP(D1484,'[3]NEW LEGEND 2026'!G:I,3,0)</f>
        <v>KAWASAKI</v>
      </c>
      <c r="N1484" s="63" t="str">
        <f>VLOOKUP(D1484,'[3]NEW LEGEND 2026'!G:J,4,0)</f>
        <v>BLACK/RED</v>
      </c>
      <c r="O1484" s="68" t="str">
        <f t="shared" si="139"/>
        <v>JUL</v>
      </c>
      <c r="P1484" s="68">
        <f t="shared" si="140"/>
        <v>17</v>
      </c>
      <c r="Q1484" s="68">
        <f t="shared" si="141"/>
        <v>2026</v>
      </c>
      <c r="R1484" s="69">
        <f t="shared" si="142"/>
        <v>-167.45456018519326</v>
      </c>
      <c r="S1484" s="69">
        <f t="shared" si="143"/>
        <v>-163.66635416665667</v>
      </c>
      <c r="T1484" s="70" t="str">
        <f t="shared" si="138"/>
        <v>1-30 DAYS</v>
      </c>
      <c r="U1484" s="70" t="str">
        <f t="shared" si="138"/>
        <v>1-30 DAYS</v>
      </c>
    </row>
    <row r="1485" spans="1:21">
      <c r="A1485" s="63" t="str">
        <f>VLOOKUP(L1485,[1]Sheet1!$N:$P,3,0)</f>
        <v>M2 TAGUM 1</v>
      </c>
      <c r="B1485" s="66">
        <v>46216.666354166657</v>
      </c>
      <c r="C1485" s="66">
        <v>46220.454560185193</v>
      </c>
      <c r="D1485" s="67" t="s">
        <v>663</v>
      </c>
      <c r="E1485" s="67" t="s">
        <v>664</v>
      </c>
      <c r="F1485" s="1">
        <v>1</v>
      </c>
      <c r="G1485" s="63" t="str">
        <f>VLOOKUP(D1485,[2]MINDANAO!$B:$C,2,0)</f>
        <v>CT125</v>
      </c>
      <c r="H1485" s="67">
        <v>58118</v>
      </c>
      <c r="I1485" s="63" t="str">
        <f>VLOOKUP(L1485,'[3]NEW LEGEND 2026'!M:S,7,0)</f>
        <v>ULTIMATE</v>
      </c>
      <c r="J1485" s="67" t="s">
        <v>3816</v>
      </c>
      <c r="K1485" s="67" t="s">
        <v>3817</v>
      </c>
      <c r="L1485" s="67" t="s">
        <v>804</v>
      </c>
      <c r="M1485" s="63" t="str">
        <f>VLOOKUP(D1485,'[3]NEW LEGEND 2026'!G:I,3,0)</f>
        <v>KAWASAKI</v>
      </c>
      <c r="N1485" s="63" t="str">
        <f>VLOOKUP(D1485,'[3]NEW LEGEND 2026'!G:J,4,0)</f>
        <v>BLACK/RED</v>
      </c>
      <c r="O1485" s="68" t="str">
        <f t="shared" si="139"/>
        <v>JUL</v>
      </c>
      <c r="P1485" s="68">
        <f t="shared" si="140"/>
        <v>17</v>
      </c>
      <c r="Q1485" s="68">
        <f t="shared" si="141"/>
        <v>2026</v>
      </c>
      <c r="R1485" s="69">
        <f t="shared" si="142"/>
        <v>-167.45456018519326</v>
      </c>
      <c r="S1485" s="69">
        <f t="shared" si="143"/>
        <v>-163.66635416665667</v>
      </c>
      <c r="T1485" s="70" t="str">
        <f t="shared" si="138"/>
        <v>1-30 DAYS</v>
      </c>
      <c r="U1485" s="70" t="str">
        <f t="shared" si="138"/>
        <v>1-30 DAYS</v>
      </c>
    </row>
    <row r="1486" spans="1:21">
      <c r="A1486" s="63" t="str">
        <f>VLOOKUP(L1486,[1]Sheet1!$N:$P,3,0)</f>
        <v>M2 TAGUM 1</v>
      </c>
      <c r="B1486" s="66">
        <v>46216.666354166657</v>
      </c>
      <c r="C1486" s="66">
        <v>46220.454560185193</v>
      </c>
      <c r="D1486" s="67" t="s">
        <v>663</v>
      </c>
      <c r="E1486" s="67" t="s">
        <v>664</v>
      </c>
      <c r="F1486" s="1">
        <v>1</v>
      </c>
      <c r="G1486" s="63" t="str">
        <f>VLOOKUP(D1486,[2]MINDANAO!$B:$C,2,0)</f>
        <v>CT125</v>
      </c>
      <c r="H1486" s="67">
        <v>58118</v>
      </c>
      <c r="I1486" s="63" t="str">
        <f>VLOOKUP(L1486,'[3]NEW LEGEND 2026'!M:S,7,0)</f>
        <v>ULTIMATE</v>
      </c>
      <c r="J1486" s="67" t="s">
        <v>3818</v>
      </c>
      <c r="K1486" s="67" t="s">
        <v>3819</v>
      </c>
      <c r="L1486" s="67" t="s">
        <v>804</v>
      </c>
      <c r="M1486" s="63" t="str">
        <f>VLOOKUP(D1486,'[3]NEW LEGEND 2026'!G:I,3,0)</f>
        <v>KAWASAKI</v>
      </c>
      <c r="N1486" s="63" t="str">
        <f>VLOOKUP(D1486,'[3]NEW LEGEND 2026'!G:J,4,0)</f>
        <v>BLACK/RED</v>
      </c>
      <c r="O1486" s="68" t="str">
        <f t="shared" si="139"/>
        <v>JUL</v>
      </c>
      <c r="P1486" s="68">
        <f t="shared" si="140"/>
        <v>17</v>
      </c>
      <c r="Q1486" s="68">
        <f t="shared" si="141"/>
        <v>2026</v>
      </c>
      <c r="R1486" s="69">
        <f t="shared" si="142"/>
        <v>-167.45456018519326</v>
      </c>
      <c r="S1486" s="69">
        <f t="shared" si="143"/>
        <v>-163.66635416665667</v>
      </c>
      <c r="T1486" s="70" t="str">
        <f t="shared" si="138"/>
        <v>1-30 DAYS</v>
      </c>
      <c r="U1486" s="70" t="str">
        <f t="shared" si="138"/>
        <v>1-30 DAYS</v>
      </c>
    </row>
    <row r="1487" spans="1:21">
      <c r="A1487" s="63" t="str">
        <f>VLOOKUP(L1487,[1]Sheet1!$N:$P,3,0)</f>
        <v>M2 TAGUM 1</v>
      </c>
      <c r="B1487" s="66">
        <v>46216.666354166657</v>
      </c>
      <c r="C1487" s="66">
        <v>46220.454560185193</v>
      </c>
      <c r="D1487" s="67" t="s">
        <v>663</v>
      </c>
      <c r="E1487" s="67" t="s">
        <v>664</v>
      </c>
      <c r="F1487" s="1">
        <v>1</v>
      </c>
      <c r="G1487" s="63" t="str">
        <f>VLOOKUP(D1487,[2]MINDANAO!$B:$C,2,0)</f>
        <v>CT125</v>
      </c>
      <c r="H1487" s="67">
        <v>58118</v>
      </c>
      <c r="I1487" s="63" t="str">
        <f>VLOOKUP(L1487,'[3]NEW LEGEND 2026'!M:S,7,0)</f>
        <v>ULTIMATE</v>
      </c>
      <c r="J1487" s="67" t="s">
        <v>3820</v>
      </c>
      <c r="K1487" s="67" t="s">
        <v>3821</v>
      </c>
      <c r="L1487" s="67" t="s">
        <v>804</v>
      </c>
      <c r="M1487" s="63" t="str">
        <f>VLOOKUP(D1487,'[3]NEW LEGEND 2026'!G:I,3,0)</f>
        <v>KAWASAKI</v>
      </c>
      <c r="N1487" s="63" t="str">
        <f>VLOOKUP(D1487,'[3]NEW LEGEND 2026'!G:J,4,0)</f>
        <v>BLACK/RED</v>
      </c>
      <c r="O1487" s="68" t="str">
        <f t="shared" si="139"/>
        <v>JUL</v>
      </c>
      <c r="P1487" s="68">
        <f t="shared" si="140"/>
        <v>17</v>
      </c>
      <c r="Q1487" s="68">
        <f t="shared" si="141"/>
        <v>2026</v>
      </c>
      <c r="R1487" s="69">
        <f t="shared" si="142"/>
        <v>-167.45456018519326</v>
      </c>
      <c r="S1487" s="69">
        <f t="shared" si="143"/>
        <v>-163.66635416665667</v>
      </c>
      <c r="T1487" s="70" t="str">
        <f t="shared" si="138"/>
        <v>1-30 DAYS</v>
      </c>
      <c r="U1487" s="70" t="str">
        <f t="shared" si="138"/>
        <v>1-30 DAYS</v>
      </c>
    </row>
    <row r="1488" spans="1:21">
      <c r="A1488" s="63" t="str">
        <f>VLOOKUP(L1488,[1]Sheet1!$N:$P,3,0)</f>
        <v>M2 TAGUM 1</v>
      </c>
      <c r="B1488" s="66">
        <v>46216.666354166657</v>
      </c>
      <c r="C1488" s="66">
        <v>46220.454560185193</v>
      </c>
      <c r="D1488" s="67" t="s">
        <v>663</v>
      </c>
      <c r="E1488" s="67" t="s">
        <v>664</v>
      </c>
      <c r="F1488" s="1">
        <v>1</v>
      </c>
      <c r="G1488" s="63" t="str">
        <f>VLOOKUP(D1488,[2]MINDANAO!$B:$C,2,0)</f>
        <v>CT125</v>
      </c>
      <c r="H1488" s="67">
        <v>58118</v>
      </c>
      <c r="I1488" s="63" t="str">
        <f>VLOOKUP(L1488,'[3]NEW LEGEND 2026'!M:S,7,0)</f>
        <v>ULTIMATE</v>
      </c>
      <c r="J1488" s="67" t="s">
        <v>3822</v>
      </c>
      <c r="K1488" s="67" t="s">
        <v>3823</v>
      </c>
      <c r="L1488" s="67" t="s">
        <v>804</v>
      </c>
      <c r="M1488" s="63" t="str">
        <f>VLOOKUP(D1488,'[3]NEW LEGEND 2026'!G:I,3,0)</f>
        <v>KAWASAKI</v>
      </c>
      <c r="N1488" s="63" t="str">
        <f>VLOOKUP(D1488,'[3]NEW LEGEND 2026'!G:J,4,0)</f>
        <v>BLACK/RED</v>
      </c>
      <c r="O1488" s="68" t="str">
        <f t="shared" si="139"/>
        <v>JUL</v>
      </c>
      <c r="P1488" s="68">
        <f t="shared" si="140"/>
        <v>17</v>
      </c>
      <c r="Q1488" s="68">
        <f t="shared" si="141"/>
        <v>2026</v>
      </c>
      <c r="R1488" s="69">
        <f t="shared" si="142"/>
        <v>-167.45456018519326</v>
      </c>
      <c r="S1488" s="69">
        <f t="shared" si="143"/>
        <v>-163.66635416665667</v>
      </c>
      <c r="T1488" s="70" t="str">
        <f t="shared" si="138"/>
        <v>1-30 DAYS</v>
      </c>
      <c r="U1488" s="70" t="str">
        <f t="shared" si="138"/>
        <v>1-30 DAYS</v>
      </c>
    </row>
    <row r="1489" spans="1:21">
      <c r="A1489" s="63" t="str">
        <f>VLOOKUP(L1489,[1]Sheet1!$N:$P,3,0)</f>
        <v>M1 3S</v>
      </c>
      <c r="B1489" s="66">
        <v>46220.454699074071</v>
      </c>
      <c r="C1489" s="66">
        <v>46220.454699074071</v>
      </c>
      <c r="D1489" s="67" t="s">
        <v>2536</v>
      </c>
      <c r="E1489" s="67" t="s">
        <v>2537</v>
      </c>
      <c r="F1489" s="1">
        <v>1</v>
      </c>
      <c r="G1489" s="63" t="str">
        <f>VLOOKUP(D1489,[2]MINDANAO!$B:$C,2,0)</f>
        <v>ADV160 ABS</v>
      </c>
      <c r="H1489" s="67">
        <v>155100</v>
      </c>
      <c r="I1489" s="63" t="str">
        <f>VLOOKUP(L1489,'[3]NEW LEGEND 2026'!M:S,7,0)</f>
        <v>MUTI</v>
      </c>
      <c r="J1489" s="67" t="s">
        <v>3824</v>
      </c>
      <c r="K1489" s="67" t="s">
        <v>3825</v>
      </c>
      <c r="L1489" s="67" t="s">
        <v>1528</v>
      </c>
      <c r="M1489" s="63" t="str">
        <f>VLOOKUP(D1489,'[3]NEW LEGEND 2026'!G:I,3,0)</f>
        <v>HONDA</v>
      </c>
      <c r="N1489" s="63" t="str">
        <f>VLOOKUP(D1489,'[3]NEW LEGEND 2026'!G:J,4,0)</f>
        <v>WHITE</v>
      </c>
      <c r="O1489" s="68" t="str">
        <f t="shared" si="139"/>
        <v>JUL</v>
      </c>
      <c r="P1489" s="68">
        <f t="shared" si="140"/>
        <v>17</v>
      </c>
      <c r="Q1489" s="68">
        <f t="shared" si="141"/>
        <v>2026</v>
      </c>
      <c r="R1489" s="69">
        <f t="shared" si="142"/>
        <v>-167.45469907407096</v>
      </c>
      <c r="S1489" s="69">
        <f t="shared" si="143"/>
        <v>-167.45469907407096</v>
      </c>
      <c r="T1489" s="70" t="str">
        <f t="shared" si="138"/>
        <v>1-30 DAYS</v>
      </c>
      <c r="U1489" s="70" t="str">
        <f t="shared" si="138"/>
        <v>1-30 DAYS</v>
      </c>
    </row>
    <row r="1490" spans="1:21">
      <c r="A1490" s="63" t="str">
        <f>VLOOKUP(L1490,[1]Sheet1!$N:$P,3,0)</f>
        <v>M1 BANSALAN</v>
      </c>
      <c r="B1490" s="66">
        <v>46219.443055555559</v>
      </c>
      <c r="C1490" s="66">
        <v>46220.511006944442</v>
      </c>
      <c r="D1490" s="67" t="s">
        <v>1464</v>
      </c>
      <c r="E1490" s="67" t="s">
        <v>1465</v>
      </c>
      <c r="F1490" s="1">
        <v>1</v>
      </c>
      <c r="G1490" s="63" t="str">
        <f>VLOOKUP(D1490,[2]MINDANAO!$B:$C,2,0)</f>
        <v>NAVI</v>
      </c>
      <c r="H1490" s="67">
        <v>58990</v>
      </c>
      <c r="I1490" s="63" t="str">
        <f>VLOOKUP(L1490,'[3]NEW LEGEND 2026'!M:S,7,0)</f>
        <v>MUTI</v>
      </c>
      <c r="J1490" s="67" t="s">
        <v>3826</v>
      </c>
      <c r="K1490" s="67" t="s">
        <v>3827</v>
      </c>
      <c r="L1490" s="67" t="s">
        <v>900</v>
      </c>
      <c r="M1490" s="63" t="str">
        <f>VLOOKUP(D1490,'[3]NEW LEGEND 2026'!G:I,3,0)</f>
        <v>HONDA</v>
      </c>
      <c r="N1490" s="63" t="str">
        <f>VLOOKUP(D1490,'[3]NEW LEGEND 2026'!G:J,4,0)</f>
        <v>GREEN/BLACK</v>
      </c>
      <c r="O1490" s="68" t="str">
        <f t="shared" si="139"/>
        <v>JUL</v>
      </c>
      <c r="P1490" s="68">
        <f t="shared" si="140"/>
        <v>17</v>
      </c>
      <c r="Q1490" s="68">
        <f t="shared" si="141"/>
        <v>2026</v>
      </c>
      <c r="R1490" s="69">
        <f t="shared" si="142"/>
        <v>-167.51100694444176</v>
      </c>
      <c r="S1490" s="69">
        <f t="shared" si="143"/>
        <v>-166.44305555555911</v>
      </c>
      <c r="T1490" s="70" t="str">
        <f t="shared" ref="T1490:U1553" si="144">IF(R1490&lt;=30,"1-30 DAYS",IF(R1490&lt;=60,"31-60 DAYS",IF(R1490&lt;=90,"61-90 DAYS","91 DAYS UP")))</f>
        <v>1-30 DAYS</v>
      </c>
      <c r="U1490" s="70" t="str">
        <f t="shared" si="144"/>
        <v>1-30 DAYS</v>
      </c>
    </row>
    <row r="1491" spans="1:21">
      <c r="A1491" s="63" t="str">
        <f>VLOOKUP(L1491,[1]Sheet1!$N:$P,3,0)</f>
        <v>M1 BANSALAN</v>
      </c>
      <c r="B1491" s="66">
        <v>46219.443055555559</v>
      </c>
      <c r="C1491" s="66">
        <v>46220.511006944442</v>
      </c>
      <c r="D1491" s="67" t="s">
        <v>2075</v>
      </c>
      <c r="E1491" s="67" t="s">
        <v>2076</v>
      </c>
      <c r="F1491" s="1">
        <v>1</v>
      </c>
      <c r="G1491" s="63" t="str">
        <f>VLOOKUP(D1491,[2]MINDANAO!$B:$C,2,0)</f>
        <v>CLICK160 FI</v>
      </c>
      <c r="H1491" s="67">
        <v>104990</v>
      </c>
      <c r="I1491" s="63" t="str">
        <f>VLOOKUP(L1491,'[3]NEW LEGEND 2026'!M:S,7,0)</f>
        <v>MUTI</v>
      </c>
      <c r="J1491" s="67" t="s">
        <v>3828</v>
      </c>
      <c r="K1491" s="67" t="s">
        <v>3829</v>
      </c>
      <c r="L1491" s="67" t="s">
        <v>900</v>
      </c>
      <c r="M1491" s="63" t="str">
        <f>VLOOKUP(D1491,'[3]NEW LEGEND 2026'!G:I,3,0)</f>
        <v>HONDA</v>
      </c>
      <c r="N1491" s="63" t="str">
        <f>VLOOKUP(D1491,'[3]NEW LEGEND 2026'!G:J,4,0)</f>
        <v>WHITE</v>
      </c>
      <c r="O1491" s="68" t="str">
        <f t="shared" si="139"/>
        <v>JUL</v>
      </c>
      <c r="P1491" s="68">
        <f t="shared" si="140"/>
        <v>17</v>
      </c>
      <c r="Q1491" s="68">
        <f t="shared" si="141"/>
        <v>2026</v>
      </c>
      <c r="R1491" s="69">
        <f t="shared" si="142"/>
        <v>-167.51100694444176</v>
      </c>
      <c r="S1491" s="69">
        <f t="shared" si="143"/>
        <v>-166.44305555555911</v>
      </c>
      <c r="T1491" s="70" t="str">
        <f t="shared" si="144"/>
        <v>1-30 DAYS</v>
      </c>
      <c r="U1491" s="70" t="str">
        <f t="shared" si="144"/>
        <v>1-30 DAYS</v>
      </c>
    </row>
    <row r="1492" spans="1:21">
      <c r="A1492" s="63" t="str">
        <f>VLOOKUP(L1492,[1]Sheet1!$N:$P,3,0)</f>
        <v>M1 BANSALAN</v>
      </c>
      <c r="B1492" s="66">
        <v>46217.570960648147</v>
      </c>
      <c r="C1492" s="66">
        <v>46220.511006944442</v>
      </c>
      <c r="D1492" s="67" t="s">
        <v>663</v>
      </c>
      <c r="E1492" s="67" t="s">
        <v>664</v>
      </c>
      <c r="F1492" s="1">
        <v>1</v>
      </c>
      <c r="G1492" s="63" t="str">
        <f>VLOOKUP(D1492,[2]MINDANAO!$B:$C,2,0)</f>
        <v>CT125</v>
      </c>
      <c r="H1492" s="67">
        <v>58118</v>
      </c>
      <c r="I1492" s="63" t="str">
        <f>VLOOKUP(L1492,'[3]NEW LEGEND 2026'!M:S,7,0)</f>
        <v>MUTI</v>
      </c>
      <c r="J1492" s="67" t="s">
        <v>3830</v>
      </c>
      <c r="K1492" s="67" t="s">
        <v>3831</v>
      </c>
      <c r="L1492" s="67" t="s">
        <v>900</v>
      </c>
      <c r="M1492" s="63" t="str">
        <f>VLOOKUP(D1492,'[3]NEW LEGEND 2026'!G:I,3,0)</f>
        <v>KAWASAKI</v>
      </c>
      <c r="N1492" s="63" t="str">
        <f>VLOOKUP(D1492,'[3]NEW LEGEND 2026'!G:J,4,0)</f>
        <v>BLACK/RED</v>
      </c>
      <c r="O1492" s="68" t="str">
        <f t="shared" si="139"/>
        <v>JUL</v>
      </c>
      <c r="P1492" s="68">
        <f t="shared" si="140"/>
        <v>17</v>
      </c>
      <c r="Q1492" s="68">
        <f t="shared" si="141"/>
        <v>2026</v>
      </c>
      <c r="R1492" s="69">
        <f t="shared" si="142"/>
        <v>-167.51100694444176</v>
      </c>
      <c r="S1492" s="69">
        <f t="shared" si="143"/>
        <v>-164.57096064814687</v>
      </c>
      <c r="T1492" s="70" t="str">
        <f t="shared" si="144"/>
        <v>1-30 DAYS</v>
      </c>
      <c r="U1492" s="70" t="str">
        <f t="shared" si="144"/>
        <v>1-30 DAYS</v>
      </c>
    </row>
    <row r="1493" spans="1:21">
      <c r="A1493" s="63" t="str">
        <f>VLOOKUP(L1493,[1]Sheet1!$N:$P,3,0)</f>
        <v>M1 3S</v>
      </c>
      <c r="B1493" s="66">
        <v>46220.528194444443</v>
      </c>
      <c r="C1493" s="66">
        <v>46220.528194444443</v>
      </c>
      <c r="D1493" s="67" t="s">
        <v>3406</v>
      </c>
      <c r="E1493" s="67" t="s">
        <v>3407</v>
      </c>
      <c r="F1493" s="1">
        <v>1</v>
      </c>
      <c r="G1493" s="63" t="str">
        <f>VLOOKUP(D1493,[2]MINDANAO!$B:$C,2,0)</f>
        <v>WIZARD</v>
      </c>
      <c r="H1493" s="67">
        <v>35116.07</v>
      </c>
      <c r="I1493" s="63" t="str">
        <f>VLOOKUP(L1493,'[3]NEW LEGEND 2026'!M:S,7,0)</f>
        <v>MUTI</v>
      </c>
      <c r="J1493" s="67" t="s">
        <v>3832</v>
      </c>
      <c r="K1493" s="67" t="s">
        <v>3833</v>
      </c>
      <c r="L1493" s="67" t="s">
        <v>1528</v>
      </c>
      <c r="M1493" s="63" t="str">
        <f>VLOOKUP(D1493,'[3]NEW LEGEND 2026'!G:I,3,0)</f>
        <v>SKYGO</v>
      </c>
      <c r="N1493" s="63" t="str">
        <f>VLOOKUP(D1493,'[3]NEW LEGEND 2026'!G:J,4,0)</f>
        <v>BLUE</v>
      </c>
      <c r="O1493" s="68" t="str">
        <f t="shared" si="139"/>
        <v>JUL</v>
      </c>
      <c r="P1493" s="68">
        <f t="shared" si="140"/>
        <v>17</v>
      </c>
      <c r="Q1493" s="68">
        <f t="shared" si="141"/>
        <v>2026</v>
      </c>
      <c r="R1493" s="69">
        <f t="shared" si="142"/>
        <v>-167.52819444444322</v>
      </c>
      <c r="S1493" s="69">
        <f t="shared" si="143"/>
        <v>-167.52819444444322</v>
      </c>
      <c r="T1493" s="70" t="str">
        <f t="shared" si="144"/>
        <v>1-30 DAYS</v>
      </c>
      <c r="U1493" s="70" t="str">
        <f t="shared" si="144"/>
        <v>1-30 DAYS</v>
      </c>
    </row>
    <row r="1494" spans="1:21">
      <c r="A1494" s="63" t="str">
        <f>VLOOKUP(L1494,[1]Sheet1!$N:$P,3,0)</f>
        <v>M1 3S</v>
      </c>
      <c r="B1494" s="66">
        <v>46220.528194444443</v>
      </c>
      <c r="C1494" s="66">
        <v>46220.528194444443</v>
      </c>
      <c r="D1494" s="67" t="s">
        <v>3834</v>
      </c>
      <c r="E1494" s="67" t="s">
        <v>3835</v>
      </c>
      <c r="F1494" s="1">
        <v>1</v>
      </c>
      <c r="G1494" s="63" t="str">
        <f>VLOOKUP(D1494,[2]MINDANAO!$B:$C,2,0)</f>
        <v>WIZARD</v>
      </c>
      <c r="H1494" s="67">
        <v>35116.07</v>
      </c>
      <c r="I1494" s="63" t="str">
        <f>VLOOKUP(L1494,'[3]NEW LEGEND 2026'!M:S,7,0)</f>
        <v>MUTI</v>
      </c>
      <c r="J1494" s="67" t="s">
        <v>3836</v>
      </c>
      <c r="K1494" s="67" t="s">
        <v>3837</v>
      </c>
      <c r="L1494" s="67" t="s">
        <v>1528</v>
      </c>
      <c r="M1494" s="63" t="str">
        <f>VLOOKUP(D1494,'[3]NEW LEGEND 2026'!G:I,3,0)</f>
        <v>SKYGO</v>
      </c>
      <c r="N1494" s="63" t="str">
        <f>VLOOKUP(D1494,'[3]NEW LEGEND 2026'!G:J,4,0)</f>
        <v>BLACK</v>
      </c>
      <c r="O1494" s="68" t="str">
        <f t="shared" si="139"/>
        <v>JUL</v>
      </c>
      <c r="P1494" s="68">
        <f t="shared" si="140"/>
        <v>17</v>
      </c>
      <c r="Q1494" s="68">
        <f t="shared" si="141"/>
        <v>2026</v>
      </c>
      <c r="R1494" s="69">
        <f t="shared" si="142"/>
        <v>-167.52819444444322</v>
      </c>
      <c r="S1494" s="69">
        <f t="shared" si="143"/>
        <v>-167.52819444444322</v>
      </c>
      <c r="T1494" s="70" t="str">
        <f t="shared" si="144"/>
        <v>1-30 DAYS</v>
      </c>
      <c r="U1494" s="70" t="str">
        <f t="shared" si="144"/>
        <v>1-30 DAYS</v>
      </c>
    </row>
    <row r="1495" spans="1:21">
      <c r="A1495" s="63" t="str">
        <f>VLOOKUP(L1495,[1]Sheet1!$N:$P,3,0)</f>
        <v>M1 DIGOS</v>
      </c>
      <c r="B1495" s="66">
        <v>46219.435717592591</v>
      </c>
      <c r="C1495" s="66">
        <v>46220.555451388893</v>
      </c>
      <c r="D1495" s="67" t="s">
        <v>2329</v>
      </c>
      <c r="E1495" s="67" t="s">
        <v>2330</v>
      </c>
      <c r="F1495" s="1">
        <v>1</v>
      </c>
      <c r="G1495" s="63" t="str">
        <f>VLOOKUP(D1495,[2]MINDANAO!$B:$C,2,0)</f>
        <v>CRF150</v>
      </c>
      <c r="H1495" s="67">
        <v>141790</v>
      </c>
      <c r="I1495" s="63" t="str">
        <f>VLOOKUP(L1495,'[3]NEW LEGEND 2026'!M:S,7,0)</f>
        <v>MUTI</v>
      </c>
      <c r="J1495" s="67" t="s">
        <v>3838</v>
      </c>
      <c r="K1495" s="67" t="s">
        <v>3839</v>
      </c>
      <c r="L1495" s="67" t="s">
        <v>490</v>
      </c>
      <c r="M1495" s="63" t="str">
        <f>VLOOKUP(D1495,'[3]NEW LEGEND 2026'!G:I,3,0)</f>
        <v>HONDA</v>
      </c>
      <c r="N1495" s="63" t="str">
        <f>VLOOKUP(D1495,'[3]NEW LEGEND 2026'!G:J,4,0)</f>
        <v>BLACK</v>
      </c>
      <c r="O1495" s="68" t="str">
        <f t="shared" si="139"/>
        <v>JUL</v>
      </c>
      <c r="P1495" s="68">
        <f t="shared" si="140"/>
        <v>17</v>
      </c>
      <c r="Q1495" s="68">
        <f t="shared" si="141"/>
        <v>2026</v>
      </c>
      <c r="R1495" s="69">
        <f t="shared" si="142"/>
        <v>-167.55545138889283</v>
      </c>
      <c r="S1495" s="69">
        <f t="shared" si="143"/>
        <v>-166.43571759259066</v>
      </c>
      <c r="T1495" s="70" t="str">
        <f t="shared" si="144"/>
        <v>1-30 DAYS</v>
      </c>
      <c r="U1495" s="70" t="str">
        <f t="shared" si="144"/>
        <v>1-30 DAYS</v>
      </c>
    </row>
    <row r="1496" spans="1:21">
      <c r="A1496" s="63" t="str">
        <f>VLOOKUP(L1496,[1]Sheet1!$N:$P,3,0)</f>
        <v>M1 DIGOS</v>
      </c>
      <c r="B1496" s="66">
        <v>46219.435717592591</v>
      </c>
      <c r="C1496" s="66">
        <v>46220.555451388893</v>
      </c>
      <c r="D1496" s="67" t="s">
        <v>2329</v>
      </c>
      <c r="E1496" s="67" t="s">
        <v>2330</v>
      </c>
      <c r="F1496" s="1">
        <v>1</v>
      </c>
      <c r="G1496" s="63" t="str">
        <f>VLOOKUP(D1496,[2]MINDANAO!$B:$C,2,0)</f>
        <v>CRF150</v>
      </c>
      <c r="H1496" s="67">
        <v>141790</v>
      </c>
      <c r="I1496" s="63" t="str">
        <f>VLOOKUP(L1496,'[3]NEW LEGEND 2026'!M:S,7,0)</f>
        <v>MUTI</v>
      </c>
      <c r="J1496" s="67" t="s">
        <v>3840</v>
      </c>
      <c r="K1496" s="67" t="s">
        <v>3841</v>
      </c>
      <c r="L1496" s="67" t="s">
        <v>490</v>
      </c>
      <c r="M1496" s="63" t="str">
        <f>VLOOKUP(D1496,'[3]NEW LEGEND 2026'!G:I,3,0)</f>
        <v>HONDA</v>
      </c>
      <c r="N1496" s="63" t="str">
        <f>VLOOKUP(D1496,'[3]NEW LEGEND 2026'!G:J,4,0)</f>
        <v>BLACK</v>
      </c>
      <c r="O1496" s="68" t="str">
        <f t="shared" si="139"/>
        <v>JUL</v>
      </c>
      <c r="P1496" s="68">
        <f t="shared" si="140"/>
        <v>17</v>
      </c>
      <c r="Q1496" s="68">
        <f t="shared" si="141"/>
        <v>2026</v>
      </c>
      <c r="R1496" s="69">
        <f t="shared" si="142"/>
        <v>-167.55545138889283</v>
      </c>
      <c r="S1496" s="69">
        <f t="shared" si="143"/>
        <v>-166.43571759259066</v>
      </c>
      <c r="T1496" s="70" t="str">
        <f t="shared" si="144"/>
        <v>1-30 DAYS</v>
      </c>
      <c r="U1496" s="70" t="str">
        <f t="shared" si="144"/>
        <v>1-30 DAYS</v>
      </c>
    </row>
    <row r="1497" spans="1:21">
      <c r="A1497" s="63" t="str">
        <f>VLOOKUP(L1497,[1]Sheet1!$N:$P,3,0)</f>
        <v>M1 DIGOS</v>
      </c>
      <c r="B1497" s="66">
        <v>46219.443055555559</v>
      </c>
      <c r="C1497" s="66">
        <v>46220.555451388893</v>
      </c>
      <c r="D1497" s="67" t="s">
        <v>1464</v>
      </c>
      <c r="E1497" s="67" t="s">
        <v>1465</v>
      </c>
      <c r="F1497" s="1">
        <v>1</v>
      </c>
      <c r="G1497" s="63" t="str">
        <f>VLOOKUP(D1497,[2]MINDANAO!$B:$C,2,0)</f>
        <v>NAVI</v>
      </c>
      <c r="H1497" s="67">
        <v>58990</v>
      </c>
      <c r="I1497" s="63" t="str">
        <f>VLOOKUP(L1497,'[3]NEW LEGEND 2026'!M:S,7,0)</f>
        <v>MUTI</v>
      </c>
      <c r="J1497" s="67" t="s">
        <v>3842</v>
      </c>
      <c r="K1497" s="67" t="s">
        <v>3843</v>
      </c>
      <c r="L1497" s="67" t="s">
        <v>490</v>
      </c>
      <c r="M1497" s="63" t="str">
        <f>VLOOKUP(D1497,'[3]NEW LEGEND 2026'!G:I,3,0)</f>
        <v>HONDA</v>
      </c>
      <c r="N1497" s="63" t="str">
        <f>VLOOKUP(D1497,'[3]NEW LEGEND 2026'!G:J,4,0)</f>
        <v>GREEN/BLACK</v>
      </c>
      <c r="O1497" s="68" t="str">
        <f t="shared" si="139"/>
        <v>JUL</v>
      </c>
      <c r="P1497" s="68">
        <f t="shared" si="140"/>
        <v>17</v>
      </c>
      <c r="Q1497" s="68">
        <f t="shared" si="141"/>
        <v>2026</v>
      </c>
      <c r="R1497" s="69">
        <f t="shared" si="142"/>
        <v>-167.55545138889283</v>
      </c>
      <c r="S1497" s="69">
        <f t="shared" si="143"/>
        <v>-166.44305555555911</v>
      </c>
      <c r="T1497" s="70" t="str">
        <f t="shared" si="144"/>
        <v>1-30 DAYS</v>
      </c>
      <c r="U1497" s="70" t="str">
        <f t="shared" si="144"/>
        <v>1-30 DAYS</v>
      </c>
    </row>
    <row r="1498" spans="1:21">
      <c r="A1498" s="63" t="str">
        <f>VLOOKUP(L1498,[1]Sheet1!$N:$P,3,0)</f>
        <v>M1 DIGOS</v>
      </c>
      <c r="B1498" s="66">
        <v>46217.570960648147</v>
      </c>
      <c r="C1498" s="66">
        <v>46220.555451388893</v>
      </c>
      <c r="D1498" s="67" t="s">
        <v>663</v>
      </c>
      <c r="E1498" s="67" t="s">
        <v>664</v>
      </c>
      <c r="F1498" s="1">
        <v>1</v>
      </c>
      <c r="G1498" s="63" t="str">
        <f>VLOOKUP(D1498,[2]MINDANAO!$B:$C,2,0)</f>
        <v>CT125</v>
      </c>
      <c r="H1498" s="67">
        <v>58118</v>
      </c>
      <c r="I1498" s="63" t="str">
        <f>VLOOKUP(L1498,'[3]NEW LEGEND 2026'!M:S,7,0)</f>
        <v>MUTI</v>
      </c>
      <c r="J1498" s="67" t="s">
        <v>3844</v>
      </c>
      <c r="K1498" s="67" t="s">
        <v>3845</v>
      </c>
      <c r="L1498" s="67" t="s">
        <v>490</v>
      </c>
      <c r="M1498" s="63" t="str">
        <f>VLOOKUP(D1498,'[3]NEW LEGEND 2026'!G:I,3,0)</f>
        <v>KAWASAKI</v>
      </c>
      <c r="N1498" s="63" t="str">
        <f>VLOOKUP(D1498,'[3]NEW LEGEND 2026'!G:J,4,0)</f>
        <v>BLACK/RED</v>
      </c>
      <c r="O1498" s="68" t="str">
        <f t="shared" si="139"/>
        <v>JUL</v>
      </c>
      <c r="P1498" s="68">
        <f t="shared" si="140"/>
        <v>17</v>
      </c>
      <c r="Q1498" s="68">
        <f t="shared" si="141"/>
        <v>2026</v>
      </c>
      <c r="R1498" s="69">
        <f t="shared" si="142"/>
        <v>-167.55545138889283</v>
      </c>
      <c r="S1498" s="69">
        <f t="shared" si="143"/>
        <v>-164.57096064814687</v>
      </c>
      <c r="T1498" s="70" t="str">
        <f t="shared" si="144"/>
        <v>1-30 DAYS</v>
      </c>
      <c r="U1498" s="70" t="str">
        <f t="shared" si="144"/>
        <v>1-30 DAYS</v>
      </c>
    </row>
    <row r="1499" spans="1:21">
      <c r="A1499" s="63" t="str">
        <f>VLOOKUP(L1499,[1]Sheet1!$N:$P,3,0)</f>
        <v>M1 MARBEL</v>
      </c>
      <c r="B1499" s="66">
        <v>46076.606944444437</v>
      </c>
      <c r="C1499" s="66">
        <v>46220.593877314823</v>
      </c>
      <c r="D1499" s="67" t="s">
        <v>960</v>
      </c>
      <c r="E1499" s="67" t="s">
        <v>961</v>
      </c>
      <c r="F1499" s="1">
        <v>1</v>
      </c>
      <c r="G1499" s="63" t="str">
        <f>VLOOKUP(D1499,[2]MINDANAO!$B:$C,2,0)</f>
        <v>ADV160</v>
      </c>
      <c r="H1499" s="67">
        <v>157558</v>
      </c>
      <c r="I1499" s="63" t="str">
        <f>VLOOKUP(L1499,'[3]NEW LEGEND 2026'!M:S,7,0)</f>
        <v>MUTI</v>
      </c>
      <c r="J1499" s="67" t="s">
        <v>3846</v>
      </c>
      <c r="K1499" s="67" t="s">
        <v>3847</v>
      </c>
      <c r="L1499" s="67" t="s">
        <v>473</v>
      </c>
      <c r="M1499" s="63" t="str">
        <f>VLOOKUP(D1499,'[3]NEW LEGEND 2026'!G:I,3,0)</f>
        <v>HONDA</v>
      </c>
      <c r="N1499" s="63" t="str">
        <f>VLOOKUP(D1499,'[3]NEW LEGEND 2026'!G:J,4,0)</f>
        <v>WHITE/BLACK</v>
      </c>
      <c r="O1499" s="68" t="str">
        <f t="shared" si="139"/>
        <v>JUL</v>
      </c>
      <c r="P1499" s="68">
        <f t="shared" si="140"/>
        <v>17</v>
      </c>
      <c r="Q1499" s="68">
        <f t="shared" si="141"/>
        <v>2026</v>
      </c>
      <c r="R1499" s="69">
        <f t="shared" si="142"/>
        <v>-167.59387731482275</v>
      </c>
      <c r="S1499" s="69">
        <f t="shared" si="143"/>
        <v>-23.606944444436522</v>
      </c>
      <c r="T1499" s="70" t="str">
        <f t="shared" si="144"/>
        <v>1-30 DAYS</v>
      </c>
      <c r="U1499" s="70" t="str">
        <f t="shared" si="144"/>
        <v>1-30 DAYS</v>
      </c>
    </row>
    <row r="1500" spans="1:21">
      <c r="A1500" s="63" t="str">
        <f>VLOOKUP(L1500,[1]Sheet1!$N:$P,3,0)</f>
        <v>M1 MARBEL</v>
      </c>
      <c r="B1500" s="66">
        <v>46220.488923611112</v>
      </c>
      <c r="C1500" s="66">
        <v>46220.593877314823</v>
      </c>
      <c r="D1500" s="67" t="s">
        <v>1167</v>
      </c>
      <c r="E1500" s="67" t="s">
        <v>1168</v>
      </c>
      <c r="F1500" s="1">
        <v>1</v>
      </c>
      <c r="G1500" s="63" t="str">
        <f>VLOOKUP(D1500,[2]MINDANAO!$B:$C,2,0)</f>
        <v>XR150</v>
      </c>
      <c r="H1500" s="67">
        <v>94078</v>
      </c>
      <c r="I1500" s="63" t="str">
        <f>VLOOKUP(L1500,'[3]NEW LEGEND 2026'!M:S,7,0)</f>
        <v>MUTI</v>
      </c>
      <c r="J1500" s="67" t="s">
        <v>3848</v>
      </c>
      <c r="K1500" s="67" t="s">
        <v>3849</v>
      </c>
      <c r="L1500" s="67" t="s">
        <v>473</v>
      </c>
      <c r="M1500" s="63" t="str">
        <f>VLOOKUP(D1500,'[3]NEW LEGEND 2026'!G:I,3,0)</f>
        <v>HONDA</v>
      </c>
      <c r="N1500" s="63" t="str">
        <f>VLOOKUP(D1500,'[3]NEW LEGEND 2026'!G:J,4,0)</f>
        <v>BLACK</v>
      </c>
      <c r="O1500" s="68" t="str">
        <f t="shared" si="139"/>
        <v>JUL</v>
      </c>
      <c r="P1500" s="68">
        <f t="shared" si="140"/>
        <v>17</v>
      </c>
      <c r="Q1500" s="68">
        <f t="shared" si="141"/>
        <v>2026</v>
      </c>
      <c r="R1500" s="69">
        <f t="shared" si="142"/>
        <v>-167.59387731482275</v>
      </c>
      <c r="S1500" s="69">
        <f t="shared" si="143"/>
        <v>-167.48892361111211</v>
      </c>
      <c r="T1500" s="70" t="str">
        <f t="shared" si="144"/>
        <v>1-30 DAYS</v>
      </c>
      <c r="U1500" s="70" t="str">
        <f t="shared" si="144"/>
        <v>1-30 DAYS</v>
      </c>
    </row>
    <row r="1501" spans="1:21">
      <c r="A1501" s="63" t="str">
        <f>VLOOKUP(L1501,[1]Sheet1!$N:$P,3,0)</f>
        <v>M1 MARBEL</v>
      </c>
      <c r="B1501" s="66">
        <v>46220.488923611112</v>
      </c>
      <c r="C1501" s="66">
        <v>46220.593877314823</v>
      </c>
      <c r="D1501" s="67" t="s">
        <v>1273</v>
      </c>
      <c r="E1501" s="67" t="s">
        <v>1274</v>
      </c>
      <c r="F1501" s="1">
        <v>1</v>
      </c>
      <c r="G1501" s="63" t="str">
        <f>VLOOKUP(D1501,[2]MINDANAO!$B:$C,2,0)</f>
        <v>BEAT FI PREM</v>
      </c>
      <c r="H1501" s="67">
        <v>72808</v>
      </c>
      <c r="I1501" s="63" t="str">
        <f>VLOOKUP(L1501,'[3]NEW LEGEND 2026'!M:S,7,0)</f>
        <v>MUTI</v>
      </c>
      <c r="J1501" s="67" t="s">
        <v>3850</v>
      </c>
      <c r="K1501" s="67" t="s">
        <v>3851</v>
      </c>
      <c r="L1501" s="67" t="s">
        <v>473</v>
      </c>
      <c r="M1501" s="63" t="str">
        <f>VLOOKUP(D1501,'[3]NEW LEGEND 2026'!G:I,3,0)</f>
        <v>HONDA</v>
      </c>
      <c r="N1501" s="63" t="str">
        <f>VLOOKUP(D1501,'[3]NEW LEGEND 2026'!G:J,4,0)</f>
        <v>GRAY</v>
      </c>
      <c r="O1501" s="68" t="str">
        <f t="shared" si="139"/>
        <v>JUL</v>
      </c>
      <c r="P1501" s="68">
        <f t="shared" si="140"/>
        <v>17</v>
      </c>
      <c r="Q1501" s="68">
        <f t="shared" si="141"/>
        <v>2026</v>
      </c>
      <c r="R1501" s="69">
        <f t="shared" si="142"/>
        <v>-167.59387731482275</v>
      </c>
      <c r="S1501" s="69">
        <f t="shared" si="143"/>
        <v>-167.48892361111211</v>
      </c>
      <c r="T1501" s="70" t="str">
        <f t="shared" si="144"/>
        <v>1-30 DAYS</v>
      </c>
      <c r="U1501" s="70" t="str">
        <f t="shared" si="144"/>
        <v>1-30 DAYS</v>
      </c>
    </row>
    <row r="1502" spans="1:21">
      <c r="A1502" s="63" t="str">
        <f>VLOOKUP(L1502,[1]Sheet1!$N:$P,3,0)</f>
        <v>GREATWALL</v>
      </c>
      <c r="B1502" s="66">
        <v>46220.633506944447</v>
      </c>
      <c r="C1502" s="66">
        <v>46220.63349537037</v>
      </c>
      <c r="D1502" s="67" t="s">
        <v>3834</v>
      </c>
      <c r="E1502" s="67" t="s">
        <v>3835</v>
      </c>
      <c r="F1502" s="1">
        <v>1</v>
      </c>
      <c r="G1502" s="63" t="str">
        <f>VLOOKUP(D1502,[2]MINDANAO!$B:$C,2,0)</f>
        <v>WIZARD</v>
      </c>
      <c r="H1502" s="67">
        <v>35116.07</v>
      </c>
      <c r="I1502" s="63" t="str">
        <f>VLOOKUP(L1502,'[3]NEW LEGEND 2026'!M:S,7,0)</f>
        <v>MUTI</v>
      </c>
      <c r="J1502" s="67" t="s">
        <v>3852</v>
      </c>
      <c r="K1502" s="67" t="s">
        <v>3853</v>
      </c>
      <c r="L1502" s="67" t="s">
        <v>583</v>
      </c>
      <c r="M1502" s="63" t="str">
        <f>VLOOKUP(D1502,'[3]NEW LEGEND 2026'!G:I,3,0)</f>
        <v>SKYGO</v>
      </c>
      <c r="N1502" s="63" t="str">
        <f>VLOOKUP(D1502,'[3]NEW LEGEND 2026'!G:J,4,0)</f>
        <v>BLACK</v>
      </c>
      <c r="O1502" s="68" t="str">
        <f t="shared" si="139"/>
        <v>JUL</v>
      </c>
      <c r="P1502" s="68">
        <f t="shared" si="140"/>
        <v>17</v>
      </c>
      <c r="Q1502" s="68">
        <f t="shared" si="141"/>
        <v>2026</v>
      </c>
      <c r="R1502" s="69">
        <f t="shared" si="142"/>
        <v>-167.63349537036993</v>
      </c>
      <c r="S1502" s="69">
        <f t="shared" si="143"/>
        <v>-167.63350694444671</v>
      </c>
      <c r="T1502" s="70" t="str">
        <f t="shared" si="144"/>
        <v>1-30 DAYS</v>
      </c>
      <c r="U1502" s="70" t="str">
        <f t="shared" si="144"/>
        <v>1-30 DAYS</v>
      </c>
    </row>
    <row r="1503" spans="1:21">
      <c r="A1503" s="63" t="str">
        <f>VLOOKUP(L1503,[1]Sheet1!$N:$P,3,0)</f>
        <v>GREATWALL</v>
      </c>
      <c r="B1503" s="66">
        <v>46220.633506944447</v>
      </c>
      <c r="C1503" s="66">
        <v>46220.63349537037</v>
      </c>
      <c r="D1503" s="67" t="s">
        <v>3834</v>
      </c>
      <c r="E1503" s="67" t="s">
        <v>3835</v>
      </c>
      <c r="F1503" s="1">
        <v>1</v>
      </c>
      <c r="G1503" s="63" t="str">
        <f>VLOOKUP(D1503,[2]MINDANAO!$B:$C,2,0)</f>
        <v>WIZARD</v>
      </c>
      <c r="H1503" s="67">
        <v>35116.07</v>
      </c>
      <c r="I1503" s="63" t="str">
        <f>VLOOKUP(L1503,'[3]NEW LEGEND 2026'!M:S,7,0)</f>
        <v>MUTI</v>
      </c>
      <c r="J1503" s="67" t="s">
        <v>3854</v>
      </c>
      <c r="K1503" s="67" t="s">
        <v>3855</v>
      </c>
      <c r="L1503" s="67" t="s">
        <v>583</v>
      </c>
      <c r="M1503" s="63" t="str">
        <f>VLOOKUP(D1503,'[3]NEW LEGEND 2026'!G:I,3,0)</f>
        <v>SKYGO</v>
      </c>
      <c r="N1503" s="63" t="str">
        <f>VLOOKUP(D1503,'[3]NEW LEGEND 2026'!G:J,4,0)</f>
        <v>BLACK</v>
      </c>
      <c r="O1503" s="68" t="str">
        <f t="shared" si="139"/>
        <v>JUL</v>
      </c>
      <c r="P1503" s="68">
        <f t="shared" si="140"/>
        <v>17</v>
      </c>
      <c r="Q1503" s="68">
        <f t="shared" si="141"/>
        <v>2026</v>
      </c>
      <c r="R1503" s="69">
        <f t="shared" si="142"/>
        <v>-167.63349537036993</v>
      </c>
      <c r="S1503" s="69">
        <f t="shared" si="143"/>
        <v>-167.63350694444671</v>
      </c>
      <c r="T1503" s="70" t="str">
        <f t="shared" si="144"/>
        <v>1-30 DAYS</v>
      </c>
      <c r="U1503" s="70" t="str">
        <f t="shared" si="144"/>
        <v>1-30 DAYS</v>
      </c>
    </row>
    <row r="1504" spans="1:21">
      <c r="A1504" s="63" t="str">
        <f>VLOOKUP(L1504,[1]Sheet1!$N:$P,3,0)</f>
        <v>GREATWALL</v>
      </c>
      <c r="B1504" s="66">
        <v>46220.633506944447</v>
      </c>
      <c r="C1504" s="66">
        <v>46220.63349537037</v>
      </c>
      <c r="D1504" s="67" t="s">
        <v>3834</v>
      </c>
      <c r="E1504" s="67" t="s">
        <v>3835</v>
      </c>
      <c r="F1504" s="1">
        <v>1</v>
      </c>
      <c r="G1504" s="63" t="str">
        <f>VLOOKUP(D1504,[2]MINDANAO!$B:$C,2,0)</f>
        <v>WIZARD</v>
      </c>
      <c r="H1504" s="67">
        <v>35116.07</v>
      </c>
      <c r="I1504" s="63" t="str">
        <f>VLOOKUP(L1504,'[3]NEW LEGEND 2026'!M:S,7,0)</f>
        <v>MUTI</v>
      </c>
      <c r="J1504" s="67" t="s">
        <v>3856</v>
      </c>
      <c r="K1504" s="67" t="s">
        <v>3857</v>
      </c>
      <c r="L1504" s="67" t="s">
        <v>583</v>
      </c>
      <c r="M1504" s="63" t="str">
        <f>VLOOKUP(D1504,'[3]NEW LEGEND 2026'!G:I,3,0)</f>
        <v>SKYGO</v>
      </c>
      <c r="N1504" s="63" t="str">
        <f>VLOOKUP(D1504,'[3]NEW LEGEND 2026'!G:J,4,0)</f>
        <v>BLACK</v>
      </c>
      <c r="O1504" s="68" t="str">
        <f t="shared" si="139"/>
        <v>JUL</v>
      </c>
      <c r="P1504" s="68">
        <f t="shared" si="140"/>
        <v>17</v>
      </c>
      <c r="Q1504" s="68">
        <f t="shared" si="141"/>
        <v>2026</v>
      </c>
      <c r="R1504" s="69">
        <f t="shared" si="142"/>
        <v>-167.63349537036993</v>
      </c>
      <c r="S1504" s="69">
        <f t="shared" si="143"/>
        <v>-167.63350694444671</v>
      </c>
      <c r="T1504" s="70" t="str">
        <f t="shared" si="144"/>
        <v>1-30 DAYS</v>
      </c>
      <c r="U1504" s="70" t="str">
        <f t="shared" si="144"/>
        <v>1-30 DAYS</v>
      </c>
    </row>
    <row r="1505" spans="1:21">
      <c r="A1505" s="63" t="str">
        <f>VLOOKUP(L1505,[1]Sheet1!$N:$P,3,0)</f>
        <v>GREATWALL</v>
      </c>
      <c r="B1505" s="66">
        <v>46220.633506944447</v>
      </c>
      <c r="C1505" s="66">
        <v>46220.63349537037</v>
      </c>
      <c r="D1505" s="67" t="s">
        <v>3834</v>
      </c>
      <c r="E1505" s="67" t="s">
        <v>3835</v>
      </c>
      <c r="F1505" s="1">
        <v>1</v>
      </c>
      <c r="G1505" s="63" t="str">
        <f>VLOOKUP(D1505,[2]MINDANAO!$B:$C,2,0)</f>
        <v>WIZARD</v>
      </c>
      <c r="H1505" s="67">
        <v>35116.07</v>
      </c>
      <c r="I1505" s="63" t="str">
        <f>VLOOKUP(L1505,'[3]NEW LEGEND 2026'!M:S,7,0)</f>
        <v>MUTI</v>
      </c>
      <c r="J1505" s="67" t="s">
        <v>3858</v>
      </c>
      <c r="K1505" s="67" t="s">
        <v>3859</v>
      </c>
      <c r="L1505" s="67" t="s">
        <v>583</v>
      </c>
      <c r="M1505" s="63" t="str">
        <f>VLOOKUP(D1505,'[3]NEW LEGEND 2026'!G:I,3,0)</f>
        <v>SKYGO</v>
      </c>
      <c r="N1505" s="63" t="str">
        <f>VLOOKUP(D1505,'[3]NEW LEGEND 2026'!G:J,4,0)</f>
        <v>BLACK</v>
      </c>
      <c r="O1505" s="68" t="str">
        <f t="shared" si="139"/>
        <v>JUL</v>
      </c>
      <c r="P1505" s="68">
        <f t="shared" si="140"/>
        <v>17</v>
      </c>
      <c r="Q1505" s="68">
        <f t="shared" si="141"/>
        <v>2026</v>
      </c>
      <c r="R1505" s="69">
        <f t="shared" si="142"/>
        <v>-167.63349537036993</v>
      </c>
      <c r="S1505" s="69">
        <f t="shared" si="143"/>
        <v>-167.63350694444671</v>
      </c>
      <c r="T1505" s="70" t="str">
        <f t="shared" si="144"/>
        <v>1-30 DAYS</v>
      </c>
      <c r="U1505" s="70" t="str">
        <f t="shared" si="144"/>
        <v>1-30 DAYS</v>
      </c>
    </row>
    <row r="1506" spans="1:21">
      <c r="A1506" s="63" t="str">
        <f>VLOOKUP(L1506,[1]Sheet1!$N:$P,3,0)</f>
        <v>GREATWALL</v>
      </c>
      <c r="B1506" s="66">
        <v>46220.633506944447</v>
      </c>
      <c r="C1506" s="66">
        <v>46220.63349537037</v>
      </c>
      <c r="D1506" s="67" t="s">
        <v>3834</v>
      </c>
      <c r="E1506" s="67" t="s">
        <v>3835</v>
      </c>
      <c r="F1506" s="1">
        <v>1</v>
      </c>
      <c r="G1506" s="63" t="str">
        <f>VLOOKUP(D1506,[2]MINDANAO!$B:$C,2,0)</f>
        <v>WIZARD</v>
      </c>
      <c r="H1506" s="67">
        <v>35116.07</v>
      </c>
      <c r="I1506" s="63" t="str">
        <f>VLOOKUP(L1506,'[3]NEW LEGEND 2026'!M:S,7,0)</f>
        <v>MUTI</v>
      </c>
      <c r="J1506" s="67" t="s">
        <v>3860</v>
      </c>
      <c r="K1506" s="67" t="s">
        <v>3861</v>
      </c>
      <c r="L1506" s="67" t="s">
        <v>583</v>
      </c>
      <c r="M1506" s="63" t="str">
        <f>VLOOKUP(D1506,'[3]NEW LEGEND 2026'!G:I,3,0)</f>
        <v>SKYGO</v>
      </c>
      <c r="N1506" s="63" t="str">
        <f>VLOOKUP(D1506,'[3]NEW LEGEND 2026'!G:J,4,0)</f>
        <v>BLACK</v>
      </c>
      <c r="O1506" s="68" t="str">
        <f t="shared" si="139"/>
        <v>JUL</v>
      </c>
      <c r="P1506" s="68">
        <f t="shared" si="140"/>
        <v>17</v>
      </c>
      <c r="Q1506" s="68">
        <f t="shared" si="141"/>
        <v>2026</v>
      </c>
      <c r="R1506" s="69">
        <f t="shared" si="142"/>
        <v>-167.63349537036993</v>
      </c>
      <c r="S1506" s="69">
        <f t="shared" si="143"/>
        <v>-167.63350694444671</v>
      </c>
      <c r="T1506" s="70" t="str">
        <f t="shared" si="144"/>
        <v>1-30 DAYS</v>
      </c>
      <c r="U1506" s="70" t="str">
        <f t="shared" si="144"/>
        <v>1-30 DAYS</v>
      </c>
    </row>
    <row r="1507" spans="1:21">
      <c r="A1507" s="63" t="str">
        <f>VLOOKUP(L1507,[1]Sheet1!$N:$P,3,0)</f>
        <v>GREATWALL</v>
      </c>
      <c r="B1507" s="66">
        <v>46220.633506944447</v>
      </c>
      <c r="C1507" s="66">
        <v>46220.63349537037</v>
      </c>
      <c r="D1507" s="67" t="s">
        <v>3834</v>
      </c>
      <c r="E1507" s="67" t="s">
        <v>3835</v>
      </c>
      <c r="F1507" s="1">
        <v>1</v>
      </c>
      <c r="G1507" s="63" t="str">
        <f>VLOOKUP(D1507,[2]MINDANAO!$B:$C,2,0)</f>
        <v>WIZARD</v>
      </c>
      <c r="H1507" s="67">
        <v>35116.07</v>
      </c>
      <c r="I1507" s="63" t="str">
        <f>VLOOKUP(L1507,'[3]NEW LEGEND 2026'!M:S,7,0)</f>
        <v>MUTI</v>
      </c>
      <c r="J1507" s="67" t="s">
        <v>3862</v>
      </c>
      <c r="K1507" s="67" t="s">
        <v>3863</v>
      </c>
      <c r="L1507" s="67" t="s">
        <v>583</v>
      </c>
      <c r="M1507" s="63" t="str">
        <f>VLOOKUP(D1507,'[3]NEW LEGEND 2026'!G:I,3,0)</f>
        <v>SKYGO</v>
      </c>
      <c r="N1507" s="63" t="str">
        <f>VLOOKUP(D1507,'[3]NEW LEGEND 2026'!G:J,4,0)</f>
        <v>BLACK</v>
      </c>
      <c r="O1507" s="68" t="str">
        <f t="shared" si="139"/>
        <v>JUL</v>
      </c>
      <c r="P1507" s="68">
        <f t="shared" si="140"/>
        <v>17</v>
      </c>
      <c r="Q1507" s="68">
        <f t="shared" si="141"/>
        <v>2026</v>
      </c>
      <c r="R1507" s="69">
        <f t="shared" si="142"/>
        <v>-167.63349537036993</v>
      </c>
      <c r="S1507" s="69">
        <f t="shared" si="143"/>
        <v>-167.63350694444671</v>
      </c>
      <c r="T1507" s="70" t="str">
        <f t="shared" si="144"/>
        <v>1-30 DAYS</v>
      </c>
      <c r="U1507" s="70" t="str">
        <f t="shared" si="144"/>
        <v>1-30 DAYS</v>
      </c>
    </row>
    <row r="1508" spans="1:21">
      <c r="A1508" s="63" t="str">
        <f>VLOOKUP(L1508,[1]Sheet1!$N:$P,3,0)</f>
        <v>GREATWALL</v>
      </c>
      <c r="B1508" s="66">
        <v>46220.640277777777</v>
      </c>
      <c r="C1508" s="66">
        <v>46220.640266203707</v>
      </c>
      <c r="D1508" s="67" t="s">
        <v>3834</v>
      </c>
      <c r="E1508" s="67" t="s">
        <v>3835</v>
      </c>
      <c r="F1508" s="1">
        <v>1</v>
      </c>
      <c r="G1508" s="63" t="str">
        <f>VLOOKUP(D1508,[2]MINDANAO!$B:$C,2,0)</f>
        <v>WIZARD</v>
      </c>
      <c r="H1508" s="67">
        <v>35116.07</v>
      </c>
      <c r="I1508" s="63" t="str">
        <f>VLOOKUP(L1508,'[3]NEW LEGEND 2026'!M:S,7,0)</f>
        <v>MUTI</v>
      </c>
      <c r="J1508" s="67" t="s">
        <v>3864</v>
      </c>
      <c r="K1508" s="67" t="s">
        <v>3865</v>
      </c>
      <c r="L1508" s="67" t="s">
        <v>583</v>
      </c>
      <c r="M1508" s="63" t="str">
        <f>VLOOKUP(D1508,'[3]NEW LEGEND 2026'!G:I,3,0)</f>
        <v>SKYGO</v>
      </c>
      <c r="N1508" s="63" t="str">
        <f>VLOOKUP(D1508,'[3]NEW LEGEND 2026'!G:J,4,0)</f>
        <v>BLACK</v>
      </c>
      <c r="O1508" s="68" t="str">
        <f t="shared" si="139"/>
        <v>JUL</v>
      </c>
      <c r="P1508" s="68">
        <f t="shared" si="140"/>
        <v>17</v>
      </c>
      <c r="Q1508" s="68">
        <f t="shared" si="141"/>
        <v>2026</v>
      </c>
      <c r="R1508" s="69">
        <f t="shared" si="142"/>
        <v>-167.64026620370714</v>
      </c>
      <c r="S1508" s="69">
        <f t="shared" si="143"/>
        <v>-167.64027777777665</v>
      </c>
      <c r="T1508" s="70" t="str">
        <f t="shared" si="144"/>
        <v>1-30 DAYS</v>
      </c>
      <c r="U1508" s="70" t="str">
        <f t="shared" si="144"/>
        <v>1-30 DAYS</v>
      </c>
    </row>
    <row r="1509" spans="1:21">
      <c r="A1509" s="63" t="str">
        <f>VLOOKUP(L1509,[1]Sheet1!$N:$P,3,0)</f>
        <v>GREATWALL</v>
      </c>
      <c r="B1509" s="66">
        <v>46220.640277777777</v>
      </c>
      <c r="C1509" s="66">
        <v>46220.640266203707</v>
      </c>
      <c r="D1509" s="67" t="s">
        <v>3834</v>
      </c>
      <c r="E1509" s="67" t="s">
        <v>3835</v>
      </c>
      <c r="F1509" s="1">
        <v>1</v>
      </c>
      <c r="G1509" s="63" t="str">
        <f>VLOOKUP(D1509,[2]MINDANAO!$B:$C,2,0)</f>
        <v>WIZARD</v>
      </c>
      <c r="H1509" s="67">
        <v>35116.07</v>
      </c>
      <c r="I1509" s="63" t="str">
        <f>VLOOKUP(L1509,'[3]NEW LEGEND 2026'!M:S,7,0)</f>
        <v>MUTI</v>
      </c>
      <c r="J1509" s="67" t="s">
        <v>3866</v>
      </c>
      <c r="K1509" s="67" t="s">
        <v>3867</v>
      </c>
      <c r="L1509" s="67" t="s">
        <v>583</v>
      </c>
      <c r="M1509" s="63" t="str">
        <f>VLOOKUP(D1509,'[3]NEW LEGEND 2026'!G:I,3,0)</f>
        <v>SKYGO</v>
      </c>
      <c r="N1509" s="63" t="str">
        <f>VLOOKUP(D1509,'[3]NEW LEGEND 2026'!G:J,4,0)</f>
        <v>BLACK</v>
      </c>
      <c r="O1509" s="68" t="str">
        <f t="shared" si="139"/>
        <v>JUL</v>
      </c>
      <c r="P1509" s="68">
        <f t="shared" si="140"/>
        <v>17</v>
      </c>
      <c r="Q1509" s="68">
        <f t="shared" si="141"/>
        <v>2026</v>
      </c>
      <c r="R1509" s="69">
        <f t="shared" si="142"/>
        <v>-167.64026620370714</v>
      </c>
      <c r="S1509" s="69">
        <f t="shared" si="143"/>
        <v>-167.64027777777665</v>
      </c>
      <c r="T1509" s="70" t="str">
        <f t="shared" si="144"/>
        <v>1-30 DAYS</v>
      </c>
      <c r="U1509" s="70" t="str">
        <f t="shared" si="144"/>
        <v>1-30 DAYS</v>
      </c>
    </row>
    <row r="1510" spans="1:21">
      <c r="A1510" s="63" t="str">
        <f>VLOOKUP(L1510,[1]Sheet1!$N:$P,3,0)</f>
        <v>GREATWALL</v>
      </c>
      <c r="B1510" s="66">
        <v>46220.640277777777</v>
      </c>
      <c r="C1510" s="66">
        <v>46220.640266203707</v>
      </c>
      <c r="D1510" s="67" t="s">
        <v>3834</v>
      </c>
      <c r="E1510" s="67" t="s">
        <v>3835</v>
      </c>
      <c r="F1510" s="1">
        <v>1</v>
      </c>
      <c r="G1510" s="63" t="str">
        <f>VLOOKUP(D1510,[2]MINDANAO!$B:$C,2,0)</f>
        <v>WIZARD</v>
      </c>
      <c r="H1510" s="67">
        <v>35116.07</v>
      </c>
      <c r="I1510" s="63" t="str">
        <f>VLOOKUP(L1510,'[3]NEW LEGEND 2026'!M:S,7,0)</f>
        <v>MUTI</v>
      </c>
      <c r="J1510" s="67" t="s">
        <v>3868</v>
      </c>
      <c r="K1510" s="67" t="s">
        <v>3869</v>
      </c>
      <c r="L1510" s="67" t="s">
        <v>583</v>
      </c>
      <c r="M1510" s="63" t="str">
        <f>VLOOKUP(D1510,'[3]NEW LEGEND 2026'!G:I,3,0)</f>
        <v>SKYGO</v>
      </c>
      <c r="N1510" s="63" t="str">
        <f>VLOOKUP(D1510,'[3]NEW LEGEND 2026'!G:J,4,0)</f>
        <v>BLACK</v>
      </c>
      <c r="O1510" s="68" t="str">
        <f t="shared" si="139"/>
        <v>JUL</v>
      </c>
      <c r="P1510" s="68">
        <f t="shared" si="140"/>
        <v>17</v>
      </c>
      <c r="Q1510" s="68">
        <f t="shared" si="141"/>
        <v>2026</v>
      </c>
      <c r="R1510" s="69">
        <f t="shared" si="142"/>
        <v>-167.64026620370714</v>
      </c>
      <c r="S1510" s="69">
        <f t="shared" si="143"/>
        <v>-167.64027777777665</v>
      </c>
      <c r="T1510" s="70" t="str">
        <f t="shared" si="144"/>
        <v>1-30 DAYS</v>
      </c>
      <c r="U1510" s="70" t="str">
        <f t="shared" si="144"/>
        <v>1-30 DAYS</v>
      </c>
    </row>
    <row r="1511" spans="1:21">
      <c r="A1511" s="63" t="str">
        <f>VLOOKUP(L1511,[1]Sheet1!$N:$P,3,0)</f>
        <v>GREATWALL</v>
      </c>
      <c r="B1511" s="66">
        <v>46220.640277777777</v>
      </c>
      <c r="C1511" s="66">
        <v>46220.640266203707</v>
      </c>
      <c r="D1511" s="67" t="s">
        <v>3834</v>
      </c>
      <c r="E1511" s="67" t="s">
        <v>3835</v>
      </c>
      <c r="F1511" s="1">
        <v>1</v>
      </c>
      <c r="G1511" s="63" t="str">
        <f>VLOOKUP(D1511,[2]MINDANAO!$B:$C,2,0)</f>
        <v>WIZARD</v>
      </c>
      <c r="H1511" s="67">
        <v>35116.07</v>
      </c>
      <c r="I1511" s="63" t="str">
        <f>VLOOKUP(L1511,'[3]NEW LEGEND 2026'!M:S,7,0)</f>
        <v>MUTI</v>
      </c>
      <c r="J1511" s="67" t="s">
        <v>3870</v>
      </c>
      <c r="K1511" s="67" t="s">
        <v>3871</v>
      </c>
      <c r="L1511" s="67" t="s">
        <v>583</v>
      </c>
      <c r="M1511" s="63" t="str">
        <f>VLOOKUP(D1511,'[3]NEW LEGEND 2026'!G:I,3,0)</f>
        <v>SKYGO</v>
      </c>
      <c r="N1511" s="63" t="str">
        <f>VLOOKUP(D1511,'[3]NEW LEGEND 2026'!G:J,4,0)</f>
        <v>BLACK</v>
      </c>
      <c r="O1511" s="68" t="str">
        <f t="shared" si="139"/>
        <v>JUL</v>
      </c>
      <c r="P1511" s="68">
        <f t="shared" si="140"/>
        <v>17</v>
      </c>
      <c r="Q1511" s="68">
        <f t="shared" si="141"/>
        <v>2026</v>
      </c>
      <c r="R1511" s="69">
        <f t="shared" si="142"/>
        <v>-167.64026620370714</v>
      </c>
      <c r="S1511" s="69">
        <f t="shared" si="143"/>
        <v>-167.64027777777665</v>
      </c>
      <c r="T1511" s="70" t="str">
        <f t="shared" si="144"/>
        <v>1-30 DAYS</v>
      </c>
      <c r="U1511" s="70" t="str">
        <f t="shared" si="144"/>
        <v>1-30 DAYS</v>
      </c>
    </row>
    <row r="1512" spans="1:21">
      <c r="A1512" s="63" t="str">
        <f>VLOOKUP(L1512,[1]Sheet1!$N:$P,3,0)</f>
        <v>GREATWALL</v>
      </c>
      <c r="B1512" s="66">
        <v>46220.64675925926</v>
      </c>
      <c r="C1512" s="66">
        <v>46220.646747685183</v>
      </c>
      <c r="D1512" s="67" t="s">
        <v>3834</v>
      </c>
      <c r="E1512" s="67" t="s">
        <v>3835</v>
      </c>
      <c r="F1512" s="1">
        <v>1</v>
      </c>
      <c r="G1512" s="63" t="str">
        <f>VLOOKUP(D1512,[2]MINDANAO!$B:$C,2,0)</f>
        <v>WIZARD</v>
      </c>
      <c r="H1512" s="67">
        <v>35116.07</v>
      </c>
      <c r="I1512" s="63" t="str">
        <f>VLOOKUP(L1512,'[3]NEW LEGEND 2026'!M:S,7,0)</f>
        <v>MUTI</v>
      </c>
      <c r="J1512" s="67" t="s">
        <v>3872</v>
      </c>
      <c r="K1512" s="67" t="s">
        <v>3873</v>
      </c>
      <c r="L1512" s="67" t="s">
        <v>583</v>
      </c>
      <c r="M1512" s="63" t="str">
        <f>VLOOKUP(D1512,'[3]NEW LEGEND 2026'!G:I,3,0)</f>
        <v>SKYGO</v>
      </c>
      <c r="N1512" s="63" t="str">
        <f>VLOOKUP(D1512,'[3]NEW LEGEND 2026'!G:J,4,0)</f>
        <v>BLACK</v>
      </c>
      <c r="O1512" s="68" t="str">
        <f t="shared" si="139"/>
        <v>JUL</v>
      </c>
      <c r="P1512" s="68">
        <f t="shared" si="140"/>
        <v>17</v>
      </c>
      <c r="Q1512" s="68">
        <f t="shared" si="141"/>
        <v>2026</v>
      </c>
      <c r="R1512" s="69">
        <f t="shared" si="142"/>
        <v>-167.64674768518307</v>
      </c>
      <c r="S1512" s="69">
        <f t="shared" si="143"/>
        <v>-167.64675925925985</v>
      </c>
      <c r="T1512" s="70" t="str">
        <f t="shared" si="144"/>
        <v>1-30 DAYS</v>
      </c>
      <c r="U1512" s="70" t="str">
        <f t="shared" si="144"/>
        <v>1-30 DAYS</v>
      </c>
    </row>
    <row r="1513" spans="1:21">
      <c r="A1513" s="63" t="str">
        <f>VLOOKUP(L1513,[1]Sheet1!$N:$P,3,0)</f>
        <v>GREATWALL</v>
      </c>
      <c r="B1513" s="66">
        <v>46220.64675925926</v>
      </c>
      <c r="C1513" s="66">
        <v>46220.646747685183</v>
      </c>
      <c r="D1513" s="67" t="s">
        <v>3834</v>
      </c>
      <c r="E1513" s="67" t="s">
        <v>3835</v>
      </c>
      <c r="F1513" s="1">
        <v>1</v>
      </c>
      <c r="G1513" s="63" t="str">
        <f>VLOOKUP(D1513,[2]MINDANAO!$B:$C,2,0)</f>
        <v>WIZARD</v>
      </c>
      <c r="H1513" s="67">
        <v>35116.07</v>
      </c>
      <c r="I1513" s="63" t="str">
        <f>VLOOKUP(L1513,'[3]NEW LEGEND 2026'!M:S,7,0)</f>
        <v>MUTI</v>
      </c>
      <c r="J1513" s="67" t="s">
        <v>3874</v>
      </c>
      <c r="K1513" s="67" t="s">
        <v>3875</v>
      </c>
      <c r="L1513" s="67" t="s">
        <v>583</v>
      </c>
      <c r="M1513" s="63" t="str">
        <f>VLOOKUP(D1513,'[3]NEW LEGEND 2026'!G:I,3,0)</f>
        <v>SKYGO</v>
      </c>
      <c r="N1513" s="63" t="str">
        <f>VLOOKUP(D1513,'[3]NEW LEGEND 2026'!G:J,4,0)</f>
        <v>BLACK</v>
      </c>
      <c r="O1513" s="68" t="str">
        <f t="shared" si="139"/>
        <v>JUL</v>
      </c>
      <c r="P1513" s="68">
        <f t="shared" si="140"/>
        <v>17</v>
      </c>
      <c r="Q1513" s="68">
        <f t="shared" si="141"/>
        <v>2026</v>
      </c>
      <c r="R1513" s="69">
        <f t="shared" si="142"/>
        <v>-167.64674768518307</v>
      </c>
      <c r="S1513" s="69">
        <f t="shared" si="143"/>
        <v>-167.64675925925985</v>
      </c>
      <c r="T1513" s="70" t="str">
        <f t="shared" si="144"/>
        <v>1-30 DAYS</v>
      </c>
      <c r="U1513" s="70" t="str">
        <f t="shared" si="144"/>
        <v>1-30 DAYS</v>
      </c>
    </row>
    <row r="1514" spans="1:21">
      <c r="A1514" s="63" t="str">
        <f>VLOOKUP(L1514,[1]Sheet1!$N:$P,3,0)</f>
        <v>GREATWALL</v>
      </c>
      <c r="B1514" s="66">
        <v>46220.64675925926</v>
      </c>
      <c r="C1514" s="66">
        <v>46220.646747685183</v>
      </c>
      <c r="D1514" s="67" t="s">
        <v>700</v>
      </c>
      <c r="E1514" s="67" t="s">
        <v>701</v>
      </c>
      <c r="F1514" s="1">
        <v>1</v>
      </c>
      <c r="G1514" s="63" t="str">
        <f>VLOOKUP(D1514,[2]MINDANAO!$B:$C,2,0)</f>
        <v>WIZARD</v>
      </c>
      <c r="H1514" s="67">
        <v>35116.07</v>
      </c>
      <c r="I1514" s="63" t="str">
        <f>VLOOKUP(L1514,'[3]NEW LEGEND 2026'!M:S,7,0)</f>
        <v>MUTI</v>
      </c>
      <c r="J1514" s="67" t="s">
        <v>3876</v>
      </c>
      <c r="K1514" s="67" t="s">
        <v>3877</v>
      </c>
      <c r="L1514" s="67" t="s">
        <v>583</v>
      </c>
      <c r="M1514" s="63" t="str">
        <f>VLOOKUP(D1514,'[3]NEW LEGEND 2026'!G:I,3,0)</f>
        <v>SKYGO</v>
      </c>
      <c r="N1514" s="63" t="str">
        <f>VLOOKUP(D1514,'[3]NEW LEGEND 2026'!G:J,4,0)</f>
        <v>RED</v>
      </c>
      <c r="O1514" s="68" t="str">
        <f t="shared" si="139"/>
        <v>JUL</v>
      </c>
      <c r="P1514" s="68">
        <f t="shared" si="140"/>
        <v>17</v>
      </c>
      <c r="Q1514" s="68">
        <f t="shared" si="141"/>
        <v>2026</v>
      </c>
      <c r="R1514" s="69">
        <f t="shared" si="142"/>
        <v>-167.64674768518307</v>
      </c>
      <c r="S1514" s="69">
        <f t="shared" si="143"/>
        <v>-167.64675925925985</v>
      </c>
      <c r="T1514" s="70" t="str">
        <f t="shared" si="144"/>
        <v>1-30 DAYS</v>
      </c>
      <c r="U1514" s="70" t="str">
        <f t="shared" si="144"/>
        <v>1-30 DAYS</v>
      </c>
    </row>
    <row r="1515" spans="1:21">
      <c r="A1515" s="63" t="str">
        <f>VLOOKUP(L1515,[1]Sheet1!$N:$P,3,0)</f>
        <v>GREATWALL</v>
      </c>
      <c r="B1515" s="66">
        <v>46220.64675925926</v>
      </c>
      <c r="C1515" s="66">
        <v>46220.646747685183</v>
      </c>
      <c r="D1515" s="67" t="s">
        <v>700</v>
      </c>
      <c r="E1515" s="67" t="s">
        <v>701</v>
      </c>
      <c r="F1515" s="1">
        <v>1</v>
      </c>
      <c r="G1515" s="63" t="str">
        <f>VLOOKUP(D1515,[2]MINDANAO!$B:$C,2,0)</f>
        <v>WIZARD</v>
      </c>
      <c r="H1515" s="67">
        <v>35116.07</v>
      </c>
      <c r="I1515" s="63" t="str">
        <f>VLOOKUP(L1515,'[3]NEW LEGEND 2026'!M:S,7,0)</f>
        <v>MUTI</v>
      </c>
      <c r="J1515" s="67" t="s">
        <v>3878</v>
      </c>
      <c r="K1515" s="67" t="s">
        <v>3879</v>
      </c>
      <c r="L1515" s="67" t="s">
        <v>583</v>
      </c>
      <c r="M1515" s="63" t="str">
        <f>VLOOKUP(D1515,'[3]NEW LEGEND 2026'!G:I,3,0)</f>
        <v>SKYGO</v>
      </c>
      <c r="N1515" s="63" t="str">
        <f>VLOOKUP(D1515,'[3]NEW LEGEND 2026'!G:J,4,0)</f>
        <v>RED</v>
      </c>
      <c r="O1515" s="68" t="str">
        <f t="shared" si="139"/>
        <v>JUL</v>
      </c>
      <c r="P1515" s="68">
        <f t="shared" si="140"/>
        <v>17</v>
      </c>
      <c r="Q1515" s="68">
        <f t="shared" si="141"/>
        <v>2026</v>
      </c>
      <c r="R1515" s="69">
        <f t="shared" si="142"/>
        <v>-167.64674768518307</v>
      </c>
      <c r="S1515" s="69">
        <f t="shared" si="143"/>
        <v>-167.64675925925985</v>
      </c>
      <c r="T1515" s="70" t="str">
        <f t="shared" si="144"/>
        <v>1-30 DAYS</v>
      </c>
      <c r="U1515" s="70" t="str">
        <f t="shared" si="144"/>
        <v>1-30 DAYS</v>
      </c>
    </row>
    <row r="1516" spans="1:21">
      <c r="A1516" s="63" t="str">
        <f>VLOOKUP(L1516,[1]Sheet1!$N:$P,3,0)</f>
        <v>GREATWALL</v>
      </c>
      <c r="B1516" s="66">
        <v>46220.64675925926</v>
      </c>
      <c r="C1516" s="66">
        <v>46220.646747685183</v>
      </c>
      <c r="D1516" s="67" t="s">
        <v>700</v>
      </c>
      <c r="E1516" s="67" t="s">
        <v>701</v>
      </c>
      <c r="F1516" s="1">
        <v>1</v>
      </c>
      <c r="G1516" s="63" t="str">
        <f>VLOOKUP(D1516,[2]MINDANAO!$B:$C,2,0)</f>
        <v>WIZARD</v>
      </c>
      <c r="H1516" s="67">
        <v>35116.07</v>
      </c>
      <c r="I1516" s="63" t="str">
        <f>VLOOKUP(L1516,'[3]NEW LEGEND 2026'!M:S,7,0)</f>
        <v>MUTI</v>
      </c>
      <c r="J1516" s="67" t="s">
        <v>3880</v>
      </c>
      <c r="K1516" s="67" t="s">
        <v>3881</v>
      </c>
      <c r="L1516" s="67" t="s">
        <v>583</v>
      </c>
      <c r="M1516" s="63" t="str">
        <f>VLOOKUP(D1516,'[3]NEW LEGEND 2026'!G:I,3,0)</f>
        <v>SKYGO</v>
      </c>
      <c r="N1516" s="63" t="str">
        <f>VLOOKUP(D1516,'[3]NEW LEGEND 2026'!G:J,4,0)</f>
        <v>RED</v>
      </c>
      <c r="O1516" s="68" t="str">
        <f t="shared" si="139"/>
        <v>JUL</v>
      </c>
      <c r="P1516" s="68">
        <f t="shared" si="140"/>
        <v>17</v>
      </c>
      <c r="Q1516" s="68">
        <f t="shared" si="141"/>
        <v>2026</v>
      </c>
      <c r="R1516" s="69">
        <f t="shared" si="142"/>
        <v>-167.64674768518307</v>
      </c>
      <c r="S1516" s="69">
        <f t="shared" si="143"/>
        <v>-167.64675925925985</v>
      </c>
      <c r="T1516" s="70" t="str">
        <f t="shared" si="144"/>
        <v>1-30 DAYS</v>
      </c>
      <c r="U1516" s="70" t="str">
        <f t="shared" si="144"/>
        <v>1-30 DAYS</v>
      </c>
    </row>
    <row r="1517" spans="1:21">
      <c r="A1517" s="63" t="str">
        <f>VLOOKUP(L1517,[1]Sheet1!$N:$P,3,0)</f>
        <v>GREATWALL</v>
      </c>
      <c r="B1517" s="66">
        <v>46220.64675925926</v>
      </c>
      <c r="C1517" s="66">
        <v>46220.646747685183</v>
      </c>
      <c r="D1517" s="67" t="s">
        <v>700</v>
      </c>
      <c r="E1517" s="67" t="s">
        <v>701</v>
      </c>
      <c r="F1517" s="1">
        <v>1</v>
      </c>
      <c r="G1517" s="63" t="str">
        <f>VLOOKUP(D1517,[2]MINDANAO!$B:$C,2,0)</f>
        <v>WIZARD</v>
      </c>
      <c r="H1517" s="67">
        <v>35116.07</v>
      </c>
      <c r="I1517" s="63" t="str">
        <f>VLOOKUP(L1517,'[3]NEW LEGEND 2026'!M:S,7,0)</f>
        <v>MUTI</v>
      </c>
      <c r="J1517" s="67" t="s">
        <v>3882</v>
      </c>
      <c r="K1517" s="67" t="s">
        <v>3883</v>
      </c>
      <c r="L1517" s="67" t="s">
        <v>583</v>
      </c>
      <c r="M1517" s="63" t="str">
        <f>VLOOKUP(D1517,'[3]NEW LEGEND 2026'!G:I,3,0)</f>
        <v>SKYGO</v>
      </c>
      <c r="N1517" s="63" t="str">
        <f>VLOOKUP(D1517,'[3]NEW LEGEND 2026'!G:J,4,0)</f>
        <v>RED</v>
      </c>
      <c r="O1517" s="68" t="str">
        <f t="shared" si="139"/>
        <v>JUL</v>
      </c>
      <c r="P1517" s="68">
        <f t="shared" si="140"/>
        <v>17</v>
      </c>
      <c r="Q1517" s="68">
        <f t="shared" si="141"/>
        <v>2026</v>
      </c>
      <c r="R1517" s="69">
        <f t="shared" si="142"/>
        <v>-167.64674768518307</v>
      </c>
      <c r="S1517" s="69">
        <f t="shared" si="143"/>
        <v>-167.64675925925985</v>
      </c>
      <c r="T1517" s="70" t="str">
        <f t="shared" si="144"/>
        <v>1-30 DAYS</v>
      </c>
      <c r="U1517" s="70" t="str">
        <f t="shared" si="144"/>
        <v>1-30 DAYS</v>
      </c>
    </row>
    <row r="1518" spans="1:21">
      <c r="A1518" s="63" t="str">
        <f>VLOOKUP(L1518,[1]Sheet1!$N:$P,3,0)</f>
        <v>M1 HONDA ISULAN</v>
      </c>
      <c r="B1518" s="66">
        <v>46206.662939814807</v>
      </c>
      <c r="C1518" s="66">
        <v>46220.659537037027</v>
      </c>
      <c r="D1518" s="67" t="s">
        <v>2177</v>
      </c>
      <c r="E1518" s="67" t="s">
        <v>2178</v>
      </c>
      <c r="F1518" s="1">
        <v>1</v>
      </c>
      <c r="G1518" s="63" t="str">
        <f>VLOOKUP(D1518,[2]MINDANAO!$B:$C,2,0)</f>
        <v>ADV350</v>
      </c>
      <c r="H1518" s="67">
        <v>285880</v>
      </c>
      <c r="I1518" s="63" t="str">
        <f>VLOOKUP(L1518,'[3]NEW LEGEND 2026'!M:S,7,0)</f>
        <v>HONDA</v>
      </c>
      <c r="J1518" s="67" t="s">
        <v>3884</v>
      </c>
      <c r="K1518" s="67" t="s">
        <v>3885</v>
      </c>
      <c r="L1518" s="67" t="s">
        <v>406</v>
      </c>
      <c r="M1518" s="63" t="str">
        <f>VLOOKUP(D1518,'[3]NEW LEGEND 2026'!G:I,3,0)</f>
        <v>HONDA</v>
      </c>
      <c r="N1518" s="63" t="str">
        <f>VLOOKUP(D1518,'[3]NEW LEGEND 2026'!G:J,4,0)</f>
        <v>RED</v>
      </c>
      <c r="O1518" s="68" t="str">
        <f t="shared" si="139"/>
        <v>JUL</v>
      </c>
      <c r="P1518" s="68">
        <f t="shared" si="140"/>
        <v>17</v>
      </c>
      <c r="Q1518" s="68">
        <f t="shared" si="141"/>
        <v>2026</v>
      </c>
      <c r="R1518" s="69">
        <f t="shared" si="142"/>
        <v>-167.65953703702689</v>
      </c>
      <c r="S1518" s="69">
        <f t="shared" si="143"/>
        <v>-153.66293981480703</v>
      </c>
      <c r="T1518" s="70" t="str">
        <f t="shared" si="144"/>
        <v>1-30 DAYS</v>
      </c>
      <c r="U1518" s="70" t="str">
        <f t="shared" si="144"/>
        <v>1-30 DAYS</v>
      </c>
    </row>
    <row r="1519" spans="1:21">
      <c r="A1519" s="63" t="str">
        <f>VLOOKUP(L1519,[1]Sheet1!$N:$P,3,0)</f>
        <v>M1 HONDA ISULAN</v>
      </c>
      <c r="B1519" s="66">
        <v>46206.662939814807</v>
      </c>
      <c r="C1519" s="66">
        <v>46220.659537037027</v>
      </c>
      <c r="D1519" s="67" t="s">
        <v>2177</v>
      </c>
      <c r="E1519" s="67" t="s">
        <v>2178</v>
      </c>
      <c r="F1519" s="1">
        <v>1</v>
      </c>
      <c r="G1519" s="63" t="str">
        <f>VLOOKUP(D1519,[2]MINDANAO!$B:$C,2,0)</f>
        <v>ADV350</v>
      </c>
      <c r="H1519" s="67">
        <v>285880</v>
      </c>
      <c r="I1519" s="63" t="str">
        <f>VLOOKUP(L1519,'[3]NEW LEGEND 2026'!M:S,7,0)</f>
        <v>HONDA</v>
      </c>
      <c r="J1519" s="67" t="s">
        <v>3886</v>
      </c>
      <c r="K1519" s="67" t="s">
        <v>3887</v>
      </c>
      <c r="L1519" s="67" t="s">
        <v>406</v>
      </c>
      <c r="M1519" s="63" t="str">
        <f>VLOOKUP(D1519,'[3]NEW LEGEND 2026'!G:I,3,0)</f>
        <v>HONDA</v>
      </c>
      <c r="N1519" s="63" t="str">
        <f>VLOOKUP(D1519,'[3]NEW LEGEND 2026'!G:J,4,0)</f>
        <v>RED</v>
      </c>
      <c r="O1519" s="68" t="str">
        <f t="shared" si="139"/>
        <v>JUL</v>
      </c>
      <c r="P1519" s="68">
        <f t="shared" si="140"/>
        <v>17</v>
      </c>
      <c r="Q1519" s="68">
        <f t="shared" si="141"/>
        <v>2026</v>
      </c>
      <c r="R1519" s="69">
        <f t="shared" si="142"/>
        <v>-167.65953703702689</v>
      </c>
      <c r="S1519" s="69">
        <f t="shared" si="143"/>
        <v>-153.66293981480703</v>
      </c>
      <c r="T1519" s="70" t="str">
        <f t="shared" si="144"/>
        <v>1-30 DAYS</v>
      </c>
      <c r="U1519" s="70" t="str">
        <f t="shared" si="144"/>
        <v>1-30 DAYS</v>
      </c>
    </row>
    <row r="1520" spans="1:21">
      <c r="A1520" s="63" t="str">
        <f>VLOOKUP(L1520,[1]Sheet1!$N:$P,3,0)</f>
        <v>M1 HONDA ISULAN</v>
      </c>
      <c r="B1520" s="66">
        <v>46206.666851851849</v>
      </c>
      <c r="C1520" s="66">
        <v>46220.659537037027</v>
      </c>
      <c r="D1520" s="67" t="s">
        <v>3528</v>
      </c>
      <c r="E1520" s="67" t="s">
        <v>3529</v>
      </c>
      <c r="F1520" s="1">
        <v>1</v>
      </c>
      <c r="G1520" s="63" t="str">
        <f>VLOOKUP(D1520,[2]MINDANAO!$B:$C,2,0)</f>
        <v>BEAT FI STD</v>
      </c>
      <c r="H1520" s="67">
        <v>70968</v>
      </c>
      <c r="I1520" s="63" t="str">
        <f>VLOOKUP(L1520,'[3]NEW LEGEND 2026'!M:S,7,0)</f>
        <v>HONDA</v>
      </c>
      <c r="J1520" s="67" t="s">
        <v>3888</v>
      </c>
      <c r="K1520" s="67" t="s">
        <v>3889</v>
      </c>
      <c r="L1520" s="67" t="s">
        <v>406</v>
      </c>
      <c r="M1520" s="63" t="str">
        <f>VLOOKUP(D1520,'[3]NEW LEGEND 2026'!G:I,3,0)</f>
        <v>HONDA</v>
      </c>
      <c r="N1520" s="63" t="str">
        <f>VLOOKUP(D1520,'[3]NEW LEGEND 2026'!G:J,4,0)</f>
        <v>GRAY/BLACK</v>
      </c>
      <c r="O1520" s="68" t="str">
        <f t="shared" si="139"/>
        <v>JUL</v>
      </c>
      <c r="P1520" s="68">
        <f t="shared" si="140"/>
        <v>17</v>
      </c>
      <c r="Q1520" s="68">
        <f t="shared" si="141"/>
        <v>2026</v>
      </c>
      <c r="R1520" s="69">
        <f t="shared" si="142"/>
        <v>-167.65953703702689</v>
      </c>
      <c r="S1520" s="69">
        <f t="shared" si="143"/>
        <v>-153.66685185184906</v>
      </c>
      <c r="T1520" s="70" t="str">
        <f t="shared" si="144"/>
        <v>1-30 DAYS</v>
      </c>
      <c r="U1520" s="70" t="str">
        <f t="shared" si="144"/>
        <v>1-30 DAYS</v>
      </c>
    </row>
    <row r="1521" spans="1:21">
      <c r="A1521" s="63" t="str">
        <f>VLOOKUP(L1521,[1]Sheet1!$N:$P,3,0)</f>
        <v>M1 HONDA ISULAN</v>
      </c>
      <c r="B1521" s="66">
        <v>46206.670532407406</v>
      </c>
      <c r="C1521" s="66">
        <v>46220.659537037027</v>
      </c>
      <c r="D1521" s="67" t="s">
        <v>1468</v>
      </c>
      <c r="E1521" s="67" t="s">
        <v>1469</v>
      </c>
      <c r="F1521" s="1">
        <v>1</v>
      </c>
      <c r="G1521" s="63" t="str">
        <f>VLOOKUP(D1521,[2]MINDANAO!$B:$C,2,0)</f>
        <v>BEAT FI STD</v>
      </c>
      <c r="H1521" s="67">
        <v>70968</v>
      </c>
      <c r="I1521" s="63" t="str">
        <f>VLOOKUP(L1521,'[3]NEW LEGEND 2026'!M:S,7,0)</f>
        <v>HONDA</v>
      </c>
      <c r="J1521" s="67" t="s">
        <v>3890</v>
      </c>
      <c r="K1521" s="67" t="s">
        <v>3891</v>
      </c>
      <c r="L1521" s="67" t="s">
        <v>406</v>
      </c>
      <c r="M1521" s="63" t="str">
        <f>VLOOKUP(D1521,'[3]NEW LEGEND 2026'!G:I,3,0)</f>
        <v>HONDA</v>
      </c>
      <c r="N1521" s="63" t="str">
        <f>VLOOKUP(D1521,'[3]NEW LEGEND 2026'!G:J,4,0)</f>
        <v>RED/WHITE</v>
      </c>
      <c r="O1521" s="68" t="str">
        <f t="shared" si="139"/>
        <v>JUL</v>
      </c>
      <c r="P1521" s="68">
        <f t="shared" si="140"/>
        <v>17</v>
      </c>
      <c r="Q1521" s="68">
        <f t="shared" si="141"/>
        <v>2026</v>
      </c>
      <c r="R1521" s="69">
        <f t="shared" si="142"/>
        <v>-167.65953703702689</v>
      </c>
      <c r="S1521" s="69">
        <f t="shared" si="143"/>
        <v>-153.67053240740643</v>
      </c>
      <c r="T1521" s="70" t="str">
        <f t="shared" si="144"/>
        <v>1-30 DAYS</v>
      </c>
      <c r="U1521" s="70" t="str">
        <f t="shared" si="144"/>
        <v>1-30 DAYS</v>
      </c>
    </row>
    <row r="1522" spans="1:21">
      <c r="A1522" s="63" t="str">
        <f>VLOOKUP(L1522,[1]Sheet1!$N:$P,3,0)</f>
        <v>M1 HONDA ISULAN</v>
      </c>
      <c r="B1522" s="66">
        <v>46217.662743055553</v>
      </c>
      <c r="C1522" s="66">
        <v>46220.659537037027</v>
      </c>
      <c r="D1522" s="67" t="s">
        <v>3528</v>
      </c>
      <c r="E1522" s="67" t="s">
        <v>3529</v>
      </c>
      <c r="F1522" s="1">
        <v>1</v>
      </c>
      <c r="G1522" s="63" t="str">
        <f>VLOOKUP(D1522,[2]MINDANAO!$B:$C,2,0)</f>
        <v>BEAT FI STD</v>
      </c>
      <c r="H1522" s="67">
        <v>70968</v>
      </c>
      <c r="I1522" s="63" t="str">
        <f>VLOOKUP(L1522,'[3]NEW LEGEND 2026'!M:S,7,0)</f>
        <v>HONDA</v>
      </c>
      <c r="J1522" s="67" t="s">
        <v>3892</v>
      </c>
      <c r="K1522" s="67" t="s">
        <v>3893</v>
      </c>
      <c r="L1522" s="67" t="s">
        <v>406</v>
      </c>
      <c r="M1522" s="63" t="str">
        <f>VLOOKUP(D1522,'[3]NEW LEGEND 2026'!G:I,3,0)</f>
        <v>HONDA</v>
      </c>
      <c r="N1522" s="63" t="str">
        <f>VLOOKUP(D1522,'[3]NEW LEGEND 2026'!G:J,4,0)</f>
        <v>GRAY/BLACK</v>
      </c>
      <c r="O1522" s="68" t="str">
        <f t="shared" si="139"/>
        <v>JUL</v>
      </c>
      <c r="P1522" s="68">
        <f t="shared" si="140"/>
        <v>17</v>
      </c>
      <c r="Q1522" s="68">
        <f t="shared" si="141"/>
        <v>2026</v>
      </c>
      <c r="R1522" s="69">
        <f t="shared" si="142"/>
        <v>-167.65953703702689</v>
      </c>
      <c r="S1522" s="69">
        <f t="shared" si="143"/>
        <v>-164.66274305555271</v>
      </c>
      <c r="T1522" s="70" t="str">
        <f t="shared" si="144"/>
        <v>1-30 DAYS</v>
      </c>
      <c r="U1522" s="70" t="str">
        <f t="shared" si="144"/>
        <v>1-30 DAYS</v>
      </c>
    </row>
    <row r="1523" spans="1:21">
      <c r="A1523" s="63" t="str">
        <f>VLOOKUP(L1523,[1]Sheet1!$N:$P,3,0)</f>
        <v>M1 HONDA ISULAN</v>
      </c>
      <c r="B1523" s="66">
        <v>46217.471678240741</v>
      </c>
      <c r="C1523" s="66">
        <v>46220.659537037027</v>
      </c>
      <c r="D1523" s="67" t="s">
        <v>853</v>
      </c>
      <c r="E1523" s="67" t="s">
        <v>854</v>
      </c>
      <c r="F1523" s="1">
        <v>1</v>
      </c>
      <c r="G1523" s="63" t="str">
        <f>VLOOKUP(D1523,[2]MINDANAO!$B:$C,2,0)</f>
        <v>TMX150 SUPREMO</v>
      </c>
      <c r="H1523" s="67">
        <v>76598</v>
      </c>
      <c r="I1523" s="63" t="str">
        <f>VLOOKUP(L1523,'[3]NEW LEGEND 2026'!M:S,7,0)</f>
        <v>HONDA</v>
      </c>
      <c r="J1523" s="67" t="s">
        <v>3894</v>
      </c>
      <c r="K1523" s="67" t="s">
        <v>3895</v>
      </c>
      <c r="L1523" s="67" t="s">
        <v>406</v>
      </c>
      <c r="M1523" s="63" t="str">
        <f>VLOOKUP(D1523,'[3]NEW LEGEND 2026'!G:I,3,0)</f>
        <v>HONDA</v>
      </c>
      <c r="N1523" s="63" t="str">
        <f>VLOOKUP(D1523,'[3]NEW LEGEND 2026'!G:J,4,0)</f>
        <v>BLACK</v>
      </c>
      <c r="O1523" s="68" t="str">
        <f t="shared" si="139"/>
        <v>JUL</v>
      </c>
      <c r="P1523" s="68">
        <f t="shared" si="140"/>
        <v>17</v>
      </c>
      <c r="Q1523" s="68">
        <f t="shared" si="141"/>
        <v>2026</v>
      </c>
      <c r="R1523" s="69">
        <f t="shared" si="142"/>
        <v>-167.65953703702689</v>
      </c>
      <c r="S1523" s="69">
        <f t="shared" si="143"/>
        <v>-164.47167824074131</v>
      </c>
      <c r="T1523" s="70" t="str">
        <f t="shared" si="144"/>
        <v>1-30 DAYS</v>
      </c>
      <c r="U1523" s="70" t="str">
        <f t="shared" si="144"/>
        <v>1-30 DAYS</v>
      </c>
    </row>
    <row r="1524" spans="1:21">
      <c r="A1524" s="63" t="str">
        <f>VLOOKUP(L1524,[1]Sheet1!$N:$P,3,0)</f>
        <v>GREATWALL</v>
      </c>
      <c r="B1524" s="66">
        <v>46220.659930555557</v>
      </c>
      <c r="C1524" s="66">
        <v>46220.659918981481</v>
      </c>
      <c r="D1524" s="67" t="s">
        <v>700</v>
      </c>
      <c r="E1524" s="67" t="s">
        <v>701</v>
      </c>
      <c r="F1524" s="1">
        <v>1</v>
      </c>
      <c r="G1524" s="63" t="str">
        <f>VLOOKUP(D1524,[2]MINDANAO!$B:$C,2,0)</f>
        <v>WIZARD</v>
      </c>
      <c r="H1524" s="67">
        <v>35116.07</v>
      </c>
      <c r="I1524" s="63" t="str">
        <f>VLOOKUP(L1524,'[3]NEW LEGEND 2026'!M:S,7,0)</f>
        <v>MUTI</v>
      </c>
      <c r="J1524" s="67" t="s">
        <v>3896</v>
      </c>
      <c r="K1524" s="67" t="s">
        <v>3897</v>
      </c>
      <c r="L1524" s="67" t="s">
        <v>583</v>
      </c>
      <c r="M1524" s="63" t="str">
        <f>VLOOKUP(D1524,'[3]NEW LEGEND 2026'!G:I,3,0)</f>
        <v>SKYGO</v>
      </c>
      <c r="N1524" s="63" t="str">
        <f>VLOOKUP(D1524,'[3]NEW LEGEND 2026'!G:J,4,0)</f>
        <v>RED</v>
      </c>
      <c r="O1524" s="68" t="str">
        <f t="shared" si="139"/>
        <v>JUL</v>
      </c>
      <c r="P1524" s="68">
        <f t="shared" si="140"/>
        <v>17</v>
      </c>
      <c r="Q1524" s="68">
        <f t="shared" si="141"/>
        <v>2026</v>
      </c>
      <c r="R1524" s="69">
        <f t="shared" si="142"/>
        <v>-167.65991898148059</v>
      </c>
      <c r="S1524" s="69">
        <f t="shared" si="143"/>
        <v>-167.65993055555737</v>
      </c>
      <c r="T1524" s="70" t="str">
        <f t="shared" si="144"/>
        <v>1-30 DAYS</v>
      </c>
      <c r="U1524" s="70" t="str">
        <f t="shared" si="144"/>
        <v>1-30 DAYS</v>
      </c>
    </row>
    <row r="1525" spans="1:21">
      <c r="A1525" s="63" t="str">
        <f>VLOOKUP(L1525,[1]Sheet1!$N:$P,3,0)</f>
        <v>GREATWALL</v>
      </c>
      <c r="B1525" s="66">
        <v>46220.659930555557</v>
      </c>
      <c r="C1525" s="66">
        <v>46220.659918981481</v>
      </c>
      <c r="D1525" s="67" t="s">
        <v>3406</v>
      </c>
      <c r="E1525" s="67" t="s">
        <v>3407</v>
      </c>
      <c r="F1525" s="1">
        <v>1</v>
      </c>
      <c r="G1525" s="63" t="str">
        <f>VLOOKUP(D1525,[2]MINDANAO!$B:$C,2,0)</f>
        <v>WIZARD</v>
      </c>
      <c r="H1525" s="67">
        <v>35116.07</v>
      </c>
      <c r="I1525" s="63" t="str">
        <f>VLOOKUP(L1525,'[3]NEW LEGEND 2026'!M:S,7,0)</f>
        <v>MUTI</v>
      </c>
      <c r="J1525" s="67" t="s">
        <v>3898</v>
      </c>
      <c r="K1525" s="67" t="s">
        <v>3899</v>
      </c>
      <c r="L1525" s="67" t="s">
        <v>583</v>
      </c>
      <c r="M1525" s="63" t="str">
        <f>VLOOKUP(D1525,'[3]NEW LEGEND 2026'!G:I,3,0)</f>
        <v>SKYGO</v>
      </c>
      <c r="N1525" s="63" t="str">
        <f>VLOOKUP(D1525,'[3]NEW LEGEND 2026'!G:J,4,0)</f>
        <v>BLUE</v>
      </c>
      <c r="O1525" s="68" t="str">
        <f t="shared" si="139"/>
        <v>JUL</v>
      </c>
      <c r="P1525" s="68">
        <f t="shared" si="140"/>
        <v>17</v>
      </c>
      <c r="Q1525" s="68">
        <f t="shared" si="141"/>
        <v>2026</v>
      </c>
      <c r="R1525" s="69">
        <f t="shared" si="142"/>
        <v>-167.65991898148059</v>
      </c>
      <c r="S1525" s="69">
        <f t="shared" si="143"/>
        <v>-167.65993055555737</v>
      </c>
      <c r="T1525" s="70" t="str">
        <f t="shared" si="144"/>
        <v>1-30 DAYS</v>
      </c>
      <c r="U1525" s="70" t="str">
        <f t="shared" si="144"/>
        <v>1-30 DAYS</v>
      </c>
    </row>
    <row r="1526" spans="1:21">
      <c r="A1526" s="63" t="str">
        <f>VLOOKUP(L1526,[1]Sheet1!$N:$P,3,0)</f>
        <v>GREATWALL</v>
      </c>
      <c r="B1526" s="66">
        <v>46220.659930555557</v>
      </c>
      <c r="C1526" s="66">
        <v>46220.659918981481</v>
      </c>
      <c r="D1526" s="67" t="s">
        <v>3406</v>
      </c>
      <c r="E1526" s="67" t="s">
        <v>3407</v>
      </c>
      <c r="F1526" s="1">
        <v>1</v>
      </c>
      <c r="G1526" s="63" t="str">
        <f>VLOOKUP(D1526,[2]MINDANAO!$B:$C,2,0)</f>
        <v>WIZARD</v>
      </c>
      <c r="H1526" s="67">
        <v>35116.07</v>
      </c>
      <c r="I1526" s="63" t="str">
        <f>VLOOKUP(L1526,'[3]NEW LEGEND 2026'!M:S,7,0)</f>
        <v>MUTI</v>
      </c>
      <c r="J1526" s="67" t="s">
        <v>3900</v>
      </c>
      <c r="K1526" s="67" t="s">
        <v>3901</v>
      </c>
      <c r="L1526" s="67" t="s">
        <v>583</v>
      </c>
      <c r="M1526" s="63" t="str">
        <f>VLOOKUP(D1526,'[3]NEW LEGEND 2026'!G:I,3,0)</f>
        <v>SKYGO</v>
      </c>
      <c r="N1526" s="63" t="str">
        <f>VLOOKUP(D1526,'[3]NEW LEGEND 2026'!G:J,4,0)</f>
        <v>BLUE</v>
      </c>
      <c r="O1526" s="68" t="str">
        <f t="shared" si="139"/>
        <v>JUL</v>
      </c>
      <c r="P1526" s="68">
        <f t="shared" si="140"/>
        <v>17</v>
      </c>
      <c r="Q1526" s="68">
        <f t="shared" si="141"/>
        <v>2026</v>
      </c>
      <c r="R1526" s="69">
        <f t="shared" si="142"/>
        <v>-167.65991898148059</v>
      </c>
      <c r="S1526" s="69">
        <f t="shared" si="143"/>
        <v>-167.65993055555737</v>
      </c>
      <c r="T1526" s="70" t="str">
        <f t="shared" si="144"/>
        <v>1-30 DAYS</v>
      </c>
      <c r="U1526" s="70" t="str">
        <f t="shared" si="144"/>
        <v>1-30 DAYS</v>
      </c>
    </row>
    <row r="1527" spans="1:21">
      <c r="A1527" s="63" t="str">
        <f>VLOOKUP(L1527,[1]Sheet1!$N:$P,3,0)</f>
        <v>GREATWALL</v>
      </c>
      <c r="B1527" s="66">
        <v>46220.680243055547</v>
      </c>
      <c r="C1527" s="66">
        <v>46220.680231481478</v>
      </c>
      <c r="D1527" s="67" t="s">
        <v>2576</v>
      </c>
      <c r="E1527" s="67" t="s">
        <v>2577</v>
      </c>
      <c r="F1527" s="1">
        <v>1</v>
      </c>
      <c r="G1527" s="63" t="str">
        <f>VLOOKUP(D1527,[2]MINDANAO!$B:$C,2,0)</f>
        <v>DR-160</v>
      </c>
      <c r="H1527" s="67">
        <v>109616.07</v>
      </c>
      <c r="I1527" s="63" t="str">
        <f>VLOOKUP(L1527,'[3]NEW LEGEND 2026'!M:S,7,0)</f>
        <v>MUTI</v>
      </c>
      <c r="J1527" s="67" t="s">
        <v>3902</v>
      </c>
      <c r="K1527" s="67" t="s">
        <v>3903</v>
      </c>
      <c r="L1527" s="67" t="s">
        <v>583</v>
      </c>
      <c r="M1527" s="63" t="str">
        <f>VLOOKUP(D1527,'[3]NEW LEGEND 2026'!G:I,3,0)</f>
        <v>SUZUKI</v>
      </c>
      <c r="N1527" s="63" t="str">
        <f>VLOOKUP(D1527,'[3]NEW LEGEND 2026'!G:J,4,0)</f>
        <v>WHITE</v>
      </c>
      <c r="O1527" s="68" t="str">
        <f t="shared" si="139"/>
        <v>JUL</v>
      </c>
      <c r="P1527" s="68">
        <f t="shared" si="140"/>
        <v>17</v>
      </c>
      <c r="Q1527" s="68">
        <f t="shared" si="141"/>
        <v>2026</v>
      </c>
      <c r="R1527" s="69">
        <f t="shared" si="142"/>
        <v>-167.68023148147768</v>
      </c>
      <c r="S1527" s="69">
        <f t="shared" si="143"/>
        <v>-167.68024305554718</v>
      </c>
      <c r="T1527" s="70" t="str">
        <f t="shared" si="144"/>
        <v>1-30 DAYS</v>
      </c>
      <c r="U1527" s="70" t="str">
        <f t="shared" si="144"/>
        <v>1-30 DAYS</v>
      </c>
    </row>
    <row r="1528" spans="1:21">
      <c r="A1528" s="63" t="str">
        <f>VLOOKUP(L1528,[1]Sheet1!$N:$P,3,0)</f>
        <v>GREATWALL</v>
      </c>
      <c r="B1528" s="66">
        <v>46220.683379629627</v>
      </c>
      <c r="C1528" s="66">
        <v>46220.683368055557</v>
      </c>
      <c r="D1528" s="67" t="s">
        <v>3904</v>
      </c>
      <c r="E1528" s="67" t="s">
        <v>3905</v>
      </c>
      <c r="F1528" s="1">
        <v>1</v>
      </c>
      <c r="G1528" s="63" t="str">
        <f>VLOOKUP(D1528,[2]MINDANAO!$B:$C,2,0)</f>
        <v>DR-160</v>
      </c>
      <c r="H1528" s="67">
        <v>109616.07</v>
      </c>
      <c r="I1528" s="63" t="str">
        <f>VLOOKUP(L1528,'[3]NEW LEGEND 2026'!M:S,7,0)</f>
        <v>MUTI</v>
      </c>
      <c r="J1528" s="67" t="s">
        <v>3906</v>
      </c>
      <c r="K1528" s="67" t="s">
        <v>3907</v>
      </c>
      <c r="L1528" s="67" t="s">
        <v>583</v>
      </c>
      <c r="M1528" s="63" t="str">
        <f>VLOOKUP(D1528,'[3]NEW LEGEND 2026'!G:I,3,0)</f>
        <v>SUZUKI</v>
      </c>
      <c r="N1528" s="63" t="str">
        <f>VLOOKUP(D1528,'[3]NEW LEGEND 2026'!G:J,4,0)</f>
        <v>BLACK</v>
      </c>
      <c r="O1528" s="68" t="str">
        <f t="shared" si="139"/>
        <v>JUL</v>
      </c>
      <c r="P1528" s="68">
        <f t="shared" si="140"/>
        <v>17</v>
      </c>
      <c r="Q1528" s="68">
        <f t="shared" si="141"/>
        <v>2026</v>
      </c>
      <c r="R1528" s="69">
        <f t="shared" si="142"/>
        <v>-167.68336805555737</v>
      </c>
      <c r="S1528" s="69">
        <f t="shared" si="143"/>
        <v>-167.68337962962687</v>
      </c>
      <c r="T1528" s="70" t="str">
        <f t="shared" si="144"/>
        <v>1-30 DAYS</v>
      </c>
      <c r="U1528" s="70" t="str">
        <f t="shared" si="144"/>
        <v>1-30 DAYS</v>
      </c>
    </row>
    <row r="1529" spans="1:21">
      <c r="A1529" s="63" t="str">
        <f>VLOOKUP(L1529,[1]Sheet1!$N:$P,3,0)</f>
        <v>GREATWALL</v>
      </c>
      <c r="B1529" s="66">
        <v>46220.689062500001</v>
      </c>
      <c r="C1529" s="66">
        <v>46220.689050925917</v>
      </c>
      <c r="D1529" s="67" t="s">
        <v>3904</v>
      </c>
      <c r="E1529" s="67" t="s">
        <v>3905</v>
      </c>
      <c r="F1529" s="1">
        <v>1</v>
      </c>
      <c r="G1529" s="63" t="str">
        <f>VLOOKUP(D1529,[2]MINDANAO!$B:$C,2,0)</f>
        <v>DR-160</v>
      </c>
      <c r="H1529" s="67">
        <v>109616.07</v>
      </c>
      <c r="I1529" s="63" t="str">
        <f>VLOOKUP(L1529,'[3]NEW LEGEND 2026'!M:S,7,0)</f>
        <v>MUTI</v>
      </c>
      <c r="J1529" s="67" t="s">
        <v>3908</v>
      </c>
      <c r="K1529" s="67" t="s">
        <v>3909</v>
      </c>
      <c r="L1529" s="67" t="s">
        <v>583</v>
      </c>
      <c r="M1529" s="63" t="str">
        <f>VLOOKUP(D1529,'[3]NEW LEGEND 2026'!G:I,3,0)</f>
        <v>SUZUKI</v>
      </c>
      <c r="N1529" s="63" t="str">
        <f>VLOOKUP(D1529,'[3]NEW LEGEND 2026'!G:J,4,0)</f>
        <v>BLACK</v>
      </c>
      <c r="O1529" s="68" t="str">
        <f t="shared" si="139"/>
        <v>JUL</v>
      </c>
      <c r="P1529" s="68">
        <f t="shared" si="140"/>
        <v>17</v>
      </c>
      <c r="Q1529" s="68">
        <f t="shared" si="141"/>
        <v>2026</v>
      </c>
      <c r="R1529" s="69">
        <f t="shared" si="142"/>
        <v>-167.6890509259174</v>
      </c>
      <c r="S1529" s="69">
        <f t="shared" si="143"/>
        <v>-167.68906250000146</v>
      </c>
      <c r="T1529" s="70" t="str">
        <f t="shared" si="144"/>
        <v>1-30 DAYS</v>
      </c>
      <c r="U1529" s="70" t="str">
        <f t="shared" si="144"/>
        <v>1-30 DAYS</v>
      </c>
    </row>
    <row r="1530" spans="1:21">
      <c r="A1530" s="63" t="str">
        <f>VLOOKUP(L1530,[1]Sheet1!$N:$P,3,0)</f>
        <v>GREATWALL</v>
      </c>
      <c r="B1530" s="66">
        <v>46220.694421296299</v>
      </c>
      <c r="C1530" s="66">
        <v>46220.694409722222</v>
      </c>
      <c r="D1530" s="67" t="s">
        <v>2576</v>
      </c>
      <c r="E1530" s="67" t="s">
        <v>2577</v>
      </c>
      <c r="F1530" s="1">
        <v>1</v>
      </c>
      <c r="G1530" s="63" t="str">
        <f>VLOOKUP(D1530,[2]MINDANAO!$B:$C,2,0)</f>
        <v>DR-160</v>
      </c>
      <c r="H1530" s="67">
        <v>109616.07</v>
      </c>
      <c r="I1530" s="63" t="str">
        <f>VLOOKUP(L1530,'[3]NEW LEGEND 2026'!M:S,7,0)</f>
        <v>MUTI</v>
      </c>
      <c r="J1530" s="67" t="s">
        <v>3910</v>
      </c>
      <c r="K1530" s="67" t="s">
        <v>3911</v>
      </c>
      <c r="L1530" s="67" t="s">
        <v>583</v>
      </c>
      <c r="M1530" s="63" t="str">
        <f>VLOOKUP(D1530,'[3]NEW LEGEND 2026'!G:I,3,0)</f>
        <v>SUZUKI</v>
      </c>
      <c r="N1530" s="63" t="str">
        <f>VLOOKUP(D1530,'[3]NEW LEGEND 2026'!G:J,4,0)</f>
        <v>WHITE</v>
      </c>
      <c r="O1530" s="68" t="str">
        <f t="shared" si="139"/>
        <v>JUL</v>
      </c>
      <c r="P1530" s="68">
        <f t="shared" si="140"/>
        <v>17</v>
      </c>
      <c r="Q1530" s="68">
        <f t="shared" si="141"/>
        <v>2026</v>
      </c>
      <c r="R1530" s="69">
        <f t="shared" si="142"/>
        <v>-167.69440972222219</v>
      </c>
      <c r="S1530" s="69">
        <f t="shared" si="143"/>
        <v>-167.69442129629897</v>
      </c>
      <c r="T1530" s="70" t="str">
        <f t="shared" si="144"/>
        <v>1-30 DAYS</v>
      </c>
      <c r="U1530" s="70" t="str">
        <f t="shared" si="144"/>
        <v>1-30 DAYS</v>
      </c>
    </row>
    <row r="1531" spans="1:21">
      <c r="A1531" s="63" t="str">
        <f>VLOOKUP(L1531,[1]Sheet1!$N:$P,3,0)</f>
        <v>GREATWALL</v>
      </c>
      <c r="B1531" s="66">
        <v>46220.702037037037</v>
      </c>
      <c r="C1531" s="66">
        <v>46220.702037037037</v>
      </c>
      <c r="D1531" s="67" t="s">
        <v>2576</v>
      </c>
      <c r="E1531" s="67" t="s">
        <v>2577</v>
      </c>
      <c r="F1531" s="1">
        <v>1</v>
      </c>
      <c r="G1531" s="63" t="str">
        <f>VLOOKUP(D1531,[2]MINDANAO!$B:$C,2,0)</f>
        <v>DR-160</v>
      </c>
      <c r="H1531" s="67">
        <v>109616.07</v>
      </c>
      <c r="I1531" s="63" t="str">
        <f>VLOOKUP(L1531,'[3]NEW LEGEND 2026'!M:S,7,0)</f>
        <v>MUTI</v>
      </c>
      <c r="J1531" s="67" t="s">
        <v>3912</v>
      </c>
      <c r="K1531" s="67" t="s">
        <v>3913</v>
      </c>
      <c r="L1531" s="67" t="s">
        <v>583</v>
      </c>
      <c r="M1531" s="63" t="str">
        <f>VLOOKUP(D1531,'[3]NEW LEGEND 2026'!G:I,3,0)</f>
        <v>SUZUKI</v>
      </c>
      <c r="N1531" s="63" t="str">
        <f>VLOOKUP(D1531,'[3]NEW LEGEND 2026'!G:J,4,0)</f>
        <v>WHITE</v>
      </c>
      <c r="O1531" s="68" t="str">
        <f t="shared" si="139"/>
        <v>JUL</v>
      </c>
      <c r="P1531" s="68">
        <f t="shared" si="140"/>
        <v>17</v>
      </c>
      <c r="Q1531" s="68">
        <f t="shared" si="141"/>
        <v>2026</v>
      </c>
      <c r="R1531" s="69">
        <f t="shared" si="142"/>
        <v>-167.70203703703737</v>
      </c>
      <c r="S1531" s="69">
        <f t="shared" si="143"/>
        <v>-167.70203703703737</v>
      </c>
      <c r="T1531" s="70" t="str">
        <f t="shared" si="144"/>
        <v>1-30 DAYS</v>
      </c>
      <c r="U1531" s="70" t="str">
        <f t="shared" si="144"/>
        <v>1-30 DAYS</v>
      </c>
    </row>
    <row r="1532" spans="1:21">
      <c r="A1532" s="63" t="str">
        <f>VLOOKUP(L1532,[1]Sheet1!$N:$P,3,0)</f>
        <v>M1 HONDA KORONADAL</v>
      </c>
      <c r="B1532" s="66">
        <v>46221.337881944448</v>
      </c>
      <c r="C1532" s="66">
        <v>46221.337881944448</v>
      </c>
      <c r="D1532" s="67" t="s">
        <v>2329</v>
      </c>
      <c r="E1532" s="67" t="s">
        <v>2330</v>
      </c>
      <c r="F1532" s="1">
        <v>1</v>
      </c>
      <c r="G1532" s="63" t="str">
        <f>VLOOKUP(D1532,[2]MINDANAO!$B:$C,2,0)</f>
        <v>CRF150</v>
      </c>
      <c r="H1532" s="67">
        <v>141790</v>
      </c>
      <c r="I1532" s="63" t="str">
        <f>VLOOKUP(L1532,'[3]NEW LEGEND 2026'!M:S,7,0)</f>
        <v>HONDA</v>
      </c>
      <c r="J1532" s="67" t="s">
        <v>3914</v>
      </c>
      <c r="K1532" s="67" t="s">
        <v>3915</v>
      </c>
      <c r="L1532" s="67" t="s">
        <v>1952</v>
      </c>
      <c r="M1532" s="63" t="str">
        <f>VLOOKUP(D1532,'[3]NEW LEGEND 2026'!G:I,3,0)</f>
        <v>HONDA</v>
      </c>
      <c r="N1532" s="63" t="str">
        <f>VLOOKUP(D1532,'[3]NEW LEGEND 2026'!G:J,4,0)</f>
        <v>BLACK</v>
      </c>
      <c r="O1532" s="68" t="str">
        <f t="shared" si="139"/>
        <v>JUL</v>
      </c>
      <c r="P1532" s="68">
        <f t="shared" si="140"/>
        <v>18</v>
      </c>
      <c r="Q1532" s="68">
        <f t="shared" si="141"/>
        <v>2026</v>
      </c>
      <c r="R1532" s="69">
        <f t="shared" si="142"/>
        <v>-168.33788194444787</v>
      </c>
      <c r="S1532" s="69">
        <f t="shared" si="143"/>
        <v>-168.33788194444787</v>
      </c>
      <c r="T1532" s="70" t="str">
        <f t="shared" si="144"/>
        <v>1-30 DAYS</v>
      </c>
      <c r="U1532" s="70" t="str">
        <f t="shared" si="144"/>
        <v>1-30 DAYS</v>
      </c>
    </row>
    <row r="1533" spans="1:21">
      <c r="A1533" s="63" t="str">
        <f>VLOOKUP(L1533,[1]Sheet1!$N:$P,3,0)</f>
        <v>M1 HONDA KORONADAL</v>
      </c>
      <c r="B1533" s="66">
        <v>46221.337881944448</v>
      </c>
      <c r="C1533" s="66">
        <v>46221.337881944448</v>
      </c>
      <c r="D1533" s="67" t="s">
        <v>2329</v>
      </c>
      <c r="E1533" s="67" t="s">
        <v>2330</v>
      </c>
      <c r="F1533" s="1">
        <v>1</v>
      </c>
      <c r="G1533" s="63" t="str">
        <f>VLOOKUP(D1533,[2]MINDANAO!$B:$C,2,0)</f>
        <v>CRF150</v>
      </c>
      <c r="H1533" s="67">
        <v>141790</v>
      </c>
      <c r="I1533" s="63" t="str">
        <f>VLOOKUP(L1533,'[3]NEW LEGEND 2026'!M:S,7,0)</f>
        <v>HONDA</v>
      </c>
      <c r="J1533" s="67" t="s">
        <v>3916</v>
      </c>
      <c r="K1533" s="67" t="s">
        <v>3917</v>
      </c>
      <c r="L1533" s="67" t="s">
        <v>1952</v>
      </c>
      <c r="M1533" s="63" t="str">
        <f>VLOOKUP(D1533,'[3]NEW LEGEND 2026'!G:I,3,0)</f>
        <v>HONDA</v>
      </c>
      <c r="N1533" s="63" t="str">
        <f>VLOOKUP(D1533,'[3]NEW LEGEND 2026'!G:J,4,0)</f>
        <v>BLACK</v>
      </c>
      <c r="O1533" s="68" t="str">
        <f t="shared" si="139"/>
        <v>JUL</v>
      </c>
      <c r="P1533" s="68">
        <f t="shared" si="140"/>
        <v>18</v>
      </c>
      <c r="Q1533" s="68">
        <f t="shared" si="141"/>
        <v>2026</v>
      </c>
      <c r="R1533" s="69">
        <f t="shared" si="142"/>
        <v>-168.33788194444787</v>
      </c>
      <c r="S1533" s="69">
        <f t="shared" si="143"/>
        <v>-168.33788194444787</v>
      </c>
      <c r="T1533" s="70" t="str">
        <f t="shared" si="144"/>
        <v>1-30 DAYS</v>
      </c>
      <c r="U1533" s="70" t="str">
        <f t="shared" si="144"/>
        <v>1-30 DAYS</v>
      </c>
    </row>
    <row r="1534" spans="1:21">
      <c r="A1534" s="63" t="str">
        <f>VLOOKUP(L1534,[1]Sheet1!$N:$P,3,0)</f>
        <v>M1 HONDA KORONADAL</v>
      </c>
      <c r="B1534" s="66">
        <v>46221.337881944448</v>
      </c>
      <c r="C1534" s="66">
        <v>46221.337881944448</v>
      </c>
      <c r="D1534" s="67" t="s">
        <v>2081</v>
      </c>
      <c r="E1534" s="67" t="s">
        <v>2082</v>
      </c>
      <c r="F1534" s="1">
        <v>1</v>
      </c>
      <c r="G1534" s="63" t="str">
        <f>VLOOKUP(D1534,[2]MINDANAO!$B:$C,2,0)</f>
        <v>ADV350</v>
      </c>
      <c r="H1534" s="67">
        <v>286230</v>
      </c>
      <c r="I1534" s="63" t="str">
        <f>VLOOKUP(L1534,'[3]NEW LEGEND 2026'!M:S,7,0)</f>
        <v>HONDA</v>
      </c>
      <c r="J1534" s="67" t="s">
        <v>3918</v>
      </c>
      <c r="K1534" s="67" t="s">
        <v>3919</v>
      </c>
      <c r="L1534" s="67" t="s">
        <v>1952</v>
      </c>
      <c r="M1534" s="63" t="str">
        <f>VLOOKUP(D1534,'[3]NEW LEGEND 2026'!G:I,3,0)</f>
        <v>HONDA</v>
      </c>
      <c r="N1534" s="63" t="str">
        <f>VLOOKUP(D1534,'[3]NEW LEGEND 2026'!G:J,4,0)</f>
        <v>BLACK</v>
      </c>
      <c r="O1534" s="68" t="str">
        <f t="shared" si="139"/>
        <v>JUL</v>
      </c>
      <c r="P1534" s="68">
        <f t="shared" si="140"/>
        <v>18</v>
      </c>
      <c r="Q1534" s="68">
        <f t="shared" si="141"/>
        <v>2026</v>
      </c>
      <c r="R1534" s="69">
        <f t="shared" si="142"/>
        <v>-168.33788194444787</v>
      </c>
      <c r="S1534" s="69">
        <f t="shared" si="143"/>
        <v>-168.33788194444787</v>
      </c>
      <c r="T1534" s="70" t="str">
        <f t="shared" si="144"/>
        <v>1-30 DAYS</v>
      </c>
      <c r="U1534" s="70" t="str">
        <f t="shared" si="144"/>
        <v>1-30 DAYS</v>
      </c>
    </row>
    <row r="1535" spans="1:21">
      <c r="A1535" s="63" t="str">
        <f>VLOOKUP(L1535,[1]Sheet1!$N:$P,3,0)</f>
        <v>M1 HONDA KORONADAL</v>
      </c>
      <c r="B1535" s="66">
        <v>46221.337881944448</v>
      </c>
      <c r="C1535" s="66">
        <v>46221.337881944448</v>
      </c>
      <c r="D1535" s="67" t="s">
        <v>1273</v>
      </c>
      <c r="E1535" s="67" t="s">
        <v>1274</v>
      </c>
      <c r="F1535" s="1">
        <v>1</v>
      </c>
      <c r="G1535" s="63" t="str">
        <f>VLOOKUP(D1535,[2]MINDANAO!$B:$C,2,0)</f>
        <v>BEAT FI PREM</v>
      </c>
      <c r="H1535" s="67">
        <v>72808</v>
      </c>
      <c r="I1535" s="63" t="str">
        <f>VLOOKUP(L1535,'[3]NEW LEGEND 2026'!M:S,7,0)</f>
        <v>HONDA</v>
      </c>
      <c r="J1535" s="67" t="s">
        <v>3920</v>
      </c>
      <c r="K1535" s="67" t="s">
        <v>3921</v>
      </c>
      <c r="L1535" s="67" t="s">
        <v>1952</v>
      </c>
      <c r="M1535" s="63" t="str">
        <f>VLOOKUP(D1535,'[3]NEW LEGEND 2026'!G:I,3,0)</f>
        <v>HONDA</v>
      </c>
      <c r="N1535" s="63" t="str">
        <f>VLOOKUP(D1535,'[3]NEW LEGEND 2026'!G:J,4,0)</f>
        <v>GRAY</v>
      </c>
      <c r="O1535" s="68" t="str">
        <f t="shared" si="139"/>
        <v>JUL</v>
      </c>
      <c r="P1535" s="68">
        <f t="shared" si="140"/>
        <v>18</v>
      </c>
      <c r="Q1535" s="68">
        <f t="shared" si="141"/>
        <v>2026</v>
      </c>
      <c r="R1535" s="69">
        <f t="shared" si="142"/>
        <v>-168.33788194444787</v>
      </c>
      <c r="S1535" s="69">
        <f t="shared" si="143"/>
        <v>-168.33788194444787</v>
      </c>
      <c r="T1535" s="70" t="str">
        <f t="shared" si="144"/>
        <v>1-30 DAYS</v>
      </c>
      <c r="U1535" s="70" t="str">
        <f t="shared" si="144"/>
        <v>1-30 DAYS</v>
      </c>
    </row>
    <row r="1536" spans="1:21">
      <c r="A1536" s="63" t="str">
        <f>VLOOKUP(L1536,[1]Sheet1!$N:$P,3,0)</f>
        <v>M1 HONDA KORONADAL</v>
      </c>
      <c r="B1536" s="66">
        <v>46221.337881944448</v>
      </c>
      <c r="C1536" s="66">
        <v>46221.337881944448</v>
      </c>
      <c r="D1536" s="67" t="s">
        <v>1273</v>
      </c>
      <c r="E1536" s="67" t="s">
        <v>1274</v>
      </c>
      <c r="F1536" s="1">
        <v>1</v>
      </c>
      <c r="G1536" s="63" t="str">
        <f>VLOOKUP(D1536,[2]MINDANAO!$B:$C,2,0)</f>
        <v>BEAT FI PREM</v>
      </c>
      <c r="H1536" s="67">
        <v>72808</v>
      </c>
      <c r="I1536" s="63" t="str">
        <f>VLOOKUP(L1536,'[3]NEW LEGEND 2026'!M:S,7,0)</f>
        <v>HONDA</v>
      </c>
      <c r="J1536" s="67" t="s">
        <v>3922</v>
      </c>
      <c r="K1536" s="67" t="s">
        <v>3923</v>
      </c>
      <c r="L1536" s="67" t="s">
        <v>1952</v>
      </c>
      <c r="M1536" s="63" t="str">
        <f>VLOOKUP(D1536,'[3]NEW LEGEND 2026'!G:I,3,0)</f>
        <v>HONDA</v>
      </c>
      <c r="N1536" s="63" t="str">
        <f>VLOOKUP(D1536,'[3]NEW LEGEND 2026'!G:J,4,0)</f>
        <v>GRAY</v>
      </c>
      <c r="O1536" s="68" t="str">
        <f t="shared" si="139"/>
        <v>JUL</v>
      </c>
      <c r="P1536" s="68">
        <f t="shared" si="140"/>
        <v>18</v>
      </c>
      <c r="Q1536" s="68">
        <f t="shared" si="141"/>
        <v>2026</v>
      </c>
      <c r="R1536" s="69">
        <f t="shared" si="142"/>
        <v>-168.33788194444787</v>
      </c>
      <c r="S1536" s="69">
        <f t="shared" si="143"/>
        <v>-168.33788194444787</v>
      </c>
      <c r="T1536" s="70" t="str">
        <f t="shared" si="144"/>
        <v>1-30 DAYS</v>
      </c>
      <c r="U1536" s="70" t="str">
        <f t="shared" si="144"/>
        <v>1-30 DAYS</v>
      </c>
    </row>
    <row r="1537" spans="1:21">
      <c r="A1537" s="63" t="str">
        <f>VLOOKUP(L1537,[1]Sheet1!$N:$P,3,0)</f>
        <v>M1 HONDA KORONADAL</v>
      </c>
      <c r="B1537" s="66">
        <v>46221.337881944448</v>
      </c>
      <c r="C1537" s="66">
        <v>46221.337881944448</v>
      </c>
      <c r="D1537" s="67" t="s">
        <v>3528</v>
      </c>
      <c r="E1537" s="67" t="s">
        <v>3529</v>
      </c>
      <c r="F1537" s="1">
        <v>1</v>
      </c>
      <c r="G1537" s="63" t="str">
        <f>VLOOKUP(D1537,[2]MINDANAO!$B:$C,2,0)</f>
        <v>BEAT FI STD</v>
      </c>
      <c r="H1537" s="67">
        <v>70968</v>
      </c>
      <c r="I1537" s="63" t="str">
        <f>VLOOKUP(L1537,'[3]NEW LEGEND 2026'!M:S,7,0)</f>
        <v>HONDA</v>
      </c>
      <c r="J1537" s="67" t="s">
        <v>3924</v>
      </c>
      <c r="K1537" s="67" t="s">
        <v>3925</v>
      </c>
      <c r="L1537" s="67" t="s">
        <v>1952</v>
      </c>
      <c r="M1537" s="63" t="str">
        <f>VLOOKUP(D1537,'[3]NEW LEGEND 2026'!G:I,3,0)</f>
        <v>HONDA</v>
      </c>
      <c r="N1537" s="63" t="str">
        <f>VLOOKUP(D1537,'[3]NEW LEGEND 2026'!G:J,4,0)</f>
        <v>GRAY/BLACK</v>
      </c>
      <c r="O1537" s="68" t="str">
        <f t="shared" si="139"/>
        <v>JUL</v>
      </c>
      <c r="P1537" s="68">
        <f t="shared" si="140"/>
        <v>18</v>
      </c>
      <c r="Q1537" s="68">
        <f t="shared" si="141"/>
        <v>2026</v>
      </c>
      <c r="R1537" s="69">
        <f t="shared" si="142"/>
        <v>-168.33788194444787</v>
      </c>
      <c r="S1537" s="69">
        <f t="shared" si="143"/>
        <v>-168.33788194444787</v>
      </c>
      <c r="T1537" s="70" t="str">
        <f t="shared" si="144"/>
        <v>1-30 DAYS</v>
      </c>
      <c r="U1537" s="70" t="str">
        <f t="shared" si="144"/>
        <v>1-30 DAYS</v>
      </c>
    </row>
    <row r="1538" spans="1:21">
      <c r="A1538" s="63" t="str">
        <f>VLOOKUP(L1538,[1]Sheet1!$N:$P,3,0)</f>
        <v>M2 TAGUM 1</v>
      </c>
      <c r="B1538" s="66">
        <v>46206.5862037037</v>
      </c>
      <c r="C1538" s="66">
        <v>46221.484016203707</v>
      </c>
      <c r="D1538" s="67" t="s">
        <v>907</v>
      </c>
      <c r="E1538" s="67" t="s">
        <v>908</v>
      </c>
      <c r="F1538" s="1">
        <v>1</v>
      </c>
      <c r="G1538" s="63" t="str">
        <f>VLOOKUP(D1538,[2]MINDANAO!$B:$C,2,0)</f>
        <v>CT125</v>
      </c>
      <c r="H1538" s="67">
        <v>59246</v>
      </c>
      <c r="I1538" s="63" t="str">
        <f>VLOOKUP(L1538,'[3]NEW LEGEND 2026'!M:S,7,0)</f>
        <v>ULTIMATE</v>
      </c>
      <c r="J1538" s="67" t="s">
        <v>3926</v>
      </c>
      <c r="K1538" s="67" t="s">
        <v>3927</v>
      </c>
      <c r="L1538" s="67" t="s">
        <v>804</v>
      </c>
      <c r="M1538" s="63" t="str">
        <f>VLOOKUP(D1538,'[3]NEW LEGEND 2026'!G:I,3,0)</f>
        <v>KAWASAKI</v>
      </c>
      <c r="N1538" s="63" t="str">
        <f>VLOOKUP(D1538,'[3]NEW LEGEND 2026'!G:J,4,0)</f>
        <v>BLACK/GRAY</v>
      </c>
      <c r="O1538" s="68" t="str">
        <f t="shared" ref="O1538:O1601" si="145">CHOOSE(MONTH(C1538),"JAN","FEB","MAR","APR","MAY","JUN","JUL","AUG","SEP","OCT","NOV","DEC")</f>
        <v>JUL</v>
      </c>
      <c r="P1538" s="68">
        <f t="shared" ref="P1538:P1601" si="146">DAY(C1538)</f>
        <v>18</v>
      </c>
      <c r="Q1538" s="68">
        <f t="shared" ref="Q1538:Q1601" si="147">YEAR(C1538)</f>
        <v>2026</v>
      </c>
      <c r="R1538" s="69">
        <f t="shared" ref="R1538:R1601" si="148">DATE(2026,1,31)-C1538</f>
        <v>-168.48401620370714</v>
      </c>
      <c r="S1538" s="69">
        <f t="shared" si="143"/>
        <v>-153.58620370370045</v>
      </c>
      <c r="T1538" s="70" t="str">
        <f t="shared" si="144"/>
        <v>1-30 DAYS</v>
      </c>
      <c r="U1538" s="70" t="str">
        <f t="shared" si="144"/>
        <v>1-30 DAYS</v>
      </c>
    </row>
    <row r="1539" spans="1:21">
      <c r="A1539" s="63" t="str">
        <f>VLOOKUP(L1539,[1]Sheet1!$N:$P,3,0)</f>
        <v>M2 TAGUM 1</v>
      </c>
      <c r="B1539" s="66">
        <v>46220.680763888893</v>
      </c>
      <c r="C1539" s="66">
        <v>46221.484016203707</v>
      </c>
      <c r="D1539" s="67" t="s">
        <v>2329</v>
      </c>
      <c r="E1539" s="67" t="s">
        <v>2330</v>
      </c>
      <c r="F1539" s="1">
        <v>1</v>
      </c>
      <c r="G1539" s="63" t="str">
        <f>VLOOKUP(D1539,[2]MINDANAO!$B:$C,2,0)</f>
        <v>CRF150</v>
      </c>
      <c r="H1539" s="67">
        <v>141790</v>
      </c>
      <c r="I1539" s="63" t="str">
        <f>VLOOKUP(L1539,'[3]NEW LEGEND 2026'!M:S,7,0)</f>
        <v>ULTIMATE</v>
      </c>
      <c r="J1539" s="67" t="s">
        <v>3928</v>
      </c>
      <c r="K1539" s="67" t="s">
        <v>3929</v>
      </c>
      <c r="L1539" s="67" t="s">
        <v>804</v>
      </c>
      <c r="M1539" s="63" t="str">
        <f>VLOOKUP(D1539,'[3]NEW LEGEND 2026'!G:I,3,0)</f>
        <v>HONDA</v>
      </c>
      <c r="N1539" s="63" t="str">
        <f>VLOOKUP(D1539,'[3]NEW LEGEND 2026'!G:J,4,0)</f>
        <v>BLACK</v>
      </c>
      <c r="O1539" s="68" t="str">
        <f t="shared" si="145"/>
        <v>JUL</v>
      </c>
      <c r="P1539" s="68">
        <f t="shared" si="146"/>
        <v>18</v>
      </c>
      <c r="Q1539" s="68">
        <f t="shared" si="147"/>
        <v>2026</v>
      </c>
      <c r="R1539" s="69">
        <f t="shared" si="148"/>
        <v>-168.48401620370714</v>
      </c>
      <c r="S1539" s="69">
        <f t="shared" ref="S1539:S1602" si="149">DATE(2026,1,31)-B1539</f>
        <v>-167.68076388889313</v>
      </c>
      <c r="T1539" s="70" t="str">
        <f t="shared" si="144"/>
        <v>1-30 DAYS</v>
      </c>
      <c r="U1539" s="70" t="str">
        <f t="shared" si="144"/>
        <v>1-30 DAYS</v>
      </c>
    </row>
    <row r="1540" spans="1:21">
      <c r="A1540" s="63" t="str">
        <f>VLOOKUP(L1540,[1]Sheet1!$N:$P,3,0)</f>
        <v>M2 TAGUM 1</v>
      </c>
      <c r="B1540" s="66">
        <v>46220.680763888893</v>
      </c>
      <c r="C1540" s="66">
        <v>46221.484016203707</v>
      </c>
      <c r="D1540" s="67" t="s">
        <v>2329</v>
      </c>
      <c r="E1540" s="67" t="s">
        <v>2330</v>
      </c>
      <c r="F1540" s="1">
        <v>1</v>
      </c>
      <c r="G1540" s="63" t="str">
        <f>VLOOKUP(D1540,[2]MINDANAO!$B:$C,2,0)</f>
        <v>CRF150</v>
      </c>
      <c r="H1540" s="67">
        <v>141790</v>
      </c>
      <c r="I1540" s="63" t="str">
        <f>VLOOKUP(L1540,'[3]NEW LEGEND 2026'!M:S,7,0)</f>
        <v>ULTIMATE</v>
      </c>
      <c r="J1540" s="67" t="s">
        <v>3930</v>
      </c>
      <c r="K1540" s="67" t="s">
        <v>3931</v>
      </c>
      <c r="L1540" s="67" t="s">
        <v>804</v>
      </c>
      <c r="M1540" s="63" t="str">
        <f>VLOOKUP(D1540,'[3]NEW LEGEND 2026'!G:I,3,0)</f>
        <v>HONDA</v>
      </c>
      <c r="N1540" s="63" t="str">
        <f>VLOOKUP(D1540,'[3]NEW LEGEND 2026'!G:J,4,0)</f>
        <v>BLACK</v>
      </c>
      <c r="O1540" s="68" t="str">
        <f t="shared" si="145"/>
        <v>JUL</v>
      </c>
      <c r="P1540" s="68">
        <f t="shared" si="146"/>
        <v>18</v>
      </c>
      <c r="Q1540" s="68">
        <f t="shared" si="147"/>
        <v>2026</v>
      </c>
      <c r="R1540" s="69">
        <f t="shared" si="148"/>
        <v>-168.48401620370714</v>
      </c>
      <c r="S1540" s="69">
        <f t="shared" si="149"/>
        <v>-167.68076388889313</v>
      </c>
      <c r="T1540" s="70" t="str">
        <f t="shared" si="144"/>
        <v>1-30 DAYS</v>
      </c>
      <c r="U1540" s="70" t="str">
        <f t="shared" si="144"/>
        <v>1-30 DAYS</v>
      </c>
    </row>
    <row r="1541" spans="1:21">
      <c r="A1541" s="63" t="str">
        <f>VLOOKUP(L1541,[1]Sheet1!$N:$P,3,0)</f>
        <v>M2 TAGUM 1</v>
      </c>
      <c r="B1541" s="66">
        <v>46220.680763888893</v>
      </c>
      <c r="C1541" s="66">
        <v>46221.484016203707</v>
      </c>
      <c r="D1541" s="67" t="s">
        <v>2329</v>
      </c>
      <c r="E1541" s="67" t="s">
        <v>2330</v>
      </c>
      <c r="F1541" s="1">
        <v>1</v>
      </c>
      <c r="G1541" s="63" t="str">
        <f>VLOOKUP(D1541,[2]MINDANAO!$B:$C,2,0)</f>
        <v>CRF150</v>
      </c>
      <c r="H1541" s="67">
        <v>141790</v>
      </c>
      <c r="I1541" s="63" t="str">
        <f>VLOOKUP(L1541,'[3]NEW LEGEND 2026'!M:S,7,0)</f>
        <v>ULTIMATE</v>
      </c>
      <c r="J1541" s="67" t="s">
        <v>3932</v>
      </c>
      <c r="K1541" s="67" t="s">
        <v>3933</v>
      </c>
      <c r="L1541" s="67" t="s">
        <v>804</v>
      </c>
      <c r="M1541" s="63" t="str">
        <f>VLOOKUP(D1541,'[3]NEW LEGEND 2026'!G:I,3,0)</f>
        <v>HONDA</v>
      </c>
      <c r="N1541" s="63" t="str">
        <f>VLOOKUP(D1541,'[3]NEW LEGEND 2026'!G:J,4,0)</f>
        <v>BLACK</v>
      </c>
      <c r="O1541" s="68" t="str">
        <f t="shared" si="145"/>
        <v>JUL</v>
      </c>
      <c r="P1541" s="68">
        <f t="shared" si="146"/>
        <v>18</v>
      </c>
      <c r="Q1541" s="68">
        <f t="shared" si="147"/>
        <v>2026</v>
      </c>
      <c r="R1541" s="69">
        <f t="shared" si="148"/>
        <v>-168.48401620370714</v>
      </c>
      <c r="S1541" s="69">
        <f t="shared" si="149"/>
        <v>-167.68076388889313</v>
      </c>
      <c r="T1541" s="70" t="str">
        <f t="shared" si="144"/>
        <v>1-30 DAYS</v>
      </c>
      <c r="U1541" s="70" t="str">
        <f t="shared" si="144"/>
        <v>1-30 DAYS</v>
      </c>
    </row>
    <row r="1542" spans="1:21">
      <c r="A1542" s="63" t="str">
        <f>VLOOKUP(L1542,[1]Sheet1!$N:$P,3,0)</f>
        <v>GREATWALL</v>
      </c>
      <c r="B1542" s="66">
        <v>46221.545439814807</v>
      </c>
      <c r="C1542" s="66">
        <v>46221.545416666668</v>
      </c>
      <c r="D1542" s="67" t="s">
        <v>1167</v>
      </c>
      <c r="E1542" s="67" t="s">
        <v>1168</v>
      </c>
      <c r="F1542" s="1">
        <v>1</v>
      </c>
      <c r="G1542" s="63" t="str">
        <f>VLOOKUP(D1542,[2]MINDANAO!$B:$C,2,0)</f>
        <v>XR150</v>
      </c>
      <c r="H1542" s="67">
        <v>94078</v>
      </c>
      <c r="I1542" s="63" t="str">
        <f>VLOOKUP(L1542,'[3]NEW LEGEND 2026'!M:S,7,0)</f>
        <v>HONDA</v>
      </c>
      <c r="J1542" s="67" t="s">
        <v>3934</v>
      </c>
      <c r="K1542" s="67" t="s">
        <v>3935</v>
      </c>
      <c r="L1542" s="67" t="s">
        <v>1231</v>
      </c>
      <c r="M1542" s="63" t="str">
        <f>VLOOKUP(D1542,'[3]NEW LEGEND 2026'!G:I,3,0)</f>
        <v>HONDA</v>
      </c>
      <c r="N1542" s="63" t="str">
        <f>VLOOKUP(D1542,'[3]NEW LEGEND 2026'!G:J,4,0)</f>
        <v>BLACK</v>
      </c>
      <c r="O1542" s="68" t="str">
        <f t="shared" si="145"/>
        <v>JUL</v>
      </c>
      <c r="P1542" s="68">
        <f t="shared" si="146"/>
        <v>18</v>
      </c>
      <c r="Q1542" s="68">
        <f t="shared" si="147"/>
        <v>2026</v>
      </c>
      <c r="R1542" s="69">
        <f t="shared" si="148"/>
        <v>-168.54541666666773</v>
      </c>
      <c r="S1542" s="69">
        <f t="shared" si="149"/>
        <v>-168.54543981480674</v>
      </c>
      <c r="T1542" s="70" t="str">
        <f t="shared" si="144"/>
        <v>1-30 DAYS</v>
      </c>
      <c r="U1542" s="70" t="str">
        <f t="shared" si="144"/>
        <v>1-30 DAYS</v>
      </c>
    </row>
    <row r="1543" spans="1:21">
      <c r="A1543" s="63" t="str">
        <f>VLOOKUP(L1543,[1]Sheet1!$N:$P,3,0)</f>
        <v>M2 PROSPERIDAD</v>
      </c>
      <c r="B1543" s="66">
        <v>46219.570509259262</v>
      </c>
      <c r="C1543" s="66">
        <v>46221.548842592587</v>
      </c>
      <c r="D1543" s="67" t="s">
        <v>2329</v>
      </c>
      <c r="E1543" s="67" t="s">
        <v>2330</v>
      </c>
      <c r="F1543" s="1">
        <v>1</v>
      </c>
      <c r="G1543" s="63" t="str">
        <f>VLOOKUP(D1543,[2]MINDANAO!$B:$C,2,0)</f>
        <v>CRF150</v>
      </c>
      <c r="H1543" s="67">
        <v>141790</v>
      </c>
      <c r="I1543" s="63" t="str">
        <f>VLOOKUP(L1543,'[3]NEW LEGEND 2026'!M:S,7,0)</f>
        <v>ULTIMATE</v>
      </c>
      <c r="J1543" s="67" t="s">
        <v>3936</v>
      </c>
      <c r="K1543" s="67" t="s">
        <v>3937</v>
      </c>
      <c r="L1543" s="67" t="s">
        <v>718</v>
      </c>
      <c r="M1543" s="63" t="str">
        <f>VLOOKUP(D1543,'[3]NEW LEGEND 2026'!G:I,3,0)</f>
        <v>HONDA</v>
      </c>
      <c r="N1543" s="63" t="str">
        <f>VLOOKUP(D1543,'[3]NEW LEGEND 2026'!G:J,4,0)</f>
        <v>BLACK</v>
      </c>
      <c r="O1543" s="68" t="str">
        <f t="shared" si="145"/>
        <v>JUL</v>
      </c>
      <c r="P1543" s="68">
        <f t="shared" si="146"/>
        <v>18</v>
      </c>
      <c r="Q1543" s="68">
        <f t="shared" si="147"/>
        <v>2026</v>
      </c>
      <c r="R1543" s="69">
        <f t="shared" si="148"/>
        <v>-168.54884259258688</v>
      </c>
      <c r="S1543" s="69">
        <f t="shared" si="149"/>
        <v>-166.5705092592616</v>
      </c>
      <c r="T1543" s="70" t="str">
        <f t="shared" si="144"/>
        <v>1-30 DAYS</v>
      </c>
      <c r="U1543" s="70" t="str">
        <f t="shared" si="144"/>
        <v>1-30 DAYS</v>
      </c>
    </row>
    <row r="1544" spans="1:21">
      <c r="A1544" s="63" t="str">
        <f>VLOOKUP(L1544,[1]Sheet1!$N:$P,3,0)</f>
        <v>M2 PROSPERIDAD</v>
      </c>
      <c r="B1544" s="66">
        <v>46219.570509259262</v>
      </c>
      <c r="C1544" s="66">
        <v>46221.548842592587</v>
      </c>
      <c r="D1544" s="67" t="s">
        <v>2329</v>
      </c>
      <c r="E1544" s="67" t="s">
        <v>2330</v>
      </c>
      <c r="F1544" s="1">
        <v>1</v>
      </c>
      <c r="G1544" s="63" t="str">
        <f>VLOOKUP(D1544,[2]MINDANAO!$B:$C,2,0)</f>
        <v>CRF150</v>
      </c>
      <c r="H1544" s="67">
        <v>141790</v>
      </c>
      <c r="I1544" s="63" t="str">
        <f>VLOOKUP(L1544,'[3]NEW LEGEND 2026'!M:S,7,0)</f>
        <v>ULTIMATE</v>
      </c>
      <c r="J1544" s="67" t="s">
        <v>3938</v>
      </c>
      <c r="K1544" s="67" t="s">
        <v>3939</v>
      </c>
      <c r="L1544" s="67" t="s">
        <v>718</v>
      </c>
      <c r="M1544" s="63" t="str">
        <f>VLOOKUP(D1544,'[3]NEW LEGEND 2026'!G:I,3,0)</f>
        <v>HONDA</v>
      </c>
      <c r="N1544" s="63" t="str">
        <f>VLOOKUP(D1544,'[3]NEW LEGEND 2026'!G:J,4,0)</f>
        <v>BLACK</v>
      </c>
      <c r="O1544" s="68" t="str">
        <f t="shared" si="145"/>
        <v>JUL</v>
      </c>
      <c r="P1544" s="68">
        <f t="shared" si="146"/>
        <v>18</v>
      </c>
      <c r="Q1544" s="68">
        <f t="shared" si="147"/>
        <v>2026</v>
      </c>
      <c r="R1544" s="69">
        <f t="shared" si="148"/>
        <v>-168.54884259258688</v>
      </c>
      <c r="S1544" s="69">
        <f t="shared" si="149"/>
        <v>-166.5705092592616</v>
      </c>
      <c r="T1544" s="70" t="str">
        <f t="shared" si="144"/>
        <v>1-30 DAYS</v>
      </c>
      <c r="U1544" s="70" t="str">
        <f t="shared" si="144"/>
        <v>1-30 DAYS</v>
      </c>
    </row>
    <row r="1545" spans="1:21">
      <c r="A1545" s="63" t="str">
        <f>VLOOKUP(L1545,[1]Sheet1!$N:$P,3,0)</f>
        <v>M1 MLANG</v>
      </c>
      <c r="B1545" s="66">
        <v>46220.427986111114</v>
      </c>
      <c r="C1545" s="66">
        <v>46221.574988425928</v>
      </c>
      <c r="D1545" s="67" t="s">
        <v>2165</v>
      </c>
      <c r="E1545" s="67" t="s">
        <v>2166</v>
      </c>
      <c r="F1545" s="1">
        <v>1</v>
      </c>
      <c r="G1545" s="63" t="str">
        <f>VLOOKUP(D1545,[2]MINDANAO!$B:$C,2,0)</f>
        <v>CLICK160 FI</v>
      </c>
      <c r="H1545" s="67">
        <v>104990</v>
      </c>
      <c r="I1545" s="63" t="str">
        <f>VLOOKUP(L1545,'[3]NEW LEGEND 2026'!M:S,7,0)</f>
        <v>MUTI</v>
      </c>
      <c r="J1545" s="67" t="s">
        <v>3940</v>
      </c>
      <c r="K1545" s="67" t="s">
        <v>3941</v>
      </c>
      <c r="L1545" s="67" t="s">
        <v>537</v>
      </c>
      <c r="M1545" s="63" t="str">
        <f>VLOOKUP(D1545,'[3]NEW LEGEND 2026'!G:I,3,0)</f>
        <v>HONDA</v>
      </c>
      <c r="N1545" s="63" t="str">
        <f>VLOOKUP(D1545,'[3]NEW LEGEND 2026'!G:J,4,0)</f>
        <v>SILVER</v>
      </c>
      <c r="O1545" s="68" t="str">
        <f t="shared" si="145"/>
        <v>JUL</v>
      </c>
      <c r="P1545" s="68">
        <f t="shared" si="146"/>
        <v>18</v>
      </c>
      <c r="Q1545" s="68">
        <f t="shared" si="147"/>
        <v>2026</v>
      </c>
      <c r="R1545" s="69">
        <f t="shared" si="148"/>
        <v>-168.57498842592759</v>
      </c>
      <c r="S1545" s="69">
        <f t="shared" si="149"/>
        <v>-167.42798611111357</v>
      </c>
      <c r="T1545" s="70" t="str">
        <f t="shared" si="144"/>
        <v>1-30 DAYS</v>
      </c>
      <c r="U1545" s="70" t="str">
        <f t="shared" si="144"/>
        <v>1-30 DAYS</v>
      </c>
    </row>
    <row r="1546" spans="1:21">
      <c r="A1546" s="63" t="str">
        <f>VLOOKUP(L1546,[1]Sheet1!$N:$P,3,0)</f>
        <v>M2 PANABO</v>
      </c>
      <c r="B1546" s="66">
        <v>46220.680763888893</v>
      </c>
      <c r="C1546" s="66">
        <v>46221.606319444443</v>
      </c>
      <c r="D1546" s="67" t="s">
        <v>2329</v>
      </c>
      <c r="E1546" s="67" t="s">
        <v>2330</v>
      </c>
      <c r="F1546" s="1">
        <v>1</v>
      </c>
      <c r="G1546" s="63" t="str">
        <f>VLOOKUP(D1546,[2]MINDANAO!$B:$C,2,0)</f>
        <v>CRF150</v>
      </c>
      <c r="H1546" s="67">
        <v>141790</v>
      </c>
      <c r="I1546" s="63" t="str">
        <f>VLOOKUP(L1546,'[3]NEW LEGEND 2026'!M:S,7,0)</f>
        <v>ULTIMATE</v>
      </c>
      <c r="J1546" s="67" t="s">
        <v>3942</v>
      </c>
      <c r="K1546" s="67" t="s">
        <v>3943</v>
      </c>
      <c r="L1546" s="67" t="s">
        <v>929</v>
      </c>
      <c r="M1546" s="63" t="str">
        <f>VLOOKUP(D1546,'[3]NEW LEGEND 2026'!G:I,3,0)</f>
        <v>HONDA</v>
      </c>
      <c r="N1546" s="63" t="str">
        <f>VLOOKUP(D1546,'[3]NEW LEGEND 2026'!G:J,4,0)</f>
        <v>BLACK</v>
      </c>
      <c r="O1546" s="68" t="str">
        <f t="shared" si="145"/>
        <v>JUL</v>
      </c>
      <c r="P1546" s="68">
        <f t="shared" si="146"/>
        <v>18</v>
      </c>
      <c r="Q1546" s="68">
        <f t="shared" si="147"/>
        <v>2026</v>
      </c>
      <c r="R1546" s="69">
        <f t="shared" si="148"/>
        <v>-168.60631944444322</v>
      </c>
      <c r="S1546" s="69">
        <f t="shared" si="149"/>
        <v>-167.68076388889313</v>
      </c>
      <c r="T1546" s="70" t="str">
        <f t="shared" si="144"/>
        <v>1-30 DAYS</v>
      </c>
      <c r="U1546" s="70" t="str">
        <f t="shared" si="144"/>
        <v>1-30 DAYS</v>
      </c>
    </row>
    <row r="1547" spans="1:21">
      <c r="A1547" s="63" t="str">
        <f>VLOOKUP(L1547,[1]Sheet1!$N:$P,3,0)</f>
        <v>M2 PANABO</v>
      </c>
      <c r="B1547" s="66">
        <v>46220.680763888893</v>
      </c>
      <c r="C1547" s="66">
        <v>46221.606319444443</v>
      </c>
      <c r="D1547" s="67" t="s">
        <v>2329</v>
      </c>
      <c r="E1547" s="67" t="s">
        <v>2330</v>
      </c>
      <c r="F1547" s="1">
        <v>1</v>
      </c>
      <c r="G1547" s="63" t="str">
        <f>VLOOKUP(D1547,[2]MINDANAO!$B:$C,2,0)</f>
        <v>CRF150</v>
      </c>
      <c r="H1547" s="67">
        <v>141790</v>
      </c>
      <c r="I1547" s="63" t="str">
        <f>VLOOKUP(L1547,'[3]NEW LEGEND 2026'!M:S,7,0)</f>
        <v>ULTIMATE</v>
      </c>
      <c r="J1547" s="67" t="s">
        <v>3944</v>
      </c>
      <c r="K1547" s="67" t="s">
        <v>3945</v>
      </c>
      <c r="L1547" s="67" t="s">
        <v>929</v>
      </c>
      <c r="M1547" s="63" t="str">
        <f>VLOOKUP(D1547,'[3]NEW LEGEND 2026'!G:I,3,0)</f>
        <v>HONDA</v>
      </c>
      <c r="N1547" s="63" t="str">
        <f>VLOOKUP(D1547,'[3]NEW LEGEND 2026'!G:J,4,0)</f>
        <v>BLACK</v>
      </c>
      <c r="O1547" s="68" t="str">
        <f t="shared" si="145"/>
        <v>JUL</v>
      </c>
      <c r="P1547" s="68">
        <f t="shared" si="146"/>
        <v>18</v>
      </c>
      <c r="Q1547" s="68">
        <f t="shared" si="147"/>
        <v>2026</v>
      </c>
      <c r="R1547" s="69">
        <f t="shared" si="148"/>
        <v>-168.60631944444322</v>
      </c>
      <c r="S1547" s="69">
        <f t="shared" si="149"/>
        <v>-167.68076388889313</v>
      </c>
      <c r="T1547" s="70" t="str">
        <f t="shared" si="144"/>
        <v>1-30 DAYS</v>
      </c>
      <c r="U1547" s="70" t="str">
        <f t="shared" si="144"/>
        <v>1-30 DAYS</v>
      </c>
    </row>
    <row r="1548" spans="1:21">
      <c r="A1548" s="63" t="str">
        <f>VLOOKUP(L1548,[1]Sheet1!$N:$P,3,0)</f>
        <v>M2 PANABO</v>
      </c>
      <c r="B1548" s="66">
        <v>46220.620393518519</v>
      </c>
      <c r="C1548" s="66">
        <v>46221.606319444443</v>
      </c>
      <c r="D1548" s="67" t="s">
        <v>1204</v>
      </c>
      <c r="E1548" s="67" t="s">
        <v>1205</v>
      </c>
      <c r="F1548" s="1">
        <v>1</v>
      </c>
      <c r="G1548" s="63" t="str">
        <f>VLOOKUP(D1548,[2]MINDANAO!$B:$C,2,0)</f>
        <v>SMASH(SPOKE)</v>
      </c>
      <c r="H1548" s="67">
        <v>61202</v>
      </c>
      <c r="I1548" s="63" t="str">
        <f>VLOOKUP(L1548,'[3]NEW LEGEND 2026'!M:S,7,0)</f>
        <v>ULTIMATE</v>
      </c>
      <c r="J1548" s="67" t="s">
        <v>3946</v>
      </c>
      <c r="K1548" s="67" t="s">
        <v>3947</v>
      </c>
      <c r="L1548" s="67" t="s">
        <v>929</v>
      </c>
      <c r="M1548" s="63" t="str">
        <f>VLOOKUP(D1548,'[3]NEW LEGEND 2026'!G:I,3,0)</f>
        <v>SUZUKI</v>
      </c>
      <c r="N1548" s="63" t="str">
        <f>VLOOKUP(D1548,'[3]NEW LEGEND 2026'!G:J,4,0)</f>
        <v>E1RED</v>
      </c>
      <c r="O1548" s="68" t="str">
        <f t="shared" si="145"/>
        <v>JUL</v>
      </c>
      <c r="P1548" s="68">
        <f t="shared" si="146"/>
        <v>18</v>
      </c>
      <c r="Q1548" s="68">
        <f t="shared" si="147"/>
        <v>2026</v>
      </c>
      <c r="R1548" s="69">
        <f t="shared" si="148"/>
        <v>-168.60631944444322</v>
      </c>
      <c r="S1548" s="69">
        <f t="shared" si="149"/>
        <v>-167.62039351851854</v>
      </c>
      <c r="T1548" s="70" t="str">
        <f t="shared" si="144"/>
        <v>1-30 DAYS</v>
      </c>
      <c r="U1548" s="70" t="str">
        <f t="shared" si="144"/>
        <v>1-30 DAYS</v>
      </c>
    </row>
    <row r="1549" spans="1:21">
      <c r="A1549" s="63" t="str">
        <f>VLOOKUP(L1549,[1]Sheet1!$N:$P,3,0)</f>
        <v>M1 NABUNTURAN</v>
      </c>
      <c r="B1549" s="66">
        <v>46219.574293981481</v>
      </c>
      <c r="C1549" s="66">
        <v>46221.677349537043</v>
      </c>
      <c r="D1549" s="67" t="s">
        <v>2329</v>
      </c>
      <c r="E1549" s="67" t="s">
        <v>2330</v>
      </c>
      <c r="F1549" s="1">
        <v>1</v>
      </c>
      <c r="G1549" s="63" t="str">
        <f>VLOOKUP(D1549,[2]MINDANAO!$B:$C,2,0)</f>
        <v>CRF150</v>
      </c>
      <c r="H1549" s="67">
        <v>141790</v>
      </c>
      <c r="I1549" s="63" t="str">
        <f>VLOOKUP(L1549,'[3]NEW LEGEND 2026'!M:S,7,0)</f>
        <v>MUTI</v>
      </c>
      <c r="J1549" s="67" t="s">
        <v>3948</v>
      </c>
      <c r="K1549" s="67" t="s">
        <v>3949</v>
      </c>
      <c r="L1549" s="67" t="s">
        <v>371</v>
      </c>
      <c r="M1549" s="63" t="str">
        <f>VLOOKUP(D1549,'[3]NEW LEGEND 2026'!G:I,3,0)</f>
        <v>HONDA</v>
      </c>
      <c r="N1549" s="63" t="str">
        <f>VLOOKUP(D1549,'[3]NEW LEGEND 2026'!G:J,4,0)</f>
        <v>BLACK</v>
      </c>
      <c r="O1549" s="68" t="str">
        <f t="shared" si="145"/>
        <v>JUL</v>
      </c>
      <c r="P1549" s="68">
        <f t="shared" si="146"/>
        <v>18</v>
      </c>
      <c r="Q1549" s="68">
        <f t="shared" si="147"/>
        <v>2026</v>
      </c>
      <c r="R1549" s="69">
        <f t="shared" si="148"/>
        <v>-168.67734953704348</v>
      </c>
      <c r="S1549" s="69">
        <f t="shared" si="149"/>
        <v>-166.57429398148088</v>
      </c>
      <c r="T1549" s="70" t="str">
        <f t="shared" si="144"/>
        <v>1-30 DAYS</v>
      </c>
      <c r="U1549" s="70" t="str">
        <f t="shared" si="144"/>
        <v>1-30 DAYS</v>
      </c>
    </row>
    <row r="1550" spans="1:21">
      <c r="A1550" s="63" t="str">
        <f>VLOOKUP(L1550,[1]Sheet1!$N:$P,3,0)</f>
        <v>M1 NABUNTURAN</v>
      </c>
      <c r="B1550" s="66">
        <v>46219.574293981481</v>
      </c>
      <c r="C1550" s="66">
        <v>46221.677349537043</v>
      </c>
      <c r="D1550" s="67" t="s">
        <v>2329</v>
      </c>
      <c r="E1550" s="67" t="s">
        <v>2330</v>
      </c>
      <c r="F1550" s="1">
        <v>1</v>
      </c>
      <c r="G1550" s="63" t="str">
        <f>VLOOKUP(D1550,[2]MINDANAO!$B:$C,2,0)</f>
        <v>CRF150</v>
      </c>
      <c r="H1550" s="67">
        <v>141790</v>
      </c>
      <c r="I1550" s="63" t="str">
        <f>VLOOKUP(L1550,'[3]NEW LEGEND 2026'!M:S,7,0)</f>
        <v>MUTI</v>
      </c>
      <c r="J1550" s="67" t="s">
        <v>3950</v>
      </c>
      <c r="K1550" s="67" t="s">
        <v>3951</v>
      </c>
      <c r="L1550" s="67" t="s">
        <v>371</v>
      </c>
      <c r="M1550" s="63" t="str">
        <f>VLOOKUP(D1550,'[3]NEW LEGEND 2026'!G:I,3,0)</f>
        <v>HONDA</v>
      </c>
      <c r="N1550" s="63" t="str">
        <f>VLOOKUP(D1550,'[3]NEW LEGEND 2026'!G:J,4,0)</f>
        <v>BLACK</v>
      </c>
      <c r="O1550" s="68" t="str">
        <f t="shared" si="145"/>
        <v>JUL</v>
      </c>
      <c r="P1550" s="68">
        <f t="shared" si="146"/>
        <v>18</v>
      </c>
      <c r="Q1550" s="68">
        <f t="shared" si="147"/>
        <v>2026</v>
      </c>
      <c r="R1550" s="69">
        <f t="shared" si="148"/>
        <v>-168.67734953704348</v>
      </c>
      <c r="S1550" s="69">
        <f t="shared" si="149"/>
        <v>-166.57429398148088</v>
      </c>
      <c r="T1550" s="70" t="str">
        <f t="shared" si="144"/>
        <v>1-30 DAYS</v>
      </c>
      <c r="U1550" s="70" t="str">
        <f t="shared" si="144"/>
        <v>1-30 DAYS</v>
      </c>
    </row>
    <row r="1551" spans="1:21">
      <c r="A1551" s="63" t="str">
        <f>VLOOKUP(L1551,[1]Sheet1!$N:$P,3,0)</f>
        <v>M1 MARBEL</v>
      </c>
      <c r="B1551" s="66">
        <v>46220.64675925926</v>
      </c>
      <c r="C1551" s="66">
        <v>46223.355104166672</v>
      </c>
      <c r="D1551" s="67" t="s">
        <v>700</v>
      </c>
      <c r="E1551" s="67" t="s">
        <v>701</v>
      </c>
      <c r="F1551" s="1">
        <v>1</v>
      </c>
      <c r="G1551" s="63" t="str">
        <f>VLOOKUP(D1551,[2]MINDANAO!$B:$C,2,0)</f>
        <v>WIZARD</v>
      </c>
      <c r="H1551" s="67">
        <v>35116.07</v>
      </c>
      <c r="I1551" s="63" t="str">
        <f>VLOOKUP(L1551,'[3]NEW LEGEND 2026'!M:S,7,0)</f>
        <v>MUTI</v>
      </c>
      <c r="J1551" s="67" t="s">
        <v>3952</v>
      </c>
      <c r="K1551" s="67" t="s">
        <v>3953</v>
      </c>
      <c r="L1551" s="67" t="s">
        <v>473</v>
      </c>
      <c r="M1551" s="63" t="str">
        <f>VLOOKUP(D1551,'[3]NEW LEGEND 2026'!G:I,3,0)</f>
        <v>SKYGO</v>
      </c>
      <c r="N1551" s="63" t="str">
        <f>VLOOKUP(D1551,'[3]NEW LEGEND 2026'!G:J,4,0)</f>
        <v>RED</v>
      </c>
      <c r="O1551" s="68" t="str">
        <f t="shared" si="145"/>
        <v>JUL</v>
      </c>
      <c r="P1551" s="68">
        <f t="shared" si="146"/>
        <v>20</v>
      </c>
      <c r="Q1551" s="68">
        <f t="shared" si="147"/>
        <v>2026</v>
      </c>
      <c r="R1551" s="69">
        <f t="shared" si="148"/>
        <v>-170.35510416667239</v>
      </c>
      <c r="S1551" s="69">
        <f t="shared" si="149"/>
        <v>-167.64675925925985</v>
      </c>
      <c r="T1551" s="70" t="str">
        <f t="shared" si="144"/>
        <v>1-30 DAYS</v>
      </c>
      <c r="U1551" s="70" t="str">
        <f t="shared" si="144"/>
        <v>1-30 DAYS</v>
      </c>
    </row>
    <row r="1552" spans="1:21">
      <c r="A1552" s="63" t="str">
        <f>VLOOKUP(L1552,[1]Sheet1!$N:$P,3,0)</f>
        <v>M2 TAGUM 1</v>
      </c>
      <c r="B1552" s="66">
        <v>45983.689641203702</v>
      </c>
      <c r="C1552" s="66">
        <v>46223.364537037043</v>
      </c>
      <c r="D1552" s="67" t="s">
        <v>604</v>
      </c>
      <c r="E1552" s="67" t="s">
        <v>605</v>
      </c>
      <c r="F1552" s="1">
        <v>1</v>
      </c>
      <c r="G1552" s="63" t="str">
        <f>VLOOKUP(D1552,[2]MINDANAO!$B:$C,2,0)</f>
        <v>XRM OFFROAD FI(DSX)</v>
      </c>
      <c r="H1552" s="67">
        <v>72378</v>
      </c>
      <c r="I1552" s="63" t="str">
        <f>VLOOKUP(L1552,'[3]NEW LEGEND 2026'!M:S,7,0)</f>
        <v>ULTIMATE</v>
      </c>
      <c r="J1552" s="67" t="s">
        <v>3954</v>
      </c>
      <c r="K1552" s="67" t="s">
        <v>3955</v>
      </c>
      <c r="L1552" s="67" t="s">
        <v>804</v>
      </c>
      <c r="M1552" s="63" t="str">
        <f>VLOOKUP(D1552,'[3]NEW LEGEND 2026'!G:I,3,0)</f>
        <v>HONDA</v>
      </c>
      <c r="N1552" s="63" t="str">
        <f>VLOOKUP(D1552,'[3]NEW LEGEND 2026'!G:J,4,0)</f>
        <v>WHITE/BLUE</v>
      </c>
      <c r="O1552" s="68" t="str">
        <f t="shared" si="145"/>
        <v>JUL</v>
      </c>
      <c r="P1552" s="68">
        <f t="shared" si="146"/>
        <v>20</v>
      </c>
      <c r="Q1552" s="68">
        <f t="shared" si="147"/>
        <v>2026</v>
      </c>
      <c r="R1552" s="69">
        <f t="shared" si="148"/>
        <v>-170.36453703704319</v>
      </c>
      <c r="S1552" s="69">
        <f t="shared" si="149"/>
        <v>69.310358796297805</v>
      </c>
      <c r="T1552" s="70" t="str">
        <f t="shared" si="144"/>
        <v>1-30 DAYS</v>
      </c>
      <c r="U1552" s="70" t="str">
        <f t="shared" si="144"/>
        <v>61-90 DAYS</v>
      </c>
    </row>
    <row r="1553" spans="1:21">
      <c r="A1553" s="63" t="str">
        <f>VLOOKUP(L1553,[1]Sheet1!$N:$P,3,0)</f>
        <v>M2 SAMAL</v>
      </c>
      <c r="B1553" s="66">
        <v>46220.615439814806</v>
      </c>
      <c r="C1553" s="66">
        <v>46223.369699074072</v>
      </c>
      <c r="D1553" s="67" t="s">
        <v>2075</v>
      </c>
      <c r="E1553" s="67" t="s">
        <v>2076</v>
      </c>
      <c r="F1553" s="1">
        <v>1</v>
      </c>
      <c r="G1553" s="63" t="str">
        <f>VLOOKUP(D1553,[2]MINDANAO!$B:$C,2,0)</f>
        <v>CLICK160 FI</v>
      </c>
      <c r="H1553" s="67">
        <v>104990</v>
      </c>
      <c r="I1553" s="63" t="str">
        <f>VLOOKUP(L1553,'[3]NEW LEGEND 2026'!M:S,7,0)</f>
        <v>ULTIMATE</v>
      </c>
      <c r="J1553" s="67" t="s">
        <v>3956</v>
      </c>
      <c r="K1553" s="67" t="s">
        <v>3957</v>
      </c>
      <c r="L1553" s="67" t="s">
        <v>731</v>
      </c>
      <c r="M1553" s="63" t="str">
        <f>VLOOKUP(D1553,'[3]NEW LEGEND 2026'!G:I,3,0)</f>
        <v>HONDA</v>
      </c>
      <c r="N1553" s="63" t="str">
        <f>VLOOKUP(D1553,'[3]NEW LEGEND 2026'!G:J,4,0)</f>
        <v>WHITE</v>
      </c>
      <c r="O1553" s="68" t="str">
        <f t="shared" si="145"/>
        <v>JUL</v>
      </c>
      <c r="P1553" s="68">
        <f t="shared" si="146"/>
        <v>20</v>
      </c>
      <c r="Q1553" s="68">
        <f t="shared" si="147"/>
        <v>2026</v>
      </c>
      <c r="R1553" s="69">
        <f t="shared" si="148"/>
        <v>-170.36969907407183</v>
      </c>
      <c r="S1553" s="69">
        <f t="shared" si="149"/>
        <v>-167.61543981480645</v>
      </c>
      <c r="T1553" s="70" t="str">
        <f t="shared" si="144"/>
        <v>1-30 DAYS</v>
      </c>
      <c r="U1553" s="70" t="str">
        <f t="shared" si="144"/>
        <v>1-30 DAYS</v>
      </c>
    </row>
    <row r="1554" spans="1:21">
      <c r="A1554" s="63" t="str">
        <f>VLOOKUP(L1554,[1]Sheet1!$N:$P,3,0)</f>
        <v>M2 SAMAL</v>
      </c>
      <c r="B1554" s="66">
        <v>46220.615439814806</v>
      </c>
      <c r="C1554" s="66">
        <v>46223.369699074072</v>
      </c>
      <c r="D1554" s="67" t="s">
        <v>2075</v>
      </c>
      <c r="E1554" s="67" t="s">
        <v>2076</v>
      </c>
      <c r="F1554" s="1">
        <v>1</v>
      </c>
      <c r="G1554" s="63" t="str">
        <f>VLOOKUP(D1554,[2]MINDANAO!$B:$C,2,0)</f>
        <v>CLICK160 FI</v>
      </c>
      <c r="H1554" s="67">
        <v>104990</v>
      </c>
      <c r="I1554" s="63" t="str">
        <f>VLOOKUP(L1554,'[3]NEW LEGEND 2026'!M:S,7,0)</f>
        <v>ULTIMATE</v>
      </c>
      <c r="J1554" s="67" t="s">
        <v>3958</v>
      </c>
      <c r="K1554" s="67" t="s">
        <v>3959</v>
      </c>
      <c r="L1554" s="67" t="s">
        <v>731</v>
      </c>
      <c r="M1554" s="63" t="str">
        <f>VLOOKUP(D1554,'[3]NEW LEGEND 2026'!G:I,3,0)</f>
        <v>HONDA</v>
      </c>
      <c r="N1554" s="63" t="str">
        <f>VLOOKUP(D1554,'[3]NEW LEGEND 2026'!G:J,4,0)</f>
        <v>WHITE</v>
      </c>
      <c r="O1554" s="68" t="str">
        <f t="shared" si="145"/>
        <v>JUL</v>
      </c>
      <c r="P1554" s="68">
        <f t="shared" si="146"/>
        <v>20</v>
      </c>
      <c r="Q1554" s="68">
        <f t="shared" si="147"/>
        <v>2026</v>
      </c>
      <c r="R1554" s="69">
        <f t="shared" si="148"/>
        <v>-170.36969907407183</v>
      </c>
      <c r="S1554" s="69">
        <f t="shared" si="149"/>
        <v>-167.61543981480645</v>
      </c>
      <c r="T1554" s="70" t="str">
        <f t="shared" ref="T1554:U1617" si="150">IF(R1554&lt;=30,"1-30 DAYS",IF(R1554&lt;=60,"31-60 DAYS",IF(R1554&lt;=90,"61-90 DAYS","91 DAYS UP")))</f>
        <v>1-30 DAYS</v>
      </c>
      <c r="U1554" s="70" t="str">
        <f t="shared" si="150"/>
        <v>1-30 DAYS</v>
      </c>
    </row>
    <row r="1555" spans="1:21">
      <c r="A1555" s="63" t="str">
        <f>VLOOKUP(L1555,[1]Sheet1!$N:$P,3,0)</f>
        <v>M2 SAMAL</v>
      </c>
      <c r="B1555" s="66">
        <v>46220.615439814806</v>
      </c>
      <c r="C1555" s="66">
        <v>46223.369699074072</v>
      </c>
      <c r="D1555" s="67" t="s">
        <v>2075</v>
      </c>
      <c r="E1555" s="67" t="s">
        <v>2076</v>
      </c>
      <c r="F1555" s="1">
        <v>1</v>
      </c>
      <c r="G1555" s="63" t="str">
        <f>VLOOKUP(D1555,[2]MINDANAO!$B:$C,2,0)</f>
        <v>CLICK160 FI</v>
      </c>
      <c r="H1555" s="67">
        <v>104990</v>
      </c>
      <c r="I1555" s="63" t="str">
        <f>VLOOKUP(L1555,'[3]NEW LEGEND 2026'!M:S,7,0)</f>
        <v>ULTIMATE</v>
      </c>
      <c r="J1555" s="67" t="s">
        <v>3960</v>
      </c>
      <c r="K1555" s="67" t="s">
        <v>3961</v>
      </c>
      <c r="L1555" s="67" t="s">
        <v>731</v>
      </c>
      <c r="M1555" s="63" t="str">
        <f>VLOOKUP(D1555,'[3]NEW LEGEND 2026'!G:I,3,0)</f>
        <v>HONDA</v>
      </c>
      <c r="N1555" s="63" t="str">
        <f>VLOOKUP(D1555,'[3]NEW LEGEND 2026'!G:J,4,0)</f>
        <v>WHITE</v>
      </c>
      <c r="O1555" s="68" t="str">
        <f t="shared" si="145"/>
        <v>JUL</v>
      </c>
      <c r="P1555" s="68">
        <f t="shared" si="146"/>
        <v>20</v>
      </c>
      <c r="Q1555" s="68">
        <f t="shared" si="147"/>
        <v>2026</v>
      </c>
      <c r="R1555" s="69">
        <f t="shared" si="148"/>
        <v>-170.36969907407183</v>
      </c>
      <c r="S1555" s="69">
        <f t="shared" si="149"/>
        <v>-167.61543981480645</v>
      </c>
      <c r="T1555" s="70" t="str">
        <f t="shared" si="150"/>
        <v>1-30 DAYS</v>
      </c>
      <c r="U1555" s="70" t="str">
        <f t="shared" si="150"/>
        <v>1-30 DAYS</v>
      </c>
    </row>
    <row r="1556" spans="1:21">
      <c r="A1556" s="63" t="str">
        <f>VLOOKUP(L1556,[1]Sheet1!$N:$P,3,0)</f>
        <v>M2 SAMAL</v>
      </c>
      <c r="B1556" s="66">
        <v>46220.615439814806</v>
      </c>
      <c r="C1556" s="66">
        <v>46223.369699074072</v>
      </c>
      <c r="D1556" s="67" t="s">
        <v>2075</v>
      </c>
      <c r="E1556" s="67" t="s">
        <v>2076</v>
      </c>
      <c r="F1556" s="1">
        <v>1</v>
      </c>
      <c r="G1556" s="63" t="str">
        <f>VLOOKUP(D1556,[2]MINDANAO!$B:$C,2,0)</f>
        <v>CLICK160 FI</v>
      </c>
      <c r="H1556" s="67">
        <v>104990</v>
      </c>
      <c r="I1556" s="63" t="str">
        <f>VLOOKUP(L1556,'[3]NEW LEGEND 2026'!M:S,7,0)</f>
        <v>ULTIMATE</v>
      </c>
      <c r="J1556" s="67" t="s">
        <v>3962</v>
      </c>
      <c r="K1556" s="67" t="s">
        <v>3963</v>
      </c>
      <c r="L1556" s="67" t="s">
        <v>731</v>
      </c>
      <c r="M1556" s="63" t="str">
        <f>VLOOKUP(D1556,'[3]NEW LEGEND 2026'!G:I,3,0)</f>
        <v>HONDA</v>
      </c>
      <c r="N1556" s="63" t="str">
        <f>VLOOKUP(D1556,'[3]NEW LEGEND 2026'!G:J,4,0)</f>
        <v>WHITE</v>
      </c>
      <c r="O1556" s="68" t="str">
        <f t="shared" si="145"/>
        <v>JUL</v>
      </c>
      <c r="P1556" s="68">
        <f t="shared" si="146"/>
        <v>20</v>
      </c>
      <c r="Q1556" s="68">
        <f t="shared" si="147"/>
        <v>2026</v>
      </c>
      <c r="R1556" s="69">
        <f t="shared" si="148"/>
        <v>-170.36969907407183</v>
      </c>
      <c r="S1556" s="69">
        <f t="shared" si="149"/>
        <v>-167.61543981480645</v>
      </c>
      <c r="T1556" s="70" t="str">
        <f t="shared" si="150"/>
        <v>1-30 DAYS</v>
      </c>
      <c r="U1556" s="70" t="str">
        <f t="shared" si="150"/>
        <v>1-30 DAYS</v>
      </c>
    </row>
    <row r="1557" spans="1:21">
      <c r="A1557" s="63" t="str">
        <f>VLOOKUP(L1557,[1]Sheet1!$N:$P,3,0)</f>
        <v>M2 SAMAL</v>
      </c>
      <c r="B1557" s="66">
        <v>46220.615439814806</v>
      </c>
      <c r="C1557" s="66">
        <v>46223.369699074072</v>
      </c>
      <c r="D1557" s="67" t="s">
        <v>2075</v>
      </c>
      <c r="E1557" s="67" t="s">
        <v>2076</v>
      </c>
      <c r="F1557" s="1">
        <v>1</v>
      </c>
      <c r="G1557" s="63" t="str">
        <f>VLOOKUP(D1557,[2]MINDANAO!$B:$C,2,0)</f>
        <v>CLICK160 FI</v>
      </c>
      <c r="H1557" s="67">
        <v>104990</v>
      </c>
      <c r="I1557" s="63" t="str">
        <f>VLOOKUP(L1557,'[3]NEW LEGEND 2026'!M:S,7,0)</f>
        <v>ULTIMATE</v>
      </c>
      <c r="J1557" s="67" t="s">
        <v>3964</v>
      </c>
      <c r="K1557" s="67" t="s">
        <v>3965</v>
      </c>
      <c r="L1557" s="67" t="s">
        <v>731</v>
      </c>
      <c r="M1557" s="63" t="str">
        <f>VLOOKUP(D1557,'[3]NEW LEGEND 2026'!G:I,3,0)</f>
        <v>HONDA</v>
      </c>
      <c r="N1557" s="63" t="str">
        <f>VLOOKUP(D1557,'[3]NEW LEGEND 2026'!G:J,4,0)</f>
        <v>WHITE</v>
      </c>
      <c r="O1557" s="68" t="str">
        <f t="shared" si="145"/>
        <v>JUL</v>
      </c>
      <c r="P1557" s="68">
        <f t="shared" si="146"/>
        <v>20</v>
      </c>
      <c r="Q1557" s="68">
        <f t="shared" si="147"/>
        <v>2026</v>
      </c>
      <c r="R1557" s="69">
        <f t="shared" si="148"/>
        <v>-170.36969907407183</v>
      </c>
      <c r="S1557" s="69">
        <f t="shared" si="149"/>
        <v>-167.61543981480645</v>
      </c>
      <c r="T1557" s="70" t="str">
        <f t="shared" si="150"/>
        <v>1-30 DAYS</v>
      </c>
      <c r="U1557" s="70" t="str">
        <f t="shared" si="150"/>
        <v>1-30 DAYS</v>
      </c>
    </row>
    <row r="1558" spans="1:21">
      <c r="A1558" s="63" t="str">
        <f>VLOOKUP(L1558,[1]Sheet1!$N:$P,3,0)</f>
        <v>M2 SAMAL</v>
      </c>
      <c r="B1558" s="66">
        <v>46220.615439814806</v>
      </c>
      <c r="C1558" s="66">
        <v>46223.369699074072</v>
      </c>
      <c r="D1558" s="67" t="s">
        <v>2075</v>
      </c>
      <c r="E1558" s="67" t="s">
        <v>2076</v>
      </c>
      <c r="F1558" s="1">
        <v>1</v>
      </c>
      <c r="G1558" s="63" t="str">
        <f>VLOOKUP(D1558,[2]MINDANAO!$B:$C,2,0)</f>
        <v>CLICK160 FI</v>
      </c>
      <c r="H1558" s="67">
        <v>104990</v>
      </c>
      <c r="I1558" s="63" t="str">
        <f>VLOOKUP(L1558,'[3]NEW LEGEND 2026'!M:S,7,0)</f>
        <v>ULTIMATE</v>
      </c>
      <c r="J1558" s="67" t="s">
        <v>3966</v>
      </c>
      <c r="K1558" s="67" t="s">
        <v>3967</v>
      </c>
      <c r="L1558" s="67" t="s">
        <v>731</v>
      </c>
      <c r="M1558" s="63" t="str">
        <f>VLOOKUP(D1558,'[3]NEW LEGEND 2026'!G:I,3,0)</f>
        <v>HONDA</v>
      </c>
      <c r="N1558" s="63" t="str">
        <f>VLOOKUP(D1558,'[3]NEW LEGEND 2026'!G:J,4,0)</f>
        <v>WHITE</v>
      </c>
      <c r="O1558" s="68" t="str">
        <f t="shared" si="145"/>
        <v>JUL</v>
      </c>
      <c r="P1558" s="68">
        <f t="shared" si="146"/>
        <v>20</v>
      </c>
      <c r="Q1558" s="68">
        <f t="shared" si="147"/>
        <v>2026</v>
      </c>
      <c r="R1558" s="69">
        <f t="shared" si="148"/>
        <v>-170.36969907407183</v>
      </c>
      <c r="S1558" s="69">
        <f t="shared" si="149"/>
        <v>-167.61543981480645</v>
      </c>
      <c r="T1558" s="70" t="str">
        <f t="shared" si="150"/>
        <v>1-30 DAYS</v>
      </c>
      <c r="U1558" s="70" t="str">
        <f t="shared" si="150"/>
        <v>1-30 DAYS</v>
      </c>
    </row>
    <row r="1559" spans="1:21">
      <c r="A1559" s="63" t="str">
        <f>VLOOKUP(L1559,[1]Sheet1!$N:$P,3,0)</f>
        <v>M2 SAMAL</v>
      </c>
      <c r="B1559" s="66">
        <v>46220.615439814806</v>
      </c>
      <c r="C1559" s="66">
        <v>46223.369699074072</v>
      </c>
      <c r="D1559" s="67" t="s">
        <v>2075</v>
      </c>
      <c r="E1559" s="67" t="s">
        <v>2076</v>
      </c>
      <c r="F1559" s="1">
        <v>1</v>
      </c>
      <c r="G1559" s="63" t="str">
        <f>VLOOKUP(D1559,[2]MINDANAO!$B:$C,2,0)</f>
        <v>CLICK160 FI</v>
      </c>
      <c r="H1559" s="67">
        <v>104990</v>
      </c>
      <c r="I1559" s="63" t="str">
        <f>VLOOKUP(L1559,'[3]NEW LEGEND 2026'!M:S,7,0)</f>
        <v>ULTIMATE</v>
      </c>
      <c r="J1559" s="67" t="s">
        <v>3968</v>
      </c>
      <c r="K1559" s="67" t="s">
        <v>3969</v>
      </c>
      <c r="L1559" s="67" t="s">
        <v>731</v>
      </c>
      <c r="M1559" s="63" t="str">
        <f>VLOOKUP(D1559,'[3]NEW LEGEND 2026'!G:I,3,0)</f>
        <v>HONDA</v>
      </c>
      <c r="N1559" s="63" t="str">
        <f>VLOOKUP(D1559,'[3]NEW LEGEND 2026'!G:J,4,0)</f>
        <v>WHITE</v>
      </c>
      <c r="O1559" s="68" t="str">
        <f t="shared" si="145"/>
        <v>JUL</v>
      </c>
      <c r="P1559" s="68">
        <f t="shared" si="146"/>
        <v>20</v>
      </c>
      <c r="Q1559" s="68">
        <f t="shared" si="147"/>
        <v>2026</v>
      </c>
      <c r="R1559" s="69">
        <f t="shared" si="148"/>
        <v>-170.36969907407183</v>
      </c>
      <c r="S1559" s="69">
        <f t="shared" si="149"/>
        <v>-167.61543981480645</v>
      </c>
      <c r="T1559" s="70" t="str">
        <f t="shared" si="150"/>
        <v>1-30 DAYS</v>
      </c>
      <c r="U1559" s="70" t="str">
        <f t="shared" si="150"/>
        <v>1-30 DAYS</v>
      </c>
    </row>
    <row r="1560" spans="1:21">
      <c r="A1560" s="63" t="str">
        <f>VLOOKUP(L1560,[1]Sheet1!$N:$P,3,0)</f>
        <v>M2 SAMAL</v>
      </c>
      <c r="B1560" s="66">
        <v>46220.620393518519</v>
      </c>
      <c r="C1560" s="66">
        <v>46223.369699074072</v>
      </c>
      <c r="D1560" s="67" t="s">
        <v>1042</v>
      </c>
      <c r="E1560" s="67" t="s">
        <v>1043</v>
      </c>
      <c r="F1560" s="1">
        <v>1</v>
      </c>
      <c r="G1560" s="63" t="str">
        <f>VLOOKUP(D1560,[2]MINDANAO!$B:$C,2,0)</f>
        <v>SMASH(SPOKE)</v>
      </c>
      <c r="H1560" s="67">
        <v>61202</v>
      </c>
      <c r="I1560" s="63" t="str">
        <f>VLOOKUP(L1560,'[3]NEW LEGEND 2026'!M:S,7,0)</f>
        <v>ULTIMATE</v>
      </c>
      <c r="J1560" s="67" t="s">
        <v>3970</v>
      </c>
      <c r="K1560" s="67" t="s">
        <v>3971</v>
      </c>
      <c r="L1560" s="67" t="s">
        <v>731</v>
      </c>
      <c r="M1560" s="63" t="str">
        <f>VLOOKUP(D1560,'[3]NEW LEGEND 2026'!G:I,3,0)</f>
        <v>SUZUKI</v>
      </c>
      <c r="N1560" s="63" t="str">
        <f>VLOOKUP(D1560,'[3]NEW LEGEND 2026'!G:J,4,0)</f>
        <v>E1GRYGRN</v>
      </c>
      <c r="O1560" s="68" t="str">
        <f t="shared" si="145"/>
        <v>JUL</v>
      </c>
      <c r="P1560" s="68">
        <f t="shared" si="146"/>
        <v>20</v>
      </c>
      <c r="Q1560" s="68">
        <f t="shared" si="147"/>
        <v>2026</v>
      </c>
      <c r="R1560" s="69">
        <f t="shared" si="148"/>
        <v>-170.36969907407183</v>
      </c>
      <c r="S1560" s="69">
        <f t="shared" si="149"/>
        <v>-167.62039351851854</v>
      </c>
      <c r="T1560" s="70" t="str">
        <f t="shared" si="150"/>
        <v>1-30 DAYS</v>
      </c>
      <c r="U1560" s="70" t="str">
        <f t="shared" si="150"/>
        <v>1-30 DAYS</v>
      </c>
    </row>
    <row r="1561" spans="1:21">
      <c r="A1561" s="63" t="str">
        <f>VLOOKUP(L1561,[1]Sheet1!$N:$P,3,0)</f>
        <v>M2 SAMAL</v>
      </c>
      <c r="B1561" s="66">
        <v>46220.615439814806</v>
      </c>
      <c r="C1561" s="66">
        <v>46223.369699074072</v>
      </c>
      <c r="D1561" s="67" t="s">
        <v>2329</v>
      </c>
      <c r="E1561" s="67" t="s">
        <v>2330</v>
      </c>
      <c r="F1561" s="1">
        <v>1</v>
      </c>
      <c r="G1561" s="63" t="str">
        <f>VLOOKUP(D1561,[2]MINDANAO!$B:$C,2,0)</f>
        <v>CRF150</v>
      </c>
      <c r="H1561" s="67">
        <v>141790</v>
      </c>
      <c r="I1561" s="63" t="str">
        <f>VLOOKUP(L1561,'[3]NEW LEGEND 2026'!M:S,7,0)</f>
        <v>ULTIMATE</v>
      </c>
      <c r="J1561" s="67" t="s">
        <v>3972</v>
      </c>
      <c r="K1561" s="67" t="s">
        <v>3973</v>
      </c>
      <c r="L1561" s="67" t="s">
        <v>731</v>
      </c>
      <c r="M1561" s="63" t="str">
        <f>VLOOKUP(D1561,'[3]NEW LEGEND 2026'!G:I,3,0)</f>
        <v>HONDA</v>
      </c>
      <c r="N1561" s="63" t="str">
        <f>VLOOKUP(D1561,'[3]NEW LEGEND 2026'!G:J,4,0)</f>
        <v>BLACK</v>
      </c>
      <c r="O1561" s="68" t="str">
        <f t="shared" si="145"/>
        <v>JUL</v>
      </c>
      <c r="P1561" s="68">
        <f t="shared" si="146"/>
        <v>20</v>
      </c>
      <c r="Q1561" s="68">
        <f t="shared" si="147"/>
        <v>2026</v>
      </c>
      <c r="R1561" s="69">
        <f t="shared" si="148"/>
        <v>-170.36969907407183</v>
      </c>
      <c r="S1561" s="69">
        <f t="shared" si="149"/>
        <v>-167.61543981480645</v>
      </c>
      <c r="T1561" s="70" t="str">
        <f t="shared" si="150"/>
        <v>1-30 DAYS</v>
      </c>
      <c r="U1561" s="70" t="str">
        <f t="shared" si="150"/>
        <v>1-30 DAYS</v>
      </c>
    </row>
    <row r="1562" spans="1:21">
      <c r="A1562" s="63" t="str">
        <f>VLOOKUP(L1562,[1]Sheet1!$N:$P,3,0)</f>
        <v>M2 SAMAL</v>
      </c>
      <c r="B1562" s="66">
        <v>46220.615439814806</v>
      </c>
      <c r="C1562" s="66">
        <v>46223.369699074072</v>
      </c>
      <c r="D1562" s="67" t="s">
        <v>2329</v>
      </c>
      <c r="E1562" s="67" t="s">
        <v>2330</v>
      </c>
      <c r="F1562" s="1">
        <v>1</v>
      </c>
      <c r="G1562" s="63" t="str">
        <f>VLOOKUP(D1562,[2]MINDANAO!$B:$C,2,0)</f>
        <v>CRF150</v>
      </c>
      <c r="H1562" s="67">
        <v>141790</v>
      </c>
      <c r="I1562" s="63" t="str">
        <f>VLOOKUP(L1562,'[3]NEW LEGEND 2026'!M:S,7,0)</f>
        <v>ULTIMATE</v>
      </c>
      <c r="J1562" s="67" t="s">
        <v>3974</v>
      </c>
      <c r="K1562" s="67" t="s">
        <v>3975</v>
      </c>
      <c r="L1562" s="67" t="s">
        <v>731</v>
      </c>
      <c r="M1562" s="63" t="str">
        <f>VLOOKUP(D1562,'[3]NEW LEGEND 2026'!G:I,3,0)</f>
        <v>HONDA</v>
      </c>
      <c r="N1562" s="63" t="str">
        <f>VLOOKUP(D1562,'[3]NEW LEGEND 2026'!G:J,4,0)</f>
        <v>BLACK</v>
      </c>
      <c r="O1562" s="68" t="str">
        <f t="shared" si="145"/>
        <v>JUL</v>
      </c>
      <c r="P1562" s="68">
        <f t="shared" si="146"/>
        <v>20</v>
      </c>
      <c r="Q1562" s="68">
        <f t="shared" si="147"/>
        <v>2026</v>
      </c>
      <c r="R1562" s="69">
        <f t="shared" si="148"/>
        <v>-170.36969907407183</v>
      </c>
      <c r="S1562" s="69">
        <f t="shared" si="149"/>
        <v>-167.61543981480645</v>
      </c>
      <c r="T1562" s="70" t="str">
        <f t="shared" si="150"/>
        <v>1-30 DAYS</v>
      </c>
      <c r="U1562" s="70" t="str">
        <f t="shared" si="150"/>
        <v>1-30 DAYS</v>
      </c>
    </row>
    <row r="1563" spans="1:21">
      <c r="A1563" s="63" t="str">
        <f>VLOOKUP(L1563,[1]Sheet1!$N:$P,3,0)</f>
        <v>M2 SAMAL</v>
      </c>
      <c r="B1563" s="66">
        <v>46220.615439814806</v>
      </c>
      <c r="C1563" s="66">
        <v>46223.369699074072</v>
      </c>
      <c r="D1563" s="67" t="s">
        <v>2329</v>
      </c>
      <c r="E1563" s="67" t="s">
        <v>2330</v>
      </c>
      <c r="F1563" s="1">
        <v>1</v>
      </c>
      <c r="G1563" s="63" t="str">
        <f>VLOOKUP(D1563,[2]MINDANAO!$B:$C,2,0)</f>
        <v>CRF150</v>
      </c>
      <c r="H1563" s="67">
        <v>141790</v>
      </c>
      <c r="I1563" s="63" t="str">
        <f>VLOOKUP(L1563,'[3]NEW LEGEND 2026'!M:S,7,0)</f>
        <v>ULTIMATE</v>
      </c>
      <c r="J1563" s="67" t="s">
        <v>3976</v>
      </c>
      <c r="K1563" s="67" t="s">
        <v>3977</v>
      </c>
      <c r="L1563" s="67" t="s">
        <v>731</v>
      </c>
      <c r="M1563" s="63" t="str">
        <f>VLOOKUP(D1563,'[3]NEW LEGEND 2026'!G:I,3,0)</f>
        <v>HONDA</v>
      </c>
      <c r="N1563" s="63" t="str">
        <f>VLOOKUP(D1563,'[3]NEW LEGEND 2026'!G:J,4,0)</f>
        <v>BLACK</v>
      </c>
      <c r="O1563" s="68" t="str">
        <f t="shared" si="145"/>
        <v>JUL</v>
      </c>
      <c r="P1563" s="68">
        <f t="shared" si="146"/>
        <v>20</v>
      </c>
      <c r="Q1563" s="68">
        <f t="shared" si="147"/>
        <v>2026</v>
      </c>
      <c r="R1563" s="69">
        <f t="shared" si="148"/>
        <v>-170.36969907407183</v>
      </c>
      <c r="S1563" s="69">
        <f t="shared" si="149"/>
        <v>-167.61543981480645</v>
      </c>
      <c r="T1563" s="70" t="str">
        <f t="shared" si="150"/>
        <v>1-30 DAYS</v>
      </c>
      <c r="U1563" s="70" t="str">
        <f t="shared" si="150"/>
        <v>1-30 DAYS</v>
      </c>
    </row>
    <row r="1564" spans="1:21">
      <c r="A1564" s="63" t="str">
        <f>VLOOKUP(L1564,[1]Sheet1!$N:$P,3,0)</f>
        <v>M1 MARBEL</v>
      </c>
      <c r="B1564" s="66">
        <v>46219.42523148148</v>
      </c>
      <c r="C1564" s="66">
        <v>46223.384571759263</v>
      </c>
      <c r="D1564" s="67" t="s">
        <v>2165</v>
      </c>
      <c r="E1564" s="67" t="s">
        <v>2166</v>
      </c>
      <c r="F1564" s="1">
        <v>1</v>
      </c>
      <c r="G1564" s="63" t="str">
        <f>VLOOKUP(D1564,[2]MINDANAO!$B:$C,2,0)</f>
        <v>CLICK160 FI</v>
      </c>
      <c r="H1564" s="67">
        <v>104990</v>
      </c>
      <c r="I1564" s="63" t="str">
        <f>VLOOKUP(L1564,'[3]NEW LEGEND 2026'!M:S,7,0)</f>
        <v>MUTI</v>
      </c>
      <c r="J1564" s="67" t="s">
        <v>3978</v>
      </c>
      <c r="K1564" s="67" t="s">
        <v>3979</v>
      </c>
      <c r="L1564" s="67" t="s">
        <v>473</v>
      </c>
      <c r="M1564" s="63" t="str">
        <f>VLOOKUP(D1564,'[3]NEW LEGEND 2026'!G:I,3,0)</f>
        <v>HONDA</v>
      </c>
      <c r="N1564" s="63" t="str">
        <f>VLOOKUP(D1564,'[3]NEW LEGEND 2026'!G:J,4,0)</f>
        <v>SILVER</v>
      </c>
      <c r="O1564" s="68" t="str">
        <f t="shared" si="145"/>
        <v>JUL</v>
      </c>
      <c r="P1564" s="68">
        <f t="shared" si="146"/>
        <v>20</v>
      </c>
      <c r="Q1564" s="68">
        <f t="shared" si="147"/>
        <v>2026</v>
      </c>
      <c r="R1564" s="69">
        <f t="shared" si="148"/>
        <v>-170.38457175926305</v>
      </c>
      <c r="S1564" s="69">
        <f t="shared" si="149"/>
        <v>-166.4252314814803</v>
      </c>
      <c r="T1564" s="70" t="str">
        <f t="shared" si="150"/>
        <v>1-30 DAYS</v>
      </c>
      <c r="U1564" s="70" t="str">
        <f t="shared" si="150"/>
        <v>1-30 DAYS</v>
      </c>
    </row>
    <row r="1565" spans="1:21">
      <c r="A1565" s="63" t="str">
        <f>VLOOKUP(L1565,[1]Sheet1!$N:$P,3,0)</f>
        <v>M2 CALINAN</v>
      </c>
      <c r="B1565" s="66">
        <v>46220.640451388892</v>
      </c>
      <c r="C1565" s="66">
        <v>46223.415833333333</v>
      </c>
      <c r="D1565" s="67" t="s">
        <v>3980</v>
      </c>
      <c r="E1565" s="67" t="s">
        <v>3981</v>
      </c>
      <c r="F1565" s="1">
        <v>1</v>
      </c>
      <c r="G1565" s="63" t="str">
        <f>VLOOKUP(D1565,[2]MINDANAO!$B:$C,2,0)</f>
        <v>NAVI</v>
      </c>
      <c r="H1565" s="67">
        <v>58990</v>
      </c>
      <c r="I1565" s="63" t="str">
        <f>VLOOKUP(L1565,'[3]NEW LEGEND 2026'!M:S,7,0)</f>
        <v>ULTIMATE</v>
      </c>
      <c r="J1565" s="67" t="s">
        <v>3982</v>
      </c>
      <c r="K1565" s="67" t="s">
        <v>3983</v>
      </c>
      <c r="L1565" s="67" t="s">
        <v>871</v>
      </c>
      <c r="M1565" s="63" t="str">
        <f>VLOOKUP(D1565,'[3]NEW LEGEND 2026'!G:I,3,0)</f>
        <v>HONDA</v>
      </c>
      <c r="N1565" s="63" t="str">
        <f>VLOOKUP(D1565,'[3]NEW LEGEND 2026'!G:J,4,0)</f>
        <v>NEON PINK R</v>
      </c>
      <c r="O1565" s="68" t="str">
        <f t="shared" si="145"/>
        <v>JUL</v>
      </c>
      <c r="P1565" s="68">
        <f t="shared" si="146"/>
        <v>20</v>
      </c>
      <c r="Q1565" s="68">
        <f t="shared" si="147"/>
        <v>2026</v>
      </c>
      <c r="R1565" s="69">
        <f t="shared" si="148"/>
        <v>-170.41583333333256</v>
      </c>
      <c r="S1565" s="69">
        <f t="shared" si="149"/>
        <v>-167.64045138889196</v>
      </c>
      <c r="T1565" s="70" t="str">
        <f t="shared" si="150"/>
        <v>1-30 DAYS</v>
      </c>
      <c r="U1565" s="70" t="str">
        <f t="shared" si="150"/>
        <v>1-30 DAYS</v>
      </c>
    </row>
    <row r="1566" spans="1:21">
      <c r="A1566" s="63" t="str">
        <f>VLOOKUP(L1566,[1]Sheet1!$N:$P,3,0)</f>
        <v>M2 CALINAN</v>
      </c>
      <c r="B1566" s="66">
        <v>46220.640451388892</v>
      </c>
      <c r="C1566" s="66">
        <v>46223.415833333333</v>
      </c>
      <c r="D1566" s="67" t="s">
        <v>2407</v>
      </c>
      <c r="E1566" s="67" t="s">
        <v>2408</v>
      </c>
      <c r="F1566" s="1">
        <v>1</v>
      </c>
      <c r="G1566" s="63" t="str">
        <f>VLOOKUP(D1566,[2]MINDANAO!$B:$C,2,0)</f>
        <v>CLICK160 FI</v>
      </c>
      <c r="H1566" s="67">
        <v>104990</v>
      </c>
      <c r="I1566" s="63" t="str">
        <f>VLOOKUP(L1566,'[3]NEW LEGEND 2026'!M:S,7,0)</f>
        <v>ULTIMATE</v>
      </c>
      <c r="J1566" s="67" t="s">
        <v>3984</v>
      </c>
      <c r="K1566" s="67" t="s">
        <v>3985</v>
      </c>
      <c r="L1566" s="67" t="s">
        <v>871</v>
      </c>
      <c r="M1566" s="63" t="str">
        <f>VLOOKUP(D1566,'[3]NEW LEGEND 2026'!G:I,3,0)</f>
        <v>HONDA</v>
      </c>
      <c r="N1566" s="63" t="str">
        <f>VLOOKUP(D1566,'[3]NEW LEGEND 2026'!G:J,4,0)</f>
        <v>BLACK</v>
      </c>
      <c r="O1566" s="68" t="str">
        <f t="shared" si="145"/>
        <v>JUL</v>
      </c>
      <c r="P1566" s="68">
        <f t="shared" si="146"/>
        <v>20</v>
      </c>
      <c r="Q1566" s="68">
        <f t="shared" si="147"/>
        <v>2026</v>
      </c>
      <c r="R1566" s="69">
        <f t="shared" si="148"/>
        <v>-170.41583333333256</v>
      </c>
      <c r="S1566" s="69">
        <f t="shared" si="149"/>
        <v>-167.64045138889196</v>
      </c>
      <c r="T1566" s="70" t="str">
        <f t="shared" si="150"/>
        <v>1-30 DAYS</v>
      </c>
      <c r="U1566" s="70" t="str">
        <f t="shared" si="150"/>
        <v>1-30 DAYS</v>
      </c>
    </row>
    <row r="1567" spans="1:21">
      <c r="A1567" s="63" t="str">
        <f>VLOOKUP(L1567,[1]Sheet1!$N:$P,3,0)</f>
        <v>M2 CALINAN</v>
      </c>
      <c r="B1567" s="66">
        <v>46220.640451388892</v>
      </c>
      <c r="C1567" s="66">
        <v>46223.415833333333</v>
      </c>
      <c r="D1567" s="67" t="s">
        <v>2075</v>
      </c>
      <c r="E1567" s="67" t="s">
        <v>2076</v>
      </c>
      <c r="F1567" s="1">
        <v>1</v>
      </c>
      <c r="G1567" s="63" t="str">
        <f>VLOOKUP(D1567,[2]MINDANAO!$B:$C,2,0)</f>
        <v>CLICK160 FI</v>
      </c>
      <c r="H1567" s="67">
        <v>104990</v>
      </c>
      <c r="I1567" s="63" t="str">
        <f>VLOOKUP(L1567,'[3]NEW LEGEND 2026'!M:S,7,0)</f>
        <v>ULTIMATE</v>
      </c>
      <c r="J1567" s="67" t="s">
        <v>3986</v>
      </c>
      <c r="K1567" s="67" t="s">
        <v>3987</v>
      </c>
      <c r="L1567" s="67" t="s">
        <v>871</v>
      </c>
      <c r="M1567" s="63" t="str">
        <f>VLOOKUP(D1567,'[3]NEW LEGEND 2026'!G:I,3,0)</f>
        <v>HONDA</v>
      </c>
      <c r="N1567" s="63" t="str">
        <f>VLOOKUP(D1567,'[3]NEW LEGEND 2026'!G:J,4,0)</f>
        <v>WHITE</v>
      </c>
      <c r="O1567" s="68" t="str">
        <f t="shared" si="145"/>
        <v>JUL</v>
      </c>
      <c r="P1567" s="68">
        <f t="shared" si="146"/>
        <v>20</v>
      </c>
      <c r="Q1567" s="68">
        <f t="shared" si="147"/>
        <v>2026</v>
      </c>
      <c r="R1567" s="69">
        <f t="shared" si="148"/>
        <v>-170.41583333333256</v>
      </c>
      <c r="S1567" s="69">
        <f t="shared" si="149"/>
        <v>-167.64045138889196</v>
      </c>
      <c r="T1567" s="70" t="str">
        <f t="shared" si="150"/>
        <v>1-30 DAYS</v>
      </c>
      <c r="U1567" s="70" t="str">
        <f t="shared" si="150"/>
        <v>1-30 DAYS</v>
      </c>
    </row>
    <row r="1568" spans="1:21">
      <c r="A1568" s="63" t="str">
        <f>VLOOKUP(L1568,[1]Sheet1!$N:$P,3,0)</f>
        <v>M2 SURIGAO</v>
      </c>
      <c r="B1568" s="66">
        <v>46219.570509259262</v>
      </c>
      <c r="C1568" s="66">
        <v>46223.416122685187</v>
      </c>
      <c r="D1568" s="67" t="s">
        <v>2329</v>
      </c>
      <c r="E1568" s="67" t="s">
        <v>2330</v>
      </c>
      <c r="F1568" s="1">
        <v>1</v>
      </c>
      <c r="G1568" s="63" t="str">
        <f>VLOOKUP(D1568,[2]MINDANAO!$B:$C,2,0)</f>
        <v>CRF150</v>
      </c>
      <c r="H1568" s="67">
        <v>141790</v>
      </c>
      <c r="I1568" s="63" t="str">
        <f>VLOOKUP(L1568,'[3]NEW LEGEND 2026'!M:S,7,0)</f>
        <v>ULTIMATE</v>
      </c>
      <c r="J1568" s="67" t="s">
        <v>3988</v>
      </c>
      <c r="K1568" s="67" t="s">
        <v>3989</v>
      </c>
      <c r="L1568" s="67" t="s">
        <v>1214</v>
      </c>
      <c r="M1568" s="63" t="str">
        <f>VLOOKUP(D1568,'[3]NEW LEGEND 2026'!G:I,3,0)</f>
        <v>HONDA</v>
      </c>
      <c r="N1568" s="63" t="str">
        <f>VLOOKUP(D1568,'[3]NEW LEGEND 2026'!G:J,4,0)</f>
        <v>BLACK</v>
      </c>
      <c r="O1568" s="68" t="str">
        <f t="shared" si="145"/>
        <v>JUL</v>
      </c>
      <c r="P1568" s="68">
        <f t="shared" si="146"/>
        <v>20</v>
      </c>
      <c r="Q1568" s="68">
        <f t="shared" si="147"/>
        <v>2026</v>
      </c>
      <c r="R1568" s="69">
        <f t="shared" si="148"/>
        <v>-170.41612268518656</v>
      </c>
      <c r="S1568" s="69">
        <f t="shared" si="149"/>
        <v>-166.5705092592616</v>
      </c>
      <c r="T1568" s="70" t="str">
        <f t="shared" si="150"/>
        <v>1-30 DAYS</v>
      </c>
      <c r="U1568" s="70" t="str">
        <f t="shared" si="150"/>
        <v>1-30 DAYS</v>
      </c>
    </row>
    <row r="1569" spans="1:21">
      <c r="A1569" s="63" t="str">
        <f>VLOOKUP(L1569,[1]Sheet1!$N:$P,3,0)</f>
        <v>M2 SURIGAO</v>
      </c>
      <c r="B1569" s="66">
        <v>46219.570509259262</v>
      </c>
      <c r="C1569" s="66">
        <v>46223.416122685187</v>
      </c>
      <c r="D1569" s="67" t="s">
        <v>2329</v>
      </c>
      <c r="E1569" s="67" t="s">
        <v>2330</v>
      </c>
      <c r="F1569" s="1">
        <v>1</v>
      </c>
      <c r="G1569" s="63" t="str">
        <f>VLOOKUP(D1569,[2]MINDANAO!$B:$C,2,0)</f>
        <v>CRF150</v>
      </c>
      <c r="H1569" s="67">
        <v>141790</v>
      </c>
      <c r="I1569" s="63" t="str">
        <f>VLOOKUP(L1569,'[3]NEW LEGEND 2026'!M:S,7,0)</f>
        <v>ULTIMATE</v>
      </c>
      <c r="J1569" s="67" t="s">
        <v>3990</v>
      </c>
      <c r="K1569" s="67" t="s">
        <v>3991</v>
      </c>
      <c r="L1569" s="67" t="s">
        <v>1214</v>
      </c>
      <c r="M1569" s="63" t="str">
        <f>VLOOKUP(D1569,'[3]NEW LEGEND 2026'!G:I,3,0)</f>
        <v>HONDA</v>
      </c>
      <c r="N1569" s="63" t="str">
        <f>VLOOKUP(D1569,'[3]NEW LEGEND 2026'!G:J,4,0)</f>
        <v>BLACK</v>
      </c>
      <c r="O1569" s="68" t="str">
        <f t="shared" si="145"/>
        <v>JUL</v>
      </c>
      <c r="P1569" s="68">
        <f t="shared" si="146"/>
        <v>20</v>
      </c>
      <c r="Q1569" s="68">
        <f t="shared" si="147"/>
        <v>2026</v>
      </c>
      <c r="R1569" s="69">
        <f t="shared" si="148"/>
        <v>-170.41612268518656</v>
      </c>
      <c r="S1569" s="69">
        <f t="shared" si="149"/>
        <v>-166.5705092592616</v>
      </c>
      <c r="T1569" s="70" t="str">
        <f t="shared" si="150"/>
        <v>1-30 DAYS</v>
      </c>
      <c r="U1569" s="70" t="str">
        <f t="shared" si="150"/>
        <v>1-30 DAYS</v>
      </c>
    </row>
    <row r="1570" spans="1:21">
      <c r="A1570" s="63" t="str">
        <f>VLOOKUP(L1570,[1]Sheet1!$N:$P,3,0)</f>
        <v>M2 TAGUM 3</v>
      </c>
      <c r="B1570" s="66">
        <v>46220.684814814813</v>
      </c>
      <c r="C1570" s="66">
        <v>46223.426921296297</v>
      </c>
      <c r="D1570" s="67" t="s">
        <v>2329</v>
      </c>
      <c r="E1570" s="67" t="s">
        <v>2330</v>
      </c>
      <c r="F1570" s="1">
        <v>1</v>
      </c>
      <c r="G1570" s="63" t="str">
        <f>VLOOKUP(D1570,[2]MINDANAO!$B:$C,2,0)</f>
        <v>CRF150</v>
      </c>
      <c r="H1570" s="67">
        <v>141790</v>
      </c>
      <c r="I1570" s="63" t="str">
        <f>VLOOKUP(L1570,'[3]NEW LEGEND 2026'!M:S,7,0)</f>
        <v>ULTIMATE</v>
      </c>
      <c r="J1570" s="67" t="s">
        <v>3992</v>
      </c>
      <c r="K1570" s="67" t="s">
        <v>3993</v>
      </c>
      <c r="L1570" s="67" t="s">
        <v>744</v>
      </c>
      <c r="M1570" s="63" t="str">
        <f>VLOOKUP(D1570,'[3]NEW LEGEND 2026'!G:I,3,0)</f>
        <v>HONDA</v>
      </c>
      <c r="N1570" s="63" t="str">
        <f>VLOOKUP(D1570,'[3]NEW LEGEND 2026'!G:J,4,0)</f>
        <v>BLACK</v>
      </c>
      <c r="O1570" s="68" t="str">
        <f t="shared" si="145"/>
        <v>JUL</v>
      </c>
      <c r="P1570" s="68">
        <f t="shared" si="146"/>
        <v>20</v>
      </c>
      <c r="Q1570" s="68">
        <f t="shared" si="147"/>
        <v>2026</v>
      </c>
      <c r="R1570" s="69">
        <f t="shared" si="148"/>
        <v>-170.42692129629722</v>
      </c>
      <c r="S1570" s="69">
        <f t="shared" si="149"/>
        <v>-167.68481481481285</v>
      </c>
      <c r="T1570" s="70" t="str">
        <f t="shared" si="150"/>
        <v>1-30 DAYS</v>
      </c>
      <c r="U1570" s="70" t="str">
        <f t="shared" si="150"/>
        <v>1-30 DAYS</v>
      </c>
    </row>
    <row r="1571" spans="1:21">
      <c r="A1571" s="63" t="str">
        <f>VLOOKUP(L1571,[1]Sheet1!$N:$P,3,0)</f>
        <v>M2 PANABO</v>
      </c>
      <c r="B1571" s="66">
        <v>46223.437222222223</v>
      </c>
      <c r="C1571" s="66">
        <v>46223.437222222223</v>
      </c>
      <c r="D1571" s="67" t="s">
        <v>663</v>
      </c>
      <c r="E1571" s="67" t="s">
        <v>664</v>
      </c>
      <c r="F1571" s="1">
        <v>1</v>
      </c>
      <c r="G1571" s="63" t="str">
        <f>VLOOKUP(D1571,[2]MINDANAO!$B:$C,2,0)</f>
        <v>CT125</v>
      </c>
      <c r="H1571" s="67">
        <v>58118</v>
      </c>
      <c r="I1571" s="63" t="str">
        <f>VLOOKUP(L1571,'[3]NEW LEGEND 2026'!M:S,7,0)</f>
        <v>ULTIMATE</v>
      </c>
      <c r="J1571" s="67" t="s">
        <v>3994</v>
      </c>
      <c r="K1571" s="67" t="s">
        <v>3995</v>
      </c>
      <c r="L1571" s="67" t="s">
        <v>929</v>
      </c>
      <c r="M1571" s="63" t="str">
        <f>VLOOKUP(D1571,'[3]NEW LEGEND 2026'!G:I,3,0)</f>
        <v>KAWASAKI</v>
      </c>
      <c r="N1571" s="63" t="str">
        <f>VLOOKUP(D1571,'[3]NEW LEGEND 2026'!G:J,4,0)</f>
        <v>BLACK/RED</v>
      </c>
      <c r="O1571" s="68" t="str">
        <f t="shared" si="145"/>
        <v>JUL</v>
      </c>
      <c r="P1571" s="68">
        <f t="shared" si="146"/>
        <v>20</v>
      </c>
      <c r="Q1571" s="68">
        <f t="shared" si="147"/>
        <v>2026</v>
      </c>
      <c r="R1571" s="69">
        <f t="shared" si="148"/>
        <v>-170.43722222222277</v>
      </c>
      <c r="S1571" s="69">
        <f t="shared" si="149"/>
        <v>-170.43722222222277</v>
      </c>
      <c r="T1571" s="70" t="str">
        <f t="shared" si="150"/>
        <v>1-30 DAYS</v>
      </c>
      <c r="U1571" s="70" t="str">
        <f t="shared" si="150"/>
        <v>1-30 DAYS</v>
      </c>
    </row>
    <row r="1572" spans="1:21">
      <c r="A1572" s="63" t="str">
        <f>VLOOKUP(L1572,[1]Sheet1!$N:$P,3,0)</f>
        <v>M2 PANABO</v>
      </c>
      <c r="B1572" s="66">
        <v>46223.437222222223</v>
      </c>
      <c r="C1572" s="66">
        <v>46223.437222222223</v>
      </c>
      <c r="D1572" s="67" t="s">
        <v>663</v>
      </c>
      <c r="E1572" s="67" t="s">
        <v>664</v>
      </c>
      <c r="F1572" s="1">
        <v>1</v>
      </c>
      <c r="G1572" s="63" t="str">
        <f>VLOOKUP(D1572,[2]MINDANAO!$B:$C,2,0)</f>
        <v>CT125</v>
      </c>
      <c r="H1572" s="67">
        <v>58118</v>
      </c>
      <c r="I1572" s="63" t="str">
        <f>VLOOKUP(L1572,'[3]NEW LEGEND 2026'!M:S,7,0)</f>
        <v>ULTIMATE</v>
      </c>
      <c r="J1572" s="67" t="s">
        <v>3996</v>
      </c>
      <c r="K1572" s="67" t="s">
        <v>3997</v>
      </c>
      <c r="L1572" s="67" t="s">
        <v>929</v>
      </c>
      <c r="M1572" s="63" t="str">
        <f>VLOOKUP(D1572,'[3]NEW LEGEND 2026'!G:I,3,0)</f>
        <v>KAWASAKI</v>
      </c>
      <c r="N1572" s="63" t="str">
        <f>VLOOKUP(D1572,'[3]NEW LEGEND 2026'!G:J,4,0)</f>
        <v>BLACK/RED</v>
      </c>
      <c r="O1572" s="68" t="str">
        <f t="shared" si="145"/>
        <v>JUL</v>
      </c>
      <c r="P1572" s="68">
        <f t="shared" si="146"/>
        <v>20</v>
      </c>
      <c r="Q1572" s="68">
        <f t="shared" si="147"/>
        <v>2026</v>
      </c>
      <c r="R1572" s="69">
        <f t="shared" si="148"/>
        <v>-170.43722222222277</v>
      </c>
      <c r="S1572" s="69">
        <f t="shared" si="149"/>
        <v>-170.43722222222277</v>
      </c>
      <c r="T1572" s="70" t="str">
        <f t="shared" si="150"/>
        <v>1-30 DAYS</v>
      </c>
      <c r="U1572" s="70" t="str">
        <f t="shared" si="150"/>
        <v>1-30 DAYS</v>
      </c>
    </row>
    <row r="1573" spans="1:21">
      <c r="A1573" s="63" t="str">
        <f>VLOOKUP(L1573,[1]Sheet1!$N:$P,3,0)</f>
        <v>M2 PANABO</v>
      </c>
      <c r="B1573" s="66">
        <v>46223.437222222223</v>
      </c>
      <c r="C1573" s="66">
        <v>46223.437222222223</v>
      </c>
      <c r="D1573" s="67" t="s">
        <v>663</v>
      </c>
      <c r="E1573" s="67" t="s">
        <v>664</v>
      </c>
      <c r="F1573" s="1">
        <v>1</v>
      </c>
      <c r="G1573" s="63" t="str">
        <f>VLOOKUP(D1573,[2]MINDANAO!$B:$C,2,0)</f>
        <v>CT125</v>
      </c>
      <c r="H1573" s="67">
        <v>58118</v>
      </c>
      <c r="I1573" s="63" t="str">
        <f>VLOOKUP(L1573,'[3]NEW LEGEND 2026'!M:S,7,0)</f>
        <v>ULTIMATE</v>
      </c>
      <c r="J1573" s="67" t="s">
        <v>3998</v>
      </c>
      <c r="K1573" s="67" t="s">
        <v>3999</v>
      </c>
      <c r="L1573" s="67" t="s">
        <v>929</v>
      </c>
      <c r="M1573" s="63" t="str">
        <f>VLOOKUP(D1573,'[3]NEW LEGEND 2026'!G:I,3,0)</f>
        <v>KAWASAKI</v>
      </c>
      <c r="N1573" s="63" t="str">
        <f>VLOOKUP(D1573,'[3]NEW LEGEND 2026'!G:J,4,0)</f>
        <v>BLACK/RED</v>
      </c>
      <c r="O1573" s="68" t="str">
        <f t="shared" si="145"/>
        <v>JUL</v>
      </c>
      <c r="P1573" s="68">
        <f t="shared" si="146"/>
        <v>20</v>
      </c>
      <c r="Q1573" s="68">
        <f t="shared" si="147"/>
        <v>2026</v>
      </c>
      <c r="R1573" s="69">
        <f t="shared" si="148"/>
        <v>-170.43722222222277</v>
      </c>
      <c r="S1573" s="69">
        <f t="shared" si="149"/>
        <v>-170.43722222222277</v>
      </c>
      <c r="T1573" s="70" t="str">
        <f t="shared" si="150"/>
        <v>1-30 DAYS</v>
      </c>
      <c r="U1573" s="70" t="str">
        <f t="shared" si="150"/>
        <v>1-30 DAYS</v>
      </c>
    </row>
    <row r="1574" spans="1:21">
      <c r="A1574" s="63" t="str">
        <f>VLOOKUP(L1574,[1]Sheet1!$N:$P,3,0)</f>
        <v>M2 PANABO</v>
      </c>
      <c r="B1574" s="66">
        <v>46223.437222222223</v>
      </c>
      <c r="C1574" s="66">
        <v>46223.437222222223</v>
      </c>
      <c r="D1574" s="67" t="s">
        <v>663</v>
      </c>
      <c r="E1574" s="67" t="s">
        <v>664</v>
      </c>
      <c r="F1574" s="1">
        <v>1</v>
      </c>
      <c r="G1574" s="63" t="str">
        <f>VLOOKUP(D1574,[2]MINDANAO!$B:$C,2,0)</f>
        <v>CT125</v>
      </c>
      <c r="H1574" s="67">
        <v>58118</v>
      </c>
      <c r="I1574" s="63" t="str">
        <f>VLOOKUP(L1574,'[3]NEW LEGEND 2026'!M:S,7,0)</f>
        <v>ULTIMATE</v>
      </c>
      <c r="J1574" s="67" t="s">
        <v>4000</v>
      </c>
      <c r="K1574" s="67" t="s">
        <v>4001</v>
      </c>
      <c r="L1574" s="67" t="s">
        <v>929</v>
      </c>
      <c r="M1574" s="63" t="str">
        <f>VLOOKUP(D1574,'[3]NEW LEGEND 2026'!G:I,3,0)</f>
        <v>KAWASAKI</v>
      </c>
      <c r="N1574" s="63" t="str">
        <f>VLOOKUP(D1574,'[3]NEW LEGEND 2026'!G:J,4,0)</f>
        <v>BLACK/RED</v>
      </c>
      <c r="O1574" s="68" t="str">
        <f t="shared" si="145"/>
        <v>JUL</v>
      </c>
      <c r="P1574" s="68">
        <f t="shared" si="146"/>
        <v>20</v>
      </c>
      <c r="Q1574" s="68">
        <f t="shared" si="147"/>
        <v>2026</v>
      </c>
      <c r="R1574" s="69">
        <f t="shared" si="148"/>
        <v>-170.43722222222277</v>
      </c>
      <c r="S1574" s="69">
        <f t="shared" si="149"/>
        <v>-170.43722222222277</v>
      </c>
      <c r="T1574" s="70" t="str">
        <f t="shared" si="150"/>
        <v>1-30 DAYS</v>
      </c>
      <c r="U1574" s="70" t="str">
        <f t="shared" si="150"/>
        <v>1-30 DAYS</v>
      </c>
    </row>
    <row r="1575" spans="1:21">
      <c r="A1575" s="63" t="str">
        <f>VLOOKUP(L1575,[1]Sheet1!$N:$P,3,0)</f>
        <v>M2 PANABO</v>
      </c>
      <c r="B1575" s="66">
        <v>46223.4372337963</v>
      </c>
      <c r="C1575" s="66">
        <v>46223.437222222223</v>
      </c>
      <c r="D1575" s="67" t="s">
        <v>663</v>
      </c>
      <c r="E1575" s="67" t="s">
        <v>664</v>
      </c>
      <c r="F1575" s="1">
        <v>1</v>
      </c>
      <c r="G1575" s="63" t="str">
        <f>VLOOKUP(D1575,[2]MINDANAO!$B:$C,2,0)</f>
        <v>CT125</v>
      </c>
      <c r="H1575" s="67">
        <v>58118</v>
      </c>
      <c r="I1575" s="63" t="str">
        <f>VLOOKUP(L1575,'[3]NEW LEGEND 2026'!M:S,7,0)</f>
        <v>ULTIMATE</v>
      </c>
      <c r="J1575" s="67" t="s">
        <v>4002</v>
      </c>
      <c r="K1575" s="67" t="s">
        <v>4003</v>
      </c>
      <c r="L1575" s="67" t="s">
        <v>929</v>
      </c>
      <c r="M1575" s="63" t="str">
        <f>VLOOKUP(D1575,'[3]NEW LEGEND 2026'!G:I,3,0)</f>
        <v>KAWASAKI</v>
      </c>
      <c r="N1575" s="63" t="str">
        <f>VLOOKUP(D1575,'[3]NEW LEGEND 2026'!G:J,4,0)</f>
        <v>BLACK/RED</v>
      </c>
      <c r="O1575" s="68" t="str">
        <f t="shared" si="145"/>
        <v>JUL</v>
      </c>
      <c r="P1575" s="68">
        <f t="shared" si="146"/>
        <v>20</v>
      </c>
      <c r="Q1575" s="68">
        <f t="shared" si="147"/>
        <v>2026</v>
      </c>
      <c r="R1575" s="69">
        <f t="shared" si="148"/>
        <v>-170.43722222222277</v>
      </c>
      <c r="S1575" s="69">
        <f t="shared" si="149"/>
        <v>-170.43723379629955</v>
      </c>
      <c r="T1575" s="70" t="str">
        <f t="shared" si="150"/>
        <v>1-30 DAYS</v>
      </c>
      <c r="U1575" s="70" t="str">
        <f t="shared" si="150"/>
        <v>1-30 DAYS</v>
      </c>
    </row>
    <row r="1576" spans="1:21">
      <c r="A1576" s="63" t="str">
        <f>VLOOKUP(L1576,[1]Sheet1!$N:$P,3,0)</f>
        <v>M2 PANABO</v>
      </c>
      <c r="B1576" s="66">
        <v>46223.4372337963</v>
      </c>
      <c r="C1576" s="66">
        <v>46223.437222222223</v>
      </c>
      <c r="D1576" s="67" t="s">
        <v>663</v>
      </c>
      <c r="E1576" s="67" t="s">
        <v>664</v>
      </c>
      <c r="F1576" s="1">
        <v>1</v>
      </c>
      <c r="G1576" s="63" t="str">
        <f>VLOOKUP(D1576,[2]MINDANAO!$B:$C,2,0)</f>
        <v>CT125</v>
      </c>
      <c r="H1576" s="67">
        <v>58118</v>
      </c>
      <c r="I1576" s="63" t="str">
        <f>VLOOKUP(L1576,'[3]NEW LEGEND 2026'!M:S,7,0)</f>
        <v>ULTIMATE</v>
      </c>
      <c r="J1576" s="67" t="s">
        <v>4004</v>
      </c>
      <c r="K1576" s="67" t="s">
        <v>4005</v>
      </c>
      <c r="L1576" s="67" t="s">
        <v>929</v>
      </c>
      <c r="M1576" s="63" t="str">
        <f>VLOOKUP(D1576,'[3]NEW LEGEND 2026'!G:I,3,0)</f>
        <v>KAWASAKI</v>
      </c>
      <c r="N1576" s="63" t="str">
        <f>VLOOKUP(D1576,'[3]NEW LEGEND 2026'!G:J,4,0)</f>
        <v>BLACK/RED</v>
      </c>
      <c r="O1576" s="68" t="str">
        <f t="shared" si="145"/>
        <v>JUL</v>
      </c>
      <c r="P1576" s="68">
        <f t="shared" si="146"/>
        <v>20</v>
      </c>
      <c r="Q1576" s="68">
        <f t="shared" si="147"/>
        <v>2026</v>
      </c>
      <c r="R1576" s="69">
        <f t="shared" si="148"/>
        <v>-170.43722222222277</v>
      </c>
      <c r="S1576" s="69">
        <f t="shared" si="149"/>
        <v>-170.43723379629955</v>
      </c>
      <c r="T1576" s="70" t="str">
        <f t="shared" si="150"/>
        <v>1-30 DAYS</v>
      </c>
      <c r="U1576" s="70" t="str">
        <f t="shared" si="150"/>
        <v>1-30 DAYS</v>
      </c>
    </row>
    <row r="1577" spans="1:21">
      <c r="A1577" s="63" t="str">
        <f>VLOOKUP(L1577,[1]Sheet1!$N:$P,3,0)</f>
        <v>M2 PANABO</v>
      </c>
      <c r="B1577" s="66">
        <v>46223.4372337963</v>
      </c>
      <c r="C1577" s="66">
        <v>46223.437222222223</v>
      </c>
      <c r="D1577" s="67" t="s">
        <v>663</v>
      </c>
      <c r="E1577" s="67" t="s">
        <v>664</v>
      </c>
      <c r="F1577" s="1">
        <v>1</v>
      </c>
      <c r="G1577" s="63" t="str">
        <f>VLOOKUP(D1577,[2]MINDANAO!$B:$C,2,0)</f>
        <v>CT125</v>
      </c>
      <c r="H1577" s="67">
        <v>58118</v>
      </c>
      <c r="I1577" s="63" t="str">
        <f>VLOOKUP(L1577,'[3]NEW LEGEND 2026'!M:S,7,0)</f>
        <v>ULTIMATE</v>
      </c>
      <c r="J1577" s="67" t="s">
        <v>4006</v>
      </c>
      <c r="K1577" s="67" t="s">
        <v>4007</v>
      </c>
      <c r="L1577" s="67" t="s">
        <v>929</v>
      </c>
      <c r="M1577" s="63" t="str">
        <f>VLOOKUP(D1577,'[3]NEW LEGEND 2026'!G:I,3,0)</f>
        <v>KAWASAKI</v>
      </c>
      <c r="N1577" s="63" t="str">
        <f>VLOOKUP(D1577,'[3]NEW LEGEND 2026'!G:J,4,0)</f>
        <v>BLACK/RED</v>
      </c>
      <c r="O1577" s="68" t="str">
        <f t="shared" si="145"/>
        <v>JUL</v>
      </c>
      <c r="P1577" s="68">
        <f t="shared" si="146"/>
        <v>20</v>
      </c>
      <c r="Q1577" s="68">
        <f t="shared" si="147"/>
        <v>2026</v>
      </c>
      <c r="R1577" s="69">
        <f t="shared" si="148"/>
        <v>-170.43722222222277</v>
      </c>
      <c r="S1577" s="69">
        <f t="shared" si="149"/>
        <v>-170.43723379629955</v>
      </c>
      <c r="T1577" s="70" t="str">
        <f t="shared" si="150"/>
        <v>1-30 DAYS</v>
      </c>
      <c r="U1577" s="70" t="str">
        <f t="shared" si="150"/>
        <v>1-30 DAYS</v>
      </c>
    </row>
    <row r="1578" spans="1:21">
      <c r="A1578" s="63" t="str">
        <f>VLOOKUP(L1578,[1]Sheet1!$N:$P,3,0)</f>
        <v>M2 PANABO</v>
      </c>
      <c r="B1578" s="66">
        <v>46223.4372337963</v>
      </c>
      <c r="C1578" s="66">
        <v>46223.437222222223</v>
      </c>
      <c r="D1578" s="67" t="s">
        <v>663</v>
      </c>
      <c r="E1578" s="67" t="s">
        <v>664</v>
      </c>
      <c r="F1578" s="1">
        <v>1</v>
      </c>
      <c r="G1578" s="63" t="str">
        <f>VLOOKUP(D1578,[2]MINDANAO!$B:$C,2,0)</f>
        <v>CT125</v>
      </c>
      <c r="H1578" s="67">
        <v>58118</v>
      </c>
      <c r="I1578" s="63" t="str">
        <f>VLOOKUP(L1578,'[3]NEW LEGEND 2026'!M:S,7,0)</f>
        <v>ULTIMATE</v>
      </c>
      <c r="J1578" s="67" t="s">
        <v>4008</v>
      </c>
      <c r="K1578" s="67" t="s">
        <v>4009</v>
      </c>
      <c r="L1578" s="67" t="s">
        <v>929</v>
      </c>
      <c r="M1578" s="63" t="str">
        <f>VLOOKUP(D1578,'[3]NEW LEGEND 2026'!G:I,3,0)</f>
        <v>KAWASAKI</v>
      </c>
      <c r="N1578" s="63" t="str">
        <f>VLOOKUP(D1578,'[3]NEW LEGEND 2026'!G:J,4,0)</f>
        <v>BLACK/RED</v>
      </c>
      <c r="O1578" s="68" t="str">
        <f t="shared" si="145"/>
        <v>JUL</v>
      </c>
      <c r="P1578" s="68">
        <f t="shared" si="146"/>
        <v>20</v>
      </c>
      <c r="Q1578" s="68">
        <f t="shared" si="147"/>
        <v>2026</v>
      </c>
      <c r="R1578" s="69">
        <f t="shared" si="148"/>
        <v>-170.43722222222277</v>
      </c>
      <c r="S1578" s="69">
        <f t="shared" si="149"/>
        <v>-170.43723379629955</v>
      </c>
      <c r="T1578" s="70" t="str">
        <f t="shared" si="150"/>
        <v>1-30 DAYS</v>
      </c>
      <c r="U1578" s="70" t="str">
        <f t="shared" si="150"/>
        <v>1-30 DAYS</v>
      </c>
    </row>
    <row r="1579" spans="1:21">
      <c r="A1579" s="63" t="str">
        <f>VLOOKUP(L1579,[1]Sheet1!$N:$P,3,0)</f>
        <v>M2 PANABO</v>
      </c>
      <c r="B1579" s="66">
        <v>46223.4372337963</v>
      </c>
      <c r="C1579" s="66">
        <v>46223.437222222223</v>
      </c>
      <c r="D1579" s="67" t="s">
        <v>663</v>
      </c>
      <c r="E1579" s="67" t="s">
        <v>664</v>
      </c>
      <c r="F1579" s="1">
        <v>1</v>
      </c>
      <c r="G1579" s="63" t="str">
        <f>VLOOKUP(D1579,[2]MINDANAO!$B:$C,2,0)</f>
        <v>CT125</v>
      </c>
      <c r="H1579" s="67">
        <v>58118</v>
      </c>
      <c r="I1579" s="63" t="str">
        <f>VLOOKUP(L1579,'[3]NEW LEGEND 2026'!M:S,7,0)</f>
        <v>ULTIMATE</v>
      </c>
      <c r="J1579" s="67" t="s">
        <v>4010</v>
      </c>
      <c r="K1579" s="67" t="s">
        <v>4011</v>
      </c>
      <c r="L1579" s="67" t="s">
        <v>929</v>
      </c>
      <c r="M1579" s="63" t="str">
        <f>VLOOKUP(D1579,'[3]NEW LEGEND 2026'!G:I,3,0)</f>
        <v>KAWASAKI</v>
      </c>
      <c r="N1579" s="63" t="str">
        <f>VLOOKUP(D1579,'[3]NEW LEGEND 2026'!G:J,4,0)</f>
        <v>BLACK/RED</v>
      </c>
      <c r="O1579" s="68" t="str">
        <f t="shared" si="145"/>
        <v>JUL</v>
      </c>
      <c r="P1579" s="68">
        <f t="shared" si="146"/>
        <v>20</v>
      </c>
      <c r="Q1579" s="68">
        <f t="shared" si="147"/>
        <v>2026</v>
      </c>
      <c r="R1579" s="69">
        <f t="shared" si="148"/>
        <v>-170.43722222222277</v>
      </c>
      <c r="S1579" s="69">
        <f t="shared" si="149"/>
        <v>-170.43723379629955</v>
      </c>
      <c r="T1579" s="70" t="str">
        <f t="shared" si="150"/>
        <v>1-30 DAYS</v>
      </c>
      <c r="U1579" s="70" t="str">
        <f t="shared" si="150"/>
        <v>1-30 DAYS</v>
      </c>
    </row>
    <row r="1580" spans="1:21">
      <c r="A1580" s="63" t="str">
        <f>VLOOKUP(L1580,[1]Sheet1!$N:$P,3,0)</f>
        <v>M2 PANABO</v>
      </c>
      <c r="B1580" s="66">
        <v>46223.4372337963</v>
      </c>
      <c r="C1580" s="66">
        <v>46223.437222222223</v>
      </c>
      <c r="D1580" s="67" t="s">
        <v>663</v>
      </c>
      <c r="E1580" s="67" t="s">
        <v>664</v>
      </c>
      <c r="F1580" s="1">
        <v>1</v>
      </c>
      <c r="G1580" s="63" t="str">
        <f>VLOOKUP(D1580,[2]MINDANAO!$B:$C,2,0)</f>
        <v>CT125</v>
      </c>
      <c r="H1580" s="67">
        <v>58118</v>
      </c>
      <c r="I1580" s="63" t="str">
        <f>VLOOKUP(L1580,'[3]NEW LEGEND 2026'!M:S,7,0)</f>
        <v>ULTIMATE</v>
      </c>
      <c r="J1580" s="67" t="s">
        <v>4012</v>
      </c>
      <c r="K1580" s="67" t="s">
        <v>4013</v>
      </c>
      <c r="L1580" s="67" t="s">
        <v>929</v>
      </c>
      <c r="M1580" s="63" t="str">
        <f>VLOOKUP(D1580,'[3]NEW LEGEND 2026'!G:I,3,0)</f>
        <v>KAWASAKI</v>
      </c>
      <c r="N1580" s="63" t="str">
        <f>VLOOKUP(D1580,'[3]NEW LEGEND 2026'!G:J,4,0)</f>
        <v>BLACK/RED</v>
      </c>
      <c r="O1580" s="68" t="str">
        <f t="shared" si="145"/>
        <v>JUL</v>
      </c>
      <c r="P1580" s="68">
        <f t="shared" si="146"/>
        <v>20</v>
      </c>
      <c r="Q1580" s="68">
        <f t="shared" si="147"/>
        <v>2026</v>
      </c>
      <c r="R1580" s="69">
        <f t="shared" si="148"/>
        <v>-170.43722222222277</v>
      </c>
      <c r="S1580" s="69">
        <f t="shared" si="149"/>
        <v>-170.43723379629955</v>
      </c>
      <c r="T1580" s="70" t="str">
        <f t="shared" si="150"/>
        <v>1-30 DAYS</v>
      </c>
      <c r="U1580" s="70" t="str">
        <f t="shared" si="150"/>
        <v>1-30 DAYS</v>
      </c>
    </row>
    <row r="1581" spans="1:21">
      <c r="A1581" s="63" t="str">
        <f>VLOOKUP(L1581,[1]Sheet1!$N:$P,3,0)</f>
        <v>M2 PANABO</v>
      </c>
      <c r="B1581" s="66">
        <v>46223.4372337963</v>
      </c>
      <c r="C1581" s="66">
        <v>46223.437222222223</v>
      </c>
      <c r="D1581" s="67" t="s">
        <v>907</v>
      </c>
      <c r="E1581" s="67" t="s">
        <v>908</v>
      </c>
      <c r="F1581" s="1">
        <v>1</v>
      </c>
      <c r="G1581" s="63" t="str">
        <f>VLOOKUP(D1581,[2]MINDANAO!$B:$C,2,0)</f>
        <v>CT125</v>
      </c>
      <c r="H1581" s="67">
        <v>59246</v>
      </c>
      <c r="I1581" s="63" t="str">
        <f>VLOOKUP(L1581,'[3]NEW LEGEND 2026'!M:S,7,0)</f>
        <v>ULTIMATE</v>
      </c>
      <c r="J1581" s="67" t="s">
        <v>4014</v>
      </c>
      <c r="K1581" s="67" t="s">
        <v>4015</v>
      </c>
      <c r="L1581" s="67" t="s">
        <v>929</v>
      </c>
      <c r="M1581" s="63" t="str">
        <f>VLOOKUP(D1581,'[3]NEW LEGEND 2026'!G:I,3,0)</f>
        <v>KAWASAKI</v>
      </c>
      <c r="N1581" s="63" t="str">
        <f>VLOOKUP(D1581,'[3]NEW LEGEND 2026'!G:J,4,0)</f>
        <v>BLACK/GRAY</v>
      </c>
      <c r="O1581" s="68" t="str">
        <f t="shared" si="145"/>
        <v>JUL</v>
      </c>
      <c r="P1581" s="68">
        <f t="shared" si="146"/>
        <v>20</v>
      </c>
      <c r="Q1581" s="68">
        <f t="shared" si="147"/>
        <v>2026</v>
      </c>
      <c r="R1581" s="69">
        <f t="shared" si="148"/>
        <v>-170.43722222222277</v>
      </c>
      <c r="S1581" s="69">
        <f t="shared" si="149"/>
        <v>-170.43723379629955</v>
      </c>
      <c r="T1581" s="70" t="str">
        <f t="shared" si="150"/>
        <v>1-30 DAYS</v>
      </c>
      <c r="U1581" s="70" t="str">
        <f t="shared" si="150"/>
        <v>1-30 DAYS</v>
      </c>
    </row>
    <row r="1582" spans="1:21">
      <c r="A1582" s="63" t="str">
        <f>VLOOKUP(L1582,[1]Sheet1!$N:$P,3,0)</f>
        <v>M2 PANABO</v>
      </c>
      <c r="B1582" s="66">
        <v>46223.4372337963</v>
      </c>
      <c r="C1582" s="66">
        <v>46223.437222222223</v>
      </c>
      <c r="D1582" s="67" t="s">
        <v>907</v>
      </c>
      <c r="E1582" s="67" t="s">
        <v>908</v>
      </c>
      <c r="F1582" s="1">
        <v>1</v>
      </c>
      <c r="G1582" s="63" t="str">
        <f>VLOOKUP(D1582,[2]MINDANAO!$B:$C,2,0)</f>
        <v>CT125</v>
      </c>
      <c r="H1582" s="67">
        <v>59246</v>
      </c>
      <c r="I1582" s="63" t="str">
        <f>VLOOKUP(L1582,'[3]NEW LEGEND 2026'!M:S,7,0)</f>
        <v>ULTIMATE</v>
      </c>
      <c r="J1582" s="67" t="s">
        <v>4016</v>
      </c>
      <c r="K1582" s="67" t="s">
        <v>4017</v>
      </c>
      <c r="L1582" s="67" t="s">
        <v>929</v>
      </c>
      <c r="M1582" s="63" t="str">
        <f>VLOOKUP(D1582,'[3]NEW LEGEND 2026'!G:I,3,0)</f>
        <v>KAWASAKI</v>
      </c>
      <c r="N1582" s="63" t="str">
        <f>VLOOKUP(D1582,'[3]NEW LEGEND 2026'!G:J,4,0)</f>
        <v>BLACK/GRAY</v>
      </c>
      <c r="O1582" s="68" t="str">
        <f t="shared" si="145"/>
        <v>JUL</v>
      </c>
      <c r="P1582" s="68">
        <f t="shared" si="146"/>
        <v>20</v>
      </c>
      <c r="Q1582" s="68">
        <f t="shared" si="147"/>
        <v>2026</v>
      </c>
      <c r="R1582" s="69">
        <f t="shared" si="148"/>
        <v>-170.43722222222277</v>
      </c>
      <c r="S1582" s="69">
        <f t="shared" si="149"/>
        <v>-170.43723379629955</v>
      </c>
      <c r="T1582" s="70" t="str">
        <f t="shared" si="150"/>
        <v>1-30 DAYS</v>
      </c>
      <c r="U1582" s="70" t="str">
        <f t="shared" si="150"/>
        <v>1-30 DAYS</v>
      </c>
    </row>
    <row r="1583" spans="1:21">
      <c r="A1583" s="63" t="str">
        <f>VLOOKUP(L1583,[1]Sheet1!$N:$P,3,0)</f>
        <v>M2 PANABO</v>
      </c>
      <c r="B1583" s="66">
        <v>46223.4372337963</v>
      </c>
      <c r="C1583" s="66">
        <v>46223.437222222223</v>
      </c>
      <c r="D1583" s="67" t="s">
        <v>907</v>
      </c>
      <c r="E1583" s="67" t="s">
        <v>908</v>
      </c>
      <c r="F1583" s="1">
        <v>1</v>
      </c>
      <c r="G1583" s="63" t="str">
        <f>VLOOKUP(D1583,[2]MINDANAO!$B:$C,2,0)</f>
        <v>CT125</v>
      </c>
      <c r="H1583" s="67">
        <v>59246</v>
      </c>
      <c r="I1583" s="63" t="str">
        <f>VLOOKUP(L1583,'[3]NEW LEGEND 2026'!M:S,7,0)</f>
        <v>ULTIMATE</v>
      </c>
      <c r="J1583" s="67" t="s">
        <v>4018</v>
      </c>
      <c r="K1583" s="67" t="s">
        <v>4019</v>
      </c>
      <c r="L1583" s="67" t="s">
        <v>929</v>
      </c>
      <c r="M1583" s="63" t="str">
        <f>VLOOKUP(D1583,'[3]NEW LEGEND 2026'!G:I,3,0)</f>
        <v>KAWASAKI</v>
      </c>
      <c r="N1583" s="63" t="str">
        <f>VLOOKUP(D1583,'[3]NEW LEGEND 2026'!G:J,4,0)</f>
        <v>BLACK/GRAY</v>
      </c>
      <c r="O1583" s="68" t="str">
        <f t="shared" si="145"/>
        <v>JUL</v>
      </c>
      <c r="P1583" s="68">
        <f t="shared" si="146"/>
        <v>20</v>
      </c>
      <c r="Q1583" s="68">
        <f t="shared" si="147"/>
        <v>2026</v>
      </c>
      <c r="R1583" s="69">
        <f t="shared" si="148"/>
        <v>-170.43722222222277</v>
      </c>
      <c r="S1583" s="69">
        <f t="shared" si="149"/>
        <v>-170.43723379629955</v>
      </c>
      <c r="T1583" s="70" t="str">
        <f t="shared" si="150"/>
        <v>1-30 DAYS</v>
      </c>
      <c r="U1583" s="70" t="str">
        <f t="shared" si="150"/>
        <v>1-30 DAYS</v>
      </c>
    </row>
    <row r="1584" spans="1:21">
      <c r="A1584" s="63" t="str">
        <f>VLOOKUP(L1584,[1]Sheet1!$N:$P,3,0)</f>
        <v>M2 PANABO</v>
      </c>
      <c r="B1584" s="66">
        <v>46223.4372337963</v>
      </c>
      <c r="C1584" s="66">
        <v>46223.437222222223</v>
      </c>
      <c r="D1584" s="67" t="s">
        <v>907</v>
      </c>
      <c r="E1584" s="67" t="s">
        <v>908</v>
      </c>
      <c r="F1584" s="1">
        <v>1</v>
      </c>
      <c r="G1584" s="63" t="str">
        <f>VLOOKUP(D1584,[2]MINDANAO!$B:$C,2,0)</f>
        <v>CT125</v>
      </c>
      <c r="H1584" s="67">
        <v>59246</v>
      </c>
      <c r="I1584" s="63" t="str">
        <f>VLOOKUP(L1584,'[3]NEW LEGEND 2026'!M:S,7,0)</f>
        <v>ULTIMATE</v>
      </c>
      <c r="J1584" s="67" t="s">
        <v>4020</v>
      </c>
      <c r="K1584" s="67" t="s">
        <v>4021</v>
      </c>
      <c r="L1584" s="67" t="s">
        <v>929</v>
      </c>
      <c r="M1584" s="63" t="str">
        <f>VLOOKUP(D1584,'[3]NEW LEGEND 2026'!G:I,3,0)</f>
        <v>KAWASAKI</v>
      </c>
      <c r="N1584" s="63" t="str">
        <f>VLOOKUP(D1584,'[3]NEW LEGEND 2026'!G:J,4,0)</f>
        <v>BLACK/GRAY</v>
      </c>
      <c r="O1584" s="68" t="str">
        <f t="shared" si="145"/>
        <v>JUL</v>
      </c>
      <c r="P1584" s="68">
        <f t="shared" si="146"/>
        <v>20</v>
      </c>
      <c r="Q1584" s="68">
        <f t="shared" si="147"/>
        <v>2026</v>
      </c>
      <c r="R1584" s="69">
        <f t="shared" si="148"/>
        <v>-170.43722222222277</v>
      </c>
      <c r="S1584" s="69">
        <f t="shared" si="149"/>
        <v>-170.43723379629955</v>
      </c>
      <c r="T1584" s="70" t="str">
        <f t="shared" si="150"/>
        <v>1-30 DAYS</v>
      </c>
      <c r="U1584" s="70" t="str">
        <f t="shared" si="150"/>
        <v>1-30 DAYS</v>
      </c>
    </row>
    <row r="1585" spans="1:21">
      <c r="A1585" s="63" t="str">
        <f>VLOOKUP(L1585,[1]Sheet1!$N:$P,3,0)</f>
        <v>M2 PANABO</v>
      </c>
      <c r="B1585" s="66">
        <v>46223.4372337963</v>
      </c>
      <c r="C1585" s="66">
        <v>46223.437222222223</v>
      </c>
      <c r="D1585" s="67" t="s">
        <v>907</v>
      </c>
      <c r="E1585" s="67" t="s">
        <v>908</v>
      </c>
      <c r="F1585" s="1">
        <v>1</v>
      </c>
      <c r="G1585" s="63" t="str">
        <f>VLOOKUP(D1585,[2]MINDANAO!$B:$C,2,0)</f>
        <v>CT125</v>
      </c>
      <c r="H1585" s="67">
        <v>59246</v>
      </c>
      <c r="I1585" s="63" t="str">
        <f>VLOOKUP(L1585,'[3]NEW LEGEND 2026'!M:S,7,0)</f>
        <v>ULTIMATE</v>
      </c>
      <c r="J1585" s="67" t="s">
        <v>4022</v>
      </c>
      <c r="K1585" s="67" t="s">
        <v>4023</v>
      </c>
      <c r="L1585" s="67" t="s">
        <v>929</v>
      </c>
      <c r="M1585" s="63" t="str">
        <f>VLOOKUP(D1585,'[3]NEW LEGEND 2026'!G:I,3,0)</f>
        <v>KAWASAKI</v>
      </c>
      <c r="N1585" s="63" t="str">
        <f>VLOOKUP(D1585,'[3]NEW LEGEND 2026'!G:J,4,0)</f>
        <v>BLACK/GRAY</v>
      </c>
      <c r="O1585" s="68" t="str">
        <f t="shared" si="145"/>
        <v>JUL</v>
      </c>
      <c r="P1585" s="68">
        <f t="shared" si="146"/>
        <v>20</v>
      </c>
      <c r="Q1585" s="68">
        <f t="shared" si="147"/>
        <v>2026</v>
      </c>
      <c r="R1585" s="69">
        <f t="shared" si="148"/>
        <v>-170.43722222222277</v>
      </c>
      <c r="S1585" s="69">
        <f t="shared" si="149"/>
        <v>-170.43723379629955</v>
      </c>
      <c r="T1585" s="70" t="str">
        <f t="shared" si="150"/>
        <v>1-30 DAYS</v>
      </c>
      <c r="U1585" s="70" t="str">
        <f t="shared" si="150"/>
        <v>1-30 DAYS</v>
      </c>
    </row>
    <row r="1586" spans="1:21">
      <c r="A1586" s="63" t="str">
        <f>VLOOKUP(L1586,[1]Sheet1!$N:$P,3,0)</f>
        <v>M2 PANABO</v>
      </c>
      <c r="B1586" s="66">
        <v>46223.4372337963</v>
      </c>
      <c r="C1586" s="66">
        <v>46223.437222222223</v>
      </c>
      <c r="D1586" s="67" t="s">
        <v>907</v>
      </c>
      <c r="E1586" s="67" t="s">
        <v>908</v>
      </c>
      <c r="F1586" s="1">
        <v>1</v>
      </c>
      <c r="G1586" s="63" t="str">
        <f>VLOOKUP(D1586,[2]MINDANAO!$B:$C,2,0)</f>
        <v>CT125</v>
      </c>
      <c r="H1586" s="67">
        <v>59246</v>
      </c>
      <c r="I1586" s="63" t="str">
        <f>VLOOKUP(L1586,'[3]NEW LEGEND 2026'!M:S,7,0)</f>
        <v>ULTIMATE</v>
      </c>
      <c r="J1586" s="67" t="s">
        <v>4024</v>
      </c>
      <c r="K1586" s="67" t="s">
        <v>4025</v>
      </c>
      <c r="L1586" s="67" t="s">
        <v>929</v>
      </c>
      <c r="M1586" s="63" t="str">
        <f>VLOOKUP(D1586,'[3]NEW LEGEND 2026'!G:I,3,0)</f>
        <v>KAWASAKI</v>
      </c>
      <c r="N1586" s="63" t="str">
        <f>VLOOKUP(D1586,'[3]NEW LEGEND 2026'!G:J,4,0)</f>
        <v>BLACK/GRAY</v>
      </c>
      <c r="O1586" s="68" t="str">
        <f t="shared" si="145"/>
        <v>JUL</v>
      </c>
      <c r="P1586" s="68">
        <f t="shared" si="146"/>
        <v>20</v>
      </c>
      <c r="Q1586" s="68">
        <f t="shared" si="147"/>
        <v>2026</v>
      </c>
      <c r="R1586" s="69">
        <f t="shared" si="148"/>
        <v>-170.43722222222277</v>
      </c>
      <c r="S1586" s="69">
        <f t="shared" si="149"/>
        <v>-170.43723379629955</v>
      </c>
      <c r="T1586" s="70" t="str">
        <f t="shared" si="150"/>
        <v>1-30 DAYS</v>
      </c>
      <c r="U1586" s="70" t="str">
        <f t="shared" si="150"/>
        <v>1-30 DAYS</v>
      </c>
    </row>
    <row r="1587" spans="1:21">
      <c r="A1587" s="63" t="str">
        <f>VLOOKUP(L1587,[1]Sheet1!$N:$P,3,0)</f>
        <v>M2 PANABO</v>
      </c>
      <c r="B1587" s="66">
        <v>46223.4372337963</v>
      </c>
      <c r="C1587" s="66">
        <v>46223.437222222223</v>
      </c>
      <c r="D1587" s="67" t="s">
        <v>907</v>
      </c>
      <c r="E1587" s="67" t="s">
        <v>908</v>
      </c>
      <c r="F1587" s="1">
        <v>1</v>
      </c>
      <c r="G1587" s="63" t="str">
        <f>VLOOKUP(D1587,[2]MINDANAO!$B:$C,2,0)</f>
        <v>CT125</v>
      </c>
      <c r="H1587" s="67">
        <v>59246</v>
      </c>
      <c r="I1587" s="63" t="str">
        <f>VLOOKUP(L1587,'[3]NEW LEGEND 2026'!M:S,7,0)</f>
        <v>ULTIMATE</v>
      </c>
      <c r="J1587" s="67" t="s">
        <v>4026</v>
      </c>
      <c r="K1587" s="67" t="s">
        <v>4027</v>
      </c>
      <c r="L1587" s="67" t="s">
        <v>929</v>
      </c>
      <c r="M1587" s="63" t="str">
        <f>VLOOKUP(D1587,'[3]NEW LEGEND 2026'!G:I,3,0)</f>
        <v>KAWASAKI</v>
      </c>
      <c r="N1587" s="63" t="str">
        <f>VLOOKUP(D1587,'[3]NEW LEGEND 2026'!G:J,4,0)</f>
        <v>BLACK/GRAY</v>
      </c>
      <c r="O1587" s="68" t="str">
        <f t="shared" si="145"/>
        <v>JUL</v>
      </c>
      <c r="P1587" s="68">
        <f t="shared" si="146"/>
        <v>20</v>
      </c>
      <c r="Q1587" s="68">
        <f t="shared" si="147"/>
        <v>2026</v>
      </c>
      <c r="R1587" s="69">
        <f t="shared" si="148"/>
        <v>-170.43722222222277</v>
      </c>
      <c r="S1587" s="69">
        <f t="shared" si="149"/>
        <v>-170.43723379629955</v>
      </c>
      <c r="T1587" s="70" t="str">
        <f t="shared" si="150"/>
        <v>1-30 DAYS</v>
      </c>
      <c r="U1587" s="70" t="str">
        <f t="shared" si="150"/>
        <v>1-30 DAYS</v>
      </c>
    </row>
    <row r="1588" spans="1:21">
      <c r="A1588" s="63" t="str">
        <f>VLOOKUP(L1588,[1]Sheet1!$N:$P,3,0)</f>
        <v>M2 PANABO</v>
      </c>
      <c r="B1588" s="66">
        <v>46223.4372337963</v>
      </c>
      <c r="C1588" s="66">
        <v>46223.437222222223</v>
      </c>
      <c r="D1588" s="67" t="s">
        <v>907</v>
      </c>
      <c r="E1588" s="67" t="s">
        <v>908</v>
      </c>
      <c r="F1588" s="1">
        <v>1</v>
      </c>
      <c r="G1588" s="63" t="str">
        <f>VLOOKUP(D1588,[2]MINDANAO!$B:$C,2,0)</f>
        <v>CT125</v>
      </c>
      <c r="H1588" s="67">
        <v>59246</v>
      </c>
      <c r="I1588" s="63" t="str">
        <f>VLOOKUP(L1588,'[3]NEW LEGEND 2026'!M:S,7,0)</f>
        <v>ULTIMATE</v>
      </c>
      <c r="J1588" s="67" t="s">
        <v>4028</v>
      </c>
      <c r="K1588" s="67" t="s">
        <v>4029</v>
      </c>
      <c r="L1588" s="67" t="s">
        <v>929</v>
      </c>
      <c r="M1588" s="63" t="str">
        <f>VLOOKUP(D1588,'[3]NEW LEGEND 2026'!G:I,3,0)</f>
        <v>KAWASAKI</v>
      </c>
      <c r="N1588" s="63" t="str">
        <f>VLOOKUP(D1588,'[3]NEW LEGEND 2026'!G:J,4,0)</f>
        <v>BLACK/GRAY</v>
      </c>
      <c r="O1588" s="68" t="str">
        <f t="shared" si="145"/>
        <v>JUL</v>
      </c>
      <c r="P1588" s="68">
        <f t="shared" si="146"/>
        <v>20</v>
      </c>
      <c r="Q1588" s="68">
        <f t="shared" si="147"/>
        <v>2026</v>
      </c>
      <c r="R1588" s="69">
        <f t="shared" si="148"/>
        <v>-170.43722222222277</v>
      </c>
      <c r="S1588" s="69">
        <f t="shared" si="149"/>
        <v>-170.43723379629955</v>
      </c>
      <c r="T1588" s="70" t="str">
        <f t="shared" si="150"/>
        <v>1-30 DAYS</v>
      </c>
      <c r="U1588" s="70" t="str">
        <f t="shared" si="150"/>
        <v>1-30 DAYS</v>
      </c>
    </row>
    <row r="1589" spans="1:21">
      <c r="A1589" s="63" t="str">
        <f>VLOOKUP(L1589,[1]Sheet1!$N:$P,3,0)</f>
        <v>M2 TAGUM 2</v>
      </c>
      <c r="B1589" s="66">
        <v>46220.684814814813</v>
      </c>
      <c r="C1589" s="66">
        <v>46223.446296296293</v>
      </c>
      <c r="D1589" s="67" t="s">
        <v>2329</v>
      </c>
      <c r="E1589" s="67" t="s">
        <v>2330</v>
      </c>
      <c r="F1589" s="1">
        <v>1</v>
      </c>
      <c r="G1589" s="63" t="str">
        <f>VLOOKUP(D1589,[2]MINDANAO!$B:$C,2,0)</f>
        <v>CRF150</v>
      </c>
      <c r="H1589" s="67">
        <v>141790</v>
      </c>
      <c r="I1589" s="63" t="str">
        <f>VLOOKUP(L1589,'[3]NEW LEGEND 2026'!M:S,7,0)</f>
        <v>ULTIMATE</v>
      </c>
      <c r="J1589" s="67" t="s">
        <v>4030</v>
      </c>
      <c r="K1589" s="67" t="s">
        <v>4031</v>
      </c>
      <c r="L1589" s="67" t="s">
        <v>747</v>
      </c>
      <c r="M1589" s="63" t="str">
        <f>VLOOKUP(D1589,'[3]NEW LEGEND 2026'!G:I,3,0)</f>
        <v>HONDA</v>
      </c>
      <c r="N1589" s="63" t="str">
        <f>VLOOKUP(D1589,'[3]NEW LEGEND 2026'!G:J,4,0)</f>
        <v>BLACK</v>
      </c>
      <c r="O1589" s="68" t="str">
        <f t="shared" si="145"/>
        <v>JUL</v>
      </c>
      <c r="P1589" s="68">
        <f t="shared" si="146"/>
        <v>20</v>
      </c>
      <c r="Q1589" s="68">
        <f t="shared" si="147"/>
        <v>2026</v>
      </c>
      <c r="R1589" s="69">
        <f t="shared" si="148"/>
        <v>-170.44629629629344</v>
      </c>
      <c r="S1589" s="69">
        <f t="shared" si="149"/>
        <v>-167.68481481481285</v>
      </c>
      <c r="T1589" s="70" t="str">
        <f t="shared" si="150"/>
        <v>1-30 DAYS</v>
      </c>
      <c r="U1589" s="70" t="str">
        <f t="shared" si="150"/>
        <v>1-30 DAYS</v>
      </c>
    </row>
    <row r="1590" spans="1:21">
      <c r="A1590" s="63" t="str">
        <f>VLOOKUP(L1590,[1]Sheet1!$N:$P,3,0)</f>
        <v>M1 POLOMOLOK</v>
      </c>
      <c r="B1590" s="66">
        <v>46136.638032407413</v>
      </c>
      <c r="C1590" s="66">
        <v>46223.608935185177</v>
      </c>
      <c r="D1590" s="67" t="s">
        <v>1975</v>
      </c>
      <c r="E1590" s="67" t="s">
        <v>1976</v>
      </c>
      <c r="F1590" s="1">
        <v>1</v>
      </c>
      <c r="G1590" s="63" t="str">
        <f>VLOOKUP(D1590,[2]MINDANAO!$B:$C,2,0)</f>
        <v>NMAX155 FI ABS</v>
      </c>
      <c r="H1590" s="67">
        <v>131528.57</v>
      </c>
      <c r="I1590" s="63" t="str">
        <f>VLOOKUP(L1590,'[3]NEW LEGEND 2026'!M:S,7,0)</f>
        <v>MUTI</v>
      </c>
      <c r="J1590" s="67" t="s">
        <v>4032</v>
      </c>
      <c r="K1590" s="67" t="s">
        <v>4033</v>
      </c>
      <c r="L1590" s="67" t="s">
        <v>376</v>
      </c>
      <c r="M1590" s="63" t="str">
        <f>VLOOKUP(D1590,'[3]NEW LEGEND 2026'!G:I,3,0)</f>
        <v>YAMAHA</v>
      </c>
      <c r="N1590" s="63" t="str">
        <f>VLOOKUP(D1590,'[3]NEW LEGEND 2026'!G:J,4,0)</f>
        <v>MATTE DARK GRAY</v>
      </c>
      <c r="O1590" s="68" t="str">
        <f t="shared" si="145"/>
        <v>JUL</v>
      </c>
      <c r="P1590" s="68">
        <f t="shared" si="146"/>
        <v>20</v>
      </c>
      <c r="Q1590" s="68">
        <f t="shared" si="147"/>
        <v>2026</v>
      </c>
      <c r="R1590" s="69">
        <f t="shared" si="148"/>
        <v>-170.60893518517696</v>
      </c>
      <c r="S1590" s="69">
        <f t="shared" si="149"/>
        <v>-83.638032407412538</v>
      </c>
      <c r="T1590" s="70" t="str">
        <f t="shared" si="150"/>
        <v>1-30 DAYS</v>
      </c>
      <c r="U1590" s="70" t="str">
        <f t="shared" si="150"/>
        <v>1-30 DAYS</v>
      </c>
    </row>
    <row r="1591" spans="1:21">
      <c r="A1591" s="63" t="str">
        <f>VLOOKUP(L1591,[1]Sheet1!$N:$P,3,0)</f>
        <v>M1 MARBEL</v>
      </c>
      <c r="B1591" s="66">
        <v>46223.61414351852</v>
      </c>
      <c r="C1591" s="66">
        <v>46223.61414351852</v>
      </c>
      <c r="D1591" s="67" t="s">
        <v>4034</v>
      </c>
      <c r="E1591" s="67" t="s">
        <v>4035</v>
      </c>
      <c r="F1591" s="1">
        <v>1</v>
      </c>
      <c r="G1591" s="63" t="str">
        <f>VLOOKUP(D1591,[2]MINDANAO!$B:$C,2,0)</f>
        <v>KLX150</v>
      </c>
      <c r="H1591" s="67">
        <v>117523.21</v>
      </c>
      <c r="I1591" s="63" t="str">
        <f>VLOOKUP(L1591,'[3]NEW LEGEND 2026'!M:S,7,0)</f>
        <v>MUTI</v>
      </c>
      <c r="J1591" s="67" t="s">
        <v>4036</v>
      </c>
      <c r="K1591" s="67" t="s">
        <v>4037</v>
      </c>
      <c r="L1591" s="67" t="s">
        <v>473</v>
      </c>
      <c r="M1591" s="63" t="str">
        <f>VLOOKUP(D1591,'[3]NEW LEGEND 2026'!G:I,3,0)</f>
        <v>KAWASAKI</v>
      </c>
      <c r="N1591" s="63" t="str">
        <f>VLOOKUP(D1591,'[3]NEW LEGEND 2026'!G:J,4,0)</f>
        <v>GREEN</v>
      </c>
      <c r="O1591" s="68" t="str">
        <f t="shared" si="145"/>
        <v>JUL</v>
      </c>
      <c r="P1591" s="68">
        <f t="shared" si="146"/>
        <v>20</v>
      </c>
      <c r="Q1591" s="68">
        <f t="shared" si="147"/>
        <v>2026</v>
      </c>
      <c r="R1591" s="69">
        <f t="shared" si="148"/>
        <v>-170.61414351852</v>
      </c>
      <c r="S1591" s="69">
        <f t="shared" si="149"/>
        <v>-170.61414351852</v>
      </c>
      <c r="T1591" s="70" t="str">
        <f t="shared" si="150"/>
        <v>1-30 DAYS</v>
      </c>
      <c r="U1591" s="70" t="str">
        <f t="shared" si="150"/>
        <v>1-30 DAYS</v>
      </c>
    </row>
    <row r="1592" spans="1:21">
      <c r="A1592" s="63" t="str">
        <f>VLOOKUP(L1592,[1]Sheet1!$N:$P,3,0)</f>
        <v>M1 DIGOS</v>
      </c>
      <c r="B1592" s="66">
        <v>46223.627291666657</v>
      </c>
      <c r="C1592" s="66">
        <v>46223.627291666657</v>
      </c>
      <c r="D1592" s="67" t="s">
        <v>663</v>
      </c>
      <c r="E1592" s="67" t="s">
        <v>664</v>
      </c>
      <c r="F1592" s="1">
        <v>1</v>
      </c>
      <c r="G1592" s="63" t="str">
        <f>VLOOKUP(D1592,[2]MINDANAO!$B:$C,2,0)</f>
        <v>CT125</v>
      </c>
      <c r="H1592" s="67">
        <v>58118</v>
      </c>
      <c r="I1592" s="63" t="str">
        <f>VLOOKUP(L1592,'[3]NEW LEGEND 2026'!M:S,7,0)</f>
        <v>MUTI</v>
      </c>
      <c r="J1592" s="67" t="s">
        <v>4038</v>
      </c>
      <c r="K1592" s="67" t="s">
        <v>4039</v>
      </c>
      <c r="L1592" s="67" t="s">
        <v>490</v>
      </c>
      <c r="M1592" s="63" t="str">
        <f>VLOOKUP(D1592,'[3]NEW LEGEND 2026'!G:I,3,0)</f>
        <v>KAWASAKI</v>
      </c>
      <c r="N1592" s="63" t="str">
        <f>VLOOKUP(D1592,'[3]NEW LEGEND 2026'!G:J,4,0)</f>
        <v>BLACK/RED</v>
      </c>
      <c r="O1592" s="68" t="str">
        <f t="shared" si="145"/>
        <v>JUL</v>
      </c>
      <c r="P1592" s="68">
        <f t="shared" si="146"/>
        <v>20</v>
      </c>
      <c r="Q1592" s="68">
        <f t="shared" si="147"/>
        <v>2026</v>
      </c>
      <c r="R1592" s="69">
        <f t="shared" si="148"/>
        <v>-170.62729166665667</v>
      </c>
      <c r="S1592" s="69">
        <f t="shared" si="149"/>
        <v>-170.62729166665667</v>
      </c>
      <c r="T1592" s="70" t="str">
        <f t="shared" si="150"/>
        <v>1-30 DAYS</v>
      </c>
      <c r="U1592" s="70" t="str">
        <f t="shared" si="150"/>
        <v>1-30 DAYS</v>
      </c>
    </row>
    <row r="1593" spans="1:21">
      <c r="A1593" s="63" t="str">
        <f>VLOOKUP(L1593,[1]Sheet1!$N:$P,3,0)</f>
        <v>M1 DIGOS</v>
      </c>
      <c r="B1593" s="66">
        <v>46223.627291666657</v>
      </c>
      <c r="C1593" s="66">
        <v>46223.627291666657</v>
      </c>
      <c r="D1593" s="67" t="s">
        <v>663</v>
      </c>
      <c r="E1593" s="67" t="s">
        <v>664</v>
      </c>
      <c r="F1593" s="1">
        <v>1</v>
      </c>
      <c r="G1593" s="63" t="str">
        <f>VLOOKUP(D1593,[2]MINDANAO!$B:$C,2,0)</f>
        <v>CT125</v>
      </c>
      <c r="H1593" s="67">
        <v>58118</v>
      </c>
      <c r="I1593" s="63" t="str">
        <f>VLOOKUP(L1593,'[3]NEW LEGEND 2026'!M:S,7,0)</f>
        <v>MUTI</v>
      </c>
      <c r="J1593" s="67" t="s">
        <v>4040</v>
      </c>
      <c r="K1593" s="67" t="s">
        <v>4041</v>
      </c>
      <c r="L1593" s="67" t="s">
        <v>490</v>
      </c>
      <c r="M1593" s="63" t="str">
        <f>VLOOKUP(D1593,'[3]NEW LEGEND 2026'!G:I,3,0)</f>
        <v>KAWASAKI</v>
      </c>
      <c r="N1593" s="63" t="str">
        <f>VLOOKUP(D1593,'[3]NEW LEGEND 2026'!G:J,4,0)</f>
        <v>BLACK/RED</v>
      </c>
      <c r="O1593" s="68" t="str">
        <f t="shared" si="145"/>
        <v>JUL</v>
      </c>
      <c r="P1593" s="68">
        <f t="shared" si="146"/>
        <v>20</v>
      </c>
      <c r="Q1593" s="68">
        <f t="shared" si="147"/>
        <v>2026</v>
      </c>
      <c r="R1593" s="69">
        <f t="shared" si="148"/>
        <v>-170.62729166665667</v>
      </c>
      <c r="S1593" s="69">
        <f t="shared" si="149"/>
        <v>-170.62729166665667</v>
      </c>
      <c r="T1593" s="70" t="str">
        <f t="shared" si="150"/>
        <v>1-30 DAYS</v>
      </c>
      <c r="U1593" s="70" t="str">
        <f t="shared" si="150"/>
        <v>1-30 DAYS</v>
      </c>
    </row>
    <row r="1594" spans="1:21">
      <c r="A1594" s="63" t="str">
        <f>VLOOKUP(L1594,[1]Sheet1!$N:$P,3,0)</f>
        <v>M1 DIGOS</v>
      </c>
      <c r="B1594" s="66">
        <v>46223.627291666657</v>
      </c>
      <c r="C1594" s="66">
        <v>46223.627291666657</v>
      </c>
      <c r="D1594" s="67" t="s">
        <v>663</v>
      </c>
      <c r="E1594" s="67" t="s">
        <v>664</v>
      </c>
      <c r="F1594" s="1">
        <v>1</v>
      </c>
      <c r="G1594" s="63" t="str">
        <f>VLOOKUP(D1594,[2]MINDANAO!$B:$C,2,0)</f>
        <v>CT125</v>
      </c>
      <c r="H1594" s="67">
        <v>58118</v>
      </c>
      <c r="I1594" s="63" t="str">
        <f>VLOOKUP(L1594,'[3]NEW LEGEND 2026'!M:S,7,0)</f>
        <v>MUTI</v>
      </c>
      <c r="J1594" s="67" t="s">
        <v>4042</v>
      </c>
      <c r="K1594" s="67" t="s">
        <v>4043</v>
      </c>
      <c r="L1594" s="67" t="s">
        <v>490</v>
      </c>
      <c r="M1594" s="63" t="str">
        <f>VLOOKUP(D1594,'[3]NEW LEGEND 2026'!G:I,3,0)</f>
        <v>KAWASAKI</v>
      </c>
      <c r="N1594" s="63" t="str">
        <f>VLOOKUP(D1594,'[3]NEW LEGEND 2026'!G:J,4,0)</f>
        <v>BLACK/RED</v>
      </c>
      <c r="O1594" s="68" t="str">
        <f t="shared" si="145"/>
        <v>JUL</v>
      </c>
      <c r="P1594" s="68">
        <f t="shared" si="146"/>
        <v>20</v>
      </c>
      <c r="Q1594" s="68">
        <f t="shared" si="147"/>
        <v>2026</v>
      </c>
      <c r="R1594" s="69">
        <f t="shared" si="148"/>
        <v>-170.62729166665667</v>
      </c>
      <c r="S1594" s="69">
        <f t="shared" si="149"/>
        <v>-170.62729166665667</v>
      </c>
      <c r="T1594" s="70" t="str">
        <f t="shared" si="150"/>
        <v>1-30 DAYS</v>
      </c>
      <c r="U1594" s="70" t="str">
        <f t="shared" si="150"/>
        <v>1-30 DAYS</v>
      </c>
    </row>
    <row r="1595" spans="1:21">
      <c r="A1595" s="63" t="str">
        <f>VLOOKUP(L1595,[1]Sheet1!$N:$P,3,0)</f>
        <v>M1 DIGOS</v>
      </c>
      <c r="B1595" s="66">
        <v>46223.627291666657</v>
      </c>
      <c r="C1595" s="66">
        <v>46223.627291666657</v>
      </c>
      <c r="D1595" s="67" t="s">
        <v>663</v>
      </c>
      <c r="E1595" s="67" t="s">
        <v>664</v>
      </c>
      <c r="F1595" s="1">
        <v>1</v>
      </c>
      <c r="G1595" s="63" t="str">
        <f>VLOOKUP(D1595,[2]MINDANAO!$B:$C,2,0)</f>
        <v>CT125</v>
      </c>
      <c r="H1595" s="67">
        <v>58118</v>
      </c>
      <c r="I1595" s="63" t="str">
        <f>VLOOKUP(L1595,'[3]NEW LEGEND 2026'!M:S,7,0)</f>
        <v>MUTI</v>
      </c>
      <c r="J1595" s="67" t="s">
        <v>4044</v>
      </c>
      <c r="K1595" s="67" t="s">
        <v>4045</v>
      </c>
      <c r="L1595" s="67" t="s">
        <v>490</v>
      </c>
      <c r="M1595" s="63" t="str">
        <f>VLOOKUP(D1595,'[3]NEW LEGEND 2026'!G:I,3,0)</f>
        <v>KAWASAKI</v>
      </c>
      <c r="N1595" s="63" t="str">
        <f>VLOOKUP(D1595,'[3]NEW LEGEND 2026'!G:J,4,0)</f>
        <v>BLACK/RED</v>
      </c>
      <c r="O1595" s="68" t="str">
        <f t="shared" si="145"/>
        <v>JUL</v>
      </c>
      <c r="P1595" s="68">
        <f t="shared" si="146"/>
        <v>20</v>
      </c>
      <c r="Q1595" s="68">
        <f t="shared" si="147"/>
        <v>2026</v>
      </c>
      <c r="R1595" s="69">
        <f t="shared" si="148"/>
        <v>-170.62729166665667</v>
      </c>
      <c r="S1595" s="69">
        <f t="shared" si="149"/>
        <v>-170.62729166665667</v>
      </c>
      <c r="T1595" s="70" t="str">
        <f t="shared" si="150"/>
        <v>1-30 DAYS</v>
      </c>
      <c r="U1595" s="70" t="str">
        <f t="shared" si="150"/>
        <v>1-30 DAYS</v>
      </c>
    </row>
    <row r="1596" spans="1:21">
      <c r="A1596" s="63" t="str">
        <f>VLOOKUP(L1596,[1]Sheet1!$N:$P,3,0)</f>
        <v>M1 DIGOS</v>
      </c>
      <c r="B1596" s="66">
        <v>46223.627303240741</v>
      </c>
      <c r="C1596" s="66">
        <v>46223.627291666657</v>
      </c>
      <c r="D1596" s="67" t="s">
        <v>663</v>
      </c>
      <c r="E1596" s="67" t="s">
        <v>664</v>
      </c>
      <c r="F1596" s="1">
        <v>1</v>
      </c>
      <c r="G1596" s="63" t="str">
        <f>VLOOKUP(D1596,[2]MINDANAO!$B:$C,2,0)</f>
        <v>CT125</v>
      </c>
      <c r="H1596" s="67">
        <v>58118</v>
      </c>
      <c r="I1596" s="63" t="str">
        <f>VLOOKUP(L1596,'[3]NEW LEGEND 2026'!M:S,7,0)</f>
        <v>MUTI</v>
      </c>
      <c r="J1596" s="67" t="s">
        <v>4046</v>
      </c>
      <c r="K1596" s="67" t="s">
        <v>4047</v>
      </c>
      <c r="L1596" s="67" t="s">
        <v>490</v>
      </c>
      <c r="M1596" s="63" t="str">
        <f>VLOOKUP(D1596,'[3]NEW LEGEND 2026'!G:I,3,0)</f>
        <v>KAWASAKI</v>
      </c>
      <c r="N1596" s="63" t="str">
        <f>VLOOKUP(D1596,'[3]NEW LEGEND 2026'!G:J,4,0)</f>
        <v>BLACK/RED</v>
      </c>
      <c r="O1596" s="68" t="str">
        <f t="shared" si="145"/>
        <v>JUL</v>
      </c>
      <c r="P1596" s="68">
        <f t="shared" si="146"/>
        <v>20</v>
      </c>
      <c r="Q1596" s="68">
        <f t="shared" si="147"/>
        <v>2026</v>
      </c>
      <c r="R1596" s="69">
        <f t="shared" si="148"/>
        <v>-170.62729166665667</v>
      </c>
      <c r="S1596" s="69">
        <f t="shared" si="149"/>
        <v>-170.62730324074073</v>
      </c>
      <c r="T1596" s="70" t="str">
        <f t="shared" si="150"/>
        <v>1-30 DAYS</v>
      </c>
      <c r="U1596" s="70" t="str">
        <f t="shared" si="150"/>
        <v>1-30 DAYS</v>
      </c>
    </row>
    <row r="1597" spans="1:21">
      <c r="A1597" s="63" t="str">
        <f>VLOOKUP(L1597,[1]Sheet1!$N:$P,3,0)</f>
        <v>M1 DIGOS</v>
      </c>
      <c r="B1597" s="66">
        <v>46223.627303240741</v>
      </c>
      <c r="C1597" s="66">
        <v>46223.627291666657</v>
      </c>
      <c r="D1597" s="67" t="s">
        <v>663</v>
      </c>
      <c r="E1597" s="67" t="s">
        <v>664</v>
      </c>
      <c r="F1597" s="1">
        <v>1</v>
      </c>
      <c r="G1597" s="63" t="str">
        <f>VLOOKUP(D1597,[2]MINDANAO!$B:$C,2,0)</f>
        <v>CT125</v>
      </c>
      <c r="H1597" s="67">
        <v>58118</v>
      </c>
      <c r="I1597" s="63" t="str">
        <f>VLOOKUP(L1597,'[3]NEW LEGEND 2026'!M:S,7,0)</f>
        <v>MUTI</v>
      </c>
      <c r="J1597" s="67" t="s">
        <v>4048</v>
      </c>
      <c r="K1597" s="67" t="s">
        <v>4049</v>
      </c>
      <c r="L1597" s="67" t="s">
        <v>490</v>
      </c>
      <c r="M1597" s="63" t="str">
        <f>VLOOKUP(D1597,'[3]NEW LEGEND 2026'!G:I,3,0)</f>
        <v>KAWASAKI</v>
      </c>
      <c r="N1597" s="63" t="str">
        <f>VLOOKUP(D1597,'[3]NEW LEGEND 2026'!G:J,4,0)</f>
        <v>BLACK/RED</v>
      </c>
      <c r="O1597" s="68" t="str">
        <f t="shared" si="145"/>
        <v>JUL</v>
      </c>
      <c r="P1597" s="68">
        <f t="shared" si="146"/>
        <v>20</v>
      </c>
      <c r="Q1597" s="68">
        <f t="shared" si="147"/>
        <v>2026</v>
      </c>
      <c r="R1597" s="69">
        <f t="shared" si="148"/>
        <v>-170.62729166665667</v>
      </c>
      <c r="S1597" s="69">
        <f t="shared" si="149"/>
        <v>-170.62730324074073</v>
      </c>
      <c r="T1597" s="70" t="str">
        <f t="shared" si="150"/>
        <v>1-30 DAYS</v>
      </c>
      <c r="U1597" s="70" t="str">
        <f t="shared" si="150"/>
        <v>1-30 DAYS</v>
      </c>
    </row>
    <row r="1598" spans="1:21">
      <c r="A1598" s="63" t="str">
        <f>VLOOKUP(L1598,[1]Sheet1!$N:$P,3,0)</f>
        <v>M1 DIGOS</v>
      </c>
      <c r="B1598" s="66">
        <v>46223.627303240741</v>
      </c>
      <c r="C1598" s="66">
        <v>46223.627291666657</v>
      </c>
      <c r="D1598" s="67" t="s">
        <v>663</v>
      </c>
      <c r="E1598" s="67" t="s">
        <v>664</v>
      </c>
      <c r="F1598" s="1">
        <v>1</v>
      </c>
      <c r="G1598" s="63" t="str">
        <f>VLOOKUP(D1598,[2]MINDANAO!$B:$C,2,0)</f>
        <v>CT125</v>
      </c>
      <c r="H1598" s="67">
        <v>58118</v>
      </c>
      <c r="I1598" s="63" t="str">
        <f>VLOOKUP(L1598,'[3]NEW LEGEND 2026'!M:S,7,0)</f>
        <v>MUTI</v>
      </c>
      <c r="J1598" s="67" t="s">
        <v>4050</v>
      </c>
      <c r="K1598" s="67" t="s">
        <v>4051</v>
      </c>
      <c r="L1598" s="67" t="s">
        <v>490</v>
      </c>
      <c r="M1598" s="63" t="str">
        <f>VLOOKUP(D1598,'[3]NEW LEGEND 2026'!G:I,3,0)</f>
        <v>KAWASAKI</v>
      </c>
      <c r="N1598" s="63" t="str">
        <f>VLOOKUP(D1598,'[3]NEW LEGEND 2026'!G:J,4,0)</f>
        <v>BLACK/RED</v>
      </c>
      <c r="O1598" s="68" t="str">
        <f t="shared" si="145"/>
        <v>JUL</v>
      </c>
      <c r="P1598" s="68">
        <f t="shared" si="146"/>
        <v>20</v>
      </c>
      <c r="Q1598" s="68">
        <f t="shared" si="147"/>
        <v>2026</v>
      </c>
      <c r="R1598" s="69">
        <f t="shared" si="148"/>
        <v>-170.62729166665667</v>
      </c>
      <c r="S1598" s="69">
        <f t="shared" si="149"/>
        <v>-170.62730324074073</v>
      </c>
      <c r="T1598" s="70" t="str">
        <f t="shared" si="150"/>
        <v>1-30 DAYS</v>
      </c>
      <c r="U1598" s="70" t="str">
        <f t="shared" si="150"/>
        <v>1-30 DAYS</v>
      </c>
    </row>
    <row r="1599" spans="1:21">
      <c r="A1599" s="63" t="str">
        <f>VLOOKUP(L1599,[1]Sheet1!$N:$P,3,0)</f>
        <v>M1 DIGOS</v>
      </c>
      <c r="B1599" s="66">
        <v>46223.627303240741</v>
      </c>
      <c r="C1599" s="66">
        <v>46223.627291666657</v>
      </c>
      <c r="D1599" s="67" t="s">
        <v>663</v>
      </c>
      <c r="E1599" s="67" t="s">
        <v>664</v>
      </c>
      <c r="F1599" s="1">
        <v>1</v>
      </c>
      <c r="G1599" s="63" t="str">
        <f>VLOOKUP(D1599,[2]MINDANAO!$B:$C,2,0)</f>
        <v>CT125</v>
      </c>
      <c r="H1599" s="67">
        <v>58118</v>
      </c>
      <c r="I1599" s="63" t="str">
        <f>VLOOKUP(L1599,'[3]NEW LEGEND 2026'!M:S,7,0)</f>
        <v>MUTI</v>
      </c>
      <c r="J1599" s="67" t="s">
        <v>4052</v>
      </c>
      <c r="K1599" s="67" t="s">
        <v>4053</v>
      </c>
      <c r="L1599" s="67" t="s">
        <v>490</v>
      </c>
      <c r="M1599" s="63" t="str">
        <f>VLOOKUP(D1599,'[3]NEW LEGEND 2026'!G:I,3,0)</f>
        <v>KAWASAKI</v>
      </c>
      <c r="N1599" s="63" t="str">
        <f>VLOOKUP(D1599,'[3]NEW LEGEND 2026'!G:J,4,0)</f>
        <v>BLACK/RED</v>
      </c>
      <c r="O1599" s="68" t="str">
        <f t="shared" si="145"/>
        <v>JUL</v>
      </c>
      <c r="P1599" s="68">
        <f t="shared" si="146"/>
        <v>20</v>
      </c>
      <c r="Q1599" s="68">
        <f t="shared" si="147"/>
        <v>2026</v>
      </c>
      <c r="R1599" s="69">
        <f t="shared" si="148"/>
        <v>-170.62729166665667</v>
      </c>
      <c r="S1599" s="69">
        <f t="shared" si="149"/>
        <v>-170.62730324074073</v>
      </c>
      <c r="T1599" s="70" t="str">
        <f t="shared" si="150"/>
        <v>1-30 DAYS</v>
      </c>
      <c r="U1599" s="70" t="str">
        <f t="shared" si="150"/>
        <v>1-30 DAYS</v>
      </c>
    </row>
    <row r="1600" spans="1:21">
      <c r="A1600" s="63" t="str">
        <f>VLOOKUP(L1600,[1]Sheet1!$N:$P,3,0)</f>
        <v>M1 POLOMOLOK</v>
      </c>
      <c r="B1600" s="66">
        <v>46220.698553240742</v>
      </c>
      <c r="C1600" s="66">
        <v>46224.352453703701</v>
      </c>
      <c r="D1600" s="67" t="s">
        <v>3904</v>
      </c>
      <c r="E1600" s="67" t="s">
        <v>3905</v>
      </c>
      <c r="F1600" s="1">
        <v>1</v>
      </c>
      <c r="G1600" s="63" t="str">
        <f>VLOOKUP(D1600,[2]MINDANAO!$B:$C,2,0)</f>
        <v>DR-160</v>
      </c>
      <c r="H1600" s="67">
        <v>109616.07</v>
      </c>
      <c r="I1600" s="63" t="str">
        <f>VLOOKUP(L1600,'[3]NEW LEGEND 2026'!M:S,7,0)</f>
        <v>MUTI</v>
      </c>
      <c r="J1600" s="67" t="s">
        <v>4054</v>
      </c>
      <c r="K1600" s="67" t="s">
        <v>4055</v>
      </c>
      <c r="L1600" s="67" t="s">
        <v>376</v>
      </c>
      <c r="M1600" s="63" t="str">
        <f>VLOOKUP(D1600,'[3]NEW LEGEND 2026'!G:I,3,0)</f>
        <v>SUZUKI</v>
      </c>
      <c r="N1600" s="63" t="str">
        <f>VLOOKUP(D1600,'[3]NEW LEGEND 2026'!G:J,4,0)</f>
        <v>BLACK</v>
      </c>
      <c r="O1600" s="68" t="str">
        <f t="shared" si="145"/>
        <v>JUL</v>
      </c>
      <c r="P1600" s="68">
        <f t="shared" si="146"/>
        <v>21</v>
      </c>
      <c r="Q1600" s="68">
        <f t="shared" si="147"/>
        <v>2026</v>
      </c>
      <c r="R1600" s="69">
        <f t="shared" si="148"/>
        <v>-171.35245370370103</v>
      </c>
      <c r="S1600" s="69">
        <f t="shared" si="149"/>
        <v>-167.6985532407416</v>
      </c>
      <c r="T1600" s="70" t="str">
        <f t="shared" si="150"/>
        <v>1-30 DAYS</v>
      </c>
      <c r="U1600" s="70" t="str">
        <f t="shared" si="150"/>
        <v>1-30 DAYS</v>
      </c>
    </row>
    <row r="1601" spans="1:21">
      <c r="A1601" s="63" t="str">
        <f>VLOOKUP(L1601,[1]Sheet1!$N:$P,3,0)</f>
        <v>M1 MALUNGON</v>
      </c>
      <c r="B1601" s="66">
        <v>46223.426863425928</v>
      </c>
      <c r="C1601" s="66">
        <v>46224.359236111108</v>
      </c>
      <c r="D1601" s="67" t="s">
        <v>1000</v>
      </c>
      <c r="E1601" s="67" t="s">
        <v>1001</v>
      </c>
      <c r="F1601" s="1">
        <v>1</v>
      </c>
      <c r="G1601" s="63" t="str">
        <f>VLOOKUP(D1601,[2]MINDANAO!$B:$C,2,0)</f>
        <v>XRM RS</v>
      </c>
      <c r="H1601" s="67">
        <v>74538</v>
      </c>
      <c r="I1601" s="63" t="str">
        <f>VLOOKUP(L1601,'[3]NEW LEGEND 2026'!M:S,7,0)</f>
        <v>MUTI</v>
      </c>
      <c r="J1601" s="67" t="s">
        <v>4056</v>
      </c>
      <c r="K1601" s="67" t="s">
        <v>4057</v>
      </c>
      <c r="L1601" s="67" t="s">
        <v>462</v>
      </c>
      <c r="M1601" s="63" t="str">
        <f>VLOOKUP(D1601,'[3]NEW LEGEND 2026'!G:I,3,0)</f>
        <v>HONDA</v>
      </c>
      <c r="N1601" s="63" t="str">
        <f>VLOOKUP(D1601,'[3]NEW LEGEND 2026'!G:J,4,0)</f>
        <v>GRAY</v>
      </c>
      <c r="O1601" s="68" t="str">
        <f t="shared" si="145"/>
        <v>JUL</v>
      </c>
      <c r="P1601" s="68">
        <f t="shared" si="146"/>
        <v>21</v>
      </c>
      <c r="Q1601" s="68">
        <f t="shared" si="147"/>
        <v>2026</v>
      </c>
      <c r="R1601" s="69">
        <f t="shared" si="148"/>
        <v>-171.35923611110775</v>
      </c>
      <c r="S1601" s="69">
        <f t="shared" si="149"/>
        <v>-170.42686342592788</v>
      </c>
      <c r="T1601" s="70" t="str">
        <f t="shared" si="150"/>
        <v>1-30 DAYS</v>
      </c>
      <c r="U1601" s="70" t="str">
        <f t="shared" si="150"/>
        <v>1-30 DAYS</v>
      </c>
    </row>
    <row r="1602" spans="1:21">
      <c r="A1602" s="63" t="str">
        <f>VLOOKUP(L1602,[1]Sheet1!$N:$P,3,0)</f>
        <v>M1 TUPI</v>
      </c>
      <c r="B1602" s="66">
        <v>46220.659930555557</v>
      </c>
      <c r="C1602" s="66">
        <v>46224.372986111113</v>
      </c>
      <c r="D1602" s="67" t="s">
        <v>3406</v>
      </c>
      <c r="E1602" s="67" t="s">
        <v>3407</v>
      </c>
      <c r="F1602" s="1">
        <v>1</v>
      </c>
      <c r="G1602" s="63" t="str">
        <f>VLOOKUP(D1602,[2]MINDANAO!$B:$C,2,0)</f>
        <v>WIZARD</v>
      </c>
      <c r="H1602" s="67">
        <v>35116.07</v>
      </c>
      <c r="I1602" s="63" t="str">
        <f>VLOOKUP(L1602,'[3]NEW LEGEND 2026'!M:S,7,0)</f>
        <v>MUTI</v>
      </c>
      <c r="J1602" s="67" t="s">
        <v>4058</v>
      </c>
      <c r="K1602" s="67" t="s">
        <v>4059</v>
      </c>
      <c r="L1602" s="67" t="s">
        <v>426</v>
      </c>
      <c r="M1602" s="63" t="str">
        <f>VLOOKUP(D1602,'[3]NEW LEGEND 2026'!G:I,3,0)</f>
        <v>SKYGO</v>
      </c>
      <c r="N1602" s="63" t="str">
        <f>VLOOKUP(D1602,'[3]NEW LEGEND 2026'!G:J,4,0)</f>
        <v>BLUE</v>
      </c>
      <c r="O1602" s="68" t="str">
        <f t="shared" ref="O1602:O1665" si="151">CHOOSE(MONTH(C1602),"JAN","FEB","MAR","APR","MAY","JUN","JUL","AUG","SEP","OCT","NOV","DEC")</f>
        <v>JUL</v>
      </c>
      <c r="P1602" s="68">
        <f t="shared" ref="P1602:P1665" si="152">DAY(C1602)</f>
        <v>21</v>
      </c>
      <c r="Q1602" s="68">
        <f t="shared" ref="Q1602:Q1665" si="153">YEAR(C1602)</f>
        <v>2026</v>
      </c>
      <c r="R1602" s="69">
        <f t="shared" ref="R1602:R1665" si="154">DATE(2026,1,31)-C1602</f>
        <v>-171.37298611111328</v>
      </c>
      <c r="S1602" s="69">
        <f t="shared" si="149"/>
        <v>-167.65993055555737</v>
      </c>
      <c r="T1602" s="70" t="str">
        <f t="shared" si="150"/>
        <v>1-30 DAYS</v>
      </c>
      <c r="U1602" s="70" t="str">
        <f t="shared" si="150"/>
        <v>1-30 DAYS</v>
      </c>
    </row>
    <row r="1603" spans="1:21">
      <c r="A1603" s="63" t="str">
        <f>VLOOKUP(L1603,[1]Sheet1!$N:$P,3,0)</f>
        <v>M1 TUPI</v>
      </c>
      <c r="B1603" s="66">
        <v>46220.702037037037</v>
      </c>
      <c r="C1603" s="66">
        <v>46224.372986111113</v>
      </c>
      <c r="D1603" s="67" t="s">
        <v>2576</v>
      </c>
      <c r="E1603" s="67" t="s">
        <v>2577</v>
      </c>
      <c r="F1603" s="1">
        <v>1</v>
      </c>
      <c r="G1603" s="63" t="str">
        <f>VLOOKUP(D1603,[2]MINDANAO!$B:$C,2,0)</f>
        <v>DR-160</v>
      </c>
      <c r="H1603" s="67">
        <v>109616.07</v>
      </c>
      <c r="I1603" s="63" t="str">
        <f>VLOOKUP(L1603,'[3]NEW LEGEND 2026'!M:S,7,0)</f>
        <v>MUTI</v>
      </c>
      <c r="J1603" s="67" t="s">
        <v>4060</v>
      </c>
      <c r="K1603" s="67" t="s">
        <v>4061</v>
      </c>
      <c r="L1603" s="67" t="s">
        <v>426</v>
      </c>
      <c r="M1603" s="63" t="str">
        <f>VLOOKUP(D1603,'[3]NEW LEGEND 2026'!G:I,3,0)</f>
        <v>SUZUKI</v>
      </c>
      <c r="N1603" s="63" t="str">
        <f>VLOOKUP(D1603,'[3]NEW LEGEND 2026'!G:J,4,0)</f>
        <v>WHITE</v>
      </c>
      <c r="O1603" s="68" t="str">
        <f t="shared" si="151"/>
        <v>JUL</v>
      </c>
      <c r="P1603" s="68">
        <f t="shared" si="152"/>
        <v>21</v>
      </c>
      <c r="Q1603" s="68">
        <f t="shared" si="153"/>
        <v>2026</v>
      </c>
      <c r="R1603" s="69">
        <f t="shared" si="154"/>
        <v>-171.37298611111328</v>
      </c>
      <c r="S1603" s="69">
        <f t="shared" ref="S1603:S1666" si="155">DATE(2026,1,31)-B1603</f>
        <v>-167.70203703703737</v>
      </c>
      <c r="T1603" s="70" t="str">
        <f t="shared" si="150"/>
        <v>1-30 DAYS</v>
      </c>
      <c r="U1603" s="70" t="str">
        <f t="shared" si="150"/>
        <v>1-30 DAYS</v>
      </c>
    </row>
    <row r="1604" spans="1:21">
      <c r="A1604" s="63" t="str">
        <f>VLOOKUP(L1604,[1]Sheet1!$N:$P,3,0)</f>
        <v>M1 TUPI</v>
      </c>
      <c r="B1604" s="66">
        <v>46223.462685185194</v>
      </c>
      <c r="C1604" s="66">
        <v>46224.372986111113</v>
      </c>
      <c r="D1604" s="67" t="s">
        <v>2329</v>
      </c>
      <c r="E1604" s="67" t="s">
        <v>2330</v>
      </c>
      <c r="F1604" s="1">
        <v>1</v>
      </c>
      <c r="G1604" s="63" t="str">
        <f>VLOOKUP(D1604,[2]MINDANAO!$B:$C,2,0)</f>
        <v>CRF150</v>
      </c>
      <c r="H1604" s="67">
        <v>141790</v>
      </c>
      <c r="I1604" s="63" t="str">
        <f>VLOOKUP(L1604,'[3]NEW LEGEND 2026'!M:S,7,0)</f>
        <v>MUTI</v>
      </c>
      <c r="J1604" s="67" t="s">
        <v>4062</v>
      </c>
      <c r="K1604" s="67" t="s">
        <v>4063</v>
      </c>
      <c r="L1604" s="67" t="s">
        <v>426</v>
      </c>
      <c r="M1604" s="63" t="str">
        <f>VLOOKUP(D1604,'[3]NEW LEGEND 2026'!G:I,3,0)</f>
        <v>HONDA</v>
      </c>
      <c r="N1604" s="63" t="str">
        <f>VLOOKUP(D1604,'[3]NEW LEGEND 2026'!G:J,4,0)</f>
        <v>BLACK</v>
      </c>
      <c r="O1604" s="68" t="str">
        <f t="shared" si="151"/>
        <v>JUL</v>
      </c>
      <c r="P1604" s="68">
        <f t="shared" si="152"/>
        <v>21</v>
      </c>
      <c r="Q1604" s="68">
        <f t="shared" si="153"/>
        <v>2026</v>
      </c>
      <c r="R1604" s="69">
        <f t="shared" si="154"/>
        <v>-171.37298611111328</v>
      </c>
      <c r="S1604" s="69">
        <f t="shared" si="155"/>
        <v>-170.46268518519355</v>
      </c>
      <c r="T1604" s="70" t="str">
        <f t="shared" si="150"/>
        <v>1-30 DAYS</v>
      </c>
      <c r="U1604" s="70" t="str">
        <f t="shared" si="150"/>
        <v>1-30 DAYS</v>
      </c>
    </row>
    <row r="1605" spans="1:21">
      <c r="A1605" s="63" t="str">
        <f>VLOOKUP(L1605,[1]Sheet1!$N:$P,3,0)</f>
        <v>M1 MLANG</v>
      </c>
      <c r="B1605" s="66">
        <v>46223.599074074067</v>
      </c>
      <c r="C1605" s="66">
        <v>46224.391967592594</v>
      </c>
      <c r="D1605" s="67" t="s">
        <v>1000</v>
      </c>
      <c r="E1605" s="67" t="s">
        <v>1001</v>
      </c>
      <c r="F1605" s="1">
        <v>1</v>
      </c>
      <c r="G1605" s="63" t="str">
        <f>VLOOKUP(D1605,[2]MINDANAO!$B:$C,2,0)</f>
        <v>XRM RS</v>
      </c>
      <c r="H1605" s="67">
        <v>74538</v>
      </c>
      <c r="I1605" s="63" t="str">
        <f>VLOOKUP(L1605,'[3]NEW LEGEND 2026'!M:S,7,0)</f>
        <v>MUTI</v>
      </c>
      <c r="J1605" s="67" t="s">
        <v>4064</v>
      </c>
      <c r="K1605" s="67" t="s">
        <v>4065</v>
      </c>
      <c r="L1605" s="67" t="s">
        <v>537</v>
      </c>
      <c r="M1605" s="63" t="str">
        <f>VLOOKUP(D1605,'[3]NEW LEGEND 2026'!G:I,3,0)</f>
        <v>HONDA</v>
      </c>
      <c r="N1605" s="63" t="str">
        <f>VLOOKUP(D1605,'[3]NEW LEGEND 2026'!G:J,4,0)</f>
        <v>GRAY</v>
      </c>
      <c r="O1605" s="68" t="str">
        <f t="shared" si="151"/>
        <v>JUL</v>
      </c>
      <c r="P1605" s="68">
        <f t="shared" si="152"/>
        <v>21</v>
      </c>
      <c r="Q1605" s="68">
        <f t="shared" si="153"/>
        <v>2026</v>
      </c>
      <c r="R1605" s="69">
        <f t="shared" si="154"/>
        <v>-171.39196759259357</v>
      </c>
      <c r="S1605" s="69">
        <f t="shared" si="155"/>
        <v>-170.59907407406718</v>
      </c>
      <c r="T1605" s="70" t="str">
        <f t="shared" si="150"/>
        <v>1-30 DAYS</v>
      </c>
      <c r="U1605" s="70" t="str">
        <f t="shared" si="150"/>
        <v>1-30 DAYS</v>
      </c>
    </row>
    <row r="1606" spans="1:21">
      <c r="A1606" s="63" t="str">
        <f>VLOOKUP(L1606,[1]Sheet1!$N:$P,3,0)</f>
        <v>M1 MLANG</v>
      </c>
      <c r="B1606" s="66">
        <v>46224.393854166658</v>
      </c>
      <c r="C1606" s="66">
        <v>46224.393831018519</v>
      </c>
      <c r="D1606" s="67" t="s">
        <v>663</v>
      </c>
      <c r="E1606" s="67" t="s">
        <v>664</v>
      </c>
      <c r="F1606" s="1">
        <v>1</v>
      </c>
      <c r="G1606" s="63" t="str">
        <f>VLOOKUP(D1606,[2]MINDANAO!$B:$C,2,0)</f>
        <v>CT125</v>
      </c>
      <c r="H1606" s="67">
        <v>58118</v>
      </c>
      <c r="I1606" s="63" t="str">
        <f>VLOOKUP(L1606,'[3]NEW LEGEND 2026'!M:S,7,0)</f>
        <v>MUTI</v>
      </c>
      <c r="J1606" s="67" t="s">
        <v>4066</v>
      </c>
      <c r="K1606" s="67" t="s">
        <v>4067</v>
      </c>
      <c r="L1606" s="67" t="s">
        <v>537</v>
      </c>
      <c r="M1606" s="63" t="str">
        <f>VLOOKUP(D1606,'[3]NEW LEGEND 2026'!G:I,3,0)</f>
        <v>KAWASAKI</v>
      </c>
      <c r="N1606" s="63" t="str">
        <f>VLOOKUP(D1606,'[3]NEW LEGEND 2026'!G:J,4,0)</f>
        <v>BLACK/RED</v>
      </c>
      <c r="O1606" s="68" t="str">
        <f t="shared" si="151"/>
        <v>JUL</v>
      </c>
      <c r="P1606" s="68">
        <f t="shared" si="152"/>
        <v>21</v>
      </c>
      <c r="Q1606" s="68">
        <f t="shared" si="153"/>
        <v>2026</v>
      </c>
      <c r="R1606" s="69">
        <f t="shared" si="154"/>
        <v>-171.39383101851854</v>
      </c>
      <c r="S1606" s="69">
        <f t="shared" si="155"/>
        <v>-171.39385416665755</v>
      </c>
      <c r="T1606" s="70" t="str">
        <f t="shared" si="150"/>
        <v>1-30 DAYS</v>
      </c>
      <c r="U1606" s="70" t="str">
        <f t="shared" si="150"/>
        <v>1-30 DAYS</v>
      </c>
    </row>
    <row r="1607" spans="1:21">
      <c r="A1607" s="63" t="str">
        <f>VLOOKUP(L1607,[1]Sheet1!$N:$P,3,0)</f>
        <v>M1 MLANG</v>
      </c>
      <c r="B1607" s="66">
        <v>46224.393854166658</v>
      </c>
      <c r="C1607" s="66">
        <v>46224.393831018519</v>
      </c>
      <c r="D1607" s="67" t="s">
        <v>663</v>
      </c>
      <c r="E1607" s="67" t="s">
        <v>664</v>
      </c>
      <c r="F1607" s="1">
        <v>1</v>
      </c>
      <c r="G1607" s="63" t="str">
        <f>VLOOKUP(D1607,[2]MINDANAO!$B:$C,2,0)</f>
        <v>CT125</v>
      </c>
      <c r="H1607" s="67">
        <v>58118</v>
      </c>
      <c r="I1607" s="63" t="str">
        <f>VLOOKUP(L1607,'[3]NEW LEGEND 2026'!M:S,7,0)</f>
        <v>MUTI</v>
      </c>
      <c r="J1607" s="67" t="s">
        <v>4068</v>
      </c>
      <c r="K1607" s="67" t="s">
        <v>4069</v>
      </c>
      <c r="L1607" s="67" t="s">
        <v>537</v>
      </c>
      <c r="M1607" s="63" t="str">
        <f>VLOOKUP(D1607,'[3]NEW LEGEND 2026'!G:I,3,0)</f>
        <v>KAWASAKI</v>
      </c>
      <c r="N1607" s="63" t="str">
        <f>VLOOKUP(D1607,'[3]NEW LEGEND 2026'!G:J,4,0)</f>
        <v>BLACK/RED</v>
      </c>
      <c r="O1607" s="68" t="str">
        <f t="shared" si="151"/>
        <v>JUL</v>
      </c>
      <c r="P1607" s="68">
        <f t="shared" si="152"/>
        <v>21</v>
      </c>
      <c r="Q1607" s="68">
        <f t="shared" si="153"/>
        <v>2026</v>
      </c>
      <c r="R1607" s="69">
        <f t="shared" si="154"/>
        <v>-171.39383101851854</v>
      </c>
      <c r="S1607" s="69">
        <f t="shared" si="155"/>
        <v>-171.39385416665755</v>
      </c>
      <c r="T1607" s="70" t="str">
        <f t="shared" si="150"/>
        <v>1-30 DAYS</v>
      </c>
      <c r="U1607" s="70" t="str">
        <f t="shared" si="150"/>
        <v>1-30 DAYS</v>
      </c>
    </row>
    <row r="1608" spans="1:21">
      <c r="A1608" s="63" t="str">
        <f>VLOOKUP(L1608,[1]Sheet1!$N:$P,3,0)</f>
        <v>M1 MLANG</v>
      </c>
      <c r="B1608" s="66">
        <v>46224.393854166658</v>
      </c>
      <c r="C1608" s="66">
        <v>46224.393831018519</v>
      </c>
      <c r="D1608" s="67" t="s">
        <v>663</v>
      </c>
      <c r="E1608" s="67" t="s">
        <v>664</v>
      </c>
      <c r="F1608" s="1">
        <v>1</v>
      </c>
      <c r="G1608" s="63" t="str">
        <f>VLOOKUP(D1608,[2]MINDANAO!$B:$C,2,0)</f>
        <v>CT125</v>
      </c>
      <c r="H1608" s="67">
        <v>58118</v>
      </c>
      <c r="I1608" s="63" t="str">
        <f>VLOOKUP(L1608,'[3]NEW LEGEND 2026'!M:S,7,0)</f>
        <v>MUTI</v>
      </c>
      <c r="J1608" s="67" t="s">
        <v>4070</v>
      </c>
      <c r="K1608" s="67" t="s">
        <v>4071</v>
      </c>
      <c r="L1608" s="67" t="s">
        <v>537</v>
      </c>
      <c r="M1608" s="63" t="str">
        <f>VLOOKUP(D1608,'[3]NEW LEGEND 2026'!G:I,3,0)</f>
        <v>KAWASAKI</v>
      </c>
      <c r="N1608" s="63" t="str">
        <f>VLOOKUP(D1608,'[3]NEW LEGEND 2026'!G:J,4,0)</f>
        <v>BLACK/RED</v>
      </c>
      <c r="O1608" s="68" t="str">
        <f t="shared" si="151"/>
        <v>JUL</v>
      </c>
      <c r="P1608" s="68">
        <f t="shared" si="152"/>
        <v>21</v>
      </c>
      <c r="Q1608" s="68">
        <f t="shared" si="153"/>
        <v>2026</v>
      </c>
      <c r="R1608" s="69">
        <f t="shared" si="154"/>
        <v>-171.39383101851854</v>
      </c>
      <c r="S1608" s="69">
        <f t="shared" si="155"/>
        <v>-171.39385416665755</v>
      </c>
      <c r="T1608" s="70" t="str">
        <f t="shared" si="150"/>
        <v>1-30 DAYS</v>
      </c>
      <c r="U1608" s="70" t="str">
        <f t="shared" si="150"/>
        <v>1-30 DAYS</v>
      </c>
    </row>
    <row r="1609" spans="1:21">
      <c r="A1609" s="63" t="str">
        <f>VLOOKUP(L1609,[1]Sheet1!$N:$P,3,0)</f>
        <v>M1 MLANG</v>
      </c>
      <c r="B1609" s="66">
        <v>46224.393854166658</v>
      </c>
      <c r="C1609" s="66">
        <v>46224.393831018519</v>
      </c>
      <c r="D1609" s="67" t="s">
        <v>663</v>
      </c>
      <c r="E1609" s="67" t="s">
        <v>664</v>
      </c>
      <c r="F1609" s="1">
        <v>1</v>
      </c>
      <c r="G1609" s="63" t="str">
        <f>VLOOKUP(D1609,[2]MINDANAO!$B:$C,2,0)</f>
        <v>CT125</v>
      </c>
      <c r="H1609" s="67">
        <v>58118</v>
      </c>
      <c r="I1609" s="63" t="str">
        <f>VLOOKUP(L1609,'[3]NEW LEGEND 2026'!M:S,7,0)</f>
        <v>MUTI</v>
      </c>
      <c r="J1609" s="67" t="s">
        <v>4072</v>
      </c>
      <c r="K1609" s="67" t="s">
        <v>4073</v>
      </c>
      <c r="L1609" s="67" t="s">
        <v>537</v>
      </c>
      <c r="M1609" s="63" t="str">
        <f>VLOOKUP(D1609,'[3]NEW LEGEND 2026'!G:I,3,0)</f>
        <v>KAWASAKI</v>
      </c>
      <c r="N1609" s="63" t="str">
        <f>VLOOKUP(D1609,'[3]NEW LEGEND 2026'!G:J,4,0)</f>
        <v>BLACK/RED</v>
      </c>
      <c r="O1609" s="68" t="str">
        <f t="shared" si="151"/>
        <v>JUL</v>
      </c>
      <c r="P1609" s="68">
        <f t="shared" si="152"/>
        <v>21</v>
      </c>
      <c r="Q1609" s="68">
        <f t="shared" si="153"/>
        <v>2026</v>
      </c>
      <c r="R1609" s="69">
        <f t="shared" si="154"/>
        <v>-171.39383101851854</v>
      </c>
      <c r="S1609" s="69">
        <f t="shared" si="155"/>
        <v>-171.39385416665755</v>
      </c>
      <c r="T1609" s="70" t="str">
        <f t="shared" si="150"/>
        <v>1-30 DAYS</v>
      </c>
      <c r="U1609" s="70" t="str">
        <f t="shared" si="150"/>
        <v>1-30 DAYS</v>
      </c>
    </row>
    <row r="1610" spans="1:21">
      <c r="A1610" s="63" t="str">
        <f>VLOOKUP(L1610,[1]Sheet1!$N:$P,3,0)</f>
        <v>M1 MLANG</v>
      </c>
      <c r="B1610" s="66">
        <v>46224.393854166658</v>
      </c>
      <c r="C1610" s="66">
        <v>46224.393831018519</v>
      </c>
      <c r="D1610" s="67" t="s">
        <v>663</v>
      </c>
      <c r="E1610" s="67" t="s">
        <v>664</v>
      </c>
      <c r="F1610" s="1">
        <v>1</v>
      </c>
      <c r="G1610" s="63" t="str">
        <f>VLOOKUP(D1610,[2]MINDANAO!$B:$C,2,0)</f>
        <v>CT125</v>
      </c>
      <c r="H1610" s="67">
        <v>58118</v>
      </c>
      <c r="I1610" s="63" t="str">
        <f>VLOOKUP(L1610,'[3]NEW LEGEND 2026'!M:S,7,0)</f>
        <v>MUTI</v>
      </c>
      <c r="J1610" s="67" t="s">
        <v>4074</v>
      </c>
      <c r="K1610" s="67" t="s">
        <v>4075</v>
      </c>
      <c r="L1610" s="67" t="s">
        <v>537</v>
      </c>
      <c r="M1610" s="63" t="str">
        <f>VLOOKUP(D1610,'[3]NEW LEGEND 2026'!G:I,3,0)</f>
        <v>KAWASAKI</v>
      </c>
      <c r="N1610" s="63" t="str">
        <f>VLOOKUP(D1610,'[3]NEW LEGEND 2026'!G:J,4,0)</f>
        <v>BLACK/RED</v>
      </c>
      <c r="O1610" s="68" t="str">
        <f t="shared" si="151"/>
        <v>JUL</v>
      </c>
      <c r="P1610" s="68">
        <f t="shared" si="152"/>
        <v>21</v>
      </c>
      <c r="Q1610" s="68">
        <f t="shared" si="153"/>
        <v>2026</v>
      </c>
      <c r="R1610" s="69">
        <f t="shared" si="154"/>
        <v>-171.39383101851854</v>
      </c>
      <c r="S1610" s="69">
        <f t="shared" si="155"/>
        <v>-171.39385416665755</v>
      </c>
      <c r="T1610" s="70" t="str">
        <f t="shared" si="150"/>
        <v>1-30 DAYS</v>
      </c>
      <c r="U1610" s="70" t="str">
        <f t="shared" si="150"/>
        <v>1-30 DAYS</v>
      </c>
    </row>
    <row r="1611" spans="1:21">
      <c r="A1611" s="63" t="str">
        <f>VLOOKUP(L1611,[1]Sheet1!$N:$P,3,0)</f>
        <v>M1 MLANG</v>
      </c>
      <c r="B1611" s="66">
        <v>46224.393854166658</v>
      </c>
      <c r="C1611" s="66">
        <v>46224.393831018519</v>
      </c>
      <c r="D1611" s="67" t="s">
        <v>663</v>
      </c>
      <c r="E1611" s="67" t="s">
        <v>664</v>
      </c>
      <c r="F1611" s="1">
        <v>1</v>
      </c>
      <c r="G1611" s="63" t="str">
        <f>VLOOKUP(D1611,[2]MINDANAO!$B:$C,2,0)</f>
        <v>CT125</v>
      </c>
      <c r="H1611" s="67">
        <v>58118</v>
      </c>
      <c r="I1611" s="63" t="str">
        <f>VLOOKUP(L1611,'[3]NEW LEGEND 2026'!M:S,7,0)</f>
        <v>MUTI</v>
      </c>
      <c r="J1611" s="67" t="s">
        <v>4076</v>
      </c>
      <c r="K1611" s="67" t="s">
        <v>4077</v>
      </c>
      <c r="L1611" s="67" t="s">
        <v>537</v>
      </c>
      <c r="M1611" s="63" t="str">
        <f>VLOOKUP(D1611,'[3]NEW LEGEND 2026'!G:I,3,0)</f>
        <v>KAWASAKI</v>
      </c>
      <c r="N1611" s="63" t="str">
        <f>VLOOKUP(D1611,'[3]NEW LEGEND 2026'!G:J,4,0)</f>
        <v>BLACK/RED</v>
      </c>
      <c r="O1611" s="68" t="str">
        <f t="shared" si="151"/>
        <v>JUL</v>
      </c>
      <c r="P1611" s="68">
        <f t="shared" si="152"/>
        <v>21</v>
      </c>
      <c r="Q1611" s="68">
        <f t="shared" si="153"/>
        <v>2026</v>
      </c>
      <c r="R1611" s="69">
        <f t="shared" si="154"/>
        <v>-171.39383101851854</v>
      </c>
      <c r="S1611" s="69">
        <f t="shared" si="155"/>
        <v>-171.39385416665755</v>
      </c>
      <c r="T1611" s="70" t="str">
        <f t="shared" si="150"/>
        <v>1-30 DAYS</v>
      </c>
      <c r="U1611" s="70" t="str">
        <f t="shared" si="150"/>
        <v>1-30 DAYS</v>
      </c>
    </row>
    <row r="1612" spans="1:21">
      <c r="A1612" s="63" t="str">
        <f>VLOOKUP(L1612,[1]Sheet1!$N:$P,3,0)</f>
        <v>M1 MLANG</v>
      </c>
      <c r="B1612" s="66">
        <v>46224.393854166658</v>
      </c>
      <c r="C1612" s="66">
        <v>46224.393831018519</v>
      </c>
      <c r="D1612" s="67" t="s">
        <v>663</v>
      </c>
      <c r="E1612" s="67" t="s">
        <v>664</v>
      </c>
      <c r="F1612" s="1">
        <v>1</v>
      </c>
      <c r="G1612" s="63" t="str">
        <f>VLOOKUP(D1612,[2]MINDANAO!$B:$C,2,0)</f>
        <v>CT125</v>
      </c>
      <c r="H1612" s="67">
        <v>58118</v>
      </c>
      <c r="I1612" s="63" t="str">
        <f>VLOOKUP(L1612,'[3]NEW LEGEND 2026'!M:S,7,0)</f>
        <v>MUTI</v>
      </c>
      <c r="J1612" s="67" t="s">
        <v>4078</v>
      </c>
      <c r="K1612" s="67" t="s">
        <v>4079</v>
      </c>
      <c r="L1612" s="67" t="s">
        <v>537</v>
      </c>
      <c r="M1612" s="63" t="str">
        <f>VLOOKUP(D1612,'[3]NEW LEGEND 2026'!G:I,3,0)</f>
        <v>KAWASAKI</v>
      </c>
      <c r="N1612" s="63" t="str">
        <f>VLOOKUP(D1612,'[3]NEW LEGEND 2026'!G:J,4,0)</f>
        <v>BLACK/RED</v>
      </c>
      <c r="O1612" s="68" t="str">
        <f t="shared" si="151"/>
        <v>JUL</v>
      </c>
      <c r="P1612" s="68">
        <f t="shared" si="152"/>
        <v>21</v>
      </c>
      <c r="Q1612" s="68">
        <f t="shared" si="153"/>
        <v>2026</v>
      </c>
      <c r="R1612" s="69">
        <f t="shared" si="154"/>
        <v>-171.39383101851854</v>
      </c>
      <c r="S1612" s="69">
        <f t="shared" si="155"/>
        <v>-171.39385416665755</v>
      </c>
      <c r="T1612" s="70" t="str">
        <f t="shared" si="150"/>
        <v>1-30 DAYS</v>
      </c>
      <c r="U1612" s="70" t="str">
        <f t="shared" si="150"/>
        <v>1-30 DAYS</v>
      </c>
    </row>
    <row r="1613" spans="1:21">
      <c r="A1613" s="63" t="str">
        <f>VLOOKUP(L1613,[1]Sheet1!$N:$P,3,0)</f>
        <v>M1 MLANG</v>
      </c>
      <c r="B1613" s="66">
        <v>46224.393854166658</v>
      </c>
      <c r="C1613" s="66">
        <v>46224.393831018519</v>
      </c>
      <c r="D1613" s="67" t="s">
        <v>663</v>
      </c>
      <c r="E1613" s="67" t="s">
        <v>664</v>
      </c>
      <c r="F1613" s="1">
        <v>1</v>
      </c>
      <c r="G1613" s="63" t="str">
        <f>VLOOKUP(D1613,[2]MINDANAO!$B:$C,2,0)</f>
        <v>CT125</v>
      </c>
      <c r="H1613" s="67">
        <v>58118</v>
      </c>
      <c r="I1613" s="63" t="str">
        <f>VLOOKUP(L1613,'[3]NEW LEGEND 2026'!M:S,7,0)</f>
        <v>MUTI</v>
      </c>
      <c r="J1613" s="67" t="s">
        <v>4080</v>
      </c>
      <c r="K1613" s="67" t="s">
        <v>4081</v>
      </c>
      <c r="L1613" s="67" t="s">
        <v>537</v>
      </c>
      <c r="M1613" s="63" t="str">
        <f>VLOOKUP(D1613,'[3]NEW LEGEND 2026'!G:I,3,0)</f>
        <v>KAWASAKI</v>
      </c>
      <c r="N1613" s="63" t="str">
        <f>VLOOKUP(D1613,'[3]NEW LEGEND 2026'!G:J,4,0)</f>
        <v>BLACK/RED</v>
      </c>
      <c r="O1613" s="68" t="str">
        <f t="shared" si="151"/>
        <v>JUL</v>
      </c>
      <c r="P1613" s="68">
        <f t="shared" si="152"/>
        <v>21</v>
      </c>
      <c r="Q1613" s="68">
        <f t="shared" si="153"/>
        <v>2026</v>
      </c>
      <c r="R1613" s="69">
        <f t="shared" si="154"/>
        <v>-171.39383101851854</v>
      </c>
      <c r="S1613" s="69">
        <f t="shared" si="155"/>
        <v>-171.39385416665755</v>
      </c>
      <c r="T1613" s="70" t="str">
        <f t="shared" si="150"/>
        <v>1-30 DAYS</v>
      </c>
      <c r="U1613" s="70" t="str">
        <f t="shared" si="150"/>
        <v>1-30 DAYS</v>
      </c>
    </row>
    <row r="1614" spans="1:21">
      <c r="A1614" s="63" t="str">
        <f>VLOOKUP(L1614,[1]Sheet1!$N:$P,3,0)</f>
        <v>M1 MLANG</v>
      </c>
      <c r="B1614" s="66">
        <v>46224.393854166658</v>
      </c>
      <c r="C1614" s="66">
        <v>46224.393831018519</v>
      </c>
      <c r="D1614" s="67" t="s">
        <v>663</v>
      </c>
      <c r="E1614" s="67" t="s">
        <v>664</v>
      </c>
      <c r="F1614" s="1">
        <v>1</v>
      </c>
      <c r="G1614" s="63" t="str">
        <f>VLOOKUP(D1614,[2]MINDANAO!$B:$C,2,0)</f>
        <v>CT125</v>
      </c>
      <c r="H1614" s="67">
        <v>58118</v>
      </c>
      <c r="I1614" s="63" t="str">
        <f>VLOOKUP(L1614,'[3]NEW LEGEND 2026'!M:S,7,0)</f>
        <v>MUTI</v>
      </c>
      <c r="J1614" s="67" t="s">
        <v>4082</v>
      </c>
      <c r="K1614" s="67" t="s">
        <v>4083</v>
      </c>
      <c r="L1614" s="67" t="s">
        <v>537</v>
      </c>
      <c r="M1614" s="63" t="str">
        <f>VLOOKUP(D1614,'[3]NEW LEGEND 2026'!G:I,3,0)</f>
        <v>KAWASAKI</v>
      </c>
      <c r="N1614" s="63" t="str">
        <f>VLOOKUP(D1614,'[3]NEW LEGEND 2026'!G:J,4,0)</f>
        <v>BLACK/RED</v>
      </c>
      <c r="O1614" s="68" t="str">
        <f t="shared" si="151"/>
        <v>JUL</v>
      </c>
      <c r="P1614" s="68">
        <f t="shared" si="152"/>
        <v>21</v>
      </c>
      <c r="Q1614" s="68">
        <f t="shared" si="153"/>
        <v>2026</v>
      </c>
      <c r="R1614" s="69">
        <f t="shared" si="154"/>
        <v>-171.39383101851854</v>
      </c>
      <c r="S1614" s="69">
        <f t="shared" si="155"/>
        <v>-171.39385416665755</v>
      </c>
      <c r="T1614" s="70" t="str">
        <f t="shared" si="150"/>
        <v>1-30 DAYS</v>
      </c>
      <c r="U1614" s="70" t="str">
        <f t="shared" si="150"/>
        <v>1-30 DAYS</v>
      </c>
    </row>
    <row r="1615" spans="1:21">
      <c r="A1615" s="63" t="str">
        <f>VLOOKUP(L1615,[1]Sheet1!$N:$P,3,0)</f>
        <v>M1 MLANG</v>
      </c>
      <c r="B1615" s="66">
        <v>46224.393865740742</v>
      </c>
      <c r="C1615" s="66">
        <v>46224.393831018519</v>
      </c>
      <c r="D1615" s="67" t="s">
        <v>663</v>
      </c>
      <c r="E1615" s="67" t="s">
        <v>664</v>
      </c>
      <c r="F1615" s="1">
        <v>1</v>
      </c>
      <c r="G1615" s="63" t="str">
        <f>VLOOKUP(D1615,[2]MINDANAO!$B:$C,2,0)</f>
        <v>CT125</v>
      </c>
      <c r="H1615" s="67">
        <v>58118</v>
      </c>
      <c r="I1615" s="63" t="str">
        <f>VLOOKUP(L1615,'[3]NEW LEGEND 2026'!M:S,7,0)</f>
        <v>MUTI</v>
      </c>
      <c r="J1615" s="67" t="s">
        <v>4084</v>
      </c>
      <c r="K1615" s="67" t="s">
        <v>4085</v>
      </c>
      <c r="L1615" s="67" t="s">
        <v>537</v>
      </c>
      <c r="M1615" s="63" t="str">
        <f>VLOOKUP(D1615,'[3]NEW LEGEND 2026'!G:I,3,0)</f>
        <v>KAWASAKI</v>
      </c>
      <c r="N1615" s="63" t="str">
        <f>VLOOKUP(D1615,'[3]NEW LEGEND 2026'!G:J,4,0)</f>
        <v>BLACK/RED</v>
      </c>
      <c r="O1615" s="68" t="str">
        <f t="shared" si="151"/>
        <v>JUL</v>
      </c>
      <c r="P1615" s="68">
        <f t="shared" si="152"/>
        <v>21</v>
      </c>
      <c r="Q1615" s="68">
        <f t="shared" si="153"/>
        <v>2026</v>
      </c>
      <c r="R1615" s="69">
        <f t="shared" si="154"/>
        <v>-171.39383101851854</v>
      </c>
      <c r="S1615" s="69">
        <f t="shared" si="155"/>
        <v>-171.3938657407416</v>
      </c>
      <c r="T1615" s="70" t="str">
        <f t="shared" si="150"/>
        <v>1-30 DAYS</v>
      </c>
      <c r="U1615" s="70" t="str">
        <f t="shared" si="150"/>
        <v>1-30 DAYS</v>
      </c>
    </row>
    <row r="1616" spans="1:21">
      <c r="A1616" s="63" t="str">
        <f>VLOOKUP(L1616,[1]Sheet1!$N:$P,3,0)</f>
        <v>M1 MLANG</v>
      </c>
      <c r="B1616" s="66">
        <v>46224.393865740742</v>
      </c>
      <c r="C1616" s="66">
        <v>46224.393831018519</v>
      </c>
      <c r="D1616" s="67" t="s">
        <v>663</v>
      </c>
      <c r="E1616" s="67" t="s">
        <v>664</v>
      </c>
      <c r="F1616" s="1">
        <v>1</v>
      </c>
      <c r="G1616" s="63" t="str">
        <f>VLOOKUP(D1616,[2]MINDANAO!$B:$C,2,0)</f>
        <v>CT125</v>
      </c>
      <c r="H1616" s="67">
        <v>58118</v>
      </c>
      <c r="I1616" s="63" t="str">
        <f>VLOOKUP(L1616,'[3]NEW LEGEND 2026'!M:S,7,0)</f>
        <v>MUTI</v>
      </c>
      <c r="J1616" s="67" t="s">
        <v>4086</v>
      </c>
      <c r="K1616" s="67" t="s">
        <v>4087</v>
      </c>
      <c r="L1616" s="67" t="s">
        <v>537</v>
      </c>
      <c r="M1616" s="63" t="str">
        <f>VLOOKUP(D1616,'[3]NEW LEGEND 2026'!G:I,3,0)</f>
        <v>KAWASAKI</v>
      </c>
      <c r="N1616" s="63" t="str">
        <f>VLOOKUP(D1616,'[3]NEW LEGEND 2026'!G:J,4,0)</f>
        <v>BLACK/RED</v>
      </c>
      <c r="O1616" s="68" t="str">
        <f t="shared" si="151"/>
        <v>JUL</v>
      </c>
      <c r="P1616" s="68">
        <f t="shared" si="152"/>
        <v>21</v>
      </c>
      <c r="Q1616" s="68">
        <f t="shared" si="153"/>
        <v>2026</v>
      </c>
      <c r="R1616" s="69">
        <f t="shared" si="154"/>
        <v>-171.39383101851854</v>
      </c>
      <c r="S1616" s="69">
        <f t="shared" si="155"/>
        <v>-171.3938657407416</v>
      </c>
      <c r="T1616" s="70" t="str">
        <f t="shared" si="150"/>
        <v>1-30 DAYS</v>
      </c>
      <c r="U1616" s="70" t="str">
        <f t="shared" si="150"/>
        <v>1-30 DAYS</v>
      </c>
    </row>
    <row r="1617" spans="1:21">
      <c r="A1617" s="63" t="str">
        <f>VLOOKUP(L1617,[1]Sheet1!$N:$P,3,0)</f>
        <v>M1 MLANG</v>
      </c>
      <c r="B1617" s="66">
        <v>46224.393865740742</v>
      </c>
      <c r="C1617" s="66">
        <v>46224.393831018519</v>
      </c>
      <c r="D1617" s="67" t="s">
        <v>663</v>
      </c>
      <c r="E1617" s="67" t="s">
        <v>664</v>
      </c>
      <c r="F1617" s="1">
        <v>1</v>
      </c>
      <c r="G1617" s="63" t="str">
        <f>VLOOKUP(D1617,[2]MINDANAO!$B:$C,2,0)</f>
        <v>CT125</v>
      </c>
      <c r="H1617" s="67">
        <v>58118</v>
      </c>
      <c r="I1617" s="63" t="str">
        <f>VLOOKUP(L1617,'[3]NEW LEGEND 2026'!M:S,7,0)</f>
        <v>MUTI</v>
      </c>
      <c r="J1617" s="67" t="s">
        <v>4088</v>
      </c>
      <c r="K1617" s="67" t="s">
        <v>4089</v>
      </c>
      <c r="L1617" s="67" t="s">
        <v>537</v>
      </c>
      <c r="M1617" s="63" t="str">
        <f>VLOOKUP(D1617,'[3]NEW LEGEND 2026'!G:I,3,0)</f>
        <v>KAWASAKI</v>
      </c>
      <c r="N1617" s="63" t="str">
        <f>VLOOKUP(D1617,'[3]NEW LEGEND 2026'!G:J,4,0)</f>
        <v>BLACK/RED</v>
      </c>
      <c r="O1617" s="68" t="str">
        <f t="shared" si="151"/>
        <v>JUL</v>
      </c>
      <c r="P1617" s="68">
        <f t="shared" si="152"/>
        <v>21</v>
      </c>
      <c r="Q1617" s="68">
        <f t="shared" si="153"/>
        <v>2026</v>
      </c>
      <c r="R1617" s="69">
        <f t="shared" si="154"/>
        <v>-171.39383101851854</v>
      </c>
      <c r="S1617" s="69">
        <f t="shared" si="155"/>
        <v>-171.3938657407416</v>
      </c>
      <c r="T1617" s="70" t="str">
        <f t="shared" si="150"/>
        <v>1-30 DAYS</v>
      </c>
      <c r="U1617" s="70" t="str">
        <f t="shared" si="150"/>
        <v>1-30 DAYS</v>
      </c>
    </row>
    <row r="1618" spans="1:21">
      <c r="A1618" s="63" t="str">
        <f>VLOOKUP(L1618,[1]Sheet1!$N:$P,3,0)</f>
        <v>M1 MLANG</v>
      </c>
      <c r="B1618" s="66">
        <v>46224.393865740742</v>
      </c>
      <c r="C1618" s="66">
        <v>46224.393831018519</v>
      </c>
      <c r="D1618" s="67" t="s">
        <v>663</v>
      </c>
      <c r="E1618" s="67" t="s">
        <v>664</v>
      </c>
      <c r="F1618" s="1">
        <v>1</v>
      </c>
      <c r="G1618" s="63" t="str">
        <f>VLOOKUP(D1618,[2]MINDANAO!$B:$C,2,0)</f>
        <v>CT125</v>
      </c>
      <c r="H1618" s="67">
        <v>58118</v>
      </c>
      <c r="I1618" s="63" t="str">
        <f>VLOOKUP(L1618,'[3]NEW LEGEND 2026'!M:S,7,0)</f>
        <v>MUTI</v>
      </c>
      <c r="J1618" s="67" t="s">
        <v>4090</v>
      </c>
      <c r="K1618" s="67" t="s">
        <v>4091</v>
      </c>
      <c r="L1618" s="67" t="s">
        <v>537</v>
      </c>
      <c r="M1618" s="63" t="str">
        <f>VLOOKUP(D1618,'[3]NEW LEGEND 2026'!G:I,3,0)</f>
        <v>KAWASAKI</v>
      </c>
      <c r="N1618" s="63" t="str">
        <f>VLOOKUP(D1618,'[3]NEW LEGEND 2026'!G:J,4,0)</f>
        <v>BLACK/RED</v>
      </c>
      <c r="O1618" s="68" t="str">
        <f t="shared" si="151"/>
        <v>JUL</v>
      </c>
      <c r="P1618" s="68">
        <f t="shared" si="152"/>
        <v>21</v>
      </c>
      <c r="Q1618" s="68">
        <f t="shared" si="153"/>
        <v>2026</v>
      </c>
      <c r="R1618" s="69">
        <f t="shared" si="154"/>
        <v>-171.39383101851854</v>
      </c>
      <c r="S1618" s="69">
        <f t="shared" si="155"/>
        <v>-171.3938657407416</v>
      </c>
      <c r="T1618" s="70" t="str">
        <f t="shared" ref="T1618:U1681" si="156">IF(R1618&lt;=30,"1-30 DAYS",IF(R1618&lt;=60,"31-60 DAYS",IF(R1618&lt;=90,"61-90 DAYS","91 DAYS UP")))</f>
        <v>1-30 DAYS</v>
      </c>
      <c r="U1618" s="70" t="str">
        <f t="shared" si="156"/>
        <v>1-30 DAYS</v>
      </c>
    </row>
    <row r="1619" spans="1:21">
      <c r="A1619" s="63" t="str">
        <f>VLOOKUP(L1619,[1]Sheet1!$N:$P,3,0)</f>
        <v>M1 MLANG</v>
      </c>
      <c r="B1619" s="66">
        <v>46224.393865740742</v>
      </c>
      <c r="C1619" s="66">
        <v>46224.393831018519</v>
      </c>
      <c r="D1619" s="67" t="s">
        <v>663</v>
      </c>
      <c r="E1619" s="67" t="s">
        <v>664</v>
      </c>
      <c r="F1619" s="1">
        <v>1</v>
      </c>
      <c r="G1619" s="63" t="str">
        <f>VLOOKUP(D1619,[2]MINDANAO!$B:$C,2,0)</f>
        <v>CT125</v>
      </c>
      <c r="H1619" s="67">
        <v>58118</v>
      </c>
      <c r="I1619" s="63" t="str">
        <f>VLOOKUP(L1619,'[3]NEW LEGEND 2026'!M:S,7,0)</f>
        <v>MUTI</v>
      </c>
      <c r="J1619" s="67" t="s">
        <v>4092</v>
      </c>
      <c r="K1619" s="67" t="s">
        <v>4093</v>
      </c>
      <c r="L1619" s="67" t="s">
        <v>537</v>
      </c>
      <c r="M1619" s="63" t="str">
        <f>VLOOKUP(D1619,'[3]NEW LEGEND 2026'!G:I,3,0)</f>
        <v>KAWASAKI</v>
      </c>
      <c r="N1619" s="63" t="str">
        <f>VLOOKUP(D1619,'[3]NEW LEGEND 2026'!G:J,4,0)</f>
        <v>BLACK/RED</v>
      </c>
      <c r="O1619" s="68" t="str">
        <f t="shared" si="151"/>
        <v>JUL</v>
      </c>
      <c r="P1619" s="68">
        <f t="shared" si="152"/>
        <v>21</v>
      </c>
      <c r="Q1619" s="68">
        <f t="shared" si="153"/>
        <v>2026</v>
      </c>
      <c r="R1619" s="69">
        <f t="shared" si="154"/>
        <v>-171.39383101851854</v>
      </c>
      <c r="S1619" s="69">
        <f t="shared" si="155"/>
        <v>-171.3938657407416</v>
      </c>
      <c r="T1619" s="70" t="str">
        <f t="shared" si="156"/>
        <v>1-30 DAYS</v>
      </c>
      <c r="U1619" s="70" t="str">
        <f t="shared" si="156"/>
        <v>1-30 DAYS</v>
      </c>
    </row>
    <row r="1620" spans="1:21">
      <c r="A1620" s="63" t="str">
        <f>VLOOKUP(L1620,[1]Sheet1!$N:$P,3,0)</f>
        <v>M1 MLANG</v>
      </c>
      <c r="B1620" s="66">
        <v>46224.393865740742</v>
      </c>
      <c r="C1620" s="66">
        <v>46224.393831018519</v>
      </c>
      <c r="D1620" s="67" t="s">
        <v>663</v>
      </c>
      <c r="E1620" s="67" t="s">
        <v>664</v>
      </c>
      <c r="F1620" s="1">
        <v>1</v>
      </c>
      <c r="G1620" s="63" t="str">
        <f>VLOOKUP(D1620,[2]MINDANAO!$B:$C,2,0)</f>
        <v>CT125</v>
      </c>
      <c r="H1620" s="67">
        <v>58118</v>
      </c>
      <c r="I1620" s="63" t="str">
        <f>VLOOKUP(L1620,'[3]NEW LEGEND 2026'!M:S,7,0)</f>
        <v>MUTI</v>
      </c>
      <c r="J1620" s="67" t="s">
        <v>4094</v>
      </c>
      <c r="K1620" s="67" t="s">
        <v>4095</v>
      </c>
      <c r="L1620" s="67" t="s">
        <v>537</v>
      </c>
      <c r="M1620" s="63" t="str">
        <f>VLOOKUP(D1620,'[3]NEW LEGEND 2026'!G:I,3,0)</f>
        <v>KAWASAKI</v>
      </c>
      <c r="N1620" s="63" t="str">
        <f>VLOOKUP(D1620,'[3]NEW LEGEND 2026'!G:J,4,0)</f>
        <v>BLACK/RED</v>
      </c>
      <c r="O1620" s="68" t="str">
        <f t="shared" si="151"/>
        <v>JUL</v>
      </c>
      <c r="P1620" s="68">
        <f t="shared" si="152"/>
        <v>21</v>
      </c>
      <c r="Q1620" s="68">
        <f t="shared" si="153"/>
        <v>2026</v>
      </c>
      <c r="R1620" s="69">
        <f t="shared" si="154"/>
        <v>-171.39383101851854</v>
      </c>
      <c r="S1620" s="69">
        <f t="shared" si="155"/>
        <v>-171.3938657407416</v>
      </c>
      <c r="T1620" s="70" t="str">
        <f t="shared" si="156"/>
        <v>1-30 DAYS</v>
      </c>
      <c r="U1620" s="70" t="str">
        <f t="shared" si="156"/>
        <v>1-30 DAYS</v>
      </c>
    </row>
    <row r="1621" spans="1:21">
      <c r="A1621" s="63" t="str">
        <f>VLOOKUP(L1621,[1]Sheet1!$N:$P,3,0)</f>
        <v>M1 MLANG</v>
      </c>
      <c r="B1621" s="66">
        <v>46224.393865740742</v>
      </c>
      <c r="C1621" s="66">
        <v>46224.393831018519</v>
      </c>
      <c r="D1621" s="67" t="s">
        <v>663</v>
      </c>
      <c r="E1621" s="67" t="s">
        <v>664</v>
      </c>
      <c r="F1621" s="1">
        <v>1</v>
      </c>
      <c r="G1621" s="63" t="str">
        <f>VLOOKUP(D1621,[2]MINDANAO!$B:$C,2,0)</f>
        <v>CT125</v>
      </c>
      <c r="H1621" s="67">
        <v>58118</v>
      </c>
      <c r="I1621" s="63" t="str">
        <f>VLOOKUP(L1621,'[3]NEW LEGEND 2026'!M:S,7,0)</f>
        <v>MUTI</v>
      </c>
      <c r="J1621" s="67" t="s">
        <v>4096</v>
      </c>
      <c r="K1621" s="67" t="s">
        <v>4097</v>
      </c>
      <c r="L1621" s="67" t="s">
        <v>537</v>
      </c>
      <c r="M1621" s="63" t="str">
        <f>VLOOKUP(D1621,'[3]NEW LEGEND 2026'!G:I,3,0)</f>
        <v>KAWASAKI</v>
      </c>
      <c r="N1621" s="63" t="str">
        <f>VLOOKUP(D1621,'[3]NEW LEGEND 2026'!G:J,4,0)</f>
        <v>BLACK/RED</v>
      </c>
      <c r="O1621" s="68" t="str">
        <f t="shared" si="151"/>
        <v>JUL</v>
      </c>
      <c r="P1621" s="68">
        <f t="shared" si="152"/>
        <v>21</v>
      </c>
      <c r="Q1621" s="68">
        <f t="shared" si="153"/>
        <v>2026</v>
      </c>
      <c r="R1621" s="69">
        <f t="shared" si="154"/>
        <v>-171.39383101851854</v>
      </c>
      <c r="S1621" s="69">
        <f t="shared" si="155"/>
        <v>-171.3938657407416</v>
      </c>
      <c r="T1621" s="70" t="str">
        <f t="shared" si="156"/>
        <v>1-30 DAYS</v>
      </c>
      <c r="U1621" s="70" t="str">
        <f t="shared" si="156"/>
        <v>1-30 DAYS</v>
      </c>
    </row>
    <row r="1622" spans="1:21">
      <c r="A1622" s="63" t="str">
        <f>VLOOKUP(L1622,[1]Sheet1!$N:$P,3,0)</f>
        <v>M1 MLANG</v>
      </c>
      <c r="B1622" s="66">
        <v>46224.393865740742</v>
      </c>
      <c r="C1622" s="66">
        <v>46224.393831018519</v>
      </c>
      <c r="D1622" s="67" t="s">
        <v>663</v>
      </c>
      <c r="E1622" s="67" t="s">
        <v>664</v>
      </c>
      <c r="F1622" s="1">
        <v>1</v>
      </c>
      <c r="G1622" s="63" t="str">
        <f>VLOOKUP(D1622,[2]MINDANAO!$B:$C,2,0)</f>
        <v>CT125</v>
      </c>
      <c r="H1622" s="67">
        <v>58118</v>
      </c>
      <c r="I1622" s="63" t="str">
        <f>VLOOKUP(L1622,'[3]NEW LEGEND 2026'!M:S,7,0)</f>
        <v>MUTI</v>
      </c>
      <c r="J1622" s="67" t="s">
        <v>4098</v>
      </c>
      <c r="K1622" s="67" t="s">
        <v>4099</v>
      </c>
      <c r="L1622" s="67" t="s">
        <v>537</v>
      </c>
      <c r="M1622" s="63" t="str">
        <f>VLOOKUP(D1622,'[3]NEW LEGEND 2026'!G:I,3,0)</f>
        <v>KAWASAKI</v>
      </c>
      <c r="N1622" s="63" t="str">
        <f>VLOOKUP(D1622,'[3]NEW LEGEND 2026'!G:J,4,0)</f>
        <v>BLACK/RED</v>
      </c>
      <c r="O1622" s="68" t="str">
        <f t="shared" si="151"/>
        <v>JUL</v>
      </c>
      <c r="P1622" s="68">
        <f t="shared" si="152"/>
        <v>21</v>
      </c>
      <c r="Q1622" s="68">
        <f t="shared" si="153"/>
        <v>2026</v>
      </c>
      <c r="R1622" s="69">
        <f t="shared" si="154"/>
        <v>-171.39383101851854</v>
      </c>
      <c r="S1622" s="69">
        <f t="shared" si="155"/>
        <v>-171.3938657407416</v>
      </c>
      <c r="T1622" s="70" t="str">
        <f t="shared" si="156"/>
        <v>1-30 DAYS</v>
      </c>
      <c r="U1622" s="70" t="str">
        <f t="shared" si="156"/>
        <v>1-30 DAYS</v>
      </c>
    </row>
    <row r="1623" spans="1:21">
      <c r="A1623" s="63" t="str">
        <f>VLOOKUP(L1623,[1]Sheet1!$N:$P,3,0)</f>
        <v>M1 MLANG</v>
      </c>
      <c r="B1623" s="66">
        <v>46224.393865740742</v>
      </c>
      <c r="C1623" s="66">
        <v>46224.393831018519</v>
      </c>
      <c r="D1623" s="67" t="s">
        <v>663</v>
      </c>
      <c r="E1623" s="67" t="s">
        <v>664</v>
      </c>
      <c r="F1623" s="1">
        <v>1</v>
      </c>
      <c r="G1623" s="63" t="str">
        <f>VLOOKUP(D1623,[2]MINDANAO!$B:$C,2,0)</f>
        <v>CT125</v>
      </c>
      <c r="H1623" s="67">
        <v>58118</v>
      </c>
      <c r="I1623" s="63" t="str">
        <f>VLOOKUP(L1623,'[3]NEW LEGEND 2026'!M:S,7,0)</f>
        <v>MUTI</v>
      </c>
      <c r="J1623" s="67" t="s">
        <v>4100</v>
      </c>
      <c r="K1623" s="67" t="s">
        <v>4101</v>
      </c>
      <c r="L1623" s="67" t="s">
        <v>537</v>
      </c>
      <c r="M1623" s="63" t="str">
        <f>VLOOKUP(D1623,'[3]NEW LEGEND 2026'!G:I,3,0)</f>
        <v>KAWASAKI</v>
      </c>
      <c r="N1623" s="63" t="str">
        <f>VLOOKUP(D1623,'[3]NEW LEGEND 2026'!G:J,4,0)</f>
        <v>BLACK/RED</v>
      </c>
      <c r="O1623" s="68" t="str">
        <f t="shared" si="151"/>
        <v>JUL</v>
      </c>
      <c r="P1623" s="68">
        <f t="shared" si="152"/>
        <v>21</v>
      </c>
      <c r="Q1623" s="68">
        <f t="shared" si="153"/>
        <v>2026</v>
      </c>
      <c r="R1623" s="69">
        <f t="shared" si="154"/>
        <v>-171.39383101851854</v>
      </c>
      <c r="S1623" s="69">
        <f t="shared" si="155"/>
        <v>-171.3938657407416</v>
      </c>
      <c r="T1623" s="70" t="str">
        <f t="shared" si="156"/>
        <v>1-30 DAYS</v>
      </c>
      <c r="U1623" s="70" t="str">
        <f t="shared" si="156"/>
        <v>1-30 DAYS</v>
      </c>
    </row>
    <row r="1624" spans="1:21">
      <c r="A1624" s="63" t="str">
        <f>VLOOKUP(L1624,[1]Sheet1!$N:$P,3,0)</f>
        <v>M1 MLANG</v>
      </c>
      <c r="B1624" s="66">
        <v>46224.393877314818</v>
      </c>
      <c r="C1624" s="66">
        <v>46224.393831018519</v>
      </c>
      <c r="D1624" s="67" t="s">
        <v>663</v>
      </c>
      <c r="E1624" s="67" t="s">
        <v>664</v>
      </c>
      <c r="F1624" s="1">
        <v>1</v>
      </c>
      <c r="G1624" s="63" t="str">
        <f>VLOOKUP(D1624,[2]MINDANAO!$B:$C,2,0)</f>
        <v>CT125</v>
      </c>
      <c r="H1624" s="67">
        <v>58118</v>
      </c>
      <c r="I1624" s="63" t="str">
        <f>VLOOKUP(L1624,'[3]NEW LEGEND 2026'!M:S,7,0)</f>
        <v>MUTI</v>
      </c>
      <c r="J1624" s="67" t="s">
        <v>4102</v>
      </c>
      <c r="K1624" s="67" t="s">
        <v>4103</v>
      </c>
      <c r="L1624" s="67" t="s">
        <v>537</v>
      </c>
      <c r="M1624" s="63" t="str">
        <f>VLOOKUP(D1624,'[3]NEW LEGEND 2026'!G:I,3,0)</f>
        <v>KAWASAKI</v>
      </c>
      <c r="N1624" s="63" t="str">
        <f>VLOOKUP(D1624,'[3]NEW LEGEND 2026'!G:J,4,0)</f>
        <v>BLACK/RED</v>
      </c>
      <c r="O1624" s="68" t="str">
        <f t="shared" si="151"/>
        <v>JUL</v>
      </c>
      <c r="P1624" s="68">
        <f t="shared" si="152"/>
        <v>21</v>
      </c>
      <c r="Q1624" s="68">
        <f t="shared" si="153"/>
        <v>2026</v>
      </c>
      <c r="R1624" s="69">
        <f t="shared" si="154"/>
        <v>-171.39383101851854</v>
      </c>
      <c r="S1624" s="69">
        <f t="shared" si="155"/>
        <v>-171.39387731481838</v>
      </c>
      <c r="T1624" s="70" t="str">
        <f t="shared" si="156"/>
        <v>1-30 DAYS</v>
      </c>
      <c r="U1624" s="70" t="str">
        <f t="shared" si="156"/>
        <v>1-30 DAYS</v>
      </c>
    </row>
    <row r="1625" spans="1:21">
      <c r="A1625" s="63" t="str">
        <f>VLOOKUP(L1625,[1]Sheet1!$N:$P,3,0)</f>
        <v>M1 MLANG</v>
      </c>
      <c r="B1625" s="66">
        <v>46224.393877314818</v>
      </c>
      <c r="C1625" s="66">
        <v>46224.393831018519</v>
      </c>
      <c r="D1625" s="67" t="s">
        <v>663</v>
      </c>
      <c r="E1625" s="67" t="s">
        <v>664</v>
      </c>
      <c r="F1625" s="1">
        <v>1</v>
      </c>
      <c r="G1625" s="63" t="str">
        <f>VLOOKUP(D1625,[2]MINDANAO!$B:$C,2,0)</f>
        <v>CT125</v>
      </c>
      <c r="H1625" s="67">
        <v>58118</v>
      </c>
      <c r="I1625" s="63" t="str">
        <f>VLOOKUP(L1625,'[3]NEW LEGEND 2026'!M:S,7,0)</f>
        <v>MUTI</v>
      </c>
      <c r="J1625" s="67" t="s">
        <v>4104</v>
      </c>
      <c r="K1625" s="67" t="s">
        <v>4105</v>
      </c>
      <c r="L1625" s="67" t="s">
        <v>537</v>
      </c>
      <c r="M1625" s="63" t="str">
        <f>VLOOKUP(D1625,'[3]NEW LEGEND 2026'!G:I,3,0)</f>
        <v>KAWASAKI</v>
      </c>
      <c r="N1625" s="63" t="str">
        <f>VLOOKUP(D1625,'[3]NEW LEGEND 2026'!G:J,4,0)</f>
        <v>BLACK/RED</v>
      </c>
      <c r="O1625" s="68" t="str">
        <f t="shared" si="151"/>
        <v>JUL</v>
      </c>
      <c r="P1625" s="68">
        <f t="shared" si="152"/>
        <v>21</v>
      </c>
      <c r="Q1625" s="68">
        <f t="shared" si="153"/>
        <v>2026</v>
      </c>
      <c r="R1625" s="69">
        <f t="shared" si="154"/>
        <v>-171.39383101851854</v>
      </c>
      <c r="S1625" s="69">
        <f t="shared" si="155"/>
        <v>-171.39387731481838</v>
      </c>
      <c r="T1625" s="70" t="str">
        <f t="shared" si="156"/>
        <v>1-30 DAYS</v>
      </c>
      <c r="U1625" s="70" t="str">
        <f t="shared" si="156"/>
        <v>1-30 DAYS</v>
      </c>
    </row>
    <row r="1626" spans="1:21">
      <c r="A1626" s="63" t="str">
        <f>VLOOKUP(L1626,[1]Sheet1!$N:$P,3,0)</f>
        <v>M2 TIBUNGCO</v>
      </c>
      <c r="B1626" s="66">
        <v>46218.450821759259</v>
      </c>
      <c r="C1626" s="66">
        <v>46224.402986111112</v>
      </c>
      <c r="D1626" s="67" t="s">
        <v>1167</v>
      </c>
      <c r="E1626" s="67" t="s">
        <v>1168</v>
      </c>
      <c r="F1626" s="1">
        <v>1</v>
      </c>
      <c r="G1626" s="63" t="str">
        <f>VLOOKUP(D1626,[2]MINDANAO!$B:$C,2,0)</f>
        <v>XR150</v>
      </c>
      <c r="H1626" s="67">
        <v>94078</v>
      </c>
      <c r="I1626" s="63" t="str">
        <f>VLOOKUP(L1626,'[3]NEW LEGEND 2026'!M:S,7,0)</f>
        <v>ULTIMATE</v>
      </c>
      <c r="J1626" s="67" t="s">
        <v>4106</v>
      </c>
      <c r="K1626" s="67" t="s">
        <v>4107</v>
      </c>
      <c r="L1626" s="67" t="s">
        <v>4108</v>
      </c>
      <c r="M1626" s="63" t="str">
        <f>VLOOKUP(D1626,'[3]NEW LEGEND 2026'!G:I,3,0)</f>
        <v>HONDA</v>
      </c>
      <c r="N1626" s="63" t="str">
        <f>VLOOKUP(D1626,'[3]NEW LEGEND 2026'!G:J,4,0)</f>
        <v>BLACK</v>
      </c>
      <c r="O1626" s="68" t="str">
        <f t="shared" si="151"/>
        <v>JUL</v>
      </c>
      <c r="P1626" s="68">
        <f t="shared" si="152"/>
        <v>21</v>
      </c>
      <c r="Q1626" s="68">
        <f t="shared" si="153"/>
        <v>2026</v>
      </c>
      <c r="R1626" s="69">
        <f t="shared" si="154"/>
        <v>-171.40298611111211</v>
      </c>
      <c r="S1626" s="69">
        <f t="shared" si="155"/>
        <v>-165.45082175925927</v>
      </c>
      <c r="T1626" s="70" t="str">
        <f t="shared" si="156"/>
        <v>1-30 DAYS</v>
      </c>
      <c r="U1626" s="70" t="str">
        <f t="shared" si="156"/>
        <v>1-30 DAYS</v>
      </c>
    </row>
    <row r="1627" spans="1:21">
      <c r="A1627" s="63" t="str">
        <f>VLOOKUP(L1627,[1]Sheet1!$N:$P,3,0)</f>
        <v>M2 TIBUNGCO</v>
      </c>
      <c r="B1627" s="66">
        <v>46218.461273148147</v>
      </c>
      <c r="C1627" s="66">
        <v>46224.402986111112</v>
      </c>
      <c r="D1627" s="67" t="s">
        <v>573</v>
      </c>
      <c r="E1627" s="67" t="s">
        <v>574</v>
      </c>
      <c r="F1627" s="1">
        <v>1</v>
      </c>
      <c r="G1627" s="63" t="str">
        <f>VLOOKUP(D1627,[2]MINDANAO!$B:$C,2,0)</f>
        <v>CT100B</v>
      </c>
      <c r="H1627" s="67">
        <v>52948</v>
      </c>
      <c r="I1627" s="63" t="str">
        <f>VLOOKUP(L1627,'[3]NEW LEGEND 2026'!M:S,7,0)</f>
        <v>ULTIMATE</v>
      </c>
      <c r="J1627" s="67" t="s">
        <v>4109</v>
      </c>
      <c r="K1627" s="67" t="s">
        <v>4110</v>
      </c>
      <c r="L1627" s="67" t="s">
        <v>4108</v>
      </c>
      <c r="M1627" s="63" t="str">
        <f>VLOOKUP(D1627,'[3]NEW LEGEND 2026'!G:I,3,0)</f>
        <v>KAWASAKI</v>
      </c>
      <c r="N1627" s="63" t="str">
        <f>VLOOKUP(D1627,'[3]NEW LEGEND 2026'!G:J,4,0)</f>
        <v>BLACK/BLUE</v>
      </c>
      <c r="O1627" s="68" t="str">
        <f t="shared" si="151"/>
        <v>JUL</v>
      </c>
      <c r="P1627" s="68">
        <f t="shared" si="152"/>
        <v>21</v>
      </c>
      <c r="Q1627" s="68">
        <f t="shared" si="153"/>
        <v>2026</v>
      </c>
      <c r="R1627" s="69">
        <f t="shared" si="154"/>
        <v>-171.40298611111211</v>
      </c>
      <c r="S1627" s="69">
        <f t="shared" si="155"/>
        <v>-165.46127314814657</v>
      </c>
      <c r="T1627" s="70" t="str">
        <f t="shared" si="156"/>
        <v>1-30 DAYS</v>
      </c>
      <c r="U1627" s="70" t="str">
        <f t="shared" si="156"/>
        <v>1-30 DAYS</v>
      </c>
    </row>
    <row r="1628" spans="1:21">
      <c r="A1628" s="63" t="str">
        <f>VLOOKUP(L1628,[1]Sheet1!$N:$P,3,0)</f>
        <v>M2 TIBUNGCO</v>
      </c>
      <c r="B1628" s="66">
        <v>46218.461273148147</v>
      </c>
      <c r="C1628" s="66">
        <v>46224.402986111112</v>
      </c>
      <c r="D1628" s="67" t="s">
        <v>1476</v>
      </c>
      <c r="E1628" s="67" t="s">
        <v>1477</v>
      </c>
      <c r="F1628" s="1">
        <v>1</v>
      </c>
      <c r="G1628" s="63" t="str">
        <f>VLOOKUP(D1628,[2]MINDANAO!$B:$C,2,0)</f>
        <v>RAIDER150 FI BLADE</v>
      </c>
      <c r="H1628" s="67">
        <v>110446.43</v>
      </c>
      <c r="I1628" s="63" t="str">
        <f>VLOOKUP(L1628,'[3]NEW LEGEND 2026'!M:S,7,0)</f>
        <v>ULTIMATE</v>
      </c>
      <c r="J1628" s="67" t="s">
        <v>4111</v>
      </c>
      <c r="K1628" s="67" t="s">
        <v>4112</v>
      </c>
      <c r="L1628" s="67" t="s">
        <v>4108</v>
      </c>
      <c r="M1628" s="63" t="str">
        <f>VLOOKUP(D1628,'[3]NEW LEGEND 2026'!G:I,3,0)</f>
        <v>SUZUKI</v>
      </c>
      <c r="N1628" s="63" t="str">
        <f>VLOOKUP(D1628,'[3]NEW LEGEND 2026'!G:J,4,0)</f>
        <v>GRAY/BLACK</v>
      </c>
      <c r="O1628" s="68" t="str">
        <f t="shared" si="151"/>
        <v>JUL</v>
      </c>
      <c r="P1628" s="68">
        <f t="shared" si="152"/>
        <v>21</v>
      </c>
      <c r="Q1628" s="68">
        <f t="shared" si="153"/>
        <v>2026</v>
      </c>
      <c r="R1628" s="69">
        <f t="shared" si="154"/>
        <v>-171.40298611111211</v>
      </c>
      <c r="S1628" s="69">
        <f t="shared" si="155"/>
        <v>-165.46127314814657</v>
      </c>
      <c r="T1628" s="70" t="str">
        <f t="shared" si="156"/>
        <v>1-30 DAYS</v>
      </c>
      <c r="U1628" s="70" t="str">
        <f t="shared" si="156"/>
        <v>1-30 DAYS</v>
      </c>
    </row>
    <row r="1629" spans="1:21">
      <c r="A1629" s="63" t="str">
        <f>VLOOKUP(L1629,[1]Sheet1!$N:$P,3,0)</f>
        <v>M2 TIBUNGCO</v>
      </c>
      <c r="B1629" s="66">
        <v>46218.461273148147</v>
      </c>
      <c r="C1629" s="66">
        <v>46224.402986111112</v>
      </c>
      <c r="D1629" s="67" t="s">
        <v>1060</v>
      </c>
      <c r="E1629" s="67" t="s">
        <v>1061</v>
      </c>
      <c r="F1629" s="1">
        <v>1</v>
      </c>
      <c r="G1629" s="63" t="str">
        <f>VLOOKUP(D1629,[2]MINDANAO!$B:$C,2,0)</f>
        <v>MIO AEROX S 155</v>
      </c>
      <c r="H1629" s="67">
        <v>152427</v>
      </c>
      <c r="I1629" s="63" t="str">
        <f>VLOOKUP(L1629,'[3]NEW LEGEND 2026'!M:S,7,0)</f>
        <v>ULTIMATE</v>
      </c>
      <c r="J1629" s="67" t="s">
        <v>4113</v>
      </c>
      <c r="K1629" s="67" t="s">
        <v>4114</v>
      </c>
      <c r="L1629" s="67" t="s">
        <v>4108</v>
      </c>
      <c r="M1629" s="63" t="str">
        <f>VLOOKUP(D1629,'[3]NEW LEGEND 2026'!G:I,3,0)</f>
        <v>YAMAHA</v>
      </c>
      <c r="N1629" s="63" t="str">
        <f>VLOOKUP(D1629,'[3]NEW LEGEND 2026'!G:J,4,0)</f>
        <v>MATTE BLUE</v>
      </c>
      <c r="O1629" s="68" t="str">
        <f t="shared" si="151"/>
        <v>JUL</v>
      </c>
      <c r="P1629" s="68">
        <f t="shared" si="152"/>
        <v>21</v>
      </c>
      <c r="Q1629" s="68">
        <f t="shared" si="153"/>
        <v>2026</v>
      </c>
      <c r="R1629" s="69">
        <f t="shared" si="154"/>
        <v>-171.40298611111211</v>
      </c>
      <c r="S1629" s="69">
        <f t="shared" si="155"/>
        <v>-165.46127314814657</v>
      </c>
      <c r="T1629" s="70" t="str">
        <f t="shared" si="156"/>
        <v>1-30 DAYS</v>
      </c>
      <c r="U1629" s="70" t="str">
        <f t="shared" si="156"/>
        <v>1-30 DAYS</v>
      </c>
    </row>
    <row r="1630" spans="1:21">
      <c r="A1630" s="63" t="str">
        <f>VLOOKUP(L1630,[1]Sheet1!$N:$P,3,0)</f>
        <v>M1 ISULAN</v>
      </c>
      <c r="B1630" s="66">
        <v>46224.412731481483</v>
      </c>
      <c r="C1630" s="66">
        <v>46224.412719907406</v>
      </c>
      <c r="D1630" s="67" t="s">
        <v>663</v>
      </c>
      <c r="E1630" s="67" t="s">
        <v>664</v>
      </c>
      <c r="F1630" s="1">
        <v>1</v>
      </c>
      <c r="G1630" s="63" t="str">
        <f>VLOOKUP(D1630,[2]MINDANAO!$B:$C,2,0)</f>
        <v>CT125</v>
      </c>
      <c r="H1630" s="67">
        <v>58118</v>
      </c>
      <c r="I1630" s="63" t="str">
        <f>VLOOKUP(L1630,'[3]NEW LEGEND 2026'!M:S,7,0)</f>
        <v>MUTI</v>
      </c>
      <c r="J1630" s="67" t="s">
        <v>4115</v>
      </c>
      <c r="K1630" s="67" t="s">
        <v>4116</v>
      </c>
      <c r="L1630" s="67" t="s">
        <v>391</v>
      </c>
      <c r="M1630" s="63" t="str">
        <f>VLOOKUP(D1630,'[3]NEW LEGEND 2026'!G:I,3,0)</f>
        <v>KAWASAKI</v>
      </c>
      <c r="N1630" s="63" t="str">
        <f>VLOOKUP(D1630,'[3]NEW LEGEND 2026'!G:J,4,0)</f>
        <v>BLACK/RED</v>
      </c>
      <c r="O1630" s="68" t="str">
        <f t="shared" si="151"/>
        <v>JUL</v>
      </c>
      <c r="P1630" s="68">
        <f t="shared" si="152"/>
        <v>21</v>
      </c>
      <c r="Q1630" s="68">
        <f t="shared" si="153"/>
        <v>2026</v>
      </c>
      <c r="R1630" s="69">
        <f t="shared" si="154"/>
        <v>-171.41271990740643</v>
      </c>
      <c r="S1630" s="69">
        <f t="shared" si="155"/>
        <v>-171.41273148148321</v>
      </c>
      <c r="T1630" s="70" t="str">
        <f t="shared" si="156"/>
        <v>1-30 DAYS</v>
      </c>
      <c r="U1630" s="70" t="str">
        <f t="shared" si="156"/>
        <v>1-30 DAYS</v>
      </c>
    </row>
    <row r="1631" spans="1:21">
      <c r="A1631" s="63" t="str">
        <f>VLOOKUP(L1631,[1]Sheet1!$N:$P,3,0)</f>
        <v>M1 ISULAN</v>
      </c>
      <c r="B1631" s="66">
        <v>46224.412731481483</v>
      </c>
      <c r="C1631" s="66">
        <v>46224.412719907406</v>
      </c>
      <c r="D1631" s="67" t="s">
        <v>663</v>
      </c>
      <c r="E1631" s="67" t="s">
        <v>664</v>
      </c>
      <c r="F1631" s="1">
        <v>1</v>
      </c>
      <c r="G1631" s="63" t="str">
        <f>VLOOKUP(D1631,[2]MINDANAO!$B:$C,2,0)</f>
        <v>CT125</v>
      </c>
      <c r="H1631" s="67">
        <v>58118</v>
      </c>
      <c r="I1631" s="63" t="str">
        <f>VLOOKUP(L1631,'[3]NEW LEGEND 2026'!M:S,7,0)</f>
        <v>MUTI</v>
      </c>
      <c r="J1631" s="67" t="s">
        <v>4117</v>
      </c>
      <c r="K1631" s="67" t="s">
        <v>4118</v>
      </c>
      <c r="L1631" s="67" t="s">
        <v>391</v>
      </c>
      <c r="M1631" s="63" t="str">
        <f>VLOOKUP(D1631,'[3]NEW LEGEND 2026'!G:I,3,0)</f>
        <v>KAWASAKI</v>
      </c>
      <c r="N1631" s="63" t="str">
        <f>VLOOKUP(D1631,'[3]NEW LEGEND 2026'!G:J,4,0)</f>
        <v>BLACK/RED</v>
      </c>
      <c r="O1631" s="68" t="str">
        <f t="shared" si="151"/>
        <v>JUL</v>
      </c>
      <c r="P1631" s="68">
        <f t="shared" si="152"/>
        <v>21</v>
      </c>
      <c r="Q1631" s="68">
        <f t="shared" si="153"/>
        <v>2026</v>
      </c>
      <c r="R1631" s="69">
        <f t="shared" si="154"/>
        <v>-171.41271990740643</v>
      </c>
      <c r="S1631" s="69">
        <f t="shared" si="155"/>
        <v>-171.41273148148321</v>
      </c>
      <c r="T1631" s="70" t="str">
        <f t="shared" si="156"/>
        <v>1-30 DAYS</v>
      </c>
      <c r="U1631" s="70" t="str">
        <f t="shared" si="156"/>
        <v>1-30 DAYS</v>
      </c>
    </row>
    <row r="1632" spans="1:21">
      <c r="A1632" s="63" t="str">
        <f>VLOOKUP(L1632,[1]Sheet1!$N:$P,3,0)</f>
        <v>M1 ISULAN</v>
      </c>
      <c r="B1632" s="66">
        <v>46224.412731481483</v>
      </c>
      <c r="C1632" s="66">
        <v>46224.412719907406</v>
      </c>
      <c r="D1632" s="67" t="s">
        <v>663</v>
      </c>
      <c r="E1632" s="67" t="s">
        <v>664</v>
      </c>
      <c r="F1632" s="1">
        <v>1</v>
      </c>
      <c r="G1632" s="63" t="str">
        <f>VLOOKUP(D1632,[2]MINDANAO!$B:$C,2,0)</f>
        <v>CT125</v>
      </c>
      <c r="H1632" s="67">
        <v>58118</v>
      </c>
      <c r="I1632" s="63" t="str">
        <f>VLOOKUP(L1632,'[3]NEW LEGEND 2026'!M:S,7,0)</f>
        <v>MUTI</v>
      </c>
      <c r="J1632" s="67" t="s">
        <v>4119</v>
      </c>
      <c r="K1632" s="67" t="s">
        <v>4120</v>
      </c>
      <c r="L1632" s="67" t="s">
        <v>391</v>
      </c>
      <c r="M1632" s="63" t="str">
        <f>VLOOKUP(D1632,'[3]NEW LEGEND 2026'!G:I,3,0)</f>
        <v>KAWASAKI</v>
      </c>
      <c r="N1632" s="63" t="str">
        <f>VLOOKUP(D1632,'[3]NEW LEGEND 2026'!G:J,4,0)</f>
        <v>BLACK/RED</v>
      </c>
      <c r="O1632" s="68" t="str">
        <f t="shared" si="151"/>
        <v>JUL</v>
      </c>
      <c r="P1632" s="68">
        <f t="shared" si="152"/>
        <v>21</v>
      </c>
      <c r="Q1632" s="68">
        <f t="shared" si="153"/>
        <v>2026</v>
      </c>
      <c r="R1632" s="69">
        <f t="shared" si="154"/>
        <v>-171.41271990740643</v>
      </c>
      <c r="S1632" s="69">
        <f t="shared" si="155"/>
        <v>-171.41273148148321</v>
      </c>
      <c r="T1632" s="70" t="str">
        <f t="shared" si="156"/>
        <v>1-30 DAYS</v>
      </c>
      <c r="U1632" s="70" t="str">
        <f t="shared" si="156"/>
        <v>1-30 DAYS</v>
      </c>
    </row>
    <row r="1633" spans="1:21">
      <c r="A1633" s="63" t="str">
        <f>VLOOKUP(L1633,[1]Sheet1!$N:$P,3,0)</f>
        <v>M1 VALENCIA</v>
      </c>
      <c r="B1633" s="66">
        <v>45269.639745370368</v>
      </c>
      <c r="C1633" s="66">
        <v>46224.415775462963</v>
      </c>
      <c r="D1633" s="67" t="s">
        <v>725</v>
      </c>
      <c r="E1633" s="67" t="s">
        <v>726</v>
      </c>
      <c r="F1633" s="1">
        <v>1</v>
      </c>
      <c r="G1633" s="63" t="str">
        <f>VLOOKUP(D1633,[2]MINDANAO!$B:$C,2,0)</f>
        <v>SMASH FI(SPOKE)</v>
      </c>
      <c r="H1633" s="67">
        <v>64922</v>
      </c>
      <c r="I1633" s="63" t="str">
        <f>VLOOKUP(L1633,'[3]NEW LEGEND 2026'!M:S,7,0)</f>
        <v>MUTI</v>
      </c>
      <c r="J1633" s="67" t="s">
        <v>4121</v>
      </c>
      <c r="K1633" s="67" t="s">
        <v>4122</v>
      </c>
      <c r="L1633" s="67" t="s">
        <v>616</v>
      </c>
      <c r="M1633" s="63" t="str">
        <f>VLOOKUP(D1633,'[3]NEW LEGEND 2026'!G:I,3,0)</f>
        <v>SUZUKI</v>
      </c>
      <c r="N1633" s="63" t="str">
        <f>VLOOKUP(D1633,'[3]NEW LEGEND 2026'!G:J,4,0)</f>
        <v>RED</v>
      </c>
      <c r="O1633" s="68" t="str">
        <f t="shared" si="151"/>
        <v>JUL</v>
      </c>
      <c r="P1633" s="68">
        <f t="shared" si="152"/>
        <v>21</v>
      </c>
      <c r="Q1633" s="68">
        <f t="shared" si="153"/>
        <v>2026</v>
      </c>
      <c r="R1633" s="69">
        <f t="shared" si="154"/>
        <v>-171.41577546296321</v>
      </c>
      <c r="S1633" s="69">
        <f t="shared" si="155"/>
        <v>783.36025462963153</v>
      </c>
      <c r="T1633" s="70" t="str">
        <f t="shared" si="156"/>
        <v>1-30 DAYS</v>
      </c>
      <c r="U1633" s="70" t="str">
        <f t="shared" si="156"/>
        <v>91 DAYS UP</v>
      </c>
    </row>
    <row r="1634" spans="1:21">
      <c r="A1634" s="63" t="str">
        <f>VLOOKUP(L1634,[1]Sheet1!$N:$P,3,0)</f>
        <v>M1 VALENCIA</v>
      </c>
      <c r="B1634" s="66">
        <v>46223.576932870368</v>
      </c>
      <c r="C1634" s="66">
        <v>46224.415775462963</v>
      </c>
      <c r="D1634" s="67" t="s">
        <v>2329</v>
      </c>
      <c r="E1634" s="67" t="s">
        <v>2330</v>
      </c>
      <c r="F1634" s="1">
        <v>1</v>
      </c>
      <c r="G1634" s="63" t="str">
        <f>VLOOKUP(D1634,[2]MINDANAO!$B:$C,2,0)</f>
        <v>CRF150</v>
      </c>
      <c r="H1634" s="67">
        <v>141790</v>
      </c>
      <c r="I1634" s="63" t="str">
        <f>VLOOKUP(L1634,'[3]NEW LEGEND 2026'!M:S,7,0)</f>
        <v>MUTI</v>
      </c>
      <c r="J1634" s="67" t="s">
        <v>4123</v>
      </c>
      <c r="K1634" s="67" t="s">
        <v>4124</v>
      </c>
      <c r="L1634" s="67" t="s">
        <v>616</v>
      </c>
      <c r="M1634" s="63" t="str">
        <f>VLOOKUP(D1634,'[3]NEW LEGEND 2026'!G:I,3,0)</f>
        <v>HONDA</v>
      </c>
      <c r="N1634" s="63" t="str">
        <f>VLOOKUP(D1634,'[3]NEW LEGEND 2026'!G:J,4,0)</f>
        <v>BLACK</v>
      </c>
      <c r="O1634" s="68" t="str">
        <f t="shared" si="151"/>
        <v>JUL</v>
      </c>
      <c r="P1634" s="68">
        <f t="shared" si="152"/>
        <v>21</v>
      </c>
      <c r="Q1634" s="68">
        <f t="shared" si="153"/>
        <v>2026</v>
      </c>
      <c r="R1634" s="69">
        <f t="shared" si="154"/>
        <v>-171.41577546296321</v>
      </c>
      <c r="S1634" s="69">
        <f t="shared" si="155"/>
        <v>-170.57693287036818</v>
      </c>
      <c r="T1634" s="70" t="str">
        <f t="shared" si="156"/>
        <v>1-30 DAYS</v>
      </c>
      <c r="U1634" s="70" t="str">
        <f t="shared" si="156"/>
        <v>1-30 DAYS</v>
      </c>
    </row>
    <row r="1635" spans="1:21">
      <c r="A1635" s="63" t="str">
        <f>VLOOKUP(L1635,[1]Sheet1!$N:$P,3,0)</f>
        <v>M1 VALENCIA</v>
      </c>
      <c r="B1635" s="66">
        <v>46223.576932870368</v>
      </c>
      <c r="C1635" s="66">
        <v>46224.415775462963</v>
      </c>
      <c r="D1635" s="67" t="s">
        <v>2329</v>
      </c>
      <c r="E1635" s="67" t="s">
        <v>2330</v>
      </c>
      <c r="F1635" s="1">
        <v>1</v>
      </c>
      <c r="G1635" s="63" t="str">
        <f>VLOOKUP(D1635,[2]MINDANAO!$B:$C,2,0)</f>
        <v>CRF150</v>
      </c>
      <c r="H1635" s="67">
        <v>141790</v>
      </c>
      <c r="I1635" s="63" t="str">
        <f>VLOOKUP(L1635,'[3]NEW LEGEND 2026'!M:S,7,0)</f>
        <v>MUTI</v>
      </c>
      <c r="J1635" s="67" t="s">
        <v>4125</v>
      </c>
      <c r="K1635" s="67" t="s">
        <v>4126</v>
      </c>
      <c r="L1635" s="67" t="s">
        <v>616</v>
      </c>
      <c r="M1635" s="63" t="str">
        <f>VLOOKUP(D1635,'[3]NEW LEGEND 2026'!G:I,3,0)</f>
        <v>HONDA</v>
      </c>
      <c r="N1635" s="63" t="str">
        <f>VLOOKUP(D1635,'[3]NEW LEGEND 2026'!G:J,4,0)</f>
        <v>BLACK</v>
      </c>
      <c r="O1635" s="68" t="str">
        <f t="shared" si="151"/>
        <v>JUL</v>
      </c>
      <c r="P1635" s="68">
        <f t="shared" si="152"/>
        <v>21</v>
      </c>
      <c r="Q1635" s="68">
        <f t="shared" si="153"/>
        <v>2026</v>
      </c>
      <c r="R1635" s="69">
        <f t="shared" si="154"/>
        <v>-171.41577546296321</v>
      </c>
      <c r="S1635" s="69">
        <f t="shared" si="155"/>
        <v>-170.57693287036818</v>
      </c>
      <c r="T1635" s="70" t="str">
        <f t="shared" si="156"/>
        <v>1-30 DAYS</v>
      </c>
      <c r="U1635" s="70" t="str">
        <f t="shared" si="156"/>
        <v>1-30 DAYS</v>
      </c>
    </row>
    <row r="1636" spans="1:21">
      <c r="A1636" s="63" t="str">
        <f>VLOOKUP(L1636,[1]Sheet1!$N:$P,3,0)</f>
        <v>M1 ISULAN</v>
      </c>
      <c r="B1636" s="66">
        <v>46223.45113425926</v>
      </c>
      <c r="C1636" s="66">
        <v>46224.428749999999</v>
      </c>
      <c r="D1636" s="67" t="s">
        <v>1000</v>
      </c>
      <c r="E1636" s="67" t="s">
        <v>1001</v>
      </c>
      <c r="F1636" s="1">
        <v>1</v>
      </c>
      <c r="G1636" s="63" t="str">
        <f>VLOOKUP(D1636,[2]MINDANAO!$B:$C,2,0)</f>
        <v>XRM RS</v>
      </c>
      <c r="H1636" s="67">
        <v>74538</v>
      </c>
      <c r="I1636" s="63" t="str">
        <f>VLOOKUP(L1636,'[3]NEW LEGEND 2026'!M:S,7,0)</f>
        <v>MUTI</v>
      </c>
      <c r="J1636" s="67" t="s">
        <v>4127</v>
      </c>
      <c r="K1636" s="67" t="s">
        <v>4128</v>
      </c>
      <c r="L1636" s="67" t="s">
        <v>391</v>
      </c>
      <c r="M1636" s="63" t="str">
        <f>VLOOKUP(D1636,'[3]NEW LEGEND 2026'!G:I,3,0)</f>
        <v>HONDA</v>
      </c>
      <c r="N1636" s="63" t="str">
        <f>VLOOKUP(D1636,'[3]NEW LEGEND 2026'!G:J,4,0)</f>
        <v>GRAY</v>
      </c>
      <c r="O1636" s="68" t="str">
        <f t="shared" si="151"/>
        <v>JUL</v>
      </c>
      <c r="P1636" s="68">
        <f t="shared" si="152"/>
        <v>21</v>
      </c>
      <c r="Q1636" s="68">
        <f t="shared" si="153"/>
        <v>2026</v>
      </c>
      <c r="R1636" s="69">
        <f t="shared" si="154"/>
        <v>-171.42874999999913</v>
      </c>
      <c r="S1636" s="69">
        <f t="shared" si="155"/>
        <v>-170.45113425925956</v>
      </c>
      <c r="T1636" s="70" t="str">
        <f t="shared" si="156"/>
        <v>1-30 DAYS</v>
      </c>
      <c r="U1636" s="70" t="str">
        <f t="shared" si="156"/>
        <v>1-30 DAYS</v>
      </c>
    </row>
    <row r="1637" spans="1:21">
      <c r="A1637" s="63" t="str">
        <f>VLOOKUP(L1637,[1]Sheet1!$N:$P,3,0)</f>
        <v>M2 TIBUNGCO</v>
      </c>
      <c r="B1637" s="66">
        <v>46220.71434027778</v>
      </c>
      <c r="C1637" s="66">
        <v>46224.430231481478</v>
      </c>
      <c r="D1637" s="67" t="s">
        <v>3196</v>
      </c>
      <c r="E1637" s="67" t="s">
        <v>3197</v>
      </c>
      <c r="F1637" s="1">
        <v>1</v>
      </c>
      <c r="G1637" s="63" t="str">
        <f>VLOOKUP(D1637,[2]MINDANAO!$B:$C,2,0)</f>
        <v>MIO GEAR S</v>
      </c>
      <c r="H1637" s="67">
        <v>68006.25</v>
      </c>
      <c r="I1637" s="63" t="str">
        <f>VLOOKUP(L1637,'[3]NEW LEGEND 2026'!M:S,7,0)</f>
        <v>ULTIMATE</v>
      </c>
      <c r="J1637" s="67" t="s">
        <v>4129</v>
      </c>
      <c r="K1637" s="67" t="s">
        <v>4130</v>
      </c>
      <c r="L1637" s="67" t="s">
        <v>4108</v>
      </c>
      <c r="M1637" s="63" t="str">
        <f>VLOOKUP(D1637,'[3]NEW LEGEND 2026'!G:I,3,0)</f>
        <v>YAMAHA</v>
      </c>
      <c r="N1637" s="63" t="str">
        <f>VLOOKUP(D1637,'[3]NEW LEGEND 2026'!G:J,4,0)</f>
        <v>MATTE GRAY</v>
      </c>
      <c r="O1637" s="68" t="str">
        <f t="shared" si="151"/>
        <v>JUL</v>
      </c>
      <c r="P1637" s="68">
        <f t="shared" si="152"/>
        <v>21</v>
      </c>
      <c r="Q1637" s="68">
        <f t="shared" si="153"/>
        <v>2026</v>
      </c>
      <c r="R1637" s="69">
        <f t="shared" si="154"/>
        <v>-171.43023148147768</v>
      </c>
      <c r="S1637" s="69">
        <f t="shared" si="155"/>
        <v>-167.71434027778014</v>
      </c>
      <c r="T1637" s="70" t="str">
        <f t="shared" si="156"/>
        <v>1-30 DAYS</v>
      </c>
      <c r="U1637" s="70" t="str">
        <f t="shared" si="156"/>
        <v>1-30 DAYS</v>
      </c>
    </row>
    <row r="1638" spans="1:21">
      <c r="A1638" s="63" t="str">
        <f>VLOOKUP(L1638,[1]Sheet1!$N:$P,3,0)</f>
        <v>M1 MIDSAYAP</v>
      </c>
      <c r="B1638" s="66">
        <v>46223.61681712963</v>
      </c>
      <c r="C1638" s="66">
        <v>46224.449282407397</v>
      </c>
      <c r="D1638" s="67" t="s">
        <v>915</v>
      </c>
      <c r="E1638" s="67" t="s">
        <v>916</v>
      </c>
      <c r="F1638" s="1">
        <v>1</v>
      </c>
      <c r="G1638" s="63" t="str">
        <f>VLOOKUP(D1638,[2]MINDANAO!$B:$C,2,0)</f>
        <v>XRM DUAL SPORTS FI(DS)</v>
      </c>
      <c r="H1638" s="67">
        <v>70158</v>
      </c>
      <c r="I1638" s="63" t="str">
        <f>VLOOKUP(L1638,'[3]NEW LEGEND 2026'!M:S,7,0)</f>
        <v>MUTI</v>
      </c>
      <c r="J1638" s="67" t="s">
        <v>4131</v>
      </c>
      <c r="K1638" s="67" t="s">
        <v>4132</v>
      </c>
      <c r="L1638" s="67" t="s">
        <v>1579</v>
      </c>
      <c r="M1638" s="63" t="str">
        <f>VLOOKUP(D1638,'[3]NEW LEGEND 2026'!G:I,3,0)</f>
        <v>HONDA</v>
      </c>
      <c r="N1638" s="63" t="str">
        <f>VLOOKUP(D1638,'[3]NEW LEGEND 2026'!G:J,4,0)</f>
        <v>BLUE/BLACK</v>
      </c>
      <c r="O1638" s="68" t="str">
        <f t="shared" si="151"/>
        <v>JUL</v>
      </c>
      <c r="P1638" s="68">
        <f t="shared" si="152"/>
        <v>21</v>
      </c>
      <c r="Q1638" s="68">
        <f t="shared" si="153"/>
        <v>2026</v>
      </c>
      <c r="R1638" s="69">
        <f t="shared" si="154"/>
        <v>-171.44928240739682</v>
      </c>
      <c r="S1638" s="69">
        <f t="shared" si="155"/>
        <v>-170.61681712963036</v>
      </c>
      <c r="T1638" s="70" t="str">
        <f t="shared" si="156"/>
        <v>1-30 DAYS</v>
      </c>
      <c r="U1638" s="70" t="str">
        <f t="shared" si="156"/>
        <v>1-30 DAYS</v>
      </c>
    </row>
    <row r="1639" spans="1:21">
      <c r="A1639" s="63" t="str">
        <f>VLOOKUP(L1639,[1]Sheet1!$N:$P,3,0)</f>
        <v>GREATWALL</v>
      </c>
      <c r="B1639" s="66">
        <v>46224.467835648153</v>
      </c>
      <c r="C1639" s="66">
        <v>46224.467812499999</v>
      </c>
      <c r="D1639" s="67" t="s">
        <v>663</v>
      </c>
      <c r="E1639" s="67" t="s">
        <v>664</v>
      </c>
      <c r="F1639" s="1">
        <v>1</v>
      </c>
      <c r="G1639" s="63" t="str">
        <f>VLOOKUP(D1639,[2]MINDANAO!$B:$C,2,0)</f>
        <v>CT125</v>
      </c>
      <c r="H1639" s="67">
        <v>58118</v>
      </c>
      <c r="I1639" s="63" t="str">
        <f>VLOOKUP(L1639,'[3]NEW LEGEND 2026'!M:S,7,0)</f>
        <v>MUTI</v>
      </c>
      <c r="J1639" s="67" t="s">
        <v>4133</v>
      </c>
      <c r="K1639" s="67" t="s">
        <v>4134</v>
      </c>
      <c r="L1639" s="67" t="s">
        <v>583</v>
      </c>
      <c r="M1639" s="63" t="str">
        <f>VLOOKUP(D1639,'[3]NEW LEGEND 2026'!G:I,3,0)</f>
        <v>KAWASAKI</v>
      </c>
      <c r="N1639" s="63" t="str">
        <f>VLOOKUP(D1639,'[3]NEW LEGEND 2026'!G:J,4,0)</f>
        <v>BLACK/RED</v>
      </c>
      <c r="O1639" s="68" t="str">
        <f t="shared" si="151"/>
        <v>JUL</v>
      </c>
      <c r="P1639" s="68">
        <f t="shared" si="152"/>
        <v>21</v>
      </c>
      <c r="Q1639" s="68">
        <f t="shared" si="153"/>
        <v>2026</v>
      </c>
      <c r="R1639" s="69">
        <f t="shared" si="154"/>
        <v>-171.46781249999913</v>
      </c>
      <c r="S1639" s="69">
        <f t="shared" si="155"/>
        <v>-171.46783564815269</v>
      </c>
      <c r="T1639" s="70" t="str">
        <f t="shared" si="156"/>
        <v>1-30 DAYS</v>
      </c>
      <c r="U1639" s="70" t="str">
        <f t="shared" si="156"/>
        <v>1-30 DAYS</v>
      </c>
    </row>
    <row r="1640" spans="1:21">
      <c r="A1640" s="63" t="str">
        <f>VLOOKUP(L1640,[1]Sheet1!$N:$P,3,0)</f>
        <v>GREATWALL</v>
      </c>
      <c r="B1640" s="66">
        <v>46224.467835648153</v>
      </c>
      <c r="C1640" s="66">
        <v>46224.467812499999</v>
      </c>
      <c r="D1640" s="67" t="s">
        <v>663</v>
      </c>
      <c r="E1640" s="67" t="s">
        <v>664</v>
      </c>
      <c r="F1640" s="1">
        <v>1</v>
      </c>
      <c r="G1640" s="63" t="str">
        <f>VLOOKUP(D1640,[2]MINDANAO!$B:$C,2,0)</f>
        <v>CT125</v>
      </c>
      <c r="H1640" s="67">
        <v>58118</v>
      </c>
      <c r="I1640" s="63" t="str">
        <f>VLOOKUP(L1640,'[3]NEW LEGEND 2026'!M:S,7,0)</f>
        <v>MUTI</v>
      </c>
      <c r="J1640" s="67" t="s">
        <v>4135</v>
      </c>
      <c r="K1640" s="67" t="s">
        <v>4136</v>
      </c>
      <c r="L1640" s="67" t="s">
        <v>583</v>
      </c>
      <c r="M1640" s="63" t="str">
        <f>VLOOKUP(D1640,'[3]NEW LEGEND 2026'!G:I,3,0)</f>
        <v>KAWASAKI</v>
      </c>
      <c r="N1640" s="63" t="str">
        <f>VLOOKUP(D1640,'[3]NEW LEGEND 2026'!G:J,4,0)</f>
        <v>BLACK/RED</v>
      </c>
      <c r="O1640" s="68" t="str">
        <f t="shared" si="151"/>
        <v>JUL</v>
      </c>
      <c r="P1640" s="68">
        <f t="shared" si="152"/>
        <v>21</v>
      </c>
      <c r="Q1640" s="68">
        <f t="shared" si="153"/>
        <v>2026</v>
      </c>
      <c r="R1640" s="69">
        <f t="shared" si="154"/>
        <v>-171.46781249999913</v>
      </c>
      <c r="S1640" s="69">
        <f t="shared" si="155"/>
        <v>-171.46783564815269</v>
      </c>
      <c r="T1640" s="70" t="str">
        <f t="shared" si="156"/>
        <v>1-30 DAYS</v>
      </c>
      <c r="U1640" s="70" t="str">
        <f t="shared" si="156"/>
        <v>1-30 DAYS</v>
      </c>
    </row>
    <row r="1641" spans="1:21">
      <c r="A1641" s="63" t="str">
        <f>VLOOKUP(L1641,[1]Sheet1!$N:$P,3,0)</f>
        <v>M1 HONDA SURALLAH</v>
      </c>
      <c r="B1641" s="66">
        <v>46224.476597222223</v>
      </c>
      <c r="C1641" s="66">
        <v>46224.480023148149</v>
      </c>
      <c r="D1641" s="67" t="s">
        <v>402</v>
      </c>
      <c r="E1641" s="67" t="s">
        <v>403</v>
      </c>
      <c r="F1641" s="1">
        <v>1</v>
      </c>
      <c r="G1641" s="63" t="str">
        <f>VLOOKUP(D1641,[2]MINDANAO!$B:$C,2,0)</f>
        <v>AIRBLADE 160</v>
      </c>
      <c r="H1641" s="67">
        <v>119838</v>
      </c>
      <c r="I1641" s="63" t="str">
        <f>VLOOKUP(L1641,'[3]NEW LEGEND 2026'!M:S,7,0)</f>
        <v>HONDA</v>
      </c>
      <c r="J1641" s="67" t="s">
        <v>4137</v>
      </c>
      <c r="K1641" s="67" t="s">
        <v>4138</v>
      </c>
      <c r="L1641" s="67" t="s">
        <v>1031</v>
      </c>
      <c r="M1641" s="63" t="str">
        <f>VLOOKUP(D1641,'[3]NEW LEGEND 2026'!G:I,3,0)</f>
        <v>HONDA</v>
      </c>
      <c r="N1641" s="63" t="str">
        <f>VLOOKUP(D1641,'[3]NEW LEGEND 2026'!G:J,4,0)</f>
        <v>RED/SILVER</v>
      </c>
      <c r="O1641" s="68" t="str">
        <f t="shared" si="151"/>
        <v>JUL</v>
      </c>
      <c r="P1641" s="68">
        <f t="shared" si="152"/>
        <v>21</v>
      </c>
      <c r="Q1641" s="68">
        <f t="shared" si="153"/>
        <v>2026</v>
      </c>
      <c r="R1641" s="69">
        <f t="shared" si="154"/>
        <v>-171.48002314814948</v>
      </c>
      <c r="S1641" s="69">
        <f t="shared" si="155"/>
        <v>-171.47659722222306</v>
      </c>
      <c r="T1641" s="70" t="str">
        <f t="shared" si="156"/>
        <v>1-30 DAYS</v>
      </c>
      <c r="U1641" s="70" t="str">
        <f t="shared" si="156"/>
        <v>1-30 DAYS</v>
      </c>
    </row>
    <row r="1642" spans="1:21">
      <c r="A1642" s="63" t="str">
        <f>VLOOKUP(L1642,[1]Sheet1!$N:$P,3,0)</f>
        <v>M1 ALABEL</v>
      </c>
      <c r="B1642" s="66">
        <v>46171.393726851849</v>
      </c>
      <c r="C1642" s="66">
        <v>46224.516539351847</v>
      </c>
      <c r="D1642" s="67" t="s">
        <v>1888</v>
      </c>
      <c r="E1642" s="67" t="s">
        <v>1889</v>
      </c>
      <c r="F1642" s="1">
        <v>1</v>
      </c>
      <c r="G1642" s="63" t="str">
        <f>VLOOKUP(D1642,[2]MINDANAO!$B:$C,2,0)</f>
        <v>XR150</v>
      </c>
      <c r="H1642" s="67">
        <v>94870</v>
      </c>
      <c r="I1642" s="63" t="str">
        <f>VLOOKUP(L1642,'[3]NEW LEGEND 2026'!M:S,7,0)</f>
        <v>MUTI</v>
      </c>
      <c r="J1642" s="67" t="s">
        <v>4139</v>
      </c>
      <c r="K1642" s="67" t="s">
        <v>4140</v>
      </c>
      <c r="L1642" s="67" t="s">
        <v>526</v>
      </c>
      <c r="M1642" s="63" t="str">
        <f>VLOOKUP(D1642,'[3]NEW LEGEND 2026'!G:I,3,0)</f>
        <v>HONDA</v>
      </c>
      <c r="N1642" s="63" t="str">
        <f>VLOOKUP(D1642,'[3]NEW LEGEND 2026'!G:J,4,0)</f>
        <v>WHITE</v>
      </c>
      <c r="O1642" s="68" t="str">
        <f t="shared" si="151"/>
        <v>JUL</v>
      </c>
      <c r="P1642" s="68">
        <f t="shared" si="152"/>
        <v>21</v>
      </c>
      <c r="Q1642" s="68">
        <f t="shared" si="153"/>
        <v>2026</v>
      </c>
      <c r="R1642" s="69">
        <f t="shared" si="154"/>
        <v>-171.51653935184731</v>
      </c>
      <c r="S1642" s="69">
        <f t="shared" si="155"/>
        <v>-118.39372685184935</v>
      </c>
      <c r="T1642" s="70" t="str">
        <f t="shared" si="156"/>
        <v>1-30 DAYS</v>
      </c>
      <c r="U1642" s="70" t="str">
        <f t="shared" si="156"/>
        <v>1-30 DAYS</v>
      </c>
    </row>
    <row r="1643" spans="1:21">
      <c r="A1643" s="63" t="str">
        <f>VLOOKUP(L1643,[1]Sheet1!$N:$P,3,0)</f>
        <v>M1 ISULAN</v>
      </c>
      <c r="B1643" s="66">
        <v>46224.567685185182</v>
      </c>
      <c r="C1643" s="66">
        <v>46224.567662037043</v>
      </c>
      <c r="D1643" s="67" t="s">
        <v>663</v>
      </c>
      <c r="E1643" s="67" t="s">
        <v>664</v>
      </c>
      <c r="F1643" s="1">
        <v>1</v>
      </c>
      <c r="G1643" s="63" t="str">
        <f>VLOOKUP(D1643,[2]MINDANAO!$B:$C,2,0)</f>
        <v>CT125</v>
      </c>
      <c r="H1643" s="67">
        <v>58118</v>
      </c>
      <c r="I1643" s="63" t="str">
        <f>VLOOKUP(L1643,'[3]NEW LEGEND 2026'!M:S,7,0)</f>
        <v>MUTI</v>
      </c>
      <c r="J1643" s="67" t="s">
        <v>4141</v>
      </c>
      <c r="K1643" s="67" t="s">
        <v>4142</v>
      </c>
      <c r="L1643" s="67" t="s">
        <v>391</v>
      </c>
      <c r="M1643" s="63" t="str">
        <f>VLOOKUP(D1643,'[3]NEW LEGEND 2026'!G:I,3,0)</f>
        <v>KAWASAKI</v>
      </c>
      <c r="N1643" s="63" t="str">
        <f>VLOOKUP(D1643,'[3]NEW LEGEND 2026'!G:J,4,0)</f>
        <v>BLACK/RED</v>
      </c>
      <c r="O1643" s="68" t="str">
        <f t="shared" si="151"/>
        <v>JUL</v>
      </c>
      <c r="P1643" s="68">
        <f t="shared" si="152"/>
        <v>21</v>
      </c>
      <c r="Q1643" s="68">
        <f t="shared" si="153"/>
        <v>2026</v>
      </c>
      <c r="R1643" s="69">
        <f t="shared" si="154"/>
        <v>-171.56766203704319</v>
      </c>
      <c r="S1643" s="69">
        <f t="shared" si="155"/>
        <v>-171.5676851851822</v>
      </c>
      <c r="T1643" s="70" t="str">
        <f t="shared" si="156"/>
        <v>1-30 DAYS</v>
      </c>
      <c r="U1643" s="70" t="str">
        <f t="shared" si="156"/>
        <v>1-30 DAYS</v>
      </c>
    </row>
    <row r="1644" spans="1:21">
      <c r="A1644" s="63" t="str">
        <f>VLOOKUP(L1644,[1]Sheet1!$N:$P,3,0)</f>
        <v>M1 ISULAN</v>
      </c>
      <c r="B1644" s="66">
        <v>46224.567685185182</v>
      </c>
      <c r="C1644" s="66">
        <v>46224.567662037043</v>
      </c>
      <c r="D1644" s="67" t="s">
        <v>663</v>
      </c>
      <c r="E1644" s="67" t="s">
        <v>664</v>
      </c>
      <c r="F1644" s="1">
        <v>1</v>
      </c>
      <c r="G1644" s="63" t="str">
        <f>VLOOKUP(D1644,[2]MINDANAO!$B:$C,2,0)</f>
        <v>CT125</v>
      </c>
      <c r="H1644" s="67">
        <v>58118</v>
      </c>
      <c r="I1644" s="63" t="str">
        <f>VLOOKUP(L1644,'[3]NEW LEGEND 2026'!M:S,7,0)</f>
        <v>MUTI</v>
      </c>
      <c r="J1644" s="67" t="s">
        <v>4143</v>
      </c>
      <c r="K1644" s="67" t="s">
        <v>4144</v>
      </c>
      <c r="L1644" s="67" t="s">
        <v>391</v>
      </c>
      <c r="M1644" s="63" t="str">
        <f>VLOOKUP(D1644,'[3]NEW LEGEND 2026'!G:I,3,0)</f>
        <v>KAWASAKI</v>
      </c>
      <c r="N1644" s="63" t="str">
        <f>VLOOKUP(D1644,'[3]NEW LEGEND 2026'!G:J,4,0)</f>
        <v>BLACK/RED</v>
      </c>
      <c r="O1644" s="68" t="str">
        <f t="shared" si="151"/>
        <v>JUL</v>
      </c>
      <c r="P1644" s="68">
        <f t="shared" si="152"/>
        <v>21</v>
      </c>
      <c r="Q1644" s="68">
        <f t="shared" si="153"/>
        <v>2026</v>
      </c>
      <c r="R1644" s="69">
        <f t="shared" si="154"/>
        <v>-171.56766203704319</v>
      </c>
      <c r="S1644" s="69">
        <f t="shared" si="155"/>
        <v>-171.5676851851822</v>
      </c>
      <c r="T1644" s="70" t="str">
        <f t="shared" si="156"/>
        <v>1-30 DAYS</v>
      </c>
      <c r="U1644" s="70" t="str">
        <f t="shared" si="156"/>
        <v>1-30 DAYS</v>
      </c>
    </row>
    <row r="1645" spans="1:21">
      <c r="A1645" s="63" t="str">
        <f>VLOOKUP(L1645,[1]Sheet1!$N:$P,3,0)</f>
        <v>M1 ISULAN</v>
      </c>
      <c r="B1645" s="66">
        <v>46224.567696759259</v>
      </c>
      <c r="C1645" s="66">
        <v>46224.567662037043</v>
      </c>
      <c r="D1645" s="67" t="s">
        <v>663</v>
      </c>
      <c r="E1645" s="67" t="s">
        <v>664</v>
      </c>
      <c r="F1645" s="1">
        <v>1</v>
      </c>
      <c r="G1645" s="63" t="str">
        <f>VLOOKUP(D1645,[2]MINDANAO!$B:$C,2,0)</f>
        <v>CT125</v>
      </c>
      <c r="H1645" s="67">
        <v>58118</v>
      </c>
      <c r="I1645" s="63" t="str">
        <f>VLOOKUP(L1645,'[3]NEW LEGEND 2026'!M:S,7,0)</f>
        <v>MUTI</v>
      </c>
      <c r="J1645" s="67" t="s">
        <v>4145</v>
      </c>
      <c r="K1645" s="67" t="s">
        <v>4146</v>
      </c>
      <c r="L1645" s="67" t="s">
        <v>391</v>
      </c>
      <c r="M1645" s="63" t="str">
        <f>VLOOKUP(D1645,'[3]NEW LEGEND 2026'!G:I,3,0)</f>
        <v>KAWASAKI</v>
      </c>
      <c r="N1645" s="63" t="str">
        <f>VLOOKUP(D1645,'[3]NEW LEGEND 2026'!G:J,4,0)</f>
        <v>BLACK/RED</v>
      </c>
      <c r="O1645" s="68" t="str">
        <f t="shared" si="151"/>
        <v>JUL</v>
      </c>
      <c r="P1645" s="68">
        <f t="shared" si="152"/>
        <v>21</v>
      </c>
      <c r="Q1645" s="68">
        <f t="shared" si="153"/>
        <v>2026</v>
      </c>
      <c r="R1645" s="69">
        <f t="shared" si="154"/>
        <v>-171.56766203704319</v>
      </c>
      <c r="S1645" s="69">
        <f t="shared" si="155"/>
        <v>-171.56769675925898</v>
      </c>
      <c r="T1645" s="70" t="str">
        <f t="shared" si="156"/>
        <v>1-30 DAYS</v>
      </c>
      <c r="U1645" s="70" t="str">
        <f t="shared" si="156"/>
        <v>1-30 DAYS</v>
      </c>
    </row>
    <row r="1646" spans="1:21">
      <c r="A1646" s="63" t="str">
        <f>VLOOKUP(L1646,[1]Sheet1!$N:$P,3,0)</f>
        <v>M2 CALINAN</v>
      </c>
      <c r="B1646" s="66">
        <v>46224.587824074071</v>
      </c>
      <c r="C1646" s="66">
        <v>46224.587824074071</v>
      </c>
      <c r="D1646" s="67" t="s">
        <v>1634</v>
      </c>
      <c r="E1646" s="67" t="s">
        <v>1635</v>
      </c>
      <c r="F1646" s="1">
        <v>1</v>
      </c>
      <c r="G1646" s="63" t="str">
        <f>VLOOKUP(D1646,[2]MINDANAO!$B:$C,2,0)</f>
        <v>XTZ125</v>
      </c>
      <c r="H1646" s="67">
        <v>85446</v>
      </c>
      <c r="I1646" s="63" t="str">
        <f>VLOOKUP(L1646,'[3]NEW LEGEND 2026'!M:S,7,0)</f>
        <v>ULTIMATE</v>
      </c>
      <c r="J1646" s="67" t="s">
        <v>4147</v>
      </c>
      <c r="K1646" s="67" t="s">
        <v>4148</v>
      </c>
      <c r="L1646" s="67" t="s">
        <v>871</v>
      </c>
      <c r="M1646" s="63" t="str">
        <f>VLOOKUP(D1646,'[3]NEW LEGEND 2026'!G:I,3,0)</f>
        <v>YAMAHA</v>
      </c>
      <c r="N1646" s="63" t="str">
        <f>VLOOKUP(D1646,'[3]NEW LEGEND 2026'!G:J,4,0)</f>
        <v>BLACK</v>
      </c>
      <c r="O1646" s="68" t="str">
        <f t="shared" si="151"/>
        <v>JUL</v>
      </c>
      <c r="P1646" s="68">
        <f t="shared" si="152"/>
        <v>21</v>
      </c>
      <c r="Q1646" s="68">
        <f t="shared" si="153"/>
        <v>2026</v>
      </c>
      <c r="R1646" s="69">
        <f t="shared" si="154"/>
        <v>-171.58782407407125</v>
      </c>
      <c r="S1646" s="69">
        <f t="shared" si="155"/>
        <v>-171.58782407407125</v>
      </c>
      <c r="T1646" s="70" t="str">
        <f t="shared" si="156"/>
        <v>1-30 DAYS</v>
      </c>
      <c r="U1646" s="70" t="str">
        <f t="shared" si="156"/>
        <v>1-30 DAYS</v>
      </c>
    </row>
    <row r="1647" spans="1:21">
      <c r="A1647" s="63" t="str">
        <f>VLOOKUP(L1647,[1]Sheet1!$N:$P,3,0)</f>
        <v>M2 CALINAN</v>
      </c>
      <c r="B1647" s="66">
        <v>46224.587824074071</v>
      </c>
      <c r="C1647" s="66">
        <v>46224.587824074071</v>
      </c>
      <c r="D1647" s="67" t="s">
        <v>1634</v>
      </c>
      <c r="E1647" s="67" t="s">
        <v>1635</v>
      </c>
      <c r="F1647" s="1">
        <v>1</v>
      </c>
      <c r="G1647" s="63" t="str">
        <f>VLOOKUP(D1647,[2]MINDANAO!$B:$C,2,0)</f>
        <v>XTZ125</v>
      </c>
      <c r="H1647" s="67">
        <v>85446</v>
      </c>
      <c r="I1647" s="63" t="str">
        <f>VLOOKUP(L1647,'[3]NEW LEGEND 2026'!M:S,7,0)</f>
        <v>ULTIMATE</v>
      </c>
      <c r="J1647" s="67" t="s">
        <v>4149</v>
      </c>
      <c r="K1647" s="67" t="s">
        <v>4150</v>
      </c>
      <c r="L1647" s="67" t="s">
        <v>871</v>
      </c>
      <c r="M1647" s="63" t="str">
        <f>VLOOKUP(D1647,'[3]NEW LEGEND 2026'!G:I,3,0)</f>
        <v>YAMAHA</v>
      </c>
      <c r="N1647" s="63" t="str">
        <f>VLOOKUP(D1647,'[3]NEW LEGEND 2026'!G:J,4,0)</f>
        <v>BLACK</v>
      </c>
      <c r="O1647" s="68" t="str">
        <f t="shared" si="151"/>
        <v>JUL</v>
      </c>
      <c r="P1647" s="68">
        <f t="shared" si="152"/>
        <v>21</v>
      </c>
      <c r="Q1647" s="68">
        <f t="shared" si="153"/>
        <v>2026</v>
      </c>
      <c r="R1647" s="69">
        <f t="shared" si="154"/>
        <v>-171.58782407407125</v>
      </c>
      <c r="S1647" s="69">
        <f t="shared" si="155"/>
        <v>-171.58782407407125</v>
      </c>
      <c r="T1647" s="70" t="str">
        <f t="shared" si="156"/>
        <v>1-30 DAYS</v>
      </c>
      <c r="U1647" s="70" t="str">
        <f t="shared" si="156"/>
        <v>1-30 DAYS</v>
      </c>
    </row>
    <row r="1648" spans="1:21">
      <c r="A1648" s="63" t="str">
        <f>VLOOKUP(L1648,[1]Sheet1!$N:$P,3,0)</f>
        <v>M2 CALINAN</v>
      </c>
      <c r="B1648" s="66">
        <v>46224.587824074071</v>
      </c>
      <c r="C1648" s="66">
        <v>46224.587824074071</v>
      </c>
      <c r="D1648" s="67" t="s">
        <v>1614</v>
      </c>
      <c r="E1648" s="67" t="s">
        <v>1615</v>
      </c>
      <c r="F1648" s="1">
        <v>1</v>
      </c>
      <c r="G1648" s="63" t="str">
        <f>VLOOKUP(D1648,[2]MINDANAO!$B:$C,2,0)</f>
        <v>XTZ125</v>
      </c>
      <c r="H1648" s="67">
        <v>85446</v>
      </c>
      <c r="I1648" s="63" t="str">
        <f>VLOOKUP(L1648,'[3]NEW LEGEND 2026'!M:S,7,0)</f>
        <v>ULTIMATE</v>
      </c>
      <c r="J1648" s="67" t="s">
        <v>4151</v>
      </c>
      <c r="K1648" s="67" t="s">
        <v>4152</v>
      </c>
      <c r="L1648" s="67" t="s">
        <v>871</v>
      </c>
      <c r="M1648" s="63" t="str">
        <f>VLOOKUP(D1648,'[3]NEW LEGEND 2026'!G:I,3,0)</f>
        <v>YAMAHA</v>
      </c>
      <c r="N1648" s="63" t="str">
        <f>VLOOKUP(D1648,'[3]NEW LEGEND 2026'!G:J,4,0)</f>
        <v>LUE</v>
      </c>
      <c r="O1648" s="68" t="str">
        <f t="shared" si="151"/>
        <v>JUL</v>
      </c>
      <c r="P1648" s="68">
        <f t="shared" si="152"/>
        <v>21</v>
      </c>
      <c r="Q1648" s="68">
        <f t="shared" si="153"/>
        <v>2026</v>
      </c>
      <c r="R1648" s="69">
        <f t="shared" si="154"/>
        <v>-171.58782407407125</v>
      </c>
      <c r="S1648" s="69">
        <f t="shared" si="155"/>
        <v>-171.58782407407125</v>
      </c>
      <c r="T1648" s="70" t="str">
        <f t="shared" si="156"/>
        <v>1-30 DAYS</v>
      </c>
      <c r="U1648" s="70" t="str">
        <f t="shared" si="156"/>
        <v>1-30 DAYS</v>
      </c>
    </row>
    <row r="1649" spans="1:21">
      <c r="A1649" s="63" t="str">
        <f>VLOOKUP(L1649,[1]Sheet1!$N:$P,3,0)</f>
        <v>GREATWALL</v>
      </c>
      <c r="B1649" s="66">
        <v>46224.590208333328</v>
      </c>
      <c r="C1649" s="66">
        <v>46224.590185185189</v>
      </c>
      <c r="D1649" s="67" t="s">
        <v>663</v>
      </c>
      <c r="E1649" s="67" t="s">
        <v>664</v>
      </c>
      <c r="F1649" s="1">
        <v>1</v>
      </c>
      <c r="G1649" s="63" t="str">
        <f>VLOOKUP(D1649,[2]MINDANAO!$B:$C,2,0)</f>
        <v>CT125</v>
      </c>
      <c r="H1649" s="67">
        <v>58118</v>
      </c>
      <c r="I1649" s="63" t="str">
        <f>VLOOKUP(L1649,'[3]NEW LEGEND 2026'!M:S,7,0)</f>
        <v>MUTI</v>
      </c>
      <c r="J1649" s="67" t="s">
        <v>4153</v>
      </c>
      <c r="K1649" s="67" t="s">
        <v>4154</v>
      </c>
      <c r="L1649" s="67" t="s">
        <v>583</v>
      </c>
      <c r="M1649" s="63" t="str">
        <f>VLOOKUP(D1649,'[3]NEW LEGEND 2026'!G:I,3,0)</f>
        <v>KAWASAKI</v>
      </c>
      <c r="N1649" s="63" t="str">
        <f>VLOOKUP(D1649,'[3]NEW LEGEND 2026'!G:J,4,0)</f>
        <v>BLACK/RED</v>
      </c>
      <c r="O1649" s="68" t="str">
        <f t="shared" si="151"/>
        <v>JUL</v>
      </c>
      <c r="P1649" s="68">
        <f t="shared" si="152"/>
        <v>21</v>
      </c>
      <c r="Q1649" s="68">
        <f t="shared" si="153"/>
        <v>2026</v>
      </c>
      <c r="R1649" s="69">
        <f t="shared" si="154"/>
        <v>-171.5901851851886</v>
      </c>
      <c r="S1649" s="69">
        <f t="shared" si="155"/>
        <v>-171.59020833332761</v>
      </c>
      <c r="T1649" s="70" t="str">
        <f t="shared" si="156"/>
        <v>1-30 DAYS</v>
      </c>
      <c r="U1649" s="70" t="str">
        <f t="shared" si="156"/>
        <v>1-30 DAYS</v>
      </c>
    </row>
    <row r="1650" spans="1:21">
      <c r="A1650" s="63" t="str">
        <f>VLOOKUP(L1650,[1]Sheet1!$N:$P,3,0)</f>
        <v>GREATWALL</v>
      </c>
      <c r="B1650" s="66">
        <v>46224.590219907397</v>
      </c>
      <c r="C1650" s="66">
        <v>46224.590185185189</v>
      </c>
      <c r="D1650" s="67" t="s">
        <v>663</v>
      </c>
      <c r="E1650" s="67" t="s">
        <v>664</v>
      </c>
      <c r="F1650" s="1">
        <v>1</v>
      </c>
      <c r="G1650" s="63" t="str">
        <f>VLOOKUP(D1650,[2]MINDANAO!$B:$C,2,0)</f>
        <v>CT125</v>
      </c>
      <c r="H1650" s="67">
        <v>58118</v>
      </c>
      <c r="I1650" s="63" t="str">
        <f>VLOOKUP(L1650,'[3]NEW LEGEND 2026'!M:S,7,0)</f>
        <v>MUTI</v>
      </c>
      <c r="J1650" s="67" t="s">
        <v>4155</v>
      </c>
      <c r="K1650" s="67" t="s">
        <v>4156</v>
      </c>
      <c r="L1650" s="67" t="s">
        <v>583</v>
      </c>
      <c r="M1650" s="63" t="str">
        <f>VLOOKUP(D1650,'[3]NEW LEGEND 2026'!G:I,3,0)</f>
        <v>KAWASAKI</v>
      </c>
      <c r="N1650" s="63" t="str">
        <f>VLOOKUP(D1650,'[3]NEW LEGEND 2026'!G:J,4,0)</f>
        <v>BLACK/RED</v>
      </c>
      <c r="O1650" s="68" t="str">
        <f t="shared" si="151"/>
        <v>JUL</v>
      </c>
      <c r="P1650" s="68">
        <f t="shared" si="152"/>
        <v>21</v>
      </c>
      <c r="Q1650" s="68">
        <f t="shared" si="153"/>
        <v>2026</v>
      </c>
      <c r="R1650" s="69">
        <f t="shared" si="154"/>
        <v>-171.5901851851886</v>
      </c>
      <c r="S1650" s="69">
        <f t="shared" si="155"/>
        <v>-171.59021990739711</v>
      </c>
      <c r="T1650" s="70" t="str">
        <f t="shared" si="156"/>
        <v>1-30 DAYS</v>
      </c>
      <c r="U1650" s="70" t="str">
        <f t="shared" si="156"/>
        <v>1-30 DAYS</v>
      </c>
    </row>
    <row r="1651" spans="1:21">
      <c r="A1651" s="63" t="str">
        <f>VLOOKUP(L1651,[1]Sheet1!$N:$P,3,0)</f>
        <v>GREATWALL</v>
      </c>
      <c r="B1651" s="66">
        <v>46224.626388888893</v>
      </c>
      <c r="C1651" s="66">
        <v>46224.626377314817</v>
      </c>
      <c r="D1651" s="67" t="s">
        <v>1167</v>
      </c>
      <c r="E1651" s="67" t="s">
        <v>1168</v>
      </c>
      <c r="F1651" s="1">
        <v>1</v>
      </c>
      <c r="G1651" s="63" t="str">
        <f>VLOOKUP(D1651,[2]MINDANAO!$B:$C,2,0)</f>
        <v>XR150</v>
      </c>
      <c r="H1651" s="67">
        <v>94078</v>
      </c>
      <c r="I1651" s="63" t="str">
        <f>VLOOKUP(L1651,'[3]NEW LEGEND 2026'!M:S,7,0)</f>
        <v>HONDA</v>
      </c>
      <c r="J1651" s="67" t="s">
        <v>4157</v>
      </c>
      <c r="K1651" s="67" t="s">
        <v>4158</v>
      </c>
      <c r="L1651" s="67" t="s">
        <v>1231</v>
      </c>
      <c r="M1651" s="63" t="str">
        <f>VLOOKUP(D1651,'[3]NEW LEGEND 2026'!G:I,3,0)</f>
        <v>HONDA</v>
      </c>
      <c r="N1651" s="63" t="str">
        <f>VLOOKUP(D1651,'[3]NEW LEGEND 2026'!G:J,4,0)</f>
        <v>BLACK</v>
      </c>
      <c r="O1651" s="68" t="str">
        <f t="shared" si="151"/>
        <v>JUL</v>
      </c>
      <c r="P1651" s="68">
        <f t="shared" si="152"/>
        <v>21</v>
      </c>
      <c r="Q1651" s="68">
        <f t="shared" si="153"/>
        <v>2026</v>
      </c>
      <c r="R1651" s="69">
        <f t="shared" si="154"/>
        <v>-171.62637731481664</v>
      </c>
      <c r="S1651" s="69">
        <f t="shared" si="155"/>
        <v>-171.62638888889342</v>
      </c>
      <c r="T1651" s="70" t="str">
        <f t="shared" si="156"/>
        <v>1-30 DAYS</v>
      </c>
      <c r="U1651" s="70" t="str">
        <f t="shared" si="156"/>
        <v>1-30 DAYS</v>
      </c>
    </row>
    <row r="1652" spans="1:21">
      <c r="A1652" s="63" t="str">
        <f>VLOOKUP(L1652,[1]Sheet1!$N:$P,3,0)</f>
        <v>GREATWALL</v>
      </c>
      <c r="B1652" s="66">
        <v>46224.626388888893</v>
      </c>
      <c r="C1652" s="66">
        <v>46224.626377314817</v>
      </c>
      <c r="D1652" s="67" t="s">
        <v>1167</v>
      </c>
      <c r="E1652" s="67" t="s">
        <v>1168</v>
      </c>
      <c r="F1652" s="1">
        <v>1</v>
      </c>
      <c r="G1652" s="63" t="str">
        <f>VLOOKUP(D1652,[2]MINDANAO!$B:$C,2,0)</f>
        <v>XR150</v>
      </c>
      <c r="H1652" s="67">
        <v>94078</v>
      </c>
      <c r="I1652" s="63" t="str">
        <f>VLOOKUP(L1652,'[3]NEW LEGEND 2026'!M:S,7,0)</f>
        <v>HONDA</v>
      </c>
      <c r="J1652" s="67" t="s">
        <v>4159</v>
      </c>
      <c r="K1652" s="67" t="s">
        <v>4160</v>
      </c>
      <c r="L1652" s="67" t="s">
        <v>1231</v>
      </c>
      <c r="M1652" s="63" t="str">
        <f>VLOOKUP(D1652,'[3]NEW LEGEND 2026'!G:I,3,0)</f>
        <v>HONDA</v>
      </c>
      <c r="N1652" s="63" t="str">
        <f>VLOOKUP(D1652,'[3]NEW LEGEND 2026'!G:J,4,0)</f>
        <v>BLACK</v>
      </c>
      <c r="O1652" s="68" t="str">
        <f t="shared" si="151"/>
        <v>JUL</v>
      </c>
      <c r="P1652" s="68">
        <f t="shared" si="152"/>
        <v>21</v>
      </c>
      <c r="Q1652" s="68">
        <f t="shared" si="153"/>
        <v>2026</v>
      </c>
      <c r="R1652" s="69">
        <f t="shared" si="154"/>
        <v>-171.62637731481664</v>
      </c>
      <c r="S1652" s="69">
        <f t="shared" si="155"/>
        <v>-171.62638888889342</v>
      </c>
      <c r="T1652" s="70" t="str">
        <f t="shared" si="156"/>
        <v>1-30 DAYS</v>
      </c>
      <c r="U1652" s="70" t="str">
        <f t="shared" si="156"/>
        <v>1-30 DAYS</v>
      </c>
    </row>
    <row r="1653" spans="1:21">
      <c r="A1653" s="63" t="str">
        <f>VLOOKUP(L1653,[1]Sheet1!$N:$P,3,0)</f>
        <v>M1 KIDAPAWAN</v>
      </c>
      <c r="B1653" s="66">
        <v>46224.670127314806</v>
      </c>
      <c r="C1653" s="66">
        <v>46224.670127314806</v>
      </c>
      <c r="D1653" s="67" t="s">
        <v>2115</v>
      </c>
      <c r="E1653" s="67" t="s">
        <v>2116</v>
      </c>
      <c r="F1653" s="1">
        <v>1</v>
      </c>
      <c r="G1653" s="63" t="str">
        <f>VLOOKUP(D1653,[2]MINDANAO!$B:$C,2,0)</f>
        <v>BEAT FI PREM</v>
      </c>
      <c r="H1653" s="67">
        <v>64508.93</v>
      </c>
      <c r="I1653" s="63" t="str">
        <f>VLOOKUP(L1653,'[3]NEW LEGEND 2026'!M:S,7,0)</f>
        <v>MUTI</v>
      </c>
      <c r="J1653" s="67" t="s">
        <v>4161</v>
      </c>
      <c r="K1653" s="67" t="s">
        <v>4162</v>
      </c>
      <c r="L1653" s="67" t="s">
        <v>503</v>
      </c>
      <c r="M1653" s="63" t="str">
        <f>VLOOKUP(D1653,'[3]NEW LEGEND 2026'!G:I,3,0)</f>
        <v>HONDA</v>
      </c>
      <c r="N1653" s="63" t="str">
        <f>VLOOKUP(D1653,'[3]NEW LEGEND 2026'!G:J,4,0)</f>
        <v>WHITE</v>
      </c>
      <c r="O1653" s="68" t="str">
        <f t="shared" si="151"/>
        <v>JUL</v>
      </c>
      <c r="P1653" s="68">
        <f t="shared" si="152"/>
        <v>21</v>
      </c>
      <c r="Q1653" s="68">
        <f t="shared" si="153"/>
        <v>2026</v>
      </c>
      <c r="R1653" s="69">
        <f t="shared" si="154"/>
        <v>-171.67012731480645</v>
      </c>
      <c r="S1653" s="69">
        <f t="shared" si="155"/>
        <v>-171.67012731480645</v>
      </c>
      <c r="T1653" s="70" t="str">
        <f t="shared" si="156"/>
        <v>1-30 DAYS</v>
      </c>
      <c r="U1653" s="70" t="str">
        <f t="shared" si="156"/>
        <v>1-30 DAYS</v>
      </c>
    </row>
    <row r="1654" spans="1:21">
      <c r="A1654" s="63" t="str">
        <f>VLOOKUP(L1654,[1]Sheet1!$N:$P,3,0)</f>
        <v>M1 KABACAN</v>
      </c>
      <c r="B1654" s="66">
        <v>46111.351689814823</v>
      </c>
      <c r="C1654" s="66">
        <v>46224.696631944447</v>
      </c>
      <c r="D1654" s="67" t="s">
        <v>1121</v>
      </c>
      <c r="E1654" s="67" t="s">
        <v>1122</v>
      </c>
      <c r="F1654" s="1">
        <v>1</v>
      </c>
      <c r="G1654" s="63" t="str">
        <f>VLOOKUP(D1654,[2]MINDANAO!$B:$C,2,0)</f>
        <v>BARAKO II (DUAL START)</v>
      </c>
      <c r="H1654" s="67">
        <v>94120</v>
      </c>
      <c r="I1654" s="63" t="str">
        <f>VLOOKUP(L1654,'[3]NEW LEGEND 2026'!M:S,7,0)</f>
        <v>MUTI</v>
      </c>
      <c r="J1654" s="67" t="s">
        <v>4163</v>
      </c>
      <c r="K1654" s="67" t="s">
        <v>4164</v>
      </c>
      <c r="L1654" s="67" t="s">
        <v>397</v>
      </c>
      <c r="M1654" s="63" t="str">
        <f>VLOOKUP(D1654,'[3]NEW LEGEND 2026'!G:I,3,0)</f>
        <v>KAWASAKI</v>
      </c>
      <c r="N1654" s="63" t="str">
        <f>VLOOKUP(D1654,'[3]NEW LEGEND 2026'!G:J,4,0)</f>
        <v>BLACK</v>
      </c>
      <c r="O1654" s="68" t="str">
        <f t="shared" si="151"/>
        <v>JUL</v>
      </c>
      <c r="P1654" s="68">
        <f t="shared" si="152"/>
        <v>21</v>
      </c>
      <c r="Q1654" s="68">
        <f t="shared" si="153"/>
        <v>2026</v>
      </c>
      <c r="R1654" s="69">
        <f t="shared" si="154"/>
        <v>-171.69663194444729</v>
      </c>
      <c r="S1654" s="69">
        <f t="shared" si="155"/>
        <v>-58.351689814822748</v>
      </c>
      <c r="T1654" s="70" t="str">
        <f t="shared" si="156"/>
        <v>1-30 DAYS</v>
      </c>
      <c r="U1654" s="70" t="str">
        <f t="shared" si="156"/>
        <v>1-30 DAYS</v>
      </c>
    </row>
    <row r="1655" spans="1:21">
      <c r="A1655" s="63" t="str">
        <f>VLOOKUP(L1655,[1]Sheet1!$N:$P,3,0)</f>
        <v>M2 BULUA</v>
      </c>
      <c r="B1655" s="66">
        <v>46223.555405092593</v>
      </c>
      <c r="C1655" s="66">
        <v>46225.400740740741</v>
      </c>
      <c r="D1655" s="67" t="s">
        <v>1000</v>
      </c>
      <c r="E1655" s="67" t="s">
        <v>1001</v>
      </c>
      <c r="F1655" s="1">
        <v>1</v>
      </c>
      <c r="G1655" s="63" t="str">
        <f>VLOOKUP(D1655,[2]MINDANAO!$B:$C,2,0)</f>
        <v>XRM RS</v>
      </c>
      <c r="H1655" s="67">
        <v>74538</v>
      </c>
      <c r="I1655" s="63" t="str">
        <f>VLOOKUP(L1655,'[3]NEW LEGEND 2026'!M:S,7,0)</f>
        <v>ULTIMATE</v>
      </c>
      <c r="J1655" s="67" t="s">
        <v>4165</v>
      </c>
      <c r="K1655" s="67" t="s">
        <v>4166</v>
      </c>
      <c r="L1655" s="67" t="s">
        <v>699</v>
      </c>
      <c r="M1655" s="63" t="str">
        <f>VLOOKUP(D1655,'[3]NEW LEGEND 2026'!G:I,3,0)</f>
        <v>HONDA</v>
      </c>
      <c r="N1655" s="63" t="str">
        <f>VLOOKUP(D1655,'[3]NEW LEGEND 2026'!G:J,4,0)</f>
        <v>GRAY</v>
      </c>
      <c r="O1655" s="68" t="str">
        <f t="shared" si="151"/>
        <v>JUL</v>
      </c>
      <c r="P1655" s="68">
        <f t="shared" si="152"/>
        <v>22</v>
      </c>
      <c r="Q1655" s="68">
        <f t="shared" si="153"/>
        <v>2026</v>
      </c>
      <c r="R1655" s="69">
        <f t="shared" si="154"/>
        <v>-172.40074074074073</v>
      </c>
      <c r="S1655" s="69">
        <f t="shared" si="155"/>
        <v>-170.55540509259299</v>
      </c>
      <c r="T1655" s="70" t="str">
        <f t="shared" si="156"/>
        <v>1-30 DAYS</v>
      </c>
      <c r="U1655" s="70" t="str">
        <f t="shared" si="156"/>
        <v>1-30 DAYS</v>
      </c>
    </row>
    <row r="1656" spans="1:21">
      <c r="A1656" s="63" t="str">
        <f>VLOOKUP(L1656,[1]Sheet1!$N:$P,3,0)</f>
        <v>M2 BULUA</v>
      </c>
      <c r="B1656" s="66">
        <v>46225.392314814817</v>
      </c>
      <c r="C1656" s="66">
        <v>46225.401377314818</v>
      </c>
      <c r="D1656" s="67" t="s">
        <v>1614</v>
      </c>
      <c r="E1656" s="67" t="s">
        <v>1615</v>
      </c>
      <c r="F1656" s="1">
        <v>1</v>
      </c>
      <c r="G1656" s="63" t="str">
        <f>VLOOKUP(D1656,[2]MINDANAO!$B:$C,2,0)</f>
        <v>XTZ125</v>
      </c>
      <c r="H1656" s="67">
        <v>85446</v>
      </c>
      <c r="I1656" s="63" t="str">
        <f>VLOOKUP(L1656,'[3]NEW LEGEND 2026'!M:S,7,0)</f>
        <v>ULTIMATE</v>
      </c>
      <c r="J1656" s="67" t="s">
        <v>4167</v>
      </c>
      <c r="K1656" s="67" t="s">
        <v>4168</v>
      </c>
      <c r="L1656" s="67" t="s">
        <v>699</v>
      </c>
      <c r="M1656" s="63" t="str">
        <f>VLOOKUP(D1656,'[3]NEW LEGEND 2026'!G:I,3,0)</f>
        <v>YAMAHA</v>
      </c>
      <c r="N1656" s="63" t="str">
        <f>VLOOKUP(D1656,'[3]NEW LEGEND 2026'!G:J,4,0)</f>
        <v>LUE</v>
      </c>
      <c r="O1656" s="68" t="str">
        <f t="shared" si="151"/>
        <v>JUL</v>
      </c>
      <c r="P1656" s="68">
        <f t="shared" si="152"/>
        <v>22</v>
      </c>
      <c r="Q1656" s="68">
        <f t="shared" si="153"/>
        <v>2026</v>
      </c>
      <c r="R1656" s="69">
        <f t="shared" si="154"/>
        <v>-172.40137731481809</v>
      </c>
      <c r="S1656" s="69">
        <f t="shared" si="155"/>
        <v>-172.39231481481693</v>
      </c>
      <c r="T1656" s="70" t="str">
        <f t="shared" si="156"/>
        <v>1-30 DAYS</v>
      </c>
      <c r="U1656" s="70" t="str">
        <f t="shared" si="156"/>
        <v>1-30 DAYS</v>
      </c>
    </row>
    <row r="1657" spans="1:21">
      <c r="A1657" s="63" t="str">
        <f>VLOOKUP(L1657,[1]Sheet1!$N:$P,3,0)</f>
        <v>M2 CABADBARAN</v>
      </c>
      <c r="B1657" s="66">
        <v>46225.46429398148</v>
      </c>
      <c r="C1657" s="66">
        <v>46225.46429398148</v>
      </c>
      <c r="D1657" s="67" t="s">
        <v>2115</v>
      </c>
      <c r="E1657" s="67" t="s">
        <v>2116</v>
      </c>
      <c r="F1657" s="1">
        <v>1</v>
      </c>
      <c r="G1657" s="63" t="str">
        <f>VLOOKUP(D1657,[2]MINDANAO!$B:$C,2,0)</f>
        <v>BEAT FI PREM</v>
      </c>
      <c r="H1657" s="67">
        <v>64508.93</v>
      </c>
      <c r="I1657" s="63" t="str">
        <f>VLOOKUP(L1657,'[3]NEW LEGEND 2026'!M:S,7,0)</f>
        <v>ULTIMATE</v>
      </c>
      <c r="J1657" s="67" t="s">
        <v>4169</v>
      </c>
      <c r="K1657" s="67" t="s">
        <v>4170</v>
      </c>
      <c r="L1657" s="67" t="s">
        <v>704</v>
      </c>
      <c r="M1657" s="63" t="str">
        <f>VLOOKUP(D1657,'[3]NEW LEGEND 2026'!G:I,3,0)</f>
        <v>HONDA</v>
      </c>
      <c r="N1657" s="63" t="str">
        <f>VLOOKUP(D1657,'[3]NEW LEGEND 2026'!G:J,4,0)</f>
        <v>WHITE</v>
      </c>
      <c r="O1657" s="68" t="str">
        <f t="shared" si="151"/>
        <v>JUL</v>
      </c>
      <c r="P1657" s="68">
        <f t="shared" si="152"/>
        <v>22</v>
      </c>
      <c r="Q1657" s="68">
        <f t="shared" si="153"/>
        <v>2026</v>
      </c>
      <c r="R1657" s="69">
        <f t="shared" si="154"/>
        <v>-172.4642939814803</v>
      </c>
      <c r="S1657" s="69">
        <f t="shared" si="155"/>
        <v>-172.4642939814803</v>
      </c>
      <c r="T1657" s="70" t="str">
        <f t="shared" si="156"/>
        <v>1-30 DAYS</v>
      </c>
      <c r="U1657" s="70" t="str">
        <f t="shared" si="156"/>
        <v>1-30 DAYS</v>
      </c>
    </row>
    <row r="1658" spans="1:21">
      <c r="A1658" s="63" t="str">
        <f>VLOOKUP(L1658,[1]Sheet1!$N:$P,3,0)</f>
        <v>M1 MARBEL</v>
      </c>
      <c r="B1658" s="66">
        <v>46044.592256944437</v>
      </c>
      <c r="C1658" s="66">
        <v>46225.569803240738</v>
      </c>
      <c r="D1658" s="67" t="s">
        <v>1121</v>
      </c>
      <c r="E1658" s="67" t="s">
        <v>1122</v>
      </c>
      <c r="F1658" s="1">
        <v>1</v>
      </c>
      <c r="G1658" s="63" t="str">
        <f>VLOOKUP(D1658,[2]MINDANAO!$B:$C,2,0)</f>
        <v>BARAKO II (DUAL START)</v>
      </c>
      <c r="H1658" s="67">
        <v>94120</v>
      </c>
      <c r="I1658" s="63" t="str">
        <f>VLOOKUP(L1658,'[3]NEW LEGEND 2026'!M:S,7,0)</f>
        <v>MUTI</v>
      </c>
      <c r="J1658" s="67" t="s">
        <v>4171</v>
      </c>
      <c r="K1658" s="67" t="s">
        <v>4172</v>
      </c>
      <c r="L1658" s="67" t="s">
        <v>473</v>
      </c>
      <c r="M1658" s="63" t="str">
        <f>VLOOKUP(D1658,'[3]NEW LEGEND 2026'!G:I,3,0)</f>
        <v>KAWASAKI</v>
      </c>
      <c r="N1658" s="63" t="str">
        <f>VLOOKUP(D1658,'[3]NEW LEGEND 2026'!G:J,4,0)</f>
        <v>BLACK</v>
      </c>
      <c r="O1658" s="68" t="str">
        <f t="shared" si="151"/>
        <v>JUL</v>
      </c>
      <c r="P1658" s="68">
        <f t="shared" si="152"/>
        <v>22</v>
      </c>
      <c r="Q1658" s="68">
        <f t="shared" si="153"/>
        <v>2026</v>
      </c>
      <c r="R1658" s="69">
        <f t="shared" si="154"/>
        <v>-172.56980324073811</v>
      </c>
      <c r="S1658" s="69">
        <f t="shared" si="155"/>
        <v>8.4077430555626052</v>
      </c>
      <c r="T1658" s="70" t="str">
        <f t="shared" si="156"/>
        <v>1-30 DAYS</v>
      </c>
      <c r="U1658" s="70" t="str">
        <f t="shared" si="156"/>
        <v>1-30 DAYS</v>
      </c>
    </row>
    <row r="1659" spans="1:21">
      <c r="A1659" s="63" t="str">
        <f>VLOOKUP(L1659,[1]Sheet1!$N:$P,3,0)</f>
        <v>M1 QUEZON</v>
      </c>
      <c r="B1659" s="66">
        <v>46223.576932870368</v>
      </c>
      <c r="C1659" s="66">
        <v>46225.587384259263</v>
      </c>
      <c r="D1659" s="67" t="s">
        <v>915</v>
      </c>
      <c r="E1659" s="67" t="s">
        <v>916</v>
      </c>
      <c r="F1659" s="1">
        <v>1</v>
      </c>
      <c r="G1659" s="63" t="str">
        <f>VLOOKUP(D1659,[2]MINDANAO!$B:$C,2,0)</f>
        <v>XRM DUAL SPORTS FI(DS)</v>
      </c>
      <c r="H1659" s="67">
        <v>70158</v>
      </c>
      <c r="I1659" s="63" t="str">
        <f>VLOOKUP(L1659,'[3]NEW LEGEND 2026'!M:S,7,0)</f>
        <v>MUTI</v>
      </c>
      <c r="J1659" s="67" t="s">
        <v>4173</v>
      </c>
      <c r="K1659" s="67" t="s">
        <v>4174</v>
      </c>
      <c r="L1659" s="67" t="s">
        <v>421</v>
      </c>
      <c r="M1659" s="63" t="str">
        <f>VLOOKUP(D1659,'[3]NEW LEGEND 2026'!G:I,3,0)</f>
        <v>HONDA</v>
      </c>
      <c r="N1659" s="63" t="str">
        <f>VLOOKUP(D1659,'[3]NEW LEGEND 2026'!G:J,4,0)</f>
        <v>BLUE/BLACK</v>
      </c>
      <c r="O1659" s="68" t="str">
        <f t="shared" si="151"/>
        <v>JUL</v>
      </c>
      <c r="P1659" s="68">
        <f t="shared" si="152"/>
        <v>22</v>
      </c>
      <c r="Q1659" s="68">
        <f t="shared" si="153"/>
        <v>2026</v>
      </c>
      <c r="R1659" s="69">
        <f t="shared" si="154"/>
        <v>-172.58738425926276</v>
      </c>
      <c r="S1659" s="69">
        <f t="shared" si="155"/>
        <v>-170.57693287036818</v>
      </c>
      <c r="T1659" s="70" t="str">
        <f t="shared" si="156"/>
        <v>1-30 DAYS</v>
      </c>
      <c r="U1659" s="70" t="str">
        <f t="shared" si="156"/>
        <v>1-30 DAYS</v>
      </c>
    </row>
    <row r="1660" spans="1:21">
      <c r="A1660" s="63" t="str">
        <f>VLOOKUP(L1660,[1]Sheet1!$N:$P,3,0)</f>
        <v>GREATWALL</v>
      </c>
      <c r="B1660" s="66">
        <v>46225.598055555558</v>
      </c>
      <c r="C1660" s="66">
        <v>46225.598043981481</v>
      </c>
      <c r="D1660" s="67" t="s">
        <v>3834</v>
      </c>
      <c r="E1660" s="67" t="s">
        <v>3835</v>
      </c>
      <c r="F1660" s="1">
        <v>1</v>
      </c>
      <c r="G1660" s="63" t="str">
        <f>VLOOKUP(D1660,[2]MINDANAO!$B:$C,2,0)</f>
        <v>WIZARD</v>
      </c>
      <c r="H1660" s="67">
        <v>35116.07</v>
      </c>
      <c r="I1660" s="63" t="str">
        <f>VLOOKUP(L1660,'[3]NEW LEGEND 2026'!M:S,7,0)</f>
        <v>MUTI</v>
      </c>
      <c r="J1660" s="67" t="s">
        <v>4175</v>
      </c>
      <c r="K1660" s="67" t="s">
        <v>4176</v>
      </c>
      <c r="L1660" s="67" t="s">
        <v>583</v>
      </c>
      <c r="M1660" s="63" t="str">
        <f>VLOOKUP(D1660,'[3]NEW LEGEND 2026'!G:I,3,0)</f>
        <v>SKYGO</v>
      </c>
      <c r="N1660" s="63" t="str">
        <f>VLOOKUP(D1660,'[3]NEW LEGEND 2026'!G:J,4,0)</f>
        <v>BLACK</v>
      </c>
      <c r="O1660" s="68" t="str">
        <f t="shared" si="151"/>
        <v>JUL</v>
      </c>
      <c r="P1660" s="68">
        <f t="shared" si="152"/>
        <v>22</v>
      </c>
      <c r="Q1660" s="68">
        <f t="shared" si="153"/>
        <v>2026</v>
      </c>
      <c r="R1660" s="69">
        <f t="shared" si="154"/>
        <v>-172.59804398148117</v>
      </c>
      <c r="S1660" s="69">
        <f t="shared" si="155"/>
        <v>-172.59805555555795</v>
      </c>
      <c r="T1660" s="70" t="str">
        <f t="shared" si="156"/>
        <v>1-30 DAYS</v>
      </c>
      <c r="U1660" s="70" t="str">
        <f t="shared" si="156"/>
        <v>1-30 DAYS</v>
      </c>
    </row>
    <row r="1661" spans="1:21">
      <c r="A1661" s="63" t="str">
        <f>VLOOKUP(L1661,[1]Sheet1!$N:$P,3,0)</f>
        <v>GREATWALL</v>
      </c>
      <c r="B1661" s="66">
        <v>46225.598055555558</v>
      </c>
      <c r="C1661" s="66">
        <v>46225.598043981481</v>
      </c>
      <c r="D1661" s="67" t="s">
        <v>3406</v>
      </c>
      <c r="E1661" s="67" t="s">
        <v>3407</v>
      </c>
      <c r="F1661" s="1">
        <v>1</v>
      </c>
      <c r="G1661" s="63" t="str">
        <f>VLOOKUP(D1661,[2]MINDANAO!$B:$C,2,0)</f>
        <v>WIZARD</v>
      </c>
      <c r="H1661" s="67">
        <v>35116.07</v>
      </c>
      <c r="I1661" s="63" t="str">
        <f>VLOOKUP(L1661,'[3]NEW LEGEND 2026'!M:S,7,0)</f>
        <v>MUTI</v>
      </c>
      <c r="J1661" s="67" t="s">
        <v>4177</v>
      </c>
      <c r="K1661" s="67" t="s">
        <v>4178</v>
      </c>
      <c r="L1661" s="67" t="s">
        <v>583</v>
      </c>
      <c r="M1661" s="63" t="str">
        <f>VLOOKUP(D1661,'[3]NEW LEGEND 2026'!G:I,3,0)</f>
        <v>SKYGO</v>
      </c>
      <c r="N1661" s="63" t="str">
        <f>VLOOKUP(D1661,'[3]NEW LEGEND 2026'!G:J,4,0)</f>
        <v>BLUE</v>
      </c>
      <c r="O1661" s="68" t="str">
        <f t="shared" si="151"/>
        <v>JUL</v>
      </c>
      <c r="P1661" s="68">
        <f t="shared" si="152"/>
        <v>22</v>
      </c>
      <c r="Q1661" s="68">
        <f t="shared" si="153"/>
        <v>2026</v>
      </c>
      <c r="R1661" s="69">
        <f t="shared" si="154"/>
        <v>-172.59804398148117</v>
      </c>
      <c r="S1661" s="69">
        <f t="shared" si="155"/>
        <v>-172.59805555555795</v>
      </c>
      <c r="T1661" s="70" t="str">
        <f t="shared" si="156"/>
        <v>1-30 DAYS</v>
      </c>
      <c r="U1661" s="70" t="str">
        <f t="shared" si="156"/>
        <v>1-30 DAYS</v>
      </c>
    </row>
    <row r="1662" spans="1:21">
      <c r="A1662" s="63" t="str">
        <f>VLOOKUP(L1662,[1]Sheet1!$N:$P,3,0)</f>
        <v>GREATWALL</v>
      </c>
      <c r="B1662" s="66">
        <v>46225.598055555558</v>
      </c>
      <c r="C1662" s="66">
        <v>46225.598043981481</v>
      </c>
      <c r="D1662" s="67" t="s">
        <v>3406</v>
      </c>
      <c r="E1662" s="67" t="s">
        <v>3407</v>
      </c>
      <c r="F1662" s="1">
        <v>1</v>
      </c>
      <c r="G1662" s="63" t="str">
        <f>VLOOKUP(D1662,[2]MINDANAO!$B:$C,2,0)</f>
        <v>WIZARD</v>
      </c>
      <c r="H1662" s="67">
        <v>35116.07</v>
      </c>
      <c r="I1662" s="63" t="str">
        <f>VLOOKUP(L1662,'[3]NEW LEGEND 2026'!M:S,7,0)</f>
        <v>MUTI</v>
      </c>
      <c r="J1662" s="67" t="s">
        <v>4179</v>
      </c>
      <c r="K1662" s="67" t="s">
        <v>4180</v>
      </c>
      <c r="L1662" s="67" t="s">
        <v>583</v>
      </c>
      <c r="M1662" s="63" t="str">
        <f>VLOOKUP(D1662,'[3]NEW LEGEND 2026'!G:I,3,0)</f>
        <v>SKYGO</v>
      </c>
      <c r="N1662" s="63" t="str">
        <f>VLOOKUP(D1662,'[3]NEW LEGEND 2026'!G:J,4,0)</f>
        <v>BLUE</v>
      </c>
      <c r="O1662" s="68" t="str">
        <f t="shared" si="151"/>
        <v>JUL</v>
      </c>
      <c r="P1662" s="68">
        <f t="shared" si="152"/>
        <v>22</v>
      </c>
      <c r="Q1662" s="68">
        <f t="shared" si="153"/>
        <v>2026</v>
      </c>
      <c r="R1662" s="69">
        <f t="shared" si="154"/>
        <v>-172.59804398148117</v>
      </c>
      <c r="S1662" s="69">
        <f t="shared" si="155"/>
        <v>-172.59805555555795</v>
      </c>
      <c r="T1662" s="70" t="str">
        <f t="shared" si="156"/>
        <v>1-30 DAYS</v>
      </c>
      <c r="U1662" s="70" t="str">
        <f t="shared" si="156"/>
        <v>1-30 DAYS</v>
      </c>
    </row>
    <row r="1663" spans="1:21">
      <c r="A1663" s="63" t="str">
        <f>VLOOKUP(L1663,[1]Sheet1!$N:$P,3,0)</f>
        <v>M2 SAMAL</v>
      </c>
      <c r="B1663" s="66">
        <v>46042.359884259262</v>
      </c>
      <c r="C1663" s="66">
        <v>46225.603067129632</v>
      </c>
      <c r="D1663" s="67" t="s">
        <v>1060</v>
      </c>
      <c r="E1663" s="67" t="s">
        <v>1061</v>
      </c>
      <c r="F1663" s="1">
        <v>1</v>
      </c>
      <c r="G1663" s="63" t="str">
        <f>VLOOKUP(D1663,[2]MINDANAO!$B:$C,2,0)</f>
        <v>MIO AEROX S 155</v>
      </c>
      <c r="H1663" s="67">
        <v>152427</v>
      </c>
      <c r="I1663" s="63" t="str">
        <f>VLOOKUP(L1663,'[3]NEW LEGEND 2026'!M:S,7,0)</f>
        <v>ULTIMATE</v>
      </c>
      <c r="J1663" s="67" t="s">
        <v>4181</v>
      </c>
      <c r="K1663" s="67" t="s">
        <v>4182</v>
      </c>
      <c r="L1663" s="67" t="s">
        <v>731</v>
      </c>
      <c r="M1663" s="63" t="str">
        <f>VLOOKUP(D1663,'[3]NEW LEGEND 2026'!G:I,3,0)</f>
        <v>YAMAHA</v>
      </c>
      <c r="N1663" s="63" t="str">
        <f>VLOOKUP(D1663,'[3]NEW LEGEND 2026'!G:J,4,0)</f>
        <v>MATTE BLUE</v>
      </c>
      <c r="O1663" s="68" t="str">
        <f t="shared" si="151"/>
        <v>JUL</v>
      </c>
      <c r="P1663" s="68">
        <f t="shared" si="152"/>
        <v>22</v>
      </c>
      <c r="Q1663" s="68">
        <f t="shared" si="153"/>
        <v>2026</v>
      </c>
      <c r="R1663" s="69">
        <f t="shared" si="154"/>
        <v>-172.60306712963211</v>
      </c>
      <c r="S1663" s="69">
        <f t="shared" si="155"/>
        <v>10.640115740738111</v>
      </c>
      <c r="T1663" s="70" t="str">
        <f t="shared" si="156"/>
        <v>1-30 DAYS</v>
      </c>
      <c r="U1663" s="70" t="str">
        <f t="shared" si="156"/>
        <v>1-30 DAYS</v>
      </c>
    </row>
    <row r="1664" spans="1:21">
      <c r="A1664" s="63" t="str">
        <f>VLOOKUP(L1664,[1]Sheet1!$N:$P,3,0)</f>
        <v>GREATWALL</v>
      </c>
      <c r="B1664" s="66">
        <v>46225.604930555557</v>
      </c>
      <c r="C1664" s="66">
        <v>46225.60491898148</v>
      </c>
      <c r="D1664" s="67" t="s">
        <v>3406</v>
      </c>
      <c r="E1664" s="67" t="s">
        <v>3407</v>
      </c>
      <c r="F1664" s="1">
        <v>1</v>
      </c>
      <c r="G1664" s="63" t="str">
        <f>VLOOKUP(D1664,[2]MINDANAO!$B:$C,2,0)</f>
        <v>WIZARD</v>
      </c>
      <c r="H1664" s="67">
        <v>35116.07</v>
      </c>
      <c r="I1664" s="63" t="str">
        <f>VLOOKUP(L1664,'[3]NEW LEGEND 2026'!M:S,7,0)</f>
        <v>MUTI</v>
      </c>
      <c r="J1664" s="67" t="s">
        <v>4183</v>
      </c>
      <c r="K1664" s="67" t="s">
        <v>4184</v>
      </c>
      <c r="L1664" s="67" t="s">
        <v>583</v>
      </c>
      <c r="M1664" s="63" t="str">
        <f>VLOOKUP(D1664,'[3]NEW LEGEND 2026'!G:I,3,0)</f>
        <v>SKYGO</v>
      </c>
      <c r="N1664" s="63" t="str">
        <f>VLOOKUP(D1664,'[3]NEW LEGEND 2026'!G:J,4,0)</f>
        <v>BLUE</v>
      </c>
      <c r="O1664" s="68" t="str">
        <f t="shared" si="151"/>
        <v>JUL</v>
      </c>
      <c r="P1664" s="68">
        <f t="shared" si="152"/>
        <v>22</v>
      </c>
      <c r="Q1664" s="68">
        <f t="shared" si="153"/>
        <v>2026</v>
      </c>
      <c r="R1664" s="69">
        <f t="shared" si="154"/>
        <v>-172.6049189814803</v>
      </c>
      <c r="S1664" s="69">
        <f t="shared" si="155"/>
        <v>-172.60493055555708</v>
      </c>
      <c r="T1664" s="70" t="str">
        <f t="shared" si="156"/>
        <v>1-30 DAYS</v>
      </c>
      <c r="U1664" s="70" t="str">
        <f t="shared" si="156"/>
        <v>1-30 DAYS</v>
      </c>
    </row>
    <row r="1665" spans="1:21">
      <c r="A1665" s="63" t="str">
        <f>VLOOKUP(L1665,[1]Sheet1!$N:$P,3,0)</f>
        <v>GREATWALL</v>
      </c>
      <c r="B1665" s="66">
        <v>46225.604930555557</v>
      </c>
      <c r="C1665" s="66">
        <v>46225.60491898148</v>
      </c>
      <c r="D1665" s="67" t="s">
        <v>3406</v>
      </c>
      <c r="E1665" s="67" t="s">
        <v>3407</v>
      </c>
      <c r="F1665" s="1">
        <v>1</v>
      </c>
      <c r="G1665" s="63" t="str">
        <f>VLOOKUP(D1665,[2]MINDANAO!$B:$C,2,0)</f>
        <v>WIZARD</v>
      </c>
      <c r="H1665" s="67">
        <v>35116.07</v>
      </c>
      <c r="I1665" s="63" t="str">
        <f>VLOOKUP(L1665,'[3]NEW LEGEND 2026'!M:S,7,0)</f>
        <v>MUTI</v>
      </c>
      <c r="J1665" s="67" t="s">
        <v>4185</v>
      </c>
      <c r="K1665" s="67" t="s">
        <v>4186</v>
      </c>
      <c r="L1665" s="67" t="s">
        <v>583</v>
      </c>
      <c r="M1665" s="63" t="str">
        <f>VLOOKUP(D1665,'[3]NEW LEGEND 2026'!G:I,3,0)</f>
        <v>SKYGO</v>
      </c>
      <c r="N1665" s="63" t="str">
        <f>VLOOKUP(D1665,'[3]NEW LEGEND 2026'!G:J,4,0)</f>
        <v>BLUE</v>
      </c>
      <c r="O1665" s="68" t="str">
        <f t="shared" si="151"/>
        <v>JUL</v>
      </c>
      <c r="P1665" s="68">
        <f t="shared" si="152"/>
        <v>22</v>
      </c>
      <c r="Q1665" s="68">
        <f t="shared" si="153"/>
        <v>2026</v>
      </c>
      <c r="R1665" s="69">
        <f t="shared" si="154"/>
        <v>-172.6049189814803</v>
      </c>
      <c r="S1665" s="69">
        <f t="shared" si="155"/>
        <v>-172.60493055555708</v>
      </c>
      <c r="T1665" s="70" t="str">
        <f t="shared" si="156"/>
        <v>1-30 DAYS</v>
      </c>
      <c r="U1665" s="70" t="str">
        <f t="shared" si="156"/>
        <v>1-30 DAYS</v>
      </c>
    </row>
    <row r="1666" spans="1:21">
      <c r="A1666" s="63" t="str">
        <f>VLOOKUP(L1666,[1]Sheet1!$N:$P,3,0)</f>
        <v>M1 DIGOS</v>
      </c>
      <c r="B1666" s="66">
        <v>46225.608784722222</v>
      </c>
      <c r="C1666" s="66">
        <v>46225.608784722222</v>
      </c>
      <c r="D1666" s="67" t="s">
        <v>663</v>
      </c>
      <c r="E1666" s="67" t="s">
        <v>664</v>
      </c>
      <c r="F1666" s="1">
        <v>1</v>
      </c>
      <c r="G1666" s="63" t="str">
        <f>VLOOKUP(D1666,[2]MINDANAO!$B:$C,2,0)</f>
        <v>CT125</v>
      </c>
      <c r="H1666" s="67">
        <v>58118</v>
      </c>
      <c r="I1666" s="63" t="str">
        <f>VLOOKUP(L1666,'[3]NEW LEGEND 2026'!M:S,7,0)</f>
        <v>MUTI</v>
      </c>
      <c r="J1666" s="67" t="s">
        <v>4187</v>
      </c>
      <c r="K1666" s="67" t="s">
        <v>4188</v>
      </c>
      <c r="L1666" s="67" t="s">
        <v>490</v>
      </c>
      <c r="M1666" s="63" t="str">
        <f>VLOOKUP(D1666,'[3]NEW LEGEND 2026'!G:I,3,0)</f>
        <v>KAWASAKI</v>
      </c>
      <c r="N1666" s="63" t="str">
        <f>VLOOKUP(D1666,'[3]NEW LEGEND 2026'!G:J,4,0)</f>
        <v>BLACK/RED</v>
      </c>
      <c r="O1666" s="68" t="str">
        <f t="shared" ref="O1666:O1729" si="157">CHOOSE(MONTH(C1666),"JAN","FEB","MAR","APR","MAY","JUN","JUL","AUG","SEP","OCT","NOV","DEC")</f>
        <v>JUL</v>
      </c>
      <c r="P1666" s="68">
        <f t="shared" ref="P1666:P1729" si="158">DAY(C1666)</f>
        <v>22</v>
      </c>
      <c r="Q1666" s="68">
        <f t="shared" ref="Q1666:Q1729" si="159">YEAR(C1666)</f>
        <v>2026</v>
      </c>
      <c r="R1666" s="69">
        <f t="shared" ref="R1666:R1729" si="160">DATE(2026,1,31)-C1666</f>
        <v>-172.60878472222248</v>
      </c>
      <c r="S1666" s="69">
        <f t="shared" si="155"/>
        <v>-172.60878472222248</v>
      </c>
      <c r="T1666" s="70" t="str">
        <f t="shared" si="156"/>
        <v>1-30 DAYS</v>
      </c>
      <c r="U1666" s="70" t="str">
        <f t="shared" si="156"/>
        <v>1-30 DAYS</v>
      </c>
    </row>
    <row r="1667" spans="1:21">
      <c r="A1667" s="63" t="str">
        <f>VLOOKUP(L1667,[1]Sheet1!$N:$P,3,0)</f>
        <v>M1 KIDAPAWAN</v>
      </c>
      <c r="B1667" s="66">
        <v>46224.600428240738</v>
      </c>
      <c r="C1667" s="66">
        <v>46225.618969907409</v>
      </c>
      <c r="D1667" s="67" t="s">
        <v>1273</v>
      </c>
      <c r="E1667" s="67" t="s">
        <v>1274</v>
      </c>
      <c r="F1667" s="1">
        <v>1</v>
      </c>
      <c r="G1667" s="63" t="str">
        <f>VLOOKUP(D1667,[2]MINDANAO!$B:$C,2,0)</f>
        <v>BEAT FI PREM</v>
      </c>
      <c r="H1667" s="67">
        <v>72808</v>
      </c>
      <c r="I1667" s="63" t="str">
        <f>VLOOKUP(L1667,'[3]NEW LEGEND 2026'!M:S,7,0)</f>
        <v>MUTI</v>
      </c>
      <c r="J1667" s="67" t="s">
        <v>4189</v>
      </c>
      <c r="K1667" s="67" t="s">
        <v>4190</v>
      </c>
      <c r="L1667" s="67" t="s">
        <v>503</v>
      </c>
      <c r="M1667" s="63" t="str">
        <f>VLOOKUP(D1667,'[3]NEW LEGEND 2026'!G:I,3,0)</f>
        <v>HONDA</v>
      </c>
      <c r="N1667" s="63" t="str">
        <f>VLOOKUP(D1667,'[3]NEW LEGEND 2026'!G:J,4,0)</f>
        <v>GRAY</v>
      </c>
      <c r="O1667" s="68" t="str">
        <f t="shared" si="157"/>
        <v>JUL</v>
      </c>
      <c r="P1667" s="68">
        <f t="shared" si="158"/>
        <v>22</v>
      </c>
      <c r="Q1667" s="68">
        <f t="shared" si="159"/>
        <v>2026</v>
      </c>
      <c r="R1667" s="69">
        <f t="shared" si="160"/>
        <v>-172.61896990740934</v>
      </c>
      <c r="S1667" s="69">
        <f t="shared" ref="S1667:S1730" si="161">DATE(2026,1,31)-B1667</f>
        <v>-171.60042824073753</v>
      </c>
      <c r="T1667" s="70" t="str">
        <f t="shared" si="156"/>
        <v>1-30 DAYS</v>
      </c>
      <c r="U1667" s="70" t="str">
        <f t="shared" si="156"/>
        <v>1-30 DAYS</v>
      </c>
    </row>
    <row r="1668" spans="1:21">
      <c r="A1668" s="63" t="str">
        <f>VLOOKUP(L1668,[1]Sheet1!$N:$P,3,0)</f>
        <v>M1 KIDAPAWAN</v>
      </c>
      <c r="B1668" s="66">
        <v>46220.702037037037</v>
      </c>
      <c r="C1668" s="66">
        <v>46225.618969907409</v>
      </c>
      <c r="D1668" s="67" t="s">
        <v>2576</v>
      </c>
      <c r="E1668" s="67" t="s">
        <v>2577</v>
      </c>
      <c r="F1668" s="1">
        <v>1</v>
      </c>
      <c r="G1668" s="63" t="str">
        <f>VLOOKUP(D1668,[2]MINDANAO!$B:$C,2,0)</f>
        <v>DR-160</v>
      </c>
      <c r="H1668" s="67">
        <v>109616.07</v>
      </c>
      <c r="I1668" s="63" t="str">
        <f>VLOOKUP(L1668,'[3]NEW LEGEND 2026'!M:S,7,0)</f>
        <v>MUTI</v>
      </c>
      <c r="J1668" s="67" t="s">
        <v>4191</v>
      </c>
      <c r="K1668" s="67" t="s">
        <v>4192</v>
      </c>
      <c r="L1668" s="67" t="s">
        <v>503</v>
      </c>
      <c r="M1668" s="63" t="str">
        <f>VLOOKUP(D1668,'[3]NEW LEGEND 2026'!G:I,3,0)</f>
        <v>SUZUKI</v>
      </c>
      <c r="N1668" s="63" t="str">
        <f>VLOOKUP(D1668,'[3]NEW LEGEND 2026'!G:J,4,0)</f>
        <v>WHITE</v>
      </c>
      <c r="O1668" s="68" t="str">
        <f t="shared" si="157"/>
        <v>JUL</v>
      </c>
      <c r="P1668" s="68">
        <f t="shared" si="158"/>
        <v>22</v>
      </c>
      <c r="Q1668" s="68">
        <f t="shared" si="159"/>
        <v>2026</v>
      </c>
      <c r="R1668" s="69">
        <f t="shared" si="160"/>
        <v>-172.61896990740934</v>
      </c>
      <c r="S1668" s="69">
        <f t="shared" si="161"/>
        <v>-167.70203703703737</v>
      </c>
      <c r="T1668" s="70" t="str">
        <f t="shared" si="156"/>
        <v>1-30 DAYS</v>
      </c>
      <c r="U1668" s="70" t="str">
        <f t="shared" si="156"/>
        <v>1-30 DAYS</v>
      </c>
    </row>
    <row r="1669" spans="1:21">
      <c r="A1669" s="63" t="str">
        <f>VLOOKUP(L1669,[1]Sheet1!$N:$P,3,0)</f>
        <v>M1 KIDAPAWAN</v>
      </c>
      <c r="B1669" s="66">
        <v>46220.689062500001</v>
      </c>
      <c r="C1669" s="66">
        <v>46225.618969907409</v>
      </c>
      <c r="D1669" s="67" t="s">
        <v>3904</v>
      </c>
      <c r="E1669" s="67" t="s">
        <v>3905</v>
      </c>
      <c r="F1669" s="1">
        <v>1</v>
      </c>
      <c r="G1669" s="63" t="str">
        <f>VLOOKUP(D1669,[2]MINDANAO!$B:$C,2,0)</f>
        <v>DR-160</v>
      </c>
      <c r="H1669" s="67">
        <v>109616.07</v>
      </c>
      <c r="I1669" s="63" t="str">
        <f>VLOOKUP(L1669,'[3]NEW LEGEND 2026'!M:S,7,0)</f>
        <v>MUTI</v>
      </c>
      <c r="J1669" s="67" t="s">
        <v>4193</v>
      </c>
      <c r="K1669" s="67" t="s">
        <v>4194</v>
      </c>
      <c r="L1669" s="67" t="s">
        <v>503</v>
      </c>
      <c r="M1669" s="63" t="str">
        <f>VLOOKUP(D1669,'[3]NEW LEGEND 2026'!G:I,3,0)</f>
        <v>SUZUKI</v>
      </c>
      <c r="N1669" s="63" t="str">
        <f>VLOOKUP(D1669,'[3]NEW LEGEND 2026'!G:J,4,0)</f>
        <v>BLACK</v>
      </c>
      <c r="O1669" s="68" t="str">
        <f t="shared" si="157"/>
        <v>JUL</v>
      </c>
      <c r="P1669" s="68">
        <f t="shared" si="158"/>
        <v>22</v>
      </c>
      <c r="Q1669" s="68">
        <f t="shared" si="159"/>
        <v>2026</v>
      </c>
      <c r="R1669" s="69">
        <f t="shared" si="160"/>
        <v>-172.61896990740934</v>
      </c>
      <c r="S1669" s="69">
        <f t="shared" si="161"/>
        <v>-167.68906250000146</v>
      </c>
      <c r="T1669" s="70" t="str">
        <f t="shared" si="156"/>
        <v>1-30 DAYS</v>
      </c>
      <c r="U1669" s="70" t="str">
        <f t="shared" si="156"/>
        <v>1-30 DAYS</v>
      </c>
    </row>
    <row r="1670" spans="1:21">
      <c r="A1670" s="63" t="str">
        <f>VLOOKUP(L1670,[1]Sheet1!$N:$P,3,0)</f>
        <v>M1 KIDAPAWAN</v>
      </c>
      <c r="B1670" s="66">
        <v>46220.683379629627</v>
      </c>
      <c r="C1670" s="66">
        <v>46225.618969907409</v>
      </c>
      <c r="D1670" s="67" t="s">
        <v>3904</v>
      </c>
      <c r="E1670" s="67" t="s">
        <v>3905</v>
      </c>
      <c r="F1670" s="1">
        <v>1</v>
      </c>
      <c r="G1670" s="63" t="str">
        <f>VLOOKUP(D1670,[2]MINDANAO!$B:$C,2,0)</f>
        <v>DR-160</v>
      </c>
      <c r="H1670" s="67">
        <v>109616.07</v>
      </c>
      <c r="I1670" s="63" t="str">
        <f>VLOOKUP(L1670,'[3]NEW LEGEND 2026'!M:S,7,0)</f>
        <v>MUTI</v>
      </c>
      <c r="J1670" s="67" t="s">
        <v>4195</v>
      </c>
      <c r="K1670" s="67" t="s">
        <v>4196</v>
      </c>
      <c r="L1670" s="67" t="s">
        <v>503</v>
      </c>
      <c r="M1670" s="63" t="str">
        <f>VLOOKUP(D1670,'[3]NEW LEGEND 2026'!G:I,3,0)</f>
        <v>SUZUKI</v>
      </c>
      <c r="N1670" s="63" t="str">
        <f>VLOOKUP(D1670,'[3]NEW LEGEND 2026'!G:J,4,0)</f>
        <v>BLACK</v>
      </c>
      <c r="O1670" s="68" t="str">
        <f t="shared" si="157"/>
        <v>JUL</v>
      </c>
      <c r="P1670" s="68">
        <f t="shared" si="158"/>
        <v>22</v>
      </c>
      <c r="Q1670" s="68">
        <f t="shared" si="159"/>
        <v>2026</v>
      </c>
      <c r="R1670" s="69">
        <f t="shared" si="160"/>
        <v>-172.61896990740934</v>
      </c>
      <c r="S1670" s="69">
        <f t="shared" si="161"/>
        <v>-167.68337962962687</v>
      </c>
      <c r="T1670" s="70" t="str">
        <f t="shared" si="156"/>
        <v>1-30 DAYS</v>
      </c>
      <c r="U1670" s="70" t="str">
        <f t="shared" si="156"/>
        <v>1-30 DAYS</v>
      </c>
    </row>
    <row r="1671" spans="1:21">
      <c r="A1671" s="63" t="str">
        <f>VLOOKUP(L1671,[1]Sheet1!$N:$P,3,0)</f>
        <v>M1 KIDAPAWAN</v>
      </c>
      <c r="B1671" s="66">
        <v>46220.694421296299</v>
      </c>
      <c r="C1671" s="66">
        <v>46225.618969907409</v>
      </c>
      <c r="D1671" s="67" t="s">
        <v>2576</v>
      </c>
      <c r="E1671" s="67" t="s">
        <v>2577</v>
      </c>
      <c r="F1671" s="1">
        <v>1</v>
      </c>
      <c r="G1671" s="63" t="str">
        <f>VLOOKUP(D1671,[2]MINDANAO!$B:$C,2,0)</f>
        <v>DR-160</v>
      </c>
      <c r="H1671" s="67">
        <v>109616.07</v>
      </c>
      <c r="I1671" s="63" t="str">
        <f>VLOOKUP(L1671,'[3]NEW LEGEND 2026'!M:S,7,0)</f>
        <v>MUTI</v>
      </c>
      <c r="J1671" s="67" t="s">
        <v>4197</v>
      </c>
      <c r="K1671" s="67" t="s">
        <v>4198</v>
      </c>
      <c r="L1671" s="67" t="s">
        <v>503</v>
      </c>
      <c r="M1671" s="63" t="str">
        <f>VLOOKUP(D1671,'[3]NEW LEGEND 2026'!G:I,3,0)</f>
        <v>SUZUKI</v>
      </c>
      <c r="N1671" s="63" t="str">
        <f>VLOOKUP(D1671,'[3]NEW LEGEND 2026'!G:J,4,0)</f>
        <v>WHITE</v>
      </c>
      <c r="O1671" s="68" t="str">
        <f t="shared" si="157"/>
        <v>JUL</v>
      </c>
      <c r="P1671" s="68">
        <f t="shared" si="158"/>
        <v>22</v>
      </c>
      <c r="Q1671" s="68">
        <f t="shared" si="159"/>
        <v>2026</v>
      </c>
      <c r="R1671" s="69">
        <f t="shared" si="160"/>
        <v>-172.61896990740934</v>
      </c>
      <c r="S1671" s="69">
        <f t="shared" si="161"/>
        <v>-167.69442129629897</v>
      </c>
      <c r="T1671" s="70" t="str">
        <f t="shared" si="156"/>
        <v>1-30 DAYS</v>
      </c>
      <c r="U1671" s="70" t="str">
        <f t="shared" si="156"/>
        <v>1-30 DAYS</v>
      </c>
    </row>
    <row r="1672" spans="1:21">
      <c r="A1672" s="63" t="str">
        <f>VLOOKUP(L1672,[1]Sheet1!$N:$P,3,0)</f>
        <v>M1 KIDAPAWAN</v>
      </c>
      <c r="B1672" s="66">
        <v>46219.572199074071</v>
      </c>
      <c r="C1672" s="66">
        <v>46225.618969907409</v>
      </c>
      <c r="D1672" s="67" t="s">
        <v>907</v>
      </c>
      <c r="E1672" s="67" t="s">
        <v>908</v>
      </c>
      <c r="F1672" s="1">
        <v>1</v>
      </c>
      <c r="G1672" s="63" t="str">
        <f>VLOOKUP(D1672,[2]MINDANAO!$B:$C,2,0)</f>
        <v>CT125</v>
      </c>
      <c r="H1672" s="67">
        <v>59246</v>
      </c>
      <c r="I1672" s="63" t="str">
        <f>VLOOKUP(L1672,'[3]NEW LEGEND 2026'!M:S,7,0)</f>
        <v>MUTI</v>
      </c>
      <c r="J1672" s="67" t="s">
        <v>4199</v>
      </c>
      <c r="K1672" s="67" t="s">
        <v>4200</v>
      </c>
      <c r="L1672" s="67" t="s">
        <v>503</v>
      </c>
      <c r="M1672" s="63" t="str">
        <f>VLOOKUP(D1672,'[3]NEW LEGEND 2026'!G:I,3,0)</f>
        <v>KAWASAKI</v>
      </c>
      <c r="N1672" s="63" t="str">
        <f>VLOOKUP(D1672,'[3]NEW LEGEND 2026'!G:J,4,0)</f>
        <v>BLACK/GRAY</v>
      </c>
      <c r="O1672" s="68" t="str">
        <f t="shared" si="157"/>
        <v>JUL</v>
      </c>
      <c r="P1672" s="68">
        <f t="shared" si="158"/>
        <v>22</v>
      </c>
      <c r="Q1672" s="68">
        <f t="shared" si="159"/>
        <v>2026</v>
      </c>
      <c r="R1672" s="69">
        <f t="shared" si="160"/>
        <v>-172.61896990740934</v>
      </c>
      <c r="S1672" s="69">
        <f t="shared" si="161"/>
        <v>-166.57219907407125</v>
      </c>
      <c r="T1672" s="70" t="str">
        <f t="shared" si="156"/>
        <v>1-30 DAYS</v>
      </c>
      <c r="U1672" s="70" t="str">
        <f t="shared" si="156"/>
        <v>1-30 DAYS</v>
      </c>
    </row>
    <row r="1673" spans="1:21">
      <c r="A1673" s="63" t="str">
        <f>VLOOKUP(L1673,[1]Sheet1!$N:$P,3,0)</f>
        <v>M1 KIDAPAWAN</v>
      </c>
      <c r="B1673" s="66">
        <v>46219.392962962957</v>
      </c>
      <c r="C1673" s="66">
        <v>46225.618969907409</v>
      </c>
      <c r="D1673" s="67" t="s">
        <v>663</v>
      </c>
      <c r="E1673" s="67" t="s">
        <v>664</v>
      </c>
      <c r="F1673" s="1">
        <v>1</v>
      </c>
      <c r="G1673" s="63" t="str">
        <f>VLOOKUP(D1673,[2]MINDANAO!$B:$C,2,0)</f>
        <v>CT125</v>
      </c>
      <c r="H1673" s="67">
        <v>58118</v>
      </c>
      <c r="I1673" s="63" t="str">
        <f>VLOOKUP(L1673,'[3]NEW LEGEND 2026'!M:S,7,0)</f>
        <v>MUTI</v>
      </c>
      <c r="J1673" s="67" t="s">
        <v>4201</v>
      </c>
      <c r="K1673" s="67" t="s">
        <v>4202</v>
      </c>
      <c r="L1673" s="67" t="s">
        <v>503</v>
      </c>
      <c r="M1673" s="63" t="str">
        <f>VLOOKUP(D1673,'[3]NEW LEGEND 2026'!G:I,3,0)</f>
        <v>KAWASAKI</v>
      </c>
      <c r="N1673" s="63" t="str">
        <f>VLOOKUP(D1673,'[3]NEW LEGEND 2026'!G:J,4,0)</f>
        <v>BLACK/RED</v>
      </c>
      <c r="O1673" s="68" t="str">
        <f t="shared" si="157"/>
        <v>JUL</v>
      </c>
      <c r="P1673" s="68">
        <f t="shared" si="158"/>
        <v>22</v>
      </c>
      <c r="Q1673" s="68">
        <f t="shared" si="159"/>
        <v>2026</v>
      </c>
      <c r="R1673" s="69">
        <f t="shared" si="160"/>
        <v>-172.61896990740934</v>
      </c>
      <c r="S1673" s="69">
        <f t="shared" si="161"/>
        <v>-166.39296296295652</v>
      </c>
      <c r="T1673" s="70" t="str">
        <f t="shared" si="156"/>
        <v>1-30 DAYS</v>
      </c>
      <c r="U1673" s="70" t="str">
        <f t="shared" si="156"/>
        <v>1-30 DAYS</v>
      </c>
    </row>
    <row r="1674" spans="1:21">
      <c r="A1674" s="63" t="str">
        <f>VLOOKUP(L1674,[1]Sheet1!$N:$P,3,0)</f>
        <v>M1 KIDAPAWAN</v>
      </c>
      <c r="B1674" s="66">
        <v>46217.567569444444</v>
      </c>
      <c r="C1674" s="66">
        <v>46225.618969907409</v>
      </c>
      <c r="D1674" s="67" t="s">
        <v>663</v>
      </c>
      <c r="E1674" s="67" t="s">
        <v>664</v>
      </c>
      <c r="F1674" s="1">
        <v>1</v>
      </c>
      <c r="G1674" s="63" t="str">
        <f>VLOOKUP(D1674,[2]MINDANAO!$B:$C,2,0)</f>
        <v>CT125</v>
      </c>
      <c r="H1674" s="67">
        <v>58118</v>
      </c>
      <c r="I1674" s="63" t="str">
        <f>VLOOKUP(L1674,'[3]NEW LEGEND 2026'!M:S,7,0)</f>
        <v>MUTI</v>
      </c>
      <c r="J1674" s="67" t="s">
        <v>4203</v>
      </c>
      <c r="K1674" s="67" t="s">
        <v>4204</v>
      </c>
      <c r="L1674" s="67" t="s">
        <v>503</v>
      </c>
      <c r="M1674" s="63" t="str">
        <f>VLOOKUP(D1674,'[3]NEW LEGEND 2026'!G:I,3,0)</f>
        <v>KAWASAKI</v>
      </c>
      <c r="N1674" s="63" t="str">
        <f>VLOOKUP(D1674,'[3]NEW LEGEND 2026'!G:J,4,0)</f>
        <v>BLACK/RED</v>
      </c>
      <c r="O1674" s="68" t="str">
        <f t="shared" si="157"/>
        <v>JUL</v>
      </c>
      <c r="P1674" s="68">
        <f t="shared" si="158"/>
        <v>22</v>
      </c>
      <c r="Q1674" s="68">
        <f t="shared" si="159"/>
        <v>2026</v>
      </c>
      <c r="R1674" s="69">
        <f t="shared" si="160"/>
        <v>-172.61896990740934</v>
      </c>
      <c r="S1674" s="69">
        <f t="shared" si="161"/>
        <v>-164.56756944444351</v>
      </c>
      <c r="T1674" s="70" t="str">
        <f t="shared" si="156"/>
        <v>1-30 DAYS</v>
      </c>
      <c r="U1674" s="70" t="str">
        <f t="shared" si="156"/>
        <v>1-30 DAYS</v>
      </c>
    </row>
    <row r="1675" spans="1:21">
      <c r="A1675" s="63" t="str">
        <f>VLOOKUP(L1675,[1]Sheet1!$N:$P,3,0)</f>
        <v>M1 KIDAPAWAN</v>
      </c>
      <c r="B1675" s="66">
        <v>46217.560416666667</v>
      </c>
      <c r="C1675" s="66">
        <v>46225.618969907409</v>
      </c>
      <c r="D1675" s="67" t="s">
        <v>663</v>
      </c>
      <c r="E1675" s="67" t="s">
        <v>664</v>
      </c>
      <c r="F1675" s="1">
        <v>1</v>
      </c>
      <c r="G1675" s="63" t="str">
        <f>VLOOKUP(D1675,[2]MINDANAO!$B:$C,2,0)</f>
        <v>CT125</v>
      </c>
      <c r="H1675" s="67">
        <v>58118</v>
      </c>
      <c r="I1675" s="63" t="str">
        <f>VLOOKUP(L1675,'[3]NEW LEGEND 2026'!M:S,7,0)</f>
        <v>MUTI</v>
      </c>
      <c r="J1675" s="67" t="s">
        <v>4205</v>
      </c>
      <c r="K1675" s="67" t="s">
        <v>4206</v>
      </c>
      <c r="L1675" s="67" t="s">
        <v>503</v>
      </c>
      <c r="M1675" s="63" t="str">
        <f>VLOOKUP(D1675,'[3]NEW LEGEND 2026'!G:I,3,0)</f>
        <v>KAWASAKI</v>
      </c>
      <c r="N1675" s="63" t="str">
        <f>VLOOKUP(D1675,'[3]NEW LEGEND 2026'!G:J,4,0)</f>
        <v>BLACK/RED</v>
      </c>
      <c r="O1675" s="68" t="str">
        <f t="shared" si="157"/>
        <v>JUL</v>
      </c>
      <c r="P1675" s="68">
        <f t="shared" si="158"/>
        <v>22</v>
      </c>
      <c r="Q1675" s="68">
        <f t="shared" si="159"/>
        <v>2026</v>
      </c>
      <c r="R1675" s="69">
        <f t="shared" si="160"/>
        <v>-172.61896990740934</v>
      </c>
      <c r="S1675" s="69">
        <f t="shared" si="161"/>
        <v>-164.56041666666715</v>
      </c>
      <c r="T1675" s="70" t="str">
        <f t="shared" si="156"/>
        <v>1-30 DAYS</v>
      </c>
      <c r="U1675" s="70" t="str">
        <f t="shared" si="156"/>
        <v>1-30 DAYS</v>
      </c>
    </row>
    <row r="1676" spans="1:21">
      <c r="A1676" s="63" t="str">
        <f>VLOOKUP(L1676,[1]Sheet1!$N:$P,3,0)</f>
        <v>M1 KIDAPAWAN</v>
      </c>
      <c r="B1676" s="66">
        <v>46219.392962962957</v>
      </c>
      <c r="C1676" s="66">
        <v>46225.618969907409</v>
      </c>
      <c r="D1676" s="67" t="s">
        <v>663</v>
      </c>
      <c r="E1676" s="67" t="s">
        <v>664</v>
      </c>
      <c r="F1676" s="1">
        <v>1</v>
      </c>
      <c r="G1676" s="63" t="str">
        <f>VLOOKUP(D1676,[2]MINDANAO!$B:$C,2,0)</f>
        <v>CT125</v>
      </c>
      <c r="H1676" s="67">
        <v>58118</v>
      </c>
      <c r="I1676" s="63" t="str">
        <f>VLOOKUP(L1676,'[3]NEW LEGEND 2026'!M:S,7,0)</f>
        <v>MUTI</v>
      </c>
      <c r="J1676" s="67" t="s">
        <v>4207</v>
      </c>
      <c r="K1676" s="67" t="s">
        <v>4208</v>
      </c>
      <c r="L1676" s="67" t="s">
        <v>503</v>
      </c>
      <c r="M1676" s="63" t="str">
        <f>VLOOKUP(D1676,'[3]NEW LEGEND 2026'!G:I,3,0)</f>
        <v>KAWASAKI</v>
      </c>
      <c r="N1676" s="63" t="str">
        <f>VLOOKUP(D1676,'[3]NEW LEGEND 2026'!G:J,4,0)</f>
        <v>BLACK/RED</v>
      </c>
      <c r="O1676" s="68" t="str">
        <f t="shared" si="157"/>
        <v>JUL</v>
      </c>
      <c r="P1676" s="68">
        <f t="shared" si="158"/>
        <v>22</v>
      </c>
      <c r="Q1676" s="68">
        <f t="shared" si="159"/>
        <v>2026</v>
      </c>
      <c r="R1676" s="69">
        <f t="shared" si="160"/>
        <v>-172.61896990740934</v>
      </c>
      <c r="S1676" s="69">
        <f t="shared" si="161"/>
        <v>-166.39296296295652</v>
      </c>
      <c r="T1676" s="70" t="str">
        <f t="shared" si="156"/>
        <v>1-30 DAYS</v>
      </c>
      <c r="U1676" s="70" t="str">
        <f t="shared" si="156"/>
        <v>1-30 DAYS</v>
      </c>
    </row>
    <row r="1677" spans="1:21">
      <c r="A1677" s="63" t="str">
        <f>VLOOKUP(L1677,[1]Sheet1!$N:$P,3,0)</f>
        <v>GREATWALL</v>
      </c>
      <c r="B1677" s="66">
        <v>46226.350162037037</v>
      </c>
      <c r="C1677" s="66">
        <v>46226.350162037037</v>
      </c>
      <c r="D1677" s="67" t="s">
        <v>853</v>
      </c>
      <c r="E1677" s="67" t="s">
        <v>854</v>
      </c>
      <c r="F1677" s="1">
        <v>1</v>
      </c>
      <c r="G1677" s="63" t="str">
        <f>VLOOKUP(D1677,[2]MINDANAO!$B:$C,2,0)</f>
        <v>TMX150 SUPREMO</v>
      </c>
      <c r="H1677" s="67">
        <v>76598</v>
      </c>
      <c r="I1677" s="63" t="str">
        <f>VLOOKUP(L1677,'[3]NEW LEGEND 2026'!M:S,7,0)</f>
        <v>HONDA</v>
      </c>
      <c r="J1677" s="67" t="s">
        <v>4209</v>
      </c>
      <c r="K1677" s="67" t="s">
        <v>4210</v>
      </c>
      <c r="L1677" s="67" t="s">
        <v>1231</v>
      </c>
      <c r="M1677" s="63" t="str">
        <f>VLOOKUP(D1677,'[3]NEW LEGEND 2026'!G:I,3,0)</f>
        <v>HONDA</v>
      </c>
      <c r="N1677" s="63" t="str">
        <f>VLOOKUP(D1677,'[3]NEW LEGEND 2026'!G:J,4,0)</f>
        <v>BLACK</v>
      </c>
      <c r="O1677" s="68" t="str">
        <f t="shared" si="157"/>
        <v>JUL</v>
      </c>
      <c r="P1677" s="68">
        <f t="shared" si="158"/>
        <v>23</v>
      </c>
      <c r="Q1677" s="68">
        <f t="shared" si="159"/>
        <v>2026</v>
      </c>
      <c r="R1677" s="69">
        <f t="shared" si="160"/>
        <v>-173.35016203703708</v>
      </c>
      <c r="S1677" s="69">
        <f t="shared" si="161"/>
        <v>-173.35016203703708</v>
      </c>
      <c r="T1677" s="70" t="str">
        <f t="shared" si="156"/>
        <v>1-30 DAYS</v>
      </c>
      <c r="U1677" s="70" t="str">
        <f t="shared" si="156"/>
        <v>1-30 DAYS</v>
      </c>
    </row>
    <row r="1678" spans="1:21">
      <c r="A1678" s="63" t="str">
        <f>VLOOKUP(L1678,[1]Sheet1!$N:$P,3,0)</f>
        <v>M2 PROSPERIDAD</v>
      </c>
      <c r="B1678" s="66">
        <v>46226.394155092603</v>
      </c>
      <c r="C1678" s="66">
        <v>46226.394155092603</v>
      </c>
      <c r="D1678" s="67" t="s">
        <v>2071</v>
      </c>
      <c r="E1678" s="67" t="s">
        <v>2072</v>
      </c>
      <c r="F1678" s="1">
        <v>1</v>
      </c>
      <c r="G1678" s="63" t="str">
        <f>VLOOKUP(D1678,[2]MINDANAO!$B:$C,2,0)</f>
        <v>MIO I125</v>
      </c>
      <c r="H1678" s="67">
        <v>63024.11</v>
      </c>
      <c r="I1678" s="63" t="str">
        <f>VLOOKUP(L1678,'[3]NEW LEGEND 2026'!M:S,7,0)</f>
        <v>ULTIMATE</v>
      </c>
      <c r="J1678" s="67" t="s">
        <v>4211</v>
      </c>
      <c r="K1678" s="67" t="s">
        <v>4212</v>
      </c>
      <c r="L1678" s="67" t="s">
        <v>718</v>
      </c>
      <c r="M1678" s="63" t="str">
        <f>VLOOKUP(D1678,'[3]NEW LEGEND 2026'!G:I,3,0)</f>
        <v>YAMAHA</v>
      </c>
      <c r="N1678" s="63" t="str">
        <f>VLOOKUP(D1678,'[3]NEW LEGEND 2026'!G:J,4,0)</f>
        <v>MATTE BLUE</v>
      </c>
      <c r="O1678" s="68" t="str">
        <f t="shared" si="157"/>
        <v>JUL</v>
      </c>
      <c r="P1678" s="68">
        <f t="shared" si="158"/>
        <v>23</v>
      </c>
      <c r="Q1678" s="68">
        <f t="shared" si="159"/>
        <v>2026</v>
      </c>
      <c r="R1678" s="69">
        <f t="shared" si="160"/>
        <v>-173.39415509260289</v>
      </c>
      <c r="S1678" s="69">
        <f t="shared" si="161"/>
        <v>-173.39415509260289</v>
      </c>
      <c r="T1678" s="70" t="str">
        <f t="shared" si="156"/>
        <v>1-30 DAYS</v>
      </c>
      <c r="U1678" s="70" t="str">
        <f t="shared" si="156"/>
        <v>1-30 DAYS</v>
      </c>
    </row>
    <row r="1679" spans="1:21">
      <c r="A1679" s="63" t="str">
        <f>VLOOKUP(L1679,[1]Sheet1!$N:$P,3,0)</f>
        <v>M2 PROSPERIDAD</v>
      </c>
      <c r="B1679" s="66">
        <v>46226.394155092603</v>
      </c>
      <c r="C1679" s="66">
        <v>46226.394155092603</v>
      </c>
      <c r="D1679" s="67" t="s">
        <v>3626</v>
      </c>
      <c r="E1679" s="67" t="s">
        <v>3627</v>
      </c>
      <c r="F1679" s="1">
        <v>1</v>
      </c>
      <c r="G1679" s="63" t="str">
        <f>VLOOKUP(D1679,[2]MINDANAO!$B:$C,2,0)</f>
        <v>MIO AEROX 155</v>
      </c>
      <c r="H1679" s="67">
        <v>111184.82</v>
      </c>
      <c r="I1679" s="63" t="str">
        <f>VLOOKUP(L1679,'[3]NEW LEGEND 2026'!M:S,7,0)</f>
        <v>ULTIMATE</v>
      </c>
      <c r="J1679" s="67" t="s">
        <v>4213</v>
      </c>
      <c r="K1679" s="67" t="s">
        <v>4214</v>
      </c>
      <c r="L1679" s="67" t="s">
        <v>718</v>
      </c>
      <c r="M1679" s="63" t="str">
        <f>VLOOKUP(D1679,'[3]NEW LEGEND 2026'!G:I,3,0)</f>
        <v>YAMAHA</v>
      </c>
      <c r="N1679" s="63" t="str">
        <f>VLOOKUP(D1679,'[3]NEW LEGEND 2026'!G:J,4,0)</f>
        <v>LIGHT BLUE</v>
      </c>
      <c r="O1679" s="68" t="str">
        <f t="shared" si="157"/>
        <v>JUL</v>
      </c>
      <c r="P1679" s="68">
        <f t="shared" si="158"/>
        <v>23</v>
      </c>
      <c r="Q1679" s="68">
        <f t="shared" si="159"/>
        <v>2026</v>
      </c>
      <c r="R1679" s="69">
        <f t="shared" si="160"/>
        <v>-173.39415509260289</v>
      </c>
      <c r="S1679" s="69">
        <f t="shared" si="161"/>
        <v>-173.39415509260289</v>
      </c>
      <c r="T1679" s="70" t="str">
        <f t="shared" si="156"/>
        <v>1-30 DAYS</v>
      </c>
      <c r="U1679" s="70" t="str">
        <f t="shared" si="156"/>
        <v>1-30 DAYS</v>
      </c>
    </row>
    <row r="1680" spans="1:21">
      <c r="A1680" s="63" t="str">
        <f>VLOOKUP(L1680,[1]Sheet1!$N:$P,3,0)</f>
        <v>M1 QUEZON</v>
      </c>
      <c r="B1680" s="66">
        <v>46224.692002314812</v>
      </c>
      <c r="C1680" s="66">
        <v>46226.434340277781</v>
      </c>
      <c r="D1680" s="67" t="s">
        <v>4215</v>
      </c>
      <c r="E1680" s="67" t="s">
        <v>4216</v>
      </c>
      <c r="F1680" s="1">
        <v>1</v>
      </c>
      <c r="G1680" s="63" t="str">
        <f>VLOOKUP(D1680,[2]MINDANAO!$B:$C,2,0)</f>
        <v>CLICK125 FI</v>
      </c>
      <c r="H1680" s="67">
        <v>80610</v>
      </c>
      <c r="I1680" s="63" t="str">
        <f>VLOOKUP(L1680,'[3]NEW LEGEND 2026'!M:S,7,0)</f>
        <v>MUTI</v>
      </c>
      <c r="J1680" s="67" t="s">
        <v>4217</v>
      </c>
      <c r="K1680" s="67" t="s">
        <v>4218</v>
      </c>
      <c r="L1680" s="67" t="s">
        <v>421</v>
      </c>
      <c r="M1680" s="63" t="str">
        <f>VLOOKUP(D1680,'[3]NEW LEGEND 2026'!G:I,3,0)</f>
        <v>HONDA</v>
      </c>
      <c r="N1680" s="63" t="str">
        <f>VLOOKUP(D1680,'[3]NEW LEGEND 2026'!G:J,4,0)</f>
        <v>WHITE/BLACK</v>
      </c>
      <c r="O1680" s="68" t="str">
        <f t="shared" si="157"/>
        <v>JUL</v>
      </c>
      <c r="P1680" s="68">
        <f t="shared" si="158"/>
        <v>23</v>
      </c>
      <c r="Q1680" s="68">
        <f t="shared" si="159"/>
        <v>2026</v>
      </c>
      <c r="R1680" s="69">
        <f t="shared" si="160"/>
        <v>-173.4343402777813</v>
      </c>
      <c r="S1680" s="69">
        <f t="shared" si="161"/>
        <v>-171.69200231481227</v>
      </c>
      <c r="T1680" s="70" t="str">
        <f t="shared" si="156"/>
        <v>1-30 DAYS</v>
      </c>
      <c r="U1680" s="70" t="str">
        <f t="shared" si="156"/>
        <v>1-30 DAYS</v>
      </c>
    </row>
    <row r="1681" spans="1:21">
      <c r="A1681" s="63" t="str">
        <f>VLOOKUP(L1681,[1]Sheet1!$N:$P,3,0)</f>
        <v>M1 ALABEL</v>
      </c>
      <c r="B1681" s="66">
        <v>46226.453518518523</v>
      </c>
      <c r="C1681" s="66">
        <v>46226.563796296286</v>
      </c>
      <c r="D1681" s="67" t="s">
        <v>3512</v>
      </c>
      <c r="E1681" s="67" t="s">
        <v>3513</v>
      </c>
      <c r="F1681" s="1">
        <v>1</v>
      </c>
      <c r="G1681" s="63" t="str">
        <f>VLOOKUP(D1681,[2]MINDANAO!$B:$C,2,0)</f>
        <v>CRF150</v>
      </c>
      <c r="H1681" s="67">
        <v>124883.93</v>
      </c>
      <c r="I1681" s="63" t="str">
        <f>VLOOKUP(L1681,'[3]NEW LEGEND 2026'!M:S,7,0)</f>
        <v>MUTI</v>
      </c>
      <c r="J1681" s="67" t="s">
        <v>4219</v>
      </c>
      <c r="K1681" s="67" t="s">
        <v>4220</v>
      </c>
      <c r="L1681" s="67" t="s">
        <v>526</v>
      </c>
      <c r="M1681" s="63" t="str">
        <f>VLOOKUP(D1681,'[3]NEW LEGEND 2026'!G:I,3,0)</f>
        <v>HONDA</v>
      </c>
      <c r="N1681" s="63" t="str">
        <f>VLOOKUP(D1681,'[3]NEW LEGEND 2026'!G:J,4,0)</f>
        <v>RED</v>
      </c>
      <c r="O1681" s="68" t="str">
        <f t="shared" si="157"/>
        <v>JUL</v>
      </c>
      <c r="P1681" s="68">
        <f t="shared" si="158"/>
        <v>23</v>
      </c>
      <c r="Q1681" s="68">
        <f t="shared" si="159"/>
        <v>2026</v>
      </c>
      <c r="R1681" s="69">
        <f t="shared" si="160"/>
        <v>-173.56379629628645</v>
      </c>
      <c r="S1681" s="69">
        <f t="shared" si="161"/>
        <v>-173.4535185185232</v>
      </c>
      <c r="T1681" s="70" t="str">
        <f t="shared" si="156"/>
        <v>1-30 DAYS</v>
      </c>
      <c r="U1681" s="70" t="str">
        <f t="shared" si="156"/>
        <v>1-30 DAYS</v>
      </c>
    </row>
    <row r="1682" spans="1:21">
      <c r="A1682" s="63" t="str">
        <f>VLOOKUP(L1682,[1]Sheet1!$N:$P,3,0)</f>
        <v>M2 CALINAN</v>
      </c>
      <c r="B1682" s="66">
        <v>46226.594351851847</v>
      </c>
      <c r="C1682" s="66">
        <v>46226.594340277778</v>
      </c>
      <c r="D1682" s="67" t="s">
        <v>1007</v>
      </c>
      <c r="E1682" s="67" t="s">
        <v>1008</v>
      </c>
      <c r="F1682" s="1">
        <v>1</v>
      </c>
      <c r="G1682" s="63" t="str">
        <f>VLOOKUP(D1682,[2]MINDANAO!$B:$C,2,0)</f>
        <v>XRM DUAL SPORTS FI(DS)</v>
      </c>
      <c r="H1682" s="67">
        <v>70950</v>
      </c>
      <c r="I1682" s="63" t="str">
        <f>VLOOKUP(L1682,'[3]NEW LEGEND 2026'!M:S,7,0)</f>
        <v>ULTIMATE</v>
      </c>
      <c r="J1682" s="67" t="s">
        <v>4221</v>
      </c>
      <c r="K1682" s="67" t="s">
        <v>4222</v>
      </c>
      <c r="L1682" s="67" t="s">
        <v>871</v>
      </c>
      <c r="M1682" s="63" t="str">
        <f>VLOOKUP(D1682,'[3]NEW LEGEND 2026'!G:I,3,0)</f>
        <v>HONDA</v>
      </c>
      <c r="N1682" s="63" t="str">
        <f>VLOOKUP(D1682,'[3]NEW LEGEND 2026'!G:J,4,0)</f>
        <v>BLACK</v>
      </c>
      <c r="O1682" s="68" t="str">
        <f t="shared" si="157"/>
        <v>JUL</v>
      </c>
      <c r="P1682" s="68">
        <f t="shared" si="158"/>
        <v>23</v>
      </c>
      <c r="Q1682" s="68">
        <f t="shared" si="159"/>
        <v>2026</v>
      </c>
      <c r="R1682" s="69">
        <f t="shared" si="160"/>
        <v>-173.59434027777752</v>
      </c>
      <c r="S1682" s="69">
        <f t="shared" si="161"/>
        <v>-173.59435185184702</v>
      </c>
      <c r="T1682" s="70" t="str">
        <f t="shared" ref="T1682:U1745" si="162">IF(R1682&lt;=30,"1-30 DAYS",IF(R1682&lt;=60,"31-60 DAYS",IF(R1682&lt;=90,"61-90 DAYS","91 DAYS UP")))</f>
        <v>1-30 DAYS</v>
      </c>
      <c r="U1682" s="70" t="str">
        <f t="shared" si="162"/>
        <v>1-30 DAYS</v>
      </c>
    </row>
    <row r="1683" spans="1:21">
      <c r="A1683" s="63" t="str">
        <f>VLOOKUP(L1683,[1]Sheet1!$N:$P,3,0)</f>
        <v>M2 CALINAN</v>
      </c>
      <c r="B1683" s="66">
        <v>46226.594351851847</v>
      </c>
      <c r="C1683" s="66">
        <v>46226.594340277778</v>
      </c>
      <c r="D1683" s="67" t="s">
        <v>2600</v>
      </c>
      <c r="E1683" s="67" t="s">
        <v>2601</v>
      </c>
      <c r="F1683" s="1">
        <v>1</v>
      </c>
      <c r="G1683" s="63" t="str">
        <f>VLOOKUP(D1683,[2]MINDANAO!$B:$C,2,0)</f>
        <v>ADV160 ABS</v>
      </c>
      <c r="H1683" s="67">
        <v>138000</v>
      </c>
      <c r="I1683" s="63" t="str">
        <f>VLOOKUP(L1683,'[3]NEW LEGEND 2026'!M:S,7,0)</f>
        <v>ULTIMATE</v>
      </c>
      <c r="J1683" s="67" t="s">
        <v>4223</v>
      </c>
      <c r="K1683" s="67" t="s">
        <v>4224</v>
      </c>
      <c r="L1683" s="67" t="s">
        <v>871</v>
      </c>
      <c r="M1683" s="63" t="str">
        <f>VLOOKUP(D1683,'[3]NEW LEGEND 2026'!G:I,3,0)</f>
        <v>HONDA</v>
      </c>
      <c r="N1683" s="63" t="str">
        <f>VLOOKUP(D1683,'[3]NEW LEGEND 2026'!G:J,4,0)</f>
        <v>GREEN</v>
      </c>
      <c r="O1683" s="68" t="str">
        <f t="shared" si="157"/>
        <v>JUL</v>
      </c>
      <c r="P1683" s="68">
        <f t="shared" si="158"/>
        <v>23</v>
      </c>
      <c r="Q1683" s="68">
        <f t="shared" si="159"/>
        <v>2026</v>
      </c>
      <c r="R1683" s="69">
        <f t="shared" si="160"/>
        <v>-173.59434027777752</v>
      </c>
      <c r="S1683" s="69">
        <f t="shared" si="161"/>
        <v>-173.59435185184702</v>
      </c>
      <c r="T1683" s="70" t="str">
        <f t="shared" si="162"/>
        <v>1-30 DAYS</v>
      </c>
      <c r="U1683" s="70" t="str">
        <f t="shared" si="162"/>
        <v>1-30 DAYS</v>
      </c>
    </row>
    <row r="1684" spans="1:21">
      <c r="A1684" s="63" t="str">
        <f>VLOOKUP(L1684,[1]Sheet1!$N:$P,3,0)</f>
        <v>M2 CALINAN</v>
      </c>
      <c r="B1684" s="66">
        <v>46226.594351851847</v>
      </c>
      <c r="C1684" s="66">
        <v>46226.594340277778</v>
      </c>
      <c r="D1684" s="67" t="s">
        <v>2600</v>
      </c>
      <c r="E1684" s="67" t="s">
        <v>2601</v>
      </c>
      <c r="F1684" s="1">
        <v>1</v>
      </c>
      <c r="G1684" s="63" t="str">
        <f>VLOOKUP(D1684,[2]MINDANAO!$B:$C,2,0)</f>
        <v>ADV160 ABS</v>
      </c>
      <c r="H1684" s="67">
        <v>138000</v>
      </c>
      <c r="I1684" s="63" t="str">
        <f>VLOOKUP(L1684,'[3]NEW LEGEND 2026'!M:S,7,0)</f>
        <v>ULTIMATE</v>
      </c>
      <c r="J1684" s="67" t="s">
        <v>4225</v>
      </c>
      <c r="K1684" s="67" t="s">
        <v>4226</v>
      </c>
      <c r="L1684" s="67" t="s">
        <v>871</v>
      </c>
      <c r="M1684" s="63" t="str">
        <f>VLOOKUP(D1684,'[3]NEW LEGEND 2026'!G:I,3,0)</f>
        <v>HONDA</v>
      </c>
      <c r="N1684" s="63" t="str">
        <f>VLOOKUP(D1684,'[3]NEW LEGEND 2026'!G:J,4,0)</f>
        <v>GREEN</v>
      </c>
      <c r="O1684" s="68" t="str">
        <f t="shared" si="157"/>
        <v>JUL</v>
      </c>
      <c r="P1684" s="68">
        <f t="shared" si="158"/>
        <v>23</v>
      </c>
      <c r="Q1684" s="68">
        <f t="shared" si="159"/>
        <v>2026</v>
      </c>
      <c r="R1684" s="69">
        <f t="shared" si="160"/>
        <v>-173.59434027777752</v>
      </c>
      <c r="S1684" s="69">
        <f t="shared" si="161"/>
        <v>-173.59435185184702</v>
      </c>
      <c r="T1684" s="70" t="str">
        <f t="shared" si="162"/>
        <v>1-30 DAYS</v>
      </c>
      <c r="U1684" s="70" t="str">
        <f t="shared" si="162"/>
        <v>1-30 DAYS</v>
      </c>
    </row>
    <row r="1685" spans="1:21">
      <c r="A1685" s="63" t="str">
        <f>VLOOKUP(L1685,[1]Sheet1!$N:$P,3,0)</f>
        <v>M1 VALENCIA</v>
      </c>
      <c r="B1685" s="66">
        <v>45999.678715277783</v>
      </c>
      <c r="C1685" s="66">
        <v>46227.340046296304</v>
      </c>
      <c r="D1685" s="67" t="s">
        <v>1204</v>
      </c>
      <c r="E1685" s="67" t="s">
        <v>1205</v>
      </c>
      <c r="F1685" s="1">
        <v>1</v>
      </c>
      <c r="G1685" s="63" t="str">
        <f>VLOOKUP(D1685,[2]MINDANAO!$B:$C,2,0)</f>
        <v>SMASH(SPOKE)</v>
      </c>
      <c r="H1685" s="67">
        <v>61202</v>
      </c>
      <c r="I1685" s="63" t="str">
        <f>VLOOKUP(L1685,'[3]NEW LEGEND 2026'!M:S,7,0)</f>
        <v>MUTI</v>
      </c>
      <c r="J1685" s="67" t="s">
        <v>4227</v>
      </c>
      <c r="K1685" s="67" t="s">
        <v>4228</v>
      </c>
      <c r="L1685" s="67" t="s">
        <v>616</v>
      </c>
      <c r="M1685" s="63" t="str">
        <f>VLOOKUP(D1685,'[3]NEW LEGEND 2026'!G:I,3,0)</f>
        <v>SUZUKI</v>
      </c>
      <c r="N1685" s="63" t="str">
        <f>VLOOKUP(D1685,'[3]NEW LEGEND 2026'!G:J,4,0)</f>
        <v>E1RED</v>
      </c>
      <c r="O1685" s="68" t="str">
        <f t="shared" si="157"/>
        <v>JUL</v>
      </c>
      <c r="P1685" s="68">
        <f t="shared" si="158"/>
        <v>24</v>
      </c>
      <c r="Q1685" s="68">
        <f t="shared" si="159"/>
        <v>2026</v>
      </c>
      <c r="R1685" s="69">
        <f t="shared" si="160"/>
        <v>-174.34004629630363</v>
      </c>
      <c r="S1685" s="69">
        <f t="shared" si="161"/>
        <v>53.32128472221666</v>
      </c>
      <c r="T1685" s="70" t="str">
        <f t="shared" si="162"/>
        <v>1-30 DAYS</v>
      </c>
      <c r="U1685" s="70" t="str">
        <f t="shared" si="162"/>
        <v>31-60 DAYS</v>
      </c>
    </row>
    <row r="1686" spans="1:21">
      <c r="A1686" s="63" t="str">
        <f>VLOOKUP(L1686,[1]Sheet1!$N:$P,3,0)</f>
        <v>GREATWALL</v>
      </c>
      <c r="B1686" s="66">
        <v>46227.397592592592</v>
      </c>
      <c r="C1686" s="66">
        <v>46227.397581018522</v>
      </c>
      <c r="D1686" s="67" t="s">
        <v>700</v>
      </c>
      <c r="E1686" s="67" t="s">
        <v>701</v>
      </c>
      <c r="F1686" s="1">
        <v>1</v>
      </c>
      <c r="G1686" s="63" t="str">
        <f>VLOOKUP(D1686,[2]MINDANAO!$B:$C,2,0)</f>
        <v>WIZARD</v>
      </c>
      <c r="H1686" s="67">
        <v>35116.07</v>
      </c>
      <c r="I1686" s="63" t="str">
        <f>VLOOKUP(L1686,'[3]NEW LEGEND 2026'!M:S,7,0)</f>
        <v>MUTI</v>
      </c>
      <c r="J1686" s="67" t="s">
        <v>4229</v>
      </c>
      <c r="K1686" s="67" t="s">
        <v>4230</v>
      </c>
      <c r="L1686" s="67" t="s">
        <v>583</v>
      </c>
      <c r="M1686" s="63" t="str">
        <f>VLOOKUP(D1686,'[3]NEW LEGEND 2026'!G:I,3,0)</f>
        <v>SKYGO</v>
      </c>
      <c r="N1686" s="63" t="str">
        <f>VLOOKUP(D1686,'[3]NEW LEGEND 2026'!G:J,4,0)</f>
        <v>RED</v>
      </c>
      <c r="O1686" s="68" t="str">
        <f t="shared" si="157"/>
        <v>JUL</v>
      </c>
      <c r="P1686" s="68">
        <f t="shared" si="158"/>
        <v>24</v>
      </c>
      <c r="Q1686" s="68">
        <f t="shared" si="159"/>
        <v>2026</v>
      </c>
      <c r="R1686" s="69">
        <f t="shared" si="160"/>
        <v>-174.39758101852203</v>
      </c>
      <c r="S1686" s="69">
        <f t="shared" si="161"/>
        <v>-174.39759259259154</v>
      </c>
      <c r="T1686" s="70" t="str">
        <f t="shared" si="162"/>
        <v>1-30 DAYS</v>
      </c>
      <c r="U1686" s="70" t="str">
        <f t="shared" si="162"/>
        <v>1-30 DAYS</v>
      </c>
    </row>
    <row r="1687" spans="1:21">
      <c r="A1687" s="63" t="str">
        <f>VLOOKUP(L1687,[1]Sheet1!$N:$P,3,0)</f>
        <v>GREATWALL</v>
      </c>
      <c r="B1687" s="66">
        <v>46227.397592592592</v>
      </c>
      <c r="C1687" s="66">
        <v>46227.397581018522</v>
      </c>
      <c r="D1687" s="67" t="s">
        <v>3406</v>
      </c>
      <c r="E1687" s="67" t="s">
        <v>3407</v>
      </c>
      <c r="F1687" s="1">
        <v>1</v>
      </c>
      <c r="G1687" s="63" t="str">
        <f>VLOOKUP(D1687,[2]MINDANAO!$B:$C,2,0)</f>
        <v>WIZARD</v>
      </c>
      <c r="H1687" s="67">
        <v>35116.07</v>
      </c>
      <c r="I1687" s="63" t="str">
        <f>VLOOKUP(L1687,'[3]NEW LEGEND 2026'!M:S,7,0)</f>
        <v>MUTI</v>
      </c>
      <c r="J1687" s="67" t="s">
        <v>4231</v>
      </c>
      <c r="K1687" s="67" t="s">
        <v>4232</v>
      </c>
      <c r="L1687" s="67" t="s">
        <v>583</v>
      </c>
      <c r="M1687" s="63" t="str">
        <f>VLOOKUP(D1687,'[3]NEW LEGEND 2026'!G:I,3,0)</f>
        <v>SKYGO</v>
      </c>
      <c r="N1687" s="63" t="str">
        <f>VLOOKUP(D1687,'[3]NEW LEGEND 2026'!G:J,4,0)</f>
        <v>BLUE</v>
      </c>
      <c r="O1687" s="68" t="str">
        <f t="shared" si="157"/>
        <v>JUL</v>
      </c>
      <c r="P1687" s="68">
        <f t="shared" si="158"/>
        <v>24</v>
      </c>
      <c r="Q1687" s="68">
        <f t="shared" si="159"/>
        <v>2026</v>
      </c>
      <c r="R1687" s="69">
        <f t="shared" si="160"/>
        <v>-174.39758101852203</v>
      </c>
      <c r="S1687" s="69">
        <f t="shared" si="161"/>
        <v>-174.39759259259154</v>
      </c>
      <c r="T1687" s="70" t="str">
        <f t="shared" si="162"/>
        <v>1-30 DAYS</v>
      </c>
      <c r="U1687" s="70" t="str">
        <f t="shared" si="162"/>
        <v>1-30 DAYS</v>
      </c>
    </row>
    <row r="1688" spans="1:21">
      <c r="A1688" s="63" t="str">
        <f>VLOOKUP(L1688,[1]Sheet1!$N:$P,3,0)</f>
        <v>M1 SAN FRANCISCO</v>
      </c>
      <c r="B1688" s="66">
        <v>46198.373287037037</v>
      </c>
      <c r="C1688" s="66">
        <v>46227.398333333331</v>
      </c>
      <c r="D1688" s="67" t="s">
        <v>925</v>
      </c>
      <c r="E1688" s="67" t="s">
        <v>926</v>
      </c>
      <c r="F1688" s="1">
        <v>1</v>
      </c>
      <c r="G1688" s="63" t="str">
        <f>VLOOKUP(D1688,[2]MINDANAO!$B:$C,2,0)</f>
        <v>SMASH(MAGS)</v>
      </c>
      <c r="H1688" s="67">
        <v>59626.79</v>
      </c>
      <c r="I1688" s="63" t="str">
        <f>VLOOKUP(L1688,'[3]NEW LEGEND 2026'!M:S,7,0)</f>
        <v>MUTI</v>
      </c>
      <c r="J1688" s="67" t="s">
        <v>4233</v>
      </c>
      <c r="K1688" s="67" t="s">
        <v>4234</v>
      </c>
      <c r="L1688" s="67" t="s">
        <v>1179</v>
      </c>
      <c r="M1688" s="63" t="str">
        <f>VLOOKUP(D1688,'[3]NEW LEGEND 2026'!G:I,3,0)</f>
        <v>SUZUKI</v>
      </c>
      <c r="N1688" s="63" t="str">
        <f>VLOOKUP(D1688,'[3]NEW LEGEND 2026'!G:J,4,0)</f>
        <v>BLACK</v>
      </c>
      <c r="O1688" s="68" t="str">
        <f t="shared" si="157"/>
        <v>JUL</v>
      </c>
      <c r="P1688" s="68">
        <f t="shared" si="158"/>
        <v>24</v>
      </c>
      <c r="Q1688" s="68">
        <f t="shared" si="159"/>
        <v>2026</v>
      </c>
      <c r="R1688" s="69">
        <f t="shared" si="160"/>
        <v>-174.39833333333081</v>
      </c>
      <c r="S1688" s="69">
        <f t="shared" si="161"/>
        <v>-145.37328703703679</v>
      </c>
      <c r="T1688" s="70" t="str">
        <f t="shared" si="162"/>
        <v>1-30 DAYS</v>
      </c>
      <c r="U1688" s="70" t="str">
        <f t="shared" si="162"/>
        <v>1-30 DAYS</v>
      </c>
    </row>
    <row r="1689" spans="1:21">
      <c r="A1689" s="63" t="str">
        <f>VLOOKUP(L1689,[1]Sheet1!$N:$P,3,0)</f>
        <v>M1 SAN FRANCISCO</v>
      </c>
      <c r="B1689" s="66">
        <v>45951.62158564815</v>
      </c>
      <c r="C1689" s="66">
        <v>46227.398333333331</v>
      </c>
      <c r="D1689" s="67" t="s">
        <v>1955</v>
      </c>
      <c r="E1689" s="67" t="s">
        <v>1956</v>
      </c>
      <c r="F1689" s="1">
        <v>1</v>
      </c>
      <c r="G1689" s="63" t="str">
        <f>VLOOKUP(D1689,[2]MINDANAO!$B:$C,2,0)</f>
        <v>SMASH(MAGS)</v>
      </c>
      <c r="H1689" s="67">
        <v>65852</v>
      </c>
      <c r="I1689" s="63" t="str">
        <f>VLOOKUP(L1689,'[3]NEW LEGEND 2026'!M:S,7,0)</f>
        <v>MUTI</v>
      </c>
      <c r="J1689" s="67" t="s">
        <v>4235</v>
      </c>
      <c r="K1689" s="67" t="s">
        <v>4236</v>
      </c>
      <c r="L1689" s="67" t="s">
        <v>1179</v>
      </c>
      <c r="M1689" s="63" t="str">
        <f>VLOOKUP(D1689,'[3]NEW LEGEND 2026'!G:I,3,0)</f>
        <v>SUZUKI</v>
      </c>
      <c r="N1689" s="63" t="str">
        <f>VLOOKUP(D1689,'[3]NEW LEGEND 2026'!G:J,4,0)</f>
        <v>EBLUE</v>
      </c>
      <c r="O1689" s="68" t="str">
        <f t="shared" si="157"/>
        <v>JUL</v>
      </c>
      <c r="P1689" s="68">
        <f t="shared" si="158"/>
        <v>24</v>
      </c>
      <c r="Q1689" s="68">
        <f t="shared" si="159"/>
        <v>2026</v>
      </c>
      <c r="R1689" s="69">
        <f t="shared" si="160"/>
        <v>-174.39833333333081</v>
      </c>
      <c r="S1689" s="69">
        <f t="shared" si="161"/>
        <v>101.37841435184964</v>
      </c>
      <c r="T1689" s="70" t="str">
        <f t="shared" si="162"/>
        <v>1-30 DAYS</v>
      </c>
      <c r="U1689" s="70" t="str">
        <f t="shared" si="162"/>
        <v>91 DAYS UP</v>
      </c>
    </row>
    <row r="1690" spans="1:21">
      <c r="A1690" s="63" t="str">
        <f>VLOOKUP(L1690,[1]Sheet1!$N:$P,3,0)</f>
        <v>M1 HONDA KORONADAL</v>
      </c>
      <c r="B1690" s="66">
        <v>46227.410127314812</v>
      </c>
      <c r="C1690" s="66">
        <v>46227.410127314812</v>
      </c>
      <c r="D1690" s="67" t="s">
        <v>2075</v>
      </c>
      <c r="E1690" s="67" t="s">
        <v>2076</v>
      </c>
      <c r="F1690" s="1">
        <v>1</v>
      </c>
      <c r="G1690" s="63" t="str">
        <f>VLOOKUP(D1690,[2]MINDANAO!$B:$C,2,0)</f>
        <v>CLICK160 FI</v>
      </c>
      <c r="H1690" s="67">
        <v>104990</v>
      </c>
      <c r="I1690" s="63" t="str">
        <f>VLOOKUP(L1690,'[3]NEW LEGEND 2026'!M:S,7,0)</f>
        <v>HONDA</v>
      </c>
      <c r="J1690" s="67" t="s">
        <v>4237</v>
      </c>
      <c r="K1690" s="67" t="s">
        <v>4238</v>
      </c>
      <c r="L1690" s="67" t="s">
        <v>1952</v>
      </c>
      <c r="M1690" s="63" t="str">
        <f>VLOOKUP(D1690,'[3]NEW LEGEND 2026'!G:I,3,0)</f>
        <v>HONDA</v>
      </c>
      <c r="N1690" s="63" t="str">
        <f>VLOOKUP(D1690,'[3]NEW LEGEND 2026'!G:J,4,0)</f>
        <v>WHITE</v>
      </c>
      <c r="O1690" s="68" t="str">
        <f t="shared" si="157"/>
        <v>JUL</v>
      </c>
      <c r="P1690" s="68">
        <f t="shared" si="158"/>
        <v>24</v>
      </c>
      <c r="Q1690" s="68">
        <f t="shared" si="159"/>
        <v>2026</v>
      </c>
      <c r="R1690" s="69">
        <f t="shared" si="160"/>
        <v>-174.41012731481169</v>
      </c>
      <c r="S1690" s="69">
        <f t="shared" si="161"/>
        <v>-174.41012731481169</v>
      </c>
      <c r="T1690" s="70" t="str">
        <f t="shared" si="162"/>
        <v>1-30 DAYS</v>
      </c>
      <c r="U1690" s="70" t="str">
        <f t="shared" si="162"/>
        <v>1-30 DAYS</v>
      </c>
    </row>
    <row r="1691" spans="1:21">
      <c r="A1691" s="63" t="str">
        <f>VLOOKUP(L1691,[1]Sheet1!$N:$P,3,0)</f>
        <v>M1 HONDA KORONADAL</v>
      </c>
      <c r="B1691" s="66">
        <v>46227.410127314812</v>
      </c>
      <c r="C1691" s="66">
        <v>46227.410127314812</v>
      </c>
      <c r="D1691" s="67" t="s">
        <v>2075</v>
      </c>
      <c r="E1691" s="67" t="s">
        <v>2076</v>
      </c>
      <c r="F1691" s="1">
        <v>1</v>
      </c>
      <c r="G1691" s="63" t="str">
        <f>VLOOKUP(D1691,[2]MINDANAO!$B:$C,2,0)</f>
        <v>CLICK160 FI</v>
      </c>
      <c r="H1691" s="67">
        <v>104990</v>
      </c>
      <c r="I1691" s="63" t="str">
        <f>VLOOKUP(L1691,'[3]NEW LEGEND 2026'!M:S,7,0)</f>
        <v>HONDA</v>
      </c>
      <c r="J1691" s="67" t="s">
        <v>4239</v>
      </c>
      <c r="K1691" s="67" t="s">
        <v>4240</v>
      </c>
      <c r="L1691" s="67" t="s">
        <v>1952</v>
      </c>
      <c r="M1691" s="63" t="str">
        <f>VLOOKUP(D1691,'[3]NEW LEGEND 2026'!G:I,3,0)</f>
        <v>HONDA</v>
      </c>
      <c r="N1691" s="63" t="str">
        <f>VLOOKUP(D1691,'[3]NEW LEGEND 2026'!G:J,4,0)</f>
        <v>WHITE</v>
      </c>
      <c r="O1691" s="68" t="str">
        <f t="shared" si="157"/>
        <v>JUL</v>
      </c>
      <c r="P1691" s="68">
        <f t="shared" si="158"/>
        <v>24</v>
      </c>
      <c r="Q1691" s="68">
        <f t="shared" si="159"/>
        <v>2026</v>
      </c>
      <c r="R1691" s="69">
        <f t="shared" si="160"/>
        <v>-174.41012731481169</v>
      </c>
      <c r="S1691" s="69">
        <f t="shared" si="161"/>
        <v>-174.41012731481169</v>
      </c>
      <c r="T1691" s="70" t="str">
        <f t="shared" si="162"/>
        <v>1-30 DAYS</v>
      </c>
      <c r="U1691" s="70" t="str">
        <f t="shared" si="162"/>
        <v>1-30 DAYS</v>
      </c>
    </row>
    <row r="1692" spans="1:21">
      <c r="A1692" s="63" t="str">
        <f>VLOOKUP(L1692,[1]Sheet1!$N:$P,3,0)</f>
        <v>M1 HONDA KORONADAL</v>
      </c>
      <c r="B1692" s="66">
        <v>46227.410127314812</v>
      </c>
      <c r="C1692" s="66">
        <v>46227.410127314812</v>
      </c>
      <c r="D1692" s="67" t="s">
        <v>2075</v>
      </c>
      <c r="E1692" s="67" t="s">
        <v>2076</v>
      </c>
      <c r="F1692" s="1">
        <v>1</v>
      </c>
      <c r="G1692" s="63" t="str">
        <f>VLOOKUP(D1692,[2]MINDANAO!$B:$C,2,0)</f>
        <v>CLICK160 FI</v>
      </c>
      <c r="H1692" s="67">
        <v>104990</v>
      </c>
      <c r="I1692" s="63" t="str">
        <f>VLOOKUP(L1692,'[3]NEW LEGEND 2026'!M:S,7,0)</f>
        <v>HONDA</v>
      </c>
      <c r="J1692" s="67" t="s">
        <v>4241</v>
      </c>
      <c r="K1692" s="67" t="s">
        <v>4242</v>
      </c>
      <c r="L1692" s="67" t="s">
        <v>1952</v>
      </c>
      <c r="M1692" s="63" t="str">
        <f>VLOOKUP(D1692,'[3]NEW LEGEND 2026'!G:I,3,0)</f>
        <v>HONDA</v>
      </c>
      <c r="N1692" s="63" t="str">
        <f>VLOOKUP(D1692,'[3]NEW LEGEND 2026'!G:J,4,0)</f>
        <v>WHITE</v>
      </c>
      <c r="O1692" s="68" t="str">
        <f t="shared" si="157"/>
        <v>JUL</v>
      </c>
      <c r="P1692" s="68">
        <f t="shared" si="158"/>
        <v>24</v>
      </c>
      <c r="Q1692" s="68">
        <f t="shared" si="159"/>
        <v>2026</v>
      </c>
      <c r="R1692" s="69">
        <f t="shared" si="160"/>
        <v>-174.41012731481169</v>
      </c>
      <c r="S1692" s="69">
        <f t="shared" si="161"/>
        <v>-174.41012731481169</v>
      </c>
      <c r="T1692" s="70" t="str">
        <f t="shared" si="162"/>
        <v>1-30 DAYS</v>
      </c>
      <c r="U1692" s="70" t="str">
        <f t="shared" si="162"/>
        <v>1-30 DAYS</v>
      </c>
    </row>
    <row r="1693" spans="1:21">
      <c r="A1693" s="63" t="str">
        <f>VLOOKUP(L1693,[1]Sheet1!$N:$P,3,0)</f>
        <v>GREATWALL</v>
      </c>
      <c r="B1693" s="66">
        <v>46227.423645833333</v>
      </c>
      <c r="C1693" s="66">
        <v>46227.423634259263</v>
      </c>
      <c r="D1693" s="67" t="s">
        <v>700</v>
      </c>
      <c r="E1693" s="67" t="s">
        <v>701</v>
      </c>
      <c r="F1693" s="1">
        <v>1</v>
      </c>
      <c r="G1693" s="63" t="str">
        <f>VLOOKUP(D1693,[2]MINDANAO!$B:$C,2,0)</f>
        <v>WIZARD</v>
      </c>
      <c r="H1693" s="67">
        <v>35116.07</v>
      </c>
      <c r="I1693" s="63" t="str">
        <f>VLOOKUP(L1693,'[3]NEW LEGEND 2026'!M:S,7,0)</f>
        <v>MUTI</v>
      </c>
      <c r="J1693" s="67" t="s">
        <v>4243</v>
      </c>
      <c r="K1693" s="67" t="s">
        <v>4244</v>
      </c>
      <c r="L1693" s="67" t="s">
        <v>583</v>
      </c>
      <c r="M1693" s="63" t="str">
        <f>VLOOKUP(D1693,'[3]NEW LEGEND 2026'!G:I,3,0)</f>
        <v>SKYGO</v>
      </c>
      <c r="N1693" s="63" t="str">
        <f>VLOOKUP(D1693,'[3]NEW LEGEND 2026'!G:J,4,0)</f>
        <v>RED</v>
      </c>
      <c r="O1693" s="68" t="str">
        <f t="shared" si="157"/>
        <v>JUL</v>
      </c>
      <c r="P1693" s="68">
        <f t="shared" si="158"/>
        <v>24</v>
      </c>
      <c r="Q1693" s="68">
        <f t="shared" si="159"/>
        <v>2026</v>
      </c>
      <c r="R1693" s="69">
        <f t="shared" si="160"/>
        <v>-174.42363425926305</v>
      </c>
      <c r="S1693" s="69">
        <f t="shared" si="161"/>
        <v>-174.42364583333256</v>
      </c>
      <c r="T1693" s="70" t="str">
        <f t="shared" si="162"/>
        <v>1-30 DAYS</v>
      </c>
      <c r="U1693" s="70" t="str">
        <f t="shared" si="162"/>
        <v>1-30 DAYS</v>
      </c>
    </row>
    <row r="1694" spans="1:21">
      <c r="A1694" s="63" t="str">
        <f>VLOOKUP(L1694,[1]Sheet1!$N:$P,3,0)</f>
        <v>GREATWALL</v>
      </c>
      <c r="B1694" s="66">
        <v>46227.423645833333</v>
      </c>
      <c r="C1694" s="66">
        <v>46227.423634259263</v>
      </c>
      <c r="D1694" s="67" t="s">
        <v>700</v>
      </c>
      <c r="E1694" s="67" t="s">
        <v>701</v>
      </c>
      <c r="F1694" s="1">
        <v>1</v>
      </c>
      <c r="G1694" s="63" t="str">
        <f>VLOOKUP(D1694,[2]MINDANAO!$B:$C,2,0)</f>
        <v>WIZARD</v>
      </c>
      <c r="H1694" s="67">
        <v>35116.07</v>
      </c>
      <c r="I1694" s="63" t="str">
        <f>VLOOKUP(L1694,'[3]NEW LEGEND 2026'!M:S,7,0)</f>
        <v>MUTI</v>
      </c>
      <c r="J1694" s="67" t="s">
        <v>4245</v>
      </c>
      <c r="K1694" s="67" t="s">
        <v>4246</v>
      </c>
      <c r="L1694" s="67" t="s">
        <v>583</v>
      </c>
      <c r="M1694" s="63" t="str">
        <f>VLOOKUP(D1694,'[3]NEW LEGEND 2026'!G:I,3,0)</f>
        <v>SKYGO</v>
      </c>
      <c r="N1694" s="63" t="str">
        <f>VLOOKUP(D1694,'[3]NEW LEGEND 2026'!G:J,4,0)</f>
        <v>RED</v>
      </c>
      <c r="O1694" s="68" t="str">
        <f t="shared" si="157"/>
        <v>JUL</v>
      </c>
      <c r="P1694" s="68">
        <f t="shared" si="158"/>
        <v>24</v>
      </c>
      <c r="Q1694" s="68">
        <f t="shared" si="159"/>
        <v>2026</v>
      </c>
      <c r="R1694" s="69">
        <f t="shared" si="160"/>
        <v>-174.42363425926305</v>
      </c>
      <c r="S1694" s="69">
        <f t="shared" si="161"/>
        <v>-174.42364583333256</v>
      </c>
      <c r="T1694" s="70" t="str">
        <f t="shared" si="162"/>
        <v>1-30 DAYS</v>
      </c>
      <c r="U1694" s="70" t="str">
        <f t="shared" si="162"/>
        <v>1-30 DAYS</v>
      </c>
    </row>
    <row r="1695" spans="1:21">
      <c r="A1695" s="63" t="str">
        <f>VLOOKUP(L1695,[1]Sheet1!$N:$P,3,0)</f>
        <v>GREATWALL</v>
      </c>
      <c r="B1695" s="66">
        <v>46227.423645833333</v>
      </c>
      <c r="C1695" s="66">
        <v>46227.423634259263</v>
      </c>
      <c r="D1695" s="67" t="s">
        <v>700</v>
      </c>
      <c r="E1695" s="67" t="s">
        <v>701</v>
      </c>
      <c r="F1695" s="1">
        <v>1</v>
      </c>
      <c r="G1695" s="63" t="str">
        <f>VLOOKUP(D1695,[2]MINDANAO!$B:$C,2,0)</f>
        <v>WIZARD</v>
      </c>
      <c r="H1695" s="67">
        <v>35116.07</v>
      </c>
      <c r="I1695" s="63" t="str">
        <f>VLOOKUP(L1695,'[3]NEW LEGEND 2026'!M:S,7,0)</f>
        <v>MUTI</v>
      </c>
      <c r="J1695" s="67" t="s">
        <v>4247</v>
      </c>
      <c r="K1695" s="67" t="s">
        <v>4248</v>
      </c>
      <c r="L1695" s="67" t="s">
        <v>583</v>
      </c>
      <c r="M1695" s="63" t="str">
        <f>VLOOKUP(D1695,'[3]NEW LEGEND 2026'!G:I,3,0)</f>
        <v>SKYGO</v>
      </c>
      <c r="N1695" s="63" t="str">
        <f>VLOOKUP(D1695,'[3]NEW LEGEND 2026'!G:J,4,0)</f>
        <v>RED</v>
      </c>
      <c r="O1695" s="68" t="str">
        <f t="shared" si="157"/>
        <v>JUL</v>
      </c>
      <c r="P1695" s="68">
        <f t="shared" si="158"/>
        <v>24</v>
      </c>
      <c r="Q1695" s="68">
        <f t="shared" si="159"/>
        <v>2026</v>
      </c>
      <c r="R1695" s="69">
        <f t="shared" si="160"/>
        <v>-174.42363425926305</v>
      </c>
      <c r="S1695" s="69">
        <f t="shared" si="161"/>
        <v>-174.42364583333256</v>
      </c>
      <c r="T1695" s="70" t="str">
        <f t="shared" si="162"/>
        <v>1-30 DAYS</v>
      </c>
      <c r="U1695" s="70" t="str">
        <f t="shared" si="162"/>
        <v>1-30 DAYS</v>
      </c>
    </row>
    <row r="1696" spans="1:21">
      <c r="A1696" s="63" t="str">
        <f>VLOOKUP(L1696,[1]Sheet1!$N:$P,3,0)</f>
        <v>GREATWALL</v>
      </c>
      <c r="B1696" s="66">
        <v>46227.423645833333</v>
      </c>
      <c r="C1696" s="66">
        <v>46227.423634259263</v>
      </c>
      <c r="D1696" s="67" t="s">
        <v>3406</v>
      </c>
      <c r="E1696" s="67" t="s">
        <v>3407</v>
      </c>
      <c r="F1696" s="1">
        <v>1</v>
      </c>
      <c r="G1696" s="63" t="str">
        <f>VLOOKUP(D1696,[2]MINDANAO!$B:$C,2,0)</f>
        <v>WIZARD</v>
      </c>
      <c r="H1696" s="67">
        <v>35116.07</v>
      </c>
      <c r="I1696" s="63" t="str">
        <f>VLOOKUP(L1696,'[3]NEW LEGEND 2026'!M:S,7,0)</f>
        <v>MUTI</v>
      </c>
      <c r="J1696" s="67" t="s">
        <v>4249</v>
      </c>
      <c r="K1696" s="67" t="s">
        <v>4250</v>
      </c>
      <c r="L1696" s="67" t="s">
        <v>583</v>
      </c>
      <c r="M1696" s="63" t="str">
        <f>VLOOKUP(D1696,'[3]NEW LEGEND 2026'!G:I,3,0)</f>
        <v>SKYGO</v>
      </c>
      <c r="N1696" s="63" t="str">
        <f>VLOOKUP(D1696,'[3]NEW LEGEND 2026'!G:J,4,0)</f>
        <v>BLUE</v>
      </c>
      <c r="O1696" s="68" t="str">
        <f t="shared" si="157"/>
        <v>JUL</v>
      </c>
      <c r="P1696" s="68">
        <f t="shared" si="158"/>
        <v>24</v>
      </c>
      <c r="Q1696" s="68">
        <f t="shared" si="159"/>
        <v>2026</v>
      </c>
      <c r="R1696" s="69">
        <f t="shared" si="160"/>
        <v>-174.42363425926305</v>
      </c>
      <c r="S1696" s="69">
        <f t="shared" si="161"/>
        <v>-174.42364583333256</v>
      </c>
      <c r="T1696" s="70" t="str">
        <f t="shared" si="162"/>
        <v>1-30 DAYS</v>
      </c>
      <c r="U1696" s="70" t="str">
        <f t="shared" si="162"/>
        <v>1-30 DAYS</v>
      </c>
    </row>
    <row r="1697" spans="1:21">
      <c r="A1697" s="63" t="str">
        <f>VLOOKUP(L1697,[1]Sheet1!$N:$P,3,0)</f>
        <v>GREATWALL</v>
      </c>
      <c r="B1697" s="66">
        <v>46227.428923611107</v>
      </c>
      <c r="C1697" s="66">
        <v>46227.428912037038</v>
      </c>
      <c r="D1697" s="67" t="s">
        <v>700</v>
      </c>
      <c r="E1697" s="67" t="s">
        <v>701</v>
      </c>
      <c r="F1697" s="1">
        <v>1</v>
      </c>
      <c r="G1697" s="63" t="str">
        <f>VLOOKUP(D1697,[2]MINDANAO!$B:$C,2,0)</f>
        <v>WIZARD</v>
      </c>
      <c r="H1697" s="67">
        <v>35116.07</v>
      </c>
      <c r="I1697" s="63" t="str">
        <f>VLOOKUP(L1697,'[3]NEW LEGEND 2026'!M:S,7,0)</f>
        <v>MUTI</v>
      </c>
      <c r="J1697" s="67" t="s">
        <v>4251</v>
      </c>
      <c r="K1697" s="67" t="s">
        <v>4252</v>
      </c>
      <c r="L1697" s="67" t="s">
        <v>583</v>
      </c>
      <c r="M1697" s="63" t="str">
        <f>VLOOKUP(D1697,'[3]NEW LEGEND 2026'!G:I,3,0)</f>
        <v>SKYGO</v>
      </c>
      <c r="N1697" s="63" t="str">
        <f>VLOOKUP(D1697,'[3]NEW LEGEND 2026'!G:J,4,0)</f>
        <v>RED</v>
      </c>
      <c r="O1697" s="68" t="str">
        <f t="shared" si="157"/>
        <v>JUL</v>
      </c>
      <c r="P1697" s="68">
        <f t="shared" si="158"/>
        <v>24</v>
      </c>
      <c r="Q1697" s="68">
        <f t="shared" si="159"/>
        <v>2026</v>
      </c>
      <c r="R1697" s="69">
        <f t="shared" si="160"/>
        <v>-174.42891203703766</v>
      </c>
      <c r="S1697" s="69">
        <f t="shared" si="161"/>
        <v>-174.42892361110717</v>
      </c>
      <c r="T1697" s="70" t="str">
        <f t="shared" si="162"/>
        <v>1-30 DAYS</v>
      </c>
      <c r="U1697" s="70" t="str">
        <f t="shared" si="162"/>
        <v>1-30 DAYS</v>
      </c>
    </row>
    <row r="1698" spans="1:21">
      <c r="A1698" s="63" t="str">
        <f>VLOOKUP(L1698,[1]Sheet1!$N:$P,3,0)</f>
        <v>GREATWALL</v>
      </c>
      <c r="B1698" s="66">
        <v>46227.439479166656</v>
      </c>
      <c r="C1698" s="66">
        <v>46227.439467592587</v>
      </c>
      <c r="D1698" s="67" t="s">
        <v>700</v>
      </c>
      <c r="E1698" s="67" t="s">
        <v>701</v>
      </c>
      <c r="F1698" s="1">
        <v>1</v>
      </c>
      <c r="G1698" s="63" t="str">
        <f>VLOOKUP(D1698,[2]MINDANAO!$B:$C,2,0)</f>
        <v>WIZARD</v>
      </c>
      <c r="H1698" s="67">
        <v>35116.07</v>
      </c>
      <c r="I1698" s="63" t="str">
        <f>VLOOKUP(L1698,'[3]NEW LEGEND 2026'!M:S,7,0)</f>
        <v>MUTI</v>
      </c>
      <c r="J1698" s="67" t="s">
        <v>4253</v>
      </c>
      <c r="K1698" s="67" t="s">
        <v>4254</v>
      </c>
      <c r="L1698" s="67" t="s">
        <v>583</v>
      </c>
      <c r="M1698" s="63" t="str">
        <f>VLOOKUP(D1698,'[3]NEW LEGEND 2026'!G:I,3,0)</f>
        <v>SKYGO</v>
      </c>
      <c r="N1698" s="63" t="str">
        <f>VLOOKUP(D1698,'[3]NEW LEGEND 2026'!G:J,4,0)</f>
        <v>RED</v>
      </c>
      <c r="O1698" s="68" t="str">
        <f t="shared" si="157"/>
        <v>JUL</v>
      </c>
      <c r="P1698" s="68">
        <f t="shared" si="158"/>
        <v>24</v>
      </c>
      <c r="Q1698" s="68">
        <f t="shared" si="159"/>
        <v>2026</v>
      </c>
      <c r="R1698" s="69">
        <f t="shared" si="160"/>
        <v>-174.43946759258688</v>
      </c>
      <c r="S1698" s="69">
        <f t="shared" si="161"/>
        <v>-174.43947916665638</v>
      </c>
      <c r="T1698" s="70" t="str">
        <f t="shared" si="162"/>
        <v>1-30 DAYS</v>
      </c>
      <c r="U1698" s="70" t="str">
        <f t="shared" si="162"/>
        <v>1-30 DAYS</v>
      </c>
    </row>
    <row r="1699" spans="1:21">
      <c r="A1699" s="63" t="str">
        <f>VLOOKUP(L1699,[1]Sheet1!$N:$P,3,0)</f>
        <v>GREATWALL</v>
      </c>
      <c r="B1699" s="66">
        <v>46227.439479166656</v>
      </c>
      <c r="C1699" s="66">
        <v>46227.439467592587</v>
      </c>
      <c r="D1699" s="67" t="s">
        <v>700</v>
      </c>
      <c r="E1699" s="67" t="s">
        <v>701</v>
      </c>
      <c r="F1699" s="1">
        <v>1</v>
      </c>
      <c r="G1699" s="63" t="str">
        <f>VLOOKUP(D1699,[2]MINDANAO!$B:$C,2,0)</f>
        <v>WIZARD</v>
      </c>
      <c r="H1699" s="67">
        <v>35116.07</v>
      </c>
      <c r="I1699" s="63" t="str">
        <f>VLOOKUP(L1699,'[3]NEW LEGEND 2026'!M:S,7,0)</f>
        <v>MUTI</v>
      </c>
      <c r="J1699" s="67" t="s">
        <v>4255</v>
      </c>
      <c r="K1699" s="67" t="s">
        <v>4256</v>
      </c>
      <c r="L1699" s="67" t="s">
        <v>583</v>
      </c>
      <c r="M1699" s="63" t="str">
        <f>VLOOKUP(D1699,'[3]NEW LEGEND 2026'!G:I,3,0)</f>
        <v>SKYGO</v>
      </c>
      <c r="N1699" s="63" t="str">
        <f>VLOOKUP(D1699,'[3]NEW LEGEND 2026'!G:J,4,0)</f>
        <v>RED</v>
      </c>
      <c r="O1699" s="68" t="str">
        <f t="shared" si="157"/>
        <v>JUL</v>
      </c>
      <c r="P1699" s="68">
        <f t="shared" si="158"/>
        <v>24</v>
      </c>
      <c r="Q1699" s="68">
        <f t="shared" si="159"/>
        <v>2026</v>
      </c>
      <c r="R1699" s="69">
        <f t="shared" si="160"/>
        <v>-174.43946759258688</v>
      </c>
      <c r="S1699" s="69">
        <f t="shared" si="161"/>
        <v>-174.43947916665638</v>
      </c>
      <c r="T1699" s="70" t="str">
        <f t="shared" si="162"/>
        <v>1-30 DAYS</v>
      </c>
      <c r="U1699" s="70" t="str">
        <f t="shared" si="162"/>
        <v>1-30 DAYS</v>
      </c>
    </row>
    <row r="1700" spans="1:21">
      <c r="A1700" s="63" t="str">
        <f>VLOOKUP(L1700,[1]Sheet1!$N:$P,3,0)</f>
        <v>GREATWALL</v>
      </c>
      <c r="B1700" s="66">
        <v>46227.439479166656</v>
      </c>
      <c r="C1700" s="66">
        <v>46227.439467592587</v>
      </c>
      <c r="D1700" s="67" t="s">
        <v>700</v>
      </c>
      <c r="E1700" s="67" t="s">
        <v>701</v>
      </c>
      <c r="F1700" s="1">
        <v>1</v>
      </c>
      <c r="G1700" s="63" t="str">
        <f>VLOOKUP(D1700,[2]MINDANAO!$B:$C,2,0)</f>
        <v>WIZARD</v>
      </c>
      <c r="H1700" s="67">
        <v>35116.07</v>
      </c>
      <c r="I1700" s="63" t="str">
        <f>VLOOKUP(L1700,'[3]NEW LEGEND 2026'!M:S,7,0)</f>
        <v>MUTI</v>
      </c>
      <c r="J1700" s="67" t="s">
        <v>4257</v>
      </c>
      <c r="K1700" s="67" t="s">
        <v>4258</v>
      </c>
      <c r="L1700" s="67" t="s">
        <v>583</v>
      </c>
      <c r="M1700" s="63" t="str">
        <f>VLOOKUP(D1700,'[3]NEW LEGEND 2026'!G:I,3,0)</f>
        <v>SKYGO</v>
      </c>
      <c r="N1700" s="63" t="str">
        <f>VLOOKUP(D1700,'[3]NEW LEGEND 2026'!G:J,4,0)</f>
        <v>RED</v>
      </c>
      <c r="O1700" s="68" t="str">
        <f t="shared" si="157"/>
        <v>JUL</v>
      </c>
      <c r="P1700" s="68">
        <f t="shared" si="158"/>
        <v>24</v>
      </c>
      <c r="Q1700" s="68">
        <f t="shared" si="159"/>
        <v>2026</v>
      </c>
      <c r="R1700" s="69">
        <f t="shared" si="160"/>
        <v>-174.43946759258688</v>
      </c>
      <c r="S1700" s="69">
        <f t="shared" si="161"/>
        <v>-174.43947916665638</v>
      </c>
      <c r="T1700" s="70" t="str">
        <f t="shared" si="162"/>
        <v>1-30 DAYS</v>
      </c>
      <c r="U1700" s="70" t="str">
        <f t="shared" si="162"/>
        <v>1-30 DAYS</v>
      </c>
    </row>
    <row r="1701" spans="1:21">
      <c r="A1701" s="63" t="str">
        <f>VLOOKUP(L1701,[1]Sheet1!$N:$P,3,0)</f>
        <v>GREATWALL</v>
      </c>
      <c r="B1701" s="66">
        <v>46227.439479166656</v>
      </c>
      <c r="C1701" s="66">
        <v>46227.439467592587</v>
      </c>
      <c r="D1701" s="67" t="s">
        <v>3834</v>
      </c>
      <c r="E1701" s="67" t="s">
        <v>3835</v>
      </c>
      <c r="F1701" s="1">
        <v>1</v>
      </c>
      <c r="G1701" s="63" t="str">
        <f>VLOOKUP(D1701,[2]MINDANAO!$B:$C,2,0)</f>
        <v>WIZARD</v>
      </c>
      <c r="H1701" s="67">
        <v>35116.07</v>
      </c>
      <c r="I1701" s="63" t="str">
        <f>VLOOKUP(L1701,'[3]NEW LEGEND 2026'!M:S,7,0)</f>
        <v>MUTI</v>
      </c>
      <c r="J1701" s="67" t="s">
        <v>4259</v>
      </c>
      <c r="K1701" s="67" t="s">
        <v>4260</v>
      </c>
      <c r="L1701" s="67" t="s">
        <v>583</v>
      </c>
      <c r="M1701" s="63" t="str">
        <f>VLOOKUP(D1701,'[3]NEW LEGEND 2026'!G:I,3,0)</f>
        <v>SKYGO</v>
      </c>
      <c r="N1701" s="63" t="str">
        <f>VLOOKUP(D1701,'[3]NEW LEGEND 2026'!G:J,4,0)</f>
        <v>BLACK</v>
      </c>
      <c r="O1701" s="68" t="str">
        <f t="shared" si="157"/>
        <v>JUL</v>
      </c>
      <c r="P1701" s="68">
        <f t="shared" si="158"/>
        <v>24</v>
      </c>
      <c r="Q1701" s="68">
        <f t="shared" si="159"/>
        <v>2026</v>
      </c>
      <c r="R1701" s="69">
        <f t="shared" si="160"/>
        <v>-174.43946759258688</v>
      </c>
      <c r="S1701" s="69">
        <f t="shared" si="161"/>
        <v>-174.43947916665638</v>
      </c>
      <c r="T1701" s="70" t="str">
        <f t="shared" si="162"/>
        <v>1-30 DAYS</v>
      </c>
      <c r="U1701" s="70" t="str">
        <f t="shared" si="162"/>
        <v>1-30 DAYS</v>
      </c>
    </row>
    <row r="1702" spans="1:21">
      <c r="A1702" s="63" t="str">
        <f>VLOOKUP(L1702,[1]Sheet1!$N:$P,3,0)</f>
        <v>GREATWALL</v>
      </c>
      <c r="B1702" s="66">
        <v>46227.44494212963</v>
      </c>
      <c r="C1702" s="66">
        <v>46227.44494212963</v>
      </c>
      <c r="D1702" s="67" t="s">
        <v>700</v>
      </c>
      <c r="E1702" s="67" t="s">
        <v>701</v>
      </c>
      <c r="F1702" s="1">
        <v>1</v>
      </c>
      <c r="G1702" s="63" t="str">
        <f>VLOOKUP(D1702,[2]MINDANAO!$B:$C,2,0)</f>
        <v>WIZARD</v>
      </c>
      <c r="H1702" s="67">
        <v>35116.07</v>
      </c>
      <c r="I1702" s="63" t="str">
        <f>VLOOKUP(L1702,'[3]NEW LEGEND 2026'!M:S,7,0)</f>
        <v>MUTI</v>
      </c>
      <c r="J1702" s="67" t="s">
        <v>4261</v>
      </c>
      <c r="K1702" s="67" t="s">
        <v>4262</v>
      </c>
      <c r="L1702" s="67" t="s">
        <v>583</v>
      </c>
      <c r="M1702" s="63" t="str">
        <f>VLOOKUP(D1702,'[3]NEW LEGEND 2026'!G:I,3,0)</f>
        <v>SKYGO</v>
      </c>
      <c r="N1702" s="63" t="str">
        <f>VLOOKUP(D1702,'[3]NEW LEGEND 2026'!G:J,4,0)</f>
        <v>RED</v>
      </c>
      <c r="O1702" s="68" t="str">
        <f t="shared" si="157"/>
        <v>JUL</v>
      </c>
      <c r="P1702" s="68">
        <f t="shared" si="158"/>
        <v>24</v>
      </c>
      <c r="Q1702" s="68">
        <f t="shared" si="159"/>
        <v>2026</v>
      </c>
      <c r="R1702" s="69">
        <f t="shared" si="160"/>
        <v>-174.44494212963036</v>
      </c>
      <c r="S1702" s="69">
        <f t="shared" si="161"/>
        <v>-174.44494212963036</v>
      </c>
      <c r="T1702" s="70" t="str">
        <f t="shared" si="162"/>
        <v>1-30 DAYS</v>
      </c>
      <c r="U1702" s="70" t="str">
        <f t="shared" si="162"/>
        <v>1-30 DAYS</v>
      </c>
    </row>
    <row r="1703" spans="1:21">
      <c r="A1703" s="63" t="str">
        <f>VLOOKUP(L1703,[1]Sheet1!$N:$P,3,0)</f>
        <v>GREATWALL</v>
      </c>
      <c r="B1703" s="66">
        <v>46227.483969907407</v>
      </c>
      <c r="C1703" s="66">
        <v>46227.483958333331</v>
      </c>
      <c r="D1703" s="67" t="s">
        <v>3166</v>
      </c>
      <c r="E1703" s="67" t="s">
        <v>3167</v>
      </c>
      <c r="F1703" s="1">
        <v>1</v>
      </c>
      <c r="G1703" s="63" t="str">
        <f>VLOOKUP(D1703,[2]MINDANAO!$B:$C,2,0)</f>
        <v>CLICK125 FI</v>
      </c>
      <c r="H1703" s="67">
        <v>81070</v>
      </c>
      <c r="I1703" s="63" t="str">
        <f>VLOOKUP(L1703,'[3]NEW LEGEND 2026'!M:S,7,0)</f>
        <v>HONDA</v>
      </c>
      <c r="J1703" s="67" t="s">
        <v>4263</v>
      </c>
      <c r="K1703" s="67" t="s">
        <v>4264</v>
      </c>
      <c r="L1703" s="67" t="s">
        <v>1231</v>
      </c>
      <c r="M1703" s="63" t="str">
        <f>VLOOKUP(D1703,'[3]NEW LEGEND 2026'!G:I,3,0)</f>
        <v>HONDA</v>
      </c>
      <c r="N1703" s="63" t="str">
        <f>VLOOKUP(D1703,'[3]NEW LEGEND 2026'!G:J,4,0)</f>
        <v>GRAY/BLACK</v>
      </c>
      <c r="O1703" s="68" t="str">
        <f t="shared" si="157"/>
        <v>JUL</v>
      </c>
      <c r="P1703" s="68">
        <f t="shared" si="158"/>
        <v>24</v>
      </c>
      <c r="Q1703" s="68">
        <f t="shared" si="159"/>
        <v>2026</v>
      </c>
      <c r="R1703" s="69">
        <f t="shared" si="160"/>
        <v>-174.48395833333052</v>
      </c>
      <c r="S1703" s="69">
        <f t="shared" si="161"/>
        <v>-174.4839699074073</v>
      </c>
      <c r="T1703" s="70" t="str">
        <f t="shared" si="162"/>
        <v>1-30 DAYS</v>
      </c>
      <c r="U1703" s="70" t="str">
        <f t="shared" si="162"/>
        <v>1-30 DAYS</v>
      </c>
    </row>
    <row r="1704" spans="1:21">
      <c r="A1704" s="63" t="str">
        <f>VLOOKUP(L1704,[1]Sheet1!$N:$P,3,0)</f>
        <v>GREATWALL</v>
      </c>
      <c r="B1704" s="66">
        <v>46227.483969907407</v>
      </c>
      <c r="C1704" s="66">
        <v>46227.483958333331</v>
      </c>
      <c r="D1704" s="67" t="s">
        <v>3166</v>
      </c>
      <c r="E1704" s="67" t="s">
        <v>3167</v>
      </c>
      <c r="F1704" s="1">
        <v>1</v>
      </c>
      <c r="G1704" s="63" t="str">
        <f>VLOOKUP(D1704,[2]MINDANAO!$B:$C,2,0)</f>
        <v>CLICK125 FI</v>
      </c>
      <c r="H1704" s="67">
        <v>81070</v>
      </c>
      <c r="I1704" s="63" t="str">
        <f>VLOOKUP(L1704,'[3]NEW LEGEND 2026'!M:S,7,0)</f>
        <v>HONDA</v>
      </c>
      <c r="J1704" s="67" t="s">
        <v>4265</v>
      </c>
      <c r="K1704" s="67" t="s">
        <v>4266</v>
      </c>
      <c r="L1704" s="67" t="s">
        <v>1231</v>
      </c>
      <c r="M1704" s="63" t="str">
        <f>VLOOKUP(D1704,'[3]NEW LEGEND 2026'!G:I,3,0)</f>
        <v>HONDA</v>
      </c>
      <c r="N1704" s="63" t="str">
        <f>VLOOKUP(D1704,'[3]NEW LEGEND 2026'!G:J,4,0)</f>
        <v>GRAY/BLACK</v>
      </c>
      <c r="O1704" s="68" t="str">
        <f t="shared" si="157"/>
        <v>JUL</v>
      </c>
      <c r="P1704" s="68">
        <f t="shared" si="158"/>
        <v>24</v>
      </c>
      <c r="Q1704" s="68">
        <f t="shared" si="159"/>
        <v>2026</v>
      </c>
      <c r="R1704" s="69">
        <f t="shared" si="160"/>
        <v>-174.48395833333052</v>
      </c>
      <c r="S1704" s="69">
        <f t="shared" si="161"/>
        <v>-174.4839699074073</v>
      </c>
      <c r="T1704" s="70" t="str">
        <f t="shared" si="162"/>
        <v>1-30 DAYS</v>
      </c>
      <c r="U1704" s="70" t="str">
        <f t="shared" si="162"/>
        <v>1-30 DAYS</v>
      </c>
    </row>
    <row r="1705" spans="1:21">
      <c r="A1705" s="63" t="str">
        <f>VLOOKUP(L1705,[1]Sheet1!$N:$P,3,0)</f>
        <v>GREATWALL</v>
      </c>
      <c r="B1705" s="66">
        <v>46227.483969907407</v>
      </c>
      <c r="C1705" s="66">
        <v>46227.483958333331</v>
      </c>
      <c r="D1705" s="67" t="s">
        <v>3166</v>
      </c>
      <c r="E1705" s="67" t="s">
        <v>3167</v>
      </c>
      <c r="F1705" s="1">
        <v>1</v>
      </c>
      <c r="G1705" s="63" t="str">
        <f>VLOOKUP(D1705,[2]MINDANAO!$B:$C,2,0)</f>
        <v>CLICK125 FI</v>
      </c>
      <c r="H1705" s="67">
        <v>81070</v>
      </c>
      <c r="I1705" s="63" t="str">
        <f>VLOOKUP(L1705,'[3]NEW LEGEND 2026'!M:S,7,0)</f>
        <v>HONDA</v>
      </c>
      <c r="J1705" s="67" t="s">
        <v>4267</v>
      </c>
      <c r="K1705" s="67" t="s">
        <v>4268</v>
      </c>
      <c r="L1705" s="67" t="s">
        <v>1231</v>
      </c>
      <c r="M1705" s="63" t="str">
        <f>VLOOKUP(D1705,'[3]NEW LEGEND 2026'!G:I,3,0)</f>
        <v>HONDA</v>
      </c>
      <c r="N1705" s="63" t="str">
        <f>VLOOKUP(D1705,'[3]NEW LEGEND 2026'!G:J,4,0)</f>
        <v>GRAY/BLACK</v>
      </c>
      <c r="O1705" s="68" t="str">
        <f t="shared" si="157"/>
        <v>JUL</v>
      </c>
      <c r="P1705" s="68">
        <f t="shared" si="158"/>
        <v>24</v>
      </c>
      <c r="Q1705" s="68">
        <f t="shared" si="159"/>
        <v>2026</v>
      </c>
      <c r="R1705" s="69">
        <f t="shared" si="160"/>
        <v>-174.48395833333052</v>
      </c>
      <c r="S1705" s="69">
        <f t="shared" si="161"/>
        <v>-174.4839699074073</v>
      </c>
      <c r="T1705" s="70" t="str">
        <f t="shared" si="162"/>
        <v>1-30 DAYS</v>
      </c>
      <c r="U1705" s="70" t="str">
        <f t="shared" si="162"/>
        <v>1-30 DAYS</v>
      </c>
    </row>
    <row r="1706" spans="1:21">
      <c r="A1706" s="63" t="str">
        <f>VLOOKUP(L1706,[1]Sheet1!$N:$P,3,0)</f>
        <v>GREATWALL</v>
      </c>
      <c r="B1706" s="66">
        <v>46227.483981481477</v>
      </c>
      <c r="C1706" s="66">
        <v>46227.483958333331</v>
      </c>
      <c r="D1706" s="67" t="s">
        <v>3166</v>
      </c>
      <c r="E1706" s="67" t="s">
        <v>3167</v>
      </c>
      <c r="F1706" s="1">
        <v>1</v>
      </c>
      <c r="G1706" s="63" t="str">
        <f>VLOOKUP(D1706,[2]MINDANAO!$B:$C,2,0)</f>
        <v>CLICK125 FI</v>
      </c>
      <c r="H1706" s="67">
        <v>81070</v>
      </c>
      <c r="I1706" s="63" t="str">
        <f>VLOOKUP(L1706,'[3]NEW LEGEND 2026'!M:S,7,0)</f>
        <v>HONDA</v>
      </c>
      <c r="J1706" s="67" t="s">
        <v>4269</v>
      </c>
      <c r="K1706" s="67" t="s">
        <v>4270</v>
      </c>
      <c r="L1706" s="67" t="s">
        <v>1231</v>
      </c>
      <c r="M1706" s="63" t="str">
        <f>VLOOKUP(D1706,'[3]NEW LEGEND 2026'!G:I,3,0)</f>
        <v>HONDA</v>
      </c>
      <c r="N1706" s="63" t="str">
        <f>VLOOKUP(D1706,'[3]NEW LEGEND 2026'!G:J,4,0)</f>
        <v>GRAY/BLACK</v>
      </c>
      <c r="O1706" s="68" t="str">
        <f t="shared" si="157"/>
        <v>JUL</v>
      </c>
      <c r="P1706" s="68">
        <f t="shared" si="158"/>
        <v>24</v>
      </c>
      <c r="Q1706" s="68">
        <f t="shared" si="159"/>
        <v>2026</v>
      </c>
      <c r="R1706" s="69">
        <f t="shared" si="160"/>
        <v>-174.48395833333052</v>
      </c>
      <c r="S1706" s="69">
        <f t="shared" si="161"/>
        <v>-174.4839814814768</v>
      </c>
      <c r="T1706" s="70" t="str">
        <f t="shared" si="162"/>
        <v>1-30 DAYS</v>
      </c>
      <c r="U1706" s="70" t="str">
        <f t="shared" si="162"/>
        <v>1-30 DAYS</v>
      </c>
    </row>
    <row r="1707" spans="1:21">
      <c r="A1707" s="63" t="str">
        <f>VLOOKUP(L1707,[1]Sheet1!$N:$P,3,0)</f>
        <v>GREATWALL</v>
      </c>
      <c r="B1707" s="66">
        <v>46227.490405092591</v>
      </c>
      <c r="C1707" s="66">
        <v>46227.490393518521</v>
      </c>
      <c r="D1707" s="67" t="s">
        <v>3166</v>
      </c>
      <c r="E1707" s="67" t="s">
        <v>3167</v>
      </c>
      <c r="F1707" s="1">
        <v>1</v>
      </c>
      <c r="G1707" s="63" t="str">
        <f>VLOOKUP(D1707,[2]MINDANAO!$B:$C,2,0)</f>
        <v>CLICK125 FI</v>
      </c>
      <c r="H1707" s="67">
        <v>81070</v>
      </c>
      <c r="I1707" s="63" t="str">
        <f>VLOOKUP(L1707,'[3]NEW LEGEND 2026'!M:S,7,0)</f>
        <v>HONDA</v>
      </c>
      <c r="J1707" s="67" t="s">
        <v>4271</v>
      </c>
      <c r="K1707" s="67" t="s">
        <v>4272</v>
      </c>
      <c r="L1707" s="67" t="s">
        <v>1231</v>
      </c>
      <c r="M1707" s="63" t="str">
        <f>VLOOKUP(D1707,'[3]NEW LEGEND 2026'!G:I,3,0)</f>
        <v>HONDA</v>
      </c>
      <c r="N1707" s="63" t="str">
        <f>VLOOKUP(D1707,'[3]NEW LEGEND 2026'!G:J,4,0)</f>
        <v>GRAY/BLACK</v>
      </c>
      <c r="O1707" s="68" t="str">
        <f t="shared" si="157"/>
        <v>JUL</v>
      </c>
      <c r="P1707" s="68">
        <f t="shared" si="158"/>
        <v>24</v>
      </c>
      <c r="Q1707" s="68">
        <f t="shared" si="159"/>
        <v>2026</v>
      </c>
      <c r="R1707" s="69">
        <f t="shared" si="160"/>
        <v>-174.49039351852116</v>
      </c>
      <c r="S1707" s="69">
        <f t="shared" si="161"/>
        <v>-174.49040509259066</v>
      </c>
      <c r="T1707" s="70" t="str">
        <f t="shared" si="162"/>
        <v>1-30 DAYS</v>
      </c>
      <c r="U1707" s="70" t="str">
        <f t="shared" si="162"/>
        <v>1-30 DAYS</v>
      </c>
    </row>
    <row r="1708" spans="1:21">
      <c r="A1708" s="63" t="str">
        <f>VLOOKUP(L1708,[1]Sheet1!$N:$P,3,0)</f>
        <v>GREATWALL</v>
      </c>
      <c r="B1708" s="66">
        <v>46227.490405092591</v>
      </c>
      <c r="C1708" s="66">
        <v>46227.490393518521</v>
      </c>
      <c r="D1708" s="67" t="s">
        <v>3166</v>
      </c>
      <c r="E1708" s="67" t="s">
        <v>3167</v>
      </c>
      <c r="F1708" s="1">
        <v>1</v>
      </c>
      <c r="G1708" s="63" t="str">
        <f>VLOOKUP(D1708,[2]MINDANAO!$B:$C,2,0)</f>
        <v>CLICK125 FI</v>
      </c>
      <c r="H1708" s="67">
        <v>81070</v>
      </c>
      <c r="I1708" s="63" t="str">
        <f>VLOOKUP(L1708,'[3]NEW LEGEND 2026'!M:S,7,0)</f>
        <v>HONDA</v>
      </c>
      <c r="J1708" s="67" t="s">
        <v>4273</v>
      </c>
      <c r="K1708" s="67" t="s">
        <v>4274</v>
      </c>
      <c r="L1708" s="67" t="s">
        <v>1231</v>
      </c>
      <c r="M1708" s="63" t="str">
        <f>VLOOKUP(D1708,'[3]NEW LEGEND 2026'!G:I,3,0)</f>
        <v>HONDA</v>
      </c>
      <c r="N1708" s="63" t="str">
        <f>VLOOKUP(D1708,'[3]NEW LEGEND 2026'!G:J,4,0)</f>
        <v>GRAY/BLACK</v>
      </c>
      <c r="O1708" s="68" t="str">
        <f t="shared" si="157"/>
        <v>JUL</v>
      </c>
      <c r="P1708" s="68">
        <f t="shared" si="158"/>
        <v>24</v>
      </c>
      <c r="Q1708" s="68">
        <f t="shared" si="159"/>
        <v>2026</v>
      </c>
      <c r="R1708" s="69">
        <f t="shared" si="160"/>
        <v>-174.49039351852116</v>
      </c>
      <c r="S1708" s="69">
        <f t="shared" si="161"/>
        <v>-174.49040509259066</v>
      </c>
      <c r="T1708" s="70" t="str">
        <f t="shared" si="162"/>
        <v>1-30 DAYS</v>
      </c>
      <c r="U1708" s="70" t="str">
        <f t="shared" si="162"/>
        <v>1-30 DAYS</v>
      </c>
    </row>
    <row r="1709" spans="1:21">
      <c r="A1709" s="63" t="str">
        <f>VLOOKUP(L1709,[1]Sheet1!$N:$P,3,0)</f>
        <v>M1 BUTUAN</v>
      </c>
      <c r="B1709" s="66">
        <v>46225.696597222217</v>
      </c>
      <c r="C1709" s="66">
        <v>46227.57545138889</v>
      </c>
      <c r="D1709" s="67" t="s">
        <v>1027</v>
      </c>
      <c r="E1709" s="67" t="s">
        <v>1028</v>
      </c>
      <c r="F1709" s="1">
        <v>1</v>
      </c>
      <c r="G1709" s="63" t="str">
        <f>VLOOKUP(D1709,[2]MINDANAO!$B:$C,2,0)</f>
        <v>CRF150R</v>
      </c>
      <c r="H1709" s="67">
        <v>279760</v>
      </c>
      <c r="I1709" s="63" t="str">
        <f>VLOOKUP(L1709,'[3]NEW LEGEND 2026'!M:S,7,0)</f>
        <v>MUTI</v>
      </c>
      <c r="J1709" s="67" t="s">
        <v>4275</v>
      </c>
      <c r="K1709" s="67" t="s">
        <v>4276</v>
      </c>
      <c r="L1709" s="67" t="s">
        <v>897</v>
      </c>
      <c r="M1709" s="63" t="str">
        <f>VLOOKUP(D1709,'[3]NEW LEGEND 2026'!G:I,3,0)</f>
        <v>HONDA</v>
      </c>
      <c r="N1709" s="63" t="str">
        <f>VLOOKUP(D1709,'[3]NEW LEGEND 2026'!G:J,4,0)</f>
        <v>RED</v>
      </c>
      <c r="O1709" s="68" t="str">
        <f t="shared" si="157"/>
        <v>JUL</v>
      </c>
      <c r="P1709" s="68">
        <f t="shared" si="158"/>
        <v>24</v>
      </c>
      <c r="Q1709" s="68">
        <f t="shared" si="159"/>
        <v>2026</v>
      </c>
      <c r="R1709" s="69">
        <f t="shared" si="160"/>
        <v>-174.57545138888963</v>
      </c>
      <c r="S1709" s="69">
        <f t="shared" si="161"/>
        <v>-172.69659722221695</v>
      </c>
      <c r="T1709" s="70" t="str">
        <f t="shared" si="162"/>
        <v>1-30 DAYS</v>
      </c>
      <c r="U1709" s="70" t="str">
        <f t="shared" si="162"/>
        <v>1-30 DAYS</v>
      </c>
    </row>
    <row r="1710" spans="1:21">
      <c r="A1710" s="63" t="str">
        <f>VLOOKUP(L1710,[1]Sheet1!$N:$P,3,0)</f>
        <v>GREATWALL</v>
      </c>
      <c r="B1710" s="66">
        <v>46227.589687500003</v>
      </c>
      <c r="C1710" s="66">
        <v>46227.589675925927</v>
      </c>
      <c r="D1710" s="67" t="s">
        <v>3166</v>
      </c>
      <c r="E1710" s="67" t="s">
        <v>3167</v>
      </c>
      <c r="F1710" s="1">
        <v>1</v>
      </c>
      <c r="G1710" s="63" t="str">
        <f>VLOOKUP(D1710,[2]MINDANAO!$B:$C,2,0)</f>
        <v>CLICK125 FI</v>
      </c>
      <c r="H1710" s="67">
        <v>81070</v>
      </c>
      <c r="I1710" s="63" t="str">
        <f>VLOOKUP(L1710,'[3]NEW LEGEND 2026'!M:S,7,0)</f>
        <v>HONDA</v>
      </c>
      <c r="J1710" s="67" t="s">
        <v>4277</v>
      </c>
      <c r="K1710" s="67" t="s">
        <v>4278</v>
      </c>
      <c r="L1710" s="67" t="s">
        <v>1231</v>
      </c>
      <c r="M1710" s="63" t="str">
        <f>VLOOKUP(D1710,'[3]NEW LEGEND 2026'!G:I,3,0)</f>
        <v>HONDA</v>
      </c>
      <c r="N1710" s="63" t="str">
        <f>VLOOKUP(D1710,'[3]NEW LEGEND 2026'!G:J,4,0)</f>
        <v>GRAY/BLACK</v>
      </c>
      <c r="O1710" s="68" t="str">
        <f t="shared" si="157"/>
        <v>JUL</v>
      </c>
      <c r="P1710" s="68">
        <f t="shared" si="158"/>
        <v>24</v>
      </c>
      <c r="Q1710" s="68">
        <f t="shared" si="159"/>
        <v>2026</v>
      </c>
      <c r="R1710" s="69">
        <f t="shared" si="160"/>
        <v>-174.58967592592671</v>
      </c>
      <c r="S1710" s="69">
        <f t="shared" si="161"/>
        <v>-174.58968750000349</v>
      </c>
      <c r="T1710" s="70" t="str">
        <f t="shared" si="162"/>
        <v>1-30 DAYS</v>
      </c>
      <c r="U1710" s="70" t="str">
        <f t="shared" si="162"/>
        <v>1-30 DAYS</v>
      </c>
    </row>
    <row r="1711" spans="1:21">
      <c r="A1711" s="63" t="str">
        <f>VLOOKUP(L1711,[1]Sheet1!$N:$P,3,0)</f>
        <v>GREATWALL</v>
      </c>
      <c r="B1711" s="66">
        <v>46227.594768518517</v>
      </c>
      <c r="C1711" s="66">
        <v>46227.594756944447</v>
      </c>
      <c r="D1711" s="67" t="s">
        <v>2456</v>
      </c>
      <c r="E1711" s="67" t="s">
        <v>2457</v>
      </c>
      <c r="F1711" s="1">
        <v>1</v>
      </c>
      <c r="G1711" s="63" t="str">
        <f>VLOOKUP(D1711,[2]MINDANAO!$B:$C,2,0)</f>
        <v>CLICK125 FI</v>
      </c>
      <c r="H1711" s="67">
        <v>81070</v>
      </c>
      <c r="I1711" s="63" t="str">
        <f>VLOOKUP(L1711,'[3]NEW LEGEND 2026'!M:S,7,0)</f>
        <v>HONDA</v>
      </c>
      <c r="J1711" s="67" t="s">
        <v>4279</v>
      </c>
      <c r="K1711" s="67" t="s">
        <v>4280</v>
      </c>
      <c r="L1711" s="67" t="s">
        <v>1231</v>
      </c>
      <c r="M1711" s="63" t="str">
        <f>VLOOKUP(D1711,'[3]NEW LEGEND 2026'!G:I,3,0)</f>
        <v>HONDA</v>
      </c>
      <c r="N1711" s="63" t="str">
        <f>VLOOKUP(D1711,'[3]NEW LEGEND 2026'!G:J,4,0)</f>
        <v>BLACK</v>
      </c>
      <c r="O1711" s="68" t="str">
        <f t="shared" si="157"/>
        <v>JUL</v>
      </c>
      <c r="P1711" s="68">
        <f t="shared" si="158"/>
        <v>24</v>
      </c>
      <c r="Q1711" s="68">
        <f t="shared" si="159"/>
        <v>2026</v>
      </c>
      <c r="R1711" s="69">
        <f t="shared" si="160"/>
        <v>-174.594756944447</v>
      </c>
      <c r="S1711" s="69">
        <f t="shared" si="161"/>
        <v>-174.5947685185165</v>
      </c>
      <c r="T1711" s="70" t="str">
        <f t="shared" si="162"/>
        <v>1-30 DAYS</v>
      </c>
      <c r="U1711" s="70" t="str">
        <f t="shared" si="162"/>
        <v>1-30 DAYS</v>
      </c>
    </row>
    <row r="1712" spans="1:21">
      <c r="A1712" s="63" t="str">
        <f>VLOOKUP(L1712,[1]Sheet1!$N:$P,3,0)</f>
        <v>GREATWALL</v>
      </c>
      <c r="B1712" s="66">
        <v>46227.594768518517</v>
      </c>
      <c r="C1712" s="66">
        <v>46227.594756944447</v>
      </c>
      <c r="D1712" s="67" t="s">
        <v>2456</v>
      </c>
      <c r="E1712" s="67" t="s">
        <v>2457</v>
      </c>
      <c r="F1712" s="1">
        <v>1</v>
      </c>
      <c r="G1712" s="63" t="str">
        <f>VLOOKUP(D1712,[2]MINDANAO!$B:$C,2,0)</f>
        <v>CLICK125 FI</v>
      </c>
      <c r="H1712" s="67">
        <v>81070</v>
      </c>
      <c r="I1712" s="63" t="str">
        <f>VLOOKUP(L1712,'[3]NEW LEGEND 2026'!M:S,7,0)</f>
        <v>HONDA</v>
      </c>
      <c r="J1712" s="67" t="s">
        <v>4281</v>
      </c>
      <c r="K1712" s="67" t="s">
        <v>4282</v>
      </c>
      <c r="L1712" s="67" t="s">
        <v>1231</v>
      </c>
      <c r="M1712" s="63" t="str">
        <f>VLOOKUP(D1712,'[3]NEW LEGEND 2026'!G:I,3,0)</f>
        <v>HONDA</v>
      </c>
      <c r="N1712" s="63" t="str">
        <f>VLOOKUP(D1712,'[3]NEW LEGEND 2026'!G:J,4,0)</f>
        <v>BLACK</v>
      </c>
      <c r="O1712" s="68" t="str">
        <f t="shared" si="157"/>
        <v>JUL</v>
      </c>
      <c r="P1712" s="68">
        <f t="shared" si="158"/>
        <v>24</v>
      </c>
      <c r="Q1712" s="68">
        <f t="shared" si="159"/>
        <v>2026</v>
      </c>
      <c r="R1712" s="69">
        <f t="shared" si="160"/>
        <v>-174.594756944447</v>
      </c>
      <c r="S1712" s="69">
        <f t="shared" si="161"/>
        <v>-174.5947685185165</v>
      </c>
      <c r="T1712" s="70" t="str">
        <f t="shared" si="162"/>
        <v>1-30 DAYS</v>
      </c>
      <c r="U1712" s="70" t="str">
        <f t="shared" si="162"/>
        <v>1-30 DAYS</v>
      </c>
    </row>
    <row r="1713" spans="1:21">
      <c r="A1713" s="63" t="str">
        <f>VLOOKUP(L1713,[1]Sheet1!$N:$P,3,0)</f>
        <v>GREATWALL</v>
      </c>
      <c r="B1713" s="66">
        <v>46227.594768518517</v>
      </c>
      <c r="C1713" s="66">
        <v>46227.594756944447</v>
      </c>
      <c r="D1713" s="67" t="s">
        <v>2456</v>
      </c>
      <c r="E1713" s="67" t="s">
        <v>2457</v>
      </c>
      <c r="F1713" s="1">
        <v>1</v>
      </c>
      <c r="G1713" s="63" t="str">
        <f>VLOOKUP(D1713,[2]MINDANAO!$B:$C,2,0)</f>
        <v>CLICK125 FI</v>
      </c>
      <c r="H1713" s="67">
        <v>81070</v>
      </c>
      <c r="I1713" s="63" t="str">
        <f>VLOOKUP(L1713,'[3]NEW LEGEND 2026'!M:S,7,0)</f>
        <v>HONDA</v>
      </c>
      <c r="J1713" s="67" t="s">
        <v>4283</v>
      </c>
      <c r="K1713" s="67" t="s">
        <v>4284</v>
      </c>
      <c r="L1713" s="67" t="s">
        <v>1231</v>
      </c>
      <c r="M1713" s="63" t="str">
        <f>VLOOKUP(D1713,'[3]NEW LEGEND 2026'!G:I,3,0)</f>
        <v>HONDA</v>
      </c>
      <c r="N1713" s="63" t="str">
        <f>VLOOKUP(D1713,'[3]NEW LEGEND 2026'!G:J,4,0)</f>
        <v>BLACK</v>
      </c>
      <c r="O1713" s="68" t="str">
        <f t="shared" si="157"/>
        <v>JUL</v>
      </c>
      <c r="P1713" s="68">
        <f t="shared" si="158"/>
        <v>24</v>
      </c>
      <c r="Q1713" s="68">
        <f t="shared" si="159"/>
        <v>2026</v>
      </c>
      <c r="R1713" s="69">
        <f t="shared" si="160"/>
        <v>-174.594756944447</v>
      </c>
      <c r="S1713" s="69">
        <f t="shared" si="161"/>
        <v>-174.5947685185165</v>
      </c>
      <c r="T1713" s="70" t="str">
        <f t="shared" si="162"/>
        <v>1-30 DAYS</v>
      </c>
      <c r="U1713" s="70" t="str">
        <f t="shared" si="162"/>
        <v>1-30 DAYS</v>
      </c>
    </row>
    <row r="1714" spans="1:21">
      <c r="A1714" s="63" t="str">
        <f>VLOOKUP(L1714,[1]Sheet1!$N:$P,3,0)</f>
        <v>GREATWALL</v>
      </c>
      <c r="B1714" s="66">
        <v>46227.604363425933</v>
      </c>
      <c r="C1714" s="66">
        <v>46227.604351851849</v>
      </c>
      <c r="D1714" s="67" t="s">
        <v>2456</v>
      </c>
      <c r="E1714" s="67" t="s">
        <v>2457</v>
      </c>
      <c r="F1714" s="1">
        <v>1</v>
      </c>
      <c r="G1714" s="63" t="str">
        <f>VLOOKUP(D1714,[2]MINDANAO!$B:$C,2,0)</f>
        <v>CLICK125 FI</v>
      </c>
      <c r="H1714" s="67">
        <v>81070</v>
      </c>
      <c r="I1714" s="63" t="str">
        <f>VLOOKUP(L1714,'[3]NEW LEGEND 2026'!M:S,7,0)</f>
        <v>HONDA</v>
      </c>
      <c r="J1714" s="67" t="s">
        <v>4285</v>
      </c>
      <c r="K1714" s="67" t="s">
        <v>4286</v>
      </c>
      <c r="L1714" s="67" t="s">
        <v>1231</v>
      </c>
      <c r="M1714" s="63" t="str">
        <f>VLOOKUP(D1714,'[3]NEW LEGEND 2026'!G:I,3,0)</f>
        <v>HONDA</v>
      </c>
      <c r="N1714" s="63" t="str">
        <f>VLOOKUP(D1714,'[3]NEW LEGEND 2026'!G:J,4,0)</f>
        <v>BLACK</v>
      </c>
      <c r="O1714" s="68" t="str">
        <f t="shared" si="157"/>
        <v>JUL</v>
      </c>
      <c r="P1714" s="68">
        <f t="shared" si="158"/>
        <v>24</v>
      </c>
      <c r="Q1714" s="68">
        <f t="shared" si="159"/>
        <v>2026</v>
      </c>
      <c r="R1714" s="69">
        <f t="shared" si="160"/>
        <v>-174.60435185184906</v>
      </c>
      <c r="S1714" s="69">
        <f t="shared" si="161"/>
        <v>-174.60436342593312</v>
      </c>
      <c r="T1714" s="70" t="str">
        <f t="shared" si="162"/>
        <v>1-30 DAYS</v>
      </c>
      <c r="U1714" s="70" t="str">
        <f t="shared" si="162"/>
        <v>1-30 DAYS</v>
      </c>
    </row>
    <row r="1715" spans="1:21">
      <c r="A1715" s="63" t="str">
        <f>VLOOKUP(L1715,[1]Sheet1!$N:$P,3,0)</f>
        <v>GREATWALL</v>
      </c>
      <c r="B1715" s="66">
        <v>46227.604363425933</v>
      </c>
      <c r="C1715" s="66">
        <v>46227.604351851849</v>
      </c>
      <c r="D1715" s="67" t="s">
        <v>2456</v>
      </c>
      <c r="E1715" s="67" t="s">
        <v>2457</v>
      </c>
      <c r="F1715" s="1">
        <v>1</v>
      </c>
      <c r="G1715" s="63" t="str">
        <f>VLOOKUP(D1715,[2]MINDANAO!$B:$C,2,0)</f>
        <v>CLICK125 FI</v>
      </c>
      <c r="H1715" s="67">
        <v>81070</v>
      </c>
      <c r="I1715" s="63" t="str">
        <f>VLOOKUP(L1715,'[3]NEW LEGEND 2026'!M:S,7,0)</f>
        <v>HONDA</v>
      </c>
      <c r="J1715" s="67" t="s">
        <v>4287</v>
      </c>
      <c r="K1715" s="67" t="s">
        <v>4288</v>
      </c>
      <c r="L1715" s="67" t="s">
        <v>1231</v>
      </c>
      <c r="M1715" s="63" t="str">
        <f>VLOOKUP(D1715,'[3]NEW LEGEND 2026'!G:I,3,0)</f>
        <v>HONDA</v>
      </c>
      <c r="N1715" s="63" t="str">
        <f>VLOOKUP(D1715,'[3]NEW LEGEND 2026'!G:J,4,0)</f>
        <v>BLACK</v>
      </c>
      <c r="O1715" s="68" t="str">
        <f t="shared" si="157"/>
        <v>JUL</v>
      </c>
      <c r="P1715" s="68">
        <f t="shared" si="158"/>
        <v>24</v>
      </c>
      <c r="Q1715" s="68">
        <f t="shared" si="159"/>
        <v>2026</v>
      </c>
      <c r="R1715" s="69">
        <f t="shared" si="160"/>
        <v>-174.60435185184906</v>
      </c>
      <c r="S1715" s="69">
        <f t="shared" si="161"/>
        <v>-174.60436342593312</v>
      </c>
      <c r="T1715" s="70" t="str">
        <f t="shared" si="162"/>
        <v>1-30 DAYS</v>
      </c>
      <c r="U1715" s="70" t="str">
        <f t="shared" si="162"/>
        <v>1-30 DAYS</v>
      </c>
    </row>
    <row r="1716" spans="1:21">
      <c r="A1716" s="63" t="str">
        <f>VLOOKUP(L1716,[1]Sheet1!$N:$P,3,0)</f>
        <v>GREATWALL</v>
      </c>
      <c r="B1716" s="66">
        <v>46227.604363425933</v>
      </c>
      <c r="C1716" s="66">
        <v>46227.604351851849</v>
      </c>
      <c r="D1716" s="67" t="s">
        <v>2456</v>
      </c>
      <c r="E1716" s="67" t="s">
        <v>2457</v>
      </c>
      <c r="F1716" s="1">
        <v>1</v>
      </c>
      <c r="G1716" s="63" t="str">
        <f>VLOOKUP(D1716,[2]MINDANAO!$B:$C,2,0)</f>
        <v>CLICK125 FI</v>
      </c>
      <c r="H1716" s="67">
        <v>81070</v>
      </c>
      <c r="I1716" s="63" t="str">
        <f>VLOOKUP(L1716,'[3]NEW LEGEND 2026'!M:S,7,0)</f>
        <v>HONDA</v>
      </c>
      <c r="J1716" s="67" t="s">
        <v>4289</v>
      </c>
      <c r="K1716" s="67" t="s">
        <v>4290</v>
      </c>
      <c r="L1716" s="67" t="s">
        <v>1231</v>
      </c>
      <c r="M1716" s="63" t="str">
        <f>VLOOKUP(D1716,'[3]NEW LEGEND 2026'!G:I,3,0)</f>
        <v>HONDA</v>
      </c>
      <c r="N1716" s="63" t="str">
        <f>VLOOKUP(D1716,'[3]NEW LEGEND 2026'!G:J,4,0)</f>
        <v>BLACK</v>
      </c>
      <c r="O1716" s="68" t="str">
        <f t="shared" si="157"/>
        <v>JUL</v>
      </c>
      <c r="P1716" s="68">
        <f t="shared" si="158"/>
        <v>24</v>
      </c>
      <c r="Q1716" s="68">
        <f t="shared" si="159"/>
        <v>2026</v>
      </c>
      <c r="R1716" s="69">
        <f t="shared" si="160"/>
        <v>-174.60435185184906</v>
      </c>
      <c r="S1716" s="69">
        <f t="shared" si="161"/>
        <v>-174.60436342593312</v>
      </c>
      <c r="T1716" s="70" t="str">
        <f t="shared" si="162"/>
        <v>1-30 DAYS</v>
      </c>
      <c r="U1716" s="70" t="str">
        <f t="shared" si="162"/>
        <v>1-30 DAYS</v>
      </c>
    </row>
    <row r="1717" spans="1:21">
      <c r="A1717" s="63" t="str">
        <f>VLOOKUP(L1717,[1]Sheet1!$N:$P,3,0)</f>
        <v>GREATWALL</v>
      </c>
      <c r="B1717" s="66">
        <v>46227.604363425933</v>
      </c>
      <c r="C1717" s="66">
        <v>46227.604351851849</v>
      </c>
      <c r="D1717" s="67" t="s">
        <v>2456</v>
      </c>
      <c r="E1717" s="67" t="s">
        <v>2457</v>
      </c>
      <c r="F1717" s="1">
        <v>1</v>
      </c>
      <c r="G1717" s="63" t="str">
        <f>VLOOKUP(D1717,[2]MINDANAO!$B:$C,2,0)</f>
        <v>CLICK125 FI</v>
      </c>
      <c r="H1717" s="67">
        <v>81070</v>
      </c>
      <c r="I1717" s="63" t="str">
        <f>VLOOKUP(L1717,'[3]NEW LEGEND 2026'!M:S,7,0)</f>
        <v>HONDA</v>
      </c>
      <c r="J1717" s="67" t="s">
        <v>4291</v>
      </c>
      <c r="K1717" s="67" t="s">
        <v>4292</v>
      </c>
      <c r="L1717" s="67" t="s">
        <v>1231</v>
      </c>
      <c r="M1717" s="63" t="str">
        <f>VLOOKUP(D1717,'[3]NEW LEGEND 2026'!G:I,3,0)</f>
        <v>HONDA</v>
      </c>
      <c r="N1717" s="63" t="str">
        <f>VLOOKUP(D1717,'[3]NEW LEGEND 2026'!G:J,4,0)</f>
        <v>BLACK</v>
      </c>
      <c r="O1717" s="68" t="str">
        <f t="shared" si="157"/>
        <v>JUL</v>
      </c>
      <c r="P1717" s="68">
        <f t="shared" si="158"/>
        <v>24</v>
      </c>
      <c r="Q1717" s="68">
        <f t="shared" si="159"/>
        <v>2026</v>
      </c>
      <c r="R1717" s="69">
        <f t="shared" si="160"/>
        <v>-174.60435185184906</v>
      </c>
      <c r="S1717" s="69">
        <f t="shared" si="161"/>
        <v>-174.60436342593312</v>
      </c>
      <c r="T1717" s="70" t="str">
        <f t="shared" si="162"/>
        <v>1-30 DAYS</v>
      </c>
      <c r="U1717" s="70" t="str">
        <f t="shared" si="162"/>
        <v>1-30 DAYS</v>
      </c>
    </row>
    <row r="1718" spans="1:21">
      <c r="A1718" s="63" t="str">
        <f>VLOOKUP(L1718,[1]Sheet1!$N:$P,3,0)</f>
        <v>M1 NABUNTURAN</v>
      </c>
      <c r="B1718" s="66">
        <v>46227.573854166672</v>
      </c>
      <c r="C1718" s="66">
        <v>46227.609282407408</v>
      </c>
      <c r="D1718" s="67" t="s">
        <v>1007</v>
      </c>
      <c r="E1718" s="67" t="s">
        <v>1008</v>
      </c>
      <c r="F1718" s="1">
        <v>1</v>
      </c>
      <c r="G1718" s="63" t="str">
        <f>VLOOKUP(D1718,[2]MINDANAO!$B:$C,2,0)</f>
        <v>XRM DUAL SPORTS FI(DS)</v>
      </c>
      <c r="H1718" s="67">
        <v>70950</v>
      </c>
      <c r="I1718" s="63" t="str">
        <f>VLOOKUP(L1718,'[3]NEW LEGEND 2026'!M:S,7,0)</f>
        <v>MUTI</v>
      </c>
      <c r="J1718" s="67" t="s">
        <v>4293</v>
      </c>
      <c r="K1718" s="67" t="s">
        <v>4294</v>
      </c>
      <c r="L1718" s="67" t="s">
        <v>371</v>
      </c>
      <c r="M1718" s="63" t="str">
        <f>VLOOKUP(D1718,'[3]NEW LEGEND 2026'!G:I,3,0)</f>
        <v>HONDA</v>
      </c>
      <c r="N1718" s="63" t="str">
        <f>VLOOKUP(D1718,'[3]NEW LEGEND 2026'!G:J,4,0)</f>
        <v>BLACK</v>
      </c>
      <c r="O1718" s="68" t="str">
        <f t="shared" si="157"/>
        <v>JUL</v>
      </c>
      <c r="P1718" s="68">
        <f t="shared" si="158"/>
        <v>24</v>
      </c>
      <c r="Q1718" s="68">
        <f t="shared" si="159"/>
        <v>2026</v>
      </c>
      <c r="R1718" s="69">
        <f t="shared" si="160"/>
        <v>-174.60928240740759</v>
      </c>
      <c r="S1718" s="69">
        <f t="shared" si="161"/>
        <v>-174.57385416667239</v>
      </c>
      <c r="T1718" s="70" t="str">
        <f t="shared" si="162"/>
        <v>1-30 DAYS</v>
      </c>
      <c r="U1718" s="70" t="str">
        <f t="shared" si="162"/>
        <v>1-30 DAYS</v>
      </c>
    </row>
    <row r="1719" spans="1:21">
      <c r="A1719" s="63" t="str">
        <f>VLOOKUP(L1719,[1]Sheet1!$N:$P,3,0)</f>
        <v>GREATWALL</v>
      </c>
      <c r="B1719" s="66">
        <v>46227.609976851847</v>
      </c>
      <c r="C1719" s="66">
        <v>46227.609965277778</v>
      </c>
      <c r="D1719" s="67" t="s">
        <v>2456</v>
      </c>
      <c r="E1719" s="67" t="s">
        <v>2457</v>
      </c>
      <c r="F1719" s="1">
        <v>1</v>
      </c>
      <c r="G1719" s="63" t="str">
        <f>VLOOKUP(D1719,[2]MINDANAO!$B:$C,2,0)</f>
        <v>CLICK125 FI</v>
      </c>
      <c r="H1719" s="67">
        <v>81070</v>
      </c>
      <c r="I1719" s="63" t="str">
        <f>VLOOKUP(L1719,'[3]NEW LEGEND 2026'!M:S,7,0)</f>
        <v>HONDA</v>
      </c>
      <c r="J1719" s="67" t="s">
        <v>4295</v>
      </c>
      <c r="K1719" s="67" t="s">
        <v>4296</v>
      </c>
      <c r="L1719" s="67" t="s">
        <v>1231</v>
      </c>
      <c r="M1719" s="63" t="str">
        <f>VLOOKUP(D1719,'[3]NEW LEGEND 2026'!G:I,3,0)</f>
        <v>HONDA</v>
      </c>
      <c r="N1719" s="63" t="str">
        <f>VLOOKUP(D1719,'[3]NEW LEGEND 2026'!G:J,4,0)</f>
        <v>BLACK</v>
      </c>
      <c r="O1719" s="68" t="str">
        <f t="shared" si="157"/>
        <v>JUL</v>
      </c>
      <c r="P1719" s="68">
        <f t="shared" si="158"/>
        <v>24</v>
      </c>
      <c r="Q1719" s="68">
        <f t="shared" si="159"/>
        <v>2026</v>
      </c>
      <c r="R1719" s="69">
        <f t="shared" si="160"/>
        <v>-174.60996527777752</v>
      </c>
      <c r="S1719" s="69">
        <f t="shared" si="161"/>
        <v>-174.60997685184702</v>
      </c>
      <c r="T1719" s="70" t="str">
        <f t="shared" si="162"/>
        <v>1-30 DAYS</v>
      </c>
      <c r="U1719" s="70" t="str">
        <f t="shared" si="162"/>
        <v>1-30 DAYS</v>
      </c>
    </row>
    <row r="1720" spans="1:21">
      <c r="A1720" s="63" t="str">
        <f>VLOOKUP(L1720,[1]Sheet1!$N:$P,3,0)</f>
        <v>GREATWALL</v>
      </c>
      <c r="B1720" s="66">
        <v>46227.609976851847</v>
      </c>
      <c r="C1720" s="66">
        <v>46227.609965277778</v>
      </c>
      <c r="D1720" s="67" t="s">
        <v>2456</v>
      </c>
      <c r="E1720" s="67" t="s">
        <v>2457</v>
      </c>
      <c r="F1720" s="1">
        <v>1</v>
      </c>
      <c r="G1720" s="63" t="str">
        <f>VLOOKUP(D1720,[2]MINDANAO!$B:$C,2,0)</f>
        <v>CLICK125 FI</v>
      </c>
      <c r="H1720" s="67">
        <v>81070</v>
      </c>
      <c r="I1720" s="63" t="str">
        <f>VLOOKUP(L1720,'[3]NEW LEGEND 2026'!M:S,7,0)</f>
        <v>HONDA</v>
      </c>
      <c r="J1720" s="67" t="s">
        <v>4297</v>
      </c>
      <c r="K1720" s="67" t="s">
        <v>4298</v>
      </c>
      <c r="L1720" s="67" t="s">
        <v>1231</v>
      </c>
      <c r="M1720" s="63" t="str">
        <f>VLOOKUP(D1720,'[3]NEW LEGEND 2026'!G:I,3,0)</f>
        <v>HONDA</v>
      </c>
      <c r="N1720" s="63" t="str">
        <f>VLOOKUP(D1720,'[3]NEW LEGEND 2026'!G:J,4,0)</f>
        <v>BLACK</v>
      </c>
      <c r="O1720" s="68" t="str">
        <f t="shared" si="157"/>
        <v>JUL</v>
      </c>
      <c r="P1720" s="68">
        <f t="shared" si="158"/>
        <v>24</v>
      </c>
      <c r="Q1720" s="68">
        <f t="shared" si="159"/>
        <v>2026</v>
      </c>
      <c r="R1720" s="69">
        <f t="shared" si="160"/>
        <v>-174.60996527777752</v>
      </c>
      <c r="S1720" s="69">
        <f t="shared" si="161"/>
        <v>-174.60997685184702</v>
      </c>
      <c r="T1720" s="70" t="str">
        <f t="shared" si="162"/>
        <v>1-30 DAYS</v>
      </c>
      <c r="U1720" s="70" t="str">
        <f t="shared" si="162"/>
        <v>1-30 DAYS</v>
      </c>
    </row>
    <row r="1721" spans="1:21">
      <c r="A1721" s="63" t="str">
        <f>VLOOKUP(L1721,[1]Sheet1!$N:$P,3,0)</f>
        <v>GREATWALL</v>
      </c>
      <c r="B1721" s="66">
        <v>46227.609976851847</v>
      </c>
      <c r="C1721" s="66">
        <v>46227.609965277778</v>
      </c>
      <c r="D1721" s="67" t="s">
        <v>2456</v>
      </c>
      <c r="E1721" s="67" t="s">
        <v>2457</v>
      </c>
      <c r="F1721" s="1">
        <v>1</v>
      </c>
      <c r="G1721" s="63" t="str">
        <f>VLOOKUP(D1721,[2]MINDANAO!$B:$C,2,0)</f>
        <v>CLICK125 FI</v>
      </c>
      <c r="H1721" s="67">
        <v>81070</v>
      </c>
      <c r="I1721" s="63" t="str">
        <f>VLOOKUP(L1721,'[3]NEW LEGEND 2026'!M:S,7,0)</f>
        <v>HONDA</v>
      </c>
      <c r="J1721" s="67" t="s">
        <v>4299</v>
      </c>
      <c r="K1721" s="67" t="s">
        <v>4300</v>
      </c>
      <c r="L1721" s="67" t="s">
        <v>1231</v>
      </c>
      <c r="M1721" s="63" t="str">
        <f>VLOOKUP(D1721,'[3]NEW LEGEND 2026'!G:I,3,0)</f>
        <v>HONDA</v>
      </c>
      <c r="N1721" s="63" t="str">
        <f>VLOOKUP(D1721,'[3]NEW LEGEND 2026'!G:J,4,0)</f>
        <v>BLACK</v>
      </c>
      <c r="O1721" s="68" t="str">
        <f t="shared" si="157"/>
        <v>JUL</v>
      </c>
      <c r="P1721" s="68">
        <f t="shared" si="158"/>
        <v>24</v>
      </c>
      <c r="Q1721" s="68">
        <f t="shared" si="159"/>
        <v>2026</v>
      </c>
      <c r="R1721" s="69">
        <f t="shared" si="160"/>
        <v>-174.60996527777752</v>
      </c>
      <c r="S1721" s="69">
        <f t="shared" si="161"/>
        <v>-174.60997685184702</v>
      </c>
      <c r="T1721" s="70" t="str">
        <f t="shared" si="162"/>
        <v>1-30 DAYS</v>
      </c>
      <c r="U1721" s="70" t="str">
        <f t="shared" si="162"/>
        <v>1-30 DAYS</v>
      </c>
    </row>
    <row r="1722" spans="1:21">
      <c r="A1722" s="63" t="str">
        <f>VLOOKUP(L1722,[1]Sheet1!$N:$P,3,0)</f>
        <v>GREATWALL</v>
      </c>
      <c r="B1722" s="66">
        <v>46227.619849537034</v>
      </c>
      <c r="C1722" s="66">
        <v>46227.619837962957</v>
      </c>
      <c r="D1722" s="67" t="s">
        <v>2456</v>
      </c>
      <c r="E1722" s="67" t="s">
        <v>2457</v>
      </c>
      <c r="F1722" s="1">
        <v>1</v>
      </c>
      <c r="G1722" s="63" t="str">
        <f>VLOOKUP(D1722,[2]MINDANAO!$B:$C,2,0)</f>
        <v>CLICK125 FI</v>
      </c>
      <c r="H1722" s="67">
        <v>81070</v>
      </c>
      <c r="I1722" s="63" t="str">
        <f>VLOOKUP(L1722,'[3]NEW LEGEND 2026'!M:S,7,0)</f>
        <v>HONDA</v>
      </c>
      <c r="J1722" s="67" t="s">
        <v>4301</v>
      </c>
      <c r="K1722" s="67" t="s">
        <v>4302</v>
      </c>
      <c r="L1722" s="67" t="s">
        <v>1231</v>
      </c>
      <c r="M1722" s="63" t="str">
        <f>VLOOKUP(D1722,'[3]NEW LEGEND 2026'!G:I,3,0)</f>
        <v>HONDA</v>
      </c>
      <c r="N1722" s="63" t="str">
        <f>VLOOKUP(D1722,'[3]NEW LEGEND 2026'!G:J,4,0)</f>
        <v>BLACK</v>
      </c>
      <c r="O1722" s="68" t="str">
        <f t="shared" si="157"/>
        <v>JUL</v>
      </c>
      <c r="P1722" s="68">
        <f t="shared" si="158"/>
        <v>24</v>
      </c>
      <c r="Q1722" s="68">
        <f t="shared" si="159"/>
        <v>2026</v>
      </c>
      <c r="R1722" s="69">
        <f t="shared" si="160"/>
        <v>-174.61983796295681</v>
      </c>
      <c r="S1722" s="69">
        <f t="shared" si="161"/>
        <v>-174.61984953703359</v>
      </c>
      <c r="T1722" s="70" t="str">
        <f t="shared" si="162"/>
        <v>1-30 DAYS</v>
      </c>
      <c r="U1722" s="70" t="str">
        <f t="shared" si="162"/>
        <v>1-30 DAYS</v>
      </c>
    </row>
    <row r="1723" spans="1:21">
      <c r="A1723" s="63" t="str">
        <f>VLOOKUP(L1723,[1]Sheet1!$N:$P,3,0)</f>
        <v>GREATWALL</v>
      </c>
      <c r="B1723" s="66">
        <v>46227.619849537034</v>
      </c>
      <c r="C1723" s="66">
        <v>46227.619837962957</v>
      </c>
      <c r="D1723" s="67" t="s">
        <v>2456</v>
      </c>
      <c r="E1723" s="67" t="s">
        <v>2457</v>
      </c>
      <c r="F1723" s="1">
        <v>1</v>
      </c>
      <c r="G1723" s="63" t="str">
        <f>VLOOKUP(D1723,[2]MINDANAO!$B:$C,2,0)</f>
        <v>CLICK125 FI</v>
      </c>
      <c r="H1723" s="67">
        <v>81070</v>
      </c>
      <c r="I1723" s="63" t="str">
        <f>VLOOKUP(L1723,'[3]NEW LEGEND 2026'!M:S,7,0)</f>
        <v>HONDA</v>
      </c>
      <c r="J1723" s="67" t="s">
        <v>4303</v>
      </c>
      <c r="K1723" s="67" t="s">
        <v>4304</v>
      </c>
      <c r="L1723" s="67" t="s">
        <v>1231</v>
      </c>
      <c r="M1723" s="63" t="str">
        <f>VLOOKUP(D1723,'[3]NEW LEGEND 2026'!G:I,3,0)</f>
        <v>HONDA</v>
      </c>
      <c r="N1723" s="63" t="str">
        <f>VLOOKUP(D1723,'[3]NEW LEGEND 2026'!G:J,4,0)</f>
        <v>BLACK</v>
      </c>
      <c r="O1723" s="68" t="str">
        <f t="shared" si="157"/>
        <v>JUL</v>
      </c>
      <c r="P1723" s="68">
        <f t="shared" si="158"/>
        <v>24</v>
      </c>
      <c r="Q1723" s="68">
        <f t="shared" si="159"/>
        <v>2026</v>
      </c>
      <c r="R1723" s="69">
        <f t="shared" si="160"/>
        <v>-174.61983796295681</v>
      </c>
      <c r="S1723" s="69">
        <f t="shared" si="161"/>
        <v>-174.61984953703359</v>
      </c>
      <c r="T1723" s="70" t="str">
        <f t="shared" si="162"/>
        <v>1-30 DAYS</v>
      </c>
      <c r="U1723" s="70" t="str">
        <f t="shared" si="162"/>
        <v>1-30 DAYS</v>
      </c>
    </row>
    <row r="1724" spans="1:21">
      <c r="A1724" s="63" t="str">
        <f>VLOOKUP(L1724,[1]Sheet1!$N:$P,3,0)</f>
        <v>GREATWALL</v>
      </c>
      <c r="B1724" s="66">
        <v>46227.619849537034</v>
      </c>
      <c r="C1724" s="66">
        <v>46227.619837962957</v>
      </c>
      <c r="D1724" s="67" t="s">
        <v>2456</v>
      </c>
      <c r="E1724" s="67" t="s">
        <v>2457</v>
      </c>
      <c r="F1724" s="1">
        <v>1</v>
      </c>
      <c r="G1724" s="63" t="str">
        <f>VLOOKUP(D1724,[2]MINDANAO!$B:$C,2,0)</f>
        <v>CLICK125 FI</v>
      </c>
      <c r="H1724" s="67">
        <v>81070</v>
      </c>
      <c r="I1724" s="63" t="str">
        <f>VLOOKUP(L1724,'[3]NEW LEGEND 2026'!M:S,7,0)</f>
        <v>HONDA</v>
      </c>
      <c r="J1724" s="67" t="s">
        <v>4305</v>
      </c>
      <c r="K1724" s="67" t="s">
        <v>4306</v>
      </c>
      <c r="L1724" s="67" t="s">
        <v>1231</v>
      </c>
      <c r="M1724" s="63" t="str">
        <f>VLOOKUP(D1724,'[3]NEW LEGEND 2026'!G:I,3,0)</f>
        <v>HONDA</v>
      </c>
      <c r="N1724" s="63" t="str">
        <f>VLOOKUP(D1724,'[3]NEW LEGEND 2026'!G:J,4,0)</f>
        <v>BLACK</v>
      </c>
      <c r="O1724" s="68" t="str">
        <f t="shared" si="157"/>
        <v>JUL</v>
      </c>
      <c r="P1724" s="68">
        <f t="shared" si="158"/>
        <v>24</v>
      </c>
      <c r="Q1724" s="68">
        <f t="shared" si="159"/>
        <v>2026</v>
      </c>
      <c r="R1724" s="69">
        <f t="shared" si="160"/>
        <v>-174.61983796295681</v>
      </c>
      <c r="S1724" s="69">
        <f t="shared" si="161"/>
        <v>-174.61984953703359</v>
      </c>
      <c r="T1724" s="70" t="str">
        <f t="shared" si="162"/>
        <v>1-30 DAYS</v>
      </c>
      <c r="U1724" s="70" t="str">
        <f t="shared" si="162"/>
        <v>1-30 DAYS</v>
      </c>
    </row>
    <row r="1725" spans="1:21">
      <c r="A1725" s="63" t="str">
        <f>VLOOKUP(L1725,[1]Sheet1!$N:$P,3,0)</f>
        <v>M2 TAGUM 2</v>
      </c>
      <c r="B1725" s="66">
        <v>46227.646793981483</v>
      </c>
      <c r="C1725" s="66">
        <v>46227.646793981483</v>
      </c>
      <c r="D1725" s="67" t="s">
        <v>1007</v>
      </c>
      <c r="E1725" s="67" t="s">
        <v>1008</v>
      </c>
      <c r="F1725" s="1">
        <v>1</v>
      </c>
      <c r="G1725" s="63" t="str">
        <f>VLOOKUP(D1725,[2]MINDANAO!$B:$C,2,0)</f>
        <v>XRM DUAL SPORTS FI(DS)</v>
      </c>
      <c r="H1725" s="67">
        <v>70950</v>
      </c>
      <c r="I1725" s="63" t="str">
        <f>VLOOKUP(L1725,'[3]NEW LEGEND 2026'!M:S,7,0)</f>
        <v>ULTIMATE</v>
      </c>
      <c r="J1725" s="67" t="s">
        <v>4307</v>
      </c>
      <c r="K1725" s="67" t="s">
        <v>4308</v>
      </c>
      <c r="L1725" s="67" t="s">
        <v>747</v>
      </c>
      <c r="M1725" s="63" t="str">
        <f>VLOOKUP(D1725,'[3]NEW LEGEND 2026'!G:I,3,0)</f>
        <v>HONDA</v>
      </c>
      <c r="N1725" s="63" t="str">
        <f>VLOOKUP(D1725,'[3]NEW LEGEND 2026'!G:J,4,0)</f>
        <v>BLACK</v>
      </c>
      <c r="O1725" s="68" t="str">
        <f t="shared" si="157"/>
        <v>JUL</v>
      </c>
      <c r="P1725" s="68">
        <f t="shared" si="158"/>
        <v>24</v>
      </c>
      <c r="Q1725" s="68">
        <f t="shared" si="159"/>
        <v>2026</v>
      </c>
      <c r="R1725" s="69">
        <f t="shared" si="160"/>
        <v>-174.64679398148292</v>
      </c>
      <c r="S1725" s="69">
        <f t="shared" si="161"/>
        <v>-174.64679398148292</v>
      </c>
      <c r="T1725" s="70" t="str">
        <f t="shared" si="162"/>
        <v>1-30 DAYS</v>
      </c>
      <c r="U1725" s="70" t="str">
        <f t="shared" si="162"/>
        <v>1-30 DAYS</v>
      </c>
    </row>
    <row r="1726" spans="1:21">
      <c r="A1726" s="63" t="str">
        <f>VLOOKUP(L1726,[1]Sheet1!$N:$P,3,0)</f>
        <v>M1 BANSALAN</v>
      </c>
      <c r="B1726" s="66">
        <v>46220.659930555557</v>
      </c>
      <c r="C1726" s="66">
        <v>46227.655925925923</v>
      </c>
      <c r="D1726" s="67" t="s">
        <v>700</v>
      </c>
      <c r="E1726" s="67" t="s">
        <v>701</v>
      </c>
      <c r="F1726" s="1">
        <v>1</v>
      </c>
      <c r="G1726" s="63" t="str">
        <f>VLOOKUP(D1726,[2]MINDANAO!$B:$C,2,0)</f>
        <v>WIZARD</v>
      </c>
      <c r="H1726" s="67">
        <v>35116.07</v>
      </c>
      <c r="I1726" s="63" t="str">
        <f>VLOOKUP(L1726,'[3]NEW LEGEND 2026'!M:S,7,0)</f>
        <v>MUTI</v>
      </c>
      <c r="J1726" s="67" t="s">
        <v>4309</v>
      </c>
      <c r="K1726" s="67" t="s">
        <v>4310</v>
      </c>
      <c r="L1726" s="67" t="s">
        <v>900</v>
      </c>
      <c r="M1726" s="63" t="str">
        <f>VLOOKUP(D1726,'[3]NEW LEGEND 2026'!G:I,3,0)</f>
        <v>SKYGO</v>
      </c>
      <c r="N1726" s="63" t="str">
        <f>VLOOKUP(D1726,'[3]NEW LEGEND 2026'!G:J,4,0)</f>
        <v>RED</v>
      </c>
      <c r="O1726" s="68" t="str">
        <f t="shared" si="157"/>
        <v>JUL</v>
      </c>
      <c r="P1726" s="68">
        <f t="shared" si="158"/>
        <v>24</v>
      </c>
      <c r="Q1726" s="68">
        <f t="shared" si="159"/>
        <v>2026</v>
      </c>
      <c r="R1726" s="69">
        <f t="shared" si="160"/>
        <v>-174.65592592592293</v>
      </c>
      <c r="S1726" s="69">
        <f t="shared" si="161"/>
        <v>-167.65993055555737</v>
      </c>
      <c r="T1726" s="70" t="str">
        <f t="shared" si="162"/>
        <v>1-30 DAYS</v>
      </c>
      <c r="U1726" s="70" t="str">
        <f t="shared" si="162"/>
        <v>1-30 DAYS</v>
      </c>
    </row>
    <row r="1727" spans="1:21">
      <c r="A1727" s="63" t="str">
        <f>VLOOKUP(L1727,[1]Sheet1!$N:$P,3,0)</f>
        <v>M1 BANSALAN</v>
      </c>
      <c r="B1727" s="66">
        <v>46225.571458333332</v>
      </c>
      <c r="C1727" s="66">
        <v>46227.655925925923</v>
      </c>
      <c r="D1727" s="67" t="s">
        <v>1273</v>
      </c>
      <c r="E1727" s="67" t="s">
        <v>1274</v>
      </c>
      <c r="F1727" s="1">
        <v>1</v>
      </c>
      <c r="G1727" s="63" t="str">
        <f>VLOOKUP(D1727,[2]MINDANAO!$B:$C,2,0)</f>
        <v>BEAT FI PREM</v>
      </c>
      <c r="H1727" s="67">
        <v>72808</v>
      </c>
      <c r="I1727" s="63" t="str">
        <f>VLOOKUP(L1727,'[3]NEW LEGEND 2026'!M:S,7,0)</f>
        <v>MUTI</v>
      </c>
      <c r="J1727" s="67" t="s">
        <v>4311</v>
      </c>
      <c r="K1727" s="67" t="s">
        <v>4312</v>
      </c>
      <c r="L1727" s="67" t="s">
        <v>900</v>
      </c>
      <c r="M1727" s="63" t="str">
        <f>VLOOKUP(D1727,'[3]NEW LEGEND 2026'!G:I,3,0)</f>
        <v>HONDA</v>
      </c>
      <c r="N1727" s="63" t="str">
        <f>VLOOKUP(D1727,'[3]NEW LEGEND 2026'!G:J,4,0)</f>
        <v>GRAY</v>
      </c>
      <c r="O1727" s="68" t="str">
        <f t="shared" si="157"/>
        <v>JUL</v>
      </c>
      <c r="P1727" s="68">
        <f t="shared" si="158"/>
        <v>24</v>
      </c>
      <c r="Q1727" s="68">
        <f t="shared" si="159"/>
        <v>2026</v>
      </c>
      <c r="R1727" s="69">
        <f t="shared" si="160"/>
        <v>-174.65592592592293</v>
      </c>
      <c r="S1727" s="69">
        <f t="shared" si="161"/>
        <v>-172.57145833333198</v>
      </c>
      <c r="T1727" s="70" t="str">
        <f t="shared" si="162"/>
        <v>1-30 DAYS</v>
      </c>
      <c r="U1727" s="70" t="str">
        <f t="shared" si="162"/>
        <v>1-30 DAYS</v>
      </c>
    </row>
    <row r="1728" spans="1:21">
      <c r="A1728" s="63" t="str">
        <f>VLOOKUP(L1728,[1]Sheet1!$N:$P,3,0)</f>
        <v>M1 MLANG</v>
      </c>
      <c r="B1728" s="66">
        <v>46227.679675925923</v>
      </c>
      <c r="C1728" s="66">
        <v>46227.679675925923</v>
      </c>
      <c r="D1728" s="67" t="s">
        <v>2283</v>
      </c>
      <c r="E1728" s="67" t="s">
        <v>2284</v>
      </c>
      <c r="F1728" s="1">
        <v>1</v>
      </c>
      <c r="G1728" s="63" t="str">
        <f>VLOOKUP(D1728,[2]MINDANAO!$B:$C,2,0)</f>
        <v>BAJAJ RE 4S FI</v>
      </c>
      <c r="H1728" s="67">
        <v>187000</v>
      </c>
      <c r="I1728" s="63" t="str">
        <f>VLOOKUP(L1728,'[3]NEW LEGEND 2026'!M:S,7,0)</f>
        <v>MUTI</v>
      </c>
      <c r="J1728" s="67" t="s">
        <v>4313</v>
      </c>
      <c r="K1728" s="67" t="s">
        <v>4314</v>
      </c>
      <c r="L1728" s="67" t="s">
        <v>537</v>
      </c>
      <c r="M1728" s="63" t="str">
        <f>VLOOKUP(D1728,'[3]NEW LEGEND 2026'!G:I,3,0)</f>
        <v>TRIMOTORS</v>
      </c>
      <c r="N1728" s="63" t="str">
        <f>VLOOKUP(D1728,'[3]NEW LEGEND 2026'!G:J,4,0)</f>
        <v>RED</v>
      </c>
      <c r="O1728" s="68" t="str">
        <f t="shared" si="157"/>
        <v>JUL</v>
      </c>
      <c r="P1728" s="68">
        <f t="shared" si="158"/>
        <v>24</v>
      </c>
      <c r="Q1728" s="68">
        <f t="shared" si="159"/>
        <v>2026</v>
      </c>
      <c r="R1728" s="69">
        <f t="shared" si="160"/>
        <v>-174.67967592592322</v>
      </c>
      <c r="S1728" s="69">
        <f t="shared" si="161"/>
        <v>-174.67967592592322</v>
      </c>
      <c r="T1728" s="70" t="str">
        <f t="shared" si="162"/>
        <v>1-30 DAYS</v>
      </c>
      <c r="U1728" s="70" t="str">
        <f t="shared" si="162"/>
        <v>1-30 DAYS</v>
      </c>
    </row>
    <row r="1729" spans="1:21">
      <c r="A1729" s="63" t="str">
        <f>VLOOKUP(L1729,[1]Sheet1!$N:$P,3,0)</f>
        <v>GREATWALL</v>
      </c>
      <c r="B1729" s="66">
        <v>46227.683576388888</v>
      </c>
      <c r="C1729" s="66">
        <v>46227.683576388888</v>
      </c>
      <c r="D1729" s="67" t="s">
        <v>1492</v>
      </c>
      <c r="E1729" s="67" t="s">
        <v>1493</v>
      </c>
      <c r="F1729" s="1">
        <v>1</v>
      </c>
      <c r="G1729" s="63" t="str">
        <f>VLOOKUP(D1729,[2]MINDANAO!$B:$C,2,0)</f>
        <v>BEAT FI PREM</v>
      </c>
      <c r="H1729" s="67">
        <v>72250</v>
      </c>
      <c r="I1729" s="63" t="str">
        <f>VLOOKUP(L1729,'[3]NEW LEGEND 2026'!M:S,7,0)</f>
        <v>HONDA</v>
      </c>
      <c r="J1729" s="67" t="s">
        <v>4315</v>
      </c>
      <c r="K1729" s="67" t="s">
        <v>4316</v>
      </c>
      <c r="L1729" s="67" t="s">
        <v>1231</v>
      </c>
      <c r="M1729" s="63" t="str">
        <f>VLOOKUP(D1729,'[3]NEW LEGEND 2026'!G:I,3,0)</f>
        <v>HONDA</v>
      </c>
      <c r="N1729" s="63" t="str">
        <f>VLOOKUP(D1729,'[3]NEW LEGEND 2026'!G:J,4,0)</f>
        <v>SILVER</v>
      </c>
      <c r="O1729" s="68" t="str">
        <f t="shared" si="157"/>
        <v>JUL</v>
      </c>
      <c r="P1729" s="68">
        <f t="shared" si="158"/>
        <v>24</v>
      </c>
      <c r="Q1729" s="68">
        <f t="shared" si="159"/>
        <v>2026</v>
      </c>
      <c r="R1729" s="69">
        <f t="shared" si="160"/>
        <v>-174.68357638888847</v>
      </c>
      <c r="S1729" s="69">
        <f t="shared" si="161"/>
        <v>-174.68357638888847</v>
      </c>
      <c r="T1729" s="70" t="str">
        <f t="shared" si="162"/>
        <v>1-30 DAYS</v>
      </c>
      <c r="U1729" s="70" t="str">
        <f t="shared" si="162"/>
        <v>1-30 DAYS</v>
      </c>
    </row>
    <row r="1730" spans="1:21">
      <c r="A1730" s="63" t="str">
        <f>VLOOKUP(L1730,[1]Sheet1!$N:$P,3,0)</f>
        <v>M1 HONDA MALUNGON</v>
      </c>
      <c r="B1730" s="66">
        <v>46224.582025462973</v>
      </c>
      <c r="C1730" s="66">
        <v>46228.336435185192</v>
      </c>
      <c r="D1730" s="67" t="s">
        <v>1345</v>
      </c>
      <c r="E1730" s="67" t="s">
        <v>1346</v>
      </c>
      <c r="F1730" s="1">
        <v>1</v>
      </c>
      <c r="G1730" s="63" t="str">
        <f>VLOOKUP(D1730,[2]MINDANAO!$B:$C,2,0)</f>
        <v>XRM MOTARD FI</v>
      </c>
      <c r="H1730" s="67">
        <v>75550</v>
      </c>
      <c r="I1730" s="63" t="str">
        <f>VLOOKUP(L1730,'[3]NEW LEGEND 2026'!M:S,7,0)</f>
        <v>HONDA</v>
      </c>
      <c r="J1730" s="67" t="s">
        <v>4317</v>
      </c>
      <c r="K1730" s="67" t="s">
        <v>4318</v>
      </c>
      <c r="L1730" s="67" t="s">
        <v>884</v>
      </c>
      <c r="M1730" s="63" t="str">
        <f>VLOOKUP(D1730,'[3]NEW LEGEND 2026'!G:I,3,0)</f>
        <v>HONDA</v>
      </c>
      <c r="N1730" s="63" t="str">
        <f>VLOOKUP(D1730,'[3]NEW LEGEND 2026'!G:J,4,0)</f>
        <v>BLACK</v>
      </c>
      <c r="O1730" s="68" t="str">
        <f t="shared" ref="O1730:O1793" si="163">CHOOSE(MONTH(C1730),"JAN","FEB","MAR","APR","MAY","JUN","JUL","AUG","SEP","OCT","NOV","DEC")</f>
        <v>JUL</v>
      </c>
      <c r="P1730" s="68">
        <f t="shared" ref="P1730:P1793" si="164">DAY(C1730)</f>
        <v>25</v>
      </c>
      <c r="Q1730" s="68">
        <f t="shared" ref="Q1730:Q1793" si="165">YEAR(C1730)</f>
        <v>2026</v>
      </c>
      <c r="R1730" s="69">
        <f t="shared" ref="R1730:R1793" si="166">DATE(2026,1,31)-C1730</f>
        <v>-175.33643518519239</v>
      </c>
      <c r="S1730" s="69">
        <f t="shared" si="161"/>
        <v>-171.58202546297252</v>
      </c>
      <c r="T1730" s="70" t="str">
        <f t="shared" si="162"/>
        <v>1-30 DAYS</v>
      </c>
      <c r="U1730" s="70" t="str">
        <f t="shared" si="162"/>
        <v>1-30 DAYS</v>
      </c>
    </row>
    <row r="1731" spans="1:21">
      <c r="A1731" s="63" t="str">
        <f>VLOOKUP(L1731,[1]Sheet1!$N:$P,3,0)</f>
        <v>M1 HONDA MALUNGON</v>
      </c>
      <c r="B1731" s="66">
        <v>46224.582025462973</v>
      </c>
      <c r="C1731" s="66">
        <v>46228.336435185192</v>
      </c>
      <c r="D1731" s="67" t="s">
        <v>1345</v>
      </c>
      <c r="E1731" s="67" t="s">
        <v>1346</v>
      </c>
      <c r="F1731" s="1">
        <v>1</v>
      </c>
      <c r="G1731" s="63" t="str">
        <f>VLOOKUP(D1731,[2]MINDANAO!$B:$C,2,0)</f>
        <v>XRM MOTARD FI</v>
      </c>
      <c r="H1731" s="67">
        <v>75550</v>
      </c>
      <c r="I1731" s="63" t="str">
        <f>VLOOKUP(L1731,'[3]NEW LEGEND 2026'!M:S,7,0)</f>
        <v>HONDA</v>
      </c>
      <c r="J1731" s="67" t="s">
        <v>4319</v>
      </c>
      <c r="K1731" s="67" t="s">
        <v>4320</v>
      </c>
      <c r="L1731" s="67" t="s">
        <v>884</v>
      </c>
      <c r="M1731" s="63" t="str">
        <f>VLOOKUP(D1731,'[3]NEW LEGEND 2026'!G:I,3,0)</f>
        <v>HONDA</v>
      </c>
      <c r="N1731" s="63" t="str">
        <f>VLOOKUP(D1731,'[3]NEW LEGEND 2026'!G:J,4,0)</f>
        <v>BLACK</v>
      </c>
      <c r="O1731" s="68" t="str">
        <f t="shared" si="163"/>
        <v>JUL</v>
      </c>
      <c r="P1731" s="68">
        <f t="shared" si="164"/>
        <v>25</v>
      </c>
      <c r="Q1731" s="68">
        <f t="shared" si="165"/>
        <v>2026</v>
      </c>
      <c r="R1731" s="69">
        <f t="shared" si="166"/>
        <v>-175.33643518519239</v>
      </c>
      <c r="S1731" s="69">
        <f t="shared" ref="S1731:S1794" si="167">DATE(2026,1,31)-B1731</f>
        <v>-171.58202546297252</v>
      </c>
      <c r="T1731" s="70" t="str">
        <f t="shared" si="162"/>
        <v>1-30 DAYS</v>
      </c>
      <c r="U1731" s="70" t="str">
        <f t="shared" si="162"/>
        <v>1-30 DAYS</v>
      </c>
    </row>
    <row r="1732" spans="1:21">
      <c r="A1732" s="63" t="str">
        <f>VLOOKUP(L1732,[1]Sheet1!$N:$P,3,0)</f>
        <v>M1 HONDA MALUNGON</v>
      </c>
      <c r="B1732" s="66">
        <v>46224.582037037027</v>
      </c>
      <c r="C1732" s="66">
        <v>46228.336435185192</v>
      </c>
      <c r="D1732" s="67" t="s">
        <v>1345</v>
      </c>
      <c r="E1732" s="67" t="s">
        <v>1346</v>
      </c>
      <c r="F1732" s="1">
        <v>1</v>
      </c>
      <c r="G1732" s="63" t="str">
        <f>VLOOKUP(D1732,[2]MINDANAO!$B:$C,2,0)</f>
        <v>XRM MOTARD FI</v>
      </c>
      <c r="H1732" s="67">
        <v>75550</v>
      </c>
      <c r="I1732" s="63" t="str">
        <f>VLOOKUP(L1732,'[3]NEW LEGEND 2026'!M:S,7,0)</f>
        <v>HONDA</v>
      </c>
      <c r="J1732" s="67" t="s">
        <v>4321</v>
      </c>
      <c r="K1732" s="67" t="s">
        <v>4322</v>
      </c>
      <c r="L1732" s="67" t="s">
        <v>884</v>
      </c>
      <c r="M1732" s="63" t="str">
        <f>VLOOKUP(D1732,'[3]NEW LEGEND 2026'!G:I,3,0)</f>
        <v>HONDA</v>
      </c>
      <c r="N1732" s="63" t="str">
        <f>VLOOKUP(D1732,'[3]NEW LEGEND 2026'!G:J,4,0)</f>
        <v>BLACK</v>
      </c>
      <c r="O1732" s="68" t="str">
        <f t="shared" si="163"/>
        <v>JUL</v>
      </c>
      <c r="P1732" s="68">
        <f t="shared" si="164"/>
        <v>25</v>
      </c>
      <c r="Q1732" s="68">
        <f t="shared" si="165"/>
        <v>2026</v>
      </c>
      <c r="R1732" s="69">
        <f t="shared" si="166"/>
        <v>-175.33643518519239</v>
      </c>
      <c r="S1732" s="69">
        <f t="shared" si="167"/>
        <v>-171.58203703702748</v>
      </c>
      <c r="T1732" s="70" t="str">
        <f t="shared" si="162"/>
        <v>1-30 DAYS</v>
      </c>
      <c r="U1732" s="70" t="str">
        <f t="shared" si="162"/>
        <v>1-30 DAYS</v>
      </c>
    </row>
    <row r="1733" spans="1:21">
      <c r="A1733" s="63" t="str">
        <f>VLOOKUP(L1733,[1]Sheet1!$N:$P,3,0)</f>
        <v>M1 HONDA MALUNGON</v>
      </c>
      <c r="B1733" s="66">
        <v>46224.570231481477</v>
      </c>
      <c r="C1733" s="66">
        <v>46228.336435185192</v>
      </c>
      <c r="D1733" s="67" t="s">
        <v>1345</v>
      </c>
      <c r="E1733" s="67" t="s">
        <v>1346</v>
      </c>
      <c r="F1733" s="1">
        <v>1</v>
      </c>
      <c r="G1733" s="63" t="str">
        <f>VLOOKUP(D1733,[2]MINDANAO!$B:$C,2,0)</f>
        <v>XRM MOTARD FI</v>
      </c>
      <c r="H1733" s="67">
        <v>75550</v>
      </c>
      <c r="I1733" s="63" t="str">
        <f>VLOOKUP(L1733,'[3]NEW LEGEND 2026'!M:S,7,0)</f>
        <v>HONDA</v>
      </c>
      <c r="J1733" s="67" t="s">
        <v>4323</v>
      </c>
      <c r="K1733" s="67" t="s">
        <v>4324</v>
      </c>
      <c r="L1733" s="67" t="s">
        <v>884</v>
      </c>
      <c r="M1733" s="63" t="str">
        <f>VLOOKUP(D1733,'[3]NEW LEGEND 2026'!G:I,3,0)</f>
        <v>HONDA</v>
      </c>
      <c r="N1733" s="63" t="str">
        <f>VLOOKUP(D1733,'[3]NEW LEGEND 2026'!G:J,4,0)</f>
        <v>BLACK</v>
      </c>
      <c r="O1733" s="68" t="str">
        <f t="shared" si="163"/>
        <v>JUL</v>
      </c>
      <c r="P1733" s="68">
        <f t="shared" si="164"/>
        <v>25</v>
      </c>
      <c r="Q1733" s="68">
        <f t="shared" si="165"/>
        <v>2026</v>
      </c>
      <c r="R1733" s="69">
        <f t="shared" si="166"/>
        <v>-175.33643518519239</v>
      </c>
      <c r="S1733" s="69">
        <f t="shared" si="167"/>
        <v>-171.57023148147709</v>
      </c>
      <c r="T1733" s="70" t="str">
        <f t="shared" si="162"/>
        <v>1-30 DAYS</v>
      </c>
      <c r="U1733" s="70" t="str">
        <f t="shared" si="162"/>
        <v>1-30 DAYS</v>
      </c>
    </row>
    <row r="1734" spans="1:21">
      <c r="A1734" s="63" t="str">
        <f>VLOOKUP(L1734,[1]Sheet1!$N:$P,3,0)</f>
        <v>M1 HONDA MALUNGON</v>
      </c>
      <c r="B1734" s="66">
        <v>46224.493726851862</v>
      </c>
      <c r="C1734" s="66">
        <v>46228.336435185192</v>
      </c>
      <c r="D1734" s="67" t="s">
        <v>1345</v>
      </c>
      <c r="E1734" s="67" t="s">
        <v>1346</v>
      </c>
      <c r="F1734" s="1">
        <v>1</v>
      </c>
      <c r="G1734" s="63" t="str">
        <f>VLOOKUP(D1734,[2]MINDANAO!$B:$C,2,0)</f>
        <v>XRM MOTARD FI</v>
      </c>
      <c r="H1734" s="67">
        <v>75550</v>
      </c>
      <c r="I1734" s="63" t="str">
        <f>VLOOKUP(L1734,'[3]NEW LEGEND 2026'!M:S,7,0)</f>
        <v>HONDA</v>
      </c>
      <c r="J1734" s="67" t="s">
        <v>4325</v>
      </c>
      <c r="K1734" s="67" t="s">
        <v>4326</v>
      </c>
      <c r="L1734" s="67" t="s">
        <v>884</v>
      </c>
      <c r="M1734" s="63" t="str">
        <f>VLOOKUP(D1734,'[3]NEW LEGEND 2026'!G:I,3,0)</f>
        <v>HONDA</v>
      </c>
      <c r="N1734" s="63" t="str">
        <f>VLOOKUP(D1734,'[3]NEW LEGEND 2026'!G:J,4,0)</f>
        <v>BLACK</v>
      </c>
      <c r="O1734" s="68" t="str">
        <f t="shared" si="163"/>
        <v>JUL</v>
      </c>
      <c r="P1734" s="68">
        <f t="shared" si="164"/>
        <v>25</v>
      </c>
      <c r="Q1734" s="68">
        <f t="shared" si="165"/>
        <v>2026</v>
      </c>
      <c r="R1734" s="69">
        <f t="shared" si="166"/>
        <v>-175.33643518519239</v>
      </c>
      <c r="S1734" s="69">
        <f t="shared" si="167"/>
        <v>-171.49372685186245</v>
      </c>
      <c r="T1734" s="70" t="str">
        <f t="shared" si="162"/>
        <v>1-30 DAYS</v>
      </c>
      <c r="U1734" s="70" t="str">
        <f t="shared" si="162"/>
        <v>1-30 DAYS</v>
      </c>
    </row>
    <row r="1735" spans="1:21">
      <c r="A1735" s="63" t="str">
        <f>VLOOKUP(L1735,[1]Sheet1!$N:$P,3,0)</f>
        <v>M1 HONDA MALUNGON</v>
      </c>
      <c r="B1735" s="66">
        <v>46224.570231481477</v>
      </c>
      <c r="C1735" s="66">
        <v>46228.336435185192</v>
      </c>
      <c r="D1735" s="67" t="s">
        <v>1345</v>
      </c>
      <c r="E1735" s="67" t="s">
        <v>1346</v>
      </c>
      <c r="F1735" s="1">
        <v>1</v>
      </c>
      <c r="G1735" s="63" t="str">
        <f>VLOOKUP(D1735,[2]MINDANAO!$B:$C,2,0)</f>
        <v>XRM MOTARD FI</v>
      </c>
      <c r="H1735" s="67">
        <v>75550</v>
      </c>
      <c r="I1735" s="63" t="str">
        <f>VLOOKUP(L1735,'[3]NEW LEGEND 2026'!M:S,7,0)</f>
        <v>HONDA</v>
      </c>
      <c r="J1735" s="67" t="s">
        <v>4327</v>
      </c>
      <c r="K1735" s="67" t="s">
        <v>4328</v>
      </c>
      <c r="L1735" s="67" t="s">
        <v>884</v>
      </c>
      <c r="M1735" s="63" t="str">
        <f>VLOOKUP(D1735,'[3]NEW LEGEND 2026'!G:I,3,0)</f>
        <v>HONDA</v>
      </c>
      <c r="N1735" s="63" t="str">
        <f>VLOOKUP(D1735,'[3]NEW LEGEND 2026'!G:J,4,0)</f>
        <v>BLACK</v>
      </c>
      <c r="O1735" s="68" t="str">
        <f t="shared" si="163"/>
        <v>JUL</v>
      </c>
      <c r="P1735" s="68">
        <f t="shared" si="164"/>
        <v>25</v>
      </c>
      <c r="Q1735" s="68">
        <f t="shared" si="165"/>
        <v>2026</v>
      </c>
      <c r="R1735" s="69">
        <f t="shared" si="166"/>
        <v>-175.33643518519239</v>
      </c>
      <c r="S1735" s="69">
        <f t="shared" si="167"/>
        <v>-171.57023148147709</v>
      </c>
      <c r="T1735" s="70" t="str">
        <f t="shared" si="162"/>
        <v>1-30 DAYS</v>
      </c>
      <c r="U1735" s="70" t="str">
        <f t="shared" si="162"/>
        <v>1-30 DAYS</v>
      </c>
    </row>
    <row r="1736" spans="1:21">
      <c r="A1736" s="63" t="str">
        <f>VLOOKUP(L1736,[1]Sheet1!$N:$P,3,0)</f>
        <v>M1 BANSALAN</v>
      </c>
      <c r="B1736" s="66">
        <v>45944.627789351849</v>
      </c>
      <c r="C1736" s="66">
        <v>46228.343761574077</v>
      </c>
      <c r="D1736" s="67" t="s">
        <v>565</v>
      </c>
      <c r="E1736" s="67" t="s">
        <v>566</v>
      </c>
      <c r="F1736" s="1">
        <v>1</v>
      </c>
      <c r="G1736" s="63" t="str">
        <f>VLOOKUP(D1736,[2]MINDANAO!$B:$C,2,0)</f>
        <v>BOXER</v>
      </c>
      <c r="H1736" s="67">
        <v>56426</v>
      </c>
      <c r="I1736" s="63" t="str">
        <f>VLOOKUP(L1736,'[3]NEW LEGEND 2026'!M:S,7,0)</f>
        <v>MUTI</v>
      </c>
      <c r="J1736" s="67" t="s">
        <v>4329</v>
      </c>
      <c r="K1736" s="67" t="s">
        <v>4330</v>
      </c>
      <c r="L1736" s="67" t="s">
        <v>900</v>
      </c>
      <c r="M1736" s="63" t="str">
        <f>VLOOKUP(D1736,'[3]NEW LEGEND 2026'!G:I,3,0)</f>
        <v>KAWASAKI</v>
      </c>
      <c r="N1736" s="63" t="str">
        <f>VLOOKUP(D1736,'[3]NEW LEGEND 2026'!G:J,4,0)</f>
        <v>RED</v>
      </c>
      <c r="O1736" s="68" t="str">
        <f t="shared" si="163"/>
        <v>JUL</v>
      </c>
      <c r="P1736" s="68">
        <f t="shared" si="164"/>
        <v>25</v>
      </c>
      <c r="Q1736" s="68">
        <f t="shared" si="165"/>
        <v>2026</v>
      </c>
      <c r="R1736" s="69">
        <f t="shared" si="166"/>
        <v>-175.34376157407678</v>
      </c>
      <c r="S1736" s="69">
        <f t="shared" si="167"/>
        <v>108.37221064815094</v>
      </c>
      <c r="T1736" s="70" t="str">
        <f t="shared" si="162"/>
        <v>1-30 DAYS</v>
      </c>
      <c r="U1736" s="70" t="str">
        <f t="shared" si="162"/>
        <v>91 DAYS UP</v>
      </c>
    </row>
    <row r="1737" spans="1:21">
      <c r="A1737" s="63" t="str">
        <f>VLOOKUP(L1737,[1]Sheet1!$N:$P,3,0)</f>
        <v>M1 BANSALAN</v>
      </c>
      <c r="B1737" s="66">
        <v>46227.468668981477</v>
      </c>
      <c r="C1737" s="66">
        <v>46228.343761574077</v>
      </c>
      <c r="D1737" s="67" t="s">
        <v>1345</v>
      </c>
      <c r="E1737" s="67" t="s">
        <v>1346</v>
      </c>
      <c r="F1737" s="1">
        <v>1</v>
      </c>
      <c r="G1737" s="63" t="str">
        <f>VLOOKUP(D1737,[2]MINDANAO!$B:$C,2,0)</f>
        <v>XRM MOTARD FI</v>
      </c>
      <c r="H1737" s="67">
        <v>75550</v>
      </c>
      <c r="I1737" s="63" t="str">
        <f>VLOOKUP(L1737,'[3]NEW LEGEND 2026'!M:S,7,0)</f>
        <v>MUTI</v>
      </c>
      <c r="J1737" s="67" t="s">
        <v>4331</v>
      </c>
      <c r="K1737" s="67" t="s">
        <v>4332</v>
      </c>
      <c r="L1737" s="67" t="s">
        <v>900</v>
      </c>
      <c r="M1737" s="63" t="str">
        <f>VLOOKUP(D1737,'[3]NEW LEGEND 2026'!G:I,3,0)</f>
        <v>HONDA</v>
      </c>
      <c r="N1737" s="63" t="str">
        <f>VLOOKUP(D1737,'[3]NEW LEGEND 2026'!G:J,4,0)</f>
        <v>BLACK</v>
      </c>
      <c r="O1737" s="68" t="str">
        <f t="shared" si="163"/>
        <v>JUL</v>
      </c>
      <c r="P1737" s="68">
        <f t="shared" si="164"/>
        <v>25</v>
      </c>
      <c r="Q1737" s="68">
        <f t="shared" si="165"/>
        <v>2026</v>
      </c>
      <c r="R1737" s="69">
        <f t="shared" si="166"/>
        <v>-175.34376157407678</v>
      </c>
      <c r="S1737" s="69">
        <f t="shared" si="167"/>
        <v>-174.46866898147709</v>
      </c>
      <c r="T1737" s="70" t="str">
        <f t="shared" si="162"/>
        <v>1-30 DAYS</v>
      </c>
      <c r="U1737" s="70" t="str">
        <f t="shared" si="162"/>
        <v>1-30 DAYS</v>
      </c>
    </row>
    <row r="1738" spans="1:21">
      <c r="A1738" s="63" t="str">
        <f>VLOOKUP(L1738,[1]Sheet1!$N:$P,3,0)</f>
        <v>M2 SURIGAO</v>
      </c>
      <c r="B1738" s="66">
        <v>46228.368900462963</v>
      </c>
      <c r="C1738" s="66">
        <v>46228.368900462963</v>
      </c>
      <c r="D1738" s="67" t="s">
        <v>1090</v>
      </c>
      <c r="E1738" s="67" t="s">
        <v>1091</v>
      </c>
      <c r="F1738" s="1">
        <v>1</v>
      </c>
      <c r="G1738" s="63" t="str">
        <f>VLOOKUP(D1738,[2]MINDANAO!$B:$C,2,0)</f>
        <v>BARAKO III FI(DUAL START)</v>
      </c>
      <c r="H1738" s="67">
        <v>88651.790000000008</v>
      </c>
      <c r="I1738" s="63" t="str">
        <f>VLOOKUP(L1738,'[3]NEW LEGEND 2026'!M:S,7,0)</f>
        <v>ULTIMATE</v>
      </c>
      <c r="J1738" s="67" t="s">
        <v>4333</v>
      </c>
      <c r="K1738" s="67" t="s">
        <v>4334</v>
      </c>
      <c r="L1738" s="67" t="s">
        <v>1214</v>
      </c>
      <c r="M1738" s="63" t="str">
        <f>VLOOKUP(D1738,'[3]NEW LEGEND 2026'!G:I,3,0)</f>
        <v>KAWASAKI</v>
      </c>
      <c r="N1738" s="63" t="str">
        <f>VLOOKUP(D1738,'[3]NEW LEGEND 2026'!G:J,4,0)</f>
        <v>BLUE</v>
      </c>
      <c r="O1738" s="68" t="str">
        <f t="shared" si="163"/>
        <v>JUL</v>
      </c>
      <c r="P1738" s="68">
        <f t="shared" si="164"/>
        <v>25</v>
      </c>
      <c r="Q1738" s="68">
        <f t="shared" si="165"/>
        <v>2026</v>
      </c>
      <c r="R1738" s="69">
        <f t="shared" si="166"/>
        <v>-175.36890046296321</v>
      </c>
      <c r="S1738" s="69">
        <f t="shared" si="167"/>
        <v>-175.36890046296321</v>
      </c>
      <c r="T1738" s="70" t="str">
        <f t="shared" si="162"/>
        <v>1-30 DAYS</v>
      </c>
      <c r="U1738" s="70" t="str">
        <f t="shared" si="162"/>
        <v>1-30 DAYS</v>
      </c>
    </row>
    <row r="1739" spans="1:21">
      <c r="A1739" s="63" t="str">
        <f>VLOOKUP(L1739,[1]Sheet1!$N:$P,3,0)</f>
        <v>M2 SURIGAO</v>
      </c>
      <c r="B1739" s="66">
        <v>46228.368900462963</v>
      </c>
      <c r="C1739" s="66">
        <v>46228.368900462963</v>
      </c>
      <c r="D1739" s="67" t="s">
        <v>1090</v>
      </c>
      <c r="E1739" s="67" t="s">
        <v>1091</v>
      </c>
      <c r="F1739" s="1">
        <v>1</v>
      </c>
      <c r="G1739" s="63" t="str">
        <f>VLOOKUP(D1739,[2]MINDANAO!$B:$C,2,0)</f>
        <v>BARAKO III FI(DUAL START)</v>
      </c>
      <c r="H1739" s="67">
        <v>88651.790000000008</v>
      </c>
      <c r="I1739" s="63" t="str">
        <f>VLOOKUP(L1739,'[3]NEW LEGEND 2026'!M:S,7,0)</f>
        <v>ULTIMATE</v>
      </c>
      <c r="J1739" s="67" t="s">
        <v>4335</v>
      </c>
      <c r="K1739" s="67" t="s">
        <v>4336</v>
      </c>
      <c r="L1739" s="67" t="s">
        <v>1214</v>
      </c>
      <c r="M1739" s="63" t="str">
        <f>VLOOKUP(D1739,'[3]NEW LEGEND 2026'!G:I,3,0)</f>
        <v>KAWASAKI</v>
      </c>
      <c r="N1739" s="63" t="str">
        <f>VLOOKUP(D1739,'[3]NEW LEGEND 2026'!G:J,4,0)</f>
        <v>BLUE</v>
      </c>
      <c r="O1739" s="68" t="str">
        <f t="shared" si="163"/>
        <v>JUL</v>
      </c>
      <c r="P1739" s="68">
        <f t="shared" si="164"/>
        <v>25</v>
      </c>
      <c r="Q1739" s="68">
        <f t="shared" si="165"/>
        <v>2026</v>
      </c>
      <c r="R1739" s="69">
        <f t="shared" si="166"/>
        <v>-175.36890046296321</v>
      </c>
      <c r="S1739" s="69">
        <f t="shared" si="167"/>
        <v>-175.36890046296321</v>
      </c>
      <c r="T1739" s="70" t="str">
        <f t="shared" si="162"/>
        <v>1-30 DAYS</v>
      </c>
      <c r="U1739" s="70" t="str">
        <f t="shared" si="162"/>
        <v>1-30 DAYS</v>
      </c>
    </row>
    <row r="1740" spans="1:21">
      <c r="A1740" s="63" t="str">
        <f>VLOOKUP(L1740,[1]Sheet1!$N:$P,3,0)</f>
        <v>M2 SURIGAO</v>
      </c>
      <c r="B1740" s="66">
        <v>46228.368900462963</v>
      </c>
      <c r="C1740" s="66">
        <v>46228.368900462963</v>
      </c>
      <c r="D1740" s="67" t="s">
        <v>1090</v>
      </c>
      <c r="E1740" s="67" t="s">
        <v>1091</v>
      </c>
      <c r="F1740" s="1">
        <v>1</v>
      </c>
      <c r="G1740" s="63" t="str">
        <f>VLOOKUP(D1740,[2]MINDANAO!$B:$C,2,0)</f>
        <v>BARAKO III FI(DUAL START)</v>
      </c>
      <c r="H1740" s="67">
        <v>88651.790000000008</v>
      </c>
      <c r="I1740" s="63" t="str">
        <f>VLOOKUP(L1740,'[3]NEW LEGEND 2026'!M:S,7,0)</f>
        <v>ULTIMATE</v>
      </c>
      <c r="J1740" s="67" t="s">
        <v>4337</v>
      </c>
      <c r="K1740" s="67" t="s">
        <v>4338</v>
      </c>
      <c r="L1740" s="67" t="s">
        <v>1214</v>
      </c>
      <c r="M1740" s="63" t="str">
        <f>VLOOKUP(D1740,'[3]NEW LEGEND 2026'!G:I,3,0)</f>
        <v>KAWASAKI</v>
      </c>
      <c r="N1740" s="63" t="str">
        <f>VLOOKUP(D1740,'[3]NEW LEGEND 2026'!G:J,4,0)</f>
        <v>BLUE</v>
      </c>
      <c r="O1740" s="68" t="str">
        <f t="shared" si="163"/>
        <v>JUL</v>
      </c>
      <c r="P1740" s="68">
        <f t="shared" si="164"/>
        <v>25</v>
      </c>
      <c r="Q1740" s="68">
        <f t="shared" si="165"/>
        <v>2026</v>
      </c>
      <c r="R1740" s="69">
        <f t="shared" si="166"/>
        <v>-175.36890046296321</v>
      </c>
      <c r="S1740" s="69">
        <f t="shared" si="167"/>
        <v>-175.36890046296321</v>
      </c>
      <c r="T1740" s="70" t="str">
        <f t="shared" si="162"/>
        <v>1-30 DAYS</v>
      </c>
      <c r="U1740" s="70" t="str">
        <f t="shared" si="162"/>
        <v>1-30 DAYS</v>
      </c>
    </row>
    <row r="1741" spans="1:21">
      <c r="A1741" s="63" t="str">
        <f>VLOOKUP(L1741,[1]Sheet1!$N:$P,3,0)</f>
        <v>M1 MALUNGON</v>
      </c>
      <c r="B1741" s="66">
        <v>46227.420740740738</v>
      </c>
      <c r="C1741" s="66">
        <v>46228.37159722222</v>
      </c>
      <c r="D1741" s="67" t="s">
        <v>1345</v>
      </c>
      <c r="E1741" s="67" t="s">
        <v>1346</v>
      </c>
      <c r="F1741" s="1">
        <v>1</v>
      </c>
      <c r="G1741" s="63" t="str">
        <f>VLOOKUP(D1741,[2]MINDANAO!$B:$C,2,0)</f>
        <v>XRM MOTARD FI</v>
      </c>
      <c r="H1741" s="67">
        <v>75550</v>
      </c>
      <c r="I1741" s="63" t="str">
        <f>VLOOKUP(L1741,'[3]NEW LEGEND 2026'!M:S,7,0)</f>
        <v>MUTI</v>
      </c>
      <c r="J1741" s="67" t="s">
        <v>4339</v>
      </c>
      <c r="K1741" s="67" t="s">
        <v>4340</v>
      </c>
      <c r="L1741" s="67" t="s">
        <v>462</v>
      </c>
      <c r="M1741" s="63" t="str">
        <f>VLOOKUP(D1741,'[3]NEW LEGEND 2026'!G:I,3,0)</f>
        <v>HONDA</v>
      </c>
      <c r="N1741" s="63" t="str">
        <f>VLOOKUP(D1741,'[3]NEW LEGEND 2026'!G:J,4,0)</f>
        <v>BLACK</v>
      </c>
      <c r="O1741" s="68" t="str">
        <f t="shared" si="163"/>
        <v>JUL</v>
      </c>
      <c r="P1741" s="68">
        <f t="shared" si="164"/>
        <v>25</v>
      </c>
      <c r="Q1741" s="68">
        <f t="shared" si="165"/>
        <v>2026</v>
      </c>
      <c r="R1741" s="69">
        <f t="shared" si="166"/>
        <v>-175.37159722221986</v>
      </c>
      <c r="S1741" s="69">
        <f t="shared" si="167"/>
        <v>-174.42074074073753</v>
      </c>
      <c r="T1741" s="70" t="str">
        <f t="shared" si="162"/>
        <v>1-30 DAYS</v>
      </c>
      <c r="U1741" s="70" t="str">
        <f t="shared" si="162"/>
        <v>1-30 DAYS</v>
      </c>
    </row>
    <row r="1742" spans="1:21">
      <c r="A1742" s="63" t="str">
        <f>VLOOKUP(L1742,[1]Sheet1!$N:$P,3,0)</f>
        <v>M1 MALUNGON</v>
      </c>
      <c r="B1742" s="66">
        <v>46227.420740740738</v>
      </c>
      <c r="C1742" s="66">
        <v>46228.37159722222</v>
      </c>
      <c r="D1742" s="67" t="s">
        <v>1345</v>
      </c>
      <c r="E1742" s="67" t="s">
        <v>1346</v>
      </c>
      <c r="F1742" s="1">
        <v>1</v>
      </c>
      <c r="G1742" s="63" t="str">
        <f>VLOOKUP(D1742,[2]MINDANAO!$B:$C,2,0)</f>
        <v>XRM MOTARD FI</v>
      </c>
      <c r="H1742" s="67">
        <v>75550</v>
      </c>
      <c r="I1742" s="63" t="str">
        <f>VLOOKUP(L1742,'[3]NEW LEGEND 2026'!M:S,7,0)</f>
        <v>MUTI</v>
      </c>
      <c r="J1742" s="67" t="s">
        <v>4341</v>
      </c>
      <c r="K1742" s="67" t="s">
        <v>4342</v>
      </c>
      <c r="L1742" s="67" t="s">
        <v>462</v>
      </c>
      <c r="M1742" s="63" t="str">
        <f>VLOOKUP(D1742,'[3]NEW LEGEND 2026'!G:I,3,0)</f>
        <v>HONDA</v>
      </c>
      <c r="N1742" s="63" t="str">
        <f>VLOOKUP(D1742,'[3]NEW LEGEND 2026'!G:J,4,0)</f>
        <v>BLACK</v>
      </c>
      <c r="O1742" s="68" t="str">
        <f t="shared" si="163"/>
        <v>JUL</v>
      </c>
      <c r="P1742" s="68">
        <f t="shared" si="164"/>
        <v>25</v>
      </c>
      <c r="Q1742" s="68">
        <f t="shared" si="165"/>
        <v>2026</v>
      </c>
      <c r="R1742" s="69">
        <f t="shared" si="166"/>
        <v>-175.37159722221986</v>
      </c>
      <c r="S1742" s="69">
        <f t="shared" si="167"/>
        <v>-174.42074074073753</v>
      </c>
      <c r="T1742" s="70" t="str">
        <f t="shared" si="162"/>
        <v>1-30 DAYS</v>
      </c>
      <c r="U1742" s="70" t="str">
        <f t="shared" si="162"/>
        <v>1-30 DAYS</v>
      </c>
    </row>
    <row r="1743" spans="1:21">
      <c r="A1743" s="63" t="str">
        <f>VLOOKUP(L1743,[1]Sheet1!$N:$P,3,0)</f>
        <v>M1 MALUNGON</v>
      </c>
      <c r="B1743" s="66">
        <v>46227.420740740738</v>
      </c>
      <c r="C1743" s="66">
        <v>46228.37159722222</v>
      </c>
      <c r="D1743" s="67" t="s">
        <v>1345</v>
      </c>
      <c r="E1743" s="67" t="s">
        <v>1346</v>
      </c>
      <c r="F1743" s="1">
        <v>1</v>
      </c>
      <c r="G1743" s="63" t="str">
        <f>VLOOKUP(D1743,[2]MINDANAO!$B:$C,2,0)</f>
        <v>XRM MOTARD FI</v>
      </c>
      <c r="H1743" s="67">
        <v>75550</v>
      </c>
      <c r="I1743" s="63" t="str">
        <f>VLOOKUP(L1743,'[3]NEW LEGEND 2026'!M:S,7,0)</f>
        <v>MUTI</v>
      </c>
      <c r="J1743" s="67" t="s">
        <v>4343</v>
      </c>
      <c r="K1743" s="67" t="s">
        <v>4344</v>
      </c>
      <c r="L1743" s="67" t="s">
        <v>462</v>
      </c>
      <c r="M1743" s="63" t="str">
        <f>VLOOKUP(D1743,'[3]NEW LEGEND 2026'!G:I,3,0)</f>
        <v>HONDA</v>
      </c>
      <c r="N1743" s="63" t="str">
        <f>VLOOKUP(D1743,'[3]NEW LEGEND 2026'!G:J,4,0)</f>
        <v>BLACK</v>
      </c>
      <c r="O1743" s="68" t="str">
        <f t="shared" si="163"/>
        <v>JUL</v>
      </c>
      <c r="P1743" s="68">
        <f t="shared" si="164"/>
        <v>25</v>
      </c>
      <c r="Q1743" s="68">
        <f t="shared" si="165"/>
        <v>2026</v>
      </c>
      <c r="R1743" s="69">
        <f t="shared" si="166"/>
        <v>-175.37159722221986</v>
      </c>
      <c r="S1743" s="69">
        <f t="shared" si="167"/>
        <v>-174.42074074073753</v>
      </c>
      <c r="T1743" s="70" t="str">
        <f t="shared" si="162"/>
        <v>1-30 DAYS</v>
      </c>
      <c r="U1743" s="70" t="str">
        <f t="shared" si="162"/>
        <v>1-30 DAYS</v>
      </c>
    </row>
    <row r="1744" spans="1:21">
      <c r="A1744" s="63" t="str">
        <f>VLOOKUP(L1744,[1]Sheet1!$N:$P,3,0)</f>
        <v>M2 TAGUM 1</v>
      </c>
      <c r="B1744" s="66">
        <v>46227.496898148151</v>
      </c>
      <c r="C1744" s="66">
        <v>46228.386967592603</v>
      </c>
      <c r="D1744" s="67" t="s">
        <v>1042</v>
      </c>
      <c r="E1744" s="67" t="s">
        <v>1043</v>
      </c>
      <c r="F1744" s="1">
        <v>1</v>
      </c>
      <c r="G1744" s="63" t="str">
        <f>VLOOKUP(D1744,[2]MINDANAO!$B:$C,2,0)</f>
        <v>SMASH(SPOKE)</v>
      </c>
      <c r="H1744" s="67">
        <v>61202</v>
      </c>
      <c r="I1744" s="63" t="str">
        <f>VLOOKUP(L1744,'[3]NEW LEGEND 2026'!M:S,7,0)</f>
        <v>ULTIMATE</v>
      </c>
      <c r="J1744" s="67" t="s">
        <v>4345</v>
      </c>
      <c r="K1744" s="67" t="s">
        <v>4346</v>
      </c>
      <c r="L1744" s="67" t="s">
        <v>804</v>
      </c>
      <c r="M1744" s="63" t="str">
        <f>VLOOKUP(D1744,'[3]NEW LEGEND 2026'!G:I,3,0)</f>
        <v>SUZUKI</v>
      </c>
      <c r="N1744" s="63" t="str">
        <f>VLOOKUP(D1744,'[3]NEW LEGEND 2026'!G:J,4,0)</f>
        <v>E1GRYGRN</v>
      </c>
      <c r="O1744" s="68" t="str">
        <f t="shared" si="163"/>
        <v>JUL</v>
      </c>
      <c r="P1744" s="68">
        <f t="shared" si="164"/>
        <v>25</v>
      </c>
      <c r="Q1744" s="68">
        <f t="shared" si="165"/>
        <v>2026</v>
      </c>
      <c r="R1744" s="69">
        <f t="shared" si="166"/>
        <v>-175.38696759260347</v>
      </c>
      <c r="S1744" s="69">
        <f t="shared" si="167"/>
        <v>-174.49689814815065</v>
      </c>
      <c r="T1744" s="70" t="str">
        <f t="shared" si="162"/>
        <v>1-30 DAYS</v>
      </c>
      <c r="U1744" s="70" t="str">
        <f t="shared" si="162"/>
        <v>1-30 DAYS</v>
      </c>
    </row>
    <row r="1745" spans="1:21">
      <c r="A1745" s="63" t="str">
        <f>VLOOKUP(L1745,[1]Sheet1!$N:$P,3,0)</f>
        <v>M2 TAGUM 1</v>
      </c>
      <c r="B1745" s="66">
        <v>46227.496898148151</v>
      </c>
      <c r="C1745" s="66">
        <v>46228.386967592603</v>
      </c>
      <c r="D1745" s="67" t="s">
        <v>1011</v>
      </c>
      <c r="E1745" s="67" t="s">
        <v>1012</v>
      </c>
      <c r="F1745" s="1">
        <v>1</v>
      </c>
      <c r="G1745" s="63" t="str">
        <f>VLOOKUP(D1745,[2]MINDANAO!$B:$C,2,0)</f>
        <v>SMASH(SPOKE)</v>
      </c>
      <c r="H1745" s="67">
        <v>61202</v>
      </c>
      <c r="I1745" s="63" t="str">
        <f>VLOOKUP(L1745,'[3]NEW LEGEND 2026'!M:S,7,0)</f>
        <v>ULTIMATE</v>
      </c>
      <c r="J1745" s="67" t="s">
        <v>4347</v>
      </c>
      <c r="K1745" s="67" t="s">
        <v>4348</v>
      </c>
      <c r="L1745" s="67" t="s">
        <v>804</v>
      </c>
      <c r="M1745" s="63" t="str">
        <f>VLOOKUP(D1745,'[3]NEW LEGEND 2026'!G:I,3,0)</f>
        <v>SUZUKI</v>
      </c>
      <c r="N1745" s="63" t="str">
        <f>VLOOKUP(D1745,'[3]NEW LEGEND 2026'!G:J,4,0)</f>
        <v>E1GRAY</v>
      </c>
      <c r="O1745" s="68" t="str">
        <f t="shared" si="163"/>
        <v>JUL</v>
      </c>
      <c r="P1745" s="68">
        <f t="shared" si="164"/>
        <v>25</v>
      </c>
      <c r="Q1745" s="68">
        <f t="shared" si="165"/>
        <v>2026</v>
      </c>
      <c r="R1745" s="69">
        <f t="shared" si="166"/>
        <v>-175.38696759260347</v>
      </c>
      <c r="S1745" s="69">
        <f t="shared" si="167"/>
        <v>-174.49689814815065</v>
      </c>
      <c r="T1745" s="70" t="str">
        <f t="shared" si="162"/>
        <v>1-30 DAYS</v>
      </c>
      <c r="U1745" s="70" t="str">
        <f t="shared" si="162"/>
        <v>1-30 DAYS</v>
      </c>
    </row>
    <row r="1746" spans="1:21">
      <c r="A1746" s="63" t="str">
        <f>VLOOKUP(L1746,[1]Sheet1!$N:$P,3,0)</f>
        <v>M2 TAGUM 1</v>
      </c>
      <c r="B1746" s="66">
        <v>45967.626284722217</v>
      </c>
      <c r="C1746" s="66">
        <v>46228.386967592603</v>
      </c>
      <c r="D1746" s="67" t="s">
        <v>1204</v>
      </c>
      <c r="E1746" s="67" t="s">
        <v>1205</v>
      </c>
      <c r="F1746" s="1">
        <v>1</v>
      </c>
      <c r="G1746" s="63" t="str">
        <f>VLOOKUP(D1746,[2]MINDANAO!$B:$C,2,0)</f>
        <v>SMASH(SPOKE)</v>
      </c>
      <c r="H1746" s="67">
        <v>61202</v>
      </c>
      <c r="I1746" s="63" t="str">
        <f>VLOOKUP(L1746,'[3]NEW LEGEND 2026'!M:S,7,0)</f>
        <v>ULTIMATE</v>
      </c>
      <c r="J1746" s="67" t="s">
        <v>4349</v>
      </c>
      <c r="K1746" s="67" t="s">
        <v>4350</v>
      </c>
      <c r="L1746" s="67" t="s">
        <v>804</v>
      </c>
      <c r="M1746" s="63" t="str">
        <f>VLOOKUP(D1746,'[3]NEW LEGEND 2026'!G:I,3,0)</f>
        <v>SUZUKI</v>
      </c>
      <c r="N1746" s="63" t="str">
        <f>VLOOKUP(D1746,'[3]NEW LEGEND 2026'!G:J,4,0)</f>
        <v>E1RED</v>
      </c>
      <c r="O1746" s="68" t="str">
        <f t="shared" si="163"/>
        <v>JUL</v>
      </c>
      <c r="P1746" s="68">
        <f t="shared" si="164"/>
        <v>25</v>
      </c>
      <c r="Q1746" s="68">
        <f t="shared" si="165"/>
        <v>2026</v>
      </c>
      <c r="R1746" s="69">
        <f t="shared" si="166"/>
        <v>-175.38696759260347</v>
      </c>
      <c r="S1746" s="69">
        <f t="shared" si="167"/>
        <v>85.373715277783049</v>
      </c>
      <c r="T1746" s="70" t="str">
        <f t="shared" ref="T1746:U1809" si="168">IF(R1746&lt;=30,"1-30 DAYS",IF(R1746&lt;=60,"31-60 DAYS",IF(R1746&lt;=90,"61-90 DAYS","91 DAYS UP")))</f>
        <v>1-30 DAYS</v>
      </c>
      <c r="U1746" s="70" t="str">
        <f t="shared" si="168"/>
        <v>61-90 DAYS</v>
      </c>
    </row>
    <row r="1747" spans="1:21">
      <c r="A1747" s="63" t="str">
        <f>VLOOKUP(L1747,[1]Sheet1!$N:$P,3,0)</f>
        <v>M2 TAGUM 1</v>
      </c>
      <c r="B1747" s="66">
        <v>46227.496898148151</v>
      </c>
      <c r="C1747" s="66">
        <v>46228.386967592603</v>
      </c>
      <c r="D1747" s="67" t="s">
        <v>1042</v>
      </c>
      <c r="E1747" s="67" t="s">
        <v>1043</v>
      </c>
      <c r="F1747" s="1">
        <v>1</v>
      </c>
      <c r="G1747" s="63" t="str">
        <f>VLOOKUP(D1747,[2]MINDANAO!$B:$C,2,0)</f>
        <v>SMASH(SPOKE)</v>
      </c>
      <c r="H1747" s="67">
        <v>61202</v>
      </c>
      <c r="I1747" s="63" t="str">
        <f>VLOOKUP(L1747,'[3]NEW LEGEND 2026'!M:S,7,0)</f>
        <v>ULTIMATE</v>
      </c>
      <c r="J1747" s="67" t="s">
        <v>4351</v>
      </c>
      <c r="K1747" s="67" t="s">
        <v>4352</v>
      </c>
      <c r="L1747" s="67" t="s">
        <v>804</v>
      </c>
      <c r="M1747" s="63" t="str">
        <f>VLOOKUP(D1747,'[3]NEW LEGEND 2026'!G:I,3,0)</f>
        <v>SUZUKI</v>
      </c>
      <c r="N1747" s="63" t="str">
        <f>VLOOKUP(D1747,'[3]NEW LEGEND 2026'!G:J,4,0)</f>
        <v>E1GRYGRN</v>
      </c>
      <c r="O1747" s="68" t="str">
        <f t="shared" si="163"/>
        <v>JUL</v>
      </c>
      <c r="P1747" s="68">
        <f t="shared" si="164"/>
        <v>25</v>
      </c>
      <c r="Q1747" s="68">
        <f t="shared" si="165"/>
        <v>2026</v>
      </c>
      <c r="R1747" s="69">
        <f t="shared" si="166"/>
        <v>-175.38696759260347</v>
      </c>
      <c r="S1747" s="69">
        <f t="shared" si="167"/>
        <v>-174.49689814815065</v>
      </c>
      <c r="T1747" s="70" t="str">
        <f t="shared" si="168"/>
        <v>1-30 DAYS</v>
      </c>
      <c r="U1747" s="70" t="str">
        <f t="shared" si="168"/>
        <v>1-30 DAYS</v>
      </c>
    </row>
    <row r="1748" spans="1:21">
      <c r="A1748" s="63" t="str">
        <f>VLOOKUP(L1748,[1]Sheet1!$N:$P,3,0)</f>
        <v>M2 TAGUM 1</v>
      </c>
      <c r="B1748" s="66">
        <v>46227.496898148151</v>
      </c>
      <c r="C1748" s="66">
        <v>46228.386967592603</v>
      </c>
      <c r="D1748" s="67" t="s">
        <v>1042</v>
      </c>
      <c r="E1748" s="67" t="s">
        <v>1043</v>
      </c>
      <c r="F1748" s="1">
        <v>1</v>
      </c>
      <c r="G1748" s="63" t="str">
        <f>VLOOKUP(D1748,[2]MINDANAO!$B:$C,2,0)</f>
        <v>SMASH(SPOKE)</v>
      </c>
      <c r="H1748" s="67">
        <v>61202</v>
      </c>
      <c r="I1748" s="63" t="str">
        <f>VLOOKUP(L1748,'[3]NEW LEGEND 2026'!M:S,7,0)</f>
        <v>ULTIMATE</v>
      </c>
      <c r="J1748" s="67" t="s">
        <v>4353</v>
      </c>
      <c r="K1748" s="67" t="s">
        <v>4354</v>
      </c>
      <c r="L1748" s="67" t="s">
        <v>804</v>
      </c>
      <c r="M1748" s="63" t="str">
        <f>VLOOKUP(D1748,'[3]NEW LEGEND 2026'!G:I,3,0)</f>
        <v>SUZUKI</v>
      </c>
      <c r="N1748" s="63" t="str">
        <f>VLOOKUP(D1748,'[3]NEW LEGEND 2026'!G:J,4,0)</f>
        <v>E1GRYGRN</v>
      </c>
      <c r="O1748" s="68" t="str">
        <f t="shared" si="163"/>
        <v>JUL</v>
      </c>
      <c r="P1748" s="68">
        <f t="shared" si="164"/>
        <v>25</v>
      </c>
      <c r="Q1748" s="68">
        <f t="shared" si="165"/>
        <v>2026</v>
      </c>
      <c r="R1748" s="69">
        <f t="shared" si="166"/>
        <v>-175.38696759260347</v>
      </c>
      <c r="S1748" s="69">
        <f t="shared" si="167"/>
        <v>-174.49689814815065</v>
      </c>
      <c r="T1748" s="70" t="str">
        <f t="shared" si="168"/>
        <v>1-30 DAYS</v>
      </c>
      <c r="U1748" s="70" t="str">
        <f t="shared" si="168"/>
        <v>1-30 DAYS</v>
      </c>
    </row>
    <row r="1749" spans="1:21">
      <c r="A1749" s="63" t="str">
        <f>VLOOKUP(L1749,[1]Sheet1!$N:$P,3,0)</f>
        <v>M2 TAGUM 1</v>
      </c>
      <c r="B1749" s="66">
        <v>46227.496898148151</v>
      </c>
      <c r="C1749" s="66">
        <v>46228.386967592603</v>
      </c>
      <c r="D1749" s="67" t="s">
        <v>1060</v>
      </c>
      <c r="E1749" s="67" t="s">
        <v>1061</v>
      </c>
      <c r="F1749" s="1">
        <v>1</v>
      </c>
      <c r="G1749" s="63" t="str">
        <f>VLOOKUP(D1749,[2]MINDANAO!$B:$C,2,0)</f>
        <v>MIO AEROX S 155</v>
      </c>
      <c r="H1749" s="67">
        <v>152427</v>
      </c>
      <c r="I1749" s="63" t="str">
        <f>VLOOKUP(L1749,'[3]NEW LEGEND 2026'!M:S,7,0)</f>
        <v>ULTIMATE</v>
      </c>
      <c r="J1749" s="67" t="s">
        <v>4355</v>
      </c>
      <c r="K1749" s="67" t="s">
        <v>4356</v>
      </c>
      <c r="L1749" s="67" t="s">
        <v>804</v>
      </c>
      <c r="M1749" s="63" t="str">
        <f>VLOOKUP(D1749,'[3]NEW LEGEND 2026'!G:I,3,0)</f>
        <v>YAMAHA</v>
      </c>
      <c r="N1749" s="63" t="str">
        <f>VLOOKUP(D1749,'[3]NEW LEGEND 2026'!G:J,4,0)</f>
        <v>MATTE BLUE</v>
      </c>
      <c r="O1749" s="68" t="str">
        <f t="shared" si="163"/>
        <v>JUL</v>
      </c>
      <c r="P1749" s="68">
        <f t="shared" si="164"/>
        <v>25</v>
      </c>
      <c r="Q1749" s="68">
        <f t="shared" si="165"/>
        <v>2026</v>
      </c>
      <c r="R1749" s="69">
        <f t="shared" si="166"/>
        <v>-175.38696759260347</v>
      </c>
      <c r="S1749" s="69">
        <f t="shared" si="167"/>
        <v>-174.49689814815065</v>
      </c>
      <c r="T1749" s="70" t="str">
        <f t="shared" si="168"/>
        <v>1-30 DAYS</v>
      </c>
      <c r="U1749" s="70" t="str">
        <f t="shared" si="168"/>
        <v>1-30 DAYS</v>
      </c>
    </row>
    <row r="1750" spans="1:21">
      <c r="A1750" s="63" t="str">
        <f>VLOOKUP(L1750,[1]Sheet1!$N:$P,3,0)</f>
        <v>M2 TAGUM 1</v>
      </c>
      <c r="B1750" s="66">
        <v>46227.496898148151</v>
      </c>
      <c r="C1750" s="66">
        <v>46228.386967592603</v>
      </c>
      <c r="D1750" s="67" t="s">
        <v>1060</v>
      </c>
      <c r="E1750" s="67" t="s">
        <v>1061</v>
      </c>
      <c r="F1750" s="1">
        <v>1</v>
      </c>
      <c r="G1750" s="63" t="str">
        <f>VLOOKUP(D1750,[2]MINDANAO!$B:$C,2,0)</f>
        <v>MIO AEROX S 155</v>
      </c>
      <c r="H1750" s="67">
        <v>152427</v>
      </c>
      <c r="I1750" s="63" t="str">
        <f>VLOOKUP(L1750,'[3]NEW LEGEND 2026'!M:S,7,0)</f>
        <v>ULTIMATE</v>
      </c>
      <c r="J1750" s="67" t="s">
        <v>4357</v>
      </c>
      <c r="K1750" s="67" t="s">
        <v>4358</v>
      </c>
      <c r="L1750" s="67" t="s">
        <v>804</v>
      </c>
      <c r="M1750" s="63" t="str">
        <f>VLOOKUP(D1750,'[3]NEW LEGEND 2026'!G:I,3,0)</f>
        <v>YAMAHA</v>
      </c>
      <c r="N1750" s="63" t="str">
        <f>VLOOKUP(D1750,'[3]NEW LEGEND 2026'!G:J,4,0)</f>
        <v>MATTE BLUE</v>
      </c>
      <c r="O1750" s="68" t="str">
        <f t="shared" si="163"/>
        <v>JUL</v>
      </c>
      <c r="P1750" s="68">
        <f t="shared" si="164"/>
        <v>25</v>
      </c>
      <c r="Q1750" s="68">
        <f t="shared" si="165"/>
        <v>2026</v>
      </c>
      <c r="R1750" s="69">
        <f t="shared" si="166"/>
        <v>-175.38696759260347</v>
      </c>
      <c r="S1750" s="69">
        <f t="shared" si="167"/>
        <v>-174.49689814815065</v>
      </c>
      <c r="T1750" s="70" t="str">
        <f t="shared" si="168"/>
        <v>1-30 DAYS</v>
      </c>
      <c r="U1750" s="70" t="str">
        <f t="shared" si="168"/>
        <v>1-30 DAYS</v>
      </c>
    </row>
    <row r="1751" spans="1:21">
      <c r="A1751" s="63" t="str">
        <f>VLOOKUP(L1751,[1]Sheet1!$N:$P,3,0)</f>
        <v>M2 BAYUGAN</v>
      </c>
      <c r="B1751" s="66">
        <v>46225.691793981481</v>
      </c>
      <c r="C1751" s="66">
        <v>46228.403368055559</v>
      </c>
      <c r="D1751" s="67" t="s">
        <v>1060</v>
      </c>
      <c r="E1751" s="67" t="s">
        <v>1061</v>
      </c>
      <c r="F1751" s="1">
        <v>1</v>
      </c>
      <c r="G1751" s="63" t="str">
        <f>VLOOKUP(D1751,[2]MINDANAO!$B:$C,2,0)</f>
        <v>MIO AEROX S 155</v>
      </c>
      <c r="H1751" s="67">
        <v>152427</v>
      </c>
      <c r="I1751" s="63" t="str">
        <f>VLOOKUP(L1751,'[3]NEW LEGEND 2026'!M:S,7,0)</f>
        <v>ULTIMATE</v>
      </c>
      <c r="J1751" s="67" t="s">
        <v>4359</v>
      </c>
      <c r="K1751" s="67" t="s">
        <v>4360</v>
      </c>
      <c r="L1751" s="67" t="s">
        <v>692</v>
      </c>
      <c r="M1751" s="63" t="str">
        <f>VLOOKUP(D1751,'[3]NEW LEGEND 2026'!G:I,3,0)</f>
        <v>YAMAHA</v>
      </c>
      <c r="N1751" s="63" t="str">
        <f>VLOOKUP(D1751,'[3]NEW LEGEND 2026'!G:J,4,0)</f>
        <v>MATTE BLUE</v>
      </c>
      <c r="O1751" s="68" t="str">
        <f t="shared" si="163"/>
        <v>JUL</v>
      </c>
      <c r="P1751" s="68">
        <f t="shared" si="164"/>
        <v>25</v>
      </c>
      <c r="Q1751" s="68">
        <f t="shared" si="165"/>
        <v>2026</v>
      </c>
      <c r="R1751" s="69">
        <f t="shared" si="166"/>
        <v>-175.40336805555853</v>
      </c>
      <c r="S1751" s="69">
        <f t="shared" si="167"/>
        <v>-172.69179398148117</v>
      </c>
      <c r="T1751" s="70" t="str">
        <f t="shared" si="168"/>
        <v>1-30 DAYS</v>
      </c>
      <c r="U1751" s="70" t="str">
        <f t="shared" si="168"/>
        <v>1-30 DAYS</v>
      </c>
    </row>
    <row r="1752" spans="1:21">
      <c r="A1752" s="63" t="str">
        <f>VLOOKUP(L1752,[1]Sheet1!$N:$P,3,0)</f>
        <v>M2 BAYUGAN</v>
      </c>
      <c r="B1752" s="66">
        <v>46225.691793981481</v>
      </c>
      <c r="C1752" s="66">
        <v>46228.403368055559</v>
      </c>
      <c r="D1752" s="67" t="s">
        <v>1060</v>
      </c>
      <c r="E1752" s="67" t="s">
        <v>1061</v>
      </c>
      <c r="F1752" s="1">
        <v>1</v>
      </c>
      <c r="G1752" s="63" t="str">
        <f>VLOOKUP(D1752,[2]MINDANAO!$B:$C,2,0)</f>
        <v>MIO AEROX S 155</v>
      </c>
      <c r="H1752" s="67">
        <v>152427</v>
      </c>
      <c r="I1752" s="63" t="str">
        <f>VLOOKUP(L1752,'[3]NEW LEGEND 2026'!M:S,7,0)</f>
        <v>ULTIMATE</v>
      </c>
      <c r="J1752" s="67" t="s">
        <v>4361</v>
      </c>
      <c r="K1752" s="67" t="s">
        <v>4362</v>
      </c>
      <c r="L1752" s="67" t="s">
        <v>692</v>
      </c>
      <c r="M1752" s="63" t="str">
        <f>VLOOKUP(D1752,'[3]NEW LEGEND 2026'!G:I,3,0)</f>
        <v>YAMAHA</v>
      </c>
      <c r="N1752" s="63" t="str">
        <f>VLOOKUP(D1752,'[3]NEW LEGEND 2026'!G:J,4,0)</f>
        <v>MATTE BLUE</v>
      </c>
      <c r="O1752" s="68" t="str">
        <f t="shared" si="163"/>
        <v>JUL</v>
      </c>
      <c r="P1752" s="68">
        <f t="shared" si="164"/>
        <v>25</v>
      </c>
      <c r="Q1752" s="68">
        <f t="shared" si="165"/>
        <v>2026</v>
      </c>
      <c r="R1752" s="69">
        <f t="shared" si="166"/>
        <v>-175.40336805555853</v>
      </c>
      <c r="S1752" s="69">
        <f t="shared" si="167"/>
        <v>-172.69179398148117</v>
      </c>
      <c r="T1752" s="70" t="str">
        <f t="shared" si="168"/>
        <v>1-30 DAYS</v>
      </c>
      <c r="U1752" s="70" t="str">
        <f t="shared" si="168"/>
        <v>1-30 DAYS</v>
      </c>
    </row>
    <row r="1753" spans="1:21">
      <c r="A1753" s="63" t="str">
        <f>VLOOKUP(L1753,[1]Sheet1!$N:$P,3,0)</f>
        <v>M2 CABADBARAN</v>
      </c>
      <c r="B1753" s="66">
        <v>46225.716990740737</v>
      </c>
      <c r="C1753" s="66">
        <v>46228.40724537037</v>
      </c>
      <c r="D1753" s="67" t="s">
        <v>1273</v>
      </c>
      <c r="E1753" s="67" t="s">
        <v>1274</v>
      </c>
      <c r="F1753" s="1">
        <v>1</v>
      </c>
      <c r="G1753" s="63" t="str">
        <f>VLOOKUP(D1753,[2]MINDANAO!$B:$C,2,0)</f>
        <v>BEAT FI PREM</v>
      </c>
      <c r="H1753" s="67">
        <v>72808</v>
      </c>
      <c r="I1753" s="63" t="str">
        <f>VLOOKUP(L1753,'[3]NEW LEGEND 2026'!M:S,7,0)</f>
        <v>ULTIMATE</v>
      </c>
      <c r="J1753" s="67" t="s">
        <v>4363</v>
      </c>
      <c r="K1753" s="67" t="s">
        <v>4364</v>
      </c>
      <c r="L1753" s="67" t="s">
        <v>704</v>
      </c>
      <c r="M1753" s="63" t="str">
        <f>VLOOKUP(D1753,'[3]NEW LEGEND 2026'!G:I,3,0)</f>
        <v>HONDA</v>
      </c>
      <c r="N1753" s="63" t="str">
        <f>VLOOKUP(D1753,'[3]NEW LEGEND 2026'!G:J,4,0)</f>
        <v>GRAY</v>
      </c>
      <c r="O1753" s="68" t="str">
        <f t="shared" si="163"/>
        <v>JUL</v>
      </c>
      <c r="P1753" s="68">
        <f t="shared" si="164"/>
        <v>25</v>
      </c>
      <c r="Q1753" s="68">
        <f t="shared" si="165"/>
        <v>2026</v>
      </c>
      <c r="R1753" s="69">
        <f t="shared" si="166"/>
        <v>-175.40724537037022</v>
      </c>
      <c r="S1753" s="69">
        <f t="shared" si="167"/>
        <v>-172.71699074073695</v>
      </c>
      <c r="T1753" s="70" t="str">
        <f t="shared" si="168"/>
        <v>1-30 DAYS</v>
      </c>
      <c r="U1753" s="70" t="str">
        <f t="shared" si="168"/>
        <v>1-30 DAYS</v>
      </c>
    </row>
    <row r="1754" spans="1:21">
      <c r="A1754" s="63" t="str">
        <f>VLOOKUP(L1754,[1]Sheet1!$N:$P,3,0)</f>
        <v>M1 NABUNTURAN</v>
      </c>
      <c r="B1754" s="66">
        <v>46227.464386574073</v>
      </c>
      <c r="C1754" s="66">
        <v>46228.433854166673</v>
      </c>
      <c r="D1754" s="67" t="s">
        <v>1345</v>
      </c>
      <c r="E1754" s="67" t="s">
        <v>1346</v>
      </c>
      <c r="F1754" s="1">
        <v>1</v>
      </c>
      <c r="G1754" s="63" t="str">
        <f>VLOOKUP(D1754,[2]MINDANAO!$B:$C,2,0)</f>
        <v>XRM MOTARD FI</v>
      </c>
      <c r="H1754" s="67">
        <v>75550</v>
      </c>
      <c r="I1754" s="63" t="str">
        <f>VLOOKUP(L1754,'[3]NEW LEGEND 2026'!M:S,7,0)</f>
        <v>MUTI</v>
      </c>
      <c r="J1754" s="67" t="s">
        <v>4365</v>
      </c>
      <c r="K1754" s="67" t="s">
        <v>4366</v>
      </c>
      <c r="L1754" s="67" t="s">
        <v>371</v>
      </c>
      <c r="M1754" s="63" t="str">
        <f>VLOOKUP(D1754,'[3]NEW LEGEND 2026'!G:I,3,0)</f>
        <v>HONDA</v>
      </c>
      <c r="N1754" s="63" t="str">
        <f>VLOOKUP(D1754,'[3]NEW LEGEND 2026'!G:J,4,0)</f>
        <v>BLACK</v>
      </c>
      <c r="O1754" s="68" t="str">
        <f t="shared" si="163"/>
        <v>JUL</v>
      </c>
      <c r="P1754" s="68">
        <f t="shared" si="164"/>
        <v>25</v>
      </c>
      <c r="Q1754" s="68">
        <f t="shared" si="165"/>
        <v>2026</v>
      </c>
      <c r="R1754" s="69">
        <f t="shared" si="166"/>
        <v>-175.43385416667297</v>
      </c>
      <c r="S1754" s="69">
        <f t="shared" si="167"/>
        <v>-174.46438657407271</v>
      </c>
      <c r="T1754" s="70" t="str">
        <f t="shared" si="168"/>
        <v>1-30 DAYS</v>
      </c>
      <c r="U1754" s="70" t="str">
        <f t="shared" si="168"/>
        <v>1-30 DAYS</v>
      </c>
    </row>
    <row r="1755" spans="1:21">
      <c r="A1755" s="63" t="str">
        <f>VLOOKUP(L1755,[1]Sheet1!$N:$P,3,0)</f>
        <v>M1 HONDA ISULAN</v>
      </c>
      <c r="B1755" s="66">
        <v>45989.43546296296</v>
      </c>
      <c r="C1755" s="66">
        <v>46228.566608796304</v>
      </c>
      <c r="D1755" s="67" t="s">
        <v>577</v>
      </c>
      <c r="E1755" s="67" t="s">
        <v>578</v>
      </c>
      <c r="F1755" s="1">
        <v>1</v>
      </c>
      <c r="G1755" s="63" t="str">
        <f>VLOOKUP(D1755,[2]MINDANAO!$B:$C,2,0)</f>
        <v>WAVE RSX(DISC)</v>
      </c>
      <c r="H1755" s="67">
        <v>63718</v>
      </c>
      <c r="I1755" s="63" t="str">
        <f>VLOOKUP(L1755,'[3]NEW LEGEND 2026'!M:S,7,0)</f>
        <v>HONDA</v>
      </c>
      <c r="J1755" s="67" t="s">
        <v>4367</v>
      </c>
      <c r="K1755" s="67" t="s">
        <v>4368</v>
      </c>
      <c r="L1755" s="67" t="s">
        <v>406</v>
      </c>
      <c r="M1755" s="63" t="str">
        <f>VLOOKUP(D1755,'[3]NEW LEGEND 2026'!G:I,3,0)</f>
        <v>HONDA</v>
      </c>
      <c r="N1755" s="63" t="str">
        <f>VLOOKUP(D1755,'[3]NEW LEGEND 2026'!G:J,4,0)</f>
        <v>BLACK)</v>
      </c>
      <c r="O1755" s="68" t="str">
        <f t="shared" si="163"/>
        <v>JUL</v>
      </c>
      <c r="P1755" s="68">
        <f t="shared" si="164"/>
        <v>25</v>
      </c>
      <c r="Q1755" s="68">
        <f t="shared" si="165"/>
        <v>2026</v>
      </c>
      <c r="R1755" s="69">
        <f t="shared" si="166"/>
        <v>-175.56660879630363</v>
      </c>
      <c r="S1755" s="69">
        <f t="shared" si="167"/>
        <v>63.564537037040282</v>
      </c>
      <c r="T1755" s="70" t="str">
        <f t="shared" si="168"/>
        <v>1-30 DAYS</v>
      </c>
      <c r="U1755" s="70" t="str">
        <f t="shared" si="168"/>
        <v>61-90 DAYS</v>
      </c>
    </row>
    <row r="1756" spans="1:21">
      <c r="A1756" s="63" t="str">
        <f>VLOOKUP(L1756,[1]Sheet1!$N:$P,3,0)</f>
        <v>M1 HONDA ISULAN</v>
      </c>
      <c r="B1756" s="66">
        <v>46031.394120370373</v>
      </c>
      <c r="C1756" s="66">
        <v>46228.566608796304</v>
      </c>
      <c r="D1756" s="67" t="s">
        <v>4369</v>
      </c>
      <c r="E1756" s="67" t="s">
        <v>4370</v>
      </c>
      <c r="F1756" s="1">
        <v>1</v>
      </c>
      <c r="G1756" s="63" t="str">
        <f>VLOOKUP(D1756,[2]MINDANAO!$B:$C,2,0)</f>
        <v>WAVE RSX(DISC)</v>
      </c>
      <c r="H1756" s="67">
        <v>63510</v>
      </c>
      <c r="I1756" s="63" t="str">
        <f>VLOOKUP(L1756,'[3]NEW LEGEND 2026'!M:S,7,0)</f>
        <v>HONDA</v>
      </c>
      <c r="J1756" s="67" t="s">
        <v>4371</v>
      </c>
      <c r="K1756" s="67" t="s">
        <v>4372</v>
      </c>
      <c r="L1756" s="67" t="s">
        <v>406</v>
      </c>
      <c r="M1756" s="63" t="str">
        <f>VLOOKUP(D1756,'[3]NEW LEGEND 2026'!G:I,3,0)</f>
        <v>HONDA</v>
      </c>
      <c r="N1756" s="63" t="str">
        <f>VLOOKUP(D1756,'[3]NEW LEGEND 2026'!G:J,4,0)</f>
        <v>MAT GALAXY BLACK METALLIC</v>
      </c>
      <c r="O1756" s="68" t="str">
        <f t="shared" si="163"/>
        <v>JUL</v>
      </c>
      <c r="P1756" s="68">
        <f t="shared" si="164"/>
        <v>25</v>
      </c>
      <c r="Q1756" s="68">
        <f t="shared" si="165"/>
        <v>2026</v>
      </c>
      <c r="R1756" s="69">
        <f t="shared" si="166"/>
        <v>-175.56660879630363</v>
      </c>
      <c r="S1756" s="69">
        <f t="shared" si="167"/>
        <v>21.605879629627452</v>
      </c>
      <c r="T1756" s="70" t="str">
        <f t="shared" si="168"/>
        <v>1-30 DAYS</v>
      </c>
      <c r="U1756" s="70" t="str">
        <f t="shared" si="168"/>
        <v>1-30 DAYS</v>
      </c>
    </row>
    <row r="1757" spans="1:21">
      <c r="A1757" s="63" t="str">
        <f>VLOOKUP(L1757,[1]Sheet1!$N:$P,3,0)</f>
        <v>M2 CALINAN</v>
      </c>
      <c r="B1757" s="66">
        <v>46228.576921296299</v>
      </c>
      <c r="C1757" s="66">
        <v>46228.576921296299</v>
      </c>
      <c r="D1757" s="67" t="s">
        <v>2536</v>
      </c>
      <c r="E1757" s="67" t="s">
        <v>2537</v>
      </c>
      <c r="F1757" s="1">
        <v>1</v>
      </c>
      <c r="G1757" s="63" t="str">
        <f>VLOOKUP(D1757,[2]MINDANAO!$B:$C,2,0)</f>
        <v>ADV160 ABS</v>
      </c>
      <c r="H1757" s="67">
        <v>155100</v>
      </c>
      <c r="I1757" s="63" t="str">
        <f>VLOOKUP(L1757,'[3]NEW LEGEND 2026'!M:S,7,0)</f>
        <v>ULTIMATE</v>
      </c>
      <c r="J1757" s="67" t="s">
        <v>4373</v>
      </c>
      <c r="K1757" s="67" t="s">
        <v>4374</v>
      </c>
      <c r="L1757" s="67" t="s">
        <v>871</v>
      </c>
      <c r="M1757" s="63" t="str">
        <f>VLOOKUP(D1757,'[3]NEW LEGEND 2026'!G:I,3,0)</f>
        <v>HONDA</v>
      </c>
      <c r="N1757" s="63" t="str">
        <f>VLOOKUP(D1757,'[3]NEW LEGEND 2026'!G:J,4,0)</f>
        <v>WHITE</v>
      </c>
      <c r="O1757" s="68" t="str">
        <f t="shared" si="163"/>
        <v>JUL</v>
      </c>
      <c r="P1757" s="68">
        <f t="shared" si="164"/>
        <v>25</v>
      </c>
      <c r="Q1757" s="68">
        <f t="shared" si="165"/>
        <v>2026</v>
      </c>
      <c r="R1757" s="69">
        <f t="shared" si="166"/>
        <v>-175.57692129629868</v>
      </c>
      <c r="S1757" s="69">
        <f t="shared" si="167"/>
        <v>-175.57692129629868</v>
      </c>
      <c r="T1757" s="70" t="str">
        <f t="shared" si="168"/>
        <v>1-30 DAYS</v>
      </c>
      <c r="U1757" s="70" t="str">
        <f t="shared" si="168"/>
        <v>1-30 DAYS</v>
      </c>
    </row>
    <row r="1758" spans="1:21">
      <c r="A1758" s="63" t="str">
        <f>VLOOKUP(L1758,[1]Sheet1!$N:$P,3,0)</f>
        <v>M2 CALINAN</v>
      </c>
      <c r="B1758" s="66">
        <v>46228.576921296299</v>
      </c>
      <c r="C1758" s="66">
        <v>46228.576921296299</v>
      </c>
      <c r="D1758" s="67" t="s">
        <v>2536</v>
      </c>
      <c r="E1758" s="67" t="s">
        <v>2537</v>
      </c>
      <c r="F1758" s="1">
        <v>1</v>
      </c>
      <c r="G1758" s="63" t="str">
        <f>VLOOKUP(D1758,[2]MINDANAO!$B:$C,2,0)</f>
        <v>ADV160 ABS</v>
      </c>
      <c r="H1758" s="67">
        <v>155100</v>
      </c>
      <c r="I1758" s="63" t="str">
        <f>VLOOKUP(L1758,'[3]NEW LEGEND 2026'!M:S,7,0)</f>
        <v>ULTIMATE</v>
      </c>
      <c r="J1758" s="67" t="s">
        <v>4375</v>
      </c>
      <c r="K1758" s="67" t="s">
        <v>4376</v>
      </c>
      <c r="L1758" s="67" t="s">
        <v>871</v>
      </c>
      <c r="M1758" s="63" t="str">
        <f>VLOOKUP(D1758,'[3]NEW LEGEND 2026'!G:I,3,0)</f>
        <v>HONDA</v>
      </c>
      <c r="N1758" s="63" t="str">
        <f>VLOOKUP(D1758,'[3]NEW LEGEND 2026'!G:J,4,0)</f>
        <v>WHITE</v>
      </c>
      <c r="O1758" s="68" t="str">
        <f t="shared" si="163"/>
        <v>JUL</v>
      </c>
      <c r="P1758" s="68">
        <f t="shared" si="164"/>
        <v>25</v>
      </c>
      <c r="Q1758" s="68">
        <f t="shared" si="165"/>
        <v>2026</v>
      </c>
      <c r="R1758" s="69">
        <f t="shared" si="166"/>
        <v>-175.57692129629868</v>
      </c>
      <c r="S1758" s="69">
        <f t="shared" si="167"/>
        <v>-175.57692129629868</v>
      </c>
      <c r="T1758" s="70" t="str">
        <f t="shared" si="168"/>
        <v>1-30 DAYS</v>
      </c>
      <c r="U1758" s="70" t="str">
        <f t="shared" si="168"/>
        <v>1-30 DAYS</v>
      </c>
    </row>
    <row r="1759" spans="1:21">
      <c r="A1759" s="63" t="str">
        <f>VLOOKUP(L1759,[1]Sheet1!$N:$P,3,0)</f>
        <v>M2 CALINAN</v>
      </c>
      <c r="B1759" s="66">
        <v>46228.576921296299</v>
      </c>
      <c r="C1759" s="66">
        <v>46228.576921296299</v>
      </c>
      <c r="D1759" s="67" t="s">
        <v>2536</v>
      </c>
      <c r="E1759" s="67" t="s">
        <v>2537</v>
      </c>
      <c r="F1759" s="1">
        <v>1</v>
      </c>
      <c r="G1759" s="63" t="str">
        <f>VLOOKUP(D1759,[2]MINDANAO!$B:$C,2,0)</f>
        <v>ADV160 ABS</v>
      </c>
      <c r="H1759" s="67">
        <v>155100</v>
      </c>
      <c r="I1759" s="63" t="str">
        <f>VLOOKUP(L1759,'[3]NEW LEGEND 2026'!M:S,7,0)</f>
        <v>ULTIMATE</v>
      </c>
      <c r="J1759" s="67" t="s">
        <v>4377</v>
      </c>
      <c r="K1759" s="67" t="s">
        <v>4378</v>
      </c>
      <c r="L1759" s="67" t="s">
        <v>871</v>
      </c>
      <c r="M1759" s="63" t="str">
        <f>VLOOKUP(D1759,'[3]NEW LEGEND 2026'!G:I,3,0)</f>
        <v>HONDA</v>
      </c>
      <c r="N1759" s="63" t="str">
        <f>VLOOKUP(D1759,'[3]NEW LEGEND 2026'!G:J,4,0)</f>
        <v>WHITE</v>
      </c>
      <c r="O1759" s="68" t="str">
        <f t="shared" si="163"/>
        <v>JUL</v>
      </c>
      <c r="P1759" s="68">
        <f t="shared" si="164"/>
        <v>25</v>
      </c>
      <c r="Q1759" s="68">
        <f t="shared" si="165"/>
        <v>2026</v>
      </c>
      <c r="R1759" s="69">
        <f t="shared" si="166"/>
        <v>-175.57692129629868</v>
      </c>
      <c r="S1759" s="69">
        <f t="shared" si="167"/>
        <v>-175.57692129629868</v>
      </c>
      <c r="T1759" s="70" t="str">
        <f t="shared" si="168"/>
        <v>1-30 DAYS</v>
      </c>
      <c r="U1759" s="70" t="str">
        <f t="shared" si="168"/>
        <v>1-30 DAYS</v>
      </c>
    </row>
    <row r="1760" spans="1:21">
      <c r="A1760" s="63" t="str">
        <f>VLOOKUP(L1760,[1]Sheet1!$N:$P,3,0)</f>
        <v>M2 CALINAN</v>
      </c>
      <c r="B1760" s="66">
        <v>46228.576921296299</v>
      </c>
      <c r="C1760" s="66">
        <v>46228.576921296299</v>
      </c>
      <c r="D1760" s="67" t="s">
        <v>2536</v>
      </c>
      <c r="E1760" s="67" t="s">
        <v>2537</v>
      </c>
      <c r="F1760" s="1">
        <v>1</v>
      </c>
      <c r="G1760" s="63" t="str">
        <f>VLOOKUP(D1760,[2]MINDANAO!$B:$C,2,0)</f>
        <v>ADV160 ABS</v>
      </c>
      <c r="H1760" s="67">
        <v>155100</v>
      </c>
      <c r="I1760" s="63" t="str">
        <f>VLOOKUP(L1760,'[3]NEW LEGEND 2026'!M:S,7,0)</f>
        <v>ULTIMATE</v>
      </c>
      <c r="J1760" s="67" t="s">
        <v>4379</v>
      </c>
      <c r="K1760" s="67" t="s">
        <v>4380</v>
      </c>
      <c r="L1760" s="67" t="s">
        <v>871</v>
      </c>
      <c r="M1760" s="63" t="str">
        <f>VLOOKUP(D1760,'[3]NEW LEGEND 2026'!G:I,3,0)</f>
        <v>HONDA</v>
      </c>
      <c r="N1760" s="63" t="str">
        <f>VLOOKUP(D1760,'[3]NEW LEGEND 2026'!G:J,4,0)</f>
        <v>WHITE</v>
      </c>
      <c r="O1760" s="68" t="str">
        <f t="shared" si="163"/>
        <v>JUL</v>
      </c>
      <c r="P1760" s="68">
        <f t="shared" si="164"/>
        <v>25</v>
      </c>
      <c r="Q1760" s="68">
        <f t="shared" si="165"/>
        <v>2026</v>
      </c>
      <c r="R1760" s="69">
        <f t="shared" si="166"/>
        <v>-175.57692129629868</v>
      </c>
      <c r="S1760" s="69">
        <f t="shared" si="167"/>
        <v>-175.57692129629868</v>
      </c>
      <c r="T1760" s="70" t="str">
        <f t="shared" si="168"/>
        <v>1-30 DAYS</v>
      </c>
      <c r="U1760" s="70" t="str">
        <f t="shared" si="168"/>
        <v>1-30 DAYS</v>
      </c>
    </row>
    <row r="1761" spans="1:21">
      <c r="A1761" s="63" t="str">
        <f>VLOOKUP(L1761,[1]Sheet1!$N:$P,3,0)</f>
        <v>M2 CALINAN</v>
      </c>
      <c r="B1761" s="66">
        <v>46228.576921296299</v>
      </c>
      <c r="C1761" s="66">
        <v>46228.576921296299</v>
      </c>
      <c r="D1761" s="67" t="s">
        <v>2536</v>
      </c>
      <c r="E1761" s="67" t="s">
        <v>2537</v>
      </c>
      <c r="F1761" s="1">
        <v>1</v>
      </c>
      <c r="G1761" s="63" t="str">
        <f>VLOOKUP(D1761,[2]MINDANAO!$B:$C,2,0)</f>
        <v>ADV160 ABS</v>
      </c>
      <c r="H1761" s="67">
        <v>155100</v>
      </c>
      <c r="I1761" s="63" t="str">
        <f>VLOOKUP(L1761,'[3]NEW LEGEND 2026'!M:S,7,0)</f>
        <v>ULTIMATE</v>
      </c>
      <c r="J1761" s="67" t="s">
        <v>4381</v>
      </c>
      <c r="K1761" s="67" t="s">
        <v>4382</v>
      </c>
      <c r="L1761" s="67" t="s">
        <v>871</v>
      </c>
      <c r="M1761" s="63" t="str">
        <f>VLOOKUP(D1761,'[3]NEW LEGEND 2026'!G:I,3,0)</f>
        <v>HONDA</v>
      </c>
      <c r="N1761" s="63" t="str">
        <f>VLOOKUP(D1761,'[3]NEW LEGEND 2026'!G:J,4,0)</f>
        <v>WHITE</v>
      </c>
      <c r="O1761" s="68" t="str">
        <f t="shared" si="163"/>
        <v>JUL</v>
      </c>
      <c r="P1761" s="68">
        <f t="shared" si="164"/>
        <v>25</v>
      </c>
      <c r="Q1761" s="68">
        <f t="shared" si="165"/>
        <v>2026</v>
      </c>
      <c r="R1761" s="69">
        <f t="shared" si="166"/>
        <v>-175.57692129629868</v>
      </c>
      <c r="S1761" s="69">
        <f t="shared" si="167"/>
        <v>-175.57692129629868</v>
      </c>
      <c r="T1761" s="70" t="str">
        <f t="shared" si="168"/>
        <v>1-30 DAYS</v>
      </c>
      <c r="U1761" s="70" t="str">
        <f t="shared" si="168"/>
        <v>1-30 DAYS</v>
      </c>
    </row>
    <row r="1762" spans="1:21">
      <c r="A1762" s="63" t="str">
        <f>VLOOKUP(L1762,[1]Sheet1!$N:$P,3,0)</f>
        <v>M1 SURALLAH</v>
      </c>
      <c r="B1762" s="66">
        <v>46220.694421296299</v>
      </c>
      <c r="C1762" s="66">
        <v>46228.582731481481</v>
      </c>
      <c r="D1762" s="67" t="s">
        <v>2576</v>
      </c>
      <c r="E1762" s="67" t="s">
        <v>2577</v>
      </c>
      <c r="F1762" s="1">
        <v>1</v>
      </c>
      <c r="G1762" s="63" t="str">
        <f>VLOOKUP(D1762,[2]MINDANAO!$B:$C,2,0)</f>
        <v>DR-160</v>
      </c>
      <c r="H1762" s="67">
        <v>109616.07</v>
      </c>
      <c r="I1762" s="63" t="str">
        <f>VLOOKUP(L1762,'[3]NEW LEGEND 2026'!M:S,7,0)</f>
        <v>MUTI</v>
      </c>
      <c r="J1762" s="67" t="s">
        <v>4383</v>
      </c>
      <c r="K1762" s="67" t="s">
        <v>4384</v>
      </c>
      <c r="L1762" s="67" t="s">
        <v>546</v>
      </c>
      <c r="M1762" s="63" t="str">
        <f>VLOOKUP(D1762,'[3]NEW LEGEND 2026'!G:I,3,0)</f>
        <v>SUZUKI</v>
      </c>
      <c r="N1762" s="63" t="str">
        <f>VLOOKUP(D1762,'[3]NEW LEGEND 2026'!G:J,4,0)</f>
        <v>WHITE</v>
      </c>
      <c r="O1762" s="68" t="str">
        <f t="shared" si="163"/>
        <v>JUL</v>
      </c>
      <c r="P1762" s="68">
        <f t="shared" si="164"/>
        <v>25</v>
      </c>
      <c r="Q1762" s="68">
        <f t="shared" si="165"/>
        <v>2026</v>
      </c>
      <c r="R1762" s="69">
        <f t="shared" si="166"/>
        <v>-175.58273148148146</v>
      </c>
      <c r="S1762" s="69">
        <f t="shared" si="167"/>
        <v>-167.69442129629897</v>
      </c>
      <c r="T1762" s="70" t="str">
        <f t="shared" si="168"/>
        <v>1-30 DAYS</v>
      </c>
      <c r="U1762" s="70" t="str">
        <f t="shared" si="168"/>
        <v>1-30 DAYS</v>
      </c>
    </row>
    <row r="1763" spans="1:21">
      <c r="A1763" s="63" t="str">
        <f>VLOOKUP(L1763,[1]Sheet1!$N:$P,3,0)</f>
        <v>M1 SURALLAH</v>
      </c>
      <c r="B1763" s="66">
        <v>46220.640277777777</v>
      </c>
      <c r="C1763" s="66">
        <v>46228.582731481481</v>
      </c>
      <c r="D1763" s="67" t="s">
        <v>3834</v>
      </c>
      <c r="E1763" s="67" t="s">
        <v>3835</v>
      </c>
      <c r="F1763" s="1">
        <v>1</v>
      </c>
      <c r="G1763" s="63" t="str">
        <f>VLOOKUP(D1763,[2]MINDANAO!$B:$C,2,0)</f>
        <v>WIZARD</v>
      </c>
      <c r="H1763" s="67">
        <v>35116.07</v>
      </c>
      <c r="I1763" s="63" t="str">
        <f>VLOOKUP(L1763,'[3]NEW LEGEND 2026'!M:S,7,0)</f>
        <v>MUTI</v>
      </c>
      <c r="J1763" s="67" t="s">
        <v>4385</v>
      </c>
      <c r="K1763" s="67" t="s">
        <v>4386</v>
      </c>
      <c r="L1763" s="67" t="s">
        <v>546</v>
      </c>
      <c r="M1763" s="63" t="str">
        <f>VLOOKUP(D1763,'[3]NEW LEGEND 2026'!G:I,3,0)</f>
        <v>SKYGO</v>
      </c>
      <c r="N1763" s="63" t="str">
        <f>VLOOKUP(D1763,'[3]NEW LEGEND 2026'!G:J,4,0)</f>
        <v>BLACK</v>
      </c>
      <c r="O1763" s="68" t="str">
        <f t="shared" si="163"/>
        <v>JUL</v>
      </c>
      <c r="P1763" s="68">
        <f t="shared" si="164"/>
        <v>25</v>
      </c>
      <c r="Q1763" s="68">
        <f t="shared" si="165"/>
        <v>2026</v>
      </c>
      <c r="R1763" s="69">
        <f t="shared" si="166"/>
        <v>-175.58273148148146</v>
      </c>
      <c r="S1763" s="69">
        <f t="shared" si="167"/>
        <v>-167.64027777777665</v>
      </c>
      <c r="T1763" s="70" t="str">
        <f t="shared" si="168"/>
        <v>1-30 DAYS</v>
      </c>
      <c r="U1763" s="70" t="str">
        <f t="shared" si="168"/>
        <v>1-30 DAYS</v>
      </c>
    </row>
    <row r="1764" spans="1:21">
      <c r="A1764" s="63" t="str">
        <f>VLOOKUP(L1764,[1]Sheet1!$N:$P,3,0)</f>
        <v>M1 SURALLAH</v>
      </c>
      <c r="B1764" s="66">
        <v>46220.659930555557</v>
      </c>
      <c r="C1764" s="66">
        <v>46228.582731481481</v>
      </c>
      <c r="D1764" s="67" t="s">
        <v>3406</v>
      </c>
      <c r="E1764" s="67" t="s">
        <v>3407</v>
      </c>
      <c r="F1764" s="1">
        <v>1</v>
      </c>
      <c r="G1764" s="63" t="str">
        <f>VLOOKUP(D1764,[2]MINDANAO!$B:$C,2,0)</f>
        <v>WIZARD</v>
      </c>
      <c r="H1764" s="67">
        <v>35116.07</v>
      </c>
      <c r="I1764" s="63" t="str">
        <f>VLOOKUP(L1764,'[3]NEW LEGEND 2026'!M:S,7,0)</f>
        <v>MUTI</v>
      </c>
      <c r="J1764" s="67" t="s">
        <v>4387</v>
      </c>
      <c r="K1764" s="67" t="s">
        <v>4388</v>
      </c>
      <c r="L1764" s="67" t="s">
        <v>546</v>
      </c>
      <c r="M1764" s="63" t="str">
        <f>VLOOKUP(D1764,'[3]NEW LEGEND 2026'!G:I,3,0)</f>
        <v>SKYGO</v>
      </c>
      <c r="N1764" s="63" t="str">
        <f>VLOOKUP(D1764,'[3]NEW LEGEND 2026'!G:J,4,0)</f>
        <v>BLUE</v>
      </c>
      <c r="O1764" s="68" t="str">
        <f t="shared" si="163"/>
        <v>JUL</v>
      </c>
      <c r="P1764" s="68">
        <f t="shared" si="164"/>
        <v>25</v>
      </c>
      <c r="Q1764" s="68">
        <f t="shared" si="165"/>
        <v>2026</v>
      </c>
      <c r="R1764" s="69">
        <f t="shared" si="166"/>
        <v>-175.58273148148146</v>
      </c>
      <c r="S1764" s="69">
        <f t="shared" si="167"/>
        <v>-167.65993055555737</v>
      </c>
      <c r="T1764" s="70" t="str">
        <f t="shared" si="168"/>
        <v>1-30 DAYS</v>
      </c>
      <c r="U1764" s="70" t="str">
        <f t="shared" si="168"/>
        <v>1-30 DAYS</v>
      </c>
    </row>
    <row r="1765" spans="1:21">
      <c r="A1765" s="63" t="str">
        <f>VLOOKUP(L1765,[1]Sheet1!$N:$P,3,0)</f>
        <v>M1 SURALLAH</v>
      </c>
      <c r="B1765" s="66">
        <v>46220.64675925926</v>
      </c>
      <c r="C1765" s="66">
        <v>46228.582731481481</v>
      </c>
      <c r="D1765" s="67" t="s">
        <v>3834</v>
      </c>
      <c r="E1765" s="67" t="s">
        <v>3835</v>
      </c>
      <c r="F1765" s="1">
        <v>1</v>
      </c>
      <c r="G1765" s="63" t="str">
        <f>VLOOKUP(D1765,[2]MINDANAO!$B:$C,2,0)</f>
        <v>WIZARD</v>
      </c>
      <c r="H1765" s="67">
        <v>35116.07</v>
      </c>
      <c r="I1765" s="63" t="str">
        <f>VLOOKUP(L1765,'[3]NEW LEGEND 2026'!M:S,7,0)</f>
        <v>MUTI</v>
      </c>
      <c r="J1765" s="67" t="s">
        <v>4389</v>
      </c>
      <c r="K1765" s="67" t="s">
        <v>4390</v>
      </c>
      <c r="L1765" s="67" t="s">
        <v>546</v>
      </c>
      <c r="M1765" s="63" t="str">
        <f>VLOOKUP(D1765,'[3]NEW LEGEND 2026'!G:I,3,0)</f>
        <v>SKYGO</v>
      </c>
      <c r="N1765" s="63" t="str">
        <f>VLOOKUP(D1765,'[3]NEW LEGEND 2026'!G:J,4,0)</f>
        <v>BLACK</v>
      </c>
      <c r="O1765" s="68" t="str">
        <f t="shared" si="163"/>
        <v>JUL</v>
      </c>
      <c r="P1765" s="68">
        <f t="shared" si="164"/>
        <v>25</v>
      </c>
      <c r="Q1765" s="68">
        <f t="shared" si="165"/>
        <v>2026</v>
      </c>
      <c r="R1765" s="69">
        <f t="shared" si="166"/>
        <v>-175.58273148148146</v>
      </c>
      <c r="S1765" s="69">
        <f t="shared" si="167"/>
        <v>-167.64675925925985</v>
      </c>
      <c r="T1765" s="70" t="str">
        <f t="shared" si="168"/>
        <v>1-30 DAYS</v>
      </c>
      <c r="U1765" s="70" t="str">
        <f t="shared" si="168"/>
        <v>1-30 DAYS</v>
      </c>
    </row>
    <row r="1766" spans="1:21">
      <c r="A1766" s="63" t="str">
        <f>VLOOKUP(L1766,[1]Sheet1!$N:$P,3,0)</f>
        <v>M2 TAGUM 2</v>
      </c>
      <c r="B1766" s="66">
        <v>46227.484571759262</v>
      </c>
      <c r="C1766" s="66">
        <v>46228.598877314813</v>
      </c>
      <c r="D1766" s="67" t="s">
        <v>663</v>
      </c>
      <c r="E1766" s="67" t="s">
        <v>664</v>
      </c>
      <c r="F1766" s="1">
        <v>1</v>
      </c>
      <c r="G1766" s="63" t="str">
        <f>VLOOKUP(D1766,[2]MINDANAO!$B:$C,2,0)</f>
        <v>CT125</v>
      </c>
      <c r="H1766" s="67">
        <v>58118</v>
      </c>
      <c r="I1766" s="63" t="str">
        <f>VLOOKUP(L1766,'[3]NEW LEGEND 2026'!M:S,7,0)</f>
        <v>ULTIMATE</v>
      </c>
      <c r="J1766" s="67" t="s">
        <v>4391</v>
      </c>
      <c r="K1766" s="67" t="s">
        <v>4392</v>
      </c>
      <c r="L1766" s="67" t="s">
        <v>747</v>
      </c>
      <c r="M1766" s="63" t="str">
        <f>VLOOKUP(D1766,'[3]NEW LEGEND 2026'!G:I,3,0)</f>
        <v>KAWASAKI</v>
      </c>
      <c r="N1766" s="63" t="str">
        <f>VLOOKUP(D1766,'[3]NEW LEGEND 2026'!G:J,4,0)</f>
        <v>BLACK/RED</v>
      </c>
      <c r="O1766" s="68" t="str">
        <f t="shared" si="163"/>
        <v>JUL</v>
      </c>
      <c r="P1766" s="68">
        <f t="shared" si="164"/>
        <v>25</v>
      </c>
      <c r="Q1766" s="68">
        <f t="shared" si="165"/>
        <v>2026</v>
      </c>
      <c r="R1766" s="69">
        <f t="shared" si="166"/>
        <v>-175.59887731481285</v>
      </c>
      <c r="S1766" s="69">
        <f t="shared" si="167"/>
        <v>-174.4845717592616</v>
      </c>
      <c r="T1766" s="70" t="str">
        <f t="shared" si="168"/>
        <v>1-30 DAYS</v>
      </c>
      <c r="U1766" s="70" t="str">
        <f t="shared" si="168"/>
        <v>1-30 DAYS</v>
      </c>
    </row>
    <row r="1767" spans="1:21">
      <c r="A1767" s="63" t="str">
        <f>VLOOKUP(L1767,[1]Sheet1!$N:$P,3,0)</f>
        <v>M1 MALUNGON</v>
      </c>
      <c r="B1767" s="66">
        <v>46219.443055555559</v>
      </c>
      <c r="C1767" s="66">
        <v>46228.626192129632</v>
      </c>
      <c r="D1767" s="67" t="s">
        <v>2165</v>
      </c>
      <c r="E1767" s="67" t="s">
        <v>2166</v>
      </c>
      <c r="F1767" s="1">
        <v>1</v>
      </c>
      <c r="G1767" s="63" t="str">
        <f>VLOOKUP(D1767,[2]MINDANAO!$B:$C,2,0)</f>
        <v>CLICK160 FI</v>
      </c>
      <c r="H1767" s="67">
        <v>104990</v>
      </c>
      <c r="I1767" s="63" t="str">
        <f>VLOOKUP(L1767,'[3]NEW LEGEND 2026'!M:S,7,0)</f>
        <v>MUTI</v>
      </c>
      <c r="J1767" s="67" t="s">
        <v>4393</v>
      </c>
      <c r="K1767" s="67" t="s">
        <v>4394</v>
      </c>
      <c r="L1767" s="67" t="s">
        <v>462</v>
      </c>
      <c r="M1767" s="63" t="str">
        <f>VLOOKUP(D1767,'[3]NEW LEGEND 2026'!G:I,3,0)</f>
        <v>HONDA</v>
      </c>
      <c r="N1767" s="63" t="str">
        <f>VLOOKUP(D1767,'[3]NEW LEGEND 2026'!G:J,4,0)</f>
        <v>SILVER</v>
      </c>
      <c r="O1767" s="68" t="str">
        <f t="shared" si="163"/>
        <v>JUL</v>
      </c>
      <c r="P1767" s="68">
        <f t="shared" si="164"/>
        <v>25</v>
      </c>
      <c r="Q1767" s="68">
        <f t="shared" si="165"/>
        <v>2026</v>
      </c>
      <c r="R1767" s="69">
        <f t="shared" si="166"/>
        <v>-175.62619212963182</v>
      </c>
      <c r="S1767" s="69">
        <f t="shared" si="167"/>
        <v>-166.44305555555911</v>
      </c>
      <c r="T1767" s="70" t="str">
        <f t="shared" si="168"/>
        <v>1-30 DAYS</v>
      </c>
      <c r="U1767" s="70" t="str">
        <f t="shared" si="168"/>
        <v>1-30 DAYS</v>
      </c>
    </row>
    <row r="1768" spans="1:21">
      <c r="A1768" s="63" t="str">
        <f>VLOOKUP(L1768,[1]Sheet1!$N:$P,3,0)</f>
        <v>M1 DIGOS</v>
      </c>
      <c r="B1768" s="66">
        <v>46225.571458333332</v>
      </c>
      <c r="C1768" s="66">
        <v>46228.688634259262</v>
      </c>
      <c r="D1768" s="67" t="s">
        <v>1027</v>
      </c>
      <c r="E1768" s="67" t="s">
        <v>1028</v>
      </c>
      <c r="F1768" s="1">
        <v>1</v>
      </c>
      <c r="G1768" s="63" t="str">
        <f>VLOOKUP(D1768,[2]MINDANAO!$B:$C,2,0)</f>
        <v>CRF150R</v>
      </c>
      <c r="H1768" s="67">
        <v>279760</v>
      </c>
      <c r="I1768" s="63" t="str">
        <f>VLOOKUP(L1768,'[3]NEW LEGEND 2026'!M:S,7,0)</f>
        <v>MUTI</v>
      </c>
      <c r="J1768" s="67" t="s">
        <v>4395</v>
      </c>
      <c r="K1768" s="67" t="s">
        <v>4396</v>
      </c>
      <c r="L1768" s="67" t="s">
        <v>490</v>
      </c>
      <c r="M1768" s="63" t="str">
        <f>VLOOKUP(D1768,'[3]NEW LEGEND 2026'!G:I,3,0)</f>
        <v>HONDA</v>
      </c>
      <c r="N1768" s="63" t="str">
        <f>VLOOKUP(D1768,'[3]NEW LEGEND 2026'!G:J,4,0)</f>
        <v>RED</v>
      </c>
      <c r="O1768" s="68" t="str">
        <f t="shared" si="163"/>
        <v>JUL</v>
      </c>
      <c r="P1768" s="68">
        <f t="shared" si="164"/>
        <v>25</v>
      </c>
      <c r="Q1768" s="68">
        <f t="shared" si="165"/>
        <v>2026</v>
      </c>
      <c r="R1768" s="69">
        <f t="shared" si="166"/>
        <v>-175.68863425926247</v>
      </c>
      <c r="S1768" s="69">
        <f t="shared" si="167"/>
        <v>-172.57145833333198</v>
      </c>
      <c r="T1768" s="70" t="str">
        <f t="shared" si="168"/>
        <v>1-30 DAYS</v>
      </c>
      <c r="U1768" s="70" t="str">
        <f t="shared" si="168"/>
        <v>1-30 DAYS</v>
      </c>
    </row>
    <row r="1769" spans="1:21">
      <c r="A1769" s="63" t="str">
        <f>VLOOKUP(L1769,[1]Sheet1!$N:$P,3,0)</f>
        <v>M1 BANGA</v>
      </c>
      <c r="B1769" s="66">
        <v>46228.684201388889</v>
      </c>
      <c r="C1769" s="66">
        <v>46230.332430555558</v>
      </c>
      <c r="D1769" s="67" t="s">
        <v>2165</v>
      </c>
      <c r="E1769" s="67" t="s">
        <v>2166</v>
      </c>
      <c r="F1769" s="1">
        <v>1</v>
      </c>
      <c r="G1769" s="63" t="str">
        <f>VLOOKUP(D1769,[2]MINDANAO!$B:$C,2,0)</f>
        <v>CLICK160 FI</v>
      </c>
      <c r="H1769" s="67">
        <v>104990</v>
      </c>
      <c r="I1769" s="63" t="str">
        <f>VLOOKUP(L1769,'[3]NEW LEGEND 2026'!M:S,7,0)</f>
        <v>MUTI</v>
      </c>
      <c r="J1769" s="67" t="s">
        <v>4397</v>
      </c>
      <c r="K1769" s="67" t="s">
        <v>4398</v>
      </c>
      <c r="L1769" s="67" t="s">
        <v>394</v>
      </c>
      <c r="M1769" s="63" t="str">
        <f>VLOOKUP(D1769,'[3]NEW LEGEND 2026'!G:I,3,0)</f>
        <v>HONDA</v>
      </c>
      <c r="N1769" s="63" t="str">
        <f>VLOOKUP(D1769,'[3]NEW LEGEND 2026'!G:J,4,0)</f>
        <v>SILVER</v>
      </c>
      <c r="O1769" s="68" t="str">
        <f t="shared" si="163"/>
        <v>JUL</v>
      </c>
      <c r="P1769" s="68">
        <f t="shared" si="164"/>
        <v>27</v>
      </c>
      <c r="Q1769" s="68">
        <f t="shared" si="165"/>
        <v>2026</v>
      </c>
      <c r="R1769" s="69">
        <f t="shared" si="166"/>
        <v>-177.33243055555795</v>
      </c>
      <c r="S1769" s="69">
        <f t="shared" si="167"/>
        <v>-175.68420138888905</v>
      </c>
      <c r="T1769" s="70" t="str">
        <f t="shared" si="168"/>
        <v>1-30 DAYS</v>
      </c>
      <c r="U1769" s="70" t="str">
        <f t="shared" si="168"/>
        <v>1-30 DAYS</v>
      </c>
    </row>
    <row r="1770" spans="1:21">
      <c r="A1770" s="63" t="str">
        <f>VLOOKUP(L1770,[1]Sheet1!$N:$P,3,0)</f>
        <v>M1 KABACAN</v>
      </c>
      <c r="B1770" s="66">
        <v>46230.362256944441</v>
      </c>
      <c r="C1770" s="66">
        <v>46230.362245370372</v>
      </c>
      <c r="D1770" s="67" t="s">
        <v>2600</v>
      </c>
      <c r="E1770" s="67" t="s">
        <v>2601</v>
      </c>
      <c r="F1770" s="1">
        <v>1</v>
      </c>
      <c r="G1770" s="63" t="str">
        <f>VLOOKUP(D1770,[2]MINDANAO!$B:$C,2,0)</f>
        <v>ADV160 ABS</v>
      </c>
      <c r="H1770" s="67">
        <v>138000</v>
      </c>
      <c r="I1770" s="63" t="str">
        <f>VLOOKUP(L1770,'[3]NEW LEGEND 2026'!M:S,7,0)</f>
        <v>MUTI</v>
      </c>
      <c r="J1770" s="67" t="s">
        <v>4399</v>
      </c>
      <c r="K1770" s="67" t="s">
        <v>4400</v>
      </c>
      <c r="L1770" s="67" t="s">
        <v>397</v>
      </c>
      <c r="M1770" s="63" t="str">
        <f>VLOOKUP(D1770,'[3]NEW LEGEND 2026'!G:I,3,0)</f>
        <v>HONDA</v>
      </c>
      <c r="N1770" s="63" t="str">
        <f>VLOOKUP(D1770,'[3]NEW LEGEND 2026'!G:J,4,0)</f>
        <v>GREEN</v>
      </c>
      <c r="O1770" s="68" t="str">
        <f t="shared" si="163"/>
        <v>JUL</v>
      </c>
      <c r="P1770" s="68">
        <f t="shared" si="164"/>
        <v>27</v>
      </c>
      <c r="Q1770" s="68">
        <f t="shared" si="165"/>
        <v>2026</v>
      </c>
      <c r="R1770" s="69">
        <f t="shared" si="166"/>
        <v>-177.36224537037197</v>
      </c>
      <c r="S1770" s="69">
        <f t="shared" si="167"/>
        <v>-177.36225694444147</v>
      </c>
      <c r="T1770" s="70" t="str">
        <f t="shared" si="168"/>
        <v>1-30 DAYS</v>
      </c>
      <c r="U1770" s="70" t="str">
        <f t="shared" si="168"/>
        <v>1-30 DAYS</v>
      </c>
    </row>
    <row r="1771" spans="1:21">
      <c r="A1771" s="63" t="str">
        <f>VLOOKUP(L1771,[1]Sheet1!$N:$P,3,0)</f>
        <v>M1 KABACAN</v>
      </c>
      <c r="B1771" s="66">
        <v>46230.362256944441</v>
      </c>
      <c r="C1771" s="66">
        <v>46230.362245370372</v>
      </c>
      <c r="D1771" s="67" t="s">
        <v>2600</v>
      </c>
      <c r="E1771" s="67" t="s">
        <v>2601</v>
      </c>
      <c r="F1771" s="1">
        <v>1</v>
      </c>
      <c r="G1771" s="63" t="str">
        <f>VLOOKUP(D1771,[2]MINDANAO!$B:$C,2,0)</f>
        <v>ADV160 ABS</v>
      </c>
      <c r="H1771" s="67">
        <v>138000</v>
      </c>
      <c r="I1771" s="63" t="str">
        <f>VLOOKUP(L1771,'[3]NEW LEGEND 2026'!M:S,7,0)</f>
        <v>MUTI</v>
      </c>
      <c r="J1771" s="67" t="s">
        <v>4401</v>
      </c>
      <c r="K1771" s="67" t="s">
        <v>4402</v>
      </c>
      <c r="L1771" s="67" t="s">
        <v>397</v>
      </c>
      <c r="M1771" s="63" t="str">
        <f>VLOOKUP(D1771,'[3]NEW LEGEND 2026'!G:I,3,0)</f>
        <v>HONDA</v>
      </c>
      <c r="N1771" s="63" t="str">
        <f>VLOOKUP(D1771,'[3]NEW LEGEND 2026'!G:J,4,0)</f>
        <v>GREEN</v>
      </c>
      <c r="O1771" s="68" t="str">
        <f t="shared" si="163"/>
        <v>JUL</v>
      </c>
      <c r="P1771" s="68">
        <f t="shared" si="164"/>
        <v>27</v>
      </c>
      <c r="Q1771" s="68">
        <f t="shared" si="165"/>
        <v>2026</v>
      </c>
      <c r="R1771" s="69">
        <f t="shared" si="166"/>
        <v>-177.36224537037197</v>
      </c>
      <c r="S1771" s="69">
        <f t="shared" si="167"/>
        <v>-177.36225694444147</v>
      </c>
      <c r="T1771" s="70" t="str">
        <f t="shared" si="168"/>
        <v>1-30 DAYS</v>
      </c>
      <c r="U1771" s="70" t="str">
        <f t="shared" si="168"/>
        <v>1-30 DAYS</v>
      </c>
    </row>
    <row r="1772" spans="1:21">
      <c r="A1772" s="63" t="str">
        <f>VLOOKUP(L1772,[1]Sheet1!$N:$P,3,0)</f>
        <v>M1 MALUNGON</v>
      </c>
      <c r="B1772" s="66">
        <v>46230.364351851851</v>
      </c>
      <c r="C1772" s="66">
        <v>46230.364351851851</v>
      </c>
      <c r="D1772" s="67" t="s">
        <v>1634</v>
      </c>
      <c r="E1772" s="67" t="s">
        <v>1635</v>
      </c>
      <c r="F1772" s="1">
        <v>1</v>
      </c>
      <c r="G1772" s="63" t="str">
        <f>VLOOKUP(D1772,[2]MINDANAO!$B:$C,2,0)</f>
        <v>XTZ125</v>
      </c>
      <c r="H1772" s="67">
        <v>85446</v>
      </c>
      <c r="I1772" s="63" t="str">
        <f>VLOOKUP(L1772,'[3]NEW LEGEND 2026'!M:S,7,0)</f>
        <v>MUTI</v>
      </c>
      <c r="J1772" s="67" t="s">
        <v>4403</v>
      </c>
      <c r="K1772" s="67" t="s">
        <v>4404</v>
      </c>
      <c r="L1772" s="67" t="s">
        <v>462</v>
      </c>
      <c r="M1772" s="63" t="str">
        <f>VLOOKUP(D1772,'[3]NEW LEGEND 2026'!G:I,3,0)</f>
        <v>YAMAHA</v>
      </c>
      <c r="N1772" s="63" t="str">
        <f>VLOOKUP(D1772,'[3]NEW LEGEND 2026'!G:J,4,0)</f>
        <v>BLACK</v>
      </c>
      <c r="O1772" s="68" t="str">
        <f t="shared" si="163"/>
        <v>JUL</v>
      </c>
      <c r="P1772" s="68">
        <f t="shared" si="164"/>
        <v>27</v>
      </c>
      <c r="Q1772" s="68">
        <f t="shared" si="165"/>
        <v>2026</v>
      </c>
      <c r="R1772" s="69">
        <f t="shared" si="166"/>
        <v>-177.3643518518511</v>
      </c>
      <c r="S1772" s="69">
        <f t="shared" si="167"/>
        <v>-177.3643518518511</v>
      </c>
      <c r="T1772" s="70" t="str">
        <f t="shared" si="168"/>
        <v>1-30 DAYS</v>
      </c>
      <c r="U1772" s="70" t="str">
        <f t="shared" si="168"/>
        <v>1-30 DAYS</v>
      </c>
    </row>
    <row r="1773" spans="1:21">
      <c r="A1773" s="63" t="str">
        <f>VLOOKUP(L1773,[1]Sheet1!$N:$P,3,0)</f>
        <v>M1 MALUNGON</v>
      </c>
      <c r="B1773" s="66">
        <v>46230.364351851851</v>
      </c>
      <c r="C1773" s="66">
        <v>46230.364351851851</v>
      </c>
      <c r="D1773" s="67" t="s">
        <v>1634</v>
      </c>
      <c r="E1773" s="67" t="s">
        <v>1635</v>
      </c>
      <c r="F1773" s="1">
        <v>1</v>
      </c>
      <c r="G1773" s="63" t="str">
        <f>VLOOKUP(D1773,[2]MINDANAO!$B:$C,2,0)</f>
        <v>XTZ125</v>
      </c>
      <c r="H1773" s="67">
        <v>85446</v>
      </c>
      <c r="I1773" s="63" t="str">
        <f>VLOOKUP(L1773,'[3]NEW LEGEND 2026'!M:S,7,0)</f>
        <v>MUTI</v>
      </c>
      <c r="J1773" s="67" t="s">
        <v>4405</v>
      </c>
      <c r="K1773" s="67" t="s">
        <v>4406</v>
      </c>
      <c r="L1773" s="67" t="s">
        <v>462</v>
      </c>
      <c r="M1773" s="63" t="str">
        <f>VLOOKUP(D1773,'[3]NEW LEGEND 2026'!G:I,3,0)</f>
        <v>YAMAHA</v>
      </c>
      <c r="N1773" s="63" t="str">
        <f>VLOOKUP(D1773,'[3]NEW LEGEND 2026'!G:J,4,0)</f>
        <v>BLACK</v>
      </c>
      <c r="O1773" s="68" t="str">
        <f t="shared" si="163"/>
        <v>JUL</v>
      </c>
      <c r="P1773" s="68">
        <f t="shared" si="164"/>
        <v>27</v>
      </c>
      <c r="Q1773" s="68">
        <f t="shared" si="165"/>
        <v>2026</v>
      </c>
      <c r="R1773" s="69">
        <f t="shared" si="166"/>
        <v>-177.3643518518511</v>
      </c>
      <c r="S1773" s="69">
        <f t="shared" si="167"/>
        <v>-177.3643518518511</v>
      </c>
      <c r="T1773" s="70" t="str">
        <f t="shared" si="168"/>
        <v>1-30 DAYS</v>
      </c>
      <c r="U1773" s="70" t="str">
        <f t="shared" si="168"/>
        <v>1-30 DAYS</v>
      </c>
    </row>
    <row r="1774" spans="1:21">
      <c r="A1774" s="63" t="str">
        <f>VLOOKUP(L1774,[1]Sheet1!$N:$P,3,0)</f>
        <v>M1 SAN FRANCISCO</v>
      </c>
      <c r="B1774" s="66">
        <v>46230.380474537043</v>
      </c>
      <c r="C1774" s="66">
        <v>46230.380462962959</v>
      </c>
      <c r="D1774" s="67" t="s">
        <v>2540</v>
      </c>
      <c r="E1774" s="67" t="s">
        <v>2541</v>
      </c>
      <c r="F1774" s="1">
        <v>1</v>
      </c>
      <c r="G1774" s="63" t="str">
        <f>VLOOKUP(D1774,[2]MINDANAO!$B:$C,2,0)</f>
        <v>ADV160 ABS</v>
      </c>
      <c r="H1774" s="67">
        <v>155100</v>
      </c>
      <c r="I1774" s="63" t="str">
        <f>VLOOKUP(L1774,'[3]NEW LEGEND 2026'!M:S,7,0)</f>
        <v>MUTI</v>
      </c>
      <c r="J1774" s="67" t="s">
        <v>4407</v>
      </c>
      <c r="K1774" s="67" t="s">
        <v>4408</v>
      </c>
      <c r="L1774" s="67" t="s">
        <v>1179</v>
      </c>
      <c r="M1774" s="63" t="str">
        <f>VLOOKUP(D1774,'[3]NEW LEGEND 2026'!G:I,3,0)</f>
        <v>HONDA</v>
      </c>
      <c r="N1774" s="63" t="str">
        <f>VLOOKUP(D1774,'[3]NEW LEGEND 2026'!G:J,4,0)</f>
        <v>BLACK</v>
      </c>
      <c r="O1774" s="68" t="str">
        <f t="shared" si="163"/>
        <v>JUL</v>
      </c>
      <c r="P1774" s="68">
        <f t="shared" si="164"/>
        <v>27</v>
      </c>
      <c r="Q1774" s="68">
        <f t="shared" si="165"/>
        <v>2026</v>
      </c>
      <c r="R1774" s="69">
        <f t="shared" si="166"/>
        <v>-177.38046296295943</v>
      </c>
      <c r="S1774" s="69">
        <f t="shared" si="167"/>
        <v>-177.38047453704348</v>
      </c>
      <c r="T1774" s="70" t="str">
        <f t="shared" si="168"/>
        <v>1-30 DAYS</v>
      </c>
      <c r="U1774" s="70" t="str">
        <f t="shared" si="168"/>
        <v>1-30 DAYS</v>
      </c>
    </row>
    <row r="1775" spans="1:21">
      <c r="A1775" s="63" t="str">
        <f>VLOOKUP(L1775,[1]Sheet1!$N:$P,3,0)</f>
        <v>M1 SAN FRANCISCO</v>
      </c>
      <c r="B1775" s="66">
        <v>46230.380474537043</v>
      </c>
      <c r="C1775" s="66">
        <v>46230.380462962959</v>
      </c>
      <c r="D1775" s="67" t="s">
        <v>2540</v>
      </c>
      <c r="E1775" s="67" t="s">
        <v>2541</v>
      </c>
      <c r="F1775" s="1">
        <v>1</v>
      </c>
      <c r="G1775" s="63" t="str">
        <f>VLOOKUP(D1775,[2]MINDANAO!$B:$C,2,0)</f>
        <v>ADV160 ABS</v>
      </c>
      <c r="H1775" s="67">
        <v>155100</v>
      </c>
      <c r="I1775" s="63" t="str">
        <f>VLOOKUP(L1775,'[3]NEW LEGEND 2026'!M:S,7,0)</f>
        <v>MUTI</v>
      </c>
      <c r="J1775" s="67" t="s">
        <v>4409</v>
      </c>
      <c r="K1775" s="67" t="s">
        <v>4410</v>
      </c>
      <c r="L1775" s="67" t="s">
        <v>1179</v>
      </c>
      <c r="M1775" s="63" t="str">
        <f>VLOOKUP(D1775,'[3]NEW LEGEND 2026'!G:I,3,0)</f>
        <v>HONDA</v>
      </c>
      <c r="N1775" s="63" t="str">
        <f>VLOOKUP(D1775,'[3]NEW LEGEND 2026'!G:J,4,0)</f>
        <v>BLACK</v>
      </c>
      <c r="O1775" s="68" t="str">
        <f t="shared" si="163"/>
        <v>JUL</v>
      </c>
      <c r="P1775" s="68">
        <f t="shared" si="164"/>
        <v>27</v>
      </c>
      <c r="Q1775" s="68">
        <f t="shared" si="165"/>
        <v>2026</v>
      </c>
      <c r="R1775" s="69">
        <f t="shared" si="166"/>
        <v>-177.38046296295943</v>
      </c>
      <c r="S1775" s="69">
        <f t="shared" si="167"/>
        <v>-177.38047453704348</v>
      </c>
      <c r="T1775" s="70" t="str">
        <f t="shared" si="168"/>
        <v>1-30 DAYS</v>
      </c>
      <c r="U1775" s="70" t="str">
        <f t="shared" si="168"/>
        <v>1-30 DAYS</v>
      </c>
    </row>
    <row r="1776" spans="1:21">
      <c r="A1776" s="63" t="str">
        <f>VLOOKUP(L1776,[1]Sheet1!$N:$P,3,0)</f>
        <v>M1 SAN FRANCISCO</v>
      </c>
      <c r="B1776" s="66">
        <v>46230.380474537043</v>
      </c>
      <c r="C1776" s="66">
        <v>46230.380462962959</v>
      </c>
      <c r="D1776" s="67" t="s">
        <v>2540</v>
      </c>
      <c r="E1776" s="67" t="s">
        <v>2541</v>
      </c>
      <c r="F1776" s="1">
        <v>1</v>
      </c>
      <c r="G1776" s="63" t="str">
        <f>VLOOKUP(D1776,[2]MINDANAO!$B:$C,2,0)</f>
        <v>ADV160 ABS</v>
      </c>
      <c r="H1776" s="67">
        <v>155100</v>
      </c>
      <c r="I1776" s="63" t="str">
        <f>VLOOKUP(L1776,'[3]NEW LEGEND 2026'!M:S,7,0)</f>
        <v>MUTI</v>
      </c>
      <c r="J1776" s="67" t="s">
        <v>4411</v>
      </c>
      <c r="K1776" s="67" t="s">
        <v>4412</v>
      </c>
      <c r="L1776" s="67" t="s">
        <v>1179</v>
      </c>
      <c r="M1776" s="63" t="str">
        <f>VLOOKUP(D1776,'[3]NEW LEGEND 2026'!G:I,3,0)</f>
        <v>HONDA</v>
      </c>
      <c r="N1776" s="63" t="str">
        <f>VLOOKUP(D1776,'[3]NEW LEGEND 2026'!G:J,4,0)</f>
        <v>BLACK</v>
      </c>
      <c r="O1776" s="68" t="str">
        <f t="shared" si="163"/>
        <v>JUL</v>
      </c>
      <c r="P1776" s="68">
        <f t="shared" si="164"/>
        <v>27</v>
      </c>
      <c r="Q1776" s="68">
        <f t="shared" si="165"/>
        <v>2026</v>
      </c>
      <c r="R1776" s="69">
        <f t="shared" si="166"/>
        <v>-177.38046296295943</v>
      </c>
      <c r="S1776" s="69">
        <f t="shared" si="167"/>
        <v>-177.38047453704348</v>
      </c>
      <c r="T1776" s="70" t="str">
        <f t="shared" si="168"/>
        <v>1-30 DAYS</v>
      </c>
      <c r="U1776" s="70" t="str">
        <f t="shared" si="168"/>
        <v>1-30 DAYS</v>
      </c>
    </row>
    <row r="1777" spans="1:21">
      <c r="A1777" s="63" t="str">
        <f>VLOOKUP(L1777,[1]Sheet1!$N:$P,3,0)</f>
        <v>M1 SAN FRANCISCO</v>
      </c>
      <c r="B1777" s="66">
        <v>46230.380474537043</v>
      </c>
      <c r="C1777" s="66">
        <v>46230.380462962959</v>
      </c>
      <c r="D1777" s="67" t="s">
        <v>2540</v>
      </c>
      <c r="E1777" s="67" t="s">
        <v>2541</v>
      </c>
      <c r="F1777" s="1">
        <v>1</v>
      </c>
      <c r="G1777" s="63" t="str">
        <f>VLOOKUP(D1777,[2]MINDANAO!$B:$C,2,0)</f>
        <v>ADV160 ABS</v>
      </c>
      <c r="H1777" s="67">
        <v>155100</v>
      </c>
      <c r="I1777" s="63" t="str">
        <f>VLOOKUP(L1777,'[3]NEW LEGEND 2026'!M:S,7,0)</f>
        <v>MUTI</v>
      </c>
      <c r="J1777" s="67" t="s">
        <v>4413</v>
      </c>
      <c r="K1777" s="67" t="s">
        <v>4414</v>
      </c>
      <c r="L1777" s="67" t="s">
        <v>1179</v>
      </c>
      <c r="M1777" s="63" t="str">
        <f>VLOOKUP(D1777,'[3]NEW LEGEND 2026'!G:I,3,0)</f>
        <v>HONDA</v>
      </c>
      <c r="N1777" s="63" t="str">
        <f>VLOOKUP(D1777,'[3]NEW LEGEND 2026'!G:J,4,0)</f>
        <v>BLACK</v>
      </c>
      <c r="O1777" s="68" t="str">
        <f t="shared" si="163"/>
        <v>JUL</v>
      </c>
      <c r="P1777" s="68">
        <f t="shared" si="164"/>
        <v>27</v>
      </c>
      <c r="Q1777" s="68">
        <f t="shared" si="165"/>
        <v>2026</v>
      </c>
      <c r="R1777" s="69">
        <f t="shared" si="166"/>
        <v>-177.38046296295943</v>
      </c>
      <c r="S1777" s="69">
        <f t="shared" si="167"/>
        <v>-177.38047453704348</v>
      </c>
      <c r="T1777" s="70" t="str">
        <f t="shared" si="168"/>
        <v>1-30 DAYS</v>
      </c>
      <c r="U1777" s="70" t="str">
        <f t="shared" si="168"/>
        <v>1-30 DAYS</v>
      </c>
    </row>
    <row r="1778" spans="1:21">
      <c r="A1778" s="63" t="str">
        <f>VLOOKUP(L1778,[1]Sheet1!$N:$P,3,0)</f>
        <v>M1 SAN FRANCISCO</v>
      </c>
      <c r="B1778" s="66">
        <v>46230.380474537043</v>
      </c>
      <c r="C1778" s="66">
        <v>46230.380462962959</v>
      </c>
      <c r="D1778" s="67" t="s">
        <v>2600</v>
      </c>
      <c r="E1778" s="67" t="s">
        <v>2601</v>
      </c>
      <c r="F1778" s="1">
        <v>1</v>
      </c>
      <c r="G1778" s="63" t="str">
        <f>VLOOKUP(D1778,[2]MINDANAO!$B:$C,2,0)</f>
        <v>ADV160 ABS</v>
      </c>
      <c r="H1778" s="67">
        <v>138000</v>
      </c>
      <c r="I1778" s="63" t="str">
        <f>VLOOKUP(L1778,'[3]NEW LEGEND 2026'!M:S,7,0)</f>
        <v>MUTI</v>
      </c>
      <c r="J1778" s="67" t="s">
        <v>4415</v>
      </c>
      <c r="K1778" s="67" t="s">
        <v>4416</v>
      </c>
      <c r="L1778" s="67" t="s">
        <v>1179</v>
      </c>
      <c r="M1778" s="63" t="str">
        <f>VLOOKUP(D1778,'[3]NEW LEGEND 2026'!G:I,3,0)</f>
        <v>HONDA</v>
      </c>
      <c r="N1778" s="63" t="str">
        <f>VLOOKUP(D1778,'[3]NEW LEGEND 2026'!G:J,4,0)</f>
        <v>GREEN</v>
      </c>
      <c r="O1778" s="68" t="str">
        <f t="shared" si="163"/>
        <v>JUL</v>
      </c>
      <c r="P1778" s="68">
        <f t="shared" si="164"/>
        <v>27</v>
      </c>
      <c r="Q1778" s="68">
        <f t="shared" si="165"/>
        <v>2026</v>
      </c>
      <c r="R1778" s="69">
        <f t="shared" si="166"/>
        <v>-177.38046296295943</v>
      </c>
      <c r="S1778" s="69">
        <f t="shared" si="167"/>
        <v>-177.38047453704348</v>
      </c>
      <c r="T1778" s="70" t="str">
        <f t="shared" si="168"/>
        <v>1-30 DAYS</v>
      </c>
      <c r="U1778" s="70" t="str">
        <f t="shared" si="168"/>
        <v>1-30 DAYS</v>
      </c>
    </row>
    <row r="1779" spans="1:21">
      <c r="A1779" s="63" t="str">
        <f>VLOOKUP(L1779,[1]Sheet1!$N:$P,3,0)</f>
        <v>M1 SAN FRANCISCO</v>
      </c>
      <c r="B1779" s="66">
        <v>46230.380474537043</v>
      </c>
      <c r="C1779" s="66">
        <v>46230.380462962959</v>
      </c>
      <c r="D1779" s="67" t="s">
        <v>2600</v>
      </c>
      <c r="E1779" s="67" t="s">
        <v>2601</v>
      </c>
      <c r="F1779" s="1">
        <v>1</v>
      </c>
      <c r="G1779" s="63" t="str">
        <f>VLOOKUP(D1779,[2]MINDANAO!$B:$C,2,0)</f>
        <v>ADV160 ABS</v>
      </c>
      <c r="H1779" s="67">
        <v>138000</v>
      </c>
      <c r="I1779" s="63" t="str">
        <f>VLOOKUP(L1779,'[3]NEW LEGEND 2026'!M:S,7,0)</f>
        <v>MUTI</v>
      </c>
      <c r="J1779" s="67" t="s">
        <v>4417</v>
      </c>
      <c r="K1779" s="67" t="s">
        <v>4418</v>
      </c>
      <c r="L1779" s="67" t="s">
        <v>1179</v>
      </c>
      <c r="M1779" s="63" t="str">
        <f>VLOOKUP(D1779,'[3]NEW LEGEND 2026'!G:I,3,0)</f>
        <v>HONDA</v>
      </c>
      <c r="N1779" s="63" t="str">
        <f>VLOOKUP(D1779,'[3]NEW LEGEND 2026'!G:J,4,0)</f>
        <v>GREEN</v>
      </c>
      <c r="O1779" s="68" t="str">
        <f t="shared" si="163"/>
        <v>JUL</v>
      </c>
      <c r="P1779" s="68">
        <f t="shared" si="164"/>
        <v>27</v>
      </c>
      <c r="Q1779" s="68">
        <f t="shared" si="165"/>
        <v>2026</v>
      </c>
      <c r="R1779" s="69">
        <f t="shared" si="166"/>
        <v>-177.38046296295943</v>
      </c>
      <c r="S1779" s="69">
        <f t="shared" si="167"/>
        <v>-177.38047453704348</v>
      </c>
      <c r="T1779" s="70" t="str">
        <f t="shared" si="168"/>
        <v>1-30 DAYS</v>
      </c>
      <c r="U1779" s="70" t="str">
        <f t="shared" si="168"/>
        <v>1-30 DAYS</v>
      </c>
    </row>
    <row r="1780" spans="1:21">
      <c r="A1780" s="63" t="str">
        <f>VLOOKUP(L1780,[1]Sheet1!$N:$P,3,0)</f>
        <v>M1 SAN FRANCISCO</v>
      </c>
      <c r="B1780" s="66">
        <v>46230.380474537043</v>
      </c>
      <c r="C1780" s="66">
        <v>46230.380462962959</v>
      </c>
      <c r="D1780" s="67" t="s">
        <v>2600</v>
      </c>
      <c r="E1780" s="67" t="s">
        <v>2601</v>
      </c>
      <c r="F1780" s="1">
        <v>1</v>
      </c>
      <c r="G1780" s="63" t="str">
        <f>VLOOKUP(D1780,[2]MINDANAO!$B:$C,2,0)</f>
        <v>ADV160 ABS</v>
      </c>
      <c r="H1780" s="67">
        <v>138000</v>
      </c>
      <c r="I1780" s="63" t="str">
        <f>VLOOKUP(L1780,'[3]NEW LEGEND 2026'!M:S,7,0)</f>
        <v>MUTI</v>
      </c>
      <c r="J1780" s="67" t="s">
        <v>4419</v>
      </c>
      <c r="K1780" s="67" t="s">
        <v>4420</v>
      </c>
      <c r="L1780" s="67" t="s">
        <v>1179</v>
      </c>
      <c r="M1780" s="63" t="str">
        <f>VLOOKUP(D1780,'[3]NEW LEGEND 2026'!G:I,3,0)</f>
        <v>HONDA</v>
      </c>
      <c r="N1780" s="63" t="str">
        <f>VLOOKUP(D1780,'[3]NEW LEGEND 2026'!G:J,4,0)</f>
        <v>GREEN</v>
      </c>
      <c r="O1780" s="68" t="str">
        <f t="shared" si="163"/>
        <v>JUL</v>
      </c>
      <c r="P1780" s="68">
        <f t="shared" si="164"/>
        <v>27</v>
      </c>
      <c r="Q1780" s="68">
        <f t="shared" si="165"/>
        <v>2026</v>
      </c>
      <c r="R1780" s="69">
        <f t="shared" si="166"/>
        <v>-177.38046296295943</v>
      </c>
      <c r="S1780" s="69">
        <f t="shared" si="167"/>
        <v>-177.38047453704348</v>
      </c>
      <c r="T1780" s="70" t="str">
        <f t="shared" si="168"/>
        <v>1-30 DAYS</v>
      </c>
      <c r="U1780" s="70" t="str">
        <f t="shared" si="168"/>
        <v>1-30 DAYS</v>
      </c>
    </row>
    <row r="1781" spans="1:21">
      <c r="A1781" s="63" t="str">
        <f>VLOOKUP(L1781,[1]Sheet1!$N:$P,3,0)</f>
        <v>M1 MIDSAYAP</v>
      </c>
      <c r="B1781" s="66">
        <v>46230.431863425933</v>
      </c>
      <c r="C1781" s="66">
        <v>46230.431863425933</v>
      </c>
      <c r="D1781" s="67" t="s">
        <v>2600</v>
      </c>
      <c r="E1781" s="67" t="s">
        <v>2601</v>
      </c>
      <c r="F1781" s="1">
        <v>1</v>
      </c>
      <c r="G1781" s="63" t="str">
        <f>VLOOKUP(D1781,[2]MINDANAO!$B:$C,2,0)</f>
        <v>ADV160 ABS</v>
      </c>
      <c r="H1781" s="67">
        <v>138000</v>
      </c>
      <c r="I1781" s="63" t="str">
        <f>VLOOKUP(L1781,'[3]NEW LEGEND 2026'!M:S,7,0)</f>
        <v>MUTI</v>
      </c>
      <c r="J1781" s="67" t="s">
        <v>4421</v>
      </c>
      <c r="K1781" s="67" t="s">
        <v>4422</v>
      </c>
      <c r="L1781" s="67" t="s">
        <v>1579</v>
      </c>
      <c r="M1781" s="63" t="str">
        <f>VLOOKUP(D1781,'[3]NEW LEGEND 2026'!G:I,3,0)</f>
        <v>HONDA</v>
      </c>
      <c r="N1781" s="63" t="str">
        <f>VLOOKUP(D1781,'[3]NEW LEGEND 2026'!G:J,4,0)</f>
        <v>GREEN</v>
      </c>
      <c r="O1781" s="68" t="str">
        <f t="shared" si="163"/>
        <v>JUL</v>
      </c>
      <c r="P1781" s="68">
        <f t="shared" si="164"/>
        <v>27</v>
      </c>
      <c r="Q1781" s="68">
        <f t="shared" si="165"/>
        <v>2026</v>
      </c>
      <c r="R1781" s="69">
        <f t="shared" si="166"/>
        <v>-177.43186342593253</v>
      </c>
      <c r="S1781" s="69">
        <f t="shared" si="167"/>
        <v>-177.43186342593253</v>
      </c>
      <c r="T1781" s="70" t="str">
        <f t="shared" si="168"/>
        <v>1-30 DAYS</v>
      </c>
      <c r="U1781" s="70" t="str">
        <f t="shared" si="168"/>
        <v>1-30 DAYS</v>
      </c>
    </row>
    <row r="1782" spans="1:21">
      <c r="A1782" s="63" t="str">
        <f>VLOOKUP(L1782,[1]Sheet1!$N:$P,3,0)</f>
        <v>M2 CABANTIAN</v>
      </c>
      <c r="B1782" s="66">
        <v>46227.496898148151</v>
      </c>
      <c r="C1782" s="66">
        <v>46230.432812500003</v>
      </c>
      <c r="D1782" s="67" t="s">
        <v>4423</v>
      </c>
      <c r="E1782" s="67" t="s">
        <v>4424</v>
      </c>
      <c r="F1782" s="1">
        <v>1</v>
      </c>
      <c r="G1782" s="63" t="str">
        <f>VLOOKUP(D1782,[2]MINDANAO!$B:$C,2,0)</f>
        <v>BURGMAN STREET</v>
      </c>
      <c r="H1782" s="67">
        <v>76737</v>
      </c>
      <c r="I1782" s="63" t="str">
        <f>VLOOKUP(L1782,'[3]NEW LEGEND 2026'!M:S,7,0)</f>
        <v>ULTIMATE</v>
      </c>
      <c r="J1782" s="67" t="s">
        <v>4425</v>
      </c>
      <c r="K1782" s="67" t="s">
        <v>4426</v>
      </c>
      <c r="L1782" s="67" t="s">
        <v>707</v>
      </c>
      <c r="M1782" s="63" t="str">
        <f>VLOOKUP(D1782,'[3]NEW LEGEND 2026'!G:I,3,0)</f>
        <v>SUZUKI</v>
      </c>
      <c r="N1782" s="63" t="str">
        <f>VLOOKUP(D1782,'[3]NEW LEGEND 2026'!G:J,4,0)</f>
        <v>BLUE</v>
      </c>
      <c r="O1782" s="68" t="str">
        <f t="shared" si="163"/>
        <v>JUL</v>
      </c>
      <c r="P1782" s="68">
        <f t="shared" si="164"/>
        <v>27</v>
      </c>
      <c r="Q1782" s="68">
        <f t="shared" si="165"/>
        <v>2026</v>
      </c>
      <c r="R1782" s="69">
        <f t="shared" si="166"/>
        <v>-177.43281250000291</v>
      </c>
      <c r="S1782" s="69">
        <f t="shared" si="167"/>
        <v>-174.49689814815065</v>
      </c>
      <c r="T1782" s="70" t="str">
        <f t="shared" si="168"/>
        <v>1-30 DAYS</v>
      </c>
      <c r="U1782" s="70" t="str">
        <f t="shared" si="168"/>
        <v>1-30 DAYS</v>
      </c>
    </row>
    <row r="1783" spans="1:21">
      <c r="A1783" s="63" t="str">
        <f>VLOOKUP(L1783,[1]Sheet1!$N:$P,3,0)</f>
        <v>M2 ECOLAND</v>
      </c>
      <c r="B1783" s="66">
        <v>46230.436145833337</v>
      </c>
      <c r="C1783" s="66">
        <v>46230.436145833337</v>
      </c>
      <c r="D1783" s="67" t="s">
        <v>2536</v>
      </c>
      <c r="E1783" s="67" t="s">
        <v>2537</v>
      </c>
      <c r="F1783" s="1">
        <v>1</v>
      </c>
      <c r="G1783" s="63" t="str">
        <f>VLOOKUP(D1783,[2]MINDANAO!$B:$C,2,0)</f>
        <v>ADV160 ABS</v>
      </c>
      <c r="H1783" s="67">
        <v>155100</v>
      </c>
      <c r="I1783" s="63" t="str">
        <f>VLOOKUP(L1783,'[3]NEW LEGEND 2026'!M:S,7,0)</f>
        <v>ULTIMATE</v>
      </c>
      <c r="J1783" s="67" t="s">
        <v>4427</v>
      </c>
      <c r="K1783" s="67" t="s">
        <v>4428</v>
      </c>
      <c r="L1783" s="67" t="s">
        <v>1004</v>
      </c>
      <c r="M1783" s="63" t="str">
        <f>VLOOKUP(D1783,'[3]NEW LEGEND 2026'!G:I,3,0)</f>
        <v>HONDA</v>
      </c>
      <c r="N1783" s="63" t="str">
        <f>VLOOKUP(D1783,'[3]NEW LEGEND 2026'!G:J,4,0)</f>
        <v>WHITE</v>
      </c>
      <c r="O1783" s="68" t="str">
        <f t="shared" si="163"/>
        <v>JUL</v>
      </c>
      <c r="P1783" s="68">
        <f t="shared" si="164"/>
        <v>27</v>
      </c>
      <c r="Q1783" s="68">
        <f t="shared" si="165"/>
        <v>2026</v>
      </c>
      <c r="R1783" s="69">
        <f t="shared" si="166"/>
        <v>-177.43614583333692</v>
      </c>
      <c r="S1783" s="69">
        <f t="shared" si="167"/>
        <v>-177.43614583333692</v>
      </c>
      <c r="T1783" s="70" t="str">
        <f t="shared" si="168"/>
        <v>1-30 DAYS</v>
      </c>
      <c r="U1783" s="70" t="str">
        <f t="shared" si="168"/>
        <v>1-30 DAYS</v>
      </c>
    </row>
    <row r="1784" spans="1:21">
      <c r="A1784" s="63" t="str">
        <f>VLOOKUP(L1784,[1]Sheet1!$N:$P,3,0)</f>
        <v>M2 ECOLAND</v>
      </c>
      <c r="B1784" s="66">
        <v>46230.436145833337</v>
      </c>
      <c r="C1784" s="66">
        <v>46230.436145833337</v>
      </c>
      <c r="D1784" s="67" t="s">
        <v>2536</v>
      </c>
      <c r="E1784" s="67" t="s">
        <v>2537</v>
      </c>
      <c r="F1784" s="1">
        <v>1</v>
      </c>
      <c r="G1784" s="63" t="str">
        <f>VLOOKUP(D1784,[2]MINDANAO!$B:$C,2,0)</f>
        <v>ADV160 ABS</v>
      </c>
      <c r="H1784" s="67">
        <v>155100</v>
      </c>
      <c r="I1784" s="63" t="str">
        <f>VLOOKUP(L1784,'[3]NEW LEGEND 2026'!M:S,7,0)</f>
        <v>ULTIMATE</v>
      </c>
      <c r="J1784" s="67" t="s">
        <v>4429</v>
      </c>
      <c r="K1784" s="67" t="s">
        <v>4430</v>
      </c>
      <c r="L1784" s="67" t="s">
        <v>1004</v>
      </c>
      <c r="M1784" s="63" t="str">
        <f>VLOOKUP(D1784,'[3]NEW LEGEND 2026'!G:I,3,0)</f>
        <v>HONDA</v>
      </c>
      <c r="N1784" s="63" t="str">
        <f>VLOOKUP(D1784,'[3]NEW LEGEND 2026'!G:J,4,0)</f>
        <v>WHITE</v>
      </c>
      <c r="O1784" s="68" t="str">
        <f t="shared" si="163"/>
        <v>JUL</v>
      </c>
      <c r="P1784" s="68">
        <f t="shared" si="164"/>
        <v>27</v>
      </c>
      <c r="Q1784" s="68">
        <f t="shared" si="165"/>
        <v>2026</v>
      </c>
      <c r="R1784" s="69">
        <f t="shared" si="166"/>
        <v>-177.43614583333692</v>
      </c>
      <c r="S1784" s="69">
        <f t="shared" si="167"/>
        <v>-177.43614583333692</v>
      </c>
      <c r="T1784" s="70" t="str">
        <f t="shared" si="168"/>
        <v>1-30 DAYS</v>
      </c>
      <c r="U1784" s="70" t="str">
        <f t="shared" si="168"/>
        <v>1-30 DAYS</v>
      </c>
    </row>
    <row r="1785" spans="1:21">
      <c r="A1785" s="63" t="str">
        <f>VLOOKUP(L1785,[1]Sheet1!$N:$P,3,0)</f>
        <v>M2 ECOLAND</v>
      </c>
      <c r="B1785" s="66">
        <v>46230.436145833337</v>
      </c>
      <c r="C1785" s="66">
        <v>46230.436145833337</v>
      </c>
      <c r="D1785" s="67" t="s">
        <v>2536</v>
      </c>
      <c r="E1785" s="67" t="s">
        <v>2537</v>
      </c>
      <c r="F1785" s="1">
        <v>1</v>
      </c>
      <c r="G1785" s="63" t="str">
        <f>VLOOKUP(D1785,[2]MINDANAO!$B:$C,2,0)</f>
        <v>ADV160 ABS</v>
      </c>
      <c r="H1785" s="67">
        <v>155100</v>
      </c>
      <c r="I1785" s="63" t="str">
        <f>VLOOKUP(L1785,'[3]NEW LEGEND 2026'!M:S,7,0)</f>
        <v>ULTIMATE</v>
      </c>
      <c r="J1785" s="67" t="s">
        <v>4431</v>
      </c>
      <c r="K1785" s="67" t="s">
        <v>4432</v>
      </c>
      <c r="L1785" s="67" t="s">
        <v>1004</v>
      </c>
      <c r="M1785" s="63" t="str">
        <f>VLOOKUP(D1785,'[3]NEW LEGEND 2026'!G:I,3,0)</f>
        <v>HONDA</v>
      </c>
      <c r="N1785" s="63" t="str">
        <f>VLOOKUP(D1785,'[3]NEW LEGEND 2026'!G:J,4,0)</f>
        <v>WHITE</v>
      </c>
      <c r="O1785" s="68" t="str">
        <f t="shared" si="163"/>
        <v>JUL</v>
      </c>
      <c r="P1785" s="68">
        <f t="shared" si="164"/>
        <v>27</v>
      </c>
      <c r="Q1785" s="68">
        <f t="shared" si="165"/>
        <v>2026</v>
      </c>
      <c r="R1785" s="69">
        <f t="shared" si="166"/>
        <v>-177.43614583333692</v>
      </c>
      <c r="S1785" s="69">
        <f t="shared" si="167"/>
        <v>-177.43614583333692</v>
      </c>
      <c r="T1785" s="70" t="str">
        <f t="shared" si="168"/>
        <v>1-30 DAYS</v>
      </c>
      <c r="U1785" s="70" t="str">
        <f t="shared" si="168"/>
        <v>1-30 DAYS</v>
      </c>
    </row>
    <row r="1786" spans="1:21">
      <c r="A1786" s="63" t="str">
        <f>VLOOKUP(L1786,[1]Sheet1!$N:$P,3,0)</f>
        <v>M2 ECOLAND</v>
      </c>
      <c r="B1786" s="66">
        <v>46230.436145833337</v>
      </c>
      <c r="C1786" s="66">
        <v>46230.436145833337</v>
      </c>
      <c r="D1786" s="67" t="s">
        <v>2536</v>
      </c>
      <c r="E1786" s="67" t="s">
        <v>2537</v>
      </c>
      <c r="F1786" s="1">
        <v>1</v>
      </c>
      <c r="G1786" s="63" t="str">
        <f>VLOOKUP(D1786,[2]MINDANAO!$B:$C,2,0)</f>
        <v>ADV160 ABS</v>
      </c>
      <c r="H1786" s="67">
        <v>155100</v>
      </c>
      <c r="I1786" s="63" t="str">
        <f>VLOOKUP(L1786,'[3]NEW LEGEND 2026'!M:S,7,0)</f>
        <v>ULTIMATE</v>
      </c>
      <c r="J1786" s="67" t="s">
        <v>4433</v>
      </c>
      <c r="K1786" s="67" t="s">
        <v>4434</v>
      </c>
      <c r="L1786" s="67" t="s">
        <v>1004</v>
      </c>
      <c r="M1786" s="63" t="str">
        <f>VLOOKUP(D1786,'[3]NEW LEGEND 2026'!G:I,3,0)</f>
        <v>HONDA</v>
      </c>
      <c r="N1786" s="63" t="str">
        <f>VLOOKUP(D1786,'[3]NEW LEGEND 2026'!G:J,4,0)</f>
        <v>WHITE</v>
      </c>
      <c r="O1786" s="68" t="str">
        <f t="shared" si="163"/>
        <v>JUL</v>
      </c>
      <c r="P1786" s="68">
        <f t="shared" si="164"/>
        <v>27</v>
      </c>
      <c r="Q1786" s="68">
        <f t="shared" si="165"/>
        <v>2026</v>
      </c>
      <c r="R1786" s="69">
        <f t="shared" si="166"/>
        <v>-177.43614583333692</v>
      </c>
      <c r="S1786" s="69">
        <f t="shared" si="167"/>
        <v>-177.43614583333692</v>
      </c>
      <c r="T1786" s="70" t="str">
        <f t="shared" si="168"/>
        <v>1-30 DAYS</v>
      </c>
      <c r="U1786" s="70" t="str">
        <f t="shared" si="168"/>
        <v>1-30 DAYS</v>
      </c>
    </row>
    <row r="1787" spans="1:21">
      <c r="A1787" s="63" t="str">
        <f>VLOOKUP(L1787,[1]Sheet1!$N:$P,3,0)</f>
        <v>M2 ECOLAND</v>
      </c>
      <c r="B1787" s="66">
        <v>46230.436145833337</v>
      </c>
      <c r="C1787" s="66">
        <v>46230.436145833337</v>
      </c>
      <c r="D1787" s="67" t="s">
        <v>2600</v>
      </c>
      <c r="E1787" s="67" t="s">
        <v>2601</v>
      </c>
      <c r="F1787" s="1">
        <v>1</v>
      </c>
      <c r="G1787" s="63" t="str">
        <f>VLOOKUP(D1787,[2]MINDANAO!$B:$C,2,0)</f>
        <v>ADV160 ABS</v>
      </c>
      <c r="H1787" s="67">
        <v>138000</v>
      </c>
      <c r="I1787" s="63" t="str">
        <f>VLOOKUP(L1787,'[3]NEW LEGEND 2026'!M:S,7,0)</f>
        <v>ULTIMATE</v>
      </c>
      <c r="J1787" s="67" t="s">
        <v>4435</v>
      </c>
      <c r="K1787" s="67" t="s">
        <v>4436</v>
      </c>
      <c r="L1787" s="67" t="s">
        <v>1004</v>
      </c>
      <c r="M1787" s="63" t="str">
        <f>VLOOKUP(D1787,'[3]NEW LEGEND 2026'!G:I,3,0)</f>
        <v>HONDA</v>
      </c>
      <c r="N1787" s="63" t="str">
        <f>VLOOKUP(D1787,'[3]NEW LEGEND 2026'!G:J,4,0)</f>
        <v>GREEN</v>
      </c>
      <c r="O1787" s="68" t="str">
        <f t="shared" si="163"/>
        <v>JUL</v>
      </c>
      <c r="P1787" s="68">
        <f t="shared" si="164"/>
        <v>27</v>
      </c>
      <c r="Q1787" s="68">
        <f t="shared" si="165"/>
        <v>2026</v>
      </c>
      <c r="R1787" s="69">
        <f t="shared" si="166"/>
        <v>-177.43614583333692</v>
      </c>
      <c r="S1787" s="69">
        <f t="shared" si="167"/>
        <v>-177.43614583333692</v>
      </c>
      <c r="T1787" s="70" t="str">
        <f t="shared" si="168"/>
        <v>1-30 DAYS</v>
      </c>
      <c r="U1787" s="70" t="str">
        <f t="shared" si="168"/>
        <v>1-30 DAYS</v>
      </c>
    </row>
    <row r="1788" spans="1:21">
      <c r="A1788" s="63" t="str">
        <f>VLOOKUP(L1788,[1]Sheet1!$N:$P,3,0)</f>
        <v>M2 ECOLAND</v>
      </c>
      <c r="B1788" s="66">
        <v>46230.436145833337</v>
      </c>
      <c r="C1788" s="66">
        <v>46230.436145833337</v>
      </c>
      <c r="D1788" s="67" t="s">
        <v>2600</v>
      </c>
      <c r="E1788" s="67" t="s">
        <v>2601</v>
      </c>
      <c r="F1788" s="1">
        <v>1</v>
      </c>
      <c r="G1788" s="63" t="str">
        <f>VLOOKUP(D1788,[2]MINDANAO!$B:$C,2,0)</f>
        <v>ADV160 ABS</v>
      </c>
      <c r="H1788" s="67">
        <v>138000</v>
      </c>
      <c r="I1788" s="63" t="str">
        <f>VLOOKUP(L1788,'[3]NEW LEGEND 2026'!M:S,7,0)</f>
        <v>ULTIMATE</v>
      </c>
      <c r="J1788" s="67" t="s">
        <v>4437</v>
      </c>
      <c r="K1788" s="67" t="s">
        <v>4438</v>
      </c>
      <c r="L1788" s="67" t="s">
        <v>1004</v>
      </c>
      <c r="M1788" s="63" t="str">
        <f>VLOOKUP(D1788,'[3]NEW LEGEND 2026'!G:I,3,0)</f>
        <v>HONDA</v>
      </c>
      <c r="N1788" s="63" t="str">
        <f>VLOOKUP(D1788,'[3]NEW LEGEND 2026'!G:J,4,0)</f>
        <v>GREEN</v>
      </c>
      <c r="O1788" s="68" t="str">
        <f t="shared" si="163"/>
        <v>JUL</v>
      </c>
      <c r="P1788" s="68">
        <f t="shared" si="164"/>
        <v>27</v>
      </c>
      <c r="Q1788" s="68">
        <f t="shared" si="165"/>
        <v>2026</v>
      </c>
      <c r="R1788" s="69">
        <f t="shared" si="166"/>
        <v>-177.43614583333692</v>
      </c>
      <c r="S1788" s="69">
        <f t="shared" si="167"/>
        <v>-177.43614583333692</v>
      </c>
      <c r="T1788" s="70" t="str">
        <f t="shared" si="168"/>
        <v>1-30 DAYS</v>
      </c>
      <c r="U1788" s="70" t="str">
        <f t="shared" si="168"/>
        <v>1-30 DAYS</v>
      </c>
    </row>
    <row r="1789" spans="1:21">
      <c r="A1789" s="63" t="str">
        <f>VLOOKUP(L1789,[1]Sheet1!$N:$P,3,0)</f>
        <v>M2 ECOLAND</v>
      </c>
      <c r="B1789" s="66">
        <v>46230.436145833337</v>
      </c>
      <c r="C1789" s="66">
        <v>46230.436145833337</v>
      </c>
      <c r="D1789" s="67" t="s">
        <v>2600</v>
      </c>
      <c r="E1789" s="67" t="s">
        <v>2601</v>
      </c>
      <c r="F1789" s="1">
        <v>1</v>
      </c>
      <c r="G1789" s="63" t="str">
        <f>VLOOKUP(D1789,[2]MINDANAO!$B:$C,2,0)</f>
        <v>ADV160 ABS</v>
      </c>
      <c r="H1789" s="67">
        <v>138000</v>
      </c>
      <c r="I1789" s="63" t="str">
        <f>VLOOKUP(L1789,'[3]NEW LEGEND 2026'!M:S,7,0)</f>
        <v>ULTIMATE</v>
      </c>
      <c r="J1789" s="67" t="s">
        <v>4439</v>
      </c>
      <c r="K1789" s="67" t="s">
        <v>4440</v>
      </c>
      <c r="L1789" s="67" t="s">
        <v>1004</v>
      </c>
      <c r="M1789" s="63" t="str">
        <f>VLOOKUP(D1789,'[3]NEW LEGEND 2026'!G:I,3,0)</f>
        <v>HONDA</v>
      </c>
      <c r="N1789" s="63" t="str">
        <f>VLOOKUP(D1789,'[3]NEW LEGEND 2026'!G:J,4,0)</f>
        <v>GREEN</v>
      </c>
      <c r="O1789" s="68" t="str">
        <f t="shared" si="163"/>
        <v>JUL</v>
      </c>
      <c r="P1789" s="68">
        <f t="shared" si="164"/>
        <v>27</v>
      </c>
      <c r="Q1789" s="68">
        <f t="shared" si="165"/>
        <v>2026</v>
      </c>
      <c r="R1789" s="69">
        <f t="shared" si="166"/>
        <v>-177.43614583333692</v>
      </c>
      <c r="S1789" s="69">
        <f t="shared" si="167"/>
        <v>-177.43614583333692</v>
      </c>
      <c r="T1789" s="70" t="str">
        <f t="shared" si="168"/>
        <v>1-30 DAYS</v>
      </c>
      <c r="U1789" s="70" t="str">
        <f t="shared" si="168"/>
        <v>1-30 DAYS</v>
      </c>
    </row>
    <row r="1790" spans="1:21">
      <c r="A1790" s="63" t="str">
        <f>VLOOKUP(L1790,[1]Sheet1!$N:$P,3,0)</f>
        <v>M1 MLANG</v>
      </c>
      <c r="B1790" s="66">
        <v>46230.444293981483</v>
      </c>
      <c r="C1790" s="66">
        <v>46230.444293981483</v>
      </c>
      <c r="D1790" s="67" t="s">
        <v>2536</v>
      </c>
      <c r="E1790" s="67" t="s">
        <v>2537</v>
      </c>
      <c r="F1790" s="1">
        <v>1</v>
      </c>
      <c r="G1790" s="63" t="str">
        <f>VLOOKUP(D1790,[2]MINDANAO!$B:$C,2,0)</f>
        <v>ADV160 ABS</v>
      </c>
      <c r="H1790" s="67">
        <v>155100</v>
      </c>
      <c r="I1790" s="63" t="str">
        <f>VLOOKUP(L1790,'[3]NEW LEGEND 2026'!M:S,7,0)</f>
        <v>MUTI</v>
      </c>
      <c r="J1790" s="67" t="s">
        <v>4441</v>
      </c>
      <c r="K1790" s="67" t="s">
        <v>4442</v>
      </c>
      <c r="L1790" s="67" t="s">
        <v>537</v>
      </c>
      <c r="M1790" s="63" t="str">
        <f>VLOOKUP(D1790,'[3]NEW LEGEND 2026'!G:I,3,0)</f>
        <v>HONDA</v>
      </c>
      <c r="N1790" s="63" t="str">
        <f>VLOOKUP(D1790,'[3]NEW LEGEND 2026'!G:J,4,0)</f>
        <v>WHITE</v>
      </c>
      <c r="O1790" s="68" t="str">
        <f t="shared" si="163"/>
        <v>JUL</v>
      </c>
      <c r="P1790" s="68">
        <f t="shared" si="164"/>
        <v>27</v>
      </c>
      <c r="Q1790" s="68">
        <f t="shared" si="165"/>
        <v>2026</v>
      </c>
      <c r="R1790" s="69">
        <f t="shared" si="166"/>
        <v>-177.4442939814835</v>
      </c>
      <c r="S1790" s="69">
        <f t="shared" si="167"/>
        <v>-177.4442939814835</v>
      </c>
      <c r="T1790" s="70" t="str">
        <f t="shared" si="168"/>
        <v>1-30 DAYS</v>
      </c>
      <c r="U1790" s="70" t="str">
        <f t="shared" si="168"/>
        <v>1-30 DAYS</v>
      </c>
    </row>
    <row r="1791" spans="1:21">
      <c r="A1791" s="63" t="str">
        <f>VLOOKUP(L1791,[1]Sheet1!$N:$P,3,0)</f>
        <v>M1 MLANG</v>
      </c>
      <c r="B1791" s="66">
        <v>46230.444293981483</v>
      </c>
      <c r="C1791" s="66">
        <v>46230.444293981483</v>
      </c>
      <c r="D1791" s="67" t="s">
        <v>2536</v>
      </c>
      <c r="E1791" s="67" t="s">
        <v>2537</v>
      </c>
      <c r="F1791" s="1">
        <v>1</v>
      </c>
      <c r="G1791" s="63" t="str">
        <f>VLOOKUP(D1791,[2]MINDANAO!$B:$C,2,0)</f>
        <v>ADV160 ABS</v>
      </c>
      <c r="H1791" s="67">
        <v>155100</v>
      </c>
      <c r="I1791" s="63" t="str">
        <f>VLOOKUP(L1791,'[3]NEW LEGEND 2026'!M:S,7,0)</f>
        <v>MUTI</v>
      </c>
      <c r="J1791" s="67" t="s">
        <v>4443</v>
      </c>
      <c r="K1791" s="67" t="s">
        <v>4444</v>
      </c>
      <c r="L1791" s="67" t="s">
        <v>537</v>
      </c>
      <c r="M1791" s="63" t="str">
        <f>VLOOKUP(D1791,'[3]NEW LEGEND 2026'!G:I,3,0)</f>
        <v>HONDA</v>
      </c>
      <c r="N1791" s="63" t="str">
        <f>VLOOKUP(D1791,'[3]NEW LEGEND 2026'!G:J,4,0)</f>
        <v>WHITE</v>
      </c>
      <c r="O1791" s="68" t="str">
        <f t="shared" si="163"/>
        <v>JUL</v>
      </c>
      <c r="P1791" s="68">
        <f t="shared" si="164"/>
        <v>27</v>
      </c>
      <c r="Q1791" s="68">
        <f t="shared" si="165"/>
        <v>2026</v>
      </c>
      <c r="R1791" s="69">
        <f t="shared" si="166"/>
        <v>-177.4442939814835</v>
      </c>
      <c r="S1791" s="69">
        <f t="shared" si="167"/>
        <v>-177.4442939814835</v>
      </c>
      <c r="T1791" s="70" t="str">
        <f t="shared" si="168"/>
        <v>1-30 DAYS</v>
      </c>
      <c r="U1791" s="70" t="str">
        <f t="shared" si="168"/>
        <v>1-30 DAYS</v>
      </c>
    </row>
    <row r="1792" spans="1:21">
      <c r="A1792" s="63" t="str">
        <f>VLOOKUP(L1792,[1]Sheet1!$N:$P,3,0)</f>
        <v>M1 MLANG</v>
      </c>
      <c r="B1792" s="66">
        <v>46230.444293981483</v>
      </c>
      <c r="C1792" s="66">
        <v>46230.444293981483</v>
      </c>
      <c r="D1792" s="67" t="s">
        <v>2536</v>
      </c>
      <c r="E1792" s="67" t="s">
        <v>2537</v>
      </c>
      <c r="F1792" s="1">
        <v>1</v>
      </c>
      <c r="G1792" s="63" t="str">
        <f>VLOOKUP(D1792,[2]MINDANAO!$B:$C,2,0)</f>
        <v>ADV160 ABS</v>
      </c>
      <c r="H1792" s="67">
        <v>155100</v>
      </c>
      <c r="I1792" s="63" t="str">
        <f>VLOOKUP(L1792,'[3]NEW LEGEND 2026'!M:S,7,0)</f>
        <v>MUTI</v>
      </c>
      <c r="J1792" s="67" t="s">
        <v>4445</v>
      </c>
      <c r="K1792" s="67" t="s">
        <v>4446</v>
      </c>
      <c r="L1792" s="67" t="s">
        <v>537</v>
      </c>
      <c r="M1792" s="63" t="str">
        <f>VLOOKUP(D1792,'[3]NEW LEGEND 2026'!G:I,3,0)</f>
        <v>HONDA</v>
      </c>
      <c r="N1792" s="63" t="str">
        <f>VLOOKUP(D1792,'[3]NEW LEGEND 2026'!G:J,4,0)</f>
        <v>WHITE</v>
      </c>
      <c r="O1792" s="68" t="str">
        <f t="shared" si="163"/>
        <v>JUL</v>
      </c>
      <c r="P1792" s="68">
        <f t="shared" si="164"/>
        <v>27</v>
      </c>
      <c r="Q1792" s="68">
        <f t="shared" si="165"/>
        <v>2026</v>
      </c>
      <c r="R1792" s="69">
        <f t="shared" si="166"/>
        <v>-177.4442939814835</v>
      </c>
      <c r="S1792" s="69">
        <f t="shared" si="167"/>
        <v>-177.4442939814835</v>
      </c>
      <c r="T1792" s="70" t="str">
        <f t="shared" si="168"/>
        <v>1-30 DAYS</v>
      </c>
      <c r="U1792" s="70" t="str">
        <f t="shared" si="168"/>
        <v>1-30 DAYS</v>
      </c>
    </row>
    <row r="1793" spans="1:21">
      <c r="A1793" s="63" t="str">
        <f>VLOOKUP(L1793,[1]Sheet1!$N:$P,3,0)</f>
        <v>M1 MLANG</v>
      </c>
      <c r="B1793" s="66">
        <v>46230.444293981483</v>
      </c>
      <c r="C1793" s="66">
        <v>46230.444293981483</v>
      </c>
      <c r="D1793" s="67" t="s">
        <v>1007</v>
      </c>
      <c r="E1793" s="67" t="s">
        <v>1008</v>
      </c>
      <c r="F1793" s="1">
        <v>1</v>
      </c>
      <c r="G1793" s="63" t="str">
        <f>VLOOKUP(D1793,[2]MINDANAO!$B:$C,2,0)</f>
        <v>XRM DUAL SPORTS FI(DS)</v>
      </c>
      <c r="H1793" s="67">
        <v>70950</v>
      </c>
      <c r="I1793" s="63" t="str">
        <f>VLOOKUP(L1793,'[3]NEW LEGEND 2026'!M:S,7,0)</f>
        <v>MUTI</v>
      </c>
      <c r="J1793" s="67" t="s">
        <v>4447</v>
      </c>
      <c r="K1793" s="67" t="s">
        <v>4448</v>
      </c>
      <c r="L1793" s="67" t="s">
        <v>537</v>
      </c>
      <c r="M1793" s="63" t="str">
        <f>VLOOKUP(D1793,'[3]NEW LEGEND 2026'!G:I,3,0)</f>
        <v>HONDA</v>
      </c>
      <c r="N1793" s="63" t="str">
        <f>VLOOKUP(D1793,'[3]NEW LEGEND 2026'!G:J,4,0)</f>
        <v>BLACK</v>
      </c>
      <c r="O1793" s="68" t="str">
        <f t="shared" si="163"/>
        <v>JUL</v>
      </c>
      <c r="P1793" s="68">
        <f t="shared" si="164"/>
        <v>27</v>
      </c>
      <c r="Q1793" s="68">
        <f t="shared" si="165"/>
        <v>2026</v>
      </c>
      <c r="R1793" s="69">
        <f t="shared" si="166"/>
        <v>-177.4442939814835</v>
      </c>
      <c r="S1793" s="69">
        <f t="shared" si="167"/>
        <v>-177.4442939814835</v>
      </c>
      <c r="T1793" s="70" t="str">
        <f t="shared" si="168"/>
        <v>1-30 DAYS</v>
      </c>
      <c r="U1793" s="70" t="str">
        <f t="shared" si="168"/>
        <v>1-30 DAYS</v>
      </c>
    </row>
    <row r="1794" spans="1:21">
      <c r="A1794" s="63" t="str">
        <f>VLOOKUP(L1794,[1]Sheet1!$N:$P,3,0)</f>
        <v>M1 MLANG</v>
      </c>
      <c r="B1794" s="66">
        <v>46230.444293981483</v>
      </c>
      <c r="C1794" s="66">
        <v>46230.444293981483</v>
      </c>
      <c r="D1794" s="67" t="s">
        <v>1007</v>
      </c>
      <c r="E1794" s="67" t="s">
        <v>1008</v>
      </c>
      <c r="F1794" s="1">
        <v>1</v>
      </c>
      <c r="G1794" s="63" t="str">
        <f>VLOOKUP(D1794,[2]MINDANAO!$B:$C,2,0)</f>
        <v>XRM DUAL SPORTS FI(DS)</v>
      </c>
      <c r="H1794" s="67">
        <v>70950</v>
      </c>
      <c r="I1794" s="63" t="str">
        <f>VLOOKUP(L1794,'[3]NEW LEGEND 2026'!M:S,7,0)</f>
        <v>MUTI</v>
      </c>
      <c r="J1794" s="67" t="s">
        <v>4449</v>
      </c>
      <c r="K1794" s="67" t="s">
        <v>4450</v>
      </c>
      <c r="L1794" s="67" t="s">
        <v>537</v>
      </c>
      <c r="M1794" s="63" t="str">
        <f>VLOOKUP(D1794,'[3]NEW LEGEND 2026'!G:I,3,0)</f>
        <v>HONDA</v>
      </c>
      <c r="N1794" s="63" t="str">
        <f>VLOOKUP(D1794,'[3]NEW LEGEND 2026'!G:J,4,0)</f>
        <v>BLACK</v>
      </c>
      <c r="O1794" s="68" t="str">
        <f t="shared" ref="O1794:O1857" si="169">CHOOSE(MONTH(C1794),"JAN","FEB","MAR","APR","MAY","JUN","JUL","AUG","SEP","OCT","NOV","DEC")</f>
        <v>JUL</v>
      </c>
      <c r="P1794" s="68">
        <f t="shared" ref="P1794:P1857" si="170">DAY(C1794)</f>
        <v>27</v>
      </c>
      <c r="Q1794" s="68">
        <f t="shared" ref="Q1794:Q1857" si="171">YEAR(C1794)</f>
        <v>2026</v>
      </c>
      <c r="R1794" s="69">
        <f t="shared" ref="R1794:R1857" si="172">DATE(2026,1,31)-C1794</f>
        <v>-177.4442939814835</v>
      </c>
      <c r="S1794" s="69">
        <f t="shared" si="167"/>
        <v>-177.4442939814835</v>
      </c>
      <c r="T1794" s="70" t="str">
        <f t="shared" si="168"/>
        <v>1-30 DAYS</v>
      </c>
      <c r="U1794" s="70" t="str">
        <f t="shared" si="168"/>
        <v>1-30 DAYS</v>
      </c>
    </row>
    <row r="1795" spans="1:21">
      <c r="A1795" s="63" t="str">
        <f>VLOOKUP(L1795,[1]Sheet1!$N:$P,3,0)</f>
        <v>M1 MLANG</v>
      </c>
      <c r="B1795" s="66">
        <v>46230.444305555553</v>
      </c>
      <c r="C1795" s="66">
        <v>46230.444293981483</v>
      </c>
      <c r="D1795" s="67" t="s">
        <v>1007</v>
      </c>
      <c r="E1795" s="67" t="s">
        <v>1008</v>
      </c>
      <c r="F1795" s="1">
        <v>1</v>
      </c>
      <c r="G1795" s="63" t="str">
        <f>VLOOKUP(D1795,[2]MINDANAO!$B:$C,2,0)</f>
        <v>XRM DUAL SPORTS FI(DS)</v>
      </c>
      <c r="H1795" s="67">
        <v>70950</v>
      </c>
      <c r="I1795" s="63" t="str">
        <f>VLOOKUP(L1795,'[3]NEW LEGEND 2026'!M:S,7,0)</f>
        <v>MUTI</v>
      </c>
      <c r="J1795" s="67" t="s">
        <v>4451</v>
      </c>
      <c r="K1795" s="67" t="s">
        <v>4452</v>
      </c>
      <c r="L1795" s="67" t="s">
        <v>537</v>
      </c>
      <c r="M1795" s="63" t="str">
        <f>VLOOKUP(D1795,'[3]NEW LEGEND 2026'!G:I,3,0)</f>
        <v>HONDA</v>
      </c>
      <c r="N1795" s="63" t="str">
        <f>VLOOKUP(D1795,'[3]NEW LEGEND 2026'!G:J,4,0)</f>
        <v>BLACK</v>
      </c>
      <c r="O1795" s="68" t="str">
        <f t="shared" si="169"/>
        <v>JUL</v>
      </c>
      <c r="P1795" s="68">
        <f t="shared" si="170"/>
        <v>27</v>
      </c>
      <c r="Q1795" s="68">
        <f t="shared" si="171"/>
        <v>2026</v>
      </c>
      <c r="R1795" s="69">
        <f t="shared" si="172"/>
        <v>-177.4442939814835</v>
      </c>
      <c r="S1795" s="69">
        <f t="shared" ref="S1795:S1858" si="173">DATE(2026,1,31)-B1795</f>
        <v>-177.444305555553</v>
      </c>
      <c r="T1795" s="70" t="str">
        <f t="shared" si="168"/>
        <v>1-30 DAYS</v>
      </c>
      <c r="U1795" s="70" t="str">
        <f t="shared" si="168"/>
        <v>1-30 DAYS</v>
      </c>
    </row>
    <row r="1796" spans="1:21">
      <c r="A1796" s="63" t="str">
        <f>VLOOKUP(L1796,[1]Sheet1!$N:$P,3,0)</f>
        <v>M2 TAGUM 3</v>
      </c>
      <c r="B1796" s="66">
        <v>46227.479444444441</v>
      </c>
      <c r="C1796" s="66">
        <v>46230.45244212963</v>
      </c>
      <c r="D1796" s="67" t="s">
        <v>907</v>
      </c>
      <c r="E1796" s="67" t="s">
        <v>908</v>
      </c>
      <c r="F1796" s="1">
        <v>1</v>
      </c>
      <c r="G1796" s="63" t="str">
        <f>VLOOKUP(D1796,[2]MINDANAO!$B:$C,2,0)</f>
        <v>CT125</v>
      </c>
      <c r="H1796" s="67">
        <v>59246</v>
      </c>
      <c r="I1796" s="63" t="str">
        <f>VLOOKUP(L1796,'[3]NEW LEGEND 2026'!M:S,7,0)</f>
        <v>ULTIMATE</v>
      </c>
      <c r="J1796" s="67" t="s">
        <v>4453</v>
      </c>
      <c r="K1796" s="67" t="s">
        <v>4454</v>
      </c>
      <c r="L1796" s="67" t="s">
        <v>744</v>
      </c>
      <c r="M1796" s="63" t="str">
        <f>VLOOKUP(D1796,'[3]NEW LEGEND 2026'!G:I,3,0)</f>
        <v>KAWASAKI</v>
      </c>
      <c r="N1796" s="63" t="str">
        <f>VLOOKUP(D1796,'[3]NEW LEGEND 2026'!G:J,4,0)</f>
        <v>BLACK/GRAY</v>
      </c>
      <c r="O1796" s="68" t="str">
        <f t="shared" si="169"/>
        <v>JUL</v>
      </c>
      <c r="P1796" s="68">
        <f t="shared" si="170"/>
        <v>27</v>
      </c>
      <c r="Q1796" s="68">
        <f t="shared" si="171"/>
        <v>2026</v>
      </c>
      <c r="R1796" s="69">
        <f t="shared" si="172"/>
        <v>-177.45244212963007</v>
      </c>
      <c r="S1796" s="69">
        <f t="shared" si="173"/>
        <v>-174.47944444444147</v>
      </c>
      <c r="T1796" s="70" t="str">
        <f t="shared" si="168"/>
        <v>1-30 DAYS</v>
      </c>
      <c r="U1796" s="70" t="str">
        <f t="shared" si="168"/>
        <v>1-30 DAYS</v>
      </c>
    </row>
    <row r="1797" spans="1:21">
      <c r="A1797" s="63" t="str">
        <f>VLOOKUP(L1797,[1]Sheet1!$N:$P,3,0)</f>
        <v>M2 TAGUM 3</v>
      </c>
      <c r="B1797" s="66">
        <v>46227.479444444441</v>
      </c>
      <c r="C1797" s="66">
        <v>46230.45244212963</v>
      </c>
      <c r="D1797" s="67" t="s">
        <v>907</v>
      </c>
      <c r="E1797" s="67" t="s">
        <v>908</v>
      </c>
      <c r="F1797" s="1">
        <v>1</v>
      </c>
      <c r="G1797" s="63" t="str">
        <f>VLOOKUP(D1797,[2]MINDANAO!$B:$C,2,0)</f>
        <v>CT125</v>
      </c>
      <c r="H1797" s="67">
        <v>59246</v>
      </c>
      <c r="I1797" s="63" t="str">
        <f>VLOOKUP(L1797,'[3]NEW LEGEND 2026'!M:S,7,0)</f>
        <v>ULTIMATE</v>
      </c>
      <c r="J1797" s="67" t="s">
        <v>4455</v>
      </c>
      <c r="K1797" s="67" t="s">
        <v>4456</v>
      </c>
      <c r="L1797" s="67" t="s">
        <v>744</v>
      </c>
      <c r="M1797" s="63" t="str">
        <f>VLOOKUP(D1797,'[3]NEW LEGEND 2026'!G:I,3,0)</f>
        <v>KAWASAKI</v>
      </c>
      <c r="N1797" s="63" t="str">
        <f>VLOOKUP(D1797,'[3]NEW LEGEND 2026'!G:J,4,0)</f>
        <v>BLACK/GRAY</v>
      </c>
      <c r="O1797" s="68" t="str">
        <f t="shared" si="169"/>
        <v>JUL</v>
      </c>
      <c r="P1797" s="68">
        <f t="shared" si="170"/>
        <v>27</v>
      </c>
      <c r="Q1797" s="68">
        <f t="shared" si="171"/>
        <v>2026</v>
      </c>
      <c r="R1797" s="69">
        <f t="shared" si="172"/>
        <v>-177.45244212963007</v>
      </c>
      <c r="S1797" s="69">
        <f t="shared" si="173"/>
        <v>-174.47944444444147</v>
      </c>
      <c r="T1797" s="70" t="str">
        <f t="shared" si="168"/>
        <v>1-30 DAYS</v>
      </c>
      <c r="U1797" s="70" t="str">
        <f t="shared" si="168"/>
        <v>1-30 DAYS</v>
      </c>
    </row>
    <row r="1798" spans="1:21">
      <c r="A1798" s="63" t="str">
        <f>VLOOKUP(L1798,[1]Sheet1!$N:$P,3,0)</f>
        <v>M2 TAGUM 3</v>
      </c>
      <c r="B1798" s="66">
        <v>46227.479444444441</v>
      </c>
      <c r="C1798" s="66">
        <v>46230.45244212963</v>
      </c>
      <c r="D1798" s="67" t="s">
        <v>907</v>
      </c>
      <c r="E1798" s="67" t="s">
        <v>908</v>
      </c>
      <c r="F1798" s="1">
        <v>1</v>
      </c>
      <c r="G1798" s="63" t="str">
        <f>VLOOKUP(D1798,[2]MINDANAO!$B:$C,2,0)</f>
        <v>CT125</v>
      </c>
      <c r="H1798" s="67">
        <v>59246</v>
      </c>
      <c r="I1798" s="63" t="str">
        <f>VLOOKUP(L1798,'[3]NEW LEGEND 2026'!M:S,7,0)</f>
        <v>ULTIMATE</v>
      </c>
      <c r="J1798" s="67" t="s">
        <v>4457</v>
      </c>
      <c r="K1798" s="67" t="s">
        <v>4458</v>
      </c>
      <c r="L1798" s="67" t="s">
        <v>744</v>
      </c>
      <c r="M1798" s="63" t="str">
        <f>VLOOKUP(D1798,'[3]NEW LEGEND 2026'!G:I,3,0)</f>
        <v>KAWASAKI</v>
      </c>
      <c r="N1798" s="63" t="str">
        <f>VLOOKUP(D1798,'[3]NEW LEGEND 2026'!G:J,4,0)</f>
        <v>BLACK/GRAY</v>
      </c>
      <c r="O1798" s="68" t="str">
        <f t="shared" si="169"/>
        <v>JUL</v>
      </c>
      <c r="P1798" s="68">
        <f t="shared" si="170"/>
        <v>27</v>
      </c>
      <c r="Q1798" s="68">
        <f t="shared" si="171"/>
        <v>2026</v>
      </c>
      <c r="R1798" s="69">
        <f t="shared" si="172"/>
        <v>-177.45244212963007</v>
      </c>
      <c r="S1798" s="69">
        <f t="shared" si="173"/>
        <v>-174.47944444444147</v>
      </c>
      <c r="T1798" s="70" t="str">
        <f t="shared" si="168"/>
        <v>1-30 DAYS</v>
      </c>
      <c r="U1798" s="70" t="str">
        <f t="shared" si="168"/>
        <v>1-30 DAYS</v>
      </c>
    </row>
    <row r="1799" spans="1:21">
      <c r="A1799" s="63" t="str">
        <f>VLOOKUP(L1799,[1]Sheet1!$N:$P,3,0)</f>
        <v>M2 TAGUM 3</v>
      </c>
      <c r="B1799" s="66">
        <v>46227.479444444441</v>
      </c>
      <c r="C1799" s="66">
        <v>46230.45244212963</v>
      </c>
      <c r="D1799" s="67" t="s">
        <v>907</v>
      </c>
      <c r="E1799" s="67" t="s">
        <v>908</v>
      </c>
      <c r="F1799" s="1">
        <v>1</v>
      </c>
      <c r="G1799" s="63" t="str">
        <f>VLOOKUP(D1799,[2]MINDANAO!$B:$C,2,0)</f>
        <v>CT125</v>
      </c>
      <c r="H1799" s="67">
        <v>59246</v>
      </c>
      <c r="I1799" s="63" t="str">
        <f>VLOOKUP(L1799,'[3]NEW LEGEND 2026'!M:S,7,0)</f>
        <v>ULTIMATE</v>
      </c>
      <c r="J1799" s="67" t="s">
        <v>4459</v>
      </c>
      <c r="K1799" s="67" t="s">
        <v>4460</v>
      </c>
      <c r="L1799" s="67" t="s">
        <v>744</v>
      </c>
      <c r="M1799" s="63" t="str">
        <f>VLOOKUP(D1799,'[3]NEW LEGEND 2026'!G:I,3,0)</f>
        <v>KAWASAKI</v>
      </c>
      <c r="N1799" s="63" t="str">
        <f>VLOOKUP(D1799,'[3]NEW LEGEND 2026'!G:J,4,0)</f>
        <v>BLACK/GRAY</v>
      </c>
      <c r="O1799" s="68" t="str">
        <f t="shared" si="169"/>
        <v>JUL</v>
      </c>
      <c r="P1799" s="68">
        <f t="shared" si="170"/>
        <v>27</v>
      </c>
      <c r="Q1799" s="68">
        <f t="shared" si="171"/>
        <v>2026</v>
      </c>
      <c r="R1799" s="69">
        <f t="shared" si="172"/>
        <v>-177.45244212963007</v>
      </c>
      <c r="S1799" s="69">
        <f t="shared" si="173"/>
        <v>-174.47944444444147</v>
      </c>
      <c r="T1799" s="70" t="str">
        <f t="shared" si="168"/>
        <v>1-30 DAYS</v>
      </c>
      <c r="U1799" s="70" t="str">
        <f t="shared" si="168"/>
        <v>1-30 DAYS</v>
      </c>
    </row>
    <row r="1800" spans="1:21">
      <c r="A1800" s="63" t="str">
        <f>VLOOKUP(L1800,[1]Sheet1!$N:$P,3,0)</f>
        <v>M2 TAGUM 3</v>
      </c>
      <c r="B1800" s="66">
        <v>46227.479444444441</v>
      </c>
      <c r="C1800" s="66">
        <v>46230.45244212963</v>
      </c>
      <c r="D1800" s="67" t="s">
        <v>907</v>
      </c>
      <c r="E1800" s="67" t="s">
        <v>908</v>
      </c>
      <c r="F1800" s="1">
        <v>1</v>
      </c>
      <c r="G1800" s="63" t="str">
        <f>VLOOKUP(D1800,[2]MINDANAO!$B:$C,2,0)</f>
        <v>CT125</v>
      </c>
      <c r="H1800" s="67">
        <v>59246</v>
      </c>
      <c r="I1800" s="63" t="str">
        <f>VLOOKUP(L1800,'[3]NEW LEGEND 2026'!M:S,7,0)</f>
        <v>ULTIMATE</v>
      </c>
      <c r="J1800" s="67" t="s">
        <v>4461</v>
      </c>
      <c r="K1800" s="67" t="s">
        <v>4462</v>
      </c>
      <c r="L1800" s="67" t="s">
        <v>744</v>
      </c>
      <c r="M1800" s="63" t="str">
        <f>VLOOKUP(D1800,'[3]NEW LEGEND 2026'!G:I,3,0)</f>
        <v>KAWASAKI</v>
      </c>
      <c r="N1800" s="63" t="str">
        <f>VLOOKUP(D1800,'[3]NEW LEGEND 2026'!G:J,4,0)</f>
        <v>BLACK/GRAY</v>
      </c>
      <c r="O1800" s="68" t="str">
        <f t="shared" si="169"/>
        <v>JUL</v>
      </c>
      <c r="P1800" s="68">
        <f t="shared" si="170"/>
        <v>27</v>
      </c>
      <c r="Q1800" s="68">
        <f t="shared" si="171"/>
        <v>2026</v>
      </c>
      <c r="R1800" s="69">
        <f t="shared" si="172"/>
        <v>-177.45244212963007</v>
      </c>
      <c r="S1800" s="69">
        <f t="shared" si="173"/>
        <v>-174.47944444444147</v>
      </c>
      <c r="T1800" s="70" t="str">
        <f t="shared" si="168"/>
        <v>1-30 DAYS</v>
      </c>
      <c r="U1800" s="70" t="str">
        <f t="shared" si="168"/>
        <v>1-30 DAYS</v>
      </c>
    </row>
    <row r="1801" spans="1:21">
      <c r="A1801" s="63" t="str">
        <f>VLOOKUP(L1801,[1]Sheet1!$N:$P,3,0)</f>
        <v>M2 TAGUM 3</v>
      </c>
      <c r="B1801" s="66">
        <v>46227.484571759262</v>
      </c>
      <c r="C1801" s="66">
        <v>46230.45244212963</v>
      </c>
      <c r="D1801" s="67" t="s">
        <v>663</v>
      </c>
      <c r="E1801" s="67" t="s">
        <v>664</v>
      </c>
      <c r="F1801" s="1">
        <v>1</v>
      </c>
      <c r="G1801" s="63" t="str">
        <f>VLOOKUP(D1801,[2]MINDANAO!$B:$C,2,0)</f>
        <v>CT125</v>
      </c>
      <c r="H1801" s="67">
        <v>58118</v>
      </c>
      <c r="I1801" s="63" t="str">
        <f>VLOOKUP(L1801,'[3]NEW LEGEND 2026'!M:S,7,0)</f>
        <v>ULTIMATE</v>
      </c>
      <c r="J1801" s="67" t="s">
        <v>4463</v>
      </c>
      <c r="K1801" s="67" t="s">
        <v>4464</v>
      </c>
      <c r="L1801" s="67" t="s">
        <v>744</v>
      </c>
      <c r="M1801" s="63" t="str">
        <f>VLOOKUP(D1801,'[3]NEW LEGEND 2026'!G:I,3,0)</f>
        <v>KAWASAKI</v>
      </c>
      <c r="N1801" s="63" t="str">
        <f>VLOOKUP(D1801,'[3]NEW LEGEND 2026'!G:J,4,0)</f>
        <v>BLACK/RED</v>
      </c>
      <c r="O1801" s="68" t="str">
        <f t="shared" si="169"/>
        <v>JUL</v>
      </c>
      <c r="P1801" s="68">
        <f t="shared" si="170"/>
        <v>27</v>
      </c>
      <c r="Q1801" s="68">
        <f t="shared" si="171"/>
        <v>2026</v>
      </c>
      <c r="R1801" s="69">
        <f t="shared" si="172"/>
        <v>-177.45244212963007</v>
      </c>
      <c r="S1801" s="69">
        <f t="shared" si="173"/>
        <v>-174.4845717592616</v>
      </c>
      <c r="T1801" s="70" t="str">
        <f t="shared" si="168"/>
        <v>1-30 DAYS</v>
      </c>
      <c r="U1801" s="70" t="str">
        <f t="shared" si="168"/>
        <v>1-30 DAYS</v>
      </c>
    </row>
    <row r="1802" spans="1:21">
      <c r="A1802" s="63" t="str">
        <f>VLOOKUP(L1802,[1]Sheet1!$N:$P,3,0)</f>
        <v>M2 TAGUM 3</v>
      </c>
      <c r="B1802" s="66">
        <v>46227.484571759262</v>
      </c>
      <c r="C1802" s="66">
        <v>46230.45244212963</v>
      </c>
      <c r="D1802" s="67" t="s">
        <v>663</v>
      </c>
      <c r="E1802" s="67" t="s">
        <v>664</v>
      </c>
      <c r="F1802" s="1">
        <v>1</v>
      </c>
      <c r="G1802" s="63" t="str">
        <f>VLOOKUP(D1802,[2]MINDANAO!$B:$C,2,0)</f>
        <v>CT125</v>
      </c>
      <c r="H1802" s="67">
        <v>58118</v>
      </c>
      <c r="I1802" s="63" t="str">
        <f>VLOOKUP(L1802,'[3]NEW LEGEND 2026'!M:S,7,0)</f>
        <v>ULTIMATE</v>
      </c>
      <c r="J1802" s="67" t="s">
        <v>4465</v>
      </c>
      <c r="K1802" s="67" t="s">
        <v>4466</v>
      </c>
      <c r="L1802" s="67" t="s">
        <v>744</v>
      </c>
      <c r="M1802" s="63" t="str">
        <f>VLOOKUP(D1802,'[3]NEW LEGEND 2026'!G:I,3,0)</f>
        <v>KAWASAKI</v>
      </c>
      <c r="N1802" s="63" t="str">
        <f>VLOOKUP(D1802,'[3]NEW LEGEND 2026'!G:J,4,0)</f>
        <v>BLACK/RED</v>
      </c>
      <c r="O1802" s="68" t="str">
        <f t="shared" si="169"/>
        <v>JUL</v>
      </c>
      <c r="P1802" s="68">
        <f t="shared" si="170"/>
        <v>27</v>
      </c>
      <c r="Q1802" s="68">
        <f t="shared" si="171"/>
        <v>2026</v>
      </c>
      <c r="R1802" s="69">
        <f t="shared" si="172"/>
        <v>-177.45244212963007</v>
      </c>
      <c r="S1802" s="69">
        <f t="shared" si="173"/>
        <v>-174.4845717592616</v>
      </c>
      <c r="T1802" s="70" t="str">
        <f t="shared" si="168"/>
        <v>1-30 DAYS</v>
      </c>
      <c r="U1802" s="70" t="str">
        <f t="shared" si="168"/>
        <v>1-30 DAYS</v>
      </c>
    </row>
    <row r="1803" spans="1:21">
      <c r="A1803" s="63" t="str">
        <f>VLOOKUP(L1803,[1]Sheet1!$N:$P,3,0)</f>
        <v>M2 TAGUM 3</v>
      </c>
      <c r="B1803" s="66">
        <v>46227.484571759262</v>
      </c>
      <c r="C1803" s="66">
        <v>46230.45244212963</v>
      </c>
      <c r="D1803" s="67" t="s">
        <v>663</v>
      </c>
      <c r="E1803" s="67" t="s">
        <v>664</v>
      </c>
      <c r="F1803" s="1">
        <v>1</v>
      </c>
      <c r="G1803" s="63" t="str">
        <f>VLOOKUP(D1803,[2]MINDANAO!$B:$C,2,0)</f>
        <v>CT125</v>
      </c>
      <c r="H1803" s="67">
        <v>58118</v>
      </c>
      <c r="I1803" s="63" t="str">
        <f>VLOOKUP(L1803,'[3]NEW LEGEND 2026'!M:S,7,0)</f>
        <v>ULTIMATE</v>
      </c>
      <c r="J1803" s="67" t="s">
        <v>4467</v>
      </c>
      <c r="K1803" s="67" t="s">
        <v>4468</v>
      </c>
      <c r="L1803" s="67" t="s">
        <v>744</v>
      </c>
      <c r="M1803" s="63" t="str">
        <f>VLOOKUP(D1803,'[3]NEW LEGEND 2026'!G:I,3,0)</f>
        <v>KAWASAKI</v>
      </c>
      <c r="N1803" s="63" t="str">
        <f>VLOOKUP(D1803,'[3]NEW LEGEND 2026'!G:J,4,0)</f>
        <v>BLACK/RED</v>
      </c>
      <c r="O1803" s="68" t="str">
        <f t="shared" si="169"/>
        <v>JUL</v>
      </c>
      <c r="P1803" s="68">
        <f t="shared" si="170"/>
        <v>27</v>
      </c>
      <c r="Q1803" s="68">
        <f t="shared" si="171"/>
        <v>2026</v>
      </c>
      <c r="R1803" s="69">
        <f t="shared" si="172"/>
        <v>-177.45244212963007</v>
      </c>
      <c r="S1803" s="69">
        <f t="shared" si="173"/>
        <v>-174.4845717592616</v>
      </c>
      <c r="T1803" s="70" t="str">
        <f t="shared" si="168"/>
        <v>1-30 DAYS</v>
      </c>
      <c r="U1803" s="70" t="str">
        <f t="shared" si="168"/>
        <v>1-30 DAYS</v>
      </c>
    </row>
    <row r="1804" spans="1:21">
      <c r="A1804" s="63" t="str">
        <f>VLOOKUP(L1804,[1]Sheet1!$N:$P,3,0)</f>
        <v>M2 TAGUM 3</v>
      </c>
      <c r="B1804" s="66">
        <v>46227.484571759262</v>
      </c>
      <c r="C1804" s="66">
        <v>46230.45244212963</v>
      </c>
      <c r="D1804" s="67" t="s">
        <v>663</v>
      </c>
      <c r="E1804" s="67" t="s">
        <v>664</v>
      </c>
      <c r="F1804" s="1">
        <v>1</v>
      </c>
      <c r="G1804" s="63" t="str">
        <f>VLOOKUP(D1804,[2]MINDANAO!$B:$C,2,0)</f>
        <v>CT125</v>
      </c>
      <c r="H1804" s="67">
        <v>58118</v>
      </c>
      <c r="I1804" s="63" t="str">
        <f>VLOOKUP(L1804,'[3]NEW LEGEND 2026'!M:S,7,0)</f>
        <v>ULTIMATE</v>
      </c>
      <c r="J1804" s="67" t="s">
        <v>4469</v>
      </c>
      <c r="K1804" s="67" t="s">
        <v>4470</v>
      </c>
      <c r="L1804" s="67" t="s">
        <v>744</v>
      </c>
      <c r="M1804" s="63" t="str">
        <f>VLOOKUP(D1804,'[3]NEW LEGEND 2026'!G:I,3,0)</f>
        <v>KAWASAKI</v>
      </c>
      <c r="N1804" s="63" t="str">
        <f>VLOOKUP(D1804,'[3]NEW LEGEND 2026'!G:J,4,0)</f>
        <v>BLACK/RED</v>
      </c>
      <c r="O1804" s="68" t="str">
        <f t="shared" si="169"/>
        <v>JUL</v>
      </c>
      <c r="P1804" s="68">
        <f t="shared" si="170"/>
        <v>27</v>
      </c>
      <c r="Q1804" s="68">
        <f t="shared" si="171"/>
        <v>2026</v>
      </c>
      <c r="R1804" s="69">
        <f t="shared" si="172"/>
        <v>-177.45244212963007</v>
      </c>
      <c r="S1804" s="69">
        <f t="shared" si="173"/>
        <v>-174.4845717592616</v>
      </c>
      <c r="T1804" s="70" t="str">
        <f t="shared" si="168"/>
        <v>1-30 DAYS</v>
      </c>
      <c r="U1804" s="70" t="str">
        <f t="shared" si="168"/>
        <v>1-30 DAYS</v>
      </c>
    </row>
    <row r="1805" spans="1:21">
      <c r="A1805" s="63" t="str">
        <f>VLOOKUP(L1805,[1]Sheet1!$N:$P,3,0)</f>
        <v>M2 BULUA</v>
      </c>
      <c r="B1805" s="66">
        <v>46171.592743055553</v>
      </c>
      <c r="C1805" s="66">
        <v>46230.470289351862</v>
      </c>
      <c r="D1805" s="67" t="s">
        <v>538</v>
      </c>
      <c r="E1805" s="67" t="s">
        <v>539</v>
      </c>
      <c r="F1805" s="1">
        <v>1</v>
      </c>
      <c r="G1805" s="63" t="str">
        <f>VLOOKUP(D1805,[2]MINDANAO!$B:$C,2,0)</f>
        <v>YTX125</v>
      </c>
      <c r="H1805" s="67">
        <v>54426</v>
      </c>
      <c r="I1805" s="63" t="str">
        <f>VLOOKUP(L1805,'[3]NEW LEGEND 2026'!M:S,7,0)</f>
        <v>ULTIMATE</v>
      </c>
      <c r="J1805" s="67" t="s">
        <v>4471</v>
      </c>
      <c r="K1805" s="67" t="s">
        <v>4472</v>
      </c>
      <c r="L1805" s="67" t="s">
        <v>699</v>
      </c>
      <c r="M1805" s="63" t="str">
        <f>VLOOKUP(D1805,'[3]NEW LEGEND 2026'!G:I,3,0)</f>
        <v>YAMAHA</v>
      </c>
      <c r="N1805" s="63" t="str">
        <f>VLOOKUP(D1805,'[3]NEW LEGEND 2026'!G:J,4,0)</f>
        <v>BLUE</v>
      </c>
      <c r="O1805" s="68" t="str">
        <f t="shared" si="169"/>
        <v>JUL</v>
      </c>
      <c r="P1805" s="68">
        <f t="shared" si="170"/>
        <v>27</v>
      </c>
      <c r="Q1805" s="68">
        <f t="shared" si="171"/>
        <v>2026</v>
      </c>
      <c r="R1805" s="69">
        <f t="shared" si="172"/>
        <v>-177.47028935186245</v>
      </c>
      <c r="S1805" s="69">
        <f t="shared" si="173"/>
        <v>-118.592743055553</v>
      </c>
      <c r="T1805" s="70" t="str">
        <f t="shared" si="168"/>
        <v>1-30 DAYS</v>
      </c>
      <c r="U1805" s="70" t="str">
        <f t="shared" si="168"/>
        <v>1-30 DAYS</v>
      </c>
    </row>
    <row r="1806" spans="1:21">
      <c r="A1806" s="63" t="str">
        <f>VLOOKUP(L1806,[1]Sheet1!$N:$P,3,0)</f>
        <v>M2 TAGUM 3</v>
      </c>
      <c r="B1806" s="66">
        <v>46230.478472222218</v>
      </c>
      <c r="C1806" s="66">
        <v>46230.478472222218</v>
      </c>
      <c r="D1806" s="67" t="s">
        <v>1516</v>
      </c>
      <c r="E1806" s="67" t="s">
        <v>1517</v>
      </c>
      <c r="F1806" s="1">
        <v>1</v>
      </c>
      <c r="G1806" s="63" t="str">
        <f>VLOOKUP(D1806,[2]MINDANAO!$B:$C,2,0)</f>
        <v>BAJAJ RE 4S FI</v>
      </c>
      <c r="H1806" s="67">
        <v>187000</v>
      </c>
      <c r="I1806" s="63" t="str">
        <f>VLOOKUP(L1806,'[3]NEW LEGEND 2026'!M:S,7,0)</f>
        <v>ULTIMATE</v>
      </c>
      <c r="J1806" s="67" t="s">
        <v>4473</v>
      </c>
      <c r="K1806" s="67" t="s">
        <v>4474</v>
      </c>
      <c r="L1806" s="67" t="s">
        <v>744</v>
      </c>
      <c r="M1806" s="63" t="str">
        <f>VLOOKUP(D1806,'[3]NEW LEGEND 2026'!G:I,3,0)</f>
        <v>TRIMOTORS</v>
      </c>
      <c r="N1806" s="63" t="str">
        <f>VLOOKUP(D1806,'[3]NEW LEGEND 2026'!G:J,4,0)</f>
        <v>WHITE</v>
      </c>
      <c r="O1806" s="68" t="str">
        <f t="shared" si="169"/>
        <v>JUL</v>
      </c>
      <c r="P1806" s="68">
        <f t="shared" si="170"/>
        <v>27</v>
      </c>
      <c r="Q1806" s="68">
        <f t="shared" si="171"/>
        <v>2026</v>
      </c>
      <c r="R1806" s="69">
        <f t="shared" si="172"/>
        <v>-177.47847222221753</v>
      </c>
      <c r="S1806" s="69">
        <f t="shared" si="173"/>
        <v>-177.47847222221753</v>
      </c>
      <c r="T1806" s="70" t="str">
        <f t="shared" si="168"/>
        <v>1-30 DAYS</v>
      </c>
      <c r="U1806" s="70" t="str">
        <f t="shared" si="168"/>
        <v>1-30 DAYS</v>
      </c>
    </row>
    <row r="1807" spans="1:21">
      <c r="A1807" s="63" t="str">
        <f>VLOOKUP(L1807,[1]Sheet1!$N:$P,3,0)</f>
        <v>M2 STO. TOMAS</v>
      </c>
      <c r="B1807" s="66">
        <v>46230.490729166668</v>
      </c>
      <c r="C1807" s="66">
        <v>46230.490706018521</v>
      </c>
      <c r="D1807" s="67" t="s">
        <v>3166</v>
      </c>
      <c r="E1807" s="67" t="s">
        <v>3167</v>
      </c>
      <c r="F1807" s="1">
        <v>1</v>
      </c>
      <c r="G1807" s="63" t="str">
        <f>VLOOKUP(D1807,[2]MINDANAO!$B:$C,2,0)</f>
        <v>CLICK125 FI</v>
      </c>
      <c r="H1807" s="67">
        <v>81070</v>
      </c>
      <c r="I1807" s="63" t="str">
        <f>VLOOKUP(L1807,'[3]NEW LEGEND 2026'!M:S,7,0)</f>
        <v>ULTIMATE</v>
      </c>
      <c r="J1807" s="67" t="s">
        <v>4475</v>
      </c>
      <c r="K1807" s="67" t="s">
        <v>4476</v>
      </c>
      <c r="L1807" s="67" t="s">
        <v>1367</v>
      </c>
      <c r="M1807" s="63" t="str">
        <f>VLOOKUP(D1807,'[3]NEW LEGEND 2026'!G:I,3,0)</f>
        <v>HONDA</v>
      </c>
      <c r="N1807" s="63" t="str">
        <f>VLOOKUP(D1807,'[3]NEW LEGEND 2026'!G:J,4,0)</f>
        <v>GRAY/BLACK</v>
      </c>
      <c r="O1807" s="68" t="str">
        <f t="shared" si="169"/>
        <v>JUL</v>
      </c>
      <c r="P1807" s="68">
        <f t="shared" si="170"/>
        <v>27</v>
      </c>
      <c r="Q1807" s="68">
        <f t="shared" si="171"/>
        <v>2026</v>
      </c>
      <c r="R1807" s="69">
        <f t="shared" si="172"/>
        <v>-177.49070601852145</v>
      </c>
      <c r="S1807" s="69">
        <f t="shared" si="173"/>
        <v>-177.49072916666773</v>
      </c>
      <c r="T1807" s="70" t="str">
        <f t="shared" si="168"/>
        <v>1-30 DAYS</v>
      </c>
      <c r="U1807" s="70" t="str">
        <f t="shared" si="168"/>
        <v>1-30 DAYS</v>
      </c>
    </row>
    <row r="1808" spans="1:21">
      <c r="A1808" s="63" t="str">
        <f>VLOOKUP(L1808,[1]Sheet1!$N:$P,3,0)</f>
        <v>M2 STO. TOMAS</v>
      </c>
      <c r="B1808" s="66">
        <v>46230.490729166668</v>
      </c>
      <c r="C1808" s="66">
        <v>46230.490706018521</v>
      </c>
      <c r="D1808" s="67" t="s">
        <v>3166</v>
      </c>
      <c r="E1808" s="67" t="s">
        <v>3167</v>
      </c>
      <c r="F1808" s="1">
        <v>1</v>
      </c>
      <c r="G1808" s="63" t="str">
        <f>VLOOKUP(D1808,[2]MINDANAO!$B:$C,2,0)</f>
        <v>CLICK125 FI</v>
      </c>
      <c r="H1808" s="67">
        <v>81070</v>
      </c>
      <c r="I1808" s="63" t="str">
        <f>VLOOKUP(L1808,'[3]NEW LEGEND 2026'!M:S,7,0)</f>
        <v>ULTIMATE</v>
      </c>
      <c r="J1808" s="67" t="s">
        <v>4477</v>
      </c>
      <c r="K1808" s="67" t="s">
        <v>4478</v>
      </c>
      <c r="L1808" s="67" t="s">
        <v>1367</v>
      </c>
      <c r="M1808" s="63" t="str">
        <f>VLOOKUP(D1808,'[3]NEW LEGEND 2026'!G:I,3,0)</f>
        <v>HONDA</v>
      </c>
      <c r="N1808" s="63" t="str">
        <f>VLOOKUP(D1808,'[3]NEW LEGEND 2026'!G:J,4,0)</f>
        <v>GRAY/BLACK</v>
      </c>
      <c r="O1808" s="68" t="str">
        <f t="shared" si="169"/>
        <v>JUL</v>
      </c>
      <c r="P1808" s="68">
        <f t="shared" si="170"/>
        <v>27</v>
      </c>
      <c r="Q1808" s="68">
        <f t="shared" si="171"/>
        <v>2026</v>
      </c>
      <c r="R1808" s="69">
        <f t="shared" si="172"/>
        <v>-177.49070601852145</v>
      </c>
      <c r="S1808" s="69">
        <f t="shared" si="173"/>
        <v>-177.49072916666773</v>
      </c>
      <c r="T1808" s="70" t="str">
        <f t="shared" si="168"/>
        <v>1-30 DAYS</v>
      </c>
      <c r="U1808" s="70" t="str">
        <f t="shared" si="168"/>
        <v>1-30 DAYS</v>
      </c>
    </row>
    <row r="1809" spans="1:21">
      <c r="A1809" s="63" t="str">
        <f>VLOOKUP(L1809,[1]Sheet1!$N:$P,3,0)</f>
        <v>M2 STO. TOMAS</v>
      </c>
      <c r="B1809" s="66">
        <v>46230.490729166668</v>
      </c>
      <c r="C1809" s="66">
        <v>46230.490706018521</v>
      </c>
      <c r="D1809" s="67" t="s">
        <v>3166</v>
      </c>
      <c r="E1809" s="67" t="s">
        <v>3167</v>
      </c>
      <c r="F1809" s="1">
        <v>1</v>
      </c>
      <c r="G1809" s="63" t="str">
        <f>VLOOKUP(D1809,[2]MINDANAO!$B:$C,2,0)</f>
        <v>CLICK125 FI</v>
      </c>
      <c r="H1809" s="67">
        <v>81070</v>
      </c>
      <c r="I1809" s="63" t="str">
        <f>VLOOKUP(L1809,'[3]NEW LEGEND 2026'!M:S,7,0)</f>
        <v>ULTIMATE</v>
      </c>
      <c r="J1809" s="67" t="s">
        <v>4479</v>
      </c>
      <c r="K1809" s="67" t="s">
        <v>4480</v>
      </c>
      <c r="L1809" s="67" t="s">
        <v>1367</v>
      </c>
      <c r="M1809" s="63" t="str">
        <f>VLOOKUP(D1809,'[3]NEW LEGEND 2026'!G:I,3,0)</f>
        <v>HONDA</v>
      </c>
      <c r="N1809" s="63" t="str">
        <f>VLOOKUP(D1809,'[3]NEW LEGEND 2026'!G:J,4,0)</f>
        <v>GRAY/BLACK</v>
      </c>
      <c r="O1809" s="68" t="str">
        <f t="shared" si="169"/>
        <v>JUL</v>
      </c>
      <c r="P1809" s="68">
        <f t="shared" si="170"/>
        <v>27</v>
      </c>
      <c r="Q1809" s="68">
        <f t="shared" si="171"/>
        <v>2026</v>
      </c>
      <c r="R1809" s="69">
        <f t="shared" si="172"/>
        <v>-177.49070601852145</v>
      </c>
      <c r="S1809" s="69">
        <f t="shared" si="173"/>
        <v>-177.49072916666773</v>
      </c>
      <c r="T1809" s="70" t="str">
        <f t="shared" si="168"/>
        <v>1-30 DAYS</v>
      </c>
      <c r="U1809" s="70" t="str">
        <f t="shared" si="168"/>
        <v>1-30 DAYS</v>
      </c>
    </row>
    <row r="1810" spans="1:21">
      <c r="A1810" s="63" t="str">
        <f>VLOOKUP(L1810,[1]Sheet1!$N:$P,3,0)</f>
        <v>M1 MALUNGON</v>
      </c>
      <c r="B1810" s="66">
        <v>46076.677418981482</v>
      </c>
      <c r="C1810" s="66">
        <v>46230.543912037043</v>
      </c>
      <c r="D1810" s="67" t="s">
        <v>604</v>
      </c>
      <c r="E1810" s="67" t="s">
        <v>605</v>
      </c>
      <c r="F1810" s="1">
        <v>1</v>
      </c>
      <c r="G1810" s="63" t="str">
        <f>VLOOKUP(D1810,[2]MINDANAO!$B:$C,2,0)</f>
        <v>XRM OFFROAD FI(DSX)</v>
      </c>
      <c r="H1810" s="67">
        <v>72378</v>
      </c>
      <c r="I1810" s="63" t="str">
        <f>VLOOKUP(L1810,'[3]NEW LEGEND 2026'!M:S,7,0)</f>
        <v>MUTI</v>
      </c>
      <c r="J1810" s="67" t="s">
        <v>4481</v>
      </c>
      <c r="K1810" s="67" t="s">
        <v>4482</v>
      </c>
      <c r="L1810" s="67" t="s">
        <v>462</v>
      </c>
      <c r="M1810" s="63" t="str">
        <f>VLOOKUP(D1810,'[3]NEW LEGEND 2026'!G:I,3,0)</f>
        <v>HONDA</v>
      </c>
      <c r="N1810" s="63" t="str">
        <f>VLOOKUP(D1810,'[3]NEW LEGEND 2026'!G:J,4,0)</f>
        <v>WHITE/BLUE</v>
      </c>
      <c r="O1810" s="68" t="str">
        <f t="shared" si="169"/>
        <v>JUL</v>
      </c>
      <c r="P1810" s="68">
        <f t="shared" si="170"/>
        <v>27</v>
      </c>
      <c r="Q1810" s="68">
        <f t="shared" si="171"/>
        <v>2026</v>
      </c>
      <c r="R1810" s="69">
        <f t="shared" si="172"/>
        <v>-177.5439120370429</v>
      </c>
      <c r="S1810" s="69">
        <f t="shared" si="173"/>
        <v>-23.677418981482333</v>
      </c>
      <c r="T1810" s="70" t="str">
        <f t="shared" ref="T1810:U1873" si="174">IF(R1810&lt;=30,"1-30 DAYS",IF(R1810&lt;=60,"31-60 DAYS",IF(R1810&lt;=90,"61-90 DAYS","91 DAYS UP")))</f>
        <v>1-30 DAYS</v>
      </c>
      <c r="U1810" s="70" t="str">
        <f t="shared" si="174"/>
        <v>1-30 DAYS</v>
      </c>
    </row>
    <row r="1811" spans="1:21">
      <c r="A1811" s="63" t="str">
        <f>VLOOKUP(L1811,[1]Sheet1!$N:$P,3,0)</f>
        <v>M1 MALUNGON</v>
      </c>
      <c r="B1811" s="66">
        <v>46226.620173611111</v>
      </c>
      <c r="C1811" s="66">
        <v>46230.544224537043</v>
      </c>
      <c r="D1811" s="67" t="s">
        <v>2193</v>
      </c>
      <c r="E1811" s="67" t="s">
        <v>2194</v>
      </c>
      <c r="F1811" s="1">
        <v>1</v>
      </c>
      <c r="G1811" s="63" t="str">
        <f>VLOOKUP(D1811,[2]MINDANAO!$B:$C,2,0)</f>
        <v>CRF150</v>
      </c>
      <c r="H1811" s="67">
        <v>140870</v>
      </c>
      <c r="I1811" s="63" t="str">
        <f>VLOOKUP(L1811,'[3]NEW LEGEND 2026'!M:S,7,0)</f>
        <v>MUTI</v>
      </c>
      <c r="J1811" s="67" t="s">
        <v>4483</v>
      </c>
      <c r="K1811" s="67" t="s">
        <v>4484</v>
      </c>
      <c r="L1811" s="67" t="s">
        <v>462</v>
      </c>
      <c r="M1811" s="63" t="str">
        <f>VLOOKUP(D1811,'[3]NEW LEGEND 2026'!G:I,3,0)</f>
        <v>HONDA</v>
      </c>
      <c r="N1811" s="63" t="str">
        <f>VLOOKUP(D1811,'[3]NEW LEGEND 2026'!G:J,4,0)</f>
        <v>WHITE/BLACK</v>
      </c>
      <c r="O1811" s="68" t="str">
        <f t="shared" si="169"/>
        <v>JUL</v>
      </c>
      <c r="P1811" s="68">
        <f t="shared" si="170"/>
        <v>27</v>
      </c>
      <c r="Q1811" s="68">
        <f t="shared" si="171"/>
        <v>2026</v>
      </c>
      <c r="R1811" s="69">
        <f t="shared" si="172"/>
        <v>-177.54422453704319</v>
      </c>
      <c r="S1811" s="69">
        <f t="shared" si="173"/>
        <v>-173.62017361111066</v>
      </c>
      <c r="T1811" s="70" t="str">
        <f t="shared" si="174"/>
        <v>1-30 DAYS</v>
      </c>
      <c r="U1811" s="70" t="str">
        <f t="shared" si="174"/>
        <v>1-30 DAYS</v>
      </c>
    </row>
    <row r="1812" spans="1:21">
      <c r="A1812" s="63" t="str">
        <f>VLOOKUP(L1812,[1]Sheet1!$N:$P,3,0)</f>
        <v>M2 SURIGAO</v>
      </c>
      <c r="B1812" s="66">
        <v>46230.550347222219</v>
      </c>
      <c r="C1812" s="66">
        <v>46230.550347222219</v>
      </c>
      <c r="D1812" s="67" t="s">
        <v>2540</v>
      </c>
      <c r="E1812" s="67" t="s">
        <v>2541</v>
      </c>
      <c r="F1812" s="1">
        <v>1</v>
      </c>
      <c r="G1812" s="63" t="str">
        <f>VLOOKUP(D1812,[2]MINDANAO!$B:$C,2,0)</f>
        <v>ADV160 ABS</v>
      </c>
      <c r="H1812" s="67">
        <v>155100</v>
      </c>
      <c r="I1812" s="63" t="str">
        <f>VLOOKUP(L1812,'[3]NEW LEGEND 2026'!M:S,7,0)</f>
        <v>ULTIMATE</v>
      </c>
      <c r="J1812" s="67" t="s">
        <v>4485</v>
      </c>
      <c r="K1812" s="67" t="s">
        <v>4486</v>
      </c>
      <c r="L1812" s="67" t="s">
        <v>1214</v>
      </c>
      <c r="M1812" s="63" t="str">
        <f>VLOOKUP(D1812,'[3]NEW LEGEND 2026'!G:I,3,0)</f>
        <v>HONDA</v>
      </c>
      <c r="N1812" s="63" t="str">
        <f>VLOOKUP(D1812,'[3]NEW LEGEND 2026'!G:J,4,0)</f>
        <v>BLACK</v>
      </c>
      <c r="O1812" s="68" t="str">
        <f t="shared" si="169"/>
        <v>JUL</v>
      </c>
      <c r="P1812" s="68">
        <f t="shared" si="170"/>
        <v>27</v>
      </c>
      <c r="Q1812" s="68">
        <f t="shared" si="171"/>
        <v>2026</v>
      </c>
      <c r="R1812" s="69">
        <f t="shared" si="172"/>
        <v>-177.55034722221899</v>
      </c>
      <c r="S1812" s="69">
        <f t="shared" si="173"/>
        <v>-177.55034722221899</v>
      </c>
      <c r="T1812" s="70" t="str">
        <f t="shared" si="174"/>
        <v>1-30 DAYS</v>
      </c>
      <c r="U1812" s="70" t="str">
        <f t="shared" si="174"/>
        <v>1-30 DAYS</v>
      </c>
    </row>
    <row r="1813" spans="1:21">
      <c r="A1813" s="63" t="str">
        <f>VLOOKUP(L1813,[1]Sheet1!$N:$P,3,0)</f>
        <v>M2 SURIGAO</v>
      </c>
      <c r="B1813" s="66">
        <v>46230.550347222219</v>
      </c>
      <c r="C1813" s="66">
        <v>46230.550347222219</v>
      </c>
      <c r="D1813" s="67" t="s">
        <v>2540</v>
      </c>
      <c r="E1813" s="67" t="s">
        <v>2541</v>
      </c>
      <c r="F1813" s="1">
        <v>1</v>
      </c>
      <c r="G1813" s="63" t="str">
        <f>VLOOKUP(D1813,[2]MINDANAO!$B:$C,2,0)</f>
        <v>ADV160 ABS</v>
      </c>
      <c r="H1813" s="67">
        <v>155100</v>
      </c>
      <c r="I1813" s="63" t="str">
        <f>VLOOKUP(L1813,'[3]NEW LEGEND 2026'!M:S,7,0)</f>
        <v>ULTIMATE</v>
      </c>
      <c r="J1813" s="67" t="s">
        <v>4487</v>
      </c>
      <c r="K1813" s="67" t="s">
        <v>4488</v>
      </c>
      <c r="L1813" s="67" t="s">
        <v>1214</v>
      </c>
      <c r="M1813" s="63" t="str">
        <f>VLOOKUP(D1813,'[3]NEW LEGEND 2026'!G:I,3,0)</f>
        <v>HONDA</v>
      </c>
      <c r="N1813" s="63" t="str">
        <f>VLOOKUP(D1813,'[3]NEW LEGEND 2026'!G:J,4,0)</f>
        <v>BLACK</v>
      </c>
      <c r="O1813" s="68" t="str">
        <f t="shared" si="169"/>
        <v>JUL</v>
      </c>
      <c r="P1813" s="68">
        <f t="shared" si="170"/>
        <v>27</v>
      </c>
      <c r="Q1813" s="68">
        <f t="shared" si="171"/>
        <v>2026</v>
      </c>
      <c r="R1813" s="69">
        <f t="shared" si="172"/>
        <v>-177.55034722221899</v>
      </c>
      <c r="S1813" s="69">
        <f t="shared" si="173"/>
        <v>-177.55034722221899</v>
      </c>
      <c r="T1813" s="70" t="str">
        <f t="shared" si="174"/>
        <v>1-30 DAYS</v>
      </c>
      <c r="U1813" s="70" t="str">
        <f t="shared" si="174"/>
        <v>1-30 DAYS</v>
      </c>
    </row>
    <row r="1814" spans="1:21">
      <c r="A1814" s="63" t="str">
        <f>VLOOKUP(L1814,[1]Sheet1!$N:$P,3,0)</f>
        <v>M2 SURIGAO</v>
      </c>
      <c r="B1814" s="66">
        <v>46230.550347222219</v>
      </c>
      <c r="C1814" s="66">
        <v>46230.550347222219</v>
      </c>
      <c r="D1814" s="67" t="s">
        <v>2540</v>
      </c>
      <c r="E1814" s="67" t="s">
        <v>2541</v>
      </c>
      <c r="F1814" s="1">
        <v>1</v>
      </c>
      <c r="G1814" s="63" t="str">
        <f>VLOOKUP(D1814,[2]MINDANAO!$B:$C,2,0)</f>
        <v>ADV160 ABS</v>
      </c>
      <c r="H1814" s="67">
        <v>155100</v>
      </c>
      <c r="I1814" s="63" t="str">
        <f>VLOOKUP(L1814,'[3]NEW LEGEND 2026'!M:S,7,0)</f>
        <v>ULTIMATE</v>
      </c>
      <c r="J1814" s="67" t="s">
        <v>4489</v>
      </c>
      <c r="K1814" s="67" t="s">
        <v>4490</v>
      </c>
      <c r="L1814" s="67" t="s">
        <v>1214</v>
      </c>
      <c r="M1814" s="63" t="str">
        <f>VLOOKUP(D1814,'[3]NEW LEGEND 2026'!G:I,3,0)</f>
        <v>HONDA</v>
      </c>
      <c r="N1814" s="63" t="str">
        <f>VLOOKUP(D1814,'[3]NEW LEGEND 2026'!G:J,4,0)</f>
        <v>BLACK</v>
      </c>
      <c r="O1814" s="68" t="str">
        <f t="shared" si="169"/>
        <v>JUL</v>
      </c>
      <c r="P1814" s="68">
        <f t="shared" si="170"/>
        <v>27</v>
      </c>
      <c r="Q1814" s="68">
        <f t="shared" si="171"/>
        <v>2026</v>
      </c>
      <c r="R1814" s="69">
        <f t="shared" si="172"/>
        <v>-177.55034722221899</v>
      </c>
      <c r="S1814" s="69">
        <f t="shared" si="173"/>
        <v>-177.55034722221899</v>
      </c>
      <c r="T1814" s="70" t="str">
        <f t="shared" si="174"/>
        <v>1-30 DAYS</v>
      </c>
      <c r="U1814" s="70" t="str">
        <f t="shared" si="174"/>
        <v>1-30 DAYS</v>
      </c>
    </row>
    <row r="1815" spans="1:21">
      <c r="A1815" s="63" t="str">
        <f>VLOOKUP(L1815,[1]Sheet1!$N:$P,3,0)</f>
        <v>M2 SURIGAO</v>
      </c>
      <c r="B1815" s="66">
        <v>46230.550347222219</v>
      </c>
      <c r="C1815" s="66">
        <v>46230.550347222219</v>
      </c>
      <c r="D1815" s="67" t="s">
        <v>2540</v>
      </c>
      <c r="E1815" s="67" t="s">
        <v>2541</v>
      </c>
      <c r="F1815" s="1">
        <v>1</v>
      </c>
      <c r="G1815" s="63" t="str">
        <f>VLOOKUP(D1815,[2]MINDANAO!$B:$C,2,0)</f>
        <v>ADV160 ABS</v>
      </c>
      <c r="H1815" s="67">
        <v>155100</v>
      </c>
      <c r="I1815" s="63" t="str">
        <f>VLOOKUP(L1815,'[3]NEW LEGEND 2026'!M:S,7,0)</f>
        <v>ULTIMATE</v>
      </c>
      <c r="J1815" s="67" t="s">
        <v>4491</v>
      </c>
      <c r="K1815" s="67" t="s">
        <v>4492</v>
      </c>
      <c r="L1815" s="67" t="s">
        <v>1214</v>
      </c>
      <c r="M1815" s="63" t="str">
        <f>VLOOKUP(D1815,'[3]NEW LEGEND 2026'!G:I,3,0)</f>
        <v>HONDA</v>
      </c>
      <c r="N1815" s="63" t="str">
        <f>VLOOKUP(D1815,'[3]NEW LEGEND 2026'!G:J,4,0)</f>
        <v>BLACK</v>
      </c>
      <c r="O1815" s="68" t="str">
        <f t="shared" si="169"/>
        <v>JUL</v>
      </c>
      <c r="P1815" s="68">
        <f t="shared" si="170"/>
        <v>27</v>
      </c>
      <c r="Q1815" s="68">
        <f t="shared" si="171"/>
        <v>2026</v>
      </c>
      <c r="R1815" s="69">
        <f t="shared" si="172"/>
        <v>-177.55034722221899</v>
      </c>
      <c r="S1815" s="69">
        <f t="shared" si="173"/>
        <v>-177.55034722221899</v>
      </c>
      <c r="T1815" s="70" t="str">
        <f t="shared" si="174"/>
        <v>1-30 DAYS</v>
      </c>
      <c r="U1815" s="70" t="str">
        <f t="shared" si="174"/>
        <v>1-30 DAYS</v>
      </c>
    </row>
    <row r="1816" spans="1:21">
      <c r="A1816" s="63" t="str">
        <f>VLOOKUP(L1816,[1]Sheet1!$N:$P,3,0)</f>
        <v>M2 SURIGAO</v>
      </c>
      <c r="B1816" s="66">
        <v>46230.550347222219</v>
      </c>
      <c r="C1816" s="66">
        <v>46230.550347222219</v>
      </c>
      <c r="D1816" s="67" t="s">
        <v>2540</v>
      </c>
      <c r="E1816" s="67" t="s">
        <v>2541</v>
      </c>
      <c r="F1816" s="1">
        <v>1</v>
      </c>
      <c r="G1816" s="63" t="str">
        <f>VLOOKUP(D1816,[2]MINDANAO!$B:$C,2,0)</f>
        <v>ADV160 ABS</v>
      </c>
      <c r="H1816" s="67">
        <v>155100</v>
      </c>
      <c r="I1816" s="63" t="str">
        <f>VLOOKUP(L1816,'[3]NEW LEGEND 2026'!M:S,7,0)</f>
        <v>ULTIMATE</v>
      </c>
      <c r="J1816" s="67" t="s">
        <v>4493</v>
      </c>
      <c r="K1816" s="67" t="s">
        <v>4494</v>
      </c>
      <c r="L1816" s="67" t="s">
        <v>1214</v>
      </c>
      <c r="M1816" s="63" t="str">
        <f>VLOOKUP(D1816,'[3]NEW LEGEND 2026'!G:I,3,0)</f>
        <v>HONDA</v>
      </c>
      <c r="N1816" s="63" t="str">
        <f>VLOOKUP(D1816,'[3]NEW LEGEND 2026'!G:J,4,0)</f>
        <v>BLACK</v>
      </c>
      <c r="O1816" s="68" t="str">
        <f t="shared" si="169"/>
        <v>JUL</v>
      </c>
      <c r="P1816" s="68">
        <f t="shared" si="170"/>
        <v>27</v>
      </c>
      <c r="Q1816" s="68">
        <f t="shared" si="171"/>
        <v>2026</v>
      </c>
      <c r="R1816" s="69">
        <f t="shared" si="172"/>
        <v>-177.55034722221899</v>
      </c>
      <c r="S1816" s="69">
        <f t="shared" si="173"/>
        <v>-177.55034722221899</v>
      </c>
      <c r="T1816" s="70" t="str">
        <f t="shared" si="174"/>
        <v>1-30 DAYS</v>
      </c>
      <c r="U1816" s="70" t="str">
        <f t="shared" si="174"/>
        <v>1-30 DAYS</v>
      </c>
    </row>
    <row r="1817" spans="1:21">
      <c r="A1817" s="63" t="str">
        <f>VLOOKUP(L1817,[1]Sheet1!$N:$P,3,0)</f>
        <v>M2 ECOLAND</v>
      </c>
      <c r="B1817" s="66">
        <v>46230.551574074067</v>
      </c>
      <c r="C1817" s="66">
        <v>46230.551574074067</v>
      </c>
      <c r="D1817" s="67" t="s">
        <v>2946</v>
      </c>
      <c r="E1817" s="67" t="s">
        <v>2947</v>
      </c>
      <c r="F1817" s="1">
        <v>1</v>
      </c>
      <c r="G1817" s="63" t="str">
        <f>VLOOKUP(D1817,[2]MINDANAO!$B:$C,2,0)</f>
        <v>BAJAJ RE 4S FI</v>
      </c>
      <c r="H1817" s="67">
        <v>187000</v>
      </c>
      <c r="I1817" s="63" t="str">
        <f>VLOOKUP(L1817,'[3]NEW LEGEND 2026'!M:S,7,0)</f>
        <v>ULTIMATE</v>
      </c>
      <c r="J1817" s="67" t="s">
        <v>4495</v>
      </c>
      <c r="K1817" s="67" t="s">
        <v>4496</v>
      </c>
      <c r="L1817" s="67" t="s">
        <v>1004</v>
      </c>
      <c r="M1817" s="63" t="str">
        <f>VLOOKUP(D1817,'[3]NEW LEGEND 2026'!G:I,3,0)</f>
        <v>TRIMOTORS</v>
      </c>
      <c r="N1817" s="63" t="str">
        <f>VLOOKUP(D1817,'[3]NEW LEGEND 2026'!G:J,4,0)</f>
        <v>YELLOW</v>
      </c>
      <c r="O1817" s="68" t="str">
        <f t="shared" si="169"/>
        <v>JUL</v>
      </c>
      <c r="P1817" s="68">
        <f t="shared" si="170"/>
        <v>27</v>
      </c>
      <c r="Q1817" s="68">
        <f t="shared" si="171"/>
        <v>2026</v>
      </c>
      <c r="R1817" s="69">
        <f t="shared" si="172"/>
        <v>-177.55157407406659</v>
      </c>
      <c r="S1817" s="69">
        <f t="shared" si="173"/>
        <v>-177.55157407406659</v>
      </c>
      <c r="T1817" s="70" t="str">
        <f t="shared" si="174"/>
        <v>1-30 DAYS</v>
      </c>
      <c r="U1817" s="70" t="str">
        <f t="shared" si="174"/>
        <v>1-30 DAYS</v>
      </c>
    </row>
    <row r="1818" spans="1:21">
      <c r="A1818" s="63" t="str">
        <f>VLOOKUP(L1818,[1]Sheet1!$N:$P,3,0)</f>
        <v>M2 ECOLAND</v>
      </c>
      <c r="B1818" s="66">
        <v>46230.551574074067</v>
      </c>
      <c r="C1818" s="66">
        <v>46230.551574074067</v>
      </c>
      <c r="D1818" s="67" t="s">
        <v>3134</v>
      </c>
      <c r="E1818" s="67" t="s">
        <v>3135</v>
      </c>
      <c r="F1818" s="1">
        <v>1</v>
      </c>
      <c r="G1818" s="63" t="str">
        <f>VLOOKUP(D1818,[2]MINDANAO!$B:$C,2,0)</f>
        <v>BAJAJ RE 4S FI</v>
      </c>
      <c r="H1818" s="67">
        <v>187000</v>
      </c>
      <c r="I1818" s="63" t="str">
        <f>VLOOKUP(L1818,'[3]NEW LEGEND 2026'!M:S,7,0)</f>
        <v>ULTIMATE</v>
      </c>
      <c r="J1818" s="67" t="s">
        <v>4497</v>
      </c>
      <c r="K1818" s="67" t="s">
        <v>4498</v>
      </c>
      <c r="L1818" s="67" t="s">
        <v>1004</v>
      </c>
      <c r="M1818" s="63" t="str">
        <f>VLOOKUP(D1818,'[3]NEW LEGEND 2026'!G:I,3,0)</f>
        <v>TRIMOTORS</v>
      </c>
      <c r="N1818" s="63" t="str">
        <f>VLOOKUP(D1818,'[3]NEW LEGEND 2026'!G:J,4,0)</f>
        <v>BLUE</v>
      </c>
      <c r="O1818" s="68" t="str">
        <f t="shared" si="169"/>
        <v>JUL</v>
      </c>
      <c r="P1818" s="68">
        <f t="shared" si="170"/>
        <v>27</v>
      </c>
      <c r="Q1818" s="68">
        <f t="shared" si="171"/>
        <v>2026</v>
      </c>
      <c r="R1818" s="69">
        <f t="shared" si="172"/>
        <v>-177.55157407406659</v>
      </c>
      <c r="S1818" s="69">
        <f t="shared" si="173"/>
        <v>-177.55157407406659</v>
      </c>
      <c r="T1818" s="70" t="str">
        <f t="shared" si="174"/>
        <v>1-30 DAYS</v>
      </c>
      <c r="U1818" s="70" t="str">
        <f t="shared" si="174"/>
        <v>1-30 DAYS</v>
      </c>
    </row>
    <row r="1819" spans="1:21">
      <c r="A1819" s="63" t="str">
        <f>VLOOKUP(L1819,[1]Sheet1!$N:$P,3,0)</f>
        <v>M2 CALINAN</v>
      </c>
      <c r="B1819" s="66">
        <v>46230.591319444437</v>
      </c>
      <c r="C1819" s="66">
        <v>46230.591319444437</v>
      </c>
      <c r="D1819" s="67" t="s">
        <v>907</v>
      </c>
      <c r="E1819" s="67" t="s">
        <v>908</v>
      </c>
      <c r="F1819" s="1">
        <v>1</v>
      </c>
      <c r="G1819" s="63" t="str">
        <f>VLOOKUP(D1819,[2]MINDANAO!$B:$C,2,0)</f>
        <v>CT125</v>
      </c>
      <c r="H1819" s="67">
        <v>59246</v>
      </c>
      <c r="I1819" s="63" t="str">
        <f>VLOOKUP(L1819,'[3]NEW LEGEND 2026'!M:S,7,0)</f>
        <v>ULTIMATE</v>
      </c>
      <c r="J1819" s="67" t="s">
        <v>4499</v>
      </c>
      <c r="K1819" s="67" t="s">
        <v>4500</v>
      </c>
      <c r="L1819" s="67" t="s">
        <v>871</v>
      </c>
      <c r="M1819" s="63" t="str">
        <f>VLOOKUP(D1819,'[3]NEW LEGEND 2026'!G:I,3,0)</f>
        <v>KAWASAKI</v>
      </c>
      <c r="N1819" s="63" t="str">
        <f>VLOOKUP(D1819,'[3]NEW LEGEND 2026'!G:J,4,0)</f>
        <v>BLACK/GRAY</v>
      </c>
      <c r="O1819" s="68" t="str">
        <f t="shared" si="169"/>
        <v>JUL</v>
      </c>
      <c r="P1819" s="68">
        <f t="shared" si="170"/>
        <v>27</v>
      </c>
      <c r="Q1819" s="68">
        <f t="shared" si="171"/>
        <v>2026</v>
      </c>
      <c r="R1819" s="69">
        <f t="shared" si="172"/>
        <v>-177.59131944443652</v>
      </c>
      <c r="S1819" s="69">
        <f t="shared" si="173"/>
        <v>-177.59131944443652</v>
      </c>
      <c r="T1819" s="70" t="str">
        <f t="shared" si="174"/>
        <v>1-30 DAYS</v>
      </c>
      <c r="U1819" s="70" t="str">
        <f t="shared" si="174"/>
        <v>1-30 DAYS</v>
      </c>
    </row>
    <row r="1820" spans="1:21">
      <c r="A1820" s="63" t="str">
        <f>VLOOKUP(L1820,[1]Sheet1!$N:$P,3,0)</f>
        <v>M1 MLANG</v>
      </c>
      <c r="B1820" s="66">
        <v>46228.562777777777</v>
      </c>
      <c r="C1820" s="66">
        <v>46230.633576388893</v>
      </c>
      <c r="D1820" s="67" t="s">
        <v>2193</v>
      </c>
      <c r="E1820" s="67" t="s">
        <v>2194</v>
      </c>
      <c r="F1820" s="1">
        <v>1</v>
      </c>
      <c r="G1820" s="63" t="str">
        <f>VLOOKUP(D1820,[2]MINDANAO!$B:$C,2,0)</f>
        <v>CRF150</v>
      </c>
      <c r="H1820" s="67">
        <v>140870</v>
      </c>
      <c r="I1820" s="63" t="str">
        <f>VLOOKUP(L1820,'[3]NEW LEGEND 2026'!M:S,7,0)</f>
        <v>MUTI</v>
      </c>
      <c r="J1820" s="67" t="s">
        <v>4501</v>
      </c>
      <c r="K1820" s="67" t="s">
        <v>4502</v>
      </c>
      <c r="L1820" s="67" t="s">
        <v>537</v>
      </c>
      <c r="M1820" s="63" t="str">
        <f>VLOOKUP(D1820,'[3]NEW LEGEND 2026'!G:I,3,0)</f>
        <v>HONDA</v>
      </c>
      <c r="N1820" s="63" t="str">
        <f>VLOOKUP(D1820,'[3]NEW LEGEND 2026'!G:J,4,0)</f>
        <v>WHITE/BLACK</v>
      </c>
      <c r="O1820" s="68" t="str">
        <f t="shared" si="169"/>
        <v>JUL</v>
      </c>
      <c r="P1820" s="68">
        <f t="shared" si="170"/>
        <v>27</v>
      </c>
      <c r="Q1820" s="68">
        <f t="shared" si="171"/>
        <v>2026</v>
      </c>
      <c r="R1820" s="69">
        <f t="shared" si="172"/>
        <v>-177.63357638889283</v>
      </c>
      <c r="S1820" s="69">
        <f t="shared" si="173"/>
        <v>-175.56277777777723</v>
      </c>
      <c r="T1820" s="70" t="str">
        <f t="shared" si="174"/>
        <v>1-30 DAYS</v>
      </c>
      <c r="U1820" s="70" t="str">
        <f t="shared" si="174"/>
        <v>1-30 DAYS</v>
      </c>
    </row>
    <row r="1821" spans="1:21">
      <c r="A1821" s="63" t="str">
        <f>VLOOKUP(L1821,[1]Sheet1!$N:$P,3,0)</f>
        <v>GREATWALL</v>
      </c>
      <c r="B1821" s="66">
        <v>46230.645243055558</v>
      </c>
      <c r="C1821" s="66">
        <v>46230.645231481481</v>
      </c>
      <c r="D1821" s="67" t="s">
        <v>4503</v>
      </c>
      <c r="E1821" s="67" t="s">
        <v>4504</v>
      </c>
      <c r="F1821" s="1">
        <v>1</v>
      </c>
      <c r="G1821" s="63" t="str">
        <f>VLOOKUP(D1821,[2]MINDANAO!$B:$C,2,0)</f>
        <v>CLICK125 FI SE</v>
      </c>
      <c r="H1821" s="67">
        <v>84750</v>
      </c>
      <c r="I1821" s="63" t="str">
        <f>VLOOKUP(L1821,'[3]NEW LEGEND 2026'!M:S,7,0)</f>
        <v>HONDA</v>
      </c>
      <c r="J1821" s="67" t="s">
        <v>4505</v>
      </c>
      <c r="K1821" s="67" t="s">
        <v>4506</v>
      </c>
      <c r="L1821" s="67" t="s">
        <v>1231</v>
      </c>
      <c r="M1821" s="63" t="str">
        <f>VLOOKUP(D1821,'[3]NEW LEGEND 2026'!G:I,3,0)</f>
        <v>HONDA</v>
      </c>
      <c r="N1821" s="63" t="str">
        <f>VLOOKUP(D1821,'[3]NEW LEGEND 2026'!G:J,4,0)</f>
        <v>GRAY</v>
      </c>
      <c r="O1821" s="68" t="str">
        <f t="shared" si="169"/>
        <v>JUL</v>
      </c>
      <c r="P1821" s="68">
        <f t="shared" si="170"/>
        <v>27</v>
      </c>
      <c r="Q1821" s="68">
        <f t="shared" si="171"/>
        <v>2026</v>
      </c>
      <c r="R1821" s="69">
        <f t="shared" si="172"/>
        <v>-177.64523148148146</v>
      </c>
      <c r="S1821" s="69">
        <f t="shared" si="173"/>
        <v>-177.64524305555824</v>
      </c>
      <c r="T1821" s="70" t="str">
        <f t="shared" si="174"/>
        <v>1-30 DAYS</v>
      </c>
      <c r="U1821" s="70" t="str">
        <f t="shared" si="174"/>
        <v>1-30 DAYS</v>
      </c>
    </row>
    <row r="1822" spans="1:21">
      <c r="A1822" s="63" t="str">
        <f>VLOOKUP(L1822,[1]Sheet1!$N:$P,3,0)</f>
        <v>GREATWALL</v>
      </c>
      <c r="B1822" s="66">
        <v>46230.645254629628</v>
      </c>
      <c r="C1822" s="66">
        <v>46230.645231481481</v>
      </c>
      <c r="D1822" s="67" t="s">
        <v>4503</v>
      </c>
      <c r="E1822" s="67" t="s">
        <v>4504</v>
      </c>
      <c r="F1822" s="1">
        <v>1</v>
      </c>
      <c r="G1822" s="63" t="str">
        <f>VLOOKUP(D1822,[2]MINDANAO!$B:$C,2,0)</f>
        <v>CLICK125 FI SE</v>
      </c>
      <c r="H1822" s="67">
        <v>84750</v>
      </c>
      <c r="I1822" s="63" t="str">
        <f>VLOOKUP(L1822,'[3]NEW LEGEND 2026'!M:S,7,0)</f>
        <v>HONDA</v>
      </c>
      <c r="J1822" s="67" t="s">
        <v>4507</v>
      </c>
      <c r="K1822" s="67" t="s">
        <v>4508</v>
      </c>
      <c r="L1822" s="67" t="s">
        <v>1231</v>
      </c>
      <c r="M1822" s="63" t="str">
        <f>VLOOKUP(D1822,'[3]NEW LEGEND 2026'!G:I,3,0)</f>
        <v>HONDA</v>
      </c>
      <c r="N1822" s="63" t="str">
        <f>VLOOKUP(D1822,'[3]NEW LEGEND 2026'!G:J,4,0)</f>
        <v>GRAY</v>
      </c>
      <c r="O1822" s="68" t="str">
        <f t="shared" si="169"/>
        <v>JUL</v>
      </c>
      <c r="P1822" s="68">
        <f t="shared" si="170"/>
        <v>27</v>
      </c>
      <c r="Q1822" s="68">
        <f t="shared" si="171"/>
        <v>2026</v>
      </c>
      <c r="R1822" s="69">
        <f t="shared" si="172"/>
        <v>-177.64523148148146</v>
      </c>
      <c r="S1822" s="69">
        <f t="shared" si="173"/>
        <v>-177.64525462962774</v>
      </c>
      <c r="T1822" s="70" t="str">
        <f t="shared" si="174"/>
        <v>1-30 DAYS</v>
      </c>
      <c r="U1822" s="70" t="str">
        <f t="shared" si="174"/>
        <v>1-30 DAYS</v>
      </c>
    </row>
    <row r="1823" spans="1:21">
      <c r="A1823" s="63" t="str">
        <f>VLOOKUP(L1823,[1]Sheet1!$N:$P,3,0)</f>
        <v>GREATWALL</v>
      </c>
      <c r="B1823" s="66">
        <v>46230.645254629628</v>
      </c>
      <c r="C1823" s="66">
        <v>46230.645231481481</v>
      </c>
      <c r="D1823" s="67" t="s">
        <v>4503</v>
      </c>
      <c r="E1823" s="67" t="s">
        <v>4504</v>
      </c>
      <c r="F1823" s="1">
        <v>1</v>
      </c>
      <c r="G1823" s="63" t="str">
        <f>VLOOKUP(D1823,[2]MINDANAO!$B:$C,2,0)</f>
        <v>CLICK125 FI SE</v>
      </c>
      <c r="H1823" s="67">
        <v>84750</v>
      </c>
      <c r="I1823" s="63" t="str">
        <f>VLOOKUP(L1823,'[3]NEW LEGEND 2026'!M:S,7,0)</f>
        <v>HONDA</v>
      </c>
      <c r="J1823" s="67" t="s">
        <v>4509</v>
      </c>
      <c r="K1823" s="67" t="s">
        <v>4510</v>
      </c>
      <c r="L1823" s="67" t="s">
        <v>1231</v>
      </c>
      <c r="M1823" s="63" t="str">
        <f>VLOOKUP(D1823,'[3]NEW LEGEND 2026'!G:I,3,0)</f>
        <v>HONDA</v>
      </c>
      <c r="N1823" s="63" t="str">
        <f>VLOOKUP(D1823,'[3]NEW LEGEND 2026'!G:J,4,0)</f>
        <v>GRAY</v>
      </c>
      <c r="O1823" s="68" t="str">
        <f t="shared" si="169"/>
        <v>JUL</v>
      </c>
      <c r="P1823" s="68">
        <f t="shared" si="170"/>
        <v>27</v>
      </c>
      <c r="Q1823" s="68">
        <f t="shared" si="171"/>
        <v>2026</v>
      </c>
      <c r="R1823" s="69">
        <f t="shared" si="172"/>
        <v>-177.64523148148146</v>
      </c>
      <c r="S1823" s="69">
        <f t="shared" si="173"/>
        <v>-177.64525462962774</v>
      </c>
      <c r="T1823" s="70" t="str">
        <f t="shared" si="174"/>
        <v>1-30 DAYS</v>
      </c>
      <c r="U1823" s="70" t="str">
        <f t="shared" si="174"/>
        <v>1-30 DAYS</v>
      </c>
    </row>
    <row r="1824" spans="1:21">
      <c r="A1824" s="63" t="str">
        <f>VLOOKUP(L1824,[1]Sheet1!$N:$P,3,0)</f>
        <v>M1 3S</v>
      </c>
      <c r="B1824" s="66">
        <v>46230.658726851849</v>
      </c>
      <c r="C1824" s="66">
        <v>46230.658726851849</v>
      </c>
      <c r="D1824" s="67" t="s">
        <v>3394</v>
      </c>
      <c r="E1824" s="67" t="s">
        <v>3395</v>
      </c>
      <c r="F1824" s="1">
        <v>1</v>
      </c>
      <c r="G1824" s="63" t="str">
        <f>VLOOKUP(D1824,[2]MINDANAO!$B:$C,2,0)</f>
        <v>BURGMAN 15</v>
      </c>
      <c r="H1824" s="67">
        <v>139508.93</v>
      </c>
      <c r="I1824" s="63" t="str">
        <f>VLOOKUP(L1824,'[3]NEW LEGEND 2026'!M:S,7,0)</f>
        <v>MUTI</v>
      </c>
      <c r="J1824" s="67" t="s">
        <v>4511</v>
      </c>
      <c r="K1824" s="67" t="s">
        <v>4512</v>
      </c>
      <c r="L1824" s="67" t="s">
        <v>1528</v>
      </c>
      <c r="M1824" s="63" t="str">
        <f>VLOOKUP(D1824,'[3]NEW LEGEND 2026'!G:I,3,0)</f>
        <v>SUZUKI</v>
      </c>
      <c r="N1824" s="63" t="str">
        <f>VLOOKUP(D1824,'[3]NEW LEGEND 2026'!G:J,4,0)</f>
        <v>BLACK/GRAY</v>
      </c>
      <c r="O1824" s="68" t="str">
        <f t="shared" si="169"/>
        <v>JUL</v>
      </c>
      <c r="P1824" s="68">
        <f t="shared" si="170"/>
        <v>27</v>
      </c>
      <c r="Q1824" s="68">
        <f t="shared" si="171"/>
        <v>2026</v>
      </c>
      <c r="R1824" s="69">
        <f t="shared" si="172"/>
        <v>-177.65872685184877</v>
      </c>
      <c r="S1824" s="69">
        <f t="shared" si="173"/>
        <v>-177.65872685184877</v>
      </c>
      <c r="T1824" s="70" t="str">
        <f t="shared" si="174"/>
        <v>1-30 DAYS</v>
      </c>
      <c r="U1824" s="70" t="str">
        <f t="shared" si="174"/>
        <v>1-30 DAYS</v>
      </c>
    </row>
    <row r="1825" spans="1:21">
      <c r="A1825" s="63" t="str">
        <f>VLOOKUP(L1825,[1]Sheet1!$N:$P,3,0)</f>
        <v>M1 3S</v>
      </c>
      <c r="B1825" s="66">
        <v>46230.658726851849</v>
      </c>
      <c r="C1825" s="66">
        <v>46230.658726851849</v>
      </c>
      <c r="D1825" s="67" t="s">
        <v>1575</v>
      </c>
      <c r="E1825" s="67" t="s">
        <v>1576</v>
      </c>
      <c r="F1825" s="1">
        <v>1</v>
      </c>
      <c r="G1825" s="63" t="str">
        <f>VLOOKUP(D1825,[2]MINDANAO!$B:$C,2,0)</f>
        <v>RAIDER150 FI BLADE</v>
      </c>
      <c r="H1825" s="67">
        <v>110446.43</v>
      </c>
      <c r="I1825" s="63" t="str">
        <f>VLOOKUP(L1825,'[3]NEW LEGEND 2026'!M:S,7,0)</f>
        <v>MUTI</v>
      </c>
      <c r="J1825" s="67" t="s">
        <v>4513</v>
      </c>
      <c r="K1825" s="67" t="s">
        <v>4514</v>
      </c>
      <c r="L1825" s="67" t="s">
        <v>1528</v>
      </c>
      <c r="M1825" s="63" t="str">
        <f>VLOOKUP(D1825,'[3]NEW LEGEND 2026'!G:I,3,0)</f>
        <v>SUZUKI</v>
      </c>
      <c r="N1825" s="63" t="str">
        <f>VLOOKUP(D1825,'[3]NEW LEGEND 2026'!G:J,4,0)</f>
        <v>BLUE/GRAY</v>
      </c>
      <c r="O1825" s="68" t="str">
        <f t="shared" si="169"/>
        <v>JUL</v>
      </c>
      <c r="P1825" s="68">
        <f t="shared" si="170"/>
        <v>27</v>
      </c>
      <c r="Q1825" s="68">
        <f t="shared" si="171"/>
        <v>2026</v>
      </c>
      <c r="R1825" s="69">
        <f t="shared" si="172"/>
        <v>-177.65872685184877</v>
      </c>
      <c r="S1825" s="69">
        <f t="shared" si="173"/>
        <v>-177.65872685184877</v>
      </c>
      <c r="T1825" s="70" t="str">
        <f t="shared" si="174"/>
        <v>1-30 DAYS</v>
      </c>
      <c r="U1825" s="70" t="str">
        <f t="shared" si="174"/>
        <v>1-30 DAYS</v>
      </c>
    </row>
    <row r="1826" spans="1:21">
      <c r="A1826" s="63" t="str">
        <f>VLOOKUP(L1826,[1]Sheet1!$N:$P,3,0)</f>
        <v>M1 3S</v>
      </c>
      <c r="B1826" s="66">
        <v>46230.658726851849</v>
      </c>
      <c r="C1826" s="66">
        <v>46230.658726851849</v>
      </c>
      <c r="D1826" s="67" t="s">
        <v>1575</v>
      </c>
      <c r="E1826" s="67" t="s">
        <v>1576</v>
      </c>
      <c r="F1826" s="1">
        <v>1</v>
      </c>
      <c r="G1826" s="63" t="str">
        <f>VLOOKUP(D1826,[2]MINDANAO!$B:$C,2,0)</f>
        <v>RAIDER150 FI BLADE</v>
      </c>
      <c r="H1826" s="67">
        <v>110446.43</v>
      </c>
      <c r="I1826" s="63" t="str">
        <f>VLOOKUP(L1826,'[3]NEW LEGEND 2026'!M:S,7,0)</f>
        <v>MUTI</v>
      </c>
      <c r="J1826" s="67" t="s">
        <v>4515</v>
      </c>
      <c r="K1826" s="67" t="s">
        <v>4516</v>
      </c>
      <c r="L1826" s="67" t="s">
        <v>1528</v>
      </c>
      <c r="M1826" s="63" t="str">
        <f>VLOOKUP(D1826,'[3]NEW LEGEND 2026'!G:I,3,0)</f>
        <v>SUZUKI</v>
      </c>
      <c r="N1826" s="63" t="str">
        <f>VLOOKUP(D1826,'[3]NEW LEGEND 2026'!G:J,4,0)</f>
        <v>BLUE/GRAY</v>
      </c>
      <c r="O1826" s="68" t="str">
        <f t="shared" si="169"/>
        <v>JUL</v>
      </c>
      <c r="P1826" s="68">
        <f t="shared" si="170"/>
        <v>27</v>
      </c>
      <c r="Q1826" s="68">
        <f t="shared" si="171"/>
        <v>2026</v>
      </c>
      <c r="R1826" s="69">
        <f t="shared" si="172"/>
        <v>-177.65872685184877</v>
      </c>
      <c r="S1826" s="69">
        <f t="shared" si="173"/>
        <v>-177.65872685184877</v>
      </c>
      <c r="T1826" s="70" t="str">
        <f t="shared" si="174"/>
        <v>1-30 DAYS</v>
      </c>
      <c r="U1826" s="70" t="str">
        <f t="shared" si="174"/>
        <v>1-30 DAYS</v>
      </c>
    </row>
    <row r="1827" spans="1:21">
      <c r="A1827" s="63" t="str">
        <f>VLOOKUP(L1827,[1]Sheet1!$N:$P,3,0)</f>
        <v>M1 3S</v>
      </c>
      <c r="B1827" s="66">
        <v>46230.658726851849</v>
      </c>
      <c r="C1827" s="66">
        <v>46230.658726851849</v>
      </c>
      <c r="D1827" s="67" t="s">
        <v>1575</v>
      </c>
      <c r="E1827" s="67" t="s">
        <v>1576</v>
      </c>
      <c r="F1827" s="1">
        <v>1</v>
      </c>
      <c r="G1827" s="63" t="str">
        <f>VLOOKUP(D1827,[2]MINDANAO!$B:$C,2,0)</f>
        <v>RAIDER150 FI BLADE</v>
      </c>
      <c r="H1827" s="67">
        <v>110446.43</v>
      </c>
      <c r="I1827" s="63" t="str">
        <f>VLOOKUP(L1827,'[3]NEW LEGEND 2026'!M:S,7,0)</f>
        <v>MUTI</v>
      </c>
      <c r="J1827" s="67" t="s">
        <v>4517</v>
      </c>
      <c r="K1827" s="67" t="s">
        <v>4518</v>
      </c>
      <c r="L1827" s="67" t="s">
        <v>1528</v>
      </c>
      <c r="M1827" s="63" t="str">
        <f>VLOOKUP(D1827,'[3]NEW LEGEND 2026'!G:I,3,0)</f>
        <v>SUZUKI</v>
      </c>
      <c r="N1827" s="63" t="str">
        <f>VLOOKUP(D1827,'[3]NEW LEGEND 2026'!G:J,4,0)</f>
        <v>BLUE/GRAY</v>
      </c>
      <c r="O1827" s="68" t="str">
        <f t="shared" si="169"/>
        <v>JUL</v>
      </c>
      <c r="P1827" s="68">
        <f t="shared" si="170"/>
        <v>27</v>
      </c>
      <c r="Q1827" s="68">
        <f t="shared" si="171"/>
        <v>2026</v>
      </c>
      <c r="R1827" s="69">
        <f t="shared" si="172"/>
        <v>-177.65872685184877</v>
      </c>
      <c r="S1827" s="69">
        <f t="shared" si="173"/>
        <v>-177.65872685184877</v>
      </c>
      <c r="T1827" s="70" t="str">
        <f t="shared" si="174"/>
        <v>1-30 DAYS</v>
      </c>
      <c r="U1827" s="70" t="str">
        <f t="shared" si="174"/>
        <v>1-30 DAYS</v>
      </c>
    </row>
    <row r="1828" spans="1:21">
      <c r="A1828" s="63" t="str">
        <f>VLOOKUP(L1828,[1]Sheet1!$N:$P,3,0)</f>
        <v>M1 3S</v>
      </c>
      <c r="B1828" s="66">
        <v>46230.658726851849</v>
      </c>
      <c r="C1828" s="66">
        <v>46230.658726851849</v>
      </c>
      <c r="D1828" s="67" t="s">
        <v>1575</v>
      </c>
      <c r="E1828" s="67" t="s">
        <v>1576</v>
      </c>
      <c r="F1828" s="1">
        <v>1</v>
      </c>
      <c r="G1828" s="63" t="str">
        <f>VLOOKUP(D1828,[2]MINDANAO!$B:$C,2,0)</f>
        <v>RAIDER150 FI BLADE</v>
      </c>
      <c r="H1828" s="67">
        <v>110446.43</v>
      </c>
      <c r="I1828" s="63" t="str">
        <f>VLOOKUP(L1828,'[3]NEW LEGEND 2026'!M:S,7,0)</f>
        <v>MUTI</v>
      </c>
      <c r="J1828" s="67" t="s">
        <v>4519</v>
      </c>
      <c r="K1828" s="67" t="s">
        <v>4520</v>
      </c>
      <c r="L1828" s="67" t="s">
        <v>1528</v>
      </c>
      <c r="M1828" s="63" t="str">
        <f>VLOOKUP(D1828,'[3]NEW LEGEND 2026'!G:I,3,0)</f>
        <v>SUZUKI</v>
      </c>
      <c r="N1828" s="63" t="str">
        <f>VLOOKUP(D1828,'[3]NEW LEGEND 2026'!G:J,4,0)</f>
        <v>BLUE/GRAY</v>
      </c>
      <c r="O1828" s="68" t="str">
        <f t="shared" si="169"/>
        <v>JUL</v>
      </c>
      <c r="P1828" s="68">
        <f t="shared" si="170"/>
        <v>27</v>
      </c>
      <c r="Q1828" s="68">
        <f t="shared" si="171"/>
        <v>2026</v>
      </c>
      <c r="R1828" s="69">
        <f t="shared" si="172"/>
        <v>-177.65872685184877</v>
      </c>
      <c r="S1828" s="69">
        <f t="shared" si="173"/>
        <v>-177.65872685184877</v>
      </c>
      <c r="T1828" s="70" t="str">
        <f t="shared" si="174"/>
        <v>1-30 DAYS</v>
      </c>
      <c r="U1828" s="70" t="str">
        <f t="shared" si="174"/>
        <v>1-30 DAYS</v>
      </c>
    </row>
    <row r="1829" spans="1:21">
      <c r="A1829" s="63" t="str">
        <f>VLOOKUP(L1829,[1]Sheet1!$N:$P,3,0)</f>
        <v>M1 3S</v>
      </c>
      <c r="B1829" s="66">
        <v>46230.658726851849</v>
      </c>
      <c r="C1829" s="66">
        <v>46230.658726851849</v>
      </c>
      <c r="D1829" s="67" t="s">
        <v>1575</v>
      </c>
      <c r="E1829" s="67" t="s">
        <v>1576</v>
      </c>
      <c r="F1829" s="1">
        <v>1</v>
      </c>
      <c r="G1829" s="63" t="str">
        <f>VLOOKUP(D1829,[2]MINDANAO!$B:$C,2,0)</f>
        <v>RAIDER150 FI BLADE</v>
      </c>
      <c r="H1829" s="67">
        <v>110446.43</v>
      </c>
      <c r="I1829" s="63" t="str">
        <f>VLOOKUP(L1829,'[3]NEW LEGEND 2026'!M:S,7,0)</f>
        <v>MUTI</v>
      </c>
      <c r="J1829" s="67" t="s">
        <v>4521</v>
      </c>
      <c r="K1829" s="67" t="s">
        <v>4522</v>
      </c>
      <c r="L1829" s="67" t="s">
        <v>1528</v>
      </c>
      <c r="M1829" s="63" t="str">
        <f>VLOOKUP(D1829,'[3]NEW LEGEND 2026'!G:I,3,0)</f>
        <v>SUZUKI</v>
      </c>
      <c r="N1829" s="63" t="str">
        <f>VLOOKUP(D1829,'[3]NEW LEGEND 2026'!G:J,4,0)</f>
        <v>BLUE/GRAY</v>
      </c>
      <c r="O1829" s="68" t="str">
        <f t="shared" si="169"/>
        <v>JUL</v>
      </c>
      <c r="P1829" s="68">
        <f t="shared" si="170"/>
        <v>27</v>
      </c>
      <c r="Q1829" s="68">
        <f t="shared" si="171"/>
        <v>2026</v>
      </c>
      <c r="R1829" s="69">
        <f t="shared" si="172"/>
        <v>-177.65872685184877</v>
      </c>
      <c r="S1829" s="69">
        <f t="shared" si="173"/>
        <v>-177.65872685184877</v>
      </c>
      <c r="T1829" s="70" t="str">
        <f t="shared" si="174"/>
        <v>1-30 DAYS</v>
      </c>
      <c r="U1829" s="70" t="str">
        <f t="shared" si="174"/>
        <v>1-30 DAYS</v>
      </c>
    </row>
    <row r="1830" spans="1:21">
      <c r="A1830" s="63" t="str">
        <f>VLOOKUP(L1830,[1]Sheet1!$N:$P,3,0)</f>
        <v>M2 TAGUM 3</v>
      </c>
      <c r="B1830" s="66">
        <v>46230.706967592603</v>
      </c>
      <c r="C1830" s="66">
        <v>46230.706967592603</v>
      </c>
      <c r="D1830" s="67" t="s">
        <v>1614</v>
      </c>
      <c r="E1830" s="67" t="s">
        <v>1615</v>
      </c>
      <c r="F1830" s="1">
        <v>1</v>
      </c>
      <c r="G1830" s="63" t="str">
        <f>VLOOKUP(D1830,[2]MINDANAO!$B:$C,2,0)</f>
        <v>XTZ125</v>
      </c>
      <c r="H1830" s="67">
        <v>85446</v>
      </c>
      <c r="I1830" s="63" t="str">
        <f>VLOOKUP(L1830,'[3]NEW LEGEND 2026'!M:S,7,0)</f>
        <v>ULTIMATE</v>
      </c>
      <c r="J1830" s="67" t="s">
        <v>4523</v>
      </c>
      <c r="K1830" s="67" t="s">
        <v>4524</v>
      </c>
      <c r="L1830" s="67" t="s">
        <v>744</v>
      </c>
      <c r="M1830" s="63" t="str">
        <f>VLOOKUP(D1830,'[3]NEW LEGEND 2026'!G:I,3,0)</f>
        <v>YAMAHA</v>
      </c>
      <c r="N1830" s="63" t="str">
        <f>VLOOKUP(D1830,'[3]NEW LEGEND 2026'!G:J,4,0)</f>
        <v>LUE</v>
      </c>
      <c r="O1830" s="68" t="str">
        <f t="shared" si="169"/>
        <v>JUL</v>
      </c>
      <c r="P1830" s="68">
        <f t="shared" si="170"/>
        <v>27</v>
      </c>
      <c r="Q1830" s="68">
        <f t="shared" si="171"/>
        <v>2026</v>
      </c>
      <c r="R1830" s="69">
        <f t="shared" si="172"/>
        <v>-177.70696759260318</v>
      </c>
      <c r="S1830" s="69">
        <f t="shared" si="173"/>
        <v>-177.70696759260318</v>
      </c>
      <c r="T1830" s="70" t="str">
        <f t="shared" si="174"/>
        <v>1-30 DAYS</v>
      </c>
      <c r="U1830" s="70" t="str">
        <f t="shared" si="174"/>
        <v>1-30 DAYS</v>
      </c>
    </row>
    <row r="1831" spans="1:21">
      <c r="A1831" s="63" t="str">
        <f>VLOOKUP(L1831,[1]Sheet1!$N:$P,3,0)</f>
        <v>M1 MARBEL</v>
      </c>
      <c r="B1831" s="66">
        <v>46228.67460648148</v>
      </c>
      <c r="C1831" s="66">
        <v>46231.379074074073</v>
      </c>
      <c r="D1831" s="67" t="s">
        <v>2674</v>
      </c>
      <c r="E1831" s="67" t="s">
        <v>2675</v>
      </c>
      <c r="F1831" s="1">
        <v>1</v>
      </c>
      <c r="G1831" s="63" t="str">
        <f>VLOOKUP(D1831,[2]MINDANAO!$B:$C,2,0)</f>
        <v>CLICK125 FI SE</v>
      </c>
      <c r="H1831" s="67">
        <v>85394</v>
      </c>
      <c r="I1831" s="63" t="str">
        <f>VLOOKUP(L1831,'[3]NEW LEGEND 2026'!M:S,7,0)</f>
        <v>MUTI</v>
      </c>
      <c r="J1831" s="67" t="s">
        <v>4525</v>
      </c>
      <c r="K1831" s="67" t="s">
        <v>4526</v>
      </c>
      <c r="L1831" s="67" t="s">
        <v>473</v>
      </c>
      <c r="M1831" s="63" t="str">
        <f>VLOOKUP(D1831,'[3]NEW LEGEND 2026'!G:I,3,0)</f>
        <v>HONDA</v>
      </c>
      <c r="N1831" s="63" t="str">
        <f>VLOOKUP(D1831,'[3]NEW LEGEND 2026'!G:J,4,0)</f>
        <v>BROWN</v>
      </c>
      <c r="O1831" s="68" t="str">
        <f t="shared" si="169"/>
        <v>JUL</v>
      </c>
      <c r="P1831" s="68">
        <f t="shared" si="170"/>
        <v>28</v>
      </c>
      <c r="Q1831" s="68">
        <f t="shared" si="171"/>
        <v>2026</v>
      </c>
      <c r="R1831" s="69">
        <f t="shared" si="172"/>
        <v>-178.37907407407329</v>
      </c>
      <c r="S1831" s="69">
        <f t="shared" si="173"/>
        <v>-175.67460648147971</v>
      </c>
      <c r="T1831" s="70" t="str">
        <f t="shared" si="174"/>
        <v>1-30 DAYS</v>
      </c>
      <c r="U1831" s="70" t="str">
        <f t="shared" si="174"/>
        <v>1-30 DAYS</v>
      </c>
    </row>
    <row r="1832" spans="1:21">
      <c r="A1832" s="63" t="str">
        <f>VLOOKUP(L1832,[1]Sheet1!$N:$P,3,0)</f>
        <v>M1 KABACAN</v>
      </c>
      <c r="B1832" s="66">
        <v>46230.682187500002</v>
      </c>
      <c r="C1832" s="66">
        <v>46231.394421296303</v>
      </c>
      <c r="D1832" s="67" t="s">
        <v>1345</v>
      </c>
      <c r="E1832" s="67" t="s">
        <v>1346</v>
      </c>
      <c r="F1832" s="1">
        <v>1</v>
      </c>
      <c r="G1832" s="63" t="str">
        <f>VLOOKUP(D1832,[2]MINDANAO!$B:$C,2,0)</f>
        <v>XRM MOTARD FI</v>
      </c>
      <c r="H1832" s="67">
        <v>75550</v>
      </c>
      <c r="I1832" s="63" t="str">
        <f>VLOOKUP(L1832,'[3]NEW LEGEND 2026'!M:S,7,0)</f>
        <v>MUTI</v>
      </c>
      <c r="J1832" s="67" t="s">
        <v>4527</v>
      </c>
      <c r="K1832" s="67" t="s">
        <v>4528</v>
      </c>
      <c r="L1832" s="67" t="s">
        <v>397</v>
      </c>
      <c r="M1832" s="63" t="str">
        <f>VLOOKUP(D1832,'[3]NEW LEGEND 2026'!G:I,3,0)</f>
        <v>HONDA</v>
      </c>
      <c r="N1832" s="63" t="str">
        <f>VLOOKUP(D1832,'[3]NEW LEGEND 2026'!G:J,4,0)</f>
        <v>BLACK</v>
      </c>
      <c r="O1832" s="68" t="str">
        <f t="shared" si="169"/>
        <v>JUL</v>
      </c>
      <c r="P1832" s="68">
        <f t="shared" si="170"/>
        <v>28</v>
      </c>
      <c r="Q1832" s="68">
        <f t="shared" si="171"/>
        <v>2026</v>
      </c>
      <c r="R1832" s="69">
        <f t="shared" si="172"/>
        <v>-178.39442129630334</v>
      </c>
      <c r="S1832" s="69">
        <f t="shared" si="173"/>
        <v>-177.68218750000233</v>
      </c>
      <c r="T1832" s="70" t="str">
        <f t="shared" si="174"/>
        <v>1-30 DAYS</v>
      </c>
      <c r="U1832" s="70" t="str">
        <f t="shared" si="174"/>
        <v>1-30 DAYS</v>
      </c>
    </row>
    <row r="1833" spans="1:21">
      <c r="A1833" s="63" t="str">
        <f>VLOOKUP(L1833,[1]Sheet1!$N:$P,3,0)</f>
        <v>M1 KABACAN</v>
      </c>
      <c r="B1833" s="66">
        <v>46230.682187500002</v>
      </c>
      <c r="C1833" s="66">
        <v>46231.394421296303</v>
      </c>
      <c r="D1833" s="67" t="s">
        <v>1345</v>
      </c>
      <c r="E1833" s="67" t="s">
        <v>1346</v>
      </c>
      <c r="F1833" s="1">
        <v>1</v>
      </c>
      <c r="G1833" s="63" t="str">
        <f>VLOOKUP(D1833,[2]MINDANAO!$B:$C,2,0)</f>
        <v>XRM MOTARD FI</v>
      </c>
      <c r="H1833" s="67">
        <v>75550</v>
      </c>
      <c r="I1833" s="63" t="str">
        <f>VLOOKUP(L1833,'[3]NEW LEGEND 2026'!M:S,7,0)</f>
        <v>MUTI</v>
      </c>
      <c r="J1833" s="67" t="s">
        <v>4529</v>
      </c>
      <c r="K1833" s="67" t="s">
        <v>4530</v>
      </c>
      <c r="L1833" s="67" t="s">
        <v>397</v>
      </c>
      <c r="M1833" s="63" t="str">
        <f>VLOOKUP(D1833,'[3]NEW LEGEND 2026'!G:I,3,0)</f>
        <v>HONDA</v>
      </c>
      <c r="N1833" s="63" t="str">
        <f>VLOOKUP(D1833,'[3]NEW LEGEND 2026'!G:J,4,0)</f>
        <v>BLACK</v>
      </c>
      <c r="O1833" s="68" t="str">
        <f t="shared" si="169"/>
        <v>JUL</v>
      </c>
      <c r="P1833" s="68">
        <f t="shared" si="170"/>
        <v>28</v>
      </c>
      <c r="Q1833" s="68">
        <f t="shared" si="171"/>
        <v>2026</v>
      </c>
      <c r="R1833" s="69">
        <f t="shared" si="172"/>
        <v>-178.39442129630334</v>
      </c>
      <c r="S1833" s="69">
        <f t="shared" si="173"/>
        <v>-177.68218750000233</v>
      </c>
      <c r="T1833" s="70" t="str">
        <f t="shared" si="174"/>
        <v>1-30 DAYS</v>
      </c>
      <c r="U1833" s="70" t="str">
        <f t="shared" si="174"/>
        <v>1-30 DAYS</v>
      </c>
    </row>
    <row r="1834" spans="1:21">
      <c r="A1834" s="63" t="str">
        <f>VLOOKUP(L1834,[1]Sheet1!$N:$P,3,0)</f>
        <v>M1 POLOMOLOK</v>
      </c>
      <c r="B1834" s="66">
        <v>46231.41265046296</v>
      </c>
      <c r="C1834" s="66">
        <v>46231.41265046296</v>
      </c>
      <c r="D1834" s="67" t="s">
        <v>3512</v>
      </c>
      <c r="E1834" s="67" t="s">
        <v>3513</v>
      </c>
      <c r="F1834" s="1">
        <v>1</v>
      </c>
      <c r="G1834" s="63" t="str">
        <f>VLOOKUP(D1834,[2]MINDANAO!$B:$C,2,0)</f>
        <v>CRF150</v>
      </c>
      <c r="H1834" s="67">
        <v>124883.93</v>
      </c>
      <c r="I1834" s="63" t="str">
        <f>VLOOKUP(L1834,'[3]NEW LEGEND 2026'!M:S,7,0)</f>
        <v>MUTI</v>
      </c>
      <c r="J1834" s="67" t="s">
        <v>4531</v>
      </c>
      <c r="K1834" s="67" t="s">
        <v>4532</v>
      </c>
      <c r="L1834" s="67" t="s">
        <v>376</v>
      </c>
      <c r="M1834" s="63" t="str">
        <f>VLOOKUP(D1834,'[3]NEW LEGEND 2026'!G:I,3,0)</f>
        <v>HONDA</v>
      </c>
      <c r="N1834" s="63" t="str">
        <f>VLOOKUP(D1834,'[3]NEW LEGEND 2026'!G:J,4,0)</f>
        <v>RED</v>
      </c>
      <c r="O1834" s="68" t="str">
        <f t="shared" si="169"/>
        <v>JUL</v>
      </c>
      <c r="P1834" s="68">
        <f t="shared" si="170"/>
        <v>28</v>
      </c>
      <c r="Q1834" s="68">
        <f t="shared" si="171"/>
        <v>2026</v>
      </c>
      <c r="R1834" s="69">
        <f t="shared" si="172"/>
        <v>-178.4126504629603</v>
      </c>
      <c r="S1834" s="69">
        <f t="shared" si="173"/>
        <v>-178.4126504629603</v>
      </c>
      <c r="T1834" s="70" t="str">
        <f t="shared" si="174"/>
        <v>1-30 DAYS</v>
      </c>
      <c r="U1834" s="70" t="str">
        <f t="shared" si="174"/>
        <v>1-30 DAYS</v>
      </c>
    </row>
    <row r="1835" spans="1:21">
      <c r="A1835" s="63" t="str">
        <f>VLOOKUP(L1835,[1]Sheet1!$N:$P,3,0)</f>
        <v>M1 POLOMOLOK</v>
      </c>
      <c r="B1835" s="66">
        <v>46231.41265046296</v>
      </c>
      <c r="C1835" s="66">
        <v>46231.41265046296</v>
      </c>
      <c r="D1835" s="67" t="s">
        <v>3512</v>
      </c>
      <c r="E1835" s="67" t="s">
        <v>3513</v>
      </c>
      <c r="F1835" s="1">
        <v>1</v>
      </c>
      <c r="G1835" s="63" t="str">
        <f>VLOOKUP(D1835,[2]MINDANAO!$B:$C,2,0)</f>
        <v>CRF150</v>
      </c>
      <c r="H1835" s="67">
        <v>124883.93</v>
      </c>
      <c r="I1835" s="63" t="str">
        <f>VLOOKUP(L1835,'[3]NEW LEGEND 2026'!M:S,7,0)</f>
        <v>MUTI</v>
      </c>
      <c r="J1835" s="67" t="s">
        <v>4533</v>
      </c>
      <c r="K1835" s="67" t="s">
        <v>4534</v>
      </c>
      <c r="L1835" s="67" t="s">
        <v>376</v>
      </c>
      <c r="M1835" s="63" t="str">
        <f>VLOOKUP(D1835,'[3]NEW LEGEND 2026'!G:I,3,0)</f>
        <v>HONDA</v>
      </c>
      <c r="N1835" s="63" t="str">
        <f>VLOOKUP(D1835,'[3]NEW LEGEND 2026'!G:J,4,0)</f>
        <v>RED</v>
      </c>
      <c r="O1835" s="68" t="str">
        <f t="shared" si="169"/>
        <v>JUL</v>
      </c>
      <c r="P1835" s="68">
        <f t="shared" si="170"/>
        <v>28</v>
      </c>
      <c r="Q1835" s="68">
        <f t="shared" si="171"/>
        <v>2026</v>
      </c>
      <c r="R1835" s="69">
        <f t="shared" si="172"/>
        <v>-178.4126504629603</v>
      </c>
      <c r="S1835" s="69">
        <f t="shared" si="173"/>
        <v>-178.4126504629603</v>
      </c>
      <c r="T1835" s="70" t="str">
        <f t="shared" si="174"/>
        <v>1-30 DAYS</v>
      </c>
      <c r="U1835" s="70" t="str">
        <f t="shared" si="174"/>
        <v>1-30 DAYS</v>
      </c>
    </row>
    <row r="1836" spans="1:21">
      <c r="A1836" s="63" t="str">
        <f>VLOOKUP(L1836,[1]Sheet1!$N:$P,3,0)</f>
        <v>M1 MIDSAYAP</v>
      </c>
      <c r="B1836" s="66">
        <v>46230.682187500002</v>
      </c>
      <c r="C1836" s="66">
        <v>46231.497557870367</v>
      </c>
      <c r="D1836" s="67" t="s">
        <v>2540</v>
      </c>
      <c r="E1836" s="67" t="s">
        <v>2541</v>
      </c>
      <c r="F1836" s="1">
        <v>1</v>
      </c>
      <c r="G1836" s="63" t="str">
        <f>VLOOKUP(D1836,[2]MINDANAO!$B:$C,2,0)</f>
        <v>ADV160 ABS</v>
      </c>
      <c r="H1836" s="67">
        <v>155100</v>
      </c>
      <c r="I1836" s="63" t="str">
        <f>VLOOKUP(L1836,'[3]NEW LEGEND 2026'!M:S,7,0)</f>
        <v>MUTI</v>
      </c>
      <c r="J1836" s="67" t="s">
        <v>4535</v>
      </c>
      <c r="K1836" s="67" t="s">
        <v>4536</v>
      </c>
      <c r="L1836" s="67" t="s">
        <v>1579</v>
      </c>
      <c r="M1836" s="63" t="str">
        <f>VLOOKUP(D1836,'[3]NEW LEGEND 2026'!G:I,3,0)</f>
        <v>HONDA</v>
      </c>
      <c r="N1836" s="63" t="str">
        <f>VLOOKUP(D1836,'[3]NEW LEGEND 2026'!G:J,4,0)</f>
        <v>BLACK</v>
      </c>
      <c r="O1836" s="68" t="str">
        <f t="shared" si="169"/>
        <v>JUL</v>
      </c>
      <c r="P1836" s="68">
        <f t="shared" si="170"/>
        <v>28</v>
      </c>
      <c r="Q1836" s="68">
        <f t="shared" si="171"/>
        <v>2026</v>
      </c>
      <c r="R1836" s="69">
        <f t="shared" si="172"/>
        <v>-178.49755787036702</v>
      </c>
      <c r="S1836" s="69">
        <f t="shared" si="173"/>
        <v>-177.68218750000233</v>
      </c>
      <c r="T1836" s="70" t="str">
        <f t="shared" si="174"/>
        <v>1-30 DAYS</v>
      </c>
      <c r="U1836" s="70" t="str">
        <f t="shared" si="174"/>
        <v>1-30 DAYS</v>
      </c>
    </row>
    <row r="1837" spans="1:21">
      <c r="A1837" s="63" t="str">
        <f>VLOOKUP(L1837,[1]Sheet1!$N:$P,3,0)</f>
        <v>M1 MIDSAYAP</v>
      </c>
      <c r="B1837" s="66">
        <v>46230.682187500002</v>
      </c>
      <c r="C1837" s="66">
        <v>46231.497557870367</v>
      </c>
      <c r="D1837" s="67" t="s">
        <v>1345</v>
      </c>
      <c r="E1837" s="67" t="s">
        <v>1346</v>
      </c>
      <c r="F1837" s="1">
        <v>1</v>
      </c>
      <c r="G1837" s="63" t="str">
        <f>VLOOKUP(D1837,[2]MINDANAO!$B:$C,2,0)</f>
        <v>XRM MOTARD FI</v>
      </c>
      <c r="H1837" s="67">
        <v>75550</v>
      </c>
      <c r="I1837" s="63" t="str">
        <f>VLOOKUP(L1837,'[3]NEW LEGEND 2026'!M:S,7,0)</f>
        <v>MUTI</v>
      </c>
      <c r="J1837" s="67" t="s">
        <v>4537</v>
      </c>
      <c r="K1837" s="67" t="s">
        <v>4538</v>
      </c>
      <c r="L1837" s="67" t="s">
        <v>1579</v>
      </c>
      <c r="M1837" s="63" t="str">
        <f>VLOOKUP(D1837,'[3]NEW LEGEND 2026'!G:I,3,0)</f>
        <v>HONDA</v>
      </c>
      <c r="N1837" s="63" t="str">
        <f>VLOOKUP(D1837,'[3]NEW LEGEND 2026'!G:J,4,0)</f>
        <v>BLACK</v>
      </c>
      <c r="O1837" s="68" t="str">
        <f t="shared" si="169"/>
        <v>JUL</v>
      </c>
      <c r="P1837" s="68">
        <f t="shared" si="170"/>
        <v>28</v>
      </c>
      <c r="Q1837" s="68">
        <f t="shared" si="171"/>
        <v>2026</v>
      </c>
      <c r="R1837" s="69">
        <f t="shared" si="172"/>
        <v>-178.49755787036702</v>
      </c>
      <c r="S1837" s="69">
        <f t="shared" si="173"/>
        <v>-177.68218750000233</v>
      </c>
      <c r="T1837" s="70" t="str">
        <f t="shared" si="174"/>
        <v>1-30 DAYS</v>
      </c>
      <c r="U1837" s="70" t="str">
        <f t="shared" si="174"/>
        <v>1-30 DAYS</v>
      </c>
    </row>
    <row r="1838" spans="1:21">
      <c r="A1838" s="63" t="str">
        <f>VLOOKUP(L1838,[1]Sheet1!$N:$P,3,0)</f>
        <v>M1 HONDA KORONADAL</v>
      </c>
      <c r="B1838" s="66">
        <v>46231.547465277778</v>
      </c>
      <c r="C1838" s="66">
        <v>46231.547465277778</v>
      </c>
      <c r="D1838" s="67" t="s">
        <v>853</v>
      </c>
      <c r="E1838" s="67" t="s">
        <v>854</v>
      </c>
      <c r="F1838" s="1">
        <v>1</v>
      </c>
      <c r="G1838" s="63" t="str">
        <f>VLOOKUP(D1838,[2]MINDANAO!$B:$C,2,0)</f>
        <v>TMX150 SUPREMO</v>
      </c>
      <c r="H1838" s="67">
        <v>76598</v>
      </c>
      <c r="I1838" s="63" t="str">
        <f>VLOOKUP(L1838,'[3]NEW LEGEND 2026'!M:S,7,0)</f>
        <v>HONDA</v>
      </c>
      <c r="J1838" s="67" t="s">
        <v>4539</v>
      </c>
      <c r="K1838" s="67" t="s">
        <v>4540</v>
      </c>
      <c r="L1838" s="67" t="s">
        <v>1952</v>
      </c>
      <c r="M1838" s="63" t="str">
        <f>VLOOKUP(D1838,'[3]NEW LEGEND 2026'!G:I,3,0)</f>
        <v>HONDA</v>
      </c>
      <c r="N1838" s="63" t="str">
        <f>VLOOKUP(D1838,'[3]NEW LEGEND 2026'!G:J,4,0)</f>
        <v>BLACK</v>
      </c>
      <c r="O1838" s="68" t="str">
        <f t="shared" si="169"/>
        <v>JUL</v>
      </c>
      <c r="P1838" s="68">
        <f t="shared" si="170"/>
        <v>28</v>
      </c>
      <c r="Q1838" s="68">
        <f t="shared" si="171"/>
        <v>2026</v>
      </c>
      <c r="R1838" s="69">
        <f t="shared" si="172"/>
        <v>-178.54746527777752</v>
      </c>
      <c r="S1838" s="69">
        <f t="shared" si="173"/>
        <v>-178.54746527777752</v>
      </c>
      <c r="T1838" s="70" t="str">
        <f t="shared" si="174"/>
        <v>1-30 DAYS</v>
      </c>
      <c r="U1838" s="70" t="str">
        <f t="shared" si="174"/>
        <v>1-30 DAYS</v>
      </c>
    </row>
    <row r="1839" spans="1:21">
      <c r="A1839" s="63" t="str">
        <f>VLOOKUP(L1839,[1]Sheet1!$N:$P,3,0)</f>
        <v>M1 HONDA KORONADAL</v>
      </c>
      <c r="B1839" s="66">
        <v>46231.547465277778</v>
      </c>
      <c r="C1839" s="66">
        <v>46231.547465277778</v>
      </c>
      <c r="D1839" s="67" t="s">
        <v>853</v>
      </c>
      <c r="E1839" s="67" t="s">
        <v>854</v>
      </c>
      <c r="F1839" s="1">
        <v>1</v>
      </c>
      <c r="G1839" s="63" t="str">
        <f>VLOOKUP(D1839,[2]MINDANAO!$B:$C,2,0)</f>
        <v>TMX150 SUPREMO</v>
      </c>
      <c r="H1839" s="67">
        <v>76598</v>
      </c>
      <c r="I1839" s="63" t="str">
        <f>VLOOKUP(L1839,'[3]NEW LEGEND 2026'!M:S,7,0)</f>
        <v>HONDA</v>
      </c>
      <c r="J1839" s="67" t="s">
        <v>4541</v>
      </c>
      <c r="K1839" s="67" t="s">
        <v>4542</v>
      </c>
      <c r="L1839" s="67" t="s">
        <v>1952</v>
      </c>
      <c r="M1839" s="63" t="str">
        <f>VLOOKUP(D1839,'[3]NEW LEGEND 2026'!G:I,3,0)</f>
        <v>HONDA</v>
      </c>
      <c r="N1839" s="63" t="str">
        <f>VLOOKUP(D1839,'[3]NEW LEGEND 2026'!G:J,4,0)</f>
        <v>BLACK</v>
      </c>
      <c r="O1839" s="68" t="str">
        <f t="shared" si="169"/>
        <v>JUL</v>
      </c>
      <c r="P1839" s="68">
        <f t="shared" si="170"/>
        <v>28</v>
      </c>
      <c r="Q1839" s="68">
        <f t="shared" si="171"/>
        <v>2026</v>
      </c>
      <c r="R1839" s="69">
        <f t="shared" si="172"/>
        <v>-178.54746527777752</v>
      </c>
      <c r="S1839" s="69">
        <f t="shared" si="173"/>
        <v>-178.54746527777752</v>
      </c>
      <c r="T1839" s="70" t="str">
        <f t="shared" si="174"/>
        <v>1-30 DAYS</v>
      </c>
      <c r="U1839" s="70" t="str">
        <f t="shared" si="174"/>
        <v>1-30 DAYS</v>
      </c>
    </row>
    <row r="1840" spans="1:21">
      <c r="A1840" s="63" t="str">
        <f>VLOOKUP(L1840,[1]Sheet1!$N:$P,3,0)</f>
        <v>M2 CABADBARAN</v>
      </c>
      <c r="B1840" s="66">
        <v>46230.590243055558</v>
      </c>
      <c r="C1840" s="66">
        <v>46231.625868055547</v>
      </c>
      <c r="D1840" s="67" t="s">
        <v>1060</v>
      </c>
      <c r="E1840" s="67" t="s">
        <v>1061</v>
      </c>
      <c r="F1840" s="1">
        <v>1</v>
      </c>
      <c r="G1840" s="63" t="str">
        <f>VLOOKUP(D1840,[2]MINDANAO!$B:$C,2,0)</f>
        <v>MIO AEROX S 155</v>
      </c>
      <c r="H1840" s="67">
        <v>152427</v>
      </c>
      <c r="I1840" s="63" t="str">
        <f>VLOOKUP(L1840,'[3]NEW LEGEND 2026'!M:S,7,0)</f>
        <v>ULTIMATE</v>
      </c>
      <c r="J1840" s="67" t="s">
        <v>4543</v>
      </c>
      <c r="K1840" s="67" t="s">
        <v>4544</v>
      </c>
      <c r="L1840" s="67" t="s">
        <v>704</v>
      </c>
      <c r="M1840" s="63" t="str">
        <f>VLOOKUP(D1840,'[3]NEW LEGEND 2026'!G:I,3,0)</f>
        <v>YAMAHA</v>
      </c>
      <c r="N1840" s="63" t="str">
        <f>VLOOKUP(D1840,'[3]NEW LEGEND 2026'!G:J,4,0)</f>
        <v>MATTE BLUE</v>
      </c>
      <c r="O1840" s="68" t="str">
        <f t="shared" si="169"/>
        <v>JUL</v>
      </c>
      <c r="P1840" s="68">
        <f t="shared" si="170"/>
        <v>28</v>
      </c>
      <c r="Q1840" s="68">
        <f t="shared" si="171"/>
        <v>2026</v>
      </c>
      <c r="R1840" s="69">
        <f t="shared" si="172"/>
        <v>-178.62586805554747</v>
      </c>
      <c r="S1840" s="69">
        <f t="shared" si="173"/>
        <v>-177.59024305555795</v>
      </c>
      <c r="T1840" s="70" t="str">
        <f t="shared" si="174"/>
        <v>1-30 DAYS</v>
      </c>
      <c r="U1840" s="70" t="str">
        <f t="shared" si="174"/>
        <v>1-30 DAYS</v>
      </c>
    </row>
    <row r="1841" spans="1:21">
      <c r="A1841" s="63" t="str">
        <f>VLOOKUP(L1841,[1]Sheet1!$N:$P,3,0)</f>
        <v>M2 CABADBARAN</v>
      </c>
      <c r="B1841" s="66">
        <v>46230.590243055558</v>
      </c>
      <c r="C1841" s="66">
        <v>46231.625868055547</v>
      </c>
      <c r="D1841" s="67" t="s">
        <v>1060</v>
      </c>
      <c r="E1841" s="67" t="s">
        <v>1061</v>
      </c>
      <c r="F1841" s="1">
        <v>1</v>
      </c>
      <c r="G1841" s="63" t="str">
        <f>VLOOKUP(D1841,[2]MINDANAO!$B:$C,2,0)</f>
        <v>MIO AEROX S 155</v>
      </c>
      <c r="H1841" s="67">
        <v>152427</v>
      </c>
      <c r="I1841" s="63" t="str">
        <f>VLOOKUP(L1841,'[3]NEW LEGEND 2026'!M:S,7,0)</f>
        <v>ULTIMATE</v>
      </c>
      <c r="J1841" s="67" t="s">
        <v>4545</v>
      </c>
      <c r="K1841" s="67" t="s">
        <v>4546</v>
      </c>
      <c r="L1841" s="67" t="s">
        <v>704</v>
      </c>
      <c r="M1841" s="63" t="str">
        <f>VLOOKUP(D1841,'[3]NEW LEGEND 2026'!G:I,3,0)</f>
        <v>YAMAHA</v>
      </c>
      <c r="N1841" s="63" t="str">
        <f>VLOOKUP(D1841,'[3]NEW LEGEND 2026'!G:J,4,0)</f>
        <v>MATTE BLUE</v>
      </c>
      <c r="O1841" s="68" t="str">
        <f t="shared" si="169"/>
        <v>JUL</v>
      </c>
      <c r="P1841" s="68">
        <f t="shared" si="170"/>
        <v>28</v>
      </c>
      <c r="Q1841" s="68">
        <f t="shared" si="171"/>
        <v>2026</v>
      </c>
      <c r="R1841" s="69">
        <f t="shared" si="172"/>
        <v>-178.62586805554747</v>
      </c>
      <c r="S1841" s="69">
        <f t="shared" si="173"/>
        <v>-177.59024305555795</v>
      </c>
      <c r="T1841" s="70" t="str">
        <f t="shared" si="174"/>
        <v>1-30 DAYS</v>
      </c>
      <c r="U1841" s="70" t="str">
        <f t="shared" si="174"/>
        <v>1-30 DAYS</v>
      </c>
    </row>
    <row r="1842" spans="1:21">
      <c r="A1842" s="63" t="str">
        <f>VLOOKUP(L1842,[1]Sheet1!$N:$P,3,0)</f>
        <v>M2 CABADBARAN</v>
      </c>
      <c r="B1842" s="66">
        <v>46230.590243055558</v>
      </c>
      <c r="C1842" s="66">
        <v>46231.625868055547</v>
      </c>
      <c r="D1842" s="67" t="s">
        <v>907</v>
      </c>
      <c r="E1842" s="67" t="s">
        <v>908</v>
      </c>
      <c r="F1842" s="1">
        <v>1</v>
      </c>
      <c r="G1842" s="63" t="str">
        <f>VLOOKUP(D1842,[2]MINDANAO!$B:$C,2,0)</f>
        <v>CT125</v>
      </c>
      <c r="H1842" s="67">
        <v>59246</v>
      </c>
      <c r="I1842" s="63" t="str">
        <f>VLOOKUP(L1842,'[3]NEW LEGEND 2026'!M:S,7,0)</f>
        <v>ULTIMATE</v>
      </c>
      <c r="J1842" s="67" t="s">
        <v>4547</v>
      </c>
      <c r="K1842" s="67" t="s">
        <v>4548</v>
      </c>
      <c r="L1842" s="67" t="s">
        <v>704</v>
      </c>
      <c r="M1842" s="63" t="str">
        <f>VLOOKUP(D1842,'[3]NEW LEGEND 2026'!G:I,3,0)</f>
        <v>KAWASAKI</v>
      </c>
      <c r="N1842" s="63" t="str">
        <f>VLOOKUP(D1842,'[3]NEW LEGEND 2026'!G:J,4,0)</f>
        <v>BLACK/GRAY</v>
      </c>
      <c r="O1842" s="68" t="str">
        <f t="shared" si="169"/>
        <v>JUL</v>
      </c>
      <c r="P1842" s="68">
        <f t="shared" si="170"/>
        <v>28</v>
      </c>
      <c r="Q1842" s="68">
        <f t="shared" si="171"/>
        <v>2026</v>
      </c>
      <c r="R1842" s="69">
        <f t="shared" si="172"/>
        <v>-178.62586805554747</v>
      </c>
      <c r="S1842" s="69">
        <f t="shared" si="173"/>
        <v>-177.59024305555795</v>
      </c>
      <c r="T1842" s="70" t="str">
        <f t="shared" si="174"/>
        <v>1-30 DAYS</v>
      </c>
      <c r="U1842" s="70" t="str">
        <f t="shared" si="174"/>
        <v>1-30 DAYS</v>
      </c>
    </row>
    <row r="1843" spans="1:21">
      <c r="A1843" s="63" t="str">
        <f>VLOOKUP(L1843,[1]Sheet1!$N:$P,3,0)</f>
        <v>M2 CABADBARAN</v>
      </c>
      <c r="B1843" s="66">
        <v>46230.590243055558</v>
      </c>
      <c r="C1843" s="66">
        <v>46231.625868055547</v>
      </c>
      <c r="D1843" s="67" t="s">
        <v>907</v>
      </c>
      <c r="E1843" s="67" t="s">
        <v>908</v>
      </c>
      <c r="F1843" s="1">
        <v>1</v>
      </c>
      <c r="G1843" s="63" t="str">
        <f>VLOOKUP(D1843,[2]MINDANAO!$B:$C,2,0)</f>
        <v>CT125</v>
      </c>
      <c r="H1843" s="67">
        <v>59246</v>
      </c>
      <c r="I1843" s="63" t="str">
        <f>VLOOKUP(L1843,'[3]NEW LEGEND 2026'!M:S,7,0)</f>
        <v>ULTIMATE</v>
      </c>
      <c r="J1843" s="67" t="s">
        <v>4549</v>
      </c>
      <c r="K1843" s="67" t="s">
        <v>4550</v>
      </c>
      <c r="L1843" s="67" t="s">
        <v>704</v>
      </c>
      <c r="M1843" s="63" t="str">
        <f>VLOOKUP(D1843,'[3]NEW LEGEND 2026'!G:I,3,0)</f>
        <v>KAWASAKI</v>
      </c>
      <c r="N1843" s="63" t="str">
        <f>VLOOKUP(D1843,'[3]NEW LEGEND 2026'!G:J,4,0)</f>
        <v>BLACK/GRAY</v>
      </c>
      <c r="O1843" s="68" t="str">
        <f t="shared" si="169"/>
        <v>JUL</v>
      </c>
      <c r="P1843" s="68">
        <f t="shared" si="170"/>
        <v>28</v>
      </c>
      <c r="Q1843" s="68">
        <f t="shared" si="171"/>
        <v>2026</v>
      </c>
      <c r="R1843" s="69">
        <f t="shared" si="172"/>
        <v>-178.62586805554747</v>
      </c>
      <c r="S1843" s="69">
        <f t="shared" si="173"/>
        <v>-177.59024305555795</v>
      </c>
      <c r="T1843" s="70" t="str">
        <f t="shared" si="174"/>
        <v>1-30 DAYS</v>
      </c>
      <c r="U1843" s="70" t="str">
        <f t="shared" si="174"/>
        <v>1-30 DAYS</v>
      </c>
    </row>
    <row r="1844" spans="1:21">
      <c r="A1844" s="63" t="str">
        <f>VLOOKUP(L1844,[1]Sheet1!$N:$P,3,0)</f>
        <v>M1 HONDA ISULAN</v>
      </c>
      <c r="B1844" s="66">
        <v>46230.546724537038</v>
      </c>
      <c r="C1844" s="66">
        <v>46231.627581018518</v>
      </c>
      <c r="D1844" s="67" t="s">
        <v>1007</v>
      </c>
      <c r="E1844" s="67" t="s">
        <v>1008</v>
      </c>
      <c r="F1844" s="1">
        <v>1</v>
      </c>
      <c r="G1844" s="63" t="str">
        <f>VLOOKUP(D1844,[2]MINDANAO!$B:$C,2,0)</f>
        <v>XRM DUAL SPORTS FI(DS)</v>
      </c>
      <c r="H1844" s="67">
        <v>70950</v>
      </c>
      <c r="I1844" s="63" t="str">
        <f>VLOOKUP(L1844,'[3]NEW LEGEND 2026'!M:S,7,0)</f>
        <v>HONDA</v>
      </c>
      <c r="J1844" s="67" t="s">
        <v>4551</v>
      </c>
      <c r="K1844" s="67" t="s">
        <v>4552</v>
      </c>
      <c r="L1844" s="67" t="s">
        <v>406</v>
      </c>
      <c r="M1844" s="63" t="str">
        <f>VLOOKUP(D1844,'[3]NEW LEGEND 2026'!G:I,3,0)</f>
        <v>HONDA</v>
      </c>
      <c r="N1844" s="63" t="str">
        <f>VLOOKUP(D1844,'[3]NEW LEGEND 2026'!G:J,4,0)</f>
        <v>BLACK</v>
      </c>
      <c r="O1844" s="68" t="str">
        <f t="shared" si="169"/>
        <v>JUL</v>
      </c>
      <c r="P1844" s="68">
        <f t="shared" si="170"/>
        <v>28</v>
      </c>
      <c r="Q1844" s="68">
        <f t="shared" si="171"/>
        <v>2026</v>
      </c>
      <c r="R1844" s="69">
        <f t="shared" si="172"/>
        <v>-178.62758101851796</v>
      </c>
      <c r="S1844" s="69">
        <f t="shared" si="173"/>
        <v>-177.54672453703824</v>
      </c>
      <c r="T1844" s="70" t="str">
        <f t="shared" si="174"/>
        <v>1-30 DAYS</v>
      </c>
      <c r="U1844" s="70" t="str">
        <f t="shared" si="174"/>
        <v>1-30 DAYS</v>
      </c>
    </row>
    <row r="1845" spans="1:21">
      <c r="A1845" s="63" t="str">
        <f>VLOOKUP(L1845,[1]Sheet1!$N:$P,3,0)</f>
        <v>M1 HONDA ISULAN</v>
      </c>
      <c r="B1845" s="66">
        <v>46230.546724537038</v>
      </c>
      <c r="C1845" s="66">
        <v>46231.627581018518</v>
      </c>
      <c r="D1845" s="67" t="s">
        <v>1007</v>
      </c>
      <c r="E1845" s="67" t="s">
        <v>1008</v>
      </c>
      <c r="F1845" s="1">
        <v>1</v>
      </c>
      <c r="G1845" s="63" t="str">
        <f>VLOOKUP(D1845,[2]MINDANAO!$B:$C,2,0)</f>
        <v>XRM DUAL SPORTS FI(DS)</v>
      </c>
      <c r="H1845" s="67">
        <v>70950</v>
      </c>
      <c r="I1845" s="63" t="str">
        <f>VLOOKUP(L1845,'[3]NEW LEGEND 2026'!M:S,7,0)</f>
        <v>HONDA</v>
      </c>
      <c r="J1845" s="67" t="s">
        <v>4553</v>
      </c>
      <c r="K1845" s="67" t="s">
        <v>4554</v>
      </c>
      <c r="L1845" s="67" t="s">
        <v>406</v>
      </c>
      <c r="M1845" s="63" t="str">
        <f>VLOOKUP(D1845,'[3]NEW LEGEND 2026'!G:I,3,0)</f>
        <v>HONDA</v>
      </c>
      <c r="N1845" s="63" t="str">
        <f>VLOOKUP(D1845,'[3]NEW LEGEND 2026'!G:J,4,0)</f>
        <v>BLACK</v>
      </c>
      <c r="O1845" s="68" t="str">
        <f t="shared" si="169"/>
        <v>JUL</v>
      </c>
      <c r="P1845" s="68">
        <f t="shared" si="170"/>
        <v>28</v>
      </c>
      <c r="Q1845" s="68">
        <f t="shared" si="171"/>
        <v>2026</v>
      </c>
      <c r="R1845" s="69">
        <f t="shared" si="172"/>
        <v>-178.62758101851796</v>
      </c>
      <c r="S1845" s="69">
        <f t="shared" si="173"/>
        <v>-177.54672453703824</v>
      </c>
      <c r="T1845" s="70" t="str">
        <f t="shared" si="174"/>
        <v>1-30 DAYS</v>
      </c>
      <c r="U1845" s="70" t="str">
        <f t="shared" si="174"/>
        <v>1-30 DAYS</v>
      </c>
    </row>
    <row r="1846" spans="1:21">
      <c r="A1846" s="63" t="str">
        <f>VLOOKUP(L1846,[1]Sheet1!$N:$P,3,0)</f>
        <v>M1 HONDA ISULAN</v>
      </c>
      <c r="B1846" s="66">
        <v>46230.483807870369</v>
      </c>
      <c r="C1846" s="66">
        <v>46231.627581018518</v>
      </c>
      <c r="D1846" s="67" t="s">
        <v>1007</v>
      </c>
      <c r="E1846" s="67" t="s">
        <v>1008</v>
      </c>
      <c r="F1846" s="1">
        <v>1</v>
      </c>
      <c r="G1846" s="63" t="str">
        <f>VLOOKUP(D1846,[2]MINDANAO!$B:$C,2,0)</f>
        <v>XRM DUAL SPORTS FI(DS)</v>
      </c>
      <c r="H1846" s="67">
        <v>70950</v>
      </c>
      <c r="I1846" s="63" t="str">
        <f>VLOOKUP(L1846,'[3]NEW LEGEND 2026'!M:S,7,0)</f>
        <v>HONDA</v>
      </c>
      <c r="J1846" s="67" t="s">
        <v>4555</v>
      </c>
      <c r="K1846" s="67" t="s">
        <v>4556</v>
      </c>
      <c r="L1846" s="67" t="s">
        <v>406</v>
      </c>
      <c r="M1846" s="63" t="str">
        <f>VLOOKUP(D1846,'[3]NEW LEGEND 2026'!G:I,3,0)</f>
        <v>HONDA</v>
      </c>
      <c r="N1846" s="63" t="str">
        <f>VLOOKUP(D1846,'[3]NEW LEGEND 2026'!G:J,4,0)</f>
        <v>BLACK</v>
      </c>
      <c r="O1846" s="68" t="str">
        <f t="shared" si="169"/>
        <v>JUL</v>
      </c>
      <c r="P1846" s="68">
        <f t="shared" si="170"/>
        <v>28</v>
      </c>
      <c r="Q1846" s="68">
        <f t="shared" si="171"/>
        <v>2026</v>
      </c>
      <c r="R1846" s="69">
        <f t="shared" si="172"/>
        <v>-178.62758101851796</v>
      </c>
      <c r="S1846" s="69">
        <f t="shared" si="173"/>
        <v>-177.48380787036876</v>
      </c>
      <c r="T1846" s="70" t="str">
        <f t="shared" si="174"/>
        <v>1-30 DAYS</v>
      </c>
      <c r="U1846" s="70" t="str">
        <f t="shared" si="174"/>
        <v>1-30 DAYS</v>
      </c>
    </row>
    <row r="1847" spans="1:21">
      <c r="A1847" s="63" t="str">
        <f>VLOOKUP(L1847,[1]Sheet1!$N:$P,3,0)</f>
        <v>M1 HONDA ISULAN</v>
      </c>
      <c r="B1847" s="66">
        <v>46227.645567129628</v>
      </c>
      <c r="C1847" s="66">
        <v>46231.627581018518</v>
      </c>
      <c r="D1847" s="67" t="s">
        <v>1888</v>
      </c>
      <c r="E1847" s="67" t="s">
        <v>1889</v>
      </c>
      <c r="F1847" s="1">
        <v>1</v>
      </c>
      <c r="G1847" s="63" t="str">
        <f>VLOOKUP(D1847,[2]MINDANAO!$B:$C,2,0)</f>
        <v>XR150</v>
      </c>
      <c r="H1847" s="67">
        <v>94870</v>
      </c>
      <c r="I1847" s="63" t="str">
        <f>VLOOKUP(L1847,'[3]NEW LEGEND 2026'!M:S,7,0)</f>
        <v>HONDA</v>
      </c>
      <c r="J1847" s="67" t="s">
        <v>4557</v>
      </c>
      <c r="K1847" s="67" t="s">
        <v>4558</v>
      </c>
      <c r="L1847" s="67" t="s">
        <v>406</v>
      </c>
      <c r="M1847" s="63" t="str">
        <f>VLOOKUP(D1847,'[3]NEW LEGEND 2026'!G:I,3,0)</f>
        <v>HONDA</v>
      </c>
      <c r="N1847" s="63" t="str">
        <f>VLOOKUP(D1847,'[3]NEW LEGEND 2026'!G:J,4,0)</f>
        <v>WHITE</v>
      </c>
      <c r="O1847" s="68" t="str">
        <f t="shared" si="169"/>
        <v>JUL</v>
      </c>
      <c r="P1847" s="68">
        <f t="shared" si="170"/>
        <v>28</v>
      </c>
      <c r="Q1847" s="68">
        <f t="shared" si="171"/>
        <v>2026</v>
      </c>
      <c r="R1847" s="69">
        <f t="shared" si="172"/>
        <v>-178.62758101851796</v>
      </c>
      <c r="S1847" s="69">
        <f t="shared" si="173"/>
        <v>-174.64556712962803</v>
      </c>
      <c r="T1847" s="70" t="str">
        <f t="shared" si="174"/>
        <v>1-30 DAYS</v>
      </c>
      <c r="U1847" s="70" t="str">
        <f t="shared" si="174"/>
        <v>1-30 DAYS</v>
      </c>
    </row>
    <row r="1848" spans="1:21">
      <c r="A1848" s="63" t="str">
        <f>VLOOKUP(L1848,[1]Sheet1!$N:$P,3,0)</f>
        <v>M1 HONDA ISULAN</v>
      </c>
      <c r="B1848" s="66">
        <v>46227.645567129628</v>
      </c>
      <c r="C1848" s="66">
        <v>46231.627581018518</v>
      </c>
      <c r="D1848" s="67" t="s">
        <v>1888</v>
      </c>
      <c r="E1848" s="67" t="s">
        <v>1889</v>
      </c>
      <c r="F1848" s="1">
        <v>1</v>
      </c>
      <c r="G1848" s="63" t="str">
        <f>VLOOKUP(D1848,[2]MINDANAO!$B:$C,2,0)</f>
        <v>XR150</v>
      </c>
      <c r="H1848" s="67">
        <v>94870</v>
      </c>
      <c r="I1848" s="63" t="str">
        <f>VLOOKUP(L1848,'[3]NEW LEGEND 2026'!M:S,7,0)</f>
        <v>HONDA</v>
      </c>
      <c r="J1848" s="67" t="s">
        <v>4559</v>
      </c>
      <c r="K1848" s="67" t="s">
        <v>4560</v>
      </c>
      <c r="L1848" s="67" t="s">
        <v>406</v>
      </c>
      <c r="M1848" s="63" t="str">
        <f>VLOOKUP(D1848,'[3]NEW LEGEND 2026'!G:I,3,0)</f>
        <v>HONDA</v>
      </c>
      <c r="N1848" s="63" t="str">
        <f>VLOOKUP(D1848,'[3]NEW LEGEND 2026'!G:J,4,0)</f>
        <v>WHITE</v>
      </c>
      <c r="O1848" s="68" t="str">
        <f t="shared" si="169"/>
        <v>JUL</v>
      </c>
      <c r="P1848" s="68">
        <f t="shared" si="170"/>
        <v>28</v>
      </c>
      <c r="Q1848" s="68">
        <f t="shared" si="171"/>
        <v>2026</v>
      </c>
      <c r="R1848" s="69">
        <f t="shared" si="172"/>
        <v>-178.62758101851796</v>
      </c>
      <c r="S1848" s="69">
        <f t="shared" si="173"/>
        <v>-174.64556712962803</v>
      </c>
      <c r="T1848" s="70" t="str">
        <f t="shared" si="174"/>
        <v>1-30 DAYS</v>
      </c>
      <c r="U1848" s="70" t="str">
        <f t="shared" si="174"/>
        <v>1-30 DAYS</v>
      </c>
    </row>
    <row r="1849" spans="1:21">
      <c r="A1849" s="63" t="str">
        <f>VLOOKUP(L1849,[1]Sheet1!$N:$P,3,0)</f>
        <v>M1 HONDA ISULAN</v>
      </c>
      <c r="B1849" s="66">
        <v>46227.630243055559</v>
      </c>
      <c r="C1849" s="66">
        <v>46231.627581018518</v>
      </c>
      <c r="D1849" s="67" t="s">
        <v>1888</v>
      </c>
      <c r="E1849" s="67" t="s">
        <v>1889</v>
      </c>
      <c r="F1849" s="1">
        <v>1</v>
      </c>
      <c r="G1849" s="63" t="str">
        <f>VLOOKUP(D1849,[2]MINDANAO!$B:$C,2,0)</f>
        <v>XR150</v>
      </c>
      <c r="H1849" s="67">
        <v>94870</v>
      </c>
      <c r="I1849" s="63" t="str">
        <f>VLOOKUP(L1849,'[3]NEW LEGEND 2026'!M:S,7,0)</f>
        <v>HONDA</v>
      </c>
      <c r="J1849" s="67" t="s">
        <v>4561</v>
      </c>
      <c r="K1849" s="67" t="s">
        <v>4562</v>
      </c>
      <c r="L1849" s="67" t="s">
        <v>406</v>
      </c>
      <c r="M1849" s="63" t="str">
        <f>VLOOKUP(D1849,'[3]NEW LEGEND 2026'!G:I,3,0)</f>
        <v>HONDA</v>
      </c>
      <c r="N1849" s="63" t="str">
        <f>VLOOKUP(D1849,'[3]NEW LEGEND 2026'!G:J,4,0)</f>
        <v>WHITE</v>
      </c>
      <c r="O1849" s="68" t="str">
        <f t="shared" si="169"/>
        <v>JUL</v>
      </c>
      <c r="P1849" s="68">
        <f t="shared" si="170"/>
        <v>28</v>
      </c>
      <c r="Q1849" s="68">
        <f t="shared" si="171"/>
        <v>2026</v>
      </c>
      <c r="R1849" s="69">
        <f t="shared" si="172"/>
        <v>-178.62758101851796</v>
      </c>
      <c r="S1849" s="69">
        <f t="shared" si="173"/>
        <v>-174.63024305555882</v>
      </c>
      <c r="T1849" s="70" t="str">
        <f t="shared" si="174"/>
        <v>1-30 DAYS</v>
      </c>
      <c r="U1849" s="70" t="str">
        <f t="shared" si="174"/>
        <v>1-30 DAYS</v>
      </c>
    </row>
    <row r="1850" spans="1:21">
      <c r="A1850" s="63" t="str">
        <f>VLOOKUP(L1850,[1]Sheet1!$N:$P,3,0)</f>
        <v>M1 HONDA ISULAN</v>
      </c>
      <c r="B1850" s="66">
        <v>46227.630243055559</v>
      </c>
      <c r="C1850" s="66">
        <v>46231.627581018518</v>
      </c>
      <c r="D1850" s="67" t="s">
        <v>1888</v>
      </c>
      <c r="E1850" s="67" t="s">
        <v>1889</v>
      </c>
      <c r="F1850" s="1">
        <v>1</v>
      </c>
      <c r="G1850" s="63" t="str">
        <f>VLOOKUP(D1850,[2]MINDANAO!$B:$C,2,0)</f>
        <v>XR150</v>
      </c>
      <c r="H1850" s="67">
        <v>94870</v>
      </c>
      <c r="I1850" s="63" t="str">
        <f>VLOOKUP(L1850,'[3]NEW LEGEND 2026'!M:S,7,0)</f>
        <v>HONDA</v>
      </c>
      <c r="J1850" s="67" t="s">
        <v>4563</v>
      </c>
      <c r="K1850" s="67" t="s">
        <v>4564</v>
      </c>
      <c r="L1850" s="67" t="s">
        <v>406</v>
      </c>
      <c r="M1850" s="63" t="str">
        <f>VLOOKUP(D1850,'[3]NEW LEGEND 2026'!G:I,3,0)</f>
        <v>HONDA</v>
      </c>
      <c r="N1850" s="63" t="str">
        <f>VLOOKUP(D1850,'[3]NEW LEGEND 2026'!G:J,4,0)</f>
        <v>WHITE</v>
      </c>
      <c r="O1850" s="68" t="str">
        <f t="shared" si="169"/>
        <v>JUL</v>
      </c>
      <c r="P1850" s="68">
        <f t="shared" si="170"/>
        <v>28</v>
      </c>
      <c r="Q1850" s="68">
        <f t="shared" si="171"/>
        <v>2026</v>
      </c>
      <c r="R1850" s="69">
        <f t="shared" si="172"/>
        <v>-178.62758101851796</v>
      </c>
      <c r="S1850" s="69">
        <f t="shared" si="173"/>
        <v>-174.63024305555882</v>
      </c>
      <c r="T1850" s="70" t="str">
        <f t="shared" si="174"/>
        <v>1-30 DAYS</v>
      </c>
      <c r="U1850" s="70" t="str">
        <f t="shared" si="174"/>
        <v>1-30 DAYS</v>
      </c>
    </row>
    <row r="1851" spans="1:21">
      <c r="A1851" s="63" t="str">
        <f>VLOOKUP(L1851,[1]Sheet1!$N:$P,3,0)</f>
        <v>M1 HONDA ISULAN</v>
      </c>
      <c r="B1851" s="66">
        <v>46227.630243055559</v>
      </c>
      <c r="C1851" s="66">
        <v>46231.627581018518</v>
      </c>
      <c r="D1851" s="67" t="s">
        <v>1888</v>
      </c>
      <c r="E1851" s="67" t="s">
        <v>1889</v>
      </c>
      <c r="F1851" s="1">
        <v>1</v>
      </c>
      <c r="G1851" s="63" t="str">
        <f>VLOOKUP(D1851,[2]MINDANAO!$B:$C,2,0)</f>
        <v>XR150</v>
      </c>
      <c r="H1851" s="67">
        <v>94870</v>
      </c>
      <c r="I1851" s="63" t="str">
        <f>VLOOKUP(L1851,'[3]NEW LEGEND 2026'!M:S,7,0)</f>
        <v>HONDA</v>
      </c>
      <c r="J1851" s="67" t="s">
        <v>4565</v>
      </c>
      <c r="K1851" s="67" t="s">
        <v>4566</v>
      </c>
      <c r="L1851" s="67" t="s">
        <v>406</v>
      </c>
      <c r="M1851" s="63" t="str">
        <f>VLOOKUP(D1851,'[3]NEW LEGEND 2026'!G:I,3,0)</f>
        <v>HONDA</v>
      </c>
      <c r="N1851" s="63" t="str">
        <f>VLOOKUP(D1851,'[3]NEW LEGEND 2026'!G:J,4,0)</f>
        <v>WHITE</v>
      </c>
      <c r="O1851" s="68" t="str">
        <f t="shared" si="169"/>
        <v>JUL</v>
      </c>
      <c r="P1851" s="68">
        <f t="shared" si="170"/>
        <v>28</v>
      </c>
      <c r="Q1851" s="68">
        <f t="shared" si="171"/>
        <v>2026</v>
      </c>
      <c r="R1851" s="69">
        <f t="shared" si="172"/>
        <v>-178.62758101851796</v>
      </c>
      <c r="S1851" s="69">
        <f t="shared" si="173"/>
        <v>-174.63024305555882</v>
      </c>
      <c r="T1851" s="70" t="str">
        <f t="shared" si="174"/>
        <v>1-30 DAYS</v>
      </c>
      <c r="U1851" s="70" t="str">
        <f t="shared" si="174"/>
        <v>1-30 DAYS</v>
      </c>
    </row>
    <row r="1852" spans="1:21">
      <c r="A1852" s="63" t="str">
        <f>VLOOKUP(L1852,[1]Sheet1!$N:$P,3,0)</f>
        <v>M1 HONDA ISULAN</v>
      </c>
      <c r="B1852" s="66">
        <v>46227.630243055559</v>
      </c>
      <c r="C1852" s="66">
        <v>46231.627581018518</v>
      </c>
      <c r="D1852" s="67" t="s">
        <v>1888</v>
      </c>
      <c r="E1852" s="67" t="s">
        <v>1889</v>
      </c>
      <c r="F1852" s="1">
        <v>1</v>
      </c>
      <c r="G1852" s="63" t="str">
        <f>VLOOKUP(D1852,[2]MINDANAO!$B:$C,2,0)</f>
        <v>XR150</v>
      </c>
      <c r="H1852" s="67">
        <v>94870</v>
      </c>
      <c r="I1852" s="63" t="str">
        <f>VLOOKUP(L1852,'[3]NEW LEGEND 2026'!M:S,7,0)</f>
        <v>HONDA</v>
      </c>
      <c r="J1852" s="67" t="s">
        <v>4567</v>
      </c>
      <c r="K1852" s="67" t="s">
        <v>4568</v>
      </c>
      <c r="L1852" s="67" t="s">
        <v>406</v>
      </c>
      <c r="M1852" s="63" t="str">
        <f>VLOOKUP(D1852,'[3]NEW LEGEND 2026'!G:I,3,0)</f>
        <v>HONDA</v>
      </c>
      <c r="N1852" s="63" t="str">
        <f>VLOOKUP(D1852,'[3]NEW LEGEND 2026'!G:J,4,0)</f>
        <v>WHITE</v>
      </c>
      <c r="O1852" s="68" t="str">
        <f t="shared" si="169"/>
        <v>JUL</v>
      </c>
      <c r="P1852" s="68">
        <f t="shared" si="170"/>
        <v>28</v>
      </c>
      <c r="Q1852" s="68">
        <f t="shared" si="171"/>
        <v>2026</v>
      </c>
      <c r="R1852" s="69">
        <f t="shared" si="172"/>
        <v>-178.62758101851796</v>
      </c>
      <c r="S1852" s="69">
        <f t="shared" si="173"/>
        <v>-174.63024305555882</v>
      </c>
      <c r="T1852" s="70" t="str">
        <f t="shared" si="174"/>
        <v>1-30 DAYS</v>
      </c>
      <c r="U1852" s="70" t="str">
        <f t="shared" si="174"/>
        <v>1-30 DAYS</v>
      </c>
    </row>
    <row r="1853" spans="1:21">
      <c r="A1853" s="63" t="str">
        <f>VLOOKUP(L1853,[1]Sheet1!$N:$P,3,0)</f>
        <v>M1 HONDA ISULAN</v>
      </c>
      <c r="B1853" s="66">
        <v>46227.630243055559</v>
      </c>
      <c r="C1853" s="66">
        <v>46231.627581018518</v>
      </c>
      <c r="D1853" s="67" t="s">
        <v>1888</v>
      </c>
      <c r="E1853" s="67" t="s">
        <v>1889</v>
      </c>
      <c r="F1853" s="1">
        <v>1</v>
      </c>
      <c r="G1853" s="63" t="str">
        <f>VLOOKUP(D1853,[2]MINDANAO!$B:$C,2,0)</f>
        <v>XR150</v>
      </c>
      <c r="H1853" s="67">
        <v>94870</v>
      </c>
      <c r="I1853" s="63" t="str">
        <f>VLOOKUP(L1853,'[3]NEW LEGEND 2026'!M:S,7,0)</f>
        <v>HONDA</v>
      </c>
      <c r="J1853" s="67" t="s">
        <v>4569</v>
      </c>
      <c r="K1853" s="67" t="s">
        <v>4570</v>
      </c>
      <c r="L1853" s="67" t="s">
        <v>406</v>
      </c>
      <c r="M1853" s="63" t="str">
        <f>VLOOKUP(D1853,'[3]NEW LEGEND 2026'!G:I,3,0)</f>
        <v>HONDA</v>
      </c>
      <c r="N1853" s="63" t="str">
        <f>VLOOKUP(D1853,'[3]NEW LEGEND 2026'!G:J,4,0)</f>
        <v>WHITE</v>
      </c>
      <c r="O1853" s="68" t="str">
        <f t="shared" si="169"/>
        <v>JUL</v>
      </c>
      <c r="P1853" s="68">
        <f t="shared" si="170"/>
        <v>28</v>
      </c>
      <c r="Q1853" s="68">
        <f t="shared" si="171"/>
        <v>2026</v>
      </c>
      <c r="R1853" s="69">
        <f t="shared" si="172"/>
        <v>-178.62758101851796</v>
      </c>
      <c r="S1853" s="69">
        <f t="shared" si="173"/>
        <v>-174.63024305555882</v>
      </c>
      <c r="T1853" s="70" t="str">
        <f t="shared" si="174"/>
        <v>1-30 DAYS</v>
      </c>
      <c r="U1853" s="70" t="str">
        <f t="shared" si="174"/>
        <v>1-30 DAYS</v>
      </c>
    </row>
    <row r="1854" spans="1:21">
      <c r="A1854" s="63" t="str">
        <f>VLOOKUP(L1854,[1]Sheet1!$N:$P,3,0)</f>
        <v>M1 HONDA ISULAN</v>
      </c>
      <c r="B1854" s="66">
        <v>46227.645567129628</v>
      </c>
      <c r="C1854" s="66">
        <v>46231.627581018518</v>
      </c>
      <c r="D1854" s="67" t="s">
        <v>1888</v>
      </c>
      <c r="E1854" s="67" t="s">
        <v>1889</v>
      </c>
      <c r="F1854" s="1">
        <v>1</v>
      </c>
      <c r="G1854" s="63" t="str">
        <f>VLOOKUP(D1854,[2]MINDANAO!$B:$C,2,0)</f>
        <v>XR150</v>
      </c>
      <c r="H1854" s="67">
        <v>94870</v>
      </c>
      <c r="I1854" s="63" t="str">
        <f>VLOOKUP(L1854,'[3]NEW LEGEND 2026'!M:S,7,0)</f>
        <v>HONDA</v>
      </c>
      <c r="J1854" s="67" t="s">
        <v>4571</v>
      </c>
      <c r="K1854" s="67" t="s">
        <v>4572</v>
      </c>
      <c r="L1854" s="67" t="s">
        <v>406</v>
      </c>
      <c r="M1854" s="63" t="str">
        <f>VLOOKUP(D1854,'[3]NEW LEGEND 2026'!G:I,3,0)</f>
        <v>HONDA</v>
      </c>
      <c r="N1854" s="63" t="str">
        <f>VLOOKUP(D1854,'[3]NEW LEGEND 2026'!G:J,4,0)</f>
        <v>WHITE</v>
      </c>
      <c r="O1854" s="68" t="str">
        <f t="shared" si="169"/>
        <v>JUL</v>
      </c>
      <c r="P1854" s="68">
        <f t="shared" si="170"/>
        <v>28</v>
      </c>
      <c r="Q1854" s="68">
        <f t="shared" si="171"/>
        <v>2026</v>
      </c>
      <c r="R1854" s="69">
        <f t="shared" si="172"/>
        <v>-178.62758101851796</v>
      </c>
      <c r="S1854" s="69">
        <f t="shared" si="173"/>
        <v>-174.64556712962803</v>
      </c>
      <c r="T1854" s="70" t="str">
        <f t="shared" si="174"/>
        <v>1-30 DAYS</v>
      </c>
      <c r="U1854" s="70" t="str">
        <f t="shared" si="174"/>
        <v>1-30 DAYS</v>
      </c>
    </row>
    <row r="1855" spans="1:21">
      <c r="A1855" s="63" t="str">
        <f>VLOOKUP(L1855,[1]Sheet1!$N:$P,3,0)</f>
        <v>M1 MLANG</v>
      </c>
      <c r="B1855" s="66">
        <v>46231.45040509259</v>
      </c>
      <c r="C1855" s="66">
        <v>46231.629212962973</v>
      </c>
      <c r="D1855" s="67" t="s">
        <v>1345</v>
      </c>
      <c r="E1855" s="67" t="s">
        <v>1346</v>
      </c>
      <c r="F1855" s="1">
        <v>1</v>
      </c>
      <c r="G1855" s="63" t="str">
        <f>VLOOKUP(D1855,[2]MINDANAO!$B:$C,2,0)</f>
        <v>XRM MOTARD FI</v>
      </c>
      <c r="H1855" s="67">
        <v>75550</v>
      </c>
      <c r="I1855" s="63" t="str">
        <f>VLOOKUP(L1855,'[3]NEW LEGEND 2026'!M:S,7,0)</f>
        <v>MUTI</v>
      </c>
      <c r="J1855" s="67" t="s">
        <v>4573</v>
      </c>
      <c r="K1855" s="67" t="s">
        <v>4574</v>
      </c>
      <c r="L1855" s="67" t="s">
        <v>537</v>
      </c>
      <c r="M1855" s="63" t="str">
        <f>VLOOKUP(D1855,'[3]NEW LEGEND 2026'!G:I,3,0)</f>
        <v>HONDA</v>
      </c>
      <c r="N1855" s="63" t="str">
        <f>VLOOKUP(D1855,'[3]NEW LEGEND 2026'!G:J,4,0)</f>
        <v>BLACK</v>
      </c>
      <c r="O1855" s="68" t="str">
        <f t="shared" si="169"/>
        <v>JUL</v>
      </c>
      <c r="P1855" s="68">
        <f t="shared" si="170"/>
        <v>28</v>
      </c>
      <c r="Q1855" s="68">
        <f t="shared" si="171"/>
        <v>2026</v>
      </c>
      <c r="R1855" s="69">
        <f t="shared" si="172"/>
        <v>-178.62921296297282</v>
      </c>
      <c r="S1855" s="69">
        <f t="shared" si="173"/>
        <v>-178.45040509258979</v>
      </c>
      <c r="T1855" s="70" t="str">
        <f t="shared" si="174"/>
        <v>1-30 DAYS</v>
      </c>
      <c r="U1855" s="70" t="str">
        <f t="shared" si="174"/>
        <v>1-30 DAYS</v>
      </c>
    </row>
    <row r="1856" spans="1:21">
      <c r="A1856" s="63" t="str">
        <f>VLOOKUP(L1856,[1]Sheet1!$N:$P,3,0)</f>
        <v>M1 MLANG</v>
      </c>
      <c r="B1856" s="66">
        <v>46231.45040509259</v>
      </c>
      <c r="C1856" s="66">
        <v>46231.629212962973</v>
      </c>
      <c r="D1856" s="67" t="s">
        <v>2536</v>
      </c>
      <c r="E1856" s="67" t="s">
        <v>2537</v>
      </c>
      <c r="F1856" s="1">
        <v>1</v>
      </c>
      <c r="G1856" s="63" t="str">
        <f>VLOOKUP(D1856,[2]MINDANAO!$B:$C,2,0)</f>
        <v>ADV160 ABS</v>
      </c>
      <c r="H1856" s="67">
        <v>155100</v>
      </c>
      <c r="I1856" s="63" t="str">
        <f>VLOOKUP(L1856,'[3]NEW LEGEND 2026'!M:S,7,0)</f>
        <v>MUTI</v>
      </c>
      <c r="J1856" s="67" t="s">
        <v>4575</v>
      </c>
      <c r="K1856" s="67" t="s">
        <v>4576</v>
      </c>
      <c r="L1856" s="67" t="s">
        <v>537</v>
      </c>
      <c r="M1856" s="63" t="str">
        <f>VLOOKUP(D1856,'[3]NEW LEGEND 2026'!G:I,3,0)</f>
        <v>HONDA</v>
      </c>
      <c r="N1856" s="63" t="str">
        <f>VLOOKUP(D1856,'[3]NEW LEGEND 2026'!G:J,4,0)</f>
        <v>WHITE</v>
      </c>
      <c r="O1856" s="68" t="str">
        <f t="shared" si="169"/>
        <v>JUL</v>
      </c>
      <c r="P1856" s="68">
        <f t="shared" si="170"/>
        <v>28</v>
      </c>
      <c r="Q1856" s="68">
        <f t="shared" si="171"/>
        <v>2026</v>
      </c>
      <c r="R1856" s="69">
        <f t="shared" si="172"/>
        <v>-178.62921296297282</v>
      </c>
      <c r="S1856" s="69">
        <f t="shared" si="173"/>
        <v>-178.45040509258979</v>
      </c>
      <c r="T1856" s="70" t="str">
        <f t="shared" si="174"/>
        <v>1-30 DAYS</v>
      </c>
      <c r="U1856" s="70" t="str">
        <f t="shared" si="174"/>
        <v>1-30 DAYS</v>
      </c>
    </row>
    <row r="1857" spans="1:21">
      <c r="A1857" s="63" t="str">
        <f>VLOOKUP(L1857,[1]Sheet1!$N:$P,3,0)</f>
        <v>M1 ISULAN</v>
      </c>
      <c r="B1857" s="66">
        <v>46231.678032407413</v>
      </c>
      <c r="C1857" s="66">
        <v>46231.678032407413</v>
      </c>
      <c r="D1857" s="67" t="s">
        <v>1634</v>
      </c>
      <c r="E1857" s="67" t="s">
        <v>1635</v>
      </c>
      <c r="F1857" s="1">
        <v>1</v>
      </c>
      <c r="G1857" s="63" t="str">
        <f>VLOOKUP(D1857,[2]MINDANAO!$B:$C,2,0)</f>
        <v>XTZ125</v>
      </c>
      <c r="H1857" s="67">
        <v>85446</v>
      </c>
      <c r="I1857" s="63" t="str">
        <f>VLOOKUP(L1857,'[3]NEW LEGEND 2026'!M:S,7,0)</f>
        <v>MUTI</v>
      </c>
      <c r="J1857" s="67" t="s">
        <v>4577</v>
      </c>
      <c r="K1857" s="67" t="s">
        <v>4578</v>
      </c>
      <c r="L1857" s="67" t="s">
        <v>391</v>
      </c>
      <c r="M1857" s="63" t="str">
        <f>VLOOKUP(D1857,'[3]NEW LEGEND 2026'!G:I,3,0)</f>
        <v>YAMAHA</v>
      </c>
      <c r="N1857" s="63" t="str">
        <f>VLOOKUP(D1857,'[3]NEW LEGEND 2026'!G:J,4,0)</f>
        <v>BLACK</v>
      </c>
      <c r="O1857" s="68" t="str">
        <f t="shared" si="169"/>
        <v>JUL</v>
      </c>
      <c r="P1857" s="68">
        <f t="shared" si="170"/>
        <v>28</v>
      </c>
      <c r="Q1857" s="68">
        <f t="shared" si="171"/>
        <v>2026</v>
      </c>
      <c r="R1857" s="69">
        <f t="shared" si="172"/>
        <v>-178.67803240741341</v>
      </c>
      <c r="S1857" s="69">
        <f t="shared" si="173"/>
        <v>-178.67803240741341</v>
      </c>
      <c r="T1857" s="70" t="str">
        <f t="shared" si="174"/>
        <v>1-30 DAYS</v>
      </c>
      <c r="U1857" s="70" t="str">
        <f t="shared" si="174"/>
        <v>1-30 DAYS</v>
      </c>
    </row>
    <row r="1858" spans="1:21">
      <c r="A1858" s="63" t="str">
        <f>VLOOKUP(L1858,[1]Sheet1!$N:$P,3,0)</f>
        <v>M1 ISULAN</v>
      </c>
      <c r="B1858" s="66">
        <v>46231.678032407413</v>
      </c>
      <c r="C1858" s="66">
        <v>46231.678032407413</v>
      </c>
      <c r="D1858" s="67" t="s">
        <v>1634</v>
      </c>
      <c r="E1858" s="67" t="s">
        <v>1635</v>
      </c>
      <c r="F1858" s="1">
        <v>1</v>
      </c>
      <c r="G1858" s="63" t="str">
        <f>VLOOKUP(D1858,[2]MINDANAO!$B:$C,2,0)</f>
        <v>XTZ125</v>
      </c>
      <c r="H1858" s="67">
        <v>85446</v>
      </c>
      <c r="I1858" s="63" t="str">
        <f>VLOOKUP(L1858,'[3]NEW LEGEND 2026'!M:S,7,0)</f>
        <v>MUTI</v>
      </c>
      <c r="J1858" s="67" t="s">
        <v>4579</v>
      </c>
      <c r="K1858" s="67" t="s">
        <v>4580</v>
      </c>
      <c r="L1858" s="67" t="s">
        <v>391</v>
      </c>
      <c r="M1858" s="63" t="str">
        <f>VLOOKUP(D1858,'[3]NEW LEGEND 2026'!G:I,3,0)</f>
        <v>YAMAHA</v>
      </c>
      <c r="N1858" s="63" t="str">
        <f>VLOOKUP(D1858,'[3]NEW LEGEND 2026'!G:J,4,0)</f>
        <v>BLACK</v>
      </c>
      <c r="O1858" s="68" t="str">
        <f t="shared" ref="O1858:O1921" si="175">CHOOSE(MONTH(C1858),"JAN","FEB","MAR","APR","MAY","JUN","JUL","AUG","SEP","OCT","NOV","DEC")</f>
        <v>JUL</v>
      </c>
      <c r="P1858" s="68">
        <f t="shared" ref="P1858:P1921" si="176">DAY(C1858)</f>
        <v>28</v>
      </c>
      <c r="Q1858" s="68">
        <f t="shared" ref="Q1858:Q1921" si="177">YEAR(C1858)</f>
        <v>2026</v>
      </c>
      <c r="R1858" s="69">
        <f t="shared" ref="R1858:R1921" si="178">DATE(2026,1,31)-C1858</f>
        <v>-178.67803240741341</v>
      </c>
      <c r="S1858" s="69">
        <f t="shared" si="173"/>
        <v>-178.67803240741341</v>
      </c>
      <c r="T1858" s="70" t="str">
        <f t="shared" si="174"/>
        <v>1-30 DAYS</v>
      </c>
      <c r="U1858" s="70" t="str">
        <f t="shared" si="174"/>
        <v>1-30 DAYS</v>
      </c>
    </row>
    <row r="1859" spans="1:21">
      <c r="A1859" s="63" t="str">
        <f>VLOOKUP(L1859,[1]Sheet1!$N:$P,3,0)</f>
        <v>M1 BANGA</v>
      </c>
      <c r="B1859" s="66">
        <v>46231.701516203713</v>
      </c>
      <c r="C1859" s="66">
        <v>46231.701516203713</v>
      </c>
      <c r="D1859" s="67" t="s">
        <v>1634</v>
      </c>
      <c r="E1859" s="67" t="s">
        <v>1635</v>
      </c>
      <c r="F1859" s="1">
        <v>1</v>
      </c>
      <c r="G1859" s="63" t="str">
        <f>VLOOKUP(D1859,[2]MINDANAO!$B:$C,2,0)</f>
        <v>XTZ125</v>
      </c>
      <c r="H1859" s="67">
        <v>85446</v>
      </c>
      <c r="I1859" s="63" t="str">
        <f>VLOOKUP(L1859,'[3]NEW LEGEND 2026'!M:S,7,0)</f>
        <v>MUTI</v>
      </c>
      <c r="J1859" s="67" t="s">
        <v>4581</v>
      </c>
      <c r="K1859" s="67" t="s">
        <v>4582</v>
      </c>
      <c r="L1859" s="67" t="s">
        <v>394</v>
      </c>
      <c r="M1859" s="63" t="str">
        <f>VLOOKUP(D1859,'[3]NEW LEGEND 2026'!G:I,3,0)</f>
        <v>YAMAHA</v>
      </c>
      <c r="N1859" s="63" t="str">
        <f>VLOOKUP(D1859,'[3]NEW LEGEND 2026'!G:J,4,0)</f>
        <v>BLACK</v>
      </c>
      <c r="O1859" s="68" t="str">
        <f t="shared" si="175"/>
        <v>JUL</v>
      </c>
      <c r="P1859" s="68">
        <f t="shared" si="176"/>
        <v>28</v>
      </c>
      <c r="Q1859" s="68">
        <f t="shared" si="177"/>
        <v>2026</v>
      </c>
      <c r="R1859" s="69">
        <f t="shared" si="178"/>
        <v>-178.70151620371325</v>
      </c>
      <c r="S1859" s="69">
        <f t="shared" ref="S1859:S1922" si="179">DATE(2026,1,31)-B1859</f>
        <v>-178.70151620371325</v>
      </c>
      <c r="T1859" s="70" t="str">
        <f t="shared" si="174"/>
        <v>1-30 DAYS</v>
      </c>
      <c r="U1859" s="70" t="str">
        <f t="shared" si="174"/>
        <v>1-30 DAYS</v>
      </c>
    </row>
    <row r="1860" spans="1:21">
      <c r="A1860" s="63" t="str">
        <f>VLOOKUP(L1860,[1]Sheet1!$N:$P,3,0)</f>
        <v>M1 DIGOS</v>
      </c>
      <c r="B1860" s="66">
        <v>46231.633703703701</v>
      </c>
      <c r="C1860" s="66">
        <v>46232.348680555559</v>
      </c>
      <c r="D1860" s="67" t="s">
        <v>1007</v>
      </c>
      <c r="E1860" s="67" t="s">
        <v>1008</v>
      </c>
      <c r="F1860" s="1">
        <v>1</v>
      </c>
      <c r="G1860" s="63" t="str">
        <f>VLOOKUP(D1860,[2]MINDANAO!$B:$C,2,0)</f>
        <v>XRM DUAL SPORTS FI(DS)</v>
      </c>
      <c r="H1860" s="67">
        <v>70950</v>
      </c>
      <c r="I1860" s="63" t="str">
        <f>VLOOKUP(L1860,'[3]NEW LEGEND 2026'!M:S,7,0)</f>
        <v>MUTI</v>
      </c>
      <c r="J1860" s="67" t="s">
        <v>4583</v>
      </c>
      <c r="K1860" s="67" t="s">
        <v>4584</v>
      </c>
      <c r="L1860" s="67" t="s">
        <v>490</v>
      </c>
      <c r="M1860" s="63" t="str">
        <f>VLOOKUP(D1860,'[3]NEW LEGEND 2026'!G:I,3,0)</f>
        <v>HONDA</v>
      </c>
      <c r="N1860" s="63" t="str">
        <f>VLOOKUP(D1860,'[3]NEW LEGEND 2026'!G:J,4,0)</f>
        <v>BLACK</v>
      </c>
      <c r="O1860" s="68" t="str">
        <f t="shared" si="175"/>
        <v>JUL</v>
      </c>
      <c r="P1860" s="68">
        <f t="shared" si="176"/>
        <v>29</v>
      </c>
      <c r="Q1860" s="68">
        <f t="shared" si="177"/>
        <v>2026</v>
      </c>
      <c r="R1860" s="69">
        <f t="shared" si="178"/>
        <v>-179.34868055555853</v>
      </c>
      <c r="S1860" s="69">
        <f t="shared" si="179"/>
        <v>-178.63370370370103</v>
      </c>
      <c r="T1860" s="70" t="str">
        <f t="shared" si="174"/>
        <v>1-30 DAYS</v>
      </c>
      <c r="U1860" s="70" t="str">
        <f t="shared" si="174"/>
        <v>1-30 DAYS</v>
      </c>
    </row>
    <row r="1861" spans="1:21">
      <c r="A1861" s="63" t="str">
        <f>VLOOKUP(L1861,[1]Sheet1!$N:$P,3,0)</f>
        <v>M1 DIGOS</v>
      </c>
      <c r="B1861" s="66">
        <v>46231.633703703701</v>
      </c>
      <c r="C1861" s="66">
        <v>46232.348680555559</v>
      </c>
      <c r="D1861" s="67" t="s">
        <v>1007</v>
      </c>
      <c r="E1861" s="67" t="s">
        <v>1008</v>
      </c>
      <c r="F1861" s="1">
        <v>1</v>
      </c>
      <c r="G1861" s="63" t="str">
        <f>VLOOKUP(D1861,[2]MINDANAO!$B:$C,2,0)</f>
        <v>XRM DUAL SPORTS FI(DS)</v>
      </c>
      <c r="H1861" s="67">
        <v>70950</v>
      </c>
      <c r="I1861" s="63" t="str">
        <f>VLOOKUP(L1861,'[3]NEW LEGEND 2026'!M:S,7,0)</f>
        <v>MUTI</v>
      </c>
      <c r="J1861" s="67" t="s">
        <v>4585</v>
      </c>
      <c r="K1861" s="67" t="s">
        <v>4586</v>
      </c>
      <c r="L1861" s="67" t="s">
        <v>490</v>
      </c>
      <c r="M1861" s="63" t="str">
        <f>VLOOKUP(D1861,'[3]NEW LEGEND 2026'!G:I,3,0)</f>
        <v>HONDA</v>
      </c>
      <c r="N1861" s="63" t="str">
        <f>VLOOKUP(D1861,'[3]NEW LEGEND 2026'!G:J,4,0)</f>
        <v>BLACK</v>
      </c>
      <c r="O1861" s="68" t="str">
        <f t="shared" si="175"/>
        <v>JUL</v>
      </c>
      <c r="P1861" s="68">
        <f t="shared" si="176"/>
        <v>29</v>
      </c>
      <c r="Q1861" s="68">
        <f t="shared" si="177"/>
        <v>2026</v>
      </c>
      <c r="R1861" s="69">
        <f t="shared" si="178"/>
        <v>-179.34868055555853</v>
      </c>
      <c r="S1861" s="69">
        <f t="shared" si="179"/>
        <v>-178.63370370370103</v>
      </c>
      <c r="T1861" s="70" t="str">
        <f t="shared" si="174"/>
        <v>1-30 DAYS</v>
      </c>
      <c r="U1861" s="70" t="str">
        <f t="shared" si="174"/>
        <v>1-30 DAYS</v>
      </c>
    </row>
    <row r="1862" spans="1:21">
      <c r="A1862" s="63" t="str">
        <f>VLOOKUP(L1862,[1]Sheet1!$N:$P,3,0)</f>
        <v>M1 ISULAN</v>
      </c>
      <c r="B1862" s="66">
        <v>46231.472037037027</v>
      </c>
      <c r="C1862" s="66">
        <v>46232.377534722233</v>
      </c>
      <c r="D1862" s="67" t="s">
        <v>1273</v>
      </c>
      <c r="E1862" s="67" t="s">
        <v>1274</v>
      </c>
      <c r="F1862" s="1">
        <v>1</v>
      </c>
      <c r="G1862" s="63" t="str">
        <f>VLOOKUP(D1862,[2]MINDANAO!$B:$C,2,0)</f>
        <v>BEAT FI PREM</v>
      </c>
      <c r="H1862" s="67">
        <v>72808</v>
      </c>
      <c r="I1862" s="63" t="str">
        <f>VLOOKUP(L1862,'[3]NEW LEGEND 2026'!M:S,7,0)</f>
        <v>MUTI</v>
      </c>
      <c r="J1862" s="67" t="s">
        <v>4587</v>
      </c>
      <c r="K1862" s="67" t="s">
        <v>4588</v>
      </c>
      <c r="L1862" s="67" t="s">
        <v>391</v>
      </c>
      <c r="M1862" s="63" t="str">
        <f>VLOOKUP(D1862,'[3]NEW LEGEND 2026'!G:I,3,0)</f>
        <v>HONDA</v>
      </c>
      <c r="N1862" s="63" t="str">
        <f>VLOOKUP(D1862,'[3]NEW LEGEND 2026'!G:J,4,0)</f>
        <v>GRAY</v>
      </c>
      <c r="O1862" s="68" t="str">
        <f t="shared" si="175"/>
        <v>JUL</v>
      </c>
      <c r="P1862" s="68">
        <f t="shared" si="176"/>
        <v>29</v>
      </c>
      <c r="Q1862" s="68">
        <f t="shared" si="177"/>
        <v>2026</v>
      </c>
      <c r="R1862" s="69">
        <f t="shared" si="178"/>
        <v>-179.37753472223267</v>
      </c>
      <c r="S1862" s="69">
        <f t="shared" si="179"/>
        <v>-178.47203703702689</v>
      </c>
      <c r="T1862" s="70" t="str">
        <f t="shared" si="174"/>
        <v>1-30 DAYS</v>
      </c>
      <c r="U1862" s="70" t="str">
        <f t="shared" si="174"/>
        <v>1-30 DAYS</v>
      </c>
    </row>
    <row r="1863" spans="1:21">
      <c r="A1863" s="63" t="str">
        <f>VLOOKUP(L1863,[1]Sheet1!$N:$P,3,0)</f>
        <v>M1 ISULAN</v>
      </c>
      <c r="B1863" s="66">
        <v>45966.668726851851</v>
      </c>
      <c r="C1863" s="66">
        <v>46232.377534722233</v>
      </c>
      <c r="D1863" s="67" t="s">
        <v>1060</v>
      </c>
      <c r="E1863" s="67" t="s">
        <v>1061</v>
      </c>
      <c r="F1863" s="1">
        <v>1</v>
      </c>
      <c r="G1863" s="63" t="str">
        <f>VLOOKUP(D1863,[2]MINDANAO!$B:$C,2,0)</f>
        <v>MIO AEROX S 155</v>
      </c>
      <c r="H1863" s="67">
        <v>152427</v>
      </c>
      <c r="I1863" s="63" t="str">
        <f>VLOOKUP(L1863,'[3]NEW LEGEND 2026'!M:S,7,0)</f>
        <v>MUTI</v>
      </c>
      <c r="J1863" s="67" t="s">
        <v>4589</v>
      </c>
      <c r="K1863" s="67" t="s">
        <v>4590</v>
      </c>
      <c r="L1863" s="67" t="s">
        <v>391</v>
      </c>
      <c r="M1863" s="63" t="str">
        <f>VLOOKUP(D1863,'[3]NEW LEGEND 2026'!G:I,3,0)</f>
        <v>YAMAHA</v>
      </c>
      <c r="N1863" s="63" t="str">
        <f>VLOOKUP(D1863,'[3]NEW LEGEND 2026'!G:J,4,0)</f>
        <v>MATTE BLUE</v>
      </c>
      <c r="O1863" s="68" t="str">
        <f t="shared" si="175"/>
        <v>JUL</v>
      </c>
      <c r="P1863" s="68">
        <f t="shared" si="176"/>
        <v>29</v>
      </c>
      <c r="Q1863" s="68">
        <f t="shared" si="177"/>
        <v>2026</v>
      </c>
      <c r="R1863" s="69">
        <f t="shared" si="178"/>
        <v>-179.37753472223267</v>
      </c>
      <c r="S1863" s="69">
        <f t="shared" si="179"/>
        <v>86.331273148149194</v>
      </c>
      <c r="T1863" s="70" t="str">
        <f t="shared" si="174"/>
        <v>1-30 DAYS</v>
      </c>
      <c r="U1863" s="70" t="str">
        <f t="shared" si="174"/>
        <v>61-90 DAYS</v>
      </c>
    </row>
    <row r="1864" spans="1:21">
      <c r="A1864" s="63" t="str">
        <f>VLOOKUP(L1864,[1]Sheet1!$N:$P,3,0)</f>
        <v>M1 KIDAPAWAN</v>
      </c>
      <c r="B1864" s="66">
        <v>45964.664687500001</v>
      </c>
      <c r="C1864" s="66">
        <v>46232.395486111112</v>
      </c>
      <c r="D1864" s="67" t="s">
        <v>1060</v>
      </c>
      <c r="E1864" s="67" t="s">
        <v>1061</v>
      </c>
      <c r="F1864" s="1">
        <v>1</v>
      </c>
      <c r="G1864" s="63" t="str">
        <f>VLOOKUP(D1864,[2]MINDANAO!$B:$C,2,0)</f>
        <v>MIO AEROX S 155</v>
      </c>
      <c r="H1864" s="67">
        <v>152427</v>
      </c>
      <c r="I1864" s="63" t="str">
        <f>VLOOKUP(L1864,'[3]NEW LEGEND 2026'!M:S,7,0)</f>
        <v>MUTI</v>
      </c>
      <c r="J1864" s="67" t="s">
        <v>4591</v>
      </c>
      <c r="K1864" s="67" t="s">
        <v>4592</v>
      </c>
      <c r="L1864" s="67" t="s">
        <v>503</v>
      </c>
      <c r="M1864" s="63" t="str">
        <f>VLOOKUP(D1864,'[3]NEW LEGEND 2026'!G:I,3,0)</f>
        <v>YAMAHA</v>
      </c>
      <c r="N1864" s="63" t="str">
        <f>VLOOKUP(D1864,'[3]NEW LEGEND 2026'!G:J,4,0)</f>
        <v>MATTE BLUE</v>
      </c>
      <c r="O1864" s="68" t="str">
        <f t="shared" si="175"/>
        <v>JUL</v>
      </c>
      <c r="P1864" s="68">
        <f t="shared" si="176"/>
        <v>29</v>
      </c>
      <c r="Q1864" s="68">
        <f t="shared" si="177"/>
        <v>2026</v>
      </c>
      <c r="R1864" s="69">
        <f t="shared" si="178"/>
        <v>-179.3954861111124</v>
      </c>
      <c r="S1864" s="69">
        <f t="shared" si="179"/>
        <v>88.335312499999418</v>
      </c>
      <c r="T1864" s="70" t="str">
        <f t="shared" si="174"/>
        <v>1-30 DAYS</v>
      </c>
      <c r="U1864" s="70" t="str">
        <f t="shared" si="174"/>
        <v>61-90 DAYS</v>
      </c>
    </row>
    <row r="1865" spans="1:21">
      <c r="A1865" s="63" t="str">
        <f>VLOOKUP(L1865,[1]Sheet1!$N:$P,3,0)</f>
        <v>M1 KIDAPAWAN</v>
      </c>
      <c r="B1865" s="66">
        <v>46231.45040509259</v>
      </c>
      <c r="C1865" s="66">
        <v>46232.395486111112</v>
      </c>
      <c r="D1865" s="67" t="s">
        <v>604</v>
      </c>
      <c r="E1865" s="67" t="s">
        <v>605</v>
      </c>
      <c r="F1865" s="1">
        <v>1</v>
      </c>
      <c r="G1865" s="63" t="str">
        <f>VLOOKUP(D1865,[2]MINDANAO!$B:$C,2,0)</f>
        <v>XRM OFFROAD FI(DSX)</v>
      </c>
      <c r="H1865" s="67">
        <v>72378</v>
      </c>
      <c r="I1865" s="63" t="str">
        <f>VLOOKUP(L1865,'[3]NEW LEGEND 2026'!M:S,7,0)</f>
        <v>MUTI</v>
      </c>
      <c r="J1865" s="67" t="s">
        <v>4593</v>
      </c>
      <c r="K1865" s="67" t="s">
        <v>4594</v>
      </c>
      <c r="L1865" s="67" t="s">
        <v>503</v>
      </c>
      <c r="M1865" s="63" t="str">
        <f>VLOOKUP(D1865,'[3]NEW LEGEND 2026'!G:I,3,0)</f>
        <v>HONDA</v>
      </c>
      <c r="N1865" s="63" t="str">
        <f>VLOOKUP(D1865,'[3]NEW LEGEND 2026'!G:J,4,0)</f>
        <v>WHITE/BLUE</v>
      </c>
      <c r="O1865" s="68" t="str">
        <f t="shared" si="175"/>
        <v>JUL</v>
      </c>
      <c r="P1865" s="68">
        <f t="shared" si="176"/>
        <v>29</v>
      </c>
      <c r="Q1865" s="68">
        <f t="shared" si="177"/>
        <v>2026</v>
      </c>
      <c r="R1865" s="69">
        <f t="shared" si="178"/>
        <v>-179.3954861111124</v>
      </c>
      <c r="S1865" s="69">
        <f t="shared" si="179"/>
        <v>-178.45040509258979</v>
      </c>
      <c r="T1865" s="70" t="str">
        <f t="shared" si="174"/>
        <v>1-30 DAYS</v>
      </c>
      <c r="U1865" s="70" t="str">
        <f t="shared" si="174"/>
        <v>1-30 DAYS</v>
      </c>
    </row>
    <row r="1866" spans="1:21">
      <c r="A1866" s="63" t="str">
        <f>VLOOKUP(L1866,[1]Sheet1!$N:$P,3,0)</f>
        <v>M1 KIDAPAWAN</v>
      </c>
      <c r="B1866" s="66">
        <v>46231.45040509259</v>
      </c>
      <c r="C1866" s="66">
        <v>46232.395486111112</v>
      </c>
      <c r="D1866" s="67" t="s">
        <v>604</v>
      </c>
      <c r="E1866" s="67" t="s">
        <v>605</v>
      </c>
      <c r="F1866" s="1">
        <v>1</v>
      </c>
      <c r="G1866" s="63" t="str">
        <f>VLOOKUP(D1866,[2]MINDANAO!$B:$C,2,0)</f>
        <v>XRM OFFROAD FI(DSX)</v>
      </c>
      <c r="H1866" s="67">
        <v>72378</v>
      </c>
      <c r="I1866" s="63" t="str">
        <f>VLOOKUP(L1866,'[3]NEW LEGEND 2026'!M:S,7,0)</f>
        <v>MUTI</v>
      </c>
      <c r="J1866" s="67" t="s">
        <v>4595</v>
      </c>
      <c r="K1866" s="67" t="s">
        <v>4596</v>
      </c>
      <c r="L1866" s="67" t="s">
        <v>503</v>
      </c>
      <c r="M1866" s="63" t="str">
        <f>VLOOKUP(D1866,'[3]NEW LEGEND 2026'!G:I,3,0)</f>
        <v>HONDA</v>
      </c>
      <c r="N1866" s="63" t="str">
        <f>VLOOKUP(D1866,'[3]NEW LEGEND 2026'!G:J,4,0)</f>
        <v>WHITE/BLUE</v>
      </c>
      <c r="O1866" s="68" t="str">
        <f t="shared" si="175"/>
        <v>JUL</v>
      </c>
      <c r="P1866" s="68">
        <f t="shared" si="176"/>
        <v>29</v>
      </c>
      <c r="Q1866" s="68">
        <f t="shared" si="177"/>
        <v>2026</v>
      </c>
      <c r="R1866" s="69">
        <f t="shared" si="178"/>
        <v>-179.3954861111124</v>
      </c>
      <c r="S1866" s="69">
        <f t="shared" si="179"/>
        <v>-178.45040509258979</v>
      </c>
      <c r="T1866" s="70" t="str">
        <f t="shared" si="174"/>
        <v>1-30 DAYS</v>
      </c>
      <c r="U1866" s="70" t="str">
        <f t="shared" si="174"/>
        <v>1-30 DAYS</v>
      </c>
    </row>
    <row r="1867" spans="1:21">
      <c r="A1867" s="63" t="str">
        <f>VLOOKUP(L1867,[1]Sheet1!$N:$P,3,0)</f>
        <v>M1 HONDA ISULAN</v>
      </c>
      <c r="B1867" s="66">
        <v>46232.415625000001</v>
      </c>
      <c r="C1867" s="66">
        <v>46232.436967592592</v>
      </c>
      <c r="D1867" s="67" t="s">
        <v>1194</v>
      </c>
      <c r="E1867" s="67" t="s">
        <v>1195</v>
      </c>
      <c r="F1867" s="1">
        <v>1</v>
      </c>
      <c r="G1867" s="63" t="str">
        <f>VLOOKUP(D1867,[2]MINDANAO!$B:$C,2,0)</f>
        <v>ADV160</v>
      </c>
      <c r="H1867" s="67">
        <v>157558</v>
      </c>
      <c r="I1867" s="63" t="str">
        <f>VLOOKUP(L1867,'[3]NEW LEGEND 2026'!M:S,7,0)</f>
        <v>HONDA</v>
      </c>
      <c r="J1867" s="67" t="s">
        <v>4597</v>
      </c>
      <c r="K1867" s="67" t="s">
        <v>4598</v>
      </c>
      <c r="L1867" s="67" t="s">
        <v>406</v>
      </c>
      <c r="M1867" s="63" t="str">
        <f>VLOOKUP(D1867,'[3]NEW LEGEND 2026'!G:I,3,0)</f>
        <v>HONDA</v>
      </c>
      <c r="N1867" s="63" t="str">
        <f>VLOOKUP(D1867,'[3]NEW LEGEND 2026'!G:J,4,0)</f>
        <v>RED/BLACK</v>
      </c>
      <c r="O1867" s="68" t="str">
        <f t="shared" si="175"/>
        <v>JUL</v>
      </c>
      <c r="P1867" s="68">
        <f t="shared" si="176"/>
        <v>29</v>
      </c>
      <c r="Q1867" s="68">
        <f t="shared" si="177"/>
        <v>2026</v>
      </c>
      <c r="R1867" s="69">
        <f t="shared" si="178"/>
        <v>-179.43696759259183</v>
      </c>
      <c r="S1867" s="69">
        <f t="shared" si="179"/>
        <v>-179.41562500000146</v>
      </c>
      <c r="T1867" s="70" t="str">
        <f t="shared" si="174"/>
        <v>1-30 DAYS</v>
      </c>
      <c r="U1867" s="70" t="str">
        <f t="shared" si="174"/>
        <v>1-30 DAYS</v>
      </c>
    </row>
    <row r="1868" spans="1:21">
      <c r="A1868" s="63" t="str">
        <f>VLOOKUP(L1868,[1]Sheet1!$N:$P,3,0)</f>
        <v>M1 TACURONG</v>
      </c>
      <c r="B1868" s="66">
        <v>46232.43818287037</v>
      </c>
      <c r="C1868" s="66">
        <v>46232.443240740737</v>
      </c>
      <c r="D1868" s="67" t="s">
        <v>2407</v>
      </c>
      <c r="E1868" s="67" t="s">
        <v>2408</v>
      </c>
      <c r="F1868" s="1">
        <v>1</v>
      </c>
      <c r="G1868" s="63" t="str">
        <f>VLOOKUP(D1868,[2]MINDANAO!$B:$C,2,0)</f>
        <v>CLICK160 FI</v>
      </c>
      <c r="H1868" s="67">
        <v>104990</v>
      </c>
      <c r="I1868" s="63" t="str">
        <f>VLOOKUP(L1868,'[3]NEW LEGEND 2026'!M:S,7,0)</f>
        <v>MUTI</v>
      </c>
      <c r="J1868" s="67" t="s">
        <v>4599</v>
      </c>
      <c r="K1868" s="67" t="s">
        <v>4600</v>
      </c>
      <c r="L1868" s="67" t="s">
        <v>386</v>
      </c>
      <c r="M1868" s="63" t="str">
        <f>VLOOKUP(D1868,'[3]NEW LEGEND 2026'!G:I,3,0)</f>
        <v>HONDA</v>
      </c>
      <c r="N1868" s="63" t="str">
        <f>VLOOKUP(D1868,'[3]NEW LEGEND 2026'!G:J,4,0)</f>
        <v>BLACK</v>
      </c>
      <c r="O1868" s="68" t="str">
        <f t="shared" si="175"/>
        <v>JUL</v>
      </c>
      <c r="P1868" s="68">
        <f t="shared" si="176"/>
        <v>29</v>
      </c>
      <c r="Q1868" s="68">
        <f t="shared" si="177"/>
        <v>2026</v>
      </c>
      <c r="R1868" s="69">
        <f t="shared" si="178"/>
        <v>-179.44324074073666</v>
      </c>
      <c r="S1868" s="69">
        <f t="shared" si="179"/>
        <v>-179.43818287036993</v>
      </c>
      <c r="T1868" s="70" t="str">
        <f t="shared" si="174"/>
        <v>1-30 DAYS</v>
      </c>
      <c r="U1868" s="70" t="str">
        <f t="shared" si="174"/>
        <v>1-30 DAYS</v>
      </c>
    </row>
    <row r="1869" spans="1:21">
      <c r="A1869" s="63" t="str">
        <f>VLOOKUP(L1869,[1]Sheet1!$N:$P,3,0)</f>
        <v>M2 CALINAN</v>
      </c>
      <c r="B1869" s="66">
        <v>46231.665636574071</v>
      </c>
      <c r="C1869" s="66">
        <v>46232.465960648151</v>
      </c>
      <c r="D1869" s="67" t="s">
        <v>1007</v>
      </c>
      <c r="E1869" s="67" t="s">
        <v>1008</v>
      </c>
      <c r="F1869" s="1">
        <v>1</v>
      </c>
      <c r="G1869" s="63" t="str">
        <f>VLOOKUP(D1869,[2]MINDANAO!$B:$C,2,0)</f>
        <v>XRM DUAL SPORTS FI(DS)</v>
      </c>
      <c r="H1869" s="67">
        <v>70950</v>
      </c>
      <c r="I1869" s="63" t="str">
        <f>VLOOKUP(L1869,'[3]NEW LEGEND 2026'!M:S,7,0)</f>
        <v>ULTIMATE</v>
      </c>
      <c r="J1869" s="67" t="s">
        <v>4601</v>
      </c>
      <c r="K1869" s="67" t="s">
        <v>4602</v>
      </c>
      <c r="L1869" s="67" t="s">
        <v>871</v>
      </c>
      <c r="M1869" s="63" t="str">
        <f>VLOOKUP(D1869,'[3]NEW LEGEND 2026'!G:I,3,0)</f>
        <v>HONDA</v>
      </c>
      <c r="N1869" s="63" t="str">
        <f>VLOOKUP(D1869,'[3]NEW LEGEND 2026'!G:J,4,0)</f>
        <v>BLACK</v>
      </c>
      <c r="O1869" s="68" t="str">
        <f t="shared" si="175"/>
        <v>JUL</v>
      </c>
      <c r="P1869" s="68">
        <f t="shared" si="176"/>
        <v>29</v>
      </c>
      <c r="Q1869" s="68">
        <f t="shared" si="177"/>
        <v>2026</v>
      </c>
      <c r="R1869" s="69">
        <f t="shared" si="178"/>
        <v>-179.46596064815094</v>
      </c>
      <c r="S1869" s="69">
        <f t="shared" si="179"/>
        <v>-178.66563657407096</v>
      </c>
      <c r="T1869" s="70" t="str">
        <f t="shared" si="174"/>
        <v>1-30 DAYS</v>
      </c>
      <c r="U1869" s="70" t="str">
        <f t="shared" si="174"/>
        <v>1-30 DAYS</v>
      </c>
    </row>
    <row r="1870" spans="1:21">
      <c r="A1870" s="63" t="str">
        <f>VLOOKUP(L1870,[1]Sheet1!$N:$P,3,0)</f>
        <v>M2 TAGUM 2</v>
      </c>
      <c r="B1870" s="66">
        <v>46232.542233796303</v>
      </c>
      <c r="C1870" s="66">
        <v>46232.542222222219</v>
      </c>
      <c r="D1870" s="67" t="s">
        <v>1516</v>
      </c>
      <c r="E1870" s="67" t="s">
        <v>1517</v>
      </c>
      <c r="F1870" s="1">
        <v>1</v>
      </c>
      <c r="G1870" s="63" t="str">
        <f>VLOOKUP(D1870,[2]MINDANAO!$B:$C,2,0)</f>
        <v>BAJAJ RE 4S FI</v>
      </c>
      <c r="H1870" s="67">
        <v>187000</v>
      </c>
      <c r="I1870" s="63" t="str">
        <f>VLOOKUP(L1870,'[3]NEW LEGEND 2026'!M:S,7,0)</f>
        <v>ULTIMATE</v>
      </c>
      <c r="J1870" s="67" t="s">
        <v>4603</v>
      </c>
      <c r="K1870" s="67" t="s">
        <v>4604</v>
      </c>
      <c r="L1870" s="67" t="s">
        <v>747</v>
      </c>
      <c r="M1870" s="63" t="str">
        <f>VLOOKUP(D1870,'[3]NEW LEGEND 2026'!G:I,3,0)</f>
        <v>TRIMOTORS</v>
      </c>
      <c r="N1870" s="63" t="str">
        <f>VLOOKUP(D1870,'[3]NEW LEGEND 2026'!G:J,4,0)</f>
        <v>WHITE</v>
      </c>
      <c r="O1870" s="68" t="str">
        <f t="shared" si="175"/>
        <v>JUL</v>
      </c>
      <c r="P1870" s="68">
        <f t="shared" si="176"/>
        <v>29</v>
      </c>
      <c r="Q1870" s="68">
        <f t="shared" si="177"/>
        <v>2026</v>
      </c>
      <c r="R1870" s="69">
        <f t="shared" si="178"/>
        <v>-179.5422222222187</v>
      </c>
      <c r="S1870" s="69">
        <f t="shared" si="179"/>
        <v>-179.54223379630275</v>
      </c>
      <c r="T1870" s="70" t="str">
        <f t="shared" si="174"/>
        <v>1-30 DAYS</v>
      </c>
      <c r="U1870" s="70" t="str">
        <f t="shared" si="174"/>
        <v>1-30 DAYS</v>
      </c>
    </row>
    <row r="1871" spans="1:21">
      <c r="A1871" s="63" t="str">
        <f>VLOOKUP(L1871,[1]Sheet1!$N:$P,3,0)</f>
        <v>M2 BULUA</v>
      </c>
      <c r="B1871" s="66">
        <v>45677.700925925928</v>
      </c>
      <c r="C1871" s="66">
        <v>46232.561388888891</v>
      </c>
      <c r="D1871" s="67" t="s">
        <v>1054</v>
      </c>
      <c r="E1871" s="67" t="s">
        <v>1055</v>
      </c>
      <c r="F1871" s="1">
        <v>1</v>
      </c>
      <c r="G1871" s="63" t="str">
        <f>VLOOKUP(D1871,[2]MINDANAO!$B:$C,2,0)</f>
        <v>MIO GEAR S</v>
      </c>
      <c r="H1871" s="67">
        <v>78492</v>
      </c>
      <c r="I1871" s="63" t="str">
        <f>VLOOKUP(L1871,'[3]NEW LEGEND 2026'!M:S,7,0)</f>
        <v>ULTIMATE</v>
      </c>
      <c r="J1871" s="67" t="s">
        <v>4605</v>
      </c>
      <c r="K1871" s="67" t="s">
        <v>4606</v>
      </c>
      <c r="L1871" s="67" t="s">
        <v>699</v>
      </c>
      <c r="M1871" s="63" t="str">
        <f>VLOOKUP(D1871,'[3]NEW LEGEND 2026'!G:I,3,0)</f>
        <v>YAMAHA</v>
      </c>
      <c r="N1871" s="63" t="str">
        <f>VLOOKUP(D1871,'[3]NEW LEGEND 2026'!G:J,4,0)</f>
        <v>MATTE BLACK</v>
      </c>
      <c r="O1871" s="68" t="str">
        <f t="shared" si="175"/>
        <v>JUL</v>
      </c>
      <c r="P1871" s="68">
        <f t="shared" si="176"/>
        <v>29</v>
      </c>
      <c r="Q1871" s="68">
        <f t="shared" si="177"/>
        <v>2026</v>
      </c>
      <c r="R1871" s="69">
        <f t="shared" si="178"/>
        <v>-179.56138888889109</v>
      </c>
      <c r="S1871" s="69">
        <f t="shared" si="179"/>
        <v>375.29907407407154</v>
      </c>
      <c r="T1871" s="70" t="str">
        <f t="shared" si="174"/>
        <v>1-30 DAYS</v>
      </c>
      <c r="U1871" s="70" t="str">
        <f t="shared" si="174"/>
        <v>91 DAYS UP</v>
      </c>
    </row>
    <row r="1872" spans="1:21">
      <c r="A1872" s="63" t="str">
        <f>VLOOKUP(L1872,[1]Sheet1!$N:$P,3,0)</f>
        <v>M2 BULUA</v>
      </c>
      <c r="B1872" s="66">
        <v>46232.465370370373</v>
      </c>
      <c r="C1872" s="66">
        <v>46232.563275462962</v>
      </c>
      <c r="D1872" s="67" t="s">
        <v>1054</v>
      </c>
      <c r="E1872" s="67" t="s">
        <v>1055</v>
      </c>
      <c r="F1872" s="1">
        <v>1</v>
      </c>
      <c r="G1872" s="63" t="str">
        <f>VLOOKUP(D1872,[2]MINDANAO!$B:$C,2,0)</f>
        <v>MIO GEAR S</v>
      </c>
      <c r="H1872" s="67">
        <v>78492</v>
      </c>
      <c r="I1872" s="63" t="str">
        <f>VLOOKUP(L1872,'[3]NEW LEGEND 2026'!M:S,7,0)</f>
        <v>ULTIMATE</v>
      </c>
      <c r="J1872" s="67" t="s">
        <v>4607</v>
      </c>
      <c r="K1872" s="67" t="s">
        <v>4608</v>
      </c>
      <c r="L1872" s="67" t="s">
        <v>699</v>
      </c>
      <c r="M1872" s="63" t="str">
        <f>VLOOKUP(D1872,'[3]NEW LEGEND 2026'!G:I,3,0)</f>
        <v>YAMAHA</v>
      </c>
      <c r="N1872" s="63" t="str">
        <f>VLOOKUP(D1872,'[3]NEW LEGEND 2026'!G:J,4,0)</f>
        <v>MATTE BLACK</v>
      </c>
      <c r="O1872" s="68" t="str">
        <f t="shared" si="175"/>
        <v>JUL</v>
      </c>
      <c r="P1872" s="68">
        <f t="shared" si="176"/>
        <v>29</v>
      </c>
      <c r="Q1872" s="68">
        <f t="shared" si="177"/>
        <v>2026</v>
      </c>
      <c r="R1872" s="69">
        <f t="shared" si="178"/>
        <v>-179.56327546296234</v>
      </c>
      <c r="S1872" s="69">
        <f t="shared" si="179"/>
        <v>-179.46537037037342</v>
      </c>
      <c r="T1872" s="70" t="str">
        <f t="shared" si="174"/>
        <v>1-30 DAYS</v>
      </c>
      <c r="U1872" s="70" t="str">
        <f t="shared" si="174"/>
        <v>1-30 DAYS</v>
      </c>
    </row>
    <row r="1873" spans="1:21">
      <c r="A1873" s="63" t="str">
        <f>VLOOKUP(L1873,[1]Sheet1!$N:$P,3,0)</f>
        <v>GREATWALL</v>
      </c>
      <c r="B1873" s="66">
        <v>46232.565486111111</v>
      </c>
      <c r="C1873" s="66">
        <v>46232.565474537027</v>
      </c>
      <c r="D1873" s="67" t="s">
        <v>966</v>
      </c>
      <c r="E1873" s="67" t="s">
        <v>967</v>
      </c>
      <c r="F1873" s="1">
        <v>1</v>
      </c>
      <c r="G1873" s="63" t="str">
        <f>VLOOKUP(D1873,[2]MINDANAO!$B:$C,2,0)</f>
        <v>TMX150 SUPREMO</v>
      </c>
      <c r="H1873" s="67">
        <v>76598</v>
      </c>
      <c r="I1873" s="63" t="str">
        <f>VLOOKUP(L1873,'[3]NEW LEGEND 2026'!M:S,7,0)</f>
        <v>HONDA</v>
      </c>
      <c r="J1873" s="67" t="s">
        <v>4609</v>
      </c>
      <c r="K1873" s="67" t="s">
        <v>4610</v>
      </c>
      <c r="L1873" s="67" t="s">
        <v>1231</v>
      </c>
      <c r="M1873" s="63" t="str">
        <f>VLOOKUP(D1873,'[3]NEW LEGEND 2026'!G:I,3,0)</f>
        <v>HONDA</v>
      </c>
      <c r="N1873" s="63" t="str">
        <f>VLOOKUP(D1873,'[3]NEW LEGEND 2026'!G:J,4,0)</f>
        <v>RED</v>
      </c>
      <c r="O1873" s="68" t="str">
        <f t="shared" si="175"/>
        <v>JUL</v>
      </c>
      <c r="P1873" s="68">
        <f t="shared" si="176"/>
        <v>29</v>
      </c>
      <c r="Q1873" s="68">
        <f t="shared" si="177"/>
        <v>2026</v>
      </c>
      <c r="R1873" s="69">
        <f t="shared" si="178"/>
        <v>-179.5654745370266</v>
      </c>
      <c r="S1873" s="69">
        <f t="shared" si="179"/>
        <v>-179.56548611111066</v>
      </c>
      <c r="T1873" s="70" t="str">
        <f t="shared" si="174"/>
        <v>1-30 DAYS</v>
      </c>
      <c r="U1873" s="70" t="str">
        <f t="shared" si="174"/>
        <v>1-30 DAYS</v>
      </c>
    </row>
    <row r="1874" spans="1:21">
      <c r="A1874" s="63" t="str">
        <f>VLOOKUP(L1874,[1]Sheet1!$N:$P,3,0)</f>
        <v>GREATWALL</v>
      </c>
      <c r="B1874" s="66">
        <v>46232.565486111111</v>
      </c>
      <c r="C1874" s="66">
        <v>46232.565474537027</v>
      </c>
      <c r="D1874" s="67" t="s">
        <v>966</v>
      </c>
      <c r="E1874" s="67" t="s">
        <v>967</v>
      </c>
      <c r="F1874" s="1">
        <v>1</v>
      </c>
      <c r="G1874" s="63" t="str">
        <f>VLOOKUP(D1874,[2]MINDANAO!$B:$C,2,0)</f>
        <v>TMX150 SUPREMO</v>
      </c>
      <c r="H1874" s="67">
        <v>76598</v>
      </c>
      <c r="I1874" s="63" t="str">
        <f>VLOOKUP(L1874,'[3]NEW LEGEND 2026'!M:S,7,0)</f>
        <v>HONDA</v>
      </c>
      <c r="J1874" s="67" t="s">
        <v>4611</v>
      </c>
      <c r="K1874" s="67" t="s">
        <v>4612</v>
      </c>
      <c r="L1874" s="67" t="s">
        <v>1231</v>
      </c>
      <c r="M1874" s="63" t="str">
        <f>VLOOKUP(D1874,'[3]NEW LEGEND 2026'!G:I,3,0)</f>
        <v>HONDA</v>
      </c>
      <c r="N1874" s="63" t="str">
        <f>VLOOKUP(D1874,'[3]NEW LEGEND 2026'!G:J,4,0)</f>
        <v>RED</v>
      </c>
      <c r="O1874" s="68" t="str">
        <f t="shared" si="175"/>
        <v>JUL</v>
      </c>
      <c r="P1874" s="68">
        <f t="shared" si="176"/>
        <v>29</v>
      </c>
      <c r="Q1874" s="68">
        <f t="shared" si="177"/>
        <v>2026</v>
      </c>
      <c r="R1874" s="69">
        <f t="shared" si="178"/>
        <v>-179.5654745370266</v>
      </c>
      <c r="S1874" s="69">
        <f t="shared" si="179"/>
        <v>-179.56548611111066</v>
      </c>
      <c r="T1874" s="70" t="str">
        <f t="shared" ref="T1874:U1937" si="180">IF(R1874&lt;=30,"1-30 DAYS",IF(R1874&lt;=60,"31-60 DAYS",IF(R1874&lt;=90,"61-90 DAYS","91 DAYS UP")))</f>
        <v>1-30 DAYS</v>
      </c>
      <c r="U1874" s="70" t="str">
        <f t="shared" si="180"/>
        <v>1-30 DAYS</v>
      </c>
    </row>
    <row r="1875" spans="1:21">
      <c r="A1875" s="63" t="str">
        <f>VLOOKUP(L1875,[1]Sheet1!$N:$P,3,0)</f>
        <v>GREATWALL</v>
      </c>
      <c r="B1875" s="66">
        <v>46232.565486111111</v>
      </c>
      <c r="C1875" s="66">
        <v>46232.565474537027</v>
      </c>
      <c r="D1875" s="67" t="s">
        <v>966</v>
      </c>
      <c r="E1875" s="67" t="s">
        <v>967</v>
      </c>
      <c r="F1875" s="1">
        <v>1</v>
      </c>
      <c r="G1875" s="63" t="str">
        <f>VLOOKUP(D1875,[2]MINDANAO!$B:$C,2,0)</f>
        <v>TMX150 SUPREMO</v>
      </c>
      <c r="H1875" s="67">
        <v>76598</v>
      </c>
      <c r="I1875" s="63" t="str">
        <f>VLOOKUP(L1875,'[3]NEW LEGEND 2026'!M:S,7,0)</f>
        <v>HONDA</v>
      </c>
      <c r="J1875" s="67" t="s">
        <v>4613</v>
      </c>
      <c r="K1875" s="67" t="s">
        <v>4614</v>
      </c>
      <c r="L1875" s="67" t="s">
        <v>1231</v>
      </c>
      <c r="M1875" s="63" t="str">
        <f>VLOOKUP(D1875,'[3]NEW LEGEND 2026'!G:I,3,0)</f>
        <v>HONDA</v>
      </c>
      <c r="N1875" s="63" t="str">
        <f>VLOOKUP(D1875,'[3]NEW LEGEND 2026'!G:J,4,0)</f>
        <v>RED</v>
      </c>
      <c r="O1875" s="68" t="str">
        <f t="shared" si="175"/>
        <v>JUL</v>
      </c>
      <c r="P1875" s="68">
        <f t="shared" si="176"/>
        <v>29</v>
      </c>
      <c r="Q1875" s="68">
        <f t="shared" si="177"/>
        <v>2026</v>
      </c>
      <c r="R1875" s="69">
        <f t="shared" si="178"/>
        <v>-179.5654745370266</v>
      </c>
      <c r="S1875" s="69">
        <f t="shared" si="179"/>
        <v>-179.56548611111066</v>
      </c>
      <c r="T1875" s="70" t="str">
        <f t="shared" si="180"/>
        <v>1-30 DAYS</v>
      </c>
      <c r="U1875" s="70" t="str">
        <f t="shared" si="180"/>
        <v>1-30 DAYS</v>
      </c>
    </row>
    <row r="1876" spans="1:21">
      <c r="A1876" s="63" t="str">
        <f>VLOOKUP(L1876,[1]Sheet1!$N:$P,3,0)</f>
        <v>GREATWALL</v>
      </c>
      <c r="B1876" s="66">
        <v>46232.565486111111</v>
      </c>
      <c r="C1876" s="66">
        <v>46232.565474537027</v>
      </c>
      <c r="D1876" s="67" t="s">
        <v>966</v>
      </c>
      <c r="E1876" s="67" t="s">
        <v>967</v>
      </c>
      <c r="F1876" s="1">
        <v>1</v>
      </c>
      <c r="G1876" s="63" t="str">
        <f>VLOOKUP(D1876,[2]MINDANAO!$B:$C,2,0)</f>
        <v>TMX150 SUPREMO</v>
      </c>
      <c r="H1876" s="67">
        <v>76598</v>
      </c>
      <c r="I1876" s="63" t="str">
        <f>VLOOKUP(L1876,'[3]NEW LEGEND 2026'!M:S,7,0)</f>
        <v>HONDA</v>
      </c>
      <c r="J1876" s="67" t="s">
        <v>4615</v>
      </c>
      <c r="K1876" s="67" t="s">
        <v>4616</v>
      </c>
      <c r="L1876" s="67" t="s">
        <v>1231</v>
      </c>
      <c r="M1876" s="63" t="str">
        <f>VLOOKUP(D1876,'[3]NEW LEGEND 2026'!G:I,3,0)</f>
        <v>HONDA</v>
      </c>
      <c r="N1876" s="63" t="str">
        <f>VLOOKUP(D1876,'[3]NEW LEGEND 2026'!G:J,4,0)</f>
        <v>RED</v>
      </c>
      <c r="O1876" s="68" t="str">
        <f t="shared" si="175"/>
        <v>JUL</v>
      </c>
      <c r="P1876" s="68">
        <f t="shared" si="176"/>
        <v>29</v>
      </c>
      <c r="Q1876" s="68">
        <f t="shared" si="177"/>
        <v>2026</v>
      </c>
      <c r="R1876" s="69">
        <f t="shared" si="178"/>
        <v>-179.5654745370266</v>
      </c>
      <c r="S1876" s="69">
        <f t="shared" si="179"/>
        <v>-179.56548611111066</v>
      </c>
      <c r="T1876" s="70" t="str">
        <f t="shared" si="180"/>
        <v>1-30 DAYS</v>
      </c>
      <c r="U1876" s="70" t="str">
        <f t="shared" si="180"/>
        <v>1-30 DAYS</v>
      </c>
    </row>
    <row r="1877" spans="1:21">
      <c r="A1877" s="63" t="str">
        <f>VLOOKUP(L1877,[1]Sheet1!$N:$P,3,0)</f>
        <v>GREATWALL</v>
      </c>
      <c r="B1877" s="66">
        <v>46232.565486111111</v>
      </c>
      <c r="C1877" s="66">
        <v>46232.565474537027</v>
      </c>
      <c r="D1877" s="67" t="s">
        <v>966</v>
      </c>
      <c r="E1877" s="67" t="s">
        <v>967</v>
      </c>
      <c r="F1877" s="1">
        <v>1</v>
      </c>
      <c r="G1877" s="63" t="str">
        <f>VLOOKUP(D1877,[2]MINDANAO!$B:$C,2,0)</f>
        <v>TMX150 SUPREMO</v>
      </c>
      <c r="H1877" s="67">
        <v>76598</v>
      </c>
      <c r="I1877" s="63" t="str">
        <f>VLOOKUP(L1877,'[3]NEW LEGEND 2026'!M:S,7,0)</f>
        <v>HONDA</v>
      </c>
      <c r="J1877" s="67" t="s">
        <v>4617</v>
      </c>
      <c r="K1877" s="67" t="s">
        <v>4618</v>
      </c>
      <c r="L1877" s="67" t="s">
        <v>1231</v>
      </c>
      <c r="M1877" s="63" t="str">
        <f>VLOOKUP(D1877,'[3]NEW LEGEND 2026'!G:I,3,0)</f>
        <v>HONDA</v>
      </c>
      <c r="N1877" s="63" t="str">
        <f>VLOOKUP(D1877,'[3]NEW LEGEND 2026'!G:J,4,0)</f>
        <v>RED</v>
      </c>
      <c r="O1877" s="68" t="str">
        <f t="shared" si="175"/>
        <v>JUL</v>
      </c>
      <c r="P1877" s="68">
        <f t="shared" si="176"/>
        <v>29</v>
      </c>
      <c r="Q1877" s="68">
        <f t="shared" si="177"/>
        <v>2026</v>
      </c>
      <c r="R1877" s="69">
        <f t="shared" si="178"/>
        <v>-179.5654745370266</v>
      </c>
      <c r="S1877" s="69">
        <f t="shared" si="179"/>
        <v>-179.56548611111066</v>
      </c>
      <c r="T1877" s="70" t="str">
        <f t="shared" si="180"/>
        <v>1-30 DAYS</v>
      </c>
      <c r="U1877" s="70" t="str">
        <f t="shared" si="180"/>
        <v>1-30 DAYS</v>
      </c>
    </row>
    <row r="1878" spans="1:21">
      <c r="A1878" s="63" t="str">
        <f>VLOOKUP(L1878,[1]Sheet1!$N:$P,3,0)</f>
        <v>M2 PANABO</v>
      </c>
      <c r="B1878" s="66">
        <v>46232.574282407397</v>
      </c>
      <c r="C1878" s="66">
        <v>46232.574282407397</v>
      </c>
      <c r="D1878" s="67" t="s">
        <v>2536</v>
      </c>
      <c r="E1878" s="67" t="s">
        <v>2537</v>
      </c>
      <c r="F1878" s="1">
        <v>1</v>
      </c>
      <c r="G1878" s="63" t="str">
        <f>VLOOKUP(D1878,[2]MINDANAO!$B:$C,2,0)</f>
        <v>ADV160 ABS</v>
      </c>
      <c r="H1878" s="67">
        <v>155100</v>
      </c>
      <c r="I1878" s="63" t="str">
        <f>VLOOKUP(L1878,'[3]NEW LEGEND 2026'!M:S,7,0)</f>
        <v>ULTIMATE</v>
      </c>
      <c r="J1878" s="67" t="s">
        <v>4619</v>
      </c>
      <c r="K1878" s="67" t="s">
        <v>4620</v>
      </c>
      <c r="L1878" s="67" t="s">
        <v>929</v>
      </c>
      <c r="M1878" s="63" t="str">
        <f>VLOOKUP(D1878,'[3]NEW LEGEND 2026'!G:I,3,0)</f>
        <v>HONDA</v>
      </c>
      <c r="N1878" s="63" t="str">
        <f>VLOOKUP(D1878,'[3]NEW LEGEND 2026'!G:J,4,0)</f>
        <v>WHITE</v>
      </c>
      <c r="O1878" s="68" t="str">
        <f t="shared" si="175"/>
        <v>JUL</v>
      </c>
      <c r="P1878" s="68">
        <f t="shared" si="176"/>
        <v>29</v>
      </c>
      <c r="Q1878" s="68">
        <f t="shared" si="177"/>
        <v>2026</v>
      </c>
      <c r="R1878" s="69">
        <f t="shared" si="178"/>
        <v>-179.57428240739682</v>
      </c>
      <c r="S1878" s="69">
        <f t="shared" si="179"/>
        <v>-179.57428240739682</v>
      </c>
      <c r="T1878" s="70" t="str">
        <f t="shared" si="180"/>
        <v>1-30 DAYS</v>
      </c>
      <c r="U1878" s="70" t="str">
        <f t="shared" si="180"/>
        <v>1-30 DAYS</v>
      </c>
    </row>
    <row r="1879" spans="1:21">
      <c r="A1879" s="63" t="str">
        <f>VLOOKUP(L1879,[1]Sheet1!$N:$P,3,0)</f>
        <v>M2 PANABO</v>
      </c>
      <c r="B1879" s="66">
        <v>46232.574282407397</v>
      </c>
      <c r="C1879" s="66">
        <v>46232.574282407397</v>
      </c>
      <c r="D1879" s="67" t="s">
        <v>2600</v>
      </c>
      <c r="E1879" s="67" t="s">
        <v>2601</v>
      </c>
      <c r="F1879" s="1">
        <v>1</v>
      </c>
      <c r="G1879" s="63" t="str">
        <f>VLOOKUP(D1879,[2]MINDANAO!$B:$C,2,0)</f>
        <v>ADV160 ABS</v>
      </c>
      <c r="H1879" s="67">
        <v>138000</v>
      </c>
      <c r="I1879" s="63" t="str">
        <f>VLOOKUP(L1879,'[3]NEW LEGEND 2026'!M:S,7,0)</f>
        <v>ULTIMATE</v>
      </c>
      <c r="J1879" s="67" t="s">
        <v>4621</v>
      </c>
      <c r="K1879" s="67" t="s">
        <v>4622</v>
      </c>
      <c r="L1879" s="67" t="s">
        <v>929</v>
      </c>
      <c r="M1879" s="63" t="str">
        <f>VLOOKUP(D1879,'[3]NEW LEGEND 2026'!G:I,3,0)</f>
        <v>HONDA</v>
      </c>
      <c r="N1879" s="63" t="str">
        <f>VLOOKUP(D1879,'[3]NEW LEGEND 2026'!G:J,4,0)</f>
        <v>GREEN</v>
      </c>
      <c r="O1879" s="68" t="str">
        <f t="shared" si="175"/>
        <v>JUL</v>
      </c>
      <c r="P1879" s="68">
        <f t="shared" si="176"/>
        <v>29</v>
      </c>
      <c r="Q1879" s="68">
        <f t="shared" si="177"/>
        <v>2026</v>
      </c>
      <c r="R1879" s="69">
        <f t="shared" si="178"/>
        <v>-179.57428240739682</v>
      </c>
      <c r="S1879" s="69">
        <f t="shared" si="179"/>
        <v>-179.57428240739682</v>
      </c>
      <c r="T1879" s="70" t="str">
        <f t="shared" si="180"/>
        <v>1-30 DAYS</v>
      </c>
      <c r="U1879" s="70" t="str">
        <f t="shared" si="180"/>
        <v>1-30 DAYS</v>
      </c>
    </row>
    <row r="1880" spans="1:21">
      <c r="A1880" s="63" t="str">
        <f>VLOOKUP(L1880,[1]Sheet1!$N:$P,3,0)</f>
        <v>GREATWALL</v>
      </c>
      <c r="B1880" s="66">
        <v>46232.579398148147</v>
      </c>
      <c r="C1880" s="66">
        <v>46232.579398148147</v>
      </c>
      <c r="D1880" s="67" t="s">
        <v>2165</v>
      </c>
      <c r="E1880" s="67" t="s">
        <v>2166</v>
      </c>
      <c r="F1880" s="1">
        <v>1</v>
      </c>
      <c r="G1880" s="63" t="str">
        <f>VLOOKUP(D1880,[2]MINDANAO!$B:$C,2,0)</f>
        <v>CLICK160 FI</v>
      </c>
      <c r="H1880" s="67">
        <v>104990</v>
      </c>
      <c r="I1880" s="63" t="str">
        <f>VLOOKUP(L1880,'[3]NEW LEGEND 2026'!M:S,7,0)</f>
        <v>HONDA</v>
      </c>
      <c r="J1880" s="67" t="s">
        <v>4623</v>
      </c>
      <c r="K1880" s="67" t="s">
        <v>4624</v>
      </c>
      <c r="L1880" s="67" t="s">
        <v>1231</v>
      </c>
      <c r="M1880" s="63" t="str">
        <f>VLOOKUP(D1880,'[3]NEW LEGEND 2026'!G:I,3,0)</f>
        <v>HONDA</v>
      </c>
      <c r="N1880" s="63" t="str">
        <f>VLOOKUP(D1880,'[3]NEW LEGEND 2026'!G:J,4,0)</f>
        <v>SILVER</v>
      </c>
      <c r="O1880" s="68" t="str">
        <f t="shared" si="175"/>
        <v>JUL</v>
      </c>
      <c r="P1880" s="68">
        <f t="shared" si="176"/>
        <v>29</v>
      </c>
      <c r="Q1880" s="68">
        <f t="shared" si="177"/>
        <v>2026</v>
      </c>
      <c r="R1880" s="69">
        <f t="shared" si="178"/>
        <v>-179.57939814814745</v>
      </c>
      <c r="S1880" s="69">
        <f t="shared" si="179"/>
        <v>-179.57939814814745</v>
      </c>
      <c r="T1880" s="70" t="str">
        <f t="shared" si="180"/>
        <v>1-30 DAYS</v>
      </c>
      <c r="U1880" s="70" t="str">
        <f t="shared" si="180"/>
        <v>1-30 DAYS</v>
      </c>
    </row>
    <row r="1881" spans="1:21">
      <c r="A1881" s="63" t="str">
        <f>VLOOKUP(L1881,[1]Sheet1!$N:$P,3,0)</f>
        <v>M2 STO. TOMAS</v>
      </c>
      <c r="B1881" s="66">
        <v>46232.595659722218</v>
      </c>
      <c r="C1881" s="66">
        <v>46232.595659722218</v>
      </c>
      <c r="D1881" s="67" t="s">
        <v>1121</v>
      </c>
      <c r="E1881" s="67" t="s">
        <v>1122</v>
      </c>
      <c r="F1881" s="1">
        <v>1</v>
      </c>
      <c r="G1881" s="63" t="str">
        <f>VLOOKUP(D1881,[2]MINDANAO!$B:$C,2,0)</f>
        <v>BARAKO II (DUAL START)</v>
      </c>
      <c r="H1881" s="67">
        <v>94120</v>
      </c>
      <c r="I1881" s="63" t="str">
        <f>VLOOKUP(L1881,'[3]NEW LEGEND 2026'!M:S,7,0)</f>
        <v>ULTIMATE</v>
      </c>
      <c r="J1881" s="67" t="s">
        <v>4625</v>
      </c>
      <c r="K1881" s="67" t="s">
        <v>4626</v>
      </c>
      <c r="L1881" s="67" t="s">
        <v>1367</v>
      </c>
      <c r="M1881" s="63" t="str">
        <f>VLOOKUP(D1881,'[3]NEW LEGEND 2026'!G:I,3,0)</f>
        <v>KAWASAKI</v>
      </c>
      <c r="N1881" s="63" t="str">
        <f>VLOOKUP(D1881,'[3]NEW LEGEND 2026'!G:J,4,0)</f>
        <v>BLACK</v>
      </c>
      <c r="O1881" s="68" t="str">
        <f t="shared" si="175"/>
        <v>JUL</v>
      </c>
      <c r="P1881" s="68">
        <f t="shared" si="176"/>
        <v>29</v>
      </c>
      <c r="Q1881" s="68">
        <f t="shared" si="177"/>
        <v>2026</v>
      </c>
      <c r="R1881" s="69">
        <f t="shared" si="178"/>
        <v>-179.59565972221753</v>
      </c>
      <c r="S1881" s="69">
        <f t="shared" si="179"/>
        <v>-179.59565972221753</v>
      </c>
      <c r="T1881" s="70" t="str">
        <f t="shared" si="180"/>
        <v>1-30 DAYS</v>
      </c>
      <c r="U1881" s="70" t="str">
        <f t="shared" si="180"/>
        <v>1-30 DAYS</v>
      </c>
    </row>
    <row r="1882" spans="1:21">
      <c r="A1882" s="63" t="str">
        <f>VLOOKUP(L1882,[1]Sheet1!$N:$P,3,0)</f>
        <v>M2 STO. TOMAS</v>
      </c>
      <c r="B1882" s="66">
        <v>46232.595659722218</v>
      </c>
      <c r="C1882" s="66">
        <v>46232.595659722218</v>
      </c>
      <c r="D1882" s="67" t="s">
        <v>1121</v>
      </c>
      <c r="E1882" s="67" t="s">
        <v>1122</v>
      </c>
      <c r="F1882" s="1">
        <v>1</v>
      </c>
      <c r="G1882" s="63" t="str">
        <f>VLOOKUP(D1882,[2]MINDANAO!$B:$C,2,0)</f>
        <v>BARAKO II (DUAL START)</v>
      </c>
      <c r="H1882" s="67">
        <v>94120</v>
      </c>
      <c r="I1882" s="63" t="str">
        <f>VLOOKUP(L1882,'[3]NEW LEGEND 2026'!M:S,7,0)</f>
        <v>ULTIMATE</v>
      </c>
      <c r="J1882" s="67" t="s">
        <v>4627</v>
      </c>
      <c r="K1882" s="67" t="s">
        <v>4628</v>
      </c>
      <c r="L1882" s="67" t="s">
        <v>1367</v>
      </c>
      <c r="M1882" s="63" t="str">
        <f>VLOOKUP(D1882,'[3]NEW LEGEND 2026'!G:I,3,0)</f>
        <v>KAWASAKI</v>
      </c>
      <c r="N1882" s="63" t="str">
        <f>VLOOKUP(D1882,'[3]NEW LEGEND 2026'!G:J,4,0)</f>
        <v>BLACK</v>
      </c>
      <c r="O1882" s="68" t="str">
        <f t="shared" si="175"/>
        <v>JUL</v>
      </c>
      <c r="P1882" s="68">
        <f t="shared" si="176"/>
        <v>29</v>
      </c>
      <c r="Q1882" s="68">
        <f t="shared" si="177"/>
        <v>2026</v>
      </c>
      <c r="R1882" s="69">
        <f t="shared" si="178"/>
        <v>-179.59565972221753</v>
      </c>
      <c r="S1882" s="69">
        <f t="shared" si="179"/>
        <v>-179.59565972221753</v>
      </c>
      <c r="T1882" s="70" t="str">
        <f t="shared" si="180"/>
        <v>1-30 DAYS</v>
      </c>
      <c r="U1882" s="70" t="str">
        <f t="shared" si="180"/>
        <v>1-30 DAYS</v>
      </c>
    </row>
    <row r="1883" spans="1:21">
      <c r="A1883" s="63" t="str">
        <f>VLOOKUP(L1883,[1]Sheet1!$N:$P,3,0)</f>
        <v>M2 PANABO</v>
      </c>
      <c r="B1883" s="66">
        <v>46232.608043981483</v>
      </c>
      <c r="C1883" s="66">
        <v>46232.608043981483</v>
      </c>
      <c r="D1883" s="67" t="s">
        <v>2540</v>
      </c>
      <c r="E1883" s="67" t="s">
        <v>2541</v>
      </c>
      <c r="F1883" s="1">
        <v>1</v>
      </c>
      <c r="G1883" s="63" t="str">
        <f>VLOOKUP(D1883,[2]MINDANAO!$B:$C,2,0)</f>
        <v>ADV160 ABS</v>
      </c>
      <c r="H1883" s="67">
        <v>155100</v>
      </c>
      <c r="I1883" s="63" t="str">
        <f>VLOOKUP(L1883,'[3]NEW LEGEND 2026'!M:S,7,0)</f>
        <v>ULTIMATE</v>
      </c>
      <c r="J1883" s="67" t="s">
        <v>4629</v>
      </c>
      <c r="K1883" s="67" t="s">
        <v>4630</v>
      </c>
      <c r="L1883" s="67" t="s">
        <v>929</v>
      </c>
      <c r="M1883" s="63" t="str">
        <f>VLOOKUP(D1883,'[3]NEW LEGEND 2026'!G:I,3,0)</f>
        <v>HONDA</v>
      </c>
      <c r="N1883" s="63" t="str">
        <f>VLOOKUP(D1883,'[3]NEW LEGEND 2026'!G:J,4,0)</f>
        <v>BLACK</v>
      </c>
      <c r="O1883" s="68" t="str">
        <f t="shared" si="175"/>
        <v>JUL</v>
      </c>
      <c r="P1883" s="68">
        <f t="shared" si="176"/>
        <v>29</v>
      </c>
      <c r="Q1883" s="68">
        <f t="shared" si="177"/>
        <v>2026</v>
      </c>
      <c r="R1883" s="69">
        <f t="shared" si="178"/>
        <v>-179.60804398148321</v>
      </c>
      <c r="S1883" s="69">
        <f t="shared" si="179"/>
        <v>-179.60804398148321</v>
      </c>
      <c r="T1883" s="70" t="str">
        <f t="shared" si="180"/>
        <v>1-30 DAYS</v>
      </c>
      <c r="U1883" s="70" t="str">
        <f t="shared" si="180"/>
        <v>1-30 DAYS</v>
      </c>
    </row>
    <row r="1884" spans="1:21">
      <c r="A1884" s="63" t="str">
        <f>VLOOKUP(L1884,[1]Sheet1!$N:$P,3,0)</f>
        <v>M2 PANABO</v>
      </c>
      <c r="B1884" s="66">
        <v>46232.608043981483</v>
      </c>
      <c r="C1884" s="66">
        <v>46232.608043981483</v>
      </c>
      <c r="D1884" s="67" t="s">
        <v>2540</v>
      </c>
      <c r="E1884" s="67" t="s">
        <v>2541</v>
      </c>
      <c r="F1884" s="1">
        <v>1</v>
      </c>
      <c r="G1884" s="63" t="str">
        <f>VLOOKUP(D1884,[2]MINDANAO!$B:$C,2,0)</f>
        <v>ADV160 ABS</v>
      </c>
      <c r="H1884" s="67">
        <v>155100</v>
      </c>
      <c r="I1884" s="63" t="str">
        <f>VLOOKUP(L1884,'[3]NEW LEGEND 2026'!M:S,7,0)</f>
        <v>ULTIMATE</v>
      </c>
      <c r="J1884" s="67" t="s">
        <v>4631</v>
      </c>
      <c r="K1884" s="67" t="s">
        <v>4632</v>
      </c>
      <c r="L1884" s="67" t="s">
        <v>929</v>
      </c>
      <c r="M1884" s="63" t="str">
        <f>VLOOKUP(D1884,'[3]NEW LEGEND 2026'!G:I,3,0)</f>
        <v>HONDA</v>
      </c>
      <c r="N1884" s="63" t="str">
        <f>VLOOKUP(D1884,'[3]NEW LEGEND 2026'!G:J,4,0)</f>
        <v>BLACK</v>
      </c>
      <c r="O1884" s="68" t="str">
        <f t="shared" si="175"/>
        <v>JUL</v>
      </c>
      <c r="P1884" s="68">
        <f t="shared" si="176"/>
        <v>29</v>
      </c>
      <c r="Q1884" s="68">
        <f t="shared" si="177"/>
        <v>2026</v>
      </c>
      <c r="R1884" s="69">
        <f t="shared" si="178"/>
        <v>-179.60804398148321</v>
      </c>
      <c r="S1884" s="69">
        <f t="shared" si="179"/>
        <v>-179.60804398148321</v>
      </c>
      <c r="T1884" s="70" t="str">
        <f t="shared" si="180"/>
        <v>1-30 DAYS</v>
      </c>
      <c r="U1884" s="70" t="str">
        <f t="shared" si="180"/>
        <v>1-30 DAYS</v>
      </c>
    </row>
    <row r="1885" spans="1:21">
      <c r="A1885" s="63" t="str">
        <f>VLOOKUP(L1885,[1]Sheet1!$N:$P,3,0)</f>
        <v>M2 PANABO</v>
      </c>
      <c r="B1885" s="66">
        <v>46232.608043981483</v>
      </c>
      <c r="C1885" s="66">
        <v>46232.608043981483</v>
      </c>
      <c r="D1885" s="67" t="s">
        <v>2540</v>
      </c>
      <c r="E1885" s="67" t="s">
        <v>2541</v>
      </c>
      <c r="F1885" s="1">
        <v>1</v>
      </c>
      <c r="G1885" s="63" t="str">
        <f>VLOOKUP(D1885,[2]MINDANAO!$B:$C,2,0)</f>
        <v>ADV160 ABS</v>
      </c>
      <c r="H1885" s="67">
        <v>155100</v>
      </c>
      <c r="I1885" s="63" t="str">
        <f>VLOOKUP(L1885,'[3]NEW LEGEND 2026'!M:S,7,0)</f>
        <v>ULTIMATE</v>
      </c>
      <c r="J1885" s="67" t="s">
        <v>4633</v>
      </c>
      <c r="K1885" s="67" t="s">
        <v>4634</v>
      </c>
      <c r="L1885" s="67" t="s">
        <v>929</v>
      </c>
      <c r="M1885" s="63" t="str">
        <f>VLOOKUP(D1885,'[3]NEW LEGEND 2026'!G:I,3,0)</f>
        <v>HONDA</v>
      </c>
      <c r="N1885" s="63" t="str">
        <f>VLOOKUP(D1885,'[3]NEW LEGEND 2026'!G:J,4,0)</f>
        <v>BLACK</v>
      </c>
      <c r="O1885" s="68" t="str">
        <f t="shared" si="175"/>
        <v>JUL</v>
      </c>
      <c r="P1885" s="68">
        <f t="shared" si="176"/>
        <v>29</v>
      </c>
      <c r="Q1885" s="68">
        <f t="shared" si="177"/>
        <v>2026</v>
      </c>
      <c r="R1885" s="69">
        <f t="shared" si="178"/>
        <v>-179.60804398148321</v>
      </c>
      <c r="S1885" s="69">
        <f t="shared" si="179"/>
        <v>-179.60804398148321</v>
      </c>
      <c r="T1885" s="70" t="str">
        <f t="shared" si="180"/>
        <v>1-30 DAYS</v>
      </c>
      <c r="U1885" s="70" t="str">
        <f t="shared" si="180"/>
        <v>1-30 DAYS</v>
      </c>
    </row>
    <row r="1886" spans="1:21">
      <c r="A1886" s="63" t="str">
        <f>VLOOKUP(L1886,[1]Sheet1!$N:$P,3,0)</f>
        <v>M2 CABANTIAN</v>
      </c>
      <c r="B1886" s="66">
        <v>46232.626666666663</v>
      </c>
      <c r="C1886" s="66">
        <v>46232.626666666663</v>
      </c>
      <c r="D1886" s="67" t="s">
        <v>3134</v>
      </c>
      <c r="E1886" s="67" t="s">
        <v>3135</v>
      </c>
      <c r="F1886" s="1">
        <v>1</v>
      </c>
      <c r="G1886" s="63" t="str">
        <f>VLOOKUP(D1886,[2]MINDANAO!$B:$C,2,0)</f>
        <v>BAJAJ RE 4S FI</v>
      </c>
      <c r="H1886" s="67">
        <v>187000</v>
      </c>
      <c r="I1886" s="63" t="str">
        <f>VLOOKUP(L1886,'[3]NEW LEGEND 2026'!M:S,7,0)</f>
        <v>ULTIMATE</v>
      </c>
      <c r="J1886" s="67" t="s">
        <v>4635</v>
      </c>
      <c r="K1886" s="67" t="s">
        <v>4636</v>
      </c>
      <c r="L1886" s="67" t="s">
        <v>707</v>
      </c>
      <c r="M1886" s="63" t="str">
        <f>VLOOKUP(D1886,'[3]NEW LEGEND 2026'!G:I,3,0)</f>
        <v>TRIMOTORS</v>
      </c>
      <c r="N1886" s="63" t="str">
        <f>VLOOKUP(D1886,'[3]NEW LEGEND 2026'!G:J,4,0)</f>
        <v>BLUE</v>
      </c>
      <c r="O1886" s="68" t="str">
        <f t="shared" si="175"/>
        <v>JUL</v>
      </c>
      <c r="P1886" s="68">
        <f t="shared" si="176"/>
        <v>29</v>
      </c>
      <c r="Q1886" s="68">
        <f t="shared" si="177"/>
        <v>2026</v>
      </c>
      <c r="R1886" s="69">
        <f t="shared" si="178"/>
        <v>-179.62666666666337</v>
      </c>
      <c r="S1886" s="69">
        <f t="shared" si="179"/>
        <v>-179.62666666666337</v>
      </c>
      <c r="T1886" s="70" t="str">
        <f t="shared" si="180"/>
        <v>1-30 DAYS</v>
      </c>
      <c r="U1886" s="70" t="str">
        <f t="shared" si="180"/>
        <v>1-30 DAYS</v>
      </c>
    </row>
    <row r="1887" spans="1:21">
      <c r="A1887" s="63" t="str">
        <f>VLOOKUP(L1887,[1]Sheet1!$N:$P,3,0)</f>
        <v>M1 HONDA SURALLAH</v>
      </c>
      <c r="B1887" s="66">
        <v>46227.660543981481</v>
      </c>
      <c r="C1887" s="66">
        <v>46232.635081018518</v>
      </c>
      <c r="D1887" s="67" t="s">
        <v>2165</v>
      </c>
      <c r="E1887" s="67" t="s">
        <v>2166</v>
      </c>
      <c r="F1887" s="1">
        <v>1</v>
      </c>
      <c r="G1887" s="63" t="str">
        <f>VLOOKUP(D1887,[2]MINDANAO!$B:$C,2,0)</f>
        <v>CLICK160 FI</v>
      </c>
      <c r="H1887" s="67">
        <v>104990</v>
      </c>
      <c r="I1887" s="63" t="str">
        <f>VLOOKUP(L1887,'[3]NEW LEGEND 2026'!M:S,7,0)</f>
        <v>HONDA</v>
      </c>
      <c r="J1887" s="67" t="s">
        <v>4637</v>
      </c>
      <c r="K1887" s="67" t="s">
        <v>4638</v>
      </c>
      <c r="L1887" s="67" t="s">
        <v>1031</v>
      </c>
      <c r="M1887" s="63" t="str">
        <f>VLOOKUP(D1887,'[3]NEW LEGEND 2026'!G:I,3,0)</f>
        <v>HONDA</v>
      </c>
      <c r="N1887" s="63" t="str">
        <f>VLOOKUP(D1887,'[3]NEW LEGEND 2026'!G:J,4,0)</f>
        <v>SILVER</v>
      </c>
      <c r="O1887" s="68" t="str">
        <f t="shared" si="175"/>
        <v>JUL</v>
      </c>
      <c r="P1887" s="68">
        <f t="shared" si="176"/>
        <v>29</v>
      </c>
      <c r="Q1887" s="68">
        <f t="shared" si="177"/>
        <v>2026</v>
      </c>
      <c r="R1887" s="69">
        <f t="shared" si="178"/>
        <v>-179.63508101851767</v>
      </c>
      <c r="S1887" s="69">
        <f t="shared" si="179"/>
        <v>-174.66054398148117</v>
      </c>
      <c r="T1887" s="70" t="str">
        <f t="shared" si="180"/>
        <v>1-30 DAYS</v>
      </c>
      <c r="U1887" s="70" t="str">
        <f t="shared" si="180"/>
        <v>1-30 DAYS</v>
      </c>
    </row>
    <row r="1888" spans="1:21">
      <c r="A1888" s="63" t="str">
        <f>VLOOKUP(L1888,[1]Sheet1!$N:$P,3,0)</f>
        <v>M1 HONDA SURALLAH</v>
      </c>
      <c r="B1888" s="66">
        <v>46227.660543981481</v>
      </c>
      <c r="C1888" s="66">
        <v>46232.635081018518</v>
      </c>
      <c r="D1888" s="67" t="s">
        <v>2165</v>
      </c>
      <c r="E1888" s="67" t="s">
        <v>2166</v>
      </c>
      <c r="F1888" s="1">
        <v>1</v>
      </c>
      <c r="G1888" s="63" t="str">
        <f>VLOOKUP(D1888,[2]MINDANAO!$B:$C,2,0)</f>
        <v>CLICK160 FI</v>
      </c>
      <c r="H1888" s="67">
        <v>104990</v>
      </c>
      <c r="I1888" s="63" t="str">
        <f>VLOOKUP(L1888,'[3]NEW LEGEND 2026'!M:S,7,0)</f>
        <v>HONDA</v>
      </c>
      <c r="J1888" s="67" t="s">
        <v>4639</v>
      </c>
      <c r="K1888" s="67" t="s">
        <v>4640</v>
      </c>
      <c r="L1888" s="67" t="s">
        <v>1031</v>
      </c>
      <c r="M1888" s="63" t="str">
        <f>VLOOKUP(D1888,'[3]NEW LEGEND 2026'!G:I,3,0)</f>
        <v>HONDA</v>
      </c>
      <c r="N1888" s="63" t="str">
        <f>VLOOKUP(D1888,'[3]NEW LEGEND 2026'!G:J,4,0)</f>
        <v>SILVER</v>
      </c>
      <c r="O1888" s="68" t="str">
        <f t="shared" si="175"/>
        <v>JUL</v>
      </c>
      <c r="P1888" s="68">
        <f t="shared" si="176"/>
        <v>29</v>
      </c>
      <c r="Q1888" s="68">
        <f t="shared" si="177"/>
        <v>2026</v>
      </c>
      <c r="R1888" s="69">
        <f t="shared" si="178"/>
        <v>-179.63508101851767</v>
      </c>
      <c r="S1888" s="69">
        <f t="shared" si="179"/>
        <v>-174.66054398148117</v>
      </c>
      <c r="T1888" s="70" t="str">
        <f t="shared" si="180"/>
        <v>1-30 DAYS</v>
      </c>
      <c r="U1888" s="70" t="str">
        <f t="shared" si="180"/>
        <v>1-30 DAYS</v>
      </c>
    </row>
    <row r="1889" spans="1:21">
      <c r="A1889" s="63" t="str">
        <f>VLOOKUP(L1889,[1]Sheet1!$N:$P,3,0)</f>
        <v>M1 TACURONG</v>
      </c>
      <c r="B1889" s="66">
        <v>46219.474756944437</v>
      </c>
      <c r="C1889" s="66">
        <v>46232.656087962961</v>
      </c>
      <c r="D1889" s="67" t="s">
        <v>663</v>
      </c>
      <c r="E1889" s="67" t="s">
        <v>664</v>
      </c>
      <c r="F1889" s="1">
        <v>1</v>
      </c>
      <c r="G1889" s="63" t="str">
        <f>VLOOKUP(D1889,[2]MINDANAO!$B:$C,2,0)</f>
        <v>CT125</v>
      </c>
      <c r="H1889" s="67">
        <v>58118</v>
      </c>
      <c r="I1889" s="63" t="str">
        <f>VLOOKUP(L1889,'[3]NEW LEGEND 2026'!M:S,7,0)</f>
        <v>MUTI</v>
      </c>
      <c r="J1889" s="67" t="s">
        <v>4641</v>
      </c>
      <c r="K1889" s="67" t="s">
        <v>4642</v>
      </c>
      <c r="L1889" s="67" t="s">
        <v>386</v>
      </c>
      <c r="M1889" s="63" t="str">
        <f>VLOOKUP(D1889,'[3]NEW LEGEND 2026'!G:I,3,0)</f>
        <v>KAWASAKI</v>
      </c>
      <c r="N1889" s="63" t="str">
        <f>VLOOKUP(D1889,'[3]NEW LEGEND 2026'!G:J,4,0)</f>
        <v>BLACK/RED</v>
      </c>
      <c r="O1889" s="68" t="str">
        <f t="shared" si="175"/>
        <v>JUL</v>
      </c>
      <c r="P1889" s="68">
        <f t="shared" si="176"/>
        <v>29</v>
      </c>
      <c r="Q1889" s="68">
        <f t="shared" si="177"/>
        <v>2026</v>
      </c>
      <c r="R1889" s="69">
        <f t="shared" si="178"/>
        <v>-179.65608796296146</v>
      </c>
      <c r="S1889" s="69">
        <f t="shared" si="179"/>
        <v>-166.4747569444371</v>
      </c>
      <c r="T1889" s="70" t="str">
        <f t="shared" si="180"/>
        <v>1-30 DAYS</v>
      </c>
      <c r="U1889" s="70" t="str">
        <f t="shared" si="180"/>
        <v>1-30 DAYS</v>
      </c>
    </row>
    <row r="1890" spans="1:21">
      <c r="A1890" s="63" t="str">
        <f>VLOOKUP(L1890,[1]Sheet1!$N:$P,3,0)</f>
        <v>M1 TACURONG</v>
      </c>
      <c r="B1890" s="66">
        <v>46219.467789351853</v>
      </c>
      <c r="C1890" s="66">
        <v>46232.656087962961</v>
      </c>
      <c r="D1890" s="67" t="s">
        <v>663</v>
      </c>
      <c r="E1890" s="67" t="s">
        <v>664</v>
      </c>
      <c r="F1890" s="1">
        <v>1</v>
      </c>
      <c r="G1890" s="63" t="str">
        <f>VLOOKUP(D1890,[2]MINDANAO!$B:$C,2,0)</f>
        <v>CT125</v>
      </c>
      <c r="H1890" s="67">
        <v>58118</v>
      </c>
      <c r="I1890" s="63" t="str">
        <f>VLOOKUP(L1890,'[3]NEW LEGEND 2026'!M:S,7,0)</f>
        <v>MUTI</v>
      </c>
      <c r="J1890" s="67" t="s">
        <v>4643</v>
      </c>
      <c r="K1890" s="67" t="s">
        <v>4644</v>
      </c>
      <c r="L1890" s="67" t="s">
        <v>386</v>
      </c>
      <c r="M1890" s="63" t="str">
        <f>VLOOKUP(D1890,'[3]NEW LEGEND 2026'!G:I,3,0)</f>
        <v>KAWASAKI</v>
      </c>
      <c r="N1890" s="63" t="str">
        <f>VLOOKUP(D1890,'[3]NEW LEGEND 2026'!G:J,4,0)</f>
        <v>BLACK/RED</v>
      </c>
      <c r="O1890" s="68" t="str">
        <f t="shared" si="175"/>
        <v>JUL</v>
      </c>
      <c r="P1890" s="68">
        <f t="shared" si="176"/>
        <v>29</v>
      </c>
      <c r="Q1890" s="68">
        <f t="shared" si="177"/>
        <v>2026</v>
      </c>
      <c r="R1890" s="69">
        <f t="shared" si="178"/>
        <v>-179.65608796296146</v>
      </c>
      <c r="S1890" s="69">
        <f t="shared" si="179"/>
        <v>-166.46778935185284</v>
      </c>
      <c r="T1890" s="70" t="str">
        <f t="shared" si="180"/>
        <v>1-30 DAYS</v>
      </c>
      <c r="U1890" s="70" t="str">
        <f t="shared" si="180"/>
        <v>1-30 DAYS</v>
      </c>
    </row>
    <row r="1891" spans="1:21">
      <c r="A1891" s="63" t="str">
        <f>VLOOKUP(L1891,[1]Sheet1!$N:$P,3,0)</f>
        <v>M1 TACURONG</v>
      </c>
      <c r="B1891" s="66">
        <v>46219.583252314813</v>
      </c>
      <c r="C1891" s="66">
        <v>46232.656087962961</v>
      </c>
      <c r="D1891" s="67" t="s">
        <v>907</v>
      </c>
      <c r="E1891" s="67" t="s">
        <v>908</v>
      </c>
      <c r="F1891" s="1">
        <v>1</v>
      </c>
      <c r="G1891" s="63" t="str">
        <f>VLOOKUP(D1891,[2]MINDANAO!$B:$C,2,0)</f>
        <v>CT125</v>
      </c>
      <c r="H1891" s="67">
        <v>59246</v>
      </c>
      <c r="I1891" s="63" t="str">
        <f>VLOOKUP(L1891,'[3]NEW LEGEND 2026'!M:S,7,0)</f>
        <v>MUTI</v>
      </c>
      <c r="J1891" s="67" t="s">
        <v>4645</v>
      </c>
      <c r="K1891" s="67" t="s">
        <v>4646</v>
      </c>
      <c r="L1891" s="67" t="s">
        <v>386</v>
      </c>
      <c r="M1891" s="63" t="str">
        <f>VLOOKUP(D1891,'[3]NEW LEGEND 2026'!G:I,3,0)</f>
        <v>KAWASAKI</v>
      </c>
      <c r="N1891" s="63" t="str">
        <f>VLOOKUP(D1891,'[3]NEW LEGEND 2026'!G:J,4,0)</f>
        <v>BLACK/GRAY</v>
      </c>
      <c r="O1891" s="68" t="str">
        <f t="shared" si="175"/>
        <v>JUL</v>
      </c>
      <c r="P1891" s="68">
        <f t="shared" si="176"/>
        <v>29</v>
      </c>
      <c r="Q1891" s="68">
        <f t="shared" si="177"/>
        <v>2026</v>
      </c>
      <c r="R1891" s="69">
        <f t="shared" si="178"/>
        <v>-179.65608796296146</v>
      </c>
      <c r="S1891" s="69">
        <f t="shared" si="179"/>
        <v>-166.58325231481285</v>
      </c>
      <c r="T1891" s="70" t="str">
        <f t="shared" si="180"/>
        <v>1-30 DAYS</v>
      </c>
      <c r="U1891" s="70" t="str">
        <f t="shared" si="180"/>
        <v>1-30 DAYS</v>
      </c>
    </row>
    <row r="1892" spans="1:21">
      <c r="A1892" s="63" t="str">
        <f>VLOOKUP(L1892,[1]Sheet1!$N:$P,3,0)</f>
        <v>M1 TACURONG</v>
      </c>
      <c r="B1892" s="66">
        <v>46232.428807870368</v>
      </c>
      <c r="C1892" s="66">
        <v>46232.656087962961</v>
      </c>
      <c r="D1892" s="67" t="s">
        <v>2165</v>
      </c>
      <c r="E1892" s="67" t="s">
        <v>2166</v>
      </c>
      <c r="F1892" s="1">
        <v>1</v>
      </c>
      <c r="G1892" s="63" t="str">
        <f>VLOOKUP(D1892,[2]MINDANAO!$B:$C,2,0)</f>
        <v>CLICK160 FI</v>
      </c>
      <c r="H1892" s="67">
        <v>104990</v>
      </c>
      <c r="I1892" s="63" t="str">
        <f>VLOOKUP(L1892,'[3]NEW LEGEND 2026'!M:S,7,0)</f>
        <v>MUTI</v>
      </c>
      <c r="J1892" s="67" t="s">
        <v>4647</v>
      </c>
      <c r="K1892" s="67" t="s">
        <v>4648</v>
      </c>
      <c r="L1892" s="67" t="s">
        <v>386</v>
      </c>
      <c r="M1892" s="63" t="str">
        <f>VLOOKUP(D1892,'[3]NEW LEGEND 2026'!G:I,3,0)</f>
        <v>HONDA</v>
      </c>
      <c r="N1892" s="63" t="str">
        <f>VLOOKUP(D1892,'[3]NEW LEGEND 2026'!G:J,4,0)</f>
        <v>SILVER</v>
      </c>
      <c r="O1892" s="68" t="str">
        <f t="shared" si="175"/>
        <v>JUL</v>
      </c>
      <c r="P1892" s="68">
        <f t="shared" si="176"/>
        <v>29</v>
      </c>
      <c r="Q1892" s="68">
        <f t="shared" si="177"/>
        <v>2026</v>
      </c>
      <c r="R1892" s="69">
        <f t="shared" si="178"/>
        <v>-179.65608796296146</v>
      </c>
      <c r="S1892" s="69">
        <f t="shared" si="179"/>
        <v>-179.42880787036847</v>
      </c>
      <c r="T1892" s="70" t="str">
        <f t="shared" si="180"/>
        <v>1-30 DAYS</v>
      </c>
      <c r="U1892" s="70" t="str">
        <f t="shared" si="180"/>
        <v>1-30 DAYS</v>
      </c>
    </row>
    <row r="1893" spans="1:21">
      <c r="A1893" s="63" t="str">
        <f>VLOOKUP(L1893,[1]Sheet1!$N:$P,3,0)</f>
        <v>M1 TACURONG</v>
      </c>
      <c r="B1893" s="66">
        <v>46232.428807870368</v>
      </c>
      <c r="C1893" s="66">
        <v>46232.656087962961</v>
      </c>
      <c r="D1893" s="67" t="s">
        <v>2165</v>
      </c>
      <c r="E1893" s="67" t="s">
        <v>2166</v>
      </c>
      <c r="F1893" s="1">
        <v>1</v>
      </c>
      <c r="G1893" s="63" t="str">
        <f>VLOOKUP(D1893,[2]MINDANAO!$B:$C,2,0)</f>
        <v>CLICK160 FI</v>
      </c>
      <c r="H1893" s="67">
        <v>104990</v>
      </c>
      <c r="I1893" s="63" t="str">
        <f>VLOOKUP(L1893,'[3]NEW LEGEND 2026'!M:S,7,0)</f>
        <v>MUTI</v>
      </c>
      <c r="J1893" s="67" t="s">
        <v>4649</v>
      </c>
      <c r="K1893" s="67" t="s">
        <v>4650</v>
      </c>
      <c r="L1893" s="67" t="s">
        <v>386</v>
      </c>
      <c r="M1893" s="63" t="str">
        <f>VLOOKUP(D1893,'[3]NEW LEGEND 2026'!G:I,3,0)</f>
        <v>HONDA</v>
      </c>
      <c r="N1893" s="63" t="str">
        <f>VLOOKUP(D1893,'[3]NEW LEGEND 2026'!G:J,4,0)</f>
        <v>SILVER</v>
      </c>
      <c r="O1893" s="68" t="str">
        <f t="shared" si="175"/>
        <v>JUL</v>
      </c>
      <c r="P1893" s="68">
        <f t="shared" si="176"/>
        <v>29</v>
      </c>
      <c r="Q1893" s="68">
        <f t="shared" si="177"/>
        <v>2026</v>
      </c>
      <c r="R1893" s="69">
        <f t="shared" si="178"/>
        <v>-179.65608796296146</v>
      </c>
      <c r="S1893" s="69">
        <f t="shared" si="179"/>
        <v>-179.42880787036847</v>
      </c>
      <c r="T1893" s="70" t="str">
        <f t="shared" si="180"/>
        <v>1-30 DAYS</v>
      </c>
      <c r="U1893" s="70" t="str">
        <f t="shared" si="180"/>
        <v>1-30 DAYS</v>
      </c>
    </row>
    <row r="1894" spans="1:21">
      <c r="A1894" s="63" t="str">
        <f>VLOOKUP(L1894,[1]Sheet1!$N:$P,3,0)</f>
        <v>M1 TACURONG</v>
      </c>
      <c r="B1894" s="66">
        <v>46232.428807870368</v>
      </c>
      <c r="C1894" s="66">
        <v>46232.656087962961</v>
      </c>
      <c r="D1894" s="67" t="s">
        <v>2165</v>
      </c>
      <c r="E1894" s="67" t="s">
        <v>2166</v>
      </c>
      <c r="F1894" s="1">
        <v>1</v>
      </c>
      <c r="G1894" s="63" t="str">
        <f>VLOOKUP(D1894,[2]MINDANAO!$B:$C,2,0)</f>
        <v>CLICK160 FI</v>
      </c>
      <c r="H1894" s="67">
        <v>104990</v>
      </c>
      <c r="I1894" s="63" t="str">
        <f>VLOOKUP(L1894,'[3]NEW LEGEND 2026'!M:S,7,0)</f>
        <v>MUTI</v>
      </c>
      <c r="J1894" s="67" t="s">
        <v>4651</v>
      </c>
      <c r="K1894" s="67" t="s">
        <v>4652</v>
      </c>
      <c r="L1894" s="67" t="s">
        <v>386</v>
      </c>
      <c r="M1894" s="63" t="str">
        <f>VLOOKUP(D1894,'[3]NEW LEGEND 2026'!G:I,3,0)</f>
        <v>HONDA</v>
      </c>
      <c r="N1894" s="63" t="str">
        <f>VLOOKUP(D1894,'[3]NEW LEGEND 2026'!G:J,4,0)</f>
        <v>SILVER</v>
      </c>
      <c r="O1894" s="68" t="str">
        <f t="shared" si="175"/>
        <v>JUL</v>
      </c>
      <c r="P1894" s="68">
        <f t="shared" si="176"/>
        <v>29</v>
      </c>
      <c r="Q1894" s="68">
        <f t="shared" si="177"/>
        <v>2026</v>
      </c>
      <c r="R1894" s="69">
        <f t="shared" si="178"/>
        <v>-179.65608796296146</v>
      </c>
      <c r="S1894" s="69">
        <f t="shared" si="179"/>
        <v>-179.42880787036847</v>
      </c>
      <c r="T1894" s="70" t="str">
        <f t="shared" si="180"/>
        <v>1-30 DAYS</v>
      </c>
      <c r="U1894" s="70" t="str">
        <f t="shared" si="180"/>
        <v>1-30 DAYS</v>
      </c>
    </row>
    <row r="1895" spans="1:21">
      <c r="A1895" s="63" t="str">
        <f>VLOOKUP(L1895,[1]Sheet1!$N:$P,3,0)</f>
        <v>M1 TACURONG</v>
      </c>
      <c r="B1895" s="66">
        <v>46232.428807870368</v>
      </c>
      <c r="C1895" s="66">
        <v>46232.656087962961</v>
      </c>
      <c r="D1895" s="67" t="s">
        <v>2165</v>
      </c>
      <c r="E1895" s="67" t="s">
        <v>2166</v>
      </c>
      <c r="F1895" s="1">
        <v>1</v>
      </c>
      <c r="G1895" s="63" t="str">
        <f>VLOOKUP(D1895,[2]MINDANAO!$B:$C,2,0)</f>
        <v>CLICK160 FI</v>
      </c>
      <c r="H1895" s="67">
        <v>104990</v>
      </c>
      <c r="I1895" s="63" t="str">
        <f>VLOOKUP(L1895,'[3]NEW LEGEND 2026'!M:S,7,0)</f>
        <v>MUTI</v>
      </c>
      <c r="J1895" s="67" t="s">
        <v>4653</v>
      </c>
      <c r="K1895" s="67" t="s">
        <v>4654</v>
      </c>
      <c r="L1895" s="67" t="s">
        <v>386</v>
      </c>
      <c r="M1895" s="63" t="str">
        <f>VLOOKUP(D1895,'[3]NEW LEGEND 2026'!G:I,3,0)</f>
        <v>HONDA</v>
      </c>
      <c r="N1895" s="63" t="str">
        <f>VLOOKUP(D1895,'[3]NEW LEGEND 2026'!G:J,4,0)</f>
        <v>SILVER</v>
      </c>
      <c r="O1895" s="68" t="str">
        <f t="shared" si="175"/>
        <v>JUL</v>
      </c>
      <c r="P1895" s="68">
        <f t="shared" si="176"/>
        <v>29</v>
      </c>
      <c r="Q1895" s="68">
        <f t="shared" si="177"/>
        <v>2026</v>
      </c>
      <c r="R1895" s="69">
        <f t="shared" si="178"/>
        <v>-179.65608796296146</v>
      </c>
      <c r="S1895" s="69">
        <f t="shared" si="179"/>
        <v>-179.42880787036847</v>
      </c>
      <c r="T1895" s="70" t="str">
        <f t="shared" si="180"/>
        <v>1-30 DAYS</v>
      </c>
      <c r="U1895" s="70" t="str">
        <f t="shared" si="180"/>
        <v>1-30 DAYS</v>
      </c>
    </row>
    <row r="1896" spans="1:21">
      <c r="A1896" s="63" t="str">
        <f>VLOOKUP(L1896,[1]Sheet1!$N:$P,3,0)</f>
        <v>M1 TACURONG</v>
      </c>
      <c r="B1896" s="66">
        <v>46232.444884259261</v>
      </c>
      <c r="C1896" s="66">
        <v>46232.657708333332</v>
      </c>
      <c r="D1896" s="67" t="s">
        <v>1888</v>
      </c>
      <c r="E1896" s="67" t="s">
        <v>1889</v>
      </c>
      <c r="F1896" s="1">
        <v>1</v>
      </c>
      <c r="G1896" s="63" t="str">
        <f>VLOOKUP(D1896,[2]MINDANAO!$B:$C,2,0)</f>
        <v>XR150</v>
      </c>
      <c r="H1896" s="67">
        <v>94870</v>
      </c>
      <c r="I1896" s="63" t="str">
        <f>VLOOKUP(L1896,'[3]NEW LEGEND 2026'!M:S,7,0)</f>
        <v>MUTI</v>
      </c>
      <c r="J1896" s="67" t="s">
        <v>4655</v>
      </c>
      <c r="K1896" s="67" t="s">
        <v>4656</v>
      </c>
      <c r="L1896" s="67" t="s">
        <v>386</v>
      </c>
      <c r="M1896" s="63" t="str">
        <f>VLOOKUP(D1896,'[3]NEW LEGEND 2026'!G:I,3,0)</f>
        <v>HONDA</v>
      </c>
      <c r="N1896" s="63" t="str">
        <f>VLOOKUP(D1896,'[3]NEW LEGEND 2026'!G:J,4,0)</f>
        <v>WHITE</v>
      </c>
      <c r="O1896" s="68" t="str">
        <f t="shared" si="175"/>
        <v>JUL</v>
      </c>
      <c r="P1896" s="68">
        <f t="shared" si="176"/>
        <v>29</v>
      </c>
      <c r="Q1896" s="68">
        <f t="shared" si="177"/>
        <v>2026</v>
      </c>
      <c r="R1896" s="69">
        <f t="shared" si="178"/>
        <v>-179.65770833333227</v>
      </c>
      <c r="S1896" s="69">
        <f t="shared" si="179"/>
        <v>-179.44488425926102</v>
      </c>
      <c r="T1896" s="70" t="str">
        <f t="shared" si="180"/>
        <v>1-30 DAYS</v>
      </c>
      <c r="U1896" s="70" t="str">
        <f t="shared" si="180"/>
        <v>1-30 DAYS</v>
      </c>
    </row>
    <row r="1897" spans="1:21">
      <c r="A1897" s="63" t="str">
        <f>VLOOKUP(L1897,[1]Sheet1!$N:$P,3,0)</f>
        <v>M1 TACURONG</v>
      </c>
      <c r="B1897" s="66">
        <v>46232.444884259261</v>
      </c>
      <c r="C1897" s="66">
        <v>46232.657708333332</v>
      </c>
      <c r="D1897" s="67" t="s">
        <v>1888</v>
      </c>
      <c r="E1897" s="67" t="s">
        <v>1889</v>
      </c>
      <c r="F1897" s="1">
        <v>1</v>
      </c>
      <c r="G1897" s="63" t="str">
        <f>VLOOKUP(D1897,[2]MINDANAO!$B:$C,2,0)</f>
        <v>XR150</v>
      </c>
      <c r="H1897" s="67">
        <v>94870</v>
      </c>
      <c r="I1897" s="63" t="str">
        <f>VLOOKUP(L1897,'[3]NEW LEGEND 2026'!M:S,7,0)</f>
        <v>MUTI</v>
      </c>
      <c r="J1897" s="67" t="s">
        <v>4657</v>
      </c>
      <c r="K1897" s="67" t="s">
        <v>4658</v>
      </c>
      <c r="L1897" s="67" t="s">
        <v>386</v>
      </c>
      <c r="M1897" s="63" t="str">
        <f>VLOOKUP(D1897,'[3]NEW LEGEND 2026'!G:I,3,0)</f>
        <v>HONDA</v>
      </c>
      <c r="N1897" s="63" t="str">
        <f>VLOOKUP(D1897,'[3]NEW LEGEND 2026'!G:J,4,0)</f>
        <v>WHITE</v>
      </c>
      <c r="O1897" s="68" t="str">
        <f t="shared" si="175"/>
        <v>JUL</v>
      </c>
      <c r="P1897" s="68">
        <f t="shared" si="176"/>
        <v>29</v>
      </c>
      <c r="Q1897" s="68">
        <f t="shared" si="177"/>
        <v>2026</v>
      </c>
      <c r="R1897" s="69">
        <f t="shared" si="178"/>
        <v>-179.65770833333227</v>
      </c>
      <c r="S1897" s="69">
        <f t="shared" si="179"/>
        <v>-179.44488425926102</v>
      </c>
      <c r="T1897" s="70" t="str">
        <f t="shared" si="180"/>
        <v>1-30 DAYS</v>
      </c>
      <c r="U1897" s="70" t="str">
        <f t="shared" si="180"/>
        <v>1-30 DAYS</v>
      </c>
    </row>
    <row r="1898" spans="1:21">
      <c r="A1898" s="63" t="str">
        <f>VLOOKUP(L1898,[1]Sheet1!$N:$P,3,0)</f>
        <v>M1 TACURONG</v>
      </c>
      <c r="B1898" s="66">
        <v>46232.444884259261</v>
      </c>
      <c r="C1898" s="66">
        <v>46232.657708333332</v>
      </c>
      <c r="D1898" s="67" t="s">
        <v>1888</v>
      </c>
      <c r="E1898" s="67" t="s">
        <v>1889</v>
      </c>
      <c r="F1898" s="1">
        <v>1</v>
      </c>
      <c r="G1898" s="63" t="str">
        <f>VLOOKUP(D1898,[2]MINDANAO!$B:$C,2,0)</f>
        <v>XR150</v>
      </c>
      <c r="H1898" s="67">
        <v>94870</v>
      </c>
      <c r="I1898" s="63" t="str">
        <f>VLOOKUP(L1898,'[3]NEW LEGEND 2026'!M:S,7,0)</f>
        <v>MUTI</v>
      </c>
      <c r="J1898" s="67" t="s">
        <v>4659</v>
      </c>
      <c r="K1898" s="67" t="s">
        <v>4660</v>
      </c>
      <c r="L1898" s="67" t="s">
        <v>386</v>
      </c>
      <c r="M1898" s="63" t="str">
        <f>VLOOKUP(D1898,'[3]NEW LEGEND 2026'!G:I,3,0)</f>
        <v>HONDA</v>
      </c>
      <c r="N1898" s="63" t="str">
        <f>VLOOKUP(D1898,'[3]NEW LEGEND 2026'!G:J,4,0)</f>
        <v>WHITE</v>
      </c>
      <c r="O1898" s="68" t="str">
        <f t="shared" si="175"/>
        <v>JUL</v>
      </c>
      <c r="P1898" s="68">
        <f t="shared" si="176"/>
        <v>29</v>
      </c>
      <c r="Q1898" s="68">
        <f t="shared" si="177"/>
        <v>2026</v>
      </c>
      <c r="R1898" s="69">
        <f t="shared" si="178"/>
        <v>-179.65770833333227</v>
      </c>
      <c r="S1898" s="69">
        <f t="shared" si="179"/>
        <v>-179.44488425926102</v>
      </c>
      <c r="T1898" s="70" t="str">
        <f t="shared" si="180"/>
        <v>1-30 DAYS</v>
      </c>
      <c r="U1898" s="70" t="str">
        <f t="shared" si="180"/>
        <v>1-30 DAYS</v>
      </c>
    </row>
    <row r="1899" spans="1:21">
      <c r="A1899" s="63" t="str">
        <f>VLOOKUP(L1899,[1]Sheet1!$N:$P,3,0)</f>
        <v>M1 TACURONG</v>
      </c>
      <c r="B1899" s="66">
        <v>46232.444884259261</v>
      </c>
      <c r="C1899" s="66">
        <v>46232.657708333332</v>
      </c>
      <c r="D1899" s="67" t="s">
        <v>1888</v>
      </c>
      <c r="E1899" s="67" t="s">
        <v>1889</v>
      </c>
      <c r="F1899" s="1">
        <v>1</v>
      </c>
      <c r="G1899" s="63" t="str">
        <f>VLOOKUP(D1899,[2]MINDANAO!$B:$C,2,0)</f>
        <v>XR150</v>
      </c>
      <c r="H1899" s="67">
        <v>94870</v>
      </c>
      <c r="I1899" s="63" t="str">
        <f>VLOOKUP(L1899,'[3]NEW LEGEND 2026'!M:S,7,0)</f>
        <v>MUTI</v>
      </c>
      <c r="J1899" s="67" t="s">
        <v>4661</v>
      </c>
      <c r="K1899" s="67" t="s">
        <v>4662</v>
      </c>
      <c r="L1899" s="67" t="s">
        <v>386</v>
      </c>
      <c r="M1899" s="63" t="str">
        <f>VLOOKUP(D1899,'[3]NEW LEGEND 2026'!G:I,3,0)</f>
        <v>HONDA</v>
      </c>
      <c r="N1899" s="63" t="str">
        <f>VLOOKUP(D1899,'[3]NEW LEGEND 2026'!G:J,4,0)</f>
        <v>WHITE</v>
      </c>
      <c r="O1899" s="68" t="str">
        <f t="shared" si="175"/>
        <v>JUL</v>
      </c>
      <c r="P1899" s="68">
        <f t="shared" si="176"/>
        <v>29</v>
      </c>
      <c r="Q1899" s="68">
        <f t="shared" si="177"/>
        <v>2026</v>
      </c>
      <c r="R1899" s="69">
        <f t="shared" si="178"/>
        <v>-179.65770833333227</v>
      </c>
      <c r="S1899" s="69">
        <f t="shared" si="179"/>
        <v>-179.44488425926102</v>
      </c>
      <c r="T1899" s="70" t="str">
        <f t="shared" si="180"/>
        <v>1-30 DAYS</v>
      </c>
      <c r="U1899" s="70" t="str">
        <f t="shared" si="180"/>
        <v>1-30 DAYS</v>
      </c>
    </row>
    <row r="1900" spans="1:21">
      <c r="A1900" s="63" t="str">
        <f>VLOOKUP(L1900,[1]Sheet1!$N:$P,3,0)</f>
        <v>M1 TACURONG</v>
      </c>
      <c r="B1900" s="66">
        <v>46232.444884259261</v>
      </c>
      <c r="C1900" s="66">
        <v>46232.657708333332</v>
      </c>
      <c r="D1900" s="67" t="s">
        <v>1888</v>
      </c>
      <c r="E1900" s="67" t="s">
        <v>1889</v>
      </c>
      <c r="F1900" s="1">
        <v>1</v>
      </c>
      <c r="G1900" s="63" t="str">
        <f>VLOOKUP(D1900,[2]MINDANAO!$B:$C,2,0)</f>
        <v>XR150</v>
      </c>
      <c r="H1900" s="67">
        <v>94870</v>
      </c>
      <c r="I1900" s="63" t="str">
        <f>VLOOKUP(L1900,'[3]NEW LEGEND 2026'!M:S,7,0)</f>
        <v>MUTI</v>
      </c>
      <c r="J1900" s="67" t="s">
        <v>4663</v>
      </c>
      <c r="K1900" s="67" t="s">
        <v>4664</v>
      </c>
      <c r="L1900" s="67" t="s">
        <v>386</v>
      </c>
      <c r="M1900" s="63" t="str">
        <f>VLOOKUP(D1900,'[3]NEW LEGEND 2026'!G:I,3,0)</f>
        <v>HONDA</v>
      </c>
      <c r="N1900" s="63" t="str">
        <f>VLOOKUP(D1900,'[3]NEW LEGEND 2026'!G:J,4,0)</f>
        <v>WHITE</v>
      </c>
      <c r="O1900" s="68" t="str">
        <f t="shared" si="175"/>
        <v>JUL</v>
      </c>
      <c r="P1900" s="68">
        <f t="shared" si="176"/>
        <v>29</v>
      </c>
      <c r="Q1900" s="68">
        <f t="shared" si="177"/>
        <v>2026</v>
      </c>
      <c r="R1900" s="69">
        <f t="shared" si="178"/>
        <v>-179.65770833333227</v>
      </c>
      <c r="S1900" s="69">
        <f t="shared" si="179"/>
        <v>-179.44488425926102</v>
      </c>
      <c r="T1900" s="70" t="str">
        <f t="shared" si="180"/>
        <v>1-30 DAYS</v>
      </c>
      <c r="U1900" s="70" t="str">
        <f t="shared" si="180"/>
        <v>1-30 DAYS</v>
      </c>
    </row>
    <row r="1901" spans="1:21">
      <c r="A1901" s="63" t="str">
        <f>VLOOKUP(L1901,[1]Sheet1!$N:$P,3,0)</f>
        <v>M2 CALINAN</v>
      </c>
      <c r="B1901" s="66">
        <v>46232.661261574067</v>
      </c>
      <c r="C1901" s="66">
        <v>46232.661249999997</v>
      </c>
      <c r="D1901" s="67" t="s">
        <v>1038</v>
      </c>
      <c r="E1901" s="67" t="s">
        <v>1039</v>
      </c>
      <c r="F1901" s="1">
        <v>1</v>
      </c>
      <c r="G1901" s="63" t="str">
        <f>VLOOKUP(D1901,[2]MINDANAO!$B:$C,2,0)</f>
        <v>BAJAJ RE 4S FI</v>
      </c>
      <c r="H1901" s="67">
        <v>187000</v>
      </c>
      <c r="I1901" s="63" t="str">
        <f>VLOOKUP(L1901,'[3]NEW LEGEND 2026'!M:S,7,0)</f>
        <v>ULTIMATE</v>
      </c>
      <c r="J1901" s="67" t="s">
        <v>4665</v>
      </c>
      <c r="K1901" s="67" t="s">
        <v>4666</v>
      </c>
      <c r="L1901" s="67" t="s">
        <v>871</v>
      </c>
      <c r="M1901" s="63" t="str">
        <f>VLOOKUP(D1901,'[3]NEW LEGEND 2026'!G:I,3,0)</f>
        <v>TRIMOTORS</v>
      </c>
      <c r="N1901" s="63" t="str">
        <f>VLOOKUP(D1901,'[3]NEW LEGEND 2026'!G:J,4,0)</f>
        <v>GREEN</v>
      </c>
      <c r="O1901" s="68" t="str">
        <f t="shared" si="175"/>
        <v>JUL</v>
      </c>
      <c r="P1901" s="68">
        <f t="shared" si="176"/>
        <v>29</v>
      </c>
      <c r="Q1901" s="68">
        <f t="shared" si="177"/>
        <v>2026</v>
      </c>
      <c r="R1901" s="69">
        <f t="shared" si="178"/>
        <v>-179.66124999999738</v>
      </c>
      <c r="S1901" s="69">
        <f t="shared" si="179"/>
        <v>-179.66126157406688</v>
      </c>
      <c r="T1901" s="70" t="str">
        <f t="shared" si="180"/>
        <v>1-30 DAYS</v>
      </c>
      <c r="U1901" s="70" t="str">
        <f t="shared" si="180"/>
        <v>1-30 DAYS</v>
      </c>
    </row>
    <row r="1902" spans="1:21">
      <c r="A1902" s="63" t="str">
        <f>VLOOKUP(L1902,[1]Sheet1!$N:$P,3,0)</f>
        <v>M1 BANSALAN</v>
      </c>
      <c r="B1902" s="66">
        <v>46226.620173611111</v>
      </c>
      <c r="C1902" s="66">
        <v>46233.343842592592</v>
      </c>
      <c r="D1902" s="67" t="s">
        <v>2193</v>
      </c>
      <c r="E1902" s="67" t="s">
        <v>2194</v>
      </c>
      <c r="F1902" s="1">
        <v>1</v>
      </c>
      <c r="G1902" s="63" t="str">
        <f>VLOOKUP(D1902,[2]MINDANAO!$B:$C,2,0)</f>
        <v>CRF150</v>
      </c>
      <c r="H1902" s="67">
        <v>140870</v>
      </c>
      <c r="I1902" s="63" t="str">
        <f>VLOOKUP(L1902,'[3]NEW LEGEND 2026'!M:S,7,0)</f>
        <v>MUTI</v>
      </c>
      <c r="J1902" s="67" t="s">
        <v>4667</v>
      </c>
      <c r="K1902" s="67" t="s">
        <v>4668</v>
      </c>
      <c r="L1902" s="67" t="s">
        <v>900</v>
      </c>
      <c r="M1902" s="63" t="str">
        <f>VLOOKUP(D1902,'[3]NEW LEGEND 2026'!G:I,3,0)</f>
        <v>HONDA</v>
      </c>
      <c r="N1902" s="63" t="str">
        <f>VLOOKUP(D1902,'[3]NEW LEGEND 2026'!G:J,4,0)</f>
        <v>WHITE/BLACK</v>
      </c>
      <c r="O1902" s="68" t="str">
        <f t="shared" si="175"/>
        <v>JUL</v>
      </c>
      <c r="P1902" s="68">
        <f t="shared" si="176"/>
        <v>30</v>
      </c>
      <c r="Q1902" s="68">
        <f t="shared" si="177"/>
        <v>2026</v>
      </c>
      <c r="R1902" s="69">
        <f t="shared" si="178"/>
        <v>-180.34384259259241</v>
      </c>
      <c r="S1902" s="69">
        <f t="shared" si="179"/>
        <v>-173.62017361111066</v>
      </c>
      <c r="T1902" s="70" t="str">
        <f t="shared" si="180"/>
        <v>1-30 DAYS</v>
      </c>
      <c r="U1902" s="70" t="str">
        <f t="shared" si="180"/>
        <v>1-30 DAYS</v>
      </c>
    </row>
    <row r="1903" spans="1:21">
      <c r="A1903" s="63" t="str">
        <f>VLOOKUP(L1903,[1]Sheet1!$N:$P,3,0)</f>
        <v>M2 BULUA</v>
      </c>
      <c r="B1903" s="66">
        <v>46232.693969907406</v>
      </c>
      <c r="C1903" s="66">
        <v>46233.424293981479</v>
      </c>
      <c r="D1903" s="67" t="s">
        <v>2071</v>
      </c>
      <c r="E1903" s="67" t="s">
        <v>2072</v>
      </c>
      <c r="F1903" s="1">
        <v>1</v>
      </c>
      <c r="G1903" s="63" t="str">
        <f>VLOOKUP(D1903,[2]MINDANAO!$B:$C,2,0)</f>
        <v>MIO I125</v>
      </c>
      <c r="H1903" s="67">
        <v>63024.11</v>
      </c>
      <c r="I1903" s="63" t="str">
        <f>VLOOKUP(L1903,'[3]NEW LEGEND 2026'!M:S,7,0)</f>
        <v>ULTIMATE</v>
      </c>
      <c r="J1903" s="67" t="s">
        <v>4669</v>
      </c>
      <c r="K1903" s="67" t="s">
        <v>4670</v>
      </c>
      <c r="L1903" s="67" t="s">
        <v>699</v>
      </c>
      <c r="M1903" s="63" t="str">
        <f>VLOOKUP(D1903,'[3]NEW LEGEND 2026'!G:I,3,0)</f>
        <v>YAMAHA</v>
      </c>
      <c r="N1903" s="63" t="str">
        <f>VLOOKUP(D1903,'[3]NEW LEGEND 2026'!G:J,4,0)</f>
        <v>MATTE BLUE</v>
      </c>
      <c r="O1903" s="68" t="str">
        <f t="shared" si="175"/>
        <v>JUL</v>
      </c>
      <c r="P1903" s="68">
        <f t="shared" si="176"/>
        <v>30</v>
      </c>
      <c r="Q1903" s="68">
        <f t="shared" si="177"/>
        <v>2026</v>
      </c>
      <c r="R1903" s="69">
        <f t="shared" si="178"/>
        <v>-180.42429398147942</v>
      </c>
      <c r="S1903" s="69">
        <f t="shared" si="179"/>
        <v>-179.69396990740643</v>
      </c>
      <c r="T1903" s="70" t="str">
        <f t="shared" si="180"/>
        <v>1-30 DAYS</v>
      </c>
      <c r="U1903" s="70" t="str">
        <f t="shared" si="180"/>
        <v>1-30 DAYS</v>
      </c>
    </row>
    <row r="1904" spans="1:21">
      <c r="A1904" s="63" t="str">
        <f>VLOOKUP(L1904,[1]Sheet1!$N:$P,3,0)</f>
        <v>M1 ISULAN</v>
      </c>
      <c r="B1904" s="66">
        <v>46232.444884259261</v>
      </c>
      <c r="C1904" s="66">
        <v>46233.447372685187</v>
      </c>
      <c r="D1904" s="67" t="s">
        <v>1888</v>
      </c>
      <c r="E1904" s="67" t="s">
        <v>1889</v>
      </c>
      <c r="F1904" s="1">
        <v>1</v>
      </c>
      <c r="G1904" s="63" t="str">
        <f>VLOOKUP(D1904,[2]MINDANAO!$B:$C,2,0)</f>
        <v>XR150</v>
      </c>
      <c r="H1904" s="67">
        <v>94870</v>
      </c>
      <c r="I1904" s="63" t="str">
        <f>VLOOKUP(L1904,'[3]NEW LEGEND 2026'!M:S,7,0)</f>
        <v>MUTI</v>
      </c>
      <c r="J1904" s="67" t="s">
        <v>4671</v>
      </c>
      <c r="K1904" s="67" t="s">
        <v>4672</v>
      </c>
      <c r="L1904" s="67" t="s">
        <v>391</v>
      </c>
      <c r="M1904" s="63" t="str">
        <f>VLOOKUP(D1904,'[3]NEW LEGEND 2026'!G:I,3,0)</f>
        <v>HONDA</v>
      </c>
      <c r="N1904" s="63" t="str">
        <f>VLOOKUP(D1904,'[3]NEW LEGEND 2026'!G:J,4,0)</f>
        <v>WHITE</v>
      </c>
      <c r="O1904" s="68" t="str">
        <f t="shared" si="175"/>
        <v>JUL</v>
      </c>
      <c r="P1904" s="68">
        <f t="shared" si="176"/>
        <v>30</v>
      </c>
      <c r="Q1904" s="68">
        <f t="shared" si="177"/>
        <v>2026</v>
      </c>
      <c r="R1904" s="69">
        <f t="shared" si="178"/>
        <v>-180.44737268518656</v>
      </c>
      <c r="S1904" s="69">
        <f t="shared" si="179"/>
        <v>-179.44488425926102</v>
      </c>
      <c r="T1904" s="70" t="str">
        <f t="shared" si="180"/>
        <v>1-30 DAYS</v>
      </c>
      <c r="U1904" s="70" t="str">
        <f t="shared" si="180"/>
        <v>1-30 DAYS</v>
      </c>
    </row>
    <row r="1905" spans="1:21">
      <c r="A1905" s="63" t="str">
        <f>VLOOKUP(L1905,[1]Sheet1!$N:$P,3,0)</f>
        <v>M1 MARBEL</v>
      </c>
      <c r="B1905" s="66">
        <v>46233.421377314808</v>
      </c>
      <c r="C1905" s="66">
        <v>46233.458912037036</v>
      </c>
      <c r="D1905" s="67" t="s">
        <v>3512</v>
      </c>
      <c r="E1905" s="67" t="s">
        <v>3513</v>
      </c>
      <c r="F1905" s="1">
        <v>1</v>
      </c>
      <c r="G1905" s="63" t="str">
        <f>VLOOKUP(D1905,[2]MINDANAO!$B:$C,2,0)</f>
        <v>CRF150</v>
      </c>
      <c r="H1905" s="67">
        <v>124883.93</v>
      </c>
      <c r="I1905" s="63" t="str">
        <f>VLOOKUP(L1905,'[3]NEW LEGEND 2026'!M:S,7,0)</f>
        <v>MUTI</v>
      </c>
      <c r="J1905" s="67" t="s">
        <v>4673</v>
      </c>
      <c r="K1905" s="67" t="s">
        <v>4674</v>
      </c>
      <c r="L1905" s="67" t="s">
        <v>473</v>
      </c>
      <c r="M1905" s="63" t="str">
        <f>VLOOKUP(D1905,'[3]NEW LEGEND 2026'!G:I,3,0)</f>
        <v>HONDA</v>
      </c>
      <c r="N1905" s="63" t="str">
        <f>VLOOKUP(D1905,'[3]NEW LEGEND 2026'!G:J,4,0)</f>
        <v>RED</v>
      </c>
      <c r="O1905" s="68" t="str">
        <f t="shared" si="175"/>
        <v>JUL</v>
      </c>
      <c r="P1905" s="68">
        <f t="shared" si="176"/>
        <v>30</v>
      </c>
      <c r="Q1905" s="68">
        <f t="shared" si="177"/>
        <v>2026</v>
      </c>
      <c r="R1905" s="69">
        <f t="shared" si="178"/>
        <v>-180.4589120370365</v>
      </c>
      <c r="S1905" s="69">
        <f t="shared" si="179"/>
        <v>-180.42137731480761</v>
      </c>
      <c r="T1905" s="70" t="str">
        <f t="shared" si="180"/>
        <v>1-30 DAYS</v>
      </c>
      <c r="U1905" s="70" t="str">
        <f t="shared" si="180"/>
        <v>1-30 DAYS</v>
      </c>
    </row>
    <row r="1906" spans="1:21">
      <c r="A1906" s="63" t="str">
        <f>VLOOKUP(L1906,[1]Sheet1!$N:$P,3,0)</f>
        <v>M1 MARBEL</v>
      </c>
      <c r="B1906" s="66">
        <v>46233.421377314808</v>
      </c>
      <c r="C1906" s="66">
        <v>46233.458912037036</v>
      </c>
      <c r="D1906" s="67" t="s">
        <v>4503</v>
      </c>
      <c r="E1906" s="67" t="s">
        <v>4504</v>
      </c>
      <c r="F1906" s="1">
        <v>1</v>
      </c>
      <c r="G1906" s="63" t="str">
        <f>VLOOKUP(D1906,[2]MINDANAO!$B:$C,2,0)</f>
        <v>CLICK125 FI SE</v>
      </c>
      <c r="H1906" s="67">
        <v>84750</v>
      </c>
      <c r="I1906" s="63" t="str">
        <f>VLOOKUP(L1906,'[3]NEW LEGEND 2026'!M:S,7,0)</f>
        <v>MUTI</v>
      </c>
      <c r="J1906" s="67" t="s">
        <v>4675</v>
      </c>
      <c r="K1906" s="67" t="s">
        <v>4676</v>
      </c>
      <c r="L1906" s="67" t="s">
        <v>473</v>
      </c>
      <c r="M1906" s="63" t="str">
        <f>VLOOKUP(D1906,'[3]NEW LEGEND 2026'!G:I,3,0)</f>
        <v>HONDA</v>
      </c>
      <c r="N1906" s="63" t="str">
        <f>VLOOKUP(D1906,'[3]NEW LEGEND 2026'!G:J,4,0)</f>
        <v>GRAY</v>
      </c>
      <c r="O1906" s="68" t="str">
        <f t="shared" si="175"/>
        <v>JUL</v>
      </c>
      <c r="P1906" s="68">
        <f t="shared" si="176"/>
        <v>30</v>
      </c>
      <c r="Q1906" s="68">
        <f t="shared" si="177"/>
        <v>2026</v>
      </c>
      <c r="R1906" s="69">
        <f t="shared" si="178"/>
        <v>-180.4589120370365</v>
      </c>
      <c r="S1906" s="69">
        <f t="shared" si="179"/>
        <v>-180.42137731480761</v>
      </c>
      <c r="T1906" s="70" t="str">
        <f t="shared" si="180"/>
        <v>1-30 DAYS</v>
      </c>
      <c r="U1906" s="70" t="str">
        <f t="shared" si="180"/>
        <v>1-30 DAYS</v>
      </c>
    </row>
    <row r="1907" spans="1:21">
      <c r="A1907" s="63" t="str">
        <f>VLOOKUP(L1907,[1]Sheet1!$N:$P,3,0)</f>
        <v>M2 ECOLAND</v>
      </c>
      <c r="B1907" s="66">
        <v>46225.573217592602</v>
      </c>
      <c r="C1907" s="66">
        <v>46233.496979166674</v>
      </c>
      <c r="D1907" s="67" t="s">
        <v>1027</v>
      </c>
      <c r="E1907" s="67" t="s">
        <v>1028</v>
      </c>
      <c r="F1907" s="1">
        <v>1</v>
      </c>
      <c r="G1907" s="63" t="str">
        <f>VLOOKUP(D1907,[2]MINDANAO!$B:$C,2,0)</f>
        <v>CRF150R</v>
      </c>
      <c r="H1907" s="67">
        <v>279760</v>
      </c>
      <c r="I1907" s="63" t="str">
        <f>VLOOKUP(L1907,'[3]NEW LEGEND 2026'!M:S,7,0)</f>
        <v>ULTIMATE</v>
      </c>
      <c r="J1907" s="67" t="s">
        <v>4677</v>
      </c>
      <c r="K1907" s="67" t="s">
        <v>4678</v>
      </c>
      <c r="L1907" s="67" t="s">
        <v>1004</v>
      </c>
      <c r="M1907" s="63" t="str">
        <f>VLOOKUP(D1907,'[3]NEW LEGEND 2026'!G:I,3,0)</f>
        <v>HONDA</v>
      </c>
      <c r="N1907" s="63" t="str">
        <f>VLOOKUP(D1907,'[3]NEW LEGEND 2026'!G:J,4,0)</f>
        <v>RED</v>
      </c>
      <c r="O1907" s="68" t="str">
        <f t="shared" si="175"/>
        <v>JUL</v>
      </c>
      <c r="P1907" s="68">
        <f t="shared" si="176"/>
        <v>30</v>
      </c>
      <c r="Q1907" s="68">
        <f t="shared" si="177"/>
        <v>2026</v>
      </c>
      <c r="R1907" s="69">
        <f t="shared" si="178"/>
        <v>-180.49697916667355</v>
      </c>
      <c r="S1907" s="69">
        <f t="shared" si="179"/>
        <v>-172.5732175926023</v>
      </c>
      <c r="T1907" s="70" t="str">
        <f t="shared" si="180"/>
        <v>1-30 DAYS</v>
      </c>
      <c r="U1907" s="70" t="str">
        <f t="shared" si="180"/>
        <v>1-30 DAYS</v>
      </c>
    </row>
    <row r="1908" spans="1:21">
      <c r="A1908" s="63" t="str">
        <f>VLOOKUP(L1908,[1]Sheet1!$N:$P,3,0)</f>
        <v>M2 CATALUNAN GRANDE</v>
      </c>
      <c r="B1908" s="66">
        <v>46231.665636574071</v>
      </c>
      <c r="C1908" s="66">
        <v>46233.637858796297</v>
      </c>
      <c r="D1908" s="67" t="s">
        <v>1492</v>
      </c>
      <c r="E1908" s="67" t="s">
        <v>1493</v>
      </c>
      <c r="F1908" s="1">
        <v>1</v>
      </c>
      <c r="G1908" s="63" t="str">
        <f>VLOOKUP(D1908,[2]MINDANAO!$B:$C,2,0)</f>
        <v>BEAT FI PREM</v>
      </c>
      <c r="H1908" s="67">
        <v>72250</v>
      </c>
      <c r="I1908" s="63" t="str">
        <f>VLOOKUP(L1908,'[3]NEW LEGEND 2026'!M:S,7,0)</f>
        <v>ULTIMATE</v>
      </c>
      <c r="J1908" s="67" t="s">
        <v>4679</v>
      </c>
      <c r="K1908" s="67" t="s">
        <v>4680</v>
      </c>
      <c r="L1908" s="67" t="s">
        <v>675</v>
      </c>
      <c r="M1908" s="63" t="str">
        <f>VLOOKUP(D1908,'[3]NEW LEGEND 2026'!G:I,3,0)</f>
        <v>HONDA</v>
      </c>
      <c r="N1908" s="63" t="str">
        <f>VLOOKUP(D1908,'[3]NEW LEGEND 2026'!G:J,4,0)</f>
        <v>SILVER</v>
      </c>
      <c r="O1908" s="68" t="str">
        <f t="shared" si="175"/>
        <v>JUL</v>
      </c>
      <c r="P1908" s="68">
        <f t="shared" si="176"/>
        <v>30</v>
      </c>
      <c r="Q1908" s="68">
        <f t="shared" si="177"/>
        <v>2026</v>
      </c>
      <c r="R1908" s="69">
        <f t="shared" si="178"/>
        <v>-180.63785879629722</v>
      </c>
      <c r="S1908" s="69">
        <f t="shared" si="179"/>
        <v>-178.66563657407096</v>
      </c>
      <c r="T1908" s="70" t="str">
        <f t="shared" si="180"/>
        <v>1-30 DAYS</v>
      </c>
      <c r="U1908" s="70" t="str">
        <f t="shared" si="180"/>
        <v>1-30 DAYS</v>
      </c>
    </row>
    <row r="1909" spans="1:21">
      <c r="A1909" s="63" t="str">
        <f>VLOOKUP(L1909,[1]Sheet1!$N:$P,3,0)</f>
        <v>M2 CATALUNAN GRANDE</v>
      </c>
      <c r="B1909" s="66">
        <v>46231.665636574071</v>
      </c>
      <c r="C1909" s="66">
        <v>46233.637858796297</v>
      </c>
      <c r="D1909" s="67" t="s">
        <v>1492</v>
      </c>
      <c r="E1909" s="67" t="s">
        <v>1493</v>
      </c>
      <c r="F1909" s="1">
        <v>1</v>
      </c>
      <c r="G1909" s="63" t="str">
        <f>VLOOKUP(D1909,[2]MINDANAO!$B:$C,2,0)</f>
        <v>BEAT FI PREM</v>
      </c>
      <c r="H1909" s="67">
        <v>72250</v>
      </c>
      <c r="I1909" s="63" t="str">
        <f>VLOOKUP(L1909,'[3]NEW LEGEND 2026'!M:S,7,0)</f>
        <v>ULTIMATE</v>
      </c>
      <c r="J1909" s="67" t="s">
        <v>4681</v>
      </c>
      <c r="K1909" s="67" t="s">
        <v>4682</v>
      </c>
      <c r="L1909" s="67" t="s">
        <v>675</v>
      </c>
      <c r="M1909" s="63" t="str">
        <f>VLOOKUP(D1909,'[3]NEW LEGEND 2026'!G:I,3,0)</f>
        <v>HONDA</v>
      </c>
      <c r="N1909" s="63" t="str">
        <f>VLOOKUP(D1909,'[3]NEW LEGEND 2026'!G:J,4,0)</f>
        <v>SILVER</v>
      </c>
      <c r="O1909" s="68" t="str">
        <f t="shared" si="175"/>
        <v>JUL</v>
      </c>
      <c r="P1909" s="68">
        <f t="shared" si="176"/>
        <v>30</v>
      </c>
      <c r="Q1909" s="68">
        <f t="shared" si="177"/>
        <v>2026</v>
      </c>
      <c r="R1909" s="69">
        <f t="shared" si="178"/>
        <v>-180.63785879629722</v>
      </c>
      <c r="S1909" s="69">
        <f t="shared" si="179"/>
        <v>-178.66563657407096</v>
      </c>
      <c r="T1909" s="70" t="str">
        <f t="shared" si="180"/>
        <v>1-30 DAYS</v>
      </c>
      <c r="U1909" s="70" t="str">
        <f t="shared" si="180"/>
        <v>1-30 DAYS</v>
      </c>
    </row>
    <row r="1910" spans="1:21">
      <c r="A1910" s="63" t="str">
        <f>VLOOKUP(L1910,[1]Sheet1!$N:$P,3,0)</f>
        <v>M2 CATALUNAN GRANDE</v>
      </c>
      <c r="B1910" s="66">
        <v>46231.665636574071</v>
      </c>
      <c r="C1910" s="66">
        <v>46233.638472222221</v>
      </c>
      <c r="D1910" s="67" t="s">
        <v>1345</v>
      </c>
      <c r="E1910" s="67" t="s">
        <v>1346</v>
      </c>
      <c r="F1910" s="1">
        <v>1</v>
      </c>
      <c r="G1910" s="63" t="str">
        <f>VLOOKUP(D1910,[2]MINDANAO!$B:$C,2,0)</f>
        <v>XRM MOTARD FI</v>
      </c>
      <c r="H1910" s="67">
        <v>75550</v>
      </c>
      <c r="I1910" s="63" t="str">
        <f>VLOOKUP(L1910,'[3]NEW LEGEND 2026'!M:S,7,0)</f>
        <v>ULTIMATE</v>
      </c>
      <c r="J1910" s="67" t="s">
        <v>4683</v>
      </c>
      <c r="K1910" s="67" t="s">
        <v>4684</v>
      </c>
      <c r="L1910" s="67" t="s">
        <v>675</v>
      </c>
      <c r="M1910" s="63" t="str">
        <f>VLOOKUP(D1910,'[3]NEW LEGEND 2026'!G:I,3,0)</f>
        <v>HONDA</v>
      </c>
      <c r="N1910" s="63" t="str">
        <f>VLOOKUP(D1910,'[3]NEW LEGEND 2026'!G:J,4,0)</f>
        <v>BLACK</v>
      </c>
      <c r="O1910" s="68" t="str">
        <f t="shared" si="175"/>
        <v>JUL</v>
      </c>
      <c r="P1910" s="68">
        <f t="shared" si="176"/>
        <v>30</v>
      </c>
      <c r="Q1910" s="68">
        <f t="shared" si="177"/>
        <v>2026</v>
      </c>
      <c r="R1910" s="69">
        <f t="shared" si="178"/>
        <v>-180.63847222222103</v>
      </c>
      <c r="S1910" s="69">
        <f t="shared" si="179"/>
        <v>-178.66563657407096</v>
      </c>
      <c r="T1910" s="70" t="str">
        <f t="shared" si="180"/>
        <v>1-30 DAYS</v>
      </c>
      <c r="U1910" s="70" t="str">
        <f t="shared" si="180"/>
        <v>1-30 DAYS</v>
      </c>
    </row>
    <row r="1911" spans="1:21">
      <c r="A1911" s="63" t="str">
        <f>VLOOKUP(L1911,[1]Sheet1!$N:$P,3,0)</f>
        <v>M2 CATALUNAN GRANDE</v>
      </c>
      <c r="B1911" s="66">
        <v>46231.665636574071</v>
      </c>
      <c r="C1911" s="66">
        <v>46233.638472222221</v>
      </c>
      <c r="D1911" s="67" t="s">
        <v>1007</v>
      </c>
      <c r="E1911" s="67" t="s">
        <v>1008</v>
      </c>
      <c r="F1911" s="1">
        <v>1</v>
      </c>
      <c r="G1911" s="63" t="str">
        <f>VLOOKUP(D1911,[2]MINDANAO!$B:$C,2,0)</f>
        <v>XRM DUAL SPORTS FI(DS)</v>
      </c>
      <c r="H1911" s="67">
        <v>70950</v>
      </c>
      <c r="I1911" s="63" t="str">
        <f>VLOOKUP(L1911,'[3]NEW LEGEND 2026'!M:S,7,0)</f>
        <v>ULTIMATE</v>
      </c>
      <c r="J1911" s="67" t="s">
        <v>4685</v>
      </c>
      <c r="K1911" s="67" t="s">
        <v>4686</v>
      </c>
      <c r="L1911" s="67" t="s">
        <v>675</v>
      </c>
      <c r="M1911" s="63" t="str">
        <f>VLOOKUP(D1911,'[3]NEW LEGEND 2026'!G:I,3,0)</f>
        <v>HONDA</v>
      </c>
      <c r="N1911" s="63" t="str">
        <f>VLOOKUP(D1911,'[3]NEW LEGEND 2026'!G:J,4,0)</f>
        <v>BLACK</v>
      </c>
      <c r="O1911" s="68" t="str">
        <f t="shared" si="175"/>
        <v>JUL</v>
      </c>
      <c r="P1911" s="68">
        <f t="shared" si="176"/>
        <v>30</v>
      </c>
      <c r="Q1911" s="68">
        <f t="shared" si="177"/>
        <v>2026</v>
      </c>
      <c r="R1911" s="69">
        <f t="shared" si="178"/>
        <v>-180.63847222222103</v>
      </c>
      <c r="S1911" s="69">
        <f t="shared" si="179"/>
        <v>-178.66563657407096</v>
      </c>
      <c r="T1911" s="70" t="str">
        <f t="shared" si="180"/>
        <v>1-30 DAYS</v>
      </c>
      <c r="U1911" s="70" t="str">
        <f t="shared" si="180"/>
        <v>1-30 DAYS</v>
      </c>
    </row>
    <row r="1912" spans="1:21">
      <c r="A1912" s="63" t="str">
        <f>VLOOKUP(L1912,[1]Sheet1!$N:$P,3,0)</f>
        <v>M1 3S</v>
      </c>
      <c r="B1912" s="66">
        <v>46233.667430555557</v>
      </c>
      <c r="C1912" s="66">
        <v>46233.667430555557</v>
      </c>
      <c r="D1912" s="67" t="s">
        <v>915</v>
      </c>
      <c r="E1912" s="67" t="s">
        <v>916</v>
      </c>
      <c r="F1912" s="1">
        <v>1</v>
      </c>
      <c r="G1912" s="63" t="str">
        <f>VLOOKUP(D1912,[2]MINDANAO!$B:$C,2,0)</f>
        <v>XRM DUAL SPORTS FI(DS)</v>
      </c>
      <c r="H1912" s="67">
        <v>70158</v>
      </c>
      <c r="I1912" s="63" t="str">
        <f>VLOOKUP(L1912,'[3]NEW LEGEND 2026'!M:S,7,0)</f>
        <v>MUTI</v>
      </c>
      <c r="J1912" s="67" t="s">
        <v>4687</v>
      </c>
      <c r="K1912" s="67" t="s">
        <v>4688</v>
      </c>
      <c r="L1912" s="67" t="s">
        <v>1528</v>
      </c>
      <c r="M1912" s="63" t="str">
        <f>VLOOKUP(D1912,'[3]NEW LEGEND 2026'!G:I,3,0)</f>
        <v>HONDA</v>
      </c>
      <c r="N1912" s="63" t="str">
        <f>VLOOKUP(D1912,'[3]NEW LEGEND 2026'!G:J,4,0)</f>
        <v>BLUE/BLACK</v>
      </c>
      <c r="O1912" s="68" t="str">
        <f t="shared" si="175"/>
        <v>JUL</v>
      </c>
      <c r="P1912" s="68">
        <f t="shared" si="176"/>
        <v>30</v>
      </c>
      <c r="Q1912" s="68">
        <f t="shared" si="177"/>
        <v>2026</v>
      </c>
      <c r="R1912" s="69">
        <f t="shared" si="178"/>
        <v>-180.66743055555708</v>
      </c>
      <c r="S1912" s="69">
        <f t="shared" si="179"/>
        <v>-180.66743055555708</v>
      </c>
      <c r="T1912" s="70" t="str">
        <f t="shared" si="180"/>
        <v>1-30 DAYS</v>
      </c>
      <c r="U1912" s="70" t="str">
        <f t="shared" si="180"/>
        <v>1-30 DAYS</v>
      </c>
    </row>
    <row r="1913" spans="1:21">
      <c r="A1913" s="63" t="str">
        <f>VLOOKUP(L1913,[1]Sheet1!$N:$P,3,0)</f>
        <v>M1 3S</v>
      </c>
      <c r="B1913" s="66">
        <v>46233.667430555557</v>
      </c>
      <c r="C1913" s="66">
        <v>46233.667430555557</v>
      </c>
      <c r="D1913" s="67" t="s">
        <v>915</v>
      </c>
      <c r="E1913" s="67" t="s">
        <v>916</v>
      </c>
      <c r="F1913" s="1">
        <v>1</v>
      </c>
      <c r="G1913" s="63" t="str">
        <f>VLOOKUP(D1913,[2]MINDANAO!$B:$C,2,0)</f>
        <v>XRM DUAL SPORTS FI(DS)</v>
      </c>
      <c r="H1913" s="67">
        <v>70158</v>
      </c>
      <c r="I1913" s="63" t="str">
        <f>VLOOKUP(L1913,'[3]NEW LEGEND 2026'!M:S,7,0)</f>
        <v>MUTI</v>
      </c>
      <c r="J1913" s="67" t="s">
        <v>4689</v>
      </c>
      <c r="K1913" s="67" t="s">
        <v>4690</v>
      </c>
      <c r="L1913" s="67" t="s">
        <v>1528</v>
      </c>
      <c r="M1913" s="63" t="str">
        <f>VLOOKUP(D1913,'[3]NEW LEGEND 2026'!G:I,3,0)</f>
        <v>HONDA</v>
      </c>
      <c r="N1913" s="63" t="str">
        <f>VLOOKUP(D1913,'[3]NEW LEGEND 2026'!G:J,4,0)</f>
        <v>BLUE/BLACK</v>
      </c>
      <c r="O1913" s="68" t="str">
        <f t="shared" si="175"/>
        <v>JUL</v>
      </c>
      <c r="P1913" s="68">
        <f t="shared" si="176"/>
        <v>30</v>
      </c>
      <c r="Q1913" s="68">
        <f t="shared" si="177"/>
        <v>2026</v>
      </c>
      <c r="R1913" s="69">
        <f t="shared" si="178"/>
        <v>-180.66743055555708</v>
      </c>
      <c r="S1913" s="69">
        <f t="shared" si="179"/>
        <v>-180.66743055555708</v>
      </c>
      <c r="T1913" s="70" t="str">
        <f t="shared" si="180"/>
        <v>1-30 DAYS</v>
      </c>
      <c r="U1913" s="70" t="str">
        <f t="shared" si="180"/>
        <v>1-30 DAYS</v>
      </c>
    </row>
    <row r="1914" spans="1:21">
      <c r="A1914" s="63" t="str">
        <f>VLOOKUP(L1914,[1]Sheet1!$N:$P,3,0)</f>
        <v>M1 MARBEL</v>
      </c>
      <c r="B1914" s="66">
        <v>46233.684363425928</v>
      </c>
      <c r="C1914" s="66">
        <v>46233.684351851851</v>
      </c>
      <c r="D1914" s="67" t="s">
        <v>542</v>
      </c>
      <c r="E1914" s="67" t="s">
        <v>543</v>
      </c>
      <c r="F1914" s="1">
        <v>1</v>
      </c>
      <c r="G1914" s="63" t="str">
        <f>VLOOKUP(D1914,[2]MINDANAO!$B:$C,2,0)</f>
        <v>CT100</v>
      </c>
      <c r="H1914" s="67">
        <v>55298</v>
      </c>
      <c r="I1914" s="63" t="str">
        <f>VLOOKUP(L1914,'[3]NEW LEGEND 2026'!M:S,7,0)</f>
        <v>MUTI</v>
      </c>
      <c r="J1914" s="67" t="s">
        <v>4691</v>
      </c>
      <c r="K1914" s="67" t="s">
        <v>4692</v>
      </c>
      <c r="L1914" s="67" t="s">
        <v>473</v>
      </c>
      <c r="M1914" s="63" t="str">
        <f>VLOOKUP(D1914,'[3]NEW LEGEND 2026'!G:I,3,0)</f>
        <v>KAWASAKI</v>
      </c>
      <c r="N1914" s="63" t="str">
        <f>VLOOKUP(D1914,'[3]NEW LEGEND 2026'!G:J,4,0)</f>
        <v>BLACK BLUE</v>
      </c>
      <c r="O1914" s="68" t="str">
        <f t="shared" si="175"/>
        <v>JUL</v>
      </c>
      <c r="P1914" s="68">
        <f t="shared" si="176"/>
        <v>30</v>
      </c>
      <c r="Q1914" s="68">
        <f t="shared" si="177"/>
        <v>2026</v>
      </c>
      <c r="R1914" s="69">
        <f t="shared" si="178"/>
        <v>-180.68435185185081</v>
      </c>
      <c r="S1914" s="69">
        <f t="shared" si="179"/>
        <v>-180.68436342592759</v>
      </c>
      <c r="T1914" s="70" t="str">
        <f t="shared" si="180"/>
        <v>1-30 DAYS</v>
      </c>
      <c r="U1914" s="70" t="str">
        <f t="shared" si="180"/>
        <v>1-30 DAYS</v>
      </c>
    </row>
    <row r="1915" spans="1:21">
      <c r="A1915" s="63" t="str">
        <f>VLOOKUP(L1915,[1]Sheet1!$N:$P,3,0)</f>
        <v>M2 STO. TOMAS</v>
      </c>
      <c r="B1915" s="66">
        <v>46233.714641203696</v>
      </c>
      <c r="C1915" s="66">
        <v>46233.714641203696</v>
      </c>
      <c r="D1915" s="67" t="s">
        <v>2540</v>
      </c>
      <c r="E1915" s="67" t="s">
        <v>2541</v>
      </c>
      <c r="F1915" s="1">
        <v>1</v>
      </c>
      <c r="G1915" s="63" t="str">
        <f>VLOOKUP(D1915,[2]MINDANAO!$B:$C,2,0)</f>
        <v>ADV160 ABS</v>
      </c>
      <c r="H1915" s="67">
        <v>155100</v>
      </c>
      <c r="I1915" s="63" t="str">
        <f>VLOOKUP(L1915,'[3]NEW LEGEND 2026'!M:S,7,0)</f>
        <v>ULTIMATE</v>
      </c>
      <c r="J1915" s="67" t="s">
        <v>4693</v>
      </c>
      <c r="K1915" s="67" t="s">
        <v>4694</v>
      </c>
      <c r="L1915" s="67" t="s">
        <v>1367</v>
      </c>
      <c r="M1915" s="63" t="str">
        <f>VLOOKUP(D1915,'[3]NEW LEGEND 2026'!G:I,3,0)</f>
        <v>HONDA</v>
      </c>
      <c r="N1915" s="63" t="str">
        <f>VLOOKUP(D1915,'[3]NEW LEGEND 2026'!G:J,4,0)</f>
        <v>BLACK</v>
      </c>
      <c r="O1915" s="68" t="str">
        <f t="shared" si="175"/>
        <v>JUL</v>
      </c>
      <c r="P1915" s="68">
        <f t="shared" si="176"/>
        <v>30</v>
      </c>
      <c r="Q1915" s="68">
        <f t="shared" si="177"/>
        <v>2026</v>
      </c>
      <c r="R1915" s="69">
        <f t="shared" si="178"/>
        <v>-180.71464120369637</v>
      </c>
      <c r="S1915" s="69">
        <f t="shared" si="179"/>
        <v>-180.71464120369637</v>
      </c>
      <c r="T1915" s="70" t="str">
        <f t="shared" si="180"/>
        <v>1-30 DAYS</v>
      </c>
      <c r="U1915" s="70" t="str">
        <f t="shared" si="180"/>
        <v>1-30 DAYS</v>
      </c>
    </row>
    <row r="1916" spans="1:21">
      <c r="A1916" s="63" t="str">
        <f>VLOOKUP(L1916,[1]Sheet1!$N:$P,3,0)</f>
        <v>M1 HONDA MALUNGON</v>
      </c>
      <c r="B1916" s="66">
        <v>46231.458807870367</v>
      </c>
      <c r="C1916" s="66">
        <v>46234.328645833331</v>
      </c>
      <c r="D1916" s="67" t="s">
        <v>2600</v>
      </c>
      <c r="E1916" s="67" t="s">
        <v>2601</v>
      </c>
      <c r="F1916" s="1">
        <v>1</v>
      </c>
      <c r="G1916" s="63" t="str">
        <f>VLOOKUP(D1916,[2]MINDANAO!$B:$C,2,0)</f>
        <v>ADV160 ABS</v>
      </c>
      <c r="H1916" s="67">
        <v>138000</v>
      </c>
      <c r="I1916" s="63" t="str">
        <f>VLOOKUP(L1916,'[3]NEW LEGEND 2026'!M:S,7,0)</f>
        <v>HONDA</v>
      </c>
      <c r="J1916" s="67" t="s">
        <v>4695</v>
      </c>
      <c r="K1916" s="67" t="s">
        <v>4696</v>
      </c>
      <c r="L1916" s="67" t="s">
        <v>884</v>
      </c>
      <c r="M1916" s="63" t="str">
        <f>VLOOKUP(D1916,'[3]NEW LEGEND 2026'!G:I,3,0)</f>
        <v>HONDA</v>
      </c>
      <c r="N1916" s="63" t="str">
        <f>VLOOKUP(D1916,'[3]NEW LEGEND 2026'!G:J,4,0)</f>
        <v>GREEN</v>
      </c>
      <c r="O1916" s="68" t="str">
        <f t="shared" si="175"/>
        <v>JUL</v>
      </c>
      <c r="P1916" s="68">
        <f t="shared" si="176"/>
        <v>31</v>
      </c>
      <c r="Q1916" s="68">
        <f t="shared" si="177"/>
        <v>2026</v>
      </c>
      <c r="R1916" s="69">
        <f t="shared" si="178"/>
        <v>-181.32864583333139</v>
      </c>
      <c r="S1916" s="69">
        <f t="shared" si="179"/>
        <v>-178.45880787036731</v>
      </c>
      <c r="T1916" s="70" t="str">
        <f t="shared" si="180"/>
        <v>1-30 DAYS</v>
      </c>
      <c r="U1916" s="70" t="str">
        <f t="shared" si="180"/>
        <v>1-30 DAYS</v>
      </c>
    </row>
    <row r="1917" spans="1:21">
      <c r="A1917" s="63" t="str">
        <f>VLOOKUP(L1917,[1]Sheet1!$N:$P,3,0)</f>
        <v>M1 HONDA MALUNGON</v>
      </c>
      <c r="B1917" s="66">
        <v>46231.458807870367</v>
      </c>
      <c r="C1917" s="66">
        <v>46234.328645833331</v>
      </c>
      <c r="D1917" s="67" t="s">
        <v>2600</v>
      </c>
      <c r="E1917" s="67" t="s">
        <v>2601</v>
      </c>
      <c r="F1917" s="1">
        <v>1</v>
      </c>
      <c r="G1917" s="63" t="str">
        <f>VLOOKUP(D1917,[2]MINDANAO!$B:$C,2,0)</f>
        <v>ADV160 ABS</v>
      </c>
      <c r="H1917" s="67">
        <v>138000</v>
      </c>
      <c r="I1917" s="63" t="str">
        <f>VLOOKUP(L1917,'[3]NEW LEGEND 2026'!M:S,7,0)</f>
        <v>HONDA</v>
      </c>
      <c r="J1917" s="67" t="s">
        <v>4697</v>
      </c>
      <c r="K1917" s="67" t="s">
        <v>4698</v>
      </c>
      <c r="L1917" s="67" t="s">
        <v>884</v>
      </c>
      <c r="M1917" s="63" t="str">
        <f>VLOOKUP(D1917,'[3]NEW LEGEND 2026'!G:I,3,0)</f>
        <v>HONDA</v>
      </c>
      <c r="N1917" s="63" t="str">
        <f>VLOOKUP(D1917,'[3]NEW LEGEND 2026'!G:J,4,0)</f>
        <v>GREEN</v>
      </c>
      <c r="O1917" s="68" t="str">
        <f t="shared" si="175"/>
        <v>JUL</v>
      </c>
      <c r="P1917" s="68">
        <f t="shared" si="176"/>
        <v>31</v>
      </c>
      <c r="Q1917" s="68">
        <f t="shared" si="177"/>
        <v>2026</v>
      </c>
      <c r="R1917" s="69">
        <f t="shared" si="178"/>
        <v>-181.32864583333139</v>
      </c>
      <c r="S1917" s="69">
        <f t="shared" si="179"/>
        <v>-178.45880787036731</v>
      </c>
      <c r="T1917" s="70" t="str">
        <f t="shared" si="180"/>
        <v>1-30 DAYS</v>
      </c>
      <c r="U1917" s="70" t="str">
        <f t="shared" si="180"/>
        <v>1-30 DAYS</v>
      </c>
    </row>
    <row r="1918" spans="1:21">
      <c r="A1918" s="63" t="str">
        <f>VLOOKUP(L1918,[1]Sheet1!$N:$P,3,0)</f>
        <v>M1 HONDA MALUNGON</v>
      </c>
      <c r="B1918" s="66">
        <v>46234.338090277779</v>
      </c>
      <c r="C1918" s="66">
        <v>46234.338090277779</v>
      </c>
      <c r="D1918" s="67" t="s">
        <v>1007</v>
      </c>
      <c r="E1918" s="67" t="s">
        <v>1008</v>
      </c>
      <c r="F1918" s="1">
        <v>1</v>
      </c>
      <c r="G1918" s="63" t="str">
        <f>VLOOKUP(D1918,[2]MINDANAO!$B:$C,2,0)</f>
        <v>XRM DUAL SPORTS FI(DS)</v>
      </c>
      <c r="H1918" s="67">
        <v>70950</v>
      </c>
      <c r="I1918" s="63" t="str">
        <f>VLOOKUP(L1918,'[3]NEW LEGEND 2026'!M:S,7,0)</f>
        <v>HONDA</v>
      </c>
      <c r="J1918" s="67" t="s">
        <v>4699</v>
      </c>
      <c r="K1918" s="67" t="s">
        <v>4700</v>
      </c>
      <c r="L1918" s="67" t="s">
        <v>884</v>
      </c>
      <c r="M1918" s="63" t="str">
        <f>VLOOKUP(D1918,'[3]NEW LEGEND 2026'!G:I,3,0)</f>
        <v>HONDA</v>
      </c>
      <c r="N1918" s="63" t="str">
        <f>VLOOKUP(D1918,'[3]NEW LEGEND 2026'!G:J,4,0)</f>
        <v>BLACK</v>
      </c>
      <c r="O1918" s="68" t="str">
        <f t="shared" si="175"/>
        <v>JUL</v>
      </c>
      <c r="P1918" s="68">
        <f t="shared" si="176"/>
        <v>31</v>
      </c>
      <c r="Q1918" s="68">
        <f t="shared" si="177"/>
        <v>2026</v>
      </c>
      <c r="R1918" s="69">
        <f t="shared" si="178"/>
        <v>-181.33809027777897</v>
      </c>
      <c r="S1918" s="69">
        <f t="shared" si="179"/>
        <v>-181.33809027777897</v>
      </c>
      <c r="T1918" s="70" t="str">
        <f t="shared" si="180"/>
        <v>1-30 DAYS</v>
      </c>
      <c r="U1918" s="70" t="str">
        <f t="shared" si="180"/>
        <v>1-30 DAYS</v>
      </c>
    </row>
    <row r="1919" spans="1:21">
      <c r="A1919" s="63" t="str">
        <f>VLOOKUP(L1919,[1]Sheet1!$N:$P,3,0)</f>
        <v>M1 HONDA MALUNGON</v>
      </c>
      <c r="B1919" s="66">
        <v>46234.338090277779</v>
      </c>
      <c r="C1919" s="66">
        <v>46234.338090277779</v>
      </c>
      <c r="D1919" s="67" t="s">
        <v>1007</v>
      </c>
      <c r="E1919" s="67" t="s">
        <v>1008</v>
      </c>
      <c r="F1919" s="1">
        <v>1</v>
      </c>
      <c r="G1919" s="63" t="str">
        <f>VLOOKUP(D1919,[2]MINDANAO!$B:$C,2,0)</f>
        <v>XRM DUAL SPORTS FI(DS)</v>
      </c>
      <c r="H1919" s="67">
        <v>70950</v>
      </c>
      <c r="I1919" s="63" t="str">
        <f>VLOOKUP(L1919,'[3]NEW LEGEND 2026'!M:S,7,0)</f>
        <v>HONDA</v>
      </c>
      <c r="J1919" s="67" t="s">
        <v>4701</v>
      </c>
      <c r="K1919" s="67" t="s">
        <v>4702</v>
      </c>
      <c r="L1919" s="67" t="s">
        <v>884</v>
      </c>
      <c r="M1919" s="63" t="str">
        <f>VLOOKUP(D1919,'[3]NEW LEGEND 2026'!G:I,3,0)</f>
        <v>HONDA</v>
      </c>
      <c r="N1919" s="63" t="str">
        <f>VLOOKUP(D1919,'[3]NEW LEGEND 2026'!G:J,4,0)</f>
        <v>BLACK</v>
      </c>
      <c r="O1919" s="68" t="str">
        <f t="shared" si="175"/>
        <v>JUL</v>
      </c>
      <c r="P1919" s="68">
        <f t="shared" si="176"/>
        <v>31</v>
      </c>
      <c r="Q1919" s="68">
        <f t="shared" si="177"/>
        <v>2026</v>
      </c>
      <c r="R1919" s="69">
        <f t="shared" si="178"/>
        <v>-181.33809027777897</v>
      </c>
      <c r="S1919" s="69">
        <f t="shared" si="179"/>
        <v>-181.33809027777897</v>
      </c>
      <c r="T1919" s="70" t="str">
        <f t="shared" si="180"/>
        <v>1-30 DAYS</v>
      </c>
      <c r="U1919" s="70" t="str">
        <f t="shared" si="180"/>
        <v>1-30 DAYS</v>
      </c>
    </row>
    <row r="1920" spans="1:21">
      <c r="A1920" s="63" t="str">
        <f>VLOOKUP(L1920,[1]Sheet1!$N:$P,3,0)</f>
        <v>M2 PANABO</v>
      </c>
      <c r="B1920" s="66">
        <v>46233.484097222223</v>
      </c>
      <c r="C1920" s="66">
        <v>46234.362824074073</v>
      </c>
      <c r="D1920" s="67" t="s">
        <v>2540</v>
      </c>
      <c r="E1920" s="67" t="s">
        <v>2541</v>
      </c>
      <c r="F1920" s="1">
        <v>1</v>
      </c>
      <c r="G1920" s="63" t="str">
        <f>VLOOKUP(D1920,[2]MINDANAO!$B:$C,2,0)</f>
        <v>ADV160 ABS</v>
      </c>
      <c r="H1920" s="67">
        <v>155100</v>
      </c>
      <c r="I1920" s="63" t="str">
        <f>VLOOKUP(L1920,'[3]NEW LEGEND 2026'!M:S,7,0)</f>
        <v>ULTIMATE</v>
      </c>
      <c r="J1920" s="67" t="s">
        <v>4703</v>
      </c>
      <c r="K1920" s="67" t="s">
        <v>4704</v>
      </c>
      <c r="L1920" s="67" t="s">
        <v>929</v>
      </c>
      <c r="M1920" s="63" t="str">
        <f>VLOOKUP(D1920,'[3]NEW LEGEND 2026'!G:I,3,0)</f>
        <v>HONDA</v>
      </c>
      <c r="N1920" s="63" t="str">
        <f>VLOOKUP(D1920,'[3]NEW LEGEND 2026'!G:J,4,0)</f>
        <v>BLACK</v>
      </c>
      <c r="O1920" s="68" t="str">
        <f t="shared" si="175"/>
        <v>JUL</v>
      </c>
      <c r="P1920" s="68">
        <f t="shared" si="176"/>
        <v>31</v>
      </c>
      <c r="Q1920" s="68">
        <f t="shared" si="177"/>
        <v>2026</v>
      </c>
      <c r="R1920" s="69">
        <f t="shared" si="178"/>
        <v>-181.36282407407271</v>
      </c>
      <c r="S1920" s="69">
        <f t="shared" si="179"/>
        <v>-180.48409722222277</v>
      </c>
      <c r="T1920" s="70" t="str">
        <f t="shared" si="180"/>
        <v>1-30 DAYS</v>
      </c>
      <c r="U1920" s="70" t="str">
        <f t="shared" si="180"/>
        <v>1-30 DAYS</v>
      </c>
    </row>
    <row r="1921" spans="1:21">
      <c r="A1921" s="63" t="str">
        <f>VLOOKUP(L1921,[1]Sheet1!$N:$P,3,0)</f>
        <v>M1 MLANG</v>
      </c>
      <c r="B1921" s="66">
        <v>46217.597060185188</v>
      </c>
      <c r="C1921" s="66">
        <v>46234.371446759258</v>
      </c>
      <c r="D1921" s="67" t="s">
        <v>907</v>
      </c>
      <c r="E1921" s="67" t="s">
        <v>908</v>
      </c>
      <c r="F1921" s="1">
        <v>1</v>
      </c>
      <c r="G1921" s="63" t="str">
        <f>VLOOKUP(D1921,[2]MINDANAO!$B:$C,2,0)</f>
        <v>CT125</v>
      </c>
      <c r="H1921" s="67">
        <v>59246</v>
      </c>
      <c r="I1921" s="63" t="str">
        <f>VLOOKUP(L1921,'[3]NEW LEGEND 2026'!M:S,7,0)</f>
        <v>MUTI</v>
      </c>
      <c r="J1921" s="67" t="s">
        <v>4705</v>
      </c>
      <c r="K1921" s="67" t="s">
        <v>4706</v>
      </c>
      <c r="L1921" s="67" t="s">
        <v>537</v>
      </c>
      <c r="M1921" s="63" t="str">
        <f>VLOOKUP(D1921,'[3]NEW LEGEND 2026'!G:I,3,0)</f>
        <v>KAWASAKI</v>
      </c>
      <c r="N1921" s="63" t="str">
        <f>VLOOKUP(D1921,'[3]NEW LEGEND 2026'!G:J,4,0)</f>
        <v>BLACK/GRAY</v>
      </c>
      <c r="O1921" s="68" t="str">
        <f t="shared" si="175"/>
        <v>JUL</v>
      </c>
      <c r="P1921" s="68">
        <f t="shared" si="176"/>
        <v>31</v>
      </c>
      <c r="Q1921" s="68">
        <f t="shared" si="177"/>
        <v>2026</v>
      </c>
      <c r="R1921" s="69">
        <f t="shared" si="178"/>
        <v>-181.37144675925811</v>
      </c>
      <c r="S1921" s="69">
        <f t="shared" si="179"/>
        <v>-164.59706018518773</v>
      </c>
      <c r="T1921" s="70" t="str">
        <f t="shared" si="180"/>
        <v>1-30 DAYS</v>
      </c>
      <c r="U1921" s="70" t="str">
        <f t="shared" si="180"/>
        <v>1-30 DAYS</v>
      </c>
    </row>
    <row r="1922" spans="1:21">
      <c r="A1922" s="63" t="str">
        <f>VLOOKUP(L1922,[1]Sheet1!$N:$P,3,0)</f>
        <v>M1 HONDA MALUNGON</v>
      </c>
      <c r="B1922" s="66">
        <v>46234.369004629632</v>
      </c>
      <c r="C1922" s="66">
        <v>46234.372986111113</v>
      </c>
      <c r="D1922" s="67" t="s">
        <v>4707</v>
      </c>
      <c r="E1922" s="67" t="s">
        <v>4708</v>
      </c>
      <c r="F1922" s="1">
        <v>1</v>
      </c>
      <c r="G1922" s="63" t="str">
        <f>VLOOKUP(D1922,[2]MINDANAO!$B:$C,2,0)</f>
        <v>ADV160</v>
      </c>
      <c r="H1922" s="67">
        <v>157558</v>
      </c>
      <c r="I1922" s="63" t="str">
        <f>VLOOKUP(L1922,'[3]NEW LEGEND 2026'!M:S,7,0)</f>
        <v>HONDA</v>
      </c>
      <c r="J1922" s="67" t="s">
        <v>4709</v>
      </c>
      <c r="K1922" s="67" t="s">
        <v>4710</v>
      </c>
      <c r="L1922" s="67" t="s">
        <v>884</v>
      </c>
      <c r="M1922" s="63" t="str">
        <f>VLOOKUP(D1922,'[3]NEW LEGEND 2026'!G:I,3,0)</f>
        <v>HONDA</v>
      </c>
      <c r="N1922" s="63" t="str">
        <f>VLOOKUP(D1922,'[3]NEW LEGEND 2026'!G:J,4,0)</f>
        <v>BLACK</v>
      </c>
      <c r="O1922" s="68" t="str">
        <f t="shared" ref="O1922:O1985" si="181">CHOOSE(MONTH(C1922),"JAN","FEB","MAR","APR","MAY","JUN","JUL","AUG","SEP","OCT","NOV","DEC")</f>
        <v>JUL</v>
      </c>
      <c r="P1922" s="68">
        <f t="shared" ref="P1922:P1985" si="182">DAY(C1922)</f>
        <v>31</v>
      </c>
      <c r="Q1922" s="68">
        <f t="shared" ref="Q1922:Q1985" si="183">YEAR(C1922)</f>
        <v>2026</v>
      </c>
      <c r="R1922" s="69">
        <f t="shared" ref="R1922:R1985" si="184">DATE(2026,1,31)-C1922</f>
        <v>-181.37298611111328</v>
      </c>
      <c r="S1922" s="69">
        <f t="shared" si="179"/>
        <v>-181.3690046296324</v>
      </c>
      <c r="T1922" s="70" t="str">
        <f t="shared" si="180"/>
        <v>1-30 DAYS</v>
      </c>
      <c r="U1922" s="70" t="str">
        <f t="shared" si="180"/>
        <v>1-30 DAYS</v>
      </c>
    </row>
    <row r="1923" spans="1:21">
      <c r="A1923" s="63" t="str">
        <f>VLOOKUP(L1923,[1]Sheet1!$N:$P,3,0)</f>
        <v>M1 KABACAN</v>
      </c>
      <c r="B1923" s="66">
        <v>46217.597060185188</v>
      </c>
      <c r="C1923" s="66">
        <v>46234.380949074082</v>
      </c>
      <c r="D1923" s="67" t="s">
        <v>907</v>
      </c>
      <c r="E1923" s="67" t="s">
        <v>908</v>
      </c>
      <c r="F1923" s="1">
        <v>1</v>
      </c>
      <c r="G1923" s="63" t="str">
        <f>VLOOKUP(D1923,[2]MINDANAO!$B:$C,2,0)</f>
        <v>CT125</v>
      </c>
      <c r="H1923" s="67">
        <v>59246</v>
      </c>
      <c r="I1923" s="63" t="str">
        <f>VLOOKUP(L1923,'[3]NEW LEGEND 2026'!M:S,7,0)</f>
        <v>MUTI</v>
      </c>
      <c r="J1923" s="67" t="s">
        <v>4711</v>
      </c>
      <c r="K1923" s="67" t="s">
        <v>4712</v>
      </c>
      <c r="L1923" s="67" t="s">
        <v>397</v>
      </c>
      <c r="M1923" s="63" t="str">
        <f>VLOOKUP(D1923,'[3]NEW LEGEND 2026'!G:I,3,0)</f>
        <v>KAWASAKI</v>
      </c>
      <c r="N1923" s="63" t="str">
        <f>VLOOKUP(D1923,'[3]NEW LEGEND 2026'!G:J,4,0)</f>
        <v>BLACK/GRAY</v>
      </c>
      <c r="O1923" s="68" t="str">
        <f t="shared" si="181"/>
        <v>JUL</v>
      </c>
      <c r="P1923" s="68">
        <f t="shared" si="182"/>
        <v>31</v>
      </c>
      <c r="Q1923" s="68">
        <f t="shared" si="183"/>
        <v>2026</v>
      </c>
      <c r="R1923" s="69">
        <f t="shared" si="184"/>
        <v>-181.38094907408231</v>
      </c>
      <c r="S1923" s="69">
        <f t="shared" ref="S1923:S1986" si="185">DATE(2026,1,31)-B1923</f>
        <v>-164.59706018518773</v>
      </c>
      <c r="T1923" s="70" t="str">
        <f t="shared" si="180"/>
        <v>1-30 DAYS</v>
      </c>
      <c r="U1923" s="70" t="str">
        <f t="shared" si="180"/>
        <v>1-30 DAYS</v>
      </c>
    </row>
    <row r="1924" spans="1:21">
      <c r="A1924" s="63" t="str">
        <f>VLOOKUP(L1924,[1]Sheet1!$N:$P,3,0)</f>
        <v>M1 MIDSAYAP</v>
      </c>
      <c r="B1924" s="66">
        <v>46217.564027777778</v>
      </c>
      <c r="C1924" s="66">
        <v>46234.426354166673</v>
      </c>
      <c r="D1924" s="67" t="s">
        <v>663</v>
      </c>
      <c r="E1924" s="67" t="s">
        <v>664</v>
      </c>
      <c r="F1924" s="1">
        <v>1</v>
      </c>
      <c r="G1924" s="63" t="str">
        <f>VLOOKUP(D1924,[2]MINDANAO!$B:$C,2,0)</f>
        <v>CT125</v>
      </c>
      <c r="H1924" s="67">
        <v>58118</v>
      </c>
      <c r="I1924" s="63" t="str">
        <f>VLOOKUP(L1924,'[3]NEW LEGEND 2026'!M:S,7,0)</f>
        <v>MUTI</v>
      </c>
      <c r="J1924" s="67" t="s">
        <v>4713</v>
      </c>
      <c r="K1924" s="67" t="s">
        <v>4714</v>
      </c>
      <c r="L1924" s="67" t="s">
        <v>1579</v>
      </c>
      <c r="M1924" s="63" t="str">
        <f>VLOOKUP(D1924,'[3]NEW LEGEND 2026'!G:I,3,0)</f>
        <v>KAWASAKI</v>
      </c>
      <c r="N1924" s="63" t="str">
        <f>VLOOKUP(D1924,'[3]NEW LEGEND 2026'!G:J,4,0)</f>
        <v>BLACK/RED</v>
      </c>
      <c r="O1924" s="68" t="str">
        <f t="shared" si="181"/>
        <v>JUL</v>
      </c>
      <c r="P1924" s="68">
        <f t="shared" si="182"/>
        <v>31</v>
      </c>
      <c r="Q1924" s="68">
        <f t="shared" si="183"/>
        <v>2026</v>
      </c>
      <c r="R1924" s="69">
        <f t="shared" si="184"/>
        <v>-181.42635416667326</v>
      </c>
      <c r="S1924" s="69">
        <f t="shared" si="185"/>
        <v>-164.56402777777839</v>
      </c>
      <c r="T1924" s="70" t="str">
        <f t="shared" si="180"/>
        <v>1-30 DAYS</v>
      </c>
      <c r="U1924" s="70" t="str">
        <f t="shared" si="180"/>
        <v>1-30 DAYS</v>
      </c>
    </row>
    <row r="1925" spans="1:21">
      <c r="A1925" s="63" t="str">
        <f>VLOOKUP(L1925,[1]Sheet1!$N:$P,3,0)</f>
        <v>M1 3S</v>
      </c>
      <c r="B1925" s="66">
        <v>46234.431342592587</v>
      </c>
      <c r="C1925" s="66">
        <v>46234.431342592587</v>
      </c>
      <c r="D1925" s="67" t="s">
        <v>2576</v>
      </c>
      <c r="E1925" s="67" t="s">
        <v>2577</v>
      </c>
      <c r="F1925" s="1">
        <v>1</v>
      </c>
      <c r="G1925" s="63" t="str">
        <f>VLOOKUP(D1925,[2]MINDANAO!$B:$C,2,0)</f>
        <v>DR-160</v>
      </c>
      <c r="H1925" s="67">
        <v>109616.07</v>
      </c>
      <c r="I1925" s="63" t="str">
        <f>VLOOKUP(L1925,'[3]NEW LEGEND 2026'!M:S,7,0)</f>
        <v>MUTI</v>
      </c>
      <c r="J1925" s="67" t="s">
        <v>4715</v>
      </c>
      <c r="K1925" s="67" t="s">
        <v>4716</v>
      </c>
      <c r="L1925" s="67" t="s">
        <v>1528</v>
      </c>
      <c r="M1925" s="63" t="str">
        <f>VLOOKUP(D1925,'[3]NEW LEGEND 2026'!G:I,3,0)</f>
        <v>SUZUKI</v>
      </c>
      <c r="N1925" s="63" t="str">
        <f>VLOOKUP(D1925,'[3]NEW LEGEND 2026'!G:J,4,0)</f>
        <v>WHITE</v>
      </c>
      <c r="O1925" s="68" t="str">
        <f t="shared" si="181"/>
        <v>JUL</v>
      </c>
      <c r="P1925" s="68">
        <f t="shared" si="182"/>
        <v>31</v>
      </c>
      <c r="Q1925" s="68">
        <f t="shared" si="183"/>
        <v>2026</v>
      </c>
      <c r="R1925" s="69">
        <f t="shared" si="184"/>
        <v>-181.43134259258659</v>
      </c>
      <c r="S1925" s="69">
        <f t="shared" si="185"/>
        <v>-181.43134259258659</v>
      </c>
      <c r="T1925" s="70" t="str">
        <f t="shared" si="180"/>
        <v>1-30 DAYS</v>
      </c>
      <c r="U1925" s="70" t="str">
        <f t="shared" si="180"/>
        <v>1-30 DAYS</v>
      </c>
    </row>
    <row r="1926" spans="1:21">
      <c r="A1926" s="63" t="str">
        <f>VLOOKUP(L1926,[1]Sheet1!$N:$P,3,0)</f>
        <v>M2 TAGUM 1</v>
      </c>
      <c r="B1926" s="66">
        <v>46233.484097222223</v>
      </c>
      <c r="C1926" s="66">
        <v>46234.432615740741</v>
      </c>
      <c r="D1926" s="67" t="s">
        <v>604</v>
      </c>
      <c r="E1926" s="67" t="s">
        <v>605</v>
      </c>
      <c r="F1926" s="1">
        <v>1</v>
      </c>
      <c r="G1926" s="63" t="str">
        <f>VLOOKUP(D1926,[2]MINDANAO!$B:$C,2,0)</f>
        <v>XRM OFFROAD FI(DSX)</v>
      </c>
      <c r="H1926" s="67">
        <v>72378</v>
      </c>
      <c r="I1926" s="63" t="str">
        <f>VLOOKUP(L1926,'[3]NEW LEGEND 2026'!M:S,7,0)</f>
        <v>ULTIMATE</v>
      </c>
      <c r="J1926" s="67" t="s">
        <v>4717</v>
      </c>
      <c r="K1926" s="67" t="s">
        <v>4718</v>
      </c>
      <c r="L1926" s="67" t="s">
        <v>804</v>
      </c>
      <c r="M1926" s="63" t="str">
        <f>VLOOKUP(D1926,'[3]NEW LEGEND 2026'!G:I,3,0)</f>
        <v>HONDA</v>
      </c>
      <c r="N1926" s="63" t="str">
        <f>VLOOKUP(D1926,'[3]NEW LEGEND 2026'!G:J,4,0)</f>
        <v>WHITE/BLUE</v>
      </c>
      <c r="O1926" s="68" t="str">
        <f t="shared" si="181"/>
        <v>JUL</v>
      </c>
      <c r="P1926" s="68">
        <f t="shared" si="182"/>
        <v>31</v>
      </c>
      <c r="Q1926" s="68">
        <f t="shared" si="183"/>
        <v>2026</v>
      </c>
      <c r="R1926" s="69">
        <f t="shared" si="184"/>
        <v>-181.43261574074131</v>
      </c>
      <c r="S1926" s="69">
        <f t="shared" si="185"/>
        <v>-180.48409722222277</v>
      </c>
      <c r="T1926" s="70" t="str">
        <f t="shared" si="180"/>
        <v>1-30 DAYS</v>
      </c>
      <c r="U1926" s="70" t="str">
        <f t="shared" si="180"/>
        <v>1-30 DAYS</v>
      </c>
    </row>
    <row r="1927" spans="1:21">
      <c r="A1927" s="63" t="str">
        <f>VLOOKUP(L1927,[1]Sheet1!$N:$P,3,0)</f>
        <v>M1 KIDAPAWAN</v>
      </c>
      <c r="B1927" s="66">
        <v>45971.571076388893</v>
      </c>
      <c r="C1927" s="66">
        <v>46234.446967592587</v>
      </c>
      <c r="D1927" s="67" t="s">
        <v>1121</v>
      </c>
      <c r="E1927" s="67" t="s">
        <v>1122</v>
      </c>
      <c r="F1927" s="1">
        <v>1</v>
      </c>
      <c r="G1927" s="63" t="str">
        <f>VLOOKUP(D1927,[2]MINDANAO!$B:$C,2,0)</f>
        <v>BARAKO II (DUAL START)</v>
      </c>
      <c r="H1927" s="67">
        <v>94120</v>
      </c>
      <c r="I1927" s="63" t="str">
        <f>VLOOKUP(L1927,'[3]NEW LEGEND 2026'!M:S,7,0)</f>
        <v>MUTI</v>
      </c>
      <c r="J1927" s="67" t="s">
        <v>4719</v>
      </c>
      <c r="K1927" s="67" t="s">
        <v>4720</v>
      </c>
      <c r="L1927" s="67" t="s">
        <v>503</v>
      </c>
      <c r="M1927" s="63" t="str">
        <f>VLOOKUP(D1927,'[3]NEW LEGEND 2026'!G:I,3,0)</f>
        <v>KAWASAKI</v>
      </c>
      <c r="N1927" s="63" t="str">
        <f>VLOOKUP(D1927,'[3]NEW LEGEND 2026'!G:J,4,0)</f>
        <v>BLACK</v>
      </c>
      <c r="O1927" s="68" t="str">
        <f t="shared" si="181"/>
        <v>JUL</v>
      </c>
      <c r="P1927" s="68">
        <f t="shared" si="182"/>
        <v>31</v>
      </c>
      <c r="Q1927" s="68">
        <f t="shared" si="183"/>
        <v>2026</v>
      </c>
      <c r="R1927" s="69">
        <f t="shared" si="184"/>
        <v>-181.44696759258659</v>
      </c>
      <c r="S1927" s="69">
        <f t="shared" si="185"/>
        <v>81.428923611107166</v>
      </c>
      <c r="T1927" s="70" t="str">
        <f t="shared" si="180"/>
        <v>1-30 DAYS</v>
      </c>
      <c r="U1927" s="70" t="str">
        <f t="shared" si="180"/>
        <v>61-90 DAYS</v>
      </c>
    </row>
    <row r="1928" spans="1:21">
      <c r="A1928" s="63" t="str">
        <f>VLOOKUP(L1928,[1]Sheet1!$N:$P,3,0)</f>
        <v>M2 TAGUM 3</v>
      </c>
      <c r="B1928" s="66">
        <v>46233.464571759258</v>
      </c>
      <c r="C1928" s="66">
        <v>46234.450543981482</v>
      </c>
      <c r="D1928" s="67" t="s">
        <v>1975</v>
      </c>
      <c r="E1928" s="67" t="s">
        <v>1976</v>
      </c>
      <c r="F1928" s="1">
        <v>1</v>
      </c>
      <c r="G1928" s="63" t="str">
        <f>VLOOKUP(D1928,[2]MINDANAO!$B:$C,2,0)</f>
        <v>NMAX155 FI ABS</v>
      </c>
      <c r="H1928" s="67">
        <v>131528.57</v>
      </c>
      <c r="I1928" s="63" t="str">
        <f>VLOOKUP(L1928,'[3]NEW LEGEND 2026'!M:S,7,0)</f>
        <v>ULTIMATE</v>
      </c>
      <c r="J1928" s="67" t="s">
        <v>4721</v>
      </c>
      <c r="K1928" s="67" t="s">
        <v>4722</v>
      </c>
      <c r="L1928" s="67" t="s">
        <v>744</v>
      </c>
      <c r="M1928" s="63" t="str">
        <f>VLOOKUP(D1928,'[3]NEW LEGEND 2026'!G:I,3,0)</f>
        <v>YAMAHA</v>
      </c>
      <c r="N1928" s="63" t="str">
        <f>VLOOKUP(D1928,'[3]NEW LEGEND 2026'!G:J,4,0)</f>
        <v>MATTE DARK GRAY</v>
      </c>
      <c r="O1928" s="68" t="str">
        <f t="shared" si="181"/>
        <v>JUL</v>
      </c>
      <c r="P1928" s="68">
        <f t="shared" si="182"/>
        <v>31</v>
      </c>
      <c r="Q1928" s="68">
        <f t="shared" si="183"/>
        <v>2026</v>
      </c>
      <c r="R1928" s="69">
        <f t="shared" si="184"/>
        <v>-181.45054398148204</v>
      </c>
      <c r="S1928" s="69">
        <f t="shared" si="185"/>
        <v>-180.46457175925752</v>
      </c>
      <c r="T1928" s="70" t="str">
        <f t="shared" si="180"/>
        <v>1-30 DAYS</v>
      </c>
      <c r="U1928" s="70" t="str">
        <f t="shared" si="180"/>
        <v>1-30 DAYS</v>
      </c>
    </row>
    <row r="1929" spans="1:21">
      <c r="A1929" s="63" t="str">
        <f>VLOOKUP(L1929,[1]Sheet1!$N:$P,3,0)</f>
        <v>M2 TAGUM 3</v>
      </c>
      <c r="B1929" s="66">
        <v>46233.458993055552</v>
      </c>
      <c r="C1929" s="66">
        <v>46234.450543981482</v>
      </c>
      <c r="D1929" s="67" t="s">
        <v>1345</v>
      </c>
      <c r="E1929" s="67" t="s">
        <v>1346</v>
      </c>
      <c r="F1929" s="1">
        <v>1</v>
      </c>
      <c r="G1929" s="63" t="str">
        <f>VLOOKUP(D1929,[2]MINDANAO!$B:$C,2,0)</f>
        <v>XRM MOTARD FI</v>
      </c>
      <c r="H1929" s="67">
        <v>75550</v>
      </c>
      <c r="I1929" s="63" t="str">
        <f>VLOOKUP(L1929,'[3]NEW LEGEND 2026'!M:S,7,0)</f>
        <v>ULTIMATE</v>
      </c>
      <c r="J1929" s="67" t="s">
        <v>4723</v>
      </c>
      <c r="K1929" s="67" t="s">
        <v>4724</v>
      </c>
      <c r="L1929" s="67" t="s">
        <v>744</v>
      </c>
      <c r="M1929" s="63" t="str">
        <f>VLOOKUP(D1929,'[3]NEW LEGEND 2026'!G:I,3,0)</f>
        <v>HONDA</v>
      </c>
      <c r="N1929" s="63" t="str">
        <f>VLOOKUP(D1929,'[3]NEW LEGEND 2026'!G:J,4,0)</f>
        <v>BLACK</v>
      </c>
      <c r="O1929" s="68" t="str">
        <f t="shared" si="181"/>
        <v>JUL</v>
      </c>
      <c r="P1929" s="68">
        <f t="shared" si="182"/>
        <v>31</v>
      </c>
      <c r="Q1929" s="68">
        <f t="shared" si="183"/>
        <v>2026</v>
      </c>
      <c r="R1929" s="69">
        <f t="shared" si="184"/>
        <v>-181.45054398148204</v>
      </c>
      <c r="S1929" s="69">
        <f t="shared" si="185"/>
        <v>-180.45899305555213</v>
      </c>
      <c r="T1929" s="70" t="str">
        <f t="shared" si="180"/>
        <v>1-30 DAYS</v>
      </c>
      <c r="U1929" s="70" t="str">
        <f t="shared" si="180"/>
        <v>1-30 DAYS</v>
      </c>
    </row>
    <row r="1930" spans="1:21">
      <c r="A1930" s="63" t="str">
        <f>VLOOKUP(L1930,[1]Sheet1!$N:$P,3,0)</f>
        <v>M2 TAGUM 3</v>
      </c>
      <c r="B1930" s="66">
        <v>46233.458993055552</v>
      </c>
      <c r="C1930" s="66">
        <v>46234.450543981482</v>
      </c>
      <c r="D1930" s="67" t="s">
        <v>1345</v>
      </c>
      <c r="E1930" s="67" t="s">
        <v>1346</v>
      </c>
      <c r="F1930" s="1">
        <v>1</v>
      </c>
      <c r="G1930" s="63" t="str">
        <f>VLOOKUP(D1930,[2]MINDANAO!$B:$C,2,0)</f>
        <v>XRM MOTARD FI</v>
      </c>
      <c r="H1930" s="67">
        <v>75550</v>
      </c>
      <c r="I1930" s="63" t="str">
        <f>VLOOKUP(L1930,'[3]NEW LEGEND 2026'!M:S,7,0)</f>
        <v>ULTIMATE</v>
      </c>
      <c r="J1930" s="67" t="s">
        <v>4725</v>
      </c>
      <c r="K1930" s="67" t="s">
        <v>4726</v>
      </c>
      <c r="L1930" s="67" t="s">
        <v>744</v>
      </c>
      <c r="M1930" s="63" t="str">
        <f>VLOOKUP(D1930,'[3]NEW LEGEND 2026'!G:I,3,0)</f>
        <v>HONDA</v>
      </c>
      <c r="N1930" s="63" t="str">
        <f>VLOOKUP(D1930,'[3]NEW LEGEND 2026'!G:J,4,0)</f>
        <v>BLACK</v>
      </c>
      <c r="O1930" s="68" t="str">
        <f t="shared" si="181"/>
        <v>JUL</v>
      </c>
      <c r="P1930" s="68">
        <f t="shared" si="182"/>
        <v>31</v>
      </c>
      <c r="Q1930" s="68">
        <f t="shared" si="183"/>
        <v>2026</v>
      </c>
      <c r="R1930" s="69">
        <f t="shared" si="184"/>
        <v>-181.45054398148204</v>
      </c>
      <c r="S1930" s="69">
        <f t="shared" si="185"/>
        <v>-180.45899305555213</v>
      </c>
      <c r="T1930" s="70" t="str">
        <f t="shared" si="180"/>
        <v>1-30 DAYS</v>
      </c>
      <c r="U1930" s="70" t="str">
        <f t="shared" si="180"/>
        <v>1-30 DAYS</v>
      </c>
    </row>
    <row r="1931" spans="1:21">
      <c r="A1931" s="63" t="str">
        <f>VLOOKUP(L1931,[1]Sheet1!$N:$P,3,0)</f>
        <v>M2 TAGUM 3</v>
      </c>
      <c r="B1931" s="66">
        <v>46233.458993055552</v>
      </c>
      <c r="C1931" s="66">
        <v>46234.450543981482</v>
      </c>
      <c r="D1931" s="67" t="s">
        <v>1007</v>
      </c>
      <c r="E1931" s="67" t="s">
        <v>1008</v>
      </c>
      <c r="F1931" s="1">
        <v>1</v>
      </c>
      <c r="G1931" s="63" t="str">
        <f>VLOOKUP(D1931,[2]MINDANAO!$B:$C,2,0)</f>
        <v>XRM DUAL SPORTS FI(DS)</v>
      </c>
      <c r="H1931" s="67">
        <v>70950</v>
      </c>
      <c r="I1931" s="63" t="str">
        <f>VLOOKUP(L1931,'[3]NEW LEGEND 2026'!M:S,7,0)</f>
        <v>ULTIMATE</v>
      </c>
      <c r="J1931" s="67" t="s">
        <v>4727</v>
      </c>
      <c r="K1931" s="67" t="s">
        <v>4728</v>
      </c>
      <c r="L1931" s="67" t="s">
        <v>744</v>
      </c>
      <c r="M1931" s="63" t="str">
        <f>VLOOKUP(D1931,'[3]NEW LEGEND 2026'!G:I,3,0)</f>
        <v>HONDA</v>
      </c>
      <c r="N1931" s="63" t="str">
        <f>VLOOKUP(D1931,'[3]NEW LEGEND 2026'!G:J,4,0)</f>
        <v>BLACK</v>
      </c>
      <c r="O1931" s="68" t="str">
        <f t="shared" si="181"/>
        <v>JUL</v>
      </c>
      <c r="P1931" s="68">
        <f t="shared" si="182"/>
        <v>31</v>
      </c>
      <c r="Q1931" s="68">
        <f t="shared" si="183"/>
        <v>2026</v>
      </c>
      <c r="R1931" s="69">
        <f t="shared" si="184"/>
        <v>-181.45054398148204</v>
      </c>
      <c r="S1931" s="69">
        <f t="shared" si="185"/>
        <v>-180.45899305555213</v>
      </c>
      <c r="T1931" s="70" t="str">
        <f t="shared" si="180"/>
        <v>1-30 DAYS</v>
      </c>
      <c r="U1931" s="70" t="str">
        <f t="shared" si="180"/>
        <v>1-30 DAYS</v>
      </c>
    </row>
    <row r="1932" spans="1:21">
      <c r="A1932" s="63" t="str">
        <f>VLOOKUP(L1932,[1]Sheet1!$N:$P,3,0)</f>
        <v>M2 TAGUM 3</v>
      </c>
      <c r="B1932" s="66">
        <v>46233.458993055552</v>
      </c>
      <c r="C1932" s="66">
        <v>46234.450543981482</v>
      </c>
      <c r="D1932" s="67" t="s">
        <v>604</v>
      </c>
      <c r="E1932" s="67" t="s">
        <v>605</v>
      </c>
      <c r="F1932" s="1">
        <v>1</v>
      </c>
      <c r="G1932" s="63" t="str">
        <f>VLOOKUP(D1932,[2]MINDANAO!$B:$C,2,0)</f>
        <v>XRM OFFROAD FI(DSX)</v>
      </c>
      <c r="H1932" s="67">
        <v>72378</v>
      </c>
      <c r="I1932" s="63" t="str">
        <f>VLOOKUP(L1932,'[3]NEW LEGEND 2026'!M:S,7,0)</f>
        <v>ULTIMATE</v>
      </c>
      <c r="J1932" s="67" t="s">
        <v>4729</v>
      </c>
      <c r="K1932" s="67" t="s">
        <v>4730</v>
      </c>
      <c r="L1932" s="67" t="s">
        <v>744</v>
      </c>
      <c r="M1932" s="63" t="str">
        <f>VLOOKUP(D1932,'[3]NEW LEGEND 2026'!G:I,3,0)</f>
        <v>HONDA</v>
      </c>
      <c r="N1932" s="63" t="str">
        <f>VLOOKUP(D1932,'[3]NEW LEGEND 2026'!G:J,4,0)</f>
        <v>WHITE/BLUE</v>
      </c>
      <c r="O1932" s="68" t="str">
        <f t="shared" si="181"/>
        <v>JUL</v>
      </c>
      <c r="P1932" s="68">
        <f t="shared" si="182"/>
        <v>31</v>
      </c>
      <c r="Q1932" s="68">
        <f t="shared" si="183"/>
        <v>2026</v>
      </c>
      <c r="R1932" s="69">
        <f t="shared" si="184"/>
        <v>-181.45054398148204</v>
      </c>
      <c r="S1932" s="69">
        <f t="shared" si="185"/>
        <v>-180.45899305555213</v>
      </c>
      <c r="T1932" s="70" t="str">
        <f t="shared" si="180"/>
        <v>1-30 DAYS</v>
      </c>
      <c r="U1932" s="70" t="str">
        <f t="shared" si="180"/>
        <v>1-30 DAYS</v>
      </c>
    </row>
    <row r="1933" spans="1:21">
      <c r="A1933" s="63" t="str">
        <f>VLOOKUP(L1933,[1]Sheet1!$N:$P,3,0)</f>
        <v>M2 CABANTIAN</v>
      </c>
      <c r="B1933" s="66">
        <v>46233.462337962963</v>
      </c>
      <c r="C1933" s="66">
        <v>46234.512916666667</v>
      </c>
      <c r="D1933" s="67" t="s">
        <v>2600</v>
      </c>
      <c r="E1933" s="67" t="s">
        <v>2601</v>
      </c>
      <c r="F1933" s="1">
        <v>1</v>
      </c>
      <c r="G1933" s="63" t="str">
        <f>VLOOKUP(D1933,[2]MINDANAO!$B:$C,2,0)</f>
        <v>ADV160 ABS</v>
      </c>
      <c r="H1933" s="67">
        <v>138000</v>
      </c>
      <c r="I1933" s="63" t="str">
        <f>VLOOKUP(L1933,'[3]NEW LEGEND 2026'!M:S,7,0)</f>
        <v>ULTIMATE</v>
      </c>
      <c r="J1933" s="67" t="s">
        <v>4731</v>
      </c>
      <c r="K1933" s="67" t="s">
        <v>4732</v>
      </c>
      <c r="L1933" s="67" t="s">
        <v>707</v>
      </c>
      <c r="M1933" s="63" t="str">
        <f>VLOOKUP(D1933,'[3]NEW LEGEND 2026'!G:I,3,0)</f>
        <v>HONDA</v>
      </c>
      <c r="N1933" s="63" t="str">
        <f>VLOOKUP(D1933,'[3]NEW LEGEND 2026'!G:J,4,0)</f>
        <v>GREEN</v>
      </c>
      <c r="O1933" s="68" t="str">
        <f t="shared" si="181"/>
        <v>JUL</v>
      </c>
      <c r="P1933" s="68">
        <f t="shared" si="182"/>
        <v>31</v>
      </c>
      <c r="Q1933" s="68">
        <f t="shared" si="183"/>
        <v>2026</v>
      </c>
      <c r="R1933" s="69">
        <f t="shared" si="184"/>
        <v>-181.51291666666657</v>
      </c>
      <c r="S1933" s="69">
        <f t="shared" si="185"/>
        <v>-180.46233796296292</v>
      </c>
      <c r="T1933" s="70" t="str">
        <f t="shared" si="180"/>
        <v>1-30 DAYS</v>
      </c>
      <c r="U1933" s="70" t="str">
        <f t="shared" si="180"/>
        <v>1-30 DAYS</v>
      </c>
    </row>
    <row r="1934" spans="1:21">
      <c r="A1934" s="63" t="str">
        <f>VLOOKUP(L1934,[1]Sheet1!$N:$P,3,0)</f>
        <v>M2 CABANTIAN</v>
      </c>
      <c r="B1934" s="66">
        <v>46233.462337962963</v>
      </c>
      <c r="C1934" s="66">
        <v>46234.512916666667</v>
      </c>
      <c r="D1934" s="67" t="s">
        <v>2536</v>
      </c>
      <c r="E1934" s="67" t="s">
        <v>2537</v>
      </c>
      <c r="F1934" s="1">
        <v>1</v>
      </c>
      <c r="G1934" s="63" t="str">
        <f>VLOOKUP(D1934,[2]MINDANAO!$B:$C,2,0)</f>
        <v>ADV160 ABS</v>
      </c>
      <c r="H1934" s="67">
        <v>155100</v>
      </c>
      <c r="I1934" s="63" t="str">
        <f>VLOOKUP(L1934,'[3]NEW LEGEND 2026'!M:S,7,0)</f>
        <v>ULTIMATE</v>
      </c>
      <c r="J1934" s="67" t="s">
        <v>4733</v>
      </c>
      <c r="K1934" s="67" t="s">
        <v>4734</v>
      </c>
      <c r="L1934" s="67" t="s">
        <v>707</v>
      </c>
      <c r="M1934" s="63" t="str">
        <f>VLOOKUP(D1934,'[3]NEW LEGEND 2026'!G:I,3,0)</f>
        <v>HONDA</v>
      </c>
      <c r="N1934" s="63" t="str">
        <f>VLOOKUP(D1934,'[3]NEW LEGEND 2026'!G:J,4,0)</f>
        <v>WHITE</v>
      </c>
      <c r="O1934" s="68" t="str">
        <f t="shared" si="181"/>
        <v>JUL</v>
      </c>
      <c r="P1934" s="68">
        <f t="shared" si="182"/>
        <v>31</v>
      </c>
      <c r="Q1934" s="68">
        <f t="shared" si="183"/>
        <v>2026</v>
      </c>
      <c r="R1934" s="69">
        <f t="shared" si="184"/>
        <v>-181.51291666666657</v>
      </c>
      <c r="S1934" s="69">
        <f t="shared" si="185"/>
        <v>-180.46233796296292</v>
      </c>
      <c r="T1934" s="70" t="str">
        <f t="shared" si="180"/>
        <v>1-30 DAYS</v>
      </c>
      <c r="U1934" s="70" t="str">
        <f t="shared" si="180"/>
        <v>1-30 DAYS</v>
      </c>
    </row>
    <row r="1935" spans="1:21">
      <c r="A1935" s="63" t="str">
        <f>VLOOKUP(L1935,[1]Sheet1!$N:$P,3,0)</f>
        <v>M1 NABUNTURAN</v>
      </c>
      <c r="B1935" s="66">
        <v>46233.474282407413</v>
      </c>
      <c r="C1935" s="66">
        <v>46234.566053240742</v>
      </c>
      <c r="D1935" s="67" t="s">
        <v>604</v>
      </c>
      <c r="E1935" s="67" t="s">
        <v>605</v>
      </c>
      <c r="F1935" s="1">
        <v>1</v>
      </c>
      <c r="G1935" s="63" t="str">
        <f>VLOOKUP(D1935,[2]MINDANAO!$B:$C,2,0)</f>
        <v>XRM OFFROAD FI(DSX)</v>
      </c>
      <c r="H1935" s="67">
        <v>72378</v>
      </c>
      <c r="I1935" s="63" t="str">
        <f>VLOOKUP(L1935,'[3]NEW LEGEND 2026'!M:S,7,0)</f>
        <v>MUTI</v>
      </c>
      <c r="J1935" s="67" t="s">
        <v>4735</v>
      </c>
      <c r="K1935" s="67" t="s">
        <v>4736</v>
      </c>
      <c r="L1935" s="67" t="s">
        <v>371</v>
      </c>
      <c r="M1935" s="63" t="str">
        <f>VLOOKUP(D1935,'[3]NEW LEGEND 2026'!G:I,3,0)</f>
        <v>HONDA</v>
      </c>
      <c r="N1935" s="63" t="str">
        <f>VLOOKUP(D1935,'[3]NEW LEGEND 2026'!G:J,4,0)</f>
        <v>WHITE/BLUE</v>
      </c>
      <c r="O1935" s="68" t="str">
        <f t="shared" si="181"/>
        <v>JUL</v>
      </c>
      <c r="P1935" s="68">
        <f t="shared" si="182"/>
        <v>31</v>
      </c>
      <c r="Q1935" s="68">
        <f t="shared" si="183"/>
        <v>2026</v>
      </c>
      <c r="R1935" s="69">
        <f t="shared" si="184"/>
        <v>-181.56605324074189</v>
      </c>
      <c r="S1935" s="69">
        <f t="shared" si="185"/>
        <v>-180.47428240741283</v>
      </c>
      <c r="T1935" s="70" t="str">
        <f t="shared" si="180"/>
        <v>1-30 DAYS</v>
      </c>
      <c r="U1935" s="70" t="str">
        <f t="shared" si="180"/>
        <v>1-30 DAYS</v>
      </c>
    </row>
    <row r="1936" spans="1:21">
      <c r="A1936" s="63" t="str">
        <f>VLOOKUP(L1936,[1]Sheet1!$N:$P,3,0)</f>
        <v>M1 DIGOS</v>
      </c>
      <c r="B1936" s="66">
        <v>46234.724872685183</v>
      </c>
      <c r="C1936" s="66">
        <v>46234.724872685183</v>
      </c>
      <c r="D1936" s="67" t="s">
        <v>1007</v>
      </c>
      <c r="E1936" s="67" t="s">
        <v>1008</v>
      </c>
      <c r="F1936" s="1">
        <v>1</v>
      </c>
      <c r="G1936" s="63" t="str">
        <f>VLOOKUP(D1936,[2]MINDANAO!$B:$C,2,0)</f>
        <v>XRM DUAL SPORTS FI(DS)</v>
      </c>
      <c r="H1936" s="67">
        <v>70950</v>
      </c>
      <c r="I1936" s="63" t="str">
        <f>VLOOKUP(L1936,'[3]NEW LEGEND 2026'!M:S,7,0)</f>
        <v>MUTI</v>
      </c>
      <c r="J1936" s="67" t="s">
        <v>4737</v>
      </c>
      <c r="K1936" s="67" t="s">
        <v>4738</v>
      </c>
      <c r="L1936" s="67" t="s">
        <v>490</v>
      </c>
      <c r="M1936" s="63" t="str">
        <f>VLOOKUP(D1936,'[3]NEW LEGEND 2026'!G:I,3,0)</f>
        <v>HONDA</v>
      </c>
      <c r="N1936" s="63" t="str">
        <f>VLOOKUP(D1936,'[3]NEW LEGEND 2026'!G:J,4,0)</f>
        <v>BLACK</v>
      </c>
      <c r="O1936" s="68" t="str">
        <f t="shared" si="181"/>
        <v>JUL</v>
      </c>
      <c r="P1936" s="68">
        <f t="shared" si="182"/>
        <v>31</v>
      </c>
      <c r="Q1936" s="68">
        <f t="shared" si="183"/>
        <v>2026</v>
      </c>
      <c r="R1936" s="69">
        <f t="shared" si="184"/>
        <v>-181.72487268518307</v>
      </c>
      <c r="S1936" s="69">
        <f t="shared" si="185"/>
        <v>-181.72487268518307</v>
      </c>
      <c r="T1936" s="70" t="str">
        <f t="shared" si="180"/>
        <v>1-30 DAYS</v>
      </c>
      <c r="U1936" s="70" t="str">
        <f t="shared" si="180"/>
        <v>1-30 DAYS</v>
      </c>
    </row>
    <row r="1937" spans="1:21">
      <c r="A1937" s="63" t="str">
        <f>VLOOKUP(L1937,[1]Sheet1!$N:$P,3,0)</f>
        <v>M1 DIGOS</v>
      </c>
      <c r="B1937" s="66">
        <v>46234.724872685183</v>
      </c>
      <c r="C1937" s="66">
        <v>46234.724872685183</v>
      </c>
      <c r="D1937" s="67" t="s">
        <v>1007</v>
      </c>
      <c r="E1937" s="67" t="s">
        <v>1008</v>
      </c>
      <c r="F1937" s="1">
        <v>1</v>
      </c>
      <c r="G1937" s="63" t="str">
        <f>VLOOKUP(D1937,[2]MINDANAO!$B:$C,2,0)</f>
        <v>XRM DUAL SPORTS FI(DS)</v>
      </c>
      <c r="H1937" s="67">
        <v>70950</v>
      </c>
      <c r="I1937" s="63" t="str">
        <f>VLOOKUP(L1937,'[3]NEW LEGEND 2026'!M:S,7,0)</f>
        <v>MUTI</v>
      </c>
      <c r="J1937" s="67" t="s">
        <v>4739</v>
      </c>
      <c r="K1937" s="67" t="s">
        <v>4740</v>
      </c>
      <c r="L1937" s="67" t="s">
        <v>490</v>
      </c>
      <c r="M1937" s="63" t="str">
        <f>VLOOKUP(D1937,'[3]NEW LEGEND 2026'!G:I,3,0)</f>
        <v>HONDA</v>
      </c>
      <c r="N1937" s="63" t="str">
        <f>VLOOKUP(D1937,'[3]NEW LEGEND 2026'!G:J,4,0)</f>
        <v>BLACK</v>
      </c>
      <c r="O1937" s="68" t="str">
        <f t="shared" si="181"/>
        <v>JUL</v>
      </c>
      <c r="P1937" s="68">
        <f t="shared" si="182"/>
        <v>31</v>
      </c>
      <c r="Q1937" s="68">
        <f t="shared" si="183"/>
        <v>2026</v>
      </c>
      <c r="R1937" s="69">
        <f t="shared" si="184"/>
        <v>-181.72487268518307</v>
      </c>
      <c r="S1937" s="69">
        <f t="shared" si="185"/>
        <v>-181.72487268518307</v>
      </c>
      <c r="T1937" s="70" t="str">
        <f t="shared" si="180"/>
        <v>1-30 DAYS</v>
      </c>
      <c r="U1937" s="70" t="str">
        <f t="shared" si="180"/>
        <v>1-30 DAYS</v>
      </c>
    </row>
    <row r="1938" spans="1:21">
      <c r="A1938" s="63" t="str">
        <f>VLOOKUP(L1938,[1]Sheet1!$N:$P,3,0)</f>
        <v>M1 DIGOS</v>
      </c>
      <c r="B1938" s="66">
        <v>46234.724872685183</v>
      </c>
      <c r="C1938" s="66">
        <v>46234.724872685183</v>
      </c>
      <c r="D1938" s="67" t="s">
        <v>1007</v>
      </c>
      <c r="E1938" s="67" t="s">
        <v>1008</v>
      </c>
      <c r="F1938" s="1">
        <v>1</v>
      </c>
      <c r="G1938" s="63" t="str">
        <f>VLOOKUP(D1938,[2]MINDANAO!$B:$C,2,0)</f>
        <v>XRM DUAL SPORTS FI(DS)</v>
      </c>
      <c r="H1938" s="67">
        <v>70950</v>
      </c>
      <c r="I1938" s="63" t="str">
        <f>VLOOKUP(L1938,'[3]NEW LEGEND 2026'!M:S,7,0)</f>
        <v>MUTI</v>
      </c>
      <c r="J1938" s="67" t="s">
        <v>4741</v>
      </c>
      <c r="K1938" s="67" t="s">
        <v>4742</v>
      </c>
      <c r="L1938" s="67" t="s">
        <v>490</v>
      </c>
      <c r="M1938" s="63" t="str">
        <f>VLOOKUP(D1938,'[3]NEW LEGEND 2026'!G:I,3,0)</f>
        <v>HONDA</v>
      </c>
      <c r="N1938" s="63" t="str">
        <f>VLOOKUP(D1938,'[3]NEW LEGEND 2026'!G:J,4,0)</f>
        <v>BLACK</v>
      </c>
      <c r="O1938" s="68" t="str">
        <f t="shared" si="181"/>
        <v>JUL</v>
      </c>
      <c r="P1938" s="68">
        <f t="shared" si="182"/>
        <v>31</v>
      </c>
      <c r="Q1938" s="68">
        <f t="shared" si="183"/>
        <v>2026</v>
      </c>
      <c r="R1938" s="69">
        <f t="shared" si="184"/>
        <v>-181.72487268518307</v>
      </c>
      <c r="S1938" s="69">
        <f t="shared" si="185"/>
        <v>-181.72487268518307</v>
      </c>
      <c r="T1938" s="70" t="str">
        <f t="shared" ref="T1938:U2001" si="186">IF(R1938&lt;=30,"1-30 DAYS",IF(R1938&lt;=60,"31-60 DAYS",IF(R1938&lt;=90,"61-90 DAYS","91 DAYS UP")))</f>
        <v>1-30 DAYS</v>
      </c>
      <c r="U1938" s="70" t="str">
        <f t="shared" si="186"/>
        <v>1-30 DAYS</v>
      </c>
    </row>
    <row r="1939" spans="1:21">
      <c r="A1939" s="63" t="str">
        <f>VLOOKUP(L1939,[1]Sheet1!$N:$P,3,0)</f>
        <v>M1 TUPI</v>
      </c>
      <c r="B1939" s="66">
        <v>46037.646967592591</v>
      </c>
      <c r="C1939" s="66">
        <v>46235.644826388889</v>
      </c>
      <c r="D1939" s="67" t="s">
        <v>960</v>
      </c>
      <c r="E1939" s="67" t="s">
        <v>961</v>
      </c>
      <c r="F1939" s="1">
        <v>1</v>
      </c>
      <c r="G1939" s="63" t="str">
        <f>VLOOKUP(D1939,[2]MINDANAO!$B:$C,2,0)</f>
        <v>ADV160</v>
      </c>
      <c r="H1939" s="67">
        <v>157558</v>
      </c>
      <c r="I1939" s="63" t="str">
        <f>VLOOKUP(L1939,'[3]NEW LEGEND 2026'!M:S,7,0)</f>
        <v>MUTI</v>
      </c>
      <c r="J1939" s="67" t="s">
        <v>4743</v>
      </c>
      <c r="K1939" s="67" t="s">
        <v>4744</v>
      </c>
      <c r="L1939" s="67" t="s">
        <v>426</v>
      </c>
      <c r="M1939" s="63" t="str">
        <f>VLOOKUP(D1939,'[3]NEW LEGEND 2026'!G:I,3,0)</f>
        <v>HONDA</v>
      </c>
      <c r="N1939" s="63" t="str">
        <f>VLOOKUP(D1939,'[3]NEW LEGEND 2026'!G:J,4,0)</f>
        <v>WHITE/BLACK</v>
      </c>
      <c r="O1939" s="68" t="str">
        <f t="shared" si="181"/>
        <v>AUG</v>
      </c>
      <c r="P1939" s="68">
        <f t="shared" si="182"/>
        <v>1</v>
      </c>
      <c r="Q1939" s="68">
        <f t="shared" si="183"/>
        <v>2026</v>
      </c>
      <c r="R1939" s="69">
        <f t="shared" si="184"/>
        <v>-182.64482638888876</v>
      </c>
      <c r="S1939" s="69">
        <f t="shared" si="185"/>
        <v>15.353032407409046</v>
      </c>
      <c r="T1939" s="70" t="str">
        <f t="shared" si="186"/>
        <v>1-30 DAYS</v>
      </c>
      <c r="U1939" s="70" t="str">
        <f t="shared" si="186"/>
        <v>1-30 DAYS</v>
      </c>
    </row>
    <row r="1940" spans="1:21">
      <c r="A1940" s="63" t="str">
        <f>VLOOKUP(L1940,[1]Sheet1!$N:$P,3,0)</f>
        <v>M1 TUPI</v>
      </c>
      <c r="B1940" s="66">
        <v>46237.343298611107</v>
      </c>
      <c r="C1940" s="66">
        <v>46237.343298611107</v>
      </c>
      <c r="D1940" s="67" t="s">
        <v>3512</v>
      </c>
      <c r="E1940" s="67" t="s">
        <v>3513</v>
      </c>
      <c r="F1940" s="1">
        <v>1</v>
      </c>
      <c r="G1940" s="63" t="str">
        <f>VLOOKUP(D1940,[2]MINDANAO!$B:$C,2,0)</f>
        <v>CRF150</v>
      </c>
      <c r="H1940" s="67">
        <v>124883.93</v>
      </c>
      <c r="I1940" s="63" t="str">
        <f>VLOOKUP(L1940,'[3]NEW LEGEND 2026'!M:S,7,0)</f>
        <v>MUTI</v>
      </c>
      <c r="J1940" s="67" t="s">
        <v>4745</v>
      </c>
      <c r="K1940" s="67" t="s">
        <v>4746</v>
      </c>
      <c r="L1940" s="67" t="s">
        <v>426</v>
      </c>
      <c r="M1940" s="63" t="str">
        <f>VLOOKUP(D1940,'[3]NEW LEGEND 2026'!G:I,3,0)</f>
        <v>HONDA</v>
      </c>
      <c r="N1940" s="63" t="str">
        <f>VLOOKUP(D1940,'[3]NEW LEGEND 2026'!G:J,4,0)</f>
        <v>RED</v>
      </c>
      <c r="O1940" s="68" t="str">
        <f t="shared" si="181"/>
        <v>AUG</v>
      </c>
      <c r="P1940" s="68">
        <f t="shared" si="182"/>
        <v>3</v>
      </c>
      <c r="Q1940" s="68">
        <f t="shared" si="183"/>
        <v>2026</v>
      </c>
      <c r="R1940" s="69">
        <f t="shared" si="184"/>
        <v>-184.34329861110746</v>
      </c>
      <c r="S1940" s="69">
        <f t="shared" si="185"/>
        <v>-184.34329861110746</v>
      </c>
      <c r="T1940" s="70" t="str">
        <f t="shared" si="186"/>
        <v>1-30 DAYS</v>
      </c>
      <c r="U1940" s="70" t="str">
        <f t="shared" si="186"/>
        <v>1-30 DAYS</v>
      </c>
    </row>
    <row r="1941" spans="1:21">
      <c r="A1941" s="63" t="str">
        <f>VLOOKUP(L1941,[1]Sheet1!$N:$P,3,0)</f>
        <v>M1 MARBEL</v>
      </c>
      <c r="B1941" s="66">
        <v>46184.62332175926</v>
      </c>
      <c r="C1941" s="66">
        <v>46237.450578703712</v>
      </c>
      <c r="D1941" s="67" t="s">
        <v>3030</v>
      </c>
      <c r="E1941" s="67" t="s">
        <v>3031</v>
      </c>
      <c r="F1941" s="1">
        <v>1</v>
      </c>
      <c r="G1941" s="63" t="str">
        <f>VLOOKUP(D1941,[2]MINDANAO!$B:$C,2,0)</f>
        <v>NAVI</v>
      </c>
      <c r="H1941" s="67">
        <v>58898</v>
      </c>
      <c r="I1941" s="63" t="str">
        <f>VLOOKUP(L1941,'[3]NEW LEGEND 2026'!M:S,7,0)</f>
        <v>MUTI</v>
      </c>
      <c r="J1941" s="67" t="s">
        <v>4747</v>
      </c>
      <c r="K1941" s="67" t="s">
        <v>4748</v>
      </c>
      <c r="L1941" s="67" t="s">
        <v>473</v>
      </c>
      <c r="M1941" s="63" t="str">
        <f>VLOOKUP(D1941,'[3]NEW LEGEND 2026'!G:I,3,0)</f>
        <v>HONDA</v>
      </c>
      <c r="N1941" s="63" t="str">
        <f>VLOOKUP(D1941,'[3]NEW LEGEND 2026'!G:J,4,0)</f>
        <v>WHITE/BLACK</v>
      </c>
      <c r="O1941" s="68" t="str">
        <f t="shared" si="181"/>
        <v>AUG</v>
      </c>
      <c r="P1941" s="68">
        <f t="shared" si="182"/>
        <v>3</v>
      </c>
      <c r="Q1941" s="68">
        <f t="shared" si="183"/>
        <v>2026</v>
      </c>
      <c r="R1941" s="69">
        <f t="shared" si="184"/>
        <v>-184.45057870371238</v>
      </c>
      <c r="S1941" s="69">
        <f t="shared" si="185"/>
        <v>-131.62332175925985</v>
      </c>
      <c r="T1941" s="70" t="str">
        <f t="shared" si="186"/>
        <v>1-30 DAYS</v>
      </c>
      <c r="U1941" s="70" t="str">
        <f t="shared" si="186"/>
        <v>1-30 DAYS</v>
      </c>
    </row>
    <row r="1942" spans="1:21">
      <c r="A1942" s="63" t="str">
        <f>VLOOKUP(L1942,[1]Sheet1!$N:$P,3,0)</f>
        <v>M1 BANGA</v>
      </c>
      <c r="B1942" s="66">
        <v>46237.459039351852</v>
      </c>
      <c r="C1942" s="66">
        <v>46237.575983796298</v>
      </c>
      <c r="D1942" s="67" t="s">
        <v>2540</v>
      </c>
      <c r="E1942" s="67" t="s">
        <v>2541</v>
      </c>
      <c r="F1942" s="1">
        <v>1</v>
      </c>
      <c r="G1942" s="63" t="str">
        <f>VLOOKUP(D1942,[2]MINDANAO!$B:$C,2,0)</f>
        <v>ADV160 ABS</v>
      </c>
      <c r="H1942" s="67">
        <v>155100</v>
      </c>
      <c r="I1942" s="63" t="str">
        <f>VLOOKUP(L1942,'[3]NEW LEGEND 2026'!M:S,7,0)</f>
        <v>MUTI</v>
      </c>
      <c r="J1942" s="67" t="s">
        <v>4749</v>
      </c>
      <c r="K1942" s="67" t="s">
        <v>4750</v>
      </c>
      <c r="L1942" s="67" t="s">
        <v>394</v>
      </c>
      <c r="M1942" s="63" t="str">
        <f>VLOOKUP(D1942,'[3]NEW LEGEND 2026'!G:I,3,0)</f>
        <v>HONDA</v>
      </c>
      <c r="N1942" s="63" t="str">
        <f>VLOOKUP(D1942,'[3]NEW LEGEND 2026'!G:J,4,0)</f>
        <v>BLACK</v>
      </c>
      <c r="O1942" s="68" t="str">
        <f t="shared" si="181"/>
        <v>AUG</v>
      </c>
      <c r="P1942" s="68">
        <f t="shared" si="182"/>
        <v>3</v>
      </c>
      <c r="Q1942" s="68">
        <f t="shared" si="183"/>
        <v>2026</v>
      </c>
      <c r="R1942" s="69">
        <f t="shared" si="184"/>
        <v>-184.57598379629781</v>
      </c>
      <c r="S1942" s="69">
        <f t="shared" si="185"/>
        <v>-184.45903935185197</v>
      </c>
      <c r="T1942" s="70" t="str">
        <f t="shared" si="186"/>
        <v>1-30 DAYS</v>
      </c>
      <c r="U1942" s="70" t="str">
        <f t="shared" si="186"/>
        <v>1-30 DAYS</v>
      </c>
    </row>
    <row r="1943" spans="1:21">
      <c r="A1943" s="63" t="str">
        <f>VLOOKUP(L1943,[1]Sheet1!$N:$P,3,0)</f>
        <v>M1 ISULAN</v>
      </c>
      <c r="B1943" s="66">
        <v>46237.587407407409</v>
      </c>
      <c r="C1943" s="66">
        <v>46237.587395833332</v>
      </c>
      <c r="D1943" s="67" t="s">
        <v>2600</v>
      </c>
      <c r="E1943" s="67" t="s">
        <v>2601</v>
      </c>
      <c r="F1943" s="1">
        <v>1</v>
      </c>
      <c r="G1943" s="63" t="str">
        <f>VLOOKUP(D1943,[2]MINDANAO!$B:$C,2,0)</f>
        <v>ADV160 ABS</v>
      </c>
      <c r="H1943" s="67">
        <v>138000</v>
      </c>
      <c r="I1943" s="63" t="str">
        <f>VLOOKUP(L1943,'[3]NEW LEGEND 2026'!M:S,7,0)</f>
        <v>MUTI</v>
      </c>
      <c r="J1943" s="67" t="s">
        <v>4751</v>
      </c>
      <c r="K1943" s="67" t="s">
        <v>4752</v>
      </c>
      <c r="L1943" s="67" t="s">
        <v>391</v>
      </c>
      <c r="M1943" s="63" t="str">
        <f>VLOOKUP(D1943,'[3]NEW LEGEND 2026'!G:I,3,0)</f>
        <v>HONDA</v>
      </c>
      <c r="N1943" s="63" t="str">
        <f>VLOOKUP(D1943,'[3]NEW LEGEND 2026'!G:J,4,0)</f>
        <v>GREEN</v>
      </c>
      <c r="O1943" s="68" t="str">
        <f t="shared" si="181"/>
        <v>AUG</v>
      </c>
      <c r="P1943" s="68">
        <f t="shared" si="182"/>
        <v>3</v>
      </c>
      <c r="Q1943" s="68">
        <f t="shared" si="183"/>
        <v>2026</v>
      </c>
      <c r="R1943" s="69">
        <f t="shared" si="184"/>
        <v>-184.58739583333227</v>
      </c>
      <c r="S1943" s="69">
        <f t="shared" si="185"/>
        <v>-184.58740740740905</v>
      </c>
      <c r="T1943" s="70" t="str">
        <f t="shared" si="186"/>
        <v>1-30 DAYS</v>
      </c>
      <c r="U1943" s="70" t="str">
        <f t="shared" si="186"/>
        <v>1-30 DAYS</v>
      </c>
    </row>
    <row r="1944" spans="1:21">
      <c r="A1944" s="63" t="str">
        <f>VLOOKUP(L1944,[1]Sheet1!$N:$P,3,0)</f>
        <v>M1 HONDA KORONADAL</v>
      </c>
      <c r="B1944" s="66">
        <v>46237.597650462973</v>
      </c>
      <c r="C1944" s="66">
        <v>46237.597650462973</v>
      </c>
      <c r="D1944" s="67" t="s">
        <v>915</v>
      </c>
      <c r="E1944" s="67" t="s">
        <v>916</v>
      </c>
      <c r="F1944" s="1">
        <v>1</v>
      </c>
      <c r="G1944" s="63" t="str">
        <f>VLOOKUP(D1944,[2]MINDANAO!$B:$C,2,0)</f>
        <v>XRM DUAL SPORTS FI(DS)</v>
      </c>
      <c r="H1944" s="67">
        <v>70158</v>
      </c>
      <c r="I1944" s="63" t="str">
        <f>VLOOKUP(L1944,'[3]NEW LEGEND 2026'!M:S,7,0)</f>
        <v>HONDA</v>
      </c>
      <c r="J1944" s="67" t="s">
        <v>4753</v>
      </c>
      <c r="K1944" s="67" t="s">
        <v>4754</v>
      </c>
      <c r="L1944" s="67" t="s">
        <v>1952</v>
      </c>
      <c r="M1944" s="63" t="str">
        <f>VLOOKUP(D1944,'[3]NEW LEGEND 2026'!G:I,3,0)</f>
        <v>HONDA</v>
      </c>
      <c r="N1944" s="63" t="str">
        <f>VLOOKUP(D1944,'[3]NEW LEGEND 2026'!G:J,4,0)</f>
        <v>BLUE/BLACK</v>
      </c>
      <c r="O1944" s="68" t="str">
        <f t="shared" si="181"/>
        <v>AUG</v>
      </c>
      <c r="P1944" s="68">
        <f t="shared" si="182"/>
        <v>3</v>
      </c>
      <c r="Q1944" s="68">
        <f t="shared" si="183"/>
        <v>2026</v>
      </c>
      <c r="R1944" s="69">
        <f t="shared" si="184"/>
        <v>-184.59765046297252</v>
      </c>
      <c r="S1944" s="69">
        <f t="shared" si="185"/>
        <v>-184.59765046297252</v>
      </c>
      <c r="T1944" s="70" t="str">
        <f t="shared" si="186"/>
        <v>1-30 DAYS</v>
      </c>
      <c r="U1944" s="70" t="str">
        <f t="shared" si="186"/>
        <v>1-30 DAYS</v>
      </c>
    </row>
    <row r="1945" spans="1:21">
      <c r="A1945" s="63" t="str">
        <f>VLOOKUP(L1945,[1]Sheet1!$N:$P,3,0)</f>
        <v>M1 HONDA KORONADAL</v>
      </c>
      <c r="B1945" s="66">
        <v>46237.597650462973</v>
      </c>
      <c r="C1945" s="66">
        <v>46237.597650462973</v>
      </c>
      <c r="D1945" s="67" t="s">
        <v>604</v>
      </c>
      <c r="E1945" s="67" t="s">
        <v>605</v>
      </c>
      <c r="F1945" s="1">
        <v>1</v>
      </c>
      <c r="G1945" s="63" t="str">
        <f>VLOOKUP(D1945,[2]MINDANAO!$B:$C,2,0)</f>
        <v>XRM OFFROAD FI(DSX)</v>
      </c>
      <c r="H1945" s="67">
        <v>72378</v>
      </c>
      <c r="I1945" s="63" t="str">
        <f>VLOOKUP(L1945,'[3]NEW LEGEND 2026'!M:S,7,0)</f>
        <v>HONDA</v>
      </c>
      <c r="J1945" s="67" t="s">
        <v>4755</v>
      </c>
      <c r="K1945" s="67" t="s">
        <v>4756</v>
      </c>
      <c r="L1945" s="67" t="s">
        <v>1952</v>
      </c>
      <c r="M1945" s="63" t="str">
        <f>VLOOKUP(D1945,'[3]NEW LEGEND 2026'!G:I,3,0)</f>
        <v>HONDA</v>
      </c>
      <c r="N1945" s="63" t="str">
        <f>VLOOKUP(D1945,'[3]NEW LEGEND 2026'!G:J,4,0)</f>
        <v>WHITE/BLUE</v>
      </c>
      <c r="O1945" s="68" t="str">
        <f t="shared" si="181"/>
        <v>AUG</v>
      </c>
      <c r="P1945" s="68">
        <f t="shared" si="182"/>
        <v>3</v>
      </c>
      <c r="Q1945" s="68">
        <f t="shared" si="183"/>
        <v>2026</v>
      </c>
      <c r="R1945" s="69">
        <f t="shared" si="184"/>
        <v>-184.59765046297252</v>
      </c>
      <c r="S1945" s="69">
        <f t="shared" si="185"/>
        <v>-184.59765046297252</v>
      </c>
      <c r="T1945" s="70" t="str">
        <f t="shared" si="186"/>
        <v>1-30 DAYS</v>
      </c>
      <c r="U1945" s="70" t="str">
        <f t="shared" si="186"/>
        <v>1-30 DAYS</v>
      </c>
    </row>
    <row r="1946" spans="1:21">
      <c r="A1946" s="63" t="str">
        <f>VLOOKUP(L1946,[1]Sheet1!$N:$P,3,0)</f>
        <v>M1 HONDA KORONADAL</v>
      </c>
      <c r="B1946" s="66">
        <v>46237.597650462973</v>
      </c>
      <c r="C1946" s="66">
        <v>46237.597650462973</v>
      </c>
      <c r="D1946" s="67" t="s">
        <v>604</v>
      </c>
      <c r="E1946" s="67" t="s">
        <v>605</v>
      </c>
      <c r="F1946" s="1">
        <v>1</v>
      </c>
      <c r="G1946" s="63" t="str">
        <f>VLOOKUP(D1946,[2]MINDANAO!$B:$C,2,0)</f>
        <v>XRM OFFROAD FI(DSX)</v>
      </c>
      <c r="H1946" s="67">
        <v>72378</v>
      </c>
      <c r="I1946" s="63" t="str">
        <f>VLOOKUP(L1946,'[3]NEW LEGEND 2026'!M:S,7,0)</f>
        <v>HONDA</v>
      </c>
      <c r="J1946" s="67" t="s">
        <v>4757</v>
      </c>
      <c r="K1946" s="67" t="s">
        <v>4758</v>
      </c>
      <c r="L1946" s="67" t="s">
        <v>1952</v>
      </c>
      <c r="M1946" s="63" t="str">
        <f>VLOOKUP(D1946,'[3]NEW LEGEND 2026'!G:I,3,0)</f>
        <v>HONDA</v>
      </c>
      <c r="N1946" s="63" t="str">
        <f>VLOOKUP(D1946,'[3]NEW LEGEND 2026'!G:J,4,0)</f>
        <v>WHITE/BLUE</v>
      </c>
      <c r="O1946" s="68" t="str">
        <f t="shared" si="181"/>
        <v>AUG</v>
      </c>
      <c r="P1946" s="68">
        <f t="shared" si="182"/>
        <v>3</v>
      </c>
      <c r="Q1946" s="68">
        <f t="shared" si="183"/>
        <v>2026</v>
      </c>
      <c r="R1946" s="69">
        <f t="shared" si="184"/>
        <v>-184.59765046297252</v>
      </c>
      <c r="S1946" s="69">
        <f t="shared" si="185"/>
        <v>-184.59765046297252</v>
      </c>
      <c r="T1946" s="70" t="str">
        <f t="shared" si="186"/>
        <v>1-30 DAYS</v>
      </c>
      <c r="U1946" s="70" t="str">
        <f t="shared" si="186"/>
        <v>1-30 DAYS</v>
      </c>
    </row>
    <row r="1947" spans="1:21">
      <c r="A1947" s="63" t="str">
        <f>VLOOKUP(L1947,[1]Sheet1!$N:$P,3,0)</f>
        <v>M2 CABADBARAN</v>
      </c>
      <c r="B1947" s="66">
        <v>46237.602442129632</v>
      </c>
      <c r="C1947" s="66">
        <v>46237.602430555547</v>
      </c>
      <c r="D1947" s="67" t="s">
        <v>590</v>
      </c>
      <c r="E1947" s="67" t="s">
        <v>591</v>
      </c>
      <c r="F1947" s="1">
        <v>1</v>
      </c>
      <c r="G1947" s="63" t="str">
        <f>VLOOKUP(D1947,[2]MINDANAO!$B:$C,2,0)</f>
        <v>BURGMAN STREET EX</v>
      </c>
      <c r="H1947" s="67">
        <v>88172</v>
      </c>
      <c r="I1947" s="63" t="str">
        <f>VLOOKUP(L1947,'[3]NEW LEGEND 2026'!M:S,7,0)</f>
        <v>ULTIMATE</v>
      </c>
      <c r="J1947" s="67" t="s">
        <v>4759</v>
      </c>
      <c r="K1947" s="67" t="s">
        <v>4760</v>
      </c>
      <c r="L1947" s="67" t="s">
        <v>704</v>
      </c>
      <c r="M1947" s="63" t="str">
        <f>VLOOKUP(D1947,'[3]NEW LEGEND 2026'!G:I,3,0)</f>
        <v>SUZUKI</v>
      </c>
      <c r="N1947" s="63" t="str">
        <f>VLOOKUP(D1947,'[3]NEW LEGEND 2026'!G:J,4,0)</f>
        <v>1MBLCK</v>
      </c>
      <c r="O1947" s="68" t="str">
        <f t="shared" si="181"/>
        <v>AUG</v>
      </c>
      <c r="P1947" s="68">
        <f t="shared" si="182"/>
        <v>3</v>
      </c>
      <c r="Q1947" s="68">
        <f t="shared" si="183"/>
        <v>2026</v>
      </c>
      <c r="R1947" s="69">
        <f t="shared" si="184"/>
        <v>-184.60243055554747</v>
      </c>
      <c r="S1947" s="69">
        <f t="shared" si="185"/>
        <v>-184.60244212963153</v>
      </c>
      <c r="T1947" s="70" t="str">
        <f t="shared" si="186"/>
        <v>1-30 DAYS</v>
      </c>
      <c r="U1947" s="70" t="str">
        <f t="shared" si="186"/>
        <v>1-30 DAYS</v>
      </c>
    </row>
    <row r="1948" spans="1:21">
      <c r="A1948" s="63" t="str">
        <f>VLOOKUP(L1948,[1]Sheet1!$N:$P,3,0)</f>
        <v>M2 CABADBARAN</v>
      </c>
      <c r="B1948" s="66">
        <v>46237.602442129632</v>
      </c>
      <c r="C1948" s="66">
        <v>46237.602430555547</v>
      </c>
      <c r="D1948" s="67" t="s">
        <v>3018</v>
      </c>
      <c r="E1948" s="67" t="s">
        <v>3019</v>
      </c>
      <c r="F1948" s="1">
        <v>1</v>
      </c>
      <c r="G1948" s="63" t="str">
        <f>VLOOKUP(D1948,[2]MINDANAO!$B:$C,2,0)</f>
        <v>BURGMAN STREET EX</v>
      </c>
      <c r="H1948" s="67">
        <v>80055.360000000001</v>
      </c>
      <c r="I1948" s="63" t="str">
        <f>VLOOKUP(L1948,'[3]NEW LEGEND 2026'!M:S,7,0)</f>
        <v>ULTIMATE</v>
      </c>
      <c r="J1948" s="67" t="s">
        <v>4761</v>
      </c>
      <c r="K1948" s="67" t="s">
        <v>4762</v>
      </c>
      <c r="L1948" s="67" t="s">
        <v>704</v>
      </c>
      <c r="M1948" s="63" t="str">
        <f>VLOOKUP(D1948,'[3]NEW LEGEND 2026'!G:I,3,0)</f>
        <v>SUZUKI</v>
      </c>
      <c r="N1948" s="63" t="str">
        <f>VLOOKUP(D1948,'[3]NEW LEGEND 2026'!G:J,4,0)</f>
        <v>WHITE</v>
      </c>
      <c r="O1948" s="68" t="str">
        <f t="shared" si="181"/>
        <v>AUG</v>
      </c>
      <c r="P1948" s="68">
        <f t="shared" si="182"/>
        <v>3</v>
      </c>
      <c r="Q1948" s="68">
        <f t="shared" si="183"/>
        <v>2026</v>
      </c>
      <c r="R1948" s="69">
        <f t="shared" si="184"/>
        <v>-184.60243055554747</v>
      </c>
      <c r="S1948" s="69">
        <f t="shared" si="185"/>
        <v>-184.60244212963153</v>
      </c>
      <c r="T1948" s="70" t="str">
        <f t="shared" si="186"/>
        <v>1-30 DAYS</v>
      </c>
      <c r="U1948" s="70" t="str">
        <f t="shared" si="186"/>
        <v>1-30 DAYS</v>
      </c>
    </row>
    <row r="1949" spans="1:21">
      <c r="A1949" s="63" t="str">
        <f>VLOOKUP(L1949,[1]Sheet1!$N:$P,3,0)</f>
        <v>M2 CATALUNAN GRANDE</v>
      </c>
      <c r="B1949" s="66">
        <v>46237.624328703707</v>
      </c>
      <c r="C1949" s="66">
        <v>46237.624328703707</v>
      </c>
      <c r="D1949" s="67" t="s">
        <v>2193</v>
      </c>
      <c r="E1949" s="67" t="s">
        <v>2194</v>
      </c>
      <c r="F1949" s="1">
        <v>1</v>
      </c>
      <c r="G1949" s="63" t="str">
        <f>VLOOKUP(D1949,[2]MINDANAO!$B:$C,2,0)</f>
        <v>CRF150</v>
      </c>
      <c r="H1949" s="67">
        <v>140870</v>
      </c>
      <c r="I1949" s="63" t="str">
        <f>VLOOKUP(L1949,'[3]NEW LEGEND 2026'!M:S,7,0)</f>
        <v>ULTIMATE</v>
      </c>
      <c r="J1949" s="67" t="s">
        <v>4763</v>
      </c>
      <c r="K1949" s="67" t="s">
        <v>4764</v>
      </c>
      <c r="L1949" s="67" t="s">
        <v>675</v>
      </c>
      <c r="M1949" s="63" t="str">
        <f>VLOOKUP(D1949,'[3]NEW LEGEND 2026'!G:I,3,0)</f>
        <v>HONDA</v>
      </c>
      <c r="N1949" s="63" t="str">
        <f>VLOOKUP(D1949,'[3]NEW LEGEND 2026'!G:J,4,0)</f>
        <v>WHITE/BLACK</v>
      </c>
      <c r="O1949" s="68" t="str">
        <f t="shared" si="181"/>
        <v>AUG</v>
      </c>
      <c r="P1949" s="68">
        <f t="shared" si="182"/>
        <v>3</v>
      </c>
      <c r="Q1949" s="68">
        <f t="shared" si="183"/>
        <v>2026</v>
      </c>
      <c r="R1949" s="69">
        <f t="shared" si="184"/>
        <v>-184.62432870370685</v>
      </c>
      <c r="S1949" s="69">
        <f t="shared" si="185"/>
        <v>-184.62432870370685</v>
      </c>
      <c r="T1949" s="70" t="str">
        <f t="shared" si="186"/>
        <v>1-30 DAYS</v>
      </c>
      <c r="U1949" s="70" t="str">
        <f t="shared" si="186"/>
        <v>1-30 DAYS</v>
      </c>
    </row>
    <row r="1950" spans="1:21">
      <c r="A1950" s="63" t="str">
        <f>VLOOKUP(L1950,[1]Sheet1!$N:$P,3,0)</f>
        <v>M1 SURALLAH</v>
      </c>
      <c r="B1950" s="66">
        <v>46237.45579861111</v>
      </c>
      <c r="C1950" s="66">
        <v>46238.366412037038</v>
      </c>
      <c r="D1950" s="67" t="s">
        <v>2540</v>
      </c>
      <c r="E1950" s="67" t="s">
        <v>2541</v>
      </c>
      <c r="F1950" s="1">
        <v>1</v>
      </c>
      <c r="G1950" s="63" t="str">
        <f>VLOOKUP(D1950,[2]MINDANAO!$B:$C,2,0)</f>
        <v>ADV160 ABS</v>
      </c>
      <c r="H1950" s="67">
        <v>155100</v>
      </c>
      <c r="I1950" s="63" t="str">
        <f>VLOOKUP(L1950,'[3]NEW LEGEND 2026'!M:S,7,0)</f>
        <v>MUTI</v>
      </c>
      <c r="J1950" s="67" t="s">
        <v>4765</v>
      </c>
      <c r="K1950" s="67" t="s">
        <v>4766</v>
      </c>
      <c r="L1950" s="67" t="s">
        <v>546</v>
      </c>
      <c r="M1950" s="63" t="str">
        <f>VLOOKUP(D1950,'[3]NEW LEGEND 2026'!G:I,3,0)</f>
        <v>HONDA</v>
      </c>
      <c r="N1950" s="63" t="str">
        <f>VLOOKUP(D1950,'[3]NEW LEGEND 2026'!G:J,4,0)</f>
        <v>BLACK</v>
      </c>
      <c r="O1950" s="68" t="str">
        <f t="shared" si="181"/>
        <v>AUG</v>
      </c>
      <c r="P1950" s="68">
        <f t="shared" si="182"/>
        <v>4</v>
      </c>
      <c r="Q1950" s="68">
        <f t="shared" si="183"/>
        <v>2026</v>
      </c>
      <c r="R1950" s="69">
        <f t="shared" si="184"/>
        <v>-185.36641203703766</v>
      </c>
      <c r="S1950" s="69">
        <f t="shared" si="185"/>
        <v>-184.45579861111037</v>
      </c>
      <c r="T1950" s="70" t="str">
        <f t="shared" si="186"/>
        <v>1-30 DAYS</v>
      </c>
      <c r="U1950" s="70" t="str">
        <f t="shared" si="186"/>
        <v>1-30 DAYS</v>
      </c>
    </row>
    <row r="1951" spans="1:21">
      <c r="A1951" s="63" t="str">
        <f>VLOOKUP(L1951,[1]Sheet1!$N:$P,3,0)</f>
        <v>M1 SURALLAH</v>
      </c>
      <c r="B1951" s="66">
        <v>46237.45579861111</v>
      </c>
      <c r="C1951" s="66">
        <v>46238.366412037038</v>
      </c>
      <c r="D1951" s="67" t="s">
        <v>2540</v>
      </c>
      <c r="E1951" s="67" t="s">
        <v>2541</v>
      </c>
      <c r="F1951" s="1">
        <v>1</v>
      </c>
      <c r="G1951" s="63" t="str">
        <f>VLOOKUP(D1951,[2]MINDANAO!$B:$C,2,0)</f>
        <v>ADV160 ABS</v>
      </c>
      <c r="H1951" s="67">
        <v>155100</v>
      </c>
      <c r="I1951" s="63" t="str">
        <f>VLOOKUP(L1951,'[3]NEW LEGEND 2026'!M:S,7,0)</f>
        <v>MUTI</v>
      </c>
      <c r="J1951" s="67" t="s">
        <v>4767</v>
      </c>
      <c r="K1951" s="67" t="s">
        <v>4768</v>
      </c>
      <c r="L1951" s="67" t="s">
        <v>546</v>
      </c>
      <c r="M1951" s="63" t="str">
        <f>VLOOKUP(D1951,'[3]NEW LEGEND 2026'!G:I,3,0)</f>
        <v>HONDA</v>
      </c>
      <c r="N1951" s="63" t="str">
        <f>VLOOKUP(D1951,'[3]NEW LEGEND 2026'!G:J,4,0)</f>
        <v>BLACK</v>
      </c>
      <c r="O1951" s="68" t="str">
        <f t="shared" si="181"/>
        <v>AUG</v>
      </c>
      <c r="P1951" s="68">
        <f t="shared" si="182"/>
        <v>4</v>
      </c>
      <c r="Q1951" s="68">
        <f t="shared" si="183"/>
        <v>2026</v>
      </c>
      <c r="R1951" s="69">
        <f t="shared" si="184"/>
        <v>-185.36641203703766</v>
      </c>
      <c r="S1951" s="69">
        <f t="shared" si="185"/>
        <v>-184.45579861111037</v>
      </c>
      <c r="T1951" s="70" t="str">
        <f t="shared" si="186"/>
        <v>1-30 DAYS</v>
      </c>
      <c r="U1951" s="70" t="str">
        <f t="shared" si="186"/>
        <v>1-30 DAYS</v>
      </c>
    </row>
    <row r="1952" spans="1:21">
      <c r="A1952" s="63" t="str">
        <f>VLOOKUP(L1952,[1]Sheet1!$N:$P,3,0)</f>
        <v>M1 SURALLAH</v>
      </c>
      <c r="B1952" s="66">
        <v>46237.45579861111</v>
      </c>
      <c r="C1952" s="66">
        <v>46238.366412037038</v>
      </c>
      <c r="D1952" s="67" t="s">
        <v>2536</v>
      </c>
      <c r="E1952" s="67" t="s">
        <v>2537</v>
      </c>
      <c r="F1952" s="1">
        <v>1</v>
      </c>
      <c r="G1952" s="63" t="str">
        <f>VLOOKUP(D1952,[2]MINDANAO!$B:$C,2,0)</f>
        <v>ADV160 ABS</v>
      </c>
      <c r="H1952" s="67">
        <v>155100</v>
      </c>
      <c r="I1952" s="63" t="str">
        <f>VLOOKUP(L1952,'[3]NEW LEGEND 2026'!M:S,7,0)</f>
        <v>MUTI</v>
      </c>
      <c r="J1952" s="67" t="s">
        <v>4769</v>
      </c>
      <c r="K1952" s="67" t="s">
        <v>4770</v>
      </c>
      <c r="L1952" s="67" t="s">
        <v>546</v>
      </c>
      <c r="M1952" s="63" t="str">
        <f>VLOOKUP(D1952,'[3]NEW LEGEND 2026'!G:I,3,0)</f>
        <v>HONDA</v>
      </c>
      <c r="N1952" s="63" t="str">
        <f>VLOOKUP(D1952,'[3]NEW LEGEND 2026'!G:J,4,0)</f>
        <v>WHITE</v>
      </c>
      <c r="O1952" s="68" t="str">
        <f t="shared" si="181"/>
        <v>AUG</v>
      </c>
      <c r="P1952" s="68">
        <f t="shared" si="182"/>
        <v>4</v>
      </c>
      <c r="Q1952" s="68">
        <f t="shared" si="183"/>
        <v>2026</v>
      </c>
      <c r="R1952" s="69">
        <f t="shared" si="184"/>
        <v>-185.36641203703766</v>
      </c>
      <c r="S1952" s="69">
        <f t="shared" si="185"/>
        <v>-184.45579861111037</v>
      </c>
      <c r="T1952" s="70" t="str">
        <f t="shared" si="186"/>
        <v>1-30 DAYS</v>
      </c>
      <c r="U1952" s="70" t="str">
        <f t="shared" si="186"/>
        <v>1-30 DAYS</v>
      </c>
    </row>
    <row r="1953" spans="1:21">
      <c r="A1953" s="63" t="str">
        <f>VLOOKUP(L1953,[1]Sheet1!$N:$P,3,0)</f>
        <v>M1 SURALLAH</v>
      </c>
      <c r="B1953" s="66">
        <v>46237.45579861111</v>
      </c>
      <c r="C1953" s="66">
        <v>46238.366412037038</v>
      </c>
      <c r="D1953" s="67" t="s">
        <v>2536</v>
      </c>
      <c r="E1953" s="67" t="s">
        <v>2537</v>
      </c>
      <c r="F1953" s="1">
        <v>1</v>
      </c>
      <c r="G1953" s="63" t="str">
        <f>VLOOKUP(D1953,[2]MINDANAO!$B:$C,2,0)</f>
        <v>ADV160 ABS</v>
      </c>
      <c r="H1953" s="67">
        <v>155100</v>
      </c>
      <c r="I1953" s="63" t="str">
        <f>VLOOKUP(L1953,'[3]NEW LEGEND 2026'!M:S,7,0)</f>
        <v>MUTI</v>
      </c>
      <c r="J1953" s="67" t="s">
        <v>4771</v>
      </c>
      <c r="K1953" s="67" t="s">
        <v>4772</v>
      </c>
      <c r="L1953" s="67" t="s">
        <v>546</v>
      </c>
      <c r="M1953" s="63" t="str">
        <f>VLOOKUP(D1953,'[3]NEW LEGEND 2026'!G:I,3,0)</f>
        <v>HONDA</v>
      </c>
      <c r="N1953" s="63" t="str">
        <f>VLOOKUP(D1953,'[3]NEW LEGEND 2026'!G:J,4,0)</f>
        <v>WHITE</v>
      </c>
      <c r="O1953" s="68" t="str">
        <f t="shared" si="181"/>
        <v>AUG</v>
      </c>
      <c r="P1953" s="68">
        <f t="shared" si="182"/>
        <v>4</v>
      </c>
      <c r="Q1953" s="68">
        <f t="shared" si="183"/>
        <v>2026</v>
      </c>
      <c r="R1953" s="69">
        <f t="shared" si="184"/>
        <v>-185.36641203703766</v>
      </c>
      <c r="S1953" s="69">
        <f t="shared" si="185"/>
        <v>-184.45579861111037</v>
      </c>
      <c r="T1953" s="70" t="str">
        <f t="shared" si="186"/>
        <v>1-30 DAYS</v>
      </c>
      <c r="U1953" s="70" t="str">
        <f t="shared" si="186"/>
        <v>1-30 DAYS</v>
      </c>
    </row>
    <row r="1954" spans="1:21">
      <c r="A1954" s="63" t="str">
        <f>VLOOKUP(L1954,[1]Sheet1!$N:$P,3,0)</f>
        <v>M2 BULUA</v>
      </c>
      <c r="B1954" s="66">
        <v>46238.422534722216</v>
      </c>
      <c r="C1954" s="66">
        <v>46238.422534722216</v>
      </c>
      <c r="D1954" s="67" t="s">
        <v>2690</v>
      </c>
      <c r="E1954" s="67" t="s">
        <v>2691</v>
      </c>
      <c r="F1954" s="1">
        <v>1</v>
      </c>
      <c r="G1954" s="63" t="str">
        <f>VLOOKUP(D1954,[2]MINDANAO!$B:$C,2,0)</f>
        <v>MIO I125</v>
      </c>
      <c r="H1954" s="67">
        <v>63024.11</v>
      </c>
      <c r="I1954" s="63" t="str">
        <f>VLOOKUP(L1954,'[3]NEW LEGEND 2026'!M:S,7,0)</f>
        <v>ULTIMATE</v>
      </c>
      <c r="J1954" s="67" t="s">
        <v>4773</v>
      </c>
      <c r="K1954" s="67" t="s">
        <v>4774</v>
      </c>
      <c r="L1954" s="67" t="s">
        <v>699</v>
      </c>
      <c r="M1954" s="63" t="str">
        <f>VLOOKUP(D1954,'[3]NEW LEGEND 2026'!G:I,3,0)</f>
        <v>YAMAHA</v>
      </c>
      <c r="N1954" s="63" t="str">
        <f>VLOOKUP(D1954,'[3]NEW LEGEND 2026'!G:J,4,0)</f>
        <v>MATTE GREEN/MATTE BROWN</v>
      </c>
      <c r="O1954" s="68" t="str">
        <f t="shared" si="181"/>
        <v>AUG</v>
      </c>
      <c r="P1954" s="68">
        <f t="shared" si="182"/>
        <v>4</v>
      </c>
      <c r="Q1954" s="68">
        <f t="shared" si="183"/>
        <v>2026</v>
      </c>
      <c r="R1954" s="69">
        <f t="shared" si="184"/>
        <v>-185.42253472221637</v>
      </c>
      <c r="S1954" s="69">
        <f t="shared" si="185"/>
        <v>-185.42253472221637</v>
      </c>
      <c r="T1954" s="70" t="str">
        <f t="shared" si="186"/>
        <v>1-30 DAYS</v>
      </c>
      <c r="U1954" s="70" t="str">
        <f t="shared" si="186"/>
        <v>1-30 DAYS</v>
      </c>
    </row>
    <row r="1955" spans="1:21">
      <c r="A1955" s="63" t="str">
        <f>VLOOKUP(L1955,[1]Sheet1!$N:$P,3,0)</f>
        <v>M1 QUEZON</v>
      </c>
      <c r="B1955" s="66">
        <v>46237.608101851853</v>
      </c>
      <c r="C1955" s="66">
        <v>46238.548229166663</v>
      </c>
      <c r="D1955" s="67" t="s">
        <v>3512</v>
      </c>
      <c r="E1955" s="67" t="s">
        <v>3513</v>
      </c>
      <c r="F1955" s="1">
        <v>1</v>
      </c>
      <c r="G1955" s="63" t="str">
        <f>VLOOKUP(D1955,[2]MINDANAO!$B:$C,2,0)</f>
        <v>CRF150</v>
      </c>
      <c r="H1955" s="67">
        <v>124883.93</v>
      </c>
      <c r="I1955" s="63" t="str">
        <f>VLOOKUP(L1955,'[3]NEW LEGEND 2026'!M:S,7,0)</f>
        <v>MUTI</v>
      </c>
      <c r="J1955" s="67" t="s">
        <v>4775</v>
      </c>
      <c r="K1955" s="67" t="s">
        <v>4776</v>
      </c>
      <c r="L1955" s="67" t="s">
        <v>421</v>
      </c>
      <c r="M1955" s="63" t="str">
        <f>VLOOKUP(D1955,'[3]NEW LEGEND 2026'!G:I,3,0)</f>
        <v>HONDA</v>
      </c>
      <c r="N1955" s="63" t="str">
        <f>VLOOKUP(D1955,'[3]NEW LEGEND 2026'!G:J,4,0)</f>
        <v>RED</v>
      </c>
      <c r="O1955" s="68" t="str">
        <f t="shared" si="181"/>
        <v>AUG</v>
      </c>
      <c r="P1955" s="68">
        <f t="shared" si="182"/>
        <v>4</v>
      </c>
      <c r="Q1955" s="68">
        <f t="shared" si="183"/>
        <v>2026</v>
      </c>
      <c r="R1955" s="69">
        <f t="shared" si="184"/>
        <v>-185.54822916666308</v>
      </c>
      <c r="S1955" s="69">
        <f t="shared" si="185"/>
        <v>-184.60810185185255</v>
      </c>
      <c r="T1955" s="70" t="str">
        <f t="shared" si="186"/>
        <v>1-30 DAYS</v>
      </c>
      <c r="U1955" s="70" t="str">
        <f t="shared" si="186"/>
        <v>1-30 DAYS</v>
      </c>
    </row>
    <row r="1956" spans="1:21">
      <c r="A1956" s="63" t="str">
        <f>VLOOKUP(L1956,[1]Sheet1!$N:$P,3,0)</f>
        <v>M1 QUEZON</v>
      </c>
      <c r="B1956" s="66">
        <v>46237.608101851853</v>
      </c>
      <c r="C1956" s="66">
        <v>46238.548229166663</v>
      </c>
      <c r="D1956" s="67" t="s">
        <v>3512</v>
      </c>
      <c r="E1956" s="67" t="s">
        <v>3513</v>
      </c>
      <c r="F1956" s="1">
        <v>1</v>
      </c>
      <c r="G1956" s="63" t="str">
        <f>VLOOKUP(D1956,[2]MINDANAO!$B:$C,2,0)</f>
        <v>CRF150</v>
      </c>
      <c r="H1956" s="67">
        <v>124883.93</v>
      </c>
      <c r="I1956" s="63" t="str">
        <f>VLOOKUP(L1956,'[3]NEW LEGEND 2026'!M:S,7,0)</f>
        <v>MUTI</v>
      </c>
      <c r="J1956" s="67" t="s">
        <v>4777</v>
      </c>
      <c r="K1956" s="67" t="s">
        <v>4778</v>
      </c>
      <c r="L1956" s="67" t="s">
        <v>421</v>
      </c>
      <c r="M1956" s="63" t="str">
        <f>VLOOKUP(D1956,'[3]NEW LEGEND 2026'!G:I,3,0)</f>
        <v>HONDA</v>
      </c>
      <c r="N1956" s="63" t="str">
        <f>VLOOKUP(D1956,'[3]NEW LEGEND 2026'!G:J,4,0)</f>
        <v>RED</v>
      </c>
      <c r="O1956" s="68" t="str">
        <f t="shared" si="181"/>
        <v>AUG</v>
      </c>
      <c r="P1956" s="68">
        <f t="shared" si="182"/>
        <v>4</v>
      </c>
      <c r="Q1956" s="68">
        <f t="shared" si="183"/>
        <v>2026</v>
      </c>
      <c r="R1956" s="69">
        <f t="shared" si="184"/>
        <v>-185.54822916666308</v>
      </c>
      <c r="S1956" s="69">
        <f t="shared" si="185"/>
        <v>-184.60810185185255</v>
      </c>
      <c r="T1956" s="70" t="str">
        <f t="shared" si="186"/>
        <v>1-30 DAYS</v>
      </c>
      <c r="U1956" s="70" t="str">
        <f t="shared" si="186"/>
        <v>1-30 DAYS</v>
      </c>
    </row>
    <row r="1957" spans="1:21">
      <c r="A1957" s="63" t="str">
        <f>VLOOKUP(L1957,[1]Sheet1!$N:$P,3,0)</f>
        <v>M1 QUEZON</v>
      </c>
      <c r="B1957" s="66">
        <v>46237.608101851853</v>
      </c>
      <c r="C1957" s="66">
        <v>46238.548229166663</v>
      </c>
      <c r="D1957" s="67" t="s">
        <v>1888</v>
      </c>
      <c r="E1957" s="67" t="s">
        <v>1889</v>
      </c>
      <c r="F1957" s="1">
        <v>1</v>
      </c>
      <c r="G1957" s="63" t="str">
        <f>VLOOKUP(D1957,[2]MINDANAO!$B:$C,2,0)</f>
        <v>XR150</v>
      </c>
      <c r="H1957" s="67">
        <v>94870</v>
      </c>
      <c r="I1957" s="63" t="str">
        <f>VLOOKUP(L1957,'[3]NEW LEGEND 2026'!M:S,7,0)</f>
        <v>MUTI</v>
      </c>
      <c r="J1957" s="67" t="s">
        <v>4779</v>
      </c>
      <c r="K1957" s="67" t="s">
        <v>4780</v>
      </c>
      <c r="L1957" s="67" t="s">
        <v>421</v>
      </c>
      <c r="M1957" s="63" t="str">
        <f>VLOOKUP(D1957,'[3]NEW LEGEND 2026'!G:I,3,0)</f>
        <v>HONDA</v>
      </c>
      <c r="N1957" s="63" t="str">
        <f>VLOOKUP(D1957,'[3]NEW LEGEND 2026'!G:J,4,0)</f>
        <v>WHITE</v>
      </c>
      <c r="O1957" s="68" t="str">
        <f t="shared" si="181"/>
        <v>AUG</v>
      </c>
      <c r="P1957" s="68">
        <f t="shared" si="182"/>
        <v>4</v>
      </c>
      <c r="Q1957" s="68">
        <f t="shared" si="183"/>
        <v>2026</v>
      </c>
      <c r="R1957" s="69">
        <f t="shared" si="184"/>
        <v>-185.54822916666308</v>
      </c>
      <c r="S1957" s="69">
        <f t="shared" si="185"/>
        <v>-184.60810185185255</v>
      </c>
      <c r="T1957" s="70" t="str">
        <f t="shared" si="186"/>
        <v>1-30 DAYS</v>
      </c>
      <c r="U1957" s="70" t="str">
        <f t="shared" si="186"/>
        <v>1-30 DAYS</v>
      </c>
    </row>
    <row r="1958" spans="1:21">
      <c r="A1958" s="63" t="str">
        <f>VLOOKUP(L1958,[1]Sheet1!$N:$P,3,0)</f>
        <v>M1 QUEZON</v>
      </c>
      <c r="B1958" s="66">
        <v>46237.608101851853</v>
      </c>
      <c r="C1958" s="66">
        <v>46238.548229166663</v>
      </c>
      <c r="D1958" s="67" t="s">
        <v>1888</v>
      </c>
      <c r="E1958" s="67" t="s">
        <v>1889</v>
      </c>
      <c r="F1958" s="1">
        <v>1</v>
      </c>
      <c r="G1958" s="63" t="str">
        <f>VLOOKUP(D1958,[2]MINDANAO!$B:$C,2,0)</f>
        <v>XR150</v>
      </c>
      <c r="H1958" s="67">
        <v>94870</v>
      </c>
      <c r="I1958" s="63" t="str">
        <f>VLOOKUP(L1958,'[3]NEW LEGEND 2026'!M:S,7,0)</f>
        <v>MUTI</v>
      </c>
      <c r="J1958" s="67" t="s">
        <v>4781</v>
      </c>
      <c r="K1958" s="67" t="s">
        <v>4782</v>
      </c>
      <c r="L1958" s="67" t="s">
        <v>421</v>
      </c>
      <c r="M1958" s="63" t="str">
        <f>VLOOKUP(D1958,'[3]NEW LEGEND 2026'!G:I,3,0)</f>
        <v>HONDA</v>
      </c>
      <c r="N1958" s="63" t="str">
        <f>VLOOKUP(D1958,'[3]NEW LEGEND 2026'!G:J,4,0)</f>
        <v>WHITE</v>
      </c>
      <c r="O1958" s="68" t="str">
        <f t="shared" si="181"/>
        <v>AUG</v>
      </c>
      <c r="P1958" s="68">
        <f t="shared" si="182"/>
        <v>4</v>
      </c>
      <c r="Q1958" s="68">
        <f t="shared" si="183"/>
        <v>2026</v>
      </c>
      <c r="R1958" s="69">
        <f t="shared" si="184"/>
        <v>-185.54822916666308</v>
      </c>
      <c r="S1958" s="69">
        <f t="shared" si="185"/>
        <v>-184.60810185185255</v>
      </c>
      <c r="T1958" s="70" t="str">
        <f t="shared" si="186"/>
        <v>1-30 DAYS</v>
      </c>
      <c r="U1958" s="70" t="str">
        <f t="shared" si="186"/>
        <v>1-30 DAYS</v>
      </c>
    </row>
    <row r="1959" spans="1:21">
      <c r="A1959" s="63" t="str">
        <f>VLOOKUP(L1959,[1]Sheet1!$N:$P,3,0)</f>
        <v>M1 QUEZON</v>
      </c>
      <c r="B1959" s="66">
        <v>46237.608101851853</v>
      </c>
      <c r="C1959" s="66">
        <v>46238.548229166663</v>
      </c>
      <c r="D1959" s="67" t="s">
        <v>1492</v>
      </c>
      <c r="E1959" s="67" t="s">
        <v>1493</v>
      </c>
      <c r="F1959" s="1">
        <v>1</v>
      </c>
      <c r="G1959" s="63" t="str">
        <f>VLOOKUP(D1959,[2]MINDANAO!$B:$C,2,0)</f>
        <v>BEAT FI PREM</v>
      </c>
      <c r="H1959" s="67">
        <v>72250</v>
      </c>
      <c r="I1959" s="63" t="str">
        <f>VLOOKUP(L1959,'[3]NEW LEGEND 2026'!M:S,7,0)</f>
        <v>MUTI</v>
      </c>
      <c r="J1959" s="67" t="s">
        <v>4783</v>
      </c>
      <c r="K1959" s="67" t="s">
        <v>4784</v>
      </c>
      <c r="L1959" s="67" t="s">
        <v>421</v>
      </c>
      <c r="M1959" s="63" t="str">
        <f>VLOOKUP(D1959,'[3]NEW LEGEND 2026'!G:I,3,0)</f>
        <v>HONDA</v>
      </c>
      <c r="N1959" s="63" t="str">
        <f>VLOOKUP(D1959,'[3]NEW LEGEND 2026'!G:J,4,0)</f>
        <v>SILVER</v>
      </c>
      <c r="O1959" s="68" t="str">
        <f t="shared" si="181"/>
        <v>AUG</v>
      </c>
      <c r="P1959" s="68">
        <f t="shared" si="182"/>
        <v>4</v>
      </c>
      <c r="Q1959" s="68">
        <f t="shared" si="183"/>
        <v>2026</v>
      </c>
      <c r="R1959" s="69">
        <f t="shared" si="184"/>
        <v>-185.54822916666308</v>
      </c>
      <c r="S1959" s="69">
        <f t="shared" si="185"/>
        <v>-184.60810185185255</v>
      </c>
      <c r="T1959" s="70" t="str">
        <f t="shared" si="186"/>
        <v>1-30 DAYS</v>
      </c>
      <c r="U1959" s="70" t="str">
        <f t="shared" si="186"/>
        <v>1-30 DAYS</v>
      </c>
    </row>
    <row r="1960" spans="1:21">
      <c r="A1960" s="63" t="str">
        <f>VLOOKUP(L1960,[1]Sheet1!$N:$P,3,0)</f>
        <v>M1 QUEZON</v>
      </c>
      <c r="B1960" s="66">
        <v>46237.613634259258</v>
      </c>
      <c r="C1960" s="66">
        <v>46238.548229166663</v>
      </c>
      <c r="D1960" s="67" t="s">
        <v>604</v>
      </c>
      <c r="E1960" s="67" t="s">
        <v>605</v>
      </c>
      <c r="F1960" s="1">
        <v>1</v>
      </c>
      <c r="G1960" s="63" t="str">
        <f>VLOOKUP(D1960,[2]MINDANAO!$B:$C,2,0)</f>
        <v>XRM OFFROAD FI(DSX)</v>
      </c>
      <c r="H1960" s="67">
        <v>72378</v>
      </c>
      <c r="I1960" s="63" t="str">
        <f>VLOOKUP(L1960,'[3]NEW LEGEND 2026'!M:S,7,0)</f>
        <v>MUTI</v>
      </c>
      <c r="J1960" s="67" t="s">
        <v>4785</v>
      </c>
      <c r="K1960" s="67" t="s">
        <v>4786</v>
      </c>
      <c r="L1960" s="67" t="s">
        <v>421</v>
      </c>
      <c r="M1960" s="63" t="str">
        <f>VLOOKUP(D1960,'[3]NEW LEGEND 2026'!G:I,3,0)</f>
        <v>HONDA</v>
      </c>
      <c r="N1960" s="63" t="str">
        <f>VLOOKUP(D1960,'[3]NEW LEGEND 2026'!G:J,4,0)</f>
        <v>WHITE/BLUE</v>
      </c>
      <c r="O1960" s="68" t="str">
        <f t="shared" si="181"/>
        <v>AUG</v>
      </c>
      <c r="P1960" s="68">
        <f t="shared" si="182"/>
        <v>4</v>
      </c>
      <c r="Q1960" s="68">
        <f t="shared" si="183"/>
        <v>2026</v>
      </c>
      <c r="R1960" s="69">
        <f t="shared" si="184"/>
        <v>-185.54822916666308</v>
      </c>
      <c r="S1960" s="69">
        <f t="shared" si="185"/>
        <v>-184.61363425925811</v>
      </c>
      <c r="T1960" s="70" t="str">
        <f t="shared" si="186"/>
        <v>1-30 DAYS</v>
      </c>
      <c r="U1960" s="70" t="str">
        <f t="shared" si="186"/>
        <v>1-30 DAYS</v>
      </c>
    </row>
    <row r="1961" spans="1:21">
      <c r="A1961" s="63" t="str">
        <f>VLOOKUP(L1961,[1]Sheet1!$N:$P,3,0)</f>
        <v>M1 QUEZON</v>
      </c>
      <c r="B1961" s="66">
        <v>45947.403356481482</v>
      </c>
      <c r="C1961" s="66">
        <v>46238.548229166663</v>
      </c>
      <c r="D1961" s="67" t="s">
        <v>1060</v>
      </c>
      <c r="E1961" s="67" t="s">
        <v>1061</v>
      </c>
      <c r="F1961" s="1">
        <v>1</v>
      </c>
      <c r="G1961" s="63" t="str">
        <f>VLOOKUP(D1961,[2]MINDANAO!$B:$C,2,0)</f>
        <v>MIO AEROX S 155</v>
      </c>
      <c r="H1961" s="67">
        <v>152427</v>
      </c>
      <c r="I1961" s="63" t="str">
        <f>VLOOKUP(L1961,'[3]NEW LEGEND 2026'!M:S,7,0)</f>
        <v>MUTI</v>
      </c>
      <c r="J1961" s="67" t="s">
        <v>4787</v>
      </c>
      <c r="K1961" s="67" t="s">
        <v>4788</v>
      </c>
      <c r="L1961" s="67" t="s">
        <v>421</v>
      </c>
      <c r="M1961" s="63" t="str">
        <f>VLOOKUP(D1961,'[3]NEW LEGEND 2026'!G:I,3,0)</f>
        <v>YAMAHA</v>
      </c>
      <c r="N1961" s="63" t="str">
        <f>VLOOKUP(D1961,'[3]NEW LEGEND 2026'!G:J,4,0)</f>
        <v>MATTE BLUE</v>
      </c>
      <c r="O1961" s="68" t="str">
        <f t="shared" si="181"/>
        <v>AUG</v>
      </c>
      <c r="P1961" s="68">
        <f t="shared" si="182"/>
        <v>4</v>
      </c>
      <c r="Q1961" s="68">
        <f t="shared" si="183"/>
        <v>2026</v>
      </c>
      <c r="R1961" s="69">
        <f t="shared" si="184"/>
        <v>-185.54822916666308</v>
      </c>
      <c r="S1961" s="69">
        <f t="shared" si="185"/>
        <v>105.59664351851825</v>
      </c>
      <c r="T1961" s="70" t="str">
        <f t="shared" si="186"/>
        <v>1-30 DAYS</v>
      </c>
      <c r="U1961" s="70" t="str">
        <f t="shared" si="186"/>
        <v>91 DAYS UP</v>
      </c>
    </row>
    <row r="1962" spans="1:21">
      <c r="A1962" s="63" t="str">
        <f>VLOOKUP(L1962,[1]Sheet1!$N:$P,3,0)</f>
        <v>M2 STO. TOMAS</v>
      </c>
      <c r="B1962" s="66">
        <v>46238.618055555547</v>
      </c>
      <c r="C1962" s="66">
        <v>46238.618055555547</v>
      </c>
      <c r="D1962" s="67" t="s">
        <v>853</v>
      </c>
      <c r="E1962" s="67" t="s">
        <v>854</v>
      </c>
      <c r="F1962" s="1">
        <v>1</v>
      </c>
      <c r="G1962" s="63" t="str">
        <f>VLOOKUP(D1962,[2]MINDANAO!$B:$C,2,0)</f>
        <v>TMX150 SUPREMO</v>
      </c>
      <c r="H1962" s="67">
        <v>76598</v>
      </c>
      <c r="I1962" s="63" t="str">
        <f>VLOOKUP(L1962,'[3]NEW LEGEND 2026'!M:S,7,0)</f>
        <v>ULTIMATE</v>
      </c>
      <c r="J1962" s="67" t="s">
        <v>4789</v>
      </c>
      <c r="K1962" s="67" t="s">
        <v>4790</v>
      </c>
      <c r="L1962" s="67" t="s">
        <v>1367</v>
      </c>
      <c r="M1962" s="63" t="str">
        <f>VLOOKUP(D1962,'[3]NEW LEGEND 2026'!G:I,3,0)</f>
        <v>HONDA</v>
      </c>
      <c r="N1962" s="63" t="str">
        <f>VLOOKUP(D1962,'[3]NEW LEGEND 2026'!G:J,4,0)</f>
        <v>BLACK</v>
      </c>
      <c r="O1962" s="68" t="str">
        <f t="shared" si="181"/>
        <v>AUG</v>
      </c>
      <c r="P1962" s="68">
        <f t="shared" si="182"/>
        <v>4</v>
      </c>
      <c r="Q1962" s="68">
        <f t="shared" si="183"/>
        <v>2026</v>
      </c>
      <c r="R1962" s="69">
        <f t="shared" si="184"/>
        <v>-185.61805555554747</v>
      </c>
      <c r="S1962" s="69">
        <f t="shared" si="185"/>
        <v>-185.61805555554747</v>
      </c>
      <c r="T1962" s="70" t="str">
        <f t="shared" si="186"/>
        <v>1-30 DAYS</v>
      </c>
      <c r="U1962" s="70" t="str">
        <f t="shared" si="186"/>
        <v>1-30 DAYS</v>
      </c>
    </row>
    <row r="1963" spans="1:21">
      <c r="A1963" s="63" t="str">
        <f>VLOOKUP(L1963,[1]Sheet1!$N:$P,3,0)</f>
        <v>M2 CABANTIAN</v>
      </c>
      <c r="B1963" s="66">
        <v>46238.637546296297</v>
      </c>
      <c r="C1963" s="66">
        <v>46238.63753472222</v>
      </c>
      <c r="D1963" s="67" t="s">
        <v>2600</v>
      </c>
      <c r="E1963" s="67" t="s">
        <v>2601</v>
      </c>
      <c r="F1963" s="1">
        <v>1</v>
      </c>
      <c r="G1963" s="63" t="str">
        <f>VLOOKUP(D1963,[2]MINDANAO!$B:$C,2,0)</f>
        <v>ADV160 ABS</v>
      </c>
      <c r="H1963" s="67">
        <v>138000</v>
      </c>
      <c r="I1963" s="63" t="str">
        <f>VLOOKUP(L1963,'[3]NEW LEGEND 2026'!M:S,7,0)</f>
        <v>ULTIMATE</v>
      </c>
      <c r="J1963" s="67" t="s">
        <v>4791</v>
      </c>
      <c r="K1963" s="67" t="s">
        <v>4792</v>
      </c>
      <c r="L1963" s="67" t="s">
        <v>707</v>
      </c>
      <c r="M1963" s="63" t="str">
        <f>VLOOKUP(D1963,'[3]NEW LEGEND 2026'!G:I,3,0)</f>
        <v>HONDA</v>
      </c>
      <c r="N1963" s="63" t="str">
        <f>VLOOKUP(D1963,'[3]NEW LEGEND 2026'!G:J,4,0)</f>
        <v>GREEN</v>
      </c>
      <c r="O1963" s="68" t="str">
        <f t="shared" si="181"/>
        <v>AUG</v>
      </c>
      <c r="P1963" s="68">
        <f t="shared" si="182"/>
        <v>4</v>
      </c>
      <c r="Q1963" s="68">
        <f t="shared" si="183"/>
        <v>2026</v>
      </c>
      <c r="R1963" s="69">
        <f t="shared" si="184"/>
        <v>-185.63753472222015</v>
      </c>
      <c r="S1963" s="69">
        <f t="shared" si="185"/>
        <v>-185.63754629629693</v>
      </c>
      <c r="T1963" s="70" t="str">
        <f t="shared" si="186"/>
        <v>1-30 DAYS</v>
      </c>
      <c r="U1963" s="70" t="str">
        <f t="shared" si="186"/>
        <v>1-30 DAYS</v>
      </c>
    </row>
    <row r="1964" spans="1:21">
      <c r="A1964" s="63" t="str">
        <f>VLOOKUP(L1964,[1]Sheet1!$N:$P,3,0)</f>
        <v>M1 DON CARLOS</v>
      </c>
      <c r="B1964" s="66">
        <v>46237.621087962973</v>
      </c>
      <c r="C1964" s="66">
        <v>46238.673668981479</v>
      </c>
      <c r="D1964" s="67" t="s">
        <v>2540</v>
      </c>
      <c r="E1964" s="67" t="s">
        <v>2541</v>
      </c>
      <c r="F1964" s="1">
        <v>1</v>
      </c>
      <c r="G1964" s="63" t="str">
        <f>VLOOKUP(D1964,[2]MINDANAO!$B:$C,2,0)</f>
        <v>ADV160 ABS</v>
      </c>
      <c r="H1964" s="67">
        <v>155100</v>
      </c>
      <c r="I1964" s="63" t="str">
        <f>VLOOKUP(L1964,'[3]NEW LEGEND 2026'!M:S,7,0)</f>
        <v>MUTI</v>
      </c>
      <c r="J1964" s="67" t="s">
        <v>4793</v>
      </c>
      <c r="K1964" s="67" t="s">
        <v>4794</v>
      </c>
      <c r="L1964" s="67" t="s">
        <v>416</v>
      </c>
      <c r="M1964" s="63" t="str">
        <f>VLOOKUP(D1964,'[3]NEW LEGEND 2026'!G:I,3,0)</f>
        <v>HONDA</v>
      </c>
      <c r="N1964" s="63" t="str">
        <f>VLOOKUP(D1964,'[3]NEW LEGEND 2026'!G:J,4,0)</f>
        <v>BLACK</v>
      </c>
      <c r="O1964" s="68" t="str">
        <f t="shared" si="181"/>
        <v>AUG</v>
      </c>
      <c r="P1964" s="68">
        <f t="shared" si="182"/>
        <v>4</v>
      </c>
      <c r="Q1964" s="68">
        <f t="shared" si="183"/>
        <v>2026</v>
      </c>
      <c r="R1964" s="69">
        <f t="shared" si="184"/>
        <v>-185.67366898147884</v>
      </c>
      <c r="S1964" s="69">
        <f t="shared" si="185"/>
        <v>-184.62108796297252</v>
      </c>
      <c r="T1964" s="70" t="str">
        <f t="shared" si="186"/>
        <v>1-30 DAYS</v>
      </c>
      <c r="U1964" s="70" t="str">
        <f t="shared" si="186"/>
        <v>1-30 DAYS</v>
      </c>
    </row>
    <row r="1965" spans="1:21">
      <c r="A1965" s="63" t="str">
        <f>VLOOKUP(L1965,[1]Sheet1!$N:$P,3,0)</f>
        <v>M1 DON CARLOS</v>
      </c>
      <c r="B1965" s="66">
        <v>46237.621087962973</v>
      </c>
      <c r="C1965" s="66">
        <v>46238.673668981479</v>
      </c>
      <c r="D1965" s="67" t="s">
        <v>2536</v>
      </c>
      <c r="E1965" s="67" t="s">
        <v>2537</v>
      </c>
      <c r="F1965" s="1">
        <v>1</v>
      </c>
      <c r="G1965" s="63" t="str">
        <f>VLOOKUP(D1965,[2]MINDANAO!$B:$C,2,0)</f>
        <v>ADV160 ABS</v>
      </c>
      <c r="H1965" s="67">
        <v>155100</v>
      </c>
      <c r="I1965" s="63" t="str">
        <f>VLOOKUP(L1965,'[3]NEW LEGEND 2026'!M:S,7,0)</f>
        <v>MUTI</v>
      </c>
      <c r="J1965" s="67" t="s">
        <v>4795</v>
      </c>
      <c r="K1965" s="67" t="s">
        <v>4796</v>
      </c>
      <c r="L1965" s="67" t="s">
        <v>416</v>
      </c>
      <c r="M1965" s="63" t="str">
        <f>VLOOKUP(D1965,'[3]NEW LEGEND 2026'!G:I,3,0)</f>
        <v>HONDA</v>
      </c>
      <c r="N1965" s="63" t="str">
        <f>VLOOKUP(D1965,'[3]NEW LEGEND 2026'!G:J,4,0)</f>
        <v>WHITE</v>
      </c>
      <c r="O1965" s="68" t="str">
        <f t="shared" si="181"/>
        <v>AUG</v>
      </c>
      <c r="P1965" s="68">
        <f t="shared" si="182"/>
        <v>4</v>
      </c>
      <c r="Q1965" s="68">
        <f t="shared" si="183"/>
        <v>2026</v>
      </c>
      <c r="R1965" s="69">
        <f t="shared" si="184"/>
        <v>-185.67366898147884</v>
      </c>
      <c r="S1965" s="69">
        <f t="shared" si="185"/>
        <v>-184.62108796297252</v>
      </c>
      <c r="T1965" s="70" t="str">
        <f t="shared" si="186"/>
        <v>1-30 DAYS</v>
      </c>
      <c r="U1965" s="70" t="str">
        <f t="shared" si="186"/>
        <v>1-30 DAYS</v>
      </c>
    </row>
    <row r="1966" spans="1:21">
      <c r="A1966" s="63" t="str">
        <f>VLOOKUP(L1966,[1]Sheet1!$N:$P,3,0)</f>
        <v>M1 DON CARLOS</v>
      </c>
      <c r="B1966" s="66">
        <v>46237.621087962973</v>
      </c>
      <c r="C1966" s="66">
        <v>46238.673668981479</v>
      </c>
      <c r="D1966" s="67" t="s">
        <v>3512</v>
      </c>
      <c r="E1966" s="67" t="s">
        <v>3513</v>
      </c>
      <c r="F1966" s="1">
        <v>1</v>
      </c>
      <c r="G1966" s="63" t="str">
        <f>VLOOKUP(D1966,[2]MINDANAO!$B:$C,2,0)</f>
        <v>CRF150</v>
      </c>
      <c r="H1966" s="67">
        <v>124883.93</v>
      </c>
      <c r="I1966" s="63" t="str">
        <f>VLOOKUP(L1966,'[3]NEW LEGEND 2026'!M:S,7,0)</f>
        <v>MUTI</v>
      </c>
      <c r="J1966" s="67" t="s">
        <v>4797</v>
      </c>
      <c r="K1966" s="67" t="s">
        <v>4798</v>
      </c>
      <c r="L1966" s="67" t="s">
        <v>416</v>
      </c>
      <c r="M1966" s="63" t="str">
        <f>VLOOKUP(D1966,'[3]NEW LEGEND 2026'!G:I,3,0)</f>
        <v>HONDA</v>
      </c>
      <c r="N1966" s="63" t="str">
        <f>VLOOKUP(D1966,'[3]NEW LEGEND 2026'!G:J,4,0)</f>
        <v>RED</v>
      </c>
      <c r="O1966" s="68" t="str">
        <f t="shared" si="181"/>
        <v>AUG</v>
      </c>
      <c r="P1966" s="68">
        <f t="shared" si="182"/>
        <v>4</v>
      </c>
      <c r="Q1966" s="68">
        <f t="shared" si="183"/>
        <v>2026</v>
      </c>
      <c r="R1966" s="69">
        <f t="shared" si="184"/>
        <v>-185.67366898147884</v>
      </c>
      <c r="S1966" s="69">
        <f t="shared" si="185"/>
        <v>-184.62108796297252</v>
      </c>
      <c r="T1966" s="70" t="str">
        <f t="shared" si="186"/>
        <v>1-30 DAYS</v>
      </c>
      <c r="U1966" s="70" t="str">
        <f t="shared" si="186"/>
        <v>1-30 DAYS</v>
      </c>
    </row>
    <row r="1967" spans="1:21">
      <c r="A1967" s="63" t="str">
        <f>VLOOKUP(L1967,[1]Sheet1!$N:$P,3,0)</f>
        <v>M1 DON CARLOS</v>
      </c>
      <c r="B1967" s="66">
        <v>46237.624699074076</v>
      </c>
      <c r="C1967" s="66">
        <v>46238.673668981479</v>
      </c>
      <c r="D1967" s="67" t="s">
        <v>604</v>
      </c>
      <c r="E1967" s="67" t="s">
        <v>605</v>
      </c>
      <c r="F1967" s="1">
        <v>1</v>
      </c>
      <c r="G1967" s="63" t="str">
        <f>VLOOKUP(D1967,[2]MINDANAO!$B:$C,2,0)</f>
        <v>XRM OFFROAD FI(DSX)</v>
      </c>
      <c r="H1967" s="67">
        <v>72378</v>
      </c>
      <c r="I1967" s="63" t="str">
        <f>VLOOKUP(L1967,'[3]NEW LEGEND 2026'!M:S,7,0)</f>
        <v>MUTI</v>
      </c>
      <c r="J1967" s="67" t="s">
        <v>4799</v>
      </c>
      <c r="K1967" s="67" t="s">
        <v>4800</v>
      </c>
      <c r="L1967" s="67" t="s">
        <v>416</v>
      </c>
      <c r="M1967" s="63" t="str">
        <f>VLOOKUP(D1967,'[3]NEW LEGEND 2026'!G:I,3,0)</f>
        <v>HONDA</v>
      </c>
      <c r="N1967" s="63" t="str">
        <f>VLOOKUP(D1967,'[3]NEW LEGEND 2026'!G:J,4,0)</f>
        <v>WHITE/BLUE</v>
      </c>
      <c r="O1967" s="68" t="str">
        <f t="shared" si="181"/>
        <v>AUG</v>
      </c>
      <c r="P1967" s="68">
        <f t="shared" si="182"/>
        <v>4</v>
      </c>
      <c r="Q1967" s="68">
        <f t="shared" si="183"/>
        <v>2026</v>
      </c>
      <c r="R1967" s="69">
        <f t="shared" si="184"/>
        <v>-185.67366898147884</v>
      </c>
      <c r="S1967" s="69">
        <f t="shared" si="185"/>
        <v>-184.62469907407649</v>
      </c>
      <c r="T1967" s="70" t="str">
        <f t="shared" si="186"/>
        <v>1-30 DAYS</v>
      </c>
      <c r="U1967" s="70" t="str">
        <f t="shared" si="186"/>
        <v>1-30 DAYS</v>
      </c>
    </row>
    <row r="1968" spans="1:21">
      <c r="A1968" s="63" t="str">
        <f>VLOOKUP(L1968,[1]Sheet1!$N:$P,3,0)</f>
        <v>M1 DON CARLOS</v>
      </c>
      <c r="B1968" s="66">
        <v>46237.624699074076</v>
      </c>
      <c r="C1968" s="66">
        <v>46238.673668981479</v>
      </c>
      <c r="D1968" s="67" t="s">
        <v>604</v>
      </c>
      <c r="E1968" s="67" t="s">
        <v>605</v>
      </c>
      <c r="F1968" s="1">
        <v>1</v>
      </c>
      <c r="G1968" s="63" t="str">
        <f>VLOOKUP(D1968,[2]MINDANAO!$B:$C,2,0)</f>
        <v>XRM OFFROAD FI(DSX)</v>
      </c>
      <c r="H1968" s="67">
        <v>72378</v>
      </c>
      <c r="I1968" s="63" t="str">
        <f>VLOOKUP(L1968,'[3]NEW LEGEND 2026'!M:S,7,0)</f>
        <v>MUTI</v>
      </c>
      <c r="J1968" s="67" t="s">
        <v>4801</v>
      </c>
      <c r="K1968" s="67" t="s">
        <v>4802</v>
      </c>
      <c r="L1968" s="67" t="s">
        <v>416</v>
      </c>
      <c r="M1968" s="63" t="str">
        <f>VLOOKUP(D1968,'[3]NEW LEGEND 2026'!G:I,3,0)</f>
        <v>HONDA</v>
      </c>
      <c r="N1968" s="63" t="str">
        <f>VLOOKUP(D1968,'[3]NEW LEGEND 2026'!G:J,4,0)</f>
        <v>WHITE/BLUE</v>
      </c>
      <c r="O1968" s="68" t="str">
        <f t="shared" si="181"/>
        <v>AUG</v>
      </c>
      <c r="P1968" s="68">
        <f t="shared" si="182"/>
        <v>4</v>
      </c>
      <c r="Q1968" s="68">
        <f t="shared" si="183"/>
        <v>2026</v>
      </c>
      <c r="R1968" s="69">
        <f t="shared" si="184"/>
        <v>-185.67366898147884</v>
      </c>
      <c r="S1968" s="69">
        <f t="shared" si="185"/>
        <v>-184.62469907407649</v>
      </c>
      <c r="T1968" s="70" t="str">
        <f t="shared" si="186"/>
        <v>1-30 DAYS</v>
      </c>
      <c r="U1968" s="70" t="str">
        <f t="shared" si="186"/>
        <v>1-30 DAYS</v>
      </c>
    </row>
    <row r="1969" spans="1:21">
      <c r="A1969" s="63" t="str">
        <f>VLOOKUP(L1969,[1]Sheet1!$N:$P,3,0)</f>
        <v>M1 HONDA SURALLAH</v>
      </c>
      <c r="B1969" s="66">
        <v>46233.626817129632</v>
      </c>
      <c r="C1969" s="66">
        <v>46238.678564814807</v>
      </c>
      <c r="D1969" s="67" t="s">
        <v>4803</v>
      </c>
      <c r="E1969" s="67" t="s">
        <v>4804</v>
      </c>
      <c r="F1969" s="1">
        <v>1</v>
      </c>
      <c r="G1969" s="63" t="str">
        <f>VLOOKUP(D1969,[2]MINDANAO!$B:$C,2,0)</f>
        <v>PCX160 ROADSYNC</v>
      </c>
      <c r="H1969" s="67">
        <v>147230</v>
      </c>
      <c r="I1969" s="63" t="str">
        <f>VLOOKUP(L1969,'[3]NEW LEGEND 2026'!M:S,7,0)</f>
        <v>HONDA</v>
      </c>
      <c r="J1969" s="67" t="s">
        <v>4805</v>
      </c>
      <c r="K1969" s="67" t="s">
        <v>4806</v>
      </c>
      <c r="L1969" s="67" t="s">
        <v>1031</v>
      </c>
      <c r="M1969" s="63" t="str">
        <f>VLOOKUP(D1969,'[3]NEW LEGEND 2026'!G:I,3,0)</f>
        <v>HONDA</v>
      </c>
      <c r="N1969" s="63" t="str">
        <f>VLOOKUP(D1969,'[3]NEW LEGEND 2026'!G:J,4,0)</f>
        <v>BROWN</v>
      </c>
      <c r="O1969" s="68" t="str">
        <f t="shared" si="181"/>
        <v>AUG</v>
      </c>
      <c r="P1969" s="68">
        <f t="shared" si="182"/>
        <v>4</v>
      </c>
      <c r="Q1969" s="68">
        <f t="shared" si="183"/>
        <v>2026</v>
      </c>
      <c r="R1969" s="69">
        <f t="shared" si="184"/>
        <v>-185.67856481480703</v>
      </c>
      <c r="S1969" s="69">
        <f t="shared" si="185"/>
        <v>-180.6268171296324</v>
      </c>
      <c r="T1969" s="70" t="str">
        <f t="shared" si="186"/>
        <v>1-30 DAYS</v>
      </c>
      <c r="U1969" s="70" t="str">
        <f t="shared" si="186"/>
        <v>1-30 DAYS</v>
      </c>
    </row>
    <row r="1970" spans="1:21">
      <c r="A1970" s="63" t="str">
        <f>VLOOKUP(L1970,[1]Sheet1!$N:$P,3,0)</f>
        <v>M1 HONDA SURALLAH</v>
      </c>
      <c r="B1970" s="66">
        <v>46227.630243055559</v>
      </c>
      <c r="C1970" s="66">
        <v>46238.678564814807</v>
      </c>
      <c r="D1970" s="67" t="s">
        <v>1888</v>
      </c>
      <c r="E1970" s="67" t="s">
        <v>1889</v>
      </c>
      <c r="F1970" s="1">
        <v>1</v>
      </c>
      <c r="G1970" s="63" t="str">
        <f>VLOOKUP(D1970,[2]MINDANAO!$B:$C,2,0)</f>
        <v>XR150</v>
      </c>
      <c r="H1970" s="67">
        <v>94870</v>
      </c>
      <c r="I1970" s="63" t="str">
        <f>VLOOKUP(L1970,'[3]NEW LEGEND 2026'!M:S,7,0)</f>
        <v>HONDA</v>
      </c>
      <c r="J1970" s="67" t="s">
        <v>4807</v>
      </c>
      <c r="K1970" s="67" t="s">
        <v>4808</v>
      </c>
      <c r="L1970" s="67" t="s">
        <v>1031</v>
      </c>
      <c r="M1970" s="63" t="str">
        <f>VLOOKUP(D1970,'[3]NEW LEGEND 2026'!G:I,3,0)</f>
        <v>HONDA</v>
      </c>
      <c r="N1970" s="63" t="str">
        <f>VLOOKUP(D1970,'[3]NEW LEGEND 2026'!G:J,4,0)</f>
        <v>WHITE</v>
      </c>
      <c r="O1970" s="68" t="str">
        <f t="shared" si="181"/>
        <v>AUG</v>
      </c>
      <c r="P1970" s="68">
        <f t="shared" si="182"/>
        <v>4</v>
      </c>
      <c r="Q1970" s="68">
        <f t="shared" si="183"/>
        <v>2026</v>
      </c>
      <c r="R1970" s="69">
        <f t="shared" si="184"/>
        <v>-185.67856481480703</v>
      </c>
      <c r="S1970" s="69">
        <f t="shared" si="185"/>
        <v>-174.63024305555882</v>
      </c>
      <c r="T1970" s="70" t="str">
        <f t="shared" si="186"/>
        <v>1-30 DAYS</v>
      </c>
      <c r="U1970" s="70" t="str">
        <f t="shared" si="186"/>
        <v>1-30 DAYS</v>
      </c>
    </row>
    <row r="1971" spans="1:21">
      <c r="A1971" s="63" t="str">
        <f>VLOOKUP(L1971,[1]Sheet1!$N:$P,3,0)</f>
        <v>M1 HONDA SURALLAH</v>
      </c>
      <c r="B1971" s="66">
        <v>46227.630243055559</v>
      </c>
      <c r="C1971" s="66">
        <v>46238.678564814807</v>
      </c>
      <c r="D1971" s="67" t="s">
        <v>1888</v>
      </c>
      <c r="E1971" s="67" t="s">
        <v>1889</v>
      </c>
      <c r="F1971" s="1">
        <v>1</v>
      </c>
      <c r="G1971" s="63" t="str">
        <f>VLOOKUP(D1971,[2]MINDANAO!$B:$C,2,0)</f>
        <v>XR150</v>
      </c>
      <c r="H1971" s="67">
        <v>94870</v>
      </c>
      <c r="I1971" s="63" t="str">
        <f>VLOOKUP(L1971,'[3]NEW LEGEND 2026'!M:S,7,0)</f>
        <v>HONDA</v>
      </c>
      <c r="J1971" s="67" t="s">
        <v>4809</v>
      </c>
      <c r="K1971" s="67" t="s">
        <v>4810</v>
      </c>
      <c r="L1971" s="67" t="s">
        <v>1031</v>
      </c>
      <c r="M1971" s="63" t="str">
        <f>VLOOKUP(D1971,'[3]NEW LEGEND 2026'!G:I,3,0)</f>
        <v>HONDA</v>
      </c>
      <c r="N1971" s="63" t="str">
        <f>VLOOKUP(D1971,'[3]NEW LEGEND 2026'!G:J,4,0)</f>
        <v>WHITE</v>
      </c>
      <c r="O1971" s="68" t="str">
        <f t="shared" si="181"/>
        <v>AUG</v>
      </c>
      <c r="P1971" s="68">
        <f t="shared" si="182"/>
        <v>4</v>
      </c>
      <c r="Q1971" s="68">
        <f t="shared" si="183"/>
        <v>2026</v>
      </c>
      <c r="R1971" s="69">
        <f t="shared" si="184"/>
        <v>-185.67856481480703</v>
      </c>
      <c r="S1971" s="69">
        <f t="shared" si="185"/>
        <v>-174.63024305555882</v>
      </c>
      <c r="T1971" s="70" t="str">
        <f t="shared" si="186"/>
        <v>1-30 DAYS</v>
      </c>
      <c r="U1971" s="70" t="str">
        <f t="shared" si="186"/>
        <v>1-30 DAYS</v>
      </c>
    </row>
    <row r="1972" spans="1:21">
      <c r="A1972" s="63" t="str">
        <f>VLOOKUP(L1972,[1]Sheet1!$N:$P,3,0)</f>
        <v>M1 HONDA MARAMAG</v>
      </c>
      <c r="B1972" s="66">
        <v>46227.470092592594</v>
      </c>
      <c r="C1972" s="66">
        <v>46239.354618055557</v>
      </c>
      <c r="D1972" s="67" t="s">
        <v>604</v>
      </c>
      <c r="E1972" s="67" t="s">
        <v>605</v>
      </c>
      <c r="F1972" s="1">
        <v>1</v>
      </c>
      <c r="G1972" s="63" t="str">
        <f>VLOOKUP(D1972,[2]MINDANAO!$B:$C,2,0)</f>
        <v>XRM OFFROAD FI(DSX)</v>
      </c>
      <c r="H1972" s="67">
        <v>72378</v>
      </c>
      <c r="I1972" s="63" t="str">
        <f>VLOOKUP(L1972,'[3]NEW LEGEND 2026'!M:S,7,0)</f>
        <v>HONDA</v>
      </c>
      <c r="J1972" s="67" t="s">
        <v>4811</v>
      </c>
      <c r="K1972" s="67" t="s">
        <v>4812</v>
      </c>
      <c r="L1972" s="67" t="s">
        <v>439</v>
      </c>
      <c r="M1972" s="63" t="str">
        <f>VLOOKUP(D1972,'[3]NEW LEGEND 2026'!G:I,3,0)</f>
        <v>HONDA</v>
      </c>
      <c r="N1972" s="63" t="str">
        <f>VLOOKUP(D1972,'[3]NEW LEGEND 2026'!G:J,4,0)</f>
        <v>WHITE/BLUE</v>
      </c>
      <c r="O1972" s="68" t="str">
        <f t="shared" si="181"/>
        <v>AUG</v>
      </c>
      <c r="P1972" s="68">
        <f t="shared" si="182"/>
        <v>5</v>
      </c>
      <c r="Q1972" s="68">
        <f t="shared" si="183"/>
        <v>2026</v>
      </c>
      <c r="R1972" s="69">
        <f t="shared" si="184"/>
        <v>-186.35461805555678</v>
      </c>
      <c r="S1972" s="69">
        <f t="shared" si="185"/>
        <v>-174.47009259259357</v>
      </c>
      <c r="T1972" s="70" t="str">
        <f t="shared" si="186"/>
        <v>1-30 DAYS</v>
      </c>
      <c r="U1972" s="70" t="str">
        <f t="shared" si="186"/>
        <v>1-30 DAYS</v>
      </c>
    </row>
    <row r="1973" spans="1:21">
      <c r="A1973" s="63" t="str">
        <f>VLOOKUP(L1973,[1]Sheet1!$N:$P,3,0)</f>
        <v>M1 HONDA MARAMAG</v>
      </c>
      <c r="B1973" s="66">
        <v>46227.454594907409</v>
      </c>
      <c r="C1973" s="66">
        <v>46239.354618055557</v>
      </c>
      <c r="D1973" s="67" t="s">
        <v>604</v>
      </c>
      <c r="E1973" s="67" t="s">
        <v>605</v>
      </c>
      <c r="F1973" s="1">
        <v>1</v>
      </c>
      <c r="G1973" s="63" t="str">
        <f>VLOOKUP(D1973,[2]MINDANAO!$B:$C,2,0)</f>
        <v>XRM OFFROAD FI(DSX)</v>
      </c>
      <c r="H1973" s="67">
        <v>72378</v>
      </c>
      <c r="I1973" s="63" t="str">
        <f>VLOOKUP(L1973,'[3]NEW LEGEND 2026'!M:S,7,0)</f>
        <v>HONDA</v>
      </c>
      <c r="J1973" s="67" t="s">
        <v>4813</v>
      </c>
      <c r="K1973" s="67" t="s">
        <v>4814</v>
      </c>
      <c r="L1973" s="67" t="s">
        <v>439</v>
      </c>
      <c r="M1973" s="63" t="str">
        <f>VLOOKUP(D1973,'[3]NEW LEGEND 2026'!G:I,3,0)</f>
        <v>HONDA</v>
      </c>
      <c r="N1973" s="63" t="str">
        <f>VLOOKUP(D1973,'[3]NEW LEGEND 2026'!G:J,4,0)</f>
        <v>WHITE/BLUE</v>
      </c>
      <c r="O1973" s="68" t="str">
        <f t="shared" si="181"/>
        <v>AUG</v>
      </c>
      <c r="P1973" s="68">
        <f t="shared" si="182"/>
        <v>5</v>
      </c>
      <c r="Q1973" s="68">
        <f t="shared" si="183"/>
        <v>2026</v>
      </c>
      <c r="R1973" s="69">
        <f t="shared" si="184"/>
        <v>-186.35461805555678</v>
      </c>
      <c r="S1973" s="69">
        <f t="shared" si="185"/>
        <v>-174.45459490740905</v>
      </c>
      <c r="T1973" s="70" t="str">
        <f t="shared" si="186"/>
        <v>1-30 DAYS</v>
      </c>
      <c r="U1973" s="70" t="str">
        <f t="shared" si="186"/>
        <v>1-30 DAYS</v>
      </c>
    </row>
    <row r="1974" spans="1:21">
      <c r="A1974" s="63" t="str">
        <f>VLOOKUP(L1974,[1]Sheet1!$N:$P,3,0)</f>
        <v>M1 HONDA MARAMAG</v>
      </c>
      <c r="B1974" s="66">
        <v>46227.46707175926</v>
      </c>
      <c r="C1974" s="66">
        <v>46239.354618055557</v>
      </c>
      <c r="D1974" s="67" t="s">
        <v>604</v>
      </c>
      <c r="E1974" s="67" t="s">
        <v>605</v>
      </c>
      <c r="F1974" s="1">
        <v>1</v>
      </c>
      <c r="G1974" s="63" t="str">
        <f>VLOOKUP(D1974,[2]MINDANAO!$B:$C,2,0)</f>
        <v>XRM OFFROAD FI(DSX)</v>
      </c>
      <c r="H1974" s="67">
        <v>72378</v>
      </c>
      <c r="I1974" s="63" t="str">
        <f>VLOOKUP(L1974,'[3]NEW LEGEND 2026'!M:S,7,0)</f>
        <v>HONDA</v>
      </c>
      <c r="J1974" s="67" t="s">
        <v>4815</v>
      </c>
      <c r="K1974" s="67" t="s">
        <v>4816</v>
      </c>
      <c r="L1974" s="67" t="s">
        <v>439</v>
      </c>
      <c r="M1974" s="63" t="str">
        <f>VLOOKUP(D1974,'[3]NEW LEGEND 2026'!G:I,3,0)</f>
        <v>HONDA</v>
      </c>
      <c r="N1974" s="63" t="str">
        <f>VLOOKUP(D1974,'[3]NEW LEGEND 2026'!G:J,4,0)</f>
        <v>WHITE/BLUE</v>
      </c>
      <c r="O1974" s="68" t="str">
        <f t="shared" si="181"/>
        <v>AUG</v>
      </c>
      <c r="P1974" s="68">
        <f t="shared" si="182"/>
        <v>5</v>
      </c>
      <c r="Q1974" s="68">
        <f t="shared" si="183"/>
        <v>2026</v>
      </c>
      <c r="R1974" s="69">
        <f t="shared" si="184"/>
        <v>-186.35461805555678</v>
      </c>
      <c r="S1974" s="69">
        <f t="shared" si="185"/>
        <v>-174.46707175925985</v>
      </c>
      <c r="T1974" s="70" t="str">
        <f t="shared" si="186"/>
        <v>1-30 DAYS</v>
      </c>
      <c r="U1974" s="70" t="str">
        <f t="shared" si="186"/>
        <v>1-30 DAYS</v>
      </c>
    </row>
    <row r="1975" spans="1:21">
      <c r="A1975" s="63" t="str">
        <f>VLOOKUP(L1975,[1]Sheet1!$N:$P,3,0)</f>
        <v>M1 HONDA MARAMAG</v>
      </c>
      <c r="B1975" s="66">
        <v>46233.645300925928</v>
      </c>
      <c r="C1975" s="66">
        <v>46239.360914351862</v>
      </c>
      <c r="D1975" s="67" t="s">
        <v>2674</v>
      </c>
      <c r="E1975" s="67" t="s">
        <v>2675</v>
      </c>
      <c r="F1975" s="1">
        <v>1</v>
      </c>
      <c r="G1975" s="63" t="str">
        <f>VLOOKUP(D1975,[2]MINDANAO!$B:$C,2,0)</f>
        <v>CLICK125 FI SE</v>
      </c>
      <c r="H1975" s="67">
        <v>85394</v>
      </c>
      <c r="I1975" s="63" t="str">
        <f>VLOOKUP(L1975,'[3]NEW LEGEND 2026'!M:S,7,0)</f>
        <v>HONDA</v>
      </c>
      <c r="J1975" s="67" t="s">
        <v>4817</v>
      </c>
      <c r="K1975" s="67" t="s">
        <v>4818</v>
      </c>
      <c r="L1975" s="67" t="s">
        <v>439</v>
      </c>
      <c r="M1975" s="63" t="str">
        <f>VLOOKUP(D1975,'[3]NEW LEGEND 2026'!G:I,3,0)</f>
        <v>HONDA</v>
      </c>
      <c r="N1975" s="63" t="str">
        <f>VLOOKUP(D1975,'[3]NEW LEGEND 2026'!G:J,4,0)</f>
        <v>BROWN</v>
      </c>
      <c r="O1975" s="68" t="str">
        <f t="shared" si="181"/>
        <v>AUG</v>
      </c>
      <c r="P1975" s="68">
        <f t="shared" si="182"/>
        <v>5</v>
      </c>
      <c r="Q1975" s="68">
        <f t="shared" si="183"/>
        <v>2026</v>
      </c>
      <c r="R1975" s="69">
        <f t="shared" si="184"/>
        <v>-186.36091435186245</v>
      </c>
      <c r="S1975" s="69">
        <f t="shared" si="185"/>
        <v>-180.64530092592759</v>
      </c>
      <c r="T1975" s="70" t="str">
        <f t="shared" si="186"/>
        <v>1-30 DAYS</v>
      </c>
      <c r="U1975" s="70" t="str">
        <f t="shared" si="186"/>
        <v>1-30 DAYS</v>
      </c>
    </row>
    <row r="1976" spans="1:21">
      <c r="A1976" s="63" t="str">
        <f>VLOOKUP(L1976,[1]Sheet1!$N:$P,3,0)</f>
        <v>M1 HONDA MARAMAG</v>
      </c>
      <c r="B1976" s="66">
        <v>46231.399710648147</v>
      </c>
      <c r="C1976" s="66">
        <v>46239.360914351862</v>
      </c>
      <c r="D1976" s="67" t="s">
        <v>2674</v>
      </c>
      <c r="E1976" s="67" t="s">
        <v>2675</v>
      </c>
      <c r="F1976" s="1">
        <v>1</v>
      </c>
      <c r="G1976" s="63" t="str">
        <f>VLOOKUP(D1976,[2]MINDANAO!$B:$C,2,0)</f>
        <v>CLICK125 FI SE</v>
      </c>
      <c r="H1976" s="67">
        <v>85394</v>
      </c>
      <c r="I1976" s="63" t="str">
        <f>VLOOKUP(L1976,'[3]NEW LEGEND 2026'!M:S,7,0)</f>
        <v>HONDA</v>
      </c>
      <c r="J1976" s="67" t="s">
        <v>4819</v>
      </c>
      <c r="K1976" s="67" t="s">
        <v>4820</v>
      </c>
      <c r="L1976" s="67" t="s">
        <v>439</v>
      </c>
      <c r="M1976" s="63" t="str">
        <f>VLOOKUP(D1976,'[3]NEW LEGEND 2026'!G:I,3,0)</f>
        <v>HONDA</v>
      </c>
      <c r="N1976" s="63" t="str">
        <f>VLOOKUP(D1976,'[3]NEW LEGEND 2026'!G:J,4,0)</f>
        <v>BROWN</v>
      </c>
      <c r="O1976" s="68" t="str">
        <f t="shared" si="181"/>
        <v>AUG</v>
      </c>
      <c r="P1976" s="68">
        <f t="shared" si="182"/>
        <v>5</v>
      </c>
      <c r="Q1976" s="68">
        <f t="shared" si="183"/>
        <v>2026</v>
      </c>
      <c r="R1976" s="69">
        <f t="shared" si="184"/>
        <v>-186.36091435186245</v>
      </c>
      <c r="S1976" s="69">
        <f t="shared" si="185"/>
        <v>-178.39971064814745</v>
      </c>
      <c r="T1976" s="70" t="str">
        <f t="shared" si="186"/>
        <v>1-30 DAYS</v>
      </c>
      <c r="U1976" s="70" t="str">
        <f t="shared" si="186"/>
        <v>1-30 DAYS</v>
      </c>
    </row>
    <row r="1977" spans="1:21">
      <c r="A1977" s="63" t="str">
        <f>VLOOKUP(L1977,[1]Sheet1!$N:$P,3,0)</f>
        <v>M2 MANOLO</v>
      </c>
      <c r="B1977" s="66">
        <v>46237.630046296297</v>
      </c>
      <c r="C1977" s="66">
        <v>46239.40421296296</v>
      </c>
      <c r="D1977" s="67" t="s">
        <v>604</v>
      </c>
      <c r="E1977" s="67" t="s">
        <v>605</v>
      </c>
      <c r="F1977" s="1">
        <v>1</v>
      </c>
      <c r="G1977" s="63" t="str">
        <f>VLOOKUP(D1977,[2]MINDANAO!$B:$C,2,0)</f>
        <v>XRM OFFROAD FI(DSX)</v>
      </c>
      <c r="H1977" s="67">
        <v>72378</v>
      </c>
      <c r="I1977" s="63" t="str">
        <f>VLOOKUP(L1977,'[3]NEW LEGEND 2026'!M:S,7,0)</f>
        <v>ULTIMATE</v>
      </c>
      <c r="J1977" s="67" t="s">
        <v>4821</v>
      </c>
      <c r="K1977" s="67" t="s">
        <v>4822</v>
      </c>
      <c r="L1977" s="67" t="s">
        <v>1244</v>
      </c>
      <c r="M1977" s="63" t="str">
        <f>VLOOKUP(D1977,'[3]NEW LEGEND 2026'!G:I,3,0)</f>
        <v>HONDA</v>
      </c>
      <c r="N1977" s="63" t="str">
        <f>VLOOKUP(D1977,'[3]NEW LEGEND 2026'!G:J,4,0)</f>
        <v>WHITE/BLUE</v>
      </c>
      <c r="O1977" s="68" t="str">
        <f t="shared" si="181"/>
        <v>AUG</v>
      </c>
      <c r="P1977" s="68">
        <f t="shared" si="182"/>
        <v>5</v>
      </c>
      <c r="Q1977" s="68">
        <f t="shared" si="183"/>
        <v>2026</v>
      </c>
      <c r="R1977" s="69">
        <f t="shared" si="184"/>
        <v>-186.40421296295972</v>
      </c>
      <c r="S1977" s="69">
        <f t="shared" si="185"/>
        <v>-184.63004629629722</v>
      </c>
      <c r="T1977" s="70" t="str">
        <f t="shared" si="186"/>
        <v>1-30 DAYS</v>
      </c>
      <c r="U1977" s="70" t="str">
        <f t="shared" si="186"/>
        <v>1-30 DAYS</v>
      </c>
    </row>
    <row r="1978" spans="1:21">
      <c r="A1978" s="63" t="str">
        <f>VLOOKUP(L1978,[1]Sheet1!$N:$P,3,0)</f>
        <v>M2 MANOLO</v>
      </c>
      <c r="B1978" s="66">
        <v>46237.630046296297</v>
      </c>
      <c r="C1978" s="66">
        <v>46239.40421296296</v>
      </c>
      <c r="D1978" s="67" t="s">
        <v>604</v>
      </c>
      <c r="E1978" s="67" t="s">
        <v>605</v>
      </c>
      <c r="F1978" s="1">
        <v>1</v>
      </c>
      <c r="G1978" s="63" t="str">
        <f>VLOOKUP(D1978,[2]MINDANAO!$B:$C,2,0)</f>
        <v>XRM OFFROAD FI(DSX)</v>
      </c>
      <c r="H1978" s="67">
        <v>72378</v>
      </c>
      <c r="I1978" s="63" t="str">
        <f>VLOOKUP(L1978,'[3]NEW LEGEND 2026'!M:S,7,0)</f>
        <v>ULTIMATE</v>
      </c>
      <c r="J1978" s="67" t="s">
        <v>4823</v>
      </c>
      <c r="K1978" s="67" t="s">
        <v>4824</v>
      </c>
      <c r="L1978" s="67" t="s">
        <v>1244</v>
      </c>
      <c r="M1978" s="63" t="str">
        <f>VLOOKUP(D1978,'[3]NEW LEGEND 2026'!G:I,3,0)</f>
        <v>HONDA</v>
      </c>
      <c r="N1978" s="63" t="str">
        <f>VLOOKUP(D1978,'[3]NEW LEGEND 2026'!G:J,4,0)</f>
        <v>WHITE/BLUE</v>
      </c>
      <c r="O1978" s="68" t="str">
        <f t="shared" si="181"/>
        <v>AUG</v>
      </c>
      <c r="P1978" s="68">
        <f t="shared" si="182"/>
        <v>5</v>
      </c>
      <c r="Q1978" s="68">
        <f t="shared" si="183"/>
        <v>2026</v>
      </c>
      <c r="R1978" s="69">
        <f t="shared" si="184"/>
        <v>-186.40421296295972</v>
      </c>
      <c r="S1978" s="69">
        <f t="shared" si="185"/>
        <v>-184.63004629629722</v>
      </c>
      <c r="T1978" s="70" t="str">
        <f t="shared" si="186"/>
        <v>1-30 DAYS</v>
      </c>
      <c r="U1978" s="70" t="str">
        <f t="shared" si="186"/>
        <v>1-30 DAYS</v>
      </c>
    </row>
    <row r="1979" spans="1:21">
      <c r="A1979" s="63" t="str">
        <f>VLOOKUP(L1979,[1]Sheet1!$N:$P,3,0)</f>
        <v>M1 HONDA MARAMAG</v>
      </c>
      <c r="B1979" s="66">
        <v>46230.655636574083</v>
      </c>
      <c r="C1979" s="66">
        <v>46239.431585648148</v>
      </c>
      <c r="D1979" s="67" t="s">
        <v>2674</v>
      </c>
      <c r="E1979" s="67" t="s">
        <v>2675</v>
      </c>
      <c r="F1979" s="1">
        <v>1</v>
      </c>
      <c r="G1979" s="63" t="str">
        <f>VLOOKUP(D1979,[2]MINDANAO!$B:$C,2,0)</f>
        <v>CLICK125 FI SE</v>
      </c>
      <c r="H1979" s="67">
        <v>85394</v>
      </c>
      <c r="I1979" s="63" t="str">
        <f>VLOOKUP(L1979,'[3]NEW LEGEND 2026'!M:S,7,0)</f>
        <v>HONDA</v>
      </c>
      <c r="J1979" s="67" t="s">
        <v>4825</v>
      </c>
      <c r="K1979" s="67" t="s">
        <v>4826</v>
      </c>
      <c r="L1979" s="67" t="s">
        <v>439</v>
      </c>
      <c r="M1979" s="63" t="str">
        <f>VLOOKUP(D1979,'[3]NEW LEGEND 2026'!G:I,3,0)</f>
        <v>HONDA</v>
      </c>
      <c r="N1979" s="63" t="str">
        <f>VLOOKUP(D1979,'[3]NEW LEGEND 2026'!G:J,4,0)</f>
        <v>BROWN</v>
      </c>
      <c r="O1979" s="68" t="str">
        <f t="shared" si="181"/>
        <v>AUG</v>
      </c>
      <c r="P1979" s="68">
        <f t="shared" si="182"/>
        <v>5</v>
      </c>
      <c r="Q1979" s="68">
        <f t="shared" si="183"/>
        <v>2026</v>
      </c>
      <c r="R1979" s="69">
        <f t="shared" si="184"/>
        <v>-186.43158564814803</v>
      </c>
      <c r="S1979" s="69">
        <f t="shared" si="185"/>
        <v>-177.65563657408347</v>
      </c>
      <c r="T1979" s="70" t="str">
        <f t="shared" si="186"/>
        <v>1-30 DAYS</v>
      </c>
      <c r="U1979" s="70" t="str">
        <f t="shared" si="186"/>
        <v>1-30 DAYS</v>
      </c>
    </row>
    <row r="1980" spans="1:21">
      <c r="A1980" s="63" t="str">
        <f>VLOOKUP(L1980,[1]Sheet1!$N:$P,3,0)</f>
        <v>M1 TUPI</v>
      </c>
      <c r="B1980" s="66">
        <v>46238.461793981478</v>
      </c>
      <c r="C1980" s="66">
        <v>46239.451215277782</v>
      </c>
      <c r="D1980" s="67" t="s">
        <v>2165</v>
      </c>
      <c r="E1980" s="67" t="s">
        <v>2166</v>
      </c>
      <c r="F1980" s="1">
        <v>1</v>
      </c>
      <c r="G1980" s="63" t="str">
        <f>VLOOKUP(D1980,[2]MINDANAO!$B:$C,2,0)</f>
        <v>CLICK160 FI</v>
      </c>
      <c r="H1980" s="67">
        <v>104990</v>
      </c>
      <c r="I1980" s="63" t="str">
        <f>VLOOKUP(L1980,'[3]NEW LEGEND 2026'!M:S,7,0)</f>
        <v>MUTI</v>
      </c>
      <c r="J1980" s="67" t="s">
        <v>4827</v>
      </c>
      <c r="K1980" s="67" t="s">
        <v>4828</v>
      </c>
      <c r="L1980" s="67" t="s">
        <v>426</v>
      </c>
      <c r="M1980" s="63" t="str">
        <f>VLOOKUP(D1980,'[3]NEW LEGEND 2026'!G:I,3,0)</f>
        <v>HONDA</v>
      </c>
      <c r="N1980" s="63" t="str">
        <f>VLOOKUP(D1980,'[3]NEW LEGEND 2026'!G:J,4,0)</f>
        <v>SILVER</v>
      </c>
      <c r="O1980" s="68" t="str">
        <f t="shared" si="181"/>
        <v>AUG</v>
      </c>
      <c r="P1980" s="68">
        <f t="shared" si="182"/>
        <v>5</v>
      </c>
      <c r="Q1980" s="68">
        <f t="shared" si="183"/>
        <v>2026</v>
      </c>
      <c r="R1980" s="69">
        <f t="shared" si="184"/>
        <v>-186.45121527778247</v>
      </c>
      <c r="S1980" s="69">
        <f t="shared" si="185"/>
        <v>-185.46179398147797</v>
      </c>
      <c r="T1980" s="70" t="str">
        <f t="shared" si="186"/>
        <v>1-30 DAYS</v>
      </c>
      <c r="U1980" s="70" t="str">
        <f t="shared" si="186"/>
        <v>1-30 DAYS</v>
      </c>
    </row>
    <row r="1981" spans="1:21">
      <c r="A1981" s="63" t="str">
        <f>VLOOKUP(L1981,[1]Sheet1!$N:$P,3,0)</f>
        <v>M1 NABUNTURAN</v>
      </c>
      <c r="B1981" s="66">
        <v>46239.476724537039</v>
      </c>
      <c r="C1981" s="66">
        <v>46239.491689814808</v>
      </c>
      <c r="D1981" s="67" t="s">
        <v>450</v>
      </c>
      <c r="E1981" s="67" t="s">
        <v>451</v>
      </c>
      <c r="F1981" s="1">
        <v>1</v>
      </c>
      <c r="G1981" s="63" t="str">
        <f>VLOOKUP(D1981,[2]MINDANAO!$B:$C,2,0)</f>
        <v>MIO i125</v>
      </c>
      <c r="H1981" s="67">
        <v>72447</v>
      </c>
      <c r="I1981" s="63" t="str">
        <f>VLOOKUP(L1981,'[3]NEW LEGEND 2026'!M:S,7,0)</f>
        <v>MUTI</v>
      </c>
      <c r="J1981" s="67" t="s">
        <v>4829</v>
      </c>
      <c r="K1981" s="67" t="s">
        <v>4830</v>
      </c>
      <c r="L1981" s="67" t="s">
        <v>371</v>
      </c>
      <c r="M1981" s="63" t="str">
        <f>VLOOKUP(D1981,'[3]NEW LEGEND 2026'!G:I,3,0)</f>
        <v>YAMAHA</v>
      </c>
      <c r="N1981" s="63" t="str">
        <f>VLOOKUP(D1981,'[3]NEW LEGEND 2026'!G:J,4,0)</f>
        <v>ORANGE/WHITE</v>
      </c>
      <c r="O1981" s="68" t="str">
        <f t="shared" si="181"/>
        <v>AUG</v>
      </c>
      <c r="P1981" s="68">
        <f t="shared" si="182"/>
        <v>5</v>
      </c>
      <c r="Q1981" s="68">
        <f t="shared" si="183"/>
        <v>2026</v>
      </c>
      <c r="R1981" s="69">
        <f t="shared" si="184"/>
        <v>-186.49168981480761</v>
      </c>
      <c r="S1981" s="69">
        <f t="shared" si="185"/>
        <v>-186.47672453703854</v>
      </c>
      <c r="T1981" s="70" t="str">
        <f t="shared" si="186"/>
        <v>1-30 DAYS</v>
      </c>
      <c r="U1981" s="70" t="str">
        <f t="shared" si="186"/>
        <v>1-30 DAYS</v>
      </c>
    </row>
    <row r="1982" spans="1:21">
      <c r="A1982" s="63" t="str">
        <f>VLOOKUP(L1982,[1]Sheet1!$N:$P,3,0)</f>
        <v>M1 MLANG</v>
      </c>
      <c r="B1982" s="66">
        <v>46238.654016203713</v>
      </c>
      <c r="C1982" s="66">
        <v>46239.625092592592</v>
      </c>
      <c r="D1982" s="67" t="s">
        <v>4803</v>
      </c>
      <c r="E1982" s="67" t="s">
        <v>4804</v>
      </c>
      <c r="F1982" s="1">
        <v>1</v>
      </c>
      <c r="G1982" s="63" t="str">
        <f>VLOOKUP(D1982,[2]MINDANAO!$B:$C,2,0)</f>
        <v>PCX160 ROADSYNC</v>
      </c>
      <c r="H1982" s="67">
        <v>147230</v>
      </c>
      <c r="I1982" s="63" t="str">
        <f>VLOOKUP(L1982,'[3]NEW LEGEND 2026'!M:S,7,0)</f>
        <v>MUTI</v>
      </c>
      <c r="J1982" s="67" t="s">
        <v>4831</v>
      </c>
      <c r="K1982" s="67" t="s">
        <v>4832</v>
      </c>
      <c r="L1982" s="67" t="s">
        <v>537</v>
      </c>
      <c r="M1982" s="63" t="str">
        <f>VLOOKUP(D1982,'[3]NEW LEGEND 2026'!G:I,3,0)</f>
        <v>HONDA</v>
      </c>
      <c r="N1982" s="63" t="str">
        <f>VLOOKUP(D1982,'[3]NEW LEGEND 2026'!G:J,4,0)</f>
        <v>BROWN</v>
      </c>
      <c r="O1982" s="68" t="str">
        <f t="shared" si="181"/>
        <v>AUG</v>
      </c>
      <c r="P1982" s="68">
        <f t="shared" si="182"/>
        <v>5</v>
      </c>
      <c r="Q1982" s="68">
        <f t="shared" si="183"/>
        <v>2026</v>
      </c>
      <c r="R1982" s="69">
        <f t="shared" si="184"/>
        <v>-186.62509259259241</v>
      </c>
      <c r="S1982" s="69">
        <f t="shared" si="185"/>
        <v>-185.65401620371267</v>
      </c>
      <c r="T1982" s="70" t="str">
        <f t="shared" si="186"/>
        <v>1-30 DAYS</v>
      </c>
      <c r="U1982" s="70" t="str">
        <f t="shared" si="186"/>
        <v>1-30 DAYS</v>
      </c>
    </row>
    <row r="1983" spans="1:21">
      <c r="A1983" s="63" t="str">
        <f>VLOOKUP(L1983,[1]Sheet1!$N:$P,3,0)</f>
        <v>M1 3S</v>
      </c>
      <c r="B1983" s="66">
        <v>46239.632523148153</v>
      </c>
      <c r="C1983" s="66">
        <v>46239.632511574076</v>
      </c>
      <c r="D1983" s="67" t="s">
        <v>849</v>
      </c>
      <c r="E1983" s="67" t="s">
        <v>850</v>
      </c>
      <c r="F1983" s="1">
        <v>1</v>
      </c>
      <c r="G1983" s="63" t="str">
        <f>VLOOKUP(D1983,[2]MINDANAO!$B:$C,2,0)</f>
        <v>BRUSKY125</v>
      </c>
      <c r="H1983" s="67">
        <v>72500</v>
      </c>
      <c r="I1983" s="63" t="str">
        <f>VLOOKUP(L1983,'[3]NEW LEGEND 2026'!M:S,7,0)</f>
        <v>MUTI</v>
      </c>
      <c r="J1983" s="67" t="s">
        <v>4833</v>
      </c>
      <c r="K1983" s="67" t="s">
        <v>4834</v>
      </c>
      <c r="L1983" s="67" t="s">
        <v>1528</v>
      </c>
      <c r="M1983" s="63" t="str">
        <f>VLOOKUP(D1983,'[3]NEW LEGEND 2026'!G:I,3,0)</f>
        <v>KAWASAKI</v>
      </c>
      <c r="N1983" s="63" t="str">
        <f>VLOOKUP(D1983,'[3]NEW LEGEND 2026'!G:J,4,0)</f>
        <v>RED</v>
      </c>
      <c r="O1983" s="68" t="str">
        <f t="shared" si="181"/>
        <v>AUG</v>
      </c>
      <c r="P1983" s="68">
        <f t="shared" si="182"/>
        <v>5</v>
      </c>
      <c r="Q1983" s="68">
        <f t="shared" si="183"/>
        <v>2026</v>
      </c>
      <c r="R1983" s="69">
        <f t="shared" si="184"/>
        <v>-186.63251157407649</v>
      </c>
      <c r="S1983" s="69">
        <f t="shared" si="185"/>
        <v>-186.63252314815327</v>
      </c>
      <c r="T1983" s="70" t="str">
        <f t="shared" si="186"/>
        <v>1-30 DAYS</v>
      </c>
      <c r="U1983" s="70" t="str">
        <f t="shared" si="186"/>
        <v>1-30 DAYS</v>
      </c>
    </row>
    <row r="1984" spans="1:21">
      <c r="A1984" s="63" t="str">
        <f>VLOOKUP(L1984,[1]Sheet1!$N:$P,3,0)</f>
        <v>M1 3S</v>
      </c>
      <c r="B1984" s="66">
        <v>46239.632696759261</v>
      </c>
      <c r="C1984" s="66">
        <v>46239.632696759261</v>
      </c>
      <c r="D1984" s="67" t="s">
        <v>2576</v>
      </c>
      <c r="E1984" s="67" t="s">
        <v>2577</v>
      </c>
      <c r="F1984" s="1">
        <v>1</v>
      </c>
      <c r="G1984" s="63" t="str">
        <f>VLOOKUP(D1984,[2]MINDANAO!$B:$C,2,0)</f>
        <v>DR-160</v>
      </c>
      <c r="H1984" s="67">
        <v>109616.07</v>
      </c>
      <c r="I1984" s="63" t="str">
        <f>VLOOKUP(L1984,'[3]NEW LEGEND 2026'!M:S,7,0)</f>
        <v>MUTI</v>
      </c>
      <c r="J1984" s="67" t="s">
        <v>4835</v>
      </c>
      <c r="K1984" s="67" t="s">
        <v>4836</v>
      </c>
      <c r="L1984" s="67" t="s">
        <v>1528</v>
      </c>
      <c r="M1984" s="63" t="str">
        <f>VLOOKUP(D1984,'[3]NEW LEGEND 2026'!G:I,3,0)</f>
        <v>SUZUKI</v>
      </c>
      <c r="N1984" s="63" t="str">
        <f>VLOOKUP(D1984,'[3]NEW LEGEND 2026'!G:J,4,0)</f>
        <v>WHITE</v>
      </c>
      <c r="O1984" s="68" t="str">
        <f t="shared" si="181"/>
        <v>AUG</v>
      </c>
      <c r="P1984" s="68">
        <f t="shared" si="182"/>
        <v>5</v>
      </c>
      <c r="Q1984" s="68">
        <f t="shared" si="183"/>
        <v>2026</v>
      </c>
      <c r="R1984" s="69">
        <f t="shared" si="184"/>
        <v>-186.63269675926131</v>
      </c>
      <c r="S1984" s="69">
        <f t="shared" si="185"/>
        <v>-186.63269675926131</v>
      </c>
      <c r="T1984" s="70" t="str">
        <f t="shared" si="186"/>
        <v>1-30 DAYS</v>
      </c>
      <c r="U1984" s="70" t="str">
        <f t="shared" si="186"/>
        <v>1-30 DAYS</v>
      </c>
    </row>
    <row r="1985" spans="1:21">
      <c r="A1985" s="63" t="str">
        <f>VLOOKUP(L1985,[1]Sheet1!$N:$P,3,0)</f>
        <v>M1 3S</v>
      </c>
      <c r="B1985" s="66">
        <v>46239.632696759261</v>
      </c>
      <c r="C1985" s="66">
        <v>46239.632696759261</v>
      </c>
      <c r="D1985" s="67" t="s">
        <v>3904</v>
      </c>
      <c r="E1985" s="67" t="s">
        <v>3905</v>
      </c>
      <c r="F1985" s="1">
        <v>1</v>
      </c>
      <c r="G1985" s="63" t="str">
        <f>VLOOKUP(D1985,[2]MINDANAO!$B:$C,2,0)</f>
        <v>DR-160</v>
      </c>
      <c r="H1985" s="67">
        <v>109616.07</v>
      </c>
      <c r="I1985" s="63" t="str">
        <f>VLOOKUP(L1985,'[3]NEW LEGEND 2026'!M:S,7,0)</f>
        <v>MUTI</v>
      </c>
      <c r="J1985" s="67" t="s">
        <v>4837</v>
      </c>
      <c r="K1985" s="67" t="s">
        <v>4838</v>
      </c>
      <c r="L1985" s="67" t="s">
        <v>1528</v>
      </c>
      <c r="M1985" s="63" t="str">
        <f>VLOOKUP(D1985,'[3]NEW LEGEND 2026'!G:I,3,0)</f>
        <v>SUZUKI</v>
      </c>
      <c r="N1985" s="63" t="str">
        <f>VLOOKUP(D1985,'[3]NEW LEGEND 2026'!G:J,4,0)</f>
        <v>BLACK</v>
      </c>
      <c r="O1985" s="68" t="str">
        <f t="shared" si="181"/>
        <v>AUG</v>
      </c>
      <c r="P1985" s="68">
        <f t="shared" si="182"/>
        <v>5</v>
      </c>
      <c r="Q1985" s="68">
        <f t="shared" si="183"/>
        <v>2026</v>
      </c>
      <c r="R1985" s="69">
        <f t="shared" si="184"/>
        <v>-186.63269675926131</v>
      </c>
      <c r="S1985" s="69">
        <f t="shared" si="185"/>
        <v>-186.63269675926131</v>
      </c>
      <c r="T1985" s="70" t="str">
        <f t="shared" si="186"/>
        <v>1-30 DAYS</v>
      </c>
      <c r="U1985" s="70" t="str">
        <f t="shared" si="186"/>
        <v>1-30 DAYS</v>
      </c>
    </row>
    <row r="1986" spans="1:21">
      <c r="A1986" s="63" t="str">
        <f>VLOOKUP(L1986,[1]Sheet1!$N:$P,3,0)</f>
        <v>M1 MARAMAG</v>
      </c>
      <c r="B1986" s="66">
        <v>46037.400879629633</v>
      </c>
      <c r="C1986" s="66">
        <v>46240.361990740741</v>
      </c>
      <c r="D1986" s="67" t="s">
        <v>1614</v>
      </c>
      <c r="E1986" s="67" t="s">
        <v>1615</v>
      </c>
      <c r="F1986" s="1">
        <v>1</v>
      </c>
      <c r="G1986" s="63" t="str">
        <f>VLOOKUP(D1986,[2]MINDANAO!$B:$C,2,0)</f>
        <v>XTZ125</v>
      </c>
      <c r="H1986" s="67">
        <v>85446</v>
      </c>
      <c r="I1986" s="63" t="str">
        <f>VLOOKUP(L1986,'[3]NEW LEGEND 2026'!M:S,7,0)</f>
        <v>MUTI</v>
      </c>
      <c r="J1986" s="67" t="s">
        <v>4839</v>
      </c>
      <c r="K1986" s="67" t="s">
        <v>4840</v>
      </c>
      <c r="L1986" s="67" t="s">
        <v>381</v>
      </c>
      <c r="M1986" s="63" t="str">
        <f>VLOOKUP(D1986,'[3]NEW LEGEND 2026'!G:I,3,0)</f>
        <v>YAMAHA</v>
      </c>
      <c r="N1986" s="63" t="str">
        <f>VLOOKUP(D1986,'[3]NEW LEGEND 2026'!G:J,4,0)</f>
        <v>LUE</v>
      </c>
      <c r="O1986" s="68" t="str">
        <f t="shared" ref="O1986:O2049" si="187">CHOOSE(MONTH(C1986),"JAN","FEB","MAR","APR","MAY","JUN","JUL","AUG","SEP","OCT","NOV","DEC")</f>
        <v>AUG</v>
      </c>
      <c r="P1986" s="68">
        <f t="shared" ref="P1986:P2049" si="188">DAY(C1986)</f>
        <v>6</v>
      </c>
      <c r="Q1986" s="68">
        <f t="shared" ref="Q1986:Q2049" si="189">YEAR(C1986)</f>
        <v>2026</v>
      </c>
      <c r="R1986" s="69">
        <f t="shared" ref="R1986:R2049" si="190">DATE(2026,1,31)-C1986</f>
        <v>-187.36199074074102</v>
      </c>
      <c r="S1986" s="69">
        <f t="shared" si="185"/>
        <v>15.599120370367018</v>
      </c>
      <c r="T1986" s="70" t="str">
        <f t="shared" si="186"/>
        <v>1-30 DAYS</v>
      </c>
      <c r="U1986" s="70" t="str">
        <f t="shared" si="186"/>
        <v>1-30 DAYS</v>
      </c>
    </row>
    <row r="1987" spans="1:21">
      <c r="A1987" s="63" t="str">
        <f>VLOOKUP(L1987,[1]Sheet1!$N:$P,3,0)</f>
        <v>M1 TACURONG</v>
      </c>
      <c r="B1987" s="66">
        <v>46240.400671296287</v>
      </c>
      <c r="C1987" s="66">
        <v>46240.400671296287</v>
      </c>
      <c r="D1987" s="67" t="s">
        <v>1516</v>
      </c>
      <c r="E1987" s="67" t="s">
        <v>1517</v>
      </c>
      <c r="F1987" s="1">
        <v>1</v>
      </c>
      <c r="G1987" s="63" t="str">
        <f>VLOOKUP(D1987,[2]MINDANAO!$B:$C,2,0)</f>
        <v>BAJAJ RE 4S FI</v>
      </c>
      <c r="H1987" s="67">
        <v>187000</v>
      </c>
      <c r="I1987" s="63" t="str">
        <f>VLOOKUP(L1987,'[3]NEW LEGEND 2026'!M:S,7,0)</f>
        <v>MUTI</v>
      </c>
      <c r="J1987" s="67" t="s">
        <v>4841</v>
      </c>
      <c r="K1987" s="67" t="s">
        <v>4842</v>
      </c>
      <c r="L1987" s="67" t="s">
        <v>386</v>
      </c>
      <c r="M1987" s="63" t="str">
        <f>VLOOKUP(D1987,'[3]NEW LEGEND 2026'!G:I,3,0)</f>
        <v>TRIMOTORS</v>
      </c>
      <c r="N1987" s="63" t="str">
        <f>VLOOKUP(D1987,'[3]NEW LEGEND 2026'!G:J,4,0)</f>
        <v>WHITE</v>
      </c>
      <c r="O1987" s="68" t="str">
        <f t="shared" si="187"/>
        <v>AUG</v>
      </c>
      <c r="P1987" s="68">
        <f t="shared" si="188"/>
        <v>6</v>
      </c>
      <c r="Q1987" s="68">
        <f t="shared" si="189"/>
        <v>2026</v>
      </c>
      <c r="R1987" s="69">
        <f t="shared" si="190"/>
        <v>-187.40067129628733</v>
      </c>
      <c r="S1987" s="69">
        <f t="shared" ref="S1987:S2050" si="191">DATE(2026,1,31)-B1987</f>
        <v>-187.40067129628733</v>
      </c>
      <c r="T1987" s="70" t="str">
        <f t="shared" si="186"/>
        <v>1-30 DAYS</v>
      </c>
      <c r="U1987" s="70" t="str">
        <f t="shared" si="186"/>
        <v>1-30 DAYS</v>
      </c>
    </row>
    <row r="1988" spans="1:21">
      <c r="A1988" s="63" t="str">
        <f>VLOOKUP(L1988,[1]Sheet1!$N:$P,3,0)</f>
        <v>M2 BAYUGAN</v>
      </c>
      <c r="B1988" s="66">
        <v>46240.400787037041</v>
      </c>
      <c r="C1988" s="66">
        <v>46240.400787037041</v>
      </c>
      <c r="D1988" s="67" t="s">
        <v>2536</v>
      </c>
      <c r="E1988" s="67" t="s">
        <v>2537</v>
      </c>
      <c r="F1988" s="1">
        <v>1</v>
      </c>
      <c r="G1988" s="63" t="str">
        <f>VLOOKUP(D1988,[2]MINDANAO!$B:$C,2,0)</f>
        <v>ADV160 ABS</v>
      </c>
      <c r="H1988" s="67">
        <v>155100</v>
      </c>
      <c r="I1988" s="63" t="str">
        <f>VLOOKUP(L1988,'[3]NEW LEGEND 2026'!M:S,7,0)</f>
        <v>ULTIMATE</v>
      </c>
      <c r="J1988" s="67" t="s">
        <v>4843</v>
      </c>
      <c r="K1988" s="67" t="s">
        <v>4844</v>
      </c>
      <c r="L1988" s="67" t="s">
        <v>692</v>
      </c>
      <c r="M1988" s="63" t="str">
        <f>VLOOKUP(D1988,'[3]NEW LEGEND 2026'!G:I,3,0)</f>
        <v>HONDA</v>
      </c>
      <c r="N1988" s="63" t="str">
        <f>VLOOKUP(D1988,'[3]NEW LEGEND 2026'!G:J,4,0)</f>
        <v>WHITE</v>
      </c>
      <c r="O1988" s="68" t="str">
        <f t="shared" si="187"/>
        <v>AUG</v>
      </c>
      <c r="P1988" s="68">
        <f t="shared" si="188"/>
        <v>6</v>
      </c>
      <c r="Q1988" s="68">
        <f t="shared" si="189"/>
        <v>2026</v>
      </c>
      <c r="R1988" s="69">
        <f t="shared" si="190"/>
        <v>-187.40078703704057</v>
      </c>
      <c r="S1988" s="69">
        <f t="shared" si="191"/>
        <v>-187.40078703704057</v>
      </c>
      <c r="T1988" s="70" t="str">
        <f t="shared" si="186"/>
        <v>1-30 DAYS</v>
      </c>
      <c r="U1988" s="70" t="str">
        <f t="shared" si="186"/>
        <v>1-30 DAYS</v>
      </c>
    </row>
    <row r="1989" spans="1:21">
      <c r="A1989" s="63" t="str">
        <f>VLOOKUP(L1989,[1]Sheet1!$N:$P,3,0)</f>
        <v>M2 BAYUGAN</v>
      </c>
      <c r="B1989" s="66">
        <v>46240.400787037041</v>
      </c>
      <c r="C1989" s="66">
        <v>46240.400787037041</v>
      </c>
      <c r="D1989" s="67" t="s">
        <v>2536</v>
      </c>
      <c r="E1989" s="67" t="s">
        <v>2537</v>
      </c>
      <c r="F1989" s="1">
        <v>1</v>
      </c>
      <c r="G1989" s="63" t="str">
        <f>VLOOKUP(D1989,[2]MINDANAO!$B:$C,2,0)</f>
        <v>ADV160 ABS</v>
      </c>
      <c r="H1989" s="67">
        <v>155100</v>
      </c>
      <c r="I1989" s="63" t="str">
        <f>VLOOKUP(L1989,'[3]NEW LEGEND 2026'!M:S,7,0)</f>
        <v>ULTIMATE</v>
      </c>
      <c r="J1989" s="67" t="s">
        <v>4845</v>
      </c>
      <c r="K1989" s="67" t="s">
        <v>4846</v>
      </c>
      <c r="L1989" s="67" t="s">
        <v>692</v>
      </c>
      <c r="M1989" s="63" t="str">
        <f>VLOOKUP(D1989,'[3]NEW LEGEND 2026'!G:I,3,0)</f>
        <v>HONDA</v>
      </c>
      <c r="N1989" s="63" t="str">
        <f>VLOOKUP(D1989,'[3]NEW LEGEND 2026'!G:J,4,0)</f>
        <v>WHITE</v>
      </c>
      <c r="O1989" s="68" t="str">
        <f t="shared" si="187"/>
        <v>AUG</v>
      </c>
      <c r="P1989" s="68">
        <f t="shared" si="188"/>
        <v>6</v>
      </c>
      <c r="Q1989" s="68">
        <f t="shared" si="189"/>
        <v>2026</v>
      </c>
      <c r="R1989" s="69">
        <f t="shared" si="190"/>
        <v>-187.40078703704057</v>
      </c>
      <c r="S1989" s="69">
        <f t="shared" si="191"/>
        <v>-187.40078703704057</v>
      </c>
      <c r="T1989" s="70" t="str">
        <f t="shared" si="186"/>
        <v>1-30 DAYS</v>
      </c>
      <c r="U1989" s="70" t="str">
        <f t="shared" si="186"/>
        <v>1-30 DAYS</v>
      </c>
    </row>
    <row r="1990" spans="1:21">
      <c r="A1990" s="63" t="str">
        <f>VLOOKUP(L1990,[1]Sheet1!$N:$P,3,0)</f>
        <v>M2 BAYUGAN</v>
      </c>
      <c r="B1990" s="66">
        <v>46240.400787037041</v>
      </c>
      <c r="C1990" s="66">
        <v>46240.400787037041</v>
      </c>
      <c r="D1990" s="67" t="s">
        <v>2536</v>
      </c>
      <c r="E1990" s="67" t="s">
        <v>2537</v>
      </c>
      <c r="F1990" s="1">
        <v>1</v>
      </c>
      <c r="G1990" s="63" t="str">
        <f>VLOOKUP(D1990,[2]MINDANAO!$B:$C,2,0)</f>
        <v>ADV160 ABS</v>
      </c>
      <c r="H1990" s="67">
        <v>155100</v>
      </c>
      <c r="I1990" s="63" t="str">
        <f>VLOOKUP(L1990,'[3]NEW LEGEND 2026'!M:S,7,0)</f>
        <v>ULTIMATE</v>
      </c>
      <c r="J1990" s="67" t="s">
        <v>4847</v>
      </c>
      <c r="K1990" s="67" t="s">
        <v>4848</v>
      </c>
      <c r="L1990" s="67" t="s">
        <v>692</v>
      </c>
      <c r="M1990" s="63" t="str">
        <f>VLOOKUP(D1990,'[3]NEW LEGEND 2026'!G:I,3,0)</f>
        <v>HONDA</v>
      </c>
      <c r="N1990" s="63" t="str">
        <f>VLOOKUP(D1990,'[3]NEW LEGEND 2026'!G:J,4,0)</f>
        <v>WHITE</v>
      </c>
      <c r="O1990" s="68" t="str">
        <f t="shared" si="187"/>
        <v>AUG</v>
      </c>
      <c r="P1990" s="68">
        <f t="shared" si="188"/>
        <v>6</v>
      </c>
      <c r="Q1990" s="68">
        <f t="shared" si="189"/>
        <v>2026</v>
      </c>
      <c r="R1990" s="69">
        <f t="shared" si="190"/>
        <v>-187.40078703704057</v>
      </c>
      <c r="S1990" s="69">
        <f t="shared" si="191"/>
        <v>-187.40078703704057</v>
      </c>
      <c r="T1990" s="70" t="str">
        <f t="shared" si="186"/>
        <v>1-30 DAYS</v>
      </c>
      <c r="U1990" s="70" t="str">
        <f t="shared" si="186"/>
        <v>1-30 DAYS</v>
      </c>
    </row>
    <row r="1991" spans="1:21">
      <c r="A1991" s="63" t="str">
        <f>VLOOKUP(L1991,[1]Sheet1!$N:$P,3,0)</f>
        <v>M2 BAYUGAN</v>
      </c>
      <c r="B1991" s="66">
        <v>46240.400787037041</v>
      </c>
      <c r="C1991" s="66">
        <v>46240.400787037041</v>
      </c>
      <c r="D1991" s="67" t="s">
        <v>2536</v>
      </c>
      <c r="E1991" s="67" t="s">
        <v>2537</v>
      </c>
      <c r="F1991" s="1">
        <v>1</v>
      </c>
      <c r="G1991" s="63" t="str">
        <f>VLOOKUP(D1991,[2]MINDANAO!$B:$C,2,0)</f>
        <v>ADV160 ABS</v>
      </c>
      <c r="H1991" s="67">
        <v>155100</v>
      </c>
      <c r="I1991" s="63" t="str">
        <f>VLOOKUP(L1991,'[3]NEW LEGEND 2026'!M:S,7,0)</f>
        <v>ULTIMATE</v>
      </c>
      <c r="J1991" s="67" t="s">
        <v>4849</v>
      </c>
      <c r="K1991" s="67" t="s">
        <v>4850</v>
      </c>
      <c r="L1991" s="67" t="s">
        <v>692</v>
      </c>
      <c r="M1991" s="63" t="str">
        <f>VLOOKUP(D1991,'[3]NEW LEGEND 2026'!G:I,3,0)</f>
        <v>HONDA</v>
      </c>
      <c r="N1991" s="63" t="str">
        <f>VLOOKUP(D1991,'[3]NEW LEGEND 2026'!G:J,4,0)</f>
        <v>WHITE</v>
      </c>
      <c r="O1991" s="68" t="str">
        <f t="shared" si="187"/>
        <v>AUG</v>
      </c>
      <c r="P1991" s="68">
        <f t="shared" si="188"/>
        <v>6</v>
      </c>
      <c r="Q1991" s="68">
        <f t="shared" si="189"/>
        <v>2026</v>
      </c>
      <c r="R1991" s="69">
        <f t="shared" si="190"/>
        <v>-187.40078703704057</v>
      </c>
      <c r="S1991" s="69">
        <f t="shared" si="191"/>
        <v>-187.40078703704057</v>
      </c>
      <c r="T1991" s="70" t="str">
        <f t="shared" si="186"/>
        <v>1-30 DAYS</v>
      </c>
      <c r="U1991" s="70" t="str">
        <f t="shared" si="186"/>
        <v>1-30 DAYS</v>
      </c>
    </row>
    <row r="1992" spans="1:21">
      <c r="A1992" s="63" t="str">
        <f>VLOOKUP(L1992,[1]Sheet1!$N:$P,3,0)</f>
        <v>M2 BAYUGAN</v>
      </c>
      <c r="B1992" s="66">
        <v>46240.400787037041</v>
      </c>
      <c r="C1992" s="66">
        <v>46240.400787037041</v>
      </c>
      <c r="D1992" s="67" t="s">
        <v>2600</v>
      </c>
      <c r="E1992" s="67" t="s">
        <v>2601</v>
      </c>
      <c r="F1992" s="1">
        <v>1</v>
      </c>
      <c r="G1992" s="63" t="str">
        <f>VLOOKUP(D1992,[2]MINDANAO!$B:$C,2,0)</f>
        <v>ADV160 ABS</v>
      </c>
      <c r="H1992" s="67">
        <v>138000</v>
      </c>
      <c r="I1992" s="63" t="str">
        <f>VLOOKUP(L1992,'[3]NEW LEGEND 2026'!M:S,7,0)</f>
        <v>ULTIMATE</v>
      </c>
      <c r="J1992" s="67" t="s">
        <v>4851</v>
      </c>
      <c r="K1992" s="67" t="s">
        <v>4852</v>
      </c>
      <c r="L1992" s="67" t="s">
        <v>692</v>
      </c>
      <c r="M1992" s="63" t="str">
        <f>VLOOKUP(D1992,'[3]NEW LEGEND 2026'!G:I,3,0)</f>
        <v>HONDA</v>
      </c>
      <c r="N1992" s="63" t="str">
        <f>VLOOKUP(D1992,'[3]NEW LEGEND 2026'!G:J,4,0)</f>
        <v>GREEN</v>
      </c>
      <c r="O1992" s="68" t="str">
        <f t="shared" si="187"/>
        <v>AUG</v>
      </c>
      <c r="P1992" s="68">
        <f t="shared" si="188"/>
        <v>6</v>
      </c>
      <c r="Q1992" s="68">
        <f t="shared" si="189"/>
        <v>2026</v>
      </c>
      <c r="R1992" s="69">
        <f t="shared" si="190"/>
        <v>-187.40078703704057</v>
      </c>
      <c r="S1992" s="69">
        <f t="shared" si="191"/>
        <v>-187.40078703704057</v>
      </c>
      <c r="T1992" s="70" t="str">
        <f t="shared" si="186"/>
        <v>1-30 DAYS</v>
      </c>
      <c r="U1992" s="70" t="str">
        <f t="shared" si="186"/>
        <v>1-30 DAYS</v>
      </c>
    </row>
    <row r="1993" spans="1:21">
      <c r="A1993" s="63" t="str">
        <f>VLOOKUP(L1993,[1]Sheet1!$N:$P,3,0)</f>
        <v>M2 BAYUGAN</v>
      </c>
      <c r="B1993" s="66">
        <v>46240.400787037041</v>
      </c>
      <c r="C1993" s="66">
        <v>46240.400787037041</v>
      </c>
      <c r="D1993" s="67" t="s">
        <v>2600</v>
      </c>
      <c r="E1993" s="67" t="s">
        <v>2601</v>
      </c>
      <c r="F1993" s="1">
        <v>1</v>
      </c>
      <c r="G1993" s="63" t="str">
        <f>VLOOKUP(D1993,[2]MINDANAO!$B:$C,2,0)</f>
        <v>ADV160 ABS</v>
      </c>
      <c r="H1993" s="67">
        <v>138000</v>
      </c>
      <c r="I1993" s="63" t="str">
        <f>VLOOKUP(L1993,'[3]NEW LEGEND 2026'!M:S,7,0)</f>
        <v>ULTIMATE</v>
      </c>
      <c r="J1993" s="67" t="s">
        <v>4853</v>
      </c>
      <c r="K1993" s="67" t="s">
        <v>4854</v>
      </c>
      <c r="L1993" s="67" t="s">
        <v>692</v>
      </c>
      <c r="M1993" s="63" t="str">
        <f>VLOOKUP(D1993,'[3]NEW LEGEND 2026'!G:I,3,0)</f>
        <v>HONDA</v>
      </c>
      <c r="N1993" s="63" t="str">
        <f>VLOOKUP(D1993,'[3]NEW LEGEND 2026'!G:J,4,0)</f>
        <v>GREEN</v>
      </c>
      <c r="O1993" s="68" t="str">
        <f t="shared" si="187"/>
        <v>AUG</v>
      </c>
      <c r="P1993" s="68">
        <f t="shared" si="188"/>
        <v>6</v>
      </c>
      <c r="Q1993" s="68">
        <f t="shared" si="189"/>
        <v>2026</v>
      </c>
      <c r="R1993" s="69">
        <f t="shared" si="190"/>
        <v>-187.40078703704057</v>
      </c>
      <c r="S1993" s="69">
        <f t="shared" si="191"/>
        <v>-187.40078703704057</v>
      </c>
      <c r="T1993" s="70" t="str">
        <f t="shared" si="186"/>
        <v>1-30 DAYS</v>
      </c>
      <c r="U1993" s="70" t="str">
        <f t="shared" si="186"/>
        <v>1-30 DAYS</v>
      </c>
    </row>
    <row r="1994" spans="1:21">
      <c r="A1994" s="63" t="str">
        <f>VLOOKUP(L1994,[1]Sheet1!$N:$P,3,0)</f>
        <v>M2 BAYUGAN</v>
      </c>
      <c r="B1994" s="66">
        <v>46240.400787037041</v>
      </c>
      <c r="C1994" s="66">
        <v>46240.400787037041</v>
      </c>
      <c r="D1994" s="67" t="s">
        <v>2600</v>
      </c>
      <c r="E1994" s="67" t="s">
        <v>2601</v>
      </c>
      <c r="F1994" s="1">
        <v>1</v>
      </c>
      <c r="G1994" s="63" t="str">
        <f>VLOOKUP(D1994,[2]MINDANAO!$B:$C,2,0)</f>
        <v>ADV160 ABS</v>
      </c>
      <c r="H1994" s="67">
        <v>138000</v>
      </c>
      <c r="I1994" s="63" t="str">
        <f>VLOOKUP(L1994,'[3]NEW LEGEND 2026'!M:S,7,0)</f>
        <v>ULTIMATE</v>
      </c>
      <c r="J1994" s="67" t="s">
        <v>4855</v>
      </c>
      <c r="K1994" s="67" t="s">
        <v>4856</v>
      </c>
      <c r="L1994" s="67" t="s">
        <v>692</v>
      </c>
      <c r="M1994" s="63" t="str">
        <f>VLOOKUP(D1994,'[3]NEW LEGEND 2026'!G:I,3,0)</f>
        <v>HONDA</v>
      </c>
      <c r="N1994" s="63" t="str">
        <f>VLOOKUP(D1994,'[3]NEW LEGEND 2026'!G:J,4,0)</f>
        <v>GREEN</v>
      </c>
      <c r="O1994" s="68" t="str">
        <f t="shared" si="187"/>
        <v>AUG</v>
      </c>
      <c r="P1994" s="68">
        <f t="shared" si="188"/>
        <v>6</v>
      </c>
      <c r="Q1994" s="68">
        <f t="shared" si="189"/>
        <v>2026</v>
      </c>
      <c r="R1994" s="69">
        <f t="shared" si="190"/>
        <v>-187.40078703704057</v>
      </c>
      <c r="S1994" s="69">
        <f t="shared" si="191"/>
        <v>-187.40078703704057</v>
      </c>
      <c r="T1994" s="70" t="str">
        <f t="shared" si="186"/>
        <v>1-30 DAYS</v>
      </c>
      <c r="U1994" s="70" t="str">
        <f t="shared" si="186"/>
        <v>1-30 DAYS</v>
      </c>
    </row>
    <row r="1995" spans="1:21">
      <c r="A1995" s="63" t="str">
        <f>VLOOKUP(L1995,[1]Sheet1!$N:$P,3,0)</f>
        <v>M1 LAPASAN</v>
      </c>
      <c r="B1995" s="66">
        <v>46237.621087962973</v>
      </c>
      <c r="C1995" s="66">
        <v>46240.427731481483</v>
      </c>
      <c r="D1995" s="67" t="s">
        <v>3166</v>
      </c>
      <c r="E1995" s="67" t="s">
        <v>3167</v>
      </c>
      <c r="F1995" s="1">
        <v>1</v>
      </c>
      <c r="G1995" s="63" t="str">
        <f>VLOOKUP(D1995,[2]MINDANAO!$B:$C,2,0)</f>
        <v>CLICK125 FI</v>
      </c>
      <c r="H1995" s="67">
        <v>81070</v>
      </c>
      <c r="I1995" s="63" t="str">
        <f>VLOOKUP(L1995,'[3]NEW LEGEND 2026'!M:S,7,0)</f>
        <v>MUTI</v>
      </c>
      <c r="J1995" s="67" t="s">
        <v>4857</v>
      </c>
      <c r="K1995" s="67" t="s">
        <v>4858</v>
      </c>
      <c r="L1995" s="67" t="s">
        <v>411</v>
      </c>
      <c r="M1995" s="63" t="str">
        <f>VLOOKUP(D1995,'[3]NEW LEGEND 2026'!G:I,3,0)</f>
        <v>HONDA</v>
      </c>
      <c r="N1995" s="63" t="str">
        <f>VLOOKUP(D1995,'[3]NEW LEGEND 2026'!G:J,4,0)</f>
        <v>GRAY/BLACK</v>
      </c>
      <c r="O1995" s="68" t="str">
        <f t="shared" si="187"/>
        <v>AUG</v>
      </c>
      <c r="P1995" s="68">
        <f t="shared" si="188"/>
        <v>6</v>
      </c>
      <c r="Q1995" s="68">
        <f t="shared" si="189"/>
        <v>2026</v>
      </c>
      <c r="R1995" s="69">
        <f t="shared" si="190"/>
        <v>-187.42773148148262</v>
      </c>
      <c r="S1995" s="69">
        <f t="shared" si="191"/>
        <v>-184.62108796297252</v>
      </c>
      <c r="T1995" s="70" t="str">
        <f t="shared" si="186"/>
        <v>1-30 DAYS</v>
      </c>
      <c r="U1995" s="70" t="str">
        <f t="shared" si="186"/>
        <v>1-30 DAYS</v>
      </c>
    </row>
    <row r="1996" spans="1:21">
      <c r="A1996" s="63" t="str">
        <f>VLOOKUP(L1996,[1]Sheet1!$N:$P,3,0)</f>
        <v>M1 MARBEL</v>
      </c>
      <c r="B1996" s="66">
        <v>46239.397673611107</v>
      </c>
      <c r="C1996" s="66">
        <v>46240.484317129631</v>
      </c>
      <c r="D1996" s="67" t="s">
        <v>3166</v>
      </c>
      <c r="E1996" s="67" t="s">
        <v>3167</v>
      </c>
      <c r="F1996" s="1">
        <v>1</v>
      </c>
      <c r="G1996" s="63" t="str">
        <f>VLOOKUP(D1996,[2]MINDANAO!$B:$C,2,0)</f>
        <v>CLICK125 FI</v>
      </c>
      <c r="H1996" s="67">
        <v>81070</v>
      </c>
      <c r="I1996" s="63" t="str">
        <f>VLOOKUP(L1996,'[3]NEW LEGEND 2026'!M:S,7,0)</f>
        <v>MUTI</v>
      </c>
      <c r="J1996" s="67" t="s">
        <v>4859</v>
      </c>
      <c r="K1996" s="67" t="s">
        <v>4860</v>
      </c>
      <c r="L1996" s="67" t="s">
        <v>473</v>
      </c>
      <c r="M1996" s="63" t="str">
        <f>VLOOKUP(D1996,'[3]NEW LEGEND 2026'!G:I,3,0)</f>
        <v>HONDA</v>
      </c>
      <c r="N1996" s="63" t="str">
        <f>VLOOKUP(D1996,'[3]NEW LEGEND 2026'!G:J,4,0)</f>
        <v>GRAY/BLACK</v>
      </c>
      <c r="O1996" s="68" t="str">
        <f t="shared" si="187"/>
        <v>AUG</v>
      </c>
      <c r="P1996" s="68">
        <f t="shared" si="188"/>
        <v>6</v>
      </c>
      <c r="Q1996" s="68">
        <f t="shared" si="189"/>
        <v>2026</v>
      </c>
      <c r="R1996" s="69">
        <f t="shared" si="190"/>
        <v>-187.48431712963065</v>
      </c>
      <c r="S1996" s="69">
        <f t="shared" si="191"/>
        <v>-186.39767361110717</v>
      </c>
      <c r="T1996" s="70" t="str">
        <f t="shared" si="186"/>
        <v>1-30 DAYS</v>
      </c>
      <c r="U1996" s="70" t="str">
        <f t="shared" si="186"/>
        <v>1-30 DAYS</v>
      </c>
    </row>
    <row r="1997" spans="1:21">
      <c r="A1997" s="63" t="str">
        <f>VLOOKUP(L1997,[1]Sheet1!$N:$P,3,0)</f>
        <v>M2 CATALUNAN GRANDE</v>
      </c>
      <c r="B1997" s="66">
        <v>46220.366273148153</v>
      </c>
      <c r="C1997" s="66">
        <v>46240.598865740743</v>
      </c>
      <c r="D1997" s="67" t="s">
        <v>1161</v>
      </c>
      <c r="E1997" s="67" t="s">
        <v>1162</v>
      </c>
      <c r="F1997" s="1">
        <v>1</v>
      </c>
      <c r="G1997" s="63" t="str">
        <f>VLOOKUP(D1997,[2]MINDANAO!$B:$C,2,0)</f>
        <v>ACCESS 125</v>
      </c>
      <c r="H1997" s="67">
        <v>81197</v>
      </c>
      <c r="I1997" s="63" t="str">
        <f>VLOOKUP(L1997,'[3]NEW LEGEND 2026'!M:S,7,0)</f>
        <v>ULTIMATE</v>
      </c>
      <c r="J1997" s="67" t="s">
        <v>4861</v>
      </c>
      <c r="K1997" s="67" t="s">
        <v>4862</v>
      </c>
      <c r="L1997" s="67" t="s">
        <v>675</v>
      </c>
      <c r="M1997" s="63" t="str">
        <f>VLOOKUP(D1997,'[3]NEW LEGEND 2026'!G:I,3,0)</f>
        <v>SUZUKI</v>
      </c>
      <c r="N1997" s="63" t="str">
        <f>VLOOKUP(D1997,'[3]NEW LEGEND 2026'!G:J,4,0)</f>
        <v>BLACK</v>
      </c>
      <c r="O1997" s="68" t="str">
        <f t="shared" si="187"/>
        <v>AUG</v>
      </c>
      <c r="P1997" s="68">
        <f t="shared" si="188"/>
        <v>6</v>
      </c>
      <c r="Q1997" s="68">
        <f t="shared" si="189"/>
        <v>2026</v>
      </c>
      <c r="R1997" s="69">
        <f t="shared" si="190"/>
        <v>-187.59886574074335</v>
      </c>
      <c r="S1997" s="69">
        <f t="shared" si="191"/>
        <v>-167.36627314815269</v>
      </c>
      <c r="T1997" s="70" t="str">
        <f t="shared" si="186"/>
        <v>1-30 DAYS</v>
      </c>
      <c r="U1997" s="70" t="str">
        <f t="shared" si="186"/>
        <v>1-30 DAYS</v>
      </c>
    </row>
    <row r="1998" spans="1:21">
      <c r="A1998" s="63" t="str">
        <f>VLOOKUP(L1998,[1]Sheet1!$N:$P,3,0)</f>
        <v>GREATWALL</v>
      </c>
      <c r="B1998" s="66">
        <v>46240.643368055556</v>
      </c>
      <c r="C1998" s="66">
        <v>46240.643368055556</v>
      </c>
      <c r="D1998" s="67" t="s">
        <v>3166</v>
      </c>
      <c r="E1998" s="67" t="s">
        <v>3167</v>
      </c>
      <c r="F1998" s="1">
        <v>1</v>
      </c>
      <c r="G1998" s="63" t="str">
        <f>VLOOKUP(D1998,[2]MINDANAO!$B:$C,2,0)</f>
        <v>CLICK125 FI</v>
      </c>
      <c r="H1998" s="67">
        <v>81070</v>
      </c>
      <c r="I1998" s="63" t="str">
        <f>VLOOKUP(L1998,'[3]NEW LEGEND 2026'!M:S,7,0)</f>
        <v>ULTIMATE</v>
      </c>
      <c r="J1998" s="67" t="s">
        <v>4863</v>
      </c>
      <c r="K1998" s="67" t="s">
        <v>4864</v>
      </c>
      <c r="L1998" s="67" t="s">
        <v>2451</v>
      </c>
      <c r="M1998" s="63" t="str">
        <f>VLOOKUP(D1998,'[3]NEW LEGEND 2026'!G:I,3,0)</f>
        <v>HONDA</v>
      </c>
      <c r="N1998" s="63" t="str">
        <f>VLOOKUP(D1998,'[3]NEW LEGEND 2026'!G:J,4,0)</f>
        <v>GRAY/BLACK</v>
      </c>
      <c r="O1998" s="68" t="str">
        <f t="shared" si="187"/>
        <v>AUG</v>
      </c>
      <c r="P1998" s="68">
        <f t="shared" si="188"/>
        <v>6</v>
      </c>
      <c r="Q1998" s="68">
        <f t="shared" si="189"/>
        <v>2026</v>
      </c>
      <c r="R1998" s="69">
        <f t="shared" si="190"/>
        <v>-187.64336805555649</v>
      </c>
      <c r="S1998" s="69">
        <f t="shared" si="191"/>
        <v>-187.64336805555649</v>
      </c>
      <c r="T1998" s="70" t="str">
        <f t="shared" si="186"/>
        <v>1-30 DAYS</v>
      </c>
      <c r="U1998" s="70" t="str">
        <f t="shared" si="186"/>
        <v>1-30 DAYS</v>
      </c>
    </row>
    <row r="1999" spans="1:21">
      <c r="A1999" s="63" t="str">
        <f>VLOOKUP(L1999,[1]Sheet1!$N:$P,3,0)</f>
        <v>M1 HONDA MARAMAG</v>
      </c>
      <c r="B1999" s="66">
        <v>46226.386712962973</v>
      </c>
      <c r="C1999" s="66">
        <v>46240.668078703697</v>
      </c>
      <c r="D1999" s="67" t="s">
        <v>2540</v>
      </c>
      <c r="E1999" s="67" t="s">
        <v>2541</v>
      </c>
      <c r="F1999" s="1">
        <v>1</v>
      </c>
      <c r="G1999" s="63" t="str">
        <f>VLOOKUP(D1999,[2]MINDANAO!$B:$C,2,0)</f>
        <v>ADV160 ABS</v>
      </c>
      <c r="H1999" s="67">
        <v>155100</v>
      </c>
      <c r="I1999" s="63" t="str">
        <f>VLOOKUP(L1999,'[3]NEW LEGEND 2026'!M:S,7,0)</f>
        <v>HONDA</v>
      </c>
      <c r="J1999" s="67" t="s">
        <v>4865</v>
      </c>
      <c r="K1999" s="67" t="s">
        <v>4866</v>
      </c>
      <c r="L1999" s="67" t="s">
        <v>439</v>
      </c>
      <c r="M1999" s="63" t="str">
        <f>VLOOKUP(D1999,'[3]NEW LEGEND 2026'!G:I,3,0)</f>
        <v>HONDA</v>
      </c>
      <c r="N1999" s="63" t="str">
        <f>VLOOKUP(D1999,'[3]NEW LEGEND 2026'!G:J,4,0)</f>
        <v>BLACK</v>
      </c>
      <c r="O1999" s="68" t="str">
        <f t="shared" si="187"/>
        <v>AUG</v>
      </c>
      <c r="P1999" s="68">
        <f t="shared" si="188"/>
        <v>6</v>
      </c>
      <c r="Q1999" s="68">
        <f t="shared" si="189"/>
        <v>2026</v>
      </c>
      <c r="R1999" s="69">
        <f t="shared" si="190"/>
        <v>-187.66807870369666</v>
      </c>
      <c r="S1999" s="69">
        <f t="shared" si="191"/>
        <v>-173.38671296297252</v>
      </c>
      <c r="T1999" s="70" t="str">
        <f t="shared" si="186"/>
        <v>1-30 DAYS</v>
      </c>
      <c r="U1999" s="70" t="str">
        <f t="shared" si="186"/>
        <v>1-30 DAYS</v>
      </c>
    </row>
    <row r="2000" spans="1:21">
      <c r="A2000" s="63" t="str">
        <f>VLOOKUP(L2000,[1]Sheet1!$N:$P,3,0)</f>
        <v>M1 HONDA MARAMAG</v>
      </c>
      <c r="B2000" s="66">
        <v>46226.386712962973</v>
      </c>
      <c r="C2000" s="66">
        <v>46240.668078703697</v>
      </c>
      <c r="D2000" s="67" t="s">
        <v>2540</v>
      </c>
      <c r="E2000" s="67" t="s">
        <v>2541</v>
      </c>
      <c r="F2000" s="1">
        <v>1</v>
      </c>
      <c r="G2000" s="63" t="str">
        <f>VLOOKUP(D2000,[2]MINDANAO!$B:$C,2,0)</f>
        <v>ADV160 ABS</v>
      </c>
      <c r="H2000" s="67">
        <v>155100</v>
      </c>
      <c r="I2000" s="63" t="str">
        <f>VLOOKUP(L2000,'[3]NEW LEGEND 2026'!M:S,7,0)</f>
        <v>HONDA</v>
      </c>
      <c r="J2000" s="67" t="s">
        <v>4867</v>
      </c>
      <c r="K2000" s="67" t="s">
        <v>4868</v>
      </c>
      <c r="L2000" s="67" t="s">
        <v>439</v>
      </c>
      <c r="M2000" s="63" t="str">
        <f>VLOOKUP(D2000,'[3]NEW LEGEND 2026'!G:I,3,0)</f>
        <v>HONDA</v>
      </c>
      <c r="N2000" s="63" t="str">
        <f>VLOOKUP(D2000,'[3]NEW LEGEND 2026'!G:J,4,0)</f>
        <v>BLACK</v>
      </c>
      <c r="O2000" s="68" t="str">
        <f t="shared" si="187"/>
        <v>AUG</v>
      </c>
      <c r="P2000" s="68">
        <f t="shared" si="188"/>
        <v>6</v>
      </c>
      <c r="Q2000" s="68">
        <f t="shared" si="189"/>
        <v>2026</v>
      </c>
      <c r="R2000" s="69">
        <f t="shared" si="190"/>
        <v>-187.66807870369666</v>
      </c>
      <c r="S2000" s="69">
        <f t="shared" si="191"/>
        <v>-173.38671296297252</v>
      </c>
      <c r="T2000" s="70" t="str">
        <f t="shared" si="186"/>
        <v>1-30 DAYS</v>
      </c>
      <c r="U2000" s="70" t="str">
        <f t="shared" si="186"/>
        <v>1-30 DAYS</v>
      </c>
    </row>
    <row r="2001" spans="1:21">
      <c r="A2001" s="63" t="str">
        <f>VLOOKUP(L2001,[1]Sheet1!$N:$P,3,0)</f>
        <v>M1 HONDA MARAMAG</v>
      </c>
      <c r="B2001" s="66">
        <v>46227.683576388888</v>
      </c>
      <c r="C2001" s="66">
        <v>46240.668078703697</v>
      </c>
      <c r="D2001" s="67" t="s">
        <v>1492</v>
      </c>
      <c r="E2001" s="67" t="s">
        <v>1493</v>
      </c>
      <c r="F2001" s="1">
        <v>1</v>
      </c>
      <c r="G2001" s="63" t="str">
        <f>VLOOKUP(D2001,[2]MINDANAO!$B:$C,2,0)</f>
        <v>BEAT FI PREM</v>
      </c>
      <c r="H2001" s="67">
        <v>72250</v>
      </c>
      <c r="I2001" s="63" t="str">
        <f>VLOOKUP(L2001,'[3]NEW LEGEND 2026'!M:S,7,0)</f>
        <v>HONDA</v>
      </c>
      <c r="J2001" s="67" t="s">
        <v>4869</v>
      </c>
      <c r="K2001" s="67" t="s">
        <v>4870</v>
      </c>
      <c r="L2001" s="67" t="s">
        <v>439</v>
      </c>
      <c r="M2001" s="63" t="str">
        <f>VLOOKUP(D2001,'[3]NEW LEGEND 2026'!G:I,3,0)</f>
        <v>HONDA</v>
      </c>
      <c r="N2001" s="63" t="str">
        <f>VLOOKUP(D2001,'[3]NEW LEGEND 2026'!G:J,4,0)</f>
        <v>SILVER</v>
      </c>
      <c r="O2001" s="68" t="str">
        <f t="shared" si="187"/>
        <v>AUG</v>
      </c>
      <c r="P2001" s="68">
        <f t="shared" si="188"/>
        <v>6</v>
      </c>
      <c r="Q2001" s="68">
        <f t="shared" si="189"/>
        <v>2026</v>
      </c>
      <c r="R2001" s="69">
        <f t="shared" si="190"/>
        <v>-187.66807870369666</v>
      </c>
      <c r="S2001" s="69">
        <f t="shared" si="191"/>
        <v>-174.68357638888847</v>
      </c>
      <c r="T2001" s="70" t="str">
        <f t="shared" si="186"/>
        <v>1-30 DAYS</v>
      </c>
      <c r="U2001" s="70" t="str">
        <f t="shared" si="186"/>
        <v>1-30 DAYS</v>
      </c>
    </row>
    <row r="2002" spans="1:21">
      <c r="A2002" s="63" t="str">
        <f>VLOOKUP(L2002,[1]Sheet1!$N:$P,3,0)</f>
        <v>M1 HONDA MARAMAG</v>
      </c>
      <c r="B2002" s="66">
        <v>46234.625960648147</v>
      </c>
      <c r="C2002" s="66">
        <v>46240.668078703697</v>
      </c>
      <c r="D2002" s="67" t="s">
        <v>2193</v>
      </c>
      <c r="E2002" s="67" t="s">
        <v>2194</v>
      </c>
      <c r="F2002" s="1">
        <v>1</v>
      </c>
      <c r="G2002" s="63" t="str">
        <f>VLOOKUP(D2002,[2]MINDANAO!$B:$C,2,0)</f>
        <v>CRF150</v>
      </c>
      <c r="H2002" s="67">
        <v>140870</v>
      </c>
      <c r="I2002" s="63" t="str">
        <f>VLOOKUP(L2002,'[3]NEW LEGEND 2026'!M:S,7,0)</f>
        <v>HONDA</v>
      </c>
      <c r="J2002" s="67" t="s">
        <v>4871</v>
      </c>
      <c r="K2002" s="67" t="s">
        <v>4872</v>
      </c>
      <c r="L2002" s="67" t="s">
        <v>439</v>
      </c>
      <c r="M2002" s="63" t="str">
        <f>VLOOKUP(D2002,'[3]NEW LEGEND 2026'!G:I,3,0)</f>
        <v>HONDA</v>
      </c>
      <c r="N2002" s="63" t="str">
        <f>VLOOKUP(D2002,'[3]NEW LEGEND 2026'!G:J,4,0)</f>
        <v>WHITE/BLACK</v>
      </c>
      <c r="O2002" s="68" t="str">
        <f t="shared" si="187"/>
        <v>AUG</v>
      </c>
      <c r="P2002" s="68">
        <f t="shared" si="188"/>
        <v>6</v>
      </c>
      <c r="Q2002" s="68">
        <f t="shared" si="189"/>
        <v>2026</v>
      </c>
      <c r="R2002" s="69">
        <f t="shared" si="190"/>
        <v>-187.66807870369666</v>
      </c>
      <c r="S2002" s="69">
        <f t="shared" si="191"/>
        <v>-181.62596064814716</v>
      </c>
      <c r="T2002" s="70" t="str">
        <f t="shared" ref="T2002:U2065" si="192">IF(R2002&lt;=30,"1-30 DAYS",IF(R2002&lt;=60,"31-60 DAYS",IF(R2002&lt;=90,"61-90 DAYS","91 DAYS UP")))</f>
        <v>1-30 DAYS</v>
      </c>
      <c r="U2002" s="70" t="str">
        <f t="shared" si="192"/>
        <v>1-30 DAYS</v>
      </c>
    </row>
    <row r="2003" spans="1:21">
      <c r="A2003" s="63" t="str">
        <f>VLOOKUP(L2003,[1]Sheet1!$N:$P,3,0)</f>
        <v>M1 HONDA MARAMAG</v>
      </c>
      <c r="B2003" s="66">
        <v>46209.594375000001</v>
      </c>
      <c r="C2003" s="66">
        <v>46240.668078703697</v>
      </c>
      <c r="D2003" s="67" t="s">
        <v>2407</v>
      </c>
      <c r="E2003" s="67" t="s">
        <v>2408</v>
      </c>
      <c r="F2003" s="1">
        <v>1</v>
      </c>
      <c r="G2003" s="63" t="str">
        <f>VLOOKUP(D2003,[2]MINDANAO!$B:$C,2,0)</f>
        <v>CLICK160 FI</v>
      </c>
      <c r="H2003" s="67">
        <v>104990</v>
      </c>
      <c r="I2003" s="63" t="str">
        <f>VLOOKUP(L2003,'[3]NEW LEGEND 2026'!M:S,7,0)</f>
        <v>HONDA</v>
      </c>
      <c r="J2003" s="67" t="s">
        <v>4873</v>
      </c>
      <c r="K2003" s="67" t="s">
        <v>4874</v>
      </c>
      <c r="L2003" s="67" t="s">
        <v>439</v>
      </c>
      <c r="M2003" s="63" t="str">
        <f>VLOOKUP(D2003,'[3]NEW LEGEND 2026'!G:I,3,0)</f>
        <v>HONDA</v>
      </c>
      <c r="N2003" s="63" t="str">
        <f>VLOOKUP(D2003,'[3]NEW LEGEND 2026'!G:J,4,0)</f>
        <v>BLACK</v>
      </c>
      <c r="O2003" s="68" t="str">
        <f t="shared" si="187"/>
        <v>AUG</v>
      </c>
      <c r="P2003" s="68">
        <f t="shared" si="188"/>
        <v>6</v>
      </c>
      <c r="Q2003" s="68">
        <f t="shared" si="189"/>
        <v>2026</v>
      </c>
      <c r="R2003" s="69">
        <f t="shared" si="190"/>
        <v>-187.66807870369666</v>
      </c>
      <c r="S2003" s="69">
        <f t="shared" si="191"/>
        <v>-156.59437500000058</v>
      </c>
      <c r="T2003" s="70" t="str">
        <f t="shared" si="192"/>
        <v>1-30 DAYS</v>
      </c>
      <c r="U2003" s="70" t="str">
        <f t="shared" si="192"/>
        <v>1-30 DAYS</v>
      </c>
    </row>
    <row r="2004" spans="1:21">
      <c r="A2004" s="63" t="str">
        <f>VLOOKUP(L2004,[1]Sheet1!$N:$P,3,0)</f>
        <v>M1 HONDA MARAMAG</v>
      </c>
      <c r="B2004" s="66">
        <v>46225.57917824074</v>
      </c>
      <c r="C2004" s="66">
        <v>46240.668078703697</v>
      </c>
      <c r="D2004" s="67" t="s">
        <v>2075</v>
      </c>
      <c r="E2004" s="67" t="s">
        <v>2076</v>
      </c>
      <c r="F2004" s="1">
        <v>1</v>
      </c>
      <c r="G2004" s="63" t="str">
        <f>VLOOKUP(D2004,[2]MINDANAO!$B:$C,2,0)</f>
        <v>CLICK160 FI</v>
      </c>
      <c r="H2004" s="67">
        <v>104990</v>
      </c>
      <c r="I2004" s="63" t="str">
        <f>VLOOKUP(L2004,'[3]NEW LEGEND 2026'!M:S,7,0)</f>
        <v>HONDA</v>
      </c>
      <c r="J2004" s="67" t="s">
        <v>4875</v>
      </c>
      <c r="K2004" s="67" t="s">
        <v>4876</v>
      </c>
      <c r="L2004" s="67" t="s">
        <v>439</v>
      </c>
      <c r="M2004" s="63" t="str">
        <f>VLOOKUP(D2004,'[3]NEW LEGEND 2026'!G:I,3,0)</f>
        <v>HONDA</v>
      </c>
      <c r="N2004" s="63" t="str">
        <f>VLOOKUP(D2004,'[3]NEW LEGEND 2026'!G:J,4,0)</f>
        <v>WHITE</v>
      </c>
      <c r="O2004" s="68" t="str">
        <f t="shared" si="187"/>
        <v>AUG</v>
      </c>
      <c r="P2004" s="68">
        <f t="shared" si="188"/>
        <v>6</v>
      </c>
      <c r="Q2004" s="68">
        <f t="shared" si="189"/>
        <v>2026</v>
      </c>
      <c r="R2004" s="69">
        <f t="shared" si="190"/>
        <v>-187.66807870369666</v>
      </c>
      <c r="S2004" s="69">
        <f t="shared" si="191"/>
        <v>-172.57917824073957</v>
      </c>
      <c r="T2004" s="70" t="str">
        <f t="shared" si="192"/>
        <v>1-30 DAYS</v>
      </c>
      <c r="U2004" s="70" t="str">
        <f t="shared" si="192"/>
        <v>1-30 DAYS</v>
      </c>
    </row>
    <row r="2005" spans="1:21">
      <c r="A2005" s="63" t="str">
        <f>VLOOKUP(L2005,[1]Sheet1!$N:$P,3,0)</f>
        <v>M2 CABADBARAN</v>
      </c>
      <c r="B2005" s="66">
        <v>46235.489386574067</v>
      </c>
      <c r="C2005" s="66">
        <v>46240.670069444437</v>
      </c>
      <c r="D2005" s="67" t="s">
        <v>2165</v>
      </c>
      <c r="E2005" s="67" t="s">
        <v>2166</v>
      </c>
      <c r="F2005" s="1">
        <v>1</v>
      </c>
      <c r="G2005" s="63" t="str">
        <f>VLOOKUP(D2005,[2]MINDANAO!$B:$C,2,0)</f>
        <v>CLICK160 FI</v>
      </c>
      <c r="H2005" s="67">
        <v>104990</v>
      </c>
      <c r="I2005" s="63" t="str">
        <f>VLOOKUP(L2005,'[3]NEW LEGEND 2026'!M:S,7,0)</f>
        <v>ULTIMATE</v>
      </c>
      <c r="J2005" s="67" t="s">
        <v>4877</v>
      </c>
      <c r="K2005" s="67" t="s">
        <v>4878</v>
      </c>
      <c r="L2005" s="67" t="s">
        <v>704</v>
      </c>
      <c r="M2005" s="63" t="str">
        <f>VLOOKUP(D2005,'[3]NEW LEGEND 2026'!G:I,3,0)</f>
        <v>HONDA</v>
      </c>
      <c r="N2005" s="63" t="str">
        <f>VLOOKUP(D2005,'[3]NEW LEGEND 2026'!G:J,4,0)</f>
        <v>SILVER</v>
      </c>
      <c r="O2005" s="68" t="str">
        <f t="shared" si="187"/>
        <v>AUG</v>
      </c>
      <c r="P2005" s="68">
        <f t="shared" si="188"/>
        <v>6</v>
      </c>
      <c r="Q2005" s="68">
        <f t="shared" si="189"/>
        <v>2026</v>
      </c>
      <c r="R2005" s="69">
        <f t="shared" si="190"/>
        <v>-187.6700694444371</v>
      </c>
      <c r="S2005" s="69">
        <f t="shared" si="191"/>
        <v>-182.48938657406688</v>
      </c>
      <c r="T2005" s="70" t="str">
        <f t="shared" si="192"/>
        <v>1-30 DAYS</v>
      </c>
      <c r="U2005" s="70" t="str">
        <f t="shared" si="192"/>
        <v>1-30 DAYS</v>
      </c>
    </row>
    <row r="2006" spans="1:21">
      <c r="A2006" s="63" t="str">
        <f>VLOOKUP(L2006,[1]Sheet1!$N:$P,3,0)</f>
        <v>M2 CABADBARAN</v>
      </c>
      <c r="B2006" s="66">
        <v>46235.489386574067</v>
      </c>
      <c r="C2006" s="66">
        <v>46240.670069444437</v>
      </c>
      <c r="D2006" s="67" t="s">
        <v>2075</v>
      </c>
      <c r="E2006" s="67" t="s">
        <v>2076</v>
      </c>
      <c r="F2006" s="1">
        <v>1</v>
      </c>
      <c r="G2006" s="63" t="str">
        <f>VLOOKUP(D2006,[2]MINDANAO!$B:$C,2,0)</f>
        <v>CLICK160 FI</v>
      </c>
      <c r="H2006" s="67">
        <v>104990</v>
      </c>
      <c r="I2006" s="63" t="str">
        <f>VLOOKUP(L2006,'[3]NEW LEGEND 2026'!M:S,7,0)</f>
        <v>ULTIMATE</v>
      </c>
      <c r="J2006" s="67" t="s">
        <v>4879</v>
      </c>
      <c r="K2006" s="67" t="s">
        <v>4880</v>
      </c>
      <c r="L2006" s="67" t="s">
        <v>704</v>
      </c>
      <c r="M2006" s="63" t="str">
        <f>VLOOKUP(D2006,'[3]NEW LEGEND 2026'!G:I,3,0)</f>
        <v>HONDA</v>
      </c>
      <c r="N2006" s="63" t="str">
        <f>VLOOKUP(D2006,'[3]NEW LEGEND 2026'!G:J,4,0)</f>
        <v>WHITE</v>
      </c>
      <c r="O2006" s="68" t="str">
        <f t="shared" si="187"/>
        <v>AUG</v>
      </c>
      <c r="P2006" s="68">
        <f t="shared" si="188"/>
        <v>6</v>
      </c>
      <c r="Q2006" s="68">
        <f t="shared" si="189"/>
        <v>2026</v>
      </c>
      <c r="R2006" s="69">
        <f t="shared" si="190"/>
        <v>-187.6700694444371</v>
      </c>
      <c r="S2006" s="69">
        <f t="shared" si="191"/>
        <v>-182.48938657406688</v>
      </c>
      <c r="T2006" s="70" t="str">
        <f t="shared" si="192"/>
        <v>1-30 DAYS</v>
      </c>
      <c r="U2006" s="70" t="str">
        <f t="shared" si="192"/>
        <v>1-30 DAYS</v>
      </c>
    </row>
    <row r="2007" spans="1:21">
      <c r="A2007" s="63" t="str">
        <f>VLOOKUP(L2007,[1]Sheet1!$N:$P,3,0)</f>
        <v>M2 CABADBARAN</v>
      </c>
      <c r="B2007" s="66">
        <v>46235.489386574067</v>
      </c>
      <c r="C2007" s="66">
        <v>46240.670069444437</v>
      </c>
      <c r="D2007" s="67" t="s">
        <v>2407</v>
      </c>
      <c r="E2007" s="67" t="s">
        <v>2408</v>
      </c>
      <c r="F2007" s="1">
        <v>1</v>
      </c>
      <c r="G2007" s="63" t="str">
        <f>VLOOKUP(D2007,[2]MINDANAO!$B:$C,2,0)</f>
        <v>CLICK160 FI</v>
      </c>
      <c r="H2007" s="67">
        <v>104990</v>
      </c>
      <c r="I2007" s="63" t="str">
        <f>VLOOKUP(L2007,'[3]NEW LEGEND 2026'!M:S,7,0)</f>
        <v>ULTIMATE</v>
      </c>
      <c r="J2007" s="67" t="s">
        <v>4881</v>
      </c>
      <c r="K2007" s="67" t="s">
        <v>4882</v>
      </c>
      <c r="L2007" s="67" t="s">
        <v>704</v>
      </c>
      <c r="M2007" s="63" t="str">
        <f>VLOOKUP(D2007,'[3]NEW LEGEND 2026'!G:I,3,0)</f>
        <v>HONDA</v>
      </c>
      <c r="N2007" s="63" t="str">
        <f>VLOOKUP(D2007,'[3]NEW LEGEND 2026'!G:J,4,0)</f>
        <v>BLACK</v>
      </c>
      <c r="O2007" s="68" t="str">
        <f t="shared" si="187"/>
        <v>AUG</v>
      </c>
      <c r="P2007" s="68">
        <f t="shared" si="188"/>
        <v>6</v>
      </c>
      <c r="Q2007" s="68">
        <f t="shared" si="189"/>
        <v>2026</v>
      </c>
      <c r="R2007" s="69">
        <f t="shared" si="190"/>
        <v>-187.6700694444371</v>
      </c>
      <c r="S2007" s="69">
        <f t="shared" si="191"/>
        <v>-182.48938657406688</v>
      </c>
      <c r="T2007" s="70" t="str">
        <f t="shared" si="192"/>
        <v>1-30 DAYS</v>
      </c>
      <c r="U2007" s="70" t="str">
        <f t="shared" si="192"/>
        <v>1-30 DAYS</v>
      </c>
    </row>
    <row r="2008" spans="1:21">
      <c r="A2008" s="63" t="str">
        <f>VLOOKUP(L2008,[1]Sheet1!$N:$P,3,0)</f>
        <v>M2 CABADBARAN</v>
      </c>
      <c r="B2008" s="66">
        <v>46235.493368055562</v>
      </c>
      <c r="C2008" s="66">
        <v>46240.670069444437</v>
      </c>
      <c r="D2008" s="67" t="s">
        <v>907</v>
      </c>
      <c r="E2008" s="67" t="s">
        <v>908</v>
      </c>
      <c r="F2008" s="1">
        <v>1</v>
      </c>
      <c r="G2008" s="63" t="str">
        <f>VLOOKUP(D2008,[2]MINDANAO!$B:$C,2,0)</f>
        <v>CT125</v>
      </c>
      <c r="H2008" s="67">
        <v>59246</v>
      </c>
      <c r="I2008" s="63" t="str">
        <f>VLOOKUP(L2008,'[3]NEW LEGEND 2026'!M:S,7,0)</f>
        <v>ULTIMATE</v>
      </c>
      <c r="J2008" s="67" t="s">
        <v>4883</v>
      </c>
      <c r="K2008" s="67" t="s">
        <v>4884</v>
      </c>
      <c r="L2008" s="67" t="s">
        <v>704</v>
      </c>
      <c r="M2008" s="63" t="str">
        <f>VLOOKUP(D2008,'[3]NEW LEGEND 2026'!G:I,3,0)</f>
        <v>KAWASAKI</v>
      </c>
      <c r="N2008" s="63" t="str">
        <f>VLOOKUP(D2008,'[3]NEW LEGEND 2026'!G:J,4,0)</f>
        <v>BLACK/GRAY</v>
      </c>
      <c r="O2008" s="68" t="str">
        <f t="shared" si="187"/>
        <v>AUG</v>
      </c>
      <c r="P2008" s="68">
        <f t="shared" si="188"/>
        <v>6</v>
      </c>
      <c r="Q2008" s="68">
        <f t="shared" si="189"/>
        <v>2026</v>
      </c>
      <c r="R2008" s="69">
        <f t="shared" si="190"/>
        <v>-187.6700694444371</v>
      </c>
      <c r="S2008" s="69">
        <f t="shared" si="191"/>
        <v>-182.49336805556231</v>
      </c>
      <c r="T2008" s="70" t="str">
        <f t="shared" si="192"/>
        <v>1-30 DAYS</v>
      </c>
      <c r="U2008" s="70" t="str">
        <f t="shared" si="192"/>
        <v>1-30 DAYS</v>
      </c>
    </row>
    <row r="2009" spans="1:21">
      <c r="A2009" s="63" t="str">
        <f>VLOOKUP(L2009,[1]Sheet1!$N:$P,3,0)</f>
        <v>M2 CABADBARAN</v>
      </c>
      <c r="B2009" s="66">
        <v>46235.493368055562</v>
      </c>
      <c r="C2009" s="66">
        <v>46240.670069444437</v>
      </c>
      <c r="D2009" s="67" t="s">
        <v>663</v>
      </c>
      <c r="E2009" s="67" t="s">
        <v>664</v>
      </c>
      <c r="F2009" s="1">
        <v>1</v>
      </c>
      <c r="G2009" s="63" t="str">
        <f>VLOOKUP(D2009,[2]MINDANAO!$B:$C,2,0)</f>
        <v>CT125</v>
      </c>
      <c r="H2009" s="67">
        <v>58118</v>
      </c>
      <c r="I2009" s="63" t="str">
        <f>VLOOKUP(L2009,'[3]NEW LEGEND 2026'!M:S,7,0)</f>
        <v>ULTIMATE</v>
      </c>
      <c r="J2009" s="67" t="s">
        <v>4885</v>
      </c>
      <c r="K2009" s="67" t="s">
        <v>4886</v>
      </c>
      <c r="L2009" s="67" t="s">
        <v>704</v>
      </c>
      <c r="M2009" s="63" t="str">
        <f>VLOOKUP(D2009,'[3]NEW LEGEND 2026'!G:I,3,0)</f>
        <v>KAWASAKI</v>
      </c>
      <c r="N2009" s="63" t="str">
        <f>VLOOKUP(D2009,'[3]NEW LEGEND 2026'!G:J,4,0)</f>
        <v>BLACK/RED</v>
      </c>
      <c r="O2009" s="68" t="str">
        <f t="shared" si="187"/>
        <v>AUG</v>
      </c>
      <c r="P2009" s="68">
        <f t="shared" si="188"/>
        <v>6</v>
      </c>
      <c r="Q2009" s="68">
        <f t="shared" si="189"/>
        <v>2026</v>
      </c>
      <c r="R2009" s="69">
        <f t="shared" si="190"/>
        <v>-187.6700694444371</v>
      </c>
      <c r="S2009" s="69">
        <f t="shared" si="191"/>
        <v>-182.49336805556231</v>
      </c>
      <c r="T2009" s="70" t="str">
        <f t="shared" si="192"/>
        <v>1-30 DAYS</v>
      </c>
      <c r="U2009" s="70" t="str">
        <f t="shared" si="192"/>
        <v>1-30 DAYS</v>
      </c>
    </row>
    <row r="2010" spans="1:21">
      <c r="A2010" s="63" t="str">
        <f>VLOOKUP(L2010,[1]Sheet1!$N:$P,3,0)</f>
        <v>M2 CABADBARAN</v>
      </c>
      <c r="B2010" s="66">
        <v>46235.493368055562</v>
      </c>
      <c r="C2010" s="66">
        <v>46240.670069444437</v>
      </c>
      <c r="D2010" s="67" t="s">
        <v>663</v>
      </c>
      <c r="E2010" s="67" t="s">
        <v>664</v>
      </c>
      <c r="F2010" s="1">
        <v>1</v>
      </c>
      <c r="G2010" s="63" t="str">
        <f>VLOOKUP(D2010,[2]MINDANAO!$B:$C,2,0)</f>
        <v>CT125</v>
      </c>
      <c r="H2010" s="67">
        <v>58118</v>
      </c>
      <c r="I2010" s="63" t="str">
        <f>VLOOKUP(L2010,'[3]NEW LEGEND 2026'!M:S,7,0)</f>
        <v>ULTIMATE</v>
      </c>
      <c r="J2010" s="67" t="s">
        <v>4887</v>
      </c>
      <c r="K2010" s="67" t="s">
        <v>4888</v>
      </c>
      <c r="L2010" s="67" t="s">
        <v>704</v>
      </c>
      <c r="M2010" s="63" t="str">
        <f>VLOOKUP(D2010,'[3]NEW LEGEND 2026'!G:I,3,0)</f>
        <v>KAWASAKI</v>
      </c>
      <c r="N2010" s="63" t="str">
        <f>VLOOKUP(D2010,'[3]NEW LEGEND 2026'!G:J,4,0)</f>
        <v>BLACK/RED</v>
      </c>
      <c r="O2010" s="68" t="str">
        <f t="shared" si="187"/>
        <v>AUG</v>
      </c>
      <c r="P2010" s="68">
        <f t="shared" si="188"/>
        <v>6</v>
      </c>
      <c r="Q2010" s="68">
        <f t="shared" si="189"/>
        <v>2026</v>
      </c>
      <c r="R2010" s="69">
        <f t="shared" si="190"/>
        <v>-187.6700694444371</v>
      </c>
      <c r="S2010" s="69">
        <f t="shared" si="191"/>
        <v>-182.49336805556231</v>
      </c>
      <c r="T2010" s="70" t="str">
        <f t="shared" si="192"/>
        <v>1-30 DAYS</v>
      </c>
      <c r="U2010" s="70" t="str">
        <f t="shared" si="192"/>
        <v>1-30 DAYS</v>
      </c>
    </row>
    <row r="2011" spans="1:21">
      <c r="A2011" s="63" t="str">
        <f>VLOOKUP(L2011,[1]Sheet1!$N:$P,3,0)</f>
        <v>M2 CABADBARAN</v>
      </c>
      <c r="B2011" s="66">
        <v>46235.484085648153</v>
      </c>
      <c r="C2011" s="66">
        <v>46240.671990740739</v>
      </c>
      <c r="D2011" s="67" t="s">
        <v>1345</v>
      </c>
      <c r="E2011" s="67" t="s">
        <v>1346</v>
      </c>
      <c r="F2011" s="1">
        <v>1</v>
      </c>
      <c r="G2011" s="63" t="str">
        <f>VLOOKUP(D2011,[2]MINDANAO!$B:$C,2,0)</f>
        <v>XRM MOTARD FI</v>
      </c>
      <c r="H2011" s="67">
        <v>75550</v>
      </c>
      <c r="I2011" s="63" t="str">
        <f>VLOOKUP(L2011,'[3]NEW LEGEND 2026'!M:S,7,0)</f>
        <v>ULTIMATE</v>
      </c>
      <c r="J2011" s="67" t="s">
        <v>4889</v>
      </c>
      <c r="K2011" s="67" t="s">
        <v>4890</v>
      </c>
      <c r="L2011" s="67" t="s">
        <v>704</v>
      </c>
      <c r="M2011" s="63" t="str">
        <f>VLOOKUP(D2011,'[3]NEW LEGEND 2026'!G:I,3,0)</f>
        <v>HONDA</v>
      </c>
      <c r="N2011" s="63" t="str">
        <f>VLOOKUP(D2011,'[3]NEW LEGEND 2026'!G:J,4,0)</f>
        <v>BLACK</v>
      </c>
      <c r="O2011" s="68" t="str">
        <f t="shared" si="187"/>
        <v>AUG</v>
      </c>
      <c r="P2011" s="68">
        <f t="shared" si="188"/>
        <v>6</v>
      </c>
      <c r="Q2011" s="68">
        <f t="shared" si="189"/>
        <v>2026</v>
      </c>
      <c r="R2011" s="69">
        <f t="shared" si="190"/>
        <v>-187.67199074073869</v>
      </c>
      <c r="S2011" s="69">
        <f t="shared" si="191"/>
        <v>-182.48408564815327</v>
      </c>
      <c r="T2011" s="70" t="str">
        <f t="shared" si="192"/>
        <v>1-30 DAYS</v>
      </c>
      <c r="U2011" s="70" t="str">
        <f t="shared" si="192"/>
        <v>1-30 DAYS</v>
      </c>
    </row>
    <row r="2012" spans="1:21">
      <c r="A2012" s="63" t="str">
        <f>VLOOKUP(L2012,[1]Sheet1!$N:$P,3,0)</f>
        <v>M2 CABADBARAN</v>
      </c>
      <c r="B2012" s="66">
        <v>46235.484085648153</v>
      </c>
      <c r="C2012" s="66">
        <v>46240.671990740739</v>
      </c>
      <c r="D2012" s="67" t="s">
        <v>1345</v>
      </c>
      <c r="E2012" s="67" t="s">
        <v>1346</v>
      </c>
      <c r="F2012" s="1">
        <v>1</v>
      </c>
      <c r="G2012" s="63" t="str">
        <f>VLOOKUP(D2012,[2]MINDANAO!$B:$C,2,0)</f>
        <v>XRM MOTARD FI</v>
      </c>
      <c r="H2012" s="67">
        <v>75550</v>
      </c>
      <c r="I2012" s="63" t="str">
        <f>VLOOKUP(L2012,'[3]NEW LEGEND 2026'!M:S,7,0)</f>
        <v>ULTIMATE</v>
      </c>
      <c r="J2012" s="67" t="s">
        <v>4891</v>
      </c>
      <c r="K2012" s="67" t="s">
        <v>4892</v>
      </c>
      <c r="L2012" s="67" t="s">
        <v>704</v>
      </c>
      <c r="M2012" s="63" t="str">
        <f>VLOOKUP(D2012,'[3]NEW LEGEND 2026'!G:I,3,0)</f>
        <v>HONDA</v>
      </c>
      <c r="N2012" s="63" t="str">
        <f>VLOOKUP(D2012,'[3]NEW LEGEND 2026'!G:J,4,0)</f>
        <v>BLACK</v>
      </c>
      <c r="O2012" s="68" t="str">
        <f t="shared" si="187"/>
        <v>AUG</v>
      </c>
      <c r="P2012" s="68">
        <f t="shared" si="188"/>
        <v>6</v>
      </c>
      <c r="Q2012" s="68">
        <f t="shared" si="189"/>
        <v>2026</v>
      </c>
      <c r="R2012" s="69">
        <f t="shared" si="190"/>
        <v>-187.67199074073869</v>
      </c>
      <c r="S2012" s="69">
        <f t="shared" si="191"/>
        <v>-182.48408564815327</v>
      </c>
      <c r="T2012" s="70" t="str">
        <f t="shared" si="192"/>
        <v>1-30 DAYS</v>
      </c>
      <c r="U2012" s="70" t="str">
        <f t="shared" si="192"/>
        <v>1-30 DAYS</v>
      </c>
    </row>
    <row r="2013" spans="1:21">
      <c r="A2013" s="63" t="str">
        <f>VLOOKUP(L2013,[1]Sheet1!$N:$P,3,0)</f>
        <v>M2 CABADBARAN</v>
      </c>
      <c r="B2013" s="66">
        <v>46235.484085648153</v>
      </c>
      <c r="C2013" s="66">
        <v>46240.671990740739</v>
      </c>
      <c r="D2013" s="67" t="s">
        <v>1345</v>
      </c>
      <c r="E2013" s="67" t="s">
        <v>1346</v>
      </c>
      <c r="F2013" s="1">
        <v>1</v>
      </c>
      <c r="G2013" s="63" t="str">
        <f>VLOOKUP(D2013,[2]MINDANAO!$B:$C,2,0)</f>
        <v>XRM MOTARD FI</v>
      </c>
      <c r="H2013" s="67">
        <v>75550</v>
      </c>
      <c r="I2013" s="63" t="str">
        <f>VLOOKUP(L2013,'[3]NEW LEGEND 2026'!M:S,7,0)</f>
        <v>ULTIMATE</v>
      </c>
      <c r="J2013" s="67" t="s">
        <v>4893</v>
      </c>
      <c r="K2013" s="67" t="s">
        <v>4894</v>
      </c>
      <c r="L2013" s="67" t="s">
        <v>704</v>
      </c>
      <c r="M2013" s="63" t="str">
        <f>VLOOKUP(D2013,'[3]NEW LEGEND 2026'!G:I,3,0)</f>
        <v>HONDA</v>
      </c>
      <c r="N2013" s="63" t="str">
        <f>VLOOKUP(D2013,'[3]NEW LEGEND 2026'!G:J,4,0)</f>
        <v>BLACK</v>
      </c>
      <c r="O2013" s="68" t="str">
        <f t="shared" si="187"/>
        <v>AUG</v>
      </c>
      <c r="P2013" s="68">
        <f t="shared" si="188"/>
        <v>6</v>
      </c>
      <c r="Q2013" s="68">
        <f t="shared" si="189"/>
        <v>2026</v>
      </c>
      <c r="R2013" s="69">
        <f t="shared" si="190"/>
        <v>-187.67199074073869</v>
      </c>
      <c r="S2013" s="69">
        <f t="shared" si="191"/>
        <v>-182.48408564815327</v>
      </c>
      <c r="T2013" s="70" t="str">
        <f t="shared" si="192"/>
        <v>1-30 DAYS</v>
      </c>
      <c r="U2013" s="70" t="str">
        <f t="shared" si="192"/>
        <v>1-30 DAYS</v>
      </c>
    </row>
    <row r="2014" spans="1:21">
      <c r="A2014" s="63" t="str">
        <f>VLOOKUP(L2014,[1]Sheet1!$N:$P,3,0)</f>
        <v>M2 CABADBARAN</v>
      </c>
      <c r="B2014" s="66">
        <v>46235.484085648153</v>
      </c>
      <c r="C2014" s="66">
        <v>46240.671990740739</v>
      </c>
      <c r="D2014" s="67" t="s">
        <v>604</v>
      </c>
      <c r="E2014" s="67" t="s">
        <v>605</v>
      </c>
      <c r="F2014" s="1">
        <v>1</v>
      </c>
      <c r="G2014" s="63" t="str">
        <f>VLOOKUP(D2014,[2]MINDANAO!$B:$C,2,0)</f>
        <v>XRM OFFROAD FI(DSX)</v>
      </c>
      <c r="H2014" s="67">
        <v>72378</v>
      </c>
      <c r="I2014" s="63" t="str">
        <f>VLOOKUP(L2014,'[3]NEW LEGEND 2026'!M:S,7,0)</f>
        <v>ULTIMATE</v>
      </c>
      <c r="J2014" s="67" t="s">
        <v>4895</v>
      </c>
      <c r="K2014" s="67" t="s">
        <v>4896</v>
      </c>
      <c r="L2014" s="67" t="s">
        <v>704</v>
      </c>
      <c r="M2014" s="63" t="str">
        <f>VLOOKUP(D2014,'[3]NEW LEGEND 2026'!G:I,3,0)</f>
        <v>HONDA</v>
      </c>
      <c r="N2014" s="63" t="str">
        <f>VLOOKUP(D2014,'[3]NEW LEGEND 2026'!G:J,4,0)</f>
        <v>WHITE/BLUE</v>
      </c>
      <c r="O2014" s="68" t="str">
        <f t="shared" si="187"/>
        <v>AUG</v>
      </c>
      <c r="P2014" s="68">
        <f t="shared" si="188"/>
        <v>6</v>
      </c>
      <c r="Q2014" s="68">
        <f t="shared" si="189"/>
        <v>2026</v>
      </c>
      <c r="R2014" s="69">
        <f t="shared" si="190"/>
        <v>-187.67199074073869</v>
      </c>
      <c r="S2014" s="69">
        <f t="shared" si="191"/>
        <v>-182.48408564815327</v>
      </c>
      <c r="T2014" s="70" t="str">
        <f t="shared" si="192"/>
        <v>1-30 DAYS</v>
      </c>
      <c r="U2014" s="70" t="str">
        <f t="shared" si="192"/>
        <v>1-30 DAYS</v>
      </c>
    </row>
    <row r="2015" spans="1:21">
      <c r="A2015" s="63" t="str">
        <f>VLOOKUP(L2015,[1]Sheet1!$N:$P,3,0)</f>
        <v>M2 CABADBARAN</v>
      </c>
      <c r="B2015" s="66">
        <v>46235.484085648153</v>
      </c>
      <c r="C2015" s="66">
        <v>46240.671990740739</v>
      </c>
      <c r="D2015" s="67" t="s">
        <v>604</v>
      </c>
      <c r="E2015" s="67" t="s">
        <v>605</v>
      </c>
      <c r="F2015" s="1">
        <v>1</v>
      </c>
      <c r="G2015" s="63" t="str">
        <f>VLOOKUP(D2015,[2]MINDANAO!$B:$C,2,0)</f>
        <v>XRM OFFROAD FI(DSX)</v>
      </c>
      <c r="H2015" s="67">
        <v>72378</v>
      </c>
      <c r="I2015" s="63" t="str">
        <f>VLOOKUP(L2015,'[3]NEW LEGEND 2026'!M:S,7,0)</f>
        <v>ULTIMATE</v>
      </c>
      <c r="J2015" s="67" t="s">
        <v>4897</v>
      </c>
      <c r="K2015" s="67" t="s">
        <v>4898</v>
      </c>
      <c r="L2015" s="67" t="s">
        <v>704</v>
      </c>
      <c r="M2015" s="63" t="str">
        <f>VLOOKUP(D2015,'[3]NEW LEGEND 2026'!G:I,3,0)</f>
        <v>HONDA</v>
      </c>
      <c r="N2015" s="63" t="str">
        <f>VLOOKUP(D2015,'[3]NEW LEGEND 2026'!G:J,4,0)</f>
        <v>WHITE/BLUE</v>
      </c>
      <c r="O2015" s="68" t="str">
        <f t="shared" si="187"/>
        <v>AUG</v>
      </c>
      <c r="P2015" s="68">
        <f t="shared" si="188"/>
        <v>6</v>
      </c>
      <c r="Q2015" s="68">
        <f t="shared" si="189"/>
        <v>2026</v>
      </c>
      <c r="R2015" s="69">
        <f t="shared" si="190"/>
        <v>-187.67199074073869</v>
      </c>
      <c r="S2015" s="69">
        <f t="shared" si="191"/>
        <v>-182.48408564815327</v>
      </c>
      <c r="T2015" s="70" t="str">
        <f t="shared" si="192"/>
        <v>1-30 DAYS</v>
      </c>
      <c r="U2015" s="70" t="str">
        <f t="shared" si="192"/>
        <v>1-30 DAYS</v>
      </c>
    </row>
    <row r="2016" spans="1:21">
      <c r="A2016" s="63" t="str">
        <f>VLOOKUP(L2016,[1]Sheet1!$N:$P,3,0)</f>
        <v>M2 CABADBARAN</v>
      </c>
      <c r="B2016" s="66">
        <v>46235.486712962957</v>
      </c>
      <c r="C2016" s="66">
        <v>46240.671990740739</v>
      </c>
      <c r="D2016" s="67" t="s">
        <v>1894</v>
      </c>
      <c r="E2016" s="67" t="s">
        <v>1895</v>
      </c>
      <c r="F2016" s="1">
        <v>1</v>
      </c>
      <c r="G2016" s="63" t="str">
        <f>VLOOKUP(D2016,[2]MINDANAO!$B:$C,2,0)</f>
        <v>RAIDER150 FI BLADE</v>
      </c>
      <c r="H2016" s="67">
        <v>110446.43</v>
      </c>
      <c r="I2016" s="63" t="str">
        <f>VLOOKUP(L2016,'[3]NEW LEGEND 2026'!M:S,7,0)</f>
        <v>ULTIMATE</v>
      </c>
      <c r="J2016" s="67" t="s">
        <v>4899</v>
      </c>
      <c r="K2016" s="67" t="s">
        <v>4900</v>
      </c>
      <c r="L2016" s="67" t="s">
        <v>704</v>
      </c>
      <c r="M2016" s="63" t="str">
        <f>VLOOKUP(D2016,'[3]NEW LEGEND 2026'!G:I,3,0)</f>
        <v>SUZUKI</v>
      </c>
      <c r="N2016" s="63" t="str">
        <f>VLOOKUP(D2016,'[3]NEW LEGEND 2026'!G:J,4,0)</f>
        <v>RED/BLACK</v>
      </c>
      <c r="O2016" s="68" t="str">
        <f t="shared" si="187"/>
        <v>AUG</v>
      </c>
      <c r="P2016" s="68">
        <f t="shared" si="188"/>
        <v>6</v>
      </c>
      <c r="Q2016" s="68">
        <f t="shared" si="189"/>
        <v>2026</v>
      </c>
      <c r="R2016" s="69">
        <f t="shared" si="190"/>
        <v>-187.67199074073869</v>
      </c>
      <c r="S2016" s="69">
        <f t="shared" si="191"/>
        <v>-182.48671296295652</v>
      </c>
      <c r="T2016" s="70" t="str">
        <f t="shared" si="192"/>
        <v>1-30 DAYS</v>
      </c>
      <c r="U2016" s="70" t="str">
        <f t="shared" si="192"/>
        <v>1-30 DAYS</v>
      </c>
    </row>
    <row r="2017" spans="1:21">
      <c r="A2017" s="63" t="str">
        <f>VLOOKUP(L2017,[1]Sheet1!$N:$P,3,0)</f>
        <v>M2 CABADBARAN</v>
      </c>
      <c r="B2017" s="66">
        <v>46235.486712962957</v>
      </c>
      <c r="C2017" s="66">
        <v>46240.671990740739</v>
      </c>
      <c r="D2017" s="67" t="s">
        <v>1476</v>
      </c>
      <c r="E2017" s="67" t="s">
        <v>1477</v>
      </c>
      <c r="F2017" s="1">
        <v>1</v>
      </c>
      <c r="G2017" s="63" t="str">
        <f>VLOOKUP(D2017,[2]MINDANAO!$B:$C,2,0)</f>
        <v>RAIDER150 FI BLADE</v>
      </c>
      <c r="H2017" s="67">
        <v>110446.43</v>
      </c>
      <c r="I2017" s="63" t="str">
        <f>VLOOKUP(L2017,'[3]NEW LEGEND 2026'!M:S,7,0)</f>
        <v>ULTIMATE</v>
      </c>
      <c r="J2017" s="67" t="s">
        <v>4901</v>
      </c>
      <c r="K2017" s="67" t="s">
        <v>4902</v>
      </c>
      <c r="L2017" s="67" t="s">
        <v>704</v>
      </c>
      <c r="M2017" s="63" t="str">
        <f>VLOOKUP(D2017,'[3]NEW LEGEND 2026'!G:I,3,0)</f>
        <v>SUZUKI</v>
      </c>
      <c r="N2017" s="63" t="str">
        <f>VLOOKUP(D2017,'[3]NEW LEGEND 2026'!G:J,4,0)</f>
        <v>GRAY/BLACK</v>
      </c>
      <c r="O2017" s="68" t="str">
        <f t="shared" si="187"/>
        <v>AUG</v>
      </c>
      <c r="P2017" s="68">
        <f t="shared" si="188"/>
        <v>6</v>
      </c>
      <c r="Q2017" s="68">
        <f t="shared" si="189"/>
        <v>2026</v>
      </c>
      <c r="R2017" s="69">
        <f t="shared" si="190"/>
        <v>-187.67199074073869</v>
      </c>
      <c r="S2017" s="69">
        <f t="shared" si="191"/>
        <v>-182.48671296295652</v>
      </c>
      <c r="T2017" s="70" t="str">
        <f t="shared" si="192"/>
        <v>1-30 DAYS</v>
      </c>
      <c r="U2017" s="70" t="str">
        <f t="shared" si="192"/>
        <v>1-30 DAYS</v>
      </c>
    </row>
    <row r="2018" spans="1:21">
      <c r="A2018" s="63" t="str">
        <f>VLOOKUP(L2018,[1]Sheet1!$N:$P,3,0)</f>
        <v>M2 CABADBARAN</v>
      </c>
      <c r="B2018" s="66">
        <v>46235.486712962957</v>
      </c>
      <c r="C2018" s="66">
        <v>46240.671990740739</v>
      </c>
      <c r="D2018" s="67" t="s">
        <v>1476</v>
      </c>
      <c r="E2018" s="67" t="s">
        <v>1477</v>
      </c>
      <c r="F2018" s="1">
        <v>1</v>
      </c>
      <c r="G2018" s="63" t="str">
        <f>VLOOKUP(D2018,[2]MINDANAO!$B:$C,2,0)</f>
        <v>RAIDER150 FI BLADE</v>
      </c>
      <c r="H2018" s="67">
        <v>110446.43</v>
      </c>
      <c r="I2018" s="63" t="str">
        <f>VLOOKUP(L2018,'[3]NEW LEGEND 2026'!M:S,7,0)</f>
        <v>ULTIMATE</v>
      </c>
      <c r="J2018" s="67" t="s">
        <v>4903</v>
      </c>
      <c r="K2018" s="67" t="s">
        <v>4904</v>
      </c>
      <c r="L2018" s="67" t="s">
        <v>704</v>
      </c>
      <c r="M2018" s="63" t="str">
        <f>VLOOKUP(D2018,'[3]NEW LEGEND 2026'!G:I,3,0)</f>
        <v>SUZUKI</v>
      </c>
      <c r="N2018" s="63" t="str">
        <f>VLOOKUP(D2018,'[3]NEW LEGEND 2026'!G:J,4,0)</f>
        <v>GRAY/BLACK</v>
      </c>
      <c r="O2018" s="68" t="str">
        <f t="shared" si="187"/>
        <v>AUG</v>
      </c>
      <c r="P2018" s="68">
        <f t="shared" si="188"/>
        <v>6</v>
      </c>
      <c r="Q2018" s="68">
        <f t="shared" si="189"/>
        <v>2026</v>
      </c>
      <c r="R2018" s="69">
        <f t="shared" si="190"/>
        <v>-187.67199074073869</v>
      </c>
      <c r="S2018" s="69">
        <f t="shared" si="191"/>
        <v>-182.48671296295652</v>
      </c>
      <c r="T2018" s="70" t="str">
        <f t="shared" si="192"/>
        <v>1-30 DAYS</v>
      </c>
      <c r="U2018" s="70" t="str">
        <f t="shared" si="192"/>
        <v>1-30 DAYS</v>
      </c>
    </row>
    <row r="2019" spans="1:21">
      <c r="A2019" s="63" t="str">
        <f>VLOOKUP(L2019,[1]Sheet1!$N:$P,3,0)</f>
        <v>M2 CABADBARAN</v>
      </c>
      <c r="B2019" s="66">
        <v>46235.484085648153</v>
      </c>
      <c r="C2019" s="66">
        <v>46240.671990740739</v>
      </c>
      <c r="D2019" s="67" t="s">
        <v>3512</v>
      </c>
      <c r="E2019" s="67" t="s">
        <v>3513</v>
      </c>
      <c r="F2019" s="1">
        <v>1</v>
      </c>
      <c r="G2019" s="63" t="str">
        <f>VLOOKUP(D2019,[2]MINDANAO!$B:$C,2,0)</f>
        <v>CRF150</v>
      </c>
      <c r="H2019" s="67">
        <v>124883.93</v>
      </c>
      <c r="I2019" s="63" t="str">
        <f>VLOOKUP(L2019,'[3]NEW LEGEND 2026'!M:S,7,0)</f>
        <v>ULTIMATE</v>
      </c>
      <c r="J2019" s="67" t="s">
        <v>4905</v>
      </c>
      <c r="K2019" s="67" t="s">
        <v>4906</v>
      </c>
      <c r="L2019" s="67" t="s">
        <v>704</v>
      </c>
      <c r="M2019" s="63" t="str">
        <f>VLOOKUP(D2019,'[3]NEW LEGEND 2026'!G:I,3,0)</f>
        <v>HONDA</v>
      </c>
      <c r="N2019" s="63" t="str">
        <f>VLOOKUP(D2019,'[3]NEW LEGEND 2026'!G:J,4,0)</f>
        <v>RED</v>
      </c>
      <c r="O2019" s="68" t="str">
        <f t="shared" si="187"/>
        <v>AUG</v>
      </c>
      <c r="P2019" s="68">
        <f t="shared" si="188"/>
        <v>6</v>
      </c>
      <c r="Q2019" s="68">
        <f t="shared" si="189"/>
        <v>2026</v>
      </c>
      <c r="R2019" s="69">
        <f t="shared" si="190"/>
        <v>-187.67199074073869</v>
      </c>
      <c r="S2019" s="69">
        <f t="shared" si="191"/>
        <v>-182.48408564815327</v>
      </c>
      <c r="T2019" s="70" t="str">
        <f t="shared" si="192"/>
        <v>1-30 DAYS</v>
      </c>
      <c r="U2019" s="70" t="str">
        <f t="shared" si="192"/>
        <v>1-30 DAYS</v>
      </c>
    </row>
    <row r="2020" spans="1:21">
      <c r="A2020" s="63" t="str">
        <f>VLOOKUP(L2020,[1]Sheet1!$N:$P,3,0)</f>
        <v>M2 CABADBARAN</v>
      </c>
      <c r="B2020" s="66">
        <v>46235.484085648153</v>
      </c>
      <c r="C2020" s="66">
        <v>46240.671990740739</v>
      </c>
      <c r="D2020" s="67" t="s">
        <v>3512</v>
      </c>
      <c r="E2020" s="67" t="s">
        <v>3513</v>
      </c>
      <c r="F2020" s="1">
        <v>1</v>
      </c>
      <c r="G2020" s="63" t="str">
        <f>VLOOKUP(D2020,[2]MINDANAO!$B:$C,2,0)</f>
        <v>CRF150</v>
      </c>
      <c r="H2020" s="67">
        <v>124883.93</v>
      </c>
      <c r="I2020" s="63" t="str">
        <f>VLOOKUP(L2020,'[3]NEW LEGEND 2026'!M:S,7,0)</f>
        <v>ULTIMATE</v>
      </c>
      <c r="J2020" s="67" t="s">
        <v>4907</v>
      </c>
      <c r="K2020" s="67" t="s">
        <v>4908</v>
      </c>
      <c r="L2020" s="67" t="s">
        <v>704</v>
      </c>
      <c r="M2020" s="63" t="str">
        <f>VLOOKUP(D2020,'[3]NEW LEGEND 2026'!G:I,3,0)</f>
        <v>HONDA</v>
      </c>
      <c r="N2020" s="63" t="str">
        <f>VLOOKUP(D2020,'[3]NEW LEGEND 2026'!G:J,4,0)</f>
        <v>RED</v>
      </c>
      <c r="O2020" s="68" t="str">
        <f t="shared" si="187"/>
        <v>AUG</v>
      </c>
      <c r="P2020" s="68">
        <f t="shared" si="188"/>
        <v>6</v>
      </c>
      <c r="Q2020" s="68">
        <f t="shared" si="189"/>
        <v>2026</v>
      </c>
      <c r="R2020" s="69">
        <f t="shared" si="190"/>
        <v>-187.67199074073869</v>
      </c>
      <c r="S2020" s="69">
        <f t="shared" si="191"/>
        <v>-182.48408564815327</v>
      </c>
      <c r="T2020" s="70" t="str">
        <f t="shared" si="192"/>
        <v>1-30 DAYS</v>
      </c>
      <c r="U2020" s="70" t="str">
        <f t="shared" si="192"/>
        <v>1-30 DAYS</v>
      </c>
    </row>
    <row r="2021" spans="1:21">
      <c r="A2021" s="63" t="str">
        <f>VLOOKUP(L2021,[1]Sheet1!$N:$P,3,0)</f>
        <v>M1 HONDA MALUNGON</v>
      </c>
      <c r="B2021" s="66">
        <v>46238.573518518519</v>
      </c>
      <c r="C2021" s="66">
        <v>46240.688530092593</v>
      </c>
      <c r="D2021" s="67" t="s">
        <v>4503</v>
      </c>
      <c r="E2021" s="67" t="s">
        <v>4504</v>
      </c>
      <c r="F2021" s="1">
        <v>1</v>
      </c>
      <c r="G2021" s="63" t="str">
        <f>VLOOKUP(D2021,[2]MINDANAO!$B:$C,2,0)</f>
        <v>CLICK125 FI SE</v>
      </c>
      <c r="H2021" s="67">
        <v>84750</v>
      </c>
      <c r="I2021" s="63" t="str">
        <f>VLOOKUP(L2021,'[3]NEW LEGEND 2026'!M:S,7,0)</f>
        <v>HONDA</v>
      </c>
      <c r="J2021" s="67" t="s">
        <v>4909</v>
      </c>
      <c r="K2021" s="67" t="s">
        <v>4910</v>
      </c>
      <c r="L2021" s="67" t="s">
        <v>884</v>
      </c>
      <c r="M2021" s="63" t="str">
        <f>VLOOKUP(D2021,'[3]NEW LEGEND 2026'!G:I,3,0)</f>
        <v>HONDA</v>
      </c>
      <c r="N2021" s="63" t="str">
        <f>VLOOKUP(D2021,'[3]NEW LEGEND 2026'!G:J,4,0)</f>
        <v>GRAY</v>
      </c>
      <c r="O2021" s="68" t="str">
        <f t="shared" si="187"/>
        <v>AUG</v>
      </c>
      <c r="P2021" s="68">
        <f t="shared" si="188"/>
        <v>6</v>
      </c>
      <c r="Q2021" s="68">
        <f t="shared" si="189"/>
        <v>2026</v>
      </c>
      <c r="R2021" s="69">
        <f t="shared" si="190"/>
        <v>-187.68853009259328</v>
      </c>
      <c r="S2021" s="69">
        <f t="shared" si="191"/>
        <v>-185.57351851851854</v>
      </c>
      <c r="T2021" s="70" t="str">
        <f t="shared" si="192"/>
        <v>1-30 DAYS</v>
      </c>
      <c r="U2021" s="70" t="str">
        <f t="shared" si="192"/>
        <v>1-30 DAYS</v>
      </c>
    </row>
    <row r="2022" spans="1:21">
      <c r="A2022" s="63" t="str">
        <f>VLOOKUP(L2022,[1]Sheet1!$N:$P,3,0)</f>
        <v>M1 LAPASAN</v>
      </c>
      <c r="B2022" s="66">
        <v>46239.590752314813</v>
      </c>
      <c r="C2022" s="66">
        <v>46241.348020833328</v>
      </c>
      <c r="D2022" s="67" t="s">
        <v>1492</v>
      </c>
      <c r="E2022" s="67" t="s">
        <v>1493</v>
      </c>
      <c r="F2022" s="1">
        <v>1</v>
      </c>
      <c r="G2022" s="63" t="str">
        <f>VLOOKUP(D2022,[2]MINDANAO!$B:$C,2,0)</f>
        <v>BEAT FI PREM</v>
      </c>
      <c r="H2022" s="67">
        <v>72250</v>
      </c>
      <c r="I2022" s="63" t="str">
        <f>VLOOKUP(L2022,'[3]NEW LEGEND 2026'!M:S,7,0)</f>
        <v>MUTI</v>
      </c>
      <c r="J2022" s="67" t="s">
        <v>4911</v>
      </c>
      <c r="K2022" s="67" t="s">
        <v>4912</v>
      </c>
      <c r="L2022" s="67" t="s">
        <v>411</v>
      </c>
      <c r="M2022" s="63" t="str">
        <f>VLOOKUP(D2022,'[3]NEW LEGEND 2026'!G:I,3,0)</f>
        <v>HONDA</v>
      </c>
      <c r="N2022" s="63" t="str">
        <f>VLOOKUP(D2022,'[3]NEW LEGEND 2026'!G:J,4,0)</f>
        <v>SILVER</v>
      </c>
      <c r="O2022" s="68" t="str">
        <f t="shared" si="187"/>
        <v>AUG</v>
      </c>
      <c r="P2022" s="68">
        <f t="shared" si="188"/>
        <v>7</v>
      </c>
      <c r="Q2022" s="68">
        <f t="shared" si="189"/>
        <v>2026</v>
      </c>
      <c r="R2022" s="69">
        <f t="shared" si="190"/>
        <v>-188.34802083332761</v>
      </c>
      <c r="S2022" s="69">
        <f t="shared" si="191"/>
        <v>-186.59075231481256</v>
      </c>
      <c r="T2022" s="70" t="str">
        <f t="shared" si="192"/>
        <v>1-30 DAYS</v>
      </c>
      <c r="U2022" s="70" t="str">
        <f t="shared" si="192"/>
        <v>1-30 DAYS</v>
      </c>
    </row>
    <row r="2023" spans="1:21">
      <c r="A2023" s="63" t="str">
        <f>VLOOKUP(L2023,[1]Sheet1!$N:$P,3,0)</f>
        <v>M1 LAPASAN</v>
      </c>
      <c r="B2023" s="66">
        <v>46239.590752314813</v>
      </c>
      <c r="C2023" s="66">
        <v>46241.348020833328</v>
      </c>
      <c r="D2023" s="67" t="s">
        <v>3512</v>
      </c>
      <c r="E2023" s="67" t="s">
        <v>3513</v>
      </c>
      <c r="F2023" s="1">
        <v>1</v>
      </c>
      <c r="G2023" s="63" t="str">
        <f>VLOOKUP(D2023,[2]MINDANAO!$B:$C,2,0)</f>
        <v>CRF150</v>
      </c>
      <c r="H2023" s="67">
        <v>124883.93</v>
      </c>
      <c r="I2023" s="63" t="str">
        <f>VLOOKUP(L2023,'[3]NEW LEGEND 2026'!M:S,7,0)</f>
        <v>MUTI</v>
      </c>
      <c r="J2023" s="67" t="s">
        <v>4913</v>
      </c>
      <c r="K2023" s="67" t="s">
        <v>4914</v>
      </c>
      <c r="L2023" s="67" t="s">
        <v>411</v>
      </c>
      <c r="M2023" s="63" t="str">
        <f>VLOOKUP(D2023,'[3]NEW LEGEND 2026'!G:I,3,0)</f>
        <v>HONDA</v>
      </c>
      <c r="N2023" s="63" t="str">
        <f>VLOOKUP(D2023,'[3]NEW LEGEND 2026'!G:J,4,0)</f>
        <v>RED</v>
      </c>
      <c r="O2023" s="68" t="str">
        <f t="shared" si="187"/>
        <v>AUG</v>
      </c>
      <c r="P2023" s="68">
        <f t="shared" si="188"/>
        <v>7</v>
      </c>
      <c r="Q2023" s="68">
        <f t="shared" si="189"/>
        <v>2026</v>
      </c>
      <c r="R2023" s="69">
        <f t="shared" si="190"/>
        <v>-188.34802083332761</v>
      </c>
      <c r="S2023" s="69">
        <f t="shared" si="191"/>
        <v>-186.59075231481256</v>
      </c>
      <c r="T2023" s="70" t="str">
        <f t="shared" si="192"/>
        <v>1-30 DAYS</v>
      </c>
      <c r="U2023" s="70" t="str">
        <f t="shared" si="192"/>
        <v>1-30 DAYS</v>
      </c>
    </row>
    <row r="2024" spans="1:21">
      <c r="A2024" s="63" t="str">
        <f>VLOOKUP(L2024,[1]Sheet1!$N:$P,3,0)</f>
        <v>M1 LAPASAN</v>
      </c>
      <c r="B2024" s="66">
        <v>46237.477546296293</v>
      </c>
      <c r="C2024" s="66">
        <v>46241.348020833328</v>
      </c>
      <c r="D2024" s="67" t="s">
        <v>1894</v>
      </c>
      <c r="E2024" s="67" t="s">
        <v>1895</v>
      </c>
      <c r="F2024" s="1">
        <v>1</v>
      </c>
      <c r="G2024" s="63" t="str">
        <f>VLOOKUP(D2024,[2]MINDANAO!$B:$C,2,0)</f>
        <v>RAIDER150 FI BLADE</v>
      </c>
      <c r="H2024" s="67">
        <v>110446.43</v>
      </c>
      <c r="I2024" s="63" t="str">
        <f>VLOOKUP(L2024,'[3]NEW LEGEND 2026'!M:S,7,0)</f>
        <v>MUTI</v>
      </c>
      <c r="J2024" s="67" t="s">
        <v>4915</v>
      </c>
      <c r="K2024" s="67" t="s">
        <v>4916</v>
      </c>
      <c r="L2024" s="67" t="s">
        <v>411</v>
      </c>
      <c r="M2024" s="63" t="str">
        <f>VLOOKUP(D2024,'[3]NEW LEGEND 2026'!G:I,3,0)</f>
        <v>SUZUKI</v>
      </c>
      <c r="N2024" s="63" t="str">
        <f>VLOOKUP(D2024,'[3]NEW LEGEND 2026'!G:J,4,0)</f>
        <v>RED/BLACK</v>
      </c>
      <c r="O2024" s="68" t="str">
        <f t="shared" si="187"/>
        <v>AUG</v>
      </c>
      <c r="P2024" s="68">
        <f t="shared" si="188"/>
        <v>7</v>
      </c>
      <c r="Q2024" s="68">
        <f t="shared" si="189"/>
        <v>2026</v>
      </c>
      <c r="R2024" s="69">
        <f t="shared" si="190"/>
        <v>-188.34802083332761</v>
      </c>
      <c r="S2024" s="69">
        <f t="shared" si="191"/>
        <v>-184.47754629629344</v>
      </c>
      <c r="T2024" s="70" t="str">
        <f t="shared" si="192"/>
        <v>1-30 DAYS</v>
      </c>
      <c r="U2024" s="70" t="str">
        <f t="shared" si="192"/>
        <v>1-30 DAYS</v>
      </c>
    </row>
    <row r="2025" spans="1:21">
      <c r="A2025" s="63" t="str">
        <f>VLOOKUP(L2025,[1]Sheet1!$N:$P,3,0)</f>
        <v>M1 HONDA KORONADAL</v>
      </c>
      <c r="B2025" s="66">
        <v>46241.370937500003</v>
      </c>
      <c r="C2025" s="66">
        <v>46241.370937500003</v>
      </c>
      <c r="D2025" s="67" t="s">
        <v>2674</v>
      </c>
      <c r="E2025" s="67" t="s">
        <v>2675</v>
      </c>
      <c r="F2025" s="1">
        <v>1</v>
      </c>
      <c r="G2025" s="63" t="str">
        <f>VLOOKUP(D2025,[2]MINDANAO!$B:$C,2,0)</f>
        <v>CLICK125 FI SE</v>
      </c>
      <c r="H2025" s="67">
        <v>85394</v>
      </c>
      <c r="I2025" s="63" t="str">
        <f>VLOOKUP(L2025,'[3]NEW LEGEND 2026'!M:S,7,0)</f>
        <v>HONDA</v>
      </c>
      <c r="J2025" s="67" t="s">
        <v>4917</v>
      </c>
      <c r="K2025" s="67" t="s">
        <v>4918</v>
      </c>
      <c r="L2025" s="67" t="s">
        <v>1952</v>
      </c>
      <c r="M2025" s="63" t="str">
        <f>VLOOKUP(D2025,'[3]NEW LEGEND 2026'!G:I,3,0)</f>
        <v>HONDA</v>
      </c>
      <c r="N2025" s="63" t="str">
        <f>VLOOKUP(D2025,'[3]NEW LEGEND 2026'!G:J,4,0)</f>
        <v>BROWN</v>
      </c>
      <c r="O2025" s="68" t="str">
        <f t="shared" si="187"/>
        <v>AUG</v>
      </c>
      <c r="P2025" s="68">
        <f t="shared" si="188"/>
        <v>7</v>
      </c>
      <c r="Q2025" s="68">
        <f t="shared" si="189"/>
        <v>2026</v>
      </c>
      <c r="R2025" s="69">
        <f t="shared" si="190"/>
        <v>-188.37093750000349</v>
      </c>
      <c r="S2025" s="69">
        <f t="shared" si="191"/>
        <v>-188.37093750000349</v>
      </c>
      <c r="T2025" s="70" t="str">
        <f t="shared" si="192"/>
        <v>1-30 DAYS</v>
      </c>
      <c r="U2025" s="70" t="str">
        <f t="shared" si="192"/>
        <v>1-30 DAYS</v>
      </c>
    </row>
    <row r="2026" spans="1:21">
      <c r="A2026" s="63" t="str">
        <f>VLOOKUP(L2026,[1]Sheet1!$N:$P,3,0)</f>
        <v>M1 HONDA KORONADAL</v>
      </c>
      <c r="B2026" s="66">
        <v>46241.370937500003</v>
      </c>
      <c r="C2026" s="66">
        <v>46241.370937500003</v>
      </c>
      <c r="D2026" s="67" t="s">
        <v>2674</v>
      </c>
      <c r="E2026" s="67" t="s">
        <v>2675</v>
      </c>
      <c r="F2026" s="1">
        <v>1</v>
      </c>
      <c r="G2026" s="63" t="str">
        <f>VLOOKUP(D2026,[2]MINDANAO!$B:$C,2,0)</f>
        <v>CLICK125 FI SE</v>
      </c>
      <c r="H2026" s="67">
        <v>85394</v>
      </c>
      <c r="I2026" s="63" t="str">
        <f>VLOOKUP(L2026,'[3]NEW LEGEND 2026'!M:S,7,0)</f>
        <v>HONDA</v>
      </c>
      <c r="J2026" s="67" t="s">
        <v>4919</v>
      </c>
      <c r="K2026" s="67" t="s">
        <v>4920</v>
      </c>
      <c r="L2026" s="67" t="s">
        <v>1952</v>
      </c>
      <c r="M2026" s="63" t="str">
        <f>VLOOKUP(D2026,'[3]NEW LEGEND 2026'!G:I,3,0)</f>
        <v>HONDA</v>
      </c>
      <c r="N2026" s="63" t="str">
        <f>VLOOKUP(D2026,'[3]NEW LEGEND 2026'!G:J,4,0)</f>
        <v>BROWN</v>
      </c>
      <c r="O2026" s="68" t="str">
        <f t="shared" si="187"/>
        <v>AUG</v>
      </c>
      <c r="P2026" s="68">
        <f t="shared" si="188"/>
        <v>7</v>
      </c>
      <c r="Q2026" s="68">
        <f t="shared" si="189"/>
        <v>2026</v>
      </c>
      <c r="R2026" s="69">
        <f t="shared" si="190"/>
        <v>-188.37093750000349</v>
      </c>
      <c r="S2026" s="69">
        <f t="shared" si="191"/>
        <v>-188.37093750000349</v>
      </c>
      <c r="T2026" s="70" t="str">
        <f t="shared" si="192"/>
        <v>1-30 DAYS</v>
      </c>
      <c r="U2026" s="70" t="str">
        <f t="shared" si="192"/>
        <v>1-30 DAYS</v>
      </c>
    </row>
    <row r="2027" spans="1:21">
      <c r="A2027" s="63" t="str">
        <f>VLOOKUP(L2027,[1]Sheet1!$N:$P,3,0)</f>
        <v>M1 HONDA KORONADAL</v>
      </c>
      <c r="B2027" s="66">
        <v>46241.370937500003</v>
      </c>
      <c r="C2027" s="66">
        <v>46241.370937500003</v>
      </c>
      <c r="D2027" s="67" t="s">
        <v>2674</v>
      </c>
      <c r="E2027" s="67" t="s">
        <v>2675</v>
      </c>
      <c r="F2027" s="1">
        <v>1</v>
      </c>
      <c r="G2027" s="63" t="str">
        <f>VLOOKUP(D2027,[2]MINDANAO!$B:$C,2,0)</f>
        <v>CLICK125 FI SE</v>
      </c>
      <c r="H2027" s="67">
        <v>85394</v>
      </c>
      <c r="I2027" s="63" t="str">
        <f>VLOOKUP(L2027,'[3]NEW LEGEND 2026'!M:S,7,0)</f>
        <v>HONDA</v>
      </c>
      <c r="J2027" s="67" t="s">
        <v>4921</v>
      </c>
      <c r="K2027" s="67" t="s">
        <v>4922</v>
      </c>
      <c r="L2027" s="67" t="s">
        <v>1952</v>
      </c>
      <c r="M2027" s="63" t="str">
        <f>VLOOKUP(D2027,'[3]NEW LEGEND 2026'!G:I,3,0)</f>
        <v>HONDA</v>
      </c>
      <c r="N2027" s="63" t="str">
        <f>VLOOKUP(D2027,'[3]NEW LEGEND 2026'!G:J,4,0)</f>
        <v>BROWN</v>
      </c>
      <c r="O2027" s="68" t="str">
        <f t="shared" si="187"/>
        <v>AUG</v>
      </c>
      <c r="P2027" s="68">
        <f t="shared" si="188"/>
        <v>7</v>
      </c>
      <c r="Q2027" s="68">
        <f t="shared" si="189"/>
        <v>2026</v>
      </c>
      <c r="R2027" s="69">
        <f t="shared" si="190"/>
        <v>-188.37093750000349</v>
      </c>
      <c r="S2027" s="69">
        <f t="shared" si="191"/>
        <v>-188.37093750000349</v>
      </c>
      <c r="T2027" s="70" t="str">
        <f t="shared" si="192"/>
        <v>1-30 DAYS</v>
      </c>
      <c r="U2027" s="70" t="str">
        <f t="shared" si="192"/>
        <v>1-30 DAYS</v>
      </c>
    </row>
    <row r="2028" spans="1:21">
      <c r="A2028" s="63" t="str">
        <f>VLOOKUP(L2028,[1]Sheet1!$N:$P,3,0)</f>
        <v>M1 HONDA KORONADAL</v>
      </c>
      <c r="B2028" s="66">
        <v>46241.370937500003</v>
      </c>
      <c r="C2028" s="66">
        <v>46241.370937500003</v>
      </c>
      <c r="D2028" s="67" t="s">
        <v>604</v>
      </c>
      <c r="E2028" s="67" t="s">
        <v>605</v>
      </c>
      <c r="F2028" s="1">
        <v>1</v>
      </c>
      <c r="G2028" s="63" t="str">
        <f>VLOOKUP(D2028,[2]MINDANAO!$B:$C,2,0)</f>
        <v>XRM OFFROAD FI(DSX)</v>
      </c>
      <c r="H2028" s="67">
        <v>72378</v>
      </c>
      <c r="I2028" s="63" t="str">
        <f>VLOOKUP(L2028,'[3]NEW LEGEND 2026'!M:S,7,0)</f>
        <v>HONDA</v>
      </c>
      <c r="J2028" s="67" t="s">
        <v>4923</v>
      </c>
      <c r="K2028" s="67" t="s">
        <v>4924</v>
      </c>
      <c r="L2028" s="67" t="s">
        <v>1952</v>
      </c>
      <c r="M2028" s="63" t="str">
        <f>VLOOKUP(D2028,'[3]NEW LEGEND 2026'!G:I,3,0)</f>
        <v>HONDA</v>
      </c>
      <c r="N2028" s="63" t="str">
        <f>VLOOKUP(D2028,'[3]NEW LEGEND 2026'!G:J,4,0)</f>
        <v>WHITE/BLUE</v>
      </c>
      <c r="O2028" s="68" t="str">
        <f t="shared" si="187"/>
        <v>AUG</v>
      </c>
      <c r="P2028" s="68">
        <f t="shared" si="188"/>
        <v>7</v>
      </c>
      <c r="Q2028" s="68">
        <f t="shared" si="189"/>
        <v>2026</v>
      </c>
      <c r="R2028" s="69">
        <f t="shared" si="190"/>
        <v>-188.37093750000349</v>
      </c>
      <c r="S2028" s="69">
        <f t="shared" si="191"/>
        <v>-188.37093750000349</v>
      </c>
      <c r="T2028" s="70" t="str">
        <f t="shared" si="192"/>
        <v>1-30 DAYS</v>
      </c>
      <c r="U2028" s="70" t="str">
        <f t="shared" si="192"/>
        <v>1-30 DAYS</v>
      </c>
    </row>
    <row r="2029" spans="1:21">
      <c r="A2029" s="63" t="str">
        <f>VLOOKUP(L2029,[1]Sheet1!$N:$P,3,0)</f>
        <v>M1 HONDA KORONADAL</v>
      </c>
      <c r="B2029" s="66">
        <v>46241.370937500003</v>
      </c>
      <c r="C2029" s="66">
        <v>46241.370937500003</v>
      </c>
      <c r="D2029" s="67" t="s">
        <v>604</v>
      </c>
      <c r="E2029" s="67" t="s">
        <v>605</v>
      </c>
      <c r="F2029" s="1">
        <v>1</v>
      </c>
      <c r="G2029" s="63" t="str">
        <f>VLOOKUP(D2029,[2]MINDANAO!$B:$C,2,0)</f>
        <v>XRM OFFROAD FI(DSX)</v>
      </c>
      <c r="H2029" s="67">
        <v>72378</v>
      </c>
      <c r="I2029" s="63" t="str">
        <f>VLOOKUP(L2029,'[3]NEW LEGEND 2026'!M:S,7,0)</f>
        <v>HONDA</v>
      </c>
      <c r="J2029" s="67" t="s">
        <v>4925</v>
      </c>
      <c r="K2029" s="67" t="s">
        <v>4926</v>
      </c>
      <c r="L2029" s="67" t="s">
        <v>1952</v>
      </c>
      <c r="M2029" s="63" t="str">
        <f>VLOOKUP(D2029,'[3]NEW LEGEND 2026'!G:I,3,0)</f>
        <v>HONDA</v>
      </c>
      <c r="N2029" s="63" t="str">
        <f>VLOOKUP(D2029,'[3]NEW LEGEND 2026'!G:J,4,0)</f>
        <v>WHITE/BLUE</v>
      </c>
      <c r="O2029" s="68" t="str">
        <f t="shared" si="187"/>
        <v>AUG</v>
      </c>
      <c r="P2029" s="68">
        <f t="shared" si="188"/>
        <v>7</v>
      </c>
      <c r="Q2029" s="68">
        <f t="shared" si="189"/>
        <v>2026</v>
      </c>
      <c r="R2029" s="69">
        <f t="shared" si="190"/>
        <v>-188.37093750000349</v>
      </c>
      <c r="S2029" s="69">
        <f t="shared" si="191"/>
        <v>-188.37093750000349</v>
      </c>
      <c r="T2029" s="70" t="str">
        <f t="shared" si="192"/>
        <v>1-30 DAYS</v>
      </c>
      <c r="U2029" s="70" t="str">
        <f t="shared" si="192"/>
        <v>1-30 DAYS</v>
      </c>
    </row>
    <row r="2030" spans="1:21">
      <c r="A2030" s="63" t="str">
        <f>VLOOKUP(L2030,[1]Sheet1!$N:$P,3,0)</f>
        <v>M1 HONDA KORONADAL</v>
      </c>
      <c r="B2030" s="66">
        <v>46241.370937500003</v>
      </c>
      <c r="C2030" s="66">
        <v>46241.370937500003</v>
      </c>
      <c r="D2030" s="67" t="s">
        <v>604</v>
      </c>
      <c r="E2030" s="67" t="s">
        <v>605</v>
      </c>
      <c r="F2030" s="1">
        <v>1</v>
      </c>
      <c r="G2030" s="63" t="str">
        <f>VLOOKUP(D2030,[2]MINDANAO!$B:$C,2,0)</f>
        <v>XRM OFFROAD FI(DSX)</v>
      </c>
      <c r="H2030" s="67">
        <v>72378</v>
      </c>
      <c r="I2030" s="63" t="str">
        <f>VLOOKUP(L2030,'[3]NEW LEGEND 2026'!M:S,7,0)</f>
        <v>HONDA</v>
      </c>
      <c r="J2030" s="67" t="s">
        <v>4927</v>
      </c>
      <c r="K2030" s="67" t="s">
        <v>4928</v>
      </c>
      <c r="L2030" s="67" t="s">
        <v>1952</v>
      </c>
      <c r="M2030" s="63" t="str">
        <f>VLOOKUP(D2030,'[3]NEW LEGEND 2026'!G:I,3,0)</f>
        <v>HONDA</v>
      </c>
      <c r="N2030" s="63" t="str">
        <f>VLOOKUP(D2030,'[3]NEW LEGEND 2026'!G:J,4,0)</f>
        <v>WHITE/BLUE</v>
      </c>
      <c r="O2030" s="68" t="str">
        <f t="shared" si="187"/>
        <v>AUG</v>
      </c>
      <c r="P2030" s="68">
        <f t="shared" si="188"/>
        <v>7</v>
      </c>
      <c r="Q2030" s="68">
        <f t="shared" si="189"/>
        <v>2026</v>
      </c>
      <c r="R2030" s="69">
        <f t="shared" si="190"/>
        <v>-188.37093750000349</v>
      </c>
      <c r="S2030" s="69">
        <f t="shared" si="191"/>
        <v>-188.37093750000349</v>
      </c>
      <c r="T2030" s="70" t="str">
        <f t="shared" si="192"/>
        <v>1-30 DAYS</v>
      </c>
      <c r="U2030" s="70" t="str">
        <f t="shared" si="192"/>
        <v>1-30 DAYS</v>
      </c>
    </row>
    <row r="2031" spans="1:21">
      <c r="A2031" s="63" t="str">
        <f>VLOOKUP(L2031,[1]Sheet1!$N:$P,3,0)</f>
        <v>M1 HONDA KORONADAL</v>
      </c>
      <c r="B2031" s="66">
        <v>46241.370937500003</v>
      </c>
      <c r="C2031" s="66">
        <v>46241.370937500003</v>
      </c>
      <c r="D2031" s="67" t="s">
        <v>604</v>
      </c>
      <c r="E2031" s="67" t="s">
        <v>605</v>
      </c>
      <c r="F2031" s="1">
        <v>1</v>
      </c>
      <c r="G2031" s="63" t="str">
        <f>VLOOKUP(D2031,[2]MINDANAO!$B:$C,2,0)</f>
        <v>XRM OFFROAD FI(DSX)</v>
      </c>
      <c r="H2031" s="67">
        <v>72378</v>
      </c>
      <c r="I2031" s="63" t="str">
        <f>VLOOKUP(L2031,'[3]NEW LEGEND 2026'!M:S,7,0)</f>
        <v>HONDA</v>
      </c>
      <c r="J2031" s="67" t="s">
        <v>4929</v>
      </c>
      <c r="K2031" s="67" t="s">
        <v>4930</v>
      </c>
      <c r="L2031" s="67" t="s">
        <v>1952</v>
      </c>
      <c r="M2031" s="63" t="str">
        <f>VLOOKUP(D2031,'[3]NEW LEGEND 2026'!G:I,3,0)</f>
        <v>HONDA</v>
      </c>
      <c r="N2031" s="63" t="str">
        <f>VLOOKUP(D2031,'[3]NEW LEGEND 2026'!G:J,4,0)</f>
        <v>WHITE/BLUE</v>
      </c>
      <c r="O2031" s="68" t="str">
        <f t="shared" si="187"/>
        <v>AUG</v>
      </c>
      <c r="P2031" s="68">
        <f t="shared" si="188"/>
        <v>7</v>
      </c>
      <c r="Q2031" s="68">
        <f t="shared" si="189"/>
        <v>2026</v>
      </c>
      <c r="R2031" s="69">
        <f t="shared" si="190"/>
        <v>-188.37093750000349</v>
      </c>
      <c r="S2031" s="69">
        <f t="shared" si="191"/>
        <v>-188.37093750000349</v>
      </c>
      <c r="T2031" s="70" t="str">
        <f t="shared" si="192"/>
        <v>1-30 DAYS</v>
      </c>
      <c r="U2031" s="70" t="str">
        <f t="shared" si="192"/>
        <v>1-30 DAYS</v>
      </c>
    </row>
    <row r="2032" spans="1:21">
      <c r="A2032" s="63" t="str">
        <f>VLOOKUP(L2032,[1]Sheet1!$N:$P,3,0)</f>
        <v>M2 BATANGAS</v>
      </c>
      <c r="B2032" s="66">
        <v>46241.411793981482</v>
      </c>
      <c r="C2032" s="66">
        <v>46241.411793981482</v>
      </c>
      <c r="D2032" s="67" t="s">
        <v>966</v>
      </c>
      <c r="E2032" s="67" t="s">
        <v>967</v>
      </c>
      <c r="F2032" s="1">
        <v>1</v>
      </c>
      <c r="G2032" s="63" t="str">
        <f>VLOOKUP(D2032,[2]MINDANAO!$B:$C,2,0)</f>
        <v>TMX150 SUPREMO</v>
      </c>
      <c r="H2032" s="67">
        <v>76598</v>
      </c>
      <c r="I2032" s="63" t="str">
        <f>VLOOKUP(L2032,'[3]NEW LEGEND 2026'!M:S,7,0)</f>
        <v>ULTIMATE</v>
      </c>
      <c r="J2032" s="67" t="s">
        <v>4931</v>
      </c>
      <c r="K2032" s="67" t="s">
        <v>4932</v>
      </c>
      <c r="L2032" s="67" t="s">
        <v>1094</v>
      </c>
      <c r="M2032" s="63" t="str">
        <f>VLOOKUP(D2032,'[3]NEW LEGEND 2026'!G:I,3,0)</f>
        <v>HONDA</v>
      </c>
      <c r="N2032" s="63" t="str">
        <f>VLOOKUP(D2032,'[3]NEW LEGEND 2026'!G:J,4,0)</f>
        <v>RED</v>
      </c>
      <c r="O2032" s="68" t="str">
        <f t="shared" si="187"/>
        <v>AUG</v>
      </c>
      <c r="P2032" s="68">
        <f t="shared" si="188"/>
        <v>7</v>
      </c>
      <c r="Q2032" s="68">
        <f t="shared" si="189"/>
        <v>2026</v>
      </c>
      <c r="R2032" s="69">
        <f t="shared" si="190"/>
        <v>-188.41179398148233</v>
      </c>
      <c r="S2032" s="69">
        <f t="shared" si="191"/>
        <v>-188.41179398148233</v>
      </c>
      <c r="T2032" s="70" t="str">
        <f t="shared" si="192"/>
        <v>1-30 DAYS</v>
      </c>
      <c r="U2032" s="70" t="str">
        <f t="shared" si="192"/>
        <v>1-30 DAYS</v>
      </c>
    </row>
    <row r="2033" spans="1:21">
      <c r="A2033" s="63" t="str">
        <f>VLOOKUP(L2033,[1]Sheet1!$N:$P,3,0)</f>
        <v>M2 BATANGAS</v>
      </c>
      <c r="B2033" s="66">
        <v>46241.411793981482</v>
      </c>
      <c r="C2033" s="66">
        <v>46241.411793981482</v>
      </c>
      <c r="D2033" s="67" t="s">
        <v>966</v>
      </c>
      <c r="E2033" s="67" t="s">
        <v>967</v>
      </c>
      <c r="F2033" s="1">
        <v>1</v>
      </c>
      <c r="G2033" s="63" t="str">
        <f>VLOOKUP(D2033,[2]MINDANAO!$B:$C,2,0)</f>
        <v>TMX150 SUPREMO</v>
      </c>
      <c r="H2033" s="67">
        <v>76598</v>
      </c>
      <c r="I2033" s="63" t="str">
        <f>VLOOKUP(L2033,'[3]NEW LEGEND 2026'!M:S,7,0)</f>
        <v>ULTIMATE</v>
      </c>
      <c r="J2033" s="67" t="s">
        <v>4933</v>
      </c>
      <c r="K2033" s="67" t="s">
        <v>4934</v>
      </c>
      <c r="L2033" s="67" t="s">
        <v>1094</v>
      </c>
      <c r="M2033" s="63" t="str">
        <f>VLOOKUP(D2033,'[3]NEW LEGEND 2026'!G:I,3,0)</f>
        <v>HONDA</v>
      </c>
      <c r="N2033" s="63" t="str">
        <f>VLOOKUP(D2033,'[3]NEW LEGEND 2026'!G:J,4,0)</f>
        <v>RED</v>
      </c>
      <c r="O2033" s="68" t="str">
        <f t="shared" si="187"/>
        <v>AUG</v>
      </c>
      <c r="P2033" s="68">
        <f t="shared" si="188"/>
        <v>7</v>
      </c>
      <c r="Q2033" s="68">
        <f t="shared" si="189"/>
        <v>2026</v>
      </c>
      <c r="R2033" s="69">
        <f t="shared" si="190"/>
        <v>-188.41179398148233</v>
      </c>
      <c r="S2033" s="69">
        <f t="shared" si="191"/>
        <v>-188.41179398148233</v>
      </c>
      <c r="T2033" s="70" t="str">
        <f t="shared" si="192"/>
        <v>1-30 DAYS</v>
      </c>
      <c r="U2033" s="70" t="str">
        <f t="shared" si="192"/>
        <v>1-30 DAYS</v>
      </c>
    </row>
    <row r="2034" spans="1:21">
      <c r="A2034" s="63" t="str">
        <f>VLOOKUP(L2034,[1]Sheet1!$N:$P,3,0)</f>
        <v>M2 BATANGAS</v>
      </c>
      <c r="B2034" s="66">
        <v>46241.411793981482</v>
      </c>
      <c r="C2034" s="66">
        <v>46241.411793981482</v>
      </c>
      <c r="D2034" s="67" t="s">
        <v>966</v>
      </c>
      <c r="E2034" s="67" t="s">
        <v>967</v>
      </c>
      <c r="F2034" s="1">
        <v>1</v>
      </c>
      <c r="G2034" s="63" t="str">
        <f>VLOOKUP(D2034,[2]MINDANAO!$B:$C,2,0)</f>
        <v>TMX150 SUPREMO</v>
      </c>
      <c r="H2034" s="67">
        <v>76598</v>
      </c>
      <c r="I2034" s="63" t="str">
        <f>VLOOKUP(L2034,'[3]NEW LEGEND 2026'!M:S,7,0)</f>
        <v>ULTIMATE</v>
      </c>
      <c r="J2034" s="67" t="s">
        <v>4935</v>
      </c>
      <c r="K2034" s="67" t="s">
        <v>4936</v>
      </c>
      <c r="L2034" s="67" t="s">
        <v>1094</v>
      </c>
      <c r="M2034" s="63" t="str">
        <f>VLOOKUP(D2034,'[3]NEW LEGEND 2026'!G:I,3,0)</f>
        <v>HONDA</v>
      </c>
      <c r="N2034" s="63" t="str">
        <f>VLOOKUP(D2034,'[3]NEW LEGEND 2026'!G:J,4,0)</f>
        <v>RED</v>
      </c>
      <c r="O2034" s="68" t="str">
        <f t="shared" si="187"/>
        <v>AUG</v>
      </c>
      <c r="P2034" s="68">
        <f t="shared" si="188"/>
        <v>7</v>
      </c>
      <c r="Q2034" s="68">
        <f t="shared" si="189"/>
        <v>2026</v>
      </c>
      <c r="R2034" s="69">
        <f t="shared" si="190"/>
        <v>-188.41179398148233</v>
      </c>
      <c r="S2034" s="69">
        <f t="shared" si="191"/>
        <v>-188.41179398148233</v>
      </c>
      <c r="T2034" s="70" t="str">
        <f t="shared" si="192"/>
        <v>1-30 DAYS</v>
      </c>
      <c r="U2034" s="70" t="str">
        <f t="shared" si="192"/>
        <v>1-30 DAYS</v>
      </c>
    </row>
    <row r="2035" spans="1:21">
      <c r="A2035" s="63" t="str">
        <f>VLOOKUP(L2035,[1]Sheet1!$N:$P,3,0)</f>
        <v>M1 KIDAPAWAN</v>
      </c>
      <c r="B2035" s="66">
        <v>46241.426770833343</v>
      </c>
      <c r="C2035" s="66">
        <v>46241.426759259259</v>
      </c>
      <c r="D2035" s="67" t="s">
        <v>663</v>
      </c>
      <c r="E2035" s="67" t="s">
        <v>664</v>
      </c>
      <c r="F2035" s="1">
        <v>1</v>
      </c>
      <c r="G2035" s="63" t="str">
        <f>VLOOKUP(D2035,[2]MINDANAO!$B:$C,2,0)</f>
        <v>CT125</v>
      </c>
      <c r="H2035" s="67">
        <v>58118</v>
      </c>
      <c r="I2035" s="63" t="str">
        <f>VLOOKUP(L2035,'[3]NEW LEGEND 2026'!M:S,7,0)</f>
        <v>MUTI</v>
      </c>
      <c r="J2035" s="67" t="s">
        <v>4937</v>
      </c>
      <c r="K2035" s="67" t="s">
        <v>4938</v>
      </c>
      <c r="L2035" s="67" t="s">
        <v>503</v>
      </c>
      <c r="M2035" s="63" t="str">
        <f>VLOOKUP(D2035,'[3]NEW LEGEND 2026'!G:I,3,0)</f>
        <v>KAWASAKI</v>
      </c>
      <c r="N2035" s="63" t="str">
        <f>VLOOKUP(D2035,'[3]NEW LEGEND 2026'!G:J,4,0)</f>
        <v>BLACK/RED</v>
      </c>
      <c r="O2035" s="68" t="str">
        <f t="shared" si="187"/>
        <v>AUG</v>
      </c>
      <c r="P2035" s="68">
        <f t="shared" si="188"/>
        <v>7</v>
      </c>
      <c r="Q2035" s="68">
        <f t="shared" si="189"/>
        <v>2026</v>
      </c>
      <c r="R2035" s="69">
        <f t="shared" si="190"/>
        <v>-188.42675925925869</v>
      </c>
      <c r="S2035" s="69">
        <f t="shared" si="191"/>
        <v>-188.42677083334274</v>
      </c>
      <c r="T2035" s="70" t="str">
        <f t="shared" si="192"/>
        <v>1-30 DAYS</v>
      </c>
      <c r="U2035" s="70" t="str">
        <f t="shared" si="192"/>
        <v>1-30 DAYS</v>
      </c>
    </row>
    <row r="2036" spans="1:21">
      <c r="A2036" s="63" t="str">
        <f>VLOOKUP(L2036,[1]Sheet1!$N:$P,3,0)</f>
        <v>M1 KIDAPAWAN</v>
      </c>
      <c r="B2036" s="66">
        <v>46241.426770833343</v>
      </c>
      <c r="C2036" s="66">
        <v>46241.426759259259</v>
      </c>
      <c r="D2036" s="67" t="s">
        <v>663</v>
      </c>
      <c r="E2036" s="67" t="s">
        <v>664</v>
      </c>
      <c r="F2036" s="1">
        <v>1</v>
      </c>
      <c r="G2036" s="63" t="str">
        <f>VLOOKUP(D2036,[2]MINDANAO!$B:$C,2,0)</f>
        <v>CT125</v>
      </c>
      <c r="H2036" s="67">
        <v>58118</v>
      </c>
      <c r="I2036" s="63" t="str">
        <f>VLOOKUP(L2036,'[3]NEW LEGEND 2026'!M:S,7,0)</f>
        <v>MUTI</v>
      </c>
      <c r="J2036" s="67" t="s">
        <v>4939</v>
      </c>
      <c r="K2036" s="67" t="s">
        <v>4940</v>
      </c>
      <c r="L2036" s="67" t="s">
        <v>503</v>
      </c>
      <c r="M2036" s="63" t="str">
        <f>VLOOKUP(D2036,'[3]NEW LEGEND 2026'!G:I,3,0)</f>
        <v>KAWASAKI</v>
      </c>
      <c r="N2036" s="63" t="str">
        <f>VLOOKUP(D2036,'[3]NEW LEGEND 2026'!G:J,4,0)</f>
        <v>BLACK/RED</v>
      </c>
      <c r="O2036" s="68" t="str">
        <f t="shared" si="187"/>
        <v>AUG</v>
      </c>
      <c r="P2036" s="68">
        <f t="shared" si="188"/>
        <v>7</v>
      </c>
      <c r="Q2036" s="68">
        <f t="shared" si="189"/>
        <v>2026</v>
      </c>
      <c r="R2036" s="69">
        <f t="shared" si="190"/>
        <v>-188.42675925925869</v>
      </c>
      <c r="S2036" s="69">
        <f t="shared" si="191"/>
        <v>-188.42677083334274</v>
      </c>
      <c r="T2036" s="70" t="str">
        <f t="shared" si="192"/>
        <v>1-30 DAYS</v>
      </c>
      <c r="U2036" s="70" t="str">
        <f t="shared" si="192"/>
        <v>1-30 DAYS</v>
      </c>
    </row>
    <row r="2037" spans="1:21">
      <c r="A2037" s="63" t="str">
        <f>VLOOKUP(L2037,[1]Sheet1!$N:$P,3,0)</f>
        <v>M1 KIDAPAWAN</v>
      </c>
      <c r="B2037" s="66">
        <v>46241.426770833343</v>
      </c>
      <c r="C2037" s="66">
        <v>46241.426759259259</v>
      </c>
      <c r="D2037" s="67" t="s">
        <v>663</v>
      </c>
      <c r="E2037" s="67" t="s">
        <v>664</v>
      </c>
      <c r="F2037" s="1">
        <v>1</v>
      </c>
      <c r="G2037" s="63" t="str">
        <f>VLOOKUP(D2037,[2]MINDANAO!$B:$C,2,0)</f>
        <v>CT125</v>
      </c>
      <c r="H2037" s="67">
        <v>58118</v>
      </c>
      <c r="I2037" s="63" t="str">
        <f>VLOOKUP(L2037,'[3]NEW LEGEND 2026'!M:S,7,0)</f>
        <v>MUTI</v>
      </c>
      <c r="J2037" s="67" t="s">
        <v>4941</v>
      </c>
      <c r="K2037" s="67" t="s">
        <v>4942</v>
      </c>
      <c r="L2037" s="67" t="s">
        <v>503</v>
      </c>
      <c r="M2037" s="63" t="str">
        <f>VLOOKUP(D2037,'[3]NEW LEGEND 2026'!G:I,3,0)</f>
        <v>KAWASAKI</v>
      </c>
      <c r="N2037" s="63" t="str">
        <f>VLOOKUP(D2037,'[3]NEW LEGEND 2026'!G:J,4,0)</f>
        <v>BLACK/RED</v>
      </c>
      <c r="O2037" s="68" t="str">
        <f t="shared" si="187"/>
        <v>AUG</v>
      </c>
      <c r="P2037" s="68">
        <f t="shared" si="188"/>
        <v>7</v>
      </c>
      <c r="Q2037" s="68">
        <f t="shared" si="189"/>
        <v>2026</v>
      </c>
      <c r="R2037" s="69">
        <f t="shared" si="190"/>
        <v>-188.42675925925869</v>
      </c>
      <c r="S2037" s="69">
        <f t="shared" si="191"/>
        <v>-188.42677083334274</v>
      </c>
      <c r="T2037" s="70" t="str">
        <f t="shared" si="192"/>
        <v>1-30 DAYS</v>
      </c>
      <c r="U2037" s="70" t="str">
        <f t="shared" si="192"/>
        <v>1-30 DAYS</v>
      </c>
    </row>
    <row r="2038" spans="1:21">
      <c r="A2038" s="63" t="str">
        <f>VLOOKUP(L2038,[1]Sheet1!$N:$P,3,0)</f>
        <v>M1 KIDAPAWAN</v>
      </c>
      <c r="B2038" s="66">
        <v>46241.426770833343</v>
      </c>
      <c r="C2038" s="66">
        <v>46241.426759259259</v>
      </c>
      <c r="D2038" s="67" t="s">
        <v>663</v>
      </c>
      <c r="E2038" s="67" t="s">
        <v>664</v>
      </c>
      <c r="F2038" s="1">
        <v>1</v>
      </c>
      <c r="G2038" s="63" t="str">
        <f>VLOOKUP(D2038,[2]MINDANAO!$B:$C,2,0)</f>
        <v>CT125</v>
      </c>
      <c r="H2038" s="67">
        <v>58118</v>
      </c>
      <c r="I2038" s="63" t="str">
        <f>VLOOKUP(L2038,'[3]NEW LEGEND 2026'!M:S,7,0)</f>
        <v>MUTI</v>
      </c>
      <c r="J2038" s="67" t="s">
        <v>4943</v>
      </c>
      <c r="K2038" s="67" t="s">
        <v>4944</v>
      </c>
      <c r="L2038" s="67" t="s">
        <v>503</v>
      </c>
      <c r="M2038" s="63" t="str">
        <f>VLOOKUP(D2038,'[3]NEW LEGEND 2026'!G:I,3,0)</f>
        <v>KAWASAKI</v>
      </c>
      <c r="N2038" s="63" t="str">
        <f>VLOOKUP(D2038,'[3]NEW LEGEND 2026'!G:J,4,0)</f>
        <v>BLACK/RED</v>
      </c>
      <c r="O2038" s="68" t="str">
        <f t="shared" si="187"/>
        <v>AUG</v>
      </c>
      <c r="P2038" s="68">
        <f t="shared" si="188"/>
        <v>7</v>
      </c>
      <c r="Q2038" s="68">
        <f t="shared" si="189"/>
        <v>2026</v>
      </c>
      <c r="R2038" s="69">
        <f t="shared" si="190"/>
        <v>-188.42675925925869</v>
      </c>
      <c r="S2038" s="69">
        <f t="shared" si="191"/>
        <v>-188.42677083334274</v>
      </c>
      <c r="T2038" s="70" t="str">
        <f t="shared" si="192"/>
        <v>1-30 DAYS</v>
      </c>
      <c r="U2038" s="70" t="str">
        <f t="shared" si="192"/>
        <v>1-30 DAYS</v>
      </c>
    </row>
    <row r="2039" spans="1:21">
      <c r="A2039" s="63" t="str">
        <f>VLOOKUP(L2039,[1]Sheet1!$N:$P,3,0)</f>
        <v>M1 KIDAPAWAN</v>
      </c>
      <c r="B2039" s="66">
        <v>46241.426770833343</v>
      </c>
      <c r="C2039" s="66">
        <v>46241.426759259259</v>
      </c>
      <c r="D2039" s="67" t="s">
        <v>663</v>
      </c>
      <c r="E2039" s="67" t="s">
        <v>664</v>
      </c>
      <c r="F2039" s="1">
        <v>1</v>
      </c>
      <c r="G2039" s="63" t="str">
        <f>VLOOKUP(D2039,[2]MINDANAO!$B:$C,2,0)</f>
        <v>CT125</v>
      </c>
      <c r="H2039" s="67">
        <v>58118</v>
      </c>
      <c r="I2039" s="63" t="str">
        <f>VLOOKUP(L2039,'[3]NEW LEGEND 2026'!M:S,7,0)</f>
        <v>MUTI</v>
      </c>
      <c r="J2039" s="67" t="s">
        <v>4945</v>
      </c>
      <c r="K2039" s="67" t="s">
        <v>4946</v>
      </c>
      <c r="L2039" s="67" t="s">
        <v>503</v>
      </c>
      <c r="M2039" s="63" t="str">
        <f>VLOOKUP(D2039,'[3]NEW LEGEND 2026'!G:I,3,0)</f>
        <v>KAWASAKI</v>
      </c>
      <c r="N2039" s="63" t="str">
        <f>VLOOKUP(D2039,'[3]NEW LEGEND 2026'!G:J,4,0)</f>
        <v>BLACK/RED</v>
      </c>
      <c r="O2039" s="68" t="str">
        <f t="shared" si="187"/>
        <v>AUG</v>
      </c>
      <c r="P2039" s="68">
        <f t="shared" si="188"/>
        <v>7</v>
      </c>
      <c r="Q2039" s="68">
        <f t="shared" si="189"/>
        <v>2026</v>
      </c>
      <c r="R2039" s="69">
        <f t="shared" si="190"/>
        <v>-188.42675925925869</v>
      </c>
      <c r="S2039" s="69">
        <f t="shared" si="191"/>
        <v>-188.42677083334274</v>
      </c>
      <c r="T2039" s="70" t="str">
        <f t="shared" si="192"/>
        <v>1-30 DAYS</v>
      </c>
      <c r="U2039" s="70" t="str">
        <f t="shared" si="192"/>
        <v>1-30 DAYS</v>
      </c>
    </row>
    <row r="2040" spans="1:21">
      <c r="A2040" s="63" t="str">
        <f>VLOOKUP(L2040,[1]Sheet1!$N:$P,3,0)</f>
        <v>M1 KIDAPAWAN</v>
      </c>
      <c r="B2040" s="66">
        <v>46241.426770833343</v>
      </c>
      <c r="C2040" s="66">
        <v>46241.426759259259</v>
      </c>
      <c r="D2040" s="67" t="s">
        <v>663</v>
      </c>
      <c r="E2040" s="67" t="s">
        <v>664</v>
      </c>
      <c r="F2040" s="1">
        <v>1</v>
      </c>
      <c r="G2040" s="63" t="str">
        <f>VLOOKUP(D2040,[2]MINDANAO!$B:$C,2,0)</f>
        <v>CT125</v>
      </c>
      <c r="H2040" s="67">
        <v>58118</v>
      </c>
      <c r="I2040" s="63" t="str">
        <f>VLOOKUP(L2040,'[3]NEW LEGEND 2026'!M:S,7,0)</f>
        <v>MUTI</v>
      </c>
      <c r="J2040" s="67" t="s">
        <v>4947</v>
      </c>
      <c r="K2040" s="67" t="s">
        <v>4948</v>
      </c>
      <c r="L2040" s="67" t="s">
        <v>503</v>
      </c>
      <c r="M2040" s="63" t="str">
        <f>VLOOKUP(D2040,'[3]NEW LEGEND 2026'!G:I,3,0)</f>
        <v>KAWASAKI</v>
      </c>
      <c r="N2040" s="63" t="str">
        <f>VLOOKUP(D2040,'[3]NEW LEGEND 2026'!G:J,4,0)</f>
        <v>BLACK/RED</v>
      </c>
      <c r="O2040" s="68" t="str">
        <f t="shared" si="187"/>
        <v>AUG</v>
      </c>
      <c r="P2040" s="68">
        <f t="shared" si="188"/>
        <v>7</v>
      </c>
      <c r="Q2040" s="68">
        <f t="shared" si="189"/>
        <v>2026</v>
      </c>
      <c r="R2040" s="69">
        <f t="shared" si="190"/>
        <v>-188.42675925925869</v>
      </c>
      <c r="S2040" s="69">
        <f t="shared" si="191"/>
        <v>-188.42677083334274</v>
      </c>
      <c r="T2040" s="70" t="str">
        <f t="shared" si="192"/>
        <v>1-30 DAYS</v>
      </c>
      <c r="U2040" s="70" t="str">
        <f t="shared" si="192"/>
        <v>1-30 DAYS</v>
      </c>
    </row>
    <row r="2041" spans="1:21">
      <c r="A2041" s="63" t="str">
        <f>VLOOKUP(L2041,[1]Sheet1!$N:$P,3,0)</f>
        <v>M1 KIDAPAWAN</v>
      </c>
      <c r="B2041" s="66">
        <v>46241.426770833343</v>
      </c>
      <c r="C2041" s="66">
        <v>46241.426759259259</v>
      </c>
      <c r="D2041" s="67" t="s">
        <v>663</v>
      </c>
      <c r="E2041" s="67" t="s">
        <v>664</v>
      </c>
      <c r="F2041" s="1">
        <v>1</v>
      </c>
      <c r="G2041" s="63" t="str">
        <f>VLOOKUP(D2041,[2]MINDANAO!$B:$C,2,0)</f>
        <v>CT125</v>
      </c>
      <c r="H2041" s="67">
        <v>58118</v>
      </c>
      <c r="I2041" s="63" t="str">
        <f>VLOOKUP(L2041,'[3]NEW LEGEND 2026'!M:S,7,0)</f>
        <v>MUTI</v>
      </c>
      <c r="J2041" s="67" t="s">
        <v>4949</v>
      </c>
      <c r="K2041" s="67" t="s">
        <v>4950</v>
      </c>
      <c r="L2041" s="67" t="s">
        <v>503</v>
      </c>
      <c r="M2041" s="63" t="str">
        <f>VLOOKUP(D2041,'[3]NEW LEGEND 2026'!G:I,3,0)</f>
        <v>KAWASAKI</v>
      </c>
      <c r="N2041" s="63" t="str">
        <f>VLOOKUP(D2041,'[3]NEW LEGEND 2026'!G:J,4,0)</f>
        <v>BLACK/RED</v>
      </c>
      <c r="O2041" s="68" t="str">
        <f t="shared" si="187"/>
        <v>AUG</v>
      </c>
      <c r="P2041" s="68">
        <f t="shared" si="188"/>
        <v>7</v>
      </c>
      <c r="Q2041" s="68">
        <f t="shared" si="189"/>
        <v>2026</v>
      </c>
      <c r="R2041" s="69">
        <f t="shared" si="190"/>
        <v>-188.42675925925869</v>
      </c>
      <c r="S2041" s="69">
        <f t="shared" si="191"/>
        <v>-188.42677083334274</v>
      </c>
      <c r="T2041" s="70" t="str">
        <f t="shared" si="192"/>
        <v>1-30 DAYS</v>
      </c>
      <c r="U2041" s="70" t="str">
        <f t="shared" si="192"/>
        <v>1-30 DAYS</v>
      </c>
    </row>
    <row r="2042" spans="1:21">
      <c r="A2042" s="63" t="str">
        <f>VLOOKUP(L2042,[1]Sheet1!$N:$P,3,0)</f>
        <v>M1 KIDAPAWAN</v>
      </c>
      <c r="B2042" s="66">
        <v>46241.426770833343</v>
      </c>
      <c r="C2042" s="66">
        <v>46241.426759259259</v>
      </c>
      <c r="D2042" s="67" t="s">
        <v>663</v>
      </c>
      <c r="E2042" s="67" t="s">
        <v>664</v>
      </c>
      <c r="F2042" s="1">
        <v>1</v>
      </c>
      <c r="G2042" s="63" t="str">
        <f>VLOOKUP(D2042,[2]MINDANAO!$B:$C,2,0)</f>
        <v>CT125</v>
      </c>
      <c r="H2042" s="67">
        <v>58118</v>
      </c>
      <c r="I2042" s="63" t="str">
        <f>VLOOKUP(L2042,'[3]NEW LEGEND 2026'!M:S,7,0)</f>
        <v>MUTI</v>
      </c>
      <c r="J2042" s="67" t="s">
        <v>4951</v>
      </c>
      <c r="K2042" s="67" t="s">
        <v>4952</v>
      </c>
      <c r="L2042" s="67" t="s">
        <v>503</v>
      </c>
      <c r="M2042" s="63" t="str">
        <f>VLOOKUP(D2042,'[3]NEW LEGEND 2026'!G:I,3,0)</f>
        <v>KAWASAKI</v>
      </c>
      <c r="N2042" s="63" t="str">
        <f>VLOOKUP(D2042,'[3]NEW LEGEND 2026'!G:J,4,0)</f>
        <v>BLACK/RED</v>
      </c>
      <c r="O2042" s="68" t="str">
        <f t="shared" si="187"/>
        <v>AUG</v>
      </c>
      <c r="P2042" s="68">
        <f t="shared" si="188"/>
        <v>7</v>
      </c>
      <c r="Q2042" s="68">
        <f t="shared" si="189"/>
        <v>2026</v>
      </c>
      <c r="R2042" s="69">
        <f t="shared" si="190"/>
        <v>-188.42675925925869</v>
      </c>
      <c r="S2042" s="69">
        <f t="shared" si="191"/>
        <v>-188.42677083334274</v>
      </c>
      <c r="T2042" s="70" t="str">
        <f t="shared" si="192"/>
        <v>1-30 DAYS</v>
      </c>
      <c r="U2042" s="70" t="str">
        <f t="shared" si="192"/>
        <v>1-30 DAYS</v>
      </c>
    </row>
    <row r="2043" spans="1:21">
      <c r="A2043" s="63" t="str">
        <f>VLOOKUP(L2043,[1]Sheet1!$N:$P,3,0)</f>
        <v>GREATWALL</v>
      </c>
      <c r="B2043" s="66">
        <v>46241.447094907409</v>
      </c>
      <c r="C2043" s="66">
        <v>46241.447083333333</v>
      </c>
      <c r="D2043" s="67" t="s">
        <v>893</v>
      </c>
      <c r="E2043" s="67" t="s">
        <v>894</v>
      </c>
      <c r="F2043" s="1">
        <v>1</v>
      </c>
      <c r="G2043" s="63" t="str">
        <f>VLOOKUP(D2043,[2]MINDANAO!$B:$C,2,0)</f>
        <v>XRM DUAL SPORTS FI(DS)</v>
      </c>
      <c r="H2043" s="67">
        <v>70158</v>
      </c>
      <c r="I2043" s="63" t="str">
        <f>VLOOKUP(L2043,'[3]NEW LEGEND 2026'!M:S,7,0)</f>
        <v>HONDA</v>
      </c>
      <c r="J2043" s="67" t="s">
        <v>4953</v>
      </c>
      <c r="K2043" s="67" t="s">
        <v>4954</v>
      </c>
      <c r="L2043" s="67" t="s">
        <v>1231</v>
      </c>
      <c r="M2043" s="63" t="str">
        <f>VLOOKUP(D2043,'[3]NEW LEGEND 2026'!G:I,3,0)</f>
        <v>HONDA</v>
      </c>
      <c r="N2043" s="63" t="str">
        <f>VLOOKUP(D2043,'[3]NEW LEGEND 2026'!G:J,4,0)</f>
        <v>RED/BLACK</v>
      </c>
      <c r="O2043" s="68" t="str">
        <f t="shared" si="187"/>
        <v>AUG</v>
      </c>
      <c r="P2043" s="68">
        <f t="shared" si="188"/>
        <v>7</v>
      </c>
      <c r="Q2043" s="68">
        <f t="shared" si="189"/>
        <v>2026</v>
      </c>
      <c r="R2043" s="69">
        <f t="shared" si="190"/>
        <v>-188.44708333333256</v>
      </c>
      <c r="S2043" s="69">
        <f t="shared" si="191"/>
        <v>-188.44709490740934</v>
      </c>
      <c r="T2043" s="70" t="str">
        <f t="shared" si="192"/>
        <v>1-30 DAYS</v>
      </c>
      <c r="U2043" s="70" t="str">
        <f t="shared" si="192"/>
        <v>1-30 DAYS</v>
      </c>
    </row>
    <row r="2044" spans="1:21">
      <c r="A2044" s="63" t="str">
        <f>VLOOKUP(L2044,[1]Sheet1!$N:$P,3,0)</f>
        <v>GREATWALL</v>
      </c>
      <c r="B2044" s="66">
        <v>46241.447094907409</v>
      </c>
      <c r="C2044" s="66">
        <v>46241.447083333333</v>
      </c>
      <c r="D2044" s="67" t="s">
        <v>893</v>
      </c>
      <c r="E2044" s="67" t="s">
        <v>894</v>
      </c>
      <c r="F2044" s="1">
        <v>1</v>
      </c>
      <c r="G2044" s="63" t="str">
        <f>VLOOKUP(D2044,[2]MINDANAO!$B:$C,2,0)</f>
        <v>XRM DUAL SPORTS FI(DS)</v>
      </c>
      <c r="H2044" s="67">
        <v>70158</v>
      </c>
      <c r="I2044" s="63" t="str">
        <f>VLOOKUP(L2044,'[3]NEW LEGEND 2026'!M:S,7,0)</f>
        <v>HONDA</v>
      </c>
      <c r="J2044" s="67" t="s">
        <v>4955</v>
      </c>
      <c r="K2044" s="67" t="s">
        <v>4956</v>
      </c>
      <c r="L2044" s="67" t="s">
        <v>1231</v>
      </c>
      <c r="M2044" s="63" t="str">
        <f>VLOOKUP(D2044,'[3]NEW LEGEND 2026'!G:I,3,0)</f>
        <v>HONDA</v>
      </c>
      <c r="N2044" s="63" t="str">
        <f>VLOOKUP(D2044,'[3]NEW LEGEND 2026'!G:J,4,0)</f>
        <v>RED/BLACK</v>
      </c>
      <c r="O2044" s="68" t="str">
        <f t="shared" si="187"/>
        <v>AUG</v>
      </c>
      <c r="P2044" s="68">
        <f t="shared" si="188"/>
        <v>7</v>
      </c>
      <c r="Q2044" s="68">
        <f t="shared" si="189"/>
        <v>2026</v>
      </c>
      <c r="R2044" s="69">
        <f t="shared" si="190"/>
        <v>-188.44708333333256</v>
      </c>
      <c r="S2044" s="69">
        <f t="shared" si="191"/>
        <v>-188.44709490740934</v>
      </c>
      <c r="T2044" s="70" t="str">
        <f t="shared" si="192"/>
        <v>1-30 DAYS</v>
      </c>
      <c r="U2044" s="70" t="str">
        <f t="shared" si="192"/>
        <v>1-30 DAYS</v>
      </c>
    </row>
    <row r="2045" spans="1:21">
      <c r="A2045" s="63" t="str">
        <f>VLOOKUP(L2045,[1]Sheet1!$N:$P,3,0)</f>
        <v>GREATWALL</v>
      </c>
      <c r="B2045" s="66">
        <v>46241.447094907409</v>
      </c>
      <c r="C2045" s="66">
        <v>46241.447083333333</v>
      </c>
      <c r="D2045" s="67" t="s">
        <v>893</v>
      </c>
      <c r="E2045" s="67" t="s">
        <v>894</v>
      </c>
      <c r="F2045" s="1">
        <v>1</v>
      </c>
      <c r="G2045" s="63" t="str">
        <f>VLOOKUP(D2045,[2]MINDANAO!$B:$C,2,0)</f>
        <v>XRM DUAL SPORTS FI(DS)</v>
      </c>
      <c r="H2045" s="67">
        <v>70158</v>
      </c>
      <c r="I2045" s="63" t="str">
        <f>VLOOKUP(L2045,'[3]NEW LEGEND 2026'!M:S,7,0)</f>
        <v>HONDA</v>
      </c>
      <c r="J2045" s="67" t="s">
        <v>4957</v>
      </c>
      <c r="K2045" s="67" t="s">
        <v>4958</v>
      </c>
      <c r="L2045" s="67" t="s">
        <v>1231</v>
      </c>
      <c r="M2045" s="63" t="str">
        <f>VLOOKUP(D2045,'[3]NEW LEGEND 2026'!G:I,3,0)</f>
        <v>HONDA</v>
      </c>
      <c r="N2045" s="63" t="str">
        <f>VLOOKUP(D2045,'[3]NEW LEGEND 2026'!G:J,4,0)</f>
        <v>RED/BLACK</v>
      </c>
      <c r="O2045" s="68" t="str">
        <f t="shared" si="187"/>
        <v>AUG</v>
      </c>
      <c r="P2045" s="68">
        <f t="shared" si="188"/>
        <v>7</v>
      </c>
      <c r="Q2045" s="68">
        <f t="shared" si="189"/>
        <v>2026</v>
      </c>
      <c r="R2045" s="69">
        <f t="shared" si="190"/>
        <v>-188.44708333333256</v>
      </c>
      <c r="S2045" s="69">
        <f t="shared" si="191"/>
        <v>-188.44709490740934</v>
      </c>
      <c r="T2045" s="70" t="str">
        <f t="shared" si="192"/>
        <v>1-30 DAYS</v>
      </c>
      <c r="U2045" s="70" t="str">
        <f t="shared" si="192"/>
        <v>1-30 DAYS</v>
      </c>
    </row>
    <row r="2046" spans="1:21">
      <c r="A2046" s="63" t="str">
        <f>VLOOKUP(L2046,[1]Sheet1!$N:$P,3,0)</f>
        <v>M2 SURIGAO</v>
      </c>
      <c r="B2046" s="66">
        <v>46235.469571759262</v>
      </c>
      <c r="C2046" s="66">
        <v>46241.44736111111</v>
      </c>
      <c r="D2046" s="67" t="s">
        <v>2165</v>
      </c>
      <c r="E2046" s="67" t="s">
        <v>2166</v>
      </c>
      <c r="F2046" s="1">
        <v>1</v>
      </c>
      <c r="G2046" s="63" t="str">
        <f>VLOOKUP(D2046,[2]MINDANAO!$B:$C,2,0)</f>
        <v>CLICK160 FI</v>
      </c>
      <c r="H2046" s="67">
        <v>104990</v>
      </c>
      <c r="I2046" s="63" t="str">
        <f>VLOOKUP(L2046,'[3]NEW LEGEND 2026'!M:S,7,0)</f>
        <v>ULTIMATE</v>
      </c>
      <c r="J2046" s="67" t="s">
        <v>4959</v>
      </c>
      <c r="K2046" s="67" t="s">
        <v>4960</v>
      </c>
      <c r="L2046" s="67" t="s">
        <v>1214</v>
      </c>
      <c r="M2046" s="63" t="str">
        <f>VLOOKUP(D2046,'[3]NEW LEGEND 2026'!G:I,3,0)</f>
        <v>HONDA</v>
      </c>
      <c r="N2046" s="63" t="str">
        <f>VLOOKUP(D2046,'[3]NEW LEGEND 2026'!G:J,4,0)</f>
        <v>SILVER</v>
      </c>
      <c r="O2046" s="68" t="str">
        <f t="shared" si="187"/>
        <v>AUG</v>
      </c>
      <c r="P2046" s="68">
        <f t="shared" si="188"/>
        <v>7</v>
      </c>
      <c r="Q2046" s="68">
        <f t="shared" si="189"/>
        <v>2026</v>
      </c>
      <c r="R2046" s="69">
        <f t="shared" si="190"/>
        <v>-188.44736111110979</v>
      </c>
      <c r="S2046" s="69">
        <f t="shared" si="191"/>
        <v>-182.46957175926218</v>
      </c>
      <c r="T2046" s="70" t="str">
        <f t="shared" si="192"/>
        <v>1-30 DAYS</v>
      </c>
      <c r="U2046" s="70" t="str">
        <f t="shared" si="192"/>
        <v>1-30 DAYS</v>
      </c>
    </row>
    <row r="2047" spans="1:21">
      <c r="A2047" s="63" t="str">
        <f>VLOOKUP(L2047,[1]Sheet1!$N:$P,3,0)</f>
        <v>M2 SURIGAO</v>
      </c>
      <c r="B2047" s="66">
        <v>46235.469571759262</v>
      </c>
      <c r="C2047" s="66">
        <v>46241.44736111111</v>
      </c>
      <c r="D2047" s="67" t="s">
        <v>2407</v>
      </c>
      <c r="E2047" s="67" t="s">
        <v>2408</v>
      </c>
      <c r="F2047" s="1">
        <v>1</v>
      </c>
      <c r="G2047" s="63" t="str">
        <f>VLOOKUP(D2047,[2]MINDANAO!$B:$C,2,0)</f>
        <v>CLICK160 FI</v>
      </c>
      <c r="H2047" s="67">
        <v>104990</v>
      </c>
      <c r="I2047" s="63" t="str">
        <f>VLOOKUP(L2047,'[3]NEW LEGEND 2026'!M:S,7,0)</f>
        <v>ULTIMATE</v>
      </c>
      <c r="J2047" s="67" t="s">
        <v>4961</v>
      </c>
      <c r="K2047" s="67" t="s">
        <v>4962</v>
      </c>
      <c r="L2047" s="67" t="s">
        <v>1214</v>
      </c>
      <c r="M2047" s="63" t="str">
        <f>VLOOKUP(D2047,'[3]NEW LEGEND 2026'!G:I,3,0)</f>
        <v>HONDA</v>
      </c>
      <c r="N2047" s="63" t="str">
        <f>VLOOKUP(D2047,'[3]NEW LEGEND 2026'!G:J,4,0)</f>
        <v>BLACK</v>
      </c>
      <c r="O2047" s="68" t="str">
        <f t="shared" si="187"/>
        <v>AUG</v>
      </c>
      <c r="P2047" s="68">
        <f t="shared" si="188"/>
        <v>7</v>
      </c>
      <c r="Q2047" s="68">
        <f t="shared" si="189"/>
        <v>2026</v>
      </c>
      <c r="R2047" s="69">
        <f t="shared" si="190"/>
        <v>-188.44736111110979</v>
      </c>
      <c r="S2047" s="69">
        <f t="shared" si="191"/>
        <v>-182.46957175926218</v>
      </c>
      <c r="T2047" s="70" t="str">
        <f t="shared" si="192"/>
        <v>1-30 DAYS</v>
      </c>
      <c r="U2047" s="70" t="str">
        <f t="shared" si="192"/>
        <v>1-30 DAYS</v>
      </c>
    </row>
    <row r="2048" spans="1:21">
      <c r="A2048" s="63" t="str">
        <f>VLOOKUP(L2048,[1]Sheet1!$N:$P,3,0)</f>
        <v>M2 SURIGAO</v>
      </c>
      <c r="B2048" s="66">
        <v>46235.469571759262</v>
      </c>
      <c r="C2048" s="66">
        <v>46241.44736111111</v>
      </c>
      <c r="D2048" s="67" t="s">
        <v>2165</v>
      </c>
      <c r="E2048" s="67" t="s">
        <v>2166</v>
      </c>
      <c r="F2048" s="1">
        <v>1</v>
      </c>
      <c r="G2048" s="63" t="str">
        <f>VLOOKUP(D2048,[2]MINDANAO!$B:$C,2,0)</f>
        <v>CLICK160 FI</v>
      </c>
      <c r="H2048" s="67">
        <v>104990</v>
      </c>
      <c r="I2048" s="63" t="str">
        <f>VLOOKUP(L2048,'[3]NEW LEGEND 2026'!M:S,7,0)</f>
        <v>ULTIMATE</v>
      </c>
      <c r="J2048" s="67" t="s">
        <v>4963</v>
      </c>
      <c r="K2048" s="67" t="s">
        <v>4964</v>
      </c>
      <c r="L2048" s="67" t="s">
        <v>1214</v>
      </c>
      <c r="M2048" s="63" t="str">
        <f>VLOOKUP(D2048,'[3]NEW LEGEND 2026'!G:I,3,0)</f>
        <v>HONDA</v>
      </c>
      <c r="N2048" s="63" t="str">
        <f>VLOOKUP(D2048,'[3]NEW LEGEND 2026'!G:J,4,0)</f>
        <v>SILVER</v>
      </c>
      <c r="O2048" s="68" t="str">
        <f t="shared" si="187"/>
        <v>AUG</v>
      </c>
      <c r="P2048" s="68">
        <f t="shared" si="188"/>
        <v>7</v>
      </c>
      <c r="Q2048" s="68">
        <f t="shared" si="189"/>
        <v>2026</v>
      </c>
      <c r="R2048" s="69">
        <f t="shared" si="190"/>
        <v>-188.44736111110979</v>
      </c>
      <c r="S2048" s="69">
        <f t="shared" si="191"/>
        <v>-182.46957175926218</v>
      </c>
      <c r="T2048" s="70" t="str">
        <f t="shared" si="192"/>
        <v>1-30 DAYS</v>
      </c>
      <c r="U2048" s="70" t="str">
        <f t="shared" si="192"/>
        <v>1-30 DAYS</v>
      </c>
    </row>
    <row r="2049" spans="1:21">
      <c r="A2049" s="63" t="str">
        <f>VLOOKUP(L2049,[1]Sheet1!$N:$P,3,0)</f>
        <v>M2 SURIGAO</v>
      </c>
      <c r="B2049" s="66">
        <v>46235.484085648153</v>
      </c>
      <c r="C2049" s="66">
        <v>46241.44736111111</v>
      </c>
      <c r="D2049" s="67" t="s">
        <v>1888</v>
      </c>
      <c r="E2049" s="67" t="s">
        <v>1889</v>
      </c>
      <c r="F2049" s="1">
        <v>1</v>
      </c>
      <c r="G2049" s="63" t="str">
        <f>VLOOKUP(D2049,[2]MINDANAO!$B:$C,2,0)</f>
        <v>XR150</v>
      </c>
      <c r="H2049" s="67">
        <v>94870</v>
      </c>
      <c r="I2049" s="63" t="str">
        <f>VLOOKUP(L2049,'[3]NEW LEGEND 2026'!M:S,7,0)</f>
        <v>ULTIMATE</v>
      </c>
      <c r="J2049" s="67" t="s">
        <v>4965</v>
      </c>
      <c r="K2049" s="67" t="s">
        <v>4966</v>
      </c>
      <c r="L2049" s="67" t="s">
        <v>1214</v>
      </c>
      <c r="M2049" s="63" t="str">
        <f>VLOOKUP(D2049,'[3]NEW LEGEND 2026'!G:I,3,0)</f>
        <v>HONDA</v>
      </c>
      <c r="N2049" s="63" t="str">
        <f>VLOOKUP(D2049,'[3]NEW LEGEND 2026'!G:J,4,0)</f>
        <v>WHITE</v>
      </c>
      <c r="O2049" s="68" t="str">
        <f t="shared" si="187"/>
        <v>AUG</v>
      </c>
      <c r="P2049" s="68">
        <f t="shared" si="188"/>
        <v>7</v>
      </c>
      <c r="Q2049" s="68">
        <f t="shared" si="189"/>
        <v>2026</v>
      </c>
      <c r="R2049" s="69">
        <f t="shared" si="190"/>
        <v>-188.44736111110979</v>
      </c>
      <c r="S2049" s="69">
        <f t="shared" si="191"/>
        <v>-182.48408564815327</v>
      </c>
      <c r="T2049" s="70" t="str">
        <f t="shared" si="192"/>
        <v>1-30 DAYS</v>
      </c>
      <c r="U2049" s="70" t="str">
        <f t="shared" si="192"/>
        <v>1-30 DAYS</v>
      </c>
    </row>
    <row r="2050" spans="1:21">
      <c r="A2050" s="63" t="str">
        <f>VLOOKUP(L2050,[1]Sheet1!$N:$P,3,0)</f>
        <v>M2 SURIGAO</v>
      </c>
      <c r="B2050" s="66">
        <v>46235.484085648153</v>
      </c>
      <c r="C2050" s="66">
        <v>46241.44736111111</v>
      </c>
      <c r="D2050" s="67" t="s">
        <v>1888</v>
      </c>
      <c r="E2050" s="67" t="s">
        <v>1889</v>
      </c>
      <c r="F2050" s="1">
        <v>1</v>
      </c>
      <c r="G2050" s="63" t="str">
        <f>VLOOKUP(D2050,[2]MINDANAO!$B:$C,2,0)</f>
        <v>XR150</v>
      </c>
      <c r="H2050" s="67">
        <v>94870</v>
      </c>
      <c r="I2050" s="63" t="str">
        <f>VLOOKUP(L2050,'[3]NEW LEGEND 2026'!M:S,7,0)</f>
        <v>ULTIMATE</v>
      </c>
      <c r="J2050" s="67" t="s">
        <v>4967</v>
      </c>
      <c r="K2050" s="67" t="s">
        <v>4968</v>
      </c>
      <c r="L2050" s="67" t="s">
        <v>1214</v>
      </c>
      <c r="M2050" s="63" t="str">
        <f>VLOOKUP(D2050,'[3]NEW LEGEND 2026'!G:I,3,0)</f>
        <v>HONDA</v>
      </c>
      <c r="N2050" s="63" t="str">
        <f>VLOOKUP(D2050,'[3]NEW LEGEND 2026'!G:J,4,0)</f>
        <v>WHITE</v>
      </c>
      <c r="O2050" s="68" t="str">
        <f t="shared" ref="O2050:O2113" si="193">CHOOSE(MONTH(C2050),"JAN","FEB","MAR","APR","MAY","JUN","JUL","AUG","SEP","OCT","NOV","DEC")</f>
        <v>AUG</v>
      </c>
      <c r="P2050" s="68">
        <f t="shared" ref="P2050:P2113" si="194">DAY(C2050)</f>
        <v>7</v>
      </c>
      <c r="Q2050" s="68">
        <f t="shared" ref="Q2050:Q2113" si="195">YEAR(C2050)</f>
        <v>2026</v>
      </c>
      <c r="R2050" s="69">
        <f t="shared" ref="R2050:R2113" si="196">DATE(2026,1,31)-C2050</f>
        <v>-188.44736111110979</v>
      </c>
      <c r="S2050" s="69">
        <f t="shared" si="191"/>
        <v>-182.48408564815327</v>
      </c>
      <c r="T2050" s="70" t="str">
        <f t="shared" si="192"/>
        <v>1-30 DAYS</v>
      </c>
      <c r="U2050" s="70" t="str">
        <f t="shared" si="192"/>
        <v>1-30 DAYS</v>
      </c>
    </row>
    <row r="2051" spans="1:21">
      <c r="A2051" s="63" t="str">
        <f>VLOOKUP(L2051,[1]Sheet1!$N:$P,3,0)</f>
        <v>M2 SURIGAO</v>
      </c>
      <c r="B2051" s="66">
        <v>46235.484085648153</v>
      </c>
      <c r="C2051" s="66">
        <v>46241.44736111111</v>
      </c>
      <c r="D2051" s="67" t="s">
        <v>1888</v>
      </c>
      <c r="E2051" s="67" t="s">
        <v>1889</v>
      </c>
      <c r="F2051" s="1">
        <v>1</v>
      </c>
      <c r="G2051" s="63" t="str">
        <f>VLOOKUP(D2051,[2]MINDANAO!$B:$C,2,0)</f>
        <v>XR150</v>
      </c>
      <c r="H2051" s="67">
        <v>94870</v>
      </c>
      <c r="I2051" s="63" t="str">
        <f>VLOOKUP(L2051,'[3]NEW LEGEND 2026'!M:S,7,0)</f>
        <v>ULTIMATE</v>
      </c>
      <c r="J2051" s="67" t="s">
        <v>4969</v>
      </c>
      <c r="K2051" s="67" t="s">
        <v>4970</v>
      </c>
      <c r="L2051" s="67" t="s">
        <v>1214</v>
      </c>
      <c r="M2051" s="63" t="str">
        <f>VLOOKUP(D2051,'[3]NEW LEGEND 2026'!G:I,3,0)</f>
        <v>HONDA</v>
      </c>
      <c r="N2051" s="63" t="str">
        <f>VLOOKUP(D2051,'[3]NEW LEGEND 2026'!G:J,4,0)</f>
        <v>WHITE</v>
      </c>
      <c r="O2051" s="68" t="str">
        <f t="shared" si="193"/>
        <v>AUG</v>
      </c>
      <c r="P2051" s="68">
        <f t="shared" si="194"/>
        <v>7</v>
      </c>
      <c r="Q2051" s="68">
        <f t="shared" si="195"/>
        <v>2026</v>
      </c>
      <c r="R2051" s="69">
        <f t="shared" si="196"/>
        <v>-188.44736111110979</v>
      </c>
      <c r="S2051" s="69">
        <f t="shared" ref="S2051:S2114" si="197">DATE(2026,1,31)-B2051</f>
        <v>-182.48408564815327</v>
      </c>
      <c r="T2051" s="70" t="str">
        <f t="shared" si="192"/>
        <v>1-30 DAYS</v>
      </c>
      <c r="U2051" s="70" t="str">
        <f t="shared" si="192"/>
        <v>1-30 DAYS</v>
      </c>
    </row>
    <row r="2052" spans="1:21">
      <c r="A2052" s="63" t="str">
        <f>VLOOKUP(L2052,[1]Sheet1!$N:$P,3,0)</f>
        <v>M2 SURIGAO</v>
      </c>
      <c r="B2052" s="66">
        <v>46235.484085648153</v>
      </c>
      <c r="C2052" s="66">
        <v>46241.44736111111</v>
      </c>
      <c r="D2052" s="67" t="s">
        <v>1345</v>
      </c>
      <c r="E2052" s="67" t="s">
        <v>1346</v>
      </c>
      <c r="F2052" s="1">
        <v>1</v>
      </c>
      <c r="G2052" s="63" t="str">
        <f>VLOOKUP(D2052,[2]MINDANAO!$B:$C,2,0)</f>
        <v>XRM MOTARD FI</v>
      </c>
      <c r="H2052" s="67">
        <v>75550</v>
      </c>
      <c r="I2052" s="63" t="str">
        <f>VLOOKUP(L2052,'[3]NEW LEGEND 2026'!M:S,7,0)</f>
        <v>ULTIMATE</v>
      </c>
      <c r="J2052" s="67" t="s">
        <v>4971</v>
      </c>
      <c r="K2052" s="67" t="s">
        <v>4972</v>
      </c>
      <c r="L2052" s="67" t="s">
        <v>1214</v>
      </c>
      <c r="M2052" s="63" t="str">
        <f>VLOOKUP(D2052,'[3]NEW LEGEND 2026'!G:I,3,0)</f>
        <v>HONDA</v>
      </c>
      <c r="N2052" s="63" t="str">
        <f>VLOOKUP(D2052,'[3]NEW LEGEND 2026'!G:J,4,0)</f>
        <v>BLACK</v>
      </c>
      <c r="O2052" s="68" t="str">
        <f t="shared" si="193"/>
        <v>AUG</v>
      </c>
      <c r="P2052" s="68">
        <f t="shared" si="194"/>
        <v>7</v>
      </c>
      <c r="Q2052" s="68">
        <f t="shared" si="195"/>
        <v>2026</v>
      </c>
      <c r="R2052" s="69">
        <f t="shared" si="196"/>
        <v>-188.44736111110979</v>
      </c>
      <c r="S2052" s="69">
        <f t="shared" si="197"/>
        <v>-182.48408564815327</v>
      </c>
      <c r="T2052" s="70" t="str">
        <f t="shared" si="192"/>
        <v>1-30 DAYS</v>
      </c>
      <c r="U2052" s="70" t="str">
        <f t="shared" si="192"/>
        <v>1-30 DAYS</v>
      </c>
    </row>
    <row r="2053" spans="1:21">
      <c r="A2053" s="63" t="str">
        <f>VLOOKUP(L2053,[1]Sheet1!$N:$P,3,0)</f>
        <v>GREATWALL</v>
      </c>
      <c r="B2053" s="66">
        <v>46241.457465277781</v>
      </c>
      <c r="C2053" s="66">
        <v>46241.457453703697</v>
      </c>
      <c r="D2053" s="67" t="s">
        <v>893</v>
      </c>
      <c r="E2053" s="67" t="s">
        <v>894</v>
      </c>
      <c r="F2053" s="1">
        <v>1</v>
      </c>
      <c r="G2053" s="63" t="str">
        <f>VLOOKUP(D2053,[2]MINDANAO!$B:$C,2,0)</f>
        <v>XRM DUAL SPORTS FI(DS)</v>
      </c>
      <c r="H2053" s="67">
        <v>70158</v>
      </c>
      <c r="I2053" s="63" t="str">
        <f>VLOOKUP(L2053,'[3]NEW LEGEND 2026'!M:S,7,0)</f>
        <v>HONDA</v>
      </c>
      <c r="J2053" s="67" t="s">
        <v>4973</v>
      </c>
      <c r="K2053" s="67" t="s">
        <v>4974</v>
      </c>
      <c r="L2053" s="67" t="s">
        <v>1231</v>
      </c>
      <c r="M2053" s="63" t="str">
        <f>VLOOKUP(D2053,'[3]NEW LEGEND 2026'!G:I,3,0)</f>
        <v>HONDA</v>
      </c>
      <c r="N2053" s="63" t="str">
        <f>VLOOKUP(D2053,'[3]NEW LEGEND 2026'!G:J,4,0)</f>
        <v>RED/BLACK</v>
      </c>
      <c r="O2053" s="68" t="str">
        <f t="shared" si="193"/>
        <v>AUG</v>
      </c>
      <c r="P2053" s="68">
        <f t="shared" si="194"/>
        <v>7</v>
      </c>
      <c r="Q2053" s="68">
        <f t="shared" si="195"/>
        <v>2026</v>
      </c>
      <c r="R2053" s="69">
        <f t="shared" si="196"/>
        <v>-188.45745370369696</v>
      </c>
      <c r="S2053" s="69">
        <f t="shared" si="197"/>
        <v>-188.45746527778101</v>
      </c>
      <c r="T2053" s="70" t="str">
        <f t="shared" si="192"/>
        <v>1-30 DAYS</v>
      </c>
      <c r="U2053" s="70" t="str">
        <f t="shared" si="192"/>
        <v>1-30 DAYS</v>
      </c>
    </row>
    <row r="2054" spans="1:21">
      <c r="A2054" s="63" t="str">
        <f>VLOOKUP(L2054,[1]Sheet1!$N:$P,3,0)</f>
        <v>GREATWALL</v>
      </c>
      <c r="B2054" s="66">
        <v>46241.457465277781</v>
      </c>
      <c r="C2054" s="66">
        <v>46241.457453703697</v>
      </c>
      <c r="D2054" s="67" t="s">
        <v>893</v>
      </c>
      <c r="E2054" s="67" t="s">
        <v>894</v>
      </c>
      <c r="F2054" s="1">
        <v>1</v>
      </c>
      <c r="G2054" s="63" t="str">
        <f>VLOOKUP(D2054,[2]MINDANAO!$B:$C,2,0)</f>
        <v>XRM DUAL SPORTS FI(DS)</v>
      </c>
      <c r="H2054" s="67">
        <v>70158</v>
      </c>
      <c r="I2054" s="63" t="str">
        <f>VLOOKUP(L2054,'[3]NEW LEGEND 2026'!M:S,7,0)</f>
        <v>HONDA</v>
      </c>
      <c r="J2054" s="67" t="s">
        <v>4975</v>
      </c>
      <c r="K2054" s="67" t="s">
        <v>4976</v>
      </c>
      <c r="L2054" s="67" t="s">
        <v>1231</v>
      </c>
      <c r="M2054" s="63" t="str">
        <f>VLOOKUP(D2054,'[3]NEW LEGEND 2026'!G:I,3,0)</f>
        <v>HONDA</v>
      </c>
      <c r="N2054" s="63" t="str">
        <f>VLOOKUP(D2054,'[3]NEW LEGEND 2026'!G:J,4,0)</f>
        <v>RED/BLACK</v>
      </c>
      <c r="O2054" s="68" t="str">
        <f t="shared" si="193"/>
        <v>AUG</v>
      </c>
      <c r="P2054" s="68">
        <f t="shared" si="194"/>
        <v>7</v>
      </c>
      <c r="Q2054" s="68">
        <f t="shared" si="195"/>
        <v>2026</v>
      </c>
      <c r="R2054" s="69">
        <f t="shared" si="196"/>
        <v>-188.45745370369696</v>
      </c>
      <c r="S2054" s="69">
        <f t="shared" si="197"/>
        <v>-188.45746527778101</v>
      </c>
      <c r="T2054" s="70" t="str">
        <f t="shared" si="192"/>
        <v>1-30 DAYS</v>
      </c>
      <c r="U2054" s="70" t="str">
        <f t="shared" si="192"/>
        <v>1-30 DAYS</v>
      </c>
    </row>
    <row r="2055" spans="1:21">
      <c r="A2055" s="63" t="str">
        <f>VLOOKUP(L2055,[1]Sheet1!$N:$P,3,0)</f>
        <v>GREATWALL</v>
      </c>
      <c r="B2055" s="66">
        <v>46241.478530092587</v>
      </c>
      <c r="C2055" s="66">
        <v>46241.478518518517</v>
      </c>
      <c r="D2055" s="67" t="s">
        <v>893</v>
      </c>
      <c r="E2055" s="67" t="s">
        <v>894</v>
      </c>
      <c r="F2055" s="1">
        <v>1</v>
      </c>
      <c r="G2055" s="63" t="str">
        <f>VLOOKUP(D2055,[2]MINDANAO!$B:$C,2,0)</f>
        <v>XRM DUAL SPORTS FI(DS)</v>
      </c>
      <c r="H2055" s="67">
        <v>70158</v>
      </c>
      <c r="I2055" s="63" t="str">
        <f>VLOOKUP(L2055,'[3]NEW LEGEND 2026'!M:S,7,0)</f>
        <v>HONDA</v>
      </c>
      <c r="J2055" s="67" t="s">
        <v>4977</v>
      </c>
      <c r="K2055" s="67" t="s">
        <v>4978</v>
      </c>
      <c r="L2055" s="67" t="s">
        <v>1231</v>
      </c>
      <c r="M2055" s="63" t="str">
        <f>VLOOKUP(D2055,'[3]NEW LEGEND 2026'!G:I,3,0)</f>
        <v>HONDA</v>
      </c>
      <c r="N2055" s="63" t="str">
        <f>VLOOKUP(D2055,'[3]NEW LEGEND 2026'!G:J,4,0)</f>
        <v>RED/BLACK</v>
      </c>
      <c r="O2055" s="68" t="str">
        <f t="shared" si="193"/>
        <v>AUG</v>
      </c>
      <c r="P2055" s="68">
        <f t="shared" si="194"/>
        <v>7</v>
      </c>
      <c r="Q2055" s="68">
        <f t="shared" si="195"/>
        <v>2026</v>
      </c>
      <c r="R2055" s="69">
        <f t="shared" si="196"/>
        <v>-188.47851851851738</v>
      </c>
      <c r="S2055" s="69">
        <f t="shared" si="197"/>
        <v>-188.47853009258688</v>
      </c>
      <c r="T2055" s="70" t="str">
        <f t="shared" si="192"/>
        <v>1-30 DAYS</v>
      </c>
      <c r="U2055" s="70" t="str">
        <f t="shared" si="192"/>
        <v>1-30 DAYS</v>
      </c>
    </row>
    <row r="2056" spans="1:21">
      <c r="A2056" s="63" t="str">
        <f>VLOOKUP(L2056,[1]Sheet1!$N:$P,3,0)</f>
        <v>GREATWALL</v>
      </c>
      <c r="B2056" s="66">
        <v>46241.548506944448</v>
      </c>
      <c r="C2056" s="66">
        <v>46241.548506944448</v>
      </c>
      <c r="D2056" s="67" t="s">
        <v>4979</v>
      </c>
      <c r="E2056" s="67" t="s">
        <v>4980</v>
      </c>
      <c r="F2056" s="1">
        <v>1</v>
      </c>
      <c r="G2056" s="63" t="str">
        <f>VLOOKUP(D2056,[2]MINDANAO!$B:$C,2,0)</f>
        <v>PCX160 ROADSYNC</v>
      </c>
      <c r="H2056" s="67">
        <v>147230</v>
      </c>
      <c r="I2056" s="63" t="str">
        <f>VLOOKUP(L2056,'[3]NEW LEGEND 2026'!M:S,7,0)</f>
        <v>HONDA</v>
      </c>
      <c r="J2056" s="67" t="s">
        <v>4981</v>
      </c>
      <c r="K2056" s="67" t="s">
        <v>4982</v>
      </c>
      <c r="L2056" s="67" t="s">
        <v>1231</v>
      </c>
      <c r="M2056" s="63" t="str">
        <f>VLOOKUP(D2056,'[3]NEW LEGEND 2026'!G:I,3,0)</f>
        <v>HONDA</v>
      </c>
      <c r="N2056" s="63" t="str">
        <f>VLOOKUP(D2056,'[3]NEW LEGEND 2026'!G:J,4,0)</f>
        <v>RED</v>
      </c>
      <c r="O2056" s="68" t="str">
        <f t="shared" si="193"/>
        <v>AUG</v>
      </c>
      <c r="P2056" s="68">
        <f t="shared" si="194"/>
        <v>7</v>
      </c>
      <c r="Q2056" s="68">
        <f t="shared" si="195"/>
        <v>2026</v>
      </c>
      <c r="R2056" s="69">
        <f t="shared" si="196"/>
        <v>-188.54850694444758</v>
      </c>
      <c r="S2056" s="69">
        <f t="shared" si="197"/>
        <v>-188.54850694444758</v>
      </c>
      <c r="T2056" s="70" t="str">
        <f t="shared" si="192"/>
        <v>1-30 DAYS</v>
      </c>
      <c r="U2056" s="70" t="str">
        <f t="shared" si="192"/>
        <v>1-30 DAYS</v>
      </c>
    </row>
    <row r="2057" spans="1:21">
      <c r="A2057" s="63" t="str">
        <f>VLOOKUP(L2057,[1]Sheet1!$N:$P,3,0)</f>
        <v>GREATWALL</v>
      </c>
      <c r="B2057" s="66">
        <v>46241.590868055559</v>
      </c>
      <c r="C2057" s="66">
        <v>46241.590868055559</v>
      </c>
      <c r="D2057" s="67" t="s">
        <v>831</v>
      </c>
      <c r="E2057" s="67" t="s">
        <v>832</v>
      </c>
      <c r="F2057" s="1">
        <v>1</v>
      </c>
      <c r="G2057" s="63" t="str">
        <f>VLOOKUP(D2057,[2]MINDANAO!$B:$C,2,0)</f>
        <v>TMX ALPHA FI</v>
      </c>
      <c r="H2057" s="67">
        <v>56358</v>
      </c>
      <c r="I2057" s="63" t="str">
        <f>VLOOKUP(L2057,'[3]NEW LEGEND 2026'!M:S,7,0)</f>
        <v>HONDA</v>
      </c>
      <c r="J2057" s="67" t="s">
        <v>4983</v>
      </c>
      <c r="K2057" s="67" t="s">
        <v>4984</v>
      </c>
      <c r="L2057" s="67" t="s">
        <v>1231</v>
      </c>
      <c r="M2057" s="63" t="str">
        <f>VLOOKUP(D2057,'[3]NEW LEGEND 2026'!G:I,3,0)</f>
        <v>HONDA</v>
      </c>
      <c r="N2057" s="63" t="str">
        <f>VLOOKUP(D2057,'[3]NEW LEGEND 2026'!G:J,4,0)</f>
        <v>BLACK</v>
      </c>
      <c r="O2057" s="68" t="str">
        <f t="shared" si="193"/>
        <v>AUG</v>
      </c>
      <c r="P2057" s="68">
        <f t="shared" si="194"/>
        <v>7</v>
      </c>
      <c r="Q2057" s="68">
        <f t="shared" si="195"/>
        <v>2026</v>
      </c>
      <c r="R2057" s="69">
        <f t="shared" si="196"/>
        <v>-188.59086805555853</v>
      </c>
      <c r="S2057" s="69">
        <f t="shared" si="197"/>
        <v>-188.59086805555853</v>
      </c>
      <c r="T2057" s="70" t="str">
        <f t="shared" si="192"/>
        <v>1-30 DAYS</v>
      </c>
      <c r="U2057" s="70" t="str">
        <f t="shared" si="192"/>
        <v>1-30 DAYS</v>
      </c>
    </row>
    <row r="2058" spans="1:21">
      <c r="A2058" s="63" t="str">
        <f>VLOOKUP(L2058,[1]Sheet1!$N:$P,3,0)</f>
        <v>GREATWALL</v>
      </c>
      <c r="B2058" s="66">
        <v>46241.590868055559</v>
      </c>
      <c r="C2058" s="66">
        <v>46241.590868055559</v>
      </c>
      <c r="D2058" s="67" t="s">
        <v>831</v>
      </c>
      <c r="E2058" s="67" t="s">
        <v>832</v>
      </c>
      <c r="F2058" s="1">
        <v>1</v>
      </c>
      <c r="G2058" s="63" t="str">
        <f>VLOOKUP(D2058,[2]MINDANAO!$B:$C,2,0)</f>
        <v>TMX ALPHA FI</v>
      </c>
      <c r="H2058" s="67">
        <v>56358</v>
      </c>
      <c r="I2058" s="63" t="str">
        <f>VLOOKUP(L2058,'[3]NEW LEGEND 2026'!M:S,7,0)</f>
        <v>HONDA</v>
      </c>
      <c r="J2058" s="67" t="s">
        <v>4985</v>
      </c>
      <c r="K2058" s="67" t="s">
        <v>4986</v>
      </c>
      <c r="L2058" s="67" t="s">
        <v>1231</v>
      </c>
      <c r="M2058" s="63" t="str">
        <f>VLOOKUP(D2058,'[3]NEW LEGEND 2026'!G:I,3,0)</f>
        <v>HONDA</v>
      </c>
      <c r="N2058" s="63" t="str">
        <f>VLOOKUP(D2058,'[3]NEW LEGEND 2026'!G:J,4,0)</f>
        <v>BLACK</v>
      </c>
      <c r="O2058" s="68" t="str">
        <f t="shared" si="193"/>
        <v>AUG</v>
      </c>
      <c r="P2058" s="68">
        <f t="shared" si="194"/>
        <v>7</v>
      </c>
      <c r="Q2058" s="68">
        <f t="shared" si="195"/>
        <v>2026</v>
      </c>
      <c r="R2058" s="69">
        <f t="shared" si="196"/>
        <v>-188.59086805555853</v>
      </c>
      <c r="S2058" s="69">
        <f t="shared" si="197"/>
        <v>-188.59086805555853</v>
      </c>
      <c r="T2058" s="70" t="str">
        <f t="shared" si="192"/>
        <v>1-30 DAYS</v>
      </c>
      <c r="U2058" s="70" t="str">
        <f t="shared" si="192"/>
        <v>1-30 DAYS</v>
      </c>
    </row>
    <row r="2059" spans="1:21">
      <c r="A2059" s="63" t="str">
        <f>VLOOKUP(L2059,[1]Sheet1!$N:$P,3,0)</f>
        <v>GREATWALL</v>
      </c>
      <c r="B2059" s="66">
        <v>46241.590868055559</v>
      </c>
      <c r="C2059" s="66">
        <v>46241.590868055559</v>
      </c>
      <c r="D2059" s="67" t="s">
        <v>831</v>
      </c>
      <c r="E2059" s="67" t="s">
        <v>832</v>
      </c>
      <c r="F2059" s="1">
        <v>1</v>
      </c>
      <c r="G2059" s="63" t="str">
        <f>VLOOKUP(D2059,[2]MINDANAO!$B:$C,2,0)</f>
        <v>TMX ALPHA FI</v>
      </c>
      <c r="H2059" s="67">
        <v>56358</v>
      </c>
      <c r="I2059" s="63" t="str">
        <f>VLOOKUP(L2059,'[3]NEW LEGEND 2026'!M:S,7,0)</f>
        <v>HONDA</v>
      </c>
      <c r="J2059" s="67" t="s">
        <v>4987</v>
      </c>
      <c r="K2059" s="67" t="s">
        <v>4988</v>
      </c>
      <c r="L2059" s="67" t="s">
        <v>1231</v>
      </c>
      <c r="M2059" s="63" t="str">
        <f>VLOOKUP(D2059,'[3]NEW LEGEND 2026'!G:I,3,0)</f>
        <v>HONDA</v>
      </c>
      <c r="N2059" s="63" t="str">
        <f>VLOOKUP(D2059,'[3]NEW LEGEND 2026'!G:J,4,0)</f>
        <v>BLACK</v>
      </c>
      <c r="O2059" s="68" t="str">
        <f t="shared" si="193"/>
        <v>AUG</v>
      </c>
      <c r="P2059" s="68">
        <f t="shared" si="194"/>
        <v>7</v>
      </c>
      <c r="Q2059" s="68">
        <f t="shared" si="195"/>
        <v>2026</v>
      </c>
      <c r="R2059" s="69">
        <f t="shared" si="196"/>
        <v>-188.59086805555853</v>
      </c>
      <c r="S2059" s="69">
        <f t="shared" si="197"/>
        <v>-188.59086805555853</v>
      </c>
      <c r="T2059" s="70" t="str">
        <f t="shared" si="192"/>
        <v>1-30 DAYS</v>
      </c>
      <c r="U2059" s="70" t="str">
        <f t="shared" si="192"/>
        <v>1-30 DAYS</v>
      </c>
    </row>
    <row r="2060" spans="1:21">
      <c r="A2060" s="63" t="str">
        <f>VLOOKUP(L2060,[1]Sheet1!$N:$P,3,0)</f>
        <v>GREATWALL</v>
      </c>
      <c r="B2060" s="66">
        <v>46241.590868055559</v>
      </c>
      <c r="C2060" s="66">
        <v>46241.590868055559</v>
      </c>
      <c r="D2060" s="67" t="s">
        <v>831</v>
      </c>
      <c r="E2060" s="67" t="s">
        <v>832</v>
      </c>
      <c r="F2060" s="1">
        <v>1</v>
      </c>
      <c r="G2060" s="63" t="str">
        <f>VLOOKUP(D2060,[2]MINDANAO!$B:$C,2,0)</f>
        <v>TMX ALPHA FI</v>
      </c>
      <c r="H2060" s="67">
        <v>56358</v>
      </c>
      <c r="I2060" s="63" t="str">
        <f>VLOOKUP(L2060,'[3]NEW LEGEND 2026'!M:S,7,0)</f>
        <v>HONDA</v>
      </c>
      <c r="J2060" s="67" t="s">
        <v>4989</v>
      </c>
      <c r="K2060" s="67" t="s">
        <v>4990</v>
      </c>
      <c r="L2060" s="67" t="s">
        <v>1231</v>
      </c>
      <c r="M2060" s="63" t="str">
        <f>VLOOKUP(D2060,'[3]NEW LEGEND 2026'!G:I,3,0)</f>
        <v>HONDA</v>
      </c>
      <c r="N2060" s="63" t="str">
        <f>VLOOKUP(D2060,'[3]NEW LEGEND 2026'!G:J,4,0)</f>
        <v>BLACK</v>
      </c>
      <c r="O2060" s="68" t="str">
        <f t="shared" si="193"/>
        <v>AUG</v>
      </c>
      <c r="P2060" s="68">
        <f t="shared" si="194"/>
        <v>7</v>
      </c>
      <c r="Q2060" s="68">
        <f t="shared" si="195"/>
        <v>2026</v>
      </c>
      <c r="R2060" s="69">
        <f t="shared" si="196"/>
        <v>-188.59086805555853</v>
      </c>
      <c r="S2060" s="69">
        <f t="shared" si="197"/>
        <v>-188.59086805555853</v>
      </c>
      <c r="T2060" s="70" t="str">
        <f t="shared" si="192"/>
        <v>1-30 DAYS</v>
      </c>
      <c r="U2060" s="70" t="str">
        <f t="shared" si="192"/>
        <v>1-30 DAYS</v>
      </c>
    </row>
    <row r="2061" spans="1:21">
      <c r="A2061" s="63" t="str">
        <f>VLOOKUP(L2061,[1]Sheet1!$N:$P,3,0)</f>
        <v>GREATWALL</v>
      </c>
      <c r="B2061" s="66">
        <v>46241.590868055559</v>
      </c>
      <c r="C2061" s="66">
        <v>46241.590868055559</v>
      </c>
      <c r="D2061" s="67" t="s">
        <v>831</v>
      </c>
      <c r="E2061" s="67" t="s">
        <v>832</v>
      </c>
      <c r="F2061" s="1">
        <v>1</v>
      </c>
      <c r="G2061" s="63" t="str">
        <f>VLOOKUP(D2061,[2]MINDANAO!$B:$C,2,0)</f>
        <v>TMX ALPHA FI</v>
      </c>
      <c r="H2061" s="67">
        <v>56358</v>
      </c>
      <c r="I2061" s="63" t="str">
        <f>VLOOKUP(L2061,'[3]NEW LEGEND 2026'!M:S,7,0)</f>
        <v>HONDA</v>
      </c>
      <c r="J2061" s="67" t="s">
        <v>4991</v>
      </c>
      <c r="K2061" s="67" t="s">
        <v>4992</v>
      </c>
      <c r="L2061" s="67" t="s">
        <v>1231</v>
      </c>
      <c r="M2061" s="63" t="str">
        <f>VLOOKUP(D2061,'[3]NEW LEGEND 2026'!G:I,3,0)</f>
        <v>HONDA</v>
      </c>
      <c r="N2061" s="63" t="str">
        <f>VLOOKUP(D2061,'[3]NEW LEGEND 2026'!G:J,4,0)</f>
        <v>BLACK</v>
      </c>
      <c r="O2061" s="68" t="str">
        <f t="shared" si="193"/>
        <v>AUG</v>
      </c>
      <c r="P2061" s="68">
        <f t="shared" si="194"/>
        <v>7</v>
      </c>
      <c r="Q2061" s="68">
        <f t="shared" si="195"/>
        <v>2026</v>
      </c>
      <c r="R2061" s="69">
        <f t="shared" si="196"/>
        <v>-188.59086805555853</v>
      </c>
      <c r="S2061" s="69">
        <f t="shared" si="197"/>
        <v>-188.59086805555853</v>
      </c>
      <c r="T2061" s="70" t="str">
        <f t="shared" si="192"/>
        <v>1-30 DAYS</v>
      </c>
      <c r="U2061" s="70" t="str">
        <f t="shared" si="192"/>
        <v>1-30 DAYS</v>
      </c>
    </row>
    <row r="2062" spans="1:21">
      <c r="A2062" s="63" t="str">
        <f>VLOOKUP(L2062,[1]Sheet1!$N:$P,3,0)</f>
        <v>GREATWALL</v>
      </c>
      <c r="B2062" s="66">
        <v>46241.590868055559</v>
      </c>
      <c r="C2062" s="66">
        <v>46241.590868055559</v>
      </c>
      <c r="D2062" s="67" t="s">
        <v>831</v>
      </c>
      <c r="E2062" s="67" t="s">
        <v>832</v>
      </c>
      <c r="F2062" s="1">
        <v>1</v>
      </c>
      <c r="G2062" s="63" t="str">
        <f>VLOOKUP(D2062,[2]MINDANAO!$B:$C,2,0)</f>
        <v>TMX ALPHA FI</v>
      </c>
      <c r="H2062" s="67">
        <v>56358</v>
      </c>
      <c r="I2062" s="63" t="str">
        <f>VLOOKUP(L2062,'[3]NEW LEGEND 2026'!M:S,7,0)</f>
        <v>HONDA</v>
      </c>
      <c r="J2062" s="67" t="s">
        <v>4993</v>
      </c>
      <c r="K2062" s="67" t="s">
        <v>4994</v>
      </c>
      <c r="L2062" s="67" t="s">
        <v>1231</v>
      </c>
      <c r="M2062" s="63" t="str">
        <f>VLOOKUP(D2062,'[3]NEW LEGEND 2026'!G:I,3,0)</f>
        <v>HONDA</v>
      </c>
      <c r="N2062" s="63" t="str">
        <f>VLOOKUP(D2062,'[3]NEW LEGEND 2026'!G:J,4,0)</f>
        <v>BLACK</v>
      </c>
      <c r="O2062" s="68" t="str">
        <f t="shared" si="193"/>
        <v>AUG</v>
      </c>
      <c r="P2062" s="68">
        <f t="shared" si="194"/>
        <v>7</v>
      </c>
      <c r="Q2062" s="68">
        <f t="shared" si="195"/>
        <v>2026</v>
      </c>
      <c r="R2062" s="69">
        <f t="shared" si="196"/>
        <v>-188.59086805555853</v>
      </c>
      <c r="S2062" s="69">
        <f t="shared" si="197"/>
        <v>-188.59086805555853</v>
      </c>
      <c r="T2062" s="70" t="str">
        <f t="shared" si="192"/>
        <v>1-30 DAYS</v>
      </c>
      <c r="U2062" s="70" t="str">
        <f t="shared" si="192"/>
        <v>1-30 DAYS</v>
      </c>
    </row>
    <row r="2063" spans="1:21">
      <c r="A2063" s="63" t="str">
        <f>VLOOKUP(L2063,[1]Sheet1!$N:$P,3,0)</f>
        <v>GREATWALL</v>
      </c>
      <c r="B2063" s="66">
        <v>46241.590868055559</v>
      </c>
      <c r="C2063" s="66">
        <v>46241.590868055559</v>
      </c>
      <c r="D2063" s="67" t="s">
        <v>831</v>
      </c>
      <c r="E2063" s="67" t="s">
        <v>832</v>
      </c>
      <c r="F2063" s="1">
        <v>1</v>
      </c>
      <c r="G2063" s="63" t="str">
        <f>VLOOKUP(D2063,[2]MINDANAO!$B:$C,2,0)</f>
        <v>TMX ALPHA FI</v>
      </c>
      <c r="H2063" s="67">
        <v>56358</v>
      </c>
      <c r="I2063" s="63" t="str">
        <f>VLOOKUP(L2063,'[3]NEW LEGEND 2026'!M:S,7,0)</f>
        <v>HONDA</v>
      </c>
      <c r="J2063" s="67" t="s">
        <v>4995</v>
      </c>
      <c r="K2063" s="67" t="s">
        <v>4996</v>
      </c>
      <c r="L2063" s="67" t="s">
        <v>1231</v>
      </c>
      <c r="M2063" s="63" t="str">
        <f>VLOOKUP(D2063,'[3]NEW LEGEND 2026'!G:I,3,0)</f>
        <v>HONDA</v>
      </c>
      <c r="N2063" s="63" t="str">
        <f>VLOOKUP(D2063,'[3]NEW LEGEND 2026'!G:J,4,0)</f>
        <v>BLACK</v>
      </c>
      <c r="O2063" s="68" t="str">
        <f t="shared" si="193"/>
        <v>AUG</v>
      </c>
      <c r="P2063" s="68">
        <f t="shared" si="194"/>
        <v>7</v>
      </c>
      <c r="Q2063" s="68">
        <f t="shared" si="195"/>
        <v>2026</v>
      </c>
      <c r="R2063" s="69">
        <f t="shared" si="196"/>
        <v>-188.59086805555853</v>
      </c>
      <c r="S2063" s="69">
        <f t="shared" si="197"/>
        <v>-188.59086805555853</v>
      </c>
      <c r="T2063" s="70" t="str">
        <f t="shared" si="192"/>
        <v>1-30 DAYS</v>
      </c>
      <c r="U2063" s="70" t="str">
        <f t="shared" si="192"/>
        <v>1-30 DAYS</v>
      </c>
    </row>
    <row r="2064" spans="1:21">
      <c r="A2064" s="63" t="str">
        <f>VLOOKUP(L2064,[1]Sheet1!$N:$P,3,0)</f>
        <v>M2 CABADBARAN</v>
      </c>
      <c r="B2064" s="66">
        <v>46241.623576388891</v>
      </c>
      <c r="C2064" s="66">
        <v>46241.623576388891</v>
      </c>
      <c r="D2064" s="67" t="s">
        <v>2690</v>
      </c>
      <c r="E2064" s="67" t="s">
        <v>2691</v>
      </c>
      <c r="F2064" s="1">
        <v>1</v>
      </c>
      <c r="G2064" s="63" t="str">
        <f>VLOOKUP(D2064,[2]MINDANAO!$B:$C,2,0)</f>
        <v>MIO I125</v>
      </c>
      <c r="H2064" s="67">
        <v>63024.11</v>
      </c>
      <c r="I2064" s="63" t="str">
        <f>VLOOKUP(L2064,'[3]NEW LEGEND 2026'!M:S,7,0)</f>
        <v>ULTIMATE</v>
      </c>
      <c r="J2064" s="67" t="s">
        <v>4997</v>
      </c>
      <c r="K2064" s="67" t="s">
        <v>4998</v>
      </c>
      <c r="L2064" s="67" t="s">
        <v>704</v>
      </c>
      <c r="M2064" s="63" t="str">
        <f>VLOOKUP(D2064,'[3]NEW LEGEND 2026'!G:I,3,0)</f>
        <v>YAMAHA</v>
      </c>
      <c r="N2064" s="63" t="str">
        <f>VLOOKUP(D2064,'[3]NEW LEGEND 2026'!G:J,4,0)</f>
        <v>MATTE GREEN/MATTE BROWN</v>
      </c>
      <c r="O2064" s="68" t="str">
        <f t="shared" si="193"/>
        <v>AUG</v>
      </c>
      <c r="P2064" s="68">
        <f t="shared" si="194"/>
        <v>7</v>
      </c>
      <c r="Q2064" s="68">
        <f t="shared" si="195"/>
        <v>2026</v>
      </c>
      <c r="R2064" s="69">
        <f t="shared" si="196"/>
        <v>-188.6235763888908</v>
      </c>
      <c r="S2064" s="69">
        <f t="shared" si="197"/>
        <v>-188.6235763888908</v>
      </c>
      <c r="T2064" s="70" t="str">
        <f t="shared" si="192"/>
        <v>1-30 DAYS</v>
      </c>
      <c r="U2064" s="70" t="str">
        <f t="shared" si="192"/>
        <v>1-30 DAYS</v>
      </c>
    </row>
    <row r="2065" spans="1:21">
      <c r="A2065" s="63" t="str">
        <f>VLOOKUP(L2065,[1]Sheet1!$N:$P,3,0)</f>
        <v>M1 SAN FRANCISCO</v>
      </c>
      <c r="B2065" s="66">
        <v>46239.403483796297</v>
      </c>
      <c r="C2065" s="66">
        <v>46242.463101851848</v>
      </c>
      <c r="D2065" s="67" t="s">
        <v>4034</v>
      </c>
      <c r="E2065" s="67" t="s">
        <v>4035</v>
      </c>
      <c r="F2065" s="1">
        <v>1</v>
      </c>
      <c r="G2065" s="63" t="str">
        <f>VLOOKUP(D2065,[2]MINDANAO!$B:$C,2,0)</f>
        <v>KLX150</v>
      </c>
      <c r="H2065" s="67">
        <v>117523.21</v>
      </c>
      <c r="I2065" s="63" t="str">
        <f>VLOOKUP(L2065,'[3]NEW LEGEND 2026'!M:S,7,0)</f>
        <v>MUTI</v>
      </c>
      <c r="J2065" s="67" t="s">
        <v>4999</v>
      </c>
      <c r="K2065" s="67" t="s">
        <v>5000</v>
      </c>
      <c r="L2065" s="67" t="s">
        <v>1179</v>
      </c>
      <c r="M2065" s="63" t="str">
        <f>VLOOKUP(D2065,'[3]NEW LEGEND 2026'!G:I,3,0)</f>
        <v>KAWASAKI</v>
      </c>
      <c r="N2065" s="63" t="str">
        <f>VLOOKUP(D2065,'[3]NEW LEGEND 2026'!G:J,4,0)</f>
        <v>GREEN</v>
      </c>
      <c r="O2065" s="68" t="str">
        <f t="shared" si="193"/>
        <v>AUG</v>
      </c>
      <c r="P2065" s="68">
        <f t="shared" si="194"/>
        <v>8</v>
      </c>
      <c r="Q2065" s="68">
        <f t="shared" si="195"/>
        <v>2026</v>
      </c>
      <c r="R2065" s="69">
        <f t="shared" si="196"/>
        <v>-189.46310185184848</v>
      </c>
      <c r="S2065" s="69">
        <f t="shared" si="197"/>
        <v>-186.40348379629722</v>
      </c>
      <c r="T2065" s="70" t="str">
        <f t="shared" si="192"/>
        <v>1-30 DAYS</v>
      </c>
      <c r="U2065" s="70" t="str">
        <f t="shared" si="192"/>
        <v>1-30 DAYS</v>
      </c>
    </row>
    <row r="2066" spans="1:21">
      <c r="A2066" s="63" t="str">
        <f>VLOOKUP(L2066,[1]Sheet1!$N:$P,3,0)</f>
        <v>M1 SAN FRANCISCO</v>
      </c>
      <c r="B2066" s="66">
        <v>46240.607719907413</v>
      </c>
      <c r="C2066" s="66">
        <v>46242.463101851848</v>
      </c>
      <c r="D2066" s="67" t="s">
        <v>3166</v>
      </c>
      <c r="E2066" s="67" t="s">
        <v>3167</v>
      </c>
      <c r="F2066" s="1">
        <v>1</v>
      </c>
      <c r="G2066" s="63" t="str">
        <f>VLOOKUP(D2066,[2]MINDANAO!$B:$C,2,0)</f>
        <v>CLICK125 FI</v>
      </c>
      <c r="H2066" s="67">
        <v>81070</v>
      </c>
      <c r="I2066" s="63" t="str">
        <f>VLOOKUP(L2066,'[3]NEW LEGEND 2026'!M:S,7,0)</f>
        <v>MUTI</v>
      </c>
      <c r="J2066" s="67" t="s">
        <v>5001</v>
      </c>
      <c r="K2066" s="67" t="s">
        <v>5002</v>
      </c>
      <c r="L2066" s="67" t="s">
        <v>1179</v>
      </c>
      <c r="M2066" s="63" t="str">
        <f>VLOOKUP(D2066,'[3]NEW LEGEND 2026'!G:I,3,0)</f>
        <v>HONDA</v>
      </c>
      <c r="N2066" s="63" t="str">
        <f>VLOOKUP(D2066,'[3]NEW LEGEND 2026'!G:J,4,0)</f>
        <v>GRAY/BLACK</v>
      </c>
      <c r="O2066" s="68" t="str">
        <f t="shared" si="193"/>
        <v>AUG</v>
      </c>
      <c r="P2066" s="68">
        <f t="shared" si="194"/>
        <v>8</v>
      </c>
      <c r="Q2066" s="68">
        <f t="shared" si="195"/>
        <v>2026</v>
      </c>
      <c r="R2066" s="69">
        <f t="shared" si="196"/>
        <v>-189.46310185184848</v>
      </c>
      <c r="S2066" s="69">
        <f t="shared" si="197"/>
        <v>-187.60771990741341</v>
      </c>
      <c r="T2066" s="70" t="str">
        <f t="shared" ref="T2066:U2129" si="198">IF(R2066&lt;=30,"1-30 DAYS",IF(R2066&lt;=60,"31-60 DAYS",IF(R2066&lt;=90,"61-90 DAYS","91 DAYS UP")))</f>
        <v>1-30 DAYS</v>
      </c>
      <c r="U2066" s="70" t="str">
        <f t="shared" si="198"/>
        <v>1-30 DAYS</v>
      </c>
    </row>
    <row r="2067" spans="1:21">
      <c r="A2067" s="63" t="str">
        <f>VLOOKUP(L2067,[1]Sheet1!$N:$P,3,0)</f>
        <v>M1 SAN FRANCISCO</v>
      </c>
      <c r="B2067" s="66">
        <v>46240.607719907413</v>
      </c>
      <c r="C2067" s="66">
        <v>46242.463101851848</v>
      </c>
      <c r="D2067" s="67" t="s">
        <v>3166</v>
      </c>
      <c r="E2067" s="67" t="s">
        <v>3167</v>
      </c>
      <c r="F2067" s="1">
        <v>1</v>
      </c>
      <c r="G2067" s="63" t="str">
        <f>VLOOKUP(D2067,[2]MINDANAO!$B:$C,2,0)</f>
        <v>CLICK125 FI</v>
      </c>
      <c r="H2067" s="67">
        <v>81070</v>
      </c>
      <c r="I2067" s="63" t="str">
        <f>VLOOKUP(L2067,'[3]NEW LEGEND 2026'!M:S,7,0)</f>
        <v>MUTI</v>
      </c>
      <c r="J2067" s="67" t="s">
        <v>5003</v>
      </c>
      <c r="K2067" s="67" t="s">
        <v>5004</v>
      </c>
      <c r="L2067" s="67" t="s">
        <v>1179</v>
      </c>
      <c r="M2067" s="63" t="str">
        <f>VLOOKUP(D2067,'[3]NEW LEGEND 2026'!G:I,3,0)</f>
        <v>HONDA</v>
      </c>
      <c r="N2067" s="63" t="str">
        <f>VLOOKUP(D2067,'[3]NEW LEGEND 2026'!G:J,4,0)</f>
        <v>GRAY/BLACK</v>
      </c>
      <c r="O2067" s="68" t="str">
        <f t="shared" si="193"/>
        <v>AUG</v>
      </c>
      <c r="P2067" s="68">
        <f t="shared" si="194"/>
        <v>8</v>
      </c>
      <c r="Q2067" s="68">
        <f t="shared" si="195"/>
        <v>2026</v>
      </c>
      <c r="R2067" s="69">
        <f t="shared" si="196"/>
        <v>-189.46310185184848</v>
      </c>
      <c r="S2067" s="69">
        <f t="shared" si="197"/>
        <v>-187.60771990741341</v>
      </c>
      <c r="T2067" s="70" t="str">
        <f t="shared" si="198"/>
        <v>1-30 DAYS</v>
      </c>
      <c r="U2067" s="70" t="str">
        <f t="shared" si="198"/>
        <v>1-30 DAYS</v>
      </c>
    </row>
    <row r="2068" spans="1:21">
      <c r="A2068" s="63" t="str">
        <f>VLOOKUP(L2068,[1]Sheet1!$N:$P,3,0)</f>
        <v>M1 SAN FRANCISCO</v>
      </c>
      <c r="B2068" s="66">
        <v>45918.692025462973</v>
      </c>
      <c r="C2068" s="66">
        <v>46242.463101851848</v>
      </c>
      <c r="D2068" s="67" t="s">
        <v>1064</v>
      </c>
      <c r="E2068" s="67" t="s">
        <v>1065</v>
      </c>
      <c r="F2068" s="1">
        <v>1</v>
      </c>
      <c r="G2068" s="63" t="str">
        <f>VLOOKUP(D2068,[2]MINDANAO!$B:$C,2,0)</f>
        <v>AVENIS125</v>
      </c>
      <c r="H2068" s="67">
        <v>77012</v>
      </c>
      <c r="I2068" s="63" t="str">
        <f>VLOOKUP(L2068,'[3]NEW LEGEND 2026'!M:S,7,0)</f>
        <v>MUTI</v>
      </c>
      <c r="J2068" s="67" t="s">
        <v>5005</v>
      </c>
      <c r="K2068" s="67" t="s">
        <v>5006</v>
      </c>
      <c r="L2068" s="67" t="s">
        <v>1179</v>
      </c>
      <c r="M2068" s="63" t="str">
        <f>VLOOKUP(D2068,'[3]NEW LEGEND 2026'!G:I,3,0)</f>
        <v>SUZUKI</v>
      </c>
      <c r="N2068" s="63" t="str">
        <f>VLOOKUP(D2068,'[3]NEW LEGEND 2026'!G:J,4,0)</f>
        <v>BLACK</v>
      </c>
      <c r="O2068" s="68" t="str">
        <f t="shared" si="193"/>
        <v>AUG</v>
      </c>
      <c r="P2068" s="68">
        <f t="shared" si="194"/>
        <v>8</v>
      </c>
      <c r="Q2068" s="68">
        <f t="shared" si="195"/>
        <v>2026</v>
      </c>
      <c r="R2068" s="69">
        <f t="shared" si="196"/>
        <v>-189.46310185184848</v>
      </c>
      <c r="S2068" s="69">
        <f t="shared" si="197"/>
        <v>134.30797453702689</v>
      </c>
      <c r="T2068" s="70" t="str">
        <f t="shared" si="198"/>
        <v>1-30 DAYS</v>
      </c>
      <c r="U2068" s="70" t="str">
        <f t="shared" si="198"/>
        <v>91 DAYS UP</v>
      </c>
    </row>
    <row r="2069" spans="1:21">
      <c r="A2069" s="63" t="str">
        <f>VLOOKUP(L2069,[1]Sheet1!$N:$P,3,0)</f>
        <v>M1 SAN FRANCISCO</v>
      </c>
      <c r="B2069" s="66">
        <v>46240.607719907413</v>
      </c>
      <c r="C2069" s="66">
        <v>46242.463101851848</v>
      </c>
      <c r="D2069" s="67" t="s">
        <v>2329</v>
      </c>
      <c r="E2069" s="67" t="s">
        <v>2330</v>
      </c>
      <c r="F2069" s="1">
        <v>1</v>
      </c>
      <c r="G2069" s="63" t="str">
        <f>VLOOKUP(D2069,[2]MINDANAO!$B:$C,2,0)</f>
        <v>CRF150</v>
      </c>
      <c r="H2069" s="67">
        <v>141790</v>
      </c>
      <c r="I2069" s="63" t="str">
        <f>VLOOKUP(L2069,'[3]NEW LEGEND 2026'!M:S,7,0)</f>
        <v>MUTI</v>
      </c>
      <c r="J2069" s="67" t="s">
        <v>5007</v>
      </c>
      <c r="K2069" s="67" t="s">
        <v>5008</v>
      </c>
      <c r="L2069" s="67" t="s">
        <v>1179</v>
      </c>
      <c r="M2069" s="63" t="str">
        <f>VLOOKUP(D2069,'[3]NEW LEGEND 2026'!G:I,3,0)</f>
        <v>HONDA</v>
      </c>
      <c r="N2069" s="63" t="str">
        <f>VLOOKUP(D2069,'[3]NEW LEGEND 2026'!G:J,4,0)</f>
        <v>BLACK</v>
      </c>
      <c r="O2069" s="68" t="str">
        <f t="shared" si="193"/>
        <v>AUG</v>
      </c>
      <c r="P2069" s="68">
        <f t="shared" si="194"/>
        <v>8</v>
      </c>
      <c r="Q2069" s="68">
        <f t="shared" si="195"/>
        <v>2026</v>
      </c>
      <c r="R2069" s="69">
        <f t="shared" si="196"/>
        <v>-189.46310185184848</v>
      </c>
      <c r="S2069" s="69">
        <f t="shared" si="197"/>
        <v>-187.60771990741341</v>
      </c>
      <c r="T2069" s="70" t="str">
        <f t="shared" si="198"/>
        <v>1-30 DAYS</v>
      </c>
      <c r="U2069" s="70" t="str">
        <f t="shared" si="198"/>
        <v>1-30 DAYS</v>
      </c>
    </row>
    <row r="2070" spans="1:21">
      <c r="A2070" s="63" t="str">
        <f>VLOOKUP(L2070,[1]Sheet1!$N:$P,3,0)</f>
        <v>M1 SAN FRANCISCO</v>
      </c>
      <c r="B2070" s="66">
        <v>46238.649953703702</v>
      </c>
      <c r="C2070" s="66">
        <v>46242.463101851848</v>
      </c>
      <c r="D2070" s="67" t="s">
        <v>907</v>
      </c>
      <c r="E2070" s="67" t="s">
        <v>908</v>
      </c>
      <c r="F2070" s="1">
        <v>1</v>
      </c>
      <c r="G2070" s="63" t="str">
        <f>VLOOKUP(D2070,[2]MINDANAO!$B:$C,2,0)</f>
        <v>CT125</v>
      </c>
      <c r="H2070" s="67">
        <v>59246</v>
      </c>
      <c r="I2070" s="63" t="str">
        <f>VLOOKUP(L2070,'[3]NEW LEGEND 2026'!M:S,7,0)</f>
        <v>MUTI</v>
      </c>
      <c r="J2070" s="67" t="s">
        <v>5009</v>
      </c>
      <c r="K2070" s="67" t="s">
        <v>5010</v>
      </c>
      <c r="L2070" s="67" t="s">
        <v>1179</v>
      </c>
      <c r="M2070" s="63" t="str">
        <f>VLOOKUP(D2070,'[3]NEW LEGEND 2026'!G:I,3,0)</f>
        <v>KAWASAKI</v>
      </c>
      <c r="N2070" s="63" t="str">
        <f>VLOOKUP(D2070,'[3]NEW LEGEND 2026'!G:J,4,0)</f>
        <v>BLACK/GRAY</v>
      </c>
      <c r="O2070" s="68" t="str">
        <f t="shared" si="193"/>
        <v>AUG</v>
      </c>
      <c r="P2070" s="68">
        <f t="shared" si="194"/>
        <v>8</v>
      </c>
      <c r="Q2070" s="68">
        <f t="shared" si="195"/>
        <v>2026</v>
      </c>
      <c r="R2070" s="69">
        <f t="shared" si="196"/>
        <v>-189.46310185184848</v>
      </c>
      <c r="S2070" s="69">
        <f t="shared" si="197"/>
        <v>-185.64995370370161</v>
      </c>
      <c r="T2070" s="70" t="str">
        <f t="shared" si="198"/>
        <v>1-30 DAYS</v>
      </c>
      <c r="U2070" s="70" t="str">
        <f t="shared" si="198"/>
        <v>1-30 DAYS</v>
      </c>
    </row>
    <row r="2071" spans="1:21">
      <c r="A2071" s="63" t="str">
        <f>VLOOKUP(L2071,[1]Sheet1!$N:$P,3,0)</f>
        <v>M1 SAN FRANCISCO</v>
      </c>
      <c r="B2071" s="66">
        <v>46238.649953703702</v>
      </c>
      <c r="C2071" s="66">
        <v>46242.463101851848</v>
      </c>
      <c r="D2071" s="67" t="s">
        <v>907</v>
      </c>
      <c r="E2071" s="67" t="s">
        <v>908</v>
      </c>
      <c r="F2071" s="1">
        <v>1</v>
      </c>
      <c r="G2071" s="63" t="str">
        <f>VLOOKUP(D2071,[2]MINDANAO!$B:$C,2,0)</f>
        <v>CT125</v>
      </c>
      <c r="H2071" s="67">
        <v>59246</v>
      </c>
      <c r="I2071" s="63" t="str">
        <f>VLOOKUP(L2071,'[3]NEW LEGEND 2026'!M:S,7,0)</f>
        <v>MUTI</v>
      </c>
      <c r="J2071" s="67" t="s">
        <v>5011</v>
      </c>
      <c r="K2071" s="67" t="s">
        <v>5012</v>
      </c>
      <c r="L2071" s="67" t="s">
        <v>1179</v>
      </c>
      <c r="M2071" s="63" t="str">
        <f>VLOOKUP(D2071,'[3]NEW LEGEND 2026'!G:I,3,0)</f>
        <v>KAWASAKI</v>
      </c>
      <c r="N2071" s="63" t="str">
        <f>VLOOKUP(D2071,'[3]NEW LEGEND 2026'!G:J,4,0)</f>
        <v>BLACK/GRAY</v>
      </c>
      <c r="O2071" s="68" t="str">
        <f t="shared" si="193"/>
        <v>AUG</v>
      </c>
      <c r="P2071" s="68">
        <f t="shared" si="194"/>
        <v>8</v>
      </c>
      <c r="Q2071" s="68">
        <f t="shared" si="195"/>
        <v>2026</v>
      </c>
      <c r="R2071" s="69">
        <f t="shared" si="196"/>
        <v>-189.46310185184848</v>
      </c>
      <c r="S2071" s="69">
        <f t="shared" si="197"/>
        <v>-185.64995370370161</v>
      </c>
      <c r="T2071" s="70" t="str">
        <f t="shared" si="198"/>
        <v>1-30 DAYS</v>
      </c>
      <c r="U2071" s="70" t="str">
        <f t="shared" si="198"/>
        <v>1-30 DAYS</v>
      </c>
    </row>
    <row r="2072" spans="1:21">
      <c r="A2072" s="63" t="str">
        <f>VLOOKUP(L2072,[1]Sheet1!$N:$P,3,0)</f>
        <v>M1 SAN FRANCISCO</v>
      </c>
      <c r="B2072" s="66">
        <v>46238.649953703702</v>
      </c>
      <c r="C2072" s="66">
        <v>46242.463101851848</v>
      </c>
      <c r="D2072" s="67" t="s">
        <v>907</v>
      </c>
      <c r="E2072" s="67" t="s">
        <v>908</v>
      </c>
      <c r="F2072" s="1">
        <v>1</v>
      </c>
      <c r="G2072" s="63" t="str">
        <f>VLOOKUP(D2072,[2]MINDANAO!$B:$C,2,0)</f>
        <v>CT125</v>
      </c>
      <c r="H2072" s="67">
        <v>59246</v>
      </c>
      <c r="I2072" s="63" t="str">
        <f>VLOOKUP(L2072,'[3]NEW LEGEND 2026'!M:S,7,0)</f>
        <v>MUTI</v>
      </c>
      <c r="J2072" s="67" t="s">
        <v>5013</v>
      </c>
      <c r="K2072" s="67" t="s">
        <v>5014</v>
      </c>
      <c r="L2072" s="67" t="s">
        <v>1179</v>
      </c>
      <c r="M2072" s="63" t="str">
        <f>VLOOKUP(D2072,'[3]NEW LEGEND 2026'!G:I,3,0)</f>
        <v>KAWASAKI</v>
      </c>
      <c r="N2072" s="63" t="str">
        <f>VLOOKUP(D2072,'[3]NEW LEGEND 2026'!G:J,4,0)</f>
        <v>BLACK/GRAY</v>
      </c>
      <c r="O2072" s="68" t="str">
        <f t="shared" si="193"/>
        <v>AUG</v>
      </c>
      <c r="P2072" s="68">
        <f t="shared" si="194"/>
        <v>8</v>
      </c>
      <c r="Q2072" s="68">
        <f t="shared" si="195"/>
        <v>2026</v>
      </c>
      <c r="R2072" s="69">
        <f t="shared" si="196"/>
        <v>-189.46310185184848</v>
      </c>
      <c r="S2072" s="69">
        <f t="shared" si="197"/>
        <v>-185.64995370370161</v>
      </c>
      <c r="T2072" s="70" t="str">
        <f t="shared" si="198"/>
        <v>1-30 DAYS</v>
      </c>
      <c r="U2072" s="70" t="str">
        <f t="shared" si="198"/>
        <v>1-30 DAYS</v>
      </c>
    </row>
    <row r="2073" spans="1:21">
      <c r="A2073" s="63" t="str">
        <f>VLOOKUP(L2073,[1]Sheet1!$N:$P,3,0)</f>
        <v>M1 SAN FRANCISCO</v>
      </c>
      <c r="B2073" s="66">
        <v>46238.649953703702</v>
      </c>
      <c r="C2073" s="66">
        <v>46242.463101851848</v>
      </c>
      <c r="D2073" s="67" t="s">
        <v>907</v>
      </c>
      <c r="E2073" s="67" t="s">
        <v>908</v>
      </c>
      <c r="F2073" s="1">
        <v>1</v>
      </c>
      <c r="G2073" s="63" t="str">
        <f>VLOOKUP(D2073,[2]MINDANAO!$B:$C,2,0)</f>
        <v>CT125</v>
      </c>
      <c r="H2073" s="67">
        <v>59246</v>
      </c>
      <c r="I2073" s="63" t="str">
        <f>VLOOKUP(L2073,'[3]NEW LEGEND 2026'!M:S,7,0)</f>
        <v>MUTI</v>
      </c>
      <c r="J2073" s="67" t="s">
        <v>5015</v>
      </c>
      <c r="K2073" s="67" t="s">
        <v>5016</v>
      </c>
      <c r="L2073" s="67" t="s">
        <v>1179</v>
      </c>
      <c r="M2073" s="63" t="str">
        <f>VLOOKUP(D2073,'[3]NEW LEGEND 2026'!G:I,3,0)</f>
        <v>KAWASAKI</v>
      </c>
      <c r="N2073" s="63" t="str">
        <f>VLOOKUP(D2073,'[3]NEW LEGEND 2026'!G:J,4,0)</f>
        <v>BLACK/GRAY</v>
      </c>
      <c r="O2073" s="68" t="str">
        <f t="shared" si="193"/>
        <v>AUG</v>
      </c>
      <c r="P2073" s="68">
        <f t="shared" si="194"/>
        <v>8</v>
      </c>
      <c r="Q2073" s="68">
        <f t="shared" si="195"/>
        <v>2026</v>
      </c>
      <c r="R2073" s="69">
        <f t="shared" si="196"/>
        <v>-189.46310185184848</v>
      </c>
      <c r="S2073" s="69">
        <f t="shared" si="197"/>
        <v>-185.64995370370161</v>
      </c>
      <c r="T2073" s="70" t="str">
        <f t="shared" si="198"/>
        <v>1-30 DAYS</v>
      </c>
      <c r="U2073" s="70" t="str">
        <f t="shared" si="198"/>
        <v>1-30 DAYS</v>
      </c>
    </row>
    <row r="2074" spans="1:21">
      <c r="A2074" s="63" t="str">
        <f>VLOOKUP(L2074,[1]Sheet1!$N:$P,3,0)</f>
        <v>M2 SURIGAO</v>
      </c>
      <c r="B2074" s="66">
        <v>46242.471412037034</v>
      </c>
      <c r="C2074" s="66">
        <v>46242.471412037034</v>
      </c>
      <c r="D2074" s="67" t="s">
        <v>3174</v>
      </c>
      <c r="E2074" s="67" t="s">
        <v>3175</v>
      </c>
      <c r="F2074" s="1">
        <v>1</v>
      </c>
      <c r="G2074" s="63" t="str">
        <f>VLOOKUP(D2074,[2]MINDANAO!$B:$C,2,0)</f>
        <v>MIO GEAR S</v>
      </c>
      <c r="H2074" s="67">
        <v>68006.25</v>
      </c>
      <c r="I2074" s="63" t="str">
        <f>VLOOKUP(L2074,'[3]NEW LEGEND 2026'!M:S,7,0)</f>
        <v>ULTIMATE</v>
      </c>
      <c r="J2074" s="67" t="s">
        <v>5017</v>
      </c>
      <c r="K2074" s="67" t="s">
        <v>5018</v>
      </c>
      <c r="L2074" s="67" t="s">
        <v>1214</v>
      </c>
      <c r="M2074" s="63" t="str">
        <f>VLOOKUP(D2074,'[3]NEW LEGEND 2026'!G:I,3,0)</f>
        <v>YAMAHA</v>
      </c>
      <c r="N2074" s="63" t="str">
        <f>VLOOKUP(D2074,'[3]NEW LEGEND 2026'!G:J,4,0)</f>
        <v>GRAY</v>
      </c>
      <c r="O2074" s="68" t="str">
        <f t="shared" si="193"/>
        <v>AUG</v>
      </c>
      <c r="P2074" s="68">
        <f t="shared" si="194"/>
        <v>8</v>
      </c>
      <c r="Q2074" s="68">
        <f t="shared" si="195"/>
        <v>2026</v>
      </c>
      <c r="R2074" s="69">
        <f t="shared" si="196"/>
        <v>-189.47141203703359</v>
      </c>
      <c r="S2074" s="69">
        <f t="shared" si="197"/>
        <v>-189.47141203703359</v>
      </c>
      <c r="T2074" s="70" t="str">
        <f t="shared" si="198"/>
        <v>1-30 DAYS</v>
      </c>
      <c r="U2074" s="70" t="str">
        <f t="shared" si="198"/>
        <v>1-30 DAYS</v>
      </c>
    </row>
    <row r="2075" spans="1:21">
      <c r="A2075" s="63" t="str">
        <f>VLOOKUP(L2075,[1]Sheet1!$N:$P,3,0)</f>
        <v>M2 BULUA</v>
      </c>
      <c r="B2075" s="66">
        <v>46240.546585648153</v>
      </c>
      <c r="C2075" s="66">
        <v>46242.471539351849</v>
      </c>
      <c r="D2075" s="67" t="s">
        <v>604</v>
      </c>
      <c r="E2075" s="67" t="s">
        <v>605</v>
      </c>
      <c r="F2075" s="1">
        <v>1</v>
      </c>
      <c r="G2075" s="63" t="str">
        <f>VLOOKUP(D2075,[2]MINDANAO!$B:$C,2,0)</f>
        <v>XRM OFFROAD FI(DSX)</v>
      </c>
      <c r="H2075" s="67">
        <v>72378</v>
      </c>
      <c r="I2075" s="63" t="str">
        <f>VLOOKUP(L2075,'[3]NEW LEGEND 2026'!M:S,7,0)</f>
        <v>ULTIMATE</v>
      </c>
      <c r="J2075" s="67" t="s">
        <v>5019</v>
      </c>
      <c r="K2075" s="67" t="s">
        <v>5020</v>
      </c>
      <c r="L2075" s="67" t="s">
        <v>699</v>
      </c>
      <c r="M2075" s="63" t="str">
        <f>VLOOKUP(D2075,'[3]NEW LEGEND 2026'!G:I,3,0)</f>
        <v>HONDA</v>
      </c>
      <c r="N2075" s="63" t="str">
        <f>VLOOKUP(D2075,'[3]NEW LEGEND 2026'!G:J,4,0)</f>
        <v>WHITE/BLUE</v>
      </c>
      <c r="O2075" s="68" t="str">
        <f t="shared" si="193"/>
        <v>AUG</v>
      </c>
      <c r="P2075" s="68">
        <f t="shared" si="194"/>
        <v>8</v>
      </c>
      <c r="Q2075" s="68">
        <f t="shared" si="195"/>
        <v>2026</v>
      </c>
      <c r="R2075" s="69">
        <f t="shared" si="196"/>
        <v>-189.47153935184906</v>
      </c>
      <c r="S2075" s="69">
        <f t="shared" si="197"/>
        <v>-187.54658564815327</v>
      </c>
      <c r="T2075" s="70" t="str">
        <f t="shared" si="198"/>
        <v>1-30 DAYS</v>
      </c>
      <c r="U2075" s="70" t="str">
        <f t="shared" si="198"/>
        <v>1-30 DAYS</v>
      </c>
    </row>
    <row r="2076" spans="1:21">
      <c r="A2076" s="63" t="str">
        <f>VLOOKUP(L2076,[1]Sheet1!$N:$P,3,0)</f>
        <v>M2 BULUA</v>
      </c>
      <c r="B2076" s="66">
        <v>46240.546585648153</v>
      </c>
      <c r="C2076" s="66">
        <v>46242.471539351849</v>
      </c>
      <c r="D2076" s="67" t="s">
        <v>604</v>
      </c>
      <c r="E2076" s="67" t="s">
        <v>605</v>
      </c>
      <c r="F2076" s="1">
        <v>1</v>
      </c>
      <c r="G2076" s="63" t="str">
        <f>VLOOKUP(D2076,[2]MINDANAO!$B:$C,2,0)</f>
        <v>XRM OFFROAD FI(DSX)</v>
      </c>
      <c r="H2076" s="67">
        <v>72378</v>
      </c>
      <c r="I2076" s="63" t="str">
        <f>VLOOKUP(L2076,'[3]NEW LEGEND 2026'!M:S,7,0)</f>
        <v>ULTIMATE</v>
      </c>
      <c r="J2076" s="67" t="s">
        <v>5021</v>
      </c>
      <c r="K2076" s="67" t="s">
        <v>5022</v>
      </c>
      <c r="L2076" s="67" t="s">
        <v>699</v>
      </c>
      <c r="M2076" s="63" t="str">
        <f>VLOOKUP(D2076,'[3]NEW LEGEND 2026'!G:I,3,0)</f>
        <v>HONDA</v>
      </c>
      <c r="N2076" s="63" t="str">
        <f>VLOOKUP(D2076,'[3]NEW LEGEND 2026'!G:J,4,0)</f>
        <v>WHITE/BLUE</v>
      </c>
      <c r="O2076" s="68" t="str">
        <f t="shared" si="193"/>
        <v>AUG</v>
      </c>
      <c r="P2076" s="68">
        <f t="shared" si="194"/>
        <v>8</v>
      </c>
      <c r="Q2076" s="68">
        <f t="shared" si="195"/>
        <v>2026</v>
      </c>
      <c r="R2076" s="69">
        <f t="shared" si="196"/>
        <v>-189.47153935184906</v>
      </c>
      <c r="S2076" s="69">
        <f t="shared" si="197"/>
        <v>-187.54658564815327</v>
      </c>
      <c r="T2076" s="70" t="str">
        <f t="shared" si="198"/>
        <v>1-30 DAYS</v>
      </c>
      <c r="U2076" s="70" t="str">
        <f t="shared" si="198"/>
        <v>1-30 DAYS</v>
      </c>
    </row>
    <row r="2077" spans="1:21">
      <c r="A2077" s="63" t="str">
        <f>VLOOKUP(L2077,[1]Sheet1!$N:$P,3,0)</f>
        <v>M2 BULUA</v>
      </c>
      <c r="B2077" s="66">
        <v>46240.546585648153</v>
      </c>
      <c r="C2077" s="66">
        <v>46242.471539351849</v>
      </c>
      <c r="D2077" s="67" t="s">
        <v>604</v>
      </c>
      <c r="E2077" s="67" t="s">
        <v>605</v>
      </c>
      <c r="F2077" s="1">
        <v>1</v>
      </c>
      <c r="G2077" s="63" t="str">
        <f>VLOOKUP(D2077,[2]MINDANAO!$B:$C,2,0)</f>
        <v>XRM OFFROAD FI(DSX)</v>
      </c>
      <c r="H2077" s="67">
        <v>72378</v>
      </c>
      <c r="I2077" s="63" t="str">
        <f>VLOOKUP(L2077,'[3]NEW LEGEND 2026'!M:S,7,0)</f>
        <v>ULTIMATE</v>
      </c>
      <c r="J2077" s="67" t="s">
        <v>5023</v>
      </c>
      <c r="K2077" s="67" t="s">
        <v>5024</v>
      </c>
      <c r="L2077" s="67" t="s">
        <v>699</v>
      </c>
      <c r="M2077" s="63" t="str">
        <f>VLOOKUP(D2077,'[3]NEW LEGEND 2026'!G:I,3,0)</f>
        <v>HONDA</v>
      </c>
      <c r="N2077" s="63" t="str">
        <f>VLOOKUP(D2077,'[3]NEW LEGEND 2026'!G:J,4,0)</f>
        <v>WHITE/BLUE</v>
      </c>
      <c r="O2077" s="68" t="str">
        <f t="shared" si="193"/>
        <v>AUG</v>
      </c>
      <c r="P2077" s="68">
        <f t="shared" si="194"/>
        <v>8</v>
      </c>
      <c r="Q2077" s="68">
        <f t="shared" si="195"/>
        <v>2026</v>
      </c>
      <c r="R2077" s="69">
        <f t="shared" si="196"/>
        <v>-189.47153935184906</v>
      </c>
      <c r="S2077" s="69">
        <f t="shared" si="197"/>
        <v>-187.54658564815327</v>
      </c>
      <c r="T2077" s="70" t="str">
        <f t="shared" si="198"/>
        <v>1-30 DAYS</v>
      </c>
      <c r="U2077" s="70" t="str">
        <f t="shared" si="198"/>
        <v>1-30 DAYS</v>
      </c>
    </row>
    <row r="2078" spans="1:21">
      <c r="A2078" s="63" t="str">
        <f>VLOOKUP(L2078,[1]Sheet1!$N:$P,3,0)</f>
        <v>M2 BULUA</v>
      </c>
      <c r="B2078" s="66">
        <v>46240.546585648153</v>
      </c>
      <c r="C2078" s="66">
        <v>46242.471539351849</v>
      </c>
      <c r="D2078" s="67" t="s">
        <v>2540</v>
      </c>
      <c r="E2078" s="67" t="s">
        <v>2541</v>
      </c>
      <c r="F2078" s="1">
        <v>1</v>
      </c>
      <c r="G2078" s="63" t="str">
        <f>VLOOKUP(D2078,[2]MINDANAO!$B:$C,2,0)</f>
        <v>ADV160 ABS</v>
      </c>
      <c r="H2078" s="67">
        <v>155100</v>
      </c>
      <c r="I2078" s="63" t="str">
        <f>VLOOKUP(L2078,'[3]NEW LEGEND 2026'!M:S,7,0)</f>
        <v>ULTIMATE</v>
      </c>
      <c r="J2078" s="67" t="s">
        <v>5025</v>
      </c>
      <c r="K2078" s="67" t="s">
        <v>5026</v>
      </c>
      <c r="L2078" s="67" t="s">
        <v>699</v>
      </c>
      <c r="M2078" s="63" t="str">
        <f>VLOOKUP(D2078,'[3]NEW LEGEND 2026'!G:I,3,0)</f>
        <v>HONDA</v>
      </c>
      <c r="N2078" s="63" t="str">
        <f>VLOOKUP(D2078,'[3]NEW LEGEND 2026'!G:J,4,0)</f>
        <v>BLACK</v>
      </c>
      <c r="O2078" s="68" t="str">
        <f t="shared" si="193"/>
        <v>AUG</v>
      </c>
      <c r="P2078" s="68">
        <f t="shared" si="194"/>
        <v>8</v>
      </c>
      <c r="Q2078" s="68">
        <f t="shared" si="195"/>
        <v>2026</v>
      </c>
      <c r="R2078" s="69">
        <f t="shared" si="196"/>
        <v>-189.47153935184906</v>
      </c>
      <c r="S2078" s="69">
        <f t="shared" si="197"/>
        <v>-187.54658564815327</v>
      </c>
      <c r="T2078" s="70" t="str">
        <f t="shared" si="198"/>
        <v>1-30 DAYS</v>
      </c>
      <c r="U2078" s="70" t="str">
        <f t="shared" si="198"/>
        <v>1-30 DAYS</v>
      </c>
    </row>
    <row r="2079" spans="1:21">
      <c r="A2079" s="63" t="str">
        <f>VLOOKUP(L2079,[1]Sheet1!$N:$P,3,0)</f>
        <v>M2 BULUA</v>
      </c>
      <c r="B2079" s="66">
        <v>46240.474652777782</v>
      </c>
      <c r="C2079" s="66">
        <v>46242.471539351849</v>
      </c>
      <c r="D2079" s="67" t="s">
        <v>663</v>
      </c>
      <c r="E2079" s="67" t="s">
        <v>664</v>
      </c>
      <c r="F2079" s="1">
        <v>1</v>
      </c>
      <c r="G2079" s="63" t="str">
        <f>VLOOKUP(D2079,[2]MINDANAO!$B:$C,2,0)</f>
        <v>CT125</v>
      </c>
      <c r="H2079" s="67">
        <v>58118</v>
      </c>
      <c r="I2079" s="63" t="str">
        <f>VLOOKUP(L2079,'[3]NEW LEGEND 2026'!M:S,7,0)</f>
        <v>ULTIMATE</v>
      </c>
      <c r="J2079" s="67" t="s">
        <v>5027</v>
      </c>
      <c r="K2079" s="67" t="s">
        <v>5028</v>
      </c>
      <c r="L2079" s="67" t="s">
        <v>699</v>
      </c>
      <c r="M2079" s="63" t="str">
        <f>VLOOKUP(D2079,'[3]NEW LEGEND 2026'!G:I,3,0)</f>
        <v>KAWASAKI</v>
      </c>
      <c r="N2079" s="63" t="str">
        <f>VLOOKUP(D2079,'[3]NEW LEGEND 2026'!G:J,4,0)</f>
        <v>BLACK/RED</v>
      </c>
      <c r="O2079" s="68" t="str">
        <f t="shared" si="193"/>
        <v>AUG</v>
      </c>
      <c r="P2079" s="68">
        <f t="shared" si="194"/>
        <v>8</v>
      </c>
      <c r="Q2079" s="68">
        <f t="shared" si="195"/>
        <v>2026</v>
      </c>
      <c r="R2079" s="69">
        <f t="shared" si="196"/>
        <v>-189.47153935184906</v>
      </c>
      <c r="S2079" s="69">
        <f t="shared" si="197"/>
        <v>-187.47465277778247</v>
      </c>
      <c r="T2079" s="70" t="str">
        <f t="shared" si="198"/>
        <v>1-30 DAYS</v>
      </c>
      <c r="U2079" s="70" t="str">
        <f t="shared" si="198"/>
        <v>1-30 DAYS</v>
      </c>
    </row>
    <row r="2080" spans="1:21">
      <c r="A2080" s="63" t="str">
        <f>VLOOKUP(L2080,[1]Sheet1!$N:$P,3,0)</f>
        <v>M2 BULUA</v>
      </c>
      <c r="B2080" s="66">
        <v>46240.474652777782</v>
      </c>
      <c r="C2080" s="66">
        <v>46242.471539351849</v>
      </c>
      <c r="D2080" s="67" t="s">
        <v>663</v>
      </c>
      <c r="E2080" s="67" t="s">
        <v>664</v>
      </c>
      <c r="F2080" s="1">
        <v>1</v>
      </c>
      <c r="G2080" s="63" t="str">
        <f>VLOOKUP(D2080,[2]MINDANAO!$B:$C,2,0)</f>
        <v>CT125</v>
      </c>
      <c r="H2080" s="67">
        <v>58118</v>
      </c>
      <c r="I2080" s="63" t="str">
        <f>VLOOKUP(L2080,'[3]NEW LEGEND 2026'!M:S,7,0)</f>
        <v>ULTIMATE</v>
      </c>
      <c r="J2080" s="67" t="s">
        <v>5029</v>
      </c>
      <c r="K2080" s="67" t="s">
        <v>5030</v>
      </c>
      <c r="L2080" s="67" t="s">
        <v>699</v>
      </c>
      <c r="M2080" s="63" t="str">
        <f>VLOOKUP(D2080,'[3]NEW LEGEND 2026'!G:I,3,0)</f>
        <v>KAWASAKI</v>
      </c>
      <c r="N2080" s="63" t="str">
        <f>VLOOKUP(D2080,'[3]NEW LEGEND 2026'!G:J,4,0)</f>
        <v>BLACK/RED</v>
      </c>
      <c r="O2080" s="68" t="str">
        <f t="shared" si="193"/>
        <v>AUG</v>
      </c>
      <c r="P2080" s="68">
        <f t="shared" si="194"/>
        <v>8</v>
      </c>
      <c r="Q2080" s="68">
        <f t="shared" si="195"/>
        <v>2026</v>
      </c>
      <c r="R2080" s="69">
        <f t="shared" si="196"/>
        <v>-189.47153935184906</v>
      </c>
      <c r="S2080" s="69">
        <f t="shared" si="197"/>
        <v>-187.47465277778247</v>
      </c>
      <c r="T2080" s="70" t="str">
        <f t="shared" si="198"/>
        <v>1-30 DAYS</v>
      </c>
      <c r="U2080" s="70" t="str">
        <f t="shared" si="198"/>
        <v>1-30 DAYS</v>
      </c>
    </row>
    <row r="2081" spans="1:21">
      <c r="A2081" s="63" t="str">
        <f>VLOOKUP(L2081,[1]Sheet1!$N:$P,3,0)</f>
        <v>M2 BULUA</v>
      </c>
      <c r="B2081" s="66">
        <v>46240.474652777782</v>
      </c>
      <c r="C2081" s="66">
        <v>46242.471539351849</v>
      </c>
      <c r="D2081" s="67" t="s">
        <v>663</v>
      </c>
      <c r="E2081" s="67" t="s">
        <v>664</v>
      </c>
      <c r="F2081" s="1">
        <v>1</v>
      </c>
      <c r="G2081" s="63" t="str">
        <f>VLOOKUP(D2081,[2]MINDANAO!$B:$C,2,0)</f>
        <v>CT125</v>
      </c>
      <c r="H2081" s="67">
        <v>58118</v>
      </c>
      <c r="I2081" s="63" t="str">
        <f>VLOOKUP(L2081,'[3]NEW LEGEND 2026'!M:S,7,0)</f>
        <v>ULTIMATE</v>
      </c>
      <c r="J2081" s="67" t="s">
        <v>5031</v>
      </c>
      <c r="K2081" s="67" t="s">
        <v>5032</v>
      </c>
      <c r="L2081" s="67" t="s">
        <v>699</v>
      </c>
      <c r="M2081" s="63" t="str">
        <f>VLOOKUP(D2081,'[3]NEW LEGEND 2026'!G:I,3,0)</f>
        <v>KAWASAKI</v>
      </c>
      <c r="N2081" s="63" t="str">
        <f>VLOOKUP(D2081,'[3]NEW LEGEND 2026'!G:J,4,0)</f>
        <v>BLACK/RED</v>
      </c>
      <c r="O2081" s="68" t="str">
        <f t="shared" si="193"/>
        <v>AUG</v>
      </c>
      <c r="P2081" s="68">
        <f t="shared" si="194"/>
        <v>8</v>
      </c>
      <c r="Q2081" s="68">
        <f t="shared" si="195"/>
        <v>2026</v>
      </c>
      <c r="R2081" s="69">
        <f t="shared" si="196"/>
        <v>-189.47153935184906</v>
      </c>
      <c r="S2081" s="69">
        <f t="shared" si="197"/>
        <v>-187.47465277778247</v>
      </c>
      <c r="T2081" s="70" t="str">
        <f t="shared" si="198"/>
        <v>1-30 DAYS</v>
      </c>
      <c r="U2081" s="70" t="str">
        <f t="shared" si="198"/>
        <v>1-30 DAYS</v>
      </c>
    </row>
    <row r="2082" spans="1:21">
      <c r="A2082" s="63" t="str">
        <f>VLOOKUP(L2082,[1]Sheet1!$N:$P,3,0)</f>
        <v>M2 BULUA</v>
      </c>
      <c r="B2082" s="66">
        <v>46240.474652777782</v>
      </c>
      <c r="C2082" s="66">
        <v>46242.471539351849</v>
      </c>
      <c r="D2082" s="67" t="s">
        <v>4034</v>
      </c>
      <c r="E2082" s="67" t="s">
        <v>4035</v>
      </c>
      <c r="F2082" s="1">
        <v>1</v>
      </c>
      <c r="G2082" s="63" t="str">
        <f>VLOOKUP(D2082,[2]MINDANAO!$B:$C,2,0)</f>
        <v>KLX150</v>
      </c>
      <c r="H2082" s="67">
        <v>117523.21</v>
      </c>
      <c r="I2082" s="63" t="str">
        <f>VLOOKUP(L2082,'[3]NEW LEGEND 2026'!M:S,7,0)</f>
        <v>ULTIMATE</v>
      </c>
      <c r="J2082" s="67" t="s">
        <v>5033</v>
      </c>
      <c r="K2082" s="67" t="s">
        <v>5034</v>
      </c>
      <c r="L2082" s="67" t="s">
        <v>699</v>
      </c>
      <c r="M2082" s="63" t="str">
        <f>VLOOKUP(D2082,'[3]NEW LEGEND 2026'!G:I,3,0)</f>
        <v>KAWASAKI</v>
      </c>
      <c r="N2082" s="63" t="str">
        <f>VLOOKUP(D2082,'[3]NEW LEGEND 2026'!G:J,4,0)</f>
        <v>GREEN</v>
      </c>
      <c r="O2082" s="68" t="str">
        <f t="shared" si="193"/>
        <v>AUG</v>
      </c>
      <c r="P2082" s="68">
        <f t="shared" si="194"/>
        <v>8</v>
      </c>
      <c r="Q2082" s="68">
        <f t="shared" si="195"/>
        <v>2026</v>
      </c>
      <c r="R2082" s="69">
        <f t="shared" si="196"/>
        <v>-189.47153935184906</v>
      </c>
      <c r="S2082" s="69">
        <f t="shared" si="197"/>
        <v>-187.47465277778247</v>
      </c>
      <c r="T2082" s="70" t="str">
        <f t="shared" si="198"/>
        <v>1-30 DAYS</v>
      </c>
      <c r="U2082" s="70" t="str">
        <f t="shared" si="198"/>
        <v>1-30 DAYS</v>
      </c>
    </row>
    <row r="2083" spans="1:21">
      <c r="A2083" s="63" t="str">
        <f>VLOOKUP(L2083,[1]Sheet1!$N:$P,3,0)</f>
        <v>M2 BULUA</v>
      </c>
      <c r="B2083" s="66">
        <v>46240.474652777782</v>
      </c>
      <c r="C2083" s="66">
        <v>46242.471539351849</v>
      </c>
      <c r="D2083" s="67" t="s">
        <v>1064</v>
      </c>
      <c r="E2083" s="67" t="s">
        <v>1065</v>
      </c>
      <c r="F2083" s="1">
        <v>1</v>
      </c>
      <c r="G2083" s="63" t="str">
        <f>VLOOKUP(D2083,[2]MINDANAO!$B:$C,2,0)</f>
        <v>AVENIS125</v>
      </c>
      <c r="H2083" s="67">
        <v>77012</v>
      </c>
      <c r="I2083" s="63" t="str">
        <f>VLOOKUP(L2083,'[3]NEW LEGEND 2026'!M:S,7,0)</f>
        <v>ULTIMATE</v>
      </c>
      <c r="J2083" s="67" t="s">
        <v>5035</v>
      </c>
      <c r="K2083" s="67" t="s">
        <v>5036</v>
      </c>
      <c r="L2083" s="67" t="s">
        <v>699</v>
      </c>
      <c r="M2083" s="63" t="str">
        <f>VLOOKUP(D2083,'[3]NEW LEGEND 2026'!G:I,3,0)</f>
        <v>SUZUKI</v>
      </c>
      <c r="N2083" s="63" t="str">
        <f>VLOOKUP(D2083,'[3]NEW LEGEND 2026'!G:J,4,0)</f>
        <v>BLACK</v>
      </c>
      <c r="O2083" s="68" t="str">
        <f t="shared" si="193"/>
        <v>AUG</v>
      </c>
      <c r="P2083" s="68">
        <f t="shared" si="194"/>
        <v>8</v>
      </c>
      <c r="Q2083" s="68">
        <f t="shared" si="195"/>
        <v>2026</v>
      </c>
      <c r="R2083" s="69">
        <f t="shared" si="196"/>
        <v>-189.47153935184906</v>
      </c>
      <c r="S2083" s="69">
        <f t="shared" si="197"/>
        <v>-187.47465277778247</v>
      </c>
      <c r="T2083" s="70" t="str">
        <f t="shared" si="198"/>
        <v>1-30 DAYS</v>
      </c>
      <c r="U2083" s="70" t="str">
        <f t="shared" si="198"/>
        <v>1-30 DAYS</v>
      </c>
    </row>
    <row r="2084" spans="1:21">
      <c r="A2084" s="63" t="str">
        <f>VLOOKUP(L2084,[1]Sheet1!$N:$P,3,0)</f>
        <v>M2 BULUA</v>
      </c>
      <c r="B2084" s="66">
        <v>46240.474652777782</v>
      </c>
      <c r="C2084" s="66">
        <v>46242.471539351849</v>
      </c>
      <c r="D2084" s="67" t="s">
        <v>1060</v>
      </c>
      <c r="E2084" s="67" t="s">
        <v>1061</v>
      </c>
      <c r="F2084" s="1">
        <v>1</v>
      </c>
      <c r="G2084" s="63" t="str">
        <f>VLOOKUP(D2084,[2]MINDANAO!$B:$C,2,0)</f>
        <v>MIO AEROX S 155</v>
      </c>
      <c r="H2084" s="67">
        <v>152427</v>
      </c>
      <c r="I2084" s="63" t="str">
        <f>VLOOKUP(L2084,'[3]NEW LEGEND 2026'!M:S,7,0)</f>
        <v>ULTIMATE</v>
      </c>
      <c r="J2084" s="67" t="s">
        <v>5037</v>
      </c>
      <c r="K2084" s="67" t="s">
        <v>5038</v>
      </c>
      <c r="L2084" s="67" t="s">
        <v>699</v>
      </c>
      <c r="M2084" s="63" t="str">
        <f>VLOOKUP(D2084,'[3]NEW LEGEND 2026'!G:I,3,0)</f>
        <v>YAMAHA</v>
      </c>
      <c r="N2084" s="63" t="str">
        <f>VLOOKUP(D2084,'[3]NEW LEGEND 2026'!G:J,4,0)</f>
        <v>MATTE BLUE</v>
      </c>
      <c r="O2084" s="68" t="str">
        <f t="shared" si="193"/>
        <v>AUG</v>
      </c>
      <c r="P2084" s="68">
        <f t="shared" si="194"/>
        <v>8</v>
      </c>
      <c r="Q2084" s="68">
        <f t="shared" si="195"/>
        <v>2026</v>
      </c>
      <c r="R2084" s="69">
        <f t="shared" si="196"/>
        <v>-189.47153935184906</v>
      </c>
      <c r="S2084" s="69">
        <f t="shared" si="197"/>
        <v>-187.47465277778247</v>
      </c>
      <c r="T2084" s="70" t="str">
        <f t="shared" si="198"/>
        <v>1-30 DAYS</v>
      </c>
      <c r="U2084" s="70" t="str">
        <f t="shared" si="198"/>
        <v>1-30 DAYS</v>
      </c>
    </row>
    <row r="2085" spans="1:21">
      <c r="A2085" s="63" t="str">
        <f>VLOOKUP(L2085,[1]Sheet1!$N:$P,3,0)</f>
        <v>M1 3S</v>
      </c>
      <c r="B2085" s="66">
        <v>46242.526018518518</v>
      </c>
      <c r="C2085" s="66">
        <v>46242.526018518518</v>
      </c>
      <c r="D2085" s="67" t="s">
        <v>4034</v>
      </c>
      <c r="E2085" s="67" t="s">
        <v>4035</v>
      </c>
      <c r="F2085" s="1">
        <v>1</v>
      </c>
      <c r="G2085" s="63" t="str">
        <f>VLOOKUP(D2085,[2]MINDANAO!$B:$C,2,0)</f>
        <v>KLX150</v>
      </c>
      <c r="H2085" s="67">
        <v>117523.21</v>
      </c>
      <c r="I2085" s="63" t="str">
        <f>VLOOKUP(L2085,'[3]NEW LEGEND 2026'!M:S,7,0)</f>
        <v>MUTI</v>
      </c>
      <c r="J2085" s="67" t="s">
        <v>5039</v>
      </c>
      <c r="K2085" s="67" t="s">
        <v>5040</v>
      </c>
      <c r="L2085" s="67" t="s">
        <v>1528</v>
      </c>
      <c r="M2085" s="63" t="str">
        <f>VLOOKUP(D2085,'[3]NEW LEGEND 2026'!G:I,3,0)</f>
        <v>KAWASAKI</v>
      </c>
      <c r="N2085" s="63" t="str">
        <f>VLOOKUP(D2085,'[3]NEW LEGEND 2026'!G:J,4,0)</f>
        <v>GREEN</v>
      </c>
      <c r="O2085" s="68" t="str">
        <f t="shared" si="193"/>
        <v>AUG</v>
      </c>
      <c r="P2085" s="68">
        <f t="shared" si="194"/>
        <v>8</v>
      </c>
      <c r="Q2085" s="68">
        <f t="shared" si="195"/>
        <v>2026</v>
      </c>
      <c r="R2085" s="69">
        <f t="shared" si="196"/>
        <v>-189.52601851851796</v>
      </c>
      <c r="S2085" s="69">
        <f t="shared" si="197"/>
        <v>-189.52601851851796</v>
      </c>
      <c r="T2085" s="70" t="str">
        <f t="shared" si="198"/>
        <v>1-30 DAYS</v>
      </c>
      <c r="U2085" s="70" t="str">
        <f t="shared" si="198"/>
        <v>1-30 DAYS</v>
      </c>
    </row>
    <row r="2086" spans="1:21">
      <c r="A2086" s="63" t="str">
        <f>VLOOKUP(L2086,[1]Sheet1!$N:$P,3,0)</f>
        <v>M2 STO. TOMAS</v>
      </c>
      <c r="B2086" s="66">
        <v>46242.561249999999</v>
      </c>
      <c r="C2086" s="66">
        <v>46242.561249999999</v>
      </c>
      <c r="D2086" s="67" t="s">
        <v>1121</v>
      </c>
      <c r="E2086" s="67" t="s">
        <v>1122</v>
      </c>
      <c r="F2086" s="1">
        <v>1</v>
      </c>
      <c r="G2086" s="63" t="str">
        <f>VLOOKUP(D2086,[2]MINDANAO!$B:$C,2,0)</f>
        <v>BARAKO II (DUAL START)</v>
      </c>
      <c r="H2086" s="67">
        <v>94120</v>
      </c>
      <c r="I2086" s="63" t="str">
        <f>VLOOKUP(L2086,'[3]NEW LEGEND 2026'!M:S,7,0)</f>
        <v>ULTIMATE</v>
      </c>
      <c r="J2086" s="67" t="s">
        <v>5041</v>
      </c>
      <c r="K2086" s="67" t="s">
        <v>5042</v>
      </c>
      <c r="L2086" s="67" t="s">
        <v>1367</v>
      </c>
      <c r="M2086" s="63" t="str">
        <f>VLOOKUP(D2086,'[3]NEW LEGEND 2026'!G:I,3,0)</f>
        <v>KAWASAKI</v>
      </c>
      <c r="N2086" s="63" t="str">
        <f>VLOOKUP(D2086,'[3]NEW LEGEND 2026'!G:J,4,0)</f>
        <v>BLACK</v>
      </c>
      <c r="O2086" s="68" t="str">
        <f t="shared" si="193"/>
        <v>AUG</v>
      </c>
      <c r="P2086" s="68">
        <f t="shared" si="194"/>
        <v>8</v>
      </c>
      <c r="Q2086" s="68">
        <f t="shared" si="195"/>
        <v>2026</v>
      </c>
      <c r="R2086" s="69">
        <f t="shared" si="196"/>
        <v>-189.56124999999884</v>
      </c>
      <c r="S2086" s="69">
        <f t="shared" si="197"/>
        <v>-189.56124999999884</v>
      </c>
      <c r="T2086" s="70" t="str">
        <f t="shared" si="198"/>
        <v>1-30 DAYS</v>
      </c>
      <c r="U2086" s="70" t="str">
        <f t="shared" si="198"/>
        <v>1-30 DAYS</v>
      </c>
    </row>
    <row r="2087" spans="1:21">
      <c r="A2087" s="63" t="str">
        <f>VLOOKUP(L2087,[1]Sheet1!$N:$P,3,0)</f>
        <v>M2 STO. TOMAS</v>
      </c>
      <c r="B2087" s="66">
        <v>46242.561249999999</v>
      </c>
      <c r="C2087" s="66">
        <v>46242.561249999999</v>
      </c>
      <c r="D2087" s="67" t="s">
        <v>1121</v>
      </c>
      <c r="E2087" s="67" t="s">
        <v>1122</v>
      </c>
      <c r="F2087" s="1">
        <v>1</v>
      </c>
      <c r="G2087" s="63" t="str">
        <f>VLOOKUP(D2087,[2]MINDANAO!$B:$C,2,0)</f>
        <v>BARAKO II (DUAL START)</v>
      </c>
      <c r="H2087" s="67">
        <v>94120</v>
      </c>
      <c r="I2087" s="63" t="str">
        <f>VLOOKUP(L2087,'[3]NEW LEGEND 2026'!M:S,7,0)</f>
        <v>ULTIMATE</v>
      </c>
      <c r="J2087" s="67" t="s">
        <v>5043</v>
      </c>
      <c r="K2087" s="67" t="s">
        <v>5044</v>
      </c>
      <c r="L2087" s="67" t="s">
        <v>1367</v>
      </c>
      <c r="M2087" s="63" t="str">
        <f>VLOOKUP(D2087,'[3]NEW LEGEND 2026'!G:I,3,0)</f>
        <v>KAWASAKI</v>
      </c>
      <c r="N2087" s="63" t="str">
        <f>VLOOKUP(D2087,'[3]NEW LEGEND 2026'!G:J,4,0)</f>
        <v>BLACK</v>
      </c>
      <c r="O2087" s="68" t="str">
        <f t="shared" si="193"/>
        <v>AUG</v>
      </c>
      <c r="P2087" s="68">
        <f t="shared" si="194"/>
        <v>8</v>
      </c>
      <c r="Q2087" s="68">
        <f t="shared" si="195"/>
        <v>2026</v>
      </c>
      <c r="R2087" s="69">
        <f t="shared" si="196"/>
        <v>-189.56124999999884</v>
      </c>
      <c r="S2087" s="69">
        <f t="shared" si="197"/>
        <v>-189.56124999999884</v>
      </c>
      <c r="T2087" s="70" t="str">
        <f t="shared" si="198"/>
        <v>1-30 DAYS</v>
      </c>
      <c r="U2087" s="70" t="str">
        <f t="shared" si="198"/>
        <v>1-30 DAYS</v>
      </c>
    </row>
    <row r="2088" spans="1:21">
      <c r="A2088" s="63" t="str">
        <f>VLOOKUP(L2088,[1]Sheet1!$N:$P,3,0)</f>
        <v>M2 STO. TOMAS</v>
      </c>
      <c r="B2088" s="66">
        <v>46242.561249999999</v>
      </c>
      <c r="C2088" s="66">
        <v>46242.561249999999</v>
      </c>
      <c r="D2088" s="67" t="s">
        <v>1121</v>
      </c>
      <c r="E2088" s="67" t="s">
        <v>1122</v>
      </c>
      <c r="F2088" s="1">
        <v>1</v>
      </c>
      <c r="G2088" s="63" t="str">
        <f>VLOOKUP(D2088,[2]MINDANAO!$B:$C,2,0)</f>
        <v>BARAKO II (DUAL START)</v>
      </c>
      <c r="H2088" s="67">
        <v>94120</v>
      </c>
      <c r="I2088" s="63" t="str">
        <f>VLOOKUP(L2088,'[3]NEW LEGEND 2026'!M:S,7,0)</f>
        <v>ULTIMATE</v>
      </c>
      <c r="J2088" s="67" t="s">
        <v>5045</v>
      </c>
      <c r="K2088" s="67" t="s">
        <v>5046</v>
      </c>
      <c r="L2088" s="67" t="s">
        <v>1367</v>
      </c>
      <c r="M2088" s="63" t="str">
        <f>VLOOKUP(D2088,'[3]NEW LEGEND 2026'!G:I,3,0)</f>
        <v>KAWASAKI</v>
      </c>
      <c r="N2088" s="63" t="str">
        <f>VLOOKUP(D2088,'[3]NEW LEGEND 2026'!G:J,4,0)</f>
        <v>BLACK</v>
      </c>
      <c r="O2088" s="68" t="str">
        <f t="shared" si="193"/>
        <v>AUG</v>
      </c>
      <c r="P2088" s="68">
        <f t="shared" si="194"/>
        <v>8</v>
      </c>
      <c r="Q2088" s="68">
        <f t="shared" si="195"/>
        <v>2026</v>
      </c>
      <c r="R2088" s="69">
        <f t="shared" si="196"/>
        <v>-189.56124999999884</v>
      </c>
      <c r="S2088" s="69">
        <f t="shared" si="197"/>
        <v>-189.56124999999884</v>
      </c>
      <c r="T2088" s="70" t="str">
        <f t="shared" si="198"/>
        <v>1-30 DAYS</v>
      </c>
      <c r="U2088" s="70" t="str">
        <f t="shared" si="198"/>
        <v>1-30 DAYS</v>
      </c>
    </row>
    <row r="2089" spans="1:21">
      <c r="A2089" s="63" t="str">
        <f>VLOOKUP(L2089,[1]Sheet1!$N:$P,3,0)</f>
        <v>M2 STO. TOMAS</v>
      </c>
      <c r="B2089" s="66">
        <v>46242.561249999999</v>
      </c>
      <c r="C2089" s="66">
        <v>46242.561249999999</v>
      </c>
      <c r="D2089" s="67" t="s">
        <v>1121</v>
      </c>
      <c r="E2089" s="67" t="s">
        <v>1122</v>
      </c>
      <c r="F2089" s="1">
        <v>1</v>
      </c>
      <c r="G2089" s="63" t="str">
        <f>VLOOKUP(D2089,[2]MINDANAO!$B:$C,2,0)</f>
        <v>BARAKO II (DUAL START)</v>
      </c>
      <c r="H2089" s="67">
        <v>94120</v>
      </c>
      <c r="I2089" s="63" t="str">
        <f>VLOOKUP(L2089,'[3]NEW LEGEND 2026'!M:S,7,0)</f>
        <v>ULTIMATE</v>
      </c>
      <c r="J2089" s="67" t="s">
        <v>5047</v>
      </c>
      <c r="K2089" s="67" t="s">
        <v>5048</v>
      </c>
      <c r="L2089" s="67" t="s">
        <v>1367</v>
      </c>
      <c r="M2089" s="63" t="str">
        <f>VLOOKUP(D2089,'[3]NEW LEGEND 2026'!G:I,3,0)</f>
        <v>KAWASAKI</v>
      </c>
      <c r="N2089" s="63" t="str">
        <f>VLOOKUP(D2089,'[3]NEW LEGEND 2026'!G:J,4,0)</f>
        <v>BLACK</v>
      </c>
      <c r="O2089" s="68" t="str">
        <f t="shared" si="193"/>
        <v>AUG</v>
      </c>
      <c r="P2089" s="68">
        <f t="shared" si="194"/>
        <v>8</v>
      </c>
      <c r="Q2089" s="68">
        <f t="shared" si="195"/>
        <v>2026</v>
      </c>
      <c r="R2089" s="69">
        <f t="shared" si="196"/>
        <v>-189.56124999999884</v>
      </c>
      <c r="S2089" s="69">
        <f t="shared" si="197"/>
        <v>-189.56124999999884</v>
      </c>
      <c r="T2089" s="70" t="str">
        <f t="shared" si="198"/>
        <v>1-30 DAYS</v>
      </c>
      <c r="U2089" s="70" t="str">
        <f t="shared" si="198"/>
        <v>1-30 DAYS</v>
      </c>
    </row>
    <row r="2090" spans="1:21">
      <c r="A2090" s="63" t="str">
        <f>VLOOKUP(L2090,[1]Sheet1!$N:$P,3,0)</f>
        <v>M2 STO. TOMAS</v>
      </c>
      <c r="B2090" s="66">
        <v>46242.561249999999</v>
      </c>
      <c r="C2090" s="66">
        <v>46242.561249999999</v>
      </c>
      <c r="D2090" s="67" t="s">
        <v>1121</v>
      </c>
      <c r="E2090" s="67" t="s">
        <v>1122</v>
      </c>
      <c r="F2090" s="1">
        <v>1</v>
      </c>
      <c r="G2090" s="63" t="str">
        <f>VLOOKUP(D2090,[2]MINDANAO!$B:$C,2,0)</f>
        <v>BARAKO II (DUAL START)</v>
      </c>
      <c r="H2090" s="67">
        <v>94120</v>
      </c>
      <c r="I2090" s="63" t="str">
        <f>VLOOKUP(L2090,'[3]NEW LEGEND 2026'!M:S,7,0)</f>
        <v>ULTIMATE</v>
      </c>
      <c r="J2090" s="67" t="s">
        <v>5049</v>
      </c>
      <c r="K2090" s="67" t="s">
        <v>5050</v>
      </c>
      <c r="L2090" s="67" t="s">
        <v>1367</v>
      </c>
      <c r="M2090" s="63" t="str">
        <f>VLOOKUP(D2090,'[3]NEW LEGEND 2026'!G:I,3,0)</f>
        <v>KAWASAKI</v>
      </c>
      <c r="N2090" s="63" t="str">
        <f>VLOOKUP(D2090,'[3]NEW LEGEND 2026'!G:J,4,0)</f>
        <v>BLACK</v>
      </c>
      <c r="O2090" s="68" t="str">
        <f t="shared" si="193"/>
        <v>AUG</v>
      </c>
      <c r="P2090" s="68">
        <f t="shared" si="194"/>
        <v>8</v>
      </c>
      <c r="Q2090" s="68">
        <f t="shared" si="195"/>
        <v>2026</v>
      </c>
      <c r="R2090" s="69">
        <f t="shared" si="196"/>
        <v>-189.56124999999884</v>
      </c>
      <c r="S2090" s="69">
        <f t="shared" si="197"/>
        <v>-189.56124999999884</v>
      </c>
      <c r="T2090" s="70" t="str">
        <f t="shared" si="198"/>
        <v>1-30 DAYS</v>
      </c>
      <c r="U2090" s="70" t="str">
        <f t="shared" si="198"/>
        <v>1-30 DAYS</v>
      </c>
    </row>
    <row r="2091" spans="1:21">
      <c r="A2091" s="63" t="str">
        <f>VLOOKUP(L2091,[1]Sheet1!$N:$P,3,0)</f>
        <v>M1 KABACAN</v>
      </c>
      <c r="B2091" s="66">
        <v>46196.407488425917</v>
      </c>
      <c r="C2091" s="66">
        <v>46242.573495370372</v>
      </c>
      <c r="D2091" s="67" t="s">
        <v>2193</v>
      </c>
      <c r="E2091" s="67" t="s">
        <v>2194</v>
      </c>
      <c r="F2091" s="1">
        <v>1</v>
      </c>
      <c r="G2091" s="63" t="str">
        <f>VLOOKUP(D2091,[2]MINDANAO!$B:$C,2,0)</f>
        <v>CRF150</v>
      </c>
      <c r="H2091" s="67">
        <v>140870</v>
      </c>
      <c r="I2091" s="63" t="str">
        <f>VLOOKUP(L2091,'[3]NEW LEGEND 2026'!M:S,7,0)</f>
        <v>MUTI</v>
      </c>
      <c r="J2091" s="67" t="s">
        <v>5051</v>
      </c>
      <c r="K2091" s="67" t="s">
        <v>5052</v>
      </c>
      <c r="L2091" s="67" t="s">
        <v>397</v>
      </c>
      <c r="M2091" s="63" t="str">
        <f>VLOOKUP(D2091,'[3]NEW LEGEND 2026'!G:I,3,0)</f>
        <v>HONDA</v>
      </c>
      <c r="N2091" s="63" t="str">
        <f>VLOOKUP(D2091,'[3]NEW LEGEND 2026'!G:J,4,0)</f>
        <v>WHITE/BLACK</v>
      </c>
      <c r="O2091" s="68" t="str">
        <f t="shared" si="193"/>
        <v>AUG</v>
      </c>
      <c r="P2091" s="68">
        <f t="shared" si="194"/>
        <v>8</v>
      </c>
      <c r="Q2091" s="68">
        <f t="shared" si="195"/>
        <v>2026</v>
      </c>
      <c r="R2091" s="69">
        <f t="shared" si="196"/>
        <v>-189.57349537037226</v>
      </c>
      <c r="S2091" s="69">
        <f t="shared" si="197"/>
        <v>-143.40748842591711</v>
      </c>
      <c r="T2091" s="70" t="str">
        <f t="shared" si="198"/>
        <v>1-30 DAYS</v>
      </c>
      <c r="U2091" s="70" t="str">
        <f t="shared" si="198"/>
        <v>1-30 DAYS</v>
      </c>
    </row>
    <row r="2092" spans="1:21">
      <c r="A2092" s="63" t="str">
        <f>VLOOKUP(L2092,[1]Sheet1!$N:$P,3,0)</f>
        <v>M1 KIDAPAWAN</v>
      </c>
      <c r="B2092" s="66">
        <v>46237.458715277768</v>
      </c>
      <c r="C2092" s="66">
        <v>46242.582685185182</v>
      </c>
      <c r="D2092" s="67" t="s">
        <v>1476</v>
      </c>
      <c r="E2092" s="67" t="s">
        <v>1477</v>
      </c>
      <c r="F2092" s="1">
        <v>1</v>
      </c>
      <c r="G2092" s="63" t="str">
        <f>VLOOKUP(D2092,[2]MINDANAO!$B:$C,2,0)</f>
        <v>RAIDER150 FI BLADE</v>
      </c>
      <c r="H2092" s="67">
        <v>110446.43</v>
      </c>
      <c r="I2092" s="63" t="str">
        <f>VLOOKUP(L2092,'[3]NEW LEGEND 2026'!M:S,7,0)</f>
        <v>MUTI</v>
      </c>
      <c r="J2092" s="67" t="s">
        <v>5053</v>
      </c>
      <c r="K2092" s="67" t="s">
        <v>5054</v>
      </c>
      <c r="L2092" s="67" t="s">
        <v>503</v>
      </c>
      <c r="M2092" s="63" t="str">
        <f>VLOOKUP(D2092,'[3]NEW LEGEND 2026'!G:I,3,0)</f>
        <v>SUZUKI</v>
      </c>
      <c r="N2092" s="63" t="str">
        <f>VLOOKUP(D2092,'[3]NEW LEGEND 2026'!G:J,4,0)</f>
        <v>GRAY/BLACK</v>
      </c>
      <c r="O2092" s="68" t="str">
        <f t="shared" si="193"/>
        <v>AUG</v>
      </c>
      <c r="P2092" s="68">
        <f t="shared" si="194"/>
        <v>8</v>
      </c>
      <c r="Q2092" s="68">
        <f t="shared" si="195"/>
        <v>2026</v>
      </c>
      <c r="R2092" s="69">
        <f t="shared" si="196"/>
        <v>-189.58268518518162</v>
      </c>
      <c r="S2092" s="69">
        <f t="shared" si="197"/>
        <v>-184.45871527776762</v>
      </c>
      <c r="T2092" s="70" t="str">
        <f t="shared" si="198"/>
        <v>1-30 DAYS</v>
      </c>
      <c r="U2092" s="70" t="str">
        <f t="shared" si="198"/>
        <v>1-30 DAYS</v>
      </c>
    </row>
    <row r="2093" spans="1:21">
      <c r="A2093" s="63" t="str">
        <f>VLOOKUP(L2093,[1]Sheet1!$N:$P,3,0)</f>
        <v>M1 POLOMOLOK</v>
      </c>
      <c r="B2093" s="66">
        <v>46237.491087962961</v>
      </c>
      <c r="C2093" s="66">
        <v>46242.585046296299</v>
      </c>
      <c r="D2093" s="67" t="s">
        <v>1575</v>
      </c>
      <c r="E2093" s="67" t="s">
        <v>1576</v>
      </c>
      <c r="F2093" s="1">
        <v>1</v>
      </c>
      <c r="G2093" s="63" t="str">
        <f>VLOOKUP(D2093,[2]MINDANAO!$B:$C,2,0)</f>
        <v>RAIDER150 FI BLADE</v>
      </c>
      <c r="H2093" s="67">
        <v>110446.43</v>
      </c>
      <c r="I2093" s="63" t="str">
        <f>VLOOKUP(L2093,'[3]NEW LEGEND 2026'!M:S,7,0)</f>
        <v>MUTI</v>
      </c>
      <c r="J2093" s="67" t="s">
        <v>5055</v>
      </c>
      <c r="K2093" s="67" t="s">
        <v>5056</v>
      </c>
      <c r="L2093" s="67" t="s">
        <v>376</v>
      </c>
      <c r="M2093" s="63" t="str">
        <f>VLOOKUP(D2093,'[3]NEW LEGEND 2026'!G:I,3,0)</f>
        <v>SUZUKI</v>
      </c>
      <c r="N2093" s="63" t="str">
        <f>VLOOKUP(D2093,'[3]NEW LEGEND 2026'!G:J,4,0)</f>
        <v>BLUE/GRAY</v>
      </c>
      <c r="O2093" s="68" t="str">
        <f t="shared" si="193"/>
        <v>AUG</v>
      </c>
      <c r="P2093" s="68">
        <f t="shared" si="194"/>
        <v>8</v>
      </c>
      <c r="Q2093" s="68">
        <f t="shared" si="195"/>
        <v>2026</v>
      </c>
      <c r="R2093" s="69">
        <f t="shared" si="196"/>
        <v>-189.58504629629897</v>
      </c>
      <c r="S2093" s="69">
        <f t="shared" si="197"/>
        <v>-184.49108796296059</v>
      </c>
      <c r="T2093" s="70" t="str">
        <f t="shared" si="198"/>
        <v>1-30 DAYS</v>
      </c>
      <c r="U2093" s="70" t="str">
        <f t="shared" si="198"/>
        <v>1-30 DAYS</v>
      </c>
    </row>
    <row r="2094" spans="1:21">
      <c r="A2094" s="63" t="str">
        <f>VLOOKUP(L2094,[1]Sheet1!$N:$P,3,0)</f>
        <v>M1 POLOMOLOK</v>
      </c>
      <c r="B2094" s="66">
        <v>46237.551851851851</v>
      </c>
      <c r="C2094" s="66">
        <v>46242.585046296299</v>
      </c>
      <c r="D2094" s="67" t="s">
        <v>1894</v>
      </c>
      <c r="E2094" s="67" t="s">
        <v>1895</v>
      </c>
      <c r="F2094" s="1">
        <v>1</v>
      </c>
      <c r="G2094" s="63" t="str">
        <f>VLOOKUP(D2094,[2]MINDANAO!$B:$C,2,0)</f>
        <v>RAIDER150 FI BLADE</v>
      </c>
      <c r="H2094" s="67">
        <v>110446.43</v>
      </c>
      <c r="I2094" s="63" t="str">
        <f>VLOOKUP(L2094,'[3]NEW LEGEND 2026'!M:S,7,0)</f>
        <v>MUTI</v>
      </c>
      <c r="J2094" s="67" t="s">
        <v>5057</v>
      </c>
      <c r="K2094" s="67" t="s">
        <v>5058</v>
      </c>
      <c r="L2094" s="67" t="s">
        <v>376</v>
      </c>
      <c r="M2094" s="63" t="str">
        <f>VLOOKUP(D2094,'[3]NEW LEGEND 2026'!G:I,3,0)</f>
        <v>SUZUKI</v>
      </c>
      <c r="N2094" s="63" t="str">
        <f>VLOOKUP(D2094,'[3]NEW LEGEND 2026'!G:J,4,0)</f>
        <v>RED/BLACK</v>
      </c>
      <c r="O2094" s="68" t="str">
        <f t="shared" si="193"/>
        <v>AUG</v>
      </c>
      <c r="P2094" s="68">
        <f t="shared" si="194"/>
        <v>8</v>
      </c>
      <c r="Q2094" s="68">
        <f t="shared" si="195"/>
        <v>2026</v>
      </c>
      <c r="R2094" s="69">
        <f t="shared" si="196"/>
        <v>-189.58504629629897</v>
      </c>
      <c r="S2094" s="69">
        <f t="shared" si="197"/>
        <v>-184.5518518518511</v>
      </c>
      <c r="T2094" s="70" t="str">
        <f t="shared" si="198"/>
        <v>1-30 DAYS</v>
      </c>
      <c r="U2094" s="70" t="str">
        <f t="shared" si="198"/>
        <v>1-30 DAYS</v>
      </c>
    </row>
    <row r="2095" spans="1:21">
      <c r="A2095" s="63" t="str">
        <f>VLOOKUP(L2095,[1]Sheet1!$N:$P,3,0)</f>
        <v>M1 POLOMOLOK</v>
      </c>
      <c r="B2095" s="66">
        <v>46237.491087962961</v>
      </c>
      <c r="C2095" s="66">
        <v>46242.585046296299</v>
      </c>
      <c r="D2095" s="67" t="s">
        <v>1575</v>
      </c>
      <c r="E2095" s="67" t="s">
        <v>1576</v>
      </c>
      <c r="F2095" s="1">
        <v>1</v>
      </c>
      <c r="G2095" s="63" t="str">
        <f>VLOOKUP(D2095,[2]MINDANAO!$B:$C,2,0)</f>
        <v>RAIDER150 FI BLADE</v>
      </c>
      <c r="H2095" s="67">
        <v>110446.43</v>
      </c>
      <c r="I2095" s="63" t="str">
        <f>VLOOKUP(L2095,'[3]NEW LEGEND 2026'!M:S,7,0)</f>
        <v>MUTI</v>
      </c>
      <c r="J2095" s="67" t="s">
        <v>5059</v>
      </c>
      <c r="K2095" s="67" t="s">
        <v>5060</v>
      </c>
      <c r="L2095" s="67" t="s">
        <v>376</v>
      </c>
      <c r="M2095" s="63" t="str">
        <f>VLOOKUP(D2095,'[3]NEW LEGEND 2026'!G:I,3,0)</f>
        <v>SUZUKI</v>
      </c>
      <c r="N2095" s="63" t="str">
        <f>VLOOKUP(D2095,'[3]NEW LEGEND 2026'!G:J,4,0)</f>
        <v>BLUE/GRAY</v>
      </c>
      <c r="O2095" s="68" t="str">
        <f t="shared" si="193"/>
        <v>AUG</v>
      </c>
      <c r="P2095" s="68">
        <f t="shared" si="194"/>
        <v>8</v>
      </c>
      <c r="Q2095" s="68">
        <f t="shared" si="195"/>
        <v>2026</v>
      </c>
      <c r="R2095" s="69">
        <f t="shared" si="196"/>
        <v>-189.58504629629897</v>
      </c>
      <c r="S2095" s="69">
        <f t="shared" si="197"/>
        <v>-184.49108796296059</v>
      </c>
      <c r="T2095" s="70" t="str">
        <f t="shared" si="198"/>
        <v>1-30 DAYS</v>
      </c>
      <c r="U2095" s="70" t="str">
        <f t="shared" si="198"/>
        <v>1-30 DAYS</v>
      </c>
    </row>
    <row r="2096" spans="1:21">
      <c r="A2096" s="63" t="str">
        <f>VLOOKUP(L2096,[1]Sheet1!$N:$P,3,0)</f>
        <v>M1 POLOMOLOK</v>
      </c>
      <c r="B2096" s="66">
        <v>46237.551851851851</v>
      </c>
      <c r="C2096" s="66">
        <v>46242.585046296299</v>
      </c>
      <c r="D2096" s="67" t="s">
        <v>1894</v>
      </c>
      <c r="E2096" s="67" t="s">
        <v>1895</v>
      </c>
      <c r="F2096" s="1">
        <v>1</v>
      </c>
      <c r="G2096" s="63" t="str">
        <f>VLOOKUP(D2096,[2]MINDANAO!$B:$C,2,0)</f>
        <v>RAIDER150 FI BLADE</v>
      </c>
      <c r="H2096" s="67">
        <v>110446.43</v>
      </c>
      <c r="I2096" s="63" t="str">
        <f>VLOOKUP(L2096,'[3]NEW LEGEND 2026'!M:S,7,0)</f>
        <v>MUTI</v>
      </c>
      <c r="J2096" s="67" t="s">
        <v>5061</v>
      </c>
      <c r="K2096" s="67" t="s">
        <v>5062</v>
      </c>
      <c r="L2096" s="67" t="s">
        <v>376</v>
      </c>
      <c r="M2096" s="63" t="str">
        <f>VLOOKUP(D2096,'[3]NEW LEGEND 2026'!G:I,3,0)</f>
        <v>SUZUKI</v>
      </c>
      <c r="N2096" s="63" t="str">
        <f>VLOOKUP(D2096,'[3]NEW LEGEND 2026'!G:J,4,0)</f>
        <v>RED/BLACK</v>
      </c>
      <c r="O2096" s="68" t="str">
        <f t="shared" si="193"/>
        <v>AUG</v>
      </c>
      <c r="P2096" s="68">
        <f t="shared" si="194"/>
        <v>8</v>
      </c>
      <c r="Q2096" s="68">
        <f t="shared" si="195"/>
        <v>2026</v>
      </c>
      <c r="R2096" s="69">
        <f t="shared" si="196"/>
        <v>-189.58504629629897</v>
      </c>
      <c r="S2096" s="69">
        <f t="shared" si="197"/>
        <v>-184.5518518518511</v>
      </c>
      <c r="T2096" s="70" t="str">
        <f t="shared" si="198"/>
        <v>1-30 DAYS</v>
      </c>
      <c r="U2096" s="70" t="str">
        <f t="shared" si="198"/>
        <v>1-30 DAYS</v>
      </c>
    </row>
    <row r="2097" spans="1:21">
      <c r="A2097" s="63" t="str">
        <f>VLOOKUP(L2097,[1]Sheet1!$N:$P,3,0)</f>
        <v>M1 POLOMOLOK</v>
      </c>
      <c r="B2097" s="66">
        <v>46237.458715277768</v>
      </c>
      <c r="C2097" s="66">
        <v>46242.585046296299</v>
      </c>
      <c r="D2097" s="67" t="s">
        <v>1476</v>
      </c>
      <c r="E2097" s="67" t="s">
        <v>1477</v>
      </c>
      <c r="F2097" s="1">
        <v>1</v>
      </c>
      <c r="G2097" s="63" t="str">
        <f>VLOOKUP(D2097,[2]MINDANAO!$B:$C,2,0)</f>
        <v>RAIDER150 FI BLADE</v>
      </c>
      <c r="H2097" s="67">
        <v>110446.43</v>
      </c>
      <c r="I2097" s="63" t="str">
        <f>VLOOKUP(L2097,'[3]NEW LEGEND 2026'!M:S,7,0)</f>
        <v>MUTI</v>
      </c>
      <c r="J2097" s="67" t="s">
        <v>5063</v>
      </c>
      <c r="K2097" s="67" t="s">
        <v>5064</v>
      </c>
      <c r="L2097" s="67" t="s">
        <v>376</v>
      </c>
      <c r="M2097" s="63" t="str">
        <f>VLOOKUP(D2097,'[3]NEW LEGEND 2026'!G:I,3,0)</f>
        <v>SUZUKI</v>
      </c>
      <c r="N2097" s="63" t="str">
        <f>VLOOKUP(D2097,'[3]NEW LEGEND 2026'!G:J,4,0)</f>
        <v>GRAY/BLACK</v>
      </c>
      <c r="O2097" s="68" t="str">
        <f t="shared" si="193"/>
        <v>AUG</v>
      </c>
      <c r="P2097" s="68">
        <f t="shared" si="194"/>
        <v>8</v>
      </c>
      <c r="Q2097" s="68">
        <f t="shared" si="195"/>
        <v>2026</v>
      </c>
      <c r="R2097" s="69">
        <f t="shared" si="196"/>
        <v>-189.58504629629897</v>
      </c>
      <c r="S2097" s="69">
        <f t="shared" si="197"/>
        <v>-184.45871527776762</v>
      </c>
      <c r="T2097" s="70" t="str">
        <f t="shared" si="198"/>
        <v>1-30 DAYS</v>
      </c>
      <c r="U2097" s="70" t="str">
        <f t="shared" si="198"/>
        <v>1-30 DAYS</v>
      </c>
    </row>
    <row r="2098" spans="1:21">
      <c r="A2098" s="63" t="str">
        <f>VLOOKUP(L2098,[1]Sheet1!$N:$P,3,0)</f>
        <v>M1 POLOMOLOK</v>
      </c>
      <c r="B2098" s="66">
        <v>46242.422326388893</v>
      </c>
      <c r="C2098" s="66">
        <v>46242.585046296299</v>
      </c>
      <c r="D2098" s="67" t="s">
        <v>3166</v>
      </c>
      <c r="E2098" s="67" t="s">
        <v>3167</v>
      </c>
      <c r="F2098" s="1">
        <v>1</v>
      </c>
      <c r="G2098" s="63" t="str">
        <f>VLOOKUP(D2098,[2]MINDANAO!$B:$C,2,0)</f>
        <v>CLICK125 FI</v>
      </c>
      <c r="H2098" s="67">
        <v>81070</v>
      </c>
      <c r="I2098" s="63" t="str">
        <f>VLOOKUP(L2098,'[3]NEW LEGEND 2026'!M:S,7,0)</f>
        <v>MUTI</v>
      </c>
      <c r="J2098" s="67" t="s">
        <v>5065</v>
      </c>
      <c r="K2098" s="67" t="s">
        <v>5066</v>
      </c>
      <c r="L2098" s="67" t="s">
        <v>376</v>
      </c>
      <c r="M2098" s="63" t="str">
        <f>VLOOKUP(D2098,'[3]NEW LEGEND 2026'!G:I,3,0)</f>
        <v>HONDA</v>
      </c>
      <c r="N2098" s="63" t="str">
        <f>VLOOKUP(D2098,'[3]NEW LEGEND 2026'!G:J,4,0)</f>
        <v>GRAY/BLACK</v>
      </c>
      <c r="O2098" s="68" t="str">
        <f t="shared" si="193"/>
        <v>AUG</v>
      </c>
      <c r="P2098" s="68">
        <f t="shared" si="194"/>
        <v>8</v>
      </c>
      <c r="Q2098" s="68">
        <f t="shared" si="195"/>
        <v>2026</v>
      </c>
      <c r="R2098" s="69">
        <f t="shared" si="196"/>
        <v>-189.58504629629897</v>
      </c>
      <c r="S2098" s="69">
        <f t="shared" si="197"/>
        <v>-189.42232638889254</v>
      </c>
      <c r="T2098" s="70" t="str">
        <f t="shared" si="198"/>
        <v>1-30 DAYS</v>
      </c>
      <c r="U2098" s="70" t="str">
        <f t="shared" si="198"/>
        <v>1-30 DAYS</v>
      </c>
    </row>
    <row r="2099" spans="1:21">
      <c r="A2099" s="63" t="str">
        <f>VLOOKUP(L2099,[1]Sheet1!$N:$P,3,0)</f>
        <v>M1 POLOMOLOK</v>
      </c>
      <c r="B2099" s="66">
        <v>46242.422326388893</v>
      </c>
      <c r="C2099" s="66">
        <v>46242.585046296299</v>
      </c>
      <c r="D2099" s="67" t="s">
        <v>3166</v>
      </c>
      <c r="E2099" s="67" t="s">
        <v>3167</v>
      </c>
      <c r="F2099" s="1">
        <v>1</v>
      </c>
      <c r="G2099" s="63" t="str">
        <f>VLOOKUP(D2099,[2]MINDANAO!$B:$C,2,0)</f>
        <v>CLICK125 FI</v>
      </c>
      <c r="H2099" s="67">
        <v>81070</v>
      </c>
      <c r="I2099" s="63" t="str">
        <f>VLOOKUP(L2099,'[3]NEW LEGEND 2026'!M:S,7,0)</f>
        <v>MUTI</v>
      </c>
      <c r="J2099" s="67" t="s">
        <v>5067</v>
      </c>
      <c r="K2099" s="67" t="s">
        <v>5068</v>
      </c>
      <c r="L2099" s="67" t="s">
        <v>376</v>
      </c>
      <c r="M2099" s="63" t="str">
        <f>VLOOKUP(D2099,'[3]NEW LEGEND 2026'!G:I,3,0)</f>
        <v>HONDA</v>
      </c>
      <c r="N2099" s="63" t="str">
        <f>VLOOKUP(D2099,'[3]NEW LEGEND 2026'!G:J,4,0)</f>
        <v>GRAY/BLACK</v>
      </c>
      <c r="O2099" s="68" t="str">
        <f t="shared" si="193"/>
        <v>AUG</v>
      </c>
      <c r="P2099" s="68">
        <f t="shared" si="194"/>
        <v>8</v>
      </c>
      <c r="Q2099" s="68">
        <f t="shared" si="195"/>
        <v>2026</v>
      </c>
      <c r="R2099" s="69">
        <f t="shared" si="196"/>
        <v>-189.58504629629897</v>
      </c>
      <c r="S2099" s="69">
        <f t="shared" si="197"/>
        <v>-189.42232638889254</v>
      </c>
      <c r="T2099" s="70" t="str">
        <f t="shared" si="198"/>
        <v>1-30 DAYS</v>
      </c>
      <c r="U2099" s="70" t="str">
        <f t="shared" si="198"/>
        <v>1-30 DAYS</v>
      </c>
    </row>
    <row r="2100" spans="1:21">
      <c r="A2100" s="63" t="str">
        <f>VLOOKUP(L2100,[1]Sheet1!$N:$P,3,0)</f>
        <v>M1 POLOMOLOK</v>
      </c>
      <c r="B2100" s="66">
        <v>46242.422326388893</v>
      </c>
      <c r="C2100" s="66">
        <v>46242.585046296299</v>
      </c>
      <c r="D2100" s="67" t="s">
        <v>3166</v>
      </c>
      <c r="E2100" s="67" t="s">
        <v>3167</v>
      </c>
      <c r="F2100" s="1">
        <v>1</v>
      </c>
      <c r="G2100" s="63" t="str">
        <f>VLOOKUP(D2100,[2]MINDANAO!$B:$C,2,0)</f>
        <v>CLICK125 FI</v>
      </c>
      <c r="H2100" s="67">
        <v>81070</v>
      </c>
      <c r="I2100" s="63" t="str">
        <f>VLOOKUP(L2100,'[3]NEW LEGEND 2026'!M:S,7,0)</f>
        <v>MUTI</v>
      </c>
      <c r="J2100" s="67" t="s">
        <v>5069</v>
      </c>
      <c r="K2100" s="67" t="s">
        <v>5070</v>
      </c>
      <c r="L2100" s="67" t="s">
        <v>376</v>
      </c>
      <c r="M2100" s="63" t="str">
        <f>VLOOKUP(D2100,'[3]NEW LEGEND 2026'!G:I,3,0)</f>
        <v>HONDA</v>
      </c>
      <c r="N2100" s="63" t="str">
        <f>VLOOKUP(D2100,'[3]NEW LEGEND 2026'!G:J,4,0)</f>
        <v>GRAY/BLACK</v>
      </c>
      <c r="O2100" s="68" t="str">
        <f t="shared" si="193"/>
        <v>AUG</v>
      </c>
      <c r="P2100" s="68">
        <f t="shared" si="194"/>
        <v>8</v>
      </c>
      <c r="Q2100" s="68">
        <f t="shared" si="195"/>
        <v>2026</v>
      </c>
      <c r="R2100" s="69">
        <f t="shared" si="196"/>
        <v>-189.58504629629897</v>
      </c>
      <c r="S2100" s="69">
        <f t="shared" si="197"/>
        <v>-189.42232638889254</v>
      </c>
      <c r="T2100" s="70" t="str">
        <f t="shared" si="198"/>
        <v>1-30 DAYS</v>
      </c>
      <c r="U2100" s="70" t="str">
        <f t="shared" si="198"/>
        <v>1-30 DAYS</v>
      </c>
    </row>
    <row r="2101" spans="1:21">
      <c r="A2101" s="63" t="str">
        <f>VLOOKUP(L2101,[1]Sheet1!$N:$P,3,0)</f>
        <v>M1 POLOMOLOK</v>
      </c>
      <c r="B2101" s="66">
        <v>46242.426550925928</v>
      </c>
      <c r="C2101" s="66">
        <v>46242.585046296299</v>
      </c>
      <c r="D2101" s="67" t="s">
        <v>1888</v>
      </c>
      <c r="E2101" s="67" t="s">
        <v>1889</v>
      </c>
      <c r="F2101" s="1">
        <v>1</v>
      </c>
      <c r="G2101" s="63" t="str">
        <f>VLOOKUP(D2101,[2]MINDANAO!$B:$C,2,0)</f>
        <v>XR150</v>
      </c>
      <c r="H2101" s="67">
        <v>94870</v>
      </c>
      <c r="I2101" s="63" t="str">
        <f>VLOOKUP(L2101,'[3]NEW LEGEND 2026'!M:S,7,0)</f>
        <v>MUTI</v>
      </c>
      <c r="J2101" s="67" t="s">
        <v>5071</v>
      </c>
      <c r="K2101" s="67" t="s">
        <v>5072</v>
      </c>
      <c r="L2101" s="67" t="s">
        <v>376</v>
      </c>
      <c r="M2101" s="63" t="str">
        <f>VLOOKUP(D2101,'[3]NEW LEGEND 2026'!G:I,3,0)</f>
        <v>HONDA</v>
      </c>
      <c r="N2101" s="63" t="str">
        <f>VLOOKUP(D2101,'[3]NEW LEGEND 2026'!G:J,4,0)</f>
        <v>WHITE</v>
      </c>
      <c r="O2101" s="68" t="str">
        <f t="shared" si="193"/>
        <v>AUG</v>
      </c>
      <c r="P2101" s="68">
        <f t="shared" si="194"/>
        <v>8</v>
      </c>
      <c r="Q2101" s="68">
        <f t="shared" si="195"/>
        <v>2026</v>
      </c>
      <c r="R2101" s="69">
        <f t="shared" si="196"/>
        <v>-189.58504629629897</v>
      </c>
      <c r="S2101" s="69">
        <f t="shared" si="197"/>
        <v>-189.42655092592759</v>
      </c>
      <c r="T2101" s="70" t="str">
        <f t="shared" si="198"/>
        <v>1-30 DAYS</v>
      </c>
      <c r="U2101" s="70" t="str">
        <f t="shared" si="198"/>
        <v>1-30 DAYS</v>
      </c>
    </row>
    <row r="2102" spans="1:21">
      <c r="A2102" s="63" t="str">
        <f>VLOOKUP(L2102,[1]Sheet1!$N:$P,3,0)</f>
        <v>M1 POLOMOLOK</v>
      </c>
      <c r="B2102" s="66">
        <v>46242.426550925928</v>
      </c>
      <c r="C2102" s="66">
        <v>46242.585046296299</v>
      </c>
      <c r="D2102" s="67" t="s">
        <v>1888</v>
      </c>
      <c r="E2102" s="67" t="s">
        <v>1889</v>
      </c>
      <c r="F2102" s="1">
        <v>1</v>
      </c>
      <c r="G2102" s="63" t="str">
        <f>VLOOKUP(D2102,[2]MINDANAO!$B:$C,2,0)</f>
        <v>XR150</v>
      </c>
      <c r="H2102" s="67">
        <v>94870</v>
      </c>
      <c r="I2102" s="63" t="str">
        <f>VLOOKUP(L2102,'[3]NEW LEGEND 2026'!M:S,7,0)</f>
        <v>MUTI</v>
      </c>
      <c r="J2102" s="67" t="s">
        <v>5073</v>
      </c>
      <c r="K2102" s="67" t="s">
        <v>5074</v>
      </c>
      <c r="L2102" s="67" t="s">
        <v>376</v>
      </c>
      <c r="M2102" s="63" t="str">
        <f>VLOOKUP(D2102,'[3]NEW LEGEND 2026'!G:I,3,0)</f>
        <v>HONDA</v>
      </c>
      <c r="N2102" s="63" t="str">
        <f>VLOOKUP(D2102,'[3]NEW LEGEND 2026'!G:J,4,0)</f>
        <v>WHITE</v>
      </c>
      <c r="O2102" s="68" t="str">
        <f t="shared" si="193"/>
        <v>AUG</v>
      </c>
      <c r="P2102" s="68">
        <f t="shared" si="194"/>
        <v>8</v>
      </c>
      <c r="Q2102" s="68">
        <f t="shared" si="195"/>
        <v>2026</v>
      </c>
      <c r="R2102" s="69">
        <f t="shared" si="196"/>
        <v>-189.58504629629897</v>
      </c>
      <c r="S2102" s="69">
        <f t="shared" si="197"/>
        <v>-189.42655092592759</v>
      </c>
      <c r="T2102" s="70" t="str">
        <f t="shared" si="198"/>
        <v>1-30 DAYS</v>
      </c>
      <c r="U2102" s="70" t="str">
        <f t="shared" si="198"/>
        <v>1-30 DAYS</v>
      </c>
    </row>
    <row r="2103" spans="1:21">
      <c r="A2103" s="63" t="str">
        <f>VLOOKUP(L2103,[1]Sheet1!$N:$P,3,0)</f>
        <v>M1 POLOMOLOK</v>
      </c>
      <c r="B2103" s="66">
        <v>45918.648263888892</v>
      </c>
      <c r="C2103" s="66">
        <v>46242.585046296299</v>
      </c>
      <c r="D2103" s="67" t="s">
        <v>1064</v>
      </c>
      <c r="E2103" s="67" t="s">
        <v>1065</v>
      </c>
      <c r="F2103" s="1">
        <v>1</v>
      </c>
      <c r="G2103" s="63" t="str">
        <f>VLOOKUP(D2103,[2]MINDANAO!$B:$C,2,0)</f>
        <v>AVENIS125</v>
      </c>
      <c r="H2103" s="67">
        <v>77012</v>
      </c>
      <c r="I2103" s="63" t="str">
        <f>VLOOKUP(L2103,'[3]NEW LEGEND 2026'!M:S,7,0)</f>
        <v>MUTI</v>
      </c>
      <c r="J2103" s="67" t="s">
        <v>5075</v>
      </c>
      <c r="K2103" s="67" t="s">
        <v>5076</v>
      </c>
      <c r="L2103" s="67" t="s">
        <v>376</v>
      </c>
      <c r="M2103" s="63" t="str">
        <f>VLOOKUP(D2103,'[3]NEW LEGEND 2026'!G:I,3,0)</f>
        <v>SUZUKI</v>
      </c>
      <c r="N2103" s="63" t="str">
        <f>VLOOKUP(D2103,'[3]NEW LEGEND 2026'!G:J,4,0)</f>
        <v>BLACK</v>
      </c>
      <c r="O2103" s="68" t="str">
        <f t="shared" si="193"/>
        <v>AUG</v>
      </c>
      <c r="P2103" s="68">
        <f t="shared" si="194"/>
        <v>8</v>
      </c>
      <c r="Q2103" s="68">
        <f t="shared" si="195"/>
        <v>2026</v>
      </c>
      <c r="R2103" s="69">
        <f t="shared" si="196"/>
        <v>-189.58504629629897</v>
      </c>
      <c r="S2103" s="69">
        <f t="shared" si="197"/>
        <v>134.35173611110804</v>
      </c>
      <c r="T2103" s="70" t="str">
        <f t="shared" si="198"/>
        <v>1-30 DAYS</v>
      </c>
      <c r="U2103" s="70" t="str">
        <f t="shared" si="198"/>
        <v>91 DAYS UP</v>
      </c>
    </row>
    <row r="2104" spans="1:21">
      <c r="A2104" s="63" t="str">
        <f>VLOOKUP(L2104,[1]Sheet1!$N:$P,3,0)</f>
        <v>M1 POLOMOLOK</v>
      </c>
      <c r="B2104" s="66">
        <v>46242.426550925928</v>
      </c>
      <c r="C2104" s="66">
        <v>46242.585046296299</v>
      </c>
      <c r="D2104" s="67" t="s">
        <v>2407</v>
      </c>
      <c r="E2104" s="67" t="s">
        <v>2408</v>
      </c>
      <c r="F2104" s="1">
        <v>1</v>
      </c>
      <c r="G2104" s="63" t="str">
        <f>VLOOKUP(D2104,[2]MINDANAO!$B:$C,2,0)</f>
        <v>CLICK160 FI</v>
      </c>
      <c r="H2104" s="67">
        <v>104990</v>
      </c>
      <c r="I2104" s="63" t="str">
        <f>VLOOKUP(L2104,'[3]NEW LEGEND 2026'!M:S,7,0)</f>
        <v>MUTI</v>
      </c>
      <c r="J2104" s="67" t="s">
        <v>5077</v>
      </c>
      <c r="K2104" s="67" t="s">
        <v>5078</v>
      </c>
      <c r="L2104" s="67" t="s">
        <v>376</v>
      </c>
      <c r="M2104" s="63" t="str">
        <f>VLOOKUP(D2104,'[3]NEW LEGEND 2026'!G:I,3,0)</f>
        <v>HONDA</v>
      </c>
      <c r="N2104" s="63" t="str">
        <f>VLOOKUP(D2104,'[3]NEW LEGEND 2026'!G:J,4,0)</f>
        <v>BLACK</v>
      </c>
      <c r="O2104" s="68" t="str">
        <f t="shared" si="193"/>
        <v>AUG</v>
      </c>
      <c r="P2104" s="68">
        <f t="shared" si="194"/>
        <v>8</v>
      </c>
      <c r="Q2104" s="68">
        <f t="shared" si="195"/>
        <v>2026</v>
      </c>
      <c r="R2104" s="69">
        <f t="shared" si="196"/>
        <v>-189.58504629629897</v>
      </c>
      <c r="S2104" s="69">
        <f t="shared" si="197"/>
        <v>-189.42655092592759</v>
      </c>
      <c r="T2104" s="70" t="str">
        <f t="shared" si="198"/>
        <v>1-30 DAYS</v>
      </c>
      <c r="U2104" s="70" t="str">
        <f t="shared" si="198"/>
        <v>1-30 DAYS</v>
      </c>
    </row>
    <row r="2105" spans="1:21">
      <c r="A2105" s="63" t="str">
        <f>VLOOKUP(L2105,[1]Sheet1!$N:$P,3,0)</f>
        <v>M1 POLOMOLOK</v>
      </c>
      <c r="B2105" s="66">
        <v>46227.397592592592</v>
      </c>
      <c r="C2105" s="66">
        <v>46242.585046296299</v>
      </c>
      <c r="D2105" s="67" t="s">
        <v>700</v>
      </c>
      <c r="E2105" s="67" t="s">
        <v>701</v>
      </c>
      <c r="F2105" s="1">
        <v>1</v>
      </c>
      <c r="G2105" s="63" t="str">
        <f>VLOOKUP(D2105,[2]MINDANAO!$B:$C,2,0)</f>
        <v>WIZARD</v>
      </c>
      <c r="H2105" s="67">
        <v>35116.07</v>
      </c>
      <c r="I2105" s="63" t="str">
        <f>VLOOKUP(L2105,'[3]NEW LEGEND 2026'!M:S,7,0)</f>
        <v>MUTI</v>
      </c>
      <c r="J2105" s="67" t="s">
        <v>5079</v>
      </c>
      <c r="K2105" s="67" t="s">
        <v>5080</v>
      </c>
      <c r="L2105" s="67" t="s">
        <v>376</v>
      </c>
      <c r="M2105" s="63" t="str">
        <f>VLOOKUP(D2105,'[3]NEW LEGEND 2026'!G:I,3,0)</f>
        <v>SKYGO</v>
      </c>
      <c r="N2105" s="63" t="str">
        <f>VLOOKUP(D2105,'[3]NEW LEGEND 2026'!G:J,4,0)</f>
        <v>RED</v>
      </c>
      <c r="O2105" s="68" t="str">
        <f t="shared" si="193"/>
        <v>AUG</v>
      </c>
      <c r="P2105" s="68">
        <f t="shared" si="194"/>
        <v>8</v>
      </c>
      <c r="Q2105" s="68">
        <f t="shared" si="195"/>
        <v>2026</v>
      </c>
      <c r="R2105" s="69">
        <f t="shared" si="196"/>
        <v>-189.58504629629897</v>
      </c>
      <c r="S2105" s="69">
        <f t="shared" si="197"/>
        <v>-174.39759259259154</v>
      </c>
      <c r="T2105" s="70" t="str">
        <f t="shared" si="198"/>
        <v>1-30 DAYS</v>
      </c>
      <c r="U2105" s="70" t="str">
        <f t="shared" si="198"/>
        <v>1-30 DAYS</v>
      </c>
    </row>
    <row r="2106" spans="1:21">
      <c r="A2106" s="63" t="str">
        <f>VLOOKUP(L2106,[1]Sheet1!$N:$P,3,0)</f>
        <v>M1 POLOMOLOK</v>
      </c>
      <c r="B2106" s="66">
        <v>46227.397592592592</v>
      </c>
      <c r="C2106" s="66">
        <v>46242.585046296299</v>
      </c>
      <c r="D2106" s="67" t="s">
        <v>3406</v>
      </c>
      <c r="E2106" s="67" t="s">
        <v>3407</v>
      </c>
      <c r="F2106" s="1">
        <v>1</v>
      </c>
      <c r="G2106" s="63" t="str">
        <f>VLOOKUP(D2106,[2]MINDANAO!$B:$C,2,0)</f>
        <v>WIZARD</v>
      </c>
      <c r="H2106" s="67">
        <v>35116.07</v>
      </c>
      <c r="I2106" s="63" t="str">
        <f>VLOOKUP(L2106,'[3]NEW LEGEND 2026'!M:S,7,0)</f>
        <v>MUTI</v>
      </c>
      <c r="J2106" s="67" t="s">
        <v>5081</v>
      </c>
      <c r="K2106" s="67" t="s">
        <v>5082</v>
      </c>
      <c r="L2106" s="67" t="s">
        <v>376</v>
      </c>
      <c r="M2106" s="63" t="str">
        <f>VLOOKUP(D2106,'[3]NEW LEGEND 2026'!G:I,3,0)</f>
        <v>SKYGO</v>
      </c>
      <c r="N2106" s="63" t="str">
        <f>VLOOKUP(D2106,'[3]NEW LEGEND 2026'!G:J,4,0)</f>
        <v>BLUE</v>
      </c>
      <c r="O2106" s="68" t="str">
        <f t="shared" si="193"/>
        <v>AUG</v>
      </c>
      <c r="P2106" s="68">
        <f t="shared" si="194"/>
        <v>8</v>
      </c>
      <c r="Q2106" s="68">
        <f t="shared" si="195"/>
        <v>2026</v>
      </c>
      <c r="R2106" s="69">
        <f t="shared" si="196"/>
        <v>-189.58504629629897</v>
      </c>
      <c r="S2106" s="69">
        <f t="shared" si="197"/>
        <v>-174.39759259259154</v>
      </c>
      <c r="T2106" s="70" t="str">
        <f t="shared" si="198"/>
        <v>1-30 DAYS</v>
      </c>
      <c r="U2106" s="70" t="str">
        <f t="shared" si="198"/>
        <v>1-30 DAYS</v>
      </c>
    </row>
    <row r="2107" spans="1:21">
      <c r="A2107" s="63" t="str">
        <f>VLOOKUP(L2107,[1]Sheet1!$N:$P,3,0)</f>
        <v>GREATWALL</v>
      </c>
      <c r="B2107" s="66">
        <v>46242.598101851851</v>
      </c>
      <c r="C2107" s="66">
        <v>46242.598101851851</v>
      </c>
      <c r="D2107" s="67" t="s">
        <v>4979</v>
      </c>
      <c r="E2107" s="67" t="s">
        <v>4980</v>
      </c>
      <c r="F2107" s="1">
        <v>1</v>
      </c>
      <c r="G2107" s="63" t="str">
        <f>VLOOKUP(D2107,[2]MINDANAO!$B:$C,2,0)</f>
        <v>PCX160 ROADSYNC</v>
      </c>
      <c r="H2107" s="67">
        <v>147230</v>
      </c>
      <c r="I2107" s="63" t="str">
        <f>VLOOKUP(L2107,'[3]NEW LEGEND 2026'!M:S,7,0)</f>
        <v>HONDA</v>
      </c>
      <c r="J2107" s="67" t="s">
        <v>5083</v>
      </c>
      <c r="K2107" s="67" t="s">
        <v>5084</v>
      </c>
      <c r="L2107" s="67" t="s">
        <v>1231</v>
      </c>
      <c r="M2107" s="63" t="str">
        <f>VLOOKUP(D2107,'[3]NEW LEGEND 2026'!G:I,3,0)</f>
        <v>HONDA</v>
      </c>
      <c r="N2107" s="63" t="str">
        <f>VLOOKUP(D2107,'[3]NEW LEGEND 2026'!G:J,4,0)</f>
        <v>RED</v>
      </c>
      <c r="O2107" s="68" t="str">
        <f t="shared" si="193"/>
        <v>AUG</v>
      </c>
      <c r="P2107" s="68">
        <f t="shared" si="194"/>
        <v>8</v>
      </c>
      <c r="Q2107" s="68">
        <f t="shared" si="195"/>
        <v>2026</v>
      </c>
      <c r="R2107" s="69">
        <f t="shared" si="196"/>
        <v>-189.59810185185052</v>
      </c>
      <c r="S2107" s="69">
        <f t="shared" si="197"/>
        <v>-189.59810185185052</v>
      </c>
      <c r="T2107" s="70" t="str">
        <f t="shared" si="198"/>
        <v>1-30 DAYS</v>
      </c>
      <c r="U2107" s="70" t="str">
        <f t="shared" si="198"/>
        <v>1-30 DAYS</v>
      </c>
    </row>
    <row r="2108" spans="1:21">
      <c r="A2108" s="63" t="str">
        <f>VLOOKUP(L2108,[1]Sheet1!$N:$P,3,0)</f>
        <v>M2 PROSPERIDAD</v>
      </c>
      <c r="B2108" s="66">
        <v>46240.643368055556</v>
      </c>
      <c r="C2108" s="66">
        <v>46242.662129629629</v>
      </c>
      <c r="D2108" s="67" t="s">
        <v>604</v>
      </c>
      <c r="E2108" s="67" t="s">
        <v>605</v>
      </c>
      <c r="F2108" s="1">
        <v>1</v>
      </c>
      <c r="G2108" s="63" t="str">
        <f>VLOOKUP(D2108,[2]MINDANAO!$B:$C,2,0)</f>
        <v>XRM OFFROAD FI(DSX)</v>
      </c>
      <c r="H2108" s="67">
        <v>72378</v>
      </c>
      <c r="I2108" s="63" t="str">
        <f>VLOOKUP(L2108,'[3]NEW LEGEND 2026'!M:S,7,0)</f>
        <v>ULTIMATE</v>
      </c>
      <c r="J2108" s="67" t="s">
        <v>5085</v>
      </c>
      <c r="K2108" s="67" t="s">
        <v>5086</v>
      </c>
      <c r="L2108" s="67" t="s">
        <v>718</v>
      </c>
      <c r="M2108" s="63" t="str">
        <f>VLOOKUP(D2108,'[3]NEW LEGEND 2026'!G:I,3,0)</f>
        <v>HONDA</v>
      </c>
      <c r="N2108" s="63" t="str">
        <f>VLOOKUP(D2108,'[3]NEW LEGEND 2026'!G:J,4,0)</f>
        <v>WHITE/BLUE</v>
      </c>
      <c r="O2108" s="68" t="str">
        <f t="shared" si="193"/>
        <v>AUG</v>
      </c>
      <c r="P2108" s="68">
        <f t="shared" si="194"/>
        <v>8</v>
      </c>
      <c r="Q2108" s="68">
        <f t="shared" si="195"/>
        <v>2026</v>
      </c>
      <c r="R2108" s="69">
        <f t="shared" si="196"/>
        <v>-189.66212962962891</v>
      </c>
      <c r="S2108" s="69">
        <f t="shared" si="197"/>
        <v>-187.64336805555649</v>
      </c>
      <c r="T2108" s="70" t="str">
        <f t="shared" si="198"/>
        <v>1-30 DAYS</v>
      </c>
      <c r="U2108" s="70" t="str">
        <f t="shared" si="198"/>
        <v>1-30 DAYS</v>
      </c>
    </row>
    <row r="2109" spans="1:21">
      <c r="A2109" s="63" t="str">
        <f>VLOOKUP(L2109,[1]Sheet1!$N:$P,3,0)</f>
        <v>M2 PROSPERIDAD</v>
      </c>
      <c r="B2109" s="66">
        <v>46240.643368055556</v>
      </c>
      <c r="C2109" s="66">
        <v>46242.662129629629</v>
      </c>
      <c r="D2109" s="67" t="s">
        <v>604</v>
      </c>
      <c r="E2109" s="67" t="s">
        <v>605</v>
      </c>
      <c r="F2109" s="1">
        <v>1</v>
      </c>
      <c r="G2109" s="63" t="str">
        <f>VLOOKUP(D2109,[2]MINDANAO!$B:$C,2,0)</f>
        <v>XRM OFFROAD FI(DSX)</v>
      </c>
      <c r="H2109" s="67">
        <v>72378</v>
      </c>
      <c r="I2109" s="63" t="str">
        <f>VLOOKUP(L2109,'[3]NEW LEGEND 2026'!M:S,7,0)</f>
        <v>ULTIMATE</v>
      </c>
      <c r="J2109" s="67" t="s">
        <v>5087</v>
      </c>
      <c r="K2109" s="67" t="s">
        <v>5088</v>
      </c>
      <c r="L2109" s="67" t="s">
        <v>718</v>
      </c>
      <c r="M2109" s="63" t="str">
        <f>VLOOKUP(D2109,'[3]NEW LEGEND 2026'!G:I,3,0)</f>
        <v>HONDA</v>
      </c>
      <c r="N2109" s="63" t="str">
        <f>VLOOKUP(D2109,'[3]NEW LEGEND 2026'!G:J,4,0)</f>
        <v>WHITE/BLUE</v>
      </c>
      <c r="O2109" s="68" t="str">
        <f t="shared" si="193"/>
        <v>AUG</v>
      </c>
      <c r="P2109" s="68">
        <f t="shared" si="194"/>
        <v>8</v>
      </c>
      <c r="Q2109" s="68">
        <f t="shared" si="195"/>
        <v>2026</v>
      </c>
      <c r="R2109" s="69">
        <f t="shared" si="196"/>
        <v>-189.66212962962891</v>
      </c>
      <c r="S2109" s="69">
        <f t="shared" si="197"/>
        <v>-187.64336805555649</v>
      </c>
      <c r="T2109" s="70" t="str">
        <f t="shared" si="198"/>
        <v>1-30 DAYS</v>
      </c>
      <c r="U2109" s="70" t="str">
        <f t="shared" si="198"/>
        <v>1-30 DAYS</v>
      </c>
    </row>
    <row r="2110" spans="1:21">
      <c r="A2110" s="63" t="str">
        <f>VLOOKUP(L2110,[1]Sheet1!$N:$P,3,0)</f>
        <v>M2 PROSPERIDAD</v>
      </c>
      <c r="B2110" s="66">
        <v>46240.627824074072</v>
      </c>
      <c r="C2110" s="66">
        <v>46242.662129629629</v>
      </c>
      <c r="D2110" s="67" t="s">
        <v>4034</v>
      </c>
      <c r="E2110" s="67" t="s">
        <v>4035</v>
      </c>
      <c r="F2110" s="1">
        <v>1</v>
      </c>
      <c r="G2110" s="63" t="str">
        <f>VLOOKUP(D2110,[2]MINDANAO!$B:$C,2,0)</f>
        <v>KLX150</v>
      </c>
      <c r="H2110" s="67">
        <v>117523.21</v>
      </c>
      <c r="I2110" s="63" t="str">
        <f>VLOOKUP(L2110,'[3]NEW LEGEND 2026'!M:S,7,0)</f>
        <v>ULTIMATE</v>
      </c>
      <c r="J2110" s="67" t="s">
        <v>5089</v>
      </c>
      <c r="K2110" s="67" t="s">
        <v>5090</v>
      </c>
      <c r="L2110" s="67" t="s">
        <v>718</v>
      </c>
      <c r="M2110" s="63" t="str">
        <f>VLOOKUP(D2110,'[3]NEW LEGEND 2026'!G:I,3,0)</f>
        <v>KAWASAKI</v>
      </c>
      <c r="N2110" s="63" t="str">
        <f>VLOOKUP(D2110,'[3]NEW LEGEND 2026'!G:J,4,0)</f>
        <v>GREEN</v>
      </c>
      <c r="O2110" s="68" t="str">
        <f t="shared" si="193"/>
        <v>AUG</v>
      </c>
      <c r="P2110" s="68">
        <f t="shared" si="194"/>
        <v>8</v>
      </c>
      <c r="Q2110" s="68">
        <f t="shared" si="195"/>
        <v>2026</v>
      </c>
      <c r="R2110" s="69">
        <f t="shared" si="196"/>
        <v>-189.66212962962891</v>
      </c>
      <c r="S2110" s="69">
        <f t="shared" si="197"/>
        <v>-187.62782407407212</v>
      </c>
      <c r="T2110" s="70" t="str">
        <f t="shared" si="198"/>
        <v>1-30 DAYS</v>
      </c>
      <c r="U2110" s="70" t="str">
        <f t="shared" si="198"/>
        <v>1-30 DAYS</v>
      </c>
    </row>
    <row r="2111" spans="1:21">
      <c r="A2111" s="63" t="str">
        <f>VLOOKUP(L2111,[1]Sheet1!$N:$P,3,0)</f>
        <v>M2 PROSPERIDAD</v>
      </c>
      <c r="B2111" s="66">
        <v>46240.643368055556</v>
      </c>
      <c r="C2111" s="66">
        <v>46242.662129629629</v>
      </c>
      <c r="D2111" s="67" t="s">
        <v>2407</v>
      </c>
      <c r="E2111" s="67" t="s">
        <v>2408</v>
      </c>
      <c r="F2111" s="1">
        <v>1</v>
      </c>
      <c r="G2111" s="63" t="str">
        <f>VLOOKUP(D2111,[2]MINDANAO!$B:$C,2,0)</f>
        <v>CLICK160 FI</v>
      </c>
      <c r="H2111" s="67">
        <v>104990</v>
      </c>
      <c r="I2111" s="63" t="str">
        <f>VLOOKUP(L2111,'[3]NEW LEGEND 2026'!M:S,7,0)</f>
        <v>ULTIMATE</v>
      </c>
      <c r="J2111" s="67" t="s">
        <v>5091</v>
      </c>
      <c r="K2111" s="67" t="s">
        <v>5092</v>
      </c>
      <c r="L2111" s="67" t="s">
        <v>718</v>
      </c>
      <c r="M2111" s="63" t="str">
        <f>VLOOKUP(D2111,'[3]NEW LEGEND 2026'!G:I,3,0)</f>
        <v>HONDA</v>
      </c>
      <c r="N2111" s="63" t="str">
        <f>VLOOKUP(D2111,'[3]NEW LEGEND 2026'!G:J,4,0)</f>
        <v>BLACK</v>
      </c>
      <c r="O2111" s="68" t="str">
        <f t="shared" si="193"/>
        <v>AUG</v>
      </c>
      <c r="P2111" s="68">
        <f t="shared" si="194"/>
        <v>8</v>
      </c>
      <c r="Q2111" s="68">
        <f t="shared" si="195"/>
        <v>2026</v>
      </c>
      <c r="R2111" s="69">
        <f t="shared" si="196"/>
        <v>-189.66212962962891</v>
      </c>
      <c r="S2111" s="69">
        <f t="shared" si="197"/>
        <v>-187.64336805555649</v>
      </c>
      <c r="T2111" s="70" t="str">
        <f t="shared" si="198"/>
        <v>1-30 DAYS</v>
      </c>
      <c r="U2111" s="70" t="str">
        <f t="shared" si="198"/>
        <v>1-30 DAYS</v>
      </c>
    </row>
    <row r="2112" spans="1:21">
      <c r="A2112" s="63" t="str">
        <f>VLOOKUP(L2112,[1]Sheet1!$N:$P,3,0)</f>
        <v>M2 PROSPERIDAD</v>
      </c>
      <c r="B2112" s="66">
        <v>46240.643368055556</v>
      </c>
      <c r="C2112" s="66">
        <v>46242.662129629629</v>
      </c>
      <c r="D2112" s="67" t="s">
        <v>2075</v>
      </c>
      <c r="E2112" s="67" t="s">
        <v>2076</v>
      </c>
      <c r="F2112" s="1">
        <v>1</v>
      </c>
      <c r="G2112" s="63" t="str">
        <f>VLOOKUP(D2112,[2]MINDANAO!$B:$C,2,0)</f>
        <v>CLICK160 FI</v>
      </c>
      <c r="H2112" s="67">
        <v>104990</v>
      </c>
      <c r="I2112" s="63" t="str">
        <f>VLOOKUP(L2112,'[3]NEW LEGEND 2026'!M:S,7,0)</f>
        <v>ULTIMATE</v>
      </c>
      <c r="J2112" s="67" t="s">
        <v>5093</v>
      </c>
      <c r="K2112" s="67" t="s">
        <v>5094</v>
      </c>
      <c r="L2112" s="67" t="s">
        <v>718</v>
      </c>
      <c r="M2112" s="63" t="str">
        <f>VLOOKUP(D2112,'[3]NEW LEGEND 2026'!G:I,3,0)</f>
        <v>HONDA</v>
      </c>
      <c r="N2112" s="63" t="str">
        <f>VLOOKUP(D2112,'[3]NEW LEGEND 2026'!G:J,4,0)</f>
        <v>WHITE</v>
      </c>
      <c r="O2112" s="68" t="str">
        <f t="shared" si="193"/>
        <v>AUG</v>
      </c>
      <c r="P2112" s="68">
        <f t="shared" si="194"/>
        <v>8</v>
      </c>
      <c r="Q2112" s="68">
        <f t="shared" si="195"/>
        <v>2026</v>
      </c>
      <c r="R2112" s="69">
        <f t="shared" si="196"/>
        <v>-189.66212962962891</v>
      </c>
      <c r="S2112" s="69">
        <f t="shared" si="197"/>
        <v>-187.64336805555649</v>
      </c>
      <c r="T2112" s="70" t="str">
        <f t="shared" si="198"/>
        <v>1-30 DAYS</v>
      </c>
      <c r="U2112" s="70" t="str">
        <f t="shared" si="198"/>
        <v>1-30 DAYS</v>
      </c>
    </row>
    <row r="2113" spans="1:21">
      <c r="A2113" s="63" t="str">
        <f>VLOOKUP(L2113,[1]Sheet1!$N:$P,3,0)</f>
        <v>M2 PROSPERIDAD</v>
      </c>
      <c r="B2113" s="66">
        <v>46240.643368055556</v>
      </c>
      <c r="C2113" s="66">
        <v>46242.662129629629</v>
      </c>
      <c r="D2113" s="67" t="s">
        <v>2075</v>
      </c>
      <c r="E2113" s="67" t="s">
        <v>2076</v>
      </c>
      <c r="F2113" s="1">
        <v>1</v>
      </c>
      <c r="G2113" s="63" t="str">
        <f>VLOOKUP(D2113,[2]MINDANAO!$B:$C,2,0)</f>
        <v>CLICK160 FI</v>
      </c>
      <c r="H2113" s="67">
        <v>104990</v>
      </c>
      <c r="I2113" s="63" t="str">
        <f>VLOOKUP(L2113,'[3]NEW LEGEND 2026'!M:S,7,0)</f>
        <v>ULTIMATE</v>
      </c>
      <c r="J2113" s="67" t="s">
        <v>5095</v>
      </c>
      <c r="K2113" s="67" t="s">
        <v>5096</v>
      </c>
      <c r="L2113" s="67" t="s">
        <v>718</v>
      </c>
      <c r="M2113" s="63" t="str">
        <f>VLOOKUP(D2113,'[3]NEW LEGEND 2026'!G:I,3,0)</f>
        <v>HONDA</v>
      </c>
      <c r="N2113" s="63" t="str">
        <f>VLOOKUP(D2113,'[3]NEW LEGEND 2026'!G:J,4,0)</f>
        <v>WHITE</v>
      </c>
      <c r="O2113" s="68" t="str">
        <f t="shared" si="193"/>
        <v>AUG</v>
      </c>
      <c r="P2113" s="68">
        <f t="shared" si="194"/>
        <v>8</v>
      </c>
      <c r="Q2113" s="68">
        <f t="shared" si="195"/>
        <v>2026</v>
      </c>
      <c r="R2113" s="69">
        <f t="shared" si="196"/>
        <v>-189.66212962962891</v>
      </c>
      <c r="S2113" s="69">
        <f t="shared" si="197"/>
        <v>-187.64336805555649</v>
      </c>
      <c r="T2113" s="70" t="str">
        <f t="shared" si="198"/>
        <v>1-30 DAYS</v>
      </c>
      <c r="U2113" s="70" t="str">
        <f t="shared" si="198"/>
        <v>1-30 DAYS</v>
      </c>
    </row>
    <row r="2114" spans="1:21">
      <c r="A2114" s="63" t="str">
        <f>VLOOKUP(L2114,[1]Sheet1!$N:$P,3,0)</f>
        <v>M2 PROSPERIDAD</v>
      </c>
      <c r="B2114" s="66">
        <v>46240.643368055556</v>
      </c>
      <c r="C2114" s="66">
        <v>46242.662129629629</v>
      </c>
      <c r="D2114" s="67" t="s">
        <v>3166</v>
      </c>
      <c r="E2114" s="67" t="s">
        <v>3167</v>
      </c>
      <c r="F2114" s="1">
        <v>1</v>
      </c>
      <c r="G2114" s="63" t="str">
        <f>VLOOKUP(D2114,[2]MINDANAO!$B:$C,2,0)</f>
        <v>CLICK125 FI</v>
      </c>
      <c r="H2114" s="67">
        <v>81070</v>
      </c>
      <c r="I2114" s="63" t="str">
        <f>VLOOKUP(L2114,'[3]NEW LEGEND 2026'!M:S,7,0)</f>
        <v>ULTIMATE</v>
      </c>
      <c r="J2114" s="67" t="s">
        <v>5097</v>
      </c>
      <c r="K2114" s="67" t="s">
        <v>5098</v>
      </c>
      <c r="L2114" s="67" t="s">
        <v>718</v>
      </c>
      <c r="M2114" s="63" t="str">
        <f>VLOOKUP(D2114,'[3]NEW LEGEND 2026'!G:I,3,0)</f>
        <v>HONDA</v>
      </c>
      <c r="N2114" s="63" t="str">
        <f>VLOOKUP(D2114,'[3]NEW LEGEND 2026'!G:J,4,0)</f>
        <v>GRAY/BLACK</v>
      </c>
      <c r="O2114" s="68" t="str">
        <f t="shared" ref="O2114:O2177" si="199">CHOOSE(MONTH(C2114),"JAN","FEB","MAR","APR","MAY","JUN","JUL","AUG","SEP","OCT","NOV","DEC")</f>
        <v>AUG</v>
      </c>
      <c r="P2114" s="68">
        <f t="shared" ref="P2114:P2177" si="200">DAY(C2114)</f>
        <v>8</v>
      </c>
      <c r="Q2114" s="68">
        <f t="shared" ref="Q2114:Q2177" si="201">YEAR(C2114)</f>
        <v>2026</v>
      </c>
      <c r="R2114" s="69">
        <f t="shared" ref="R2114:R2177" si="202">DATE(2026,1,31)-C2114</f>
        <v>-189.66212962962891</v>
      </c>
      <c r="S2114" s="69">
        <f t="shared" si="197"/>
        <v>-187.64336805555649</v>
      </c>
      <c r="T2114" s="70" t="str">
        <f t="shared" si="198"/>
        <v>1-30 DAYS</v>
      </c>
      <c r="U2114" s="70" t="str">
        <f t="shared" si="198"/>
        <v>1-30 DAYS</v>
      </c>
    </row>
    <row r="2115" spans="1:21">
      <c r="A2115" s="63" t="str">
        <f>VLOOKUP(L2115,[1]Sheet1!$N:$P,3,0)</f>
        <v>M2 PROSPERIDAD</v>
      </c>
      <c r="B2115" s="66">
        <v>46240.643368055556</v>
      </c>
      <c r="C2115" s="66">
        <v>46242.662129629629</v>
      </c>
      <c r="D2115" s="67" t="s">
        <v>3166</v>
      </c>
      <c r="E2115" s="67" t="s">
        <v>3167</v>
      </c>
      <c r="F2115" s="1">
        <v>1</v>
      </c>
      <c r="G2115" s="63" t="str">
        <f>VLOOKUP(D2115,[2]MINDANAO!$B:$C,2,0)</f>
        <v>CLICK125 FI</v>
      </c>
      <c r="H2115" s="67">
        <v>81070</v>
      </c>
      <c r="I2115" s="63" t="str">
        <f>VLOOKUP(L2115,'[3]NEW LEGEND 2026'!M:S,7,0)</f>
        <v>ULTIMATE</v>
      </c>
      <c r="J2115" s="67" t="s">
        <v>5099</v>
      </c>
      <c r="K2115" s="67" t="s">
        <v>5100</v>
      </c>
      <c r="L2115" s="67" t="s">
        <v>718</v>
      </c>
      <c r="M2115" s="63" t="str">
        <f>VLOOKUP(D2115,'[3]NEW LEGEND 2026'!G:I,3,0)</f>
        <v>HONDA</v>
      </c>
      <c r="N2115" s="63" t="str">
        <f>VLOOKUP(D2115,'[3]NEW LEGEND 2026'!G:J,4,0)</f>
        <v>GRAY/BLACK</v>
      </c>
      <c r="O2115" s="68" t="str">
        <f t="shared" si="199"/>
        <v>AUG</v>
      </c>
      <c r="P2115" s="68">
        <f t="shared" si="200"/>
        <v>8</v>
      </c>
      <c r="Q2115" s="68">
        <f t="shared" si="201"/>
        <v>2026</v>
      </c>
      <c r="R2115" s="69">
        <f t="shared" si="202"/>
        <v>-189.66212962962891</v>
      </c>
      <c r="S2115" s="69">
        <f t="shared" ref="S2115:S2178" si="203">DATE(2026,1,31)-B2115</f>
        <v>-187.64336805555649</v>
      </c>
      <c r="T2115" s="70" t="str">
        <f t="shared" si="198"/>
        <v>1-30 DAYS</v>
      </c>
      <c r="U2115" s="70" t="str">
        <f t="shared" si="198"/>
        <v>1-30 DAYS</v>
      </c>
    </row>
    <row r="2116" spans="1:21">
      <c r="A2116" s="63" t="str">
        <f>VLOOKUP(L2116,[1]Sheet1!$N:$P,3,0)</f>
        <v>M2 PROSPERIDAD</v>
      </c>
      <c r="B2116" s="66">
        <v>46240.643368055556</v>
      </c>
      <c r="C2116" s="66">
        <v>46242.662129629629</v>
      </c>
      <c r="D2116" s="67" t="s">
        <v>4503</v>
      </c>
      <c r="E2116" s="67" t="s">
        <v>4504</v>
      </c>
      <c r="F2116" s="1">
        <v>1</v>
      </c>
      <c r="G2116" s="63" t="str">
        <f>VLOOKUP(D2116,[2]MINDANAO!$B:$C,2,0)</f>
        <v>CLICK125 FI SE</v>
      </c>
      <c r="H2116" s="67">
        <v>84750</v>
      </c>
      <c r="I2116" s="63" t="str">
        <f>VLOOKUP(L2116,'[3]NEW LEGEND 2026'!M:S,7,0)</f>
        <v>ULTIMATE</v>
      </c>
      <c r="J2116" s="67" t="s">
        <v>5101</v>
      </c>
      <c r="K2116" s="67" t="s">
        <v>5102</v>
      </c>
      <c r="L2116" s="67" t="s">
        <v>718</v>
      </c>
      <c r="M2116" s="63" t="str">
        <f>VLOOKUP(D2116,'[3]NEW LEGEND 2026'!G:I,3,0)</f>
        <v>HONDA</v>
      </c>
      <c r="N2116" s="63" t="str">
        <f>VLOOKUP(D2116,'[3]NEW LEGEND 2026'!G:J,4,0)</f>
        <v>GRAY</v>
      </c>
      <c r="O2116" s="68" t="str">
        <f t="shared" si="199"/>
        <v>AUG</v>
      </c>
      <c r="P2116" s="68">
        <f t="shared" si="200"/>
        <v>8</v>
      </c>
      <c r="Q2116" s="68">
        <f t="shared" si="201"/>
        <v>2026</v>
      </c>
      <c r="R2116" s="69">
        <f t="shared" si="202"/>
        <v>-189.66212962962891</v>
      </c>
      <c r="S2116" s="69">
        <f t="shared" si="203"/>
        <v>-187.64336805555649</v>
      </c>
      <c r="T2116" s="70" t="str">
        <f t="shared" si="198"/>
        <v>1-30 DAYS</v>
      </c>
      <c r="U2116" s="70" t="str">
        <f t="shared" si="198"/>
        <v>1-30 DAYS</v>
      </c>
    </row>
    <row r="2117" spans="1:21">
      <c r="A2117" s="63" t="str">
        <f>VLOOKUP(L2117,[1]Sheet1!$N:$P,3,0)</f>
        <v>M2 PROSPERIDAD</v>
      </c>
      <c r="B2117" s="66">
        <v>46240.643368055556</v>
      </c>
      <c r="C2117" s="66">
        <v>46242.662129629629</v>
      </c>
      <c r="D2117" s="67" t="s">
        <v>1007</v>
      </c>
      <c r="E2117" s="67" t="s">
        <v>1008</v>
      </c>
      <c r="F2117" s="1">
        <v>1</v>
      </c>
      <c r="G2117" s="63" t="str">
        <f>VLOOKUP(D2117,[2]MINDANAO!$B:$C,2,0)</f>
        <v>XRM DUAL SPORTS FI(DS)</v>
      </c>
      <c r="H2117" s="67">
        <v>70950</v>
      </c>
      <c r="I2117" s="63" t="str">
        <f>VLOOKUP(L2117,'[3]NEW LEGEND 2026'!M:S,7,0)</f>
        <v>ULTIMATE</v>
      </c>
      <c r="J2117" s="67" t="s">
        <v>5103</v>
      </c>
      <c r="K2117" s="67" t="s">
        <v>5104</v>
      </c>
      <c r="L2117" s="67" t="s">
        <v>718</v>
      </c>
      <c r="M2117" s="63" t="str">
        <f>VLOOKUP(D2117,'[3]NEW LEGEND 2026'!G:I,3,0)</f>
        <v>HONDA</v>
      </c>
      <c r="N2117" s="63" t="str">
        <f>VLOOKUP(D2117,'[3]NEW LEGEND 2026'!G:J,4,0)</f>
        <v>BLACK</v>
      </c>
      <c r="O2117" s="68" t="str">
        <f t="shared" si="199"/>
        <v>AUG</v>
      </c>
      <c r="P2117" s="68">
        <f t="shared" si="200"/>
        <v>8</v>
      </c>
      <c r="Q2117" s="68">
        <f t="shared" si="201"/>
        <v>2026</v>
      </c>
      <c r="R2117" s="69">
        <f t="shared" si="202"/>
        <v>-189.66212962962891</v>
      </c>
      <c r="S2117" s="69">
        <f t="shared" si="203"/>
        <v>-187.64336805555649</v>
      </c>
      <c r="T2117" s="70" t="str">
        <f t="shared" si="198"/>
        <v>1-30 DAYS</v>
      </c>
      <c r="U2117" s="70" t="str">
        <f t="shared" si="198"/>
        <v>1-30 DAYS</v>
      </c>
    </row>
    <row r="2118" spans="1:21">
      <c r="A2118" s="63" t="str">
        <f>VLOOKUP(L2118,[1]Sheet1!$N:$P,3,0)</f>
        <v>M2 PROSPERIDAD</v>
      </c>
      <c r="B2118" s="66">
        <v>46240.643379629633</v>
      </c>
      <c r="C2118" s="66">
        <v>46242.662129629629</v>
      </c>
      <c r="D2118" s="67" t="s">
        <v>1007</v>
      </c>
      <c r="E2118" s="67" t="s">
        <v>1008</v>
      </c>
      <c r="F2118" s="1">
        <v>1</v>
      </c>
      <c r="G2118" s="63" t="str">
        <f>VLOOKUP(D2118,[2]MINDANAO!$B:$C,2,0)</f>
        <v>XRM DUAL SPORTS FI(DS)</v>
      </c>
      <c r="H2118" s="67">
        <v>70950</v>
      </c>
      <c r="I2118" s="63" t="str">
        <f>VLOOKUP(L2118,'[3]NEW LEGEND 2026'!M:S,7,0)</f>
        <v>ULTIMATE</v>
      </c>
      <c r="J2118" s="67" t="s">
        <v>5105</v>
      </c>
      <c r="K2118" s="67" t="s">
        <v>5106</v>
      </c>
      <c r="L2118" s="67" t="s">
        <v>718</v>
      </c>
      <c r="M2118" s="63" t="str">
        <f>VLOOKUP(D2118,'[3]NEW LEGEND 2026'!G:I,3,0)</f>
        <v>HONDA</v>
      </c>
      <c r="N2118" s="63" t="str">
        <f>VLOOKUP(D2118,'[3]NEW LEGEND 2026'!G:J,4,0)</f>
        <v>BLACK</v>
      </c>
      <c r="O2118" s="68" t="str">
        <f t="shared" si="199"/>
        <v>AUG</v>
      </c>
      <c r="P2118" s="68">
        <f t="shared" si="200"/>
        <v>8</v>
      </c>
      <c r="Q2118" s="68">
        <f t="shared" si="201"/>
        <v>2026</v>
      </c>
      <c r="R2118" s="69">
        <f t="shared" si="202"/>
        <v>-189.66212962962891</v>
      </c>
      <c r="S2118" s="69">
        <f t="shared" si="203"/>
        <v>-187.64337962963327</v>
      </c>
      <c r="T2118" s="70" t="str">
        <f t="shared" si="198"/>
        <v>1-30 DAYS</v>
      </c>
      <c r="U2118" s="70" t="str">
        <f t="shared" si="198"/>
        <v>1-30 DAYS</v>
      </c>
    </row>
    <row r="2119" spans="1:21">
      <c r="A2119" s="63" t="str">
        <f>VLOOKUP(L2119,[1]Sheet1!$N:$P,3,0)</f>
        <v>M1 HONDA MALUNGON</v>
      </c>
      <c r="B2119" s="66">
        <v>46238.579062500001</v>
      </c>
      <c r="C2119" s="66">
        <v>46242.701388888891</v>
      </c>
      <c r="D2119" s="67" t="s">
        <v>4503</v>
      </c>
      <c r="E2119" s="67" t="s">
        <v>4504</v>
      </c>
      <c r="F2119" s="1">
        <v>1</v>
      </c>
      <c r="G2119" s="63" t="str">
        <f>VLOOKUP(D2119,[2]MINDANAO!$B:$C,2,0)</f>
        <v>CLICK125 FI SE</v>
      </c>
      <c r="H2119" s="67">
        <v>84750</v>
      </c>
      <c r="I2119" s="63" t="str">
        <f>VLOOKUP(L2119,'[3]NEW LEGEND 2026'!M:S,7,0)</f>
        <v>HONDA</v>
      </c>
      <c r="J2119" s="67" t="s">
        <v>5107</v>
      </c>
      <c r="K2119" s="67" t="s">
        <v>5108</v>
      </c>
      <c r="L2119" s="67" t="s">
        <v>884</v>
      </c>
      <c r="M2119" s="63" t="str">
        <f>VLOOKUP(D2119,'[3]NEW LEGEND 2026'!G:I,3,0)</f>
        <v>HONDA</v>
      </c>
      <c r="N2119" s="63" t="str">
        <f>VLOOKUP(D2119,'[3]NEW LEGEND 2026'!G:J,4,0)</f>
        <v>GRAY</v>
      </c>
      <c r="O2119" s="68" t="str">
        <f t="shared" si="199"/>
        <v>AUG</v>
      </c>
      <c r="P2119" s="68">
        <f t="shared" si="200"/>
        <v>8</v>
      </c>
      <c r="Q2119" s="68">
        <f t="shared" si="201"/>
        <v>2026</v>
      </c>
      <c r="R2119" s="69">
        <f t="shared" si="202"/>
        <v>-189.70138888889051</v>
      </c>
      <c r="S2119" s="69">
        <f t="shared" si="203"/>
        <v>-185.57906250000087</v>
      </c>
      <c r="T2119" s="70" t="str">
        <f t="shared" si="198"/>
        <v>1-30 DAYS</v>
      </c>
      <c r="U2119" s="70" t="str">
        <f t="shared" si="198"/>
        <v>1-30 DAYS</v>
      </c>
    </row>
    <row r="2120" spans="1:21">
      <c r="A2120" s="63" t="str">
        <f>VLOOKUP(L2120,[1]Sheet1!$N:$P,3,0)</f>
        <v>M1 HONDA MALUNGON</v>
      </c>
      <c r="B2120" s="66">
        <v>46238.464918981481</v>
      </c>
      <c r="C2120" s="66">
        <v>46242.701388888891</v>
      </c>
      <c r="D2120" s="67" t="s">
        <v>4503</v>
      </c>
      <c r="E2120" s="67" t="s">
        <v>4504</v>
      </c>
      <c r="F2120" s="1">
        <v>1</v>
      </c>
      <c r="G2120" s="63" t="str">
        <f>VLOOKUP(D2120,[2]MINDANAO!$B:$C,2,0)</f>
        <v>CLICK125 FI SE</v>
      </c>
      <c r="H2120" s="67">
        <v>84750</v>
      </c>
      <c r="I2120" s="63" t="str">
        <f>VLOOKUP(L2120,'[3]NEW LEGEND 2026'!M:S,7,0)</f>
        <v>HONDA</v>
      </c>
      <c r="J2120" s="67" t="s">
        <v>5109</v>
      </c>
      <c r="K2120" s="67" t="s">
        <v>5110</v>
      </c>
      <c r="L2120" s="67" t="s">
        <v>884</v>
      </c>
      <c r="M2120" s="63" t="str">
        <f>VLOOKUP(D2120,'[3]NEW LEGEND 2026'!G:I,3,0)</f>
        <v>HONDA</v>
      </c>
      <c r="N2120" s="63" t="str">
        <f>VLOOKUP(D2120,'[3]NEW LEGEND 2026'!G:J,4,0)</f>
        <v>GRAY</v>
      </c>
      <c r="O2120" s="68" t="str">
        <f t="shared" si="199"/>
        <v>AUG</v>
      </c>
      <c r="P2120" s="68">
        <f t="shared" si="200"/>
        <v>8</v>
      </c>
      <c r="Q2120" s="68">
        <f t="shared" si="201"/>
        <v>2026</v>
      </c>
      <c r="R2120" s="69">
        <f t="shared" si="202"/>
        <v>-189.70138888889051</v>
      </c>
      <c r="S2120" s="69">
        <f t="shared" si="203"/>
        <v>-185.46491898148088</v>
      </c>
      <c r="T2120" s="70" t="str">
        <f t="shared" si="198"/>
        <v>1-30 DAYS</v>
      </c>
      <c r="U2120" s="70" t="str">
        <f t="shared" si="198"/>
        <v>1-30 DAYS</v>
      </c>
    </row>
    <row r="2121" spans="1:21">
      <c r="A2121" s="63" t="str">
        <f>VLOOKUP(L2121,[1]Sheet1!$N:$P,3,0)</f>
        <v>M1 HONDA MALUNGON</v>
      </c>
      <c r="B2121" s="66">
        <v>46238.579062500001</v>
      </c>
      <c r="C2121" s="66">
        <v>46242.701388888891</v>
      </c>
      <c r="D2121" s="67" t="s">
        <v>4503</v>
      </c>
      <c r="E2121" s="67" t="s">
        <v>4504</v>
      </c>
      <c r="F2121" s="1">
        <v>1</v>
      </c>
      <c r="G2121" s="63" t="str">
        <f>VLOOKUP(D2121,[2]MINDANAO!$B:$C,2,0)</f>
        <v>CLICK125 FI SE</v>
      </c>
      <c r="H2121" s="67">
        <v>84750</v>
      </c>
      <c r="I2121" s="63" t="str">
        <f>VLOOKUP(L2121,'[3]NEW LEGEND 2026'!M:S,7,0)</f>
        <v>HONDA</v>
      </c>
      <c r="J2121" s="67" t="s">
        <v>5111</v>
      </c>
      <c r="K2121" s="67" t="s">
        <v>5112</v>
      </c>
      <c r="L2121" s="67" t="s">
        <v>884</v>
      </c>
      <c r="M2121" s="63" t="str">
        <f>VLOOKUP(D2121,'[3]NEW LEGEND 2026'!G:I,3,0)</f>
        <v>HONDA</v>
      </c>
      <c r="N2121" s="63" t="str">
        <f>VLOOKUP(D2121,'[3]NEW LEGEND 2026'!G:J,4,0)</f>
        <v>GRAY</v>
      </c>
      <c r="O2121" s="68" t="str">
        <f t="shared" si="199"/>
        <v>AUG</v>
      </c>
      <c r="P2121" s="68">
        <f t="shared" si="200"/>
        <v>8</v>
      </c>
      <c r="Q2121" s="68">
        <f t="shared" si="201"/>
        <v>2026</v>
      </c>
      <c r="R2121" s="69">
        <f t="shared" si="202"/>
        <v>-189.70138888889051</v>
      </c>
      <c r="S2121" s="69">
        <f t="shared" si="203"/>
        <v>-185.57906250000087</v>
      </c>
      <c r="T2121" s="70" t="str">
        <f t="shared" si="198"/>
        <v>1-30 DAYS</v>
      </c>
      <c r="U2121" s="70" t="str">
        <f t="shared" si="198"/>
        <v>1-30 DAYS</v>
      </c>
    </row>
    <row r="2122" spans="1:21">
      <c r="A2122" s="63" t="str">
        <f>VLOOKUP(L2122,[1]Sheet1!$N:$P,3,0)</f>
        <v>M1 HONDA MALUNGON</v>
      </c>
      <c r="B2122" s="66">
        <v>46238.464918981481</v>
      </c>
      <c r="C2122" s="66">
        <v>46242.701388888891</v>
      </c>
      <c r="D2122" s="67" t="s">
        <v>4503</v>
      </c>
      <c r="E2122" s="67" t="s">
        <v>4504</v>
      </c>
      <c r="F2122" s="1">
        <v>1</v>
      </c>
      <c r="G2122" s="63" t="str">
        <f>VLOOKUP(D2122,[2]MINDANAO!$B:$C,2,0)</f>
        <v>CLICK125 FI SE</v>
      </c>
      <c r="H2122" s="67">
        <v>84750</v>
      </c>
      <c r="I2122" s="63" t="str">
        <f>VLOOKUP(L2122,'[3]NEW LEGEND 2026'!M:S,7,0)</f>
        <v>HONDA</v>
      </c>
      <c r="J2122" s="67" t="s">
        <v>5113</v>
      </c>
      <c r="K2122" s="67" t="s">
        <v>5114</v>
      </c>
      <c r="L2122" s="67" t="s">
        <v>884</v>
      </c>
      <c r="M2122" s="63" t="str">
        <f>VLOOKUP(D2122,'[3]NEW LEGEND 2026'!G:I,3,0)</f>
        <v>HONDA</v>
      </c>
      <c r="N2122" s="63" t="str">
        <f>VLOOKUP(D2122,'[3]NEW LEGEND 2026'!G:J,4,0)</f>
        <v>GRAY</v>
      </c>
      <c r="O2122" s="68" t="str">
        <f t="shared" si="199"/>
        <v>AUG</v>
      </c>
      <c r="P2122" s="68">
        <f t="shared" si="200"/>
        <v>8</v>
      </c>
      <c r="Q2122" s="68">
        <f t="shared" si="201"/>
        <v>2026</v>
      </c>
      <c r="R2122" s="69">
        <f t="shared" si="202"/>
        <v>-189.70138888889051</v>
      </c>
      <c r="S2122" s="69">
        <f t="shared" si="203"/>
        <v>-185.46491898148088</v>
      </c>
      <c r="T2122" s="70" t="str">
        <f t="shared" si="198"/>
        <v>1-30 DAYS</v>
      </c>
      <c r="U2122" s="70" t="str">
        <f t="shared" si="198"/>
        <v>1-30 DAYS</v>
      </c>
    </row>
    <row r="2123" spans="1:21">
      <c r="A2123" s="63" t="str">
        <f>VLOOKUP(L2123,[1]Sheet1!$N:$P,3,0)</f>
        <v>M1 HONDA MALUNGON</v>
      </c>
      <c r="B2123" s="66">
        <v>46238.464918981481</v>
      </c>
      <c r="C2123" s="66">
        <v>46242.701388888891</v>
      </c>
      <c r="D2123" s="67" t="s">
        <v>4503</v>
      </c>
      <c r="E2123" s="67" t="s">
        <v>4504</v>
      </c>
      <c r="F2123" s="1">
        <v>1</v>
      </c>
      <c r="G2123" s="63" t="str">
        <f>VLOOKUP(D2123,[2]MINDANAO!$B:$C,2,0)</f>
        <v>CLICK125 FI SE</v>
      </c>
      <c r="H2123" s="67">
        <v>84750</v>
      </c>
      <c r="I2123" s="63" t="str">
        <f>VLOOKUP(L2123,'[3]NEW LEGEND 2026'!M:S,7,0)</f>
        <v>HONDA</v>
      </c>
      <c r="J2123" s="67" t="s">
        <v>5115</v>
      </c>
      <c r="K2123" s="67" t="s">
        <v>5116</v>
      </c>
      <c r="L2123" s="67" t="s">
        <v>884</v>
      </c>
      <c r="M2123" s="63" t="str">
        <f>VLOOKUP(D2123,'[3]NEW LEGEND 2026'!G:I,3,0)</f>
        <v>HONDA</v>
      </c>
      <c r="N2123" s="63" t="str">
        <f>VLOOKUP(D2123,'[3]NEW LEGEND 2026'!G:J,4,0)</f>
        <v>GRAY</v>
      </c>
      <c r="O2123" s="68" t="str">
        <f t="shared" si="199"/>
        <v>AUG</v>
      </c>
      <c r="P2123" s="68">
        <f t="shared" si="200"/>
        <v>8</v>
      </c>
      <c r="Q2123" s="68">
        <f t="shared" si="201"/>
        <v>2026</v>
      </c>
      <c r="R2123" s="69">
        <f t="shared" si="202"/>
        <v>-189.70138888889051</v>
      </c>
      <c r="S2123" s="69">
        <f t="shared" si="203"/>
        <v>-185.46491898148088</v>
      </c>
      <c r="T2123" s="70" t="str">
        <f t="shared" si="198"/>
        <v>1-30 DAYS</v>
      </c>
      <c r="U2123" s="70" t="str">
        <f t="shared" si="198"/>
        <v>1-30 DAYS</v>
      </c>
    </row>
    <row r="2124" spans="1:21">
      <c r="A2124" s="63" t="str">
        <f>VLOOKUP(L2124,[1]Sheet1!$N:$P,3,0)</f>
        <v>M1 HONDA MALUNGON</v>
      </c>
      <c r="B2124" s="66">
        <v>46238.464918981481</v>
      </c>
      <c r="C2124" s="66">
        <v>46242.701388888891</v>
      </c>
      <c r="D2124" s="67" t="s">
        <v>4503</v>
      </c>
      <c r="E2124" s="67" t="s">
        <v>4504</v>
      </c>
      <c r="F2124" s="1">
        <v>1</v>
      </c>
      <c r="G2124" s="63" t="str">
        <f>VLOOKUP(D2124,[2]MINDANAO!$B:$C,2,0)</f>
        <v>CLICK125 FI SE</v>
      </c>
      <c r="H2124" s="67">
        <v>84750</v>
      </c>
      <c r="I2124" s="63" t="str">
        <f>VLOOKUP(L2124,'[3]NEW LEGEND 2026'!M:S,7,0)</f>
        <v>HONDA</v>
      </c>
      <c r="J2124" s="67" t="s">
        <v>5117</v>
      </c>
      <c r="K2124" s="67" t="s">
        <v>5118</v>
      </c>
      <c r="L2124" s="67" t="s">
        <v>884</v>
      </c>
      <c r="M2124" s="63" t="str">
        <f>VLOOKUP(D2124,'[3]NEW LEGEND 2026'!G:I,3,0)</f>
        <v>HONDA</v>
      </c>
      <c r="N2124" s="63" t="str">
        <f>VLOOKUP(D2124,'[3]NEW LEGEND 2026'!G:J,4,0)</f>
        <v>GRAY</v>
      </c>
      <c r="O2124" s="68" t="str">
        <f t="shared" si="199"/>
        <v>AUG</v>
      </c>
      <c r="P2124" s="68">
        <f t="shared" si="200"/>
        <v>8</v>
      </c>
      <c r="Q2124" s="68">
        <f t="shared" si="201"/>
        <v>2026</v>
      </c>
      <c r="R2124" s="69">
        <f t="shared" si="202"/>
        <v>-189.70138888889051</v>
      </c>
      <c r="S2124" s="69">
        <f t="shared" si="203"/>
        <v>-185.46491898148088</v>
      </c>
      <c r="T2124" s="70" t="str">
        <f t="shared" si="198"/>
        <v>1-30 DAYS</v>
      </c>
      <c r="U2124" s="70" t="str">
        <f t="shared" si="198"/>
        <v>1-30 DAYS</v>
      </c>
    </row>
    <row r="2125" spans="1:21">
      <c r="A2125" s="63" t="str">
        <f>VLOOKUP(L2125,[1]Sheet1!$N:$P,3,0)</f>
        <v>M1 HONDA MALUNGON</v>
      </c>
      <c r="B2125" s="66">
        <v>46225.568564814806</v>
      </c>
      <c r="C2125" s="66">
        <v>46242.701388888891</v>
      </c>
      <c r="D2125" s="67" t="s">
        <v>2075</v>
      </c>
      <c r="E2125" s="67" t="s">
        <v>2076</v>
      </c>
      <c r="F2125" s="1">
        <v>1</v>
      </c>
      <c r="G2125" s="63" t="str">
        <f>VLOOKUP(D2125,[2]MINDANAO!$B:$C,2,0)</f>
        <v>CLICK160 FI</v>
      </c>
      <c r="H2125" s="67">
        <v>104990</v>
      </c>
      <c r="I2125" s="63" t="str">
        <f>VLOOKUP(L2125,'[3]NEW LEGEND 2026'!M:S,7,0)</f>
        <v>HONDA</v>
      </c>
      <c r="J2125" s="67" t="s">
        <v>5119</v>
      </c>
      <c r="K2125" s="67" t="s">
        <v>5120</v>
      </c>
      <c r="L2125" s="67" t="s">
        <v>884</v>
      </c>
      <c r="M2125" s="63" t="str">
        <f>VLOOKUP(D2125,'[3]NEW LEGEND 2026'!G:I,3,0)</f>
        <v>HONDA</v>
      </c>
      <c r="N2125" s="63" t="str">
        <f>VLOOKUP(D2125,'[3]NEW LEGEND 2026'!G:J,4,0)</f>
        <v>WHITE</v>
      </c>
      <c r="O2125" s="68" t="str">
        <f t="shared" si="199"/>
        <v>AUG</v>
      </c>
      <c r="P2125" s="68">
        <f t="shared" si="200"/>
        <v>8</v>
      </c>
      <c r="Q2125" s="68">
        <f t="shared" si="201"/>
        <v>2026</v>
      </c>
      <c r="R2125" s="69">
        <f t="shared" si="202"/>
        <v>-189.70138888889051</v>
      </c>
      <c r="S2125" s="69">
        <f t="shared" si="203"/>
        <v>-172.56856481480645</v>
      </c>
      <c r="T2125" s="70" t="str">
        <f t="shared" si="198"/>
        <v>1-30 DAYS</v>
      </c>
      <c r="U2125" s="70" t="str">
        <f t="shared" si="198"/>
        <v>1-30 DAYS</v>
      </c>
    </row>
    <row r="2126" spans="1:21">
      <c r="A2126" s="63" t="str">
        <f>VLOOKUP(L2126,[1]Sheet1!$N:$P,3,0)</f>
        <v>M1 HONDA MALUNGON</v>
      </c>
      <c r="B2126" s="66">
        <v>46227.461967592593</v>
      </c>
      <c r="C2126" s="66">
        <v>46242.701388888891</v>
      </c>
      <c r="D2126" s="67" t="s">
        <v>604</v>
      </c>
      <c r="E2126" s="67" t="s">
        <v>605</v>
      </c>
      <c r="F2126" s="1">
        <v>1</v>
      </c>
      <c r="G2126" s="63" t="str">
        <f>VLOOKUP(D2126,[2]MINDANAO!$B:$C,2,0)</f>
        <v>XRM OFFROAD FI(DSX)</v>
      </c>
      <c r="H2126" s="67">
        <v>72378</v>
      </c>
      <c r="I2126" s="63" t="str">
        <f>VLOOKUP(L2126,'[3]NEW LEGEND 2026'!M:S,7,0)</f>
        <v>HONDA</v>
      </c>
      <c r="J2126" s="67" t="s">
        <v>5121</v>
      </c>
      <c r="K2126" s="67" t="s">
        <v>5122</v>
      </c>
      <c r="L2126" s="67" t="s">
        <v>884</v>
      </c>
      <c r="M2126" s="63" t="str">
        <f>VLOOKUP(D2126,'[3]NEW LEGEND 2026'!G:I,3,0)</f>
        <v>HONDA</v>
      </c>
      <c r="N2126" s="63" t="str">
        <f>VLOOKUP(D2126,'[3]NEW LEGEND 2026'!G:J,4,0)</f>
        <v>WHITE/BLUE</v>
      </c>
      <c r="O2126" s="68" t="str">
        <f t="shared" si="199"/>
        <v>AUG</v>
      </c>
      <c r="P2126" s="68">
        <f t="shared" si="200"/>
        <v>8</v>
      </c>
      <c r="Q2126" s="68">
        <f t="shared" si="201"/>
        <v>2026</v>
      </c>
      <c r="R2126" s="69">
        <f t="shared" si="202"/>
        <v>-189.70138888889051</v>
      </c>
      <c r="S2126" s="69">
        <f t="shared" si="203"/>
        <v>-174.46196759259328</v>
      </c>
      <c r="T2126" s="70" t="str">
        <f t="shared" si="198"/>
        <v>1-30 DAYS</v>
      </c>
      <c r="U2126" s="70" t="str">
        <f t="shared" si="198"/>
        <v>1-30 DAYS</v>
      </c>
    </row>
    <row r="2127" spans="1:21">
      <c r="A2127" s="63" t="str">
        <f>VLOOKUP(L2127,[1]Sheet1!$N:$P,3,0)</f>
        <v>M1 HONDA MALUNGON</v>
      </c>
      <c r="B2127" s="66">
        <v>46207.470104166663</v>
      </c>
      <c r="C2127" s="66">
        <v>46242.701724537037</v>
      </c>
      <c r="D2127" s="67" t="s">
        <v>2407</v>
      </c>
      <c r="E2127" s="67" t="s">
        <v>2408</v>
      </c>
      <c r="F2127" s="1">
        <v>1</v>
      </c>
      <c r="G2127" s="63" t="str">
        <f>VLOOKUP(D2127,[2]MINDANAO!$B:$C,2,0)</f>
        <v>CLICK160 FI</v>
      </c>
      <c r="H2127" s="67">
        <v>104990</v>
      </c>
      <c r="I2127" s="63" t="str">
        <f>VLOOKUP(L2127,'[3]NEW LEGEND 2026'!M:S,7,0)</f>
        <v>HONDA</v>
      </c>
      <c r="J2127" s="67" t="s">
        <v>5123</v>
      </c>
      <c r="K2127" s="67" t="s">
        <v>5124</v>
      </c>
      <c r="L2127" s="67" t="s">
        <v>884</v>
      </c>
      <c r="M2127" s="63" t="str">
        <f>VLOOKUP(D2127,'[3]NEW LEGEND 2026'!G:I,3,0)</f>
        <v>HONDA</v>
      </c>
      <c r="N2127" s="63" t="str">
        <f>VLOOKUP(D2127,'[3]NEW LEGEND 2026'!G:J,4,0)</f>
        <v>BLACK</v>
      </c>
      <c r="O2127" s="68" t="str">
        <f t="shared" si="199"/>
        <v>AUG</v>
      </c>
      <c r="P2127" s="68">
        <f t="shared" si="200"/>
        <v>8</v>
      </c>
      <c r="Q2127" s="68">
        <f t="shared" si="201"/>
        <v>2026</v>
      </c>
      <c r="R2127" s="69">
        <f t="shared" si="202"/>
        <v>-189.70172453703708</v>
      </c>
      <c r="S2127" s="69">
        <f t="shared" si="203"/>
        <v>-154.47010416666308</v>
      </c>
      <c r="T2127" s="70" t="str">
        <f t="shared" si="198"/>
        <v>1-30 DAYS</v>
      </c>
      <c r="U2127" s="70" t="str">
        <f t="shared" si="198"/>
        <v>1-30 DAYS</v>
      </c>
    </row>
    <row r="2128" spans="1:21">
      <c r="A2128" s="63" t="str">
        <f>VLOOKUP(L2128,[1]Sheet1!$N:$P,3,0)</f>
        <v>M1 HONDA MALUNGON</v>
      </c>
      <c r="B2128" s="66">
        <v>46241.670405092591</v>
      </c>
      <c r="C2128" s="66">
        <v>46242.701921296299</v>
      </c>
      <c r="D2128" s="67" t="s">
        <v>2329</v>
      </c>
      <c r="E2128" s="67" t="s">
        <v>2330</v>
      </c>
      <c r="F2128" s="1">
        <v>1</v>
      </c>
      <c r="G2128" s="63" t="str">
        <f>VLOOKUP(D2128,[2]MINDANAO!$B:$C,2,0)</f>
        <v>CRF150</v>
      </c>
      <c r="H2128" s="67">
        <v>141790</v>
      </c>
      <c r="I2128" s="63" t="str">
        <f>VLOOKUP(L2128,'[3]NEW LEGEND 2026'!M:S,7,0)</f>
        <v>HONDA</v>
      </c>
      <c r="J2128" s="67" t="s">
        <v>5125</v>
      </c>
      <c r="K2128" s="67" t="s">
        <v>5126</v>
      </c>
      <c r="L2128" s="67" t="s">
        <v>884</v>
      </c>
      <c r="M2128" s="63" t="str">
        <f>VLOOKUP(D2128,'[3]NEW LEGEND 2026'!G:I,3,0)</f>
        <v>HONDA</v>
      </c>
      <c r="N2128" s="63" t="str">
        <f>VLOOKUP(D2128,'[3]NEW LEGEND 2026'!G:J,4,0)</f>
        <v>BLACK</v>
      </c>
      <c r="O2128" s="68" t="str">
        <f t="shared" si="199"/>
        <v>AUG</v>
      </c>
      <c r="P2128" s="68">
        <f t="shared" si="200"/>
        <v>8</v>
      </c>
      <c r="Q2128" s="68">
        <f t="shared" si="201"/>
        <v>2026</v>
      </c>
      <c r="R2128" s="69">
        <f t="shared" si="202"/>
        <v>-189.70192129629868</v>
      </c>
      <c r="S2128" s="69">
        <f t="shared" si="203"/>
        <v>-188.67040509259095</v>
      </c>
      <c r="T2128" s="70" t="str">
        <f t="shared" si="198"/>
        <v>1-30 DAYS</v>
      </c>
      <c r="U2128" s="70" t="str">
        <f t="shared" si="198"/>
        <v>1-30 DAYS</v>
      </c>
    </row>
    <row r="2129" spans="1:21">
      <c r="A2129" s="63" t="str">
        <f>VLOOKUP(L2129,[1]Sheet1!$N:$P,3,0)</f>
        <v>M1 HONDA MALUNGON</v>
      </c>
      <c r="B2129" s="66">
        <v>46241.670405092591</v>
      </c>
      <c r="C2129" s="66">
        <v>46242.701921296299</v>
      </c>
      <c r="D2129" s="67" t="s">
        <v>2329</v>
      </c>
      <c r="E2129" s="67" t="s">
        <v>2330</v>
      </c>
      <c r="F2129" s="1">
        <v>1</v>
      </c>
      <c r="G2129" s="63" t="str">
        <f>VLOOKUP(D2129,[2]MINDANAO!$B:$C,2,0)</f>
        <v>CRF150</v>
      </c>
      <c r="H2129" s="67">
        <v>141790</v>
      </c>
      <c r="I2129" s="63" t="str">
        <f>VLOOKUP(L2129,'[3]NEW LEGEND 2026'!M:S,7,0)</f>
        <v>HONDA</v>
      </c>
      <c r="J2129" s="67" t="s">
        <v>5127</v>
      </c>
      <c r="K2129" s="67" t="s">
        <v>5128</v>
      </c>
      <c r="L2129" s="67" t="s">
        <v>884</v>
      </c>
      <c r="M2129" s="63" t="str">
        <f>VLOOKUP(D2129,'[3]NEW LEGEND 2026'!G:I,3,0)</f>
        <v>HONDA</v>
      </c>
      <c r="N2129" s="63" t="str">
        <f>VLOOKUP(D2129,'[3]NEW LEGEND 2026'!G:J,4,0)</f>
        <v>BLACK</v>
      </c>
      <c r="O2129" s="68" t="str">
        <f t="shared" si="199"/>
        <v>AUG</v>
      </c>
      <c r="P2129" s="68">
        <f t="shared" si="200"/>
        <v>8</v>
      </c>
      <c r="Q2129" s="68">
        <f t="shared" si="201"/>
        <v>2026</v>
      </c>
      <c r="R2129" s="69">
        <f t="shared" si="202"/>
        <v>-189.70192129629868</v>
      </c>
      <c r="S2129" s="69">
        <f t="shared" si="203"/>
        <v>-188.67040509259095</v>
      </c>
      <c r="T2129" s="70" t="str">
        <f t="shared" si="198"/>
        <v>1-30 DAYS</v>
      </c>
      <c r="U2129" s="70" t="str">
        <f t="shared" si="198"/>
        <v>1-30 DAYS</v>
      </c>
    </row>
    <row r="2130" spans="1:21">
      <c r="A2130" s="63" t="str">
        <f>VLOOKUP(L2130,[1]Sheet1!$N:$P,3,0)</f>
        <v>M1 HONDA MALUNGON</v>
      </c>
      <c r="B2130" s="66">
        <v>46241.670405092591</v>
      </c>
      <c r="C2130" s="66">
        <v>46242.701921296299</v>
      </c>
      <c r="D2130" s="67" t="s">
        <v>2329</v>
      </c>
      <c r="E2130" s="67" t="s">
        <v>2330</v>
      </c>
      <c r="F2130" s="1">
        <v>1</v>
      </c>
      <c r="G2130" s="63" t="str">
        <f>VLOOKUP(D2130,[2]MINDANAO!$B:$C,2,0)</f>
        <v>CRF150</v>
      </c>
      <c r="H2130" s="67">
        <v>141790</v>
      </c>
      <c r="I2130" s="63" t="str">
        <f>VLOOKUP(L2130,'[3]NEW LEGEND 2026'!M:S,7,0)</f>
        <v>HONDA</v>
      </c>
      <c r="J2130" s="67" t="s">
        <v>5129</v>
      </c>
      <c r="K2130" s="67" t="s">
        <v>5130</v>
      </c>
      <c r="L2130" s="67" t="s">
        <v>884</v>
      </c>
      <c r="M2130" s="63" t="str">
        <f>VLOOKUP(D2130,'[3]NEW LEGEND 2026'!G:I,3,0)</f>
        <v>HONDA</v>
      </c>
      <c r="N2130" s="63" t="str">
        <f>VLOOKUP(D2130,'[3]NEW LEGEND 2026'!G:J,4,0)</f>
        <v>BLACK</v>
      </c>
      <c r="O2130" s="68" t="str">
        <f t="shared" si="199"/>
        <v>AUG</v>
      </c>
      <c r="P2130" s="68">
        <f t="shared" si="200"/>
        <v>8</v>
      </c>
      <c r="Q2130" s="68">
        <f t="shared" si="201"/>
        <v>2026</v>
      </c>
      <c r="R2130" s="69">
        <f t="shared" si="202"/>
        <v>-189.70192129629868</v>
      </c>
      <c r="S2130" s="69">
        <f t="shared" si="203"/>
        <v>-188.67040509259095</v>
      </c>
      <c r="T2130" s="70" t="str">
        <f t="shared" ref="T2130:U2193" si="204">IF(R2130&lt;=30,"1-30 DAYS",IF(R2130&lt;=60,"31-60 DAYS",IF(R2130&lt;=90,"61-90 DAYS","91 DAYS UP")))</f>
        <v>1-30 DAYS</v>
      </c>
      <c r="U2130" s="70" t="str">
        <f t="shared" si="204"/>
        <v>1-30 DAYS</v>
      </c>
    </row>
    <row r="2131" spans="1:21">
      <c r="A2131" s="63" t="str">
        <f>VLOOKUP(L2131,[1]Sheet1!$N:$P,3,0)</f>
        <v>M1 HONDA KORONADAL</v>
      </c>
      <c r="B2131" s="66">
        <v>46244.392233796287</v>
      </c>
      <c r="C2131" s="66">
        <v>46244.392233796287</v>
      </c>
      <c r="D2131" s="67" t="s">
        <v>2600</v>
      </c>
      <c r="E2131" s="67" t="s">
        <v>2601</v>
      </c>
      <c r="F2131" s="1">
        <v>1</v>
      </c>
      <c r="G2131" s="63" t="str">
        <f>VLOOKUP(D2131,[2]MINDANAO!$B:$C,2,0)</f>
        <v>ADV160 ABS</v>
      </c>
      <c r="H2131" s="67">
        <v>138000</v>
      </c>
      <c r="I2131" s="63" t="str">
        <f>VLOOKUP(L2131,'[3]NEW LEGEND 2026'!M:S,7,0)</f>
        <v>HONDA</v>
      </c>
      <c r="J2131" s="67" t="s">
        <v>5131</v>
      </c>
      <c r="K2131" s="67" t="s">
        <v>5132</v>
      </c>
      <c r="L2131" s="67" t="s">
        <v>1952</v>
      </c>
      <c r="M2131" s="63" t="str">
        <f>VLOOKUP(D2131,'[3]NEW LEGEND 2026'!G:I,3,0)</f>
        <v>HONDA</v>
      </c>
      <c r="N2131" s="63" t="str">
        <f>VLOOKUP(D2131,'[3]NEW LEGEND 2026'!G:J,4,0)</f>
        <v>GREEN</v>
      </c>
      <c r="O2131" s="68" t="str">
        <f t="shared" si="199"/>
        <v>AUG</v>
      </c>
      <c r="P2131" s="68">
        <f t="shared" si="200"/>
        <v>10</v>
      </c>
      <c r="Q2131" s="68">
        <f t="shared" si="201"/>
        <v>2026</v>
      </c>
      <c r="R2131" s="69">
        <f t="shared" si="202"/>
        <v>-191.39223379628675</v>
      </c>
      <c r="S2131" s="69">
        <f t="shared" si="203"/>
        <v>-191.39223379628675</v>
      </c>
      <c r="T2131" s="70" t="str">
        <f t="shared" si="204"/>
        <v>1-30 DAYS</v>
      </c>
      <c r="U2131" s="70" t="str">
        <f t="shared" si="204"/>
        <v>1-30 DAYS</v>
      </c>
    </row>
    <row r="2132" spans="1:21">
      <c r="A2132" s="63" t="str">
        <f>VLOOKUP(L2132,[1]Sheet1!$N:$P,3,0)</f>
        <v>GREATWALL</v>
      </c>
      <c r="B2132" s="66">
        <v>46244.481759259259</v>
      </c>
      <c r="C2132" s="66">
        <v>46244.481747685182</v>
      </c>
      <c r="D2132" s="67" t="s">
        <v>893</v>
      </c>
      <c r="E2132" s="67" t="s">
        <v>894</v>
      </c>
      <c r="F2132" s="1">
        <v>1</v>
      </c>
      <c r="G2132" s="63" t="str">
        <f>VLOOKUP(D2132,[2]MINDANAO!$B:$C,2,0)</f>
        <v>XRM DUAL SPORTS FI(DS)</v>
      </c>
      <c r="H2132" s="67">
        <v>70158</v>
      </c>
      <c r="I2132" s="63" t="str">
        <f>VLOOKUP(L2132,'[3]NEW LEGEND 2026'!M:S,7,0)</f>
        <v>HONDA</v>
      </c>
      <c r="J2132" s="67" t="s">
        <v>5133</v>
      </c>
      <c r="K2132" s="67" t="s">
        <v>5134</v>
      </c>
      <c r="L2132" s="67" t="s">
        <v>1231</v>
      </c>
      <c r="M2132" s="63" t="str">
        <f>VLOOKUP(D2132,'[3]NEW LEGEND 2026'!G:I,3,0)</f>
        <v>HONDA</v>
      </c>
      <c r="N2132" s="63" t="str">
        <f>VLOOKUP(D2132,'[3]NEW LEGEND 2026'!G:J,4,0)</f>
        <v>RED/BLACK</v>
      </c>
      <c r="O2132" s="68" t="str">
        <f t="shared" si="199"/>
        <v>AUG</v>
      </c>
      <c r="P2132" s="68">
        <f t="shared" si="200"/>
        <v>10</v>
      </c>
      <c r="Q2132" s="68">
        <f t="shared" si="201"/>
        <v>2026</v>
      </c>
      <c r="R2132" s="69">
        <f t="shared" si="202"/>
        <v>-191.4817476851822</v>
      </c>
      <c r="S2132" s="69">
        <f t="shared" si="203"/>
        <v>-191.48175925925898</v>
      </c>
      <c r="T2132" s="70" t="str">
        <f t="shared" si="204"/>
        <v>1-30 DAYS</v>
      </c>
      <c r="U2132" s="70" t="str">
        <f t="shared" si="204"/>
        <v>1-30 DAYS</v>
      </c>
    </row>
    <row r="2133" spans="1:21">
      <c r="A2133" s="63" t="str">
        <f>VLOOKUP(L2133,[1]Sheet1!$N:$P,3,0)</f>
        <v>M2 BATANGAS</v>
      </c>
      <c r="B2133" s="66">
        <v>46242.561249999999</v>
      </c>
      <c r="C2133" s="66">
        <v>46244.566550925927</v>
      </c>
      <c r="D2133" s="67" t="s">
        <v>1121</v>
      </c>
      <c r="E2133" s="67" t="s">
        <v>1122</v>
      </c>
      <c r="F2133" s="1">
        <v>1</v>
      </c>
      <c r="G2133" s="63" t="str">
        <f>VLOOKUP(D2133,[2]MINDANAO!$B:$C,2,0)</f>
        <v>BARAKO II (DUAL START)</v>
      </c>
      <c r="H2133" s="67">
        <v>94120</v>
      </c>
      <c r="I2133" s="63" t="str">
        <f>VLOOKUP(L2133,'[3]NEW LEGEND 2026'!M:S,7,0)</f>
        <v>ULTIMATE</v>
      </c>
      <c r="J2133" s="67" t="s">
        <v>5135</v>
      </c>
      <c r="K2133" s="67" t="s">
        <v>5136</v>
      </c>
      <c r="L2133" s="67" t="s">
        <v>1094</v>
      </c>
      <c r="M2133" s="63" t="str">
        <f>VLOOKUP(D2133,'[3]NEW LEGEND 2026'!G:I,3,0)</f>
        <v>KAWASAKI</v>
      </c>
      <c r="N2133" s="63" t="str">
        <f>VLOOKUP(D2133,'[3]NEW LEGEND 2026'!G:J,4,0)</f>
        <v>BLACK</v>
      </c>
      <c r="O2133" s="68" t="str">
        <f t="shared" si="199"/>
        <v>AUG</v>
      </c>
      <c r="P2133" s="68">
        <f t="shared" si="200"/>
        <v>10</v>
      </c>
      <c r="Q2133" s="68">
        <f t="shared" si="201"/>
        <v>2026</v>
      </c>
      <c r="R2133" s="69">
        <f t="shared" si="202"/>
        <v>-191.566550925927</v>
      </c>
      <c r="S2133" s="69">
        <f t="shared" si="203"/>
        <v>-189.56124999999884</v>
      </c>
      <c r="T2133" s="70" t="str">
        <f t="shared" si="204"/>
        <v>1-30 DAYS</v>
      </c>
      <c r="U2133" s="70" t="str">
        <f t="shared" si="204"/>
        <v>1-30 DAYS</v>
      </c>
    </row>
    <row r="2134" spans="1:21">
      <c r="A2134" s="63" t="str">
        <f>VLOOKUP(L2134,[1]Sheet1!$N:$P,3,0)</f>
        <v>M2 BATANGAS</v>
      </c>
      <c r="B2134" s="66">
        <v>46242.561249999999</v>
      </c>
      <c r="C2134" s="66">
        <v>46244.566550925927</v>
      </c>
      <c r="D2134" s="67" t="s">
        <v>1121</v>
      </c>
      <c r="E2134" s="67" t="s">
        <v>1122</v>
      </c>
      <c r="F2134" s="1">
        <v>1</v>
      </c>
      <c r="G2134" s="63" t="str">
        <f>VLOOKUP(D2134,[2]MINDANAO!$B:$C,2,0)</f>
        <v>BARAKO II (DUAL START)</v>
      </c>
      <c r="H2134" s="67">
        <v>94120</v>
      </c>
      <c r="I2134" s="63" t="str">
        <f>VLOOKUP(L2134,'[3]NEW LEGEND 2026'!M:S,7,0)</f>
        <v>ULTIMATE</v>
      </c>
      <c r="J2134" s="67" t="s">
        <v>5137</v>
      </c>
      <c r="K2134" s="67" t="s">
        <v>5138</v>
      </c>
      <c r="L2134" s="67" t="s">
        <v>1094</v>
      </c>
      <c r="M2134" s="63" t="str">
        <f>VLOOKUP(D2134,'[3]NEW LEGEND 2026'!G:I,3,0)</f>
        <v>KAWASAKI</v>
      </c>
      <c r="N2134" s="63" t="str">
        <f>VLOOKUP(D2134,'[3]NEW LEGEND 2026'!G:J,4,0)</f>
        <v>BLACK</v>
      </c>
      <c r="O2134" s="68" t="str">
        <f t="shared" si="199"/>
        <v>AUG</v>
      </c>
      <c r="P2134" s="68">
        <f t="shared" si="200"/>
        <v>10</v>
      </c>
      <c r="Q2134" s="68">
        <f t="shared" si="201"/>
        <v>2026</v>
      </c>
      <c r="R2134" s="69">
        <f t="shared" si="202"/>
        <v>-191.566550925927</v>
      </c>
      <c r="S2134" s="69">
        <f t="shared" si="203"/>
        <v>-189.56124999999884</v>
      </c>
      <c r="T2134" s="70" t="str">
        <f t="shared" si="204"/>
        <v>1-30 DAYS</v>
      </c>
      <c r="U2134" s="70" t="str">
        <f t="shared" si="204"/>
        <v>1-30 DAYS</v>
      </c>
    </row>
    <row r="2135" spans="1:21">
      <c r="A2135" s="63" t="str">
        <f>VLOOKUP(L2135,[1]Sheet1!$N:$P,3,0)</f>
        <v>M1 3S</v>
      </c>
      <c r="B2135" s="66">
        <v>46244.571145833332</v>
      </c>
      <c r="C2135" s="66">
        <v>46244.571145833332</v>
      </c>
      <c r="D2135" s="67" t="s">
        <v>2540</v>
      </c>
      <c r="E2135" s="67" t="s">
        <v>2541</v>
      </c>
      <c r="F2135" s="1">
        <v>1</v>
      </c>
      <c r="G2135" s="63" t="str">
        <f>VLOOKUP(D2135,[2]MINDANAO!$B:$C,2,0)</f>
        <v>ADV160 ABS</v>
      </c>
      <c r="H2135" s="67">
        <v>155100</v>
      </c>
      <c r="I2135" s="63" t="str">
        <f>VLOOKUP(L2135,'[3]NEW LEGEND 2026'!M:S,7,0)</f>
        <v>MUTI</v>
      </c>
      <c r="J2135" s="67" t="s">
        <v>5139</v>
      </c>
      <c r="K2135" s="67" t="s">
        <v>5140</v>
      </c>
      <c r="L2135" s="67" t="s">
        <v>1528</v>
      </c>
      <c r="M2135" s="63" t="str">
        <f>VLOOKUP(D2135,'[3]NEW LEGEND 2026'!G:I,3,0)</f>
        <v>HONDA</v>
      </c>
      <c r="N2135" s="63" t="str">
        <f>VLOOKUP(D2135,'[3]NEW LEGEND 2026'!G:J,4,0)</f>
        <v>BLACK</v>
      </c>
      <c r="O2135" s="68" t="str">
        <f t="shared" si="199"/>
        <v>AUG</v>
      </c>
      <c r="P2135" s="68">
        <f t="shared" si="200"/>
        <v>10</v>
      </c>
      <c r="Q2135" s="68">
        <f t="shared" si="201"/>
        <v>2026</v>
      </c>
      <c r="R2135" s="69">
        <f t="shared" si="202"/>
        <v>-191.57114583333168</v>
      </c>
      <c r="S2135" s="69">
        <f t="shared" si="203"/>
        <v>-191.57114583333168</v>
      </c>
      <c r="T2135" s="70" t="str">
        <f t="shared" si="204"/>
        <v>1-30 DAYS</v>
      </c>
      <c r="U2135" s="70" t="str">
        <f t="shared" si="204"/>
        <v>1-30 DAYS</v>
      </c>
    </row>
    <row r="2136" spans="1:21">
      <c r="A2136" s="63" t="str">
        <f>VLOOKUP(L2136,[1]Sheet1!$N:$P,3,0)</f>
        <v>M2 CATALUNAN GRANDE</v>
      </c>
      <c r="B2136" s="66">
        <v>46204.598194444443</v>
      </c>
      <c r="C2136" s="66">
        <v>46244.586168981477</v>
      </c>
      <c r="D2136" s="67" t="s">
        <v>907</v>
      </c>
      <c r="E2136" s="67" t="s">
        <v>908</v>
      </c>
      <c r="F2136" s="1">
        <v>1</v>
      </c>
      <c r="G2136" s="63" t="str">
        <f>VLOOKUP(D2136,[2]MINDANAO!$B:$C,2,0)</f>
        <v>CT125</v>
      </c>
      <c r="H2136" s="67">
        <v>59246</v>
      </c>
      <c r="I2136" s="63" t="str">
        <f>VLOOKUP(L2136,'[3]NEW LEGEND 2026'!M:S,7,0)</f>
        <v>ULTIMATE</v>
      </c>
      <c r="J2136" s="67" t="s">
        <v>5141</v>
      </c>
      <c r="K2136" s="67" t="s">
        <v>5142</v>
      </c>
      <c r="L2136" s="67" t="s">
        <v>675</v>
      </c>
      <c r="M2136" s="63" t="str">
        <f>VLOOKUP(D2136,'[3]NEW LEGEND 2026'!G:I,3,0)</f>
        <v>KAWASAKI</v>
      </c>
      <c r="N2136" s="63" t="str">
        <f>VLOOKUP(D2136,'[3]NEW LEGEND 2026'!G:J,4,0)</f>
        <v>BLACK/GRAY</v>
      </c>
      <c r="O2136" s="68" t="str">
        <f t="shared" si="199"/>
        <v>AUG</v>
      </c>
      <c r="P2136" s="68">
        <f t="shared" si="200"/>
        <v>10</v>
      </c>
      <c r="Q2136" s="68">
        <f t="shared" si="201"/>
        <v>2026</v>
      </c>
      <c r="R2136" s="69">
        <f t="shared" si="202"/>
        <v>-191.58616898147739</v>
      </c>
      <c r="S2136" s="69">
        <f t="shared" si="203"/>
        <v>-151.59819444444292</v>
      </c>
      <c r="T2136" s="70" t="str">
        <f t="shared" si="204"/>
        <v>1-30 DAYS</v>
      </c>
      <c r="U2136" s="70" t="str">
        <f t="shared" si="204"/>
        <v>1-30 DAYS</v>
      </c>
    </row>
    <row r="2137" spans="1:21">
      <c r="A2137" s="63" t="str">
        <f>VLOOKUP(L2137,[1]Sheet1!$N:$P,3,0)</f>
        <v>M1 MALUNGON</v>
      </c>
      <c r="B2137" s="66">
        <v>46220.680243055547</v>
      </c>
      <c r="C2137" s="66">
        <v>46244.592928240738</v>
      </c>
      <c r="D2137" s="67" t="s">
        <v>2576</v>
      </c>
      <c r="E2137" s="67" t="s">
        <v>2577</v>
      </c>
      <c r="F2137" s="1">
        <v>1</v>
      </c>
      <c r="G2137" s="63" t="str">
        <f>VLOOKUP(D2137,[2]MINDANAO!$B:$C,2,0)</f>
        <v>DR-160</v>
      </c>
      <c r="H2137" s="67">
        <v>109616.07</v>
      </c>
      <c r="I2137" s="63" t="str">
        <f>VLOOKUP(L2137,'[3]NEW LEGEND 2026'!M:S,7,0)</f>
        <v>MUTI</v>
      </c>
      <c r="J2137" s="67" t="s">
        <v>5143</v>
      </c>
      <c r="K2137" s="67" t="s">
        <v>5144</v>
      </c>
      <c r="L2137" s="67" t="s">
        <v>462</v>
      </c>
      <c r="M2137" s="63" t="str">
        <f>VLOOKUP(D2137,'[3]NEW LEGEND 2026'!G:I,3,0)</f>
        <v>SUZUKI</v>
      </c>
      <c r="N2137" s="63" t="str">
        <f>VLOOKUP(D2137,'[3]NEW LEGEND 2026'!G:J,4,0)</f>
        <v>WHITE</v>
      </c>
      <c r="O2137" s="68" t="str">
        <f t="shared" si="199"/>
        <v>AUG</v>
      </c>
      <c r="P2137" s="68">
        <f t="shared" si="200"/>
        <v>10</v>
      </c>
      <c r="Q2137" s="68">
        <f t="shared" si="201"/>
        <v>2026</v>
      </c>
      <c r="R2137" s="69">
        <f t="shared" si="202"/>
        <v>-191.59292824073782</v>
      </c>
      <c r="S2137" s="69">
        <f t="shared" si="203"/>
        <v>-167.68024305554718</v>
      </c>
      <c r="T2137" s="70" t="str">
        <f t="shared" si="204"/>
        <v>1-30 DAYS</v>
      </c>
      <c r="U2137" s="70" t="str">
        <f t="shared" si="204"/>
        <v>1-30 DAYS</v>
      </c>
    </row>
    <row r="2138" spans="1:21">
      <c r="A2138" s="63" t="str">
        <f>VLOOKUP(L2138,[1]Sheet1!$N:$P,3,0)</f>
        <v>M1 MALUNGON</v>
      </c>
      <c r="B2138" s="66">
        <v>46220.683379629627</v>
      </c>
      <c r="C2138" s="66">
        <v>46244.592928240738</v>
      </c>
      <c r="D2138" s="67" t="s">
        <v>3904</v>
      </c>
      <c r="E2138" s="67" t="s">
        <v>3905</v>
      </c>
      <c r="F2138" s="1">
        <v>1</v>
      </c>
      <c r="G2138" s="63" t="str">
        <f>VLOOKUP(D2138,[2]MINDANAO!$B:$C,2,0)</f>
        <v>DR-160</v>
      </c>
      <c r="H2138" s="67">
        <v>109616.07</v>
      </c>
      <c r="I2138" s="63" t="str">
        <f>VLOOKUP(L2138,'[3]NEW LEGEND 2026'!M:S,7,0)</f>
        <v>MUTI</v>
      </c>
      <c r="J2138" s="67" t="s">
        <v>5145</v>
      </c>
      <c r="K2138" s="67" t="s">
        <v>5146</v>
      </c>
      <c r="L2138" s="67" t="s">
        <v>462</v>
      </c>
      <c r="M2138" s="63" t="str">
        <f>VLOOKUP(D2138,'[3]NEW LEGEND 2026'!G:I,3,0)</f>
        <v>SUZUKI</v>
      </c>
      <c r="N2138" s="63" t="str">
        <f>VLOOKUP(D2138,'[3]NEW LEGEND 2026'!G:J,4,0)</f>
        <v>BLACK</v>
      </c>
      <c r="O2138" s="68" t="str">
        <f t="shared" si="199"/>
        <v>AUG</v>
      </c>
      <c r="P2138" s="68">
        <f t="shared" si="200"/>
        <v>10</v>
      </c>
      <c r="Q2138" s="68">
        <f t="shared" si="201"/>
        <v>2026</v>
      </c>
      <c r="R2138" s="69">
        <f t="shared" si="202"/>
        <v>-191.59292824073782</v>
      </c>
      <c r="S2138" s="69">
        <f t="shared" si="203"/>
        <v>-167.68337962962687</v>
      </c>
      <c r="T2138" s="70" t="str">
        <f t="shared" si="204"/>
        <v>1-30 DAYS</v>
      </c>
      <c r="U2138" s="70" t="str">
        <f t="shared" si="204"/>
        <v>1-30 DAYS</v>
      </c>
    </row>
    <row r="2139" spans="1:21">
      <c r="A2139" s="63" t="str">
        <f>VLOOKUP(L2139,[1]Sheet1!$N:$P,3,0)</f>
        <v>M1 MALUNGON</v>
      </c>
      <c r="B2139" s="66">
        <v>46242.43822916667</v>
      </c>
      <c r="C2139" s="66">
        <v>46244.592928240738</v>
      </c>
      <c r="D2139" s="67" t="s">
        <v>3512</v>
      </c>
      <c r="E2139" s="67" t="s">
        <v>3513</v>
      </c>
      <c r="F2139" s="1">
        <v>1</v>
      </c>
      <c r="G2139" s="63" t="str">
        <f>VLOOKUP(D2139,[2]MINDANAO!$B:$C,2,0)</f>
        <v>CRF150</v>
      </c>
      <c r="H2139" s="67">
        <v>124883.93</v>
      </c>
      <c r="I2139" s="63" t="str">
        <f>VLOOKUP(L2139,'[3]NEW LEGEND 2026'!M:S,7,0)</f>
        <v>MUTI</v>
      </c>
      <c r="J2139" s="67" t="s">
        <v>5147</v>
      </c>
      <c r="K2139" s="67" t="s">
        <v>5148</v>
      </c>
      <c r="L2139" s="67" t="s">
        <v>462</v>
      </c>
      <c r="M2139" s="63" t="str">
        <f>VLOOKUP(D2139,'[3]NEW LEGEND 2026'!G:I,3,0)</f>
        <v>HONDA</v>
      </c>
      <c r="N2139" s="63" t="str">
        <f>VLOOKUP(D2139,'[3]NEW LEGEND 2026'!G:J,4,0)</f>
        <v>RED</v>
      </c>
      <c r="O2139" s="68" t="str">
        <f t="shared" si="199"/>
        <v>AUG</v>
      </c>
      <c r="P2139" s="68">
        <f t="shared" si="200"/>
        <v>10</v>
      </c>
      <c r="Q2139" s="68">
        <f t="shared" si="201"/>
        <v>2026</v>
      </c>
      <c r="R2139" s="69">
        <f t="shared" si="202"/>
        <v>-191.59292824073782</v>
      </c>
      <c r="S2139" s="69">
        <f t="shared" si="203"/>
        <v>-189.43822916666977</v>
      </c>
      <c r="T2139" s="70" t="str">
        <f t="shared" si="204"/>
        <v>1-30 DAYS</v>
      </c>
      <c r="U2139" s="70" t="str">
        <f t="shared" si="204"/>
        <v>1-30 DAYS</v>
      </c>
    </row>
    <row r="2140" spans="1:21">
      <c r="A2140" s="63" t="str">
        <f>VLOOKUP(L2140,[1]Sheet1!$N:$P,3,0)</f>
        <v>M1 MALUNGON</v>
      </c>
      <c r="B2140" s="66">
        <v>46242.43822916667</v>
      </c>
      <c r="C2140" s="66">
        <v>46244.592928240738</v>
      </c>
      <c r="D2140" s="67" t="s">
        <v>3512</v>
      </c>
      <c r="E2140" s="67" t="s">
        <v>3513</v>
      </c>
      <c r="F2140" s="1">
        <v>1</v>
      </c>
      <c r="G2140" s="63" t="str">
        <f>VLOOKUP(D2140,[2]MINDANAO!$B:$C,2,0)</f>
        <v>CRF150</v>
      </c>
      <c r="H2140" s="67">
        <v>124883.93</v>
      </c>
      <c r="I2140" s="63" t="str">
        <f>VLOOKUP(L2140,'[3]NEW LEGEND 2026'!M:S,7,0)</f>
        <v>MUTI</v>
      </c>
      <c r="J2140" s="67" t="s">
        <v>5149</v>
      </c>
      <c r="K2140" s="67" t="s">
        <v>5150</v>
      </c>
      <c r="L2140" s="67" t="s">
        <v>462</v>
      </c>
      <c r="M2140" s="63" t="str">
        <f>VLOOKUP(D2140,'[3]NEW LEGEND 2026'!G:I,3,0)</f>
        <v>HONDA</v>
      </c>
      <c r="N2140" s="63" t="str">
        <f>VLOOKUP(D2140,'[3]NEW LEGEND 2026'!G:J,4,0)</f>
        <v>RED</v>
      </c>
      <c r="O2140" s="68" t="str">
        <f t="shared" si="199"/>
        <v>AUG</v>
      </c>
      <c r="P2140" s="68">
        <f t="shared" si="200"/>
        <v>10</v>
      </c>
      <c r="Q2140" s="68">
        <f t="shared" si="201"/>
        <v>2026</v>
      </c>
      <c r="R2140" s="69">
        <f t="shared" si="202"/>
        <v>-191.59292824073782</v>
      </c>
      <c r="S2140" s="69">
        <f t="shared" si="203"/>
        <v>-189.43822916666977</v>
      </c>
      <c r="T2140" s="70" t="str">
        <f t="shared" si="204"/>
        <v>1-30 DAYS</v>
      </c>
      <c r="U2140" s="70" t="str">
        <f t="shared" si="204"/>
        <v>1-30 DAYS</v>
      </c>
    </row>
    <row r="2141" spans="1:21">
      <c r="A2141" s="63" t="str">
        <f>VLOOKUP(L2141,[1]Sheet1!$N:$P,3,0)</f>
        <v>M1 MALUNGON</v>
      </c>
      <c r="B2141" s="66">
        <v>46242.43822916667</v>
      </c>
      <c r="C2141" s="66">
        <v>46244.592928240738</v>
      </c>
      <c r="D2141" s="67" t="s">
        <v>604</v>
      </c>
      <c r="E2141" s="67" t="s">
        <v>605</v>
      </c>
      <c r="F2141" s="1">
        <v>1</v>
      </c>
      <c r="G2141" s="63" t="str">
        <f>VLOOKUP(D2141,[2]MINDANAO!$B:$C,2,0)</f>
        <v>XRM OFFROAD FI(DSX)</v>
      </c>
      <c r="H2141" s="67">
        <v>72378</v>
      </c>
      <c r="I2141" s="63" t="str">
        <f>VLOOKUP(L2141,'[3]NEW LEGEND 2026'!M:S,7,0)</f>
        <v>MUTI</v>
      </c>
      <c r="J2141" s="67" t="s">
        <v>5151</v>
      </c>
      <c r="K2141" s="67" t="s">
        <v>5152</v>
      </c>
      <c r="L2141" s="67" t="s">
        <v>462</v>
      </c>
      <c r="M2141" s="63" t="str">
        <f>VLOOKUP(D2141,'[3]NEW LEGEND 2026'!G:I,3,0)</f>
        <v>HONDA</v>
      </c>
      <c r="N2141" s="63" t="str">
        <f>VLOOKUP(D2141,'[3]NEW LEGEND 2026'!G:J,4,0)</f>
        <v>WHITE/BLUE</v>
      </c>
      <c r="O2141" s="68" t="str">
        <f t="shared" si="199"/>
        <v>AUG</v>
      </c>
      <c r="P2141" s="68">
        <f t="shared" si="200"/>
        <v>10</v>
      </c>
      <c r="Q2141" s="68">
        <f t="shared" si="201"/>
        <v>2026</v>
      </c>
      <c r="R2141" s="69">
        <f t="shared" si="202"/>
        <v>-191.59292824073782</v>
      </c>
      <c r="S2141" s="69">
        <f t="shared" si="203"/>
        <v>-189.43822916666977</v>
      </c>
      <c r="T2141" s="70" t="str">
        <f t="shared" si="204"/>
        <v>1-30 DAYS</v>
      </c>
      <c r="U2141" s="70" t="str">
        <f t="shared" si="204"/>
        <v>1-30 DAYS</v>
      </c>
    </row>
    <row r="2142" spans="1:21">
      <c r="A2142" s="63" t="str">
        <f>VLOOKUP(L2142,[1]Sheet1!$N:$P,3,0)</f>
        <v>M1 MALUNGON</v>
      </c>
      <c r="B2142" s="66">
        <v>46242.438240740739</v>
      </c>
      <c r="C2142" s="66">
        <v>46244.592928240738</v>
      </c>
      <c r="D2142" s="67" t="s">
        <v>604</v>
      </c>
      <c r="E2142" s="67" t="s">
        <v>605</v>
      </c>
      <c r="F2142" s="1">
        <v>1</v>
      </c>
      <c r="G2142" s="63" t="str">
        <f>VLOOKUP(D2142,[2]MINDANAO!$B:$C,2,0)</f>
        <v>XRM OFFROAD FI(DSX)</v>
      </c>
      <c r="H2142" s="67">
        <v>72378</v>
      </c>
      <c r="I2142" s="63" t="str">
        <f>VLOOKUP(L2142,'[3]NEW LEGEND 2026'!M:S,7,0)</f>
        <v>MUTI</v>
      </c>
      <c r="J2142" s="67" t="s">
        <v>5153</v>
      </c>
      <c r="K2142" s="67" t="s">
        <v>5154</v>
      </c>
      <c r="L2142" s="67" t="s">
        <v>462</v>
      </c>
      <c r="M2142" s="63" t="str">
        <f>VLOOKUP(D2142,'[3]NEW LEGEND 2026'!G:I,3,0)</f>
        <v>HONDA</v>
      </c>
      <c r="N2142" s="63" t="str">
        <f>VLOOKUP(D2142,'[3]NEW LEGEND 2026'!G:J,4,0)</f>
        <v>WHITE/BLUE</v>
      </c>
      <c r="O2142" s="68" t="str">
        <f t="shared" si="199"/>
        <v>AUG</v>
      </c>
      <c r="P2142" s="68">
        <f t="shared" si="200"/>
        <v>10</v>
      </c>
      <c r="Q2142" s="68">
        <f t="shared" si="201"/>
        <v>2026</v>
      </c>
      <c r="R2142" s="69">
        <f t="shared" si="202"/>
        <v>-191.59292824073782</v>
      </c>
      <c r="S2142" s="69">
        <f t="shared" si="203"/>
        <v>-189.43824074073927</v>
      </c>
      <c r="T2142" s="70" t="str">
        <f t="shared" si="204"/>
        <v>1-30 DAYS</v>
      </c>
      <c r="U2142" s="70" t="str">
        <f t="shared" si="204"/>
        <v>1-30 DAYS</v>
      </c>
    </row>
    <row r="2143" spans="1:21">
      <c r="A2143" s="63" t="str">
        <f>VLOOKUP(L2143,[1]Sheet1!$N:$P,3,0)</f>
        <v>M1 MALUNGON</v>
      </c>
      <c r="B2143" s="66">
        <v>46242.438240740739</v>
      </c>
      <c r="C2143" s="66">
        <v>46244.592928240738</v>
      </c>
      <c r="D2143" s="67" t="s">
        <v>604</v>
      </c>
      <c r="E2143" s="67" t="s">
        <v>605</v>
      </c>
      <c r="F2143" s="1">
        <v>1</v>
      </c>
      <c r="G2143" s="63" t="str">
        <f>VLOOKUP(D2143,[2]MINDANAO!$B:$C,2,0)</f>
        <v>XRM OFFROAD FI(DSX)</v>
      </c>
      <c r="H2143" s="67">
        <v>72378</v>
      </c>
      <c r="I2143" s="63" t="str">
        <f>VLOOKUP(L2143,'[3]NEW LEGEND 2026'!M:S,7,0)</f>
        <v>MUTI</v>
      </c>
      <c r="J2143" s="67" t="s">
        <v>5155</v>
      </c>
      <c r="K2143" s="67" t="s">
        <v>5156</v>
      </c>
      <c r="L2143" s="67" t="s">
        <v>462</v>
      </c>
      <c r="M2143" s="63" t="str">
        <f>VLOOKUP(D2143,'[3]NEW LEGEND 2026'!G:I,3,0)</f>
        <v>HONDA</v>
      </c>
      <c r="N2143" s="63" t="str">
        <f>VLOOKUP(D2143,'[3]NEW LEGEND 2026'!G:J,4,0)</f>
        <v>WHITE/BLUE</v>
      </c>
      <c r="O2143" s="68" t="str">
        <f t="shared" si="199"/>
        <v>AUG</v>
      </c>
      <c r="P2143" s="68">
        <f t="shared" si="200"/>
        <v>10</v>
      </c>
      <c r="Q2143" s="68">
        <f t="shared" si="201"/>
        <v>2026</v>
      </c>
      <c r="R2143" s="69">
        <f t="shared" si="202"/>
        <v>-191.59292824073782</v>
      </c>
      <c r="S2143" s="69">
        <f t="shared" si="203"/>
        <v>-189.43824074073927</v>
      </c>
      <c r="T2143" s="70" t="str">
        <f t="shared" si="204"/>
        <v>1-30 DAYS</v>
      </c>
      <c r="U2143" s="70" t="str">
        <f t="shared" si="204"/>
        <v>1-30 DAYS</v>
      </c>
    </row>
    <row r="2144" spans="1:21">
      <c r="A2144" s="63" t="str">
        <f>VLOOKUP(L2144,[1]Sheet1!$N:$P,3,0)</f>
        <v>M1 MALUNGON</v>
      </c>
      <c r="B2144" s="66">
        <v>46242.438240740739</v>
      </c>
      <c r="C2144" s="66">
        <v>46244.592928240738</v>
      </c>
      <c r="D2144" s="67" t="s">
        <v>604</v>
      </c>
      <c r="E2144" s="67" t="s">
        <v>605</v>
      </c>
      <c r="F2144" s="1">
        <v>1</v>
      </c>
      <c r="G2144" s="63" t="str">
        <f>VLOOKUP(D2144,[2]MINDANAO!$B:$C,2,0)</f>
        <v>XRM OFFROAD FI(DSX)</v>
      </c>
      <c r="H2144" s="67">
        <v>72378</v>
      </c>
      <c r="I2144" s="63" t="str">
        <f>VLOOKUP(L2144,'[3]NEW LEGEND 2026'!M:S,7,0)</f>
        <v>MUTI</v>
      </c>
      <c r="J2144" s="67" t="s">
        <v>5157</v>
      </c>
      <c r="K2144" s="67" t="s">
        <v>5158</v>
      </c>
      <c r="L2144" s="67" t="s">
        <v>462</v>
      </c>
      <c r="M2144" s="63" t="str">
        <f>VLOOKUP(D2144,'[3]NEW LEGEND 2026'!G:I,3,0)</f>
        <v>HONDA</v>
      </c>
      <c r="N2144" s="63" t="str">
        <f>VLOOKUP(D2144,'[3]NEW LEGEND 2026'!G:J,4,0)</f>
        <v>WHITE/BLUE</v>
      </c>
      <c r="O2144" s="68" t="str">
        <f t="shared" si="199"/>
        <v>AUG</v>
      </c>
      <c r="P2144" s="68">
        <f t="shared" si="200"/>
        <v>10</v>
      </c>
      <c r="Q2144" s="68">
        <f t="shared" si="201"/>
        <v>2026</v>
      </c>
      <c r="R2144" s="69">
        <f t="shared" si="202"/>
        <v>-191.59292824073782</v>
      </c>
      <c r="S2144" s="69">
        <f t="shared" si="203"/>
        <v>-189.43824074073927</v>
      </c>
      <c r="T2144" s="70" t="str">
        <f t="shared" si="204"/>
        <v>1-30 DAYS</v>
      </c>
      <c r="U2144" s="70" t="str">
        <f t="shared" si="204"/>
        <v>1-30 DAYS</v>
      </c>
    </row>
    <row r="2145" spans="1:21">
      <c r="A2145" s="63" t="str">
        <f>VLOOKUP(L2145,[1]Sheet1!$N:$P,3,0)</f>
        <v>M1 LAPASAN</v>
      </c>
      <c r="B2145" s="66">
        <v>46237.624699074076</v>
      </c>
      <c r="C2145" s="66">
        <v>46244.593923611108</v>
      </c>
      <c r="D2145" s="67" t="s">
        <v>604</v>
      </c>
      <c r="E2145" s="67" t="s">
        <v>605</v>
      </c>
      <c r="F2145" s="1">
        <v>1</v>
      </c>
      <c r="G2145" s="63" t="str">
        <f>VLOOKUP(D2145,[2]MINDANAO!$B:$C,2,0)</f>
        <v>XRM OFFROAD FI(DSX)</v>
      </c>
      <c r="H2145" s="67">
        <v>72378</v>
      </c>
      <c r="I2145" s="63" t="str">
        <f>VLOOKUP(L2145,'[3]NEW LEGEND 2026'!M:S,7,0)</f>
        <v>MUTI</v>
      </c>
      <c r="J2145" s="67" t="s">
        <v>5159</v>
      </c>
      <c r="K2145" s="67" t="s">
        <v>5160</v>
      </c>
      <c r="L2145" s="67" t="s">
        <v>411</v>
      </c>
      <c r="M2145" s="63" t="str">
        <f>VLOOKUP(D2145,'[3]NEW LEGEND 2026'!G:I,3,0)</f>
        <v>HONDA</v>
      </c>
      <c r="N2145" s="63" t="str">
        <f>VLOOKUP(D2145,'[3]NEW LEGEND 2026'!G:J,4,0)</f>
        <v>WHITE/BLUE</v>
      </c>
      <c r="O2145" s="68" t="str">
        <f t="shared" si="199"/>
        <v>AUG</v>
      </c>
      <c r="P2145" s="68">
        <f t="shared" si="200"/>
        <v>10</v>
      </c>
      <c r="Q2145" s="68">
        <f t="shared" si="201"/>
        <v>2026</v>
      </c>
      <c r="R2145" s="69">
        <f t="shared" si="202"/>
        <v>-191.59392361110804</v>
      </c>
      <c r="S2145" s="69">
        <f t="shared" si="203"/>
        <v>-184.62469907407649</v>
      </c>
      <c r="T2145" s="70" t="str">
        <f t="shared" si="204"/>
        <v>1-30 DAYS</v>
      </c>
      <c r="U2145" s="70" t="str">
        <f t="shared" si="204"/>
        <v>1-30 DAYS</v>
      </c>
    </row>
    <row r="2146" spans="1:21">
      <c r="A2146" s="63" t="str">
        <f>VLOOKUP(L2146,[1]Sheet1!$N:$P,3,0)</f>
        <v>M1 LAPASAN</v>
      </c>
      <c r="B2146" s="66">
        <v>46230.362256944441</v>
      </c>
      <c r="C2146" s="66">
        <v>46244.595231481479</v>
      </c>
      <c r="D2146" s="67" t="s">
        <v>2115</v>
      </c>
      <c r="E2146" s="67" t="s">
        <v>2116</v>
      </c>
      <c r="F2146" s="1">
        <v>1</v>
      </c>
      <c r="G2146" s="63" t="str">
        <f>VLOOKUP(D2146,[2]MINDANAO!$B:$C,2,0)</f>
        <v>BEAT FI PREM</v>
      </c>
      <c r="H2146" s="67">
        <v>64508.93</v>
      </c>
      <c r="I2146" s="63" t="str">
        <f>VLOOKUP(L2146,'[3]NEW LEGEND 2026'!M:S,7,0)</f>
        <v>MUTI</v>
      </c>
      <c r="J2146" s="67" t="s">
        <v>5161</v>
      </c>
      <c r="K2146" s="67" t="s">
        <v>5162</v>
      </c>
      <c r="L2146" s="67" t="s">
        <v>411</v>
      </c>
      <c r="M2146" s="63" t="str">
        <f>VLOOKUP(D2146,'[3]NEW LEGEND 2026'!G:I,3,0)</f>
        <v>HONDA</v>
      </c>
      <c r="N2146" s="63" t="str">
        <f>VLOOKUP(D2146,'[3]NEW LEGEND 2026'!G:J,4,0)</f>
        <v>WHITE</v>
      </c>
      <c r="O2146" s="68" t="str">
        <f t="shared" si="199"/>
        <v>AUG</v>
      </c>
      <c r="P2146" s="68">
        <f t="shared" si="200"/>
        <v>10</v>
      </c>
      <c r="Q2146" s="68">
        <f t="shared" si="201"/>
        <v>2026</v>
      </c>
      <c r="R2146" s="69">
        <f t="shared" si="202"/>
        <v>-191.59523148147855</v>
      </c>
      <c r="S2146" s="69">
        <f t="shared" si="203"/>
        <v>-177.36225694444147</v>
      </c>
      <c r="T2146" s="70" t="str">
        <f t="shared" si="204"/>
        <v>1-30 DAYS</v>
      </c>
      <c r="U2146" s="70" t="str">
        <f t="shared" si="204"/>
        <v>1-30 DAYS</v>
      </c>
    </row>
    <row r="2147" spans="1:21">
      <c r="A2147" s="63" t="str">
        <f>VLOOKUP(L2147,[1]Sheet1!$N:$P,3,0)</f>
        <v>M1 MALUNGON</v>
      </c>
      <c r="B2147" s="66">
        <v>46244.602650462963</v>
      </c>
      <c r="C2147" s="66">
        <v>46244.602650462963</v>
      </c>
      <c r="D2147" s="67" t="s">
        <v>3512</v>
      </c>
      <c r="E2147" s="67" t="s">
        <v>3513</v>
      </c>
      <c r="F2147" s="1">
        <v>1</v>
      </c>
      <c r="G2147" s="63" t="str">
        <f>VLOOKUP(D2147,[2]MINDANAO!$B:$C,2,0)</f>
        <v>CRF150</v>
      </c>
      <c r="H2147" s="67">
        <v>124883.93</v>
      </c>
      <c r="I2147" s="63" t="str">
        <f>VLOOKUP(L2147,'[3]NEW LEGEND 2026'!M:S,7,0)</f>
        <v>MUTI</v>
      </c>
      <c r="J2147" s="67" t="s">
        <v>5163</v>
      </c>
      <c r="K2147" s="67" t="s">
        <v>5164</v>
      </c>
      <c r="L2147" s="67" t="s">
        <v>462</v>
      </c>
      <c r="M2147" s="63" t="str">
        <f>VLOOKUP(D2147,'[3]NEW LEGEND 2026'!G:I,3,0)</f>
        <v>HONDA</v>
      </c>
      <c r="N2147" s="63" t="str">
        <f>VLOOKUP(D2147,'[3]NEW LEGEND 2026'!G:J,4,0)</f>
        <v>RED</v>
      </c>
      <c r="O2147" s="68" t="str">
        <f t="shared" si="199"/>
        <v>AUG</v>
      </c>
      <c r="P2147" s="68">
        <f t="shared" si="200"/>
        <v>10</v>
      </c>
      <c r="Q2147" s="68">
        <f t="shared" si="201"/>
        <v>2026</v>
      </c>
      <c r="R2147" s="69">
        <f t="shared" si="202"/>
        <v>-191.60265046296263</v>
      </c>
      <c r="S2147" s="69">
        <f t="shared" si="203"/>
        <v>-191.60265046296263</v>
      </c>
      <c r="T2147" s="70" t="str">
        <f t="shared" si="204"/>
        <v>1-30 DAYS</v>
      </c>
      <c r="U2147" s="70" t="str">
        <f t="shared" si="204"/>
        <v>1-30 DAYS</v>
      </c>
    </row>
    <row r="2148" spans="1:21">
      <c r="A2148" s="63" t="str">
        <f>VLOOKUP(L2148,[1]Sheet1!$N:$P,3,0)</f>
        <v>M1 MALUNGON</v>
      </c>
      <c r="B2148" s="66">
        <v>46244.602650462963</v>
      </c>
      <c r="C2148" s="66">
        <v>46244.602650462963</v>
      </c>
      <c r="D2148" s="67" t="s">
        <v>3512</v>
      </c>
      <c r="E2148" s="67" t="s">
        <v>3513</v>
      </c>
      <c r="F2148" s="1">
        <v>1</v>
      </c>
      <c r="G2148" s="63" t="str">
        <f>VLOOKUP(D2148,[2]MINDANAO!$B:$C,2,0)</f>
        <v>CRF150</v>
      </c>
      <c r="H2148" s="67">
        <v>124883.93</v>
      </c>
      <c r="I2148" s="63" t="str">
        <f>VLOOKUP(L2148,'[3]NEW LEGEND 2026'!M:S,7,0)</f>
        <v>MUTI</v>
      </c>
      <c r="J2148" s="67" t="s">
        <v>5165</v>
      </c>
      <c r="K2148" s="67" t="s">
        <v>5166</v>
      </c>
      <c r="L2148" s="67" t="s">
        <v>462</v>
      </c>
      <c r="M2148" s="63" t="str">
        <f>VLOOKUP(D2148,'[3]NEW LEGEND 2026'!G:I,3,0)</f>
        <v>HONDA</v>
      </c>
      <c r="N2148" s="63" t="str">
        <f>VLOOKUP(D2148,'[3]NEW LEGEND 2026'!G:J,4,0)</f>
        <v>RED</v>
      </c>
      <c r="O2148" s="68" t="str">
        <f t="shared" si="199"/>
        <v>AUG</v>
      </c>
      <c r="P2148" s="68">
        <f t="shared" si="200"/>
        <v>10</v>
      </c>
      <c r="Q2148" s="68">
        <f t="shared" si="201"/>
        <v>2026</v>
      </c>
      <c r="R2148" s="69">
        <f t="shared" si="202"/>
        <v>-191.60265046296263</v>
      </c>
      <c r="S2148" s="69">
        <f t="shared" si="203"/>
        <v>-191.60265046296263</v>
      </c>
      <c r="T2148" s="70" t="str">
        <f t="shared" si="204"/>
        <v>1-30 DAYS</v>
      </c>
      <c r="U2148" s="70" t="str">
        <f t="shared" si="204"/>
        <v>1-30 DAYS</v>
      </c>
    </row>
    <row r="2149" spans="1:21">
      <c r="A2149" s="63" t="str">
        <f>VLOOKUP(L2149,[1]Sheet1!$N:$P,3,0)</f>
        <v>M1 MALUNGON</v>
      </c>
      <c r="B2149" s="66">
        <v>46244.602650462963</v>
      </c>
      <c r="C2149" s="66">
        <v>46244.602650462963</v>
      </c>
      <c r="D2149" s="67" t="s">
        <v>3512</v>
      </c>
      <c r="E2149" s="67" t="s">
        <v>3513</v>
      </c>
      <c r="F2149" s="1">
        <v>1</v>
      </c>
      <c r="G2149" s="63" t="str">
        <f>VLOOKUP(D2149,[2]MINDANAO!$B:$C,2,0)</f>
        <v>CRF150</v>
      </c>
      <c r="H2149" s="67">
        <v>124883.93</v>
      </c>
      <c r="I2149" s="63" t="str">
        <f>VLOOKUP(L2149,'[3]NEW LEGEND 2026'!M:S,7,0)</f>
        <v>MUTI</v>
      </c>
      <c r="J2149" s="67" t="s">
        <v>5167</v>
      </c>
      <c r="K2149" s="67" t="s">
        <v>5168</v>
      </c>
      <c r="L2149" s="67" t="s">
        <v>462</v>
      </c>
      <c r="M2149" s="63" t="str">
        <f>VLOOKUP(D2149,'[3]NEW LEGEND 2026'!G:I,3,0)</f>
        <v>HONDA</v>
      </c>
      <c r="N2149" s="63" t="str">
        <f>VLOOKUP(D2149,'[3]NEW LEGEND 2026'!G:J,4,0)</f>
        <v>RED</v>
      </c>
      <c r="O2149" s="68" t="str">
        <f t="shared" si="199"/>
        <v>AUG</v>
      </c>
      <c r="P2149" s="68">
        <f t="shared" si="200"/>
        <v>10</v>
      </c>
      <c r="Q2149" s="68">
        <f t="shared" si="201"/>
        <v>2026</v>
      </c>
      <c r="R2149" s="69">
        <f t="shared" si="202"/>
        <v>-191.60265046296263</v>
      </c>
      <c r="S2149" s="69">
        <f t="shared" si="203"/>
        <v>-191.60265046296263</v>
      </c>
      <c r="T2149" s="70" t="str">
        <f t="shared" si="204"/>
        <v>1-30 DAYS</v>
      </c>
      <c r="U2149" s="70" t="str">
        <f t="shared" si="204"/>
        <v>1-30 DAYS</v>
      </c>
    </row>
    <row r="2150" spans="1:21">
      <c r="A2150" s="63" t="str">
        <f>VLOOKUP(L2150,[1]Sheet1!$N:$P,3,0)</f>
        <v>M1 MALUNGON</v>
      </c>
      <c r="B2150" s="66">
        <v>46244.602650462963</v>
      </c>
      <c r="C2150" s="66">
        <v>46244.602650462963</v>
      </c>
      <c r="D2150" s="67" t="s">
        <v>3512</v>
      </c>
      <c r="E2150" s="67" t="s">
        <v>3513</v>
      </c>
      <c r="F2150" s="1">
        <v>1</v>
      </c>
      <c r="G2150" s="63" t="str">
        <f>VLOOKUP(D2150,[2]MINDANAO!$B:$C,2,0)</f>
        <v>CRF150</v>
      </c>
      <c r="H2150" s="67">
        <v>124883.93</v>
      </c>
      <c r="I2150" s="63" t="str">
        <f>VLOOKUP(L2150,'[3]NEW LEGEND 2026'!M:S,7,0)</f>
        <v>MUTI</v>
      </c>
      <c r="J2150" s="67" t="s">
        <v>5169</v>
      </c>
      <c r="K2150" s="67" t="s">
        <v>5170</v>
      </c>
      <c r="L2150" s="67" t="s">
        <v>462</v>
      </c>
      <c r="M2150" s="63" t="str">
        <f>VLOOKUP(D2150,'[3]NEW LEGEND 2026'!G:I,3,0)</f>
        <v>HONDA</v>
      </c>
      <c r="N2150" s="63" t="str">
        <f>VLOOKUP(D2150,'[3]NEW LEGEND 2026'!G:J,4,0)</f>
        <v>RED</v>
      </c>
      <c r="O2150" s="68" t="str">
        <f t="shared" si="199"/>
        <v>AUG</v>
      </c>
      <c r="P2150" s="68">
        <f t="shared" si="200"/>
        <v>10</v>
      </c>
      <c r="Q2150" s="68">
        <f t="shared" si="201"/>
        <v>2026</v>
      </c>
      <c r="R2150" s="69">
        <f t="shared" si="202"/>
        <v>-191.60265046296263</v>
      </c>
      <c r="S2150" s="69">
        <f t="shared" si="203"/>
        <v>-191.60265046296263</v>
      </c>
      <c r="T2150" s="70" t="str">
        <f t="shared" si="204"/>
        <v>1-30 DAYS</v>
      </c>
      <c r="U2150" s="70" t="str">
        <f t="shared" si="204"/>
        <v>1-30 DAYS</v>
      </c>
    </row>
    <row r="2151" spans="1:21">
      <c r="A2151" s="63" t="str">
        <f>VLOOKUP(L2151,[1]Sheet1!$N:$P,3,0)</f>
        <v>M1 TACURONG</v>
      </c>
      <c r="B2151" s="66">
        <v>46244.431689814817</v>
      </c>
      <c r="C2151" s="66">
        <v>46244.626273148147</v>
      </c>
      <c r="D2151" s="67" t="s">
        <v>3512</v>
      </c>
      <c r="E2151" s="67" t="s">
        <v>3513</v>
      </c>
      <c r="F2151" s="1">
        <v>1</v>
      </c>
      <c r="G2151" s="63" t="str">
        <f>VLOOKUP(D2151,[2]MINDANAO!$B:$C,2,0)</f>
        <v>CRF150</v>
      </c>
      <c r="H2151" s="67">
        <v>124883.93</v>
      </c>
      <c r="I2151" s="63" t="str">
        <f>VLOOKUP(L2151,'[3]NEW LEGEND 2026'!M:S,7,0)</f>
        <v>MUTI</v>
      </c>
      <c r="J2151" s="67" t="s">
        <v>5171</v>
      </c>
      <c r="K2151" s="67" t="s">
        <v>5172</v>
      </c>
      <c r="L2151" s="67" t="s">
        <v>386</v>
      </c>
      <c r="M2151" s="63" t="str">
        <f>VLOOKUP(D2151,'[3]NEW LEGEND 2026'!G:I,3,0)</f>
        <v>HONDA</v>
      </c>
      <c r="N2151" s="63" t="str">
        <f>VLOOKUP(D2151,'[3]NEW LEGEND 2026'!G:J,4,0)</f>
        <v>RED</v>
      </c>
      <c r="O2151" s="68" t="str">
        <f t="shared" si="199"/>
        <v>AUG</v>
      </c>
      <c r="P2151" s="68">
        <f t="shared" si="200"/>
        <v>10</v>
      </c>
      <c r="Q2151" s="68">
        <f t="shared" si="201"/>
        <v>2026</v>
      </c>
      <c r="R2151" s="69">
        <f t="shared" si="202"/>
        <v>-191.62627314814745</v>
      </c>
      <c r="S2151" s="69">
        <f t="shared" si="203"/>
        <v>-191.43168981481722</v>
      </c>
      <c r="T2151" s="70" t="str">
        <f t="shared" si="204"/>
        <v>1-30 DAYS</v>
      </c>
      <c r="U2151" s="70" t="str">
        <f t="shared" si="204"/>
        <v>1-30 DAYS</v>
      </c>
    </row>
    <row r="2152" spans="1:21">
      <c r="A2152" s="63" t="str">
        <f>VLOOKUP(L2152,[1]Sheet1!$N:$P,3,0)</f>
        <v>M1 TACURONG</v>
      </c>
      <c r="B2152" s="66">
        <v>46219.387685185182</v>
      </c>
      <c r="C2152" s="66">
        <v>46244.626273148147</v>
      </c>
      <c r="D2152" s="67" t="s">
        <v>663</v>
      </c>
      <c r="E2152" s="67" t="s">
        <v>664</v>
      </c>
      <c r="F2152" s="1">
        <v>1</v>
      </c>
      <c r="G2152" s="63" t="str">
        <f>VLOOKUP(D2152,[2]MINDANAO!$B:$C,2,0)</f>
        <v>CT125</v>
      </c>
      <c r="H2152" s="67">
        <v>58118</v>
      </c>
      <c r="I2152" s="63" t="str">
        <f>VLOOKUP(L2152,'[3]NEW LEGEND 2026'!M:S,7,0)</f>
        <v>MUTI</v>
      </c>
      <c r="J2152" s="67" t="s">
        <v>5173</v>
      </c>
      <c r="K2152" s="67" t="s">
        <v>5174</v>
      </c>
      <c r="L2152" s="67" t="s">
        <v>386</v>
      </c>
      <c r="M2152" s="63" t="str">
        <f>VLOOKUP(D2152,'[3]NEW LEGEND 2026'!G:I,3,0)</f>
        <v>KAWASAKI</v>
      </c>
      <c r="N2152" s="63" t="str">
        <f>VLOOKUP(D2152,'[3]NEW LEGEND 2026'!G:J,4,0)</f>
        <v>BLACK/RED</v>
      </c>
      <c r="O2152" s="68" t="str">
        <f t="shared" si="199"/>
        <v>AUG</v>
      </c>
      <c r="P2152" s="68">
        <f t="shared" si="200"/>
        <v>10</v>
      </c>
      <c r="Q2152" s="68">
        <f t="shared" si="201"/>
        <v>2026</v>
      </c>
      <c r="R2152" s="69">
        <f t="shared" si="202"/>
        <v>-191.62627314814745</v>
      </c>
      <c r="S2152" s="69">
        <f t="shared" si="203"/>
        <v>-166.38768518518191</v>
      </c>
      <c r="T2152" s="70" t="str">
        <f t="shared" si="204"/>
        <v>1-30 DAYS</v>
      </c>
      <c r="U2152" s="70" t="str">
        <f t="shared" si="204"/>
        <v>1-30 DAYS</v>
      </c>
    </row>
    <row r="2153" spans="1:21">
      <c r="A2153" s="63" t="str">
        <f>VLOOKUP(L2153,[1]Sheet1!$N:$P,3,0)</f>
        <v>M1 TACURONG</v>
      </c>
      <c r="B2153" s="66">
        <v>46244.431701388887</v>
      </c>
      <c r="C2153" s="66">
        <v>46244.626273148147</v>
      </c>
      <c r="D2153" s="67" t="s">
        <v>966</v>
      </c>
      <c r="E2153" s="67" t="s">
        <v>967</v>
      </c>
      <c r="F2153" s="1">
        <v>1</v>
      </c>
      <c r="G2153" s="63" t="str">
        <f>VLOOKUP(D2153,[2]MINDANAO!$B:$C,2,0)</f>
        <v>TMX150 SUPREMO</v>
      </c>
      <c r="H2153" s="67">
        <v>76598</v>
      </c>
      <c r="I2153" s="63" t="str">
        <f>VLOOKUP(L2153,'[3]NEW LEGEND 2026'!M:S,7,0)</f>
        <v>MUTI</v>
      </c>
      <c r="J2153" s="67" t="s">
        <v>5175</v>
      </c>
      <c r="K2153" s="67" t="s">
        <v>5176</v>
      </c>
      <c r="L2153" s="67" t="s">
        <v>386</v>
      </c>
      <c r="M2153" s="63" t="str">
        <f>VLOOKUP(D2153,'[3]NEW LEGEND 2026'!G:I,3,0)</f>
        <v>HONDA</v>
      </c>
      <c r="N2153" s="63" t="str">
        <f>VLOOKUP(D2153,'[3]NEW LEGEND 2026'!G:J,4,0)</f>
        <v>RED</v>
      </c>
      <c r="O2153" s="68" t="str">
        <f t="shared" si="199"/>
        <v>AUG</v>
      </c>
      <c r="P2153" s="68">
        <f t="shared" si="200"/>
        <v>10</v>
      </c>
      <c r="Q2153" s="68">
        <f t="shared" si="201"/>
        <v>2026</v>
      </c>
      <c r="R2153" s="69">
        <f t="shared" si="202"/>
        <v>-191.62627314814745</v>
      </c>
      <c r="S2153" s="69">
        <f t="shared" si="203"/>
        <v>-191.43170138888672</v>
      </c>
      <c r="T2153" s="70" t="str">
        <f t="shared" si="204"/>
        <v>1-30 DAYS</v>
      </c>
      <c r="U2153" s="70" t="str">
        <f t="shared" si="204"/>
        <v>1-30 DAYS</v>
      </c>
    </row>
    <row r="2154" spans="1:21">
      <c r="A2154" s="63" t="str">
        <f>VLOOKUP(L2154,[1]Sheet1!$N:$P,3,0)</f>
        <v>M1 TACURONG</v>
      </c>
      <c r="B2154" s="66">
        <v>45918.648263888892</v>
      </c>
      <c r="C2154" s="66">
        <v>46244.626273148147</v>
      </c>
      <c r="D2154" s="67" t="s">
        <v>1064</v>
      </c>
      <c r="E2154" s="67" t="s">
        <v>1065</v>
      </c>
      <c r="F2154" s="1">
        <v>1</v>
      </c>
      <c r="G2154" s="63" t="str">
        <f>VLOOKUP(D2154,[2]MINDANAO!$B:$C,2,0)</f>
        <v>AVENIS125</v>
      </c>
      <c r="H2154" s="67">
        <v>77012</v>
      </c>
      <c r="I2154" s="63" t="str">
        <f>VLOOKUP(L2154,'[3]NEW LEGEND 2026'!M:S,7,0)</f>
        <v>MUTI</v>
      </c>
      <c r="J2154" s="67" t="s">
        <v>5177</v>
      </c>
      <c r="K2154" s="67" t="s">
        <v>5178</v>
      </c>
      <c r="L2154" s="67" t="s">
        <v>386</v>
      </c>
      <c r="M2154" s="63" t="str">
        <f>VLOOKUP(D2154,'[3]NEW LEGEND 2026'!G:I,3,0)</f>
        <v>SUZUKI</v>
      </c>
      <c r="N2154" s="63" t="str">
        <f>VLOOKUP(D2154,'[3]NEW LEGEND 2026'!G:J,4,0)</f>
        <v>BLACK</v>
      </c>
      <c r="O2154" s="68" t="str">
        <f t="shared" si="199"/>
        <v>AUG</v>
      </c>
      <c r="P2154" s="68">
        <f t="shared" si="200"/>
        <v>10</v>
      </c>
      <c r="Q2154" s="68">
        <f t="shared" si="201"/>
        <v>2026</v>
      </c>
      <c r="R2154" s="69">
        <f t="shared" si="202"/>
        <v>-191.62627314814745</v>
      </c>
      <c r="S2154" s="69">
        <f t="shared" si="203"/>
        <v>134.35173611110804</v>
      </c>
      <c r="T2154" s="70" t="str">
        <f t="shared" si="204"/>
        <v>1-30 DAYS</v>
      </c>
      <c r="U2154" s="70" t="str">
        <f t="shared" si="204"/>
        <v>91 DAYS UP</v>
      </c>
    </row>
    <row r="2155" spans="1:21">
      <c r="A2155" s="63" t="str">
        <f>VLOOKUP(L2155,[1]Sheet1!$N:$P,3,0)</f>
        <v>M1 TACURONG</v>
      </c>
      <c r="B2155" s="66">
        <v>45404.491747685177</v>
      </c>
      <c r="C2155" s="66">
        <v>46244.626273148147</v>
      </c>
      <c r="D2155" s="67" t="s">
        <v>529</v>
      </c>
      <c r="E2155" s="67" t="s">
        <v>530</v>
      </c>
      <c r="F2155" s="1">
        <v>1</v>
      </c>
      <c r="G2155" s="63" t="str">
        <f>VLOOKUP(D2155,[2]MINDANAO!$B:$C,2,0)</f>
        <v>ROUSER NS125</v>
      </c>
      <c r="H2155" s="67">
        <v>79080</v>
      </c>
      <c r="I2155" s="63" t="str">
        <f>VLOOKUP(L2155,'[3]NEW LEGEND 2026'!M:S,7,0)</f>
        <v>MUTI</v>
      </c>
      <c r="J2155" s="67" t="s">
        <v>5179</v>
      </c>
      <c r="K2155" s="67" t="s">
        <v>5180</v>
      </c>
      <c r="L2155" s="67" t="s">
        <v>386</v>
      </c>
      <c r="M2155" s="63" t="str">
        <f>VLOOKUP(D2155,'[3]NEW LEGEND 2026'!G:I,3,0)</f>
        <v>KAWASAKI</v>
      </c>
      <c r="N2155" s="63" t="str">
        <f>VLOOKUP(D2155,'[3]NEW LEGEND 2026'!G:J,4,0)</f>
        <v>BLACK</v>
      </c>
      <c r="O2155" s="68" t="str">
        <f t="shared" si="199"/>
        <v>AUG</v>
      </c>
      <c r="P2155" s="68">
        <f t="shared" si="200"/>
        <v>10</v>
      </c>
      <c r="Q2155" s="68">
        <f t="shared" si="201"/>
        <v>2026</v>
      </c>
      <c r="R2155" s="69">
        <f t="shared" si="202"/>
        <v>-191.62627314814745</v>
      </c>
      <c r="S2155" s="69">
        <f t="shared" si="203"/>
        <v>648.50825231482304</v>
      </c>
      <c r="T2155" s="70" t="str">
        <f t="shared" si="204"/>
        <v>1-30 DAYS</v>
      </c>
      <c r="U2155" s="70" t="str">
        <f t="shared" si="204"/>
        <v>91 DAYS UP</v>
      </c>
    </row>
    <row r="2156" spans="1:21">
      <c r="A2156" s="63" t="str">
        <f>VLOOKUP(L2156,[1]Sheet1!$N:$P,3,0)</f>
        <v>M1 TACURONG</v>
      </c>
      <c r="B2156" s="66">
        <v>46244.438761574071</v>
      </c>
      <c r="C2156" s="66">
        <v>46244.626273148147</v>
      </c>
      <c r="D2156" s="67" t="s">
        <v>893</v>
      </c>
      <c r="E2156" s="67" t="s">
        <v>894</v>
      </c>
      <c r="F2156" s="1">
        <v>1</v>
      </c>
      <c r="G2156" s="63" t="str">
        <f>VLOOKUP(D2156,[2]MINDANAO!$B:$C,2,0)</f>
        <v>XRM DUAL SPORTS FI(DS)</v>
      </c>
      <c r="H2156" s="67">
        <v>70158</v>
      </c>
      <c r="I2156" s="63" t="str">
        <f>VLOOKUP(L2156,'[3]NEW LEGEND 2026'!M:S,7,0)</f>
        <v>MUTI</v>
      </c>
      <c r="J2156" s="67" t="s">
        <v>5181</v>
      </c>
      <c r="K2156" s="67" t="s">
        <v>5182</v>
      </c>
      <c r="L2156" s="67" t="s">
        <v>386</v>
      </c>
      <c r="M2156" s="63" t="str">
        <f>VLOOKUP(D2156,'[3]NEW LEGEND 2026'!G:I,3,0)</f>
        <v>HONDA</v>
      </c>
      <c r="N2156" s="63" t="str">
        <f>VLOOKUP(D2156,'[3]NEW LEGEND 2026'!G:J,4,0)</f>
        <v>RED/BLACK</v>
      </c>
      <c r="O2156" s="68" t="str">
        <f t="shared" si="199"/>
        <v>AUG</v>
      </c>
      <c r="P2156" s="68">
        <f t="shared" si="200"/>
        <v>10</v>
      </c>
      <c r="Q2156" s="68">
        <f t="shared" si="201"/>
        <v>2026</v>
      </c>
      <c r="R2156" s="69">
        <f t="shared" si="202"/>
        <v>-191.62627314814745</v>
      </c>
      <c r="S2156" s="69">
        <f t="shared" si="203"/>
        <v>-191.43876157407067</v>
      </c>
      <c r="T2156" s="70" t="str">
        <f t="shared" si="204"/>
        <v>1-30 DAYS</v>
      </c>
      <c r="U2156" s="70" t="str">
        <f t="shared" si="204"/>
        <v>1-30 DAYS</v>
      </c>
    </row>
    <row r="2157" spans="1:21">
      <c r="A2157" s="63" t="str">
        <f>VLOOKUP(L2157,[1]Sheet1!$N:$P,3,0)</f>
        <v>M2 TIBUNGCO</v>
      </c>
      <c r="B2157" s="66">
        <v>46240.643368055556</v>
      </c>
      <c r="C2157" s="66">
        <v>46244.72960648148</v>
      </c>
      <c r="D2157" s="67" t="s">
        <v>4503</v>
      </c>
      <c r="E2157" s="67" t="s">
        <v>4504</v>
      </c>
      <c r="F2157" s="1">
        <v>1</v>
      </c>
      <c r="G2157" s="63" t="str">
        <f>VLOOKUP(D2157,[2]MINDANAO!$B:$C,2,0)</f>
        <v>CLICK125 FI SE</v>
      </c>
      <c r="H2157" s="67">
        <v>84750</v>
      </c>
      <c r="I2157" s="63" t="str">
        <f>VLOOKUP(L2157,'[3]NEW LEGEND 2026'!M:S,7,0)</f>
        <v>ULTIMATE</v>
      </c>
      <c r="J2157" s="67" t="s">
        <v>5183</v>
      </c>
      <c r="K2157" s="67" t="s">
        <v>5184</v>
      </c>
      <c r="L2157" s="67" t="s">
        <v>4108</v>
      </c>
      <c r="M2157" s="63" t="str">
        <f>VLOOKUP(D2157,'[3]NEW LEGEND 2026'!G:I,3,0)</f>
        <v>HONDA</v>
      </c>
      <c r="N2157" s="63" t="str">
        <f>VLOOKUP(D2157,'[3]NEW LEGEND 2026'!G:J,4,0)</f>
        <v>GRAY</v>
      </c>
      <c r="O2157" s="68" t="str">
        <f t="shared" si="199"/>
        <v>AUG</v>
      </c>
      <c r="P2157" s="68">
        <f t="shared" si="200"/>
        <v>10</v>
      </c>
      <c r="Q2157" s="68">
        <f t="shared" si="201"/>
        <v>2026</v>
      </c>
      <c r="R2157" s="69">
        <f t="shared" si="202"/>
        <v>-191.72960648148</v>
      </c>
      <c r="S2157" s="69">
        <f t="shared" si="203"/>
        <v>-187.64336805555649</v>
      </c>
      <c r="T2157" s="70" t="str">
        <f t="shared" si="204"/>
        <v>1-30 DAYS</v>
      </c>
      <c r="U2157" s="70" t="str">
        <f t="shared" si="204"/>
        <v>1-30 DAYS</v>
      </c>
    </row>
    <row r="2158" spans="1:21">
      <c r="A2158" s="63" t="str">
        <f>VLOOKUP(L2158,[1]Sheet1!$N:$P,3,0)</f>
        <v>M2 TIBUNGCO</v>
      </c>
      <c r="B2158" s="66">
        <v>46240.643368055556</v>
      </c>
      <c r="C2158" s="66">
        <v>46244.72960648148</v>
      </c>
      <c r="D2158" s="67" t="s">
        <v>3166</v>
      </c>
      <c r="E2158" s="67" t="s">
        <v>3167</v>
      </c>
      <c r="F2158" s="1">
        <v>1</v>
      </c>
      <c r="G2158" s="63" t="str">
        <f>VLOOKUP(D2158,[2]MINDANAO!$B:$C,2,0)</f>
        <v>CLICK125 FI</v>
      </c>
      <c r="H2158" s="67">
        <v>81070</v>
      </c>
      <c r="I2158" s="63" t="str">
        <f>VLOOKUP(L2158,'[3]NEW LEGEND 2026'!M:S,7,0)</f>
        <v>ULTIMATE</v>
      </c>
      <c r="J2158" s="67" t="s">
        <v>5185</v>
      </c>
      <c r="K2158" s="67" t="s">
        <v>5186</v>
      </c>
      <c r="L2158" s="67" t="s">
        <v>4108</v>
      </c>
      <c r="M2158" s="63" t="str">
        <f>VLOOKUP(D2158,'[3]NEW LEGEND 2026'!G:I,3,0)</f>
        <v>HONDA</v>
      </c>
      <c r="N2158" s="63" t="str">
        <f>VLOOKUP(D2158,'[3]NEW LEGEND 2026'!G:J,4,0)</f>
        <v>GRAY/BLACK</v>
      </c>
      <c r="O2158" s="68" t="str">
        <f t="shared" si="199"/>
        <v>AUG</v>
      </c>
      <c r="P2158" s="68">
        <f t="shared" si="200"/>
        <v>10</v>
      </c>
      <c r="Q2158" s="68">
        <f t="shared" si="201"/>
        <v>2026</v>
      </c>
      <c r="R2158" s="69">
        <f t="shared" si="202"/>
        <v>-191.72960648148</v>
      </c>
      <c r="S2158" s="69">
        <f t="shared" si="203"/>
        <v>-187.64336805555649</v>
      </c>
      <c r="T2158" s="70" t="str">
        <f t="shared" si="204"/>
        <v>1-30 DAYS</v>
      </c>
      <c r="U2158" s="70" t="str">
        <f t="shared" si="204"/>
        <v>1-30 DAYS</v>
      </c>
    </row>
    <row r="2159" spans="1:21">
      <c r="A2159" s="63" t="str">
        <f>VLOOKUP(L2159,[1]Sheet1!$N:$P,3,0)</f>
        <v>M2 TIBUNGCO</v>
      </c>
      <c r="B2159" s="66">
        <v>46240.627824074072</v>
      </c>
      <c r="C2159" s="66">
        <v>46244.72960648148</v>
      </c>
      <c r="D2159" s="67" t="s">
        <v>3394</v>
      </c>
      <c r="E2159" s="67" t="s">
        <v>3395</v>
      </c>
      <c r="F2159" s="1">
        <v>1</v>
      </c>
      <c r="G2159" s="63" t="str">
        <f>VLOOKUP(D2159,[2]MINDANAO!$B:$C,2,0)</f>
        <v>BURGMAN 15</v>
      </c>
      <c r="H2159" s="67">
        <v>139508.93</v>
      </c>
      <c r="I2159" s="63" t="str">
        <f>VLOOKUP(L2159,'[3]NEW LEGEND 2026'!M:S,7,0)</f>
        <v>ULTIMATE</v>
      </c>
      <c r="J2159" s="67" t="s">
        <v>5187</v>
      </c>
      <c r="K2159" s="67" t="s">
        <v>5188</v>
      </c>
      <c r="L2159" s="67" t="s">
        <v>4108</v>
      </c>
      <c r="M2159" s="63" t="str">
        <f>VLOOKUP(D2159,'[3]NEW LEGEND 2026'!G:I,3,0)</f>
        <v>SUZUKI</v>
      </c>
      <c r="N2159" s="63" t="str">
        <f>VLOOKUP(D2159,'[3]NEW LEGEND 2026'!G:J,4,0)</f>
        <v>BLACK/GRAY</v>
      </c>
      <c r="O2159" s="68" t="str">
        <f t="shared" si="199"/>
        <v>AUG</v>
      </c>
      <c r="P2159" s="68">
        <f t="shared" si="200"/>
        <v>10</v>
      </c>
      <c r="Q2159" s="68">
        <f t="shared" si="201"/>
        <v>2026</v>
      </c>
      <c r="R2159" s="69">
        <f t="shared" si="202"/>
        <v>-191.72960648148</v>
      </c>
      <c r="S2159" s="69">
        <f t="shared" si="203"/>
        <v>-187.62782407407212</v>
      </c>
      <c r="T2159" s="70" t="str">
        <f t="shared" si="204"/>
        <v>1-30 DAYS</v>
      </c>
      <c r="U2159" s="70" t="str">
        <f t="shared" si="204"/>
        <v>1-30 DAYS</v>
      </c>
    </row>
    <row r="2160" spans="1:21">
      <c r="A2160" s="63" t="str">
        <f>VLOOKUP(L2160,[1]Sheet1!$N:$P,3,0)</f>
        <v>M1 MIDSAYAP</v>
      </c>
      <c r="B2160" s="66">
        <v>46219.403368055559</v>
      </c>
      <c r="C2160" s="66">
        <v>46245.411828703713</v>
      </c>
      <c r="D2160" s="67" t="s">
        <v>663</v>
      </c>
      <c r="E2160" s="67" t="s">
        <v>664</v>
      </c>
      <c r="F2160" s="1">
        <v>1</v>
      </c>
      <c r="G2160" s="63" t="str">
        <f>VLOOKUP(D2160,[2]MINDANAO!$B:$C,2,0)</f>
        <v>CT125</v>
      </c>
      <c r="H2160" s="67">
        <v>58118</v>
      </c>
      <c r="I2160" s="63" t="str">
        <f>VLOOKUP(L2160,'[3]NEW LEGEND 2026'!M:S,7,0)</f>
        <v>MUTI</v>
      </c>
      <c r="J2160" s="67" t="s">
        <v>5189</v>
      </c>
      <c r="K2160" s="67" t="s">
        <v>5190</v>
      </c>
      <c r="L2160" s="67" t="s">
        <v>1579</v>
      </c>
      <c r="M2160" s="63" t="str">
        <f>VLOOKUP(D2160,'[3]NEW LEGEND 2026'!G:I,3,0)</f>
        <v>KAWASAKI</v>
      </c>
      <c r="N2160" s="63" t="str">
        <f>VLOOKUP(D2160,'[3]NEW LEGEND 2026'!G:J,4,0)</f>
        <v>BLACK/RED</v>
      </c>
      <c r="O2160" s="68" t="str">
        <f t="shared" si="199"/>
        <v>AUG</v>
      </c>
      <c r="P2160" s="68">
        <f t="shared" si="200"/>
        <v>11</v>
      </c>
      <c r="Q2160" s="68">
        <f t="shared" si="201"/>
        <v>2026</v>
      </c>
      <c r="R2160" s="69">
        <f t="shared" si="202"/>
        <v>-192.41182870371267</v>
      </c>
      <c r="S2160" s="69">
        <f t="shared" si="203"/>
        <v>-166.40336805555853</v>
      </c>
      <c r="T2160" s="70" t="str">
        <f t="shared" si="204"/>
        <v>1-30 DAYS</v>
      </c>
      <c r="U2160" s="70" t="str">
        <f t="shared" si="204"/>
        <v>1-30 DAYS</v>
      </c>
    </row>
    <row r="2161" spans="1:21">
      <c r="A2161" s="63" t="str">
        <f>VLOOKUP(L2161,[1]Sheet1!$N:$P,3,0)</f>
        <v>M1 MIDSAYAP</v>
      </c>
      <c r="B2161" s="66">
        <v>46219.590243055558</v>
      </c>
      <c r="C2161" s="66">
        <v>46245.411828703713</v>
      </c>
      <c r="D2161" s="67" t="s">
        <v>907</v>
      </c>
      <c r="E2161" s="67" t="s">
        <v>908</v>
      </c>
      <c r="F2161" s="1">
        <v>1</v>
      </c>
      <c r="G2161" s="63" t="str">
        <f>VLOOKUP(D2161,[2]MINDANAO!$B:$C,2,0)</f>
        <v>CT125</v>
      </c>
      <c r="H2161" s="67">
        <v>59246</v>
      </c>
      <c r="I2161" s="63" t="str">
        <f>VLOOKUP(L2161,'[3]NEW LEGEND 2026'!M:S,7,0)</f>
        <v>MUTI</v>
      </c>
      <c r="J2161" s="67" t="s">
        <v>5191</v>
      </c>
      <c r="K2161" s="67" t="s">
        <v>5192</v>
      </c>
      <c r="L2161" s="67" t="s">
        <v>1579</v>
      </c>
      <c r="M2161" s="63" t="str">
        <f>VLOOKUP(D2161,'[3]NEW LEGEND 2026'!G:I,3,0)</f>
        <v>KAWASAKI</v>
      </c>
      <c r="N2161" s="63" t="str">
        <f>VLOOKUP(D2161,'[3]NEW LEGEND 2026'!G:J,4,0)</f>
        <v>BLACK/GRAY</v>
      </c>
      <c r="O2161" s="68" t="str">
        <f t="shared" si="199"/>
        <v>AUG</v>
      </c>
      <c r="P2161" s="68">
        <f t="shared" si="200"/>
        <v>11</v>
      </c>
      <c r="Q2161" s="68">
        <f t="shared" si="201"/>
        <v>2026</v>
      </c>
      <c r="R2161" s="69">
        <f t="shared" si="202"/>
        <v>-192.41182870371267</v>
      </c>
      <c r="S2161" s="69">
        <f t="shared" si="203"/>
        <v>-166.59024305555795</v>
      </c>
      <c r="T2161" s="70" t="str">
        <f t="shared" si="204"/>
        <v>1-30 DAYS</v>
      </c>
      <c r="U2161" s="70" t="str">
        <f t="shared" si="204"/>
        <v>1-30 DAYS</v>
      </c>
    </row>
    <row r="2162" spans="1:21">
      <c r="A2162" s="63" t="str">
        <f>VLOOKUP(L2162,[1]Sheet1!$N:$P,3,0)</f>
        <v>M1 MIDSAYAP</v>
      </c>
      <c r="B2162" s="66">
        <v>46219.406956018523</v>
      </c>
      <c r="C2162" s="66">
        <v>46245.411828703713</v>
      </c>
      <c r="D2162" s="67" t="s">
        <v>663</v>
      </c>
      <c r="E2162" s="67" t="s">
        <v>664</v>
      </c>
      <c r="F2162" s="1">
        <v>1</v>
      </c>
      <c r="G2162" s="63" t="str">
        <f>VLOOKUP(D2162,[2]MINDANAO!$B:$C,2,0)</f>
        <v>CT125</v>
      </c>
      <c r="H2162" s="67">
        <v>58118</v>
      </c>
      <c r="I2162" s="63" t="str">
        <f>VLOOKUP(L2162,'[3]NEW LEGEND 2026'!M:S,7,0)</f>
        <v>MUTI</v>
      </c>
      <c r="J2162" s="67" t="s">
        <v>5193</v>
      </c>
      <c r="K2162" s="67" t="s">
        <v>5194</v>
      </c>
      <c r="L2162" s="67" t="s">
        <v>1579</v>
      </c>
      <c r="M2162" s="63" t="str">
        <f>VLOOKUP(D2162,'[3]NEW LEGEND 2026'!G:I,3,0)</f>
        <v>KAWASAKI</v>
      </c>
      <c r="N2162" s="63" t="str">
        <f>VLOOKUP(D2162,'[3]NEW LEGEND 2026'!G:J,4,0)</f>
        <v>BLACK/RED</v>
      </c>
      <c r="O2162" s="68" t="str">
        <f t="shared" si="199"/>
        <v>AUG</v>
      </c>
      <c r="P2162" s="68">
        <f t="shared" si="200"/>
        <v>11</v>
      </c>
      <c r="Q2162" s="68">
        <f t="shared" si="201"/>
        <v>2026</v>
      </c>
      <c r="R2162" s="69">
        <f t="shared" si="202"/>
        <v>-192.41182870371267</v>
      </c>
      <c r="S2162" s="69">
        <f t="shared" si="203"/>
        <v>-166.40695601852349</v>
      </c>
      <c r="T2162" s="70" t="str">
        <f t="shared" si="204"/>
        <v>1-30 DAYS</v>
      </c>
      <c r="U2162" s="70" t="str">
        <f t="shared" si="204"/>
        <v>1-30 DAYS</v>
      </c>
    </row>
    <row r="2163" spans="1:21">
      <c r="A2163" s="63" t="str">
        <f>VLOOKUP(L2163,[1]Sheet1!$N:$P,3,0)</f>
        <v>M1 MIDSAYAP</v>
      </c>
      <c r="B2163" s="66">
        <v>46219.403379629628</v>
      </c>
      <c r="C2163" s="66">
        <v>46245.411828703713</v>
      </c>
      <c r="D2163" s="67" t="s">
        <v>663</v>
      </c>
      <c r="E2163" s="67" t="s">
        <v>664</v>
      </c>
      <c r="F2163" s="1">
        <v>1</v>
      </c>
      <c r="G2163" s="63" t="str">
        <f>VLOOKUP(D2163,[2]MINDANAO!$B:$C,2,0)</f>
        <v>CT125</v>
      </c>
      <c r="H2163" s="67">
        <v>58118</v>
      </c>
      <c r="I2163" s="63" t="str">
        <f>VLOOKUP(L2163,'[3]NEW LEGEND 2026'!M:S,7,0)</f>
        <v>MUTI</v>
      </c>
      <c r="J2163" s="67" t="s">
        <v>5195</v>
      </c>
      <c r="K2163" s="67" t="s">
        <v>5196</v>
      </c>
      <c r="L2163" s="67" t="s">
        <v>1579</v>
      </c>
      <c r="M2163" s="63" t="str">
        <f>VLOOKUP(D2163,'[3]NEW LEGEND 2026'!G:I,3,0)</f>
        <v>KAWASAKI</v>
      </c>
      <c r="N2163" s="63" t="str">
        <f>VLOOKUP(D2163,'[3]NEW LEGEND 2026'!G:J,4,0)</f>
        <v>BLACK/RED</v>
      </c>
      <c r="O2163" s="68" t="str">
        <f t="shared" si="199"/>
        <v>AUG</v>
      </c>
      <c r="P2163" s="68">
        <f t="shared" si="200"/>
        <v>11</v>
      </c>
      <c r="Q2163" s="68">
        <f t="shared" si="201"/>
        <v>2026</v>
      </c>
      <c r="R2163" s="69">
        <f t="shared" si="202"/>
        <v>-192.41182870371267</v>
      </c>
      <c r="S2163" s="69">
        <f t="shared" si="203"/>
        <v>-166.40337962962803</v>
      </c>
      <c r="T2163" s="70" t="str">
        <f t="shared" si="204"/>
        <v>1-30 DAYS</v>
      </c>
      <c r="U2163" s="70" t="str">
        <f t="shared" si="204"/>
        <v>1-30 DAYS</v>
      </c>
    </row>
    <row r="2164" spans="1:21">
      <c r="A2164" s="63" t="str">
        <f>VLOOKUP(L2164,[1]Sheet1!$N:$P,3,0)</f>
        <v>M1 MIDSAYAP</v>
      </c>
      <c r="B2164" s="66">
        <v>46219.460995370369</v>
      </c>
      <c r="C2164" s="66">
        <v>46245.411828703713</v>
      </c>
      <c r="D2164" s="67" t="s">
        <v>663</v>
      </c>
      <c r="E2164" s="67" t="s">
        <v>664</v>
      </c>
      <c r="F2164" s="1">
        <v>1</v>
      </c>
      <c r="G2164" s="63" t="str">
        <f>VLOOKUP(D2164,[2]MINDANAO!$B:$C,2,0)</f>
        <v>CT125</v>
      </c>
      <c r="H2164" s="67">
        <v>58118</v>
      </c>
      <c r="I2164" s="63" t="str">
        <f>VLOOKUP(L2164,'[3]NEW LEGEND 2026'!M:S,7,0)</f>
        <v>MUTI</v>
      </c>
      <c r="J2164" s="67" t="s">
        <v>5197</v>
      </c>
      <c r="K2164" s="67" t="s">
        <v>5198</v>
      </c>
      <c r="L2164" s="67" t="s">
        <v>1579</v>
      </c>
      <c r="M2164" s="63" t="str">
        <f>VLOOKUP(D2164,'[3]NEW LEGEND 2026'!G:I,3,0)</f>
        <v>KAWASAKI</v>
      </c>
      <c r="N2164" s="63" t="str">
        <f>VLOOKUP(D2164,'[3]NEW LEGEND 2026'!G:J,4,0)</f>
        <v>BLACK/RED</v>
      </c>
      <c r="O2164" s="68" t="str">
        <f t="shared" si="199"/>
        <v>AUG</v>
      </c>
      <c r="P2164" s="68">
        <f t="shared" si="200"/>
        <v>11</v>
      </c>
      <c r="Q2164" s="68">
        <f t="shared" si="201"/>
        <v>2026</v>
      </c>
      <c r="R2164" s="69">
        <f t="shared" si="202"/>
        <v>-192.41182870371267</v>
      </c>
      <c r="S2164" s="69">
        <f t="shared" si="203"/>
        <v>-166.46099537036935</v>
      </c>
      <c r="T2164" s="70" t="str">
        <f t="shared" si="204"/>
        <v>1-30 DAYS</v>
      </c>
      <c r="U2164" s="70" t="str">
        <f t="shared" si="204"/>
        <v>1-30 DAYS</v>
      </c>
    </row>
    <row r="2165" spans="1:21">
      <c r="A2165" s="63" t="str">
        <f>VLOOKUP(L2165,[1]Sheet1!$N:$P,3,0)</f>
        <v>M1 MIDSAYAP</v>
      </c>
      <c r="B2165" s="66">
        <v>46220.689062500001</v>
      </c>
      <c r="C2165" s="66">
        <v>46245.414687500001</v>
      </c>
      <c r="D2165" s="67" t="s">
        <v>3904</v>
      </c>
      <c r="E2165" s="67" t="s">
        <v>3905</v>
      </c>
      <c r="F2165" s="1">
        <v>1</v>
      </c>
      <c r="G2165" s="63" t="str">
        <f>VLOOKUP(D2165,[2]MINDANAO!$B:$C,2,0)</f>
        <v>DR-160</v>
      </c>
      <c r="H2165" s="67">
        <v>109616.07</v>
      </c>
      <c r="I2165" s="63" t="str">
        <f>VLOOKUP(L2165,'[3]NEW LEGEND 2026'!M:S,7,0)</f>
        <v>MUTI</v>
      </c>
      <c r="J2165" s="67" t="s">
        <v>5199</v>
      </c>
      <c r="K2165" s="67" t="s">
        <v>5200</v>
      </c>
      <c r="L2165" s="67" t="s">
        <v>1579</v>
      </c>
      <c r="M2165" s="63" t="str">
        <f>VLOOKUP(D2165,'[3]NEW LEGEND 2026'!G:I,3,0)</f>
        <v>SUZUKI</v>
      </c>
      <c r="N2165" s="63" t="str">
        <f>VLOOKUP(D2165,'[3]NEW LEGEND 2026'!G:J,4,0)</f>
        <v>BLACK</v>
      </c>
      <c r="O2165" s="68" t="str">
        <f t="shared" si="199"/>
        <v>AUG</v>
      </c>
      <c r="P2165" s="68">
        <f t="shared" si="200"/>
        <v>11</v>
      </c>
      <c r="Q2165" s="68">
        <f t="shared" si="201"/>
        <v>2026</v>
      </c>
      <c r="R2165" s="69">
        <f t="shared" si="202"/>
        <v>-192.41468750000058</v>
      </c>
      <c r="S2165" s="69">
        <f t="shared" si="203"/>
        <v>-167.68906250000146</v>
      </c>
      <c r="T2165" s="70" t="str">
        <f t="shared" si="204"/>
        <v>1-30 DAYS</v>
      </c>
      <c r="U2165" s="70" t="str">
        <f t="shared" si="204"/>
        <v>1-30 DAYS</v>
      </c>
    </row>
    <row r="2166" spans="1:21">
      <c r="A2166" s="63" t="str">
        <f>VLOOKUP(L2166,[1]Sheet1!$N:$P,3,0)</f>
        <v>M2 CALINAN</v>
      </c>
      <c r="B2166" s="66">
        <v>46237.624328703707</v>
      </c>
      <c r="C2166" s="66">
        <v>46245.418854166674</v>
      </c>
      <c r="D2166" s="67" t="s">
        <v>2193</v>
      </c>
      <c r="E2166" s="67" t="s">
        <v>2194</v>
      </c>
      <c r="F2166" s="1">
        <v>1</v>
      </c>
      <c r="G2166" s="63" t="str">
        <f>VLOOKUP(D2166,[2]MINDANAO!$B:$C,2,0)</f>
        <v>CRF150</v>
      </c>
      <c r="H2166" s="67">
        <v>140870</v>
      </c>
      <c r="I2166" s="63" t="str">
        <f>VLOOKUP(L2166,'[3]NEW LEGEND 2026'!M:S,7,0)</f>
        <v>ULTIMATE</v>
      </c>
      <c r="J2166" s="67" t="s">
        <v>5201</v>
      </c>
      <c r="K2166" s="67" t="s">
        <v>5202</v>
      </c>
      <c r="L2166" s="67" t="s">
        <v>871</v>
      </c>
      <c r="M2166" s="63" t="str">
        <f>VLOOKUP(D2166,'[3]NEW LEGEND 2026'!G:I,3,0)</f>
        <v>HONDA</v>
      </c>
      <c r="N2166" s="63" t="str">
        <f>VLOOKUP(D2166,'[3]NEW LEGEND 2026'!G:J,4,0)</f>
        <v>WHITE/BLACK</v>
      </c>
      <c r="O2166" s="68" t="str">
        <f t="shared" si="199"/>
        <v>AUG</v>
      </c>
      <c r="P2166" s="68">
        <f t="shared" si="200"/>
        <v>11</v>
      </c>
      <c r="Q2166" s="68">
        <f t="shared" si="201"/>
        <v>2026</v>
      </c>
      <c r="R2166" s="69">
        <f t="shared" si="202"/>
        <v>-192.41885416667355</v>
      </c>
      <c r="S2166" s="69">
        <f t="shared" si="203"/>
        <v>-184.62432870370685</v>
      </c>
      <c r="T2166" s="70" t="str">
        <f t="shared" si="204"/>
        <v>1-30 DAYS</v>
      </c>
      <c r="U2166" s="70" t="str">
        <f t="shared" si="204"/>
        <v>1-30 DAYS</v>
      </c>
    </row>
    <row r="2167" spans="1:21">
      <c r="A2167" s="63" t="str">
        <f>VLOOKUP(L2167,[1]Sheet1!$N:$P,3,0)</f>
        <v>M2 CALAMBA</v>
      </c>
      <c r="B2167" s="66">
        <v>46245.419733796298</v>
      </c>
      <c r="C2167" s="66">
        <v>46245.419733796298</v>
      </c>
      <c r="D2167" s="67" t="s">
        <v>1363</v>
      </c>
      <c r="E2167" s="67" t="s">
        <v>1364</v>
      </c>
      <c r="F2167" s="1">
        <v>1</v>
      </c>
      <c r="G2167" s="63" t="str">
        <f>VLOOKUP(D2167,[2]MINDANAO!$B:$C,2,0)</f>
        <v>ACCESS 125 RIDE CONNECT</v>
      </c>
      <c r="H2167" s="67">
        <v>81300.89</v>
      </c>
      <c r="I2167" s="63" t="str">
        <f>VLOOKUP(L2167,'[3]NEW LEGEND 2026'!M:S,7,0)</f>
        <v>ULTIMATE</v>
      </c>
      <c r="J2167" s="67" t="s">
        <v>5203</v>
      </c>
      <c r="K2167" s="67" t="s">
        <v>5204</v>
      </c>
      <c r="L2167" s="67" t="s">
        <v>5205</v>
      </c>
      <c r="M2167" s="63" t="str">
        <f>VLOOKUP(D2167,'[3]NEW LEGEND 2026'!G:I,3,0)</f>
        <v>SUZUKI</v>
      </c>
      <c r="N2167" s="63" t="str">
        <f>VLOOKUP(D2167,'[3]NEW LEGEND 2026'!G:J,4,0)</f>
        <v>BLUE</v>
      </c>
      <c r="O2167" s="68" t="str">
        <f t="shared" si="199"/>
        <v>AUG</v>
      </c>
      <c r="P2167" s="68">
        <f t="shared" si="200"/>
        <v>11</v>
      </c>
      <c r="Q2167" s="68">
        <f t="shared" si="201"/>
        <v>2026</v>
      </c>
      <c r="R2167" s="69">
        <f t="shared" si="202"/>
        <v>-192.41973379629781</v>
      </c>
      <c r="S2167" s="69">
        <f t="shared" si="203"/>
        <v>-192.41973379629781</v>
      </c>
      <c r="T2167" s="70" t="str">
        <f t="shared" si="204"/>
        <v>1-30 DAYS</v>
      </c>
      <c r="U2167" s="70" t="str">
        <f t="shared" si="204"/>
        <v>1-30 DAYS</v>
      </c>
    </row>
    <row r="2168" spans="1:21">
      <c r="A2168" s="63" t="str">
        <f>VLOOKUP(L2168,[1]Sheet1!$N:$P,3,0)</f>
        <v>M1 KABACAN</v>
      </c>
      <c r="B2168" s="66">
        <v>46239.413032407407</v>
      </c>
      <c r="C2168" s="66">
        <v>46245.420474537037</v>
      </c>
      <c r="D2168" s="67" t="s">
        <v>4034</v>
      </c>
      <c r="E2168" s="67" t="s">
        <v>4035</v>
      </c>
      <c r="F2168" s="1">
        <v>1</v>
      </c>
      <c r="G2168" s="63" t="str">
        <f>VLOOKUP(D2168,[2]MINDANAO!$B:$C,2,0)</f>
        <v>KLX150</v>
      </c>
      <c r="H2168" s="67">
        <v>117523.21</v>
      </c>
      <c r="I2168" s="63" t="str">
        <f>VLOOKUP(L2168,'[3]NEW LEGEND 2026'!M:S,7,0)</f>
        <v>MUTI</v>
      </c>
      <c r="J2168" s="67" t="s">
        <v>5206</v>
      </c>
      <c r="K2168" s="67" t="s">
        <v>5207</v>
      </c>
      <c r="L2168" s="67" t="s">
        <v>397</v>
      </c>
      <c r="M2168" s="63" t="str">
        <f>VLOOKUP(D2168,'[3]NEW LEGEND 2026'!G:I,3,0)</f>
        <v>KAWASAKI</v>
      </c>
      <c r="N2168" s="63" t="str">
        <f>VLOOKUP(D2168,'[3]NEW LEGEND 2026'!G:J,4,0)</f>
        <v>GREEN</v>
      </c>
      <c r="O2168" s="68" t="str">
        <f t="shared" si="199"/>
        <v>AUG</v>
      </c>
      <c r="P2168" s="68">
        <f t="shared" si="200"/>
        <v>11</v>
      </c>
      <c r="Q2168" s="68">
        <f t="shared" si="201"/>
        <v>2026</v>
      </c>
      <c r="R2168" s="69">
        <f t="shared" si="202"/>
        <v>-192.42047453703708</v>
      </c>
      <c r="S2168" s="69">
        <f t="shared" si="203"/>
        <v>-186.41303240740672</v>
      </c>
      <c r="T2168" s="70" t="str">
        <f t="shared" si="204"/>
        <v>1-30 DAYS</v>
      </c>
      <c r="U2168" s="70" t="str">
        <f t="shared" si="204"/>
        <v>1-30 DAYS</v>
      </c>
    </row>
    <row r="2169" spans="1:21">
      <c r="A2169" s="63" t="str">
        <f>VLOOKUP(L2169,[1]Sheet1!$N:$P,3,0)</f>
        <v>M1 KABACAN</v>
      </c>
      <c r="B2169" s="66">
        <v>46244.611354166656</v>
      </c>
      <c r="C2169" s="66">
        <v>46245.420474537037</v>
      </c>
      <c r="D2169" s="67" t="s">
        <v>2329</v>
      </c>
      <c r="E2169" s="67" t="s">
        <v>2330</v>
      </c>
      <c r="F2169" s="1">
        <v>1</v>
      </c>
      <c r="G2169" s="63" t="str">
        <f>VLOOKUP(D2169,[2]MINDANAO!$B:$C,2,0)</f>
        <v>CRF150</v>
      </c>
      <c r="H2169" s="67">
        <v>141790</v>
      </c>
      <c r="I2169" s="63" t="str">
        <f>VLOOKUP(L2169,'[3]NEW LEGEND 2026'!M:S,7,0)</f>
        <v>MUTI</v>
      </c>
      <c r="J2169" s="67" t="s">
        <v>5208</v>
      </c>
      <c r="K2169" s="67" t="s">
        <v>5209</v>
      </c>
      <c r="L2169" s="67" t="s">
        <v>397</v>
      </c>
      <c r="M2169" s="63" t="str">
        <f>VLOOKUP(D2169,'[3]NEW LEGEND 2026'!G:I,3,0)</f>
        <v>HONDA</v>
      </c>
      <c r="N2169" s="63" t="str">
        <f>VLOOKUP(D2169,'[3]NEW LEGEND 2026'!G:J,4,0)</f>
        <v>BLACK</v>
      </c>
      <c r="O2169" s="68" t="str">
        <f t="shared" si="199"/>
        <v>AUG</v>
      </c>
      <c r="P2169" s="68">
        <f t="shared" si="200"/>
        <v>11</v>
      </c>
      <c r="Q2169" s="68">
        <f t="shared" si="201"/>
        <v>2026</v>
      </c>
      <c r="R2169" s="69">
        <f t="shared" si="202"/>
        <v>-192.42047453703708</v>
      </c>
      <c r="S2169" s="69">
        <f t="shared" si="203"/>
        <v>-191.61135416665638</v>
      </c>
      <c r="T2169" s="70" t="str">
        <f t="shared" si="204"/>
        <v>1-30 DAYS</v>
      </c>
      <c r="U2169" s="70" t="str">
        <f t="shared" si="204"/>
        <v>1-30 DAYS</v>
      </c>
    </row>
    <row r="2170" spans="1:21">
      <c r="A2170" s="63" t="str">
        <f>VLOOKUP(L2170,[1]Sheet1!$N:$P,3,0)</f>
        <v>M1 KABACAN</v>
      </c>
      <c r="B2170" s="66">
        <v>46244.611354166656</v>
      </c>
      <c r="C2170" s="66">
        <v>46245.420474537037</v>
      </c>
      <c r="D2170" s="67" t="s">
        <v>893</v>
      </c>
      <c r="E2170" s="67" t="s">
        <v>894</v>
      </c>
      <c r="F2170" s="1">
        <v>1</v>
      </c>
      <c r="G2170" s="63" t="str">
        <f>VLOOKUP(D2170,[2]MINDANAO!$B:$C,2,0)</f>
        <v>XRM DUAL SPORTS FI(DS)</v>
      </c>
      <c r="H2170" s="67">
        <v>70158</v>
      </c>
      <c r="I2170" s="63" t="str">
        <f>VLOOKUP(L2170,'[3]NEW LEGEND 2026'!M:S,7,0)</f>
        <v>MUTI</v>
      </c>
      <c r="J2170" s="67" t="s">
        <v>5210</v>
      </c>
      <c r="K2170" s="67" t="s">
        <v>5211</v>
      </c>
      <c r="L2170" s="67" t="s">
        <v>397</v>
      </c>
      <c r="M2170" s="63" t="str">
        <f>VLOOKUP(D2170,'[3]NEW LEGEND 2026'!G:I,3,0)</f>
        <v>HONDA</v>
      </c>
      <c r="N2170" s="63" t="str">
        <f>VLOOKUP(D2170,'[3]NEW LEGEND 2026'!G:J,4,0)</f>
        <v>RED/BLACK</v>
      </c>
      <c r="O2170" s="68" t="str">
        <f t="shared" si="199"/>
        <v>AUG</v>
      </c>
      <c r="P2170" s="68">
        <f t="shared" si="200"/>
        <v>11</v>
      </c>
      <c r="Q2170" s="68">
        <f t="shared" si="201"/>
        <v>2026</v>
      </c>
      <c r="R2170" s="69">
        <f t="shared" si="202"/>
        <v>-192.42047453703708</v>
      </c>
      <c r="S2170" s="69">
        <f t="shared" si="203"/>
        <v>-191.61135416665638</v>
      </c>
      <c r="T2170" s="70" t="str">
        <f t="shared" si="204"/>
        <v>1-30 DAYS</v>
      </c>
      <c r="U2170" s="70" t="str">
        <f t="shared" si="204"/>
        <v>1-30 DAYS</v>
      </c>
    </row>
    <row r="2171" spans="1:21">
      <c r="A2171" s="63" t="str">
        <f>VLOOKUP(L2171,[1]Sheet1!$N:$P,3,0)</f>
        <v>M1 KABACAN</v>
      </c>
      <c r="B2171" s="66">
        <v>45966.657175925917</v>
      </c>
      <c r="C2171" s="66">
        <v>46245.420474537037</v>
      </c>
      <c r="D2171" s="67" t="s">
        <v>1060</v>
      </c>
      <c r="E2171" s="67" t="s">
        <v>1061</v>
      </c>
      <c r="F2171" s="1">
        <v>1</v>
      </c>
      <c r="G2171" s="63" t="str">
        <f>VLOOKUP(D2171,[2]MINDANAO!$B:$C,2,0)</f>
        <v>MIO AEROX S 155</v>
      </c>
      <c r="H2171" s="67">
        <v>152427</v>
      </c>
      <c r="I2171" s="63" t="str">
        <f>VLOOKUP(L2171,'[3]NEW LEGEND 2026'!M:S,7,0)</f>
        <v>MUTI</v>
      </c>
      <c r="J2171" s="67" t="s">
        <v>5212</v>
      </c>
      <c r="K2171" s="67" t="s">
        <v>5213</v>
      </c>
      <c r="L2171" s="67" t="s">
        <v>397</v>
      </c>
      <c r="M2171" s="63" t="str">
        <f>VLOOKUP(D2171,'[3]NEW LEGEND 2026'!G:I,3,0)</f>
        <v>YAMAHA</v>
      </c>
      <c r="N2171" s="63" t="str">
        <f>VLOOKUP(D2171,'[3]NEW LEGEND 2026'!G:J,4,0)</f>
        <v>MATTE BLUE</v>
      </c>
      <c r="O2171" s="68" t="str">
        <f t="shared" si="199"/>
        <v>AUG</v>
      </c>
      <c r="P2171" s="68">
        <f t="shared" si="200"/>
        <v>11</v>
      </c>
      <c r="Q2171" s="68">
        <f t="shared" si="201"/>
        <v>2026</v>
      </c>
      <c r="R2171" s="69">
        <f t="shared" si="202"/>
        <v>-192.42047453703708</v>
      </c>
      <c r="S2171" s="69">
        <f t="shared" si="203"/>
        <v>86.342824074083182</v>
      </c>
      <c r="T2171" s="70" t="str">
        <f t="shared" si="204"/>
        <v>1-30 DAYS</v>
      </c>
      <c r="U2171" s="70" t="str">
        <f t="shared" si="204"/>
        <v>61-90 DAYS</v>
      </c>
    </row>
    <row r="2172" spans="1:21">
      <c r="A2172" s="63" t="str">
        <f>VLOOKUP(L2172,[1]Sheet1!$N:$P,3,0)</f>
        <v>M1 KABACAN</v>
      </c>
      <c r="B2172" s="66">
        <v>46224.479629629634</v>
      </c>
      <c r="C2172" s="66">
        <v>46245.420474537037</v>
      </c>
      <c r="D2172" s="67" t="s">
        <v>663</v>
      </c>
      <c r="E2172" s="67" t="s">
        <v>664</v>
      </c>
      <c r="F2172" s="1">
        <v>1</v>
      </c>
      <c r="G2172" s="63" t="str">
        <f>VLOOKUP(D2172,[2]MINDANAO!$B:$C,2,0)</f>
        <v>CT125</v>
      </c>
      <c r="H2172" s="67">
        <v>58118</v>
      </c>
      <c r="I2172" s="63" t="str">
        <f>VLOOKUP(L2172,'[3]NEW LEGEND 2026'!M:S,7,0)</f>
        <v>MUTI</v>
      </c>
      <c r="J2172" s="67" t="s">
        <v>5214</v>
      </c>
      <c r="K2172" s="67" t="s">
        <v>5215</v>
      </c>
      <c r="L2172" s="67" t="s">
        <v>397</v>
      </c>
      <c r="M2172" s="63" t="str">
        <f>VLOOKUP(D2172,'[3]NEW LEGEND 2026'!G:I,3,0)</f>
        <v>KAWASAKI</v>
      </c>
      <c r="N2172" s="63" t="str">
        <f>VLOOKUP(D2172,'[3]NEW LEGEND 2026'!G:J,4,0)</f>
        <v>BLACK/RED</v>
      </c>
      <c r="O2172" s="68" t="str">
        <f t="shared" si="199"/>
        <v>AUG</v>
      </c>
      <c r="P2172" s="68">
        <f t="shared" si="200"/>
        <v>11</v>
      </c>
      <c r="Q2172" s="68">
        <f t="shared" si="201"/>
        <v>2026</v>
      </c>
      <c r="R2172" s="69">
        <f t="shared" si="202"/>
        <v>-192.42047453703708</v>
      </c>
      <c r="S2172" s="69">
        <f t="shared" si="203"/>
        <v>-171.47962962963356</v>
      </c>
      <c r="T2172" s="70" t="str">
        <f t="shared" si="204"/>
        <v>1-30 DAYS</v>
      </c>
      <c r="U2172" s="70" t="str">
        <f t="shared" si="204"/>
        <v>1-30 DAYS</v>
      </c>
    </row>
    <row r="2173" spans="1:21">
      <c r="A2173" s="63" t="str">
        <f>VLOOKUP(L2173,[1]Sheet1!$N:$P,3,0)</f>
        <v>M1 KABACAN</v>
      </c>
      <c r="B2173" s="66">
        <v>46244.611354166656</v>
      </c>
      <c r="C2173" s="66">
        <v>46245.420474537037</v>
      </c>
      <c r="D2173" s="67" t="s">
        <v>2075</v>
      </c>
      <c r="E2173" s="67" t="s">
        <v>2076</v>
      </c>
      <c r="F2173" s="1">
        <v>1</v>
      </c>
      <c r="G2173" s="63" t="str">
        <f>VLOOKUP(D2173,[2]MINDANAO!$B:$C,2,0)</f>
        <v>CLICK160 FI</v>
      </c>
      <c r="H2173" s="67">
        <v>104990</v>
      </c>
      <c r="I2173" s="63" t="str">
        <f>VLOOKUP(L2173,'[3]NEW LEGEND 2026'!M:S,7,0)</f>
        <v>MUTI</v>
      </c>
      <c r="J2173" s="67" t="s">
        <v>5216</v>
      </c>
      <c r="K2173" s="67" t="s">
        <v>5217</v>
      </c>
      <c r="L2173" s="67" t="s">
        <v>397</v>
      </c>
      <c r="M2173" s="63" t="str">
        <f>VLOOKUP(D2173,'[3]NEW LEGEND 2026'!G:I,3,0)</f>
        <v>HONDA</v>
      </c>
      <c r="N2173" s="63" t="str">
        <f>VLOOKUP(D2173,'[3]NEW LEGEND 2026'!G:J,4,0)</f>
        <v>WHITE</v>
      </c>
      <c r="O2173" s="68" t="str">
        <f t="shared" si="199"/>
        <v>AUG</v>
      </c>
      <c r="P2173" s="68">
        <f t="shared" si="200"/>
        <v>11</v>
      </c>
      <c r="Q2173" s="68">
        <f t="shared" si="201"/>
        <v>2026</v>
      </c>
      <c r="R2173" s="69">
        <f t="shared" si="202"/>
        <v>-192.42047453703708</v>
      </c>
      <c r="S2173" s="69">
        <f t="shared" si="203"/>
        <v>-191.61135416665638</v>
      </c>
      <c r="T2173" s="70" t="str">
        <f t="shared" si="204"/>
        <v>1-30 DAYS</v>
      </c>
      <c r="U2173" s="70" t="str">
        <f t="shared" si="204"/>
        <v>1-30 DAYS</v>
      </c>
    </row>
    <row r="2174" spans="1:21">
      <c r="A2174" s="63" t="str">
        <f>VLOOKUP(L2174,[1]Sheet1!$N:$P,3,0)</f>
        <v>M1 KABACAN</v>
      </c>
      <c r="B2174" s="66">
        <v>46244.611354166656</v>
      </c>
      <c r="C2174" s="66">
        <v>46245.420474537037</v>
      </c>
      <c r="D2174" s="67" t="s">
        <v>2075</v>
      </c>
      <c r="E2174" s="67" t="s">
        <v>2076</v>
      </c>
      <c r="F2174" s="1">
        <v>1</v>
      </c>
      <c r="G2174" s="63" t="str">
        <f>VLOOKUP(D2174,[2]MINDANAO!$B:$C,2,0)</f>
        <v>CLICK160 FI</v>
      </c>
      <c r="H2174" s="67">
        <v>104990</v>
      </c>
      <c r="I2174" s="63" t="str">
        <f>VLOOKUP(L2174,'[3]NEW LEGEND 2026'!M:S,7,0)</f>
        <v>MUTI</v>
      </c>
      <c r="J2174" s="67" t="s">
        <v>5218</v>
      </c>
      <c r="K2174" s="67" t="s">
        <v>5219</v>
      </c>
      <c r="L2174" s="67" t="s">
        <v>397</v>
      </c>
      <c r="M2174" s="63" t="str">
        <f>VLOOKUP(D2174,'[3]NEW LEGEND 2026'!G:I,3,0)</f>
        <v>HONDA</v>
      </c>
      <c r="N2174" s="63" t="str">
        <f>VLOOKUP(D2174,'[3]NEW LEGEND 2026'!G:J,4,0)</f>
        <v>WHITE</v>
      </c>
      <c r="O2174" s="68" t="str">
        <f t="shared" si="199"/>
        <v>AUG</v>
      </c>
      <c r="P2174" s="68">
        <f t="shared" si="200"/>
        <v>11</v>
      </c>
      <c r="Q2174" s="68">
        <f t="shared" si="201"/>
        <v>2026</v>
      </c>
      <c r="R2174" s="69">
        <f t="shared" si="202"/>
        <v>-192.42047453703708</v>
      </c>
      <c r="S2174" s="69">
        <f t="shared" si="203"/>
        <v>-191.61135416665638</v>
      </c>
      <c r="T2174" s="70" t="str">
        <f t="shared" si="204"/>
        <v>1-30 DAYS</v>
      </c>
      <c r="U2174" s="70" t="str">
        <f t="shared" si="204"/>
        <v>1-30 DAYS</v>
      </c>
    </row>
    <row r="2175" spans="1:21">
      <c r="A2175" s="63" t="str">
        <f>VLOOKUP(L2175,[1]Sheet1!$N:$P,3,0)</f>
        <v>M1 KABACAN</v>
      </c>
      <c r="B2175" s="66">
        <v>46244.611354166656</v>
      </c>
      <c r="C2175" s="66">
        <v>46245.420474537037</v>
      </c>
      <c r="D2175" s="67" t="s">
        <v>2456</v>
      </c>
      <c r="E2175" s="67" t="s">
        <v>2457</v>
      </c>
      <c r="F2175" s="1">
        <v>1</v>
      </c>
      <c r="G2175" s="63" t="str">
        <f>VLOOKUP(D2175,[2]MINDANAO!$B:$C,2,0)</f>
        <v>CLICK125 FI</v>
      </c>
      <c r="H2175" s="67">
        <v>81070</v>
      </c>
      <c r="I2175" s="63" t="str">
        <f>VLOOKUP(L2175,'[3]NEW LEGEND 2026'!M:S,7,0)</f>
        <v>MUTI</v>
      </c>
      <c r="J2175" s="67" t="s">
        <v>5220</v>
      </c>
      <c r="K2175" s="67" t="s">
        <v>5221</v>
      </c>
      <c r="L2175" s="67" t="s">
        <v>397</v>
      </c>
      <c r="M2175" s="63" t="str">
        <f>VLOOKUP(D2175,'[3]NEW LEGEND 2026'!G:I,3,0)</f>
        <v>HONDA</v>
      </c>
      <c r="N2175" s="63" t="str">
        <f>VLOOKUP(D2175,'[3]NEW LEGEND 2026'!G:J,4,0)</f>
        <v>BLACK</v>
      </c>
      <c r="O2175" s="68" t="str">
        <f t="shared" si="199"/>
        <v>AUG</v>
      </c>
      <c r="P2175" s="68">
        <f t="shared" si="200"/>
        <v>11</v>
      </c>
      <c r="Q2175" s="68">
        <f t="shared" si="201"/>
        <v>2026</v>
      </c>
      <c r="R2175" s="69">
        <f t="shared" si="202"/>
        <v>-192.42047453703708</v>
      </c>
      <c r="S2175" s="69">
        <f t="shared" si="203"/>
        <v>-191.61135416665638</v>
      </c>
      <c r="T2175" s="70" t="str">
        <f t="shared" si="204"/>
        <v>1-30 DAYS</v>
      </c>
      <c r="U2175" s="70" t="str">
        <f t="shared" si="204"/>
        <v>1-30 DAYS</v>
      </c>
    </row>
    <row r="2176" spans="1:21">
      <c r="A2176" s="63" t="str">
        <f>VLOOKUP(L2176,[1]Sheet1!$N:$P,3,0)</f>
        <v>M1 KABACAN</v>
      </c>
      <c r="B2176" s="66">
        <v>46244.611354166656</v>
      </c>
      <c r="C2176" s="66">
        <v>46245.420474537037</v>
      </c>
      <c r="D2176" s="67" t="s">
        <v>2456</v>
      </c>
      <c r="E2176" s="67" t="s">
        <v>2457</v>
      </c>
      <c r="F2176" s="1">
        <v>1</v>
      </c>
      <c r="G2176" s="63" t="str">
        <f>VLOOKUP(D2176,[2]MINDANAO!$B:$C,2,0)</f>
        <v>CLICK125 FI</v>
      </c>
      <c r="H2176" s="67">
        <v>81070</v>
      </c>
      <c r="I2176" s="63" t="str">
        <f>VLOOKUP(L2176,'[3]NEW LEGEND 2026'!M:S,7,0)</f>
        <v>MUTI</v>
      </c>
      <c r="J2176" s="67" t="s">
        <v>5222</v>
      </c>
      <c r="K2176" s="67" t="s">
        <v>5223</v>
      </c>
      <c r="L2176" s="67" t="s">
        <v>397</v>
      </c>
      <c r="M2176" s="63" t="str">
        <f>VLOOKUP(D2176,'[3]NEW LEGEND 2026'!G:I,3,0)</f>
        <v>HONDA</v>
      </c>
      <c r="N2176" s="63" t="str">
        <f>VLOOKUP(D2176,'[3]NEW LEGEND 2026'!G:J,4,0)</f>
        <v>BLACK</v>
      </c>
      <c r="O2176" s="68" t="str">
        <f t="shared" si="199"/>
        <v>AUG</v>
      </c>
      <c r="P2176" s="68">
        <f t="shared" si="200"/>
        <v>11</v>
      </c>
      <c r="Q2176" s="68">
        <f t="shared" si="201"/>
        <v>2026</v>
      </c>
      <c r="R2176" s="69">
        <f t="shared" si="202"/>
        <v>-192.42047453703708</v>
      </c>
      <c r="S2176" s="69">
        <f t="shared" si="203"/>
        <v>-191.61135416665638</v>
      </c>
      <c r="T2176" s="70" t="str">
        <f t="shared" si="204"/>
        <v>1-30 DAYS</v>
      </c>
      <c r="U2176" s="70" t="str">
        <f t="shared" si="204"/>
        <v>1-30 DAYS</v>
      </c>
    </row>
    <row r="2177" spans="1:21">
      <c r="A2177" s="63" t="str">
        <f>VLOOKUP(L2177,[1]Sheet1!$N:$P,3,0)</f>
        <v>M1 HONDA MARAMAG</v>
      </c>
      <c r="B2177" s="66">
        <v>46245.421736111108</v>
      </c>
      <c r="C2177" s="66">
        <v>46245.446250000001</v>
      </c>
      <c r="D2177" s="67" t="s">
        <v>2329</v>
      </c>
      <c r="E2177" s="67" t="s">
        <v>2330</v>
      </c>
      <c r="F2177" s="1">
        <v>1</v>
      </c>
      <c r="G2177" s="63" t="str">
        <f>VLOOKUP(D2177,[2]MINDANAO!$B:$C,2,0)</f>
        <v>CRF150</v>
      </c>
      <c r="H2177" s="67">
        <v>141790</v>
      </c>
      <c r="I2177" s="63" t="str">
        <f>VLOOKUP(L2177,'[3]NEW LEGEND 2026'!M:S,7,0)</f>
        <v>HONDA</v>
      </c>
      <c r="J2177" s="67" t="s">
        <v>5224</v>
      </c>
      <c r="K2177" s="67" t="s">
        <v>5225</v>
      </c>
      <c r="L2177" s="67" t="s">
        <v>439</v>
      </c>
      <c r="M2177" s="63" t="str">
        <f>VLOOKUP(D2177,'[3]NEW LEGEND 2026'!G:I,3,0)</f>
        <v>HONDA</v>
      </c>
      <c r="N2177" s="63" t="str">
        <f>VLOOKUP(D2177,'[3]NEW LEGEND 2026'!G:J,4,0)</f>
        <v>BLACK</v>
      </c>
      <c r="O2177" s="68" t="str">
        <f t="shared" si="199"/>
        <v>AUG</v>
      </c>
      <c r="P2177" s="68">
        <f t="shared" si="200"/>
        <v>11</v>
      </c>
      <c r="Q2177" s="68">
        <f t="shared" si="201"/>
        <v>2026</v>
      </c>
      <c r="R2177" s="69">
        <f t="shared" si="202"/>
        <v>-192.44625000000087</v>
      </c>
      <c r="S2177" s="69">
        <f t="shared" si="203"/>
        <v>-192.42173611110775</v>
      </c>
      <c r="T2177" s="70" t="str">
        <f t="shared" si="204"/>
        <v>1-30 DAYS</v>
      </c>
      <c r="U2177" s="70" t="str">
        <f t="shared" si="204"/>
        <v>1-30 DAYS</v>
      </c>
    </row>
    <row r="2178" spans="1:21">
      <c r="A2178" s="63" t="str">
        <f>VLOOKUP(L2178,[1]Sheet1!$N:$P,3,0)</f>
        <v>M1 HONDA MARAMAG</v>
      </c>
      <c r="B2178" s="66">
        <v>46245.421736111108</v>
      </c>
      <c r="C2178" s="66">
        <v>46245.446250000001</v>
      </c>
      <c r="D2178" s="67" t="s">
        <v>2329</v>
      </c>
      <c r="E2178" s="67" t="s">
        <v>2330</v>
      </c>
      <c r="F2178" s="1">
        <v>1</v>
      </c>
      <c r="G2178" s="63" t="str">
        <f>VLOOKUP(D2178,[2]MINDANAO!$B:$C,2,0)</f>
        <v>CRF150</v>
      </c>
      <c r="H2178" s="67">
        <v>141790</v>
      </c>
      <c r="I2178" s="63" t="str">
        <f>VLOOKUP(L2178,'[3]NEW LEGEND 2026'!M:S,7,0)</f>
        <v>HONDA</v>
      </c>
      <c r="J2178" s="67" t="s">
        <v>5226</v>
      </c>
      <c r="K2178" s="67" t="s">
        <v>5227</v>
      </c>
      <c r="L2178" s="67" t="s">
        <v>439</v>
      </c>
      <c r="M2178" s="63" t="str">
        <f>VLOOKUP(D2178,'[3]NEW LEGEND 2026'!G:I,3,0)</f>
        <v>HONDA</v>
      </c>
      <c r="N2178" s="63" t="str">
        <f>VLOOKUP(D2178,'[3]NEW LEGEND 2026'!G:J,4,0)</f>
        <v>BLACK</v>
      </c>
      <c r="O2178" s="68" t="str">
        <f t="shared" ref="O2178:O2241" si="205">CHOOSE(MONTH(C2178),"JAN","FEB","MAR","APR","MAY","JUN","JUL","AUG","SEP","OCT","NOV","DEC")</f>
        <v>AUG</v>
      </c>
      <c r="P2178" s="68">
        <f t="shared" ref="P2178:P2241" si="206">DAY(C2178)</f>
        <v>11</v>
      </c>
      <c r="Q2178" s="68">
        <f t="shared" ref="Q2178:Q2241" si="207">YEAR(C2178)</f>
        <v>2026</v>
      </c>
      <c r="R2178" s="69">
        <f t="shared" ref="R2178:R2241" si="208">DATE(2026,1,31)-C2178</f>
        <v>-192.44625000000087</v>
      </c>
      <c r="S2178" s="69">
        <f t="shared" si="203"/>
        <v>-192.42173611110775</v>
      </c>
      <c r="T2178" s="70" t="str">
        <f t="shared" si="204"/>
        <v>1-30 DAYS</v>
      </c>
      <c r="U2178" s="70" t="str">
        <f t="shared" si="204"/>
        <v>1-30 DAYS</v>
      </c>
    </row>
    <row r="2179" spans="1:21">
      <c r="A2179" s="63" t="str">
        <f>VLOOKUP(L2179,[1]Sheet1!$N:$P,3,0)</f>
        <v>M2 BATANGAS</v>
      </c>
      <c r="B2179" s="66">
        <v>46245.48337962963</v>
      </c>
      <c r="C2179" s="66">
        <v>46245.483368055553</v>
      </c>
      <c r="D2179" s="67" t="s">
        <v>1404</v>
      </c>
      <c r="E2179" s="67" t="s">
        <v>1405</v>
      </c>
      <c r="F2179" s="1">
        <v>1</v>
      </c>
      <c r="G2179" s="63" t="str">
        <f>VLOOKUP(D2179,[2]MINDANAO!$B:$C,2,0)</f>
        <v>RAIDER150 FI PRO</v>
      </c>
      <c r="H2179" s="67">
        <v>123564.29</v>
      </c>
      <c r="I2179" s="63" t="str">
        <f>VLOOKUP(L2179,'[3]NEW LEGEND 2026'!M:S,7,0)</f>
        <v>ULTIMATE</v>
      </c>
      <c r="J2179" s="67" t="s">
        <v>5228</v>
      </c>
      <c r="K2179" s="67" t="s">
        <v>5229</v>
      </c>
      <c r="L2179" s="67" t="s">
        <v>1094</v>
      </c>
      <c r="M2179" s="63" t="str">
        <f>VLOOKUP(D2179,'[3]NEW LEGEND 2026'!G:I,3,0)</f>
        <v>SUZUKI</v>
      </c>
      <c r="N2179" s="63" t="str">
        <f>VLOOKUP(D2179,'[3]NEW LEGEND 2026'!G:J,4,0)</f>
        <v>RED/BLACK</v>
      </c>
      <c r="O2179" s="68" t="str">
        <f t="shared" si="205"/>
        <v>AUG</v>
      </c>
      <c r="P2179" s="68">
        <f t="shared" si="206"/>
        <v>11</v>
      </c>
      <c r="Q2179" s="68">
        <f t="shared" si="207"/>
        <v>2026</v>
      </c>
      <c r="R2179" s="69">
        <f t="shared" si="208"/>
        <v>-192.483368055553</v>
      </c>
      <c r="S2179" s="69">
        <f t="shared" ref="S2179:S2242" si="209">DATE(2026,1,31)-B2179</f>
        <v>-192.48337962962978</v>
      </c>
      <c r="T2179" s="70" t="str">
        <f t="shared" si="204"/>
        <v>1-30 DAYS</v>
      </c>
      <c r="U2179" s="70" t="str">
        <f t="shared" si="204"/>
        <v>1-30 DAYS</v>
      </c>
    </row>
    <row r="2180" spans="1:21">
      <c r="A2180" s="63" t="str">
        <f>VLOOKUP(L2180,[1]Sheet1!$N:$P,3,0)</f>
        <v>M2 BATANGAS</v>
      </c>
      <c r="B2180" s="66">
        <v>46245.48337962963</v>
      </c>
      <c r="C2180" s="66">
        <v>46245.483368055553</v>
      </c>
      <c r="D2180" s="67" t="s">
        <v>1404</v>
      </c>
      <c r="E2180" s="67" t="s">
        <v>1405</v>
      </c>
      <c r="F2180" s="1">
        <v>1</v>
      </c>
      <c r="G2180" s="63" t="str">
        <f>VLOOKUP(D2180,[2]MINDANAO!$B:$C,2,0)</f>
        <v>RAIDER150 FI PRO</v>
      </c>
      <c r="H2180" s="67">
        <v>123564.29</v>
      </c>
      <c r="I2180" s="63" t="str">
        <f>VLOOKUP(L2180,'[3]NEW LEGEND 2026'!M:S,7,0)</f>
        <v>ULTIMATE</v>
      </c>
      <c r="J2180" s="67" t="s">
        <v>5230</v>
      </c>
      <c r="K2180" s="67" t="s">
        <v>5231</v>
      </c>
      <c r="L2180" s="67" t="s">
        <v>1094</v>
      </c>
      <c r="M2180" s="63" t="str">
        <f>VLOOKUP(D2180,'[3]NEW LEGEND 2026'!G:I,3,0)</f>
        <v>SUZUKI</v>
      </c>
      <c r="N2180" s="63" t="str">
        <f>VLOOKUP(D2180,'[3]NEW LEGEND 2026'!G:J,4,0)</f>
        <v>RED/BLACK</v>
      </c>
      <c r="O2180" s="68" t="str">
        <f t="shared" si="205"/>
        <v>AUG</v>
      </c>
      <c r="P2180" s="68">
        <f t="shared" si="206"/>
        <v>11</v>
      </c>
      <c r="Q2180" s="68">
        <f t="shared" si="207"/>
        <v>2026</v>
      </c>
      <c r="R2180" s="69">
        <f t="shared" si="208"/>
        <v>-192.483368055553</v>
      </c>
      <c r="S2180" s="69">
        <f t="shared" si="209"/>
        <v>-192.48337962962978</v>
      </c>
      <c r="T2180" s="70" t="str">
        <f t="shared" si="204"/>
        <v>1-30 DAYS</v>
      </c>
      <c r="U2180" s="70" t="str">
        <f t="shared" si="204"/>
        <v>1-30 DAYS</v>
      </c>
    </row>
    <row r="2181" spans="1:21">
      <c r="A2181" s="63" t="str">
        <f>VLOOKUP(L2181,[1]Sheet1!$N:$P,3,0)</f>
        <v>M1 HONDA KORONADAL</v>
      </c>
      <c r="B2181" s="66">
        <v>46245.501805555563</v>
      </c>
      <c r="C2181" s="66">
        <v>46245.501793981479</v>
      </c>
      <c r="D2181" s="67" t="s">
        <v>3512</v>
      </c>
      <c r="E2181" s="67" t="s">
        <v>3513</v>
      </c>
      <c r="F2181" s="1">
        <v>1</v>
      </c>
      <c r="G2181" s="63" t="str">
        <f>VLOOKUP(D2181,[2]MINDANAO!$B:$C,2,0)</f>
        <v>CRF150</v>
      </c>
      <c r="H2181" s="67">
        <v>124883.93</v>
      </c>
      <c r="I2181" s="63" t="str">
        <f>VLOOKUP(L2181,'[3]NEW LEGEND 2026'!M:S,7,0)</f>
        <v>HONDA</v>
      </c>
      <c r="J2181" s="67" t="s">
        <v>5232</v>
      </c>
      <c r="K2181" s="67" t="s">
        <v>5233</v>
      </c>
      <c r="L2181" s="67" t="s">
        <v>1952</v>
      </c>
      <c r="M2181" s="63" t="str">
        <f>VLOOKUP(D2181,'[3]NEW LEGEND 2026'!G:I,3,0)</f>
        <v>HONDA</v>
      </c>
      <c r="N2181" s="63" t="str">
        <f>VLOOKUP(D2181,'[3]NEW LEGEND 2026'!G:J,4,0)</f>
        <v>RED</v>
      </c>
      <c r="O2181" s="68" t="str">
        <f t="shared" si="205"/>
        <v>AUG</v>
      </c>
      <c r="P2181" s="68">
        <f t="shared" si="206"/>
        <v>11</v>
      </c>
      <c r="Q2181" s="68">
        <f t="shared" si="207"/>
        <v>2026</v>
      </c>
      <c r="R2181" s="69">
        <f t="shared" si="208"/>
        <v>-192.50179398147884</v>
      </c>
      <c r="S2181" s="69">
        <f t="shared" si="209"/>
        <v>-192.5018055555629</v>
      </c>
      <c r="T2181" s="70" t="str">
        <f t="shared" si="204"/>
        <v>1-30 DAYS</v>
      </c>
      <c r="U2181" s="70" t="str">
        <f t="shared" si="204"/>
        <v>1-30 DAYS</v>
      </c>
    </row>
    <row r="2182" spans="1:21">
      <c r="A2182" s="63" t="str">
        <f>VLOOKUP(L2182,[1]Sheet1!$N:$P,3,0)</f>
        <v>M1 HONDA KORONADAL</v>
      </c>
      <c r="B2182" s="66">
        <v>46245.501805555563</v>
      </c>
      <c r="C2182" s="66">
        <v>46245.501793981479</v>
      </c>
      <c r="D2182" s="67" t="s">
        <v>3512</v>
      </c>
      <c r="E2182" s="67" t="s">
        <v>3513</v>
      </c>
      <c r="F2182" s="1">
        <v>1</v>
      </c>
      <c r="G2182" s="63" t="str">
        <f>VLOOKUP(D2182,[2]MINDANAO!$B:$C,2,0)</f>
        <v>CRF150</v>
      </c>
      <c r="H2182" s="67">
        <v>124883.93</v>
      </c>
      <c r="I2182" s="63" t="str">
        <f>VLOOKUP(L2182,'[3]NEW LEGEND 2026'!M:S,7,0)</f>
        <v>HONDA</v>
      </c>
      <c r="J2182" s="67" t="s">
        <v>5234</v>
      </c>
      <c r="K2182" s="67" t="s">
        <v>5235</v>
      </c>
      <c r="L2182" s="67" t="s">
        <v>1952</v>
      </c>
      <c r="M2182" s="63" t="str">
        <f>VLOOKUP(D2182,'[3]NEW LEGEND 2026'!G:I,3,0)</f>
        <v>HONDA</v>
      </c>
      <c r="N2182" s="63" t="str">
        <f>VLOOKUP(D2182,'[3]NEW LEGEND 2026'!G:J,4,0)</f>
        <v>RED</v>
      </c>
      <c r="O2182" s="68" t="str">
        <f t="shared" si="205"/>
        <v>AUG</v>
      </c>
      <c r="P2182" s="68">
        <f t="shared" si="206"/>
        <v>11</v>
      </c>
      <c r="Q2182" s="68">
        <f t="shared" si="207"/>
        <v>2026</v>
      </c>
      <c r="R2182" s="69">
        <f t="shared" si="208"/>
        <v>-192.50179398147884</v>
      </c>
      <c r="S2182" s="69">
        <f t="shared" si="209"/>
        <v>-192.5018055555629</v>
      </c>
      <c r="T2182" s="70" t="str">
        <f t="shared" si="204"/>
        <v>1-30 DAYS</v>
      </c>
      <c r="U2182" s="70" t="str">
        <f t="shared" si="204"/>
        <v>1-30 DAYS</v>
      </c>
    </row>
    <row r="2183" spans="1:21">
      <c r="A2183" s="63" t="str">
        <f>VLOOKUP(L2183,[1]Sheet1!$N:$P,3,0)</f>
        <v>M1 TUPI</v>
      </c>
      <c r="B2183" s="66">
        <v>46219.481886574067</v>
      </c>
      <c r="C2183" s="66">
        <v>46245.63585648148</v>
      </c>
      <c r="D2183" s="67" t="s">
        <v>907</v>
      </c>
      <c r="E2183" s="67" t="s">
        <v>908</v>
      </c>
      <c r="F2183" s="1">
        <v>1</v>
      </c>
      <c r="G2183" s="63" t="str">
        <f>VLOOKUP(D2183,[2]MINDANAO!$B:$C,2,0)</f>
        <v>CT125</v>
      </c>
      <c r="H2183" s="67">
        <v>59246</v>
      </c>
      <c r="I2183" s="63" t="str">
        <f>VLOOKUP(L2183,'[3]NEW LEGEND 2026'!M:S,7,0)</f>
        <v>MUTI</v>
      </c>
      <c r="J2183" s="67" t="s">
        <v>5236</v>
      </c>
      <c r="K2183" s="67" t="s">
        <v>5237</v>
      </c>
      <c r="L2183" s="67" t="s">
        <v>426</v>
      </c>
      <c r="M2183" s="63" t="str">
        <f>VLOOKUP(D2183,'[3]NEW LEGEND 2026'!G:I,3,0)</f>
        <v>KAWASAKI</v>
      </c>
      <c r="N2183" s="63" t="str">
        <f>VLOOKUP(D2183,'[3]NEW LEGEND 2026'!G:J,4,0)</f>
        <v>BLACK/GRAY</v>
      </c>
      <c r="O2183" s="68" t="str">
        <f t="shared" si="205"/>
        <v>AUG</v>
      </c>
      <c r="P2183" s="68">
        <f t="shared" si="206"/>
        <v>11</v>
      </c>
      <c r="Q2183" s="68">
        <f t="shared" si="207"/>
        <v>2026</v>
      </c>
      <c r="R2183" s="69">
        <f t="shared" si="208"/>
        <v>-192.63585648148</v>
      </c>
      <c r="S2183" s="69">
        <f t="shared" si="209"/>
        <v>-166.48188657406718</v>
      </c>
      <c r="T2183" s="70" t="str">
        <f t="shared" si="204"/>
        <v>1-30 DAYS</v>
      </c>
      <c r="U2183" s="70" t="str">
        <f t="shared" si="204"/>
        <v>1-30 DAYS</v>
      </c>
    </row>
    <row r="2184" spans="1:21">
      <c r="A2184" s="63" t="str">
        <f>VLOOKUP(L2184,[1]Sheet1!$N:$P,3,0)</f>
        <v>M1 TUPI</v>
      </c>
      <c r="B2184" s="66">
        <v>46219.481886574067</v>
      </c>
      <c r="C2184" s="66">
        <v>46245.63585648148</v>
      </c>
      <c r="D2184" s="67" t="s">
        <v>907</v>
      </c>
      <c r="E2184" s="67" t="s">
        <v>908</v>
      </c>
      <c r="F2184" s="1">
        <v>1</v>
      </c>
      <c r="G2184" s="63" t="str">
        <f>VLOOKUP(D2184,[2]MINDANAO!$B:$C,2,0)</f>
        <v>CT125</v>
      </c>
      <c r="H2184" s="67">
        <v>59246</v>
      </c>
      <c r="I2184" s="63" t="str">
        <f>VLOOKUP(L2184,'[3]NEW LEGEND 2026'!M:S,7,0)</f>
        <v>MUTI</v>
      </c>
      <c r="J2184" s="67" t="s">
        <v>5238</v>
      </c>
      <c r="K2184" s="67" t="s">
        <v>5239</v>
      </c>
      <c r="L2184" s="67" t="s">
        <v>426</v>
      </c>
      <c r="M2184" s="63" t="str">
        <f>VLOOKUP(D2184,'[3]NEW LEGEND 2026'!G:I,3,0)</f>
        <v>KAWASAKI</v>
      </c>
      <c r="N2184" s="63" t="str">
        <f>VLOOKUP(D2184,'[3]NEW LEGEND 2026'!G:J,4,0)</f>
        <v>BLACK/GRAY</v>
      </c>
      <c r="O2184" s="68" t="str">
        <f t="shared" si="205"/>
        <v>AUG</v>
      </c>
      <c r="P2184" s="68">
        <f t="shared" si="206"/>
        <v>11</v>
      </c>
      <c r="Q2184" s="68">
        <f t="shared" si="207"/>
        <v>2026</v>
      </c>
      <c r="R2184" s="69">
        <f t="shared" si="208"/>
        <v>-192.63585648148</v>
      </c>
      <c r="S2184" s="69">
        <f t="shared" si="209"/>
        <v>-166.48188657406718</v>
      </c>
      <c r="T2184" s="70" t="str">
        <f t="shared" si="204"/>
        <v>1-30 DAYS</v>
      </c>
      <c r="U2184" s="70" t="str">
        <f t="shared" si="204"/>
        <v>1-30 DAYS</v>
      </c>
    </row>
    <row r="2185" spans="1:21">
      <c r="A2185" s="63" t="str">
        <f>VLOOKUP(L2185,[1]Sheet1!$N:$P,3,0)</f>
        <v>M1 TUPI</v>
      </c>
      <c r="B2185" s="66">
        <v>46219.481874999998</v>
      </c>
      <c r="C2185" s="66">
        <v>46245.63585648148</v>
      </c>
      <c r="D2185" s="67" t="s">
        <v>907</v>
      </c>
      <c r="E2185" s="67" t="s">
        <v>908</v>
      </c>
      <c r="F2185" s="1">
        <v>1</v>
      </c>
      <c r="G2185" s="63" t="str">
        <f>VLOOKUP(D2185,[2]MINDANAO!$B:$C,2,0)</f>
        <v>CT125</v>
      </c>
      <c r="H2185" s="67">
        <v>59246</v>
      </c>
      <c r="I2185" s="63" t="str">
        <f>VLOOKUP(L2185,'[3]NEW LEGEND 2026'!M:S,7,0)</f>
        <v>MUTI</v>
      </c>
      <c r="J2185" s="67" t="s">
        <v>5240</v>
      </c>
      <c r="K2185" s="67" t="s">
        <v>5241</v>
      </c>
      <c r="L2185" s="67" t="s">
        <v>426</v>
      </c>
      <c r="M2185" s="63" t="str">
        <f>VLOOKUP(D2185,'[3]NEW LEGEND 2026'!G:I,3,0)</f>
        <v>KAWASAKI</v>
      </c>
      <c r="N2185" s="63" t="str">
        <f>VLOOKUP(D2185,'[3]NEW LEGEND 2026'!G:J,4,0)</f>
        <v>BLACK/GRAY</v>
      </c>
      <c r="O2185" s="68" t="str">
        <f t="shared" si="205"/>
        <v>AUG</v>
      </c>
      <c r="P2185" s="68">
        <f t="shared" si="206"/>
        <v>11</v>
      </c>
      <c r="Q2185" s="68">
        <f t="shared" si="207"/>
        <v>2026</v>
      </c>
      <c r="R2185" s="69">
        <f t="shared" si="208"/>
        <v>-192.63585648148</v>
      </c>
      <c r="S2185" s="69">
        <f t="shared" si="209"/>
        <v>-166.48187499999767</v>
      </c>
      <c r="T2185" s="70" t="str">
        <f t="shared" si="204"/>
        <v>1-30 DAYS</v>
      </c>
      <c r="U2185" s="70" t="str">
        <f t="shared" si="204"/>
        <v>1-30 DAYS</v>
      </c>
    </row>
    <row r="2186" spans="1:21">
      <c r="A2186" s="63" t="str">
        <f>VLOOKUP(L2186,[1]Sheet1!$N:$P,3,0)</f>
        <v>M2 STO. TOMAS</v>
      </c>
      <c r="B2186" s="66">
        <v>46245.671018518522</v>
      </c>
      <c r="C2186" s="66">
        <v>46245.671018518522</v>
      </c>
      <c r="D2186" s="67" t="s">
        <v>1420</v>
      </c>
      <c r="E2186" s="67" t="s">
        <v>1421</v>
      </c>
      <c r="F2186" s="1">
        <v>1</v>
      </c>
      <c r="G2186" s="63" t="str">
        <f>VLOOKUP(D2186,[2]MINDANAO!$B:$C,2,0)</f>
        <v>MIO GRAVIS</v>
      </c>
      <c r="H2186" s="67">
        <v>70497.320000000007</v>
      </c>
      <c r="I2186" s="63" t="str">
        <f>VLOOKUP(L2186,'[3]NEW LEGEND 2026'!M:S,7,0)</f>
        <v>ULTIMATE</v>
      </c>
      <c r="J2186" s="67" t="s">
        <v>5242</v>
      </c>
      <c r="K2186" s="67" t="s">
        <v>5243</v>
      </c>
      <c r="L2186" s="67" t="s">
        <v>1367</v>
      </c>
      <c r="M2186" s="63" t="str">
        <f>VLOOKUP(D2186,'[3]NEW LEGEND 2026'!G:I,3,0)</f>
        <v>YAMAHA</v>
      </c>
      <c r="N2186" s="63" t="str">
        <f>VLOOKUP(D2186,'[3]NEW LEGEND 2026'!G:J,4,0)</f>
        <v>DARK GRAY</v>
      </c>
      <c r="O2186" s="68" t="str">
        <f t="shared" si="205"/>
        <v>AUG</v>
      </c>
      <c r="P2186" s="68">
        <f t="shared" si="206"/>
        <v>11</v>
      </c>
      <c r="Q2186" s="68">
        <f t="shared" si="207"/>
        <v>2026</v>
      </c>
      <c r="R2186" s="69">
        <f t="shared" si="208"/>
        <v>-192.67101851852203</v>
      </c>
      <c r="S2186" s="69">
        <f t="shared" si="209"/>
        <v>-192.67101851852203</v>
      </c>
      <c r="T2186" s="70" t="str">
        <f t="shared" si="204"/>
        <v>1-30 DAYS</v>
      </c>
      <c r="U2186" s="70" t="str">
        <f t="shared" si="204"/>
        <v>1-30 DAYS</v>
      </c>
    </row>
    <row r="2187" spans="1:21">
      <c r="A2187" s="63" t="str">
        <f>VLOOKUP(L2187,[1]Sheet1!$N:$P,3,0)</f>
        <v>M1 DON CARLOS</v>
      </c>
      <c r="B2187" s="66">
        <v>46239.413032407407</v>
      </c>
      <c r="C2187" s="66">
        <v>46246.342430555553</v>
      </c>
      <c r="D2187" s="67" t="s">
        <v>4034</v>
      </c>
      <c r="E2187" s="67" t="s">
        <v>4035</v>
      </c>
      <c r="F2187" s="1">
        <v>1</v>
      </c>
      <c r="G2187" s="63" t="str">
        <f>VLOOKUP(D2187,[2]MINDANAO!$B:$C,2,0)</f>
        <v>KLX150</v>
      </c>
      <c r="H2187" s="67">
        <v>117523.21</v>
      </c>
      <c r="I2187" s="63" t="str">
        <f>VLOOKUP(L2187,'[3]NEW LEGEND 2026'!M:S,7,0)</f>
        <v>MUTI</v>
      </c>
      <c r="J2187" s="67" t="s">
        <v>5244</v>
      </c>
      <c r="K2187" s="67" t="s">
        <v>5245</v>
      </c>
      <c r="L2187" s="67" t="s">
        <v>416</v>
      </c>
      <c r="M2187" s="63" t="str">
        <f>VLOOKUP(D2187,'[3]NEW LEGEND 2026'!G:I,3,0)</f>
        <v>KAWASAKI</v>
      </c>
      <c r="N2187" s="63" t="str">
        <f>VLOOKUP(D2187,'[3]NEW LEGEND 2026'!G:J,4,0)</f>
        <v>GREEN</v>
      </c>
      <c r="O2187" s="68" t="str">
        <f t="shared" si="205"/>
        <v>AUG</v>
      </c>
      <c r="P2187" s="68">
        <f t="shared" si="206"/>
        <v>12</v>
      </c>
      <c r="Q2187" s="68">
        <f t="shared" si="207"/>
        <v>2026</v>
      </c>
      <c r="R2187" s="69">
        <f t="shared" si="208"/>
        <v>-193.34243055555271</v>
      </c>
      <c r="S2187" s="69">
        <f t="shared" si="209"/>
        <v>-186.41303240740672</v>
      </c>
      <c r="T2187" s="70" t="str">
        <f t="shared" si="204"/>
        <v>1-30 DAYS</v>
      </c>
      <c r="U2187" s="70" t="str">
        <f t="shared" si="204"/>
        <v>1-30 DAYS</v>
      </c>
    </row>
    <row r="2188" spans="1:21">
      <c r="A2188" s="63" t="str">
        <f>VLOOKUP(L2188,[1]Sheet1!$N:$P,3,0)</f>
        <v>M2 BULUA</v>
      </c>
      <c r="B2188" s="66">
        <v>46245.488854166673</v>
      </c>
      <c r="C2188" s="66">
        <v>46246.347754629627</v>
      </c>
      <c r="D2188" s="67" t="s">
        <v>538</v>
      </c>
      <c r="E2188" s="67" t="s">
        <v>539</v>
      </c>
      <c r="F2188" s="1">
        <v>1</v>
      </c>
      <c r="G2188" s="63" t="str">
        <f>VLOOKUP(D2188,[2]MINDANAO!$B:$C,2,0)</f>
        <v>YTX125</v>
      </c>
      <c r="H2188" s="67">
        <v>54426</v>
      </c>
      <c r="I2188" s="63" t="str">
        <f>VLOOKUP(L2188,'[3]NEW LEGEND 2026'!M:S,7,0)</f>
        <v>ULTIMATE</v>
      </c>
      <c r="J2188" s="67" t="s">
        <v>5246</v>
      </c>
      <c r="K2188" s="67" t="s">
        <v>5247</v>
      </c>
      <c r="L2188" s="67" t="s">
        <v>699</v>
      </c>
      <c r="M2188" s="63" t="str">
        <f>VLOOKUP(D2188,'[3]NEW LEGEND 2026'!G:I,3,0)</f>
        <v>YAMAHA</v>
      </c>
      <c r="N2188" s="63" t="str">
        <f>VLOOKUP(D2188,'[3]NEW LEGEND 2026'!G:J,4,0)</f>
        <v>BLUE</v>
      </c>
      <c r="O2188" s="68" t="str">
        <f t="shared" si="205"/>
        <v>AUG</v>
      </c>
      <c r="P2188" s="68">
        <f t="shared" si="206"/>
        <v>12</v>
      </c>
      <c r="Q2188" s="68">
        <f t="shared" si="207"/>
        <v>2026</v>
      </c>
      <c r="R2188" s="69">
        <f t="shared" si="208"/>
        <v>-193.34775462962716</v>
      </c>
      <c r="S2188" s="69">
        <f t="shared" si="209"/>
        <v>-192.48885416667326</v>
      </c>
      <c r="T2188" s="70" t="str">
        <f t="shared" si="204"/>
        <v>1-30 DAYS</v>
      </c>
      <c r="U2188" s="70" t="str">
        <f t="shared" si="204"/>
        <v>1-30 DAYS</v>
      </c>
    </row>
    <row r="2189" spans="1:21">
      <c r="A2189" s="63" t="str">
        <f>VLOOKUP(L2189,[1]Sheet1!$N:$P,3,0)</f>
        <v>M2 BULUA</v>
      </c>
      <c r="B2189" s="66">
        <v>46245.472060185188</v>
      </c>
      <c r="C2189" s="66">
        <v>46246.355324074073</v>
      </c>
      <c r="D2189" s="67" t="s">
        <v>1273</v>
      </c>
      <c r="E2189" s="67" t="s">
        <v>1274</v>
      </c>
      <c r="F2189" s="1">
        <v>1</v>
      </c>
      <c r="G2189" s="63" t="str">
        <f>VLOOKUP(D2189,[2]MINDANAO!$B:$C,2,0)</f>
        <v>BEAT FI PREM</v>
      </c>
      <c r="H2189" s="67">
        <v>72808</v>
      </c>
      <c r="I2189" s="63" t="str">
        <f>VLOOKUP(L2189,'[3]NEW LEGEND 2026'!M:S,7,0)</f>
        <v>ULTIMATE</v>
      </c>
      <c r="J2189" s="67" t="s">
        <v>5248</v>
      </c>
      <c r="K2189" s="67" t="s">
        <v>5249</v>
      </c>
      <c r="L2189" s="67" t="s">
        <v>699</v>
      </c>
      <c r="M2189" s="63" t="str">
        <f>VLOOKUP(D2189,'[3]NEW LEGEND 2026'!G:I,3,0)</f>
        <v>HONDA</v>
      </c>
      <c r="N2189" s="63" t="str">
        <f>VLOOKUP(D2189,'[3]NEW LEGEND 2026'!G:J,4,0)</f>
        <v>GRAY</v>
      </c>
      <c r="O2189" s="68" t="str">
        <f t="shared" si="205"/>
        <v>AUG</v>
      </c>
      <c r="P2189" s="68">
        <f t="shared" si="206"/>
        <v>12</v>
      </c>
      <c r="Q2189" s="68">
        <f t="shared" si="207"/>
        <v>2026</v>
      </c>
      <c r="R2189" s="69">
        <f t="shared" si="208"/>
        <v>-193.355324074073</v>
      </c>
      <c r="S2189" s="69">
        <f t="shared" si="209"/>
        <v>-192.47206018518773</v>
      </c>
      <c r="T2189" s="70" t="str">
        <f t="shared" si="204"/>
        <v>1-30 DAYS</v>
      </c>
      <c r="U2189" s="70" t="str">
        <f t="shared" si="204"/>
        <v>1-30 DAYS</v>
      </c>
    </row>
    <row r="2190" spans="1:21">
      <c r="A2190" s="63" t="str">
        <f>VLOOKUP(L2190,[1]Sheet1!$N:$P,3,0)</f>
        <v>M2 BULUA</v>
      </c>
      <c r="B2190" s="66">
        <v>46245.472071759257</v>
      </c>
      <c r="C2190" s="66">
        <v>46246.355324074073</v>
      </c>
      <c r="D2190" s="67" t="s">
        <v>538</v>
      </c>
      <c r="E2190" s="67" t="s">
        <v>539</v>
      </c>
      <c r="F2190" s="1">
        <v>1</v>
      </c>
      <c r="G2190" s="63" t="str">
        <f>VLOOKUP(D2190,[2]MINDANAO!$B:$C,2,0)</f>
        <v>YTX125</v>
      </c>
      <c r="H2190" s="67">
        <v>54426</v>
      </c>
      <c r="I2190" s="63" t="str">
        <f>VLOOKUP(L2190,'[3]NEW LEGEND 2026'!M:S,7,0)</f>
        <v>ULTIMATE</v>
      </c>
      <c r="J2190" s="67" t="s">
        <v>5250</v>
      </c>
      <c r="K2190" s="67" t="s">
        <v>5251</v>
      </c>
      <c r="L2190" s="67" t="s">
        <v>699</v>
      </c>
      <c r="M2190" s="63" t="str">
        <f>VLOOKUP(D2190,'[3]NEW LEGEND 2026'!G:I,3,0)</f>
        <v>YAMAHA</v>
      </c>
      <c r="N2190" s="63" t="str">
        <f>VLOOKUP(D2190,'[3]NEW LEGEND 2026'!G:J,4,0)</f>
        <v>BLUE</v>
      </c>
      <c r="O2190" s="68" t="str">
        <f t="shared" si="205"/>
        <v>AUG</v>
      </c>
      <c r="P2190" s="68">
        <f t="shared" si="206"/>
        <v>12</v>
      </c>
      <c r="Q2190" s="68">
        <f t="shared" si="207"/>
        <v>2026</v>
      </c>
      <c r="R2190" s="69">
        <f t="shared" si="208"/>
        <v>-193.355324074073</v>
      </c>
      <c r="S2190" s="69">
        <f t="shared" si="209"/>
        <v>-192.47207175925723</v>
      </c>
      <c r="T2190" s="70" t="str">
        <f t="shared" si="204"/>
        <v>1-30 DAYS</v>
      </c>
      <c r="U2190" s="70" t="str">
        <f t="shared" si="204"/>
        <v>1-30 DAYS</v>
      </c>
    </row>
    <row r="2191" spans="1:21">
      <c r="A2191" s="63" t="str">
        <f>VLOOKUP(L2191,[1]Sheet1!$N:$P,3,0)</f>
        <v>M1 TUPI</v>
      </c>
      <c r="B2191" s="66">
        <v>46227.428923611107</v>
      </c>
      <c r="C2191" s="66">
        <v>46246.405347222222</v>
      </c>
      <c r="D2191" s="67" t="s">
        <v>3834</v>
      </c>
      <c r="E2191" s="67" t="s">
        <v>3835</v>
      </c>
      <c r="F2191" s="1">
        <v>1</v>
      </c>
      <c r="G2191" s="63" t="str">
        <f>VLOOKUP(D2191,[2]MINDANAO!$B:$C,2,0)</f>
        <v>WIZARD</v>
      </c>
      <c r="H2191" s="67">
        <v>35116.07</v>
      </c>
      <c r="I2191" s="63" t="str">
        <f>VLOOKUP(L2191,'[3]NEW LEGEND 2026'!M:S,7,0)</f>
        <v>MUTI</v>
      </c>
      <c r="J2191" s="67" t="s">
        <v>5252</v>
      </c>
      <c r="K2191" s="67" t="s">
        <v>5253</v>
      </c>
      <c r="L2191" s="67" t="s">
        <v>426</v>
      </c>
      <c r="M2191" s="63" t="str">
        <f>VLOOKUP(D2191,'[3]NEW LEGEND 2026'!G:I,3,0)</f>
        <v>SKYGO</v>
      </c>
      <c r="N2191" s="63" t="str">
        <f>VLOOKUP(D2191,'[3]NEW LEGEND 2026'!G:J,4,0)</f>
        <v>BLACK</v>
      </c>
      <c r="O2191" s="68" t="str">
        <f t="shared" si="205"/>
        <v>AUG</v>
      </c>
      <c r="P2191" s="68">
        <f t="shared" si="206"/>
        <v>12</v>
      </c>
      <c r="Q2191" s="68">
        <f t="shared" si="207"/>
        <v>2026</v>
      </c>
      <c r="R2191" s="69">
        <f t="shared" si="208"/>
        <v>-193.40534722222219</v>
      </c>
      <c r="S2191" s="69">
        <f t="shared" si="209"/>
        <v>-174.42892361110717</v>
      </c>
      <c r="T2191" s="70" t="str">
        <f t="shared" si="204"/>
        <v>1-30 DAYS</v>
      </c>
      <c r="U2191" s="70" t="str">
        <f t="shared" si="204"/>
        <v>1-30 DAYS</v>
      </c>
    </row>
    <row r="2192" spans="1:21">
      <c r="A2192" s="63" t="str">
        <f>VLOOKUP(L2192,[1]Sheet1!$N:$P,3,0)</f>
        <v>M1 TUPI</v>
      </c>
      <c r="B2192" s="66">
        <v>46227.439479166656</v>
      </c>
      <c r="C2192" s="66">
        <v>46246.405347222222</v>
      </c>
      <c r="D2192" s="67" t="s">
        <v>3406</v>
      </c>
      <c r="E2192" s="67" t="s">
        <v>3407</v>
      </c>
      <c r="F2192" s="1">
        <v>1</v>
      </c>
      <c r="G2192" s="63" t="str">
        <f>VLOOKUP(D2192,[2]MINDANAO!$B:$C,2,0)</f>
        <v>WIZARD</v>
      </c>
      <c r="H2192" s="67">
        <v>35116.07</v>
      </c>
      <c r="I2192" s="63" t="str">
        <f>VLOOKUP(L2192,'[3]NEW LEGEND 2026'!M:S,7,0)</f>
        <v>MUTI</v>
      </c>
      <c r="J2192" s="67" t="s">
        <v>5254</v>
      </c>
      <c r="K2192" s="67" t="s">
        <v>5255</v>
      </c>
      <c r="L2192" s="67" t="s">
        <v>426</v>
      </c>
      <c r="M2192" s="63" t="str">
        <f>VLOOKUP(D2192,'[3]NEW LEGEND 2026'!G:I,3,0)</f>
        <v>SKYGO</v>
      </c>
      <c r="N2192" s="63" t="str">
        <f>VLOOKUP(D2192,'[3]NEW LEGEND 2026'!G:J,4,0)</f>
        <v>BLUE</v>
      </c>
      <c r="O2192" s="68" t="str">
        <f t="shared" si="205"/>
        <v>AUG</v>
      </c>
      <c r="P2192" s="68">
        <f t="shared" si="206"/>
        <v>12</v>
      </c>
      <c r="Q2192" s="68">
        <f t="shared" si="207"/>
        <v>2026</v>
      </c>
      <c r="R2192" s="69">
        <f t="shared" si="208"/>
        <v>-193.40534722222219</v>
      </c>
      <c r="S2192" s="69">
        <f t="shared" si="209"/>
        <v>-174.43947916665638</v>
      </c>
      <c r="T2192" s="70" t="str">
        <f t="shared" si="204"/>
        <v>1-30 DAYS</v>
      </c>
      <c r="U2192" s="70" t="str">
        <f t="shared" si="204"/>
        <v>1-30 DAYS</v>
      </c>
    </row>
    <row r="2193" spans="1:21">
      <c r="A2193" s="63" t="str">
        <f>VLOOKUP(L2193,[1]Sheet1!$N:$P,3,0)</f>
        <v>M1 TUPI</v>
      </c>
      <c r="B2193" s="66">
        <v>46227.44494212963</v>
      </c>
      <c r="C2193" s="66">
        <v>46246.405347222222</v>
      </c>
      <c r="D2193" s="67" t="s">
        <v>3834</v>
      </c>
      <c r="E2193" s="67" t="s">
        <v>3835</v>
      </c>
      <c r="F2193" s="1">
        <v>1</v>
      </c>
      <c r="G2193" s="63" t="str">
        <f>VLOOKUP(D2193,[2]MINDANAO!$B:$C,2,0)</f>
        <v>WIZARD</v>
      </c>
      <c r="H2193" s="67">
        <v>35116.07</v>
      </c>
      <c r="I2193" s="63" t="str">
        <f>VLOOKUP(L2193,'[3]NEW LEGEND 2026'!M:S,7,0)</f>
        <v>MUTI</v>
      </c>
      <c r="J2193" s="67" t="s">
        <v>5256</v>
      </c>
      <c r="K2193" s="67" t="s">
        <v>5257</v>
      </c>
      <c r="L2193" s="67" t="s">
        <v>426</v>
      </c>
      <c r="M2193" s="63" t="str">
        <f>VLOOKUP(D2193,'[3]NEW LEGEND 2026'!G:I,3,0)</f>
        <v>SKYGO</v>
      </c>
      <c r="N2193" s="63" t="str">
        <f>VLOOKUP(D2193,'[3]NEW LEGEND 2026'!G:J,4,0)</f>
        <v>BLACK</v>
      </c>
      <c r="O2193" s="68" t="str">
        <f t="shared" si="205"/>
        <v>AUG</v>
      </c>
      <c r="P2193" s="68">
        <f t="shared" si="206"/>
        <v>12</v>
      </c>
      <c r="Q2193" s="68">
        <f t="shared" si="207"/>
        <v>2026</v>
      </c>
      <c r="R2193" s="69">
        <f t="shared" si="208"/>
        <v>-193.40534722222219</v>
      </c>
      <c r="S2193" s="69">
        <f t="shared" si="209"/>
        <v>-174.44494212963036</v>
      </c>
      <c r="T2193" s="70" t="str">
        <f t="shared" si="204"/>
        <v>1-30 DAYS</v>
      </c>
      <c r="U2193" s="70" t="str">
        <f t="shared" si="204"/>
        <v>1-30 DAYS</v>
      </c>
    </row>
    <row r="2194" spans="1:21">
      <c r="A2194" s="63" t="str">
        <f>VLOOKUP(L2194,[1]Sheet1!$N:$P,3,0)</f>
        <v>M1 TUPI</v>
      </c>
      <c r="B2194" s="66">
        <v>46227.439479166656</v>
      </c>
      <c r="C2194" s="66">
        <v>46246.405347222222</v>
      </c>
      <c r="D2194" s="67" t="s">
        <v>3406</v>
      </c>
      <c r="E2194" s="67" t="s">
        <v>3407</v>
      </c>
      <c r="F2194" s="1">
        <v>1</v>
      </c>
      <c r="G2194" s="63" t="str">
        <f>VLOOKUP(D2194,[2]MINDANAO!$B:$C,2,0)</f>
        <v>WIZARD</v>
      </c>
      <c r="H2194" s="67">
        <v>35116.07</v>
      </c>
      <c r="I2194" s="63" t="str">
        <f>VLOOKUP(L2194,'[3]NEW LEGEND 2026'!M:S,7,0)</f>
        <v>MUTI</v>
      </c>
      <c r="J2194" s="67" t="s">
        <v>5258</v>
      </c>
      <c r="K2194" s="67" t="s">
        <v>5259</v>
      </c>
      <c r="L2194" s="67" t="s">
        <v>426</v>
      </c>
      <c r="M2194" s="63" t="str">
        <f>VLOOKUP(D2194,'[3]NEW LEGEND 2026'!G:I,3,0)</f>
        <v>SKYGO</v>
      </c>
      <c r="N2194" s="63" t="str">
        <f>VLOOKUP(D2194,'[3]NEW LEGEND 2026'!G:J,4,0)</f>
        <v>BLUE</v>
      </c>
      <c r="O2194" s="68" t="str">
        <f t="shared" si="205"/>
        <v>AUG</v>
      </c>
      <c r="P2194" s="68">
        <f t="shared" si="206"/>
        <v>12</v>
      </c>
      <c r="Q2194" s="68">
        <f t="shared" si="207"/>
        <v>2026</v>
      </c>
      <c r="R2194" s="69">
        <f t="shared" si="208"/>
        <v>-193.40534722222219</v>
      </c>
      <c r="S2194" s="69">
        <f t="shared" si="209"/>
        <v>-174.43947916665638</v>
      </c>
      <c r="T2194" s="70" t="str">
        <f t="shared" ref="T2194:U2257" si="210">IF(R2194&lt;=30,"1-30 DAYS",IF(R2194&lt;=60,"31-60 DAYS",IF(R2194&lt;=90,"61-90 DAYS","91 DAYS UP")))</f>
        <v>1-30 DAYS</v>
      </c>
      <c r="U2194" s="70" t="str">
        <f t="shared" si="210"/>
        <v>1-30 DAYS</v>
      </c>
    </row>
    <row r="2195" spans="1:21">
      <c r="A2195" s="63" t="str">
        <f>VLOOKUP(L2195,[1]Sheet1!$N:$P,3,0)</f>
        <v>M1 TUPI</v>
      </c>
      <c r="B2195" s="66">
        <v>46227.428923611107</v>
      </c>
      <c r="C2195" s="66">
        <v>46246.405347222222</v>
      </c>
      <c r="D2195" s="67" t="s">
        <v>700</v>
      </c>
      <c r="E2195" s="67" t="s">
        <v>701</v>
      </c>
      <c r="F2195" s="1">
        <v>1</v>
      </c>
      <c r="G2195" s="63" t="str">
        <f>VLOOKUP(D2195,[2]MINDANAO!$B:$C,2,0)</f>
        <v>WIZARD</v>
      </c>
      <c r="H2195" s="67">
        <v>35116.07</v>
      </c>
      <c r="I2195" s="63" t="str">
        <f>VLOOKUP(L2195,'[3]NEW LEGEND 2026'!M:S,7,0)</f>
        <v>MUTI</v>
      </c>
      <c r="J2195" s="67" t="s">
        <v>5260</v>
      </c>
      <c r="K2195" s="67" t="s">
        <v>5261</v>
      </c>
      <c r="L2195" s="67" t="s">
        <v>426</v>
      </c>
      <c r="M2195" s="63" t="str">
        <f>VLOOKUP(D2195,'[3]NEW LEGEND 2026'!G:I,3,0)</f>
        <v>SKYGO</v>
      </c>
      <c r="N2195" s="63" t="str">
        <f>VLOOKUP(D2195,'[3]NEW LEGEND 2026'!G:J,4,0)</f>
        <v>RED</v>
      </c>
      <c r="O2195" s="68" t="str">
        <f t="shared" si="205"/>
        <v>AUG</v>
      </c>
      <c r="P2195" s="68">
        <f t="shared" si="206"/>
        <v>12</v>
      </c>
      <c r="Q2195" s="68">
        <f t="shared" si="207"/>
        <v>2026</v>
      </c>
      <c r="R2195" s="69">
        <f t="shared" si="208"/>
        <v>-193.40534722222219</v>
      </c>
      <c r="S2195" s="69">
        <f t="shared" si="209"/>
        <v>-174.42892361110717</v>
      </c>
      <c r="T2195" s="70" t="str">
        <f t="shared" si="210"/>
        <v>1-30 DAYS</v>
      </c>
      <c r="U2195" s="70" t="str">
        <f t="shared" si="210"/>
        <v>1-30 DAYS</v>
      </c>
    </row>
    <row r="2196" spans="1:21">
      <c r="A2196" s="63" t="str">
        <f>VLOOKUP(L2196,[1]Sheet1!$N:$P,3,0)</f>
        <v>M1 TUPI</v>
      </c>
      <c r="B2196" s="66">
        <v>46239.397673611107</v>
      </c>
      <c r="C2196" s="66">
        <v>46246.413854166669</v>
      </c>
      <c r="D2196" s="67" t="s">
        <v>2674</v>
      </c>
      <c r="E2196" s="67" t="s">
        <v>2675</v>
      </c>
      <c r="F2196" s="1">
        <v>1</v>
      </c>
      <c r="G2196" s="63" t="str">
        <f>VLOOKUP(D2196,[2]MINDANAO!$B:$C,2,0)</f>
        <v>CLICK125 FI SE</v>
      </c>
      <c r="H2196" s="67">
        <v>85394</v>
      </c>
      <c r="I2196" s="63" t="str">
        <f>VLOOKUP(L2196,'[3]NEW LEGEND 2026'!M:S,7,0)</f>
        <v>MUTI</v>
      </c>
      <c r="J2196" s="67" t="s">
        <v>5262</v>
      </c>
      <c r="K2196" s="67" t="s">
        <v>5263</v>
      </c>
      <c r="L2196" s="67" t="s">
        <v>426</v>
      </c>
      <c r="M2196" s="63" t="str">
        <f>VLOOKUP(D2196,'[3]NEW LEGEND 2026'!G:I,3,0)</f>
        <v>HONDA</v>
      </c>
      <c r="N2196" s="63" t="str">
        <f>VLOOKUP(D2196,'[3]NEW LEGEND 2026'!G:J,4,0)</f>
        <v>BROWN</v>
      </c>
      <c r="O2196" s="68" t="str">
        <f t="shared" si="205"/>
        <v>AUG</v>
      </c>
      <c r="P2196" s="68">
        <f t="shared" si="206"/>
        <v>12</v>
      </c>
      <c r="Q2196" s="68">
        <f t="shared" si="207"/>
        <v>2026</v>
      </c>
      <c r="R2196" s="69">
        <f t="shared" si="208"/>
        <v>-193.4138541666689</v>
      </c>
      <c r="S2196" s="69">
        <f t="shared" si="209"/>
        <v>-186.39767361110717</v>
      </c>
      <c r="T2196" s="70" t="str">
        <f t="shared" si="210"/>
        <v>1-30 DAYS</v>
      </c>
      <c r="U2196" s="70" t="str">
        <f t="shared" si="210"/>
        <v>1-30 DAYS</v>
      </c>
    </row>
    <row r="2197" spans="1:21">
      <c r="A2197" s="63" t="str">
        <f>VLOOKUP(L2197,[1]Sheet1!$N:$P,3,0)</f>
        <v>M1 MARBEL</v>
      </c>
      <c r="B2197" s="66">
        <v>46246.397581018522</v>
      </c>
      <c r="C2197" s="66">
        <v>46246.422905092593</v>
      </c>
      <c r="D2197" s="67" t="s">
        <v>966</v>
      </c>
      <c r="E2197" s="67" t="s">
        <v>967</v>
      </c>
      <c r="F2197" s="1">
        <v>1</v>
      </c>
      <c r="G2197" s="63" t="str">
        <f>VLOOKUP(D2197,[2]MINDANAO!$B:$C,2,0)</f>
        <v>TMX150 SUPREMO</v>
      </c>
      <c r="H2197" s="67">
        <v>76598</v>
      </c>
      <c r="I2197" s="63" t="str">
        <f>VLOOKUP(L2197,'[3]NEW LEGEND 2026'!M:S,7,0)</f>
        <v>MUTI</v>
      </c>
      <c r="J2197" s="67" t="s">
        <v>5264</v>
      </c>
      <c r="K2197" s="67" t="s">
        <v>5265</v>
      </c>
      <c r="L2197" s="67" t="s">
        <v>473</v>
      </c>
      <c r="M2197" s="63" t="str">
        <f>VLOOKUP(D2197,'[3]NEW LEGEND 2026'!G:I,3,0)</f>
        <v>HONDA</v>
      </c>
      <c r="N2197" s="63" t="str">
        <f>VLOOKUP(D2197,'[3]NEW LEGEND 2026'!G:J,4,0)</f>
        <v>RED</v>
      </c>
      <c r="O2197" s="68" t="str">
        <f t="shared" si="205"/>
        <v>AUG</v>
      </c>
      <c r="P2197" s="68">
        <f t="shared" si="206"/>
        <v>12</v>
      </c>
      <c r="Q2197" s="68">
        <f t="shared" si="207"/>
        <v>2026</v>
      </c>
      <c r="R2197" s="69">
        <f t="shared" si="208"/>
        <v>-193.42290509259328</v>
      </c>
      <c r="S2197" s="69">
        <f t="shared" si="209"/>
        <v>-193.39758101852203</v>
      </c>
      <c r="T2197" s="70" t="str">
        <f t="shared" si="210"/>
        <v>1-30 DAYS</v>
      </c>
      <c r="U2197" s="70" t="str">
        <f t="shared" si="210"/>
        <v>1-30 DAYS</v>
      </c>
    </row>
    <row r="2198" spans="1:21">
      <c r="A2198" s="63" t="str">
        <f>VLOOKUP(L2198,[1]Sheet1!$N:$P,3,0)</f>
        <v>M1 MARBEL</v>
      </c>
      <c r="B2198" s="66">
        <v>46246.397581018522</v>
      </c>
      <c r="C2198" s="66">
        <v>46246.422905092593</v>
      </c>
      <c r="D2198" s="67" t="s">
        <v>893</v>
      </c>
      <c r="E2198" s="67" t="s">
        <v>894</v>
      </c>
      <c r="F2198" s="1">
        <v>1</v>
      </c>
      <c r="G2198" s="63" t="str">
        <f>VLOOKUP(D2198,[2]MINDANAO!$B:$C,2,0)</f>
        <v>XRM DUAL SPORTS FI(DS)</v>
      </c>
      <c r="H2198" s="67">
        <v>70158</v>
      </c>
      <c r="I2198" s="63" t="str">
        <f>VLOOKUP(L2198,'[3]NEW LEGEND 2026'!M:S,7,0)</f>
        <v>MUTI</v>
      </c>
      <c r="J2198" s="67" t="s">
        <v>5266</v>
      </c>
      <c r="K2198" s="67" t="s">
        <v>5267</v>
      </c>
      <c r="L2198" s="67" t="s">
        <v>473</v>
      </c>
      <c r="M2198" s="63" t="str">
        <f>VLOOKUP(D2198,'[3]NEW LEGEND 2026'!G:I,3,0)</f>
        <v>HONDA</v>
      </c>
      <c r="N2198" s="63" t="str">
        <f>VLOOKUP(D2198,'[3]NEW LEGEND 2026'!G:J,4,0)</f>
        <v>RED/BLACK</v>
      </c>
      <c r="O2198" s="68" t="str">
        <f t="shared" si="205"/>
        <v>AUG</v>
      </c>
      <c r="P2198" s="68">
        <f t="shared" si="206"/>
        <v>12</v>
      </c>
      <c r="Q2198" s="68">
        <f t="shared" si="207"/>
        <v>2026</v>
      </c>
      <c r="R2198" s="69">
        <f t="shared" si="208"/>
        <v>-193.42290509259328</v>
      </c>
      <c r="S2198" s="69">
        <f t="shared" si="209"/>
        <v>-193.39758101852203</v>
      </c>
      <c r="T2198" s="70" t="str">
        <f t="shared" si="210"/>
        <v>1-30 DAYS</v>
      </c>
      <c r="U2198" s="70" t="str">
        <f t="shared" si="210"/>
        <v>1-30 DAYS</v>
      </c>
    </row>
    <row r="2199" spans="1:21">
      <c r="A2199" s="63" t="str">
        <f>VLOOKUP(L2199,[1]Sheet1!$N:$P,3,0)</f>
        <v>M1 BANGA</v>
      </c>
      <c r="B2199" s="66">
        <v>46245.664918981478</v>
      </c>
      <c r="C2199" s="66">
        <v>46246.569236111107</v>
      </c>
      <c r="D2199" s="67" t="s">
        <v>2075</v>
      </c>
      <c r="E2199" s="67" t="s">
        <v>2076</v>
      </c>
      <c r="F2199" s="1">
        <v>1</v>
      </c>
      <c r="G2199" s="63" t="str">
        <f>VLOOKUP(D2199,[2]MINDANAO!$B:$C,2,0)</f>
        <v>CLICK160 FI</v>
      </c>
      <c r="H2199" s="67">
        <v>104990</v>
      </c>
      <c r="I2199" s="63" t="str">
        <f>VLOOKUP(L2199,'[3]NEW LEGEND 2026'!M:S,7,0)</f>
        <v>MUTI</v>
      </c>
      <c r="J2199" s="67" t="s">
        <v>5268</v>
      </c>
      <c r="K2199" s="67" t="s">
        <v>5269</v>
      </c>
      <c r="L2199" s="67" t="s">
        <v>394</v>
      </c>
      <c r="M2199" s="63" t="str">
        <f>VLOOKUP(D2199,'[3]NEW LEGEND 2026'!G:I,3,0)</f>
        <v>HONDA</v>
      </c>
      <c r="N2199" s="63" t="str">
        <f>VLOOKUP(D2199,'[3]NEW LEGEND 2026'!G:J,4,0)</f>
        <v>WHITE</v>
      </c>
      <c r="O2199" s="68" t="str">
        <f t="shared" si="205"/>
        <v>AUG</v>
      </c>
      <c r="P2199" s="68">
        <f t="shared" si="206"/>
        <v>12</v>
      </c>
      <c r="Q2199" s="68">
        <f t="shared" si="207"/>
        <v>2026</v>
      </c>
      <c r="R2199" s="69">
        <f t="shared" si="208"/>
        <v>-193.56923611110687</v>
      </c>
      <c r="S2199" s="69">
        <f t="shared" si="209"/>
        <v>-192.66491898147797</v>
      </c>
      <c r="T2199" s="70" t="str">
        <f t="shared" si="210"/>
        <v>1-30 DAYS</v>
      </c>
      <c r="U2199" s="70" t="str">
        <f t="shared" si="210"/>
        <v>1-30 DAYS</v>
      </c>
    </row>
    <row r="2200" spans="1:21">
      <c r="A2200" s="63" t="str">
        <f>VLOOKUP(L2200,[1]Sheet1!$N:$P,3,0)</f>
        <v>M1 HONDA ISULAN</v>
      </c>
      <c r="B2200" s="66">
        <v>46242.467615740738</v>
      </c>
      <c r="C2200" s="66">
        <v>46246.620451388888</v>
      </c>
      <c r="D2200" s="67" t="s">
        <v>966</v>
      </c>
      <c r="E2200" s="67" t="s">
        <v>967</v>
      </c>
      <c r="F2200" s="1">
        <v>1</v>
      </c>
      <c r="G2200" s="63" t="str">
        <f>VLOOKUP(D2200,[2]MINDANAO!$B:$C,2,0)</f>
        <v>TMX150 SUPREMO</v>
      </c>
      <c r="H2200" s="67">
        <v>76598</v>
      </c>
      <c r="I2200" s="63" t="str">
        <f>VLOOKUP(L2200,'[3]NEW LEGEND 2026'!M:S,7,0)</f>
        <v>HONDA</v>
      </c>
      <c r="J2200" s="67" t="s">
        <v>5270</v>
      </c>
      <c r="K2200" s="67" t="s">
        <v>5271</v>
      </c>
      <c r="L2200" s="67" t="s">
        <v>406</v>
      </c>
      <c r="M2200" s="63" t="str">
        <f>VLOOKUP(D2200,'[3]NEW LEGEND 2026'!G:I,3,0)</f>
        <v>HONDA</v>
      </c>
      <c r="N2200" s="63" t="str">
        <f>VLOOKUP(D2200,'[3]NEW LEGEND 2026'!G:J,4,0)</f>
        <v>RED</v>
      </c>
      <c r="O2200" s="68" t="str">
        <f t="shared" si="205"/>
        <v>AUG</v>
      </c>
      <c r="P2200" s="68">
        <f t="shared" si="206"/>
        <v>12</v>
      </c>
      <c r="Q2200" s="68">
        <f t="shared" si="207"/>
        <v>2026</v>
      </c>
      <c r="R2200" s="69">
        <f t="shared" si="208"/>
        <v>-193.62045138888789</v>
      </c>
      <c r="S2200" s="69">
        <f t="shared" si="209"/>
        <v>-189.46761574073753</v>
      </c>
      <c r="T2200" s="70" t="str">
        <f t="shared" si="210"/>
        <v>1-30 DAYS</v>
      </c>
      <c r="U2200" s="70" t="str">
        <f t="shared" si="210"/>
        <v>1-30 DAYS</v>
      </c>
    </row>
    <row r="2201" spans="1:21">
      <c r="A2201" s="63" t="str">
        <f>VLOOKUP(L2201,[1]Sheet1!$N:$P,3,0)</f>
        <v>M1 HONDA ISULAN</v>
      </c>
      <c r="B2201" s="66">
        <v>46242.467615740738</v>
      </c>
      <c r="C2201" s="66">
        <v>46246.620451388888</v>
      </c>
      <c r="D2201" s="67" t="s">
        <v>966</v>
      </c>
      <c r="E2201" s="67" t="s">
        <v>967</v>
      </c>
      <c r="F2201" s="1">
        <v>1</v>
      </c>
      <c r="G2201" s="63" t="str">
        <f>VLOOKUP(D2201,[2]MINDANAO!$B:$C,2,0)</f>
        <v>TMX150 SUPREMO</v>
      </c>
      <c r="H2201" s="67">
        <v>76598</v>
      </c>
      <c r="I2201" s="63" t="str">
        <f>VLOOKUP(L2201,'[3]NEW LEGEND 2026'!M:S,7,0)</f>
        <v>HONDA</v>
      </c>
      <c r="J2201" s="67" t="s">
        <v>5272</v>
      </c>
      <c r="K2201" s="67" t="s">
        <v>5273</v>
      </c>
      <c r="L2201" s="67" t="s">
        <v>406</v>
      </c>
      <c r="M2201" s="63" t="str">
        <f>VLOOKUP(D2201,'[3]NEW LEGEND 2026'!G:I,3,0)</f>
        <v>HONDA</v>
      </c>
      <c r="N2201" s="63" t="str">
        <f>VLOOKUP(D2201,'[3]NEW LEGEND 2026'!G:J,4,0)</f>
        <v>RED</v>
      </c>
      <c r="O2201" s="68" t="str">
        <f t="shared" si="205"/>
        <v>AUG</v>
      </c>
      <c r="P2201" s="68">
        <f t="shared" si="206"/>
        <v>12</v>
      </c>
      <c r="Q2201" s="68">
        <f t="shared" si="207"/>
        <v>2026</v>
      </c>
      <c r="R2201" s="69">
        <f t="shared" si="208"/>
        <v>-193.62045138888789</v>
      </c>
      <c r="S2201" s="69">
        <f t="shared" si="209"/>
        <v>-189.46761574073753</v>
      </c>
      <c r="T2201" s="70" t="str">
        <f t="shared" si="210"/>
        <v>1-30 DAYS</v>
      </c>
      <c r="U2201" s="70" t="str">
        <f t="shared" si="210"/>
        <v>1-30 DAYS</v>
      </c>
    </row>
    <row r="2202" spans="1:21">
      <c r="A2202" s="63" t="str">
        <f>VLOOKUP(L2202,[1]Sheet1!$N:$P,3,0)</f>
        <v>M1 HONDA ISULAN</v>
      </c>
      <c r="B2202" s="66">
        <v>46242.467615740738</v>
      </c>
      <c r="C2202" s="66">
        <v>46246.620451388888</v>
      </c>
      <c r="D2202" s="67" t="s">
        <v>966</v>
      </c>
      <c r="E2202" s="67" t="s">
        <v>967</v>
      </c>
      <c r="F2202" s="1">
        <v>1</v>
      </c>
      <c r="G2202" s="63" t="str">
        <f>VLOOKUP(D2202,[2]MINDANAO!$B:$C,2,0)</f>
        <v>TMX150 SUPREMO</v>
      </c>
      <c r="H2202" s="67">
        <v>76598</v>
      </c>
      <c r="I2202" s="63" t="str">
        <f>VLOOKUP(L2202,'[3]NEW LEGEND 2026'!M:S,7,0)</f>
        <v>HONDA</v>
      </c>
      <c r="J2202" s="67" t="s">
        <v>5274</v>
      </c>
      <c r="K2202" s="67" t="s">
        <v>5275</v>
      </c>
      <c r="L2202" s="67" t="s">
        <v>406</v>
      </c>
      <c r="M2202" s="63" t="str">
        <f>VLOOKUP(D2202,'[3]NEW LEGEND 2026'!G:I,3,0)</f>
        <v>HONDA</v>
      </c>
      <c r="N2202" s="63" t="str">
        <f>VLOOKUP(D2202,'[3]NEW LEGEND 2026'!G:J,4,0)</f>
        <v>RED</v>
      </c>
      <c r="O2202" s="68" t="str">
        <f t="shared" si="205"/>
        <v>AUG</v>
      </c>
      <c r="P2202" s="68">
        <f t="shared" si="206"/>
        <v>12</v>
      </c>
      <c r="Q2202" s="68">
        <f t="shared" si="207"/>
        <v>2026</v>
      </c>
      <c r="R2202" s="69">
        <f t="shared" si="208"/>
        <v>-193.62045138888789</v>
      </c>
      <c r="S2202" s="69">
        <f t="shared" si="209"/>
        <v>-189.46761574073753</v>
      </c>
      <c r="T2202" s="70" t="str">
        <f t="shared" si="210"/>
        <v>1-30 DAYS</v>
      </c>
      <c r="U2202" s="70" t="str">
        <f t="shared" si="210"/>
        <v>1-30 DAYS</v>
      </c>
    </row>
    <row r="2203" spans="1:21">
      <c r="A2203" s="63" t="str">
        <f>VLOOKUP(L2203,[1]Sheet1!$N:$P,3,0)</f>
        <v>M1 HONDA ISULAN</v>
      </c>
      <c r="B2203" s="66">
        <v>46242.467615740738</v>
      </c>
      <c r="C2203" s="66">
        <v>46246.620451388888</v>
      </c>
      <c r="D2203" s="67" t="s">
        <v>966</v>
      </c>
      <c r="E2203" s="67" t="s">
        <v>967</v>
      </c>
      <c r="F2203" s="1">
        <v>1</v>
      </c>
      <c r="G2203" s="63" t="str">
        <f>VLOOKUP(D2203,[2]MINDANAO!$B:$C,2,0)</f>
        <v>TMX150 SUPREMO</v>
      </c>
      <c r="H2203" s="67">
        <v>76598</v>
      </c>
      <c r="I2203" s="63" t="str">
        <f>VLOOKUP(L2203,'[3]NEW LEGEND 2026'!M:S,7,0)</f>
        <v>HONDA</v>
      </c>
      <c r="J2203" s="67" t="s">
        <v>5276</v>
      </c>
      <c r="K2203" s="67" t="s">
        <v>5277</v>
      </c>
      <c r="L2203" s="67" t="s">
        <v>406</v>
      </c>
      <c r="M2203" s="63" t="str">
        <f>VLOOKUP(D2203,'[3]NEW LEGEND 2026'!G:I,3,0)</f>
        <v>HONDA</v>
      </c>
      <c r="N2203" s="63" t="str">
        <f>VLOOKUP(D2203,'[3]NEW LEGEND 2026'!G:J,4,0)</f>
        <v>RED</v>
      </c>
      <c r="O2203" s="68" t="str">
        <f t="shared" si="205"/>
        <v>AUG</v>
      </c>
      <c r="P2203" s="68">
        <f t="shared" si="206"/>
        <v>12</v>
      </c>
      <c r="Q2203" s="68">
        <f t="shared" si="207"/>
        <v>2026</v>
      </c>
      <c r="R2203" s="69">
        <f t="shared" si="208"/>
        <v>-193.62045138888789</v>
      </c>
      <c r="S2203" s="69">
        <f t="shared" si="209"/>
        <v>-189.46761574073753</v>
      </c>
      <c r="T2203" s="70" t="str">
        <f t="shared" si="210"/>
        <v>1-30 DAYS</v>
      </c>
      <c r="U2203" s="70" t="str">
        <f t="shared" si="210"/>
        <v>1-30 DAYS</v>
      </c>
    </row>
    <row r="2204" spans="1:21">
      <c r="A2204" s="63" t="str">
        <f>VLOOKUP(L2204,[1]Sheet1!$N:$P,3,0)</f>
        <v>M1 HONDA ISULAN</v>
      </c>
      <c r="B2204" s="66">
        <v>46241.549942129634</v>
      </c>
      <c r="C2204" s="66">
        <v>46246.620451388888</v>
      </c>
      <c r="D2204" s="67" t="s">
        <v>4979</v>
      </c>
      <c r="E2204" s="67" t="s">
        <v>4980</v>
      </c>
      <c r="F2204" s="1">
        <v>1</v>
      </c>
      <c r="G2204" s="63" t="str">
        <f>VLOOKUP(D2204,[2]MINDANAO!$B:$C,2,0)</f>
        <v>PCX160 ROADSYNC</v>
      </c>
      <c r="H2204" s="67">
        <v>147230</v>
      </c>
      <c r="I2204" s="63" t="str">
        <f>VLOOKUP(L2204,'[3]NEW LEGEND 2026'!M:S,7,0)</f>
        <v>HONDA</v>
      </c>
      <c r="J2204" s="67" t="s">
        <v>5278</v>
      </c>
      <c r="K2204" s="67" t="s">
        <v>5279</v>
      </c>
      <c r="L2204" s="67" t="s">
        <v>406</v>
      </c>
      <c r="M2204" s="63" t="str">
        <f>VLOOKUP(D2204,'[3]NEW LEGEND 2026'!G:I,3,0)</f>
        <v>HONDA</v>
      </c>
      <c r="N2204" s="63" t="str">
        <f>VLOOKUP(D2204,'[3]NEW LEGEND 2026'!G:J,4,0)</f>
        <v>RED</v>
      </c>
      <c r="O2204" s="68" t="str">
        <f t="shared" si="205"/>
        <v>AUG</v>
      </c>
      <c r="P2204" s="68">
        <f t="shared" si="206"/>
        <v>12</v>
      </c>
      <c r="Q2204" s="68">
        <f t="shared" si="207"/>
        <v>2026</v>
      </c>
      <c r="R2204" s="69">
        <f t="shared" si="208"/>
        <v>-193.62045138888789</v>
      </c>
      <c r="S2204" s="69">
        <f t="shared" si="209"/>
        <v>-188.54994212963356</v>
      </c>
      <c r="T2204" s="70" t="str">
        <f t="shared" si="210"/>
        <v>1-30 DAYS</v>
      </c>
      <c r="U2204" s="70" t="str">
        <f t="shared" si="210"/>
        <v>1-30 DAYS</v>
      </c>
    </row>
    <row r="2205" spans="1:21">
      <c r="A2205" s="63" t="str">
        <f>VLOOKUP(L2205,[1]Sheet1!$N:$P,3,0)</f>
        <v>M1 HONDA ISULAN</v>
      </c>
      <c r="B2205" s="66">
        <v>46221.545428240737</v>
      </c>
      <c r="C2205" s="66">
        <v>46246.620451388888</v>
      </c>
      <c r="D2205" s="67" t="s">
        <v>1167</v>
      </c>
      <c r="E2205" s="67" t="s">
        <v>1168</v>
      </c>
      <c r="F2205" s="1">
        <v>1</v>
      </c>
      <c r="G2205" s="63" t="str">
        <f>VLOOKUP(D2205,[2]MINDANAO!$B:$C,2,0)</f>
        <v>XR150</v>
      </c>
      <c r="H2205" s="67">
        <v>94078</v>
      </c>
      <c r="I2205" s="63" t="str">
        <f>VLOOKUP(L2205,'[3]NEW LEGEND 2026'!M:S,7,0)</f>
        <v>HONDA</v>
      </c>
      <c r="J2205" s="67" t="s">
        <v>5280</v>
      </c>
      <c r="K2205" s="67" t="s">
        <v>5281</v>
      </c>
      <c r="L2205" s="67" t="s">
        <v>406</v>
      </c>
      <c r="M2205" s="63" t="str">
        <f>VLOOKUP(D2205,'[3]NEW LEGEND 2026'!G:I,3,0)</f>
        <v>HONDA</v>
      </c>
      <c r="N2205" s="63" t="str">
        <f>VLOOKUP(D2205,'[3]NEW LEGEND 2026'!G:J,4,0)</f>
        <v>BLACK</v>
      </c>
      <c r="O2205" s="68" t="str">
        <f t="shared" si="205"/>
        <v>AUG</v>
      </c>
      <c r="P2205" s="68">
        <f t="shared" si="206"/>
        <v>12</v>
      </c>
      <c r="Q2205" s="68">
        <f t="shared" si="207"/>
        <v>2026</v>
      </c>
      <c r="R2205" s="69">
        <f t="shared" si="208"/>
        <v>-193.62045138888789</v>
      </c>
      <c r="S2205" s="69">
        <f t="shared" si="209"/>
        <v>-168.54542824073724</v>
      </c>
      <c r="T2205" s="70" t="str">
        <f t="shared" si="210"/>
        <v>1-30 DAYS</v>
      </c>
      <c r="U2205" s="70" t="str">
        <f t="shared" si="210"/>
        <v>1-30 DAYS</v>
      </c>
    </row>
    <row r="2206" spans="1:21">
      <c r="A2206" s="63" t="str">
        <f>VLOOKUP(L2206,[1]Sheet1!$N:$P,3,0)</f>
        <v>M1 MARBEL</v>
      </c>
      <c r="B2206" s="66">
        <v>46237.551851851851</v>
      </c>
      <c r="C2206" s="66">
        <v>46246.669710648152</v>
      </c>
      <c r="D2206" s="67" t="s">
        <v>1894</v>
      </c>
      <c r="E2206" s="67" t="s">
        <v>1895</v>
      </c>
      <c r="F2206" s="1">
        <v>1</v>
      </c>
      <c r="G2206" s="63" t="str">
        <f>VLOOKUP(D2206,[2]MINDANAO!$B:$C,2,0)</f>
        <v>RAIDER150 FI BLADE</v>
      </c>
      <c r="H2206" s="67">
        <v>110446.43</v>
      </c>
      <c r="I2206" s="63" t="str">
        <f>VLOOKUP(L2206,'[3]NEW LEGEND 2026'!M:S,7,0)</f>
        <v>MUTI</v>
      </c>
      <c r="J2206" s="67" t="s">
        <v>5282</v>
      </c>
      <c r="K2206" s="67" t="s">
        <v>5283</v>
      </c>
      <c r="L2206" s="67" t="s">
        <v>473</v>
      </c>
      <c r="M2206" s="63" t="str">
        <f>VLOOKUP(D2206,'[3]NEW LEGEND 2026'!G:I,3,0)</f>
        <v>SUZUKI</v>
      </c>
      <c r="N2206" s="63" t="str">
        <f>VLOOKUP(D2206,'[3]NEW LEGEND 2026'!G:J,4,0)</f>
        <v>RED/BLACK</v>
      </c>
      <c r="O2206" s="68" t="str">
        <f t="shared" si="205"/>
        <v>AUG</v>
      </c>
      <c r="P2206" s="68">
        <f t="shared" si="206"/>
        <v>12</v>
      </c>
      <c r="Q2206" s="68">
        <f t="shared" si="207"/>
        <v>2026</v>
      </c>
      <c r="R2206" s="69">
        <f t="shared" si="208"/>
        <v>-193.66971064815152</v>
      </c>
      <c r="S2206" s="69">
        <f t="shared" si="209"/>
        <v>-184.5518518518511</v>
      </c>
      <c r="T2206" s="70" t="str">
        <f t="shared" si="210"/>
        <v>1-30 DAYS</v>
      </c>
      <c r="U2206" s="70" t="str">
        <f t="shared" si="210"/>
        <v>1-30 DAYS</v>
      </c>
    </row>
    <row r="2207" spans="1:21">
      <c r="A2207" s="63" t="str">
        <f>VLOOKUP(L2207,[1]Sheet1!$N:$P,3,0)</f>
        <v>M2 PROSPERIDAD</v>
      </c>
      <c r="B2207" s="66">
        <v>46246.700324074067</v>
      </c>
      <c r="C2207" s="66">
        <v>46246.700324074067</v>
      </c>
      <c r="D2207" s="67" t="s">
        <v>2946</v>
      </c>
      <c r="E2207" s="67" t="s">
        <v>2947</v>
      </c>
      <c r="F2207" s="1">
        <v>1</v>
      </c>
      <c r="G2207" s="63" t="str">
        <f>VLOOKUP(D2207,[2]MINDANAO!$B:$C,2,0)</f>
        <v>BAJAJ RE 4S FI</v>
      </c>
      <c r="H2207" s="67">
        <v>187000</v>
      </c>
      <c r="I2207" s="63" t="str">
        <f>VLOOKUP(L2207,'[3]NEW LEGEND 2026'!M:S,7,0)</f>
        <v>ULTIMATE</v>
      </c>
      <c r="J2207" s="67" t="s">
        <v>5284</v>
      </c>
      <c r="K2207" s="67" t="s">
        <v>5285</v>
      </c>
      <c r="L2207" s="67" t="s">
        <v>718</v>
      </c>
      <c r="M2207" s="63" t="str">
        <f>VLOOKUP(D2207,'[3]NEW LEGEND 2026'!G:I,3,0)</f>
        <v>TRIMOTORS</v>
      </c>
      <c r="N2207" s="63" t="str">
        <f>VLOOKUP(D2207,'[3]NEW LEGEND 2026'!G:J,4,0)</f>
        <v>YELLOW</v>
      </c>
      <c r="O2207" s="68" t="str">
        <f t="shared" si="205"/>
        <v>AUG</v>
      </c>
      <c r="P2207" s="68">
        <f t="shared" si="206"/>
        <v>12</v>
      </c>
      <c r="Q2207" s="68">
        <f t="shared" si="207"/>
        <v>2026</v>
      </c>
      <c r="R2207" s="69">
        <f t="shared" si="208"/>
        <v>-193.70032407406688</v>
      </c>
      <c r="S2207" s="69">
        <f t="shared" si="209"/>
        <v>-193.70032407406688</v>
      </c>
      <c r="T2207" s="70" t="str">
        <f t="shared" si="210"/>
        <v>1-30 DAYS</v>
      </c>
      <c r="U2207" s="70" t="str">
        <f t="shared" si="210"/>
        <v>1-30 DAYS</v>
      </c>
    </row>
    <row r="2208" spans="1:21">
      <c r="A2208" s="63" t="str">
        <f>VLOOKUP(L2208,[1]Sheet1!$N:$P,3,0)</f>
        <v>M2 PROSPERIDAD</v>
      </c>
      <c r="B2208" s="66">
        <v>46246.700324074067</v>
      </c>
      <c r="C2208" s="66">
        <v>46246.700324074067</v>
      </c>
      <c r="D2208" s="67" t="s">
        <v>2946</v>
      </c>
      <c r="E2208" s="67" t="s">
        <v>2947</v>
      </c>
      <c r="F2208" s="1">
        <v>1</v>
      </c>
      <c r="G2208" s="63" t="str">
        <f>VLOOKUP(D2208,[2]MINDANAO!$B:$C,2,0)</f>
        <v>BAJAJ RE 4S FI</v>
      </c>
      <c r="H2208" s="67">
        <v>187000</v>
      </c>
      <c r="I2208" s="63" t="str">
        <f>VLOOKUP(L2208,'[3]NEW LEGEND 2026'!M:S,7,0)</f>
        <v>ULTIMATE</v>
      </c>
      <c r="J2208" s="67" t="s">
        <v>5286</v>
      </c>
      <c r="K2208" s="67" t="s">
        <v>5287</v>
      </c>
      <c r="L2208" s="67" t="s">
        <v>718</v>
      </c>
      <c r="M2208" s="63" t="str">
        <f>VLOOKUP(D2208,'[3]NEW LEGEND 2026'!G:I,3,0)</f>
        <v>TRIMOTORS</v>
      </c>
      <c r="N2208" s="63" t="str">
        <f>VLOOKUP(D2208,'[3]NEW LEGEND 2026'!G:J,4,0)</f>
        <v>YELLOW</v>
      </c>
      <c r="O2208" s="68" t="str">
        <f t="shared" si="205"/>
        <v>AUG</v>
      </c>
      <c r="P2208" s="68">
        <f t="shared" si="206"/>
        <v>12</v>
      </c>
      <c r="Q2208" s="68">
        <f t="shared" si="207"/>
        <v>2026</v>
      </c>
      <c r="R2208" s="69">
        <f t="shared" si="208"/>
        <v>-193.70032407406688</v>
      </c>
      <c r="S2208" s="69">
        <f t="shared" si="209"/>
        <v>-193.70032407406688</v>
      </c>
      <c r="T2208" s="70" t="str">
        <f t="shared" si="210"/>
        <v>1-30 DAYS</v>
      </c>
      <c r="U2208" s="70" t="str">
        <f t="shared" si="210"/>
        <v>1-30 DAYS</v>
      </c>
    </row>
    <row r="2209" spans="1:21">
      <c r="A2209" s="63" t="str">
        <f>VLOOKUP(L2209,[1]Sheet1!$N:$P,3,0)</f>
        <v>M1 ISULAN</v>
      </c>
      <c r="B2209" s="66">
        <v>46237.551851851851</v>
      </c>
      <c r="C2209" s="66">
        <v>46246.704143518517</v>
      </c>
      <c r="D2209" s="67" t="s">
        <v>1894</v>
      </c>
      <c r="E2209" s="67" t="s">
        <v>1895</v>
      </c>
      <c r="F2209" s="1">
        <v>1</v>
      </c>
      <c r="G2209" s="63" t="str">
        <f>VLOOKUP(D2209,[2]MINDANAO!$B:$C,2,0)</f>
        <v>RAIDER150 FI BLADE</v>
      </c>
      <c r="H2209" s="67">
        <v>110446.43</v>
      </c>
      <c r="I2209" s="63" t="str">
        <f>VLOOKUP(L2209,'[3]NEW LEGEND 2026'!M:S,7,0)</f>
        <v>MUTI</v>
      </c>
      <c r="J2209" s="67" t="s">
        <v>5288</v>
      </c>
      <c r="K2209" s="67" t="s">
        <v>5289</v>
      </c>
      <c r="L2209" s="67" t="s">
        <v>391</v>
      </c>
      <c r="M2209" s="63" t="str">
        <f>VLOOKUP(D2209,'[3]NEW LEGEND 2026'!G:I,3,0)</f>
        <v>SUZUKI</v>
      </c>
      <c r="N2209" s="63" t="str">
        <f>VLOOKUP(D2209,'[3]NEW LEGEND 2026'!G:J,4,0)</f>
        <v>RED/BLACK</v>
      </c>
      <c r="O2209" s="68" t="str">
        <f t="shared" si="205"/>
        <v>AUG</v>
      </c>
      <c r="P2209" s="68">
        <f t="shared" si="206"/>
        <v>12</v>
      </c>
      <c r="Q2209" s="68">
        <f t="shared" si="207"/>
        <v>2026</v>
      </c>
      <c r="R2209" s="69">
        <f t="shared" si="208"/>
        <v>-193.7041435185165</v>
      </c>
      <c r="S2209" s="69">
        <f t="shared" si="209"/>
        <v>-184.5518518518511</v>
      </c>
      <c r="T2209" s="70" t="str">
        <f t="shared" si="210"/>
        <v>1-30 DAYS</v>
      </c>
      <c r="U2209" s="70" t="str">
        <f t="shared" si="210"/>
        <v>1-30 DAYS</v>
      </c>
    </row>
    <row r="2210" spans="1:21">
      <c r="A2210" s="63" t="str">
        <f>VLOOKUP(L2210,[1]Sheet1!$N:$P,3,0)</f>
        <v>M1 ISULAN</v>
      </c>
      <c r="B2210" s="66">
        <v>46237.546469907407</v>
      </c>
      <c r="C2210" s="66">
        <v>46246.704143518517</v>
      </c>
      <c r="D2210" s="67" t="s">
        <v>1476</v>
      </c>
      <c r="E2210" s="67" t="s">
        <v>1477</v>
      </c>
      <c r="F2210" s="1">
        <v>1</v>
      </c>
      <c r="G2210" s="63" t="str">
        <f>VLOOKUP(D2210,[2]MINDANAO!$B:$C,2,0)</f>
        <v>RAIDER150 FI BLADE</v>
      </c>
      <c r="H2210" s="67">
        <v>110446.43</v>
      </c>
      <c r="I2210" s="63" t="str">
        <f>VLOOKUP(L2210,'[3]NEW LEGEND 2026'!M:S,7,0)</f>
        <v>MUTI</v>
      </c>
      <c r="J2210" s="67" t="s">
        <v>5290</v>
      </c>
      <c r="K2210" s="67" t="s">
        <v>5291</v>
      </c>
      <c r="L2210" s="67" t="s">
        <v>391</v>
      </c>
      <c r="M2210" s="63" t="str">
        <f>VLOOKUP(D2210,'[3]NEW LEGEND 2026'!G:I,3,0)</f>
        <v>SUZUKI</v>
      </c>
      <c r="N2210" s="63" t="str">
        <f>VLOOKUP(D2210,'[3]NEW LEGEND 2026'!G:J,4,0)</f>
        <v>GRAY/BLACK</v>
      </c>
      <c r="O2210" s="68" t="str">
        <f t="shared" si="205"/>
        <v>AUG</v>
      </c>
      <c r="P2210" s="68">
        <f t="shared" si="206"/>
        <v>12</v>
      </c>
      <c r="Q2210" s="68">
        <f t="shared" si="207"/>
        <v>2026</v>
      </c>
      <c r="R2210" s="69">
        <f t="shared" si="208"/>
        <v>-193.7041435185165</v>
      </c>
      <c r="S2210" s="69">
        <f t="shared" si="209"/>
        <v>-184.5464699074073</v>
      </c>
      <c r="T2210" s="70" t="str">
        <f t="shared" si="210"/>
        <v>1-30 DAYS</v>
      </c>
      <c r="U2210" s="70" t="str">
        <f t="shared" si="210"/>
        <v>1-30 DAYS</v>
      </c>
    </row>
    <row r="2211" spans="1:21">
      <c r="A2211" s="63" t="str">
        <f>VLOOKUP(L2211,[1]Sheet1!$N:$P,3,0)</f>
        <v>M1 ISULAN</v>
      </c>
      <c r="B2211" s="66">
        <v>46237.464907407397</v>
      </c>
      <c r="C2211" s="66">
        <v>46246.704143518517</v>
      </c>
      <c r="D2211" s="67" t="s">
        <v>1575</v>
      </c>
      <c r="E2211" s="67" t="s">
        <v>1576</v>
      </c>
      <c r="F2211" s="1">
        <v>1</v>
      </c>
      <c r="G2211" s="63" t="str">
        <f>VLOOKUP(D2211,[2]MINDANAO!$B:$C,2,0)</f>
        <v>RAIDER150 FI BLADE</v>
      </c>
      <c r="H2211" s="67">
        <v>110446.43</v>
      </c>
      <c r="I2211" s="63" t="str">
        <f>VLOOKUP(L2211,'[3]NEW LEGEND 2026'!M:S,7,0)</f>
        <v>MUTI</v>
      </c>
      <c r="J2211" s="67" t="s">
        <v>5292</v>
      </c>
      <c r="K2211" s="67" t="s">
        <v>5293</v>
      </c>
      <c r="L2211" s="67" t="s">
        <v>391</v>
      </c>
      <c r="M2211" s="63" t="str">
        <f>VLOOKUP(D2211,'[3]NEW LEGEND 2026'!G:I,3,0)</f>
        <v>SUZUKI</v>
      </c>
      <c r="N2211" s="63" t="str">
        <f>VLOOKUP(D2211,'[3]NEW LEGEND 2026'!G:J,4,0)</f>
        <v>BLUE/GRAY</v>
      </c>
      <c r="O2211" s="68" t="str">
        <f t="shared" si="205"/>
        <v>AUG</v>
      </c>
      <c r="P2211" s="68">
        <f t="shared" si="206"/>
        <v>12</v>
      </c>
      <c r="Q2211" s="68">
        <f t="shared" si="207"/>
        <v>2026</v>
      </c>
      <c r="R2211" s="69">
        <f t="shared" si="208"/>
        <v>-193.7041435185165</v>
      </c>
      <c r="S2211" s="69">
        <f t="shared" si="209"/>
        <v>-184.46490740739682</v>
      </c>
      <c r="T2211" s="70" t="str">
        <f t="shared" si="210"/>
        <v>1-30 DAYS</v>
      </c>
      <c r="U2211" s="70" t="str">
        <f t="shared" si="210"/>
        <v>1-30 DAYS</v>
      </c>
    </row>
    <row r="2212" spans="1:21">
      <c r="A2212" s="63" t="str">
        <f>VLOOKUP(L2212,[1]Sheet1!$N:$P,3,0)</f>
        <v>M1 ISULAN</v>
      </c>
      <c r="B2212" s="66">
        <v>46237.458715277768</v>
      </c>
      <c r="C2212" s="66">
        <v>46246.704143518517</v>
      </c>
      <c r="D2212" s="67" t="s">
        <v>1476</v>
      </c>
      <c r="E2212" s="67" t="s">
        <v>1477</v>
      </c>
      <c r="F2212" s="1">
        <v>1</v>
      </c>
      <c r="G2212" s="63" t="str">
        <f>VLOOKUP(D2212,[2]MINDANAO!$B:$C,2,0)</f>
        <v>RAIDER150 FI BLADE</v>
      </c>
      <c r="H2212" s="67">
        <v>110446.43</v>
      </c>
      <c r="I2212" s="63" t="str">
        <f>VLOOKUP(L2212,'[3]NEW LEGEND 2026'!M:S,7,0)</f>
        <v>MUTI</v>
      </c>
      <c r="J2212" s="67" t="s">
        <v>5294</v>
      </c>
      <c r="K2212" s="67" t="s">
        <v>5295</v>
      </c>
      <c r="L2212" s="67" t="s">
        <v>391</v>
      </c>
      <c r="M2212" s="63" t="str">
        <f>VLOOKUP(D2212,'[3]NEW LEGEND 2026'!G:I,3,0)</f>
        <v>SUZUKI</v>
      </c>
      <c r="N2212" s="63" t="str">
        <f>VLOOKUP(D2212,'[3]NEW LEGEND 2026'!G:J,4,0)</f>
        <v>GRAY/BLACK</v>
      </c>
      <c r="O2212" s="68" t="str">
        <f t="shared" si="205"/>
        <v>AUG</v>
      </c>
      <c r="P2212" s="68">
        <f t="shared" si="206"/>
        <v>12</v>
      </c>
      <c r="Q2212" s="68">
        <f t="shared" si="207"/>
        <v>2026</v>
      </c>
      <c r="R2212" s="69">
        <f t="shared" si="208"/>
        <v>-193.7041435185165</v>
      </c>
      <c r="S2212" s="69">
        <f t="shared" si="209"/>
        <v>-184.45871527776762</v>
      </c>
      <c r="T2212" s="70" t="str">
        <f t="shared" si="210"/>
        <v>1-30 DAYS</v>
      </c>
      <c r="U2212" s="70" t="str">
        <f t="shared" si="210"/>
        <v>1-30 DAYS</v>
      </c>
    </row>
    <row r="2213" spans="1:21">
      <c r="A2213" s="63" t="str">
        <f>VLOOKUP(L2213,[1]Sheet1!$N:$P,3,0)</f>
        <v>M1 ISULAN</v>
      </c>
      <c r="B2213" s="66">
        <v>46237.551851851851</v>
      </c>
      <c r="C2213" s="66">
        <v>46246.704143518517</v>
      </c>
      <c r="D2213" s="67" t="s">
        <v>1894</v>
      </c>
      <c r="E2213" s="67" t="s">
        <v>1895</v>
      </c>
      <c r="F2213" s="1">
        <v>1</v>
      </c>
      <c r="G2213" s="63" t="str">
        <f>VLOOKUP(D2213,[2]MINDANAO!$B:$C,2,0)</f>
        <v>RAIDER150 FI BLADE</v>
      </c>
      <c r="H2213" s="67">
        <v>110446.43</v>
      </c>
      <c r="I2213" s="63" t="str">
        <f>VLOOKUP(L2213,'[3]NEW LEGEND 2026'!M:S,7,0)</f>
        <v>MUTI</v>
      </c>
      <c r="J2213" s="67" t="s">
        <v>5296</v>
      </c>
      <c r="K2213" s="67" t="s">
        <v>5297</v>
      </c>
      <c r="L2213" s="67" t="s">
        <v>391</v>
      </c>
      <c r="M2213" s="63" t="str">
        <f>VLOOKUP(D2213,'[3]NEW LEGEND 2026'!G:I,3,0)</f>
        <v>SUZUKI</v>
      </c>
      <c r="N2213" s="63" t="str">
        <f>VLOOKUP(D2213,'[3]NEW LEGEND 2026'!G:J,4,0)</f>
        <v>RED/BLACK</v>
      </c>
      <c r="O2213" s="68" t="str">
        <f t="shared" si="205"/>
        <v>AUG</v>
      </c>
      <c r="P2213" s="68">
        <f t="shared" si="206"/>
        <v>12</v>
      </c>
      <c r="Q2213" s="68">
        <f t="shared" si="207"/>
        <v>2026</v>
      </c>
      <c r="R2213" s="69">
        <f t="shared" si="208"/>
        <v>-193.7041435185165</v>
      </c>
      <c r="S2213" s="69">
        <f t="shared" si="209"/>
        <v>-184.5518518518511</v>
      </c>
      <c r="T2213" s="70" t="str">
        <f t="shared" si="210"/>
        <v>1-30 DAYS</v>
      </c>
      <c r="U2213" s="70" t="str">
        <f t="shared" si="210"/>
        <v>1-30 DAYS</v>
      </c>
    </row>
    <row r="2214" spans="1:21">
      <c r="A2214" s="63" t="str">
        <f>VLOOKUP(L2214,[1]Sheet1!$N:$P,3,0)</f>
        <v>M1 ISULAN</v>
      </c>
      <c r="B2214" s="66">
        <v>46220.702037037037</v>
      </c>
      <c r="C2214" s="66">
        <v>46246.704143518517</v>
      </c>
      <c r="D2214" s="67" t="s">
        <v>2576</v>
      </c>
      <c r="E2214" s="67" t="s">
        <v>2577</v>
      </c>
      <c r="F2214" s="1">
        <v>1</v>
      </c>
      <c r="G2214" s="63" t="str">
        <f>VLOOKUP(D2214,[2]MINDANAO!$B:$C,2,0)</f>
        <v>DR-160</v>
      </c>
      <c r="H2214" s="67">
        <v>109616.07</v>
      </c>
      <c r="I2214" s="63" t="str">
        <f>VLOOKUP(L2214,'[3]NEW LEGEND 2026'!M:S,7,0)</f>
        <v>MUTI</v>
      </c>
      <c r="J2214" s="67" t="s">
        <v>5298</v>
      </c>
      <c r="K2214" s="67" t="s">
        <v>5299</v>
      </c>
      <c r="L2214" s="67" t="s">
        <v>391</v>
      </c>
      <c r="M2214" s="63" t="str">
        <f>VLOOKUP(D2214,'[3]NEW LEGEND 2026'!G:I,3,0)</f>
        <v>SUZUKI</v>
      </c>
      <c r="N2214" s="63" t="str">
        <f>VLOOKUP(D2214,'[3]NEW LEGEND 2026'!G:J,4,0)</f>
        <v>WHITE</v>
      </c>
      <c r="O2214" s="68" t="str">
        <f t="shared" si="205"/>
        <v>AUG</v>
      </c>
      <c r="P2214" s="68">
        <f t="shared" si="206"/>
        <v>12</v>
      </c>
      <c r="Q2214" s="68">
        <f t="shared" si="207"/>
        <v>2026</v>
      </c>
      <c r="R2214" s="69">
        <f t="shared" si="208"/>
        <v>-193.7041435185165</v>
      </c>
      <c r="S2214" s="69">
        <f t="shared" si="209"/>
        <v>-167.70203703703737</v>
      </c>
      <c r="T2214" s="70" t="str">
        <f t="shared" si="210"/>
        <v>1-30 DAYS</v>
      </c>
      <c r="U2214" s="70" t="str">
        <f t="shared" si="210"/>
        <v>1-30 DAYS</v>
      </c>
    </row>
    <row r="2215" spans="1:21">
      <c r="A2215" s="63" t="str">
        <f>VLOOKUP(L2215,[1]Sheet1!$N:$P,3,0)</f>
        <v>M1 ISULAN</v>
      </c>
      <c r="B2215" s="66">
        <v>46245.609942129631</v>
      </c>
      <c r="C2215" s="66">
        <v>46246.704143518517</v>
      </c>
      <c r="D2215" s="67" t="s">
        <v>966</v>
      </c>
      <c r="E2215" s="67" t="s">
        <v>967</v>
      </c>
      <c r="F2215" s="1">
        <v>1</v>
      </c>
      <c r="G2215" s="63" t="str">
        <f>VLOOKUP(D2215,[2]MINDANAO!$B:$C,2,0)</f>
        <v>TMX150 SUPREMO</v>
      </c>
      <c r="H2215" s="67">
        <v>76598</v>
      </c>
      <c r="I2215" s="63" t="str">
        <f>VLOOKUP(L2215,'[3]NEW LEGEND 2026'!M:S,7,0)</f>
        <v>MUTI</v>
      </c>
      <c r="J2215" s="67" t="s">
        <v>5300</v>
      </c>
      <c r="K2215" s="67" t="s">
        <v>5301</v>
      </c>
      <c r="L2215" s="67" t="s">
        <v>391</v>
      </c>
      <c r="M2215" s="63" t="str">
        <f>VLOOKUP(D2215,'[3]NEW LEGEND 2026'!G:I,3,0)</f>
        <v>HONDA</v>
      </c>
      <c r="N2215" s="63" t="str">
        <f>VLOOKUP(D2215,'[3]NEW LEGEND 2026'!G:J,4,0)</f>
        <v>RED</v>
      </c>
      <c r="O2215" s="68" t="str">
        <f t="shared" si="205"/>
        <v>AUG</v>
      </c>
      <c r="P2215" s="68">
        <f t="shared" si="206"/>
        <v>12</v>
      </c>
      <c r="Q2215" s="68">
        <f t="shared" si="207"/>
        <v>2026</v>
      </c>
      <c r="R2215" s="69">
        <f t="shared" si="208"/>
        <v>-193.7041435185165</v>
      </c>
      <c r="S2215" s="69">
        <f t="shared" si="209"/>
        <v>-192.60994212963124</v>
      </c>
      <c r="T2215" s="70" t="str">
        <f t="shared" si="210"/>
        <v>1-30 DAYS</v>
      </c>
      <c r="U2215" s="70" t="str">
        <f t="shared" si="210"/>
        <v>1-30 DAYS</v>
      </c>
    </row>
    <row r="2216" spans="1:21">
      <c r="A2216" s="63" t="str">
        <f>VLOOKUP(L2216,[1]Sheet1!$N:$P,3,0)</f>
        <v>M1 ALABEL</v>
      </c>
      <c r="B2216" s="66">
        <v>46245.639317129629</v>
      </c>
      <c r="C2216" s="66">
        <v>46247.37771990741</v>
      </c>
      <c r="D2216" s="67" t="s">
        <v>2329</v>
      </c>
      <c r="E2216" s="67" t="s">
        <v>2330</v>
      </c>
      <c r="F2216" s="1">
        <v>1</v>
      </c>
      <c r="G2216" s="63" t="str">
        <f>VLOOKUP(D2216,[2]MINDANAO!$B:$C,2,0)</f>
        <v>CRF150</v>
      </c>
      <c r="H2216" s="67">
        <v>141790</v>
      </c>
      <c r="I2216" s="63" t="str">
        <f>VLOOKUP(L2216,'[3]NEW LEGEND 2026'!M:S,7,0)</f>
        <v>MUTI</v>
      </c>
      <c r="J2216" s="67" t="s">
        <v>5302</v>
      </c>
      <c r="K2216" s="67" t="s">
        <v>5303</v>
      </c>
      <c r="L2216" s="67" t="s">
        <v>526</v>
      </c>
      <c r="M2216" s="63" t="str">
        <f>VLOOKUP(D2216,'[3]NEW LEGEND 2026'!G:I,3,0)</f>
        <v>HONDA</v>
      </c>
      <c r="N2216" s="63" t="str">
        <f>VLOOKUP(D2216,'[3]NEW LEGEND 2026'!G:J,4,0)</f>
        <v>BLACK</v>
      </c>
      <c r="O2216" s="68" t="str">
        <f t="shared" si="205"/>
        <v>AUG</v>
      </c>
      <c r="P2216" s="68">
        <f t="shared" si="206"/>
        <v>13</v>
      </c>
      <c r="Q2216" s="68">
        <f t="shared" si="207"/>
        <v>2026</v>
      </c>
      <c r="R2216" s="69">
        <f t="shared" si="208"/>
        <v>-194.37771990741021</v>
      </c>
      <c r="S2216" s="69">
        <f t="shared" si="209"/>
        <v>-192.63931712962949</v>
      </c>
      <c r="T2216" s="70" t="str">
        <f t="shared" si="210"/>
        <v>1-30 DAYS</v>
      </c>
      <c r="U2216" s="70" t="str">
        <f t="shared" si="210"/>
        <v>1-30 DAYS</v>
      </c>
    </row>
    <row r="2217" spans="1:21">
      <c r="A2217" s="63" t="str">
        <f>VLOOKUP(L2217,[1]Sheet1!$N:$P,3,0)</f>
        <v>M1 ALABEL</v>
      </c>
      <c r="B2217" s="66">
        <v>46245.639317129629</v>
      </c>
      <c r="C2217" s="66">
        <v>46247.37771990741</v>
      </c>
      <c r="D2217" s="67" t="s">
        <v>966</v>
      </c>
      <c r="E2217" s="67" t="s">
        <v>967</v>
      </c>
      <c r="F2217" s="1">
        <v>1</v>
      </c>
      <c r="G2217" s="63" t="str">
        <f>VLOOKUP(D2217,[2]MINDANAO!$B:$C,2,0)</f>
        <v>TMX150 SUPREMO</v>
      </c>
      <c r="H2217" s="67">
        <v>76598</v>
      </c>
      <c r="I2217" s="63" t="str">
        <f>VLOOKUP(L2217,'[3]NEW LEGEND 2026'!M:S,7,0)</f>
        <v>MUTI</v>
      </c>
      <c r="J2217" s="67" t="s">
        <v>5304</v>
      </c>
      <c r="K2217" s="67" t="s">
        <v>5305</v>
      </c>
      <c r="L2217" s="67" t="s">
        <v>526</v>
      </c>
      <c r="M2217" s="63" t="str">
        <f>VLOOKUP(D2217,'[3]NEW LEGEND 2026'!G:I,3,0)</f>
        <v>HONDA</v>
      </c>
      <c r="N2217" s="63" t="str">
        <f>VLOOKUP(D2217,'[3]NEW LEGEND 2026'!G:J,4,0)</f>
        <v>RED</v>
      </c>
      <c r="O2217" s="68" t="str">
        <f t="shared" si="205"/>
        <v>AUG</v>
      </c>
      <c r="P2217" s="68">
        <f t="shared" si="206"/>
        <v>13</v>
      </c>
      <c r="Q2217" s="68">
        <f t="shared" si="207"/>
        <v>2026</v>
      </c>
      <c r="R2217" s="69">
        <f t="shared" si="208"/>
        <v>-194.37771990741021</v>
      </c>
      <c r="S2217" s="69">
        <f t="shared" si="209"/>
        <v>-192.63931712962949</v>
      </c>
      <c r="T2217" s="70" t="str">
        <f t="shared" si="210"/>
        <v>1-30 DAYS</v>
      </c>
      <c r="U2217" s="70" t="str">
        <f t="shared" si="210"/>
        <v>1-30 DAYS</v>
      </c>
    </row>
    <row r="2218" spans="1:21">
      <c r="A2218" s="63" t="str">
        <f>VLOOKUP(L2218,[1]Sheet1!$N:$P,3,0)</f>
        <v>M1 ALABEL</v>
      </c>
      <c r="B2218" s="66">
        <v>46227.397592592592</v>
      </c>
      <c r="C2218" s="66">
        <v>46247.37771990741</v>
      </c>
      <c r="D2218" s="67" t="s">
        <v>3406</v>
      </c>
      <c r="E2218" s="67" t="s">
        <v>3407</v>
      </c>
      <c r="F2218" s="1">
        <v>1</v>
      </c>
      <c r="G2218" s="63" t="str">
        <f>VLOOKUP(D2218,[2]MINDANAO!$B:$C,2,0)</f>
        <v>WIZARD</v>
      </c>
      <c r="H2218" s="67">
        <v>35116.07</v>
      </c>
      <c r="I2218" s="63" t="str">
        <f>VLOOKUP(L2218,'[3]NEW LEGEND 2026'!M:S,7,0)</f>
        <v>MUTI</v>
      </c>
      <c r="J2218" s="67" t="s">
        <v>5306</v>
      </c>
      <c r="K2218" s="67" t="s">
        <v>5307</v>
      </c>
      <c r="L2218" s="67" t="s">
        <v>526</v>
      </c>
      <c r="M2218" s="63" t="str">
        <f>VLOOKUP(D2218,'[3]NEW LEGEND 2026'!G:I,3,0)</f>
        <v>SKYGO</v>
      </c>
      <c r="N2218" s="63" t="str">
        <f>VLOOKUP(D2218,'[3]NEW LEGEND 2026'!G:J,4,0)</f>
        <v>BLUE</v>
      </c>
      <c r="O2218" s="68" t="str">
        <f t="shared" si="205"/>
        <v>AUG</v>
      </c>
      <c r="P2218" s="68">
        <f t="shared" si="206"/>
        <v>13</v>
      </c>
      <c r="Q2218" s="68">
        <f t="shared" si="207"/>
        <v>2026</v>
      </c>
      <c r="R2218" s="69">
        <f t="shared" si="208"/>
        <v>-194.37771990741021</v>
      </c>
      <c r="S2218" s="69">
        <f t="shared" si="209"/>
        <v>-174.39759259259154</v>
      </c>
      <c r="T2218" s="70" t="str">
        <f t="shared" si="210"/>
        <v>1-30 DAYS</v>
      </c>
      <c r="U2218" s="70" t="str">
        <f t="shared" si="210"/>
        <v>1-30 DAYS</v>
      </c>
    </row>
    <row r="2219" spans="1:21">
      <c r="A2219" s="63" t="str">
        <f>VLOOKUP(L2219,[1]Sheet1!$N:$P,3,0)</f>
        <v>M1 ALABEL</v>
      </c>
      <c r="B2219" s="66">
        <v>46227.44494212963</v>
      </c>
      <c r="C2219" s="66">
        <v>46247.37771990741</v>
      </c>
      <c r="D2219" s="67" t="s">
        <v>700</v>
      </c>
      <c r="E2219" s="67" t="s">
        <v>701</v>
      </c>
      <c r="F2219" s="1">
        <v>1</v>
      </c>
      <c r="G2219" s="63" t="str">
        <f>VLOOKUP(D2219,[2]MINDANAO!$B:$C,2,0)</f>
        <v>WIZARD</v>
      </c>
      <c r="H2219" s="67">
        <v>35116.07</v>
      </c>
      <c r="I2219" s="63" t="str">
        <f>VLOOKUP(L2219,'[3]NEW LEGEND 2026'!M:S,7,0)</f>
        <v>MUTI</v>
      </c>
      <c r="J2219" s="67" t="s">
        <v>5308</v>
      </c>
      <c r="K2219" s="67" t="s">
        <v>5309</v>
      </c>
      <c r="L2219" s="67" t="s">
        <v>526</v>
      </c>
      <c r="M2219" s="63" t="str">
        <f>VLOOKUP(D2219,'[3]NEW LEGEND 2026'!G:I,3,0)</f>
        <v>SKYGO</v>
      </c>
      <c r="N2219" s="63" t="str">
        <f>VLOOKUP(D2219,'[3]NEW LEGEND 2026'!G:J,4,0)</f>
        <v>RED</v>
      </c>
      <c r="O2219" s="68" t="str">
        <f t="shared" si="205"/>
        <v>AUG</v>
      </c>
      <c r="P2219" s="68">
        <f t="shared" si="206"/>
        <v>13</v>
      </c>
      <c r="Q2219" s="68">
        <f t="shared" si="207"/>
        <v>2026</v>
      </c>
      <c r="R2219" s="69">
        <f t="shared" si="208"/>
        <v>-194.37771990741021</v>
      </c>
      <c r="S2219" s="69">
        <f t="shared" si="209"/>
        <v>-174.44494212963036</v>
      </c>
      <c r="T2219" s="70" t="str">
        <f t="shared" si="210"/>
        <v>1-30 DAYS</v>
      </c>
      <c r="U2219" s="70" t="str">
        <f t="shared" si="210"/>
        <v>1-30 DAYS</v>
      </c>
    </row>
    <row r="2220" spans="1:21">
      <c r="A2220" s="63" t="str">
        <f>VLOOKUP(L2220,[1]Sheet1!$N:$P,3,0)</f>
        <v>M1 ALABEL</v>
      </c>
      <c r="B2220" s="66">
        <v>46245.639317129629</v>
      </c>
      <c r="C2220" s="66">
        <v>46247.37771990741</v>
      </c>
      <c r="D2220" s="67" t="s">
        <v>1888</v>
      </c>
      <c r="E2220" s="67" t="s">
        <v>1889</v>
      </c>
      <c r="F2220" s="1">
        <v>1</v>
      </c>
      <c r="G2220" s="63" t="str">
        <f>VLOOKUP(D2220,[2]MINDANAO!$B:$C,2,0)</f>
        <v>XR150</v>
      </c>
      <c r="H2220" s="67">
        <v>94870</v>
      </c>
      <c r="I2220" s="63" t="str">
        <f>VLOOKUP(L2220,'[3]NEW LEGEND 2026'!M:S,7,0)</f>
        <v>MUTI</v>
      </c>
      <c r="J2220" s="67" t="s">
        <v>5310</v>
      </c>
      <c r="K2220" s="67" t="s">
        <v>5311</v>
      </c>
      <c r="L2220" s="67" t="s">
        <v>526</v>
      </c>
      <c r="M2220" s="63" t="str">
        <f>VLOOKUP(D2220,'[3]NEW LEGEND 2026'!G:I,3,0)</f>
        <v>HONDA</v>
      </c>
      <c r="N2220" s="63" t="str">
        <f>VLOOKUP(D2220,'[3]NEW LEGEND 2026'!G:J,4,0)</f>
        <v>WHITE</v>
      </c>
      <c r="O2220" s="68" t="str">
        <f t="shared" si="205"/>
        <v>AUG</v>
      </c>
      <c r="P2220" s="68">
        <f t="shared" si="206"/>
        <v>13</v>
      </c>
      <c r="Q2220" s="68">
        <f t="shared" si="207"/>
        <v>2026</v>
      </c>
      <c r="R2220" s="69">
        <f t="shared" si="208"/>
        <v>-194.37771990741021</v>
      </c>
      <c r="S2220" s="69">
        <f t="shared" si="209"/>
        <v>-192.63931712962949</v>
      </c>
      <c r="T2220" s="70" t="str">
        <f t="shared" si="210"/>
        <v>1-30 DAYS</v>
      </c>
      <c r="U2220" s="70" t="str">
        <f t="shared" si="210"/>
        <v>1-30 DAYS</v>
      </c>
    </row>
    <row r="2221" spans="1:21">
      <c r="A2221" s="63" t="str">
        <f>VLOOKUP(L2221,[1]Sheet1!$N:$P,3,0)</f>
        <v>M1 ALABEL</v>
      </c>
      <c r="B2221" s="66">
        <v>46245.639317129629</v>
      </c>
      <c r="C2221" s="66">
        <v>46247.37771990741</v>
      </c>
      <c r="D2221" s="67" t="s">
        <v>1888</v>
      </c>
      <c r="E2221" s="67" t="s">
        <v>1889</v>
      </c>
      <c r="F2221" s="1">
        <v>1</v>
      </c>
      <c r="G2221" s="63" t="str">
        <f>VLOOKUP(D2221,[2]MINDANAO!$B:$C,2,0)</f>
        <v>XR150</v>
      </c>
      <c r="H2221" s="67">
        <v>94870</v>
      </c>
      <c r="I2221" s="63" t="str">
        <f>VLOOKUP(L2221,'[3]NEW LEGEND 2026'!M:S,7,0)</f>
        <v>MUTI</v>
      </c>
      <c r="J2221" s="67" t="s">
        <v>5312</v>
      </c>
      <c r="K2221" s="67" t="s">
        <v>5313</v>
      </c>
      <c r="L2221" s="67" t="s">
        <v>526</v>
      </c>
      <c r="M2221" s="63" t="str">
        <f>VLOOKUP(D2221,'[3]NEW LEGEND 2026'!G:I,3,0)</f>
        <v>HONDA</v>
      </c>
      <c r="N2221" s="63" t="str">
        <f>VLOOKUP(D2221,'[3]NEW LEGEND 2026'!G:J,4,0)</f>
        <v>WHITE</v>
      </c>
      <c r="O2221" s="68" t="str">
        <f t="shared" si="205"/>
        <v>AUG</v>
      </c>
      <c r="P2221" s="68">
        <f t="shared" si="206"/>
        <v>13</v>
      </c>
      <c r="Q2221" s="68">
        <f t="shared" si="207"/>
        <v>2026</v>
      </c>
      <c r="R2221" s="69">
        <f t="shared" si="208"/>
        <v>-194.37771990741021</v>
      </c>
      <c r="S2221" s="69">
        <f t="shared" si="209"/>
        <v>-192.63931712962949</v>
      </c>
      <c r="T2221" s="70" t="str">
        <f t="shared" si="210"/>
        <v>1-30 DAYS</v>
      </c>
      <c r="U2221" s="70" t="str">
        <f t="shared" si="210"/>
        <v>1-30 DAYS</v>
      </c>
    </row>
    <row r="2222" spans="1:21">
      <c r="A2222" s="63" t="str">
        <f>VLOOKUP(L2222,[1]Sheet1!$N:$P,3,0)</f>
        <v>M2 SURIGAO</v>
      </c>
      <c r="B2222" s="66">
        <v>46247.397638888891</v>
      </c>
      <c r="C2222" s="66">
        <v>46247.397638888891</v>
      </c>
      <c r="D2222" s="67" t="s">
        <v>3018</v>
      </c>
      <c r="E2222" s="67" t="s">
        <v>3019</v>
      </c>
      <c r="F2222" s="1">
        <v>1</v>
      </c>
      <c r="G2222" s="63" t="str">
        <f>VLOOKUP(D2222,[2]MINDANAO!$B:$C,2,0)</f>
        <v>BURGMAN STREET EX</v>
      </c>
      <c r="H2222" s="67">
        <v>80055.360000000001</v>
      </c>
      <c r="I2222" s="63" t="str">
        <f>VLOOKUP(L2222,'[3]NEW LEGEND 2026'!M:S,7,0)</f>
        <v>ULTIMATE</v>
      </c>
      <c r="J2222" s="67" t="s">
        <v>5314</v>
      </c>
      <c r="K2222" s="67" t="s">
        <v>5315</v>
      </c>
      <c r="L2222" s="67" t="s">
        <v>1214</v>
      </c>
      <c r="M2222" s="63" t="str">
        <f>VLOOKUP(D2222,'[3]NEW LEGEND 2026'!G:I,3,0)</f>
        <v>SUZUKI</v>
      </c>
      <c r="N2222" s="63" t="str">
        <f>VLOOKUP(D2222,'[3]NEW LEGEND 2026'!G:J,4,0)</f>
        <v>WHITE</v>
      </c>
      <c r="O2222" s="68" t="str">
        <f t="shared" si="205"/>
        <v>AUG</v>
      </c>
      <c r="P2222" s="68">
        <f t="shared" si="206"/>
        <v>13</v>
      </c>
      <c r="Q2222" s="68">
        <f t="shared" si="207"/>
        <v>2026</v>
      </c>
      <c r="R2222" s="69">
        <f t="shared" si="208"/>
        <v>-194.39763888889138</v>
      </c>
      <c r="S2222" s="69">
        <f t="shared" si="209"/>
        <v>-194.39763888889138</v>
      </c>
      <c r="T2222" s="70" t="str">
        <f t="shared" si="210"/>
        <v>1-30 DAYS</v>
      </c>
      <c r="U2222" s="70" t="str">
        <f t="shared" si="210"/>
        <v>1-30 DAYS</v>
      </c>
    </row>
    <row r="2223" spans="1:21">
      <c r="A2223" s="63" t="str">
        <f>VLOOKUP(L2223,[1]Sheet1!$N:$P,3,0)</f>
        <v>M1 SAN FRANCISCO</v>
      </c>
      <c r="B2223" s="66">
        <v>46004.649930555563</v>
      </c>
      <c r="C2223" s="66">
        <v>46247.547430555547</v>
      </c>
      <c r="D2223" s="67" t="s">
        <v>1380</v>
      </c>
      <c r="E2223" s="67" t="s">
        <v>1381</v>
      </c>
      <c r="F2223" s="1">
        <v>1</v>
      </c>
      <c r="G2223" s="63" t="str">
        <f>VLOOKUP(D2223,[2]MINDANAO!$B:$C,2,0)</f>
        <v>WINNER X STD</v>
      </c>
      <c r="H2223" s="67">
        <v>116998</v>
      </c>
      <c r="I2223" s="63" t="str">
        <f>VLOOKUP(L2223,'[3]NEW LEGEND 2026'!M:S,7,0)</f>
        <v>MUTI</v>
      </c>
      <c r="J2223" s="67" t="s">
        <v>5316</v>
      </c>
      <c r="K2223" s="67" t="s">
        <v>5317</v>
      </c>
      <c r="L2223" s="67" t="s">
        <v>1179</v>
      </c>
      <c r="M2223" s="63" t="str">
        <f>VLOOKUP(D2223,'[3]NEW LEGEND 2026'!G:I,3,0)</f>
        <v>HONDA</v>
      </c>
      <c r="N2223" s="63" t="str">
        <f>VLOOKUP(D2223,'[3]NEW LEGEND 2026'!G:J,4,0)</f>
        <v>RED/BLACK</v>
      </c>
      <c r="O2223" s="68" t="str">
        <f t="shared" si="205"/>
        <v>AUG</v>
      </c>
      <c r="P2223" s="68">
        <f t="shared" si="206"/>
        <v>13</v>
      </c>
      <c r="Q2223" s="68">
        <f t="shared" si="207"/>
        <v>2026</v>
      </c>
      <c r="R2223" s="69">
        <f t="shared" si="208"/>
        <v>-194.54743055554718</v>
      </c>
      <c r="S2223" s="69">
        <f t="shared" si="209"/>
        <v>48.350069444437395</v>
      </c>
      <c r="T2223" s="70" t="str">
        <f t="shared" si="210"/>
        <v>1-30 DAYS</v>
      </c>
      <c r="U2223" s="70" t="str">
        <f t="shared" si="210"/>
        <v>31-60 DAYS</v>
      </c>
    </row>
    <row r="2224" spans="1:21">
      <c r="A2224" s="63" t="str">
        <f>VLOOKUP(L2224,[1]Sheet1!$N:$P,3,0)</f>
        <v>GREATWALL</v>
      </c>
      <c r="B2224" s="66">
        <v>46247.55945601852</v>
      </c>
      <c r="C2224" s="66">
        <v>46247.55945601852</v>
      </c>
      <c r="D2224" s="67" t="s">
        <v>1103</v>
      </c>
      <c r="E2224" s="67" t="s">
        <v>1104</v>
      </c>
      <c r="F2224" s="1">
        <v>1</v>
      </c>
      <c r="G2224" s="63" t="str">
        <f>VLOOKUP(D2224,[2]MINDANAO!$B:$C,2,0)</f>
        <v>TMX ALPHA FI</v>
      </c>
      <c r="H2224" s="67">
        <v>56358</v>
      </c>
      <c r="I2224" s="63" t="str">
        <f>VLOOKUP(L2224,'[3]NEW LEGEND 2026'!M:S,7,0)</f>
        <v>HONDA</v>
      </c>
      <c r="J2224" s="67" t="s">
        <v>5318</v>
      </c>
      <c r="K2224" s="67" t="s">
        <v>5319</v>
      </c>
      <c r="L2224" s="67" t="s">
        <v>1231</v>
      </c>
      <c r="M2224" s="63" t="str">
        <f>VLOOKUP(D2224,'[3]NEW LEGEND 2026'!G:I,3,0)</f>
        <v>HONDA</v>
      </c>
      <c r="N2224" s="63" t="str">
        <f>VLOOKUP(D2224,'[3]NEW LEGEND 2026'!G:J,4,0)</f>
        <v>RED</v>
      </c>
      <c r="O2224" s="68" t="str">
        <f t="shared" si="205"/>
        <v>AUG</v>
      </c>
      <c r="P2224" s="68">
        <f t="shared" si="206"/>
        <v>13</v>
      </c>
      <c r="Q2224" s="68">
        <f t="shared" si="207"/>
        <v>2026</v>
      </c>
      <c r="R2224" s="69">
        <f t="shared" si="208"/>
        <v>-194.55945601852</v>
      </c>
      <c r="S2224" s="69">
        <f t="shared" si="209"/>
        <v>-194.55945601852</v>
      </c>
      <c r="T2224" s="70" t="str">
        <f t="shared" si="210"/>
        <v>1-30 DAYS</v>
      </c>
      <c r="U2224" s="70" t="str">
        <f t="shared" si="210"/>
        <v>1-30 DAYS</v>
      </c>
    </row>
    <row r="2225" spans="1:21">
      <c r="A2225" s="63" t="str">
        <f>VLOOKUP(L2225,[1]Sheet1!$N:$P,3,0)</f>
        <v>M1 BANSALAN</v>
      </c>
      <c r="B2225" s="66">
        <v>46247.574074074073</v>
      </c>
      <c r="C2225" s="66">
        <v>46247.607152777768</v>
      </c>
      <c r="D2225" s="67" t="s">
        <v>960</v>
      </c>
      <c r="E2225" s="67" t="s">
        <v>961</v>
      </c>
      <c r="F2225" s="1">
        <v>1</v>
      </c>
      <c r="G2225" s="63" t="str">
        <f>VLOOKUP(D2225,[2]MINDANAO!$B:$C,2,0)</f>
        <v>ADV160</v>
      </c>
      <c r="H2225" s="67">
        <v>157558</v>
      </c>
      <c r="I2225" s="63" t="str">
        <f>VLOOKUP(L2225,'[3]NEW LEGEND 2026'!M:S,7,0)</f>
        <v>MUTI</v>
      </c>
      <c r="J2225" s="67" t="s">
        <v>5320</v>
      </c>
      <c r="K2225" s="67" t="s">
        <v>5321</v>
      </c>
      <c r="L2225" s="67" t="s">
        <v>900</v>
      </c>
      <c r="M2225" s="63" t="str">
        <f>VLOOKUP(D2225,'[3]NEW LEGEND 2026'!G:I,3,0)</f>
        <v>HONDA</v>
      </c>
      <c r="N2225" s="63" t="str">
        <f>VLOOKUP(D2225,'[3]NEW LEGEND 2026'!G:J,4,0)</f>
        <v>WHITE/BLACK</v>
      </c>
      <c r="O2225" s="68" t="str">
        <f t="shared" si="205"/>
        <v>AUG</v>
      </c>
      <c r="P2225" s="68">
        <f t="shared" si="206"/>
        <v>13</v>
      </c>
      <c r="Q2225" s="68">
        <f t="shared" si="207"/>
        <v>2026</v>
      </c>
      <c r="R2225" s="69">
        <f t="shared" si="208"/>
        <v>-194.60715277776762</v>
      </c>
      <c r="S2225" s="69">
        <f t="shared" si="209"/>
        <v>-194.574074074073</v>
      </c>
      <c r="T2225" s="70" t="str">
        <f t="shared" si="210"/>
        <v>1-30 DAYS</v>
      </c>
      <c r="U2225" s="70" t="str">
        <f t="shared" si="210"/>
        <v>1-30 DAYS</v>
      </c>
    </row>
    <row r="2226" spans="1:21">
      <c r="A2226" s="63" t="str">
        <f>VLOOKUP(L2226,[1]Sheet1!$N:$P,3,0)</f>
        <v>GREATWALL</v>
      </c>
      <c r="B2226" s="66">
        <v>46247.621932870366</v>
      </c>
      <c r="C2226" s="66">
        <v>46247.621921296297</v>
      </c>
      <c r="D2226" s="67" t="s">
        <v>3166</v>
      </c>
      <c r="E2226" s="67" t="s">
        <v>3167</v>
      </c>
      <c r="F2226" s="1">
        <v>1</v>
      </c>
      <c r="G2226" s="63" t="str">
        <f>VLOOKUP(D2226,[2]MINDANAO!$B:$C,2,0)</f>
        <v>CLICK125 FI</v>
      </c>
      <c r="H2226" s="67">
        <v>81070</v>
      </c>
      <c r="I2226" s="63" t="str">
        <f>VLOOKUP(L2226,'[3]NEW LEGEND 2026'!M:S,7,0)</f>
        <v>HONDA</v>
      </c>
      <c r="J2226" s="67" t="s">
        <v>5322</v>
      </c>
      <c r="K2226" s="67" t="s">
        <v>5323</v>
      </c>
      <c r="L2226" s="67" t="s">
        <v>1231</v>
      </c>
      <c r="M2226" s="63" t="str">
        <f>VLOOKUP(D2226,'[3]NEW LEGEND 2026'!G:I,3,0)</f>
        <v>HONDA</v>
      </c>
      <c r="N2226" s="63" t="str">
        <f>VLOOKUP(D2226,'[3]NEW LEGEND 2026'!G:J,4,0)</f>
        <v>GRAY/BLACK</v>
      </c>
      <c r="O2226" s="68" t="str">
        <f t="shared" si="205"/>
        <v>AUG</v>
      </c>
      <c r="P2226" s="68">
        <f t="shared" si="206"/>
        <v>13</v>
      </c>
      <c r="Q2226" s="68">
        <f t="shared" si="207"/>
        <v>2026</v>
      </c>
      <c r="R2226" s="69">
        <f t="shared" si="208"/>
        <v>-194.62192129629693</v>
      </c>
      <c r="S2226" s="69">
        <f t="shared" si="209"/>
        <v>-194.62193287036644</v>
      </c>
      <c r="T2226" s="70" t="str">
        <f t="shared" si="210"/>
        <v>1-30 DAYS</v>
      </c>
      <c r="U2226" s="70" t="str">
        <f t="shared" si="210"/>
        <v>1-30 DAYS</v>
      </c>
    </row>
    <row r="2227" spans="1:21">
      <c r="A2227" s="63" t="str">
        <f>VLOOKUP(L2227,[1]Sheet1!$N:$P,3,0)</f>
        <v>GREATWALL</v>
      </c>
      <c r="B2227" s="66">
        <v>46247.621944444443</v>
      </c>
      <c r="C2227" s="66">
        <v>46247.621921296297</v>
      </c>
      <c r="D2227" s="67" t="s">
        <v>3166</v>
      </c>
      <c r="E2227" s="67" t="s">
        <v>3167</v>
      </c>
      <c r="F2227" s="1">
        <v>1</v>
      </c>
      <c r="G2227" s="63" t="str">
        <f>VLOOKUP(D2227,[2]MINDANAO!$B:$C,2,0)</f>
        <v>CLICK125 FI</v>
      </c>
      <c r="H2227" s="67">
        <v>81070</v>
      </c>
      <c r="I2227" s="63" t="str">
        <f>VLOOKUP(L2227,'[3]NEW LEGEND 2026'!M:S,7,0)</f>
        <v>HONDA</v>
      </c>
      <c r="J2227" s="67" t="s">
        <v>5324</v>
      </c>
      <c r="K2227" s="67" t="s">
        <v>5325</v>
      </c>
      <c r="L2227" s="67" t="s">
        <v>1231</v>
      </c>
      <c r="M2227" s="63" t="str">
        <f>VLOOKUP(D2227,'[3]NEW LEGEND 2026'!G:I,3,0)</f>
        <v>HONDA</v>
      </c>
      <c r="N2227" s="63" t="str">
        <f>VLOOKUP(D2227,'[3]NEW LEGEND 2026'!G:J,4,0)</f>
        <v>GRAY/BLACK</v>
      </c>
      <c r="O2227" s="68" t="str">
        <f t="shared" si="205"/>
        <v>AUG</v>
      </c>
      <c r="P2227" s="68">
        <f t="shared" si="206"/>
        <v>13</v>
      </c>
      <c r="Q2227" s="68">
        <f t="shared" si="207"/>
        <v>2026</v>
      </c>
      <c r="R2227" s="69">
        <f t="shared" si="208"/>
        <v>-194.62192129629693</v>
      </c>
      <c r="S2227" s="69">
        <f t="shared" si="209"/>
        <v>-194.62194444444322</v>
      </c>
      <c r="T2227" s="70" t="str">
        <f t="shared" si="210"/>
        <v>1-30 DAYS</v>
      </c>
      <c r="U2227" s="70" t="str">
        <f t="shared" si="210"/>
        <v>1-30 DAYS</v>
      </c>
    </row>
    <row r="2228" spans="1:21">
      <c r="A2228" s="63" t="str">
        <f>VLOOKUP(L2228,[1]Sheet1!$N:$P,3,0)</f>
        <v>GREATWALL</v>
      </c>
      <c r="B2228" s="66">
        <v>46247.621944444443</v>
      </c>
      <c r="C2228" s="66">
        <v>46247.621921296297</v>
      </c>
      <c r="D2228" s="67" t="s">
        <v>3166</v>
      </c>
      <c r="E2228" s="67" t="s">
        <v>3167</v>
      </c>
      <c r="F2228" s="1">
        <v>1</v>
      </c>
      <c r="G2228" s="63" t="str">
        <f>VLOOKUP(D2228,[2]MINDANAO!$B:$C,2,0)</f>
        <v>CLICK125 FI</v>
      </c>
      <c r="H2228" s="67">
        <v>81070</v>
      </c>
      <c r="I2228" s="63" t="str">
        <f>VLOOKUP(L2228,'[3]NEW LEGEND 2026'!M:S,7,0)</f>
        <v>HONDA</v>
      </c>
      <c r="J2228" s="67" t="s">
        <v>5326</v>
      </c>
      <c r="K2228" s="67" t="s">
        <v>5327</v>
      </c>
      <c r="L2228" s="67" t="s">
        <v>1231</v>
      </c>
      <c r="M2228" s="63" t="str">
        <f>VLOOKUP(D2228,'[3]NEW LEGEND 2026'!G:I,3,0)</f>
        <v>HONDA</v>
      </c>
      <c r="N2228" s="63" t="str">
        <f>VLOOKUP(D2228,'[3]NEW LEGEND 2026'!G:J,4,0)</f>
        <v>GRAY/BLACK</v>
      </c>
      <c r="O2228" s="68" t="str">
        <f t="shared" si="205"/>
        <v>AUG</v>
      </c>
      <c r="P2228" s="68">
        <f t="shared" si="206"/>
        <v>13</v>
      </c>
      <c r="Q2228" s="68">
        <f t="shared" si="207"/>
        <v>2026</v>
      </c>
      <c r="R2228" s="69">
        <f t="shared" si="208"/>
        <v>-194.62192129629693</v>
      </c>
      <c r="S2228" s="69">
        <f t="shared" si="209"/>
        <v>-194.62194444444322</v>
      </c>
      <c r="T2228" s="70" t="str">
        <f t="shared" si="210"/>
        <v>1-30 DAYS</v>
      </c>
      <c r="U2228" s="70" t="str">
        <f t="shared" si="210"/>
        <v>1-30 DAYS</v>
      </c>
    </row>
    <row r="2229" spans="1:21">
      <c r="A2229" s="63" t="str">
        <f>VLOOKUP(L2229,[1]Sheet1!$N:$P,3,0)</f>
        <v>GREATWALL</v>
      </c>
      <c r="B2229" s="66">
        <v>46247.621944444443</v>
      </c>
      <c r="C2229" s="66">
        <v>46247.621921296297</v>
      </c>
      <c r="D2229" s="67" t="s">
        <v>3166</v>
      </c>
      <c r="E2229" s="67" t="s">
        <v>3167</v>
      </c>
      <c r="F2229" s="1">
        <v>1</v>
      </c>
      <c r="G2229" s="63" t="str">
        <f>VLOOKUP(D2229,[2]MINDANAO!$B:$C,2,0)</f>
        <v>CLICK125 FI</v>
      </c>
      <c r="H2229" s="67">
        <v>81070</v>
      </c>
      <c r="I2229" s="63" t="str">
        <f>VLOOKUP(L2229,'[3]NEW LEGEND 2026'!M:S,7,0)</f>
        <v>HONDA</v>
      </c>
      <c r="J2229" s="67" t="s">
        <v>5328</v>
      </c>
      <c r="K2229" s="67" t="s">
        <v>5329</v>
      </c>
      <c r="L2229" s="67" t="s">
        <v>1231</v>
      </c>
      <c r="M2229" s="63" t="str">
        <f>VLOOKUP(D2229,'[3]NEW LEGEND 2026'!G:I,3,0)</f>
        <v>HONDA</v>
      </c>
      <c r="N2229" s="63" t="str">
        <f>VLOOKUP(D2229,'[3]NEW LEGEND 2026'!G:J,4,0)</f>
        <v>GRAY/BLACK</v>
      </c>
      <c r="O2229" s="68" t="str">
        <f t="shared" si="205"/>
        <v>AUG</v>
      </c>
      <c r="P2229" s="68">
        <f t="shared" si="206"/>
        <v>13</v>
      </c>
      <c r="Q2229" s="68">
        <f t="shared" si="207"/>
        <v>2026</v>
      </c>
      <c r="R2229" s="69">
        <f t="shared" si="208"/>
        <v>-194.62192129629693</v>
      </c>
      <c r="S2229" s="69">
        <f t="shared" si="209"/>
        <v>-194.62194444444322</v>
      </c>
      <c r="T2229" s="70" t="str">
        <f t="shared" si="210"/>
        <v>1-30 DAYS</v>
      </c>
      <c r="U2229" s="70" t="str">
        <f t="shared" si="210"/>
        <v>1-30 DAYS</v>
      </c>
    </row>
    <row r="2230" spans="1:21">
      <c r="A2230" s="63" t="str">
        <f>VLOOKUP(L2230,[1]Sheet1!$N:$P,3,0)</f>
        <v>GREATWALL</v>
      </c>
      <c r="B2230" s="66">
        <v>46247.621944444443</v>
      </c>
      <c r="C2230" s="66">
        <v>46247.621921296297</v>
      </c>
      <c r="D2230" s="67" t="s">
        <v>3166</v>
      </c>
      <c r="E2230" s="67" t="s">
        <v>3167</v>
      </c>
      <c r="F2230" s="1">
        <v>1</v>
      </c>
      <c r="G2230" s="63" t="str">
        <f>VLOOKUP(D2230,[2]MINDANAO!$B:$C,2,0)</f>
        <v>CLICK125 FI</v>
      </c>
      <c r="H2230" s="67">
        <v>81070</v>
      </c>
      <c r="I2230" s="63" t="str">
        <f>VLOOKUP(L2230,'[3]NEW LEGEND 2026'!M:S,7,0)</f>
        <v>HONDA</v>
      </c>
      <c r="J2230" s="67" t="s">
        <v>5330</v>
      </c>
      <c r="K2230" s="67" t="s">
        <v>5331</v>
      </c>
      <c r="L2230" s="67" t="s">
        <v>1231</v>
      </c>
      <c r="M2230" s="63" t="str">
        <f>VLOOKUP(D2230,'[3]NEW LEGEND 2026'!G:I,3,0)</f>
        <v>HONDA</v>
      </c>
      <c r="N2230" s="63" t="str">
        <f>VLOOKUP(D2230,'[3]NEW LEGEND 2026'!G:J,4,0)</f>
        <v>GRAY/BLACK</v>
      </c>
      <c r="O2230" s="68" t="str">
        <f t="shared" si="205"/>
        <v>AUG</v>
      </c>
      <c r="P2230" s="68">
        <f t="shared" si="206"/>
        <v>13</v>
      </c>
      <c r="Q2230" s="68">
        <f t="shared" si="207"/>
        <v>2026</v>
      </c>
      <c r="R2230" s="69">
        <f t="shared" si="208"/>
        <v>-194.62192129629693</v>
      </c>
      <c r="S2230" s="69">
        <f t="shared" si="209"/>
        <v>-194.62194444444322</v>
      </c>
      <c r="T2230" s="70" t="str">
        <f t="shared" si="210"/>
        <v>1-30 DAYS</v>
      </c>
      <c r="U2230" s="70" t="str">
        <f t="shared" si="210"/>
        <v>1-30 DAYS</v>
      </c>
    </row>
    <row r="2231" spans="1:21">
      <c r="A2231" s="63" t="str">
        <f>VLOOKUP(L2231,[1]Sheet1!$N:$P,3,0)</f>
        <v>M2 CABADBARAN</v>
      </c>
      <c r="B2231" s="66">
        <v>46032.44326388889</v>
      </c>
      <c r="C2231" s="66">
        <v>46247.657372685193</v>
      </c>
      <c r="D2231" s="67" t="s">
        <v>463</v>
      </c>
      <c r="E2231" s="67" t="s">
        <v>464</v>
      </c>
      <c r="F2231" s="1">
        <v>1</v>
      </c>
      <c r="G2231" s="63" t="str">
        <f>VLOOKUP(D2231,[2]MINDANAO!$B:$C,2,0)</f>
        <v>YTX125</v>
      </c>
      <c r="H2231" s="67">
        <v>54426</v>
      </c>
      <c r="I2231" s="63" t="str">
        <f>VLOOKUP(L2231,'[3]NEW LEGEND 2026'!M:S,7,0)</f>
        <v>ULTIMATE</v>
      </c>
      <c r="J2231" s="67" t="s">
        <v>5332</v>
      </c>
      <c r="K2231" s="67" t="s">
        <v>5333</v>
      </c>
      <c r="L2231" s="67" t="s">
        <v>704</v>
      </c>
      <c r="M2231" s="63" t="str">
        <f>VLOOKUP(D2231,'[3]NEW LEGEND 2026'!G:I,3,0)</f>
        <v>YAMAHA</v>
      </c>
      <c r="N2231" s="63" t="str">
        <f>VLOOKUP(D2231,'[3]NEW LEGEND 2026'!G:J,4,0)</f>
        <v>BLACK</v>
      </c>
      <c r="O2231" s="68" t="str">
        <f t="shared" si="205"/>
        <v>AUG</v>
      </c>
      <c r="P2231" s="68">
        <f t="shared" si="206"/>
        <v>13</v>
      </c>
      <c r="Q2231" s="68">
        <f t="shared" si="207"/>
        <v>2026</v>
      </c>
      <c r="R2231" s="69">
        <f t="shared" si="208"/>
        <v>-194.65737268519297</v>
      </c>
      <c r="S2231" s="69">
        <f t="shared" si="209"/>
        <v>20.556736111109785</v>
      </c>
      <c r="T2231" s="70" t="str">
        <f t="shared" si="210"/>
        <v>1-30 DAYS</v>
      </c>
      <c r="U2231" s="70" t="str">
        <f t="shared" si="210"/>
        <v>1-30 DAYS</v>
      </c>
    </row>
    <row r="2232" spans="1:21">
      <c r="A2232" s="63" t="str">
        <f>VLOOKUP(L2232,[1]Sheet1!$N:$P,3,0)</f>
        <v>M1 NABUNTURAN</v>
      </c>
      <c r="B2232" s="66">
        <v>46247.673530092587</v>
      </c>
      <c r="C2232" s="66">
        <v>46247.673530092587</v>
      </c>
      <c r="D2232" s="67" t="s">
        <v>1038</v>
      </c>
      <c r="E2232" s="67" t="s">
        <v>1039</v>
      </c>
      <c r="F2232" s="1">
        <v>1</v>
      </c>
      <c r="G2232" s="63" t="str">
        <f>VLOOKUP(D2232,[2]MINDANAO!$B:$C,2,0)</f>
        <v>BAJAJ RE 4S FI</v>
      </c>
      <c r="H2232" s="67">
        <v>187000</v>
      </c>
      <c r="I2232" s="63" t="str">
        <f>VLOOKUP(L2232,'[3]NEW LEGEND 2026'!M:S,7,0)</f>
        <v>MUTI</v>
      </c>
      <c r="J2232" s="67" t="s">
        <v>5334</v>
      </c>
      <c r="K2232" s="67" t="s">
        <v>5335</v>
      </c>
      <c r="L2232" s="67" t="s">
        <v>371</v>
      </c>
      <c r="M2232" s="63" t="str">
        <f>VLOOKUP(D2232,'[3]NEW LEGEND 2026'!G:I,3,0)</f>
        <v>TRIMOTORS</v>
      </c>
      <c r="N2232" s="63" t="str">
        <f>VLOOKUP(D2232,'[3]NEW LEGEND 2026'!G:J,4,0)</f>
        <v>GREEN</v>
      </c>
      <c r="O2232" s="68" t="str">
        <f t="shared" si="205"/>
        <v>AUG</v>
      </c>
      <c r="P2232" s="68">
        <f t="shared" si="206"/>
        <v>13</v>
      </c>
      <c r="Q2232" s="68">
        <f t="shared" si="207"/>
        <v>2026</v>
      </c>
      <c r="R2232" s="69">
        <f t="shared" si="208"/>
        <v>-194.67353009258659</v>
      </c>
      <c r="S2232" s="69">
        <f t="shared" si="209"/>
        <v>-194.67353009258659</v>
      </c>
      <c r="T2232" s="70" t="str">
        <f t="shared" si="210"/>
        <v>1-30 DAYS</v>
      </c>
      <c r="U2232" s="70" t="str">
        <f t="shared" si="210"/>
        <v>1-30 DAYS</v>
      </c>
    </row>
    <row r="2233" spans="1:21">
      <c r="A2233" s="63" t="str">
        <f>VLOOKUP(L2233,[1]Sheet1!$N:$P,3,0)</f>
        <v>M1 NABUNTURAN</v>
      </c>
      <c r="B2233" s="66">
        <v>46247.673530092587</v>
      </c>
      <c r="C2233" s="66">
        <v>46247.673530092587</v>
      </c>
      <c r="D2233" s="67" t="s">
        <v>1038</v>
      </c>
      <c r="E2233" s="67" t="s">
        <v>1039</v>
      </c>
      <c r="F2233" s="1">
        <v>1</v>
      </c>
      <c r="G2233" s="63" t="str">
        <f>VLOOKUP(D2233,[2]MINDANAO!$B:$C,2,0)</f>
        <v>BAJAJ RE 4S FI</v>
      </c>
      <c r="H2233" s="67">
        <v>187000</v>
      </c>
      <c r="I2233" s="63" t="str">
        <f>VLOOKUP(L2233,'[3]NEW LEGEND 2026'!M:S,7,0)</f>
        <v>MUTI</v>
      </c>
      <c r="J2233" s="67" t="s">
        <v>5336</v>
      </c>
      <c r="K2233" s="67" t="s">
        <v>5337</v>
      </c>
      <c r="L2233" s="67" t="s">
        <v>371</v>
      </c>
      <c r="M2233" s="63" t="str">
        <f>VLOOKUP(D2233,'[3]NEW LEGEND 2026'!G:I,3,0)</f>
        <v>TRIMOTORS</v>
      </c>
      <c r="N2233" s="63" t="str">
        <f>VLOOKUP(D2233,'[3]NEW LEGEND 2026'!G:J,4,0)</f>
        <v>GREEN</v>
      </c>
      <c r="O2233" s="68" t="str">
        <f t="shared" si="205"/>
        <v>AUG</v>
      </c>
      <c r="P2233" s="68">
        <f t="shared" si="206"/>
        <v>13</v>
      </c>
      <c r="Q2233" s="68">
        <f t="shared" si="207"/>
        <v>2026</v>
      </c>
      <c r="R2233" s="69">
        <f t="shared" si="208"/>
        <v>-194.67353009258659</v>
      </c>
      <c r="S2233" s="69">
        <f t="shared" si="209"/>
        <v>-194.67353009258659</v>
      </c>
      <c r="T2233" s="70" t="str">
        <f t="shared" si="210"/>
        <v>1-30 DAYS</v>
      </c>
      <c r="U2233" s="70" t="str">
        <f t="shared" si="210"/>
        <v>1-30 DAYS</v>
      </c>
    </row>
    <row r="2234" spans="1:21">
      <c r="A2234" s="63" t="str">
        <f>VLOOKUP(L2234,[1]Sheet1!$N:$P,3,0)</f>
        <v>M1 NABUNTURAN</v>
      </c>
      <c r="B2234" s="66">
        <v>46247.673530092587</v>
      </c>
      <c r="C2234" s="66">
        <v>46247.673530092587</v>
      </c>
      <c r="D2234" s="67" t="s">
        <v>2283</v>
      </c>
      <c r="E2234" s="67" t="s">
        <v>2284</v>
      </c>
      <c r="F2234" s="1">
        <v>1</v>
      </c>
      <c r="G2234" s="63" t="str">
        <f>VLOOKUP(D2234,[2]MINDANAO!$B:$C,2,0)</f>
        <v>BAJAJ RE 4S FI</v>
      </c>
      <c r="H2234" s="67">
        <v>187000</v>
      </c>
      <c r="I2234" s="63" t="str">
        <f>VLOOKUP(L2234,'[3]NEW LEGEND 2026'!M:S,7,0)</f>
        <v>MUTI</v>
      </c>
      <c r="J2234" s="67" t="s">
        <v>5338</v>
      </c>
      <c r="K2234" s="67" t="s">
        <v>5339</v>
      </c>
      <c r="L2234" s="67" t="s">
        <v>371</v>
      </c>
      <c r="M2234" s="63" t="str">
        <f>VLOOKUP(D2234,'[3]NEW LEGEND 2026'!G:I,3,0)</f>
        <v>TRIMOTORS</v>
      </c>
      <c r="N2234" s="63" t="str">
        <f>VLOOKUP(D2234,'[3]NEW LEGEND 2026'!G:J,4,0)</f>
        <v>RED</v>
      </c>
      <c r="O2234" s="68" t="str">
        <f t="shared" si="205"/>
        <v>AUG</v>
      </c>
      <c r="P2234" s="68">
        <f t="shared" si="206"/>
        <v>13</v>
      </c>
      <c r="Q2234" s="68">
        <f t="shared" si="207"/>
        <v>2026</v>
      </c>
      <c r="R2234" s="69">
        <f t="shared" si="208"/>
        <v>-194.67353009258659</v>
      </c>
      <c r="S2234" s="69">
        <f t="shared" si="209"/>
        <v>-194.67353009258659</v>
      </c>
      <c r="T2234" s="70" t="str">
        <f t="shared" si="210"/>
        <v>1-30 DAYS</v>
      </c>
      <c r="U2234" s="70" t="str">
        <f t="shared" si="210"/>
        <v>1-30 DAYS</v>
      </c>
    </row>
    <row r="2235" spans="1:21">
      <c r="A2235" s="63" t="str">
        <f>VLOOKUP(L2235,[1]Sheet1!$N:$P,3,0)</f>
        <v>M1 NABUNTURAN</v>
      </c>
      <c r="B2235" s="66">
        <v>46247.673530092587</v>
      </c>
      <c r="C2235" s="66">
        <v>46247.673530092587</v>
      </c>
      <c r="D2235" s="67" t="s">
        <v>2283</v>
      </c>
      <c r="E2235" s="67" t="s">
        <v>2284</v>
      </c>
      <c r="F2235" s="1">
        <v>1</v>
      </c>
      <c r="G2235" s="63" t="str">
        <f>VLOOKUP(D2235,[2]MINDANAO!$B:$C,2,0)</f>
        <v>BAJAJ RE 4S FI</v>
      </c>
      <c r="H2235" s="67">
        <v>187000</v>
      </c>
      <c r="I2235" s="63" t="str">
        <f>VLOOKUP(L2235,'[3]NEW LEGEND 2026'!M:S,7,0)</f>
        <v>MUTI</v>
      </c>
      <c r="J2235" s="67" t="s">
        <v>5340</v>
      </c>
      <c r="K2235" s="67" t="s">
        <v>5341</v>
      </c>
      <c r="L2235" s="67" t="s">
        <v>371</v>
      </c>
      <c r="M2235" s="63" t="str">
        <f>VLOOKUP(D2235,'[3]NEW LEGEND 2026'!G:I,3,0)</f>
        <v>TRIMOTORS</v>
      </c>
      <c r="N2235" s="63" t="str">
        <f>VLOOKUP(D2235,'[3]NEW LEGEND 2026'!G:J,4,0)</f>
        <v>RED</v>
      </c>
      <c r="O2235" s="68" t="str">
        <f t="shared" si="205"/>
        <v>AUG</v>
      </c>
      <c r="P2235" s="68">
        <f t="shared" si="206"/>
        <v>13</v>
      </c>
      <c r="Q2235" s="68">
        <f t="shared" si="207"/>
        <v>2026</v>
      </c>
      <c r="R2235" s="69">
        <f t="shared" si="208"/>
        <v>-194.67353009258659</v>
      </c>
      <c r="S2235" s="69">
        <f t="shared" si="209"/>
        <v>-194.67353009258659</v>
      </c>
      <c r="T2235" s="70" t="str">
        <f t="shared" si="210"/>
        <v>1-30 DAYS</v>
      </c>
      <c r="U2235" s="70" t="str">
        <f t="shared" si="210"/>
        <v>1-30 DAYS</v>
      </c>
    </row>
    <row r="2236" spans="1:21">
      <c r="A2236" s="63" t="str">
        <f>VLOOKUP(L2236,[1]Sheet1!$N:$P,3,0)</f>
        <v>M1 NABUNTURAN</v>
      </c>
      <c r="B2236" s="66">
        <v>46247.673530092587</v>
      </c>
      <c r="C2236" s="66">
        <v>46247.673530092587</v>
      </c>
      <c r="D2236" s="67" t="s">
        <v>2283</v>
      </c>
      <c r="E2236" s="67" t="s">
        <v>2284</v>
      </c>
      <c r="F2236" s="1">
        <v>1</v>
      </c>
      <c r="G2236" s="63" t="str">
        <f>VLOOKUP(D2236,[2]MINDANAO!$B:$C,2,0)</f>
        <v>BAJAJ RE 4S FI</v>
      </c>
      <c r="H2236" s="67">
        <v>187000</v>
      </c>
      <c r="I2236" s="63" t="str">
        <f>VLOOKUP(L2236,'[3]NEW LEGEND 2026'!M:S,7,0)</f>
        <v>MUTI</v>
      </c>
      <c r="J2236" s="67" t="s">
        <v>5342</v>
      </c>
      <c r="K2236" s="67" t="s">
        <v>5343</v>
      </c>
      <c r="L2236" s="67" t="s">
        <v>371</v>
      </c>
      <c r="M2236" s="63" t="str">
        <f>VLOOKUP(D2236,'[3]NEW LEGEND 2026'!G:I,3,0)</f>
        <v>TRIMOTORS</v>
      </c>
      <c r="N2236" s="63" t="str">
        <f>VLOOKUP(D2236,'[3]NEW LEGEND 2026'!G:J,4,0)</f>
        <v>RED</v>
      </c>
      <c r="O2236" s="68" t="str">
        <f t="shared" si="205"/>
        <v>AUG</v>
      </c>
      <c r="P2236" s="68">
        <f t="shared" si="206"/>
        <v>13</v>
      </c>
      <c r="Q2236" s="68">
        <f t="shared" si="207"/>
        <v>2026</v>
      </c>
      <c r="R2236" s="69">
        <f t="shared" si="208"/>
        <v>-194.67353009258659</v>
      </c>
      <c r="S2236" s="69">
        <f t="shared" si="209"/>
        <v>-194.67353009258659</v>
      </c>
      <c r="T2236" s="70" t="str">
        <f t="shared" si="210"/>
        <v>1-30 DAYS</v>
      </c>
      <c r="U2236" s="70" t="str">
        <f t="shared" si="210"/>
        <v>1-30 DAYS</v>
      </c>
    </row>
    <row r="2237" spans="1:21">
      <c r="A2237" s="63" t="str">
        <f>VLOOKUP(L2237,[1]Sheet1!$N:$P,3,0)</f>
        <v>M1 NABUNTURAN</v>
      </c>
      <c r="B2237" s="66">
        <v>46247.673530092587</v>
      </c>
      <c r="C2237" s="66">
        <v>46247.673530092587</v>
      </c>
      <c r="D2237" s="67" t="s">
        <v>2283</v>
      </c>
      <c r="E2237" s="67" t="s">
        <v>2284</v>
      </c>
      <c r="F2237" s="1">
        <v>1</v>
      </c>
      <c r="G2237" s="63" t="str">
        <f>VLOOKUP(D2237,[2]MINDANAO!$B:$C,2,0)</f>
        <v>BAJAJ RE 4S FI</v>
      </c>
      <c r="H2237" s="67">
        <v>187000</v>
      </c>
      <c r="I2237" s="63" t="str">
        <f>VLOOKUP(L2237,'[3]NEW LEGEND 2026'!M:S,7,0)</f>
        <v>MUTI</v>
      </c>
      <c r="J2237" s="67" t="s">
        <v>5344</v>
      </c>
      <c r="K2237" s="67" t="s">
        <v>5345</v>
      </c>
      <c r="L2237" s="67" t="s">
        <v>371</v>
      </c>
      <c r="M2237" s="63" t="str">
        <f>VLOOKUP(D2237,'[3]NEW LEGEND 2026'!G:I,3,0)</f>
        <v>TRIMOTORS</v>
      </c>
      <c r="N2237" s="63" t="str">
        <f>VLOOKUP(D2237,'[3]NEW LEGEND 2026'!G:J,4,0)</f>
        <v>RED</v>
      </c>
      <c r="O2237" s="68" t="str">
        <f t="shared" si="205"/>
        <v>AUG</v>
      </c>
      <c r="P2237" s="68">
        <f t="shared" si="206"/>
        <v>13</v>
      </c>
      <c r="Q2237" s="68">
        <f t="shared" si="207"/>
        <v>2026</v>
      </c>
      <c r="R2237" s="69">
        <f t="shared" si="208"/>
        <v>-194.67353009258659</v>
      </c>
      <c r="S2237" s="69">
        <f t="shared" si="209"/>
        <v>-194.67353009258659</v>
      </c>
      <c r="T2237" s="70" t="str">
        <f t="shared" si="210"/>
        <v>1-30 DAYS</v>
      </c>
      <c r="U2237" s="70" t="str">
        <f t="shared" si="210"/>
        <v>1-30 DAYS</v>
      </c>
    </row>
    <row r="2238" spans="1:21">
      <c r="A2238" s="63" t="str">
        <f>VLOOKUP(L2238,[1]Sheet1!$N:$P,3,0)</f>
        <v>M1 POLOMOLOK</v>
      </c>
      <c r="B2238" s="66">
        <v>46037.447442129633</v>
      </c>
      <c r="C2238" s="66">
        <v>46247.692488425928</v>
      </c>
      <c r="D2238" s="67" t="s">
        <v>2061</v>
      </c>
      <c r="E2238" s="67" t="s">
        <v>2062</v>
      </c>
      <c r="F2238" s="1">
        <v>1</v>
      </c>
      <c r="G2238" s="63" t="str">
        <f>VLOOKUP(D2238,[2]MINDANAO!$B:$C,2,0)</f>
        <v>NMAX155 TECHMAX</v>
      </c>
      <c r="H2238" s="67">
        <v>163587</v>
      </c>
      <c r="I2238" s="63" t="str">
        <f>VLOOKUP(L2238,'[3]NEW LEGEND 2026'!M:S,7,0)</f>
        <v>MUTI</v>
      </c>
      <c r="J2238" s="67" t="s">
        <v>5346</v>
      </c>
      <c r="K2238" s="67" t="s">
        <v>5347</v>
      </c>
      <c r="L2238" s="67" t="s">
        <v>376</v>
      </c>
      <c r="M2238" s="63" t="str">
        <f>VLOOKUP(D2238,'[3]NEW LEGEND 2026'!G:I,3,0)</f>
        <v>YAMAHA</v>
      </c>
      <c r="N2238" s="63" t="str">
        <f>VLOOKUP(D2238,'[3]NEW LEGEND 2026'!G:J,4,0)</f>
        <v>(MATTE DARK RED/BLACK</v>
      </c>
      <c r="O2238" s="68" t="str">
        <f t="shared" si="205"/>
        <v>AUG</v>
      </c>
      <c r="P2238" s="68">
        <f t="shared" si="206"/>
        <v>13</v>
      </c>
      <c r="Q2238" s="68">
        <f t="shared" si="207"/>
        <v>2026</v>
      </c>
      <c r="R2238" s="69">
        <f t="shared" si="208"/>
        <v>-194.69248842592788</v>
      </c>
      <c r="S2238" s="69">
        <f t="shared" si="209"/>
        <v>15.552557870367309</v>
      </c>
      <c r="T2238" s="70" t="str">
        <f t="shared" si="210"/>
        <v>1-30 DAYS</v>
      </c>
      <c r="U2238" s="70" t="str">
        <f t="shared" si="210"/>
        <v>1-30 DAYS</v>
      </c>
    </row>
    <row r="2239" spans="1:21">
      <c r="A2239" s="63" t="str">
        <f>VLOOKUP(L2239,[1]Sheet1!$N:$P,3,0)</f>
        <v>M1 POLOMOLOK</v>
      </c>
      <c r="B2239" s="66">
        <v>45947.395567129628</v>
      </c>
      <c r="C2239" s="66">
        <v>46247.692650462966</v>
      </c>
      <c r="D2239" s="67" t="s">
        <v>1060</v>
      </c>
      <c r="E2239" s="67" t="s">
        <v>1061</v>
      </c>
      <c r="F2239" s="1">
        <v>1</v>
      </c>
      <c r="G2239" s="63" t="str">
        <f>VLOOKUP(D2239,[2]MINDANAO!$B:$C,2,0)</f>
        <v>MIO AEROX S 155</v>
      </c>
      <c r="H2239" s="67">
        <v>152427</v>
      </c>
      <c r="I2239" s="63" t="str">
        <f>VLOOKUP(L2239,'[3]NEW LEGEND 2026'!M:S,7,0)</f>
        <v>MUTI</v>
      </c>
      <c r="J2239" s="67" t="s">
        <v>5348</v>
      </c>
      <c r="K2239" s="67" t="s">
        <v>5349</v>
      </c>
      <c r="L2239" s="67" t="s">
        <v>376</v>
      </c>
      <c r="M2239" s="63" t="str">
        <f>VLOOKUP(D2239,'[3]NEW LEGEND 2026'!G:I,3,0)</f>
        <v>YAMAHA</v>
      </c>
      <c r="N2239" s="63" t="str">
        <f>VLOOKUP(D2239,'[3]NEW LEGEND 2026'!G:J,4,0)</f>
        <v>MATTE BLUE</v>
      </c>
      <c r="O2239" s="68" t="str">
        <f t="shared" si="205"/>
        <v>AUG</v>
      </c>
      <c r="P2239" s="68">
        <f t="shared" si="206"/>
        <v>13</v>
      </c>
      <c r="Q2239" s="68">
        <f t="shared" si="207"/>
        <v>2026</v>
      </c>
      <c r="R2239" s="69">
        <f t="shared" si="208"/>
        <v>-194.69265046296641</v>
      </c>
      <c r="S2239" s="69">
        <f t="shared" si="209"/>
        <v>105.60443287037197</v>
      </c>
      <c r="T2239" s="70" t="str">
        <f t="shared" si="210"/>
        <v>1-30 DAYS</v>
      </c>
      <c r="U2239" s="70" t="str">
        <f t="shared" si="210"/>
        <v>91 DAYS UP</v>
      </c>
    </row>
    <row r="2240" spans="1:21">
      <c r="A2240" s="63" t="str">
        <f>VLOOKUP(L2240,[1]Sheet1!$N:$P,3,0)</f>
        <v>M1 HONDA KORONADAL</v>
      </c>
      <c r="B2240" s="66">
        <v>46247.730995370373</v>
      </c>
      <c r="C2240" s="66">
        <v>46247.730983796297</v>
      </c>
      <c r="D2240" s="67" t="s">
        <v>865</v>
      </c>
      <c r="E2240" s="67" t="s">
        <v>866</v>
      </c>
      <c r="F2240" s="1">
        <v>1</v>
      </c>
      <c r="G2240" s="63" t="str">
        <f>VLOOKUP(D2240,[2]MINDANAO!$B:$C,2,0)</f>
        <v>XRM RS</v>
      </c>
      <c r="H2240" s="67">
        <v>73838</v>
      </c>
      <c r="I2240" s="63" t="str">
        <f>VLOOKUP(L2240,'[3]NEW LEGEND 2026'!M:S,7,0)</f>
        <v>HONDA</v>
      </c>
      <c r="J2240" s="67" t="s">
        <v>5350</v>
      </c>
      <c r="K2240" s="67" t="s">
        <v>5351</v>
      </c>
      <c r="L2240" s="67" t="s">
        <v>1952</v>
      </c>
      <c r="M2240" s="63" t="str">
        <f>VLOOKUP(D2240,'[3]NEW LEGEND 2026'!G:I,3,0)</f>
        <v>HONDA</v>
      </c>
      <c r="N2240" s="63" t="str">
        <f>VLOOKUP(D2240,'[3]NEW LEGEND 2026'!G:J,4,0)</f>
        <v>RED/BLACK</v>
      </c>
      <c r="O2240" s="68" t="str">
        <f t="shared" si="205"/>
        <v>AUG</v>
      </c>
      <c r="P2240" s="68">
        <f t="shared" si="206"/>
        <v>13</v>
      </c>
      <c r="Q2240" s="68">
        <f t="shared" si="207"/>
        <v>2026</v>
      </c>
      <c r="R2240" s="69">
        <f t="shared" si="208"/>
        <v>-194.73098379629664</v>
      </c>
      <c r="S2240" s="69">
        <f t="shared" si="209"/>
        <v>-194.73099537037342</v>
      </c>
      <c r="T2240" s="70" t="str">
        <f t="shared" si="210"/>
        <v>1-30 DAYS</v>
      </c>
      <c r="U2240" s="70" t="str">
        <f t="shared" si="210"/>
        <v>1-30 DAYS</v>
      </c>
    </row>
    <row r="2241" spans="1:21">
      <c r="A2241" s="63" t="str">
        <f>VLOOKUP(L2241,[1]Sheet1!$N:$P,3,0)</f>
        <v>M1 DIGOS</v>
      </c>
      <c r="B2241" s="66">
        <v>46239.403483796297</v>
      </c>
      <c r="C2241" s="66">
        <v>46248.383159722223</v>
      </c>
      <c r="D2241" s="67" t="s">
        <v>4034</v>
      </c>
      <c r="E2241" s="67" t="s">
        <v>4035</v>
      </c>
      <c r="F2241" s="1">
        <v>1</v>
      </c>
      <c r="G2241" s="63" t="str">
        <f>VLOOKUP(D2241,[2]MINDANAO!$B:$C,2,0)</f>
        <v>KLX150</v>
      </c>
      <c r="H2241" s="67">
        <v>117523.21</v>
      </c>
      <c r="I2241" s="63" t="str">
        <f>VLOOKUP(L2241,'[3]NEW LEGEND 2026'!M:S,7,0)</f>
        <v>MUTI</v>
      </c>
      <c r="J2241" s="67" t="s">
        <v>5352</v>
      </c>
      <c r="K2241" s="67" t="s">
        <v>5353</v>
      </c>
      <c r="L2241" s="67" t="s">
        <v>490</v>
      </c>
      <c r="M2241" s="63" t="str">
        <f>VLOOKUP(D2241,'[3]NEW LEGEND 2026'!G:I,3,0)</f>
        <v>KAWASAKI</v>
      </c>
      <c r="N2241" s="63" t="str">
        <f>VLOOKUP(D2241,'[3]NEW LEGEND 2026'!G:J,4,0)</f>
        <v>GREEN</v>
      </c>
      <c r="O2241" s="68" t="str">
        <f t="shared" si="205"/>
        <v>AUG</v>
      </c>
      <c r="P2241" s="68">
        <f t="shared" si="206"/>
        <v>14</v>
      </c>
      <c r="Q2241" s="68">
        <f t="shared" si="207"/>
        <v>2026</v>
      </c>
      <c r="R2241" s="69">
        <f t="shared" si="208"/>
        <v>-195.38315972222335</v>
      </c>
      <c r="S2241" s="69">
        <f t="shared" si="209"/>
        <v>-186.40348379629722</v>
      </c>
      <c r="T2241" s="70" t="str">
        <f t="shared" si="210"/>
        <v>1-30 DAYS</v>
      </c>
      <c r="U2241" s="70" t="str">
        <f t="shared" si="210"/>
        <v>1-30 DAYS</v>
      </c>
    </row>
    <row r="2242" spans="1:21">
      <c r="A2242" s="63" t="str">
        <f>VLOOKUP(L2242,[1]Sheet1!$N:$P,3,0)</f>
        <v>M1 DIGOS</v>
      </c>
      <c r="B2242" s="66">
        <v>46247.434930555559</v>
      </c>
      <c r="C2242" s="66">
        <v>46248.383159722223</v>
      </c>
      <c r="D2242" s="67" t="s">
        <v>2536</v>
      </c>
      <c r="E2242" s="67" t="s">
        <v>2537</v>
      </c>
      <c r="F2242" s="1">
        <v>1</v>
      </c>
      <c r="G2242" s="63" t="str">
        <f>VLOOKUP(D2242,[2]MINDANAO!$B:$C,2,0)</f>
        <v>ADV160 ABS</v>
      </c>
      <c r="H2242" s="67">
        <v>155100</v>
      </c>
      <c r="I2242" s="63" t="str">
        <f>VLOOKUP(L2242,'[3]NEW LEGEND 2026'!M:S,7,0)</f>
        <v>MUTI</v>
      </c>
      <c r="J2242" s="67" t="s">
        <v>5354</v>
      </c>
      <c r="K2242" s="67" t="s">
        <v>5355</v>
      </c>
      <c r="L2242" s="67" t="s">
        <v>490</v>
      </c>
      <c r="M2242" s="63" t="str">
        <f>VLOOKUP(D2242,'[3]NEW LEGEND 2026'!G:I,3,0)</f>
        <v>HONDA</v>
      </c>
      <c r="N2242" s="63" t="str">
        <f>VLOOKUP(D2242,'[3]NEW LEGEND 2026'!G:J,4,0)</f>
        <v>WHITE</v>
      </c>
      <c r="O2242" s="68" t="str">
        <f t="shared" ref="O2242:O2305" si="211">CHOOSE(MONTH(C2242),"JAN","FEB","MAR","APR","MAY","JUN","JUL","AUG","SEP","OCT","NOV","DEC")</f>
        <v>AUG</v>
      </c>
      <c r="P2242" s="68">
        <f t="shared" ref="P2242:P2305" si="212">DAY(C2242)</f>
        <v>14</v>
      </c>
      <c r="Q2242" s="68">
        <f t="shared" ref="Q2242:Q2305" si="213">YEAR(C2242)</f>
        <v>2026</v>
      </c>
      <c r="R2242" s="69">
        <f t="shared" ref="R2242:R2305" si="214">DATE(2026,1,31)-C2242</f>
        <v>-195.38315972222335</v>
      </c>
      <c r="S2242" s="69">
        <f t="shared" si="209"/>
        <v>-194.43493055555882</v>
      </c>
      <c r="T2242" s="70" t="str">
        <f t="shared" si="210"/>
        <v>1-30 DAYS</v>
      </c>
      <c r="U2242" s="70" t="str">
        <f t="shared" si="210"/>
        <v>1-30 DAYS</v>
      </c>
    </row>
    <row r="2243" spans="1:21">
      <c r="A2243" s="63" t="str">
        <f>VLOOKUP(L2243,[1]Sheet1!$N:$P,3,0)</f>
        <v>M1 DIGOS</v>
      </c>
      <c r="B2243" s="66">
        <v>46247.434930555559</v>
      </c>
      <c r="C2243" s="66">
        <v>46248.383159722223</v>
      </c>
      <c r="D2243" s="67" t="s">
        <v>2540</v>
      </c>
      <c r="E2243" s="67" t="s">
        <v>2541</v>
      </c>
      <c r="F2243" s="1">
        <v>1</v>
      </c>
      <c r="G2243" s="63" t="str">
        <f>VLOOKUP(D2243,[2]MINDANAO!$B:$C,2,0)</f>
        <v>ADV160 ABS</v>
      </c>
      <c r="H2243" s="67">
        <v>155100</v>
      </c>
      <c r="I2243" s="63" t="str">
        <f>VLOOKUP(L2243,'[3]NEW LEGEND 2026'!M:S,7,0)</f>
        <v>MUTI</v>
      </c>
      <c r="J2243" s="67" t="s">
        <v>5356</v>
      </c>
      <c r="K2243" s="67" t="s">
        <v>5357</v>
      </c>
      <c r="L2243" s="67" t="s">
        <v>490</v>
      </c>
      <c r="M2243" s="63" t="str">
        <f>VLOOKUP(D2243,'[3]NEW LEGEND 2026'!G:I,3,0)</f>
        <v>HONDA</v>
      </c>
      <c r="N2243" s="63" t="str">
        <f>VLOOKUP(D2243,'[3]NEW LEGEND 2026'!G:J,4,0)</f>
        <v>BLACK</v>
      </c>
      <c r="O2243" s="68" t="str">
        <f t="shared" si="211"/>
        <v>AUG</v>
      </c>
      <c r="P2243" s="68">
        <f t="shared" si="212"/>
        <v>14</v>
      </c>
      <c r="Q2243" s="68">
        <f t="shared" si="213"/>
        <v>2026</v>
      </c>
      <c r="R2243" s="69">
        <f t="shared" si="214"/>
        <v>-195.38315972222335</v>
      </c>
      <c r="S2243" s="69">
        <f t="shared" ref="S2243:S2306" si="215">DATE(2026,1,31)-B2243</f>
        <v>-194.43493055555882</v>
      </c>
      <c r="T2243" s="70" t="str">
        <f t="shared" si="210"/>
        <v>1-30 DAYS</v>
      </c>
      <c r="U2243" s="70" t="str">
        <f t="shared" si="210"/>
        <v>1-30 DAYS</v>
      </c>
    </row>
    <row r="2244" spans="1:21">
      <c r="A2244" s="63" t="str">
        <f>VLOOKUP(L2244,[1]Sheet1!$N:$P,3,0)</f>
        <v>M1 DIGOS</v>
      </c>
      <c r="B2244" s="66">
        <v>46225.604930555557</v>
      </c>
      <c r="C2244" s="66">
        <v>46248.383159722223</v>
      </c>
      <c r="D2244" s="67" t="s">
        <v>700</v>
      </c>
      <c r="E2244" s="67" t="s">
        <v>701</v>
      </c>
      <c r="F2244" s="1">
        <v>1</v>
      </c>
      <c r="G2244" s="63" t="str">
        <f>VLOOKUP(D2244,[2]MINDANAO!$B:$C,2,0)</f>
        <v>WIZARD</v>
      </c>
      <c r="H2244" s="67">
        <v>35116.07</v>
      </c>
      <c r="I2244" s="63" t="str">
        <f>VLOOKUP(L2244,'[3]NEW LEGEND 2026'!M:S,7,0)</f>
        <v>MUTI</v>
      </c>
      <c r="J2244" s="67" t="s">
        <v>5358</v>
      </c>
      <c r="K2244" s="67" t="s">
        <v>5359</v>
      </c>
      <c r="L2244" s="67" t="s">
        <v>490</v>
      </c>
      <c r="M2244" s="63" t="str">
        <f>VLOOKUP(D2244,'[3]NEW LEGEND 2026'!G:I,3,0)</f>
        <v>SKYGO</v>
      </c>
      <c r="N2244" s="63" t="str">
        <f>VLOOKUP(D2244,'[3]NEW LEGEND 2026'!G:J,4,0)</f>
        <v>RED</v>
      </c>
      <c r="O2244" s="68" t="str">
        <f t="shared" si="211"/>
        <v>AUG</v>
      </c>
      <c r="P2244" s="68">
        <f t="shared" si="212"/>
        <v>14</v>
      </c>
      <c r="Q2244" s="68">
        <f t="shared" si="213"/>
        <v>2026</v>
      </c>
      <c r="R2244" s="69">
        <f t="shared" si="214"/>
        <v>-195.38315972222335</v>
      </c>
      <c r="S2244" s="69">
        <f t="shared" si="215"/>
        <v>-172.60493055555708</v>
      </c>
      <c r="T2244" s="70" t="str">
        <f t="shared" si="210"/>
        <v>1-30 DAYS</v>
      </c>
      <c r="U2244" s="70" t="str">
        <f t="shared" si="210"/>
        <v>1-30 DAYS</v>
      </c>
    </row>
    <row r="2245" spans="1:21">
      <c r="A2245" s="63" t="str">
        <f>VLOOKUP(L2245,[1]Sheet1!$N:$P,3,0)</f>
        <v>M1 DIGOS</v>
      </c>
      <c r="B2245" s="66">
        <v>46225.598055555558</v>
      </c>
      <c r="C2245" s="66">
        <v>46248.383159722223</v>
      </c>
      <c r="D2245" s="67" t="s">
        <v>3406</v>
      </c>
      <c r="E2245" s="67" t="s">
        <v>3407</v>
      </c>
      <c r="F2245" s="1">
        <v>1</v>
      </c>
      <c r="G2245" s="63" t="str">
        <f>VLOOKUP(D2245,[2]MINDANAO!$B:$C,2,0)</f>
        <v>WIZARD</v>
      </c>
      <c r="H2245" s="67">
        <v>35116.07</v>
      </c>
      <c r="I2245" s="63" t="str">
        <f>VLOOKUP(L2245,'[3]NEW LEGEND 2026'!M:S,7,0)</f>
        <v>MUTI</v>
      </c>
      <c r="J2245" s="67" t="s">
        <v>5360</v>
      </c>
      <c r="K2245" s="67" t="s">
        <v>5361</v>
      </c>
      <c r="L2245" s="67" t="s">
        <v>490</v>
      </c>
      <c r="M2245" s="63" t="str">
        <f>VLOOKUP(D2245,'[3]NEW LEGEND 2026'!G:I,3,0)</f>
        <v>SKYGO</v>
      </c>
      <c r="N2245" s="63" t="str">
        <f>VLOOKUP(D2245,'[3]NEW LEGEND 2026'!G:J,4,0)</f>
        <v>BLUE</v>
      </c>
      <c r="O2245" s="68" t="str">
        <f t="shared" si="211"/>
        <v>AUG</v>
      </c>
      <c r="P2245" s="68">
        <f t="shared" si="212"/>
        <v>14</v>
      </c>
      <c r="Q2245" s="68">
        <f t="shared" si="213"/>
        <v>2026</v>
      </c>
      <c r="R2245" s="69">
        <f t="shared" si="214"/>
        <v>-195.38315972222335</v>
      </c>
      <c r="S2245" s="69">
        <f t="shared" si="215"/>
        <v>-172.59805555555795</v>
      </c>
      <c r="T2245" s="70" t="str">
        <f t="shared" si="210"/>
        <v>1-30 DAYS</v>
      </c>
      <c r="U2245" s="70" t="str">
        <f t="shared" si="210"/>
        <v>1-30 DAYS</v>
      </c>
    </row>
    <row r="2246" spans="1:21">
      <c r="A2246" s="63" t="str">
        <f>VLOOKUP(L2246,[1]Sheet1!$N:$P,3,0)</f>
        <v>M1 DIGOS</v>
      </c>
      <c r="B2246" s="66">
        <v>46225.604930555557</v>
      </c>
      <c r="C2246" s="66">
        <v>46248.383159722223</v>
      </c>
      <c r="D2246" s="67" t="s">
        <v>700</v>
      </c>
      <c r="E2246" s="67" t="s">
        <v>701</v>
      </c>
      <c r="F2246" s="1">
        <v>1</v>
      </c>
      <c r="G2246" s="63" t="str">
        <f>VLOOKUP(D2246,[2]MINDANAO!$B:$C,2,0)</f>
        <v>WIZARD</v>
      </c>
      <c r="H2246" s="67">
        <v>35116.07</v>
      </c>
      <c r="I2246" s="63" t="str">
        <f>VLOOKUP(L2246,'[3]NEW LEGEND 2026'!M:S,7,0)</f>
        <v>MUTI</v>
      </c>
      <c r="J2246" s="67" t="s">
        <v>5362</v>
      </c>
      <c r="K2246" s="67" t="s">
        <v>5363</v>
      </c>
      <c r="L2246" s="67" t="s">
        <v>490</v>
      </c>
      <c r="M2246" s="63" t="str">
        <f>VLOOKUP(D2246,'[3]NEW LEGEND 2026'!G:I,3,0)</f>
        <v>SKYGO</v>
      </c>
      <c r="N2246" s="63" t="str">
        <f>VLOOKUP(D2246,'[3]NEW LEGEND 2026'!G:J,4,0)</f>
        <v>RED</v>
      </c>
      <c r="O2246" s="68" t="str">
        <f t="shared" si="211"/>
        <v>AUG</v>
      </c>
      <c r="P2246" s="68">
        <f t="shared" si="212"/>
        <v>14</v>
      </c>
      <c r="Q2246" s="68">
        <f t="shared" si="213"/>
        <v>2026</v>
      </c>
      <c r="R2246" s="69">
        <f t="shared" si="214"/>
        <v>-195.38315972222335</v>
      </c>
      <c r="S2246" s="69">
        <f t="shared" si="215"/>
        <v>-172.60493055555708</v>
      </c>
      <c r="T2246" s="70" t="str">
        <f t="shared" si="210"/>
        <v>1-30 DAYS</v>
      </c>
      <c r="U2246" s="70" t="str">
        <f t="shared" si="210"/>
        <v>1-30 DAYS</v>
      </c>
    </row>
    <row r="2247" spans="1:21">
      <c r="A2247" s="63" t="str">
        <f>VLOOKUP(L2247,[1]Sheet1!$N:$P,3,0)</f>
        <v>M2 MANOLO</v>
      </c>
      <c r="B2247" s="66">
        <v>46248.405462962961</v>
      </c>
      <c r="C2247" s="66">
        <v>46248.405462962961</v>
      </c>
      <c r="D2247" s="67" t="s">
        <v>1516</v>
      </c>
      <c r="E2247" s="67" t="s">
        <v>1517</v>
      </c>
      <c r="F2247" s="1">
        <v>1</v>
      </c>
      <c r="G2247" s="63" t="str">
        <f>VLOOKUP(D2247,[2]MINDANAO!$B:$C,2,0)</f>
        <v>BAJAJ RE 4S FI</v>
      </c>
      <c r="H2247" s="67">
        <v>187000</v>
      </c>
      <c r="I2247" s="63" t="str">
        <f>VLOOKUP(L2247,'[3]NEW LEGEND 2026'!M:S,7,0)</f>
        <v>ULTIMATE</v>
      </c>
      <c r="J2247" s="67" t="s">
        <v>5364</v>
      </c>
      <c r="K2247" s="67" t="s">
        <v>5365</v>
      </c>
      <c r="L2247" s="67" t="s">
        <v>1244</v>
      </c>
      <c r="M2247" s="63" t="str">
        <f>VLOOKUP(D2247,'[3]NEW LEGEND 2026'!G:I,3,0)</f>
        <v>TRIMOTORS</v>
      </c>
      <c r="N2247" s="63" t="str">
        <f>VLOOKUP(D2247,'[3]NEW LEGEND 2026'!G:J,4,0)</f>
        <v>WHITE</v>
      </c>
      <c r="O2247" s="68" t="str">
        <f t="shared" si="211"/>
        <v>AUG</v>
      </c>
      <c r="P2247" s="68">
        <f t="shared" si="212"/>
        <v>14</v>
      </c>
      <c r="Q2247" s="68">
        <f t="shared" si="213"/>
        <v>2026</v>
      </c>
      <c r="R2247" s="69">
        <f t="shared" si="214"/>
        <v>-195.40546296296088</v>
      </c>
      <c r="S2247" s="69">
        <f t="shared" si="215"/>
        <v>-195.40546296296088</v>
      </c>
      <c r="T2247" s="70" t="str">
        <f t="shared" si="210"/>
        <v>1-30 DAYS</v>
      </c>
      <c r="U2247" s="70" t="str">
        <f t="shared" si="210"/>
        <v>1-30 DAYS</v>
      </c>
    </row>
    <row r="2248" spans="1:21">
      <c r="A2248" s="63" t="str">
        <f>VLOOKUP(L2248,[1]Sheet1!$N:$P,3,0)</f>
        <v>M2 MANOLO</v>
      </c>
      <c r="B2248" s="66">
        <v>46248.405462962961</v>
      </c>
      <c r="C2248" s="66">
        <v>46248.405462962961</v>
      </c>
      <c r="D2248" s="67" t="s">
        <v>2283</v>
      </c>
      <c r="E2248" s="67" t="s">
        <v>2284</v>
      </c>
      <c r="F2248" s="1">
        <v>1</v>
      </c>
      <c r="G2248" s="63" t="str">
        <f>VLOOKUP(D2248,[2]MINDANAO!$B:$C,2,0)</f>
        <v>BAJAJ RE 4S FI</v>
      </c>
      <c r="H2248" s="67">
        <v>187000</v>
      </c>
      <c r="I2248" s="63" t="str">
        <f>VLOOKUP(L2248,'[3]NEW LEGEND 2026'!M:S,7,0)</f>
        <v>ULTIMATE</v>
      </c>
      <c r="J2248" s="67" t="s">
        <v>5366</v>
      </c>
      <c r="K2248" s="67" t="s">
        <v>5367</v>
      </c>
      <c r="L2248" s="67" t="s">
        <v>1244</v>
      </c>
      <c r="M2248" s="63" t="str">
        <f>VLOOKUP(D2248,'[3]NEW LEGEND 2026'!G:I,3,0)</f>
        <v>TRIMOTORS</v>
      </c>
      <c r="N2248" s="63" t="str">
        <f>VLOOKUP(D2248,'[3]NEW LEGEND 2026'!G:J,4,0)</f>
        <v>RED</v>
      </c>
      <c r="O2248" s="68" t="str">
        <f t="shared" si="211"/>
        <v>AUG</v>
      </c>
      <c r="P2248" s="68">
        <f t="shared" si="212"/>
        <v>14</v>
      </c>
      <c r="Q2248" s="68">
        <f t="shared" si="213"/>
        <v>2026</v>
      </c>
      <c r="R2248" s="69">
        <f t="shared" si="214"/>
        <v>-195.40546296296088</v>
      </c>
      <c r="S2248" s="69">
        <f t="shared" si="215"/>
        <v>-195.40546296296088</v>
      </c>
      <c r="T2248" s="70" t="str">
        <f t="shared" si="210"/>
        <v>1-30 DAYS</v>
      </c>
      <c r="U2248" s="70" t="str">
        <f t="shared" si="210"/>
        <v>1-30 DAYS</v>
      </c>
    </row>
    <row r="2249" spans="1:21">
      <c r="A2249" s="63" t="str">
        <f>VLOOKUP(L2249,[1]Sheet1!$N:$P,3,0)</f>
        <v>M1 NABUNTURAN</v>
      </c>
      <c r="B2249" s="66">
        <v>46248.452280092592</v>
      </c>
      <c r="C2249" s="66">
        <v>46248.452268518522</v>
      </c>
      <c r="D2249" s="67" t="s">
        <v>3134</v>
      </c>
      <c r="E2249" s="67" t="s">
        <v>3135</v>
      </c>
      <c r="F2249" s="1">
        <v>1</v>
      </c>
      <c r="G2249" s="63" t="str">
        <f>VLOOKUP(D2249,[2]MINDANAO!$B:$C,2,0)</f>
        <v>BAJAJ RE 4S FI</v>
      </c>
      <c r="H2249" s="67">
        <v>187000</v>
      </c>
      <c r="I2249" s="63" t="str">
        <f>VLOOKUP(L2249,'[3]NEW LEGEND 2026'!M:S,7,0)</f>
        <v>MUTI</v>
      </c>
      <c r="J2249" s="67" t="s">
        <v>5368</v>
      </c>
      <c r="K2249" s="67" t="s">
        <v>5369</v>
      </c>
      <c r="L2249" s="67" t="s">
        <v>371</v>
      </c>
      <c r="M2249" s="63" t="str">
        <f>VLOOKUP(D2249,'[3]NEW LEGEND 2026'!G:I,3,0)</f>
        <v>TRIMOTORS</v>
      </c>
      <c r="N2249" s="63" t="str">
        <f>VLOOKUP(D2249,'[3]NEW LEGEND 2026'!G:J,4,0)</f>
        <v>BLUE</v>
      </c>
      <c r="O2249" s="68" t="str">
        <f t="shared" si="211"/>
        <v>AUG</v>
      </c>
      <c r="P2249" s="68">
        <f t="shared" si="212"/>
        <v>14</v>
      </c>
      <c r="Q2249" s="68">
        <f t="shared" si="213"/>
        <v>2026</v>
      </c>
      <c r="R2249" s="69">
        <f t="shared" si="214"/>
        <v>-195.45226851852203</v>
      </c>
      <c r="S2249" s="69">
        <f t="shared" si="215"/>
        <v>-195.45228009259154</v>
      </c>
      <c r="T2249" s="70" t="str">
        <f t="shared" si="210"/>
        <v>1-30 DAYS</v>
      </c>
      <c r="U2249" s="70" t="str">
        <f t="shared" si="210"/>
        <v>1-30 DAYS</v>
      </c>
    </row>
    <row r="2250" spans="1:21">
      <c r="A2250" s="63" t="str">
        <f>VLOOKUP(L2250,[1]Sheet1!$N:$P,3,0)</f>
        <v>M1 NABUNTURAN</v>
      </c>
      <c r="B2250" s="66">
        <v>46248.452280092592</v>
      </c>
      <c r="C2250" s="66">
        <v>46248.452268518522</v>
      </c>
      <c r="D2250" s="67" t="s">
        <v>1516</v>
      </c>
      <c r="E2250" s="67" t="s">
        <v>1517</v>
      </c>
      <c r="F2250" s="1">
        <v>1</v>
      </c>
      <c r="G2250" s="63" t="str">
        <f>VLOOKUP(D2250,[2]MINDANAO!$B:$C,2,0)</f>
        <v>BAJAJ RE 4S FI</v>
      </c>
      <c r="H2250" s="67">
        <v>187000</v>
      </c>
      <c r="I2250" s="63" t="str">
        <f>VLOOKUP(L2250,'[3]NEW LEGEND 2026'!M:S,7,0)</f>
        <v>MUTI</v>
      </c>
      <c r="J2250" s="67" t="s">
        <v>5370</v>
      </c>
      <c r="K2250" s="67" t="s">
        <v>5371</v>
      </c>
      <c r="L2250" s="67" t="s">
        <v>371</v>
      </c>
      <c r="M2250" s="63" t="str">
        <f>VLOOKUP(D2250,'[3]NEW LEGEND 2026'!G:I,3,0)</f>
        <v>TRIMOTORS</v>
      </c>
      <c r="N2250" s="63" t="str">
        <f>VLOOKUP(D2250,'[3]NEW LEGEND 2026'!G:J,4,0)</f>
        <v>WHITE</v>
      </c>
      <c r="O2250" s="68" t="str">
        <f t="shared" si="211"/>
        <v>AUG</v>
      </c>
      <c r="P2250" s="68">
        <f t="shared" si="212"/>
        <v>14</v>
      </c>
      <c r="Q2250" s="68">
        <f t="shared" si="213"/>
        <v>2026</v>
      </c>
      <c r="R2250" s="69">
        <f t="shared" si="214"/>
        <v>-195.45226851852203</v>
      </c>
      <c r="S2250" s="69">
        <f t="shared" si="215"/>
        <v>-195.45228009259154</v>
      </c>
      <c r="T2250" s="70" t="str">
        <f t="shared" si="210"/>
        <v>1-30 DAYS</v>
      </c>
      <c r="U2250" s="70" t="str">
        <f t="shared" si="210"/>
        <v>1-30 DAYS</v>
      </c>
    </row>
    <row r="2251" spans="1:21">
      <c r="A2251" s="63" t="str">
        <f>VLOOKUP(L2251,[1]Sheet1!$N:$P,3,0)</f>
        <v>M1 NABUNTURAN</v>
      </c>
      <c r="B2251" s="66">
        <v>46248.452280092592</v>
      </c>
      <c r="C2251" s="66">
        <v>46248.452268518522</v>
      </c>
      <c r="D2251" s="67" t="s">
        <v>1516</v>
      </c>
      <c r="E2251" s="67" t="s">
        <v>1517</v>
      </c>
      <c r="F2251" s="1">
        <v>1</v>
      </c>
      <c r="G2251" s="63" t="str">
        <f>VLOOKUP(D2251,[2]MINDANAO!$B:$C,2,0)</f>
        <v>BAJAJ RE 4S FI</v>
      </c>
      <c r="H2251" s="67">
        <v>187000</v>
      </c>
      <c r="I2251" s="63" t="str">
        <f>VLOOKUP(L2251,'[3]NEW LEGEND 2026'!M:S,7,0)</f>
        <v>MUTI</v>
      </c>
      <c r="J2251" s="67" t="s">
        <v>5372</v>
      </c>
      <c r="K2251" s="67" t="s">
        <v>5373</v>
      </c>
      <c r="L2251" s="67" t="s">
        <v>371</v>
      </c>
      <c r="M2251" s="63" t="str">
        <f>VLOOKUP(D2251,'[3]NEW LEGEND 2026'!G:I,3,0)</f>
        <v>TRIMOTORS</v>
      </c>
      <c r="N2251" s="63" t="str">
        <f>VLOOKUP(D2251,'[3]NEW LEGEND 2026'!G:J,4,0)</f>
        <v>WHITE</v>
      </c>
      <c r="O2251" s="68" t="str">
        <f t="shared" si="211"/>
        <v>AUG</v>
      </c>
      <c r="P2251" s="68">
        <f t="shared" si="212"/>
        <v>14</v>
      </c>
      <c r="Q2251" s="68">
        <f t="shared" si="213"/>
        <v>2026</v>
      </c>
      <c r="R2251" s="69">
        <f t="shared" si="214"/>
        <v>-195.45226851852203</v>
      </c>
      <c r="S2251" s="69">
        <f t="shared" si="215"/>
        <v>-195.45228009259154</v>
      </c>
      <c r="T2251" s="70" t="str">
        <f t="shared" si="210"/>
        <v>1-30 DAYS</v>
      </c>
      <c r="U2251" s="70" t="str">
        <f t="shared" si="210"/>
        <v>1-30 DAYS</v>
      </c>
    </row>
    <row r="2252" spans="1:21">
      <c r="A2252" s="63" t="str">
        <f>VLOOKUP(L2252,[1]Sheet1!$N:$P,3,0)</f>
        <v>M1 NABUNTURAN</v>
      </c>
      <c r="B2252" s="66">
        <v>46248.452280092592</v>
      </c>
      <c r="C2252" s="66">
        <v>46248.452268518522</v>
      </c>
      <c r="D2252" s="67" t="s">
        <v>1516</v>
      </c>
      <c r="E2252" s="67" t="s">
        <v>1517</v>
      </c>
      <c r="F2252" s="1">
        <v>1</v>
      </c>
      <c r="G2252" s="63" t="str">
        <f>VLOOKUP(D2252,[2]MINDANAO!$B:$C,2,0)</f>
        <v>BAJAJ RE 4S FI</v>
      </c>
      <c r="H2252" s="67">
        <v>187000</v>
      </c>
      <c r="I2252" s="63" t="str">
        <f>VLOOKUP(L2252,'[3]NEW LEGEND 2026'!M:S,7,0)</f>
        <v>MUTI</v>
      </c>
      <c r="J2252" s="67" t="s">
        <v>5374</v>
      </c>
      <c r="K2252" s="67" t="s">
        <v>5375</v>
      </c>
      <c r="L2252" s="67" t="s">
        <v>371</v>
      </c>
      <c r="M2252" s="63" t="str">
        <f>VLOOKUP(D2252,'[3]NEW LEGEND 2026'!G:I,3,0)</f>
        <v>TRIMOTORS</v>
      </c>
      <c r="N2252" s="63" t="str">
        <f>VLOOKUP(D2252,'[3]NEW LEGEND 2026'!G:J,4,0)</f>
        <v>WHITE</v>
      </c>
      <c r="O2252" s="68" t="str">
        <f t="shared" si="211"/>
        <v>AUG</v>
      </c>
      <c r="P2252" s="68">
        <f t="shared" si="212"/>
        <v>14</v>
      </c>
      <c r="Q2252" s="68">
        <f t="shared" si="213"/>
        <v>2026</v>
      </c>
      <c r="R2252" s="69">
        <f t="shared" si="214"/>
        <v>-195.45226851852203</v>
      </c>
      <c r="S2252" s="69">
        <f t="shared" si="215"/>
        <v>-195.45228009259154</v>
      </c>
      <c r="T2252" s="70" t="str">
        <f t="shared" si="210"/>
        <v>1-30 DAYS</v>
      </c>
      <c r="U2252" s="70" t="str">
        <f t="shared" si="210"/>
        <v>1-30 DAYS</v>
      </c>
    </row>
    <row r="2253" spans="1:21">
      <c r="A2253" s="63" t="str">
        <f>VLOOKUP(L2253,[1]Sheet1!$N:$P,3,0)</f>
        <v>M1 BANSALAN</v>
      </c>
      <c r="B2253" s="66">
        <v>46227.428923611107</v>
      </c>
      <c r="C2253" s="66">
        <v>46248.510428240741</v>
      </c>
      <c r="D2253" s="67" t="s">
        <v>700</v>
      </c>
      <c r="E2253" s="67" t="s">
        <v>701</v>
      </c>
      <c r="F2253" s="1">
        <v>1</v>
      </c>
      <c r="G2253" s="63" t="str">
        <f>VLOOKUP(D2253,[2]MINDANAO!$B:$C,2,0)</f>
        <v>WIZARD</v>
      </c>
      <c r="H2253" s="67">
        <v>35116.07</v>
      </c>
      <c r="I2253" s="63" t="str">
        <f>VLOOKUP(L2253,'[3]NEW LEGEND 2026'!M:S,7,0)</f>
        <v>MUTI</v>
      </c>
      <c r="J2253" s="67" t="s">
        <v>5376</v>
      </c>
      <c r="K2253" s="67" t="s">
        <v>5377</v>
      </c>
      <c r="L2253" s="67" t="s">
        <v>900</v>
      </c>
      <c r="M2253" s="63" t="str">
        <f>VLOOKUP(D2253,'[3]NEW LEGEND 2026'!G:I,3,0)</f>
        <v>SKYGO</v>
      </c>
      <c r="N2253" s="63" t="str">
        <f>VLOOKUP(D2253,'[3]NEW LEGEND 2026'!G:J,4,0)</f>
        <v>RED</v>
      </c>
      <c r="O2253" s="68" t="str">
        <f t="shared" si="211"/>
        <v>AUG</v>
      </c>
      <c r="P2253" s="68">
        <f t="shared" si="212"/>
        <v>14</v>
      </c>
      <c r="Q2253" s="68">
        <f t="shared" si="213"/>
        <v>2026</v>
      </c>
      <c r="R2253" s="69">
        <f t="shared" si="214"/>
        <v>-195.51042824074102</v>
      </c>
      <c r="S2253" s="69">
        <f t="shared" si="215"/>
        <v>-174.42892361110717</v>
      </c>
      <c r="T2253" s="70" t="str">
        <f t="shared" si="210"/>
        <v>1-30 DAYS</v>
      </c>
      <c r="U2253" s="70" t="str">
        <f t="shared" si="210"/>
        <v>1-30 DAYS</v>
      </c>
    </row>
    <row r="2254" spans="1:21">
      <c r="A2254" s="63" t="str">
        <f>VLOOKUP(L2254,[1]Sheet1!$N:$P,3,0)</f>
        <v>M1 BANSALAN</v>
      </c>
      <c r="B2254" s="66">
        <v>46237.477546296293</v>
      </c>
      <c r="C2254" s="66">
        <v>46248.510428240741</v>
      </c>
      <c r="D2254" s="67" t="s">
        <v>1894</v>
      </c>
      <c r="E2254" s="67" t="s">
        <v>1895</v>
      </c>
      <c r="F2254" s="1">
        <v>1</v>
      </c>
      <c r="G2254" s="63" t="str">
        <f>VLOOKUP(D2254,[2]MINDANAO!$B:$C,2,0)</f>
        <v>RAIDER150 FI BLADE</v>
      </c>
      <c r="H2254" s="67">
        <v>110446.43</v>
      </c>
      <c r="I2254" s="63" t="str">
        <f>VLOOKUP(L2254,'[3]NEW LEGEND 2026'!M:S,7,0)</f>
        <v>MUTI</v>
      </c>
      <c r="J2254" s="67" t="s">
        <v>5378</v>
      </c>
      <c r="K2254" s="67" t="s">
        <v>5379</v>
      </c>
      <c r="L2254" s="67" t="s">
        <v>900</v>
      </c>
      <c r="M2254" s="63" t="str">
        <f>VLOOKUP(D2254,'[3]NEW LEGEND 2026'!G:I,3,0)</f>
        <v>SUZUKI</v>
      </c>
      <c r="N2254" s="63" t="str">
        <f>VLOOKUP(D2254,'[3]NEW LEGEND 2026'!G:J,4,0)</f>
        <v>RED/BLACK</v>
      </c>
      <c r="O2254" s="68" t="str">
        <f t="shared" si="211"/>
        <v>AUG</v>
      </c>
      <c r="P2254" s="68">
        <f t="shared" si="212"/>
        <v>14</v>
      </c>
      <c r="Q2254" s="68">
        <f t="shared" si="213"/>
        <v>2026</v>
      </c>
      <c r="R2254" s="69">
        <f t="shared" si="214"/>
        <v>-195.51042824074102</v>
      </c>
      <c r="S2254" s="69">
        <f t="shared" si="215"/>
        <v>-184.47754629629344</v>
      </c>
      <c r="T2254" s="70" t="str">
        <f t="shared" si="210"/>
        <v>1-30 DAYS</v>
      </c>
      <c r="U2254" s="70" t="str">
        <f t="shared" si="210"/>
        <v>1-30 DAYS</v>
      </c>
    </row>
    <row r="2255" spans="1:21">
      <c r="A2255" s="63" t="str">
        <f>VLOOKUP(L2255,[1]Sheet1!$N:$P,3,0)</f>
        <v>M1 BANSALAN</v>
      </c>
      <c r="B2255" s="66">
        <v>46247.40289351852</v>
      </c>
      <c r="C2255" s="66">
        <v>46248.510428240741</v>
      </c>
      <c r="D2255" s="67" t="s">
        <v>2456</v>
      </c>
      <c r="E2255" s="67" t="s">
        <v>2457</v>
      </c>
      <c r="F2255" s="1">
        <v>1</v>
      </c>
      <c r="G2255" s="63" t="str">
        <f>VLOOKUP(D2255,[2]MINDANAO!$B:$C,2,0)</f>
        <v>CLICK125 FI</v>
      </c>
      <c r="H2255" s="67">
        <v>81070</v>
      </c>
      <c r="I2255" s="63" t="str">
        <f>VLOOKUP(L2255,'[3]NEW LEGEND 2026'!M:S,7,0)</f>
        <v>MUTI</v>
      </c>
      <c r="J2255" s="67" t="s">
        <v>5380</v>
      </c>
      <c r="K2255" s="67" t="s">
        <v>5381</v>
      </c>
      <c r="L2255" s="67" t="s">
        <v>900</v>
      </c>
      <c r="M2255" s="63" t="str">
        <f>VLOOKUP(D2255,'[3]NEW LEGEND 2026'!G:I,3,0)</f>
        <v>HONDA</v>
      </c>
      <c r="N2255" s="63" t="str">
        <f>VLOOKUP(D2255,'[3]NEW LEGEND 2026'!G:J,4,0)</f>
        <v>BLACK</v>
      </c>
      <c r="O2255" s="68" t="str">
        <f t="shared" si="211"/>
        <v>AUG</v>
      </c>
      <c r="P2255" s="68">
        <f t="shared" si="212"/>
        <v>14</v>
      </c>
      <c r="Q2255" s="68">
        <f t="shared" si="213"/>
        <v>2026</v>
      </c>
      <c r="R2255" s="69">
        <f t="shared" si="214"/>
        <v>-195.51042824074102</v>
      </c>
      <c r="S2255" s="69">
        <f t="shared" si="215"/>
        <v>-194.4028935185197</v>
      </c>
      <c r="T2255" s="70" t="str">
        <f t="shared" si="210"/>
        <v>1-30 DAYS</v>
      </c>
      <c r="U2255" s="70" t="str">
        <f t="shared" si="210"/>
        <v>1-30 DAYS</v>
      </c>
    </row>
    <row r="2256" spans="1:21">
      <c r="A2256" s="63" t="str">
        <f>VLOOKUP(L2256,[1]Sheet1!$N:$P,3,0)</f>
        <v>M1 BANSALAN</v>
      </c>
      <c r="B2256" s="66">
        <v>46247.40289351852</v>
      </c>
      <c r="C2256" s="66">
        <v>46248.510428240741</v>
      </c>
      <c r="D2256" s="67" t="s">
        <v>2329</v>
      </c>
      <c r="E2256" s="67" t="s">
        <v>2330</v>
      </c>
      <c r="F2256" s="1">
        <v>1</v>
      </c>
      <c r="G2256" s="63" t="str">
        <f>VLOOKUP(D2256,[2]MINDANAO!$B:$C,2,0)</f>
        <v>CRF150</v>
      </c>
      <c r="H2256" s="67">
        <v>141790</v>
      </c>
      <c r="I2256" s="63" t="str">
        <f>VLOOKUP(L2256,'[3]NEW LEGEND 2026'!M:S,7,0)</f>
        <v>MUTI</v>
      </c>
      <c r="J2256" s="67" t="s">
        <v>5382</v>
      </c>
      <c r="K2256" s="67" t="s">
        <v>5383</v>
      </c>
      <c r="L2256" s="67" t="s">
        <v>900</v>
      </c>
      <c r="M2256" s="63" t="str">
        <f>VLOOKUP(D2256,'[3]NEW LEGEND 2026'!G:I,3,0)</f>
        <v>HONDA</v>
      </c>
      <c r="N2256" s="63" t="str">
        <f>VLOOKUP(D2256,'[3]NEW LEGEND 2026'!G:J,4,0)</f>
        <v>BLACK</v>
      </c>
      <c r="O2256" s="68" t="str">
        <f t="shared" si="211"/>
        <v>AUG</v>
      </c>
      <c r="P2256" s="68">
        <f t="shared" si="212"/>
        <v>14</v>
      </c>
      <c r="Q2256" s="68">
        <f t="shared" si="213"/>
        <v>2026</v>
      </c>
      <c r="R2256" s="69">
        <f t="shared" si="214"/>
        <v>-195.51042824074102</v>
      </c>
      <c r="S2256" s="69">
        <f t="shared" si="215"/>
        <v>-194.4028935185197</v>
      </c>
      <c r="T2256" s="70" t="str">
        <f t="shared" si="210"/>
        <v>1-30 DAYS</v>
      </c>
      <c r="U2256" s="70" t="str">
        <f t="shared" si="210"/>
        <v>1-30 DAYS</v>
      </c>
    </row>
    <row r="2257" spans="1:21">
      <c r="A2257" s="63" t="str">
        <f>VLOOKUP(L2257,[1]Sheet1!$N:$P,3,0)</f>
        <v>M1 BANSALAN</v>
      </c>
      <c r="B2257" s="66">
        <v>46247.40289351852</v>
      </c>
      <c r="C2257" s="66">
        <v>46248.510428240741</v>
      </c>
      <c r="D2257" s="67" t="s">
        <v>2075</v>
      </c>
      <c r="E2257" s="67" t="s">
        <v>2076</v>
      </c>
      <c r="F2257" s="1">
        <v>1</v>
      </c>
      <c r="G2257" s="63" t="str">
        <f>VLOOKUP(D2257,[2]MINDANAO!$B:$C,2,0)</f>
        <v>CLICK160 FI</v>
      </c>
      <c r="H2257" s="67">
        <v>104990</v>
      </c>
      <c r="I2257" s="63" t="str">
        <f>VLOOKUP(L2257,'[3]NEW LEGEND 2026'!M:S,7,0)</f>
        <v>MUTI</v>
      </c>
      <c r="J2257" s="67" t="s">
        <v>5384</v>
      </c>
      <c r="K2257" s="67" t="s">
        <v>5385</v>
      </c>
      <c r="L2257" s="67" t="s">
        <v>900</v>
      </c>
      <c r="M2257" s="63" t="str">
        <f>VLOOKUP(D2257,'[3]NEW LEGEND 2026'!G:I,3,0)</f>
        <v>HONDA</v>
      </c>
      <c r="N2257" s="63" t="str">
        <f>VLOOKUP(D2257,'[3]NEW LEGEND 2026'!G:J,4,0)</f>
        <v>WHITE</v>
      </c>
      <c r="O2257" s="68" t="str">
        <f t="shared" si="211"/>
        <v>AUG</v>
      </c>
      <c r="P2257" s="68">
        <f t="shared" si="212"/>
        <v>14</v>
      </c>
      <c r="Q2257" s="68">
        <f t="shared" si="213"/>
        <v>2026</v>
      </c>
      <c r="R2257" s="69">
        <f t="shared" si="214"/>
        <v>-195.51042824074102</v>
      </c>
      <c r="S2257" s="69">
        <f t="shared" si="215"/>
        <v>-194.4028935185197</v>
      </c>
      <c r="T2257" s="70" t="str">
        <f t="shared" si="210"/>
        <v>1-30 DAYS</v>
      </c>
      <c r="U2257" s="70" t="str">
        <f t="shared" si="210"/>
        <v>1-30 DAYS</v>
      </c>
    </row>
    <row r="2258" spans="1:21">
      <c r="A2258" s="63" t="str">
        <f>VLOOKUP(L2258,[1]Sheet1!$N:$P,3,0)</f>
        <v>M1 BANSALAN</v>
      </c>
      <c r="B2258" s="66">
        <v>46247.40289351852</v>
      </c>
      <c r="C2258" s="66">
        <v>46248.510428240741</v>
      </c>
      <c r="D2258" s="67" t="s">
        <v>2075</v>
      </c>
      <c r="E2258" s="67" t="s">
        <v>2076</v>
      </c>
      <c r="F2258" s="1">
        <v>1</v>
      </c>
      <c r="G2258" s="63" t="str">
        <f>VLOOKUP(D2258,[2]MINDANAO!$B:$C,2,0)</f>
        <v>CLICK160 FI</v>
      </c>
      <c r="H2258" s="67">
        <v>104990</v>
      </c>
      <c r="I2258" s="63" t="str">
        <f>VLOOKUP(L2258,'[3]NEW LEGEND 2026'!M:S,7,0)</f>
        <v>MUTI</v>
      </c>
      <c r="J2258" s="67" t="s">
        <v>5386</v>
      </c>
      <c r="K2258" s="67" t="s">
        <v>5387</v>
      </c>
      <c r="L2258" s="67" t="s">
        <v>900</v>
      </c>
      <c r="M2258" s="63" t="str">
        <f>VLOOKUP(D2258,'[3]NEW LEGEND 2026'!G:I,3,0)</f>
        <v>HONDA</v>
      </c>
      <c r="N2258" s="63" t="str">
        <f>VLOOKUP(D2258,'[3]NEW LEGEND 2026'!G:J,4,0)</f>
        <v>WHITE</v>
      </c>
      <c r="O2258" s="68" t="str">
        <f t="shared" si="211"/>
        <v>AUG</v>
      </c>
      <c r="P2258" s="68">
        <f t="shared" si="212"/>
        <v>14</v>
      </c>
      <c r="Q2258" s="68">
        <f t="shared" si="213"/>
        <v>2026</v>
      </c>
      <c r="R2258" s="69">
        <f t="shared" si="214"/>
        <v>-195.51042824074102</v>
      </c>
      <c r="S2258" s="69">
        <f t="shared" si="215"/>
        <v>-194.4028935185197</v>
      </c>
      <c r="T2258" s="70" t="str">
        <f t="shared" ref="T2258:U2321" si="216">IF(R2258&lt;=30,"1-30 DAYS",IF(R2258&lt;=60,"31-60 DAYS",IF(R2258&lt;=90,"61-90 DAYS","91 DAYS UP")))</f>
        <v>1-30 DAYS</v>
      </c>
      <c r="U2258" s="70" t="str">
        <f t="shared" si="216"/>
        <v>1-30 DAYS</v>
      </c>
    </row>
    <row r="2259" spans="1:21">
      <c r="A2259" s="63" t="str">
        <f>VLOOKUP(L2259,[1]Sheet1!$N:$P,3,0)</f>
        <v>M1 BANSALAN</v>
      </c>
      <c r="B2259" s="66">
        <v>46247.40289351852</v>
      </c>
      <c r="C2259" s="66">
        <v>46248.510428240741</v>
      </c>
      <c r="D2259" s="67" t="s">
        <v>1888</v>
      </c>
      <c r="E2259" s="67" t="s">
        <v>1889</v>
      </c>
      <c r="F2259" s="1">
        <v>1</v>
      </c>
      <c r="G2259" s="63" t="str">
        <f>VLOOKUP(D2259,[2]MINDANAO!$B:$C,2,0)</f>
        <v>XR150</v>
      </c>
      <c r="H2259" s="67">
        <v>94870</v>
      </c>
      <c r="I2259" s="63" t="str">
        <f>VLOOKUP(L2259,'[3]NEW LEGEND 2026'!M:S,7,0)</f>
        <v>MUTI</v>
      </c>
      <c r="J2259" s="67" t="s">
        <v>5388</v>
      </c>
      <c r="K2259" s="67" t="s">
        <v>5389</v>
      </c>
      <c r="L2259" s="67" t="s">
        <v>900</v>
      </c>
      <c r="M2259" s="63" t="str">
        <f>VLOOKUP(D2259,'[3]NEW LEGEND 2026'!G:I,3,0)</f>
        <v>HONDA</v>
      </c>
      <c r="N2259" s="63" t="str">
        <f>VLOOKUP(D2259,'[3]NEW LEGEND 2026'!G:J,4,0)</f>
        <v>WHITE</v>
      </c>
      <c r="O2259" s="68" t="str">
        <f t="shared" si="211"/>
        <v>AUG</v>
      </c>
      <c r="P2259" s="68">
        <f t="shared" si="212"/>
        <v>14</v>
      </c>
      <c r="Q2259" s="68">
        <f t="shared" si="213"/>
        <v>2026</v>
      </c>
      <c r="R2259" s="69">
        <f t="shared" si="214"/>
        <v>-195.51042824074102</v>
      </c>
      <c r="S2259" s="69">
        <f t="shared" si="215"/>
        <v>-194.4028935185197</v>
      </c>
      <c r="T2259" s="70" t="str">
        <f t="shared" si="216"/>
        <v>1-30 DAYS</v>
      </c>
      <c r="U2259" s="70" t="str">
        <f t="shared" si="216"/>
        <v>1-30 DAYS</v>
      </c>
    </row>
    <row r="2260" spans="1:21">
      <c r="A2260" s="63" t="str">
        <f>VLOOKUP(L2260,[1]Sheet1!$N:$P,3,0)</f>
        <v>M1 BANSALAN</v>
      </c>
      <c r="B2260" s="66">
        <v>46247.40289351852</v>
      </c>
      <c r="C2260" s="66">
        <v>46248.510428240741</v>
      </c>
      <c r="D2260" s="67" t="s">
        <v>1888</v>
      </c>
      <c r="E2260" s="67" t="s">
        <v>1889</v>
      </c>
      <c r="F2260" s="1">
        <v>1</v>
      </c>
      <c r="G2260" s="63" t="str">
        <f>VLOOKUP(D2260,[2]MINDANAO!$B:$C,2,0)</f>
        <v>XR150</v>
      </c>
      <c r="H2260" s="67">
        <v>94870</v>
      </c>
      <c r="I2260" s="63" t="str">
        <f>VLOOKUP(L2260,'[3]NEW LEGEND 2026'!M:S,7,0)</f>
        <v>MUTI</v>
      </c>
      <c r="J2260" s="67" t="s">
        <v>5390</v>
      </c>
      <c r="K2260" s="67" t="s">
        <v>5391</v>
      </c>
      <c r="L2260" s="67" t="s">
        <v>900</v>
      </c>
      <c r="M2260" s="63" t="str">
        <f>VLOOKUP(D2260,'[3]NEW LEGEND 2026'!G:I,3,0)</f>
        <v>HONDA</v>
      </c>
      <c r="N2260" s="63" t="str">
        <f>VLOOKUP(D2260,'[3]NEW LEGEND 2026'!G:J,4,0)</f>
        <v>WHITE</v>
      </c>
      <c r="O2260" s="68" t="str">
        <f t="shared" si="211"/>
        <v>AUG</v>
      </c>
      <c r="P2260" s="68">
        <f t="shared" si="212"/>
        <v>14</v>
      </c>
      <c r="Q2260" s="68">
        <f t="shared" si="213"/>
        <v>2026</v>
      </c>
      <c r="R2260" s="69">
        <f t="shared" si="214"/>
        <v>-195.51042824074102</v>
      </c>
      <c r="S2260" s="69">
        <f t="shared" si="215"/>
        <v>-194.4028935185197</v>
      </c>
      <c r="T2260" s="70" t="str">
        <f t="shared" si="216"/>
        <v>1-30 DAYS</v>
      </c>
      <c r="U2260" s="70" t="str">
        <f t="shared" si="216"/>
        <v>1-30 DAYS</v>
      </c>
    </row>
    <row r="2261" spans="1:21">
      <c r="A2261" s="63" t="str">
        <f>VLOOKUP(L2261,[1]Sheet1!$N:$P,3,0)</f>
        <v>M1 BANSALAN</v>
      </c>
      <c r="B2261" s="66">
        <v>45966.657175925917</v>
      </c>
      <c r="C2261" s="66">
        <v>46248.510428240741</v>
      </c>
      <c r="D2261" s="67" t="s">
        <v>1060</v>
      </c>
      <c r="E2261" s="67" t="s">
        <v>1061</v>
      </c>
      <c r="F2261" s="1">
        <v>1</v>
      </c>
      <c r="G2261" s="63" t="str">
        <f>VLOOKUP(D2261,[2]MINDANAO!$B:$C,2,0)</f>
        <v>MIO AEROX S 155</v>
      </c>
      <c r="H2261" s="67">
        <v>152427</v>
      </c>
      <c r="I2261" s="63" t="str">
        <f>VLOOKUP(L2261,'[3]NEW LEGEND 2026'!M:S,7,0)</f>
        <v>MUTI</v>
      </c>
      <c r="J2261" s="67" t="s">
        <v>5392</v>
      </c>
      <c r="K2261" s="67" t="s">
        <v>5393</v>
      </c>
      <c r="L2261" s="67" t="s">
        <v>900</v>
      </c>
      <c r="M2261" s="63" t="str">
        <f>VLOOKUP(D2261,'[3]NEW LEGEND 2026'!G:I,3,0)</f>
        <v>YAMAHA</v>
      </c>
      <c r="N2261" s="63" t="str">
        <f>VLOOKUP(D2261,'[3]NEW LEGEND 2026'!G:J,4,0)</f>
        <v>MATTE BLUE</v>
      </c>
      <c r="O2261" s="68" t="str">
        <f t="shared" si="211"/>
        <v>AUG</v>
      </c>
      <c r="P2261" s="68">
        <f t="shared" si="212"/>
        <v>14</v>
      </c>
      <c r="Q2261" s="68">
        <f t="shared" si="213"/>
        <v>2026</v>
      </c>
      <c r="R2261" s="69">
        <f t="shared" si="214"/>
        <v>-195.51042824074102</v>
      </c>
      <c r="S2261" s="69">
        <f t="shared" si="215"/>
        <v>86.342824074083182</v>
      </c>
      <c r="T2261" s="70" t="str">
        <f t="shared" si="216"/>
        <v>1-30 DAYS</v>
      </c>
      <c r="U2261" s="70" t="str">
        <f t="shared" si="216"/>
        <v>61-90 DAYS</v>
      </c>
    </row>
    <row r="2262" spans="1:21">
      <c r="A2262" s="63" t="str">
        <f>VLOOKUP(L2262,[1]Sheet1!$N:$P,3,0)</f>
        <v>M1 BANSALAN</v>
      </c>
      <c r="B2262" s="66">
        <v>45966.668726851851</v>
      </c>
      <c r="C2262" s="66">
        <v>46248.510428240741</v>
      </c>
      <c r="D2262" s="67" t="s">
        <v>1060</v>
      </c>
      <c r="E2262" s="67" t="s">
        <v>1061</v>
      </c>
      <c r="F2262" s="1">
        <v>1</v>
      </c>
      <c r="G2262" s="63" t="str">
        <f>VLOOKUP(D2262,[2]MINDANAO!$B:$C,2,0)</f>
        <v>MIO AEROX S 155</v>
      </c>
      <c r="H2262" s="67">
        <v>152427</v>
      </c>
      <c r="I2262" s="63" t="str">
        <f>VLOOKUP(L2262,'[3]NEW LEGEND 2026'!M:S,7,0)</f>
        <v>MUTI</v>
      </c>
      <c r="J2262" s="67" t="s">
        <v>5394</v>
      </c>
      <c r="K2262" s="67" t="s">
        <v>5395</v>
      </c>
      <c r="L2262" s="67" t="s">
        <v>900</v>
      </c>
      <c r="M2262" s="63" t="str">
        <f>VLOOKUP(D2262,'[3]NEW LEGEND 2026'!G:I,3,0)</f>
        <v>YAMAHA</v>
      </c>
      <c r="N2262" s="63" t="str">
        <f>VLOOKUP(D2262,'[3]NEW LEGEND 2026'!G:J,4,0)</f>
        <v>MATTE BLUE</v>
      </c>
      <c r="O2262" s="68" t="str">
        <f t="shared" si="211"/>
        <v>AUG</v>
      </c>
      <c r="P2262" s="68">
        <f t="shared" si="212"/>
        <v>14</v>
      </c>
      <c r="Q2262" s="68">
        <f t="shared" si="213"/>
        <v>2026</v>
      </c>
      <c r="R2262" s="69">
        <f t="shared" si="214"/>
        <v>-195.51042824074102</v>
      </c>
      <c r="S2262" s="69">
        <f t="shared" si="215"/>
        <v>86.331273148149194</v>
      </c>
      <c r="T2262" s="70" t="str">
        <f t="shared" si="216"/>
        <v>1-30 DAYS</v>
      </c>
      <c r="U2262" s="70" t="str">
        <f t="shared" si="216"/>
        <v>61-90 DAYS</v>
      </c>
    </row>
    <row r="2263" spans="1:21">
      <c r="A2263" s="63" t="str">
        <f>VLOOKUP(L2263,[1]Sheet1!$N:$P,3,0)</f>
        <v>M1 LAPASAN</v>
      </c>
      <c r="B2263" s="66">
        <v>45952.391701388893</v>
      </c>
      <c r="C2263" s="66">
        <v>46248.53230324074</v>
      </c>
      <c r="D2263" s="67" t="s">
        <v>1221</v>
      </c>
      <c r="E2263" s="67" t="s">
        <v>1222</v>
      </c>
      <c r="F2263" s="1">
        <v>1</v>
      </c>
      <c r="G2263" s="63" t="str">
        <f>VLOOKUP(D2263,[2]MINDANAO!$B:$C,2,0)</f>
        <v>ACCESS 125</v>
      </c>
      <c r="H2263" s="67">
        <v>81197</v>
      </c>
      <c r="I2263" s="63" t="str">
        <f>VLOOKUP(L2263,'[3]NEW LEGEND 2026'!M:S,7,0)</f>
        <v>MUTI</v>
      </c>
      <c r="J2263" s="67" t="s">
        <v>5396</v>
      </c>
      <c r="K2263" s="67" t="s">
        <v>5397</v>
      </c>
      <c r="L2263" s="67" t="s">
        <v>411</v>
      </c>
      <c r="M2263" s="63" t="str">
        <f>VLOOKUP(D2263,'[3]NEW LEGEND 2026'!G:I,3,0)</f>
        <v>SUZUKI</v>
      </c>
      <c r="N2263" s="63" t="str">
        <f>VLOOKUP(D2263,'[3]NEW LEGEND 2026'!G:J,4,0)</f>
        <v>GREEN</v>
      </c>
      <c r="O2263" s="68" t="str">
        <f t="shared" si="211"/>
        <v>AUG</v>
      </c>
      <c r="P2263" s="68">
        <f t="shared" si="212"/>
        <v>14</v>
      </c>
      <c r="Q2263" s="68">
        <f t="shared" si="213"/>
        <v>2026</v>
      </c>
      <c r="R2263" s="69">
        <f t="shared" si="214"/>
        <v>-195.53230324073957</v>
      </c>
      <c r="S2263" s="69">
        <f t="shared" si="215"/>
        <v>100.60829861110687</v>
      </c>
      <c r="T2263" s="70" t="str">
        <f t="shared" si="216"/>
        <v>1-30 DAYS</v>
      </c>
      <c r="U2263" s="70" t="str">
        <f t="shared" si="216"/>
        <v>91 DAYS UP</v>
      </c>
    </row>
    <row r="2264" spans="1:21">
      <c r="A2264" s="63" t="str">
        <f>VLOOKUP(L2264,[1]Sheet1!$N:$P,3,0)</f>
        <v>M1 HONDA SURALLAH</v>
      </c>
      <c r="B2264" s="66">
        <v>46244.452175925922</v>
      </c>
      <c r="C2264" s="66">
        <v>46248.582557870373</v>
      </c>
      <c r="D2264" s="67" t="s">
        <v>2456</v>
      </c>
      <c r="E2264" s="67" t="s">
        <v>2457</v>
      </c>
      <c r="F2264" s="1">
        <v>1</v>
      </c>
      <c r="G2264" s="63" t="str">
        <f>VLOOKUP(D2264,[2]MINDANAO!$B:$C,2,0)</f>
        <v>CLICK125 FI</v>
      </c>
      <c r="H2264" s="67">
        <v>81070</v>
      </c>
      <c r="I2264" s="63" t="str">
        <f>VLOOKUP(L2264,'[3]NEW LEGEND 2026'!M:S,7,0)</f>
        <v>HONDA</v>
      </c>
      <c r="J2264" s="67" t="s">
        <v>5398</v>
      </c>
      <c r="K2264" s="67" t="s">
        <v>5399</v>
      </c>
      <c r="L2264" s="67" t="s">
        <v>1031</v>
      </c>
      <c r="M2264" s="63" t="str">
        <f>VLOOKUP(D2264,'[3]NEW LEGEND 2026'!G:I,3,0)</f>
        <v>HONDA</v>
      </c>
      <c r="N2264" s="63" t="str">
        <f>VLOOKUP(D2264,'[3]NEW LEGEND 2026'!G:J,4,0)</f>
        <v>BLACK</v>
      </c>
      <c r="O2264" s="68" t="str">
        <f t="shared" si="211"/>
        <v>AUG</v>
      </c>
      <c r="P2264" s="68">
        <f t="shared" si="212"/>
        <v>14</v>
      </c>
      <c r="Q2264" s="68">
        <f t="shared" si="213"/>
        <v>2026</v>
      </c>
      <c r="R2264" s="69">
        <f t="shared" si="214"/>
        <v>-195.58255787037342</v>
      </c>
      <c r="S2264" s="69">
        <f t="shared" si="215"/>
        <v>-191.45217592592235</v>
      </c>
      <c r="T2264" s="70" t="str">
        <f t="shared" si="216"/>
        <v>1-30 DAYS</v>
      </c>
      <c r="U2264" s="70" t="str">
        <f t="shared" si="216"/>
        <v>1-30 DAYS</v>
      </c>
    </row>
    <row r="2265" spans="1:21">
      <c r="A2265" s="63" t="str">
        <f>VLOOKUP(L2265,[1]Sheet1!$N:$P,3,0)</f>
        <v>M1 HONDA SURALLAH</v>
      </c>
      <c r="B2265" s="66">
        <v>46244.428831018522</v>
      </c>
      <c r="C2265" s="66">
        <v>46248.582557870373</v>
      </c>
      <c r="D2265" s="67" t="s">
        <v>2456</v>
      </c>
      <c r="E2265" s="67" t="s">
        <v>2457</v>
      </c>
      <c r="F2265" s="1">
        <v>1</v>
      </c>
      <c r="G2265" s="63" t="str">
        <f>VLOOKUP(D2265,[2]MINDANAO!$B:$C,2,0)</f>
        <v>CLICK125 FI</v>
      </c>
      <c r="H2265" s="67">
        <v>81070</v>
      </c>
      <c r="I2265" s="63" t="str">
        <f>VLOOKUP(L2265,'[3]NEW LEGEND 2026'!M:S,7,0)</f>
        <v>HONDA</v>
      </c>
      <c r="J2265" s="67" t="s">
        <v>5400</v>
      </c>
      <c r="K2265" s="67" t="s">
        <v>5401</v>
      </c>
      <c r="L2265" s="67" t="s">
        <v>1031</v>
      </c>
      <c r="M2265" s="63" t="str">
        <f>VLOOKUP(D2265,'[3]NEW LEGEND 2026'!G:I,3,0)</f>
        <v>HONDA</v>
      </c>
      <c r="N2265" s="63" t="str">
        <f>VLOOKUP(D2265,'[3]NEW LEGEND 2026'!G:J,4,0)</f>
        <v>BLACK</v>
      </c>
      <c r="O2265" s="68" t="str">
        <f t="shared" si="211"/>
        <v>AUG</v>
      </c>
      <c r="P2265" s="68">
        <f t="shared" si="212"/>
        <v>14</v>
      </c>
      <c r="Q2265" s="68">
        <f t="shared" si="213"/>
        <v>2026</v>
      </c>
      <c r="R2265" s="69">
        <f t="shared" si="214"/>
        <v>-195.58255787037342</v>
      </c>
      <c r="S2265" s="69">
        <f t="shared" si="215"/>
        <v>-191.42883101852203</v>
      </c>
      <c r="T2265" s="70" t="str">
        <f t="shared" si="216"/>
        <v>1-30 DAYS</v>
      </c>
      <c r="U2265" s="70" t="str">
        <f t="shared" si="216"/>
        <v>1-30 DAYS</v>
      </c>
    </row>
    <row r="2266" spans="1:21">
      <c r="A2266" s="63" t="str">
        <f>VLOOKUP(L2266,[1]Sheet1!$N:$P,3,0)</f>
        <v>M1 HONDA SURALLAH</v>
      </c>
      <c r="B2266" s="66">
        <v>46244.428831018522</v>
      </c>
      <c r="C2266" s="66">
        <v>46248.582557870373</v>
      </c>
      <c r="D2266" s="67" t="s">
        <v>2456</v>
      </c>
      <c r="E2266" s="67" t="s">
        <v>2457</v>
      </c>
      <c r="F2266" s="1">
        <v>1</v>
      </c>
      <c r="G2266" s="63" t="str">
        <f>VLOOKUP(D2266,[2]MINDANAO!$B:$C,2,0)</f>
        <v>CLICK125 FI</v>
      </c>
      <c r="H2266" s="67">
        <v>81070</v>
      </c>
      <c r="I2266" s="63" t="str">
        <f>VLOOKUP(L2266,'[3]NEW LEGEND 2026'!M:S,7,0)</f>
        <v>HONDA</v>
      </c>
      <c r="J2266" s="67" t="s">
        <v>5402</v>
      </c>
      <c r="K2266" s="67" t="s">
        <v>5403</v>
      </c>
      <c r="L2266" s="67" t="s">
        <v>1031</v>
      </c>
      <c r="M2266" s="63" t="str">
        <f>VLOOKUP(D2266,'[3]NEW LEGEND 2026'!G:I,3,0)</f>
        <v>HONDA</v>
      </c>
      <c r="N2266" s="63" t="str">
        <f>VLOOKUP(D2266,'[3]NEW LEGEND 2026'!G:J,4,0)</f>
        <v>BLACK</v>
      </c>
      <c r="O2266" s="68" t="str">
        <f t="shared" si="211"/>
        <v>AUG</v>
      </c>
      <c r="P2266" s="68">
        <f t="shared" si="212"/>
        <v>14</v>
      </c>
      <c r="Q2266" s="68">
        <f t="shared" si="213"/>
        <v>2026</v>
      </c>
      <c r="R2266" s="69">
        <f t="shared" si="214"/>
        <v>-195.58255787037342</v>
      </c>
      <c r="S2266" s="69">
        <f t="shared" si="215"/>
        <v>-191.42883101852203</v>
      </c>
      <c r="T2266" s="70" t="str">
        <f t="shared" si="216"/>
        <v>1-30 DAYS</v>
      </c>
      <c r="U2266" s="70" t="str">
        <f t="shared" si="216"/>
        <v>1-30 DAYS</v>
      </c>
    </row>
    <row r="2267" spans="1:21">
      <c r="A2267" s="63" t="str">
        <f>VLOOKUP(L2267,[1]Sheet1!$N:$P,3,0)</f>
        <v>M1 HONDA SURALLAH</v>
      </c>
      <c r="B2267" s="66">
        <v>46242.383784722217</v>
      </c>
      <c r="C2267" s="66">
        <v>46248.582557870373</v>
      </c>
      <c r="D2267" s="67" t="s">
        <v>865</v>
      </c>
      <c r="E2267" s="67" t="s">
        <v>866</v>
      </c>
      <c r="F2267" s="1">
        <v>1</v>
      </c>
      <c r="G2267" s="63" t="str">
        <f>VLOOKUP(D2267,[2]MINDANAO!$B:$C,2,0)</f>
        <v>XRM RS</v>
      </c>
      <c r="H2267" s="67">
        <v>73838</v>
      </c>
      <c r="I2267" s="63" t="str">
        <f>VLOOKUP(L2267,'[3]NEW LEGEND 2026'!M:S,7,0)</f>
        <v>HONDA</v>
      </c>
      <c r="J2267" s="67" t="s">
        <v>5404</v>
      </c>
      <c r="K2267" s="67" t="s">
        <v>5405</v>
      </c>
      <c r="L2267" s="67" t="s">
        <v>1031</v>
      </c>
      <c r="M2267" s="63" t="str">
        <f>VLOOKUP(D2267,'[3]NEW LEGEND 2026'!G:I,3,0)</f>
        <v>HONDA</v>
      </c>
      <c r="N2267" s="63" t="str">
        <f>VLOOKUP(D2267,'[3]NEW LEGEND 2026'!G:J,4,0)</f>
        <v>RED/BLACK</v>
      </c>
      <c r="O2267" s="68" t="str">
        <f t="shared" si="211"/>
        <v>AUG</v>
      </c>
      <c r="P2267" s="68">
        <f t="shared" si="212"/>
        <v>14</v>
      </c>
      <c r="Q2267" s="68">
        <f t="shared" si="213"/>
        <v>2026</v>
      </c>
      <c r="R2267" s="69">
        <f t="shared" si="214"/>
        <v>-195.58255787037342</v>
      </c>
      <c r="S2267" s="69">
        <f t="shared" si="215"/>
        <v>-189.38378472221666</v>
      </c>
      <c r="T2267" s="70" t="str">
        <f t="shared" si="216"/>
        <v>1-30 DAYS</v>
      </c>
      <c r="U2267" s="70" t="str">
        <f t="shared" si="216"/>
        <v>1-30 DAYS</v>
      </c>
    </row>
    <row r="2268" spans="1:21">
      <c r="A2268" s="63" t="str">
        <f>VLOOKUP(L2268,[1]Sheet1!$N:$P,3,0)</f>
        <v>M1 HONDA SURALLAH</v>
      </c>
      <c r="B2268" s="66">
        <v>46244.428831018522</v>
      </c>
      <c r="C2268" s="66">
        <v>46248.582557870373</v>
      </c>
      <c r="D2268" s="67" t="s">
        <v>2456</v>
      </c>
      <c r="E2268" s="67" t="s">
        <v>2457</v>
      </c>
      <c r="F2268" s="1">
        <v>1</v>
      </c>
      <c r="G2268" s="63" t="str">
        <f>VLOOKUP(D2268,[2]MINDANAO!$B:$C,2,0)</f>
        <v>CLICK125 FI</v>
      </c>
      <c r="H2268" s="67">
        <v>81070</v>
      </c>
      <c r="I2268" s="63" t="str">
        <f>VLOOKUP(L2268,'[3]NEW LEGEND 2026'!M:S,7,0)</f>
        <v>HONDA</v>
      </c>
      <c r="J2268" s="67" t="s">
        <v>5406</v>
      </c>
      <c r="K2268" s="67" t="s">
        <v>5407</v>
      </c>
      <c r="L2268" s="67" t="s">
        <v>1031</v>
      </c>
      <c r="M2268" s="63" t="str">
        <f>VLOOKUP(D2268,'[3]NEW LEGEND 2026'!G:I,3,0)</f>
        <v>HONDA</v>
      </c>
      <c r="N2268" s="63" t="str">
        <f>VLOOKUP(D2268,'[3]NEW LEGEND 2026'!G:J,4,0)</f>
        <v>BLACK</v>
      </c>
      <c r="O2268" s="68" t="str">
        <f t="shared" si="211"/>
        <v>AUG</v>
      </c>
      <c r="P2268" s="68">
        <f t="shared" si="212"/>
        <v>14</v>
      </c>
      <c r="Q2268" s="68">
        <f t="shared" si="213"/>
        <v>2026</v>
      </c>
      <c r="R2268" s="69">
        <f t="shared" si="214"/>
        <v>-195.58255787037342</v>
      </c>
      <c r="S2268" s="69">
        <f t="shared" si="215"/>
        <v>-191.42883101852203</v>
      </c>
      <c r="T2268" s="70" t="str">
        <f t="shared" si="216"/>
        <v>1-30 DAYS</v>
      </c>
      <c r="U2268" s="70" t="str">
        <f t="shared" si="216"/>
        <v>1-30 DAYS</v>
      </c>
    </row>
    <row r="2269" spans="1:21">
      <c r="A2269" s="63" t="str">
        <f>VLOOKUP(L2269,[1]Sheet1!$N:$P,3,0)</f>
        <v>M1 HONDA SURALLAH</v>
      </c>
      <c r="B2269" s="66">
        <v>46244.435983796298</v>
      </c>
      <c r="C2269" s="66">
        <v>46248.582557870373</v>
      </c>
      <c r="D2269" s="67" t="s">
        <v>893</v>
      </c>
      <c r="E2269" s="67" t="s">
        <v>894</v>
      </c>
      <c r="F2269" s="1">
        <v>1</v>
      </c>
      <c r="G2269" s="63" t="str">
        <f>VLOOKUP(D2269,[2]MINDANAO!$B:$C,2,0)</f>
        <v>XRM DUAL SPORTS FI(DS)</v>
      </c>
      <c r="H2269" s="67">
        <v>70158</v>
      </c>
      <c r="I2269" s="63" t="str">
        <f>VLOOKUP(L2269,'[3]NEW LEGEND 2026'!M:S,7,0)</f>
        <v>HONDA</v>
      </c>
      <c r="J2269" s="67" t="s">
        <v>5408</v>
      </c>
      <c r="K2269" s="67" t="s">
        <v>5409</v>
      </c>
      <c r="L2269" s="67" t="s">
        <v>1031</v>
      </c>
      <c r="M2269" s="63" t="str">
        <f>VLOOKUP(D2269,'[3]NEW LEGEND 2026'!G:I,3,0)</f>
        <v>HONDA</v>
      </c>
      <c r="N2269" s="63" t="str">
        <f>VLOOKUP(D2269,'[3]NEW LEGEND 2026'!G:J,4,0)</f>
        <v>RED/BLACK</v>
      </c>
      <c r="O2269" s="68" t="str">
        <f t="shared" si="211"/>
        <v>AUG</v>
      </c>
      <c r="P2269" s="68">
        <f t="shared" si="212"/>
        <v>14</v>
      </c>
      <c r="Q2269" s="68">
        <f t="shared" si="213"/>
        <v>2026</v>
      </c>
      <c r="R2269" s="69">
        <f t="shared" si="214"/>
        <v>-195.58255787037342</v>
      </c>
      <c r="S2269" s="69">
        <f t="shared" si="215"/>
        <v>-191.43598379629839</v>
      </c>
      <c r="T2269" s="70" t="str">
        <f t="shared" si="216"/>
        <v>1-30 DAYS</v>
      </c>
      <c r="U2269" s="70" t="str">
        <f t="shared" si="216"/>
        <v>1-30 DAYS</v>
      </c>
    </row>
    <row r="2270" spans="1:21">
      <c r="A2270" s="63" t="str">
        <f>VLOOKUP(L2270,[1]Sheet1!$N:$P,3,0)</f>
        <v>M1 HONDA SURALLAH</v>
      </c>
      <c r="B2270" s="66">
        <v>46244.486886574072</v>
      </c>
      <c r="C2270" s="66">
        <v>46248.582557870373</v>
      </c>
      <c r="D2270" s="67" t="s">
        <v>893</v>
      </c>
      <c r="E2270" s="67" t="s">
        <v>894</v>
      </c>
      <c r="F2270" s="1">
        <v>1</v>
      </c>
      <c r="G2270" s="63" t="str">
        <f>VLOOKUP(D2270,[2]MINDANAO!$B:$C,2,0)</f>
        <v>XRM DUAL SPORTS FI(DS)</v>
      </c>
      <c r="H2270" s="67">
        <v>70158</v>
      </c>
      <c r="I2270" s="63" t="str">
        <f>VLOOKUP(L2270,'[3]NEW LEGEND 2026'!M:S,7,0)</f>
        <v>HONDA</v>
      </c>
      <c r="J2270" s="67" t="s">
        <v>5410</v>
      </c>
      <c r="K2270" s="67" t="s">
        <v>5411</v>
      </c>
      <c r="L2270" s="67" t="s">
        <v>1031</v>
      </c>
      <c r="M2270" s="63" t="str">
        <f>VLOOKUP(D2270,'[3]NEW LEGEND 2026'!G:I,3,0)</f>
        <v>HONDA</v>
      </c>
      <c r="N2270" s="63" t="str">
        <f>VLOOKUP(D2270,'[3]NEW LEGEND 2026'!G:J,4,0)</f>
        <v>RED/BLACK</v>
      </c>
      <c r="O2270" s="68" t="str">
        <f t="shared" si="211"/>
        <v>AUG</v>
      </c>
      <c r="P2270" s="68">
        <f t="shared" si="212"/>
        <v>14</v>
      </c>
      <c r="Q2270" s="68">
        <f t="shared" si="213"/>
        <v>2026</v>
      </c>
      <c r="R2270" s="69">
        <f t="shared" si="214"/>
        <v>-195.58255787037342</v>
      </c>
      <c r="S2270" s="69">
        <f t="shared" si="215"/>
        <v>-191.48688657407183</v>
      </c>
      <c r="T2270" s="70" t="str">
        <f t="shared" si="216"/>
        <v>1-30 DAYS</v>
      </c>
      <c r="U2270" s="70" t="str">
        <f t="shared" si="216"/>
        <v>1-30 DAYS</v>
      </c>
    </row>
    <row r="2271" spans="1:21">
      <c r="A2271" s="63" t="str">
        <f>VLOOKUP(L2271,[1]Sheet1!$N:$P,3,0)</f>
        <v>M1 HONDA SURALLAH</v>
      </c>
      <c r="B2271" s="66">
        <v>46244.486886574072</v>
      </c>
      <c r="C2271" s="66">
        <v>46248.582557870373</v>
      </c>
      <c r="D2271" s="67" t="s">
        <v>893</v>
      </c>
      <c r="E2271" s="67" t="s">
        <v>894</v>
      </c>
      <c r="F2271" s="1">
        <v>1</v>
      </c>
      <c r="G2271" s="63" t="str">
        <f>VLOOKUP(D2271,[2]MINDANAO!$B:$C,2,0)</f>
        <v>XRM DUAL SPORTS FI(DS)</v>
      </c>
      <c r="H2271" s="67">
        <v>70158</v>
      </c>
      <c r="I2271" s="63" t="str">
        <f>VLOOKUP(L2271,'[3]NEW LEGEND 2026'!M:S,7,0)</f>
        <v>HONDA</v>
      </c>
      <c r="J2271" s="67" t="s">
        <v>5412</v>
      </c>
      <c r="K2271" s="67" t="s">
        <v>5413</v>
      </c>
      <c r="L2271" s="67" t="s">
        <v>1031</v>
      </c>
      <c r="M2271" s="63" t="str">
        <f>VLOOKUP(D2271,'[3]NEW LEGEND 2026'!G:I,3,0)</f>
        <v>HONDA</v>
      </c>
      <c r="N2271" s="63" t="str">
        <f>VLOOKUP(D2271,'[3]NEW LEGEND 2026'!G:J,4,0)</f>
        <v>RED/BLACK</v>
      </c>
      <c r="O2271" s="68" t="str">
        <f t="shared" si="211"/>
        <v>AUG</v>
      </c>
      <c r="P2271" s="68">
        <f t="shared" si="212"/>
        <v>14</v>
      </c>
      <c r="Q2271" s="68">
        <f t="shared" si="213"/>
        <v>2026</v>
      </c>
      <c r="R2271" s="69">
        <f t="shared" si="214"/>
        <v>-195.58255787037342</v>
      </c>
      <c r="S2271" s="69">
        <f t="shared" si="215"/>
        <v>-191.48688657407183</v>
      </c>
      <c r="T2271" s="70" t="str">
        <f t="shared" si="216"/>
        <v>1-30 DAYS</v>
      </c>
      <c r="U2271" s="70" t="str">
        <f t="shared" si="216"/>
        <v>1-30 DAYS</v>
      </c>
    </row>
    <row r="2272" spans="1:21">
      <c r="A2272" s="63" t="str">
        <f>VLOOKUP(L2272,[1]Sheet1!$N:$P,3,0)</f>
        <v>M1 MLANG</v>
      </c>
      <c r="B2272" s="66">
        <v>46217.401828703703</v>
      </c>
      <c r="C2272" s="66">
        <v>46248.636805555558</v>
      </c>
      <c r="D2272" s="67" t="s">
        <v>2165</v>
      </c>
      <c r="E2272" s="67" t="s">
        <v>2166</v>
      </c>
      <c r="F2272" s="1">
        <v>1</v>
      </c>
      <c r="G2272" s="63" t="str">
        <f>VLOOKUP(D2272,[2]MINDANAO!$B:$C,2,0)</f>
        <v>CLICK160 FI</v>
      </c>
      <c r="H2272" s="67">
        <v>104990</v>
      </c>
      <c r="I2272" s="63" t="str">
        <f>VLOOKUP(L2272,'[3]NEW LEGEND 2026'!M:S,7,0)</f>
        <v>MUTI</v>
      </c>
      <c r="J2272" s="67" t="s">
        <v>5414</v>
      </c>
      <c r="K2272" s="67" t="s">
        <v>5415</v>
      </c>
      <c r="L2272" s="67" t="s">
        <v>537</v>
      </c>
      <c r="M2272" s="63" t="str">
        <f>VLOOKUP(D2272,'[3]NEW LEGEND 2026'!G:I,3,0)</f>
        <v>HONDA</v>
      </c>
      <c r="N2272" s="63" t="str">
        <f>VLOOKUP(D2272,'[3]NEW LEGEND 2026'!G:J,4,0)</f>
        <v>SILVER</v>
      </c>
      <c r="O2272" s="68" t="str">
        <f t="shared" si="211"/>
        <v>AUG</v>
      </c>
      <c r="P2272" s="68">
        <f t="shared" si="212"/>
        <v>14</v>
      </c>
      <c r="Q2272" s="68">
        <f t="shared" si="213"/>
        <v>2026</v>
      </c>
      <c r="R2272" s="69">
        <f t="shared" si="214"/>
        <v>-195.63680555555766</v>
      </c>
      <c r="S2272" s="69">
        <f t="shared" si="215"/>
        <v>-164.40182870370336</v>
      </c>
      <c r="T2272" s="70" t="str">
        <f t="shared" si="216"/>
        <v>1-30 DAYS</v>
      </c>
      <c r="U2272" s="70" t="str">
        <f t="shared" si="216"/>
        <v>1-30 DAYS</v>
      </c>
    </row>
    <row r="2273" spans="1:21">
      <c r="A2273" s="63" t="str">
        <f>VLOOKUP(L2273,[1]Sheet1!$N:$P,3,0)</f>
        <v>M2 CALAMBA</v>
      </c>
      <c r="B2273" s="66">
        <v>46248.651921296303</v>
      </c>
      <c r="C2273" s="66">
        <v>46248.651921296303</v>
      </c>
      <c r="D2273" s="67" t="s">
        <v>3398</v>
      </c>
      <c r="E2273" s="67" t="s">
        <v>3399</v>
      </c>
      <c r="F2273" s="1">
        <v>1</v>
      </c>
      <c r="G2273" s="63" t="str">
        <f>VLOOKUP(D2273,[2]MINDANAO!$B:$C,2,0)</f>
        <v>BURGMAN 15</v>
      </c>
      <c r="H2273" s="67">
        <v>139508.93</v>
      </c>
      <c r="I2273" s="63" t="str">
        <f>VLOOKUP(L2273,'[3]NEW LEGEND 2026'!M:S,7,0)</f>
        <v>ULTIMATE</v>
      </c>
      <c r="J2273" s="67" t="s">
        <v>5416</v>
      </c>
      <c r="K2273" s="67" t="s">
        <v>5417</v>
      </c>
      <c r="L2273" s="67" t="s">
        <v>5205</v>
      </c>
      <c r="M2273" s="63" t="str">
        <f>VLOOKUP(D2273,'[3]NEW LEGEND 2026'!G:I,3,0)</f>
        <v>SUZUKI</v>
      </c>
      <c r="N2273" s="63" t="str">
        <f>VLOOKUP(D2273,'[3]NEW LEGEND 2026'!G:J,4,0)</f>
        <v>WHITE/GOLD</v>
      </c>
      <c r="O2273" s="68" t="str">
        <f t="shared" si="211"/>
        <v>AUG</v>
      </c>
      <c r="P2273" s="68">
        <f t="shared" si="212"/>
        <v>14</v>
      </c>
      <c r="Q2273" s="68">
        <f t="shared" si="213"/>
        <v>2026</v>
      </c>
      <c r="R2273" s="69">
        <f t="shared" si="214"/>
        <v>-195.65192129630304</v>
      </c>
      <c r="S2273" s="69">
        <f t="shared" si="215"/>
        <v>-195.65192129630304</v>
      </c>
      <c r="T2273" s="70" t="str">
        <f t="shared" si="216"/>
        <v>1-30 DAYS</v>
      </c>
      <c r="U2273" s="70" t="str">
        <f t="shared" si="216"/>
        <v>1-30 DAYS</v>
      </c>
    </row>
    <row r="2274" spans="1:21">
      <c r="A2274" s="63" t="str">
        <f>VLOOKUP(L2274,[1]Sheet1!$N:$P,3,0)</f>
        <v>M2 CALAMBA</v>
      </c>
      <c r="B2274" s="66">
        <v>46248.651921296303</v>
      </c>
      <c r="C2274" s="66">
        <v>46248.651921296303</v>
      </c>
      <c r="D2274" s="67" t="s">
        <v>3394</v>
      </c>
      <c r="E2274" s="67" t="s">
        <v>3395</v>
      </c>
      <c r="F2274" s="1">
        <v>1</v>
      </c>
      <c r="G2274" s="63" t="str">
        <f>VLOOKUP(D2274,[2]MINDANAO!$B:$C,2,0)</f>
        <v>BURGMAN 15</v>
      </c>
      <c r="H2274" s="67">
        <v>139508.93</v>
      </c>
      <c r="I2274" s="63" t="str">
        <f>VLOOKUP(L2274,'[3]NEW LEGEND 2026'!M:S,7,0)</f>
        <v>ULTIMATE</v>
      </c>
      <c r="J2274" s="67" t="s">
        <v>5418</v>
      </c>
      <c r="K2274" s="67" t="s">
        <v>5419</v>
      </c>
      <c r="L2274" s="67" t="s">
        <v>5205</v>
      </c>
      <c r="M2274" s="63" t="str">
        <f>VLOOKUP(D2274,'[3]NEW LEGEND 2026'!G:I,3,0)</f>
        <v>SUZUKI</v>
      </c>
      <c r="N2274" s="63" t="str">
        <f>VLOOKUP(D2274,'[3]NEW LEGEND 2026'!G:J,4,0)</f>
        <v>BLACK/GRAY</v>
      </c>
      <c r="O2274" s="68" t="str">
        <f t="shared" si="211"/>
        <v>AUG</v>
      </c>
      <c r="P2274" s="68">
        <f t="shared" si="212"/>
        <v>14</v>
      </c>
      <c r="Q2274" s="68">
        <f t="shared" si="213"/>
        <v>2026</v>
      </c>
      <c r="R2274" s="69">
        <f t="shared" si="214"/>
        <v>-195.65192129630304</v>
      </c>
      <c r="S2274" s="69">
        <f t="shared" si="215"/>
        <v>-195.65192129630304</v>
      </c>
      <c r="T2274" s="70" t="str">
        <f t="shared" si="216"/>
        <v>1-30 DAYS</v>
      </c>
      <c r="U2274" s="70" t="str">
        <f t="shared" si="216"/>
        <v>1-30 DAYS</v>
      </c>
    </row>
    <row r="2275" spans="1:21">
      <c r="A2275" s="63" t="str">
        <f>VLOOKUP(L2275,[1]Sheet1!$N:$P,3,0)</f>
        <v>M1 KIDAPAWAN</v>
      </c>
      <c r="B2275" s="66">
        <v>46247.421851851846</v>
      </c>
      <c r="C2275" s="66">
        <v>46248.708692129629</v>
      </c>
      <c r="D2275" s="67" t="s">
        <v>2329</v>
      </c>
      <c r="E2275" s="67" t="s">
        <v>2330</v>
      </c>
      <c r="F2275" s="1">
        <v>1</v>
      </c>
      <c r="G2275" s="63" t="str">
        <f>VLOOKUP(D2275,[2]MINDANAO!$B:$C,2,0)</f>
        <v>CRF150</v>
      </c>
      <c r="H2275" s="67">
        <v>141790</v>
      </c>
      <c r="I2275" s="63" t="str">
        <f>VLOOKUP(L2275,'[3]NEW LEGEND 2026'!M:S,7,0)</f>
        <v>MUTI</v>
      </c>
      <c r="J2275" s="67" t="s">
        <v>5420</v>
      </c>
      <c r="K2275" s="67" t="s">
        <v>5421</v>
      </c>
      <c r="L2275" s="67" t="s">
        <v>503</v>
      </c>
      <c r="M2275" s="63" t="str">
        <f>VLOOKUP(D2275,'[3]NEW LEGEND 2026'!G:I,3,0)</f>
        <v>HONDA</v>
      </c>
      <c r="N2275" s="63" t="str">
        <f>VLOOKUP(D2275,'[3]NEW LEGEND 2026'!G:J,4,0)</f>
        <v>BLACK</v>
      </c>
      <c r="O2275" s="68" t="str">
        <f t="shared" si="211"/>
        <v>AUG</v>
      </c>
      <c r="P2275" s="68">
        <f t="shared" si="212"/>
        <v>14</v>
      </c>
      <c r="Q2275" s="68">
        <f t="shared" si="213"/>
        <v>2026</v>
      </c>
      <c r="R2275" s="69">
        <f t="shared" si="214"/>
        <v>-195.70869212962862</v>
      </c>
      <c r="S2275" s="69">
        <f t="shared" si="215"/>
        <v>-194.42185185184644</v>
      </c>
      <c r="T2275" s="70" t="str">
        <f t="shared" si="216"/>
        <v>1-30 DAYS</v>
      </c>
      <c r="U2275" s="70" t="str">
        <f t="shared" si="216"/>
        <v>1-30 DAYS</v>
      </c>
    </row>
    <row r="2276" spans="1:21">
      <c r="A2276" s="63" t="str">
        <f>VLOOKUP(L2276,[1]Sheet1!$N:$P,3,0)</f>
        <v>M1 KIDAPAWAN</v>
      </c>
      <c r="B2276" s="66">
        <v>46247.421851851846</v>
      </c>
      <c r="C2276" s="66">
        <v>46248.708692129629</v>
      </c>
      <c r="D2276" s="67" t="s">
        <v>2329</v>
      </c>
      <c r="E2276" s="67" t="s">
        <v>2330</v>
      </c>
      <c r="F2276" s="1">
        <v>1</v>
      </c>
      <c r="G2276" s="63" t="str">
        <f>VLOOKUP(D2276,[2]MINDANAO!$B:$C,2,0)</f>
        <v>CRF150</v>
      </c>
      <c r="H2276" s="67">
        <v>141790</v>
      </c>
      <c r="I2276" s="63" t="str">
        <f>VLOOKUP(L2276,'[3]NEW LEGEND 2026'!M:S,7,0)</f>
        <v>MUTI</v>
      </c>
      <c r="J2276" s="67" t="s">
        <v>5422</v>
      </c>
      <c r="K2276" s="67" t="s">
        <v>5423</v>
      </c>
      <c r="L2276" s="67" t="s">
        <v>503</v>
      </c>
      <c r="M2276" s="63" t="str">
        <f>VLOOKUP(D2276,'[3]NEW LEGEND 2026'!G:I,3,0)</f>
        <v>HONDA</v>
      </c>
      <c r="N2276" s="63" t="str">
        <f>VLOOKUP(D2276,'[3]NEW LEGEND 2026'!G:J,4,0)</f>
        <v>BLACK</v>
      </c>
      <c r="O2276" s="68" t="str">
        <f t="shared" si="211"/>
        <v>AUG</v>
      </c>
      <c r="P2276" s="68">
        <f t="shared" si="212"/>
        <v>14</v>
      </c>
      <c r="Q2276" s="68">
        <f t="shared" si="213"/>
        <v>2026</v>
      </c>
      <c r="R2276" s="69">
        <f t="shared" si="214"/>
        <v>-195.70869212962862</v>
      </c>
      <c r="S2276" s="69">
        <f t="shared" si="215"/>
        <v>-194.42185185184644</v>
      </c>
      <c r="T2276" s="70" t="str">
        <f t="shared" si="216"/>
        <v>1-30 DAYS</v>
      </c>
      <c r="U2276" s="70" t="str">
        <f t="shared" si="216"/>
        <v>1-30 DAYS</v>
      </c>
    </row>
    <row r="2277" spans="1:21">
      <c r="A2277" s="63" t="str">
        <f>VLOOKUP(L2277,[1]Sheet1!$N:$P,3,0)</f>
        <v>M1 KIDAPAWAN</v>
      </c>
      <c r="B2277" s="66">
        <v>46042.434641203698</v>
      </c>
      <c r="C2277" s="66">
        <v>46248.708692129629</v>
      </c>
      <c r="D2277" s="67" t="s">
        <v>1060</v>
      </c>
      <c r="E2277" s="67" t="s">
        <v>1061</v>
      </c>
      <c r="F2277" s="1">
        <v>1</v>
      </c>
      <c r="G2277" s="63" t="str">
        <f>VLOOKUP(D2277,[2]MINDANAO!$B:$C,2,0)</f>
        <v>MIO AEROX S 155</v>
      </c>
      <c r="H2277" s="67">
        <v>152427</v>
      </c>
      <c r="I2277" s="63" t="str">
        <f>VLOOKUP(L2277,'[3]NEW LEGEND 2026'!M:S,7,0)</f>
        <v>MUTI</v>
      </c>
      <c r="J2277" s="67" t="s">
        <v>5424</v>
      </c>
      <c r="K2277" s="67" t="s">
        <v>5425</v>
      </c>
      <c r="L2277" s="67" t="s">
        <v>503</v>
      </c>
      <c r="M2277" s="63" t="str">
        <f>VLOOKUP(D2277,'[3]NEW LEGEND 2026'!G:I,3,0)</f>
        <v>YAMAHA</v>
      </c>
      <c r="N2277" s="63" t="str">
        <f>VLOOKUP(D2277,'[3]NEW LEGEND 2026'!G:J,4,0)</f>
        <v>MATTE BLUE</v>
      </c>
      <c r="O2277" s="68" t="str">
        <f t="shared" si="211"/>
        <v>AUG</v>
      </c>
      <c r="P2277" s="68">
        <f t="shared" si="212"/>
        <v>14</v>
      </c>
      <c r="Q2277" s="68">
        <f t="shared" si="213"/>
        <v>2026</v>
      </c>
      <c r="R2277" s="69">
        <f t="shared" si="214"/>
        <v>-195.70869212962862</v>
      </c>
      <c r="S2277" s="69">
        <f t="shared" si="215"/>
        <v>10.565358796302462</v>
      </c>
      <c r="T2277" s="70" t="str">
        <f t="shared" si="216"/>
        <v>1-30 DAYS</v>
      </c>
      <c r="U2277" s="70" t="str">
        <f t="shared" si="216"/>
        <v>1-30 DAYS</v>
      </c>
    </row>
    <row r="2278" spans="1:21">
      <c r="A2278" s="63" t="str">
        <f>VLOOKUP(L2278,[1]Sheet1!$N:$P,3,0)</f>
        <v>M1 KIDAPAWAN</v>
      </c>
      <c r="B2278" s="66">
        <v>46237.491087962961</v>
      </c>
      <c r="C2278" s="66">
        <v>46248.708692129629</v>
      </c>
      <c r="D2278" s="67" t="s">
        <v>1575</v>
      </c>
      <c r="E2278" s="67" t="s">
        <v>1576</v>
      </c>
      <c r="F2278" s="1">
        <v>1</v>
      </c>
      <c r="G2278" s="63" t="str">
        <f>VLOOKUP(D2278,[2]MINDANAO!$B:$C,2,0)</f>
        <v>RAIDER150 FI BLADE</v>
      </c>
      <c r="H2278" s="67">
        <v>110446.43</v>
      </c>
      <c r="I2278" s="63" t="str">
        <f>VLOOKUP(L2278,'[3]NEW LEGEND 2026'!M:S,7,0)</f>
        <v>MUTI</v>
      </c>
      <c r="J2278" s="67" t="s">
        <v>5426</v>
      </c>
      <c r="K2278" s="67" t="s">
        <v>5427</v>
      </c>
      <c r="L2278" s="67" t="s">
        <v>503</v>
      </c>
      <c r="M2278" s="63" t="str">
        <f>VLOOKUP(D2278,'[3]NEW LEGEND 2026'!G:I,3,0)</f>
        <v>SUZUKI</v>
      </c>
      <c r="N2278" s="63" t="str">
        <f>VLOOKUP(D2278,'[3]NEW LEGEND 2026'!G:J,4,0)</f>
        <v>BLUE/GRAY</v>
      </c>
      <c r="O2278" s="68" t="str">
        <f t="shared" si="211"/>
        <v>AUG</v>
      </c>
      <c r="P2278" s="68">
        <f t="shared" si="212"/>
        <v>14</v>
      </c>
      <c r="Q2278" s="68">
        <f t="shared" si="213"/>
        <v>2026</v>
      </c>
      <c r="R2278" s="69">
        <f t="shared" si="214"/>
        <v>-195.70869212962862</v>
      </c>
      <c r="S2278" s="69">
        <f t="shared" si="215"/>
        <v>-184.49108796296059</v>
      </c>
      <c r="T2278" s="70" t="str">
        <f t="shared" si="216"/>
        <v>1-30 DAYS</v>
      </c>
      <c r="U2278" s="70" t="str">
        <f t="shared" si="216"/>
        <v>1-30 DAYS</v>
      </c>
    </row>
    <row r="2279" spans="1:21">
      <c r="A2279" s="63" t="str">
        <f>VLOOKUP(L2279,[1]Sheet1!$N:$P,3,0)</f>
        <v>M1 KIDAPAWAN</v>
      </c>
      <c r="B2279" s="66">
        <v>46237.458715277768</v>
      </c>
      <c r="C2279" s="66">
        <v>46248.708692129629</v>
      </c>
      <c r="D2279" s="67" t="s">
        <v>1476</v>
      </c>
      <c r="E2279" s="67" t="s">
        <v>1477</v>
      </c>
      <c r="F2279" s="1">
        <v>1</v>
      </c>
      <c r="G2279" s="63" t="str">
        <f>VLOOKUP(D2279,[2]MINDANAO!$B:$C,2,0)</f>
        <v>RAIDER150 FI BLADE</v>
      </c>
      <c r="H2279" s="67">
        <v>110446.43</v>
      </c>
      <c r="I2279" s="63" t="str">
        <f>VLOOKUP(L2279,'[3]NEW LEGEND 2026'!M:S,7,0)</f>
        <v>MUTI</v>
      </c>
      <c r="J2279" s="67" t="s">
        <v>5428</v>
      </c>
      <c r="K2279" s="67" t="s">
        <v>5429</v>
      </c>
      <c r="L2279" s="67" t="s">
        <v>503</v>
      </c>
      <c r="M2279" s="63" t="str">
        <f>VLOOKUP(D2279,'[3]NEW LEGEND 2026'!G:I,3,0)</f>
        <v>SUZUKI</v>
      </c>
      <c r="N2279" s="63" t="str">
        <f>VLOOKUP(D2279,'[3]NEW LEGEND 2026'!G:J,4,0)</f>
        <v>GRAY/BLACK</v>
      </c>
      <c r="O2279" s="68" t="str">
        <f t="shared" si="211"/>
        <v>AUG</v>
      </c>
      <c r="P2279" s="68">
        <f t="shared" si="212"/>
        <v>14</v>
      </c>
      <c r="Q2279" s="68">
        <f t="shared" si="213"/>
        <v>2026</v>
      </c>
      <c r="R2279" s="69">
        <f t="shared" si="214"/>
        <v>-195.70869212962862</v>
      </c>
      <c r="S2279" s="69">
        <f t="shared" si="215"/>
        <v>-184.45871527776762</v>
      </c>
      <c r="T2279" s="70" t="str">
        <f t="shared" si="216"/>
        <v>1-30 DAYS</v>
      </c>
      <c r="U2279" s="70" t="str">
        <f t="shared" si="216"/>
        <v>1-30 DAYS</v>
      </c>
    </row>
    <row r="2280" spans="1:21">
      <c r="A2280" s="63" t="str">
        <f>VLOOKUP(L2280,[1]Sheet1!$N:$P,3,0)</f>
        <v>M1 KIDAPAWAN</v>
      </c>
      <c r="B2280" s="66">
        <v>46237.491087962961</v>
      </c>
      <c r="C2280" s="66">
        <v>46248.708692129629</v>
      </c>
      <c r="D2280" s="67" t="s">
        <v>1575</v>
      </c>
      <c r="E2280" s="67" t="s">
        <v>1576</v>
      </c>
      <c r="F2280" s="1">
        <v>1</v>
      </c>
      <c r="G2280" s="63" t="str">
        <f>VLOOKUP(D2280,[2]MINDANAO!$B:$C,2,0)</f>
        <v>RAIDER150 FI BLADE</v>
      </c>
      <c r="H2280" s="67">
        <v>110446.43</v>
      </c>
      <c r="I2280" s="63" t="str">
        <f>VLOOKUP(L2280,'[3]NEW LEGEND 2026'!M:S,7,0)</f>
        <v>MUTI</v>
      </c>
      <c r="J2280" s="67" t="s">
        <v>5430</v>
      </c>
      <c r="K2280" s="67" t="s">
        <v>5431</v>
      </c>
      <c r="L2280" s="67" t="s">
        <v>503</v>
      </c>
      <c r="M2280" s="63" t="str">
        <f>VLOOKUP(D2280,'[3]NEW LEGEND 2026'!G:I,3,0)</f>
        <v>SUZUKI</v>
      </c>
      <c r="N2280" s="63" t="str">
        <f>VLOOKUP(D2280,'[3]NEW LEGEND 2026'!G:J,4,0)</f>
        <v>BLUE/GRAY</v>
      </c>
      <c r="O2280" s="68" t="str">
        <f t="shared" si="211"/>
        <v>AUG</v>
      </c>
      <c r="P2280" s="68">
        <f t="shared" si="212"/>
        <v>14</v>
      </c>
      <c r="Q2280" s="68">
        <f t="shared" si="213"/>
        <v>2026</v>
      </c>
      <c r="R2280" s="69">
        <f t="shared" si="214"/>
        <v>-195.70869212962862</v>
      </c>
      <c r="S2280" s="69">
        <f t="shared" si="215"/>
        <v>-184.49108796296059</v>
      </c>
      <c r="T2280" s="70" t="str">
        <f t="shared" si="216"/>
        <v>1-30 DAYS</v>
      </c>
      <c r="U2280" s="70" t="str">
        <f t="shared" si="216"/>
        <v>1-30 DAYS</v>
      </c>
    </row>
    <row r="2281" spans="1:21">
      <c r="A2281" s="63" t="str">
        <f>VLOOKUP(L2281,[1]Sheet1!$N:$P,3,0)</f>
        <v>M1 KIDAPAWAN</v>
      </c>
      <c r="B2281" s="66">
        <v>46237.551851851851</v>
      </c>
      <c r="C2281" s="66">
        <v>46248.708692129629</v>
      </c>
      <c r="D2281" s="67" t="s">
        <v>1894</v>
      </c>
      <c r="E2281" s="67" t="s">
        <v>1895</v>
      </c>
      <c r="F2281" s="1">
        <v>1</v>
      </c>
      <c r="G2281" s="63" t="str">
        <f>VLOOKUP(D2281,[2]MINDANAO!$B:$C,2,0)</f>
        <v>RAIDER150 FI BLADE</v>
      </c>
      <c r="H2281" s="67">
        <v>110446.43</v>
      </c>
      <c r="I2281" s="63" t="str">
        <f>VLOOKUP(L2281,'[3]NEW LEGEND 2026'!M:S,7,0)</f>
        <v>MUTI</v>
      </c>
      <c r="J2281" s="67" t="s">
        <v>5432</v>
      </c>
      <c r="K2281" s="67" t="s">
        <v>5433</v>
      </c>
      <c r="L2281" s="67" t="s">
        <v>503</v>
      </c>
      <c r="M2281" s="63" t="str">
        <f>VLOOKUP(D2281,'[3]NEW LEGEND 2026'!G:I,3,0)</f>
        <v>SUZUKI</v>
      </c>
      <c r="N2281" s="63" t="str">
        <f>VLOOKUP(D2281,'[3]NEW LEGEND 2026'!G:J,4,0)</f>
        <v>RED/BLACK</v>
      </c>
      <c r="O2281" s="68" t="str">
        <f t="shared" si="211"/>
        <v>AUG</v>
      </c>
      <c r="P2281" s="68">
        <f t="shared" si="212"/>
        <v>14</v>
      </c>
      <c r="Q2281" s="68">
        <f t="shared" si="213"/>
        <v>2026</v>
      </c>
      <c r="R2281" s="69">
        <f t="shared" si="214"/>
        <v>-195.70869212962862</v>
      </c>
      <c r="S2281" s="69">
        <f t="shared" si="215"/>
        <v>-184.5518518518511</v>
      </c>
      <c r="T2281" s="70" t="str">
        <f t="shared" si="216"/>
        <v>1-30 DAYS</v>
      </c>
      <c r="U2281" s="70" t="str">
        <f t="shared" si="216"/>
        <v>1-30 DAYS</v>
      </c>
    </row>
    <row r="2282" spans="1:21">
      <c r="A2282" s="63" t="str">
        <f>VLOOKUP(L2282,[1]Sheet1!$N:$P,3,0)</f>
        <v>M1 KIDAPAWAN</v>
      </c>
      <c r="B2282" s="66">
        <v>46247.421851851846</v>
      </c>
      <c r="C2282" s="66">
        <v>46248.708692129629</v>
      </c>
      <c r="D2282" s="67" t="s">
        <v>893</v>
      </c>
      <c r="E2282" s="67" t="s">
        <v>894</v>
      </c>
      <c r="F2282" s="1">
        <v>1</v>
      </c>
      <c r="G2282" s="63" t="str">
        <f>VLOOKUP(D2282,[2]MINDANAO!$B:$C,2,0)</f>
        <v>XRM DUAL SPORTS FI(DS)</v>
      </c>
      <c r="H2282" s="67">
        <v>70158</v>
      </c>
      <c r="I2282" s="63" t="str">
        <f>VLOOKUP(L2282,'[3]NEW LEGEND 2026'!M:S,7,0)</f>
        <v>MUTI</v>
      </c>
      <c r="J2282" s="67" t="s">
        <v>5434</v>
      </c>
      <c r="K2282" s="67" t="s">
        <v>5435</v>
      </c>
      <c r="L2282" s="67" t="s">
        <v>503</v>
      </c>
      <c r="M2282" s="63" t="str">
        <f>VLOOKUP(D2282,'[3]NEW LEGEND 2026'!G:I,3,0)</f>
        <v>HONDA</v>
      </c>
      <c r="N2282" s="63" t="str">
        <f>VLOOKUP(D2282,'[3]NEW LEGEND 2026'!G:J,4,0)</f>
        <v>RED/BLACK</v>
      </c>
      <c r="O2282" s="68" t="str">
        <f t="shared" si="211"/>
        <v>AUG</v>
      </c>
      <c r="P2282" s="68">
        <f t="shared" si="212"/>
        <v>14</v>
      </c>
      <c r="Q2282" s="68">
        <f t="shared" si="213"/>
        <v>2026</v>
      </c>
      <c r="R2282" s="69">
        <f t="shared" si="214"/>
        <v>-195.70869212962862</v>
      </c>
      <c r="S2282" s="69">
        <f t="shared" si="215"/>
        <v>-194.42185185184644</v>
      </c>
      <c r="T2282" s="70" t="str">
        <f t="shared" si="216"/>
        <v>1-30 DAYS</v>
      </c>
      <c r="U2282" s="70" t="str">
        <f t="shared" si="216"/>
        <v>1-30 DAYS</v>
      </c>
    </row>
    <row r="2283" spans="1:21">
      <c r="A2283" s="63" t="str">
        <f>VLOOKUP(L2283,[1]Sheet1!$N:$P,3,0)</f>
        <v>M1 KIDAPAWAN</v>
      </c>
      <c r="B2283" s="66">
        <v>46247.421851851846</v>
      </c>
      <c r="C2283" s="66">
        <v>46248.708692129629</v>
      </c>
      <c r="D2283" s="67" t="s">
        <v>893</v>
      </c>
      <c r="E2283" s="67" t="s">
        <v>894</v>
      </c>
      <c r="F2283" s="1">
        <v>1</v>
      </c>
      <c r="G2283" s="63" t="str">
        <f>VLOOKUP(D2283,[2]MINDANAO!$B:$C,2,0)</f>
        <v>XRM DUAL SPORTS FI(DS)</v>
      </c>
      <c r="H2283" s="67">
        <v>70158</v>
      </c>
      <c r="I2283" s="63" t="str">
        <f>VLOOKUP(L2283,'[3]NEW LEGEND 2026'!M:S,7,0)</f>
        <v>MUTI</v>
      </c>
      <c r="J2283" s="67" t="s">
        <v>5436</v>
      </c>
      <c r="K2283" s="67" t="s">
        <v>5437</v>
      </c>
      <c r="L2283" s="67" t="s">
        <v>503</v>
      </c>
      <c r="M2283" s="63" t="str">
        <f>VLOOKUP(D2283,'[3]NEW LEGEND 2026'!G:I,3,0)</f>
        <v>HONDA</v>
      </c>
      <c r="N2283" s="63" t="str">
        <f>VLOOKUP(D2283,'[3]NEW LEGEND 2026'!G:J,4,0)</f>
        <v>RED/BLACK</v>
      </c>
      <c r="O2283" s="68" t="str">
        <f t="shared" si="211"/>
        <v>AUG</v>
      </c>
      <c r="P2283" s="68">
        <f t="shared" si="212"/>
        <v>14</v>
      </c>
      <c r="Q2283" s="68">
        <f t="shared" si="213"/>
        <v>2026</v>
      </c>
      <c r="R2283" s="69">
        <f t="shared" si="214"/>
        <v>-195.70869212962862</v>
      </c>
      <c r="S2283" s="69">
        <f t="shared" si="215"/>
        <v>-194.42185185184644</v>
      </c>
      <c r="T2283" s="70" t="str">
        <f t="shared" si="216"/>
        <v>1-30 DAYS</v>
      </c>
      <c r="U2283" s="70" t="str">
        <f t="shared" si="216"/>
        <v>1-30 DAYS</v>
      </c>
    </row>
    <row r="2284" spans="1:21">
      <c r="A2284" s="63" t="str">
        <f>VLOOKUP(L2284,[1]Sheet1!$N:$P,3,0)</f>
        <v>M1 KIDAPAWAN</v>
      </c>
      <c r="B2284" s="66">
        <v>46247.421851851846</v>
      </c>
      <c r="C2284" s="66">
        <v>46248.708692129629</v>
      </c>
      <c r="D2284" s="67" t="s">
        <v>893</v>
      </c>
      <c r="E2284" s="67" t="s">
        <v>894</v>
      </c>
      <c r="F2284" s="1">
        <v>1</v>
      </c>
      <c r="G2284" s="63" t="str">
        <f>VLOOKUP(D2284,[2]MINDANAO!$B:$C,2,0)</f>
        <v>XRM DUAL SPORTS FI(DS)</v>
      </c>
      <c r="H2284" s="67">
        <v>70158</v>
      </c>
      <c r="I2284" s="63" t="str">
        <f>VLOOKUP(L2284,'[3]NEW LEGEND 2026'!M:S,7,0)</f>
        <v>MUTI</v>
      </c>
      <c r="J2284" s="67" t="s">
        <v>5438</v>
      </c>
      <c r="K2284" s="67" t="s">
        <v>5439</v>
      </c>
      <c r="L2284" s="67" t="s">
        <v>503</v>
      </c>
      <c r="M2284" s="63" t="str">
        <f>VLOOKUP(D2284,'[3]NEW LEGEND 2026'!G:I,3,0)</f>
        <v>HONDA</v>
      </c>
      <c r="N2284" s="63" t="str">
        <f>VLOOKUP(D2284,'[3]NEW LEGEND 2026'!G:J,4,0)</f>
        <v>RED/BLACK</v>
      </c>
      <c r="O2284" s="68" t="str">
        <f t="shared" si="211"/>
        <v>AUG</v>
      </c>
      <c r="P2284" s="68">
        <f t="shared" si="212"/>
        <v>14</v>
      </c>
      <c r="Q2284" s="68">
        <f t="shared" si="213"/>
        <v>2026</v>
      </c>
      <c r="R2284" s="69">
        <f t="shared" si="214"/>
        <v>-195.70869212962862</v>
      </c>
      <c r="S2284" s="69">
        <f t="shared" si="215"/>
        <v>-194.42185185184644</v>
      </c>
      <c r="T2284" s="70" t="str">
        <f t="shared" si="216"/>
        <v>1-30 DAYS</v>
      </c>
      <c r="U2284" s="70" t="str">
        <f t="shared" si="216"/>
        <v>1-30 DAYS</v>
      </c>
    </row>
    <row r="2285" spans="1:21">
      <c r="A2285" s="63" t="str">
        <f>VLOOKUP(L2285,[1]Sheet1!$N:$P,3,0)</f>
        <v>M1 KIDAPAWAN</v>
      </c>
      <c r="B2285" s="66">
        <v>46247.421851851846</v>
      </c>
      <c r="C2285" s="66">
        <v>46248.708692129629</v>
      </c>
      <c r="D2285" s="67" t="s">
        <v>893</v>
      </c>
      <c r="E2285" s="67" t="s">
        <v>894</v>
      </c>
      <c r="F2285" s="1">
        <v>1</v>
      </c>
      <c r="G2285" s="63" t="str">
        <f>VLOOKUP(D2285,[2]MINDANAO!$B:$C,2,0)</f>
        <v>XRM DUAL SPORTS FI(DS)</v>
      </c>
      <c r="H2285" s="67">
        <v>70158</v>
      </c>
      <c r="I2285" s="63" t="str">
        <f>VLOOKUP(L2285,'[3]NEW LEGEND 2026'!M:S,7,0)</f>
        <v>MUTI</v>
      </c>
      <c r="J2285" s="67" t="s">
        <v>5440</v>
      </c>
      <c r="K2285" s="67" t="s">
        <v>5441</v>
      </c>
      <c r="L2285" s="67" t="s">
        <v>503</v>
      </c>
      <c r="M2285" s="63" t="str">
        <f>VLOOKUP(D2285,'[3]NEW LEGEND 2026'!G:I,3,0)</f>
        <v>HONDA</v>
      </c>
      <c r="N2285" s="63" t="str">
        <f>VLOOKUP(D2285,'[3]NEW LEGEND 2026'!G:J,4,0)</f>
        <v>RED/BLACK</v>
      </c>
      <c r="O2285" s="68" t="str">
        <f t="shared" si="211"/>
        <v>AUG</v>
      </c>
      <c r="P2285" s="68">
        <f t="shared" si="212"/>
        <v>14</v>
      </c>
      <c r="Q2285" s="68">
        <f t="shared" si="213"/>
        <v>2026</v>
      </c>
      <c r="R2285" s="69">
        <f t="shared" si="214"/>
        <v>-195.70869212962862</v>
      </c>
      <c r="S2285" s="69">
        <f t="shared" si="215"/>
        <v>-194.42185185184644</v>
      </c>
      <c r="T2285" s="70" t="str">
        <f t="shared" si="216"/>
        <v>1-30 DAYS</v>
      </c>
      <c r="U2285" s="70" t="str">
        <f t="shared" si="216"/>
        <v>1-30 DAYS</v>
      </c>
    </row>
    <row r="2286" spans="1:21">
      <c r="A2286" s="63" t="str">
        <f>VLOOKUP(L2286,[1]Sheet1!$N:$P,3,0)</f>
        <v>M1 KIDAPAWAN</v>
      </c>
      <c r="B2286" s="66">
        <v>46247.421851851846</v>
      </c>
      <c r="C2286" s="66">
        <v>46248.708692129629</v>
      </c>
      <c r="D2286" s="67" t="s">
        <v>893</v>
      </c>
      <c r="E2286" s="67" t="s">
        <v>894</v>
      </c>
      <c r="F2286" s="1">
        <v>1</v>
      </c>
      <c r="G2286" s="63" t="str">
        <f>VLOOKUP(D2286,[2]MINDANAO!$B:$C,2,0)</f>
        <v>XRM DUAL SPORTS FI(DS)</v>
      </c>
      <c r="H2286" s="67">
        <v>70158</v>
      </c>
      <c r="I2286" s="63" t="str">
        <f>VLOOKUP(L2286,'[3]NEW LEGEND 2026'!M:S,7,0)</f>
        <v>MUTI</v>
      </c>
      <c r="J2286" s="67" t="s">
        <v>5442</v>
      </c>
      <c r="K2286" s="67" t="s">
        <v>5443</v>
      </c>
      <c r="L2286" s="67" t="s">
        <v>503</v>
      </c>
      <c r="M2286" s="63" t="str">
        <f>VLOOKUP(D2286,'[3]NEW LEGEND 2026'!G:I,3,0)</f>
        <v>HONDA</v>
      </c>
      <c r="N2286" s="63" t="str">
        <f>VLOOKUP(D2286,'[3]NEW LEGEND 2026'!G:J,4,0)</f>
        <v>RED/BLACK</v>
      </c>
      <c r="O2286" s="68" t="str">
        <f t="shared" si="211"/>
        <v>AUG</v>
      </c>
      <c r="P2286" s="68">
        <f t="shared" si="212"/>
        <v>14</v>
      </c>
      <c r="Q2286" s="68">
        <f t="shared" si="213"/>
        <v>2026</v>
      </c>
      <c r="R2286" s="69">
        <f t="shared" si="214"/>
        <v>-195.70869212962862</v>
      </c>
      <c r="S2286" s="69">
        <f t="shared" si="215"/>
        <v>-194.42185185184644</v>
      </c>
      <c r="T2286" s="70" t="str">
        <f t="shared" si="216"/>
        <v>1-30 DAYS</v>
      </c>
      <c r="U2286" s="70" t="str">
        <f t="shared" si="216"/>
        <v>1-30 DAYS</v>
      </c>
    </row>
    <row r="2287" spans="1:21">
      <c r="A2287" s="63" t="str">
        <f>VLOOKUP(L2287,[1]Sheet1!$N:$P,3,0)</f>
        <v>M1 SURALLAH</v>
      </c>
      <c r="B2287" s="66">
        <v>46217.567557870367</v>
      </c>
      <c r="C2287" s="66">
        <v>46249.346666666657</v>
      </c>
      <c r="D2287" s="67" t="s">
        <v>663</v>
      </c>
      <c r="E2287" s="67" t="s">
        <v>664</v>
      </c>
      <c r="F2287" s="1">
        <v>1</v>
      </c>
      <c r="G2287" s="63" t="str">
        <f>VLOOKUP(D2287,[2]MINDANAO!$B:$C,2,0)</f>
        <v>CT125</v>
      </c>
      <c r="H2287" s="67">
        <v>58118</v>
      </c>
      <c r="I2287" s="63" t="str">
        <f>VLOOKUP(L2287,'[3]NEW LEGEND 2026'!M:S,7,0)</f>
        <v>MUTI</v>
      </c>
      <c r="J2287" s="67" t="s">
        <v>5444</v>
      </c>
      <c r="K2287" s="67" t="s">
        <v>5445</v>
      </c>
      <c r="L2287" s="67" t="s">
        <v>546</v>
      </c>
      <c r="M2287" s="63" t="str">
        <f>VLOOKUP(D2287,'[3]NEW LEGEND 2026'!G:I,3,0)</f>
        <v>KAWASAKI</v>
      </c>
      <c r="N2287" s="63" t="str">
        <f>VLOOKUP(D2287,'[3]NEW LEGEND 2026'!G:J,4,0)</f>
        <v>BLACK/RED</v>
      </c>
      <c r="O2287" s="68" t="str">
        <f t="shared" si="211"/>
        <v>AUG</v>
      </c>
      <c r="P2287" s="68">
        <f t="shared" si="212"/>
        <v>15</v>
      </c>
      <c r="Q2287" s="68">
        <f t="shared" si="213"/>
        <v>2026</v>
      </c>
      <c r="R2287" s="69">
        <f t="shared" si="214"/>
        <v>-196.34666666665726</v>
      </c>
      <c r="S2287" s="69">
        <f t="shared" si="215"/>
        <v>-164.56755787036673</v>
      </c>
      <c r="T2287" s="70" t="str">
        <f t="shared" si="216"/>
        <v>1-30 DAYS</v>
      </c>
      <c r="U2287" s="70" t="str">
        <f t="shared" si="216"/>
        <v>1-30 DAYS</v>
      </c>
    </row>
    <row r="2288" spans="1:21">
      <c r="A2288" s="63" t="str">
        <f>VLOOKUP(L2288,[1]Sheet1!$N:$P,3,0)</f>
        <v>M1 SURALLAH</v>
      </c>
      <c r="B2288" s="66">
        <v>46217.567569444444</v>
      </c>
      <c r="C2288" s="66">
        <v>46249.346666666657</v>
      </c>
      <c r="D2288" s="67" t="s">
        <v>663</v>
      </c>
      <c r="E2288" s="67" t="s">
        <v>664</v>
      </c>
      <c r="F2288" s="1">
        <v>1</v>
      </c>
      <c r="G2288" s="63" t="str">
        <f>VLOOKUP(D2288,[2]MINDANAO!$B:$C,2,0)</f>
        <v>CT125</v>
      </c>
      <c r="H2288" s="67">
        <v>58118</v>
      </c>
      <c r="I2288" s="63" t="str">
        <f>VLOOKUP(L2288,'[3]NEW LEGEND 2026'!M:S,7,0)</f>
        <v>MUTI</v>
      </c>
      <c r="J2288" s="67" t="s">
        <v>5446</v>
      </c>
      <c r="K2288" s="67" t="s">
        <v>5447</v>
      </c>
      <c r="L2288" s="67" t="s">
        <v>546</v>
      </c>
      <c r="M2288" s="63" t="str">
        <f>VLOOKUP(D2288,'[3]NEW LEGEND 2026'!G:I,3,0)</f>
        <v>KAWASAKI</v>
      </c>
      <c r="N2288" s="63" t="str">
        <f>VLOOKUP(D2288,'[3]NEW LEGEND 2026'!G:J,4,0)</f>
        <v>BLACK/RED</v>
      </c>
      <c r="O2288" s="68" t="str">
        <f t="shared" si="211"/>
        <v>AUG</v>
      </c>
      <c r="P2288" s="68">
        <f t="shared" si="212"/>
        <v>15</v>
      </c>
      <c r="Q2288" s="68">
        <f t="shared" si="213"/>
        <v>2026</v>
      </c>
      <c r="R2288" s="69">
        <f t="shared" si="214"/>
        <v>-196.34666666665726</v>
      </c>
      <c r="S2288" s="69">
        <f t="shared" si="215"/>
        <v>-164.56756944444351</v>
      </c>
      <c r="T2288" s="70" t="str">
        <f t="shared" si="216"/>
        <v>1-30 DAYS</v>
      </c>
      <c r="U2288" s="70" t="str">
        <f t="shared" si="216"/>
        <v>1-30 DAYS</v>
      </c>
    </row>
    <row r="2289" spans="1:21">
      <c r="A2289" s="63" t="str">
        <f>VLOOKUP(L2289,[1]Sheet1!$N:$P,3,0)</f>
        <v>M1 SURALLAH</v>
      </c>
      <c r="B2289" s="66">
        <v>46217.564027777778</v>
      </c>
      <c r="C2289" s="66">
        <v>46249.346666666657</v>
      </c>
      <c r="D2289" s="67" t="s">
        <v>663</v>
      </c>
      <c r="E2289" s="67" t="s">
        <v>664</v>
      </c>
      <c r="F2289" s="1">
        <v>1</v>
      </c>
      <c r="G2289" s="63" t="str">
        <f>VLOOKUP(D2289,[2]MINDANAO!$B:$C,2,0)</f>
        <v>CT125</v>
      </c>
      <c r="H2289" s="67">
        <v>58118</v>
      </c>
      <c r="I2289" s="63" t="str">
        <f>VLOOKUP(L2289,'[3]NEW LEGEND 2026'!M:S,7,0)</f>
        <v>MUTI</v>
      </c>
      <c r="J2289" s="67" t="s">
        <v>5448</v>
      </c>
      <c r="K2289" s="67" t="s">
        <v>5449</v>
      </c>
      <c r="L2289" s="67" t="s">
        <v>546</v>
      </c>
      <c r="M2289" s="63" t="str">
        <f>VLOOKUP(D2289,'[3]NEW LEGEND 2026'!G:I,3,0)</f>
        <v>KAWASAKI</v>
      </c>
      <c r="N2289" s="63" t="str">
        <f>VLOOKUP(D2289,'[3]NEW LEGEND 2026'!G:J,4,0)</f>
        <v>BLACK/RED</v>
      </c>
      <c r="O2289" s="68" t="str">
        <f t="shared" si="211"/>
        <v>AUG</v>
      </c>
      <c r="P2289" s="68">
        <f t="shared" si="212"/>
        <v>15</v>
      </c>
      <c r="Q2289" s="68">
        <f t="shared" si="213"/>
        <v>2026</v>
      </c>
      <c r="R2289" s="69">
        <f t="shared" si="214"/>
        <v>-196.34666666665726</v>
      </c>
      <c r="S2289" s="69">
        <f t="shared" si="215"/>
        <v>-164.56402777777839</v>
      </c>
      <c r="T2289" s="70" t="str">
        <f t="shared" si="216"/>
        <v>1-30 DAYS</v>
      </c>
      <c r="U2289" s="70" t="str">
        <f t="shared" si="216"/>
        <v>1-30 DAYS</v>
      </c>
    </row>
    <row r="2290" spans="1:21">
      <c r="A2290" s="63" t="str">
        <f>VLOOKUP(L2290,[1]Sheet1!$N:$P,3,0)</f>
        <v>M1 SURALLAH</v>
      </c>
      <c r="B2290" s="66">
        <v>46217.564016203702</v>
      </c>
      <c r="C2290" s="66">
        <v>46249.346666666657</v>
      </c>
      <c r="D2290" s="67" t="s">
        <v>663</v>
      </c>
      <c r="E2290" s="67" t="s">
        <v>664</v>
      </c>
      <c r="F2290" s="1">
        <v>1</v>
      </c>
      <c r="G2290" s="63" t="str">
        <f>VLOOKUP(D2290,[2]MINDANAO!$B:$C,2,0)</f>
        <v>CT125</v>
      </c>
      <c r="H2290" s="67">
        <v>58118</v>
      </c>
      <c r="I2290" s="63" t="str">
        <f>VLOOKUP(L2290,'[3]NEW LEGEND 2026'!M:S,7,0)</f>
        <v>MUTI</v>
      </c>
      <c r="J2290" s="67" t="s">
        <v>5450</v>
      </c>
      <c r="K2290" s="67" t="s">
        <v>5451</v>
      </c>
      <c r="L2290" s="67" t="s">
        <v>546</v>
      </c>
      <c r="M2290" s="63" t="str">
        <f>VLOOKUP(D2290,'[3]NEW LEGEND 2026'!G:I,3,0)</f>
        <v>KAWASAKI</v>
      </c>
      <c r="N2290" s="63" t="str">
        <f>VLOOKUP(D2290,'[3]NEW LEGEND 2026'!G:J,4,0)</f>
        <v>BLACK/RED</v>
      </c>
      <c r="O2290" s="68" t="str">
        <f t="shared" si="211"/>
        <v>AUG</v>
      </c>
      <c r="P2290" s="68">
        <f t="shared" si="212"/>
        <v>15</v>
      </c>
      <c r="Q2290" s="68">
        <f t="shared" si="213"/>
        <v>2026</v>
      </c>
      <c r="R2290" s="69">
        <f t="shared" si="214"/>
        <v>-196.34666666665726</v>
      </c>
      <c r="S2290" s="69">
        <f t="shared" si="215"/>
        <v>-164.56401620370161</v>
      </c>
      <c r="T2290" s="70" t="str">
        <f t="shared" si="216"/>
        <v>1-30 DAYS</v>
      </c>
      <c r="U2290" s="70" t="str">
        <f t="shared" si="216"/>
        <v>1-30 DAYS</v>
      </c>
    </row>
    <row r="2291" spans="1:21">
      <c r="A2291" s="63" t="str">
        <f>VLOOKUP(L2291,[1]Sheet1!$N:$P,3,0)</f>
        <v>M1 SURALLAH</v>
      </c>
      <c r="B2291" s="66">
        <v>46217.564027777778</v>
      </c>
      <c r="C2291" s="66">
        <v>46249.346666666657</v>
      </c>
      <c r="D2291" s="67" t="s">
        <v>663</v>
      </c>
      <c r="E2291" s="67" t="s">
        <v>664</v>
      </c>
      <c r="F2291" s="1">
        <v>1</v>
      </c>
      <c r="G2291" s="63" t="str">
        <f>VLOOKUP(D2291,[2]MINDANAO!$B:$C,2,0)</f>
        <v>CT125</v>
      </c>
      <c r="H2291" s="67">
        <v>58118</v>
      </c>
      <c r="I2291" s="63" t="str">
        <f>VLOOKUP(L2291,'[3]NEW LEGEND 2026'!M:S,7,0)</f>
        <v>MUTI</v>
      </c>
      <c r="J2291" s="67" t="s">
        <v>5452</v>
      </c>
      <c r="K2291" s="67" t="s">
        <v>5453</v>
      </c>
      <c r="L2291" s="67" t="s">
        <v>546</v>
      </c>
      <c r="M2291" s="63" t="str">
        <f>VLOOKUP(D2291,'[3]NEW LEGEND 2026'!G:I,3,0)</f>
        <v>KAWASAKI</v>
      </c>
      <c r="N2291" s="63" t="str">
        <f>VLOOKUP(D2291,'[3]NEW LEGEND 2026'!G:J,4,0)</f>
        <v>BLACK/RED</v>
      </c>
      <c r="O2291" s="68" t="str">
        <f t="shared" si="211"/>
        <v>AUG</v>
      </c>
      <c r="P2291" s="68">
        <f t="shared" si="212"/>
        <v>15</v>
      </c>
      <c r="Q2291" s="68">
        <f t="shared" si="213"/>
        <v>2026</v>
      </c>
      <c r="R2291" s="69">
        <f t="shared" si="214"/>
        <v>-196.34666666665726</v>
      </c>
      <c r="S2291" s="69">
        <f t="shared" si="215"/>
        <v>-164.56402777777839</v>
      </c>
      <c r="T2291" s="70" t="str">
        <f t="shared" si="216"/>
        <v>1-30 DAYS</v>
      </c>
      <c r="U2291" s="70" t="str">
        <f t="shared" si="216"/>
        <v>1-30 DAYS</v>
      </c>
    </row>
    <row r="2292" spans="1:21">
      <c r="A2292" s="63" t="str">
        <f>VLOOKUP(L2292,[1]Sheet1!$N:$P,3,0)</f>
        <v>M1 SURALLAH</v>
      </c>
      <c r="B2292" s="66">
        <v>46219.481874999998</v>
      </c>
      <c r="C2292" s="66">
        <v>46249.346666666657</v>
      </c>
      <c r="D2292" s="67" t="s">
        <v>907</v>
      </c>
      <c r="E2292" s="67" t="s">
        <v>908</v>
      </c>
      <c r="F2292" s="1">
        <v>1</v>
      </c>
      <c r="G2292" s="63" t="str">
        <f>VLOOKUP(D2292,[2]MINDANAO!$B:$C,2,0)</f>
        <v>CT125</v>
      </c>
      <c r="H2292" s="67">
        <v>59246</v>
      </c>
      <c r="I2292" s="63" t="str">
        <f>VLOOKUP(L2292,'[3]NEW LEGEND 2026'!M:S,7,0)</f>
        <v>MUTI</v>
      </c>
      <c r="J2292" s="67" t="s">
        <v>5454</v>
      </c>
      <c r="K2292" s="67" t="s">
        <v>5455</v>
      </c>
      <c r="L2292" s="67" t="s">
        <v>546</v>
      </c>
      <c r="M2292" s="63" t="str">
        <f>VLOOKUP(D2292,'[3]NEW LEGEND 2026'!G:I,3,0)</f>
        <v>KAWASAKI</v>
      </c>
      <c r="N2292" s="63" t="str">
        <f>VLOOKUP(D2292,'[3]NEW LEGEND 2026'!G:J,4,0)</f>
        <v>BLACK/GRAY</v>
      </c>
      <c r="O2292" s="68" t="str">
        <f t="shared" si="211"/>
        <v>AUG</v>
      </c>
      <c r="P2292" s="68">
        <f t="shared" si="212"/>
        <v>15</v>
      </c>
      <c r="Q2292" s="68">
        <f t="shared" si="213"/>
        <v>2026</v>
      </c>
      <c r="R2292" s="69">
        <f t="shared" si="214"/>
        <v>-196.34666666665726</v>
      </c>
      <c r="S2292" s="69">
        <f t="shared" si="215"/>
        <v>-166.48187499999767</v>
      </c>
      <c r="T2292" s="70" t="str">
        <f t="shared" si="216"/>
        <v>1-30 DAYS</v>
      </c>
      <c r="U2292" s="70" t="str">
        <f t="shared" si="216"/>
        <v>1-30 DAYS</v>
      </c>
    </row>
    <row r="2293" spans="1:21">
      <c r="A2293" s="63" t="str">
        <f>VLOOKUP(L2293,[1]Sheet1!$N:$P,3,0)</f>
        <v>M1 SURALLAH</v>
      </c>
      <c r="B2293" s="66">
        <v>46217.607152777768</v>
      </c>
      <c r="C2293" s="66">
        <v>46249.346666666657</v>
      </c>
      <c r="D2293" s="67" t="s">
        <v>907</v>
      </c>
      <c r="E2293" s="67" t="s">
        <v>908</v>
      </c>
      <c r="F2293" s="1">
        <v>1</v>
      </c>
      <c r="G2293" s="63" t="str">
        <f>VLOOKUP(D2293,[2]MINDANAO!$B:$C,2,0)</f>
        <v>CT125</v>
      </c>
      <c r="H2293" s="67">
        <v>59246</v>
      </c>
      <c r="I2293" s="63" t="str">
        <f>VLOOKUP(L2293,'[3]NEW LEGEND 2026'!M:S,7,0)</f>
        <v>MUTI</v>
      </c>
      <c r="J2293" s="67" t="s">
        <v>5456</v>
      </c>
      <c r="K2293" s="67" t="s">
        <v>5457</v>
      </c>
      <c r="L2293" s="67" t="s">
        <v>546</v>
      </c>
      <c r="M2293" s="63" t="str">
        <f>VLOOKUP(D2293,'[3]NEW LEGEND 2026'!G:I,3,0)</f>
        <v>KAWASAKI</v>
      </c>
      <c r="N2293" s="63" t="str">
        <f>VLOOKUP(D2293,'[3]NEW LEGEND 2026'!G:J,4,0)</f>
        <v>BLACK/GRAY</v>
      </c>
      <c r="O2293" s="68" t="str">
        <f t="shared" si="211"/>
        <v>AUG</v>
      </c>
      <c r="P2293" s="68">
        <f t="shared" si="212"/>
        <v>15</v>
      </c>
      <c r="Q2293" s="68">
        <f t="shared" si="213"/>
        <v>2026</v>
      </c>
      <c r="R2293" s="69">
        <f t="shared" si="214"/>
        <v>-196.34666666665726</v>
      </c>
      <c r="S2293" s="69">
        <f t="shared" si="215"/>
        <v>-164.60715277776762</v>
      </c>
      <c r="T2293" s="70" t="str">
        <f t="shared" si="216"/>
        <v>1-30 DAYS</v>
      </c>
      <c r="U2293" s="70" t="str">
        <f t="shared" si="216"/>
        <v>1-30 DAYS</v>
      </c>
    </row>
    <row r="2294" spans="1:21">
      <c r="A2294" s="63" t="str">
        <f>VLOOKUP(L2294,[1]Sheet1!$N:$P,3,0)</f>
        <v>M1 SURALLAH</v>
      </c>
      <c r="B2294" s="66">
        <v>46219.481886574067</v>
      </c>
      <c r="C2294" s="66">
        <v>46249.346666666657</v>
      </c>
      <c r="D2294" s="67" t="s">
        <v>907</v>
      </c>
      <c r="E2294" s="67" t="s">
        <v>908</v>
      </c>
      <c r="F2294" s="1">
        <v>1</v>
      </c>
      <c r="G2294" s="63" t="str">
        <f>VLOOKUP(D2294,[2]MINDANAO!$B:$C,2,0)</f>
        <v>CT125</v>
      </c>
      <c r="H2294" s="67">
        <v>59246</v>
      </c>
      <c r="I2294" s="63" t="str">
        <f>VLOOKUP(L2294,'[3]NEW LEGEND 2026'!M:S,7,0)</f>
        <v>MUTI</v>
      </c>
      <c r="J2294" s="67" t="s">
        <v>5458</v>
      </c>
      <c r="K2294" s="67" t="s">
        <v>5459</v>
      </c>
      <c r="L2294" s="67" t="s">
        <v>546</v>
      </c>
      <c r="M2294" s="63" t="str">
        <f>VLOOKUP(D2294,'[3]NEW LEGEND 2026'!G:I,3,0)</f>
        <v>KAWASAKI</v>
      </c>
      <c r="N2294" s="63" t="str">
        <f>VLOOKUP(D2294,'[3]NEW LEGEND 2026'!G:J,4,0)</f>
        <v>BLACK/GRAY</v>
      </c>
      <c r="O2294" s="68" t="str">
        <f t="shared" si="211"/>
        <v>AUG</v>
      </c>
      <c r="P2294" s="68">
        <f t="shared" si="212"/>
        <v>15</v>
      </c>
      <c r="Q2294" s="68">
        <f t="shared" si="213"/>
        <v>2026</v>
      </c>
      <c r="R2294" s="69">
        <f t="shared" si="214"/>
        <v>-196.34666666665726</v>
      </c>
      <c r="S2294" s="69">
        <f t="shared" si="215"/>
        <v>-166.48188657406718</v>
      </c>
      <c r="T2294" s="70" t="str">
        <f t="shared" si="216"/>
        <v>1-30 DAYS</v>
      </c>
      <c r="U2294" s="70" t="str">
        <f t="shared" si="216"/>
        <v>1-30 DAYS</v>
      </c>
    </row>
    <row r="2295" spans="1:21">
      <c r="A2295" s="63" t="str">
        <f>VLOOKUP(L2295,[1]Sheet1!$N:$P,3,0)</f>
        <v>M1 SURALLAH</v>
      </c>
      <c r="B2295" s="66">
        <v>46217.607152777768</v>
      </c>
      <c r="C2295" s="66">
        <v>46249.346666666657</v>
      </c>
      <c r="D2295" s="67" t="s">
        <v>907</v>
      </c>
      <c r="E2295" s="67" t="s">
        <v>908</v>
      </c>
      <c r="F2295" s="1">
        <v>1</v>
      </c>
      <c r="G2295" s="63" t="str">
        <f>VLOOKUP(D2295,[2]MINDANAO!$B:$C,2,0)</f>
        <v>CT125</v>
      </c>
      <c r="H2295" s="67">
        <v>59246</v>
      </c>
      <c r="I2295" s="63" t="str">
        <f>VLOOKUP(L2295,'[3]NEW LEGEND 2026'!M:S,7,0)</f>
        <v>MUTI</v>
      </c>
      <c r="J2295" s="67" t="s">
        <v>5460</v>
      </c>
      <c r="K2295" s="67" t="s">
        <v>5461</v>
      </c>
      <c r="L2295" s="67" t="s">
        <v>546</v>
      </c>
      <c r="M2295" s="63" t="str">
        <f>VLOOKUP(D2295,'[3]NEW LEGEND 2026'!G:I,3,0)</f>
        <v>KAWASAKI</v>
      </c>
      <c r="N2295" s="63" t="str">
        <f>VLOOKUP(D2295,'[3]NEW LEGEND 2026'!G:J,4,0)</f>
        <v>BLACK/GRAY</v>
      </c>
      <c r="O2295" s="68" t="str">
        <f t="shared" si="211"/>
        <v>AUG</v>
      </c>
      <c r="P2295" s="68">
        <f t="shared" si="212"/>
        <v>15</v>
      </c>
      <c r="Q2295" s="68">
        <f t="shared" si="213"/>
        <v>2026</v>
      </c>
      <c r="R2295" s="69">
        <f t="shared" si="214"/>
        <v>-196.34666666665726</v>
      </c>
      <c r="S2295" s="69">
        <f t="shared" si="215"/>
        <v>-164.60715277776762</v>
      </c>
      <c r="T2295" s="70" t="str">
        <f t="shared" si="216"/>
        <v>1-30 DAYS</v>
      </c>
      <c r="U2295" s="70" t="str">
        <f t="shared" si="216"/>
        <v>1-30 DAYS</v>
      </c>
    </row>
    <row r="2296" spans="1:21">
      <c r="A2296" s="63" t="str">
        <f>VLOOKUP(L2296,[1]Sheet1!$N:$P,3,0)</f>
        <v>M1 SURALLAH</v>
      </c>
      <c r="B2296" s="66">
        <v>46219.481886574067</v>
      </c>
      <c r="C2296" s="66">
        <v>46249.346666666657</v>
      </c>
      <c r="D2296" s="67" t="s">
        <v>907</v>
      </c>
      <c r="E2296" s="67" t="s">
        <v>908</v>
      </c>
      <c r="F2296" s="1">
        <v>1</v>
      </c>
      <c r="G2296" s="63" t="str">
        <f>VLOOKUP(D2296,[2]MINDANAO!$B:$C,2,0)</f>
        <v>CT125</v>
      </c>
      <c r="H2296" s="67">
        <v>59246</v>
      </c>
      <c r="I2296" s="63" t="str">
        <f>VLOOKUP(L2296,'[3]NEW LEGEND 2026'!M:S,7,0)</f>
        <v>MUTI</v>
      </c>
      <c r="J2296" s="67" t="s">
        <v>5462</v>
      </c>
      <c r="K2296" s="67" t="s">
        <v>5463</v>
      </c>
      <c r="L2296" s="67" t="s">
        <v>546</v>
      </c>
      <c r="M2296" s="63" t="str">
        <f>VLOOKUP(D2296,'[3]NEW LEGEND 2026'!G:I,3,0)</f>
        <v>KAWASAKI</v>
      </c>
      <c r="N2296" s="63" t="str">
        <f>VLOOKUP(D2296,'[3]NEW LEGEND 2026'!G:J,4,0)</f>
        <v>BLACK/GRAY</v>
      </c>
      <c r="O2296" s="68" t="str">
        <f t="shared" si="211"/>
        <v>AUG</v>
      </c>
      <c r="P2296" s="68">
        <f t="shared" si="212"/>
        <v>15</v>
      </c>
      <c r="Q2296" s="68">
        <f t="shared" si="213"/>
        <v>2026</v>
      </c>
      <c r="R2296" s="69">
        <f t="shared" si="214"/>
        <v>-196.34666666665726</v>
      </c>
      <c r="S2296" s="69">
        <f t="shared" si="215"/>
        <v>-166.48188657406718</v>
      </c>
      <c r="T2296" s="70" t="str">
        <f t="shared" si="216"/>
        <v>1-30 DAYS</v>
      </c>
      <c r="U2296" s="70" t="str">
        <f t="shared" si="216"/>
        <v>1-30 DAYS</v>
      </c>
    </row>
    <row r="2297" spans="1:21">
      <c r="A2297" s="63" t="str">
        <f>VLOOKUP(L2297,[1]Sheet1!$N:$P,3,0)</f>
        <v>M1 SURALLAH</v>
      </c>
      <c r="B2297" s="66">
        <v>46217.607152777768</v>
      </c>
      <c r="C2297" s="66">
        <v>46249.346666666657</v>
      </c>
      <c r="D2297" s="67" t="s">
        <v>907</v>
      </c>
      <c r="E2297" s="67" t="s">
        <v>908</v>
      </c>
      <c r="F2297" s="1">
        <v>1</v>
      </c>
      <c r="G2297" s="63" t="str">
        <f>VLOOKUP(D2297,[2]MINDANAO!$B:$C,2,0)</f>
        <v>CT125</v>
      </c>
      <c r="H2297" s="67">
        <v>59246</v>
      </c>
      <c r="I2297" s="63" t="str">
        <f>VLOOKUP(L2297,'[3]NEW LEGEND 2026'!M:S,7,0)</f>
        <v>MUTI</v>
      </c>
      <c r="J2297" s="67" t="s">
        <v>5464</v>
      </c>
      <c r="K2297" s="67" t="s">
        <v>5465</v>
      </c>
      <c r="L2297" s="67" t="s">
        <v>546</v>
      </c>
      <c r="M2297" s="63" t="str">
        <f>VLOOKUP(D2297,'[3]NEW LEGEND 2026'!G:I,3,0)</f>
        <v>KAWASAKI</v>
      </c>
      <c r="N2297" s="63" t="str">
        <f>VLOOKUP(D2297,'[3]NEW LEGEND 2026'!G:J,4,0)</f>
        <v>BLACK/GRAY</v>
      </c>
      <c r="O2297" s="68" t="str">
        <f t="shared" si="211"/>
        <v>AUG</v>
      </c>
      <c r="P2297" s="68">
        <f t="shared" si="212"/>
        <v>15</v>
      </c>
      <c r="Q2297" s="68">
        <f t="shared" si="213"/>
        <v>2026</v>
      </c>
      <c r="R2297" s="69">
        <f t="shared" si="214"/>
        <v>-196.34666666665726</v>
      </c>
      <c r="S2297" s="69">
        <f t="shared" si="215"/>
        <v>-164.60715277776762</v>
      </c>
      <c r="T2297" s="70" t="str">
        <f t="shared" si="216"/>
        <v>1-30 DAYS</v>
      </c>
      <c r="U2297" s="70" t="str">
        <f t="shared" si="216"/>
        <v>1-30 DAYS</v>
      </c>
    </row>
    <row r="2298" spans="1:21">
      <c r="A2298" s="63" t="str">
        <f>VLOOKUP(L2298,[1]Sheet1!$N:$P,3,0)</f>
        <v>M1 SURALLAH</v>
      </c>
      <c r="B2298" s="66">
        <v>46217.607152777768</v>
      </c>
      <c r="C2298" s="66">
        <v>46249.346666666657</v>
      </c>
      <c r="D2298" s="67" t="s">
        <v>907</v>
      </c>
      <c r="E2298" s="67" t="s">
        <v>908</v>
      </c>
      <c r="F2298" s="1">
        <v>1</v>
      </c>
      <c r="G2298" s="63" t="str">
        <f>VLOOKUP(D2298,[2]MINDANAO!$B:$C,2,0)</f>
        <v>CT125</v>
      </c>
      <c r="H2298" s="67">
        <v>59246</v>
      </c>
      <c r="I2298" s="63" t="str">
        <f>VLOOKUP(L2298,'[3]NEW LEGEND 2026'!M:S,7,0)</f>
        <v>MUTI</v>
      </c>
      <c r="J2298" s="67" t="s">
        <v>5466</v>
      </c>
      <c r="K2298" s="67" t="s">
        <v>5467</v>
      </c>
      <c r="L2298" s="67" t="s">
        <v>546</v>
      </c>
      <c r="M2298" s="63" t="str">
        <f>VLOOKUP(D2298,'[3]NEW LEGEND 2026'!G:I,3,0)</f>
        <v>KAWASAKI</v>
      </c>
      <c r="N2298" s="63" t="str">
        <f>VLOOKUP(D2298,'[3]NEW LEGEND 2026'!G:J,4,0)</f>
        <v>BLACK/GRAY</v>
      </c>
      <c r="O2298" s="68" t="str">
        <f t="shared" si="211"/>
        <v>AUG</v>
      </c>
      <c r="P2298" s="68">
        <f t="shared" si="212"/>
        <v>15</v>
      </c>
      <c r="Q2298" s="68">
        <f t="shared" si="213"/>
        <v>2026</v>
      </c>
      <c r="R2298" s="69">
        <f t="shared" si="214"/>
        <v>-196.34666666665726</v>
      </c>
      <c r="S2298" s="69">
        <f t="shared" si="215"/>
        <v>-164.60715277776762</v>
      </c>
      <c r="T2298" s="70" t="str">
        <f t="shared" si="216"/>
        <v>1-30 DAYS</v>
      </c>
      <c r="U2298" s="70" t="str">
        <f t="shared" si="216"/>
        <v>1-30 DAYS</v>
      </c>
    </row>
    <row r="2299" spans="1:21">
      <c r="A2299" s="63" t="str">
        <f>VLOOKUP(L2299,[1]Sheet1!$N:$P,3,0)</f>
        <v>M2 BULUA</v>
      </c>
      <c r="B2299" s="66">
        <v>46248.720208333332</v>
      </c>
      <c r="C2299" s="66">
        <v>46249.351053240738</v>
      </c>
      <c r="D2299" s="67" t="s">
        <v>2329</v>
      </c>
      <c r="E2299" s="67" t="s">
        <v>2330</v>
      </c>
      <c r="F2299" s="1">
        <v>1</v>
      </c>
      <c r="G2299" s="63" t="str">
        <f>VLOOKUP(D2299,[2]MINDANAO!$B:$C,2,0)</f>
        <v>CRF150</v>
      </c>
      <c r="H2299" s="67">
        <v>141790</v>
      </c>
      <c r="I2299" s="63" t="str">
        <f>VLOOKUP(L2299,'[3]NEW LEGEND 2026'!M:S,7,0)</f>
        <v>ULTIMATE</v>
      </c>
      <c r="J2299" s="67" t="s">
        <v>5468</v>
      </c>
      <c r="K2299" s="67" t="s">
        <v>5469</v>
      </c>
      <c r="L2299" s="67" t="s">
        <v>699</v>
      </c>
      <c r="M2299" s="63" t="str">
        <f>VLOOKUP(D2299,'[3]NEW LEGEND 2026'!G:I,3,0)</f>
        <v>HONDA</v>
      </c>
      <c r="N2299" s="63" t="str">
        <f>VLOOKUP(D2299,'[3]NEW LEGEND 2026'!G:J,4,0)</f>
        <v>BLACK</v>
      </c>
      <c r="O2299" s="68" t="str">
        <f t="shared" si="211"/>
        <v>AUG</v>
      </c>
      <c r="P2299" s="68">
        <f t="shared" si="212"/>
        <v>15</v>
      </c>
      <c r="Q2299" s="68">
        <f t="shared" si="213"/>
        <v>2026</v>
      </c>
      <c r="R2299" s="69">
        <f t="shared" si="214"/>
        <v>-196.35105324073811</v>
      </c>
      <c r="S2299" s="69">
        <f t="shared" si="215"/>
        <v>-195.72020833333227</v>
      </c>
      <c r="T2299" s="70" t="str">
        <f t="shared" si="216"/>
        <v>1-30 DAYS</v>
      </c>
      <c r="U2299" s="70" t="str">
        <f t="shared" si="216"/>
        <v>1-30 DAYS</v>
      </c>
    </row>
    <row r="2300" spans="1:21">
      <c r="A2300" s="63" t="str">
        <f>VLOOKUP(L2300,[1]Sheet1!$N:$P,3,0)</f>
        <v>M1 MARBEL</v>
      </c>
      <c r="B2300" s="66">
        <v>46249.368750000001</v>
      </c>
      <c r="C2300" s="66">
        <v>46249.368750000001</v>
      </c>
      <c r="D2300" s="67" t="s">
        <v>5470</v>
      </c>
      <c r="E2300" s="67" t="s">
        <v>5471</v>
      </c>
      <c r="F2300" s="1">
        <v>1</v>
      </c>
      <c r="G2300" s="63" t="str">
        <f>VLOOKUP(D2300,[2]MINDANAO!$B:$C,2,0)</f>
        <v>BAJAJ RE SP. ED</v>
      </c>
      <c r="H2300" s="67">
        <v>220000</v>
      </c>
      <c r="I2300" s="63" t="str">
        <f>VLOOKUP(L2300,'[3]NEW LEGEND 2026'!M:S,7,0)</f>
        <v>MUTI</v>
      </c>
      <c r="J2300" s="67" t="s">
        <v>5472</v>
      </c>
      <c r="K2300" s="67" t="s">
        <v>5473</v>
      </c>
      <c r="L2300" s="67" t="s">
        <v>473</v>
      </c>
      <c r="M2300" s="63" t="str">
        <f>VLOOKUP(D2300,'[3]NEW LEGEND 2026'!G:I,3,0)</f>
        <v>TRIMOTORS</v>
      </c>
      <c r="N2300" s="63" t="str">
        <f>VLOOKUP(D2300,'[3]NEW LEGEND 2026'!G:J,4,0)</f>
        <v>WHITE</v>
      </c>
      <c r="O2300" s="68" t="str">
        <f t="shared" si="211"/>
        <v>AUG</v>
      </c>
      <c r="P2300" s="68">
        <f t="shared" si="212"/>
        <v>15</v>
      </c>
      <c r="Q2300" s="68">
        <f t="shared" si="213"/>
        <v>2026</v>
      </c>
      <c r="R2300" s="69">
        <f t="shared" si="214"/>
        <v>-196.36875000000146</v>
      </c>
      <c r="S2300" s="69">
        <f t="shared" si="215"/>
        <v>-196.36875000000146</v>
      </c>
      <c r="T2300" s="70" t="str">
        <f t="shared" si="216"/>
        <v>1-30 DAYS</v>
      </c>
      <c r="U2300" s="70" t="str">
        <f t="shared" si="216"/>
        <v>1-30 DAYS</v>
      </c>
    </row>
    <row r="2301" spans="1:21">
      <c r="A2301" s="63" t="str">
        <f>VLOOKUP(L2301,[1]Sheet1!$N:$P,3,0)</f>
        <v>M1 TACURONG</v>
      </c>
      <c r="B2301" s="66">
        <v>45911.689247685194</v>
      </c>
      <c r="C2301" s="66">
        <v>46249.381886574083</v>
      </c>
      <c r="D2301" s="67" t="s">
        <v>1027</v>
      </c>
      <c r="E2301" s="67" t="s">
        <v>1028</v>
      </c>
      <c r="F2301" s="1">
        <v>1</v>
      </c>
      <c r="G2301" s="63" t="str">
        <f>VLOOKUP(D2301,[2]MINDANAO!$B:$C,2,0)</f>
        <v>CRF150R</v>
      </c>
      <c r="H2301" s="67">
        <v>279760</v>
      </c>
      <c r="I2301" s="63" t="str">
        <f>VLOOKUP(L2301,'[3]NEW LEGEND 2026'!M:S,7,0)</f>
        <v>MUTI</v>
      </c>
      <c r="J2301" s="67" t="s">
        <v>5474</v>
      </c>
      <c r="K2301" s="67" t="s">
        <v>5475</v>
      </c>
      <c r="L2301" s="67" t="s">
        <v>386</v>
      </c>
      <c r="M2301" s="63" t="str">
        <f>VLOOKUP(D2301,'[3]NEW LEGEND 2026'!G:I,3,0)</f>
        <v>HONDA</v>
      </c>
      <c r="N2301" s="63" t="str">
        <f>VLOOKUP(D2301,'[3]NEW LEGEND 2026'!G:J,4,0)</f>
        <v>RED</v>
      </c>
      <c r="O2301" s="68" t="str">
        <f t="shared" si="211"/>
        <v>AUG</v>
      </c>
      <c r="P2301" s="68">
        <f t="shared" si="212"/>
        <v>15</v>
      </c>
      <c r="Q2301" s="68">
        <f t="shared" si="213"/>
        <v>2026</v>
      </c>
      <c r="R2301" s="69">
        <f t="shared" si="214"/>
        <v>-196.38188657408318</v>
      </c>
      <c r="S2301" s="69">
        <f t="shared" si="215"/>
        <v>141.31075231480645</v>
      </c>
      <c r="T2301" s="70" t="str">
        <f t="shared" si="216"/>
        <v>1-30 DAYS</v>
      </c>
      <c r="U2301" s="70" t="str">
        <f t="shared" si="216"/>
        <v>91 DAYS UP</v>
      </c>
    </row>
    <row r="2302" spans="1:21">
      <c r="A2302" s="63" t="str">
        <f>VLOOKUP(L2302,[1]Sheet1!$N:$P,3,0)</f>
        <v>M1 TACURONG</v>
      </c>
      <c r="B2302" s="66">
        <v>46240.590925925928</v>
      </c>
      <c r="C2302" s="66">
        <v>46249.386134259257</v>
      </c>
      <c r="D2302" s="67" t="s">
        <v>2193</v>
      </c>
      <c r="E2302" s="67" t="s">
        <v>2194</v>
      </c>
      <c r="F2302" s="1">
        <v>1</v>
      </c>
      <c r="G2302" s="63" t="str">
        <f>VLOOKUP(D2302,[2]MINDANAO!$B:$C,2,0)</f>
        <v>CRF150</v>
      </c>
      <c r="H2302" s="67">
        <v>140870</v>
      </c>
      <c r="I2302" s="63" t="str">
        <f>VLOOKUP(L2302,'[3]NEW LEGEND 2026'!M:S,7,0)</f>
        <v>MUTI</v>
      </c>
      <c r="J2302" s="67" t="s">
        <v>5476</v>
      </c>
      <c r="K2302" s="67" t="s">
        <v>5477</v>
      </c>
      <c r="L2302" s="67" t="s">
        <v>386</v>
      </c>
      <c r="M2302" s="63" t="str">
        <f>VLOOKUP(D2302,'[3]NEW LEGEND 2026'!G:I,3,0)</f>
        <v>HONDA</v>
      </c>
      <c r="N2302" s="63" t="str">
        <f>VLOOKUP(D2302,'[3]NEW LEGEND 2026'!G:J,4,0)</f>
        <v>WHITE/BLACK</v>
      </c>
      <c r="O2302" s="68" t="str">
        <f t="shared" si="211"/>
        <v>AUG</v>
      </c>
      <c r="P2302" s="68">
        <f t="shared" si="212"/>
        <v>15</v>
      </c>
      <c r="Q2302" s="68">
        <f t="shared" si="213"/>
        <v>2026</v>
      </c>
      <c r="R2302" s="69">
        <f t="shared" si="214"/>
        <v>-196.38613425925723</v>
      </c>
      <c r="S2302" s="69">
        <f t="shared" si="215"/>
        <v>-187.59092592592788</v>
      </c>
      <c r="T2302" s="70" t="str">
        <f t="shared" si="216"/>
        <v>1-30 DAYS</v>
      </c>
      <c r="U2302" s="70" t="str">
        <f t="shared" si="216"/>
        <v>1-30 DAYS</v>
      </c>
    </row>
    <row r="2303" spans="1:21">
      <c r="A2303" s="63" t="str">
        <f>VLOOKUP(L2303,[1]Sheet1!$N:$P,3,0)</f>
        <v>GREATWALL</v>
      </c>
      <c r="B2303" s="66">
        <v>46249.427071759259</v>
      </c>
      <c r="C2303" s="66">
        <v>46249.427060185182</v>
      </c>
      <c r="D2303" s="67" t="s">
        <v>1476</v>
      </c>
      <c r="E2303" s="67" t="s">
        <v>1477</v>
      </c>
      <c r="F2303" s="1">
        <v>1</v>
      </c>
      <c r="G2303" s="63" t="str">
        <f>VLOOKUP(D2303,[2]MINDANAO!$B:$C,2,0)</f>
        <v>RAIDER150 FI BLADE</v>
      </c>
      <c r="H2303" s="67">
        <v>110446.43</v>
      </c>
      <c r="I2303" s="63" t="str">
        <f>VLOOKUP(L2303,'[3]NEW LEGEND 2026'!M:S,7,0)</f>
        <v>MUTI</v>
      </c>
      <c r="J2303" s="67" t="s">
        <v>5478</v>
      </c>
      <c r="K2303" s="67" t="s">
        <v>5479</v>
      </c>
      <c r="L2303" s="67" t="s">
        <v>583</v>
      </c>
      <c r="M2303" s="63" t="str">
        <f>VLOOKUP(D2303,'[3]NEW LEGEND 2026'!G:I,3,0)</f>
        <v>SUZUKI</v>
      </c>
      <c r="N2303" s="63" t="str">
        <f>VLOOKUP(D2303,'[3]NEW LEGEND 2026'!G:J,4,0)</f>
        <v>GRAY/BLACK</v>
      </c>
      <c r="O2303" s="68" t="str">
        <f t="shared" si="211"/>
        <v>AUG</v>
      </c>
      <c r="P2303" s="68">
        <f t="shared" si="212"/>
        <v>15</v>
      </c>
      <c r="Q2303" s="68">
        <f t="shared" si="213"/>
        <v>2026</v>
      </c>
      <c r="R2303" s="69">
        <f t="shared" si="214"/>
        <v>-196.4270601851822</v>
      </c>
      <c r="S2303" s="69">
        <f t="shared" si="215"/>
        <v>-196.42707175925898</v>
      </c>
      <c r="T2303" s="70" t="str">
        <f t="shared" si="216"/>
        <v>1-30 DAYS</v>
      </c>
      <c r="U2303" s="70" t="str">
        <f t="shared" si="216"/>
        <v>1-30 DAYS</v>
      </c>
    </row>
    <row r="2304" spans="1:21">
      <c r="A2304" s="63" t="str">
        <f>VLOOKUP(L2304,[1]Sheet1!$N:$P,3,0)</f>
        <v>GREATWALL</v>
      </c>
      <c r="B2304" s="66">
        <v>46249.427071759259</v>
      </c>
      <c r="C2304" s="66">
        <v>46249.427060185182</v>
      </c>
      <c r="D2304" s="67" t="s">
        <v>1476</v>
      </c>
      <c r="E2304" s="67" t="s">
        <v>1477</v>
      </c>
      <c r="F2304" s="1">
        <v>1</v>
      </c>
      <c r="G2304" s="63" t="str">
        <f>VLOOKUP(D2304,[2]MINDANAO!$B:$C,2,0)</f>
        <v>RAIDER150 FI BLADE</v>
      </c>
      <c r="H2304" s="67">
        <v>110446.43</v>
      </c>
      <c r="I2304" s="63" t="str">
        <f>VLOOKUP(L2304,'[3]NEW LEGEND 2026'!M:S,7,0)</f>
        <v>MUTI</v>
      </c>
      <c r="J2304" s="67" t="s">
        <v>5480</v>
      </c>
      <c r="K2304" s="67" t="s">
        <v>5481</v>
      </c>
      <c r="L2304" s="67" t="s">
        <v>583</v>
      </c>
      <c r="M2304" s="63" t="str">
        <f>VLOOKUP(D2304,'[3]NEW LEGEND 2026'!G:I,3,0)</f>
        <v>SUZUKI</v>
      </c>
      <c r="N2304" s="63" t="str">
        <f>VLOOKUP(D2304,'[3]NEW LEGEND 2026'!G:J,4,0)</f>
        <v>GRAY/BLACK</v>
      </c>
      <c r="O2304" s="68" t="str">
        <f t="shared" si="211"/>
        <v>AUG</v>
      </c>
      <c r="P2304" s="68">
        <f t="shared" si="212"/>
        <v>15</v>
      </c>
      <c r="Q2304" s="68">
        <f t="shared" si="213"/>
        <v>2026</v>
      </c>
      <c r="R2304" s="69">
        <f t="shared" si="214"/>
        <v>-196.4270601851822</v>
      </c>
      <c r="S2304" s="69">
        <f t="shared" si="215"/>
        <v>-196.42707175925898</v>
      </c>
      <c r="T2304" s="70" t="str">
        <f t="shared" si="216"/>
        <v>1-30 DAYS</v>
      </c>
      <c r="U2304" s="70" t="str">
        <f t="shared" si="216"/>
        <v>1-30 DAYS</v>
      </c>
    </row>
    <row r="2305" spans="1:21">
      <c r="A2305" s="63" t="str">
        <f>VLOOKUP(L2305,[1]Sheet1!$N:$P,3,0)</f>
        <v>GREATWALL</v>
      </c>
      <c r="B2305" s="66">
        <v>46249.44358796296</v>
      </c>
      <c r="C2305" s="66">
        <v>46249.443576388891</v>
      </c>
      <c r="D2305" s="67" t="s">
        <v>3512</v>
      </c>
      <c r="E2305" s="67" t="s">
        <v>3513</v>
      </c>
      <c r="F2305" s="1">
        <v>1</v>
      </c>
      <c r="G2305" s="63" t="str">
        <f>VLOOKUP(D2305,[2]MINDANAO!$B:$C,2,0)</f>
        <v>CRF150</v>
      </c>
      <c r="H2305" s="67">
        <v>124883.93</v>
      </c>
      <c r="I2305" s="63" t="str">
        <f>VLOOKUP(L2305,'[3]NEW LEGEND 2026'!M:S,7,0)</f>
        <v>HONDA</v>
      </c>
      <c r="J2305" s="67" t="s">
        <v>5482</v>
      </c>
      <c r="K2305" s="67" t="s">
        <v>5483</v>
      </c>
      <c r="L2305" s="67" t="s">
        <v>1231</v>
      </c>
      <c r="M2305" s="63" t="str">
        <f>VLOOKUP(D2305,'[3]NEW LEGEND 2026'!G:I,3,0)</f>
        <v>HONDA</v>
      </c>
      <c r="N2305" s="63" t="str">
        <f>VLOOKUP(D2305,'[3]NEW LEGEND 2026'!G:J,4,0)</f>
        <v>RED</v>
      </c>
      <c r="O2305" s="68" t="str">
        <f t="shared" si="211"/>
        <v>AUG</v>
      </c>
      <c r="P2305" s="68">
        <f t="shared" si="212"/>
        <v>15</v>
      </c>
      <c r="Q2305" s="68">
        <f t="shared" si="213"/>
        <v>2026</v>
      </c>
      <c r="R2305" s="69">
        <f t="shared" si="214"/>
        <v>-196.44357638889051</v>
      </c>
      <c r="S2305" s="69">
        <f t="shared" si="215"/>
        <v>-196.44358796296001</v>
      </c>
      <c r="T2305" s="70" t="str">
        <f t="shared" si="216"/>
        <v>1-30 DAYS</v>
      </c>
      <c r="U2305" s="70" t="str">
        <f t="shared" si="216"/>
        <v>1-30 DAYS</v>
      </c>
    </row>
    <row r="2306" spans="1:21">
      <c r="A2306" s="63" t="str">
        <f>VLOOKUP(L2306,[1]Sheet1!$N:$P,3,0)</f>
        <v>GREATWALL</v>
      </c>
      <c r="B2306" s="66">
        <v>46249.44358796296</v>
      </c>
      <c r="C2306" s="66">
        <v>46249.443576388891</v>
      </c>
      <c r="D2306" s="67" t="s">
        <v>3512</v>
      </c>
      <c r="E2306" s="67" t="s">
        <v>3513</v>
      </c>
      <c r="F2306" s="1">
        <v>1</v>
      </c>
      <c r="G2306" s="63" t="str">
        <f>VLOOKUP(D2306,[2]MINDANAO!$B:$C,2,0)</f>
        <v>CRF150</v>
      </c>
      <c r="H2306" s="67">
        <v>124883.93</v>
      </c>
      <c r="I2306" s="63" t="str">
        <f>VLOOKUP(L2306,'[3]NEW LEGEND 2026'!M:S,7,0)</f>
        <v>HONDA</v>
      </c>
      <c r="J2306" s="67" t="s">
        <v>5484</v>
      </c>
      <c r="K2306" s="67" t="s">
        <v>5485</v>
      </c>
      <c r="L2306" s="67" t="s">
        <v>1231</v>
      </c>
      <c r="M2306" s="63" t="str">
        <f>VLOOKUP(D2306,'[3]NEW LEGEND 2026'!G:I,3,0)</f>
        <v>HONDA</v>
      </c>
      <c r="N2306" s="63" t="str">
        <f>VLOOKUP(D2306,'[3]NEW LEGEND 2026'!G:J,4,0)</f>
        <v>RED</v>
      </c>
      <c r="O2306" s="68" t="str">
        <f t="shared" ref="O2306:O2369" si="217">CHOOSE(MONTH(C2306),"JAN","FEB","MAR","APR","MAY","JUN","JUL","AUG","SEP","OCT","NOV","DEC")</f>
        <v>AUG</v>
      </c>
      <c r="P2306" s="68">
        <f t="shared" ref="P2306:P2369" si="218">DAY(C2306)</f>
        <v>15</v>
      </c>
      <c r="Q2306" s="68">
        <f t="shared" ref="Q2306:Q2369" si="219">YEAR(C2306)</f>
        <v>2026</v>
      </c>
      <c r="R2306" s="69">
        <f t="shared" ref="R2306:R2369" si="220">DATE(2026,1,31)-C2306</f>
        <v>-196.44357638889051</v>
      </c>
      <c r="S2306" s="69">
        <f t="shared" si="215"/>
        <v>-196.44358796296001</v>
      </c>
      <c r="T2306" s="70" t="str">
        <f t="shared" si="216"/>
        <v>1-30 DAYS</v>
      </c>
      <c r="U2306" s="70" t="str">
        <f t="shared" si="216"/>
        <v>1-30 DAYS</v>
      </c>
    </row>
    <row r="2307" spans="1:21">
      <c r="A2307" s="63" t="str">
        <f>VLOOKUP(L2307,[1]Sheet1!$N:$P,3,0)</f>
        <v>M2 CATALUNAN GRANDE</v>
      </c>
      <c r="B2307" s="66">
        <v>46248.667673611111</v>
      </c>
      <c r="C2307" s="66">
        <v>46249.4450462963</v>
      </c>
      <c r="D2307" s="67" t="s">
        <v>1060</v>
      </c>
      <c r="E2307" s="67" t="s">
        <v>1061</v>
      </c>
      <c r="F2307" s="1">
        <v>1</v>
      </c>
      <c r="G2307" s="63" t="str">
        <f>VLOOKUP(D2307,[2]MINDANAO!$B:$C,2,0)</f>
        <v>MIO AEROX S 155</v>
      </c>
      <c r="H2307" s="67">
        <v>152427</v>
      </c>
      <c r="I2307" s="63" t="str">
        <f>VLOOKUP(L2307,'[3]NEW LEGEND 2026'!M:S,7,0)</f>
        <v>ULTIMATE</v>
      </c>
      <c r="J2307" s="67" t="s">
        <v>5486</v>
      </c>
      <c r="K2307" s="67" t="s">
        <v>5487</v>
      </c>
      <c r="L2307" s="67" t="s">
        <v>675</v>
      </c>
      <c r="M2307" s="63" t="str">
        <f>VLOOKUP(D2307,'[3]NEW LEGEND 2026'!G:I,3,0)</f>
        <v>YAMAHA</v>
      </c>
      <c r="N2307" s="63" t="str">
        <f>VLOOKUP(D2307,'[3]NEW LEGEND 2026'!G:J,4,0)</f>
        <v>MATTE BLUE</v>
      </c>
      <c r="O2307" s="68" t="str">
        <f t="shared" si="217"/>
        <v>AUG</v>
      </c>
      <c r="P2307" s="68">
        <f t="shared" si="218"/>
        <v>15</v>
      </c>
      <c r="Q2307" s="68">
        <f t="shared" si="219"/>
        <v>2026</v>
      </c>
      <c r="R2307" s="69">
        <f t="shared" si="220"/>
        <v>-196.44504629629955</v>
      </c>
      <c r="S2307" s="69">
        <f t="shared" ref="S2307:S2370" si="221">DATE(2026,1,31)-B2307</f>
        <v>-195.66767361111124</v>
      </c>
      <c r="T2307" s="70" t="str">
        <f t="shared" si="216"/>
        <v>1-30 DAYS</v>
      </c>
      <c r="U2307" s="70" t="str">
        <f t="shared" si="216"/>
        <v>1-30 DAYS</v>
      </c>
    </row>
    <row r="2308" spans="1:21">
      <c r="A2308" s="63" t="str">
        <f>VLOOKUP(L2308,[1]Sheet1!$N:$P,3,0)</f>
        <v>M2 CATALUNAN GRANDE</v>
      </c>
      <c r="B2308" s="66">
        <v>46248.667673611111</v>
      </c>
      <c r="C2308" s="66">
        <v>46249.4450462963</v>
      </c>
      <c r="D2308" s="67" t="s">
        <v>1060</v>
      </c>
      <c r="E2308" s="67" t="s">
        <v>1061</v>
      </c>
      <c r="F2308" s="1">
        <v>1</v>
      </c>
      <c r="G2308" s="63" t="str">
        <f>VLOOKUP(D2308,[2]MINDANAO!$B:$C,2,0)</f>
        <v>MIO AEROX S 155</v>
      </c>
      <c r="H2308" s="67">
        <v>152427</v>
      </c>
      <c r="I2308" s="63" t="str">
        <f>VLOOKUP(L2308,'[3]NEW LEGEND 2026'!M:S,7,0)</f>
        <v>ULTIMATE</v>
      </c>
      <c r="J2308" s="67" t="s">
        <v>5488</v>
      </c>
      <c r="K2308" s="67" t="s">
        <v>5489</v>
      </c>
      <c r="L2308" s="67" t="s">
        <v>675</v>
      </c>
      <c r="M2308" s="63" t="str">
        <f>VLOOKUP(D2308,'[3]NEW LEGEND 2026'!G:I,3,0)</f>
        <v>YAMAHA</v>
      </c>
      <c r="N2308" s="63" t="str">
        <f>VLOOKUP(D2308,'[3]NEW LEGEND 2026'!G:J,4,0)</f>
        <v>MATTE BLUE</v>
      </c>
      <c r="O2308" s="68" t="str">
        <f t="shared" si="217"/>
        <v>AUG</v>
      </c>
      <c r="P2308" s="68">
        <f t="shared" si="218"/>
        <v>15</v>
      </c>
      <c r="Q2308" s="68">
        <f t="shared" si="219"/>
        <v>2026</v>
      </c>
      <c r="R2308" s="69">
        <f t="shared" si="220"/>
        <v>-196.44504629629955</v>
      </c>
      <c r="S2308" s="69">
        <f t="shared" si="221"/>
        <v>-195.66767361111124</v>
      </c>
      <c r="T2308" s="70" t="str">
        <f t="shared" si="216"/>
        <v>1-30 DAYS</v>
      </c>
      <c r="U2308" s="70" t="str">
        <f t="shared" si="216"/>
        <v>1-30 DAYS</v>
      </c>
    </row>
    <row r="2309" spans="1:21">
      <c r="A2309" s="63" t="str">
        <f>VLOOKUP(L2309,[1]Sheet1!$N:$P,3,0)</f>
        <v>M2 CATALUNAN GRANDE</v>
      </c>
      <c r="B2309" s="66">
        <v>46248.681562500002</v>
      </c>
      <c r="C2309" s="66">
        <v>46249.4450462963</v>
      </c>
      <c r="D2309" s="67" t="s">
        <v>893</v>
      </c>
      <c r="E2309" s="67" t="s">
        <v>894</v>
      </c>
      <c r="F2309" s="1">
        <v>1</v>
      </c>
      <c r="G2309" s="63" t="str">
        <f>VLOOKUP(D2309,[2]MINDANAO!$B:$C,2,0)</f>
        <v>XRM DUAL SPORTS FI(DS)</v>
      </c>
      <c r="H2309" s="67">
        <v>70158</v>
      </c>
      <c r="I2309" s="63" t="str">
        <f>VLOOKUP(L2309,'[3]NEW LEGEND 2026'!M:S,7,0)</f>
        <v>ULTIMATE</v>
      </c>
      <c r="J2309" s="67" t="s">
        <v>5490</v>
      </c>
      <c r="K2309" s="67" t="s">
        <v>5491</v>
      </c>
      <c r="L2309" s="67" t="s">
        <v>675</v>
      </c>
      <c r="M2309" s="63" t="str">
        <f>VLOOKUP(D2309,'[3]NEW LEGEND 2026'!G:I,3,0)</f>
        <v>HONDA</v>
      </c>
      <c r="N2309" s="63" t="str">
        <f>VLOOKUP(D2309,'[3]NEW LEGEND 2026'!G:J,4,0)</f>
        <v>RED/BLACK</v>
      </c>
      <c r="O2309" s="68" t="str">
        <f t="shared" si="217"/>
        <v>AUG</v>
      </c>
      <c r="P2309" s="68">
        <f t="shared" si="218"/>
        <v>15</v>
      </c>
      <c r="Q2309" s="68">
        <f t="shared" si="219"/>
        <v>2026</v>
      </c>
      <c r="R2309" s="69">
        <f t="shared" si="220"/>
        <v>-196.44504629629955</v>
      </c>
      <c r="S2309" s="69">
        <f t="shared" si="221"/>
        <v>-195.68156250000175</v>
      </c>
      <c r="T2309" s="70" t="str">
        <f t="shared" si="216"/>
        <v>1-30 DAYS</v>
      </c>
      <c r="U2309" s="70" t="str">
        <f t="shared" si="216"/>
        <v>1-30 DAYS</v>
      </c>
    </row>
    <row r="2310" spans="1:21">
      <c r="A2310" s="63" t="str">
        <f>VLOOKUP(L2310,[1]Sheet1!$N:$P,3,0)</f>
        <v>M2 CATALUNAN GRANDE</v>
      </c>
      <c r="B2310" s="66">
        <v>46248.681562500002</v>
      </c>
      <c r="C2310" s="66">
        <v>46249.4450462963</v>
      </c>
      <c r="D2310" s="67" t="s">
        <v>893</v>
      </c>
      <c r="E2310" s="67" t="s">
        <v>894</v>
      </c>
      <c r="F2310" s="1">
        <v>1</v>
      </c>
      <c r="G2310" s="63" t="str">
        <f>VLOOKUP(D2310,[2]MINDANAO!$B:$C,2,0)</f>
        <v>XRM DUAL SPORTS FI(DS)</v>
      </c>
      <c r="H2310" s="67">
        <v>70158</v>
      </c>
      <c r="I2310" s="63" t="str">
        <f>VLOOKUP(L2310,'[3]NEW LEGEND 2026'!M:S,7,0)</f>
        <v>ULTIMATE</v>
      </c>
      <c r="J2310" s="67" t="s">
        <v>5492</v>
      </c>
      <c r="K2310" s="67" t="s">
        <v>5493</v>
      </c>
      <c r="L2310" s="67" t="s">
        <v>675</v>
      </c>
      <c r="M2310" s="63" t="str">
        <f>VLOOKUP(D2310,'[3]NEW LEGEND 2026'!G:I,3,0)</f>
        <v>HONDA</v>
      </c>
      <c r="N2310" s="63" t="str">
        <f>VLOOKUP(D2310,'[3]NEW LEGEND 2026'!G:J,4,0)</f>
        <v>RED/BLACK</v>
      </c>
      <c r="O2310" s="68" t="str">
        <f t="shared" si="217"/>
        <v>AUG</v>
      </c>
      <c r="P2310" s="68">
        <f t="shared" si="218"/>
        <v>15</v>
      </c>
      <c r="Q2310" s="68">
        <f t="shared" si="219"/>
        <v>2026</v>
      </c>
      <c r="R2310" s="69">
        <f t="shared" si="220"/>
        <v>-196.44504629629955</v>
      </c>
      <c r="S2310" s="69">
        <f t="shared" si="221"/>
        <v>-195.68156250000175</v>
      </c>
      <c r="T2310" s="70" t="str">
        <f t="shared" si="216"/>
        <v>1-30 DAYS</v>
      </c>
      <c r="U2310" s="70" t="str">
        <f t="shared" si="216"/>
        <v>1-30 DAYS</v>
      </c>
    </row>
    <row r="2311" spans="1:21">
      <c r="A2311" s="63" t="str">
        <f>VLOOKUP(L2311,[1]Sheet1!$N:$P,3,0)</f>
        <v>M2 CATALUNAN GRANDE</v>
      </c>
      <c r="B2311" s="66">
        <v>46248.681562500002</v>
      </c>
      <c r="C2311" s="66">
        <v>46249.4450462963</v>
      </c>
      <c r="D2311" s="67" t="s">
        <v>893</v>
      </c>
      <c r="E2311" s="67" t="s">
        <v>894</v>
      </c>
      <c r="F2311" s="1">
        <v>1</v>
      </c>
      <c r="G2311" s="63" t="str">
        <f>VLOOKUP(D2311,[2]MINDANAO!$B:$C,2,0)</f>
        <v>XRM DUAL SPORTS FI(DS)</v>
      </c>
      <c r="H2311" s="67">
        <v>70158</v>
      </c>
      <c r="I2311" s="63" t="str">
        <f>VLOOKUP(L2311,'[3]NEW LEGEND 2026'!M:S,7,0)</f>
        <v>ULTIMATE</v>
      </c>
      <c r="J2311" s="67" t="s">
        <v>5494</v>
      </c>
      <c r="K2311" s="67" t="s">
        <v>5495</v>
      </c>
      <c r="L2311" s="67" t="s">
        <v>675</v>
      </c>
      <c r="M2311" s="63" t="str">
        <f>VLOOKUP(D2311,'[3]NEW LEGEND 2026'!G:I,3,0)</f>
        <v>HONDA</v>
      </c>
      <c r="N2311" s="63" t="str">
        <f>VLOOKUP(D2311,'[3]NEW LEGEND 2026'!G:J,4,0)</f>
        <v>RED/BLACK</v>
      </c>
      <c r="O2311" s="68" t="str">
        <f t="shared" si="217"/>
        <v>AUG</v>
      </c>
      <c r="P2311" s="68">
        <f t="shared" si="218"/>
        <v>15</v>
      </c>
      <c r="Q2311" s="68">
        <f t="shared" si="219"/>
        <v>2026</v>
      </c>
      <c r="R2311" s="69">
        <f t="shared" si="220"/>
        <v>-196.44504629629955</v>
      </c>
      <c r="S2311" s="69">
        <f t="shared" si="221"/>
        <v>-195.68156250000175</v>
      </c>
      <c r="T2311" s="70" t="str">
        <f t="shared" si="216"/>
        <v>1-30 DAYS</v>
      </c>
      <c r="U2311" s="70" t="str">
        <f t="shared" si="216"/>
        <v>1-30 DAYS</v>
      </c>
    </row>
    <row r="2312" spans="1:21">
      <c r="A2312" s="63" t="str">
        <f>VLOOKUP(L2312,[1]Sheet1!$N:$P,3,0)</f>
        <v>M2 CATALUNAN GRANDE</v>
      </c>
      <c r="B2312" s="66">
        <v>46248.681562500002</v>
      </c>
      <c r="C2312" s="66">
        <v>46249.4450462963</v>
      </c>
      <c r="D2312" s="67" t="s">
        <v>893</v>
      </c>
      <c r="E2312" s="67" t="s">
        <v>894</v>
      </c>
      <c r="F2312" s="1">
        <v>1</v>
      </c>
      <c r="G2312" s="63" t="str">
        <f>VLOOKUP(D2312,[2]MINDANAO!$B:$C,2,0)</f>
        <v>XRM DUAL SPORTS FI(DS)</v>
      </c>
      <c r="H2312" s="67">
        <v>70158</v>
      </c>
      <c r="I2312" s="63" t="str">
        <f>VLOOKUP(L2312,'[3]NEW LEGEND 2026'!M:S,7,0)</f>
        <v>ULTIMATE</v>
      </c>
      <c r="J2312" s="67" t="s">
        <v>5496</v>
      </c>
      <c r="K2312" s="67" t="s">
        <v>5497</v>
      </c>
      <c r="L2312" s="67" t="s">
        <v>675</v>
      </c>
      <c r="M2312" s="63" t="str">
        <f>VLOOKUP(D2312,'[3]NEW LEGEND 2026'!G:I,3,0)</f>
        <v>HONDA</v>
      </c>
      <c r="N2312" s="63" t="str">
        <f>VLOOKUP(D2312,'[3]NEW LEGEND 2026'!G:J,4,0)</f>
        <v>RED/BLACK</v>
      </c>
      <c r="O2312" s="68" t="str">
        <f t="shared" si="217"/>
        <v>AUG</v>
      </c>
      <c r="P2312" s="68">
        <f t="shared" si="218"/>
        <v>15</v>
      </c>
      <c r="Q2312" s="68">
        <f t="shared" si="219"/>
        <v>2026</v>
      </c>
      <c r="R2312" s="69">
        <f t="shared" si="220"/>
        <v>-196.44504629629955</v>
      </c>
      <c r="S2312" s="69">
        <f t="shared" si="221"/>
        <v>-195.68156250000175</v>
      </c>
      <c r="T2312" s="70" t="str">
        <f t="shared" si="216"/>
        <v>1-30 DAYS</v>
      </c>
      <c r="U2312" s="70" t="str">
        <f t="shared" si="216"/>
        <v>1-30 DAYS</v>
      </c>
    </row>
    <row r="2313" spans="1:21">
      <c r="A2313" s="63" t="str">
        <f>VLOOKUP(L2313,[1]Sheet1!$N:$P,3,0)</f>
        <v>M2 CATALUNAN GRANDE</v>
      </c>
      <c r="B2313" s="66">
        <v>46248.681562500002</v>
      </c>
      <c r="C2313" s="66">
        <v>46249.4450462963</v>
      </c>
      <c r="D2313" s="67" t="s">
        <v>1888</v>
      </c>
      <c r="E2313" s="67" t="s">
        <v>1889</v>
      </c>
      <c r="F2313" s="1">
        <v>1</v>
      </c>
      <c r="G2313" s="63" t="str">
        <f>VLOOKUP(D2313,[2]MINDANAO!$B:$C,2,0)</f>
        <v>XR150</v>
      </c>
      <c r="H2313" s="67">
        <v>94870</v>
      </c>
      <c r="I2313" s="63" t="str">
        <f>VLOOKUP(L2313,'[3]NEW LEGEND 2026'!M:S,7,0)</f>
        <v>ULTIMATE</v>
      </c>
      <c r="J2313" s="67" t="s">
        <v>5498</v>
      </c>
      <c r="K2313" s="67" t="s">
        <v>5499</v>
      </c>
      <c r="L2313" s="67" t="s">
        <v>675</v>
      </c>
      <c r="M2313" s="63" t="str">
        <f>VLOOKUP(D2313,'[3]NEW LEGEND 2026'!G:I,3,0)</f>
        <v>HONDA</v>
      </c>
      <c r="N2313" s="63" t="str">
        <f>VLOOKUP(D2313,'[3]NEW LEGEND 2026'!G:J,4,0)</f>
        <v>WHITE</v>
      </c>
      <c r="O2313" s="68" t="str">
        <f t="shared" si="217"/>
        <v>AUG</v>
      </c>
      <c r="P2313" s="68">
        <f t="shared" si="218"/>
        <v>15</v>
      </c>
      <c r="Q2313" s="68">
        <f t="shared" si="219"/>
        <v>2026</v>
      </c>
      <c r="R2313" s="69">
        <f t="shared" si="220"/>
        <v>-196.44504629629955</v>
      </c>
      <c r="S2313" s="69">
        <f t="shared" si="221"/>
        <v>-195.68156250000175</v>
      </c>
      <c r="T2313" s="70" t="str">
        <f t="shared" si="216"/>
        <v>1-30 DAYS</v>
      </c>
      <c r="U2313" s="70" t="str">
        <f t="shared" si="216"/>
        <v>1-30 DAYS</v>
      </c>
    </row>
    <row r="2314" spans="1:21">
      <c r="A2314" s="63" t="str">
        <f>VLOOKUP(L2314,[1]Sheet1!$N:$P,3,0)</f>
        <v>M2 CATALUNAN GRANDE</v>
      </c>
      <c r="B2314" s="66">
        <v>46248.681562500002</v>
      </c>
      <c r="C2314" s="66">
        <v>46249.4450462963</v>
      </c>
      <c r="D2314" s="67" t="s">
        <v>1888</v>
      </c>
      <c r="E2314" s="67" t="s">
        <v>1889</v>
      </c>
      <c r="F2314" s="1">
        <v>1</v>
      </c>
      <c r="G2314" s="63" t="str">
        <f>VLOOKUP(D2314,[2]MINDANAO!$B:$C,2,0)</f>
        <v>XR150</v>
      </c>
      <c r="H2314" s="67">
        <v>94870</v>
      </c>
      <c r="I2314" s="63" t="str">
        <f>VLOOKUP(L2314,'[3]NEW LEGEND 2026'!M:S,7,0)</f>
        <v>ULTIMATE</v>
      </c>
      <c r="J2314" s="67" t="s">
        <v>5500</v>
      </c>
      <c r="K2314" s="67" t="s">
        <v>5501</v>
      </c>
      <c r="L2314" s="67" t="s">
        <v>675</v>
      </c>
      <c r="M2314" s="63" t="str">
        <f>VLOOKUP(D2314,'[3]NEW LEGEND 2026'!G:I,3,0)</f>
        <v>HONDA</v>
      </c>
      <c r="N2314" s="63" t="str">
        <f>VLOOKUP(D2314,'[3]NEW LEGEND 2026'!G:J,4,0)</f>
        <v>WHITE</v>
      </c>
      <c r="O2314" s="68" t="str">
        <f t="shared" si="217"/>
        <v>AUG</v>
      </c>
      <c r="P2314" s="68">
        <f t="shared" si="218"/>
        <v>15</v>
      </c>
      <c r="Q2314" s="68">
        <f t="shared" si="219"/>
        <v>2026</v>
      </c>
      <c r="R2314" s="69">
        <f t="shared" si="220"/>
        <v>-196.44504629629955</v>
      </c>
      <c r="S2314" s="69">
        <f t="shared" si="221"/>
        <v>-195.68156250000175</v>
      </c>
      <c r="T2314" s="70" t="str">
        <f t="shared" si="216"/>
        <v>1-30 DAYS</v>
      </c>
      <c r="U2314" s="70" t="str">
        <f t="shared" si="216"/>
        <v>1-30 DAYS</v>
      </c>
    </row>
    <row r="2315" spans="1:21">
      <c r="A2315" s="63" t="str">
        <f>VLOOKUP(L2315,[1]Sheet1!$N:$P,3,0)</f>
        <v>GREATWALL</v>
      </c>
      <c r="B2315" s="66">
        <v>46249.450335648151</v>
      </c>
      <c r="C2315" s="66">
        <v>46249.450324074067</v>
      </c>
      <c r="D2315" s="67" t="s">
        <v>2329</v>
      </c>
      <c r="E2315" s="67" t="s">
        <v>2330</v>
      </c>
      <c r="F2315" s="1">
        <v>1</v>
      </c>
      <c r="G2315" s="63" t="str">
        <f>VLOOKUP(D2315,[2]MINDANAO!$B:$C,2,0)</f>
        <v>CRF150</v>
      </c>
      <c r="H2315" s="67">
        <v>141790</v>
      </c>
      <c r="I2315" s="63" t="str">
        <f>VLOOKUP(L2315,'[3]NEW LEGEND 2026'!M:S,7,0)</f>
        <v>HONDA</v>
      </c>
      <c r="J2315" s="67" t="s">
        <v>5502</v>
      </c>
      <c r="K2315" s="67" t="s">
        <v>5503</v>
      </c>
      <c r="L2315" s="67" t="s">
        <v>1231</v>
      </c>
      <c r="M2315" s="63" t="str">
        <f>VLOOKUP(D2315,'[3]NEW LEGEND 2026'!G:I,3,0)</f>
        <v>HONDA</v>
      </c>
      <c r="N2315" s="63" t="str">
        <f>VLOOKUP(D2315,'[3]NEW LEGEND 2026'!G:J,4,0)</f>
        <v>BLACK</v>
      </c>
      <c r="O2315" s="68" t="str">
        <f t="shared" si="217"/>
        <v>AUG</v>
      </c>
      <c r="P2315" s="68">
        <f t="shared" si="218"/>
        <v>15</v>
      </c>
      <c r="Q2315" s="68">
        <f t="shared" si="219"/>
        <v>2026</v>
      </c>
      <c r="R2315" s="69">
        <f t="shared" si="220"/>
        <v>-196.45032407406688</v>
      </c>
      <c r="S2315" s="69">
        <f t="shared" si="221"/>
        <v>-196.45033564815094</v>
      </c>
      <c r="T2315" s="70" t="str">
        <f t="shared" si="216"/>
        <v>1-30 DAYS</v>
      </c>
      <c r="U2315" s="70" t="str">
        <f t="shared" si="216"/>
        <v>1-30 DAYS</v>
      </c>
    </row>
    <row r="2316" spans="1:21">
      <c r="A2316" s="63" t="str">
        <f>VLOOKUP(L2316,[1]Sheet1!$N:$P,3,0)</f>
        <v>M2 ECOLAND</v>
      </c>
      <c r="B2316" s="66">
        <v>46248.667673611111</v>
      </c>
      <c r="C2316" s="66">
        <v>46249.495381944442</v>
      </c>
      <c r="D2316" s="67" t="s">
        <v>4034</v>
      </c>
      <c r="E2316" s="67" t="s">
        <v>4035</v>
      </c>
      <c r="F2316" s="1">
        <v>1</v>
      </c>
      <c r="G2316" s="63" t="str">
        <f>VLOOKUP(D2316,[2]MINDANAO!$B:$C,2,0)</f>
        <v>KLX150</v>
      </c>
      <c r="H2316" s="67">
        <v>117523.21</v>
      </c>
      <c r="I2316" s="63" t="str">
        <f>VLOOKUP(L2316,'[3]NEW LEGEND 2026'!M:S,7,0)</f>
        <v>ULTIMATE</v>
      </c>
      <c r="J2316" s="67" t="s">
        <v>5504</v>
      </c>
      <c r="K2316" s="67" t="s">
        <v>5505</v>
      </c>
      <c r="L2316" s="67" t="s">
        <v>1004</v>
      </c>
      <c r="M2316" s="63" t="str">
        <f>VLOOKUP(D2316,'[3]NEW LEGEND 2026'!G:I,3,0)</f>
        <v>KAWASAKI</v>
      </c>
      <c r="N2316" s="63" t="str">
        <f>VLOOKUP(D2316,'[3]NEW LEGEND 2026'!G:J,4,0)</f>
        <v>GREEN</v>
      </c>
      <c r="O2316" s="68" t="str">
        <f t="shared" si="217"/>
        <v>AUG</v>
      </c>
      <c r="P2316" s="68">
        <f t="shared" si="218"/>
        <v>15</v>
      </c>
      <c r="Q2316" s="68">
        <f t="shared" si="219"/>
        <v>2026</v>
      </c>
      <c r="R2316" s="69">
        <f t="shared" si="220"/>
        <v>-196.49538194444176</v>
      </c>
      <c r="S2316" s="69">
        <f t="shared" si="221"/>
        <v>-195.66767361111124</v>
      </c>
      <c r="T2316" s="70" t="str">
        <f t="shared" si="216"/>
        <v>1-30 DAYS</v>
      </c>
      <c r="U2316" s="70" t="str">
        <f t="shared" si="216"/>
        <v>1-30 DAYS</v>
      </c>
    </row>
    <row r="2317" spans="1:21">
      <c r="A2317" s="63" t="str">
        <f>VLOOKUP(L2317,[1]Sheet1!$N:$P,3,0)</f>
        <v>M2 ECOLAND</v>
      </c>
      <c r="B2317" s="66">
        <v>46248.667673611111</v>
      </c>
      <c r="C2317" s="66">
        <v>46249.495381944442</v>
      </c>
      <c r="D2317" s="67" t="s">
        <v>1060</v>
      </c>
      <c r="E2317" s="67" t="s">
        <v>1061</v>
      </c>
      <c r="F2317" s="1">
        <v>1</v>
      </c>
      <c r="G2317" s="63" t="str">
        <f>VLOOKUP(D2317,[2]MINDANAO!$B:$C,2,0)</f>
        <v>MIO AEROX S 155</v>
      </c>
      <c r="H2317" s="67">
        <v>152427</v>
      </c>
      <c r="I2317" s="63" t="str">
        <f>VLOOKUP(L2317,'[3]NEW LEGEND 2026'!M:S,7,0)</f>
        <v>ULTIMATE</v>
      </c>
      <c r="J2317" s="67" t="s">
        <v>5506</v>
      </c>
      <c r="K2317" s="67" t="s">
        <v>5507</v>
      </c>
      <c r="L2317" s="67" t="s">
        <v>1004</v>
      </c>
      <c r="M2317" s="63" t="str">
        <f>VLOOKUP(D2317,'[3]NEW LEGEND 2026'!G:I,3,0)</f>
        <v>YAMAHA</v>
      </c>
      <c r="N2317" s="63" t="str">
        <f>VLOOKUP(D2317,'[3]NEW LEGEND 2026'!G:J,4,0)</f>
        <v>MATTE BLUE</v>
      </c>
      <c r="O2317" s="68" t="str">
        <f t="shared" si="217"/>
        <v>AUG</v>
      </c>
      <c r="P2317" s="68">
        <f t="shared" si="218"/>
        <v>15</v>
      </c>
      <c r="Q2317" s="68">
        <f t="shared" si="219"/>
        <v>2026</v>
      </c>
      <c r="R2317" s="69">
        <f t="shared" si="220"/>
        <v>-196.49538194444176</v>
      </c>
      <c r="S2317" s="69">
        <f t="shared" si="221"/>
        <v>-195.66767361111124</v>
      </c>
      <c r="T2317" s="70" t="str">
        <f t="shared" si="216"/>
        <v>1-30 DAYS</v>
      </c>
      <c r="U2317" s="70" t="str">
        <f t="shared" si="216"/>
        <v>1-30 DAYS</v>
      </c>
    </row>
    <row r="2318" spans="1:21">
      <c r="A2318" s="63" t="str">
        <f>VLOOKUP(L2318,[1]Sheet1!$N:$P,3,0)</f>
        <v>M2 ECOLAND</v>
      </c>
      <c r="B2318" s="66">
        <v>46248.667673611111</v>
      </c>
      <c r="C2318" s="66">
        <v>46249.495381944442</v>
      </c>
      <c r="D2318" s="67" t="s">
        <v>1060</v>
      </c>
      <c r="E2318" s="67" t="s">
        <v>1061</v>
      </c>
      <c r="F2318" s="1">
        <v>1</v>
      </c>
      <c r="G2318" s="63" t="str">
        <f>VLOOKUP(D2318,[2]MINDANAO!$B:$C,2,0)</f>
        <v>MIO AEROX S 155</v>
      </c>
      <c r="H2318" s="67">
        <v>152427</v>
      </c>
      <c r="I2318" s="63" t="str">
        <f>VLOOKUP(L2318,'[3]NEW LEGEND 2026'!M:S,7,0)</f>
        <v>ULTIMATE</v>
      </c>
      <c r="J2318" s="67" t="s">
        <v>5508</v>
      </c>
      <c r="K2318" s="67" t="s">
        <v>5509</v>
      </c>
      <c r="L2318" s="67" t="s">
        <v>1004</v>
      </c>
      <c r="M2318" s="63" t="str">
        <f>VLOOKUP(D2318,'[3]NEW LEGEND 2026'!G:I,3,0)</f>
        <v>YAMAHA</v>
      </c>
      <c r="N2318" s="63" t="str">
        <f>VLOOKUP(D2318,'[3]NEW LEGEND 2026'!G:J,4,0)</f>
        <v>MATTE BLUE</v>
      </c>
      <c r="O2318" s="68" t="str">
        <f t="shared" si="217"/>
        <v>AUG</v>
      </c>
      <c r="P2318" s="68">
        <f t="shared" si="218"/>
        <v>15</v>
      </c>
      <c r="Q2318" s="68">
        <f t="shared" si="219"/>
        <v>2026</v>
      </c>
      <c r="R2318" s="69">
        <f t="shared" si="220"/>
        <v>-196.49538194444176</v>
      </c>
      <c r="S2318" s="69">
        <f t="shared" si="221"/>
        <v>-195.66767361111124</v>
      </c>
      <c r="T2318" s="70" t="str">
        <f t="shared" si="216"/>
        <v>1-30 DAYS</v>
      </c>
      <c r="U2318" s="70" t="str">
        <f t="shared" si="216"/>
        <v>1-30 DAYS</v>
      </c>
    </row>
    <row r="2319" spans="1:21">
      <c r="A2319" s="63" t="str">
        <f>VLOOKUP(L2319,[1]Sheet1!$N:$P,3,0)</f>
        <v>M2 ECOLAND</v>
      </c>
      <c r="B2319" s="66">
        <v>46248.667673611111</v>
      </c>
      <c r="C2319" s="66">
        <v>46249.495381944442</v>
      </c>
      <c r="D2319" s="67" t="s">
        <v>700</v>
      </c>
      <c r="E2319" s="67" t="s">
        <v>701</v>
      </c>
      <c r="F2319" s="1">
        <v>1</v>
      </c>
      <c r="G2319" s="63" t="str">
        <f>VLOOKUP(D2319,[2]MINDANAO!$B:$C,2,0)</f>
        <v>WIZARD</v>
      </c>
      <c r="H2319" s="67">
        <v>35116.07</v>
      </c>
      <c r="I2319" s="63" t="str">
        <f>VLOOKUP(L2319,'[3]NEW LEGEND 2026'!M:S,7,0)</f>
        <v>ULTIMATE</v>
      </c>
      <c r="J2319" s="67" t="s">
        <v>5510</v>
      </c>
      <c r="K2319" s="67" t="s">
        <v>5511</v>
      </c>
      <c r="L2319" s="67" t="s">
        <v>1004</v>
      </c>
      <c r="M2319" s="63" t="str">
        <f>VLOOKUP(D2319,'[3]NEW LEGEND 2026'!G:I,3,0)</f>
        <v>SKYGO</v>
      </c>
      <c r="N2319" s="63" t="str">
        <f>VLOOKUP(D2319,'[3]NEW LEGEND 2026'!G:J,4,0)</f>
        <v>RED</v>
      </c>
      <c r="O2319" s="68" t="str">
        <f t="shared" si="217"/>
        <v>AUG</v>
      </c>
      <c r="P2319" s="68">
        <f t="shared" si="218"/>
        <v>15</v>
      </c>
      <c r="Q2319" s="68">
        <f t="shared" si="219"/>
        <v>2026</v>
      </c>
      <c r="R2319" s="69">
        <f t="shared" si="220"/>
        <v>-196.49538194444176</v>
      </c>
      <c r="S2319" s="69">
        <f t="shared" si="221"/>
        <v>-195.66767361111124</v>
      </c>
      <c r="T2319" s="70" t="str">
        <f t="shared" si="216"/>
        <v>1-30 DAYS</v>
      </c>
      <c r="U2319" s="70" t="str">
        <f t="shared" si="216"/>
        <v>1-30 DAYS</v>
      </c>
    </row>
    <row r="2320" spans="1:21">
      <c r="A2320" s="63" t="str">
        <f>VLOOKUP(L2320,[1]Sheet1!$N:$P,3,0)</f>
        <v>M2 ECOLAND</v>
      </c>
      <c r="B2320" s="66">
        <v>46248.667673611111</v>
      </c>
      <c r="C2320" s="66">
        <v>46249.495381944442</v>
      </c>
      <c r="D2320" s="67" t="s">
        <v>3406</v>
      </c>
      <c r="E2320" s="67" t="s">
        <v>3407</v>
      </c>
      <c r="F2320" s="1">
        <v>1</v>
      </c>
      <c r="G2320" s="63" t="str">
        <f>VLOOKUP(D2320,[2]MINDANAO!$B:$C,2,0)</f>
        <v>WIZARD</v>
      </c>
      <c r="H2320" s="67">
        <v>35116.07</v>
      </c>
      <c r="I2320" s="63" t="str">
        <f>VLOOKUP(L2320,'[3]NEW LEGEND 2026'!M:S,7,0)</f>
        <v>ULTIMATE</v>
      </c>
      <c r="J2320" s="67" t="s">
        <v>5512</v>
      </c>
      <c r="K2320" s="67" t="s">
        <v>5513</v>
      </c>
      <c r="L2320" s="67" t="s">
        <v>1004</v>
      </c>
      <c r="M2320" s="63" t="str">
        <f>VLOOKUP(D2320,'[3]NEW LEGEND 2026'!G:I,3,0)</f>
        <v>SKYGO</v>
      </c>
      <c r="N2320" s="63" t="str">
        <f>VLOOKUP(D2320,'[3]NEW LEGEND 2026'!G:J,4,0)</f>
        <v>BLUE</v>
      </c>
      <c r="O2320" s="68" t="str">
        <f t="shared" si="217"/>
        <v>AUG</v>
      </c>
      <c r="P2320" s="68">
        <f t="shared" si="218"/>
        <v>15</v>
      </c>
      <c r="Q2320" s="68">
        <f t="shared" si="219"/>
        <v>2026</v>
      </c>
      <c r="R2320" s="69">
        <f t="shared" si="220"/>
        <v>-196.49538194444176</v>
      </c>
      <c r="S2320" s="69">
        <f t="shared" si="221"/>
        <v>-195.66767361111124</v>
      </c>
      <c r="T2320" s="70" t="str">
        <f t="shared" si="216"/>
        <v>1-30 DAYS</v>
      </c>
      <c r="U2320" s="70" t="str">
        <f t="shared" si="216"/>
        <v>1-30 DAYS</v>
      </c>
    </row>
    <row r="2321" spans="1:21">
      <c r="A2321" s="63" t="str">
        <f>VLOOKUP(L2321,[1]Sheet1!$N:$P,3,0)</f>
        <v>M2 ECOLAND</v>
      </c>
      <c r="B2321" s="66">
        <v>46248.681562500002</v>
      </c>
      <c r="C2321" s="66">
        <v>46249.495381944442</v>
      </c>
      <c r="D2321" s="67" t="s">
        <v>2674</v>
      </c>
      <c r="E2321" s="67" t="s">
        <v>2675</v>
      </c>
      <c r="F2321" s="1">
        <v>1</v>
      </c>
      <c r="G2321" s="63" t="str">
        <f>VLOOKUP(D2321,[2]MINDANAO!$B:$C,2,0)</f>
        <v>CLICK125 FI SE</v>
      </c>
      <c r="H2321" s="67">
        <v>85394</v>
      </c>
      <c r="I2321" s="63" t="str">
        <f>VLOOKUP(L2321,'[3]NEW LEGEND 2026'!M:S,7,0)</f>
        <v>ULTIMATE</v>
      </c>
      <c r="J2321" s="67" t="s">
        <v>5514</v>
      </c>
      <c r="K2321" s="67" t="s">
        <v>5515</v>
      </c>
      <c r="L2321" s="67" t="s">
        <v>1004</v>
      </c>
      <c r="M2321" s="63" t="str">
        <f>VLOOKUP(D2321,'[3]NEW LEGEND 2026'!G:I,3,0)</f>
        <v>HONDA</v>
      </c>
      <c r="N2321" s="63" t="str">
        <f>VLOOKUP(D2321,'[3]NEW LEGEND 2026'!G:J,4,0)</f>
        <v>BROWN</v>
      </c>
      <c r="O2321" s="68" t="str">
        <f t="shared" si="217"/>
        <v>AUG</v>
      </c>
      <c r="P2321" s="68">
        <f t="shared" si="218"/>
        <v>15</v>
      </c>
      <c r="Q2321" s="68">
        <f t="shared" si="219"/>
        <v>2026</v>
      </c>
      <c r="R2321" s="69">
        <f t="shared" si="220"/>
        <v>-196.49538194444176</v>
      </c>
      <c r="S2321" s="69">
        <f t="shared" si="221"/>
        <v>-195.68156250000175</v>
      </c>
      <c r="T2321" s="70" t="str">
        <f t="shared" si="216"/>
        <v>1-30 DAYS</v>
      </c>
      <c r="U2321" s="70" t="str">
        <f t="shared" si="216"/>
        <v>1-30 DAYS</v>
      </c>
    </row>
    <row r="2322" spans="1:21">
      <c r="A2322" s="63" t="str">
        <f>VLOOKUP(L2322,[1]Sheet1!$N:$P,3,0)</f>
        <v>M2 ECOLAND</v>
      </c>
      <c r="B2322" s="66">
        <v>46248.681562500002</v>
      </c>
      <c r="C2322" s="66">
        <v>46249.495381944442</v>
      </c>
      <c r="D2322" s="67" t="s">
        <v>2674</v>
      </c>
      <c r="E2322" s="67" t="s">
        <v>2675</v>
      </c>
      <c r="F2322" s="1">
        <v>1</v>
      </c>
      <c r="G2322" s="63" t="str">
        <f>VLOOKUP(D2322,[2]MINDANAO!$B:$C,2,0)</f>
        <v>CLICK125 FI SE</v>
      </c>
      <c r="H2322" s="67">
        <v>85394</v>
      </c>
      <c r="I2322" s="63" t="str">
        <f>VLOOKUP(L2322,'[3]NEW LEGEND 2026'!M:S,7,0)</f>
        <v>ULTIMATE</v>
      </c>
      <c r="J2322" s="67" t="s">
        <v>5516</v>
      </c>
      <c r="K2322" s="67" t="s">
        <v>5517</v>
      </c>
      <c r="L2322" s="67" t="s">
        <v>1004</v>
      </c>
      <c r="M2322" s="63" t="str">
        <f>VLOOKUP(D2322,'[3]NEW LEGEND 2026'!G:I,3,0)</f>
        <v>HONDA</v>
      </c>
      <c r="N2322" s="63" t="str">
        <f>VLOOKUP(D2322,'[3]NEW LEGEND 2026'!G:J,4,0)</f>
        <v>BROWN</v>
      </c>
      <c r="O2322" s="68" t="str">
        <f t="shared" si="217"/>
        <v>AUG</v>
      </c>
      <c r="P2322" s="68">
        <f t="shared" si="218"/>
        <v>15</v>
      </c>
      <c r="Q2322" s="68">
        <f t="shared" si="219"/>
        <v>2026</v>
      </c>
      <c r="R2322" s="69">
        <f t="shared" si="220"/>
        <v>-196.49538194444176</v>
      </c>
      <c r="S2322" s="69">
        <f t="shared" si="221"/>
        <v>-195.68156250000175</v>
      </c>
      <c r="T2322" s="70" t="str">
        <f t="shared" ref="T2322:U2385" si="222">IF(R2322&lt;=30,"1-30 DAYS",IF(R2322&lt;=60,"31-60 DAYS",IF(R2322&lt;=90,"61-90 DAYS","91 DAYS UP")))</f>
        <v>1-30 DAYS</v>
      </c>
      <c r="U2322" s="70" t="str">
        <f t="shared" si="222"/>
        <v>1-30 DAYS</v>
      </c>
    </row>
    <row r="2323" spans="1:21">
      <c r="A2323" s="63" t="str">
        <f>VLOOKUP(L2323,[1]Sheet1!$N:$P,3,0)</f>
        <v>M2 ECOLAND</v>
      </c>
      <c r="B2323" s="66">
        <v>46248.681562500002</v>
      </c>
      <c r="C2323" s="66">
        <v>46249.495381944442</v>
      </c>
      <c r="D2323" s="67" t="s">
        <v>2674</v>
      </c>
      <c r="E2323" s="67" t="s">
        <v>2675</v>
      </c>
      <c r="F2323" s="1">
        <v>1</v>
      </c>
      <c r="G2323" s="63" t="str">
        <f>VLOOKUP(D2323,[2]MINDANAO!$B:$C,2,0)</f>
        <v>CLICK125 FI SE</v>
      </c>
      <c r="H2323" s="67">
        <v>85394</v>
      </c>
      <c r="I2323" s="63" t="str">
        <f>VLOOKUP(L2323,'[3]NEW LEGEND 2026'!M:S,7,0)</f>
        <v>ULTIMATE</v>
      </c>
      <c r="J2323" s="67" t="s">
        <v>5518</v>
      </c>
      <c r="K2323" s="67" t="s">
        <v>5519</v>
      </c>
      <c r="L2323" s="67" t="s">
        <v>1004</v>
      </c>
      <c r="M2323" s="63" t="str">
        <f>VLOOKUP(D2323,'[3]NEW LEGEND 2026'!G:I,3,0)</f>
        <v>HONDA</v>
      </c>
      <c r="N2323" s="63" t="str">
        <f>VLOOKUP(D2323,'[3]NEW LEGEND 2026'!G:J,4,0)</f>
        <v>BROWN</v>
      </c>
      <c r="O2323" s="68" t="str">
        <f t="shared" si="217"/>
        <v>AUG</v>
      </c>
      <c r="P2323" s="68">
        <f t="shared" si="218"/>
        <v>15</v>
      </c>
      <c r="Q2323" s="68">
        <f t="shared" si="219"/>
        <v>2026</v>
      </c>
      <c r="R2323" s="69">
        <f t="shared" si="220"/>
        <v>-196.49538194444176</v>
      </c>
      <c r="S2323" s="69">
        <f t="shared" si="221"/>
        <v>-195.68156250000175</v>
      </c>
      <c r="T2323" s="70" t="str">
        <f t="shared" si="222"/>
        <v>1-30 DAYS</v>
      </c>
      <c r="U2323" s="70" t="str">
        <f t="shared" si="222"/>
        <v>1-30 DAYS</v>
      </c>
    </row>
    <row r="2324" spans="1:21">
      <c r="A2324" s="63" t="str">
        <f>VLOOKUP(L2324,[1]Sheet1!$N:$P,3,0)</f>
        <v>M2 BAYUGAN</v>
      </c>
      <c r="B2324" s="66">
        <v>46246.479363425933</v>
      </c>
      <c r="C2324" s="66">
        <v>46249.499861111108</v>
      </c>
      <c r="D2324" s="67" t="s">
        <v>2536</v>
      </c>
      <c r="E2324" s="67" t="s">
        <v>2537</v>
      </c>
      <c r="F2324" s="1">
        <v>1</v>
      </c>
      <c r="G2324" s="63" t="str">
        <f>VLOOKUP(D2324,[2]MINDANAO!$B:$C,2,0)</f>
        <v>ADV160 ABS</v>
      </c>
      <c r="H2324" s="67">
        <v>155100</v>
      </c>
      <c r="I2324" s="63" t="str">
        <f>VLOOKUP(L2324,'[3]NEW LEGEND 2026'!M:S,7,0)</f>
        <v>ULTIMATE</v>
      </c>
      <c r="J2324" s="67" t="s">
        <v>5520</v>
      </c>
      <c r="K2324" s="67" t="s">
        <v>5521</v>
      </c>
      <c r="L2324" s="67" t="s">
        <v>692</v>
      </c>
      <c r="M2324" s="63" t="str">
        <f>VLOOKUP(D2324,'[3]NEW LEGEND 2026'!G:I,3,0)</f>
        <v>HONDA</v>
      </c>
      <c r="N2324" s="63" t="str">
        <f>VLOOKUP(D2324,'[3]NEW LEGEND 2026'!G:J,4,0)</f>
        <v>WHITE</v>
      </c>
      <c r="O2324" s="68" t="str">
        <f t="shared" si="217"/>
        <v>AUG</v>
      </c>
      <c r="P2324" s="68">
        <f t="shared" si="218"/>
        <v>15</v>
      </c>
      <c r="Q2324" s="68">
        <f t="shared" si="219"/>
        <v>2026</v>
      </c>
      <c r="R2324" s="69">
        <f t="shared" si="220"/>
        <v>-196.49986111110775</v>
      </c>
      <c r="S2324" s="69">
        <f t="shared" si="221"/>
        <v>-193.47936342593312</v>
      </c>
      <c r="T2324" s="70" t="str">
        <f t="shared" si="222"/>
        <v>1-30 DAYS</v>
      </c>
      <c r="U2324" s="70" t="str">
        <f t="shared" si="222"/>
        <v>1-30 DAYS</v>
      </c>
    </row>
    <row r="2325" spans="1:21">
      <c r="A2325" s="63" t="str">
        <f>VLOOKUP(L2325,[1]Sheet1!$N:$P,3,0)</f>
        <v>M2 BAYUGAN</v>
      </c>
      <c r="B2325" s="66">
        <v>46246.479363425933</v>
      </c>
      <c r="C2325" s="66">
        <v>46249.499861111108</v>
      </c>
      <c r="D2325" s="67" t="s">
        <v>2536</v>
      </c>
      <c r="E2325" s="67" t="s">
        <v>2537</v>
      </c>
      <c r="F2325" s="1">
        <v>1</v>
      </c>
      <c r="G2325" s="63" t="str">
        <f>VLOOKUP(D2325,[2]MINDANAO!$B:$C,2,0)</f>
        <v>ADV160 ABS</v>
      </c>
      <c r="H2325" s="67">
        <v>155100</v>
      </c>
      <c r="I2325" s="63" t="str">
        <f>VLOOKUP(L2325,'[3]NEW LEGEND 2026'!M:S,7,0)</f>
        <v>ULTIMATE</v>
      </c>
      <c r="J2325" s="67" t="s">
        <v>5522</v>
      </c>
      <c r="K2325" s="67" t="s">
        <v>5523</v>
      </c>
      <c r="L2325" s="67" t="s">
        <v>692</v>
      </c>
      <c r="M2325" s="63" t="str">
        <f>VLOOKUP(D2325,'[3]NEW LEGEND 2026'!G:I,3,0)</f>
        <v>HONDA</v>
      </c>
      <c r="N2325" s="63" t="str">
        <f>VLOOKUP(D2325,'[3]NEW LEGEND 2026'!G:J,4,0)</f>
        <v>WHITE</v>
      </c>
      <c r="O2325" s="68" t="str">
        <f t="shared" si="217"/>
        <v>AUG</v>
      </c>
      <c r="P2325" s="68">
        <f t="shared" si="218"/>
        <v>15</v>
      </c>
      <c r="Q2325" s="68">
        <f t="shared" si="219"/>
        <v>2026</v>
      </c>
      <c r="R2325" s="69">
        <f t="shared" si="220"/>
        <v>-196.49986111110775</v>
      </c>
      <c r="S2325" s="69">
        <f t="shared" si="221"/>
        <v>-193.47936342593312</v>
      </c>
      <c r="T2325" s="70" t="str">
        <f t="shared" si="222"/>
        <v>1-30 DAYS</v>
      </c>
      <c r="U2325" s="70" t="str">
        <f t="shared" si="222"/>
        <v>1-30 DAYS</v>
      </c>
    </row>
    <row r="2326" spans="1:21">
      <c r="A2326" s="63" t="str">
        <f>VLOOKUP(L2326,[1]Sheet1!$N:$P,3,0)</f>
        <v>M2 BAYUGAN</v>
      </c>
      <c r="B2326" s="66">
        <v>46246.479363425933</v>
      </c>
      <c r="C2326" s="66">
        <v>46249.499861111108</v>
      </c>
      <c r="D2326" s="67" t="s">
        <v>2540</v>
      </c>
      <c r="E2326" s="67" t="s">
        <v>2541</v>
      </c>
      <c r="F2326" s="1">
        <v>1</v>
      </c>
      <c r="G2326" s="63" t="str">
        <f>VLOOKUP(D2326,[2]MINDANAO!$B:$C,2,0)</f>
        <v>ADV160 ABS</v>
      </c>
      <c r="H2326" s="67">
        <v>155100</v>
      </c>
      <c r="I2326" s="63" t="str">
        <f>VLOOKUP(L2326,'[3]NEW LEGEND 2026'!M:S,7,0)</f>
        <v>ULTIMATE</v>
      </c>
      <c r="J2326" s="67" t="s">
        <v>5524</v>
      </c>
      <c r="K2326" s="67" t="s">
        <v>5525</v>
      </c>
      <c r="L2326" s="67" t="s">
        <v>692</v>
      </c>
      <c r="M2326" s="63" t="str">
        <f>VLOOKUP(D2326,'[3]NEW LEGEND 2026'!G:I,3,0)</f>
        <v>HONDA</v>
      </c>
      <c r="N2326" s="63" t="str">
        <f>VLOOKUP(D2326,'[3]NEW LEGEND 2026'!G:J,4,0)</f>
        <v>BLACK</v>
      </c>
      <c r="O2326" s="68" t="str">
        <f t="shared" si="217"/>
        <v>AUG</v>
      </c>
      <c r="P2326" s="68">
        <f t="shared" si="218"/>
        <v>15</v>
      </c>
      <c r="Q2326" s="68">
        <f t="shared" si="219"/>
        <v>2026</v>
      </c>
      <c r="R2326" s="69">
        <f t="shared" si="220"/>
        <v>-196.49986111110775</v>
      </c>
      <c r="S2326" s="69">
        <f t="shared" si="221"/>
        <v>-193.47936342593312</v>
      </c>
      <c r="T2326" s="70" t="str">
        <f t="shared" si="222"/>
        <v>1-30 DAYS</v>
      </c>
      <c r="U2326" s="70" t="str">
        <f t="shared" si="222"/>
        <v>1-30 DAYS</v>
      </c>
    </row>
    <row r="2327" spans="1:21">
      <c r="A2327" s="63" t="str">
        <f>VLOOKUP(L2327,[1]Sheet1!$N:$P,3,0)</f>
        <v>M2 BAYUGAN</v>
      </c>
      <c r="B2327" s="66">
        <v>46246.479363425933</v>
      </c>
      <c r="C2327" s="66">
        <v>46249.499861111108</v>
      </c>
      <c r="D2327" s="67" t="s">
        <v>2329</v>
      </c>
      <c r="E2327" s="67" t="s">
        <v>2330</v>
      </c>
      <c r="F2327" s="1">
        <v>1</v>
      </c>
      <c r="G2327" s="63" t="str">
        <f>VLOOKUP(D2327,[2]MINDANAO!$B:$C,2,0)</f>
        <v>CRF150</v>
      </c>
      <c r="H2327" s="67">
        <v>141790</v>
      </c>
      <c r="I2327" s="63" t="str">
        <f>VLOOKUP(L2327,'[3]NEW LEGEND 2026'!M:S,7,0)</f>
        <v>ULTIMATE</v>
      </c>
      <c r="J2327" s="67" t="s">
        <v>5526</v>
      </c>
      <c r="K2327" s="67" t="s">
        <v>5527</v>
      </c>
      <c r="L2327" s="67" t="s">
        <v>692</v>
      </c>
      <c r="M2327" s="63" t="str">
        <f>VLOOKUP(D2327,'[3]NEW LEGEND 2026'!G:I,3,0)</f>
        <v>HONDA</v>
      </c>
      <c r="N2327" s="63" t="str">
        <f>VLOOKUP(D2327,'[3]NEW LEGEND 2026'!G:J,4,0)</f>
        <v>BLACK</v>
      </c>
      <c r="O2327" s="68" t="str">
        <f t="shared" si="217"/>
        <v>AUG</v>
      </c>
      <c r="P2327" s="68">
        <f t="shared" si="218"/>
        <v>15</v>
      </c>
      <c r="Q2327" s="68">
        <f t="shared" si="219"/>
        <v>2026</v>
      </c>
      <c r="R2327" s="69">
        <f t="shared" si="220"/>
        <v>-196.49986111110775</v>
      </c>
      <c r="S2327" s="69">
        <f t="shared" si="221"/>
        <v>-193.47936342593312</v>
      </c>
      <c r="T2327" s="70" t="str">
        <f t="shared" si="222"/>
        <v>1-30 DAYS</v>
      </c>
      <c r="U2327" s="70" t="str">
        <f t="shared" si="222"/>
        <v>1-30 DAYS</v>
      </c>
    </row>
    <row r="2328" spans="1:21">
      <c r="A2328" s="63" t="str">
        <f>VLOOKUP(L2328,[1]Sheet1!$N:$P,3,0)</f>
        <v>M2 BAYUGAN</v>
      </c>
      <c r="B2328" s="66">
        <v>46246.479363425933</v>
      </c>
      <c r="C2328" s="66">
        <v>46249.499861111108</v>
      </c>
      <c r="D2328" s="67" t="s">
        <v>2329</v>
      </c>
      <c r="E2328" s="67" t="s">
        <v>2330</v>
      </c>
      <c r="F2328" s="1">
        <v>1</v>
      </c>
      <c r="G2328" s="63" t="str">
        <f>VLOOKUP(D2328,[2]MINDANAO!$B:$C,2,0)</f>
        <v>CRF150</v>
      </c>
      <c r="H2328" s="67">
        <v>141790</v>
      </c>
      <c r="I2328" s="63" t="str">
        <f>VLOOKUP(L2328,'[3]NEW LEGEND 2026'!M:S,7,0)</f>
        <v>ULTIMATE</v>
      </c>
      <c r="J2328" s="67" t="s">
        <v>5528</v>
      </c>
      <c r="K2328" s="67" t="s">
        <v>5529</v>
      </c>
      <c r="L2328" s="67" t="s">
        <v>692</v>
      </c>
      <c r="M2328" s="63" t="str">
        <f>VLOOKUP(D2328,'[3]NEW LEGEND 2026'!G:I,3,0)</f>
        <v>HONDA</v>
      </c>
      <c r="N2328" s="63" t="str">
        <f>VLOOKUP(D2328,'[3]NEW LEGEND 2026'!G:J,4,0)</f>
        <v>BLACK</v>
      </c>
      <c r="O2328" s="68" t="str">
        <f t="shared" si="217"/>
        <v>AUG</v>
      </c>
      <c r="P2328" s="68">
        <f t="shared" si="218"/>
        <v>15</v>
      </c>
      <c r="Q2328" s="68">
        <f t="shared" si="219"/>
        <v>2026</v>
      </c>
      <c r="R2328" s="69">
        <f t="shared" si="220"/>
        <v>-196.49986111110775</v>
      </c>
      <c r="S2328" s="69">
        <f t="shared" si="221"/>
        <v>-193.47936342593312</v>
      </c>
      <c r="T2328" s="70" t="str">
        <f t="shared" si="222"/>
        <v>1-30 DAYS</v>
      </c>
      <c r="U2328" s="70" t="str">
        <f t="shared" si="222"/>
        <v>1-30 DAYS</v>
      </c>
    </row>
    <row r="2329" spans="1:21">
      <c r="A2329" s="63" t="str">
        <f>VLOOKUP(L2329,[1]Sheet1!$N:$P,3,0)</f>
        <v>M2 BAYUGAN</v>
      </c>
      <c r="B2329" s="66">
        <v>46246.479363425933</v>
      </c>
      <c r="C2329" s="66">
        <v>46249.499861111108</v>
      </c>
      <c r="D2329" s="67" t="s">
        <v>893</v>
      </c>
      <c r="E2329" s="67" t="s">
        <v>894</v>
      </c>
      <c r="F2329" s="1">
        <v>1</v>
      </c>
      <c r="G2329" s="63" t="str">
        <f>VLOOKUP(D2329,[2]MINDANAO!$B:$C,2,0)</f>
        <v>XRM DUAL SPORTS FI(DS)</v>
      </c>
      <c r="H2329" s="67">
        <v>70158</v>
      </c>
      <c r="I2329" s="63" t="str">
        <f>VLOOKUP(L2329,'[3]NEW LEGEND 2026'!M:S,7,0)</f>
        <v>ULTIMATE</v>
      </c>
      <c r="J2329" s="67" t="s">
        <v>5530</v>
      </c>
      <c r="K2329" s="67" t="s">
        <v>5531</v>
      </c>
      <c r="L2329" s="67" t="s">
        <v>692</v>
      </c>
      <c r="M2329" s="63" t="str">
        <f>VLOOKUP(D2329,'[3]NEW LEGEND 2026'!G:I,3,0)</f>
        <v>HONDA</v>
      </c>
      <c r="N2329" s="63" t="str">
        <f>VLOOKUP(D2329,'[3]NEW LEGEND 2026'!G:J,4,0)</f>
        <v>RED/BLACK</v>
      </c>
      <c r="O2329" s="68" t="str">
        <f t="shared" si="217"/>
        <v>AUG</v>
      </c>
      <c r="P2329" s="68">
        <f t="shared" si="218"/>
        <v>15</v>
      </c>
      <c r="Q2329" s="68">
        <f t="shared" si="219"/>
        <v>2026</v>
      </c>
      <c r="R2329" s="69">
        <f t="shared" si="220"/>
        <v>-196.49986111110775</v>
      </c>
      <c r="S2329" s="69">
        <f t="shared" si="221"/>
        <v>-193.47936342593312</v>
      </c>
      <c r="T2329" s="70" t="str">
        <f t="shared" si="222"/>
        <v>1-30 DAYS</v>
      </c>
      <c r="U2329" s="70" t="str">
        <f t="shared" si="222"/>
        <v>1-30 DAYS</v>
      </c>
    </row>
    <row r="2330" spans="1:21">
      <c r="A2330" s="63" t="str">
        <f>VLOOKUP(L2330,[1]Sheet1!$N:$P,3,0)</f>
        <v>M2 BAYUGAN</v>
      </c>
      <c r="B2330" s="66">
        <v>46246.479363425933</v>
      </c>
      <c r="C2330" s="66">
        <v>46249.499861111108</v>
      </c>
      <c r="D2330" s="67" t="s">
        <v>893</v>
      </c>
      <c r="E2330" s="67" t="s">
        <v>894</v>
      </c>
      <c r="F2330" s="1">
        <v>1</v>
      </c>
      <c r="G2330" s="63" t="str">
        <f>VLOOKUP(D2330,[2]MINDANAO!$B:$C,2,0)</f>
        <v>XRM DUAL SPORTS FI(DS)</v>
      </c>
      <c r="H2330" s="67">
        <v>70158</v>
      </c>
      <c r="I2330" s="63" t="str">
        <f>VLOOKUP(L2330,'[3]NEW LEGEND 2026'!M:S,7,0)</f>
        <v>ULTIMATE</v>
      </c>
      <c r="J2330" s="67" t="s">
        <v>5532</v>
      </c>
      <c r="K2330" s="67" t="s">
        <v>5533</v>
      </c>
      <c r="L2330" s="67" t="s">
        <v>692</v>
      </c>
      <c r="M2330" s="63" t="str">
        <f>VLOOKUP(D2330,'[3]NEW LEGEND 2026'!G:I,3,0)</f>
        <v>HONDA</v>
      </c>
      <c r="N2330" s="63" t="str">
        <f>VLOOKUP(D2330,'[3]NEW LEGEND 2026'!G:J,4,0)</f>
        <v>RED/BLACK</v>
      </c>
      <c r="O2330" s="68" t="str">
        <f t="shared" si="217"/>
        <v>AUG</v>
      </c>
      <c r="P2330" s="68">
        <f t="shared" si="218"/>
        <v>15</v>
      </c>
      <c r="Q2330" s="68">
        <f t="shared" si="219"/>
        <v>2026</v>
      </c>
      <c r="R2330" s="69">
        <f t="shared" si="220"/>
        <v>-196.49986111110775</v>
      </c>
      <c r="S2330" s="69">
        <f t="shared" si="221"/>
        <v>-193.47936342593312</v>
      </c>
      <c r="T2330" s="70" t="str">
        <f t="shared" si="222"/>
        <v>1-30 DAYS</v>
      </c>
      <c r="U2330" s="70" t="str">
        <f t="shared" si="222"/>
        <v>1-30 DAYS</v>
      </c>
    </row>
    <row r="2331" spans="1:21">
      <c r="A2331" s="63" t="str">
        <f>VLOOKUP(L2331,[1]Sheet1!$N:$P,3,0)</f>
        <v>M2 BAYUGAN</v>
      </c>
      <c r="B2331" s="66">
        <v>46246.479363425933</v>
      </c>
      <c r="C2331" s="66">
        <v>46249.499861111108</v>
      </c>
      <c r="D2331" s="67" t="s">
        <v>893</v>
      </c>
      <c r="E2331" s="67" t="s">
        <v>894</v>
      </c>
      <c r="F2331" s="1">
        <v>1</v>
      </c>
      <c r="G2331" s="63" t="str">
        <f>VLOOKUP(D2331,[2]MINDANAO!$B:$C,2,0)</f>
        <v>XRM DUAL SPORTS FI(DS)</v>
      </c>
      <c r="H2331" s="67">
        <v>70158</v>
      </c>
      <c r="I2331" s="63" t="str">
        <f>VLOOKUP(L2331,'[3]NEW LEGEND 2026'!M:S,7,0)</f>
        <v>ULTIMATE</v>
      </c>
      <c r="J2331" s="67" t="s">
        <v>5534</v>
      </c>
      <c r="K2331" s="67" t="s">
        <v>5535</v>
      </c>
      <c r="L2331" s="67" t="s">
        <v>692</v>
      </c>
      <c r="M2331" s="63" t="str">
        <f>VLOOKUP(D2331,'[3]NEW LEGEND 2026'!G:I,3,0)</f>
        <v>HONDA</v>
      </c>
      <c r="N2331" s="63" t="str">
        <f>VLOOKUP(D2331,'[3]NEW LEGEND 2026'!G:J,4,0)</f>
        <v>RED/BLACK</v>
      </c>
      <c r="O2331" s="68" t="str">
        <f t="shared" si="217"/>
        <v>AUG</v>
      </c>
      <c r="P2331" s="68">
        <f t="shared" si="218"/>
        <v>15</v>
      </c>
      <c r="Q2331" s="68">
        <f t="shared" si="219"/>
        <v>2026</v>
      </c>
      <c r="R2331" s="69">
        <f t="shared" si="220"/>
        <v>-196.49986111110775</v>
      </c>
      <c r="S2331" s="69">
        <f t="shared" si="221"/>
        <v>-193.47936342593312</v>
      </c>
      <c r="T2331" s="70" t="str">
        <f t="shared" si="222"/>
        <v>1-30 DAYS</v>
      </c>
      <c r="U2331" s="70" t="str">
        <f t="shared" si="222"/>
        <v>1-30 DAYS</v>
      </c>
    </row>
    <row r="2332" spans="1:21">
      <c r="A2332" s="63" t="str">
        <f>VLOOKUP(L2332,[1]Sheet1!$N:$P,3,0)</f>
        <v>M2 BAYUGAN</v>
      </c>
      <c r="B2332" s="66">
        <v>46246.485069444447</v>
      </c>
      <c r="C2332" s="66">
        <v>46249.499861111108</v>
      </c>
      <c r="D2332" s="67" t="s">
        <v>1894</v>
      </c>
      <c r="E2332" s="67" t="s">
        <v>1895</v>
      </c>
      <c r="F2332" s="1">
        <v>1</v>
      </c>
      <c r="G2332" s="63" t="str">
        <f>VLOOKUP(D2332,[2]MINDANAO!$B:$C,2,0)</f>
        <v>RAIDER150 FI BLADE</v>
      </c>
      <c r="H2332" s="67">
        <v>110446.43</v>
      </c>
      <c r="I2332" s="63" t="str">
        <f>VLOOKUP(L2332,'[3]NEW LEGEND 2026'!M:S,7,0)</f>
        <v>ULTIMATE</v>
      </c>
      <c r="J2332" s="67" t="s">
        <v>5536</v>
      </c>
      <c r="K2332" s="67" t="s">
        <v>5537</v>
      </c>
      <c r="L2332" s="67" t="s">
        <v>692</v>
      </c>
      <c r="M2332" s="63" t="str">
        <f>VLOOKUP(D2332,'[3]NEW LEGEND 2026'!G:I,3,0)</f>
        <v>SUZUKI</v>
      </c>
      <c r="N2332" s="63" t="str">
        <f>VLOOKUP(D2332,'[3]NEW LEGEND 2026'!G:J,4,0)</f>
        <v>RED/BLACK</v>
      </c>
      <c r="O2332" s="68" t="str">
        <f t="shared" si="217"/>
        <v>AUG</v>
      </c>
      <c r="P2332" s="68">
        <f t="shared" si="218"/>
        <v>15</v>
      </c>
      <c r="Q2332" s="68">
        <f t="shared" si="219"/>
        <v>2026</v>
      </c>
      <c r="R2332" s="69">
        <f t="shared" si="220"/>
        <v>-196.49986111110775</v>
      </c>
      <c r="S2332" s="69">
        <f t="shared" si="221"/>
        <v>-193.48506944444671</v>
      </c>
      <c r="T2332" s="70" t="str">
        <f t="shared" si="222"/>
        <v>1-30 DAYS</v>
      </c>
      <c r="U2332" s="70" t="str">
        <f t="shared" si="222"/>
        <v>1-30 DAYS</v>
      </c>
    </row>
    <row r="2333" spans="1:21">
      <c r="A2333" s="63" t="str">
        <f>VLOOKUP(L2333,[1]Sheet1!$N:$P,3,0)</f>
        <v>M2 BAYUGAN</v>
      </c>
      <c r="B2333" s="66">
        <v>46246.485069444447</v>
      </c>
      <c r="C2333" s="66">
        <v>46249.499861111108</v>
      </c>
      <c r="D2333" s="67" t="s">
        <v>1575</v>
      </c>
      <c r="E2333" s="67" t="s">
        <v>1576</v>
      </c>
      <c r="F2333" s="1">
        <v>1</v>
      </c>
      <c r="G2333" s="63" t="str">
        <f>VLOOKUP(D2333,[2]MINDANAO!$B:$C,2,0)</f>
        <v>RAIDER150 FI BLADE</v>
      </c>
      <c r="H2333" s="67">
        <v>110446.43</v>
      </c>
      <c r="I2333" s="63" t="str">
        <f>VLOOKUP(L2333,'[3]NEW LEGEND 2026'!M:S,7,0)</f>
        <v>ULTIMATE</v>
      </c>
      <c r="J2333" s="67" t="s">
        <v>5538</v>
      </c>
      <c r="K2333" s="67" t="s">
        <v>5539</v>
      </c>
      <c r="L2333" s="67" t="s">
        <v>692</v>
      </c>
      <c r="M2333" s="63" t="str">
        <f>VLOOKUP(D2333,'[3]NEW LEGEND 2026'!G:I,3,0)</f>
        <v>SUZUKI</v>
      </c>
      <c r="N2333" s="63" t="str">
        <f>VLOOKUP(D2333,'[3]NEW LEGEND 2026'!G:J,4,0)</f>
        <v>BLUE/GRAY</v>
      </c>
      <c r="O2333" s="68" t="str">
        <f t="shared" si="217"/>
        <v>AUG</v>
      </c>
      <c r="P2333" s="68">
        <f t="shared" si="218"/>
        <v>15</v>
      </c>
      <c r="Q2333" s="68">
        <f t="shared" si="219"/>
        <v>2026</v>
      </c>
      <c r="R2333" s="69">
        <f t="shared" si="220"/>
        <v>-196.49986111110775</v>
      </c>
      <c r="S2333" s="69">
        <f t="shared" si="221"/>
        <v>-193.48506944444671</v>
      </c>
      <c r="T2333" s="70" t="str">
        <f t="shared" si="222"/>
        <v>1-30 DAYS</v>
      </c>
      <c r="U2333" s="70" t="str">
        <f t="shared" si="222"/>
        <v>1-30 DAYS</v>
      </c>
    </row>
    <row r="2334" spans="1:21">
      <c r="A2334" s="63" t="str">
        <f>VLOOKUP(L2334,[1]Sheet1!$N:$P,3,0)</f>
        <v>M2 BAYUGAN</v>
      </c>
      <c r="B2334" s="66">
        <v>46246.485069444447</v>
      </c>
      <c r="C2334" s="66">
        <v>46249.499861111108</v>
      </c>
      <c r="D2334" s="67" t="s">
        <v>1476</v>
      </c>
      <c r="E2334" s="67" t="s">
        <v>1477</v>
      </c>
      <c r="F2334" s="1">
        <v>1</v>
      </c>
      <c r="G2334" s="63" t="str">
        <f>VLOOKUP(D2334,[2]MINDANAO!$B:$C,2,0)</f>
        <v>RAIDER150 FI BLADE</v>
      </c>
      <c r="H2334" s="67">
        <v>110446.43</v>
      </c>
      <c r="I2334" s="63" t="str">
        <f>VLOOKUP(L2334,'[3]NEW LEGEND 2026'!M:S,7,0)</f>
        <v>ULTIMATE</v>
      </c>
      <c r="J2334" s="67" t="s">
        <v>5540</v>
      </c>
      <c r="K2334" s="67" t="s">
        <v>5541</v>
      </c>
      <c r="L2334" s="67" t="s">
        <v>692</v>
      </c>
      <c r="M2334" s="63" t="str">
        <f>VLOOKUP(D2334,'[3]NEW LEGEND 2026'!G:I,3,0)</f>
        <v>SUZUKI</v>
      </c>
      <c r="N2334" s="63" t="str">
        <f>VLOOKUP(D2334,'[3]NEW LEGEND 2026'!G:J,4,0)</f>
        <v>GRAY/BLACK</v>
      </c>
      <c r="O2334" s="68" t="str">
        <f t="shared" si="217"/>
        <v>AUG</v>
      </c>
      <c r="P2334" s="68">
        <f t="shared" si="218"/>
        <v>15</v>
      </c>
      <c r="Q2334" s="68">
        <f t="shared" si="219"/>
        <v>2026</v>
      </c>
      <c r="R2334" s="69">
        <f t="shared" si="220"/>
        <v>-196.49986111110775</v>
      </c>
      <c r="S2334" s="69">
        <f t="shared" si="221"/>
        <v>-193.48506944444671</v>
      </c>
      <c r="T2334" s="70" t="str">
        <f t="shared" si="222"/>
        <v>1-30 DAYS</v>
      </c>
      <c r="U2334" s="70" t="str">
        <f t="shared" si="222"/>
        <v>1-30 DAYS</v>
      </c>
    </row>
    <row r="2335" spans="1:21">
      <c r="A2335" s="63" t="str">
        <f>VLOOKUP(L2335,[1]Sheet1!$N:$P,3,0)</f>
        <v>M2 BAYUGAN</v>
      </c>
      <c r="B2335" s="66">
        <v>46246.485069444447</v>
      </c>
      <c r="C2335" s="66">
        <v>46249.499861111108</v>
      </c>
      <c r="D2335" s="67" t="s">
        <v>1476</v>
      </c>
      <c r="E2335" s="67" t="s">
        <v>1477</v>
      </c>
      <c r="F2335" s="1">
        <v>1</v>
      </c>
      <c r="G2335" s="63" t="str">
        <f>VLOOKUP(D2335,[2]MINDANAO!$B:$C,2,0)</f>
        <v>RAIDER150 FI BLADE</v>
      </c>
      <c r="H2335" s="67">
        <v>110446.43</v>
      </c>
      <c r="I2335" s="63" t="str">
        <f>VLOOKUP(L2335,'[3]NEW LEGEND 2026'!M:S,7,0)</f>
        <v>ULTIMATE</v>
      </c>
      <c r="J2335" s="67" t="s">
        <v>5542</v>
      </c>
      <c r="K2335" s="67" t="s">
        <v>5543</v>
      </c>
      <c r="L2335" s="67" t="s">
        <v>692</v>
      </c>
      <c r="M2335" s="63" t="str">
        <f>VLOOKUP(D2335,'[3]NEW LEGEND 2026'!G:I,3,0)</f>
        <v>SUZUKI</v>
      </c>
      <c r="N2335" s="63" t="str">
        <f>VLOOKUP(D2335,'[3]NEW LEGEND 2026'!G:J,4,0)</f>
        <v>GRAY/BLACK</v>
      </c>
      <c r="O2335" s="68" t="str">
        <f t="shared" si="217"/>
        <v>AUG</v>
      </c>
      <c r="P2335" s="68">
        <f t="shared" si="218"/>
        <v>15</v>
      </c>
      <c r="Q2335" s="68">
        <f t="shared" si="219"/>
        <v>2026</v>
      </c>
      <c r="R2335" s="69">
        <f t="shared" si="220"/>
        <v>-196.49986111110775</v>
      </c>
      <c r="S2335" s="69">
        <f t="shared" si="221"/>
        <v>-193.48506944444671</v>
      </c>
      <c r="T2335" s="70" t="str">
        <f t="shared" si="222"/>
        <v>1-30 DAYS</v>
      </c>
      <c r="U2335" s="70" t="str">
        <f t="shared" si="222"/>
        <v>1-30 DAYS</v>
      </c>
    </row>
    <row r="2336" spans="1:21">
      <c r="A2336" s="63" t="str">
        <f>VLOOKUP(L2336,[1]Sheet1!$N:$P,3,0)</f>
        <v>M2 BAYUGAN</v>
      </c>
      <c r="B2336" s="66">
        <v>46246.485069444447</v>
      </c>
      <c r="C2336" s="66">
        <v>46249.499861111108</v>
      </c>
      <c r="D2336" s="67" t="s">
        <v>4034</v>
      </c>
      <c r="E2336" s="67" t="s">
        <v>4035</v>
      </c>
      <c r="F2336" s="1">
        <v>1</v>
      </c>
      <c r="G2336" s="63" t="str">
        <f>VLOOKUP(D2336,[2]MINDANAO!$B:$C,2,0)</f>
        <v>KLX150</v>
      </c>
      <c r="H2336" s="67">
        <v>117523.21</v>
      </c>
      <c r="I2336" s="63" t="str">
        <f>VLOOKUP(L2336,'[3]NEW LEGEND 2026'!M:S,7,0)</f>
        <v>ULTIMATE</v>
      </c>
      <c r="J2336" s="67" t="s">
        <v>5544</v>
      </c>
      <c r="K2336" s="67" t="s">
        <v>5545</v>
      </c>
      <c r="L2336" s="67" t="s">
        <v>692</v>
      </c>
      <c r="M2336" s="63" t="str">
        <f>VLOOKUP(D2336,'[3]NEW LEGEND 2026'!G:I,3,0)</f>
        <v>KAWASAKI</v>
      </c>
      <c r="N2336" s="63" t="str">
        <f>VLOOKUP(D2336,'[3]NEW LEGEND 2026'!G:J,4,0)</f>
        <v>GREEN</v>
      </c>
      <c r="O2336" s="68" t="str">
        <f t="shared" si="217"/>
        <v>AUG</v>
      </c>
      <c r="P2336" s="68">
        <f t="shared" si="218"/>
        <v>15</v>
      </c>
      <c r="Q2336" s="68">
        <f t="shared" si="219"/>
        <v>2026</v>
      </c>
      <c r="R2336" s="69">
        <f t="shared" si="220"/>
        <v>-196.49986111110775</v>
      </c>
      <c r="S2336" s="69">
        <f t="shared" si="221"/>
        <v>-193.48506944444671</v>
      </c>
      <c r="T2336" s="70" t="str">
        <f t="shared" si="222"/>
        <v>1-30 DAYS</v>
      </c>
      <c r="U2336" s="70" t="str">
        <f t="shared" si="222"/>
        <v>1-30 DAYS</v>
      </c>
    </row>
    <row r="2337" spans="1:21">
      <c r="A2337" s="63" t="str">
        <f>VLOOKUP(L2337,[1]Sheet1!$N:$P,3,0)</f>
        <v>M1 MARBEL</v>
      </c>
      <c r="B2337" s="66">
        <v>46249.503900462973</v>
      </c>
      <c r="C2337" s="66">
        <v>46249.553969907407</v>
      </c>
      <c r="D2337" s="67" t="s">
        <v>831</v>
      </c>
      <c r="E2337" s="67" t="s">
        <v>832</v>
      </c>
      <c r="F2337" s="1">
        <v>1</v>
      </c>
      <c r="G2337" s="63" t="str">
        <f>VLOOKUP(D2337,[2]MINDANAO!$B:$C,2,0)</f>
        <v>TMX ALPHA FI</v>
      </c>
      <c r="H2337" s="67">
        <v>56358</v>
      </c>
      <c r="I2337" s="63" t="str">
        <f>VLOOKUP(L2337,'[3]NEW LEGEND 2026'!M:S,7,0)</f>
        <v>MUTI</v>
      </c>
      <c r="J2337" s="67" t="s">
        <v>5546</v>
      </c>
      <c r="K2337" s="67" t="s">
        <v>5547</v>
      </c>
      <c r="L2337" s="67" t="s">
        <v>473</v>
      </c>
      <c r="M2337" s="63" t="str">
        <f>VLOOKUP(D2337,'[3]NEW LEGEND 2026'!G:I,3,0)</f>
        <v>HONDA</v>
      </c>
      <c r="N2337" s="63" t="str">
        <f>VLOOKUP(D2337,'[3]NEW LEGEND 2026'!G:J,4,0)</f>
        <v>BLACK</v>
      </c>
      <c r="O2337" s="68" t="str">
        <f t="shared" si="217"/>
        <v>AUG</v>
      </c>
      <c r="P2337" s="68">
        <f t="shared" si="218"/>
        <v>15</v>
      </c>
      <c r="Q2337" s="68">
        <f t="shared" si="219"/>
        <v>2026</v>
      </c>
      <c r="R2337" s="69">
        <f t="shared" si="220"/>
        <v>-196.55396990740701</v>
      </c>
      <c r="S2337" s="69">
        <f t="shared" si="221"/>
        <v>-196.50390046297252</v>
      </c>
      <c r="T2337" s="70" t="str">
        <f t="shared" si="222"/>
        <v>1-30 DAYS</v>
      </c>
      <c r="U2337" s="70" t="str">
        <f t="shared" si="222"/>
        <v>1-30 DAYS</v>
      </c>
    </row>
    <row r="2338" spans="1:21">
      <c r="A2338" s="63" t="str">
        <f>VLOOKUP(L2338,[1]Sheet1!$N:$P,3,0)</f>
        <v>M2 SAMAL</v>
      </c>
      <c r="B2338" s="66">
        <v>46079.629016203697</v>
      </c>
      <c r="C2338" s="66">
        <v>46249.571516203701</v>
      </c>
      <c r="D2338" s="67" t="s">
        <v>1194</v>
      </c>
      <c r="E2338" s="67" t="s">
        <v>1195</v>
      </c>
      <c r="F2338" s="1">
        <v>1</v>
      </c>
      <c r="G2338" s="63" t="str">
        <f>VLOOKUP(D2338,[2]MINDANAO!$B:$C,2,0)</f>
        <v>ADV160</v>
      </c>
      <c r="H2338" s="67">
        <v>157558</v>
      </c>
      <c r="I2338" s="63" t="str">
        <f>VLOOKUP(L2338,'[3]NEW LEGEND 2026'!M:S,7,0)</f>
        <v>ULTIMATE</v>
      </c>
      <c r="J2338" s="67" t="s">
        <v>5548</v>
      </c>
      <c r="K2338" s="67" t="s">
        <v>5549</v>
      </c>
      <c r="L2338" s="67" t="s">
        <v>731</v>
      </c>
      <c r="M2338" s="63" t="str">
        <f>VLOOKUP(D2338,'[3]NEW LEGEND 2026'!G:I,3,0)</f>
        <v>HONDA</v>
      </c>
      <c r="N2338" s="63" t="str">
        <f>VLOOKUP(D2338,'[3]NEW LEGEND 2026'!G:J,4,0)</f>
        <v>RED/BLACK</v>
      </c>
      <c r="O2338" s="68" t="str">
        <f t="shared" si="217"/>
        <v>AUG</v>
      </c>
      <c r="P2338" s="68">
        <f t="shared" si="218"/>
        <v>15</v>
      </c>
      <c r="Q2338" s="68">
        <f t="shared" si="219"/>
        <v>2026</v>
      </c>
      <c r="R2338" s="69">
        <f t="shared" si="220"/>
        <v>-196.57151620370132</v>
      </c>
      <c r="S2338" s="69">
        <f t="shared" si="221"/>
        <v>-26.629016203696665</v>
      </c>
      <c r="T2338" s="70" t="str">
        <f t="shared" si="222"/>
        <v>1-30 DAYS</v>
      </c>
      <c r="U2338" s="70" t="str">
        <f t="shared" si="222"/>
        <v>1-30 DAYS</v>
      </c>
    </row>
    <row r="2339" spans="1:21">
      <c r="A2339" s="63" t="str">
        <f>VLOOKUP(L2339,[1]Sheet1!$N:$P,3,0)</f>
        <v>M2 TAGUM 3</v>
      </c>
      <c r="B2339" s="66">
        <v>46249.579502314817</v>
      </c>
      <c r="C2339" s="66">
        <v>46249.579502314817</v>
      </c>
      <c r="D2339" s="67" t="s">
        <v>2946</v>
      </c>
      <c r="E2339" s="67" t="s">
        <v>2947</v>
      </c>
      <c r="F2339" s="1">
        <v>1</v>
      </c>
      <c r="G2339" s="63" t="str">
        <f>VLOOKUP(D2339,[2]MINDANAO!$B:$C,2,0)</f>
        <v>BAJAJ RE 4S FI</v>
      </c>
      <c r="H2339" s="67">
        <v>187000</v>
      </c>
      <c r="I2339" s="63" t="str">
        <f>VLOOKUP(L2339,'[3]NEW LEGEND 2026'!M:S,7,0)</f>
        <v>ULTIMATE</v>
      </c>
      <c r="J2339" s="67" t="s">
        <v>5550</v>
      </c>
      <c r="K2339" s="67" t="s">
        <v>5551</v>
      </c>
      <c r="L2339" s="67" t="s">
        <v>744</v>
      </c>
      <c r="M2339" s="63" t="str">
        <f>VLOOKUP(D2339,'[3]NEW LEGEND 2026'!G:I,3,0)</f>
        <v>TRIMOTORS</v>
      </c>
      <c r="N2339" s="63" t="str">
        <f>VLOOKUP(D2339,'[3]NEW LEGEND 2026'!G:J,4,0)</f>
        <v>YELLOW</v>
      </c>
      <c r="O2339" s="68" t="str">
        <f t="shared" si="217"/>
        <v>AUG</v>
      </c>
      <c r="P2339" s="68">
        <f t="shared" si="218"/>
        <v>15</v>
      </c>
      <c r="Q2339" s="68">
        <f t="shared" si="219"/>
        <v>2026</v>
      </c>
      <c r="R2339" s="69">
        <f t="shared" si="220"/>
        <v>-196.57950231481664</v>
      </c>
      <c r="S2339" s="69">
        <f t="shared" si="221"/>
        <v>-196.57950231481664</v>
      </c>
      <c r="T2339" s="70" t="str">
        <f t="shared" si="222"/>
        <v>1-30 DAYS</v>
      </c>
      <c r="U2339" s="70" t="str">
        <f t="shared" si="222"/>
        <v>1-30 DAYS</v>
      </c>
    </row>
    <row r="2340" spans="1:21">
      <c r="A2340" s="63" t="str">
        <f>VLOOKUP(L2340,[1]Sheet1!$N:$P,3,0)</f>
        <v>M2 TAGUM 3</v>
      </c>
      <c r="B2340" s="66">
        <v>46249.579502314817</v>
      </c>
      <c r="C2340" s="66">
        <v>46249.579502314817</v>
      </c>
      <c r="D2340" s="67" t="s">
        <v>1038</v>
      </c>
      <c r="E2340" s="67" t="s">
        <v>1039</v>
      </c>
      <c r="F2340" s="1">
        <v>1</v>
      </c>
      <c r="G2340" s="63" t="str">
        <f>VLOOKUP(D2340,[2]MINDANAO!$B:$C,2,0)</f>
        <v>BAJAJ RE 4S FI</v>
      </c>
      <c r="H2340" s="67">
        <v>187000</v>
      </c>
      <c r="I2340" s="63" t="str">
        <f>VLOOKUP(L2340,'[3]NEW LEGEND 2026'!M:S,7,0)</f>
        <v>ULTIMATE</v>
      </c>
      <c r="J2340" s="67" t="s">
        <v>5552</v>
      </c>
      <c r="K2340" s="67" t="s">
        <v>5553</v>
      </c>
      <c r="L2340" s="67" t="s">
        <v>744</v>
      </c>
      <c r="M2340" s="63" t="str">
        <f>VLOOKUP(D2340,'[3]NEW LEGEND 2026'!G:I,3,0)</f>
        <v>TRIMOTORS</v>
      </c>
      <c r="N2340" s="63" t="str">
        <f>VLOOKUP(D2340,'[3]NEW LEGEND 2026'!G:J,4,0)</f>
        <v>GREEN</v>
      </c>
      <c r="O2340" s="68" t="str">
        <f t="shared" si="217"/>
        <v>AUG</v>
      </c>
      <c r="P2340" s="68">
        <f t="shared" si="218"/>
        <v>15</v>
      </c>
      <c r="Q2340" s="68">
        <f t="shared" si="219"/>
        <v>2026</v>
      </c>
      <c r="R2340" s="69">
        <f t="shared" si="220"/>
        <v>-196.57950231481664</v>
      </c>
      <c r="S2340" s="69">
        <f t="shared" si="221"/>
        <v>-196.57950231481664</v>
      </c>
      <c r="T2340" s="70" t="str">
        <f t="shared" si="222"/>
        <v>1-30 DAYS</v>
      </c>
      <c r="U2340" s="70" t="str">
        <f t="shared" si="222"/>
        <v>1-30 DAYS</v>
      </c>
    </row>
    <row r="2341" spans="1:21">
      <c r="A2341" s="63" t="str">
        <f>VLOOKUP(L2341,[1]Sheet1!$N:$P,3,0)</f>
        <v>GREATWALL</v>
      </c>
      <c r="B2341" s="66">
        <v>46249.579710648148</v>
      </c>
      <c r="C2341" s="66">
        <v>46249.579699074071</v>
      </c>
      <c r="D2341" s="67" t="s">
        <v>553</v>
      </c>
      <c r="E2341" s="67" t="s">
        <v>554</v>
      </c>
      <c r="F2341" s="1">
        <v>1</v>
      </c>
      <c r="G2341" s="63" t="str">
        <f>VLOOKUP(D2341,[2]MINDANAO!$B:$C,2,0)</f>
        <v>TMX ALPHA FI</v>
      </c>
      <c r="H2341" s="67">
        <v>56356</v>
      </c>
      <c r="I2341" s="63" t="str">
        <f>VLOOKUP(L2341,'[3]NEW LEGEND 2026'!M:S,7,0)</f>
        <v>HONDA</v>
      </c>
      <c r="J2341" s="67" t="s">
        <v>5554</v>
      </c>
      <c r="K2341" s="67" t="s">
        <v>5555</v>
      </c>
      <c r="L2341" s="67" t="s">
        <v>1231</v>
      </c>
      <c r="M2341" s="63" t="str">
        <f>VLOOKUP(D2341,'[3]NEW LEGEND 2026'!G:I,3,0)</f>
        <v>HONDA</v>
      </c>
      <c r="N2341" s="63" t="str">
        <f>VLOOKUP(D2341,'[3]NEW LEGEND 2026'!G:J,4,0)</f>
        <v>SILVER</v>
      </c>
      <c r="O2341" s="68" t="str">
        <f t="shared" si="217"/>
        <v>AUG</v>
      </c>
      <c r="P2341" s="68">
        <f t="shared" si="218"/>
        <v>15</v>
      </c>
      <c r="Q2341" s="68">
        <f t="shared" si="219"/>
        <v>2026</v>
      </c>
      <c r="R2341" s="69">
        <f t="shared" si="220"/>
        <v>-196.57969907407096</v>
      </c>
      <c r="S2341" s="69">
        <f t="shared" si="221"/>
        <v>-196.57971064814774</v>
      </c>
      <c r="T2341" s="70" t="str">
        <f t="shared" si="222"/>
        <v>1-30 DAYS</v>
      </c>
      <c r="U2341" s="70" t="str">
        <f t="shared" si="222"/>
        <v>1-30 DAYS</v>
      </c>
    </row>
    <row r="2342" spans="1:21">
      <c r="A2342" s="63" t="str">
        <f>VLOOKUP(L2342,[1]Sheet1!$N:$P,3,0)</f>
        <v>GREATWALL</v>
      </c>
      <c r="B2342" s="66">
        <v>46249.599421296298</v>
      </c>
      <c r="C2342" s="66">
        <v>46249.599398148152</v>
      </c>
      <c r="D2342" s="67" t="s">
        <v>3166</v>
      </c>
      <c r="E2342" s="67" t="s">
        <v>3167</v>
      </c>
      <c r="F2342" s="1">
        <v>1</v>
      </c>
      <c r="G2342" s="63" t="str">
        <f>VLOOKUP(D2342,[2]MINDANAO!$B:$C,2,0)</f>
        <v>CLICK125 FI</v>
      </c>
      <c r="H2342" s="67">
        <v>81070</v>
      </c>
      <c r="I2342" s="63" t="str">
        <f>VLOOKUP(L2342,'[3]NEW LEGEND 2026'!M:S,7,0)</f>
        <v>HONDA</v>
      </c>
      <c r="J2342" s="67" t="s">
        <v>5556</v>
      </c>
      <c r="K2342" s="67" t="s">
        <v>5557</v>
      </c>
      <c r="L2342" s="67" t="s">
        <v>1231</v>
      </c>
      <c r="M2342" s="63" t="str">
        <f>VLOOKUP(D2342,'[3]NEW LEGEND 2026'!G:I,3,0)</f>
        <v>HONDA</v>
      </c>
      <c r="N2342" s="63" t="str">
        <f>VLOOKUP(D2342,'[3]NEW LEGEND 2026'!G:J,4,0)</f>
        <v>GRAY/BLACK</v>
      </c>
      <c r="O2342" s="68" t="str">
        <f t="shared" si="217"/>
        <v>AUG</v>
      </c>
      <c r="P2342" s="68">
        <f t="shared" si="218"/>
        <v>15</v>
      </c>
      <c r="Q2342" s="68">
        <f t="shared" si="219"/>
        <v>2026</v>
      </c>
      <c r="R2342" s="69">
        <f t="shared" si="220"/>
        <v>-196.59939814815152</v>
      </c>
      <c r="S2342" s="69">
        <f t="shared" si="221"/>
        <v>-196.59942129629781</v>
      </c>
      <c r="T2342" s="70" t="str">
        <f t="shared" si="222"/>
        <v>1-30 DAYS</v>
      </c>
      <c r="U2342" s="70" t="str">
        <f t="shared" si="222"/>
        <v>1-30 DAYS</v>
      </c>
    </row>
    <row r="2343" spans="1:21">
      <c r="A2343" s="63" t="str">
        <f>VLOOKUP(L2343,[1]Sheet1!$N:$P,3,0)</f>
        <v>GREATWALL</v>
      </c>
      <c r="B2343" s="66">
        <v>46249.599421296298</v>
      </c>
      <c r="C2343" s="66">
        <v>46249.599398148152</v>
      </c>
      <c r="D2343" s="67" t="s">
        <v>3166</v>
      </c>
      <c r="E2343" s="67" t="s">
        <v>3167</v>
      </c>
      <c r="F2343" s="1">
        <v>1</v>
      </c>
      <c r="G2343" s="63" t="str">
        <f>VLOOKUP(D2343,[2]MINDANAO!$B:$C,2,0)</f>
        <v>CLICK125 FI</v>
      </c>
      <c r="H2343" s="67">
        <v>81070</v>
      </c>
      <c r="I2343" s="63" t="str">
        <f>VLOOKUP(L2343,'[3]NEW LEGEND 2026'!M:S,7,0)</f>
        <v>HONDA</v>
      </c>
      <c r="J2343" s="67" t="s">
        <v>5558</v>
      </c>
      <c r="K2343" s="67" t="s">
        <v>5559</v>
      </c>
      <c r="L2343" s="67" t="s">
        <v>1231</v>
      </c>
      <c r="M2343" s="63" t="str">
        <f>VLOOKUP(D2343,'[3]NEW LEGEND 2026'!G:I,3,0)</f>
        <v>HONDA</v>
      </c>
      <c r="N2343" s="63" t="str">
        <f>VLOOKUP(D2343,'[3]NEW LEGEND 2026'!G:J,4,0)</f>
        <v>GRAY/BLACK</v>
      </c>
      <c r="O2343" s="68" t="str">
        <f t="shared" si="217"/>
        <v>AUG</v>
      </c>
      <c r="P2343" s="68">
        <f t="shared" si="218"/>
        <v>15</v>
      </c>
      <c r="Q2343" s="68">
        <f t="shared" si="219"/>
        <v>2026</v>
      </c>
      <c r="R2343" s="69">
        <f t="shared" si="220"/>
        <v>-196.59939814815152</v>
      </c>
      <c r="S2343" s="69">
        <f t="shared" si="221"/>
        <v>-196.59942129629781</v>
      </c>
      <c r="T2343" s="70" t="str">
        <f t="shared" si="222"/>
        <v>1-30 DAYS</v>
      </c>
      <c r="U2343" s="70" t="str">
        <f t="shared" si="222"/>
        <v>1-30 DAYS</v>
      </c>
    </row>
    <row r="2344" spans="1:21">
      <c r="A2344" s="63" t="str">
        <f>VLOOKUP(L2344,[1]Sheet1!$N:$P,3,0)</f>
        <v>GREATWALL</v>
      </c>
      <c r="B2344" s="66">
        <v>46249.599421296298</v>
      </c>
      <c r="C2344" s="66">
        <v>46249.599398148152</v>
      </c>
      <c r="D2344" s="67" t="s">
        <v>3166</v>
      </c>
      <c r="E2344" s="67" t="s">
        <v>3167</v>
      </c>
      <c r="F2344" s="1">
        <v>1</v>
      </c>
      <c r="G2344" s="63" t="str">
        <f>VLOOKUP(D2344,[2]MINDANAO!$B:$C,2,0)</f>
        <v>CLICK125 FI</v>
      </c>
      <c r="H2344" s="67">
        <v>81070</v>
      </c>
      <c r="I2344" s="63" t="str">
        <f>VLOOKUP(L2344,'[3]NEW LEGEND 2026'!M:S,7,0)</f>
        <v>HONDA</v>
      </c>
      <c r="J2344" s="67" t="s">
        <v>5560</v>
      </c>
      <c r="K2344" s="67" t="s">
        <v>5561</v>
      </c>
      <c r="L2344" s="67" t="s">
        <v>1231</v>
      </c>
      <c r="M2344" s="63" t="str">
        <f>VLOOKUP(D2344,'[3]NEW LEGEND 2026'!G:I,3,0)</f>
        <v>HONDA</v>
      </c>
      <c r="N2344" s="63" t="str">
        <f>VLOOKUP(D2344,'[3]NEW LEGEND 2026'!G:J,4,0)</f>
        <v>GRAY/BLACK</v>
      </c>
      <c r="O2344" s="68" t="str">
        <f t="shared" si="217"/>
        <v>AUG</v>
      </c>
      <c r="P2344" s="68">
        <f t="shared" si="218"/>
        <v>15</v>
      </c>
      <c r="Q2344" s="68">
        <f t="shared" si="219"/>
        <v>2026</v>
      </c>
      <c r="R2344" s="69">
        <f t="shared" si="220"/>
        <v>-196.59939814815152</v>
      </c>
      <c r="S2344" s="69">
        <f t="shared" si="221"/>
        <v>-196.59942129629781</v>
      </c>
      <c r="T2344" s="70" t="str">
        <f t="shared" si="222"/>
        <v>1-30 DAYS</v>
      </c>
      <c r="U2344" s="70" t="str">
        <f t="shared" si="222"/>
        <v>1-30 DAYS</v>
      </c>
    </row>
    <row r="2345" spans="1:21">
      <c r="A2345" s="63" t="str">
        <f>VLOOKUP(L2345,[1]Sheet1!$N:$P,3,0)</f>
        <v>M2 CABANTIAN</v>
      </c>
      <c r="B2345" s="66">
        <v>46248.649351851847</v>
      </c>
      <c r="C2345" s="66">
        <v>46249.605740740742</v>
      </c>
      <c r="D2345" s="67" t="s">
        <v>2456</v>
      </c>
      <c r="E2345" s="67" t="s">
        <v>2457</v>
      </c>
      <c r="F2345" s="1">
        <v>1</v>
      </c>
      <c r="G2345" s="63" t="str">
        <f>VLOOKUP(D2345,[2]MINDANAO!$B:$C,2,0)</f>
        <v>CLICK125 FI</v>
      </c>
      <c r="H2345" s="67">
        <v>81070</v>
      </c>
      <c r="I2345" s="63" t="str">
        <f>VLOOKUP(L2345,'[3]NEW LEGEND 2026'!M:S,7,0)</f>
        <v>ULTIMATE</v>
      </c>
      <c r="J2345" s="67" t="s">
        <v>5562</v>
      </c>
      <c r="K2345" s="67" t="s">
        <v>5563</v>
      </c>
      <c r="L2345" s="67" t="s">
        <v>707</v>
      </c>
      <c r="M2345" s="63" t="str">
        <f>VLOOKUP(D2345,'[3]NEW LEGEND 2026'!G:I,3,0)</f>
        <v>HONDA</v>
      </c>
      <c r="N2345" s="63" t="str">
        <f>VLOOKUP(D2345,'[3]NEW LEGEND 2026'!G:J,4,0)</f>
        <v>BLACK</v>
      </c>
      <c r="O2345" s="68" t="str">
        <f t="shared" si="217"/>
        <v>AUG</v>
      </c>
      <c r="P2345" s="68">
        <f t="shared" si="218"/>
        <v>15</v>
      </c>
      <c r="Q2345" s="68">
        <f t="shared" si="219"/>
        <v>2026</v>
      </c>
      <c r="R2345" s="69">
        <f t="shared" si="220"/>
        <v>-196.60574074074248</v>
      </c>
      <c r="S2345" s="69">
        <f t="shared" si="221"/>
        <v>-195.64935185184731</v>
      </c>
      <c r="T2345" s="70" t="str">
        <f t="shared" si="222"/>
        <v>1-30 DAYS</v>
      </c>
      <c r="U2345" s="70" t="str">
        <f t="shared" si="222"/>
        <v>1-30 DAYS</v>
      </c>
    </row>
    <row r="2346" spans="1:21">
      <c r="A2346" s="63" t="str">
        <f>VLOOKUP(L2346,[1]Sheet1!$N:$P,3,0)</f>
        <v>M2 CABANTIAN</v>
      </c>
      <c r="B2346" s="66">
        <v>46248.65425925926</v>
      </c>
      <c r="C2346" s="66">
        <v>46249.605740740742</v>
      </c>
      <c r="D2346" s="67" t="s">
        <v>2329</v>
      </c>
      <c r="E2346" s="67" t="s">
        <v>2330</v>
      </c>
      <c r="F2346" s="1">
        <v>1</v>
      </c>
      <c r="G2346" s="63" t="str">
        <f>VLOOKUP(D2346,[2]MINDANAO!$B:$C,2,0)</f>
        <v>CRF150</v>
      </c>
      <c r="H2346" s="67">
        <v>141790</v>
      </c>
      <c r="I2346" s="63" t="str">
        <f>VLOOKUP(L2346,'[3]NEW LEGEND 2026'!M:S,7,0)</f>
        <v>ULTIMATE</v>
      </c>
      <c r="J2346" s="67" t="s">
        <v>5564</v>
      </c>
      <c r="K2346" s="67" t="s">
        <v>5565</v>
      </c>
      <c r="L2346" s="67" t="s">
        <v>707</v>
      </c>
      <c r="M2346" s="63" t="str">
        <f>VLOOKUP(D2346,'[3]NEW LEGEND 2026'!G:I,3,0)</f>
        <v>HONDA</v>
      </c>
      <c r="N2346" s="63" t="str">
        <f>VLOOKUP(D2346,'[3]NEW LEGEND 2026'!G:J,4,0)</f>
        <v>BLACK</v>
      </c>
      <c r="O2346" s="68" t="str">
        <f t="shared" si="217"/>
        <v>AUG</v>
      </c>
      <c r="P2346" s="68">
        <f t="shared" si="218"/>
        <v>15</v>
      </c>
      <c r="Q2346" s="68">
        <f t="shared" si="219"/>
        <v>2026</v>
      </c>
      <c r="R2346" s="69">
        <f t="shared" si="220"/>
        <v>-196.60574074074248</v>
      </c>
      <c r="S2346" s="69">
        <f t="shared" si="221"/>
        <v>-195.65425925925956</v>
      </c>
      <c r="T2346" s="70" t="str">
        <f t="shared" si="222"/>
        <v>1-30 DAYS</v>
      </c>
      <c r="U2346" s="70" t="str">
        <f t="shared" si="222"/>
        <v>1-30 DAYS</v>
      </c>
    </row>
    <row r="2347" spans="1:21">
      <c r="A2347" s="63" t="str">
        <f>VLOOKUP(L2347,[1]Sheet1!$N:$P,3,0)</f>
        <v>M2 CABANTIAN</v>
      </c>
      <c r="B2347" s="66">
        <v>46248.65425925926</v>
      </c>
      <c r="C2347" s="66">
        <v>46249.605740740742</v>
      </c>
      <c r="D2347" s="67" t="s">
        <v>3512</v>
      </c>
      <c r="E2347" s="67" t="s">
        <v>3513</v>
      </c>
      <c r="F2347" s="1">
        <v>1</v>
      </c>
      <c r="G2347" s="63" t="str">
        <f>VLOOKUP(D2347,[2]MINDANAO!$B:$C,2,0)</f>
        <v>CRF150</v>
      </c>
      <c r="H2347" s="67">
        <v>124883.93</v>
      </c>
      <c r="I2347" s="63" t="str">
        <f>VLOOKUP(L2347,'[3]NEW LEGEND 2026'!M:S,7,0)</f>
        <v>ULTIMATE</v>
      </c>
      <c r="J2347" s="67" t="s">
        <v>5566</v>
      </c>
      <c r="K2347" s="67" t="s">
        <v>5567</v>
      </c>
      <c r="L2347" s="67" t="s">
        <v>707</v>
      </c>
      <c r="M2347" s="63" t="str">
        <f>VLOOKUP(D2347,'[3]NEW LEGEND 2026'!G:I,3,0)</f>
        <v>HONDA</v>
      </c>
      <c r="N2347" s="63" t="str">
        <f>VLOOKUP(D2347,'[3]NEW LEGEND 2026'!G:J,4,0)</f>
        <v>RED</v>
      </c>
      <c r="O2347" s="68" t="str">
        <f t="shared" si="217"/>
        <v>AUG</v>
      </c>
      <c r="P2347" s="68">
        <f t="shared" si="218"/>
        <v>15</v>
      </c>
      <c r="Q2347" s="68">
        <f t="shared" si="219"/>
        <v>2026</v>
      </c>
      <c r="R2347" s="69">
        <f t="shared" si="220"/>
        <v>-196.60574074074248</v>
      </c>
      <c r="S2347" s="69">
        <f t="shared" si="221"/>
        <v>-195.65425925925956</v>
      </c>
      <c r="T2347" s="70" t="str">
        <f t="shared" si="222"/>
        <v>1-30 DAYS</v>
      </c>
      <c r="U2347" s="70" t="str">
        <f t="shared" si="222"/>
        <v>1-30 DAYS</v>
      </c>
    </row>
    <row r="2348" spans="1:21">
      <c r="A2348" s="63" t="str">
        <f>VLOOKUP(L2348,[1]Sheet1!$N:$P,3,0)</f>
        <v>M2 CABANTIAN</v>
      </c>
      <c r="B2348" s="66">
        <v>46248.658831018518</v>
      </c>
      <c r="C2348" s="66">
        <v>46249.605740740742</v>
      </c>
      <c r="D2348" s="67" t="s">
        <v>907</v>
      </c>
      <c r="E2348" s="67" t="s">
        <v>908</v>
      </c>
      <c r="F2348" s="1">
        <v>1</v>
      </c>
      <c r="G2348" s="63" t="str">
        <f>VLOOKUP(D2348,[2]MINDANAO!$B:$C,2,0)</f>
        <v>CT125</v>
      </c>
      <c r="H2348" s="67">
        <v>59246</v>
      </c>
      <c r="I2348" s="63" t="str">
        <f>VLOOKUP(L2348,'[3]NEW LEGEND 2026'!M:S,7,0)</f>
        <v>ULTIMATE</v>
      </c>
      <c r="J2348" s="67" t="s">
        <v>5568</v>
      </c>
      <c r="K2348" s="67" t="s">
        <v>5569</v>
      </c>
      <c r="L2348" s="67" t="s">
        <v>707</v>
      </c>
      <c r="M2348" s="63" t="str">
        <f>VLOOKUP(D2348,'[3]NEW LEGEND 2026'!G:I,3,0)</f>
        <v>KAWASAKI</v>
      </c>
      <c r="N2348" s="63" t="str">
        <f>VLOOKUP(D2348,'[3]NEW LEGEND 2026'!G:J,4,0)</f>
        <v>BLACK/GRAY</v>
      </c>
      <c r="O2348" s="68" t="str">
        <f t="shared" si="217"/>
        <v>AUG</v>
      </c>
      <c r="P2348" s="68">
        <f t="shared" si="218"/>
        <v>15</v>
      </c>
      <c r="Q2348" s="68">
        <f t="shared" si="219"/>
        <v>2026</v>
      </c>
      <c r="R2348" s="69">
        <f t="shared" si="220"/>
        <v>-196.60574074074248</v>
      </c>
      <c r="S2348" s="69">
        <f t="shared" si="221"/>
        <v>-195.65883101851796</v>
      </c>
      <c r="T2348" s="70" t="str">
        <f t="shared" si="222"/>
        <v>1-30 DAYS</v>
      </c>
      <c r="U2348" s="70" t="str">
        <f t="shared" si="222"/>
        <v>1-30 DAYS</v>
      </c>
    </row>
    <row r="2349" spans="1:21">
      <c r="A2349" s="63" t="str">
        <f>VLOOKUP(L2349,[1]Sheet1!$N:$P,3,0)</f>
        <v>M2 CABANTIAN</v>
      </c>
      <c r="B2349" s="66">
        <v>46248.658831018518</v>
      </c>
      <c r="C2349" s="66">
        <v>46249.605740740742</v>
      </c>
      <c r="D2349" s="67" t="s">
        <v>907</v>
      </c>
      <c r="E2349" s="67" t="s">
        <v>908</v>
      </c>
      <c r="F2349" s="1">
        <v>1</v>
      </c>
      <c r="G2349" s="63" t="str">
        <f>VLOOKUP(D2349,[2]MINDANAO!$B:$C,2,0)</f>
        <v>CT125</v>
      </c>
      <c r="H2349" s="67">
        <v>59246</v>
      </c>
      <c r="I2349" s="63" t="str">
        <f>VLOOKUP(L2349,'[3]NEW LEGEND 2026'!M:S,7,0)</f>
        <v>ULTIMATE</v>
      </c>
      <c r="J2349" s="67" t="s">
        <v>5570</v>
      </c>
      <c r="K2349" s="67" t="s">
        <v>5571</v>
      </c>
      <c r="L2349" s="67" t="s">
        <v>707</v>
      </c>
      <c r="M2349" s="63" t="str">
        <f>VLOOKUP(D2349,'[3]NEW LEGEND 2026'!G:I,3,0)</f>
        <v>KAWASAKI</v>
      </c>
      <c r="N2349" s="63" t="str">
        <f>VLOOKUP(D2349,'[3]NEW LEGEND 2026'!G:J,4,0)</f>
        <v>BLACK/GRAY</v>
      </c>
      <c r="O2349" s="68" t="str">
        <f t="shared" si="217"/>
        <v>AUG</v>
      </c>
      <c r="P2349" s="68">
        <f t="shared" si="218"/>
        <v>15</v>
      </c>
      <c r="Q2349" s="68">
        <f t="shared" si="219"/>
        <v>2026</v>
      </c>
      <c r="R2349" s="69">
        <f t="shared" si="220"/>
        <v>-196.60574074074248</v>
      </c>
      <c r="S2349" s="69">
        <f t="shared" si="221"/>
        <v>-195.65883101851796</v>
      </c>
      <c r="T2349" s="70" t="str">
        <f t="shared" si="222"/>
        <v>1-30 DAYS</v>
      </c>
      <c r="U2349" s="70" t="str">
        <f t="shared" si="222"/>
        <v>1-30 DAYS</v>
      </c>
    </row>
    <row r="2350" spans="1:21">
      <c r="A2350" s="63" t="str">
        <f>VLOOKUP(L2350,[1]Sheet1!$N:$P,3,0)</f>
        <v>M2 CABANTIAN</v>
      </c>
      <c r="B2350" s="66">
        <v>46248.658831018518</v>
      </c>
      <c r="C2350" s="66">
        <v>46249.605740740742</v>
      </c>
      <c r="D2350" s="67" t="s">
        <v>907</v>
      </c>
      <c r="E2350" s="67" t="s">
        <v>908</v>
      </c>
      <c r="F2350" s="1">
        <v>1</v>
      </c>
      <c r="G2350" s="63" t="str">
        <f>VLOOKUP(D2350,[2]MINDANAO!$B:$C,2,0)</f>
        <v>CT125</v>
      </c>
      <c r="H2350" s="67">
        <v>59246</v>
      </c>
      <c r="I2350" s="63" t="str">
        <f>VLOOKUP(L2350,'[3]NEW LEGEND 2026'!M:S,7,0)</f>
        <v>ULTIMATE</v>
      </c>
      <c r="J2350" s="67" t="s">
        <v>5572</v>
      </c>
      <c r="K2350" s="67" t="s">
        <v>5573</v>
      </c>
      <c r="L2350" s="67" t="s">
        <v>707</v>
      </c>
      <c r="M2350" s="63" t="str">
        <f>VLOOKUP(D2350,'[3]NEW LEGEND 2026'!G:I,3,0)</f>
        <v>KAWASAKI</v>
      </c>
      <c r="N2350" s="63" t="str">
        <f>VLOOKUP(D2350,'[3]NEW LEGEND 2026'!G:J,4,0)</f>
        <v>BLACK/GRAY</v>
      </c>
      <c r="O2350" s="68" t="str">
        <f t="shared" si="217"/>
        <v>AUG</v>
      </c>
      <c r="P2350" s="68">
        <f t="shared" si="218"/>
        <v>15</v>
      </c>
      <c r="Q2350" s="68">
        <f t="shared" si="219"/>
        <v>2026</v>
      </c>
      <c r="R2350" s="69">
        <f t="shared" si="220"/>
        <v>-196.60574074074248</v>
      </c>
      <c r="S2350" s="69">
        <f t="shared" si="221"/>
        <v>-195.65883101851796</v>
      </c>
      <c r="T2350" s="70" t="str">
        <f t="shared" si="222"/>
        <v>1-30 DAYS</v>
      </c>
      <c r="U2350" s="70" t="str">
        <f t="shared" si="222"/>
        <v>1-30 DAYS</v>
      </c>
    </row>
    <row r="2351" spans="1:21">
      <c r="A2351" s="63" t="str">
        <f>VLOOKUP(L2351,[1]Sheet1!$N:$P,3,0)</f>
        <v>M2 CABANTIAN</v>
      </c>
      <c r="B2351" s="66">
        <v>46248.658831018518</v>
      </c>
      <c r="C2351" s="66">
        <v>46249.605740740742</v>
      </c>
      <c r="D2351" s="67" t="s">
        <v>907</v>
      </c>
      <c r="E2351" s="67" t="s">
        <v>908</v>
      </c>
      <c r="F2351" s="1">
        <v>1</v>
      </c>
      <c r="G2351" s="63" t="str">
        <f>VLOOKUP(D2351,[2]MINDANAO!$B:$C,2,0)</f>
        <v>CT125</v>
      </c>
      <c r="H2351" s="67">
        <v>59246</v>
      </c>
      <c r="I2351" s="63" t="str">
        <f>VLOOKUP(L2351,'[3]NEW LEGEND 2026'!M:S,7,0)</f>
        <v>ULTIMATE</v>
      </c>
      <c r="J2351" s="67" t="s">
        <v>5574</v>
      </c>
      <c r="K2351" s="67" t="s">
        <v>5575</v>
      </c>
      <c r="L2351" s="67" t="s">
        <v>707</v>
      </c>
      <c r="M2351" s="63" t="str">
        <f>VLOOKUP(D2351,'[3]NEW LEGEND 2026'!G:I,3,0)</f>
        <v>KAWASAKI</v>
      </c>
      <c r="N2351" s="63" t="str">
        <f>VLOOKUP(D2351,'[3]NEW LEGEND 2026'!G:J,4,0)</f>
        <v>BLACK/GRAY</v>
      </c>
      <c r="O2351" s="68" t="str">
        <f t="shared" si="217"/>
        <v>AUG</v>
      </c>
      <c r="P2351" s="68">
        <f t="shared" si="218"/>
        <v>15</v>
      </c>
      <c r="Q2351" s="68">
        <f t="shared" si="219"/>
        <v>2026</v>
      </c>
      <c r="R2351" s="69">
        <f t="shared" si="220"/>
        <v>-196.60574074074248</v>
      </c>
      <c r="S2351" s="69">
        <f t="shared" si="221"/>
        <v>-195.65883101851796</v>
      </c>
      <c r="T2351" s="70" t="str">
        <f t="shared" si="222"/>
        <v>1-30 DAYS</v>
      </c>
      <c r="U2351" s="70" t="str">
        <f t="shared" si="222"/>
        <v>1-30 DAYS</v>
      </c>
    </row>
    <row r="2352" spans="1:21">
      <c r="A2352" s="63" t="str">
        <f>VLOOKUP(L2352,[1]Sheet1!$N:$P,3,0)</f>
        <v>M2 CABANTIAN</v>
      </c>
      <c r="B2352" s="66">
        <v>46248.658831018518</v>
      </c>
      <c r="C2352" s="66">
        <v>46249.605740740742</v>
      </c>
      <c r="D2352" s="67" t="s">
        <v>907</v>
      </c>
      <c r="E2352" s="67" t="s">
        <v>908</v>
      </c>
      <c r="F2352" s="1">
        <v>1</v>
      </c>
      <c r="G2352" s="63" t="str">
        <f>VLOOKUP(D2352,[2]MINDANAO!$B:$C,2,0)</f>
        <v>CT125</v>
      </c>
      <c r="H2352" s="67">
        <v>59246</v>
      </c>
      <c r="I2352" s="63" t="str">
        <f>VLOOKUP(L2352,'[3]NEW LEGEND 2026'!M:S,7,0)</f>
        <v>ULTIMATE</v>
      </c>
      <c r="J2352" s="67" t="s">
        <v>5576</v>
      </c>
      <c r="K2352" s="67" t="s">
        <v>5577</v>
      </c>
      <c r="L2352" s="67" t="s">
        <v>707</v>
      </c>
      <c r="M2352" s="63" t="str">
        <f>VLOOKUP(D2352,'[3]NEW LEGEND 2026'!G:I,3,0)</f>
        <v>KAWASAKI</v>
      </c>
      <c r="N2352" s="63" t="str">
        <f>VLOOKUP(D2352,'[3]NEW LEGEND 2026'!G:J,4,0)</f>
        <v>BLACK/GRAY</v>
      </c>
      <c r="O2352" s="68" t="str">
        <f t="shared" si="217"/>
        <v>AUG</v>
      </c>
      <c r="P2352" s="68">
        <f t="shared" si="218"/>
        <v>15</v>
      </c>
      <c r="Q2352" s="68">
        <f t="shared" si="219"/>
        <v>2026</v>
      </c>
      <c r="R2352" s="69">
        <f t="shared" si="220"/>
        <v>-196.60574074074248</v>
      </c>
      <c r="S2352" s="69">
        <f t="shared" si="221"/>
        <v>-195.65883101851796</v>
      </c>
      <c r="T2352" s="70" t="str">
        <f t="shared" si="222"/>
        <v>1-30 DAYS</v>
      </c>
      <c r="U2352" s="70" t="str">
        <f t="shared" si="222"/>
        <v>1-30 DAYS</v>
      </c>
    </row>
    <row r="2353" spans="1:21">
      <c r="A2353" s="63" t="str">
        <f>VLOOKUP(L2353,[1]Sheet1!$N:$P,3,0)</f>
        <v>M2 CABANTIAN</v>
      </c>
      <c r="B2353" s="66">
        <v>46248.65425925926</v>
      </c>
      <c r="C2353" s="66">
        <v>46249.605740740742</v>
      </c>
      <c r="D2353" s="67" t="s">
        <v>893</v>
      </c>
      <c r="E2353" s="67" t="s">
        <v>894</v>
      </c>
      <c r="F2353" s="1">
        <v>1</v>
      </c>
      <c r="G2353" s="63" t="str">
        <f>VLOOKUP(D2353,[2]MINDANAO!$B:$C,2,0)</f>
        <v>XRM DUAL SPORTS FI(DS)</v>
      </c>
      <c r="H2353" s="67">
        <v>70158</v>
      </c>
      <c r="I2353" s="63" t="str">
        <f>VLOOKUP(L2353,'[3]NEW LEGEND 2026'!M:S,7,0)</f>
        <v>ULTIMATE</v>
      </c>
      <c r="J2353" s="67" t="s">
        <v>5578</v>
      </c>
      <c r="K2353" s="67" t="s">
        <v>5579</v>
      </c>
      <c r="L2353" s="67" t="s">
        <v>707</v>
      </c>
      <c r="M2353" s="63" t="str">
        <f>VLOOKUP(D2353,'[3]NEW LEGEND 2026'!G:I,3,0)</f>
        <v>HONDA</v>
      </c>
      <c r="N2353" s="63" t="str">
        <f>VLOOKUP(D2353,'[3]NEW LEGEND 2026'!G:J,4,0)</f>
        <v>RED/BLACK</v>
      </c>
      <c r="O2353" s="68" t="str">
        <f t="shared" si="217"/>
        <v>AUG</v>
      </c>
      <c r="P2353" s="68">
        <f t="shared" si="218"/>
        <v>15</v>
      </c>
      <c r="Q2353" s="68">
        <f t="shared" si="219"/>
        <v>2026</v>
      </c>
      <c r="R2353" s="69">
        <f t="shared" si="220"/>
        <v>-196.60574074074248</v>
      </c>
      <c r="S2353" s="69">
        <f t="shared" si="221"/>
        <v>-195.65425925925956</v>
      </c>
      <c r="T2353" s="70" t="str">
        <f t="shared" si="222"/>
        <v>1-30 DAYS</v>
      </c>
      <c r="U2353" s="70" t="str">
        <f t="shared" si="222"/>
        <v>1-30 DAYS</v>
      </c>
    </row>
    <row r="2354" spans="1:21">
      <c r="A2354" s="63" t="str">
        <f>VLOOKUP(L2354,[1]Sheet1!$N:$P,3,0)</f>
        <v>M2 CABANTIAN</v>
      </c>
      <c r="B2354" s="66">
        <v>46248.65425925926</v>
      </c>
      <c r="C2354" s="66">
        <v>46249.605740740742</v>
      </c>
      <c r="D2354" s="67" t="s">
        <v>893</v>
      </c>
      <c r="E2354" s="67" t="s">
        <v>894</v>
      </c>
      <c r="F2354" s="1">
        <v>1</v>
      </c>
      <c r="G2354" s="63" t="str">
        <f>VLOOKUP(D2354,[2]MINDANAO!$B:$C,2,0)</f>
        <v>XRM DUAL SPORTS FI(DS)</v>
      </c>
      <c r="H2354" s="67">
        <v>70158</v>
      </c>
      <c r="I2354" s="63" t="str">
        <f>VLOOKUP(L2354,'[3]NEW LEGEND 2026'!M:S,7,0)</f>
        <v>ULTIMATE</v>
      </c>
      <c r="J2354" s="67" t="s">
        <v>5580</v>
      </c>
      <c r="K2354" s="67" t="s">
        <v>5581</v>
      </c>
      <c r="L2354" s="67" t="s">
        <v>707</v>
      </c>
      <c r="M2354" s="63" t="str">
        <f>VLOOKUP(D2354,'[3]NEW LEGEND 2026'!G:I,3,0)</f>
        <v>HONDA</v>
      </c>
      <c r="N2354" s="63" t="str">
        <f>VLOOKUP(D2354,'[3]NEW LEGEND 2026'!G:J,4,0)</f>
        <v>RED/BLACK</v>
      </c>
      <c r="O2354" s="68" t="str">
        <f t="shared" si="217"/>
        <v>AUG</v>
      </c>
      <c r="P2354" s="68">
        <f t="shared" si="218"/>
        <v>15</v>
      </c>
      <c r="Q2354" s="68">
        <f t="shared" si="219"/>
        <v>2026</v>
      </c>
      <c r="R2354" s="69">
        <f t="shared" si="220"/>
        <v>-196.60574074074248</v>
      </c>
      <c r="S2354" s="69">
        <f t="shared" si="221"/>
        <v>-195.65425925925956</v>
      </c>
      <c r="T2354" s="70" t="str">
        <f t="shared" si="222"/>
        <v>1-30 DAYS</v>
      </c>
      <c r="U2354" s="70" t="str">
        <f t="shared" si="222"/>
        <v>1-30 DAYS</v>
      </c>
    </row>
    <row r="2355" spans="1:21">
      <c r="A2355" s="63" t="str">
        <f>VLOOKUP(L2355,[1]Sheet1!$N:$P,3,0)</f>
        <v>M2 CABANTIAN</v>
      </c>
      <c r="B2355" s="66">
        <v>46248.65425925926</v>
      </c>
      <c r="C2355" s="66">
        <v>46249.605740740742</v>
      </c>
      <c r="D2355" s="67" t="s">
        <v>893</v>
      </c>
      <c r="E2355" s="67" t="s">
        <v>894</v>
      </c>
      <c r="F2355" s="1">
        <v>1</v>
      </c>
      <c r="G2355" s="63" t="str">
        <f>VLOOKUP(D2355,[2]MINDANAO!$B:$C,2,0)</f>
        <v>XRM DUAL SPORTS FI(DS)</v>
      </c>
      <c r="H2355" s="67">
        <v>70158</v>
      </c>
      <c r="I2355" s="63" t="str">
        <f>VLOOKUP(L2355,'[3]NEW LEGEND 2026'!M:S,7,0)</f>
        <v>ULTIMATE</v>
      </c>
      <c r="J2355" s="67" t="s">
        <v>5582</v>
      </c>
      <c r="K2355" s="67" t="s">
        <v>5583</v>
      </c>
      <c r="L2355" s="67" t="s">
        <v>707</v>
      </c>
      <c r="M2355" s="63" t="str">
        <f>VLOOKUP(D2355,'[3]NEW LEGEND 2026'!G:I,3,0)</f>
        <v>HONDA</v>
      </c>
      <c r="N2355" s="63" t="str">
        <f>VLOOKUP(D2355,'[3]NEW LEGEND 2026'!G:J,4,0)</f>
        <v>RED/BLACK</v>
      </c>
      <c r="O2355" s="68" t="str">
        <f t="shared" si="217"/>
        <v>AUG</v>
      </c>
      <c r="P2355" s="68">
        <f t="shared" si="218"/>
        <v>15</v>
      </c>
      <c r="Q2355" s="68">
        <f t="shared" si="219"/>
        <v>2026</v>
      </c>
      <c r="R2355" s="69">
        <f t="shared" si="220"/>
        <v>-196.60574074074248</v>
      </c>
      <c r="S2355" s="69">
        <f t="shared" si="221"/>
        <v>-195.65425925925956</v>
      </c>
      <c r="T2355" s="70" t="str">
        <f t="shared" si="222"/>
        <v>1-30 DAYS</v>
      </c>
      <c r="U2355" s="70" t="str">
        <f t="shared" si="222"/>
        <v>1-30 DAYS</v>
      </c>
    </row>
    <row r="2356" spans="1:21">
      <c r="A2356" s="63" t="str">
        <f>VLOOKUP(L2356,[1]Sheet1!$N:$P,3,0)</f>
        <v>M2 CABANTIAN</v>
      </c>
      <c r="B2356" s="66">
        <v>46248.65425925926</v>
      </c>
      <c r="C2356" s="66">
        <v>46249.605740740742</v>
      </c>
      <c r="D2356" s="67" t="s">
        <v>966</v>
      </c>
      <c r="E2356" s="67" t="s">
        <v>967</v>
      </c>
      <c r="F2356" s="1">
        <v>1</v>
      </c>
      <c r="G2356" s="63" t="str">
        <f>VLOOKUP(D2356,[2]MINDANAO!$B:$C,2,0)</f>
        <v>TMX150 SUPREMO</v>
      </c>
      <c r="H2356" s="67">
        <v>76598</v>
      </c>
      <c r="I2356" s="63" t="str">
        <f>VLOOKUP(L2356,'[3]NEW LEGEND 2026'!M:S,7,0)</f>
        <v>ULTIMATE</v>
      </c>
      <c r="J2356" s="67" t="s">
        <v>5584</v>
      </c>
      <c r="K2356" s="67" t="s">
        <v>5585</v>
      </c>
      <c r="L2356" s="67" t="s">
        <v>707</v>
      </c>
      <c r="M2356" s="63" t="str">
        <f>VLOOKUP(D2356,'[3]NEW LEGEND 2026'!G:I,3,0)</f>
        <v>HONDA</v>
      </c>
      <c r="N2356" s="63" t="str">
        <f>VLOOKUP(D2356,'[3]NEW LEGEND 2026'!G:J,4,0)</f>
        <v>RED</v>
      </c>
      <c r="O2356" s="68" t="str">
        <f t="shared" si="217"/>
        <v>AUG</v>
      </c>
      <c r="P2356" s="68">
        <f t="shared" si="218"/>
        <v>15</v>
      </c>
      <c r="Q2356" s="68">
        <f t="shared" si="219"/>
        <v>2026</v>
      </c>
      <c r="R2356" s="69">
        <f t="shared" si="220"/>
        <v>-196.60574074074248</v>
      </c>
      <c r="S2356" s="69">
        <f t="shared" si="221"/>
        <v>-195.65425925925956</v>
      </c>
      <c r="T2356" s="70" t="str">
        <f t="shared" si="222"/>
        <v>1-30 DAYS</v>
      </c>
      <c r="U2356" s="70" t="str">
        <f t="shared" si="222"/>
        <v>1-30 DAYS</v>
      </c>
    </row>
    <row r="2357" spans="1:21">
      <c r="A2357" s="63" t="str">
        <f>VLOOKUP(L2357,[1]Sheet1!$N:$P,3,0)</f>
        <v>GREATWALL</v>
      </c>
      <c r="B2357" s="66">
        <v>46249.607581018521</v>
      </c>
      <c r="C2357" s="66">
        <v>46249.607569444437</v>
      </c>
      <c r="D2357" s="67" t="s">
        <v>2456</v>
      </c>
      <c r="E2357" s="67" t="s">
        <v>2457</v>
      </c>
      <c r="F2357" s="1">
        <v>1</v>
      </c>
      <c r="G2357" s="63" t="str">
        <f>VLOOKUP(D2357,[2]MINDANAO!$B:$C,2,0)</f>
        <v>CLICK125 FI</v>
      </c>
      <c r="H2357" s="67">
        <v>81070</v>
      </c>
      <c r="I2357" s="63" t="str">
        <f>VLOOKUP(L2357,'[3]NEW LEGEND 2026'!M:S,7,0)</f>
        <v>HONDA</v>
      </c>
      <c r="J2357" s="67" t="s">
        <v>5586</v>
      </c>
      <c r="K2357" s="67" t="s">
        <v>5587</v>
      </c>
      <c r="L2357" s="67" t="s">
        <v>1231</v>
      </c>
      <c r="M2357" s="63" t="str">
        <f>VLOOKUP(D2357,'[3]NEW LEGEND 2026'!G:I,3,0)</f>
        <v>HONDA</v>
      </c>
      <c r="N2357" s="63" t="str">
        <f>VLOOKUP(D2357,'[3]NEW LEGEND 2026'!G:J,4,0)</f>
        <v>BLACK</v>
      </c>
      <c r="O2357" s="68" t="str">
        <f t="shared" si="217"/>
        <v>AUG</v>
      </c>
      <c r="P2357" s="68">
        <f t="shared" si="218"/>
        <v>15</v>
      </c>
      <c r="Q2357" s="68">
        <f t="shared" si="219"/>
        <v>2026</v>
      </c>
      <c r="R2357" s="69">
        <f t="shared" si="220"/>
        <v>-196.6075694444371</v>
      </c>
      <c r="S2357" s="69">
        <f t="shared" si="221"/>
        <v>-196.60758101852116</v>
      </c>
      <c r="T2357" s="70" t="str">
        <f t="shared" si="222"/>
        <v>1-30 DAYS</v>
      </c>
      <c r="U2357" s="70" t="str">
        <f t="shared" si="222"/>
        <v>1-30 DAYS</v>
      </c>
    </row>
    <row r="2358" spans="1:21">
      <c r="A2358" s="63" t="str">
        <f>VLOOKUP(L2358,[1]Sheet1!$N:$P,3,0)</f>
        <v>GREATWALL</v>
      </c>
      <c r="B2358" s="66">
        <v>46249.607581018521</v>
      </c>
      <c r="C2358" s="66">
        <v>46249.607569444437</v>
      </c>
      <c r="D2358" s="67" t="s">
        <v>2456</v>
      </c>
      <c r="E2358" s="67" t="s">
        <v>2457</v>
      </c>
      <c r="F2358" s="1">
        <v>1</v>
      </c>
      <c r="G2358" s="63" t="str">
        <f>VLOOKUP(D2358,[2]MINDANAO!$B:$C,2,0)</f>
        <v>CLICK125 FI</v>
      </c>
      <c r="H2358" s="67">
        <v>81070</v>
      </c>
      <c r="I2358" s="63" t="str">
        <f>VLOOKUP(L2358,'[3]NEW LEGEND 2026'!M:S,7,0)</f>
        <v>HONDA</v>
      </c>
      <c r="J2358" s="67" t="s">
        <v>5588</v>
      </c>
      <c r="K2358" s="67" t="s">
        <v>5589</v>
      </c>
      <c r="L2358" s="67" t="s">
        <v>1231</v>
      </c>
      <c r="M2358" s="63" t="str">
        <f>VLOOKUP(D2358,'[3]NEW LEGEND 2026'!G:I,3,0)</f>
        <v>HONDA</v>
      </c>
      <c r="N2358" s="63" t="str">
        <f>VLOOKUP(D2358,'[3]NEW LEGEND 2026'!G:J,4,0)</f>
        <v>BLACK</v>
      </c>
      <c r="O2358" s="68" t="str">
        <f t="shared" si="217"/>
        <v>AUG</v>
      </c>
      <c r="P2358" s="68">
        <f t="shared" si="218"/>
        <v>15</v>
      </c>
      <c r="Q2358" s="68">
        <f t="shared" si="219"/>
        <v>2026</v>
      </c>
      <c r="R2358" s="69">
        <f t="shared" si="220"/>
        <v>-196.6075694444371</v>
      </c>
      <c r="S2358" s="69">
        <f t="shared" si="221"/>
        <v>-196.60758101852116</v>
      </c>
      <c r="T2358" s="70" t="str">
        <f t="shared" si="222"/>
        <v>1-30 DAYS</v>
      </c>
      <c r="U2358" s="70" t="str">
        <f t="shared" si="222"/>
        <v>1-30 DAYS</v>
      </c>
    </row>
    <row r="2359" spans="1:21">
      <c r="A2359" s="63" t="str">
        <f>VLOOKUP(L2359,[1]Sheet1!$N:$P,3,0)</f>
        <v>GREATWALL</v>
      </c>
      <c r="B2359" s="66">
        <v>46249.607581018521</v>
      </c>
      <c r="C2359" s="66">
        <v>46249.607569444437</v>
      </c>
      <c r="D2359" s="67" t="s">
        <v>2456</v>
      </c>
      <c r="E2359" s="67" t="s">
        <v>2457</v>
      </c>
      <c r="F2359" s="1">
        <v>1</v>
      </c>
      <c r="G2359" s="63" t="str">
        <f>VLOOKUP(D2359,[2]MINDANAO!$B:$C,2,0)</f>
        <v>CLICK125 FI</v>
      </c>
      <c r="H2359" s="67">
        <v>81070</v>
      </c>
      <c r="I2359" s="63" t="str">
        <f>VLOOKUP(L2359,'[3]NEW LEGEND 2026'!M:S,7,0)</f>
        <v>HONDA</v>
      </c>
      <c r="J2359" s="67" t="s">
        <v>5590</v>
      </c>
      <c r="K2359" s="67" t="s">
        <v>5591</v>
      </c>
      <c r="L2359" s="67" t="s">
        <v>1231</v>
      </c>
      <c r="M2359" s="63" t="str">
        <f>VLOOKUP(D2359,'[3]NEW LEGEND 2026'!G:I,3,0)</f>
        <v>HONDA</v>
      </c>
      <c r="N2359" s="63" t="str">
        <f>VLOOKUP(D2359,'[3]NEW LEGEND 2026'!G:J,4,0)</f>
        <v>BLACK</v>
      </c>
      <c r="O2359" s="68" t="str">
        <f t="shared" si="217"/>
        <v>AUG</v>
      </c>
      <c r="P2359" s="68">
        <f t="shared" si="218"/>
        <v>15</v>
      </c>
      <c r="Q2359" s="68">
        <f t="shared" si="219"/>
        <v>2026</v>
      </c>
      <c r="R2359" s="69">
        <f t="shared" si="220"/>
        <v>-196.6075694444371</v>
      </c>
      <c r="S2359" s="69">
        <f t="shared" si="221"/>
        <v>-196.60758101852116</v>
      </c>
      <c r="T2359" s="70" t="str">
        <f t="shared" si="222"/>
        <v>1-30 DAYS</v>
      </c>
      <c r="U2359" s="70" t="str">
        <f t="shared" si="222"/>
        <v>1-30 DAYS</v>
      </c>
    </row>
    <row r="2360" spans="1:21">
      <c r="A2360" s="63" t="str">
        <f>VLOOKUP(L2360,[1]Sheet1!$N:$P,3,0)</f>
        <v>GREATWALL</v>
      </c>
      <c r="B2360" s="66">
        <v>46249.607581018521</v>
      </c>
      <c r="C2360" s="66">
        <v>46249.607569444437</v>
      </c>
      <c r="D2360" s="67" t="s">
        <v>2456</v>
      </c>
      <c r="E2360" s="67" t="s">
        <v>2457</v>
      </c>
      <c r="F2360" s="1">
        <v>1</v>
      </c>
      <c r="G2360" s="63" t="str">
        <f>VLOOKUP(D2360,[2]MINDANAO!$B:$C,2,0)</f>
        <v>CLICK125 FI</v>
      </c>
      <c r="H2360" s="67">
        <v>81070</v>
      </c>
      <c r="I2360" s="63" t="str">
        <f>VLOOKUP(L2360,'[3]NEW LEGEND 2026'!M:S,7,0)</f>
        <v>HONDA</v>
      </c>
      <c r="J2360" s="67" t="s">
        <v>5592</v>
      </c>
      <c r="K2360" s="67" t="s">
        <v>5593</v>
      </c>
      <c r="L2360" s="67" t="s">
        <v>1231</v>
      </c>
      <c r="M2360" s="63" t="str">
        <f>VLOOKUP(D2360,'[3]NEW LEGEND 2026'!G:I,3,0)</f>
        <v>HONDA</v>
      </c>
      <c r="N2360" s="63" t="str">
        <f>VLOOKUP(D2360,'[3]NEW LEGEND 2026'!G:J,4,0)</f>
        <v>BLACK</v>
      </c>
      <c r="O2360" s="68" t="str">
        <f t="shared" si="217"/>
        <v>AUG</v>
      </c>
      <c r="P2360" s="68">
        <f t="shared" si="218"/>
        <v>15</v>
      </c>
      <c r="Q2360" s="68">
        <f t="shared" si="219"/>
        <v>2026</v>
      </c>
      <c r="R2360" s="69">
        <f t="shared" si="220"/>
        <v>-196.6075694444371</v>
      </c>
      <c r="S2360" s="69">
        <f t="shared" si="221"/>
        <v>-196.60758101852116</v>
      </c>
      <c r="T2360" s="70" t="str">
        <f t="shared" si="222"/>
        <v>1-30 DAYS</v>
      </c>
      <c r="U2360" s="70" t="str">
        <f t="shared" si="222"/>
        <v>1-30 DAYS</v>
      </c>
    </row>
    <row r="2361" spans="1:21">
      <c r="A2361" s="63" t="str">
        <f>VLOOKUP(L2361,[1]Sheet1!$N:$P,3,0)</f>
        <v>GREATWALL</v>
      </c>
      <c r="B2361" s="66">
        <v>46249.607581018521</v>
      </c>
      <c r="C2361" s="66">
        <v>46249.607569444437</v>
      </c>
      <c r="D2361" s="67" t="s">
        <v>2456</v>
      </c>
      <c r="E2361" s="67" t="s">
        <v>2457</v>
      </c>
      <c r="F2361" s="1">
        <v>1</v>
      </c>
      <c r="G2361" s="63" t="str">
        <f>VLOOKUP(D2361,[2]MINDANAO!$B:$C,2,0)</f>
        <v>CLICK125 FI</v>
      </c>
      <c r="H2361" s="67">
        <v>81070</v>
      </c>
      <c r="I2361" s="63" t="str">
        <f>VLOOKUP(L2361,'[3]NEW LEGEND 2026'!M:S,7,0)</f>
        <v>HONDA</v>
      </c>
      <c r="J2361" s="67" t="s">
        <v>5594</v>
      </c>
      <c r="K2361" s="67" t="s">
        <v>5595</v>
      </c>
      <c r="L2361" s="67" t="s">
        <v>1231</v>
      </c>
      <c r="M2361" s="63" t="str">
        <f>VLOOKUP(D2361,'[3]NEW LEGEND 2026'!G:I,3,0)</f>
        <v>HONDA</v>
      </c>
      <c r="N2361" s="63" t="str">
        <f>VLOOKUP(D2361,'[3]NEW LEGEND 2026'!G:J,4,0)</f>
        <v>BLACK</v>
      </c>
      <c r="O2361" s="68" t="str">
        <f t="shared" si="217"/>
        <v>AUG</v>
      </c>
      <c r="P2361" s="68">
        <f t="shared" si="218"/>
        <v>15</v>
      </c>
      <c r="Q2361" s="68">
        <f t="shared" si="219"/>
        <v>2026</v>
      </c>
      <c r="R2361" s="69">
        <f t="shared" si="220"/>
        <v>-196.6075694444371</v>
      </c>
      <c r="S2361" s="69">
        <f t="shared" si="221"/>
        <v>-196.60758101852116</v>
      </c>
      <c r="T2361" s="70" t="str">
        <f t="shared" si="222"/>
        <v>1-30 DAYS</v>
      </c>
      <c r="U2361" s="70" t="str">
        <f t="shared" si="222"/>
        <v>1-30 DAYS</v>
      </c>
    </row>
    <row r="2362" spans="1:21">
      <c r="A2362" s="63" t="str">
        <f>VLOOKUP(L2362,[1]Sheet1!$N:$P,3,0)</f>
        <v>GREATWALL</v>
      </c>
      <c r="B2362" s="66">
        <v>46249.619201388887</v>
      </c>
      <c r="C2362" s="66">
        <v>46249.619189814817</v>
      </c>
      <c r="D2362" s="67" t="s">
        <v>3512</v>
      </c>
      <c r="E2362" s="67" t="s">
        <v>3513</v>
      </c>
      <c r="F2362" s="1">
        <v>1</v>
      </c>
      <c r="G2362" s="63" t="str">
        <f>VLOOKUP(D2362,[2]MINDANAO!$B:$C,2,0)</f>
        <v>CRF150</v>
      </c>
      <c r="H2362" s="67">
        <v>124883.93</v>
      </c>
      <c r="I2362" s="63" t="str">
        <f>VLOOKUP(L2362,'[3]NEW LEGEND 2026'!M:S,7,0)</f>
        <v>HONDA</v>
      </c>
      <c r="J2362" s="67" t="s">
        <v>5596</v>
      </c>
      <c r="K2362" s="67" t="s">
        <v>5597</v>
      </c>
      <c r="L2362" s="67" t="s">
        <v>1231</v>
      </c>
      <c r="M2362" s="63" t="str">
        <f>VLOOKUP(D2362,'[3]NEW LEGEND 2026'!G:I,3,0)</f>
        <v>HONDA</v>
      </c>
      <c r="N2362" s="63" t="str">
        <f>VLOOKUP(D2362,'[3]NEW LEGEND 2026'!G:J,4,0)</f>
        <v>RED</v>
      </c>
      <c r="O2362" s="68" t="str">
        <f t="shared" si="217"/>
        <v>AUG</v>
      </c>
      <c r="P2362" s="68">
        <f t="shared" si="218"/>
        <v>15</v>
      </c>
      <c r="Q2362" s="68">
        <f t="shared" si="219"/>
        <v>2026</v>
      </c>
      <c r="R2362" s="69">
        <f t="shared" si="220"/>
        <v>-196.61918981481722</v>
      </c>
      <c r="S2362" s="69">
        <f t="shared" si="221"/>
        <v>-196.61920138888672</v>
      </c>
      <c r="T2362" s="70" t="str">
        <f t="shared" si="222"/>
        <v>1-30 DAYS</v>
      </c>
      <c r="U2362" s="70" t="str">
        <f t="shared" si="222"/>
        <v>1-30 DAYS</v>
      </c>
    </row>
    <row r="2363" spans="1:21">
      <c r="A2363" s="63" t="str">
        <f>VLOOKUP(L2363,[1]Sheet1!$N:$P,3,0)</f>
        <v>GREATWALL</v>
      </c>
      <c r="B2363" s="66">
        <v>46249.619201388887</v>
      </c>
      <c r="C2363" s="66">
        <v>46249.619189814817</v>
      </c>
      <c r="D2363" s="67" t="s">
        <v>3512</v>
      </c>
      <c r="E2363" s="67" t="s">
        <v>3513</v>
      </c>
      <c r="F2363" s="1">
        <v>1</v>
      </c>
      <c r="G2363" s="63" t="str">
        <f>VLOOKUP(D2363,[2]MINDANAO!$B:$C,2,0)</f>
        <v>CRF150</v>
      </c>
      <c r="H2363" s="67">
        <v>124883.93</v>
      </c>
      <c r="I2363" s="63" t="str">
        <f>VLOOKUP(L2363,'[3]NEW LEGEND 2026'!M:S,7,0)</f>
        <v>HONDA</v>
      </c>
      <c r="J2363" s="67" t="s">
        <v>5598</v>
      </c>
      <c r="K2363" s="67" t="s">
        <v>5599</v>
      </c>
      <c r="L2363" s="67" t="s">
        <v>1231</v>
      </c>
      <c r="M2363" s="63" t="str">
        <f>VLOOKUP(D2363,'[3]NEW LEGEND 2026'!G:I,3,0)</f>
        <v>HONDA</v>
      </c>
      <c r="N2363" s="63" t="str">
        <f>VLOOKUP(D2363,'[3]NEW LEGEND 2026'!G:J,4,0)</f>
        <v>RED</v>
      </c>
      <c r="O2363" s="68" t="str">
        <f t="shared" si="217"/>
        <v>AUG</v>
      </c>
      <c r="P2363" s="68">
        <f t="shared" si="218"/>
        <v>15</v>
      </c>
      <c r="Q2363" s="68">
        <f t="shared" si="219"/>
        <v>2026</v>
      </c>
      <c r="R2363" s="69">
        <f t="shared" si="220"/>
        <v>-196.61918981481722</v>
      </c>
      <c r="S2363" s="69">
        <f t="shared" si="221"/>
        <v>-196.61920138888672</v>
      </c>
      <c r="T2363" s="70" t="str">
        <f t="shared" si="222"/>
        <v>1-30 DAYS</v>
      </c>
      <c r="U2363" s="70" t="str">
        <f t="shared" si="222"/>
        <v>1-30 DAYS</v>
      </c>
    </row>
    <row r="2364" spans="1:21">
      <c r="A2364" s="63" t="str">
        <f>VLOOKUP(L2364,[1]Sheet1!$N:$P,3,0)</f>
        <v>GREATWALL</v>
      </c>
      <c r="B2364" s="66">
        <v>46249.619201388887</v>
      </c>
      <c r="C2364" s="66">
        <v>46249.619189814817</v>
      </c>
      <c r="D2364" s="67" t="s">
        <v>3512</v>
      </c>
      <c r="E2364" s="67" t="s">
        <v>3513</v>
      </c>
      <c r="F2364" s="1">
        <v>1</v>
      </c>
      <c r="G2364" s="63" t="str">
        <f>VLOOKUP(D2364,[2]MINDANAO!$B:$C,2,0)</f>
        <v>CRF150</v>
      </c>
      <c r="H2364" s="67">
        <v>124883.93</v>
      </c>
      <c r="I2364" s="63" t="str">
        <f>VLOOKUP(L2364,'[3]NEW LEGEND 2026'!M:S,7,0)</f>
        <v>HONDA</v>
      </c>
      <c r="J2364" s="67" t="s">
        <v>5600</v>
      </c>
      <c r="K2364" s="67" t="s">
        <v>5601</v>
      </c>
      <c r="L2364" s="67" t="s">
        <v>1231</v>
      </c>
      <c r="M2364" s="63" t="str">
        <f>VLOOKUP(D2364,'[3]NEW LEGEND 2026'!G:I,3,0)</f>
        <v>HONDA</v>
      </c>
      <c r="N2364" s="63" t="str">
        <f>VLOOKUP(D2364,'[3]NEW LEGEND 2026'!G:J,4,0)</f>
        <v>RED</v>
      </c>
      <c r="O2364" s="68" t="str">
        <f t="shared" si="217"/>
        <v>AUG</v>
      </c>
      <c r="P2364" s="68">
        <f t="shared" si="218"/>
        <v>15</v>
      </c>
      <c r="Q2364" s="68">
        <f t="shared" si="219"/>
        <v>2026</v>
      </c>
      <c r="R2364" s="69">
        <f t="shared" si="220"/>
        <v>-196.61918981481722</v>
      </c>
      <c r="S2364" s="69">
        <f t="shared" si="221"/>
        <v>-196.61920138888672</v>
      </c>
      <c r="T2364" s="70" t="str">
        <f t="shared" si="222"/>
        <v>1-30 DAYS</v>
      </c>
      <c r="U2364" s="70" t="str">
        <f t="shared" si="222"/>
        <v>1-30 DAYS</v>
      </c>
    </row>
    <row r="2365" spans="1:21">
      <c r="A2365" s="63" t="str">
        <f>VLOOKUP(L2365,[1]Sheet1!$N:$P,3,0)</f>
        <v>GREATWALL</v>
      </c>
      <c r="B2365" s="66">
        <v>46249.619201388887</v>
      </c>
      <c r="C2365" s="66">
        <v>46249.619189814817</v>
      </c>
      <c r="D2365" s="67" t="s">
        <v>3512</v>
      </c>
      <c r="E2365" s="67" t="s">
        <v>3513</v>
      </c>
      <c r="F2365" s="1">
        <v>1</v>
      </c>
      <c r="G2365" s="63" t="str">
        <f>VLOOKUP(D2365,[2]MINDANAO!$B:$C,2,0)</f>
        <v>CRF150</v>
      </c>
      <c r="H2365" s="67">
        <v>124883.93</v>
      </c>
      <c r="I2365" s="63" t="str">
        <f>VLOOKUP(L2365,'[3]NEW LEGEND 2026'!M:S,7,0)</f>
        <v>HONDA</v>
      </c>
      <c r="J2365" s="67" t="s">
        <v>5602</v>
      </c>
      <c r="K2365" s="67" t="s">
        <v>5603</v>
      </c>
      <c r="L2365" s="67" t="s">
        <v>1231</v>
      </c>
      <c r="M2365" s="63" t="str">
        <f>VLOOKUP(D2365,'[3]NEW LEGEND 2026'!G:I,3,0)</f>
        <v>HONDA</v>
      </c>
      <c r="N2365" s="63" t="str">
        <f>VLOOKUP(D2365,'[3]NEW LEGEND 2026'!G:J,4,0)</f>
        <v>RED</v>
      </c>
      <c r="O2365" s="68" t="str">
        <f t="shared" si="217"/>
        <v>AUG</v>
      </c>
      <c r="P2365" s="68">
        <f t="shared" si="218"/>
        <v>15</v>
      </c>
      <c r="Q2365" s="68">
        <f t="shared" si="219"/>
        <v>2026</v>
      </c>
      <c r="R2365" s="69">
        <f t="shared" si="220"/>
        <v>-196.61918981481722</v>
      </c>
      <c r="S2365" s="69">
        <f t="shared" si="221"/>
        <v>-196.61920138888672</v>
      </c>
      <c r="T2365" s="70" t="str">
        <f t="shared" si="222"/>
        <v>1-30 DAYS</v>
      </c>
      <c r="U2365" s="70" t="str">
        <f t="shared" si="222"/>
        <v>1-30 DAYS</v>
      </c>
    </row>
    <row r="2366" spans="1:21">
      <c r="A2366" s="63" t="str">
        <f>VLOOKUP(L2366,[1]Sheet1!$N:$P,3,0)</f>
        <v>GREATWALL</v>
      </c>
      <c r="B2366" s="66">
        <v>46249.619201388887</v>
      </c>
      <c r="C2366" s="66">
        <v>46249.619189814817</v>
      </c>
      <c r="D2366" s="67" t="s">
        <v>3512</v>
      </c>
      <c r="E2366" s="67" t="s">
        <v>3513</v>
      </c>
      <c r="F2366" s="1">
        <v>1</v>
      </c>
      <c r="G2366" s="63" t="str">
        <f>VLOOKUP(D2366,[2]MINDANAO!$B:$C,2,0)</f>
        <v>CRF150</v>
      </c>
      <c r="H2366" s="67">
        <v>124883.93</v>
      </c>
      <c r="I2366" s="63" t="str">
        <f>VLOOKUP(L2366,'[3]NEW LEGEND 2026'!M:S,7,0)</f>
        <v>HONDA</v>
      </c>
      <c r="J2366" s="67" t="s">
        <v>5604</v>
      </c>
      <c r="K2366" s="67" t="s">
        <v>5605</v>
      </c>
      <c r="L2366" s="67" t="s">
        <v>1231</v>
      </c>
      <c r="M2366" s="63" t="str">
        <f>VLOOKUP(D2366,'[3]NEW LEGEND 2026'!G:I,3,0)</f>
        <v>HONDA</v>
      </c>
      <c r="N2366" s="63" t="str">
        <f>VLOOKUP(D2366,'[3]NEW LEGEND 2026'!G:J,4,0)</f>
        <v>RED</v>
      </c>
      <c r="O2366" s="68" t="str">
        <f t="shared" si="217"/>
        <v>AUG</v>
      </c>
      <c r="P2366" s="68">
        <f t="shared" si="218"/>
        <v>15</v>
      </c>
      <c r="Q2366" s="68">
        <f t="shared" si="219"/>
        <v>2026</v>
      </c>
      <c r="R2366" s="69">
        <f t="shared" si="220"/>
        <v>-196.61918981481722</v>
      </c>
      <c r="S2366" s="69">
        <f t="shared" si="221"/>
        <v>-196.61920138888672</v>
      </c>
      <c r="T2366" s="70" t="str">
        <f t="shared" si="222"/>
        <v>1-30 DAYS</v>
      </c>
      <c r="U2366" s="70" t="str">
        <f t="shared" si="222"/>
        <v>1-30 DAYS</v>
      </c>
    </row>
    <row r="2367" spans="1:21">
      <c r="A2367" s="63" t="str">
        <f>VLOOKUP(L2367,[1]Sheet1!$N:$P,3,0)</f>
        <v>GREATWALL</v>
      </c>
      <c r="B2367" s="66">
        <v>46249.619201388887</v>
      </c>
      <c r="C2367" s="66">
        <v>46249.619189814817</v>
      </c>
      <c r="D2367" s="67" t="s">
        <v>3512</v>
      </c>
      <c r="E2367" s="67" t="s">
        <v>3513</v>
      </c>
      <c r="F2367" s="1">
        <v>1</v>
      </c>
      <c r="G2367" s="63" t="str">
        <f>VLOOKUP(D2367,[2]MINDANAO!$B:$C,2,0)</f>
        <v>CRF150</v>
      </c>
      <c r="H2367" s="67">
        <v>124883.93</v>
      </c>
      <c r="I2367" s="63" t="str">
        <f>VLOOKUP(L2367,'[3]NEW LEGEND 2026'!M:S,7,0)</f>
        <v>HONDA</v>
      </c>
      <c r="J2367" s="67" t="s">
        <v>5606</v>
      </c>
      <c r="K2367" s="67" t="s">
        <v>5607</v>
      </c>
      <c r="L2367" s="67" t="s">
        <v>1231</v>
      </c>
      <c r="M2367" s="63" t="str">
        <f>VLOOKUP(D2367,'[3]NEW LEGEND 2026'!G:I,3,0)</f>
        <v>HONDA</v>
      </c>
      <c r="N2367" s="63" t="str">
        <f>VLOOKUP(D2367,'[3]NEW LEGEND 2026'!G:J,4,0)</f>
        <v>RED</v>
      </c>
      <c r="O2367" s="68" t="str">
        <f t="shared" si="217"/>
        <v>AUG</v>
      </c>
      <c r="P2367" s="68">
        <f t="shared" si="218"/>
        <v>15</v>
      </c>
      <c r="Q2367" s="68">
        <f t="shared" si="219"/>
        <v>2026</v>
      </c>
      <c r="R2367" s="69">
        <f t="shared" si="220"/>
        <v>-196.61918981481722</v>
      </c>
      <c r="S2367" s="69">
        <f t="shared" si="221"/>
        <v>-196.61920138888672</v>
      </c>
      <c r="T2367" s="70" t="str">
        <f t="shared" si="222"/>
        <v>1-30 DAYS</v>
      </c>
      <c r="U2367" s="70" t="str">
        <f t="shared" si="222"/>
        <v>1-30 DAYS</v>
      </c>
    </row>
    <row r="2368" spans="1:21">
      <c r="A2368" s="63" t="str">
        <f>VLOOKUP(L2368,[1]Sheet1!$N:$P,3,0)</f>
        <v>GREATWALL</v>
      </c>
      <c r="B2368" s="66">
        <v>46249.619212962964</v>
      </c>
      <c r="C2368" s="66">
        <v>46249.619189814817</v>
      </c>
      <c r="D2368" s="67" t="s">
        <v>3512</v>
      </c>
      <c r="E2368" s="67" t="s">
        <v>3513</v>
      </c>
      <c r="F2368" s="1">
        <v>1</v>
      </c>
      <c r="G2368" s="63" t="str">
        <f>VLOOKUP(D2368,[2]MINDANAO!$B:$C,2,0)</f>
        <v>CRF150</v>
      </c>
      <c r="H2368" s="67">
        <v>124883.93</v>
      </c>
      <c r="I2368" s="63" t="str">
        <f>VLOOKUP(L2368,'[3]NEW LEGEND 2026'!M:S,7,0)</f>
        <v>HONDA</v>
      </c>
      <c r="J2368" s="67" t="s">
        <v>5608</v>
      </c>
      <c r="K2368" s="67" t="s">
        <v>5609</v>
      </c>
      <c r="L2368" s="67" t="s">
        <v>1231</v>
      </c>
      <c r="M2368" s="63" t="str">
        <f>VLOOKUP(D2368,'[3]NEW LEGEND 2026'!G:I,3,0)</f>
        <v>HONDA</v>
      </c>
      <c r="N2368" s="63" t="str">
        <f>VLOOKUP(D2368,'[3]NEW LEGEND 2026'!G:J,4,0)</f>
        <v>RED</v>
      </c>
      <c r="O2368" s="68" t="str">
        <f t="shared" si="217"/>
        <v>AUG</v>
      </c>
      <c r="P2368" s="68">
        <f t="shared" si="218"/>
        <v>15</v>
      </c>
      <c r="Q2368" s="68">
        <f t="shared" si="219"/>
        <v>2026</v>
      </c>
      <c r="R2368" s="69">
        <f t="shared" si="220"/>
        <v>-196.61918981481722</v>
      </c>
      <c r="S2368" s="69">
        <f t="shared" si="221"/>
        <v>-196.6192129629635</v>
      </c>
      <c r="T2368" s="70" t="str">
        <f t="shared" si="222"/>
        <v>1-30 DAYS</v>
      </c>
      <c r="U2368" s="70" t="str">
        <f t="shared" si="222"/>
        <v>1-30 DAYS</v>
      </c>
    </row>
    <row r="2369" spans="1:21">
      <c r="A2369" s="63" t="str">
        <f>VLOOKUP(L2369,[1]Sheet1!$N:$P,3,0)</f>
        <v>GREATWALL</v>
      </c>
      <c r="B2369" s="66">
        <v>46249.629502314812</v>
      </c>
      <c r="C2369" s="66">
        <v>46249.629490740743</v>
      </c>
      <c r="D2369" s="67" t="s">
        <v>2329</v>
      </c>
      <c r="E2369" s="67" t="s">
        <v>2330</v>
      </c>
      <c r="F2369" s="1">
        <v>1</v>
      </c>
      <c r="G2369" s="63" t="str">
        <f>VLOOKUP(D2369,[2]MINDANAO!$B:$C,2,0)</f>
        <v>CRF150</v>
      </c>
      <c r="H2369" s="67">
        <v>141790</v>
      </c>
      <c r="I2369" s="63" t="str">
        <f>VLOOKUP(L2369,'[3]NEW LEGEND 2026'!M:S,7,0)</f>
        <v>HONDA</v>
      </c>
      <c r="J2369" s="67" t="s">
        <v>5610</v>
      </c>
      <c r="K2369" s="67" t="s">
        <v>5611</v>
      </c>
      <c r="L2369" s="67" t="s">
        <v>1231</v>
      </c>
      <c r="M2369" s="63" t="str">
        <f>VLOOKUP(D2369,'[3]NEW LEGEND 2026'!G:I,3,0)</f>
        <v>HONDA</v>
      </c>
      <c r="N2369" s="63" t="str">
        <f>VLOOKUP(D2369,'[3]NEW LEGEND 2026'!G:J,4,0)</f>
        <v>BLACK</v>
      </c>
      <c r="O2369" s="68" t="str">
        <f t="shared" si="217"/>
        <v>AUG</v>
      </c>
      <c r="P2369" s="68">
        <f t="shared" si="218"/>
        <v>15</v>
      </c>
      <c r="Q2369" s="68">
        <f t="shared" si="219"/>
        <v>2026</v>
      </c>
      <c r="R2369" s="69">
        <f t="shared" si="220"/>
        <v>-196.62949074074277</v>
      </c>
      <c r="S2369" s="69">
        <f t="shared" si="221"/>
        <v>-196.62950231481227</v>
      </c>
      <c r="T2369" s="70" t="str">
        <f t="shared" si="222"/>
        <v>1-30 DAYS</v>
      </c>
      <c r="U2369" s="70" t="str">
        <f t="shared" si="222"/>
        <v>1-30 DAYS</v>
      </c>
    </row>
    <row r="2370" spans="1:21">
      <c r="A2370" s="63" t="str">
        <f>VLOOKUP(L2370,[1]Sheet1!$N:$P,3,0)</f>
        <v>GREATWALL</v>
      </c>
      <c r="B2370" s="66">
        <v>46249.629502314812</v>
      </c>
      <c r="C2370" s="66">
        <v>46249.629490740743</v>
      </c>
      <c r="D2370" s="67" t="s">
        <v>2329</v>
      </c>
      <c r="E2370" s="67" t="s">
        <v>2330</v>
      </c>
      <c r="F2370" s="1">
        <v>1</v>
      </c>
      <c r="G2370" s="63" t="str">
        <f>VLOOKUP(D2370,[2]MINDANAO!$B:$C,2,0)</f>
        <v>CRF150</v>
      </c>
      <c r="H2370" s="67">
        <v>141790</v>
      </c>
      <c r="I2370" s="63" t="str">
        <f>VLOOKUP(L2370,'[3]NEW LEGEND 2026'!M:S,7,0)</f>
        <v>HONDA</v>
      </c>
      <c r="J2370" s="67" t="s">
        <v>5612</v>
      </c>
      <c r="K2370" s="67" t="s">
        <v>5613</v>
      </c>
      <c r="L2370" s="67" t="s">
        <v>1231</v>
      </c>
      <c r="M2370" s="63" t="str">
        <f>VLOOKUP(D2370,'[3]NEW LEGEND 2026'!G:I,3,0)</f>
        <v>HONDA</v>
      </c>
      <c r="N2370" s="63" t="str">
        <f>VLOOKUP(D2370,'[3]NEW LEGEND 2026'!G:J,4,0)</f>
        <v>BLACK</v>
      </c>
      <c r="O2370" s="68" t="str">
        <f t="shared" ref="O2370:O2433" si="223">CHOOSE(MONTH(C2370),"JAN","FEB","MAR","APR","MAY","JUN","JUL","AUG","SEP","OCT","NOV","DEC")</f>
        <v>AUG</v>
      </c>
      <c r="P2370" s="68">
        <f t="shared" ref="P2370:P2433" si="224">DAY(C2370)</f>
        <v>15</v>
      </c>
      <c r="Q2370" s="68">
        <f t="shared" ref="Q2370:Q2433" si="225">YEAR(C2370)</f>
        <v>2026</v>
      </c>
      <c r="R2370" s="69">
        <f t="shared" ref="R2370:R2433" si="226">DATE(2026,1,31)-C2370</f>
        <v>-196.62949074074277</v>
      </c>
      <c r="S2370" s="69">
        <f t="shared" si="221"/>
        <v>-196.62950231481227</v>
      </c>
      <c r="T2370" s="70" t="str">
        <f t="shared" si="222"/>
        <v>1-30 DAYS</v>
      </c>
      <c r="U2370" s="70" t="str">
        <f t="shared" si="222"/>
        <v>1-30 DAYS</v>
      </c>
    </row>
    <row r="2371" spans="1:21">
      <c r="A2371" s="63" t="str">
        <f>VLOOKUP(L2371,[1]Sheet1!$N:$P,3,0)</f>
        <v>GREATWALL</v>
      </c>
      <c r="B2371" s="66">
        <v>46249.629502314812</v>
      </c>
      <c r="C2371" s="66">
        <v>46249.629490740743</v>
      </c>
      <c r="D2371" s="67" t="s">
        <v>2329</v>
      </c>
      <c r="E2371" s="67" t="s">
        <v>2330</v>
      </c>
      <c r="F2371" s="1">
        <v>1</v>
      </c>
      <c r="G2371" s="63" t="str">
        <f>VLOOKUP(D2371,[2]MINDANAO!$B:$C,2,0)</f>
        <v>CRF150</v>
      </c>
      <c r="H2371" s="67">
        <v>141790</v>
      </c>
      <c r="I2371" s="63" t="str">
        <f>VLOOKUP(L2371,'[3]NEW LEGEND 2026'!M:S,7,0)</f>
        <v>HONDA</v>
      </c>
      <c r="J2371" s="67" t="s">
        <v>5614</v>
      </c>
      <c r="K2371" s="67" t="s">
        <v>5615</v>
      </c>
      <c r="L2371" s="67" t="s">
        <v>1231</v>
      </c>
      <c r="M2371" s="63" t="str">
        <f>VLOOKUP(D2371,'[3]NEW LEGEND 2026'!G:I,3,0)</f>
        <v>HONDA</v>
      </c>
      <c r="N2371" s="63" t="str">
        <f>VLOOKUP(D2371,'[3]NEW LEGEND 2026'!G:J,4,0)</f>
        <v>BLACK</v>
      </c>
      <c r="O2371" s="68" t="str">
        <f t="shared" si="223"/>
        <v>AUG</v>
      </c>
      <c r="P2371" s="68">
        <f t="shared" si="224"/>
        <v>15</v>
      </c>
      <c r="Q2371" s="68">
        <f t="shared" si="225"/>
        <v>2026</v>
      </c>
      <c r="R2371" s="69">
        <f t="shared" si="226"/>
        <v>-196.62949074074277</v>
      </c>
      <c r="S2371" s="69">
        <f t="shared" ref="S2371:S2434" si="227">DATE(2026,1,31)-B2371</f>
        <v>-196.62950231481227</v>
      </c>
      <c r="T2371" s="70" t="str">
        <f t="shared" si="222"/>
        <v>1-30 DAYS</v>
      </c>
      <c r="U2371" s="70" t="str">
        <f t="shared" si="222"/>
        <v>1-30 DAYS</v>
      </c>
    </row>
    <row r="2372" spans="1:21">
      <c r="A2372" s="63" t="str">
        <f>VLOOKUP(L2372,[1]Sheet1!$N:$P,3,0)</f>
        <v>M1 TUPI</v>
      </c>
      <c r="B2372" s="66">
        <v>46245.642083333332</v>
      </c>
      <c r="C2372" s="66">
        <v>46249.630011574067</v>
      </c>
      <c r="D2372" s="67" t="s">
        <v>2456</v>
      </c>
      <c r="E2372" s="67" t="s">
        <v>2457</v>
      </c>
      <c r="F2372" s="1">
        <v>1</v>
      </c>
      <c r="G2372" s="63" t="str">
        <f>VLOOKUP(D2372,[2]MINDANAO!$B:$C,2,0)</f>
        <v>CLICK125 FI</v>
      </c>
      <c r="H2372" s="67">
        <v>81070</v>
      </c>
      <c r="I2372" s="63" t="str">
        <f>VLOOKUP(L2372,'[3]NEW LEGEND 2026'!M:S,7,0)</f>
        <v>MUTI</v>
      </c>
      <c r="J2372" s="67" t="s">
        <v>5616</v>
      </c>
      <c r="K2372" s="67" t="s">
        <v>5617</v>
      </c>
      <c r="L2372" s="67" t="s">
        <v>426</v>
      </c>
      <c r="M2372" s="63" t="str">
        <f>VLOOKUP(D2372,'[3]NEW LEGEND 2026'!G:I,3,0)</f>
        <v>HONDA</v>
      </c>
      <c r="N2372" s="63" t="str">
        <f>VLOOKUP(D2372,'[3]NEW LEGEND 2026'!G:J,4,0)</f>
        <v>BLACK</v>
      </c>
      <c r="O2372" s="68" t="str">
        <f t="shared" si="223"/>
        <v>AUG</v>
      </c>
      <c r="P2372" s="68">
        <f t="shared" si="224"/>
        <v>15</v>
      </c>
      <c r="Q2372" s="68">
        <f t="shared" si="225"/>
        <v>2026</v>
      </c>
      <c r="R2372" s="69">
        <f t="shared" si="226"/>
        <v>-196.63001157406688</v>
      </c>
      <c r="S2372" s="69">
        <f t="shared" si="227"/>
        <v>-192.64208333333227</v>
      </c>
      <c r="T2372" s="70" t="str">
        <f t="shared" si="222"/>
        <v>1-30 DAYS</v>
      </c>
      <c r="U2372" s="70" t="str">
        <f t="shared" si="222"/>
        <v>1-30 DAYS</v>
      </c>
    </row>
    <row r="2373" spans="1:21">
      <c r="A2373" s="63" t="str">
        <f>VLOOKUP(L2373,[1]Sheet1!$N:$P,3,0)</f>
        <v>M1 TUPI</v>
      </c>
      <c r="B2373" s="66">
        <v>46227.428923611107</v>
      </c>
      <c r="C2373" s="66">
        <v>46249.630104166667</v>
      </c>
      <c r="D2373" s="67" t="s">
        <v>700</v>
      </c>
      <c r="E2373" s="67" t="s">
        <v>701</v>
      </c>
      <c r="F2373" s="1">
        <v>1</v>
      </c>
      <c r="G2373" s="63" t="str">
        <f>VLOOKUP(D2373,[2]MINDANAO!$B:$C,2,0)</f>
        <v>WIZARD</v>
      </c>
      <c r="H2373" s="67">
        <v>35116.07</v>
      </c>
      <c r="I2373" s="63" t="str">
        <f>VLOOKUP(L2373,'[3]NEW LEGEND 2026'!M:S,7,0)</f>
        <v>MUTI</v>
      </c>
      <c r="J2373" s="67" t="s">
        <v>5618</v>
      </c>
      <c r="K2373" s="67" t="s">
        <v>5619</v>
      </c>
      <c r="L2373" s="67" t="s">
        <v>426</v>
      </c>
      <c r="M2373" s="63" t="str">
        <f>VLOOKUP(D2373,'[3]NEW LEGEND 2026'!G:I,3,0)</f>
        <v>SKYGO</v>
      </c>
      <c r="N2373" s="63" t="str">
        <f>VLOOKUP(D2373,'[3]NEW LEGEND 2026'!G:J,4,0)</f>
        <v>RED</v>
      </c>
      <c r="O2373" s="68" t="str">
        <f t="shared" si="223"/>
        <v>AUG</v>
      </c>
      <c r="P2373" s="68">
        <f t="shared" si="224"/>
        <v>15</v>
      </c>
      <c r="Q2373" s="68">
        <f t="shared" si="225"/>
        <v>2026</v>
      </c>
      <c r="R2373" s="69">
        <f t="shared" si="226"/>
        <v>-196.63010416666657</v>
      </c>
      <c r="S2373" s="69">
        <f t="shared" si="227"/>
        <v>-174.42892361110717</v>
      </c>
      <c r="T2373" s="70" t="str">
        <f t="shared" si="222"/>
        <v>1-30 DAYS</v>
      </c>
      <c r="U2373" s="70" t="str">
        <f t="shared" si="222"/>
        <v>1-30 DAYS</v>
      </c>
    </row>
    <row r="2374" spans="1:21">
      <c r="A2374" s="63" t="str">
        <f>VLOOKUP(L2374,[1]Sheet1!$N:$P,3,0)</f>
        <v>M1 TUPI</v>
      </c>
      <c r="B2374" s="66">
        <v>46227.44494212963</v>
      </c>
      <c r="C2374" s="66">
        <v>46249.630104166667</v>
      </c>
      <c r="D2374" s="67" t="s">
        <v>700</v>
      </c>
      <c r="E2374" s="67" t="s">
        <v>701</v>
      </c>
      <c r="F2374" s="1">
        <v>1</v>
      </c>
      <c r="G2374" s="63" t="str">
        <f>VLOOKUP(D2374,[2]MINDANAO!$B:$C,2,0)</f>
        <v>WIZARD</v>
      </c>
      <c r="H2374" s="67">
        <v>35116.07</v>
      </c>
      <c r="I2374" s="63" t="str">
        <f>VLOOKUP(L2374,'[3]NEW LEGEND 2026'!M:S,7,0)</f>
        <v>MUTI</v>
      </c>
      <c r="J2374" s="67" t="s">
        <v>5620</v>
      </c>
      <c r="K2374" s="67" t="s">
        <v>5621</v>
      </c>
      <c r="L2374" s="67" t="s">
        <v>426</v>
      </c>
      <c r="M2374" s="63" t="str">
        <f>VLOOKUP(D2374,'[3]NEW LEGEND 2026'!G:I,3,0)</f>
        <v>SKYGO</v>
      </c>
      <c r="N2374" s="63" t="str">
        <f>VLOOKUP(D2374,'[3]NEW LEGEND 2026'!G:J,4,0)</f>
        <v>RED</v>
      </c>
      <c r="O2374" s="68" t="str">
        <f t="shared" si="223"/>
        <v>AUG</v>
      </c>
      <c r="P2374" s="68">
        <f t="shared" si="224"/>
        <v>15</v>
      </c>
      <c r="Q2374" s="68">
        <f t="shared" si="225"/>
        <v>2026</v>
      </c>
      <c r="R2374" s="69">
        <f t="shared" si="226"/>
        <v>-196.63010416666657</v>
      </c>
      <c r="S2374" s="69">
        <f t="shared" si="227"/>
        <v>-174.44494212963036</v>
      </c>
      <c r="T2374" s="70" t="str">
        <f t="shared" si="222"/>
        <v>1-30 DAYS</v>
      </c>
      <c r="U2374" s="70" t="str">
        <f t="shared" si="222"/>
        <v>1-30 DAYS</v>
      </c>
    </row>
    <row r="2375" spans="1:21">
      <c r="A2375" s="63" t="str">
        <f>VLOOKUP(L2375,[1]Sheet1!$N:$P,3,0)</f>
        <v>M1 TUPI</v>
      </c>
      <c r="B2375" s="66">
        <v>46227.44494212963</v>
      </c>
      <c r="C2375" s="66">
        <v>46249.630104166667</v>
      </c>
      <c r="D2375" s="67" t="s">
        <v>3406</v>
      </c>
      <c r="E2375" s="67" t="s">
        <v>3407</v>
      </c>
      <c r="F2375" s="1">
        <v>1</v>
      </c>
      <c r="G2375" s="63" t="str">
        <f>VLOOKUP(D2375,[2]MINDANAO!$B:$C,2,0)</f>
        <v>WIZARD</v>
      </c>
      <c r="H2375" s="67">
        <v>35116.07</v>
      </c>
      <c r="I2375" s="63" t="str">
        <f>VLOOKUP(L2375,'[3]NEW LEGEND 2026'!M:S,7,0)</f>
        <v>MUTI</v>
      </c>
      <c r="J2375" s="67" t="s">
        <v>5622</v>
      </c>
      <c r="K2375" s="67" t="s">
        <v>5623</v>
      </c>
      <c r="L2375" s="67" t="s">
        <v>426</v>
      </c>
      <c r="M2375" s="63" t="str">
        <f>VLOOKUP(D2375,'[3]NEW LEGEND 2026'!G:I,3,0)</f>
        <v>SKYGO</v>
      </c>
      <c r="N2375" s="63" t="str">
        <f>VLOOKUP(D2375,'[3]NEW LEGEND 2026'!G:J,4,0)</f>
        <v>BLUE</v>
      </c>
      <c r="O2375" s="68" t="str">
        <f t="shared" si="223"/>
        <v>AUG</v>
      </c>
      <c r="P2375" s="68">
        <f t="shared" si="224"/>
        <v>15</v>
      </c>
      <c r="Q2375" s="68">
        <f t="shared" si="225"/>
        <v>2026</v>
      </c>
      <c r="R2375" s="69">
        <f t="shared" si="226"/>
        <v>-196.63010416666657</v>
      </c>
      <c r="S2375" s="69">
        <f t="shared" si="227"/>
        <v>-174.44494212963036</v>
      </c>
      <c r="T2375" s="70" t="str">
        <f t="shared" si="222"/>
        <v>1-30 DAYS</v>
      </c>
      <c r="U2375" s="70" t="str">
        <f t="shared" si="222"/>
        <v>1-30 DAYS</v>
      </c>
    </row>
    <row r="2376" spans="1:21">
      <c r="A2376" s="63" t="str">
        <f>VLOOKUP(L2376,[1]Sheet1!$N:$P,3,0)</f>
        <v>M1 TUPI</v>
      </c>
      <c r="B2376" s="66">
        <v>46219.398877314823</v>
      </c>
      <c r="C2376" s="66">
        <v>46249.630104166667</v>
      </c>
      <c r="D2376" s="67" t="s">
        <v>663</v>
      </c>
      <c r="E2376" s="67" t="s">
        <v>664</v>
      </c>
      <c r="F2376" s="1">
        <v>1</v>
      </c>
      <c r="G2376" s="63" t="str">
        <f>VLOOKUP(D2376,[2]MINDANAO!$B:$C,2,0)</f>
        <v>CT125</v>
      </c>
      <c r="H2376" s="67">
        <v>58118</v>
      </c>
      <c r="I2376" s="63" t="str">
        <f>VLOOKUP(L2376,'[3]NEW LEGEND 2026'!M:S,7,0)</f>
        <v>MUTI</v>
      </c>
      <c r="J2376" s="67" t="s">
        <v>5624</v>
      </c>
      <c r="K2376" s="67" t="s">
        <v>5625</v>
      </c>
      <c r="L2376" s="67" t="s">
        <v>426</v>
      </c>
      <c r="M2376" s="63" t="str">
        <f>VLOOKUP(D2376,'[3]NEW LEGEND 2026'!G:I,3,0)</f>
        <v>KAWASAKI</v>
      </c>
      <c r="N2376" s="63" t="str">
        <f>VLOOKUP(D2376,'[3]NEW LEGEND 2026'!G:J,4,0)</f>
        <v>BLACK/RED</v>
      </c>
      <c r="O2376" s="68" t="str">
        <f t="shared" si="223"/>
        <v>AUG</v>
      </c>
      <c r="P2376" s="68">
        <f t="shared" si="224"/>
        <v>15</v>
      </c>
      <c r="Q2376" s="68">
        <f t="shared" si="225"/>
        <v>2026</v>
      </c>
      <c r="R2376" s="69">
        <f t="shared" si="226"/>
        <v>-196.63010416666657</v>
      </c>
      <c r="S2376" s="69">
        <f t="shared" si="227"/>
        <v>-166.39887731482304</v>
      </c>
      <c r="T2376" s="70" t="str">
        <f t="shared" si="222"/>
        <v>1-30 DAYS</v>
      </c>
      <c r="U2376" s="70" t="str">
        <f t="shared" si="222"/>
        <v>1-30 DAYS</v>
      </c>
    </row>
    <row r="2377" spans="1:21">
      <c r="A2377" s="63" t="str">
        <f>VLOOKUP(L2377,[1]Sheet1!$N:$P,3,0)</f>
        <v>GREATWALL</v>
      </c>
      <c r="B2377" s="66">
        <v>46249.63422453704</v>
      </c>
      <c r="C2377" s="66">
        <v>46249.634212962963</v>
      </c>
      <c r="D2377" s="67" t="s">
        <v>3512</v>
      </c>
      <c r="E2377" s="67" t="s">
        <v>3513</v>
      </c>
      <c r="F2377" s="1">
        <v>1</v>
      </c>
      <c r="G2377" s="63" t="str">
        <f>VLOOKUP(D2377,[2]MINDANAO!$B:$C,2,0)</f>
        <v>CRF150</v>
      </c>
      <c r="H2377" s="67">
        <v>124883.93</v>
      </c>
      <c r="I2377" s="63" t="str">
        <f>VLOOKUP(L2377,'[3]NEW LEGEND 2026'!M:S,7,0)</f>
        <v>HONDA</v>
      </c>
      <c r="J2377" s="67" t="s">
        <v>5626</v>
      </c>
      <c r="K2377" s="67" t="s">
        <v>5627</v>
      </c>
      <c r="L2377" s="67" t="s">
        <v>1231</v>
      </c>
      <c r="M2377" s="63" t="str">
        <f>VLOOKUP(D2377,'[3]NEW LEGEND 2026'!G:I,3,0)</f>
        <v>HONDA</v>
      </c>
      <c r="N2377" s="63" t="str">
        <f>VLOOKUP(D2377,'[3]NEW LEGEND 2026'!G:J,4,0)</f>
        <v>RED</v>
      </c>
      <c r="O2377" s="68" t="str">
        <f t="shared" si="223"/>
        <v>AUG</v>
      </c>
      <c r="P2377" s="68">
        <f t="shared" si="224"/>
        <v>15</v>
      </c>
      <c r="Q2377" s="68">
        <f t="shared" si="225"/>
        <v>2026</v>
      </c>
      <c r="R2377" s="69">
        <f t="shared" si="226"/>
        <v>-196.63421296296292</v>
      </c>
      <c r="S2377" s="69">
        <f t="shared" si="227"/>
        <v>-196.6342245370397</v>
      </c>
      <c r="T2377" s="70" t="str">
        <f t="shared" si="222"/>
        <v>1-30 DAYS</v>
      </c>
      <c r="U2377" s="70" t="str">
        <f t="shared" si="222"/>
        <v>1-30 DAYS</v>
      </c>
    </row>
    <row r="2378" spans="1:21">
      <c r="A2378" s="63" t="str">
        <f>VLOOKUP(L2378,[1]Sheet1!$N:$P,3,0)</f>
        <v>GREATWALL</v>
      </c>
      <c r="B2378" s="66">
        <v>46249.63422453704</v>
      </c>
      <c r="C2378" s="66">
        <v>46249.634212962963</v>
      </c>
      <c r="D2378" s="67" t="s">
        <v>3512</v>
      </c>
      <c r="E2378" s="67" t="s">
        <v>3513</v>
      </c>
      <c r="F2378" s="1">
        <v>1</v>
      </c>
      <c r="G2378" s="63" t="str">
        <f>VLOOKUP(D2378,[2]MINDANAO!$B:$C,2,0)</f>
        <v>CRF150</v>
      </c>
      <c r="H2378" s="67">
        <v>124883.93</v>
      </c>
      <c r="I2378" s="63" t="str">
        <f>VLOOKUP(L2378,'[3]NEW LEGEND 2026'!M:S,7,0)</f>
        <v>HONDA</v>
      </c>
      <c r="J2378" s="67" t="s">
        <v>5628</v>
      </c>
      <c r="K2378" s="67" t="s">
        <v>5629</v>
      </c>
      <c r="L2378" s="67" t="s">
        <v>1231</v>
      </c>
      <c r="M2378" s="63" t="str">
        <f>VLOOKUP(D2378,'[3]NEW LEGEND 2026'!G:I,3,0)</f>
        <v>HONDA</v>
      </c>
      <c r="N2378" s="63" t="str">
        <f>VLOOKUP(D2378,'[3]NEW LEGEND 2026'!G:J,4,0)</f>
        <v>RED</v>
      </c>
      <c r="O2378" s="68" t="str">
        <f t="shared" si="223"/>
        <v>AUG</v>
      </c>
      <c r="P2378" s="68">
        <f t="shared" si="224"/>
        <v>15</v>
      </c>
      <c r="Q2378" s="68">
        <f t="shared" si="225"/>
        <v>2026</v>
      </c>
      <c r="R2378" s="69">
        <f t="shared" si="226"/>
        <v>-196.63421296296292</v>
      </c>
      <c r="S2378" s="69">
        <f t="shared" si="227"/>
        <v>-196.6342245370397</v>
      </c>
      <c r="T2378" s="70" t="str">
        <f t="shared" si="222"/>
        <v>1-30 DAYS</v>
      </c>
      <c r="U2378" s="70" t="str">
        <f t="shared" si="222"/>
        <v>1-30 DAYS</v>
      </c>
    </row>
    <row r="2379" spans="1:21">
      <c r="A2379" s="63" t="str">
        <f>VLOOKUP(L2379,[1]Sheet1!$N:$P,3,0)</f>
        <v>GREATWALL</v>
      </c>
      <c r="B2379" s="66">
        <v>46249.63422453704</v>
      </c>
      <c r="C2379" s="66">
        <v>46249.634212962963</v>
      </c>
      <c r="D2379" s="67" t="s">
        <v>3512</v>
      </c>
      <c r="E2379" s="67" t="s">
        <v>3513</v>
      </c>
      <c r="F2379" s="1">
        <v>1</v>
      </c>
      <c r="G2379" s="63" t="str">
        <f>VLOOKUP(D2379,[2]MINDANAO!$B:$C,2,0)</f>
        <v>CRF150</v>
      </c>
      <c r="H2379" s="67">
        <v>124883.93</v>
      </c>
      <c r="I2379" s="63" t="str">
        <f>VLOOKUP(L2379,'[3]NEW LEGEND 2026'!M:S,7,0)</f>
        <v>HONDA</v>
      </c>
      <c r="J2379" s="67" t="s">
        <v>5630</v>
      </c>
      <c r="K2379" s="67" t="s">
        <v>5631</v>
      </c>
      <c r="L2379" s="67" t="s">
        <v>1231</v>
      </c>
      <c r="M2379" s="63" t="str">
        <f>VLOOKUP(D2379,'[3]NEW LEGEND 2026'!G:I,3,0)</f>
        <v>HONDA</v>
      </c>
      <c r="N2379" s="63" t="str">
        <f>VLOOKUP(D2379,'[3]NEW LEGEND 2026'!G:J,4,0)</f>
        <v>RED</v>
      </c>
      <c r="O2379" s="68" t="str">
        <f t="shared" si="223"/>
        <v>AUG</v>
      </c>
      <c r="P2379" s="68">
        <f t="shared" si="224"/>
        <v>15</v>
      </c>
      <c r="Q2379" s="68">
        <f t="shared" si="225"/>
        <v>2026</v>
      </c>
      <c r="R2379" s="69">
        <f t="shared" si="226"/>
        <v>-196.63421296296292</v>
      </c>
      <c r="S2379" s="69">
        <f t="shared" si="227"/>
        <v>-196.6342245370397</v>
      </c>
      <c r="T2379" s="70" t="str">
        <f t="shared" si="222"/>
        <v>1-30 DAYS</v>
      </c>
      <c r="U2379" s="70" t="str">
        <f t="shared" si="222"/>
        <v>1-30 DAYS</v>
      </c>
    </row>
    <row r="2380" spans="1:21">
      <c r="A2380" s="63" t="str">
        <f>VLOOKUP(L2380,[1]Sheet1!$N:$P,3,0)</f>
        <v>GREATWALL</v>
      </c>
      <c r="B2380" s="66">
        <v>46249.63422453704</v>
      </c>
      <c r="C2380" s="66">
        <v>46249.634212962963</v>
      </c>
      <c r="D2380" s="67" t="s">
        <v>3512</v>
      </c>
      <c r="E2380" s="67" t="s">
        <v>3513</v>
      </c>
      <c r="F2380" s="1">
        <v>1</v>
      </c>
      <c r="G2380" s="63" t="str">
        <f>VLOOKUP(D2380,[2]MINDANAO!$B:$C,2,0)</f>
        <v>CRF150</v>
      </c>
      <c r="H2380" s="67">
        <v>124883.93</v>
      </c>
      <c r="I2380" s="63" t="str">
        <f>VLOOKUP(L2380,'[3]NEW LEGEND 2026'!M:S,7,0)</f>
        <v>HONDA</v>
      </c>
      <c r="J2380" s="67" t="s">
        <v>5632</v>
      </c>
      <c r="K2380" s="67" t="s">
        <v>5633</v>
      </c>
      <c r="L2380" s="67" t="s">
        <v>1231</v>
      </c>
      <c r="M2380" s="63" t="str">
        <f>VLOOKUP(D2380,'[3]NEW LEGEND 2026'!G:I,3,0)</f>
        <v>HONDA</v>
      </c>
      <c r="N2380" s="63" t="str">
        <f>VLOOKUP(D2380,'[3]NEW LEGEND 2026'!G:J,4,0)</f>
        <v>RED</v>
      </c>
      <c r="O2380" s="68" t="str">
        <f t="shared" si="223"/>
        <v>AUG</v>
      </c>
      <c r="P2380" s="68">
        <f t="shared" si="224"/>
        <v>15</v>
      </c>
      <c r="Q2380" s="68">
        <f t="shared" si="225"/>
        <v>2026</v>
      </c>
      <c r="R2380" s="69">
        <f t="shared" si="226"/>
        <v>-196.63421296296292</v>
      </c>
      <c r="S2380" s="69">
        <f t="shared" si="227"/>
        <v>-196.6342245370397</v>
      </c>
      <c r="T2380" s="70" t="str">
        <f t="shared" si="222"/>
        <v>1-30 DAYS</v>
      </c>
      <c r="U2380" s="70" t="str">
        <f t="shared" si="222"/>
        <v>1-30 DAYS</v>
      </c>
    </row>
    <row r="2381" spans="1:21">
      <c r="A2381" s="63" t="str">
        <f>VLOOKUP(L2381,[1]Sheet1!$N:$P,3,0)</f>
        <v>GREATWALL</v>
      </c>
      <c r="B2381" s="66">
        <v>46249.63422453704</v>
      </c>
      <c r="C2381" s="66">
        <v>46249.634212962963</v>
      </c>
      <c r="D2381" s="67" t="s">
        <v>3512</v>
      </c>
      <c r="E2381" s="67" t="s">
        <v>3513</v>
      </c>
      <c r="F2381" s="1">
        <v>1</v>
      </c>
      <c r="G2381" s="63" t="str">
        <f>VLOOKUP(D2381,[2]MINDANAO!$B:$C,2,0)</f>
        <v>CRF150</v>
      </c>
      <c r="H2381" s="67">
        <v>124883.93</v>
      </c>
      <c r="I2381" s="63" t="str">
        <f>VLOOKUP(L2381,'[3]NEW LEGEND 2026'!M:S,7,0)</f>
        <v>HONDA</v>
      </c>
      <c r="J2381" s="67" t="s">
        <v>5634</v>
      </c>
      <c r="K2381" s="67" t="s">
        <v>5635</v>
      </c>
      <c r="L2381" s="67" t="s">
        <v>1231</v>
      </c>
      <c r="M2381" s="63" t="str">
        <f>VLOOKUP(D2381,'[3]NEW LEGEND 2026'!G:I,3,0)</f>
        <v>HONDA</v>
      </c>
      <c r="N2381" s="63" t="str">
        <f>VLOOKUP(D2381,'[3]NEW LEGEND 2026'!G:J,4,0)</f>
        <v>RED</v>
      </c>
      <c r="O2381" s="68" t="str">
        <f t="shared" si="223"/>
        <v>AUG</v>
      </c>
      <c r="P2381" s="68">
        <f t="shared" si="224"/>
        <v>15</v>
      </c>
      <c r="Q2381" s="68">
        <f t="shared" si="225"/>
        <v>2026</v>
      </c>
      <c r="R2381" s="69">
        <f t="shared" si="226"/>
        <v>-196.63421296296292</v>
      </c>
      <c r="S2381" s="69">
        <f t="shared" si="227"/>
        <v>-196.6342245370397</v>
      </c>
      <c r="T2381" s="70" t="str">
        <f t="shared" si="222"/>
        <v>1-30 DAYS</v>
      </c>
      <c r="U2381" s="70" t="str">
        <f t="shared" si="222"/>
        <v>1-30 DAYS</v>
      </c>
    </row>
    <row r="2382" spans="1:21">
      <c r="A2382" s="63" t="str">
        <f>VLOOKUP(L2382,[1]Sheet1!$N:$P,3,0)</f>
        <v>GREATWALL</v>
      </c>
      <c r="B2382" s="66">
        <v>46249.63422453704</v>
      </c>
      <c r="C2382" s="66">
        <v>46249.634212962963</v>
      </c>
      <c r="D2382" s="67" t="s">
        <v>3512</v>
      </c>
      <c r="E2382" s="67" t="s">
        <v>3513</v>
      </c>
      <c r="F2382" s="1">
        <v>1</v>
      </c>
      <c r="G2382" s="63" t="str">
        <f>VLOOKUP(D2382,[2]MINDANAO!$B:$C,2,0)</f>
        <v>CRF150</v>
      </c>
      <c r="H2382" s="67">
        <v>124883.93</v>
      </c>
      <c r="I2382" s="63" t="str">
        <f>VLOOKUP(L2382,'[3]NEW LEGEND 2026'!M:S,7,0)</f>
        <v>HONDA</v>
      </c>
      <c r="J2382" s="67" t="s">
        <v>5636</v>
      </c>
      <c r="K2382" s="67" t="s">
        <v>5637</v>
      </c>
      <c r="L2382" s="67" t="s">
        <v>1231</v>
      </c>
      <c r="M2382" s="63" t="str">
        <f>VLOOKUP(D2382,'[3]NEW LEGEND 2026'!G:I,3,0)</f>
        <v>HONDA</v>
      </c>
      <c r="N2382" s="63" t="str">
        <f>VLOOKUP(D2382,'[3]NEW LEGEND 2026'!G:J,4,0)</f>
        <v>RED</v>
      </c>
      <c r="O2382" s="68" t="str">
        <f t="shared" si="223"/>
        <v>AUG</v>
      </c>
      <c r="P2382" s="68">
        <f t="shared" si="224"/>
        <v>15</v>
      </c>
      <c r="Q2382" s="68">
        <f t="shared" si="225"/>
        <v>2026</v>
      </c>
      <c r="R2382" s="69">
        <f t="shared" si="226"/>
        <v>-196.63421296296292</v>
      </c>
      <c r="S2382" s="69">
        <f t="shared" si="227"/>
        <v>-196.6342245370397</v>
      </c>
      <c r="T2382" s="70" t="str">
        <f t="shared" si="222"/>
        <v>1-30 DAYS</v>
      </c>
      <c r="U2382" s="70" t="str">
        <f t="shared" si="222"/>
        <v>1-30 DAYS</v>
      </c>
    </row>
    <row r="2383" spans="1:21">
      <c r="A2383" s="63" t="str">
        <f>VLOOKUP(L2383,[1]Sheet1!$N:$P,3,0)</f>
        <v>GREATWALL</v>
      </c>
      <c r="B2383" s="66">
        <v>46249.656840277778</v>
      </c>
      <c r="C2383" s="66">
        <v>46249.656828703701</v>
      </c>
      <c r="D2383" s="67" t="s">
        <v>3512</v>
      </c>
      <c r="E2383" s="67" t="s">
        <v>3513</v>
      </c>
      <c r="F2383" s="1">
        <v>1</v>
      </c>
      <c r="G2383" s="63" t="str">
        <f>VLOOKUP(D2383,[2]MINDANAO!$B:$C,2,0)</f>
        <v>CRF150</v>
      </c>
      <c r="H2383" s="67">
        <v>124883.93</v>
      </c>
      <c r="I2383" s="63" t="str">
        <f>VLOOKUP(L2383,'[3]NEW LEGEND 2026'!M:S,7,0)</f>
        <v>HONDA</v>
      </c>
      <c r="J2383" s="67" t="s">
        <v>5638</v>
      </c>
      <c r="K2383" s="67" t="s">
        <v>5639</v>
      </c>
      <c r="L2383" s="67" t="s">
        <v>1231</v>
      </c>
      <c r="M2383" s="63" t="str">
        <f>VLOOKUP(D2383,'[3]NEW LEGEND 2026'!G:I,3,0)</f>
        <v>HONDA</v>
      </c>
      <c r="N2383" s="63" t="str">
        <f>VLOOKUP(D2383,'[3]NEW LEGEND 2026'!G:J,4,0)</f>
        <v>RED</v>
      </c>
      <c r="O2383" s="68" t="str">
        <f t="shared" si="223"/>
        <v>AUG</v>
      </c>
      <c r="P2383" s="68">
        <f t="shared" si="224"/>
        <v>15</v>
      </c>
      <c r="Q2383" s="68">
        <f t="shared" si="225"/>
        <v>2026</v>
      </c>
      <c r="R2383" s="69">
        <f t="shared" si="226"/>
        <v>-196.65682870370074</v>
      </c>
      <c r="S2383" s="69">
        <f t="shared" si="227"/>
        <v>-196.65684027777752</v>
      </c>
      <c r="T2383" s="70" t="str">
        <f t="shared" si="222"/>
        <v>1-30 DAYS</v>
      </c>
      <c r="U2383" s="70" t="str">
        <f t="shared" si="222"/>
        <v>1-30 DAYS</v>
      </c>
    </row>
    <row r="2384" spans="1:21">
      <c r="A2384" s="63" t="str">
        <f>VLOOKUP(L2384,[1]Sheet1!$N:$P,3,0)</f>
        <v>GREATWALL</v>
      </c>
      <c r="B2384" s="66">
        <v>46249.656840277778</v>
      </c>
      <c r="C2384" s="66">
        <v>46249.656828703701</v>
      </c>
      <c r="D2384" s="67" t="s">
        <v>3512</v>
      </c>
      <c r="E2384" s="67" t="s">
        <v>3513</v>
      </c>
      <c r="F2384" s="1">
        <v>1</v>
      </c>
      <c r="G2384" s="63" t="str">
        <f>VLOOKUP(D2384,[2]MINDANAO!$B:$C,2,0)</f>
        <v>CRF150</v>
      </c>
      <c r="H2384" s="67">
        <v>124883.93</v>
      </c>
      <c r="I2384" s="63" t="str">
        <f>VLOOKUP(L2384,'[3]NEW LEGEND 2026'!M:S,7,0)</f>
        <v>HONDA</v>
      </c>
      <c r="J2384" s="67" t="s">
        <v>5640</v>
      </c>
      <c r="K2384" s="67" t="s">
        <v>5641</v>
      </c>
      <c r="L2384" s="67" t="s">
        <v>1231</v>
      </c>
      <c r="M2384" s="63" t="str">
        <f>VLOOKUP(D2384,'[3]NEW LEGEND 2026'!G:I,3,0)</f>
        <v>HONDA</v>
      </c>
      <c r="N2384" s="63" t="str">
        <f>VLOOKUP(D2384,'[3]NEW LEGEND 2026'!G:J,4,0)</f>
        <v>RED</v>
      </c>
      <c r="O2384" s="68" t="str">
        <f t="shared" si="223"/>
        <v>AUG</v>
      </c>
      <c r="P2384" s="68">
        <f t="shared" si="224"/>
        <v>15</v>
      </c>
      <c r="Q2384" s="68">
        <f t="shared" si="225"/>
        <v>2026</v>
      </c>
      <c r="R2384" s="69">
        <f t="shared" si="226"/>
        <v>-196.65682870370074</v>
      </c>
      <c r="S2384" s="69">
        <f t="shared" si="227"/>
        <v>-196.65684027777752</v>
      </c>
      <c r="T2384" s="70" t="str">
        <f t="shared" si="222"/>
        <v>1-30 DAYS</v>
      </c>
      <c r="U2384" s="70" t="str">
        <f t="shared" si="222"/>
        <v>1-30 DAYS</v>
      </c>
    </row>
    <row r="2385" spans="1:21">
      <c r="A2385" s="63" t="str">
        <f>VLOOKUP(L2385,[1]Sheet1!$N:$P,3,0)</f>
        <v>GREATWALL</v>
      </c>
      <c r="B2385" s="66">
        <v>46249.656840277778</v>
      </c>
      <c r="C2385" s="66">
        <v>46249.656828703701</v>
      </c>
      <c r="D2385" s="67" t="s">
        <v>3512</v>
      </c>
      <c r="E2385" s="67" t="s">
        <v>3513</v>
      </c>
      <c r="F2385" s="1">
        <v>1</v>
      </c>
      <c r="G2385" s="63" t="str">
        <f>VLOOKUP(D2385,[2]MINDANAO!$B:$C,2,0)</f>
        <v>CRF150</v>
      </c>
      <c r="H2385" s="67">
        <v>124883.93</v>
      </c>
      <c r="I2385" s="63" t="str">
        <f>VLOOKUP(L2385,'[3]NEW LEGEND 2026'!M:S,7,0)</f>
        <v>HONDA</v>
      </c>
      <c r="J2385" s="67" t="s">
        <v>5642</v>
      </c>
      <c r="K2385" s="67" t="s">
        <v>5643</v>
      </c>
      <c r="L2385" s="67" t="s">
        <v>1231</v>
      </c>
      <c r="M2385" s="63" t="str">
        <f>VLOOKUP(D2385,'[3]NEW LEGEND 2026'!G:I,3,0)</f>
        <v>HONDA</v>
      </c>
      <c r="N2385" s="63" t="str">
        <f>VLOOKUP(D2385,'[3]NEW LEGEND 2026'!G:J,4,0)</f>
        <v>RED</v>
      </c>
      <c r="O2385" s="68" t="str">
        <f t="shared" si="223"/>
        <v>AUG</v>
      </c>
      <c r="P2385" s="68">
        <f t="shared" si="224"/>
        <v>15</v>
      </c>
      <c r="Q2385" s="68">
        <f t="shared" si="225"/>
        <v>2026</v>
      </c>
      <c r="R2385" s="69">
        <f t="shared" si="226"/>
        <v>-196.65682870370074</v>
      </c>
      <c r="S2385" s="69">
        <f t="shared" si="227"/>
        <v>-196.65684027777752</v>
      </c>
      <c r="T2385" s="70" t="str">
        <f t="shared" si="222"/>
        <v>1-30 DAYS</v>
      </c>
      <c r="U2385" s="70" t="str">
        <f t="shared" si="222"/>
        <v>1-30 DAYS</v>
      </c>
    </row>
    <row r="2386" spans="1:21">
      <c r="A2386" s="63" t="str">
        <f>VLOOKUP(L2386,[1]Sheet1!$N:$P,3,0)</f>
        <v>GREATWALL</v>
      </c>
      <c r="B2386" s="66">
        <v>46249.656840277778</v>
      </c>
      <c r="C2386" s="66">
        <v>46249.656828703701</v>
      </c>
      <c r="D2386" s="67" t="s">
        <v>3512</v>
      </c>
      <c r="E2386" s="67" t="s">
        <v>3513</v>
      </c>
      <c r="F2386" s="1">
        <v>1</v>
      </c>
      <c r="G2386" s="63" t="str">
        <f>VLOOKUP(D2386,[2]MINDANAO!$B:$C,2,0)</f>
        <v>CRF150</v>
      </c>
      <c r="H2386" s="67">
        <v>124883.93</v>
      </c>
      <c r="I2386" s="63" t="str">
        <f>VLOOKUP(L2386,'[3]NEW LEGEND 2026'!M:S,7,0)</f>
        <v>HONDA</v>
      </c>
      <c r="J2386" s="67" t="s">
        <v>5644</v>
      </c>
      <c r="K2386" s="67" t="s">
        <v>5645</v>
      </c>
      <c r="L2386" s="67" t="s">
        <v>1231</v>
      </c>
      <c r="M2386" s="63" t="str">
        <f>VLOOKUP(D2386,'[3]NEW LEGEND 2026'!G:I,3,0)</f>
        <v>HONDA</v>
      </c>
      <c r="N2386" s="63" t="str">
        <f>VLOOKUP(D2386,'[3]NEW LEGEND 2026'!G:J,4,0)</f>
        <v>RED</v>
      </c>
      <c r="O2386" s="68" t="str">
        <f t="shared" si="223"/>
        <v>AUG</v>
      </c>
      <c r="P2386" s="68">
        <f t="shared" si="224"/>
        <v>15</v>
      </c>
      <c r="Q2386" s="68">
        <f t="shared" si="225"/>
        <v>2026</v>
      </c>
      <c r="R2386" s="69">
        <f t="shared" si="226"/>
        <v>-196.65682870370074</v>
      </c>
      <c r="S2386" s="69">
        <f t="shared" si="227"/>
        <v>-196.65684027777752</v>
      </c>
      <c r="T2386" s="70" t="str">
        <f t="shared" ref="T2386:U2449" si="228">IF(R2386&lt;=30,"1-30 DAYS",IF(R2386&lt;=60,"31-60 DAYS",IF(R2386&lt;=90,"61-90 DAYS","91 DAYS UP")))</f>
        <v>1-30 DAYS</v>
      </c>
      <c r="U2386" s="70" t="str">
        <f t="shared" si="228"/>
        <v>1-30 DAYS</v>
      </c>
    </row>
    <row r="2387" spans="1:21">
      <c r="A2387" s="63" t="str">
        <f>VLOOKUP(L2387,[1]Sheet1!$N:$P,3,0)</f>
        <v>GREATWALL</v>
      </c>
      <c r="B2387" s="66">
        <v>46249.656840277778</v>
      </c>
      <c r="C2387" s="66">
        <v>46249.656828703701</v>
      </c>
      <c r="D2387" s="67" t="s">
        <v>3512</v>
      </c>
      <c r="E2387" s="67" t="s">
        <v>3513</v>
      </c>
      <c r="F2387" s="1">
        <v>1</v>
      </c>
      <c r="G2387" s="63" t="str">
        <f>VLOOKUP(D2387,[2]MINDANAO!$B:$C,2,0)</f>
        <v>CRF150</v>
      </c>
      <c r="H2387" s="67">
        <v>124883.93</v>
      </c>
      <c r="I2387" s="63" t="str">
        <f>VLOOKUP(L2387,'[3]NEW LEGEND 2026'!M:S,7,0)</f>
        <v>HONDA</v>
      </c>
      <c r="J2387" s="67" t="s">
        <v>5646</v>
      </c>
      <c r="K2387" s="67" t="s">
        <v>5647</v>
      </c>
      <c r="L2387" s="67" t="s">
        <v>1231</v>
      </c>
      <c r="M2387" s="63" t="str">
        <f>VLOOKUP(D2387,'[3]NEW LEGEND 2026'!G:I,3,0)</f>
        <v>HONDA</v>
      </c>
      <c r="N2387" s="63" t="str">
        <f>VLOOKUP(D2387,'[3]NEW LEGEND 2026'!G:J,4,0)</f>
        <v>RED</v>
      </c>
      <c r="O2387" s="68" t="str">
        <f t="shared" si="223"/>
        <v>AUG</v>
      </c>
      <c r="P2387" s="68">
        <f t="shared" si="224"/>
        <v>15</v>
      </c>
      <c r="Q2387" s="68">
        <f t="shared" si="225"/>
        <v>2026</v>
      </c>
      <c r="R2387" s="69">
        <f t="shared" si="226"/>
        <v>-196.65682870370074</v>
      </c>
      <c r="S2387" s="69">
        <f t="shared" si="227"/>
        <v>-196.65684027777752</v>
      </c>
      <c r="T2387" s="70" t="str">
        <f t="shared" si="228"/>
        <v>1-30 DAYS</v>
      </c>
      <c r="U2387" s="70" t="str">
        <f t="shared" si="228"/>
        <v>1-30 DAYS</v>
      </c>
    </row>
    <row r="2388" spans="1:21">
      <c r="A2388" s="63" t="str">
        <f>VLOOKUP(L2388,[1]Sheet1!$N:$P,3,0)</f>
        <v>GREATWALL</v>
      </c>
      <c r="B2388" s="66">
        <v>46249.663680555554</v>
      </c>
      <c r="C2388" s="66">
        <v>46249.663668981477</v>
      </c>
      <c r="D2388" s="67" t="s">
        <v>2193</v>
      </c>
      <c r="E2388" s="67" t="s">
        <v>2194</v>
      </c>
      <c r="F2388" s="1">
        <v>1</v>
      </c>
      <c r="G2388" s="63" t="str">
        <f>VLOOKUP(D2388,[2]MINDANAO!$B:$C,2,0)</f>
        <v>CRF150</v>
      </c>
      <c r="H2388" s="67">
        <v>140870</v>
      </c>
      <c r="I2388" s="63" t="str">
        <f>VLOOKUP(L2388,'[3]NEW LEGEND 2026'!M:S,7,0)</f>
        <v>HONDA</v>
      </c>
      <c r="J2388" s="67" t="s">
        <v>5648</v>
      </c>
      <c r="K2388" s="67" t="s">
        <v>5649</v>
      </c>
      <c r="L2388" s="67" t="s">
        <v>1231</v>
      </c>
      <c r="M2388" s="63" t="str">
        <f>VLOOKUP(D2388,'[3]NEW LEGEND 2026'!G:I,3,0)</f>
        <v>HONDA</v>
      </c>
      <c r="N2388" s="63" t="str">
        <f>VLOOKUP(D2388,'[3]NEW LEGEND 2026'!G:J,4,0)</f>
        <v>WHITE/BLACK</v>
      </c>
      <c r="O2388" s="68" t="str">
        <f t="shared" si="223"/>
        <v>AUG</v>
      </c>
      <c r="P2388" s="68">
        <f t="shared" si="224"/>
        <v>15</v>
      </c>
      <c r="Q2388" s="68">
        <f t="shared" si="225"/>
        <v>2026</v>
      </c>
      <c r="R2388" s="69">
        <f t="shared" si="226"/>
        <v>-196.6636689814768</v>
      </c>
      <c r="S2388" s="69">
        <f t="shared" si="227"/>
        <v>-196.66368055555358</v>
      </c>
      <c r="T2388" s="70" t="str">
        <f t="shared" si="228"/>
        <v>1-30 DAYS</v>
      </c>
      <c r="U2388" s="70" t="str">
        <f t="shared" si="228"/>
        <v>1-30 DAYS</v>
      </c>
    </row>
    <row r="2389" spans="1:21">
      <c r="A2389" s="63" t="str">
        <f>VLOOKUP(L2389,[1]Sheet1!$N:$P,3,0)</f>
        <v>GREATWALL</v>
      </c>
      <c r="B2389" s="66">
        <v>46249.663680555554</v>
      </c>
      <c r="C2389" s="66">
        <v>46249.663668981477</v>
      </c>
      <c r="D2389" s="67" t="s">
        <v>2193</v>
      </c>
      <c r="E2389" s="67" t="s">
        <v>2194</v>
      </c>
      <c r="F2389" s="1">
        <v>1</v>
      </c>
      <c r="G2389" s="63" t="str">
        <f>VLOOKUP(D2389,[2]MINDANAO!$B:$C,2,0)</f>
        <v>CRF150</v>
      </c>
      <c r="H2389" s="67">
        <v>140870</v>
      </c>
      <c r="I2389" s="63" t="str">
        <f>VLOOKUP(L2389,'[3]NEW LEGEND 2026'!M:S,7,0)</f>
        <v>HONDA</v>
      </c>
      <c r="J2389" s="67" t="s">
        <v>5650</v>
      </c>
      <c r="K2389" s="67" t="s">
        <v>5651</v>
      </c>
      <c r="L2389" s="67" t="s">
        <v>1231</v>
      </c>
      <c r="M2389" s="63" t="str">
        <f>VLOOKUP(D2389,'[3]NEW LEGEND 2026'!G:I,3,0)</f>
        <v>HONDA</v>
      </c>
      <c r="N2389" s="63" t="str">
        <f>VLOOKUP(D2389,'[3]NEW LEGEND 2026'!G:J,4,0)</f>
        <v>WHITE/BLACK</v>
      </c>
      <c r="O2389" s="68" t="str">
        <f t="shared" si="223"/>
        <v>AUG</v>
      </c>
      <c r="P2389" s="68">
        <f t="shared" si="224"/>
        <v>15</v>
      </c>
      <c r="Q2389" s="68">
        <f t="shared" si="225"/>
        <v>2026</v>
      </c>
      <c r="R2389" s="69">
        <f t="shared" si="226"/>
        <v>-196.6636689814768</v>
      </c>
      <c r="S2389" s="69">
        <f t="shared" si="227"/>
        <v>-196.66368055555358</v>
      </c>
      <c r="T2389" s="70" t="str">
        <f t="shared" si="228"/>
        <v>1-30 DAYS</v>
      </c>
      <c r="U2389" s="70" t="str">
        <f t="shared" si="228"/>
        <v>1-30 DAYS</v>
      </c>
    </row>
    <row r="2390" spans="1:21">
      <c r="A2390" s="63" t="str">
        <f>VLOOKUP(L2390,[1]Sheet1!$N:$P,3,0)</f>
        <v>GREATWALL</v>
      </c>
      <c r="B2390" s="66">
        <v>46249.663680555554</v>
      </c>
      <c r="C2390" s="66">
        <v>46249.663668981477</v>
      </c>
      <c r="D2390" s="67" t="s">
        <v>2193</v>
      </c>
      <c r="E2390" s="67" t="s">
        <v>2194</v>
      </c>
      <c r="F2390" s="1">
        <v>1</v>
      </c>
      <c r="G2390" s="63" t="str">
        <f>VLOOKUP(D2390,[2]MINDANAO!$B:$C,2,0)</f>
        <v>CRF150</v>
      </c>
      <c r="H2390" s="67">
        <v>140870</v>
      </c>
      <c r="I2390" s="63" t="str">
        <f>VLOOKUP(L2390,'[3]NEW LEGEND 2026'!M:S,7,0)</f>
        <v>HONDA</v>
      </c>
      <c r="J2390" s="67" t="s">
        <v>5652</v>
      </c>
      <c r="K2390" s="67" t="s">
        <v>5653</v>
      </c>
      <c r="L2390" s="67" t="s">
        <v>1231</v>
      </c>
      <c r="M2390" s="63" t="str">
        <f>VLOOKUP(D2390,'[3]NEW LEGEND 2026'!G:I,3,0)</f>
        <v>HONDA</v>
      </c>
      <c r="N2390" s="63" t="str">
        <f>VLOOKUP(D2390,'[3]NEW LEGEND 2026'!G:J,4,0)</f>
        <v>WHITE/BLACK</v>
      </c>
      <c r="O2390" s="68" t="str">
        <f t="shared" si="223"/>
        <v>AUG</v>
      </c>
      <c r="P2390" s="68">
        <f t="shared" si="224"/>
        <v>15</v>
      </c>
      <c r="Q2390" s="68">
        <f t="shared" si="225"/>
        <v>2026</v>
      </c>
      <c r="R2390" s="69">
        <f t="shared" si="226"/>
        <v>-196.6636689814768</v>
      </c>
      <c r="S2390" s="69">
        <f t="shared" si="227"/>
        <v>-196.66368055555358</v>
      </c>
      <c r="T2390" s="70" t="str">
        <f t="shared" si="228"/>
        <v>1-30 DAYS</v>
      </c>
      <c r="U2390" s="70" t="str">
        <f t="shared" si="228"/>
        <v>1-30 DAYS</v>
      </c>
    </row>
    <row r="2391" spans="1:21">
      <c r="A2391" s="63" t="str">
        <f>VLOOKUP(L2391,[1]Sheet1!$N:$P,3,0)</f>
        <v>GREATWALL</v>
      </c>
      <c r="B2391" s="66">
        <v>46249.663680555554</v>
      </c>
      <c r="C2391" s="66">
        <v>46249.663668981477</v>
      </c>
      <c r="D2391" s="67" t="s">
        <v>2193</v>
      </c>
      <c r="E2391" s="67" t="s">
        <v>2194</v>
      </c>
      <c r="F2391" s="1">
        <v>1</v>
      </c>
      <c r="G2391" s="63" t="str">
        <f>VLOOKUP(D2391,[2]MINDANAO!$B:$C,2,0)</f>
        <v>CRF150</v>
      </c>
      <c r="H2391" s="67">
        <v>140870</v>
      </c>
      <c r="I2391" s="63" t="str">
        <f>VLOOKUP(L2391,'[3]NEW LEGEND 2026'!M:S,7,0)</f>
        <v>HONDA</v>
      </c>
      <c r="J2391" s="67" t="s">
        <v>5654</v>
      </c>
      <c r="K2391" s="67" t="s">
        <v>5655</v>
      </c>
      <c r="L2391" s="67" t="s">
        <v>1231</v>
      </c>
      <c r="M2391" s="63" t="str">
        <f>VLOOKUP(D2391,'[3]NEW LEGEND 2026'!G:I,3,0)</f>
        <v>HONDA</v>
      </c>
      <c r="N2391" s="63" t="str">
        <f>VLOOKUP(D2391,'[3]NEW LEGEND 2026'!G:J,4,0)</f>
        <v>WHITE/BLACK</v>
      </c>
      <c r="O2391" s="68" t="str">
        <f t="shared" si="223"/>
        <v>AUG</v>
      </c>
      <c r="P2391" s="68">
        <f t="shared" si="224"/>
        <v>15</v>
      </c>
      <c r="Q2391" s="68">
        <f t="shared" si="225"/>
        <v>2026</v>
      </c>
      <c r="R2391" s="69">
        <f t="shared" si="226"/>
        <v>-196.6636689814768</v>
      </c>
      <c r="S2391" s="69">
        <f t="shared" si="227"/>
        <v>-196.66368055555358</v>
      </c>
      <c r="T2391" s="70" t="str">
        <f t="shared" si="228"/>
        <v>1-30 DAYS</v>
      </c>
      <c r="U2391" s="70" t="str">
        <f t="shared" si="228"/>
        <v>1-30 DAYS</v>
      </c>
    </row>
    <row r="2392" spans="1:21">
      <c r="A2392" s="63" t="str">
        <f>VLOOKUP(L2392,[1]Sheet1!$N:$P,3,0)</f>
        <v>GREATWALL</v>
      </c>
      <c r="B2392" s="66">
        <v>46249.663680555554</v>
      </c>
      <c r="C2392" s="66">
        <v>46249.663668981477</v>
      </c>
      <c r="D2392" s="67" t="s">
        <v>2193</v>
      </c>
      <c r="E2392" s="67" t="s">
        <v>2194</v>
      </c>
      <c r="F2392" s="1">
        <v>1</v>
      </c>
      <c r="G2392" s="63" t="str">
        <f>VLOOKUP(D2392,[2]MINDANAO!$B:$C,2,0)</f>
        <v>CRF150</v>
      </c>
      <c r="H2392" s="67">
        <v>140870</v>
      </c>
      <c r="I2392" s="63" t="str">
        <f>VLOOKUP(L2392,'[3]NEW LEGEND 2026'!M:S,7,0)</f>
        <v>HONDA</v>
      </c>
      <c r="J2392" s="67" t="s">
        <v>5656</v>
      </c>
      <c r="K2392" s="67" t="s">
        <v>5657</v>
      </c>
      <c r="L2392" s="67" t="s">
        <v>1231</v>
      </c>
      <c r="M2392" s="63" t="str">
        <f>VLOOKUP(D2392,'[3]NEW LEGEND 2026'!G:I,3,0)</f>
        <v>HONDA</v>
      </c>
      <c r="N2392" s="63" t="str">
        <f>VLOOKUP(D2392,'[3]NEW LEGEND 2026'!G:J,4,0)</f>
        <v>WHITE/BLACK</v>
      </c>
      <c r="O2392" s="68" t="str">
        <f t="shared" si="223"/>
        <v>AUG</v>
      </c>
      <c r="P2392" s="68">
        <f t="shared" si="224"/>
        <v>15</v>
      </c>
      <c r="Q2392" s="68">
        <f t="shared" si="225"/>
        <v>2026</v>
      </c>
      <c r="R2392" s="69">
        <f t="shared" si="226"/>
        <v>-196.6636689814768</v>
      </c>
      <c r="S2392" s="69">
        <f t="shared" si="227"/>
        <v>-196.66368055555358</v>
      </c>
      <c r="T2392" s="70" t="str">
        <f t="shared" si="228"/>
        <v>1-30 DAYS</v>
      </c>
      <c r="U2392" s="70" t="str">
        <f t="shared" si="228"/>
        <v>1-30 DAYS</v>
      </c>
    </row>
    <row r="2393" spans="1:21">
      <c r="A2393" s="63" t="str">
        <f>VLOOKUP(L2393,[1]Sheet1!$N:$P,3,0)</f>
        <v>GREATWALL</v>
      </c>
      <c r="B2393" s="66">
        <v>46249.663680555554</v>
      </c>
      <c r="C2393" s="66">
        <v>46249.663668981477</v>
      </c>
      <c r="D2393" s="67" t="s">
        <v>2193</v>
      </c>
      <c r="E2393" s="67" t="s">
        <v>2194</v>
      </c>
      <c r="F2393" s="1">
        <v>1</v>
      </c>
      <c r="G2393" s="63" t="str">
        <f>VLOOKUP(D2393,[2]MINDANAO!$B:$C,2,0)</f>
        <v>CRF150</v>
      </c>
      <c r="H2393" s="67">
        <v>140870</v>
      </c>
      <c r="I2393" s="63" t="str">
        <f>VLOOKUP(L2393,'[3]NEW LEGEND 2026'!M:S,7,0)</f>
        <v>HONDA</v>
      </c>
      <c r="J2393" s="67" t="s">
        <v>5658</v>
      </c>
      <c r="K2393" s="67" t="s">
        <v>5659</v>
      </c>
      <c r="L2393" s="67" t="s">
        <v>1231</v>
      </c>
      <c r="M2393" s="63" t="str">
        <f>VLOOKUP(D2393,'[3]NEW LEGEND 2026'!G:I,3,0)</f>
        <v>HONDA</v>
      </c>
      <c r="N2393" s="63" t="str">
        <f>VLOOKUP(D2393,'[3]NEW LEGEND 2026'!G:J,4,0)</f>
        <v>WHITE/BLACK</v>
      </c>
      <c r="O2393" s="68" t="str">
        <f t="shared" si="223"/>
        <v>AUG</v>
      </c>
      <c r="P2393" s="68">
        <f t="shared" si="224"/>
        <v>15</v>
      </c>
      <c r="Q2393" s="68">
        <f t="shared" si="225"/>
        <v>2026</v>
      </c>
      <c r="R2393" s="69">
        <f t="shared" si="226"/>
        <v>-196.6636689814768</v>
      </c>
      <c r="S2393" s="69">
        <f t="shared" si="227"/>
        <v>-196.66368055555358</v>
      </c>
      <c r="T2393" s="70" t="str">
        <f t="shared" si="228"/>
        <v>1-30 DAYS</v>
      </c>
      <c r="U2393" s="70" t="str">
        <f t="shared" si="228"/>
        <v>1-30 DAYS</v>
      </c>
    </row>
    <row r="2394" spans="1:21">
      <c r="A2394" s="63" t="str">
        <f>VLOOKUP(L2394,[1]Sheet1!$N:$P,3,0)</f>
        <v>M1 MARBEL</v>
      </c>
      <c r="B2394" s="66">
        <v>46249.648969907408</v>
      </c>
      <c r="C2394" s="66">
        <v>46249.672199074077</v>
      </c>
      <c r="D2394" s="67" t="s">
        <v>2456</v>
      </c>
      <c r="E2394" s="67" t="s">
        <v>2457</v>
      </c>
      <c r="F2394" s="1">
        <v>1</v>
      </c>
      <c r="G2394" s="63" t="str">
        <f>VLOOKUP(D2394,[2]MINDANAO!$B:$C,2,0)</f>
        <v>CLICK125 FI</v>
      </c>
      <c r="H2394" s="67">
        <v>81070</v>
      </c>
      <c r="I2394" s="63" t="str">
        <f>VLOOKUP(L2394,'[3]NEW LEGEND 2026'!M:S,7,0)</f>
        <v>MUTI</v>
      </c>
      <c r="J2394" s="67" t="s">
        <v>5660</v>
      </c>
      <c r="K2394" s="67" t="s">
        <v>5661</v>
      </c>
      <c r="L2394" s="67" t="s">
        <v>473</v>
      </c>
      <c r="M2394" s="63" t="str">
        <f>VLOOKUP(D2394,'[3]NEW LEGEND 2026'!G:I,3,0)</f>
        <v>HONDA</v>
      </c>
      <c r="N2394" s="63" t="str">
        <f>VLOOKUP(D2394,'[3]NEW LEGEND 2026'!G:J,4,0)</f>
        <v>BLACK</v>
      </c>
      <c r="O2394" s="68" t="str">
        <f t="shared" si="223"/>
        <v>AUG</v>
      </c>
      <c r="P2394" s="68">
        <f t="shared" si="224"/>
        <v>15</v>
      </c>
      <c r="Q2394" s="68">
        <f t="shared" si="225"/>
        <v>2026</v>
      </c>
      <c r="R2394" s="69">
        <f t="shared" si="226"/>
        <v>-196.67219907407707</v>
      </c>
      <c r="S2394" s="69">
        <f t="shared" si="227"/>
        <v>-196.64896990740817</v>
      </c>
      <c r="T2394" s="70" t="str">
        <f t="shared" si="228"/>
        <v>1-30 DAYS</v>
      </c>
      <c r="U2394" s="70" t="str">
        <f t="shared" si="228"/>
        <v>1-30 DAYS</v>
      </c>
    </row>
    <row r="2395" spans="1:21">
      <c r="A2395" s="63" t="str">
        <f>VLOOKUP(L2395,[1]Sheet1!$N:$P,3,0)</f>
        <v>M1 MARBEL</v>
      </c>
      <c r="B2395" s="66">
        <v>46249.648969907408</v>
      </c>
      <c r="C2395" s="66">
        <v>46249.672199074077</v>
      </c>
      <c r="D2395" s="67" t="s">
        <v>2456</v>
      </c>
      <c r="E2395" s="67" t="s">
        <v>2457</v>
      </c>
      <c r="F2395" s="1">
        <v>1</v>
      </c>
      <c r="G2395" s="63" t="str">
        <f>VLOOKUP(D2395,[2]MINDANAO!$B:$C,2,0)</f>
        <v>CLICK125 FI</v>
      </c>
      <c r="H2395" s="67">
        <v>81070</v>
      </c>
      <c r="I2395" s="63" t="str">
        <f>VLOOKUP(L2395,'[3]NEW LEGEND 2026'!M:S,7,0)</f>
        <v>MUTI</v>
      </c>
      <c r="J2395" s="67" t="s">
        <v>5662</v>
      </c>
      <c r="K2395" s="67" t="s">
        <v>5663</v>
      </c>
      <c r="L2395" s="67" t="s">
        <v>473</v>
      </c>
      <c r="M2395" s="63" t="str">
        <f>VLOOKUP(D2395,'[3]NEW LEGEND 2026'!G:I,3,0)</f>
        <v>HONDA</v>
      </c>
      <c r="N2395" s="63" t="str">
        <f>VLOOKUP(D2395,'[3]NEW LEGEND 2026'!G:J,4,0)</f>
        <v>BLACK</v>
      </c>
      <c r="O2395" s="68" t="str">
        <f t="shared" si="223"/>
        <v>AUG</v>
      </c>
      <c r="P2395" s="68">
        <f t="shared" si="224"/>
        <v>15</v>
      </c>
      <c r="Q2395" s="68">
        <f t="shared" si="225"/>
        <v>2026</v>
      </c>
      <c r="R2395" s="69">
        <f t="shared" si="226"/>
        <v>-196.67219907407707</v>
      </c>
      <c r="S2395" s="69">
        <f t="shared" si="227"/>
        <v>-196.64896990740817</v>
      </c>
      <c r="T2395" s="70" t="str">
        <f t="shared" si="228"/>
        <v>1-30 DAYS</v>
      </c>
      <c r="U2395" s="70" t="str">
        <f t="shared" si="228"/>
        <v>1-30 DAYS</v>
      </c>
    </row>
    <row r="2396" spans="1:21">
      <c r="A2396" s="63" t="str">
        <f>VLOOKUP(L2396,[1]Sheet1!$N:$P,3,0)</f>
        <v>M1 MARBEL</v>
      </c>
      <c r="B2396" s="66">
        <v>46249.648969907408</v>
      </c>
      <c r="C2396" s="66">
        <v>46249.672199074077</v>
      </c>
      <c r="D2396" s="67" t="s">
        <v>1345</v>
      </c>
      <c r="E2396" s="67" t="s">
        <v>1346</v>
      </c>
      <c r="F2396" s="1">
        <v>1</v>
      </c>
      <c r="G2396" s="63" t="str">
        <f>VLOOKUP(D2396,[2]MINDANAO!$B:$C,2,0)</f>
        <v>XRM MOTARD FI</v>
      </c>
      <c r="H2396" s="67">
        <v>75550</v>
      </c>
      <c r="I2396" s="63" t="str">
        <f>VLOOKUP(L2396,'[3]NEW LEGEND 2026'!M:S,7,0)</f>
        <v>MUTI</v>
      </c>
      <c r="J2396" s="67" t="s">
        <v>5664</v>
      </c>
      <c r="K2396" s="67" t="s">
        <v>5665</v>
      </c>
      <c r="L2396" s="67" t="s">
        <v>473</v>
      </c>
      <c r="M2396" s="63" t="str">
        <f>VLOOKUP(D2396,'[3]NEW LEGEND 2026'!G:I,3,0)</f>
        <v>HONDA</v>
      </c>
      <c r="N2396" s="63" t="str">
        <f>VLOOKUP(D2396,'[3]NEW LEGEND 2026'!G:J,4,0)</f>
        <v>BLACK</v>
      </c>
      <c r="O2396" s="68" t="str">
        <f t="shared" si="223"/>
        <v>AUG</v>
      </c>
      <c r="P2396" s="68">
        <f t="shared" si="224"/>
        <v>15</v>
      </c>
      <c r="Q2396" s="68">
        <f t="shared" si="225"/>
        <v>2026</v>
      </c>
      <c r="R2396" s="69">
        <f t="shared" si="226"/>
        <v>-196.67219907407707</v>
      </c>
      <c r="S2396" s="69">
        <f t="shared" si="227"/>
        <v>-196.64896990740817</v>
      </c>
      <c r="T2396" s="70" t="str">
        <f t="shared" si="228"/>
        <v>1-30 DAYS</v>
      </c>
      <c r="U2396" s="70" t="str">
        <f t="shared" si="228"/>
        <v>1-30 DAYS</v>
      </c>
    </row>
    <row r="2397" spans="1:21">
      <c r="A2397" s="63" t="str">
        <f>VLOOKUP(L2397,[1]Sheet1!$N:$P,3,0)</f>
        <v>M2 TAGUM 3</v>
      </c>
      <c r="B2397" s="66">
        <v>46248.632685185177</v>
      </c>
      <c r="C2397" s="66">
        <v>46249.709363425929</v>
      </c>
      <c r="D2397" s="67" t="s">
        <v>994</v>
      </c>
      <c r="E2397" s="67" t="s">
        <v>995</v>
      </c>
      <c r="F2397" s="1">
        <v>1</v>
      </c>
      <c r="G2397" s="63" t="str">
        <f>VLOOKUP(D2397,[2]MINDANAO!$B:$C,2,0)</f>
        <v>SMASH(SPOKE)</v>
      </c>
      <c r="H2397" s="67">
        <v>61202</v>
      </c>
      <c r="I2397" s="63" t="str">
        <f>VLOOKUP(L2397,'[3]NEW LEGEND 2026'!M:S,7,0)</f>
        <v>ULTIMATE</v>
      </c>
      <c r="J2397" s="67" t="s">
        <v>5666</v>
      </c>
      <c r="K2397" s="67" t="s">
        <v>5667</v>
      </c>
      <c r="L2397" s="67" t="s">
        <v>744</v>
      </c>
      <c r="M2397" s="63" t="str">
        <f>VLOOKUP(D2397,'[3]NEW LEGEND 2026'!G:I,3,0)</f>
        <v>SUZUKI</v>
      </c>
      <c r="N2397" s="63" t="str">
        <f>VLOOKUP(D2397,'[3]NEW LEGEND 2026'!G:J,4,0)</f>
        <v>BLUE</v>
      </c>
      <c r="O2397" s="68" t="str">
        <f t="shared" si="223"/>
        <v>AUG</v>
      </c>
      <c r="P2397" s="68">
        <f t="shared" si="224"/>
        <v>15</v>
      </c>
      <c r="Q2397" s="68">
        <f t="shared" si="225"/>
        <v>2026</v>
      </c>
      <c r="R2397" s="69">
        <f t="shared" si="226"/>
        <v>-196.70936342592904</v>
      </c>
      <c r="S2397" s="69">
        <f t="shared" si="227"/>
        <v>-195.63268518517725</v>
      </c>
      <c r="T2397" s="70" t="str">
        <f t="shared" si="228"/>
        <v>1-30 DAYS</v>
      </c>
      <c r="U2397" s="70" t="str">
        <f t="shared" si="228"/>
        <v>1-30 DAYS</v>
      </c>
    </row>
    <row r="2398" spans="1:21">
      <c r="A2398" s="63" t="str">
        <f>VLOOKUP(L2398,[1]Sheet1!$N:$P,3,0)</f>
        <v>M2 TAGUM 3</v>
      </c>
      <c r="B2398" s="66">
        <v>46248.598460648151</v>
      </c>
      <c r="C2398" s="66">
        <v>46249.709363425929</v>
      </c>
      <c r="D2398" s="67" t="s">
        <v>2600</v>
      </c>
      <c r="E2398" s="67" t="s">
        <v>2601</v>
      </c>
      <c r="F2398" s="1">
        <v>1</v>
      </c>
      <c r="G2398" s="63" t="str">
        <f>VLOOKUP(D2398,[2]MINDANAO!$B:$C,2,0)</f>
        <v>ADV160 ABS</v>
      </c>
      <c r="H2398" s="67">
        <v>138000</v>
      </c>
      <c r="I2398" s="63" t="str">
        <f>VLOOKUP(L2398,'[3]NEW LEGEND 2026'!M:S,7,0)</f>
        <v>ULTIMATE</v>
      </c>
      <c r="J2398" s="67" t="s">
        <v>5668</v>
      </c>
      <c r="K2398" s="67" t="s">
        <v>5669</v>
      </c>
      <c r="L2398" s="67" t="s">
        <v>744</v>
      </c>
      <c r="M2398" s="63" t="str">
        <f>VLOOKUP(D2398,'[3]NEW LEGEND 2026'!G:I,3,0)</f>
        <v>HONDA</v>
      </c>
      <c r="N2398" s="63" t="str">
        <f>VLOOKUP(D2398,'[3]NEW LEGEND 2026'!G:J,4,0)</f>
        <v>GREEN</v>
      </c>
      <c r="O2398" s="68" t="str">
        <f t="shared" si="223"/>
        <v>AUG</v>
      </c>
      <c r="P2398" s="68">
        <f t="shared" si="224"/>
        <v>15</v>
      </c>
      <c r="Q2398" s="68">
        <f t="shared" si="225"/>
        <v>2026</v>
      </c>
      <c r="R2398" s="69">
        <f t="shared" si="226"/>
        <v>-196.70936342592904</v>
      </c>
      <c r="S2398" s="69">
        <f t="shared" si="227"/>
        <v>-195.59846064815065</v>
      </c>
      <c r="T2398" s="70" t="str">
        <f t="shared" si="228"/>
        <v>1-30 DAYS</v>
      </c>
      <c r="U2398" s="70" t="str">
        <f t="shared" si="228"/>
        <v>1-30 DAYS</v>
      </c>
    </row>
    <row r="2399" spans="1:21">
      <c r="A2399" s="63" t="str">
        <f>VLOOKUP(L2399,[1]Sheet1!$N:$P,3,0)</f>
        <v>M2 TAGUM 3</v>
      </c>
      <c r="B2399" s="66">
        <v>46248.598460648151</v>
      </c>
      <c r="C2399" s="66">
        <v>46249.709363425929</v>
      </c>
      <c r="D2399" s="67" t="s">
        <v>2600</v>
      </c>
      <c r="E2399" s="67" t="s">
        <v>2601</v>
      </c>
      <c r="F2399" s="1">
        <v>1</v>
      </c>
      <c r="G2399" s="63" t="str">
        <f>VLOOKUP(D2399,[2]MINDANAO!$B:$C,2,0)</f>
        <v>ADV160 ABS</v>
      </c>
      <c r="H2399" s="67">
        <v>138000</v>
      </c>
      <c r="I2399" s="63" t="str">
        <f>VLOOKUP(L2399,'[3]NEW LEGEND 2026'!M:S,7,0)</f>
        <v>ULTIMATE</v>
      </c>
      <c r="J2399" s="67" t="s">
        <v>5670</v>
      </c>
      <c r="K2399" s="67" t="s">
        <v>5671</v>
      </c>
      <c r="L2399" s="67" t="s">
        <v>744</v>
      </c>
      <c r="M2399" s="63" t="str">
        <f>VLOOKUP(D2399,'[3]NEW LEGEND 2026'!G:I,3,0)</f>
        <v>HONDA</v>
      </c>
      <c r="N2399" s="63" t="str">
        <f>VLOOKUP(D2399,'[3]NEW LEGEND 2026'!G:J,4,0)</f>
        <v>GREEN</v>
      </c>
      <c r="O2399" s="68" t="str">
        <f t="shared" si="223"/>
        <v>AUG</v>
      </c>
      <c r="P2399" s="68">
        <f t="shared" si="224"/>
        <v>15</v>
      </c>
      <c r="Q2399" s="68">
        <f t="shared" si="225"/>
        <v>2026</v>
      </c>
      <c r="R2399" s="69">
        <f t="shared" si="226"/>
        <v>-196.70936342592904</v>
      </c>
      <c r="S2399" s="69">
        <f t="shared" si="227"/>
        <v>-195.59846064815065</v>
      </c>
      <c r="T2399" s="70" t="str">
        <f t="shared" si="228"/>
        <v>1-30 DAYS</v>
      </c>
      <c r="U2399" s="70" t="str">
        <f t="shared" si="228"/>
        <v>1-30 DAYS</v>
      </c>
    </row>
    <row r="2400" spans="1:21">
      <c r="A2400" s="63" t="str">
        <f>VLOOKUP(L2400,[1]Sheet1!$N:$P,3,0)</f>
        <v>M2 TAGUM 3</v>
      </c>
      <c r="B2400" s="66">
        <v>46248.630289351851</v>
      </c>
      <c r="C2400" s="66">
        <v>46249.709363425929</v>
      </c>
      <c r="D2400" s="67" t="s">
        <v>4034</v>
      </c>
      <c r="E2400" s="67" t="s">
        <v>4035</v>
      </c>
      <c r="F2400" s="1">
        <v>1</v>
      </c>
      <c r="G2400" s="63" t="str">
        <f>VLOOKUP(D2400,[2]MINDANAO!$B:$C,2,0)</f>
        <v>KLX150</v>
      </c>
      <c r="H2400" s="67">
        <v>117523.21</v>
      </c>
      <c r="I2400" s="63" t="str">
        <f>VLOOKUP(L2400,'[3]NEW LEGEND 2026'!M:S,7,0)</f>
        <v>ULTIMATE</v>
      </c>
      <c r="J2400" s="67" t="s">
        <v>5672</v>
      </c>
      <c r="K2400" s="67" t="s">
        <v>5673</v>
      </c>
      <c r="L2400" s="67" t="s">
        <v>744</v>
      </c>
      <c r="M2400" s="63" t="str">
        <f>VLOOKUP(D2400,'[3]NEW LEGEND 2026'!G:I,3,0)</f>
        <v>KAWASAKI</v>
      </c>
      <c r="N2400" s="63" t="str">
        <f>VLOOKUP(D2400,'[3]NEW LEGEND 2026'!G:J,4,0)</f>
        <v>GREEN</v>
      </c>
      <c r="O2400" s="68" t="str">
        <f t="shared" si="223"/>
        <v>AUG</v>
      </c>
      <c r="P2400" s="68">
        <f t="shared" si="224"/>
        <v>15</v>
      </c>
      <c r="Q2400" s="68">
        <f t="shared" si="225"/>
        <v>2026</v>
      </c>
      <c r="R2400" s="69">
        <f t="shared" si="226"/>
        <v>-196.70936342592904</v>
      </c>
      <c r="S2400" s="69">
        <f t="shared" si="227"/>
        <v>-195.63028935185139</v>
      </c>
      <c r="T2400" s="70" t="str">
        <f t="shared" si="228"/>
        <v>1-30 DAYS</v>
      </c>
      <c r="U2400" s="70" t="str">
        <f t="shared" si="228"/>
        <v>1-30 DAYS</v>
      </c>
    </row>
    <row r="2401" spans="1:21">
      <c r="A2401" s="63" t="str">
        <f>VLOOKUP(L2401,[1]Sheet1!$N:$P,3,0)</f>
        <v>M2 TAGUM 3</v>
      </c>
      <c r="B2401" s="66">
        <v>46248.630289351851</v>
      </c>
      <c r="C2401" s="66">
        <v>46249.709363425929</v>
      </c>
      <c r="D2401" s="67" t="s">
        <v>3904</v>
      </c>
      <c r="E2401" s="67" t="s">
        <v>3905</v>
      </c>
      <c r="F2401" s="1">
        <v>1</v>
      </c>
      <c r="G2401" s="63" t="str">
        <f>VLOOKUP(D2401,[2]MINDANAO!$B:$C,2,0)</f>
        <v>DR-160</v>
      </c>
      <c r="H2401" s="67">
        <v>109616.07</v>
      </c>
      <c r="I2401" s="63" t="str">
        <f>VLOOKUP(L2401,'[3]NEW LEGEND 2026'!M:S,7,0)</f>
        <v>ULTIMATE</v>
      </c>
      <c r="J2401" s="67" t="s">
        <v>5674</v>
      </c>
      <c r="K2401" s="67" t="s">
        <v>5675</v>
      </c>
      <c r="L2401" s="67" t="s">
        <v>744</v>
      </c>
      <c r="M2401" s="63" t="str">
        <f>VLOOKUP(D2401,'[3]NEW LEGEND 2026'!G:I,3,0)</f>
        <v>SUZUKI</v>
      </c>
      <c r="N2401" s="63" t="str">
        <f>VLOOKUP(D2401,'[3]NEW LEGEND 2026'!G:J,4,0)</f>
        <v>BLACK</v>
      </c>
      <c r="O2401" s="68" t="str">
        <f t="shared" si="223"/>
        <v>AUG</v>
      </c>
      <c r="P2401" s="68">
        <f t="shared" si="224"/>
        <v>15</v>
      </c>
      <c r="Q2401" s="68">
        <f t="shared" si="225"/>
        <v>2026</v>
      </c>
      <c r="R2401" s="69">
        <f t="shared" si="226"/>
        <v>-196.70936342592904</v>
      </c>
      <c r="S2401" s="69">
        <f t="shared" si="227"/>
        <v>-195.63028935185139</v>
      </c>
      <c r="T2401" s="70" t="str">
        <f t="shared" si="228"/>
        <v>1-30 DAYS</v>
      </c>
      <c r="U2401" s="70" t="str">
        <f t="shared" si="228"/>
        <v>1-30 DAYS</v>
      </c>
    </row>
    <row r="2402" spans="1:21">
      <c r="A2402" s="63" t="str">
        <f>VLOOKUP(L2402,[1]Sheet1!$N:$P,3,0)</f>
        <v>M1 BUTUAN</v>
      </c>
      <c r="B2402" s="66">
        <v>46246.496770833342</v>
      </c>
      <c r="C2402" s="66">
        <v>46251.343148148153</v>
      </c>
      <c r="D2402" s="67" t="s">
        <v>2536</v>
      </c>
      <c r="E2402" s="67" t="s">
        <v>2537</v>
      </c>
      <c r="F2402" s="1">
        <v>1</v>
      </c>
      <c r="G2402" s="63" t="str">
        <f>VLOOKUP(D2402,[2]MINDANAO!$B:$C,2,0)</f>
        <v>ADV160 ABS</v>
      </c>
      <c r="H2402" s="67">
        <v>155100</v>
      </c>
      <c r="I2402" s="63" t="str">
        <f>VLOOKUP(L2402,'[3]NEW LEGEND 2026'!M:S,7,0)</f>
        <v>MUTI</v>
      </c>
      <c r="J2402" s="67" t="s">
        <v>5676</v>
      </c>
      <c r="K2402" s="67" t="s">
        <v>5677</v>
      </c>
      <c r="L2402" s="67" t="s">
        <v>897</v>
      </c>
      <c r="M2402" s="63" t="str">
        <f>VLOOKUP(D2402,'[3]NEW LEGEND 2026'!G:I,3,0)</f>
        <v>HONDA</v>
      </c>
      <c r="N2402" s="63" t="str">
        <f>VLOOKUP(D2402,'[3]NEW LEGEND 2026'!G:J,4,0)</f>
        <v>WHITE</v>
      </c>
      <c r="O2402" s="68" t="str">
        <f t="shared" si="223"/>
        <v>AUG</v>
      </c>
      <c r="P2402" s="68">
        <f t="shared" si="224"/>
        <v>17</v>
      </c>
      <c r="Q2402" s="68">
        <f t="shared" si="225"/>
        <v>2026</v>
      </c>
      <c r="R2402" s="69">
        <f t="shared" si="226"/>
        <v>-198.34314814815298</v>
      </c>
      <c r="S2402" s="69">
        <f t="shared" si="227"/>
        <v>-193.49677083334245</v>
      </c>
      <c r="T2402" s="70" t="str">
        <f t="shared" si="228"/>
        <v>1-30 DAYS</v>
      </c>
      <c r="U2402" s="70" t="str">
        <f t="shared" si="228"/>
        <v>1-30 DAYS</v>
      </c>
    </row>
    <row r="2403" spans="1:21">
      <c r="A2403" s="63" t="str">
        <f>VLOOKUP(L2403,[1]Sheet1!$N:$P,3,0)</f>
        <v>M1 BUTUAN</v>
      </c>
      <c r="B2403" s="66">
        <v>46246.496770833342</v>
      </c>
      <c r="C2403" s="66">
        <v>46251.343148148153</v>
      </c>
      <c r="D2403" s="67" t="s">
        <v>2540</v>
      </c>
      <c r="E2403" s="67" t="s">
        <v>2541</v>
      </c>
      <c r="F2403" s="1">
        <v>1</v>
      </c>
      <c r="G2403" s="63" t="str">
        <f>VLOOKUP(D2403,[2]MINDANAO!$B:$C,2,0)</f>
        <v>ADV160 ABS</v>
      </c>
      <c r="H2403" s="67">
        <v>155100</v>
      </c>
      <c r="I2403" s="63" t="str">
        <f>VLOOKUP(L2403,'[3]NEW LEGEND 2026'!M:S,7,0)</f>
        <v>MUTI</v>
      </c>
      <c r="J2403" s="67" t="s">
        <v>5678</v>
      </c>
      <c r="K2403" s="67" t="s">
        <v>5679</v>
      </c>
      <c r="L2403" s="67" t="s">
        <v>897</v>
      </c>
      <c r="M2403" s="63" t="str">
        <f>VLOOKUP(D2403,'[3]NEW LEGEND 2026'!G:I,3,0)</f>
        <v>HONDA</v>
      </c>
      <c r="N2403" s="63" t="str">
        <f>VLOOKUP(D2403,'[3]NEW LEGEND 2026'!G:J,4,0)</f>
        <v>BLACK</v>
      </c>
      <c r="O2403" s="68" t="str">
        <f t="shared" si="223"/>
        <v>AUG</v>
      </c>
      <c r="P2403" s="68">
        <f t="shared" si="224"/>
        <v>17</v>
      </c>
      <c r="Q2403" s="68">
        <f t="shared" si="225"/>
        <v>2026</v>
      </c>
      <c r="R2403" s="69">
        <f t="shared" si="226"/>
        <v>-198.34314814815298</v>
      </c>
      <c r="S2403" s="69">
        <f t="shared" si="227"/>
        <v>-193.49677083334245</v>
      </c>
      <c r="T2403" s="70" t="str">
        <f t="shared" si="228"/>
        <v>1-30 DAYS</v>
      </c>
      <c r="U2403" s="70" t="str">
        <f t="shared" si="228"/>
        <v>1-30 DAYS</v>
      </c>
    </row>
    <row r="2404" spans="1:21">
      <c r="A2404" s="63" t="str">
        <f>VLOOKUP(L2404,[1]Sheet1!$N:$P,3,0)</f>
        <v>M1 BUTUAN</v>
      </c>
      <c r="B2404" s="66">
        <v>46246.496770833342</v>
      </c>
      <c r="C2404" s="66">
        <v>46251.343148148153</v>
      </c>
      <c r="D2404" s="67" t="s">
        <v>2600</v>
      </c>
      <c r="E2404" s="67" t="s">
        <v>2601</v>
      </c>
      <c r="F2404" s="1">
        <v>1</v>
      </c>
      <c r="G2404" s="63" t="str">
        <f>VLOOKUP(D2404,[2]MINDANAO!$B:$C,2,0)</f>
        <v>ADV160 ABS</v>
      </c>
      <c r="H2404" s="67">
        <v>138000</v>
      </c>
      <c r="I2404" s="63" t="str">
        <f>VLOOKUP(L2404,'[3]NEW LEGEND 2026'!M:S,7,0)</f>
        <v>MUTI</v>
      </c>
      <c r="J2404" s="67" t="s">
        <v>5680</v>
      </c>
      <c r="K2404" s="67" t="s">
        <v>5681</v>
      </c>
      <c r="L2404" s="67" t="s">
        <v>897</v>
      </c>
      <c r="M2404" s="63" t="str">
        <f>VLOOKUP(D2404,'[3]NEW LEGEND 2026'!G:I,3,0)</f>
        <v>HONDA</v>
      </c>
      <c r="N2404" s="63" t="str">
        <f>VLOOKUP(D2404,'[3]NEW LEGEND 2026'!G:J,4,0)</f>
        <v>GREEN</v>
      </c>
      <c r="O2404" s="68" t="str">
        <f t="shared" si="223"/>
        <v>AUG</v>
      </c>
      <c r="P2404" s="68">
        <f t="shared" si="224"/>
        <v>17</v>
      </c>
      <c r="Q2404" s="68">
        <f t="shared" si="225"/>
        <v>2026</v>
      </c>
      <c r="R2404" s="69">
        <f t="shared" si="226"/>
        <v>-198.34314814815298</v>
      </c>
      <c r="S2404" s="69">
        <f t="shared" si="227"/>
        <v>-193.49677083334245</v>
      </c>
      <c r="T2404" s="70" t="str">
        <f t="shared" si="228"/>
        <v>1-30 DAYS</v>
      </c>
      <c r="U2404" s="70" t="str">
        <f t="shared" si="228"/>
        <v>1-30 DAYS</v>
      </c>
    </row>
    <row r="2405" spans="1:21">
      <c r="A2405" s="63" t="str">
        <f>VLOOKUP(L2405,[1]Sheet1!$N:$P,3,0)</f>
        <v>M1 BUTUAN</v>
      </c>
      <c r="B2405" s="66">
        <v>46246.496770833342</v>
      </c>
      <c r="C2405" s="66">
        <v>46251.343148148153</v>
      </c>
      <c r="D2405" s="67" t="s">
        <v>2456</v>
      </c>
      <c r="E2405" s="67" t="s">
        <v>2457</v>
      </c>
      <c r="F2405" s="1">
        <v>1</v>
      </c>
      <c r="G2405" s="63" t="str">
        <f>VLOOKUP(D2405,[2]MINDANAO!$B:$C,2,0)</f>
        <v>CLICK125 FI</v>
      </c>
      <c r="H2405" s="67">
        <v>81070</v>
      </c>
      <c r="I2405" s="63" t="str">
        <f>VLOOKUP(L2405,'[3]NEW LEGEND 2026'!M:S,7,0)</f>
        <v>MUTI</v>
      </c>
      <c r="J2405" s="67" t="s">
        <v>5682</v>
      </c>
      <c r="K2405" s="67" t="s">
        <v>5683</v>
      </c>
      <c r="L2405" s="67" t="s">
        <v>897</v>
      </c>
      <c r="M2405" s="63" t="str">
        <f>VLOOKUP(D2405,'[3]NEW LEGEND 2026'!G:I,3,0)</f>
        <v>HONDA</v>
      </c>
      <c r="N2405" s="63" t="str">
        <f>VLOOKUP(D2405,'[3]NEW LEGEND 2026'!G:J,4,0)</f>
        <v>BLACK</v>
      </c>
      <c r="O2405" s="68" t="str">
        <f t="shared" si="223"/>
        <v>AUG</v>
      </c>
      <c r="P2405" s="68">
        <f t="shared" si="224"/>
        <v>17</v>
      </c>
      <c r="Q2405" s="68">
        <f t="shared" si="225"/>
        <v>2026</v>
      </c>
      <c r="R2405" s="69">
        <f t="shared" si="226"/>
        <v>-198.34314814815298</v>
      </c>
      <c r="S2405" s="69">
        <f t="shared" si="227"/>
        <v>-193.49677083334245</v>
      </c>
      <c r="T2405" s="70" t="str">
        <f t="shared" si="228"/>
        <v>1-30 DAYS</v>
      </c>
      <c r="U2405" s="70" t="str">
        <f t="shared" si="228"/>
        <v>1-30 DAYS</v>
      </c>
    </row>
    <row r="2406" spans="1:21">
      <c r="A2406" s="63" t="str">
        <f>VLOOKUP(L2406,[1]Sheet1!$N:$P,3,0)</f>
        <v>M1 BUTUAN</v>
      </c>
      <c r="B2406" s="66">
        <v>46246.496770833342</v>
      </c>
      <c r="C2406" s="66">
        <v>46251.343148148153</v>
      </c>
      <c r="D2406" s="67" t="s">
        <v>2456</v>
      </c>
      <c r="E2406" s="67" t="s">
        <v>2457</v>
      </c>
      <c r="F2406" s="1">
        <v>1</v>
      </c>
      <c r="G2406" s="63" t="str">
        <f>VLOOKUP(D2406,[2]MINDANAO!$B:$C,2,0)</f>
        <v>CLICK125 FI</v>
      </c>
      <c r="H2406" s="67">
        <v>81070</v>
      </c>
      <c r="I2406" s="63" t="str">
        <f>VLOOKUP(L2406,'[3]NEW LEGEND 2026'!M:S,7,0)</f>
        <v>MUTI</v>
      </c>
      <c r="J2406" s="67" t="s">
        <v>5684</v>
      </c>
      <c r="K2406" s="67" t="s">
        <v>5685</v>
      </c>
      <c r="L2406" s="67" t="s">
        <v>897</v>
      </c>
      <c r="M2406" s="63" t="str">
        <f>VLOOKUP(D2406,'[3]NEW LEGEND 2026'!G:I,3,0)</f>
        <v>HONDA</v>
      </c>
      <c r="N2406" s="63" t="str">
        <f>VLOOKUP(D2406,'[3]NEW LEGEND 2026'!G:J,4,0)</f>
        <v>BLACK</v>
      </c>
      <c r="O2406" s="68" t="str">
        <f t="shared" si="223"/>
        <v>AUG</v>
      </c>
      <c r="P2406" s="68">
        <f t="shared" si="224"/>
        <v>17</v>
      </c>
      <c r="Q2406" s="68">
        <f t="shared" si="225"/>
        <v>2026</v>
      </c>
      <c r="R2406" s="69">
        <f t="shared" si="226"/>
        <v>-198.34314814815298</v>
      </c>
      <c r="S2406" s="69">
        <f t="shared" si="227"/>
        <v>-193.49677083334245</v>
      </c>
      <c r="T2406" s="70" t="str">
        <f t="shared" si="228"/>
        <v>1-30 DAYS</v>
      </c>
      <c r="U2406" s="70" t="str">
        <f t="shared" si="228"/>
        <v>1-30 DAYS</v>
      </c>
    </row>
    <row r="2407" spans="1:21">
      <c r="A2407" s="63" t="str">
        <f>VLOOKUP(L2407,[1]Sheet1!$N:$P,3,0)</f>
        <v>M1 BUTUAN</v>
      </c>
      <c r="B2407" s="66">
        <v>46246.496770833342</v>
      </c>
      <c r="C2407" s="66">
        <v>46251.343148148153</v>
      </c>
      <c r="D2407" s="67" t="s">
        <v>2075</v>
      </c>
      <c r="E2407" s="67" t="s">
        <v>2076</v>
      </c>
      <c r="F2407" s="1">
        <v>1</v>
      </c>
      <c r="G2407" s="63" t="str">
        <f>VLOOKUP(D2407,[2]MINDANAO!$B:$C,2,0)</f>
        <v>CLICK160 FI</v>
      </c>
      <c r="H2407" s="67">
        <v>104990</v>
      </c>
      <c r="I2407" s="63" t="str">
        <f>VLOOKUP(L2407,'[3]NEW LEGEND 2026'!M:S,7,0)</f>
        <v>MUTI</v>
      </c>
      <c r="J2407" s="67" t="s">
        <v>5686</v>
      </c>
      <c r="K2407" s="67" t="s">
        <v>5687</v>
      </c>
      <c r="L2407" s="67" t="s">
        <v>897</v>
      </c>
      <c r="M2407" s="63" t="str">
        <f>VLOOKUP(D2407,'[3]NEW LEGEND 2026'!G:I,3,0)</f>
        <v>HONDA</v>
      </c>
      <c r="N2407" s="63" t="str">
        <f>VLOOKUP(D2407,'[3]NEW LEGEND 2026'!G:J,4,0)</f>
        <v>WHITE</v>
      </c>
      <c r="O2407" s="68" t="str">
        <f t="shared" si="223"/>
        <v>AUG</v>
      </c>
      <c r="P2407" s="68">
        <f t="shared" si="224"/>
        <v>17</v>
      </c>
      <c r="Q2407" s="68">
        <f t="shared" si="225"/>
        <v>2026</v>
      </c>
      <c r="R2407" s="69">
        <f t="shared" si="226"/>
        <v>-198.34314814815298</v>
      </c>
      <c r="S2407" s="69">
        <f t="shared" si="227"/>
        <v>-193.49677083334245</v>
      </c>
      <c r="T2407" s="70" t="str">
        <f t="shared" si="228"/>
        <v>1-30 DAYS</v>
      </c>
      <c r="U2407" s="70" t="str">
        <f t="shared" si="228"/>
        <v>1-30 DAYS</v>
      </c>
    </row>
    <row r="2408" spans="1:21">
      <c r="A2408" s="63" t="str">
        <f>VLOOKUP(L2408,[1]Sheet1!$N:$P,3,0)</f>
        <v>M1 BUTUAN</v>
      </c>
      <c r="B2408" s="66">
        <v>46220.680243055547</v>
      </c>
      <c r="C2408" s="66">
        <v>46251.343148148153</v>
      </c>
      <c r="D2408" s="67" t="s">
        <v>2576</v>
      </c>
      <c r="E2408" s="67" t="s">
        <v>2577</v>
      </c>
      <c r="F2408" s="1">
        <v>1</v>
      </c>
      <c r="G2408" s="63" t="str">
        <f>VLOOKUP(D2408,[2]MINDANAO!$B:$C,2,0)</f>
        <v>DR-160</v>
      </c>
      <c r="H2408" s="67">
        <v>109616.07</v>
      </c>
      <c r="I2408" s="63" t="str">
        <f>VLOOKUP(L2408,'[3]NEW LEGEND 2026'!M:S,7,0)</f>
        <v>MUTI</v>
      </c>
      <c r="J2408" s="67" t="s">
        <v>5688</v>
      </c>
      <c r="K2408" s="67" t="s">
        <v>5689</v>
      </c>
      <c r="L2408" s="67" t="s">
        <v>897</v>
      </c>
      <c r="M2408" s="63" t="str">
        <f>VLOOKUP(D2408,'[3]NEW LEGEND 2026'!G:I,3,0)</f>
        <v>SUZUKI</v>
      </c>
      <c r="N2408" s="63" t="str">
        <f>VLOOKUP(D2408,'[3]NEW LEGEND 2026'!G:J,4,0)</f>
        <v>WHITE</v>
      </c>
      <c r="O2408" s="68" t="str">
        <f t="shared" si="223"/>
        <v>AUG</v>
      </c>
      <c r="P2408" s="68">
        <f t="shared" si="224"/>
        <v>17</v>
      </c>
      <c r="Q2408" s="68">
        <f t="shared" si="225"/>
        <v>2026</v>
      </c>
      <c r="R2408" s="69">
        <f t="shared" si="226"/>
        <v>-198.34314814815298</v>
      </c>
      <c r="S2408" s="69">
        <f t="shared" si="227"/>
        <v>-167.68024305554718</v>
      </c>
      <c r="T2408" s="70" t="str">
        <f t="shared" si="228"/>
        <v>1-30 DAYS</v>
      </c>
      <c r="U2408" s="70" t="str">
        <f t="shared" si="228"/>
        <v>1-30 DAYS</v>
      </c>
    </row>
    <row r="2409" spans="1:21">
      <c r="A2409" s="63" t="str">
        <f>VLOOKUP(L2409,[1]Sheet1!$N:$P,3,0)</f>
        <v>M1 BUTUAN</v>
      </c>
      <c r="B2409" s="66">
        <v>46246.496770833342</v>
      </c>
      <c r="C2409" s="66">
        <v>46251.343148148153</v>
      </c>
      <c r="D2409" s="67" t="s">
        <v>2674</v>
      </c>
      <c r="E2409" s="67" t="s">
        <v>2675</v>
      </c>
      <c r="F2409" s="1">
        <v>1</v>
      </c>
      <c r="G2409" s="63" t="str">
        <f>VLOOKUP(D2409,[2]MINDANAO!$B:$C,2,0)</f>
        <v>CLICK125 FI SE</v>
      </c>
      <c r="H2409" s="67">
        <v>85394</v>
      </c>
      <c r="I2409" s="63" t="str">
        <f>VLOOKUP(L2409,'[3]NEW LEGEND 2026'!M:S,7,0)</f>
        <v>MUTI</v>
      </c>
      <c r="J2409" s="67" t="s">
        <v>5690</v>
      </c>
      <c r="K2409" s="67" t="s">
        <v>5691</v>
      </c>
      <c r="L2409" s="67" t="s">
        <v>897</v>
      </c>
      <c r="M2409" s="63" t="str">
        <f>VLOOKUP(D2409,'[3]NEW LEGEND 2026'!G:I,3,0)</f>
        <v>HONDA</v>
      </c>
      <c r="N2409" s="63" t="str">
        <f>VLOOKUP(D2409,'[3]NEW LEGEND 2026'!G:J,4,0)</f>
        <v>BROWN</v>
      </c>
      <c r="O2409" s="68" t="str">
        <f t="shared" si="223"/>
        <v>AUG</v>
      </c>
      <c r="P2409" s="68">
        <f t="shared" si="224"/>
        <v>17</v>
      </c>
      <c r="Q2409" s="68">
        <f t="shared" si="225"/>
        <v>2026</v>
      </c>
      <c r="R2409" s="69">
        <f t="shared" si="226"/>
        <v>-198.34314814815298</v>
      </c>
      <c r="S2409" s="69">
        <f t="shared" si="227"/>
        <v>-193.49677083334245</v>
      </c>
      <c r="T2409" s="70" t="str">
        <f t="shared" si="228"/>
        <v>1-30 DAYS</v>
      </c>
      <c r="U2409" s="70" t="str">
        <f t="shared" si="228"/>
        <v>1-30 DAYS</v>
      </c>
    </row>
    <row r="2410" spans="1:21">
      <c r="A2410" s="63" t="str">
        <f>VLOOKUP(L2410,[1]Sheet1!$N:$P,3,0)</f>
        <v>M1 BUTUAN</v>
      </c>
      <c r="B2410" s="66">
        <v>46246.496770833342</v>
      </c>
      <c r="C2410" s="66">
        <v>46251.343148148153</v>
      </c>
      <c r="D2410" s="67" t="s">
        <v>2674</v>
      </c>
      <c r="E2410" s="67" t="s">
        <v>2675</v>
      </c>
      <c r="F2410" s="1">
        <v>1</v>
      </c>
      <c r="G2410" s="63" t="str">
        <f>VLOOKUP(D2410,[2]MINDANAO!$B:$C,2,0)</f>
        <v>CLICK125 FI SE</v>
      </c>
      <c r="H2410" s="67">
        <v>85394</v>
      </c>
      <c r="I2410" s="63" t="str">
        <f>VLOOKUP(L2410,'[3]NEW LEGEND 2026'!M:S,7,0)</f>
        <v>MUTI</v>
      </c>
      <c r="J2410" s="67" t="s">
        <v>5692</v>
      </c>
      <c r="K2410" s="67" t="s">
        <v>5693</v>
      </c>
      <c r="L2410" s="67" t="s">
        <v>897</v>
      </c>
      <c r="M2410" s="63" t="str">
        <f>VLOOKUP(D2410,'[3]NEW LEGEND 2026'!G:I,3,0)</f>
        <v>HONDA</v>
      </c>
      <c r="N2410" s="63" t="str">
        <f>VLOOKUP(D2410,'[3]NEW LEGEND 2026'!G:J,4,0)</f>
        <v>BROWN</v>
      </c>
      <c r="O2410" s="68" t="str">
        <f t="shared" si="223"/>
        <v>AUG</v>
      </c>
      <c r="P2410" s="68">
        <f t="shared" si="224"/>
        <v>17</v>
      </c>
      <c r="Q2410" s="68">
        <f t="shared" si="225"/>
        <v>2026</v>
      </c>
      <c r="R2410" s="69">
        <f t="shared" si="226"/>
        <v>-198.34314814815298</v>
      </c>
      <c r="S2410" s="69">
        <f t="shared" si="227"/>
        <v>-193.49677083334245</v>
      </c>
      <c r="T2410" s="70" t="str">
        <f t="shared" si="228"/>
        <v>1-30 DAYS</v>
      </c>
      <c r="U2410" s="70" t="str">
        <f t="shared" si="228"/>
        <v>1-30 DAYS</v>
      </c>
    </row>
    <row r="2411" spans="1:21">
      <c r="A2411" s="63" t="str">
        <f>VLOOKUP(L2411,[1]Sheet1!$N:$P,3,0)</f>
        <v>M1 BUTUAN</v>
      </c>
      <c r="B2411" s="66">
        <v>46246.496770833342</v>
      </c>
      <c r="C2411" s="66">
        <v>46251.343148148153</v>
      </c>
      <c r="D2411" s="67" t="s">
        <v>2456</v>
      </c>
      <c r="E2411" s="67" t="s">
        <v>2457</v>
      </c>
      <c r="F2411" s="1">
        <v>1</v>
      </c>
      <c r="G2411" s="63" t="str">
        <f>VLOOKUP(D2411,[2]MINDANAO!$B:$C,2,0)</f>
        <v>CLICK125 FI</v>
      </c>
      <c r="H2411" s="67">
        <v>81070</v>
      </c>
      <c r="I2411" s="63" t="str">
        <f>VLOOKUP(L2411,'[3]NEW LEGEND 2026'!M:S,7,0)</f>
        <v>MUTI</v>
      </c>
      <c r="J2411" s="67" t="s">
        <v>5694</v>
      </c>
      <c r="K2411" s="67" t="s">
        <v>5695</v>
      </c>
      <c r="L2411" s="67" t="s">
        <v>897</v>
      </c>
      <c r="M2411" s="63" t="str">
        <f>VLOOKUP(D2411,'[3]NEW LEGEND 2026'!G:I,3,0)</f>
        <v>HONDA</v>
      </c>
      <c r="N2411" s="63" t="str">
        <f>VLOOKUP(D2411,'[3]NEW LEGEND 2026'!G:J,4,0)</f>
        <v>BLACK</v>
      </c>
      <c r="O2411" s="68" t="str">
        <f t="shared" si="223"/>
        <v>AUG</v>
      </c>
      <c r="P2411" s="68">
        <f t="shared" si="224"/>
        <v>17</v>
      </c>
      <c r="Q2411" s="68">
        <f t="shared" si="225"/>
        <v>2026</v>
      </c>
      <c r="R2411" s="69">
        <f t="shared" si="226"/>
        <v>-198.34314814815298</v>
      </c>
      <c r="S2411" s="69">
        <f t="shared" si="227"/>
        <v>-193.49677083334245</v>
      </c>
      <c r="T2411" s="70" t="str">
        <f t="shared" si="228"/>
        <v>1-30 DAYS</v>
      </c>
      <c r="U2411" s="70" t="str">
        <f t="shared" si="228"/>
        <v>1-30 DAYS</v>
      </c>
    </row>
    <row r="2412" spans="1:21">
      <c r="A2412" s="63" t="str">
        <f>VLOOKUP(L2412,[1]Sheet1!$N:$P,3,0)</f>
        <v>M1 BUTUAN</v>
      </c>
      <c r="B2412" s="66">
        <v>46246.496770833342</v>
      </c>
      <c r="C2412" s="66">
        <v>46251.343148148153</v>
      </c>
      <c r="D2412" s="67" t="s">
        <v>2456</v>
      </c>
      <c r="E2412" s="67" t="s">
        <v>2457</v>
      </c>
      <c r="F2412" s="1">
        <v>1</v>
      </c>
      <c r="G2412" s="63" t="str">
        <f>VLOOKUP(D2412,[2]MINDANAO!$B:$C,2,0)</f>
        <v>CLICK125 FI</v>
      </c>
      <c r="H2412" s="67">
        <v>81070</v>
      </c>
      <c r="I2412" s="63" t="str">
        <f>VLOOKUP(L2412,'[3]NEW LEGEND 2026'!M:S,7,0)</f>
        <v>MUTI</v>
      </c>
      <c r="J2412" s="67" t="s">
        <v>5696</v>
      </c>
      <c r="K2412" s="67" t="s">
        <v>5697</v>
      </c>
      <c r="L2412" s="67" t="s">
        <v>897</v>
      </c>
      <c r="M2412" s="63" t="str">
        <f>VLOOKUP(D2412,'[3]NEW LEGEND 2026'!G:I,3,0)</f>
        <v>HONDA</v>
      </c>
      <c r="N2412" s="63" t="str">
        <f>VLOOKUP(D2412,'[3]NEW LEGEND 2026'!G:J,4,0)</f>
        <v>BLACK</v>
      </c>
      <c r="O2412" s="68" t="str">
        <f t="shared" si="223"/>
        <v>AUG</v>
      </c>
      <c r="P2412" s="68">
        <f t="shared" si="224"/>
        <v>17</v>
      </c>
      <c r="Q2412" s="68">
        <f t="shared" si="225"/>
        <v>2026</v>
      </c>
      <c r="R2412" s="69">
        <f t="shared" si="226"/>
        <v>-198.34314814815298</v>
      </c>
      <c r="S2412" s="69">
        <f t="shared" si="227"/>
        <v>-193.49677083334245</v>
      </c>
      <c r="T2412" s="70" t="str">
        <f t="shared" si="228"/>
        <v>1-30 DAYS</v>
      </c>
      <c r="U2412" s="70" t="str">
        <f t="shared" si="228"/>
        <v>1-30 DAYS</v>
      </c>
    </row>
    <row r="2413" spans="1:21">
      <c r="A2413" s="63" t="str">
        <f>VLOOKUP(L2413,[1]Sheet1!$N:$P,3,0)</f>
        <v>M1 BUTUAN</v>
      </c>
      <c r="B2413" s="66">
        <v>46246.496770833342</v>
      </c>
      <c r="C2413" s="66">
        <v>46251.343148148153</v>
      </c>
      <c r="D2413" s="67" t="s">
        <v>2075</v>
      </c>
      <c r="E2413" s="67" t="s">
        <v>2076</v>
      </c>
      <c r="F2413" s="1">
        <v>1</v>
      </c>
      <c r="G2413" s="63" t="str">
        <f>VLOOKUP(D2413,[2]MINDANAO!$B:$C,2,0)</f>
        <v>CLICK160 FI</v>
      </c>
      <c r="H2413" s="67">
        <v>104990</v>
      </c>
      <c r="I2413" s="63" t="str">
        <f>VLOOKUP(L2413,'[3]NEW LEGEND 2026'!M:S,7,0)</f>
        <v>MUTI</v>
      </c>
      <c r="J2413" s="67" t="s">
        <v>5698</v>
      </c>
      <c r="K2413" s="67" t="s">
        <v>5699</v>
      </c>
      <c r="L2413" s="67" t="s">
        <v>897</v>
      </c>
      <c r="M2413" s="63" t="str">
        <f>VLOOKUP(D2413,'[3]NEW LEGEND 2026'!G:I,3,0)</f>
        <v>HONDA</v>
      </c>
      <c r="N2413" s="63" t="str">
        <f>VLOOKUP(D2413,'[3]NEW LEGEND 2026'!G:J,4,0)</f>
        <v>WHITE</v>
      </c>
      <c r="O2413" s="68" t="str">
        <f t="shared" si="223"/>
        <v>AUG</v>
      </c>
      <c r="P2413" s="68">
        <f t="shared" si="224"/>
        <v>17</v>
      </c>
      <c r="Q2413" s="68">
        <f t="shared" si="225"/>
        <v>2026</v>
      </c>
      <c r="R2413" s="69">
        <f t="shared" si="226"/>
        <v>-198.34314814815298</v>
      </c>
      <c r="S2413" s="69">
        <f t="shared" si="227"/>
        <v>-193.49677083334245</v>
      </c>
      <c r="T2413" s="70" t="str">
        <f t="shared" si="228"/>
        <v>1-30 DAYS</v>
      </c>
      <c r="U2413" s="70" t="str">
        <f t="shared" si="228"/>
        <v>1-30 DAYS</v>
      </c>
    </row>
    <row r="2414" spans="1:21">
      <c r="A2414" s="63" t="str">
        <f>VLOOKUP(L2414,[1]Sheet1!$N:$P,3,0)</f>
        <v>M1 BUTUAN</v>
      </c>
      <c r="B2414" s="66">
        <v>46246.496770833342</v>
      </c>
      <c r="C2414" s="66">
        <v>46251.343148148153</v>
      </c>
      <c r="D2414" s="67" t="s">
        <v>2075</v>
      </c>
      <c r="E2414" s="67" t="s">
        <v>2076</v>
      </c>
      <c r="F2414" s="1">
        <v>1</v>
      </c>
      <c r="G2414" s="63" t="str">
        <f>VLOOKUP(D2414,[2]MINDANAO!$B:$C,2,0)</f>
        <v>CLICK160 FI</v>
      </c>
      <c r="H2414" s="67">
        <v>104990</v>
      </c>
      <c r="I2414" s="63" t="str">
        <f>VLOOKUP(L2414,'[3]NEW LEGEND 2026'!M:S,7,0)</f>
        <v>MUTI</v>
      </c>
      <c r="J2414" s="67" t="s">
        <v>5700</v>
      </c>
      <c r="K2414" s="67" t="s">
        <v>5701</v>
      </c>
      <c r="L2414" s="67" t="s">
        <v>897</v>
      </c>
      <c r="M2414" s="63" t="str">
        <f>VLOOKUP(D2414,'[3]NEW LEGEND 2026'!G:I,3,0)</f>
        <v>HONDA</v>
      </c>
      <c r="N2414" s="63" t="str">
        <f>VLOOKUP(D2414,'[3]NEW LEGEND 2026'!G:J,4,0)</f>
        <v>WHITE</v>
      </c>
      <c r="O2414" s="68" t="str">
        <f t="shared" si="223"/>
        <v>AUG</v>
      </c>
      <c r="P2414" s="68">
        <f t="shared" si="224"/>
        <v>17</v>
      </c>
      <c r="Q2414" s="68">
        <f t="shared" si="225"/>
        <v>2026</v>
      </c>
      <c r="R2414" s="69">
        <f t="shared" si="226"/>
        <v>-198.34314814815298</v>
      </c>
      <c r="S2414" s="69">
        <f t="shared" si="227"/>
        <v>-193.49677083334245</v>
      </c>
      <c r="T2414" s="70" t="str">
        <f t="shared" si="228"/>
        <v>1-30 DAYS</v>
      </c>
      <c r="U2414" s="70" t="str">
        <f t="shared" si="228"/>
        <v>1-30 DAYS</v>
      </c>
    </row>
    <row r="2415" spans="1:21">
      <c r="A2415" s="63" t="str">
        <f>VLOOKUP(L2415,[1]Sheet1!$N:$P,3,0)</f>
        <v>M2 PROSPERIDAD</v>
      </c>
      <c r="B2415" s="66">
        <v>46249.468275462961</v>
      </c>
      <c r="C2415" s="66">
        <v>46251.350891203707</v>
      </c>
      <c r="D2415" s="67" t="s">
        <v>4503</v>
      </c>
      <c r="E2415" s="67" t="s">
        <v>4504</v>
      </c>
      <c r="F2415" s="1">
        <v>1</v>
      </c>
      <c r="G2415" s="63" t="str">
        <f>VLOOKUP(D2415,[2]MINDANAO!$B:$C,2,0)</f>
        <v>CLICK125 FI SE</v>
      </c>
      <c r="H2415" s="67">
        <v>84750</v>
      </c>
      <c r="I2415" s="63" t="str">
        <f>VLOOKUP(L2415,'[3]NEW LEGEND 2026'!M:S,7,0)</f>
        <v>ULTIMATE</v>
      </c>
      <c r="J2415" s="67" t="s">
        <v>5702</v>
      </c>
      <c r="K2415" s="67" t="s">
        <v>5703</v>
      </c>
      <c r="L2415" s="67" t="s">
        <v>718</v>
      </c>
      <c r="M2415" s="63" t="str">
        <f>VLOOKUP(D2415,'[3]NEW LEGEND 2026'!G:I,3,0)</f>
        <v>HONDA</v>
      </c>
      <c r="N2415" s="63" t="str">
        <f>VLOOKUP(D2415,'[3]NEW LEGEND 2026'!G:J,4,0)</f>
        <v>GRAY</v>
      </c>
      <c r="O2415" s="68" t="str">
        <f t="shared" si="223"/>
        <v>AUG</v>
      </c>
      <c r="P2415" s="68">
        <f t="shared" si="224"/>
        <v>17</v>
      </c>
      <c r="Q2415" s="68">
        <f t="shared" si="225"/>
        <v>2026</v>
      </c>
      <c r="R2415" s="69">
        <f t="shared" si="226"/>
        <v>-198.35089120370685</v>
      </c>
      <c r="S2415" s="69">
        <f t="shared" si="227"/>
        <v>-196.46827546296117</v>
      </c>
      <c r="T2415" s="70" t="str">
        <f t="shared" si="228"/>
        <v>1-30 DAYS</v>
      </c>
      <c r="U2415" s="70" t="str">
        <f t="shared" si="228"/>
        <v>1-30 DAYS</v>
      </c>
    </row>
    <row r="2416" spans="1:21">
      <c r="A2416" s="63" t="str">
        <f>VLOOKUP(L2416,[1]Sheet1!$N:$P,3,0)</f>
        <v>M2 PROSPERIDAD</v>
      </c>
      <c r="B2416" s="66">
        <v>46249.468275462961</v>
      </c>
      <c r="C2416" s="66">
        <v>46251.350891203707</v>
      </c>
      <c r="D2416" s="67" t="s">
        <v>4503</v>
      </c>
      <c r="E2416" s="67" t="s">
        <v>4504</v>
      </c>
      <c r="F2416" s="1">
        <v>1</v>
      </c>
      <c r="G2416" s="63" t="str">
        <f>VLOOKUP(D2416,[2]MINDANAO!$B:$C,2,0)</f>
        <v>CLICK125 FI SE</v>
      </c>
      <c r="H2416" s="67">
        <v>84750</v>
      </c>
      <c r="I2416" s="63" t="str">
        <f>VLOOKUP(L2416,'[3]NEW LEGEND 2026'!M:S,7,0)</f>
        <v>ULTIMATE</v>
      </c>
      <c r="J2416" s="67" t="s">
        <v>5704</v>
      </c>
      <c r="K2416" s="67" t="s">
        <v>5705</v>
      </c>
      <c r="L2416" s="67" t="s">
        <v>718</v>
      </c>
      <c r="M2416" s="63" t="str">
        <f>VLOOKUP(D2416,'[3]NEW LEGEND 2026'!G:I,3,0)</f>
        <v>HONDA</v>
      </c>
      <c r="N2416" s="63" t="str">
        <f>VLOOKUP(D2416,'[3]NEW LEGEND 2026'!G:J,4,0)</f>
        <v>GRAY</v>
      </c>
      <c r="O2416" s="68" t="str">
        <f t="shared" si="223"/>
        <v>AUG</v>
      </c>
      <c r="P2416" s="68">
        <f t="shared" si="224"/>
        <v>17</v>
      </c>
      <c r="Q2416" s="68">
        <f t="shared" si="225"/>
        <v>2026</v>
      </c>
      <c r="R2416" s="69">
        <f t="shared" si="226"/>
        <v>-198.35089120370685</v>
      </c>
      <c r="S2416" s="69">
        <f t="shared" si="227"/>
        <v>-196.46827546296117</v>
      </c>
      <c r="T2416" s="70" t="str">
        <f t="shared" si="228"/>
        <v>1-30 DAYS</v>
      </c>
      <c r="U2416" s="70" t="str">
        <f t="shared" si="228"/>
        <v>1-30 DAYS</v>
      </c>
    </row>
    <row r="2417" spans="1:21">
      <c r="A2417" s="63" t="str">
        <f>VLOOKUP(L2417,[1]Sheet1!$N:$P,3,0)</f>
        <v>M2 PROSPERIDAD</v>
      </c>
      <c r="B2417" s="66">
        <v>46249.468275462961</v>
      </c>
      <c r="C2417" s="66">
        <v>46251.350891203707</v>
      </c>
      <c r="D2417" s="67" t="s">
        <v>2674</v>
      </c>
      <c r="E2417" s="67" t="s">
        <v>2675</v>
      </c>
      <c r="F2417" s="1">
        <v>1</v>
      </c>
      <c r="G2417" s="63" t="str">
        <f>VLOOKUP(D2417,[2]MINDANAO!$B:$C,2,0)</f>
        <v>CLICK125 FI SE</v>
      </c>
      <c r="H2417" s="67">
        <v>85394</v>
      </c>
      <c r="I2417" s="63" t="str">
        <f>VLOOKUP(L2417,'[3]NEW LEGEND 2026'!M:S,7,0)</f>
        <v>ULTIMATE</v>
      </c>
      <c r="J2417" s="67" t="s">
        <v>5706</v>
      </c>
      <c r="K2417" s="67" t="s">
        <v>5707</v>
      </c>
      <c r="L2417" s="67" t="s">
        <v>718</v>
      </c>
      <c r="M2417" s="63" t="str">
        <f>VLOOKUP(D2417,'[3]NEW LEGEND 2026'!G:I,3,0)</f>
        <v>HONDA</v>
      </c>
      <c r="N2417" s="63" t="str">
        <f>VLOOKUP(D2417,'[3]NEW LEGEND 2026'!G:J,4,0)</f>
        <v>BROWN</v>
      </c>
      <c r="O2417" s="68" t="str">
        <f t="shared" si="223"/>
        <v>AUG</v>
      </c>
      <c r="P2417" s="68">
        <f t="shared" si="224"/>
        <v>17</v>
      </c>
      <c r="Q2417" s="68">
        <f t="shared" si="225"/>
        <v>2026</v>
      </c>
      <c r="R2417" s="69">
        <f t="shared" si="226"/>
        <v>-198.35089120370685</v>
      </c>
      <c r="S2417" s="69">
        <f t="shared" si="227"/>
        <v>-196.46827546296117</v>
      </c>
      <c r="T2417" s="70" t="str">
        <f t="shared" si="228"/>
        <v>1-30 DAYS</v>
      </c>
      <c r="U2417" s="70" t="str">
        <f t="shared" si="228"/>
        <v>1-30 DAYS</v>
      </c>
    </row>
    <row r="2418" spans="1:21">
      <c r="A2418" s="63" t="str">
        <f>VLOOKUP(L2418,[1]Sheet1!$N:$P,3,0)</f>
        <v>M2 PROSPERIDAD</v>
      </c>
      <c r="B2418" s="66">
        <v>46249.468275462961</v>
      </c>
      <c r="C2418" s="66">
        <v>46251.350891203707</v>
      </c>
      <c r="D2418" s="67" t="s">
        <v>2674</v>
      </c>
      <c r="E2418" s="67" t="s">
        <v>2675</v>
      </c>
      <c r="F2418" s="1">
        <v>1</v>
      </c>
      <c r="G2418" s="63" t="str">
        <f>VLOOKUP(D2418,[2]MINDANAO!$B:$C,2,0)</f>
        <v>CLICK125 FI SE</v>
      </c>
      <c r="H2418" s="67">
        <v>85394</v>
      </c>
      <c r="I2418" s="63" t="str">
        <f>VLOOKUP(L2418,'[3]NEW LEGEND 2026'!M:S,7,0)</f>
        <v>ULTIMATE</v>
      </c>
      <c r="J2418" s="67" t="s">
        <v>5708</v>
      </c>
      <c r="K2418" s="67" t="s">
        <v>5709</v>
      </c>
      <c r="L2418" s="67" t="s">
        <v>718</v>
      </c>
      <c r="M2418" s="63" t="str">
        <f>VLOOKUP(D2418,'[3]NEW LEGEND 2026'!G:I,3,0)</f>
        <v>HONDA</v>
      </c>
      <c r="N2418" s="63" t="str">
        <f>VLOOKUP(D2418,'[3]NEW LEGEND 2026'!G:J,4,0)</f>
        <v>BROWN</v>
      </c>
      <c r="O2418" s="68" t="str">
        <f t="shared" si="223"/>
        <v>AUG</v>
      </c>
      <c r="P2418" s="68">
        <f t="shared" si="224"/>
        <v>17</v>
      </c>
      <c r="Q2418" s="68">
        <f t="shared" si="225"/>
        <v>2026</v>
      </c>
      <c r="R2418" s="69">
        <f t="shared" si="226"/>
        <v>-198.35089120370685</v>
      </c>
      <c r="S2418" s="69">
        <f t="shared" si="227"/>
        <v>-196.46827546296117</v>
      </c>
      <c r="T2418" s="70" t="str">
        <f t="shared" si="228"/>
        <v>1-30 DAYS</v>
      </c>
      <c r="U2418" s="70" t="str">
        <f t="shared" si="228"/>
        <v>1-30 DAYS</v>
      </c>
    </row>
    <row r="2419" spans="1:21">
      <c r="A2419" s="63" t="str">
        <f>VLOOKUP(L2419,[1]Sheet1!$N:$P,3,0)</f>
        <v>M2 PROSPERIDAD</v>
      </c>
      <c r="B2419" s="66">
        <v>46249.468275462961</v>
      </c>
      <c r="C2419" s="66">
        <v>46251.350891203707</v>
      </c>
      <c r="D2419" s="67" t="s">
        <v>4503</v>
      </c>
      <c r="E2419" s="67" t="s">
        <v>4504</v>
      </c>
      <c r="F2419" s="1">
        <v>1</v>
      </c>
      <c r="G2419" s="63" t="str">
        <f>VLOOKUP(D2419,[2]MINDANAO!$B:$C,2,0)</f>
        <v>CLICK125 FI SE</v>
      </c>
      <c r="H2419" s="67">
        <v>84750</v>
      </c>
      <c r="I2419" s="63" t="str">
        <f>VLOOKUP(L2419,'[3]NEW LEGEND 2026'!M:S,7,0)</f>
        <v>ULTIMATE</v>
      </c>
      <c r="J2419" s="67" t="s">
        <v>5710</v>
      </c>
      <c r="K2419" s="67" t="s">
        <v>5711</v>
      </c>
      <c r="L2419" s="67" t="s">
        <v>718</v>
      </c>
      <c r="M2419" s="63" t="str">
        <f>VLOOKUP(D2419,'[3]NEW LEGEND 2026'!G:I,3,0)</f>
        <v>HONDA</v>
      </c>
      <c r="N2419" s="63" t="str">
        <f>VLOOKUP(D2419,'[3]NEW LEGEND 2026'!G:J,4,0)</f>
        <v>GRAY</v>
      </c>
      <c r="O2419" s="68" t="str">
        <f t="shared" si="223"/>
        <v>AUG</v>
      </c>
      <c r="P2419" s="68">
        <f t="shared" si="224"/>
        <v>17</v>
      </c>
      <c r="Q2419" s="68">
        <f t="shared" si="225"/>
        <v>2026</v>
      </c>
      <c r="R2419" s="69">
        <f t="shared" si="226"/>
        <v>-198.35089120370685</v>
      </c>
      <c r="S2419" s="69">
        <f t="shared" si="227"/>
        <v>-196.46827546296117</v>
      </c>
      <c r="T2419" s="70" t="str">
        <f t="shared" si="228"/>
        <v>1-30 DAYS</v>
      </c>
      <c r="U2419" s="70" t="str">
        <f t="shared" si="228"/>
        <v>1-30 DAYS</v>
      </c>
    </row>
    <row r="2420" spans="1:21">
      <c r="A2420" s="63" t="str">
        <f>VLOOKUP(L2420,[1]Sheet1!$N:$P,3,0)</f>
        <v>M2 PROSPERIDAD</v>
      </c>
      <c r="B2420" s="66">
        <v>46249.468275462961</v>
      </c>
      <c r="C2420" s="66">
        <v>46251.350891203707</v>
      </c>
      <c r="D2420" s="67" t="s">
        <v>2329</v>
      </c>
      <c r="E2420" s="67" t="s">
        <v>2330</v>
      </c>
      <c r="F2420" s="1">
        <v>1</v>
      </c>
      <c r="G2420" s="63" t="str">
        <f>VLOOKUP(D2420,[2]MINDANAO!$B:$C,2,0)</f>
        <v>CRF150</v>
      </c>
      <c r="H2420" s="67">
        <v>141790</v>
      </c>
      <c r="I2420" s="63" t="str">
        <f>VLOOKUP(L2420,'[3]NEW LEGEND 2026'!M:S,7,0)</f>
        <v>ULTIMATE</v>
      </c>
      <c r="J2420" s="67" t="s">
        <v>5712</v>
      </c>
      <c r="K2420" s="67" t="s">
        <v>5713</v>
      </c>
      <c r="L2420" s="67" t="s">
        <v>718</v>
      </c>
      <c r="M2420" s="63" t="str">
        <f>VLOOKUP(D2420,'[3]NEW LEGEND 2026'!G:I,3,0)</f>
        <v>HONDA</v>
      </c>
      <c r="N2420" s="63" t="str">
        <f>VLOOKUP(D2420,'[3]NEW LEGEND 2026'!G:J,4,0)</f>
        <v>BLACK</v>
      </c>
      <c r="O2420" s="68" t="str">
        <f t="shared" si="223"/>
        <v>AUG</v>
      </c>
      <c r="P2420" s="68">
        <f t="shared" si="224"/>
        <v>17</v>
      </c>
      <c r="Q2420" s="68">
        <f t="shared" si="225"/>
        <v>2026</v>
      </c>
      <c r="R2420" s="69">
        <f t="shared" si="226"/>
        <v>-198.35089120370685</v>
      </c>
      <c r="S2420" s="69">
        <f t="shared" si="227"/>
        <v>-196.46827546296117</v>
      </c>
      <c r="T2420" s="70" t="str">
        <f t="shared" si="228"/>
        <v>1-30 DAYS</v>
      </c>
      <c r="U2420" s="70" t="str">
        <f t="shared" si="228"/>
        <v>1-30 DAYS</v>
      </c>
    </row>
    <row r="2421" spans="1:21">
      <c r="A2421" s="63" t="str">
        <f>VLOOKUP(L2421,[1]Sheet1!$N:$P,3,0)</f>
        <v>M2 PROSPERIDAD</v>
      </c>
      <c r="B2421" s="66">
        <v>46249.468275462961</v>
      </c>
      <c r="C2421" s="66">
        <v>46251.350891203707</v>
      </c>
      <c r="D2421" s="67" t="s">
        <v>2329</v>
      </c>
      <c r="E2421" s="67" t="s">
        <v>2330</v>
      </c>
      <c r="F2421" s="1">
        <v>1</v>
      </c>
      <c r="G2421" s="63" t="str">
        <f>VLOOKUP(D2421,[2]MINDANAO!$B:$C,2,0)</f>
        <v>CRF150</v>
      </c>
      <c r="H2421" s="67">
        <v>141790</v>
      </c>
      <c r="I2421" s="63" t="str">
        <f>VLOOKUP(L2421,'[3]NEW LEGEND 2026'!M:S,7,0)</f>
        <v>ULTIMATE</v>
      </c>
      <c r="J2421" s="67" t="s">
        <v>5714</v>
      </c>
      <c r="K2421" s="67" t="s">
        <v>5715</v>
      </c>
      <c r="L2421" s="67" t="s">
        <v>718</v>
      </c>
      <c r="M2421" s="63" t="str">
        <f>VLOOKUP(D2421,'[3]NEW LEGEND 2026'!G:I,3,0)</f>
        <v>HONDA</v>
      </c>
      <c r="N2421" s="63" t="str">
        <f>VLOOKUP(D2421,'[3]NEW LEGEND 2026'!G:J,4,0)</f>
        <v>BLACK</v>
      </c>
      <c r="O2421" s="68" t="str">
        <f t="shared" si="223"/>
        <v>AUG</v>
      </c>
      <c r="P2421" s="68">
        <f t="shared" si="224"/>
        <v>17</v>
      </c>
      <c r="Q2421" s="68">
        <f t="shared" si="225"/>
        <v>2026</v>
      </c>
      <c r="R2421" s="69">
        <f t="shared" si="226"/>
        <v>-198.35089120370685</v>
      </c>
      <c r="S2421" s="69">
        <f t="shared" si="227"/>
        <v>-196.46827546296117</v>
      </c>
      <c r="T2421" s="70" t="str">
        <f t="shared" si="228"/>
        <v>1-30 DAYS</v>
      </c>
      <c r="U2421" s="70" t="str">
        <f t="shared" si="228"/>
        <v>1-30 DAYS</v>
      </c>
    </row>
    <row r="2422" spans="1:21">
      <c r="A2422" s="63" t="str">
        <f>VLOOKUP(L2422,[1]Sheet1!$N:$P,3,0)</f>
        <v>M2 PROSPERIDAD</v>
      </c>
      <c r="B2422" s="66">
        <v>46249.468275462961</v>
      </c>
      <c r="C2422" s="66">
        <v>46251.350891203707</v>
      </c>
      <c r="D2422" s="67" t="s">
        <v>3512</v>
      </c>
      <c r="E2422" s="67" t="s">
        <v>3513</v>
      </c>
      <c r="F2422" s="1">
        <v>1</v>
      </c>
      <c r="G2422" s="63" t="str">
        <f>VLOOKUP(D2422,[2]MINDANAO!$B:$C,2,0)</f>
        <v>CRF150</v>
      </c>
      <c r="H2422" s="67">
        <v>124883.93</v>
      </c>
      <c r="I2422" s="63" t="str">
        <f>VLOOKUP(L2422,'[3]NEW LEGEND 2026'!M:S,7,0)</f>
        <v>ULTIMATE</v>
      </c>
      <c r="J2422" s="67" t="s">
        <v>5716</v>
      </c>
      <c r="K2422" s="67" t="s">
        <v>5717</v>
      </c>
      <c r="L2422" s="67" t="s">
        <v>718</v>
      </c>
      <c r="M2422" s="63" t="str">
        <f>VLOOKUP(D2422,'[3]NEW LEGEND 2026'!G:I,3,0)</f>
        <v>HONDA</v>
      </c>
      <c r="N2422" s="63" t="str">
        <f>VLOOKUP(D2422,'[3]NEW LEGEND 2026'!G:J,4,0)</f>
        <v>RED</v>
      </c>
      <c r="O2422" s="68" t="str">
        <f t="shared" si="223"/>
        <v>AUG</v>
      </c>
      <c r="P2422" s="68">
        <f t="shared" si="224"/>
        <v>17</v>
      </c>
      <c r="Q2422" s="68">
        <f t="shared" si="225"/>
        <v>2026</v>
      </c>
      <c r="R2422" s="69">
        <f t="shared" si="226"/>
        <v>-198.35089120370685</v>
      </c>
      <c r="S2422" s="69">
        <f t="shared" si="227"/>
        <v>-196.46827546296117</v>
      </c>
      <c r="T2422" s="70" t="str">
        <f t="shared" si="228"/>
        <v>1-30 DAYS</v>
      </c>
      <c r="U2422" s="70" t="str">
        <f t="shared" si="228"/>
        <v>1-30 DAYS</v>
      </c>
    </row>
    <row r="2423" spans="1:21">
      <c r="A2423" s="63" t="str">
        <f>VLOOKUP(L2423,[1]Sheet1!$N:$P,3,0)</f>
        <v>M2 PROSPERIDAD</v>
      </c>
      <c r="B2423" s="66">
        <v>46249.470034722217</v>
      </c>
      <c r="C2423" s="66">
        <v>46251.350891203707</v>
      </c>
      <c r="D2423" s="67" t="s">
        <v>3904</v>
      </c>
      <c r="E2423" s="67" t="s">
        <v>3905</v>
      </c>
      <c r="F2423" s="1">
        <v>1</v>
      </c>
      <c r="G2423" s="63" t="str">
        <f>VLOOKUP(D2423,[2]MINDANAO!$B:$C,2,0)</f>
        <v>DR-160</v>
      </c>
      <c r="H2423" s="67">
        <v>109616.07</v>
      </c>
      <c r="I2423" s="63" t="str">
        <f>VLOOKUP(L2423,'[3]NEW LEGEND 2026'!M:S,7,0)</f>
        <v>ULTIMATE</v>
      </c>
      <c r="J2423" s="67" t="s">
        <v>5718</v>
      </c>
      <c r="K2423" s="67" t="s">
        <v>5719</v>
      </c>
      <c r="L2423" s="67" t="s">
        <v>718</v>
      </c>
      <c r="M2423" s="63" t="str">
        <f>VLOOKUP(D2423,'[3]NEW LEGEND 2026'!G:I,3,0)</f>
        <v>SUZUKI</v>
      </c>
      <c r="N2423" s="63" t="str">
        <f>VLOOKUP(D2423,'[3]NEW LEGEND 2026'!G:J,4,0)</f>
        <v>BLACK</v>
      </c>
      <c r="O2423" s="68" t="str">
        <f t="shared" si="223"/>
        <v>AUG</v>
      </c>
      <c r="P2423" s="68">
        <f t="shared" si="224"/>
        <v>17</v>
      </c>
      <c r="Q2423" s="68">
        <f t="shared" si="225"/>
        <v>2026</v>
      </c>
      <c r="R2423" s="69">
        <f t="shared" si="226"/>
        <v>-198.35089120370685</v>
      </c>
      <c r="S2423" s="69">
        <f t="shared" si="227"/>
        <v>-196.47003472221695</v>
      </c>
      <c r="T2423" s="70" t="str">
        <f t="shared" si="228"/>
        <v>1-30 DAYS</v>
      </c>
      <c r="U2423" s="70" t="str">
        <f t="shared" si="228"/>
        <v>1-30 DAYS</v>
      </c>
    </row>
    <row r="2424" spans="1:21">
      <c r="A2424" s="63" t="str">
        <f>VLOOKUP(L2424,[1]Sheet1!$N:$P,3,0)</f>
        <v>M2 TAGUM 2</v>
      </c>
      <c r="B2424" s="66">
        <v>46248.467303240737</v>
      </c>
      <c r="C2424" s="66">
        <v>46251.365543981483</v>
      </c>
      <c r="D2424" s="67" t="s">
        <v>907</v>
      </c>
      <c r="E2424" s="67" t="s">
        <v>908</v>
      </c>
      <c r="F2424" s="1">
        <v>1</v>
      </c>
      <c r="G2424" s="63" t="str">
        <f>VLOOKUP(D2424,[2]MINDANAO!$B:$C,2,0)</f>
        <v>CT125</v>
      </c>
      <c r="H2424" s="67">
        <v>59246</v>
      </c>
      <c r="I2424" s="63" t="str">
        <f>VLOOKUP(L2424,'[3]NEW LEGEND 2026'!M:S,7,0)</f>
        <v>ULTIMATE</v>
      </c>
      <c r="J2424" s="67" t="s">
        <v>5720</v>
      </c>
      <c r="K2424" s="67" t="s">
        <v>5721</v>
      </c>
      <c r="L2424" s="67" t="s">
        <v>747</v>
      </c>
      <c r="M2424" s="63" t="str">
        <f>VLOOKUP(D2424,'[3]NEW LEGEND 2026'!G:I,3,0)</f>
        <v>KAWASAKI</v>
      </c>
      <c r="N2424" s="63" t="str">
        <f>VLOOKUP(D2424,'[3]NEW LEGEND 2026'!G:J,4,0)</f>
        <v>BLACK/GRAY</v>
      </c>
      <c r="O2424" s="68" t="str">
        <f t="shared" si="223"/>
        <v>AUG</v>
      </c>
      <c r="P2424" s="68">
        <f t="shared" si="224"/>
        <v>17</v>
      </c>
      <c r="Q2424" s="68">
        <f t="shared" si="225"/>
        <v>2026</v>
      </c>
      <c r="R2424" s="69">
        <f t="shared" si="226"/>
        <v>-198.36554398148292</v>
      </c>
      <c r="S2424" s="69">
        <f t="shared" si="227"/>
        <v>-195.46730324073724</v>
      </c>
      <c r="T2424" s="70" t="str">
        <f t="shared" si="228"/>
        <v>1-30 DAYS</v>
      </c>
      <c r="U2424" s="70" t="str">
        <f t="shared" si="228"/>
        <v>1-30 DAYS</v>
      </c>
    </row>
    <row r="2425" spans="1:21">
      <c r="A2425" s="63" t="str">
        <f>VLOOKUP(L2425,[1]Sheet1!$N:$P,3,0)</f>
        <v>M2 TAGUM 2</v>
      </c>
      <c r="B2425" s="66">
        <v>46248.467303240737</v>
      </c>
      <c r="C2425" s="66">
        <v>46251.365543981483</v>
      </c>
      <c r="D2425" s="67" t="s">
        <v>907</v>
      </c>
      <c r="E2425" s="67" t="s">
        <v>908</v>
      </c>
      <c r="F2425" s="1">
        <v>1</v>
      </c>
      <c r="G2425" s="63" t="str">
        <f>VLOOKUP(D2425,[2]MINDANAO!$B:$C,2,0)</f>
        <v>CT125</v>
      </c>
      <c r="H2425" s="67">
        <v>59246</v>
      </c>
      <c r="I2425" s="63" t="str">
        <f>VLOOKUP(L2425,'[3]NEW LEGEND 2026'!M:S,7,0)</f>
        <v>ULTIMATE</v>
      </c>
      <c r="J2425" s="67" t="s">
        <v>5722</v>
      </c>
      <c r="K2425" s="67" t="s">
        <v>5723</v>
      </c>
      <c r="L2425" s="67" t="s">
        <v>747</v>
      </c>
      <c r="M2425" s="63" t="str">
        <f>VLOOKUP(D2425,'[3]NEW LEGEND 2026'!G:I,3,0)</f>
        <v>KAWASAKI</v>
      </c>
      <c r="N2425" s="63" t="str">
        <f>VLOOKUP(D2425,'[3]NEW LEGEND 2026'!G:J,4,0)</f>
        <v>BLACK/GRAY</v>
      </c>
      <c r="O2425" s="68" t="str">
        <f t="shared" si="223"/>
        <v>AUG</v>
      </c>
      <c r="P2425" s="68">
        <f t="shared" si="224"/>
        <v>17</v>
      </c>
      <c r="Q2425" s="68">
        <f t="shared" si="225"/>
        <v>2026</v>
      </c>
      <c r="R2425" s="69">
        <f t="shared" si="226"/>
        <v>-198.36554398148292</v>
      </c>
      <c r="S2425" s="69">
        <f t="shared" si="227"/>
        <v>-195.46730324073724</v>
      </c>
      <c r="T2425" s="70" t="str">
        <f t="shared" si="228"/>
        <v>1-30 DAYS</v>
      </c>
      <c r="U2425" s="70" t="str">
        <f t="shared" si="228"/>
        <v>1-30 DAYS</v>
      </c>
    </row>
    <row r="2426" spans="1:21">
      <c r="A2426" s="63" t="str">
        <f>VLOOKUP(L2426,[1]Sheet1!$N:$P,3,0)</f>
        <v>M2 TAGUM 2</v>
      </c>
      <c r="B2426" s="66">
        <v>46248.467303240737</v>
      </c>
      <c r="C2426" s="66">
        <v>46251.365543981483</v>
      </c>
      <c r="D2426" s="67" t="s">
        <v>907</v>
      </c>
      <c r="E2426" s="67" t="s">
        <v>908</v>
      </c>
      <c r="F2426" s="1">
        <v>1</v>
      </c>
      <c r="G2426" s="63" t="str">
        <f>VLOOKUP(D2426,[2]MINDANAO!$B:$C,2,0)</f>
        <v>CT125</v>
      </c>
      <c r="H2426" s="67">
        <v>59246</v>
      </c>
      <c r="I2426" s="63" t="str">
        <f>VLOOKUP(L2426,'[3]NEW LEGEND 2026'!M:S,7,0)</f>
        <v>ULTIMATE</v>
      </c>
      <c r="J2426" s="67" t="s">
        <v>5724</v>
      </c>
      <c r="K2426" s="67" t="s">
        <v>5725</v>
      </c>
      <c r="L2426" s="67" t="s">
        <v>747</v>
      </c>
      <c r="M2426" s="63" t="str">
        <f>VLOOKUP(D2426,'[3]NEW LEGEND 2026'!G:I,3,0)</f>
        <v>KAWASAKI</v>
      </c>
      <c r="N2426" s="63" t="str">
        <f>VLOOKUP(D2426,'[3]NEW LEGEND 2026'!G:J,4,0)</f>
        <v>BLACK/GRAY</v>
      </c>
      <c r="O2426" s="68" t="str">
        <f t="shared" si="223"/>
        <v>AUG</v>
      </c>
      <c r="P2426" s="68">
        <f t="shared" si="224"/>
        <v>17</v>
      </c>
      <c r="Q2426" s="68">
        <f t="shared" si="225"/>
        <v>2026</v>
      </c>
      <c r="R2426" s="69">
        <f t="shared" si="226"/>
        <v>-198.36554398148292</v>
      </c>
      <c r="S2426" s="69">
        <f t="shared" si="227"/>
        <v>-195.46730324073724</v>
      </c>
      <c r="T2426" s="70" t="str">
        <f t="shared" si="228"/>
        <v>1-30 DAYS</v>
      </c>
      <c r="U2426" s="70" t="str">
        <f t="shared" si="228"/>
        <v>1-30 DAYS</v>
      </c>
    </row>
    <row r="2427" spans="1:21">
      <c r="A2427" s="63" t="str">
        <f>VLOOKUP(L2427,[1]Sheet1!$N:$P,3,0)</f>
        <v>M2 TAGUM 2</v>
      </c>
      <c r="B2427" s="66">
        <v>46248.467303240737</v>
      </c>
      <c r="C2427" s="66">
        <v>46251.365543981483</v>
      </c>
      <c r="D2427" s="67" t="s">
        <v>907</v>
      </c>
      <c r="E2427" s="67" t="s">
        <v>908</v>
      </c>
      <c r="F2427" s="1">
        <v>1</v>
      </c>
      <c r="G2427" s="63" t="str">
        <f>VLOOKUP(D2427,[2]MINDANAO!$B:$C,2,0)</f>
        <v>CT125</v>
      </c>
      <c r="H2427" s="67">
        <v>59246</v>
      </c>
      <c r="I2427" s="63" t="str">
        <f>VLOOKUP(L2427,'[3]NEW LEGEND 2026'!M:S,7,0)</f>
        <v>ULTIMATE</v>
      </c>
      <c r="J2427" s="67" t="s">
        <v>5726</v>
      </c>
      <c r="K2427" s="67" t="s">
        <v>5727</v>
      </c>
      <c r="L2427" s="67" t="s">
        <v>747</v>
      </c>
      <c r="M2427" s="63" t="str">
        <f>VLOOKUP(D2427,'[3]NEW LEGEND 2026'!G:I,3,0)</f>
        <v>KAWASAKI</v>
      </c>
      <c r="N2427" s="63" t="str">
        <f>VLOOKUP(D2427,'[3]NEW LEGEND 2026'!G:J,4,0)</f>
        <v>BLACK/GRAY</v>
      </c>
      <c r="O2427" s="68" t="str">
        <f t="shared" si="223"/>
        <v>AUG</v>
      </c>
      <c r="P2427" s="68">
        <f t="shared" si="224"/>
        <v>17</v>
      </c>
      <c r="Q2427" s="68">
        <f t="shared" si="225"/>
        <v>2026</v>
      </c>
      <c r="R2427" s="69">
        <f t="shared" si="226"/>
        <v>-198.36554398148292</v>
      </c>
      <c r="S2427" s="69">
        <f t="shared" si="227"/>
        <v>-195.46730324073724</v>
      </c>
      <c r="T2427" s="70" t="str">
        <f t="shared" si="228"/>
        <v>1-30 DAYS</v>
      </c>
      <c r="U2427" s="70" t="str">
        <f t="shared" si="228"/>
        <v>1-30 DAYS</v>
      </c>
    </row>
    <row r="2428" spans="1:21">
      <c r="A2428" s="63" t="str">
        <f>VLOOKUP(L2428,[1]Sheet1!$N:$P,3,0)</f>
        <v>M2 TAGUM 2</v>
      </c>
      <c r="B2428" s="66">
        <v>46248.630289351851</v>
      </c>
      <c r="C2428" s="66">
        <v>46251.367303240739</v>
      </c>
      <c r="D2428" s="67" t="s">
        <v>1476</v>
      </c>
      <c r="E2428" s="67" t="s">
        <v>1477</v>
      </c>
      <c r="F2428" s="1">
        <v>1</v>
      </c>
      <c r="G2428" s="63" t="str">
        <f>VLOOKUP(D2428,[2]MINDANAO!$B:$C,2,0)</f>
        <v>RAIDER150 FI BLADE</v>
      </c>
      <c r="H2428" s="67">
        <v>110446.43</v>
      </c>
      <c r="I2428" s="63" t="str">
        <f>VLOOKUP(L2428,'[3]NEW LEGEND 2026'!M:S,7,0)</f>
        <v>ULTIMATE</v>
      </c>
      <c r="J2428" s="67" t="s">
        <v>5728</v>
      </c>
      <c r="K2428" s="67" t="s">
        <v>5729</v>
      </c>
      <c r="L2428" s="67" t="s">
        <v>747</v>
      </c>
      <c r="M2428" s="63" t="str">
        <f>VLOOKUP(D2428,'[3]NEW LEGEND 2026'!G:I,3,0)</f>
        <v>SUZUKI</v>
      </c>
      <c r="N2428" s="63" t="str">
        <f>VLOOKUP(D2428,'[3]NEW LEGEND 2026'!G:J,4,0)</f>
        <v>GRAY/BLACK</v>
      </c>
      <c r="O2428" s="68" t="str">
        <f t="shared" si="223"/>
        <v>AUG</v>
      </c>
      <c r="P2428" s="68">
        <f t="shared" si="224"/>
        <v>17</v>
      </c>
      <c r="Q2428" s="68">
        <f t="shared" si="225"/>
        <v>2026</v>
      </c>
      <c r="R2428" s="69">
        <f t="shared" si="226"/>
        <v>-198.36730324073869</v>
      </c>
      <c r="S2428" s="69">
        <f t="shared" si="227"/>
        <v>-195.63028935185139</v>
      </c>
      <c r="T2428" s="70" t="str">
        <f t="shared" si="228"/>
        <v>1-30 DAYS</v>
      </c>
      <c r="U2428" s="70" t="str">
        <f t="shared" si="228"/>
        <v>1-30 DAYS</v>
      </c>
    </row>
    <row r="2429" spans="1:21">
      <c r="A2429" s="63" t="str">
        <f>VLOOKUP(L2429,[1]Sheet1!$N:$P,3,0)</f>
        <v>M2 TAGUM 2</v>
      </c>
      <c r="B2429" s="66">
        <v>46248.630289351851</v>
      </c>
      <c r="C2429" s="66">
        <v>46251.367303240739</v>
      </c>
      <c r="D2429" s="67" t="s">
        <v>1575</v>
      </c>
      <c r="E2429" s="67" t="s">
        <v>1576</v>
      </c>
      <c r="F2429" s="1">
        <v>1</v>
      </c>
      <c r="G2429" s="63" t="str">
        <f>VLOOKUP(D2429,[2]MINDANAO!$B:$C,2,0)</f>
        <v>RAIDER150 FI BLADE</v>
      </c>
      <c r="H2429" s="67">
        <v>110446.43</v>
      </c>
      <c r="I2429" s="63" t="str">
        <f>VLOOKUP(L2429,'[3]NEW LEGEND 2026'!M:S,7,0)</f>
        <v>ULTIMATE</v>
      </c>
      <c r="J2429" s="67" t="s">
        <v>5730</v>
      </c>
      <c r="K2429" s="67" t="s">
        <v>5731</v>
      </c>
      <c r="L2429" s="67" t="s">
        <v>747</v>
      </c>
      <c r="M2429" s="63" t="str">
        <f>VLOOKUP(D2429,'[3]NEW LEGEND 2026'!G:I,3,0)</f>
        <v>SUZUKI</v>
      </c>
      <c r="N2429" s="63" t="str">
        <f>VLOOKUP(D2429,'[3]NEW LEGEND 2026'!G:J,4,0)</f>
        <v>BLUE/GRAY</v>
      </c>
      <c r="O2429" s="68" t="str">
        <f t="shared" si="223"/>
        <v>AUG</v>
      </c>
      <c r="P2429" s="68">
        <f t="shared" si="224"/>
        <v>17</v>
      </c>
      <c r="Q2429" s="68">
        <f t="shared" si="225"/>
        <v>2026</v>
      </c>
      <c r="R2429" s="69">
        <f t="shared" si="226"/>
        <v>-198.36730324073869</v>
      </c>
      <c r="S2429" s="69">
        <f t="shared" si="227"/>
        <v>-195.63028935185139</v>
      </c>
      <c r="T2429" s="70" t="str">
        <f t="shared" si="228"/>
        <v>1-30 DAYS</v>
      </c>
      <c r="U2429" s="70" t="str">
        <f t="shared" si="228"/>
        <v>1-30 DAYS</v>
      </c>
    </row>
    <row r="2430" spans="1:21">
      <c r="A2430" s="63" t="str">
        <f>VLOOKUP(L2430,[1]Sheet1!$N:$P,3,0)</f>
        <v>M2 TAGUM 2</v>
      </c>
      <c r="B2430" s="66">
        <v>46248.630289351851</v>
      </c>
      <c r="C2430" s="66">
        <v>46251.367303240739</v>
      </c>
      <c r="D2430" s="67" t="s">
        <v>2576</v>
      </c>
      <c r="E2430" s="67" t="s">
        <v>2577</v>
      </c>
      <c r="F2430" s="1">
        <v>1</v>
      </c>
      <c r="G2430" s="63" t="str">
        <f>VLOOKUP(D2430,[2]MINDANAO!$B:$C,2,0)</f>
        <v>DR-160</v>
      </c>
      <c r="H2430" s="67">
        <v>109616.07</v>
      </c>
      <c r="I2430" s="63" t="str">
        <f>VLOOKUP(L2430,'[3]NEW LEGEND 2026'!M:S,7,0)</f>
        <v>ULTIMATE</v>
      </c>
      <c r="J2430" s="67" t="s">
        <v>5732</v>
      </c>
      <c r="K2430" s="67" t="s">
        <v>5733</v>
      </c>
      <c r="L2430" s="67" t="s">
        <v>747</v>
      </c>
      <c r="M2430" s="63" t="str">
        <f>VLOOKUP(D2430,'[3]NEW LEGEND 2026'!G:I,3,0)</f>
        <v>SUZUKI</v>
      </c>
      <c r="N2430" s="63" t="str">
        <f>VLOOKUP(D2430,'[3]NEW LEGEND 2026'!G:J,4,0)</f>
        <v>WHITE</v>
      </c>
      <c r="O2430" s="68" t="str">
        <f t="shared" si="223"/>
        <v>AUG</v>
      </c>
      <c r="P2430" s="68">
        <f t="shared" si="224"/>
        <v>17</v>
      </c>
      <c r="Q2430" s="68">
        <f t="shared" si="225"/>
        <v>2026</v>
      </c>
      <c r="R2430" s="69">
        <f t="shared" si="226"/>
        <v>-198.36730324073869</v>
      </c>
      <c r="S2430" s="69">
        <f t="shared" si="227"/>
        <v>-195.63028935185139</v>
      </c>
      <c r="T2430" s="70" t="str">
        <f t="shared" si="228"/>
        <v>1-30 DAYS</v>
      </c>
      <c r="U2430" s="70" t="str">
        <f t="shared" si="228"/>
        <v>1-30 DAYS</v>
      </c>
    </row>
    <row r="2431" spans="1:21">
      <c r="A2431" s="63" t="str">
        <f>VLOOKUP(L2431,[1]Sheet1!$N:$P,3,0)</f>
        <v>M2 PANABO</v>
      </c>
      <c r="B2431" s="66">
        <v>46248.510636574072</v>
      </c>
      <c r="C2431" s="66">
        <v>46251.383136574077</v>
      </c>
      <c r="D2431" s="67" t="s">
        <v>2456</v>
      </c>
      <c r="E2431" s="67" t="s">
        <v>2457</v>
      </c>
      <c r="F2431" s="1">
        <v>1</v>
      </c>
      <c r="G2431" s="63" t="str">
        <f>VLOOKUP(D2431,[2]MINDANAO!$B:$C,2,0)</f>
        <v>CLICK125 FI</v>
      </c>
      <c r="H2431" s="67">
        <v>81070</v>
      </c>
      <c r="I2431" s="63" t="str">
        <f>VLOOKUP(L2431,'[3]NEW LEGEND 2026'!M:S,7,0)</f>
        <v>ULTIMATE</v>
      </c>
      <c r="J2431" s="67" t="s">
        <v>5734</v>
      </c>
      <c r="K2431" s="67" t="s">
        <v>5735</v>
      </c>
      <c r="L2431" s="67" t="s">
        <v>929</v>
      </c>
      <c r="M2431" s="63" t="str">
        <f>VLOOKUP(D2431,'[3]NEW LEGEND 2026'!G:I,3,0)</f>
        <v>HONDA</v>
      </c>
      <c r="N2431" s="63" t="str">
        <f>VLOOKUP(D2431,'[3]NEW LEGEND 2026'!G:J,4,0)</f>
        <v>BLACK</v>
      </c>
      <c r="O2431" s="68" t="str">
        <f t="shared" si="223"/>
        <v>AUG</v>
      </c>
      <c r="P2431" s="68">
        <f t="shared" si="224"/>
        <v>17</v>
      </c>
      <c r="Q2431" s="68">
        <f t="shared" si="225"/>
        <v>2026</v>
      </c>
      <c r="R2431" s="69">
        <f t="shared" si="226"/>
        <v>-198.38313657407707</v>
      </c>
      <c r="S2431" s="69">
        <f t="shared" si="227"/>
        <v>-195.51063657407212</v>
      </c>
      <c r="T2431" s="70" t="str">
        <f t="shared" si="228"/>
        <v>1-30 DAYS</v>
      </c>
      <c r="U2431" s="70" t="str">
        <f t="shared" si="228"/>
        <v>1-30 DAYS</v>
      </c>
    </row>
    <row r="2432" spans="1:21">
      <c r="A2432" s="63" t="str">
        <f>VLOOKUP(L2432,[1]Sheet1!$N:$P,3,0)</f>
        <v>M2 PANABO</v>
      </c>
      <c r="B2432" s="66">
        <v>46248.497314814813</v>
      </c>
      <c r="C2432" s="66">
        <v>46251.383136574077</v>
      </c>
      <c r="D2432" s="67" t="s">
        <v>663</v>
      </c>
      <c r="E2432" s="67" t="s">
        <v>664</v>
      </c>
      <c r="F2432" s="1">
        <v>1</v>
      </c>
      <c r="G2432" s="63" t="str">
        <f>VLOOKUP(D2432,[2]MINDANAO!$B:$C,2,0)</f>
        <v>CT125</v>
      </c>
      <c r="H2432" s="67">
        <v>58118</v>
      </c>
      <c r="I2432" s="63" t="str">
        <f>VLOOKUP(L2432,'[3]NEW LEGEND 2026'!M:S,7,0)</f>
        <v>ULTIMATE</v>
      </c>
      <c r="J2432" s="67" t="s">
        <v>5736</v>
      </c>
      <c r="K2432" s="67" t="s">
        <v>5737</v>
      </c>
      <c r="L2432" s="67" t="s">
        <v>929</v>
      </c>
      <c r="M2432" s="63" t="str">
        <f>VLOOKUP(D2432,'[3]NEW LEGEND 2026'!G:I,3,0)</f>
        <v>KAWASAKI</v>
      </c>
      <c r="N2432" s="63" t="str">
        <f>VLOOKUP(D2432,'[3]NEW LEGEND 2026'!G:J,4,0)</f>
        <v>BLACK/RED</v>
      </c>
      <c r="O2432" s="68" t="str">
        <f t="shared" si="223"/>
        <v>AUG</v>
      </c>
      <c r="P2432" s="68">
        <f t="shared" si="224"/>
        <v>17</v>
      </c>
      <c r="Q2432" s="68">
        <f t="shared" si="225"/>
        <v>2026</v>
      </c>
      <c r="R2432" s="69">
        <f t="shared" si="226"/>
        <v>-198.38313657407707</v>
      </c>
      <c r="S2432" s="69">
        <f t="shared" si="227"/>
        <v>-195.49731481481285</v>
      </c>
      <c r="T2432" s="70" t="str">
        <f t="shared" si="228"/>
        <v>1-30 DAYS</v>
      </c>
      <c r="U2432" s="70" t="str">
        <f t="shared" si="228"/>
        <v>1-30 DAYS</v>
      </c>
    </row>
    <row r="2433" spans="1:21">
      <c r="A2433" s="63" t="str">
        <f>VLOOKUP(L2433,[1]Sheet1!$N:$P,3,0)</f>
        <v>M2 PANABO</v>
      </c>
      <c r="B2433" s="66">
        <v>46248.497314814813</v>
      </c>
      <c r="C2433" s="66">
        <v>46251.383136574077</v>
      </c>
      <c r="D2433" s="67" t="s">
        <v>663</v>
      </c>
      <c r="E2433" s="67" t="s">
        <v>664</v>
      </c>
      <c r="F2433" s="1">
        <v>1</v>
      </c>
      <c r="G2433" s="63" t="str">
        <f>VLOOKUP(D2433,[2]MINDANAO!$B:$C,2,0)</f>
        <v>CT125</v>
      </c>
      <c r="H2433" s="67">
        <v>58118</v>
      </c>
      <c r="I2433" s="63" t="str">
        <f>VLOOKUP(L2433,'[3]NEW LEGEND 2026'!M:S,7,0)</f>
        <v>ULTIMATE</v>
      </c>
      <c r="J2433" s="67" t="s">
        <v>5738</v>
      </c>
      <c r="K2433" s="67" t="s">
        <v>5739</v>
      </c>
      <c r="L2433" s="67" t="s">
        <v>929</v>
      </c>
      <c r="M2433" s="63" t="str">
        <f>VLOOKUP(D2433,'[3]NEW LEGEND 2026'!G:I,3,0)</f>
        <v>KAWASAKI</v>
      </c>
      <c r="N2433" s="63" t="str">
        <f>VLOOKUP(D2433,'[3]NEW LEGEND 2026'!G:J,4,0)</f>
        <v>BLACK/RED</v>
      </c>
      <c r="O2433" s="68" t="str">
        <f t="shared" si="223"/>
        <v>AUG</v>
      </c>
      <c r="P2433" s="68">
        <f t="shared" si="224"/>
        <v>17</v>
      </c>
      <c r="Q2433" s="68">
        <f t="shared" si="225"/>
        <v>2026</v>
      </c>
      <c r="R2433" s="69">
        <f t="shared" si="226"/>
        <v>-198.38313657407707</v>
      </c>
      <c r="S2433" s="69">
        <f t="shared" si="227"/>
        <v>-195.49731481481285</v>
      </c>
      <c r="T2433" s="70" t="str">
        <f t="shared" si="228"/>
        <v>1-30 DAYS</v>
      </c>
      <c r="U2433" s="70" t="str">
        <f t="shared" si="228"/>
        <v>1-30 DAYS</v>
      </c>
    </row>
    <row r="2434" spans="1:21">
      <c r="A2434" s="63" t="str">
        <f>VLOOKUP(L2434,[1]Sheet1!$N:$P,3,0)</f>
        <v>M2 PANABO</v>
      </c>
      <c r="B2434" s="66">
        <v>46248.497314814813</v>
      </c>
      <c r="C2434" s="66">
        <v>46251.383136574077</v>
      </c>
      <c r="D2434" s="67" t="s">
        <v>663</v>
      </c>
      <c r="E2434" s="67" t="s">
        <v>664</v>
      </c>
      <c r="F2434" s="1">
        <v>1</v>
      </c>
      <c r="G2434" s="63" t="str">
        <f>VLOOKUP(D2434,[2]MINDANAO!$B:$C,2,0)</f>
        <v>CT125</v>
      </c>
      <c r="H2434" s="67">
        <v>58118</v>
      </c>
      <c r="I2434" s="63" t="str">
        <f>VLOOKUP(L2434,'[3]NEW LEGEND 2026'!M:S,7,0)</f>
        <v>ULTIMATE</v>
      </c>
      <c r="J2434" s="67" t="s">
        <v>5740</v>
      </c>
      <c r="K2434" s="67" t="s">
        <v>5741</v>
      </c>
      <c r="L2434" s="67" t="s">
        <v>929</v>
      </c>
      <c r="M2434" s="63" t="str">
        <f>VLOOKUP(D2434,'[3]NEW LEGEND 2026'!G:I,3,0)</f>
        <v>KAWASAKI</v>
      </c>
      <c r="N2434" s="63" t="str">
        <f>VLOOKUP(D2434,'[3]NEW LEGEND 2026'!G:J,4,0)</f>
        <v>BLACK/RED</v>
      </c>
      <c r="O2434" s="68" t="str">
        <f t="shared" ref="O2434:O2497" si="229">CHOOSE(MONTH(C2434),"JAN","FEB","MAR","APR","MAY","JUN","JUL","AUG","SEP","OCT","NOV","DEC")</f>
        <v>AUG</v>
      </c>
      <c r="P2434" s="68">
        <f t="shared" ref="P2434:P2497" si="230">DAY(C2434)</f>
        <v>17</v>
      </c>
      <c r="Q2434" s="68">
        <f t="shared" ref="Q2434:Q2497" si="231">YEAR(C2434)</f>
        <v>2026</v>
      </c>
      <c r="R2434" s="69">
        <f t="shared" ref="R2434:R2497" si="232">DATE(2026,1,31)-C2434</f>
        <v>-198.38313657407707</v>
      </c>
      <c r="S2434" s="69">
        <f t="shared" si="227"/>
        <v>-195.49731481481285</v>
      </c>
      <c r="T2434" s="70" t="str">
        <f t="shared" si="228"/>
        <v>1-30 DAYS</v>
      </c>
      <c r="U2434" s="70" t="str">
        <f t="shared" si="228"/>
        <v>1-30 DAYS</v>
      </c>
    </row>
    <row r="2435" spans="1:21">
      <c r="A2435" s="63" t="str">
        <f>VLOOKUP(L2435,[1]Sheet1!$N:$P,3,0)</f>
        <v>M2 PANABO</v>
      </c>
      <c r="B2435" s="66">
        <v>46248.497314814813</v>
      </c>
      <c r="C2435" s="66">
        <v>46251.383136574077</v>
      </c>
      <c r="D2435" s="67" t="s">
        <v>663</v>
      </c>
      <c r="E2435" s="67" t="s">
        <v>664</v>
      </c>
      <c r="F2435" s="1">
        <v>1</v>
      </c>
      <c r="G2435" s="63" t="str">
        <f>VLOOKUP(D2435,[2]MINDANAO!$B:$C,2,0)</f>
        <v>CT125</v>
      </c>
      <c r="H2435" s="67">
        <v>58118</v>
      </c>
      <c r="I2435" s="63" t="str">
        <f>VLOOKUP(L2435,'[3]NEW LEGEND 2026'!M:S,7,0)</f>
        <v>ULTIMATE</v>
      </c>
      <c r="J2435" s="67" t="s">
        <v>5742</v>
      </c>
      <c r="K2435" s="67" t="s">
        <v>5743</v>
      </c>
      <c r="L2435" s="67" t="s">
        <v>929</v>
      </c>
      <c r="M2435" s="63" t="str">
        <f>VLOOKUP(D2435,'[3]NEW LEGEND 2026'!G:I,3,0)</f>
        <v>KAWASAKI</v>
      </c>
      <c r="N2435" s="63" t="str">
        <f>VLOOKUP(D2435,'[3]NEW LEGEND 2026'!G:J,4,0)</f>
        <v>BLACK/RED</v>
      </c>
      <c r="O2435" s="68" t="str">
        <f t="shared" si="229"/>
        <v>AUG</v>
      </c>
      <c r="P2435" s="68">
        <f t="shared" si="230"/>
        <v>17</v>
      </c>
      <c r="Q2435" s="68">
        <f t="shared" si="231"/>
        <v>2026</v>
      </c>
      <c r="R2435" s="69">
        <f t="shared" si="232"/>
        <v>-198.38313657407707</v>
      </c>
      <c r="S2435" s="69">
        <f t="shared" ref="S2435:S2498" si="233">DATE(2026,1,31)-B2435</f>
        <v>-195.49731481481285</v>
      </c>
      <c r="T2435" s="70" t="str">
        <f t="shared" si="228"/>
        <v>1-30 DAYS</v>
      </c>
      <c r="U2435" s="70" t="str">
        <f t="shared" si="228"/>
        <v>1-30 DAYS</v>
      </c>
    </row>
    <row r="2436" spans="1:21">
      <c r="A2436" s="63" t="str">
        <f>VLOOKUP(L2436,[1]Sheet1!$N:$P,3,0)</f>
        <v>M2 PANABO</v>
      </c>
      <c r="B2436" s="66">
        <v>46248.510636574072</v>
      </c>
      <c r="C2436" s="66">
        <v>46251.383136574077</v>
      </c>
      <c r="D2436" s="67" t="s">
        <v>2600</v>
      </c>
      <c r="E2436" s="67" t="s">
        <v>2601</v>
      </c>
      <c r="F2436" s="1">
        <v>1</v>
      </c>
      <c r="G2436" s="63" t="str">
        <f>VLOOKUP(D2436,[2]MINDANAO!$B:$C,2,0)</f>
        <v>ADV160 ABS</v>
      </c>
      <c r="H2436" s="67">
        <v>138000</v>
      </c>
      <c r="I2436" s="63" t="str">
        <f>VLOOKUP(L2436,'[3]NEW LEGEND 2026'!M:S,7,0)</f>
        <v>ULTIMATE</v>
      </c>
      <c r="J2436" s="67" t="s">
        <v>5744</v>
      </c>
      <c r="K2436" s="67" t="s">
        <v>5745</v>
      </c>
      <c r="L2436" s="67" t="s">
        <v>929</v>
      </c>
      <c r="M2436" s="63" t="str">
        <f>VLOOKUP(D2436,'[3]NEW LEGEND 2026'!G:I,3,0)</f>
        <v>HONDA</v>
      </c>
      <c r="N2436" s="63" t="str">
        <f>VLOOKUP(D2436,'[3]NEW LEGEND 2026'!G:J,4,0)</f>
        <v>GREEN</v>
      </c>
      <c r="O2436" s="68" t="str">
        <f t="shared" si="229"/>
        <v>AUG</v>
      </c>
      <c r="P2436" s="68">
        <f t="shared" si="230"/>
        <v>17</v>
      </c>
      <c r="Q2436" s="68">
        <f t="shared" si="231"/>
        <v>2026</v>
      </c>
      <c r="R2436" s="69">
        <f t="shared" si="232"/>
        <v>-198.38313657407707</v>
      </c>
      <c r="S2436" s="69">
        <f t="shared" si="233"/>
        <v>-195.51063657407212</v>
      </c>
      <c r="T2436" s="70" t="str">
        <f t="shared" si="228"/>
        <v>1-30 DAYS</v>
      </c>
      <c r="U2436" s="70" t="str">
        <f t="shared" si="228"/>
        <v>1-30 DAYS</v>
      </c>
    </row>
    <row r="2437" spans="1:21">
      <c r="A2437" s="63" t="str">
        <f>VLOOKUP(L2437,[1]Sheet1!$N:$P,3,0)</f>
        <v>M2 PANABO</v>
      </c>
      <c r="B2437" s="66">
        <v>46248.510636574072</v>
      </c>
      <c r="C2437" s="66">
        <v>46251.383136574077</v>
      </c>
      <c r="D2437" s="67" t="s">
        <v>2540</v>
      </c>
      <c r="E2437" s="67" t="s">
        <v>2541</v>
      </c>
      <c r="F2437" s="1">
        <v>1</v>
      </c>
      <c r="G2437" s="63" t="str">
        <f>VLOOKUP(D2437,[2]MINDANAO!$B:$C,2,0)</f>
        <v>ADV160 ABS</v>
      </c>
      <c r="H2437" s="67">
        <v>155100</v>
      </c>
      <c r="I2437" s="63" t="str">
        <f>VLOOKUP(L2437,'[3]NEW LEGEND 2026'!M:S,7,0)</f>
        <v>ULTIMATE</v>
      </c>
      <c r="J2437" s="67" t="s">
        <v>5746</v>
      </c>
      <c r="K2437" s="67" t="s">
        <v>5747</v>
      </c>
      <c r="L2437" s="67" t="s">
        <v>929</v>
      </c>
      <c r="M2437" s="63" t="str">
        <f>VLOOKUP(D2437,'[3]NEW LEGEND 2026'!G:I,3,0)</f>
        <v>HONDA</v>
      </c>
      <c r="N2437" s="63" t="str">
        <f>VLOOKUP(D2437,'[3]NEW LEGEND 2026'!G:J,4,0)</f>
        <v>BLACK</v>
      </c>
      <c r="O2437" s="68" t="str">
        <f t="shared" si="229"/>
        <v>AUG</v>
      </c>
      <c r="P2437" s="68">
        <f t="shared" si="230"/>
        <v>17</v>
      </c>
      <c r="Q2437" s="68">
        <f t="shared" si="231"/>
        <v>2026</v>
      </c>
      <c r="R2437" s="69">
        <f t="shared" si="232"/>
        <v>-198.38313657407707</v>
      </c>
      <c r="S2437" s="69">
        <f t="shared" si="233"/>
        <v>-195.51063657407212</v>
      </c>
      <c r="T2437" s="70" t="str">
        <f t="shared" si="228"/>
        <v>1-30 DAYS</v>
      </c>
      <c r="U2437" s="70" t="str">
        <f t="shared" si="228"/>
        <v>1-30 DAYS</v>
      </c>
    </row>
    <row r="2438" spans="1:21">
      <c r="A2438" s="63" t="str">
        <f>VLOOKUP(L2438,[1]Sheet1!$N:$P,3,0)</f>
        <v>M2 PANABO</v>
      </c>
      <c r="B2438" s="66">
        <v>46248.510636574072</v>
      </c>
      <c r="C2438" s="66">
        <v>46251.383136574077</v>
      </c>
      <c r="D2438" s="67" t="s">
        <v>1888</v>
      </c>
      <c r="E2438" s="67" t="s">
        <v>1889</v>
      </c>
      <c r="F2438" s="1">
        <v>1</v>
      </c>
      <c r="G2438" s="63" t="str">
        <f>VLOOKUP(D2438,[2]MINDANAO!$B:$C,2,0)</f>
        <v>XR150</v>
      </c>
      <c r="H2438" s="67">
        <v>94870</v>
      </c>
      <c r="I2438" s="63" t="str">
        <f>VLOOKUP(L2438,'[3]NEW LEGEND 2026'!M:S,7,0)</f>
        <v>ULTIMATE</v>
      </c>
      <c r="J2438" s="67" t="s">
        <v>5748</v>
      </c>
      <c r="K2438" s="67" t="s">
        <v>5749</v>
      </c>
      <c r="L2438" s="67" t="s">
        <v>929</v>
      </c>
      <c r="M2438" s="63" t="str">
        <f>VLOOKUP(D2438,'[3]NEW LEGEND 2026'!G:I,3,0)</f>
        <v>HONDA</v>
      </c>
      <c r="N2438" s="63" t="str">
        <f>VLOOKUP(D2438,'[3]NEW LEGEND 2026'!G:J,4,0)</f>
        <v>WHITE</v>
      </c>
      <c r="O2438" s="68" t="str">
        <f t="shared" si="229"/>
        <v>AUG</v>
      </c>
      <c r="P2438" s="68">
        <f t="shared" si="230"/>
        <v>17</v>
      </c>
      <c r="Q2438" s="68">
        <f t="shared" si="231"/>
        <v>2026</v>
      </c>
      <c r="R2438" s="69">
        <f t="shared" si="232"/>
        <v>-198.38313657407707</v>
      </c>
      <c r="S2438" s="69">
        <f t="shared" si="233"/>
        <v>-195.51063657407212</v>
      </c>
      <c r="T2438" s="70" t="str">
        <f t="shared" si="228"/>
        <v>1-30 DAYS</v>
      </c>
      <c r="U2438" s="70" t="str">
        <f t="shared" si="228"/>
        <v>1-30 DAYS</v>
      </c>
    </row>
    <row r="2439" spans="1:21">
      <c r="A2439" s="63" t="str">
        <f>VLOOKUP(L2439,[1]Sheet1!$N:$P,3,0)</f>
        <v>M2 PANABO</v>
      </c>
      <c r="B2439" s="66">
        <v>46248.510636574072</v>
      </c>
      <c r="C2439" s="66">
        <v>46251.383136574077</v>
      </c>
      <c r="D2439" s="67" t="s">
        <v>1888</v>
      </c>
      <c r="E2439" s="67" t="s">
        <v>1889</v>
      </c>
      <c r="F2439" s="1">
        <v>1</v>
      </c>
      <c r="G2439" s="63" t="str">
        <f>VLOOKUP(D2439,[2]MINDANAO!$B:$C,2,0)</f>
        <v>XR150</v>
      </c>
      <c r="H2439" s="67">
        <v>94870</v>
      </c>
      <c r="I2439" s="63" t="str">
        <f>VLOOKUP(L2439,'[3]NEW LEGEND 2026'!M:S,7,0)</f>
        <v>ULTIMATE</v>
      </c>
      <c r="J2439" s="67" t="s">
        <v>5750</v>
      </c>
      <c r="K2439" s="67" t="s">
        <v>5751</v>
      </c>
      <c r="L2439" s="67" t="s">
        <v>929</v>
      </c>
      <c r="M2439" s="63" t="str">
        <f>VLOOKUP(D2439,'[3]NEW LEGEND 2026'!G:I,3,0)</f>
        <v>HONDA</v>
      </c>
      <c r="N2439" s="63" t="str">
        <f>VLOOKUP(D2439,'[3]NEW LEGEND 2026'!G:J,4,0)</f>
        <v>WHITE</v>
      </c>
      <c r="O2439" s="68" t="str">
        <f t="shared" si="229"/>
        <v>AUG</v>
      </c>
      <c r="P2439" s="68">
        <f t="shared" si="230"/>
        <v>17</v>
      </c>
      <c r="Q2439" s="68">
        <f t="shared" si="231"/>
        <v>2026</v>
      </c>
      <c r="R2439" s="69">
        <f t="shared" si="232"/>
        <v>-198.38313657407707</v>
      </c>
      <c r="S2439" s="69">
        <f t="shared" si="233"/>
        <v>-195.51063657407212</v>
      </c>
      <c r="T2439" s="70" t="str">
        <f t="shared" si="228"/>
        <v>1-30 DAYS</v>
      </c>
      <c r="U2439" s="70" t="str">
        <f t="shared" si="228"/>
        <v>1-30 DAYS</v>
      </c>
    </row>
    <row r="2440" spans="1:21">
      <c r="A2440" s="63" t="str">
        <f>VLOOKUP(L2440,[1]Sheet1!$N:$P,3,0)</f>
        <v>M2 PANABO</v>
      </c>
      <c r="B2440" s="66">
        <v>46248.510636574072</v>
      </c>
      <c r="C2440" s="66">
        <v>46251.383136574077</v>
      </c>
      <c r="D2440" s="67" t="s">
        <v>2329</v>
      </c>
      <c r="E2440" s="67" t="s">
        <v>2330</v>
      </c>
      <c r="F2440" s="1">
        <v>1</v>
      </c>
      <c r="G2440" s="63" t="str">
        <f>VLOOKUP(D2440,[2]MINDANAO!$B:$C,2,0)</f>
        <v>CRF150</v>
      </c>
      <c r="H2440" s="67">
        <v>141790</v>
      </c>
      <c r="I2440" s="63" t="str">
        <f>VLOOKUP(L2440,'[3]NEW LEGEND 2026'!M:S,7,0)</f>
        <v>ULTIMATE</v>
      </c>
      <c r="J2440" s="67" t="s">
        <v>5752</v>
      </c>
      <c r="K2440" s="67" t="s">
        <v>5753</v>
      </c>
      <c r="L2440" s="67" t="s">
        <v>929</v>
      </c>
      <c r="M2440" s="63" t="str">
        <f>VLOOKUP(D2440,'[3]NEW LEGEND 2026'!G:I,3,0)</f>
        <v>HONDA</v>
      </c>
      <c r="N2440" s="63" t="str">
        <f>VLOOKUP(D2440,'[3]NEW LEGEND 2026'!G:J,4,0)</f>
        <v>BLACK</v>
      </c>
      <c r="O2440" s="68" t="str">
        <f t="shared" si="229"/>
        <v>AUG</v>
      </c>
      <c r="P2440" s="68">
        <f t="shared" si="230"/>
        <v>17</v>
      </c>
      <c r="Q2440" s="68">
        <f t="shared" si="231"/>
        <v>2026</v>
      </c>
      <c r="R2440" s="69">
        <f t="shared" si="232"/>
        <v>-198.38313657407707</v>
      </c>
      <c r="S2440" s="69">
        <f t="shared" si="233"/>
        <v>-195.51063657407212</v>
      </c>
      <c r="T2440" s="70" t="str">
        <f t="shared" si="228"/>
        <v>1-30 DAYS</v>
      </c>
      <c r="U2440" s="70" t="str">
        <f t="shared" si="228"/>
        <v>1-30 DAYS</v>
      </c>
    </row>
    <row r="2441" spans="1:21">
      <c r="A2441" s="63" t="str">
        <f>VLOOKUP(L2441,[1]Sheet1!$N:$P,3,0)</f>
        <v>M2 PANABO</v>
      </c>
      <c r="B2441" s="66">
        <v>46248.510636574072</v>
      </c>
      <c r="C2441" s="66">
        <v>46251.383136574077</v>
      </c>
      <c r="D2441" s="67" t="s">
        <v>3512</v>
      </c>
      <c r="E2441" s="67" t="s">
        <v>3513</v>
      </c>
      <c r="F2441" s="1">
        <v>1</v>
      </c>
      <c r="G2441" s="63" t="str">
        <f>VLOOKUP(D2441,[2]MINDANAO!$B:$C,2,0)</f>
        <v>CRF150</v>
      </c>
      <c r="H2441" s="67">
        <v>124883.93</v>
      </c>
      <c r="I2441" s="63" t="str">
        <f>VLOOKUP(L2441,'[3]NEW LEGEND 2026'!M:S,7,0)</f>
        <v>ULTIMATE</v>
      </c>
      <c r="J2441" s="67" t="s">
        <v>5754</v>
      </c>
      <c r="K2441" s="67" t="s">
        <v>5755</v>
      </c>
      <c r="L2441" s="67" t="s">
        <v>929</v>
      </c>
      <c r="M2441" s="63" t="str">
        <f>VLOOKUP(D2441,'[3]NEW LEGEND 2026'!G:I,3,0)</f>
        <v>HONDA</v>
      </c>
      <c r="N2441" s="63" t="str">
        <f>VLOOKUP(D2441,'[3]NEW LEGEND 2026'!G:J,4,0)</f>
        <v>RED</v>
      </c>
      <c r="O2441" s="68" t="str">
        <f t="shared" si="229"/>
        <v>AUG</v>
      </c>
      <c r="P2441" s="68">
        <f t="shared" si="230"/>
        <v>17</v>
      </c>
      <c r="Q2441" s="68">
        <f t="shared" si="231"/>
        <v>2026</v>
      </c>
      <c r="R2441" s="69">
        <f t="shared" si="232"/>
        <v>-198.38313657407707</v>
      </c>
      <c r="S2441" s="69">
        <f t="shared" si="233"/>
        <v>-195.51063657407212</v>
      </c>
      <c r="T2441" s="70" t="str">
        <f t="shared" si="228"/>
        <v>1-30 DAYS</v>
      </c>
      <c r="U2441" s="70" t="str">
        <f t="shared" si="228"/>
        <v>1-30 DAYS</v>
      </c>
    </row>
    <row r="2442" spans="1:21">
      <c r="A2442" s="63" t="str">
        <f>VLOOKUP(L2442,[1]Sheet1!$N:$P,3,0)</f>
        <v>M2 PANABO</v>
      </c>
      <c r="B2442" s="66">
        <v>46248.497314814813</v>
      </c>
      <c r="C2442" s="66">
        <v>46251.383136574077</v>
      </c>
      <c r="D2442" s="67" t="s">
        <v>1060</v>
      </c>
      <c r="E2442" s="67" t="s">
        <v>1061</v>
      </c>
      <c r="F2442" s="1">
        <v>1</v>
      </c>
      <c r="G2442" s="63" t="str">
        <f>VLOOKUP(D2442,[2]MINDANAO!$B:$C,2,0)</f>
        <v>MIO AEROX S 155</v>
      </c>
      <c r="H2442" s="67">
        <v>152427</v>
      </c>
      <c r="I2442" s="63" t="str">
        <f>VLOOKUP(L2442,'[3]NEW LEGEND 2026'!M:S,7,0)</f>
        <v>ULTIMATE</v>
      </c>
      <c r="J2442" s="67" t="s">
        <v>5756</v>
      </c>
      <c r="K2442" s="67" t="s">
        <v>5757</v>
      </c>
      <c r="L2442" s="67" t="s">
        <v>929</v>
      </c>
      <c r="M2442" s="63" t="str">
        <f>VLOOKUP(D2442,'[3]NEW LEGEND 2026'!G:I,3,0)</f>
        <v>YAMAHA</v>
      </c>
      <c r="N2442" s="63" t="str">
        <f>VLOOKUP(D2442,'[3]NEW LEGEND 2026'!G:J,4,0)</f>
        <v>MATTE BLUE</v>
      </c>
      <c r="O2442" s="68" t="str">
        <f t="shared" si="229"/>
        <v>AUG</v>
      </c>
      <c r="P2442" s="68">
        <f t="shared" si="230"/>
        <v>17</v>
      </c>
      <c r="Q2442" s="68">
        <f t="shared" si="231"/>
        <v>2026</v>
      </c>
      <c r="R2442" s="69">
        <f t="shared" si="232"/>
        <v>-198.38313657407707</v>
      </c>
      <c r="S2442" s="69">
        <f t="shared" si="233"/>
        <v>-195.49731481481285</v>
      </c>
      <c r="T2442" s="70" t="str">
        <f t="shared" si="228"/>
        <v>1-30 DAYS</v>
      </c>
      <c r="U2442" s="70" t="str">
        <f t="shared" si="228"/>
        <v>1-30 DAYS</v>
      </c>
    </row>
    <row r="2443" spans="1:21">
      <c r="A2443" s="63" t="str">
        <f>VLOOKUP(L2443,[1]Sheet1!$N:$P,3,0)</f>
        <v>M2 CATALUNAN GRANDE</v>
      </c>
      <c r="B2443" s="66">
        <v>46232.626666666663</v>
      </c>
      <c r="C2443" s="66">
        <v>46251.384479166663</v>
      </c>
      <c r="D2443" s="67" t="s">
        <v>2283</v>
      </c>
      <c r="E2443" s="67" t="s">
        <v>2284</v>
      </c>
      <c r="F2443" s="1">
        <v>1</v>
      </c>
      <c r="G2443" s="63" t="str">
        <f>VLOOKUP(D2443,[2]MINDANAO!$B:$C,2,0)</f>
        <v>BAJAJ RE 4S FI</v>
      </c>
      <c r="H2443" s="67">
        <v>187000</v>
      </c>
      <c r="I2443" s="63" t="str">
        <f>VLOOKUP(L2443,'[3]NEW LEGEND 2026'!M:S,7,0)</f>
        <v>ULTIMATE</v>
      </c>
      <c r="J2443" s="67" t="s">
        <v>5758</v>
      </c>
      <c r="K2443" s="67" t="s">
        <v>5759</v>
      </c>
      <c r="L2443" s="67" t="s">
        <v>675</v>
      </c>
      <c r="M2443" s="63" t="str">
        <f>VLOOKUP(D2443,'[3]NEW LEGEND 2026'!G:I,3,0)</f>
        <v>TRIMOTORS</v>
      </c>
      <c r="N2443" s="63" t="str">
        <f>VLOOKUP(D2443,'[3]NEW LEGEND 2026'!G:J,4,0)</f>
        <v>RED</v>
      </c>
      <c r="O2443" s="68" t="str">
        <f t="shared" si="229"/>
        <v>AUG</v>
      </c>
      <c r="P2443" s="68">
        <f t="shared" si="230"/>
        <v>17</v>
      </c>
      <c r="Q2443" s="68">
        <f t="shared" si="231"/>
        <v>2026</v>
      </c>
      <c r="R2443" s="69">
        <f t="shared" si="232"/>
        <v>-198.38447916666337</v>
      </c>
      <c r="S2443" s="69">
        <f t="shared" si="233"/>
        <v>-179.62666666666337</v>
      </c>
      <c r="T2443" s="70" t="str">
        <f t="shared" si="228"/>
        <v>1-30 DAYS</v>
      </c>
      <c r="U2443" s="70" t="str">
        <f t="shared" si="228"/>
        <v>1-30 DAYS</v>
      </c>
    </row>
    <row r="2444" spans="1:21">
      <c r="A2444" s="63" t="str">
        <f>VLOOKUP(L2444,[1]Sheet1!$N:$P,3,0)</f>
        <v>M1 BANGA</v>
      </c>
      <c r="B2444" s="66">
        <v>46251.432476851849</v>
      </c>
      <c r="C2444" s="66">
        <v>46251.43246527778</v>
      </c>
      <c r="D2444" s="67" t="s">
        <v>2071</v>
      </c>
      <c r="E2444" s="67" t="s">
        <v>2072</v>
      </c>
      <c r="F2444" s="1">
        <v>1</v>
      </c>
      <c r="G2444" s="63" t="str">
        <f>VLOOKUP(D2444,[2]MINDANAO!$B:$C,2,0)</f>
        <v>MIO I125</v>
      </c>
      <c r="H2444" s="67">
        <v>63024.11</v>
      </c>
      <c r="I2444" s="63" t="str">
        <f>VLOOKUP(L2444,'[3]NEW LEGEND 2026'!M:S,7,0)</f>
        <v>MUTI</v>
      </c>
      <c r="J2444" s="67" t="s">
        <v>5760</v>
      </c>
      <c r="K2444" s="67" t="s">
        <v>5761</v>
      </c>
      <c r="L2444" s="67" t="s">
        <v>394</v>
      </c>
      <c r="M2444" s="63" t="str">
        <f>VLOOKUP(D2444,'[3]NEW LEGEND 2026'!G:I,3,0)</f>
        <v>YAMAHA</v>
      </c>
      <c r="N2444" s="63" t="str">
        <f>VLOOKUP(D2444,'[3]NEW LEGEND 2026'!G:J,4,0)</f>
        <v>MATTE BLUE</v>
      </c>
      <c r="O2444" s="68" t="str">
        <f t="shared" si="229"/>
        <v>AUG</v>
      </c>
      <c r="P2444" s="68">
        <f t="shared" si="230"/>
        <v>17</v>
      </c>
      <c r="Q2444" s="68">
        <f t="shared" si="231"/>
        <v>2026</v>
      </c>
      <c r="R2444" s="69">
        <f t="shared" si="232"/>
        <v>-198.43246527777956</v>
      </c>
      <c r="S2444" s="69">
        <f t="shared" si="233"/>
        <v>-198.43247685184906</v>
      </c>
      <c r="T2444" s="70" t="str">
        <f t="shared" si="228"/>
        <v>1-30 DAYS</v>
      </c>
      <c r="U2444" s="70" t="str">
        <f t="shared" si="228"/>
        <v>1-30 DAYS</v>
      </c>
    </row>
    <row r="2445" spans="1:21">
      <c r="A2445" s="63" t="str">
        <f>VLOOKUP(L2445,[1]Sheet1!$N:$P,3,0)</f>
        <v>M1 BANGA</v>
      </c>
      <c r="B2445" s="66">
        <v>46251.432476851849</v>
      </c>
      <c r="C2445" s="66">
        <v>46251.43246527778</v>
      </c>
      <c r="D2445" s="67" t="s">
        <v>2071</v>
      </c>
      <c r="E2445" s="67" t="s">
        <v>2072</v>
      </c>
      <c r="F2445" s="1">
        <v>1</v>
      </c>
      <c r="G2445" s="63" t="str">
        <f>VLOOKUP(D2445,[2]MINDANAO!$B:$C,2,0)</f>
        <v>MIO I125</v>
      </c>
      <c r="H2445" s="67">
        <v>63024.11</v>
      </c>
      <c r="I2445" s="63" t="str">
        <f>VLOOKUP(L2445,'[3]NEW LEGEND 2026'!M:S,7,0)</f>
        <v>MUTI</v>
      </c>
      <c r="J2445" s="67" t="s">
        <v>5762</v>
      </c>
      <c r="K2445" s="67" t="s">
        <v>5763</v>
      </c>
      <c r="L2445" s="67" t="s">
        <v>394</v>
      </c>
      <c r="M2445" s="63" t="str">
        <f>VLOOKUP(D2445,'[3]NEW LEGEND 2026'!G:I,3,0)</f>
        <v>YAMAHA</v>
      </c>
      <c r="N2445" s="63" t="str">
        <f>VLOOKUP(D2445,'[3]NEW LEGEND 2026'!G:J,4,0)</f>
        <v>MATTE BLUE</v>
      </c>
      <c r="O2445" s="68" t="str">
        <f t="shared" si="229"/>
        <v>AUG</v>
      </c>
      <c r="P2445" s="68">
        <f t="shared" si="230"/>
        <v>17</v>
      </c>
      <c r="Q2445" s="68">
        <f t="shared" si="231"/>
        <v>2026</v>
      </c>
      <c r="R2445" s="69">
        <f t="shared" si="232"/>
        <v>-198.43246527777956</v>
      </c>
      <c r="S2445" s="69">
        <f t="shared" si="233"/>
        <v>-198.43247685184906</v>
      </c>
      <c r="T2445" s="70" t="str">
        <f t="shared" si="228"/>
        <v>1-30 DAYS</v>
      </c>
      <c r="U2445" s="70" t="str">
        <f t="shared" si="228"/>
        <v>1-30 DAYS</v>
      </c>
    </row>
    <row r="2446" spans="1:21">
      <c r="A2446" s="63" t="str">
        <f>VLOOKUP(L2446,[1]Sheet1!$N:$P,3,0)</f>
        <v>M1 BANGA</v>
      </c>
      <c r="B2446" s="66">
        <v>46251.432476851849</v>
      </c>
      <c r="C2446" s="66">
        <v>46251.43246527778</v>
      </c>
      <c r="D2446" s="67" t="s">
        <v>2690</v>
      </c>
      <c r="E2446" s="67" t="s">
        <v>2691</v>
      </c>
      <c r="F2446" s="1">
        <v>1</v>
      </c>
      <c r="G2446" s="63" t="str">
        <f>VLOOKUP(D2446,[2]MINDANAO!$B:$C,2,0)</f>
        <v>MIO I125</v>
      </c>
      <c r="H2446" s="67">
        <v>63024.11</v>
      </c>
      <c r="I2446" s="63" t="str">
        <f>VLOOKUP(L2446,'[3]NEW LEGEND 2026'!M:S,7,0)</f>
        <v>MUTI</v>
      </c>
      <c r="J2446" s="67" t="s">
        <v>5764</v>
      </c>
      <c r="K2446" s="67" t="s">
        <v>5765</v>
      </c>
      <c r="L2446" s="67" t="s">
        <v>394</v>
      </c>
      <c r="M2446" s="63" t="str">
        <f>VLOOKUP(D2446,'[3]NEW LEGEND 2026'!G:I,3,0)</f>
        <v>YAMAHA</v>
      </c>
      <c r="N2446" s="63" t="str">
        <f>VLOOKUP(D2446,'[3]NEW LEGEND 2026'!G:J,4,0)</f>
        <v>MATTE GREEN/MATTE BROWN</v>
      </c>
      <c r="O2446" s="68" t="str">
        <f t="shared" si="229"/>
        <v>AUG</v>
      </c>
      <c r="P2446" s="68">
        <f t="shared" si="230"/>
        <v>17</v>
      </c>
      <c r="Q2446" s="68">
        <f t="shared" si="231"/>
        <v>2026</v>
      </c>
      <c r="R2446" s="69">
        <f t="shared" si="232"/>
        <v>-198.43246527777956</v>
      </c>
      <c r="S2446" s="69">
        <f t="shared" si="233"/>
        <v>-198.43247685184906</v>
      </c>
      <c r="T2446" s="70" t="str">
        <f t="shared" si="228"/>
        <v>1-30 DAYS</v>
      </c>
      <c r="U2446" s="70" t="str">
        <f t="shared" si="228"/>
        <v>1-30 DAYS</v>
      </c>
    </row>
    <row r="2447" spans="1:21">
      <c r="A2447" s="63" t="str">
        <f>VLOOKUP(L2447,[1]Sheet1!$N:$P,3,0)</f>
        <v>M1 BANGA</v>
      </c>
      <c r="B2447" s="66">
        <v>46251.432476851849</v>
      </c>
      <c r="C2447" s="66">
        <v>46251.43246527778</v>
      </c>
      <c r="D2447" s="67" t="s">
        <v>5766</v>
      </c>
      <c r="E2447" s="67" t="s">
        <v>5767</v>
      </c>
      <c r="F2447" s="1">
        <v>1</v>
      </c>
      <c r="G2447" s="63" t="str">
        <f>VLOOKUP(D2447,[2]MINDANAO!$B:$C,2,0)</f>
        <v>FAZZIO</v>
      </c>
      <c r="H2447" s="67">
        <v>77970.540000000008</v>
      </c>
      <c r="I2447" s="63" t="str">
        <f>VLOOKUP(L2447,'[3]NEW LEGEND 2026'!M:S,7,0)</f>
        <v>MUTI</v>
      </c>
      <c r="J2447" s="67" t="s">
        <v>5768</v>
      </c>
      <c r="K2447" s="67" t="s">
        <v>5769</v>
      </c>
      <c r="L2447" s="67" t="s">
        <v>394</v>
      </c>
      <c r="M2447" s="63" t="str">
        <f>VLOOKUP(D2447,'[3]NEW LEGEND 2026'!G:I,3,0)</f>
        <v>YAMAHA</v>
      </c>
      <c r="N2447" s="63" t="str">
        <f>VLOOKUP(D2447,'[3]NEW LEGEND 2026'!G:J,4,0)</f>
        <v>YELLOWISH WHITE</v>
      </c>
      <c r="O2447" s="68" t="str">
        <f t="shared" si="229"/>
        <v>AUG</v>
      </c>
      <c r="P2447" s="68">
        <f t="shared" si="230"/>
        <v>17</v>
      </c>
      <c r="Q2447" s="68">
        <f t="shared" si="231"/>
        <v>2026</v>
      </c>
      <c r="R2447" s="69">
        <f t="shared" si="232"/>
        <v>-198.43246527777956</v>
      </c>
      <c r="S2447" s="69">
        <f t="shared" si="233"/>
        <v>-198.43247685184906</v>
      </c>
      <c r="T2447" s="70" t="str">
        <f t="shared" si="228"/>
        <v>1-30 DAYS</v>
      </c>
      <c r="U2447" s="70" t="str">
        <f t="shared" si="228"/>
        <v>1-30 DAYS</v>
      </c>
    </row>
    <row r="2448" spans="1:21">
      <c r="A2448" s="63" t="str">
        <f>VLOOKUP(L2448,[1]Sheet1!$N:$P,3,0)</f>
        <v>M1 BANGA</v>
      </c>
      <c r="B2448" s="66">
        <v>46251.432476851849</v>
      </c>
      <c r="C2448" s="66">
        <v>46251.43246527778</v>
      </c>
      <c r="D2448" s="67" t="s">
        <v>3174</v>
      </c>
      <c r="E2448" s="67" t="s">
        <v>3175</v>
      </c>
      <c r="F2448" s="1">
        <v>1</v>
      </c>
      <c r="G2448" s="63" t="str">
        <f>VLOOKUP(D2448,[2]MINDANAO!$B:$C,2,0)</f>
        <v>MIO GEAR S</v>
      </c>
      <c r="H2448" s="67">
        <v>68006.25</v>
      </c>
      <c r="I2448" s="63" t="str">
        <f>VLOOKUP(L2448,'[3]NEW LEGEND 2026'!M:S,7,0)</f>
        <v>MUTI</v>
      </c>
      <c r="J2448" s="67" t="s">
        <v>5770</v>
      </c>
      <c r="K2448" s="67" t="s">
        <v>5771</v>
      </c>
      <c r="L2448" s="67" t="s">
        <v>394</v>
      </c>
      <c r="M2448" s="63" t="str">
        <f>VLOOKUP(D2448,'[3]NEW LEGEND 2026'!G:I,3,0)</f>
        <v>YAMAHA</v>
      </c>
      <c r="N2448" s="63" t="str">
        <f>VLOOKUP(D2448,'[3]NEW LEGEND 2026'!G:J,4,0)</f>
        <v>GRAY</v>
      </c>
      <c r="O2448" s="68" t="str">
        <f t="shared" si="229"/>
        <v>AUG</v>
      </c>
      <c r="P2448" s="68">
        <f t="shared" si="230"/>
        <v>17</v>
      </c>
      <c r="Q2448" s="68">
        <f t="shared" si="231"/>
        <v>2026</v>
      </c>
      <c r="R2448" s="69">
        <f t="shared" si="232"/>
        <v>-198.43246527777956</v>
      </c>
      <c r="S2448" s="69">
        <f t="shared" si="233"/>
        <v>-198.43247685184906</v>
      </c>
      <c r="T2448" s="70" t="str">
        <f t="shared" si="228"/>
        <v>1-30 DAYS</v>
      </c>
      <c r="U2448" s="70" t="str">
        <f t="shared" si="228"/>
        <v>1-30 DAYS</v>
      </c>
    </row>
    <row r="2449" spans="1:21">
      <c r="A2449" s="63" t="str">
        <f>VLOOKUP(L2449,[1]Sheet1!$N:$P,3,0)</f>
        <v>M2 TAGUM 1</v>
      </c>
      <c r="B2449" s="66">
        <v>46248.530138888891</v>
      </c>
      <c r="C2449" s="66">
        <v>46251.432916666658</v>
      </c>
      <c r="D2449" s="67" t="s">
        <v>2576</v>
      </c>
      <c r="E2449" s="67" t="s">
        <v>2577</v>
      </c>
      <c r="F2449" s="1">
        <v>1</v>
      </c>
      <c r="G2449" s="63" t="str">
        <f>VLOOKUP(D2449,[2]MINDANAO!$B:$C,2,0)</f>
        <v>DR-160</v>
      </c>
      <c r="H2449" s="67">
        <v>109616.07</v>
      </c>
      <c r="I2449" s="63" t="str">
        <f>VLOOKUP(L2449,'[3]NEW LEGEND 2026'!M:S,7,0)</f>
        <v>ULTIMATE</v>
      </c>
      <c r="J2449" s="67" t="s">
        <v>5772</v>
      </c>
      <c r="K2449" s="67" t="s">
        <v>5773</v>
      </c>
      <c r="L2449" s="67" t="s">
        <v>804</v>
      </c>
      <c r="M2449" s="63" t="str">
        <f>VLOOKUP(D2449,'[3]NEW LEGEND 2026'!G:I,3,0)</f>
        <v>SUZUKI</v>
      </c>
      <c r="N2449" s="63" t="str">
        <f>VLOOKUP(D2449,'[3]NEW LEGEND 2026'!G:J,4,0)</f>
        <v>WHITE</v>
      </c>
      <c r="O2449" s="68" t="str">
        <f t="shared" si="229"/>
        <v>AUG</v>
      </c>
      <c r="P2449" s="68">
        <f t="shared" si="230"/>
        <v>17</v>
      </c>
      <c r="Q2449" s="68">
        <f t="shared" si="231"/>
        <v>2026</v>
      </c>
      <c r="R2449" s="69">
        <f t="shared" si="232"/>
        <v>-198.43291666665755</v>
      </c>
      <c r="S2449" s="69">
        <f t="shared" si="233"/>
        <v>-195.53013888889109</v>
      </c>
      <c r="T2449" s="70" t="str">
        <f t="shared" si="228"/>
        <v>1-30 DAYS</v>
      </c>
      <c r="U2449" s="70" t="str">
        <f t="shared" si="228"/>
        <v>1-30 DAYS</v>
      </c>
    </row>
    <row r="2450" spans="1:21">
      <c r="A2450" s="63" t="str">
        <f>VLOOKUP(L2450,[1]Sheet1!$N:$P,3,0)</f>
        <v>M2 TAGUM 1</v>
      </c>
      <c r="B2450" s="66">
        <v>46248.564016203702</v>
      </c>
      <c r="C2450" s="66">
        <v>46251.432916666658</v>
      </c>
      <c r="D2450" s="67" t="s">
        <v>2600</v>
      </c>
      <c r="E2450" s="67" t="s">
        <v>2601</v>
      </c>
      <c r="F2450" s="1">
        <v>1</v>
      </c>
      <c r="G2450" s="63" t="str">
        <f>VLOOKUP(D2450,[2]MINDANAO!$B:$C,2,0)</f>
        <v>ADV160 ABS</v>
      </c>
      <c r="H2450" s="67">
        <v>138000</v>
      </c>
      <c r="I2450" s="63" t="str">
        <f>VLOOKUP(L2450,'[3]NEW LEGEND 2026'!M:S,7,0)</f>
        <v>ULTIMATE</v>
      </c>
      <c r="J2450" s="67" t="s">
        <v>5774</v>
      </c>
      <c r="K2450" s="67" t="s">
        <v>5775</v>
      </c>
      <c r="L2450" s="67" t="s">
        <v>804</v>
      </c>
      <c r="M2450" s="63" t="str">
        <f>VLOOKUP(D2450,'[3]NEW LEGEND 2026'!G:I,3,0)</f>
        <v>HONDA</v>
      </c>
      <c r="N2450" s="63" t="str">
        <f>VLOOKUP(D2450,'[3]NEW LEGEND 2026'!G:J,4,0)</f>
        <v>GREEN</v>
      </c>
      <c r="O2450" s="68" t="str">
        <f t="shared" si="229"/>
        <v>AUG</v>
      </c>
      <c r="P2450" s="68">
        <f t="shared" si="230"/>
        <v>17</v>
      </c>
      <c r="Q2450" s="68">
        <f t="shared" si="231"/>
        <v>2026</v>
      </c>
      <c r="R2450" s="69">
        <f t="shared" si="232"/>
        <v>-198.43291666665755</v>
      </c>
      <c r="S2450" s="69">
        <f t="shared" si="233"/>
        <v>-195.56401620370161</v>
      </c>
      <c r="T2450" s="70" t="str">
        <f t="shared" ref="T2450:U2513" si="234">IF(R2450&lt;=30,"1-30 DAYS",IF(R2450&lt;=60,"31-60 DAYS",IF(R2450&lt;=90,"61-90 DAYS","91 DAYS UP")))</f>
        <v>1-30 DAYS</v>
      </c>
      <c r="U2450" s="70" t="str">
        <f t="shared" si="234"/>
        <v>1-30 DAYS</v>
      </c>
    </row>
    <row r="2451" spans="1:21">
      <c r="A2451" s="63" t="str">
        <f>VLOOKUP(L2451,[1]Sheet1!$N:$P,3,0)</f>
        <v>M2 TAGUM 1</v>
      </c>
      <c r="B2451" s="66">
        <v>46248.530138888891</v>
      </c>
      <c r="C2451" s="66">
        <v>46251.432916666658</v>
      </c>
      <c r="D2451" s="67" t="s">
        <v>4034</v>
      </c>
      <c r="E2451" s="67" t="s">
        <v>4035</v>
      </c>
      <c r="F2451" s="1">
        <v>1</v>
      </c>
      <c r="G2451" s="63" t="str">
        <f>VLOOKUP(D2451,[2]MINDANAO!$B:$C,2,0)</f>
        <v>KLX150</v>
      </c>
      <c r="H2451" s="67">
        <v>117523.21</v>
      </c>
      <c r="I2451" s="63" t="str">
        <f>VLOOKUP(L2451,'[3]NEW LEGEND 2026'!M:S,7,0)</f>
        <v>ULTIMATE</v>
      </c>
      <c r="J2451" s="67" t="s">
        <v>5776</v>
      </c>
      <c r="K2451" s="67" t="s">
        <v>5777</v>
      </c>
      <c r="L2451" s="67" t="s">
        <v>804</v>
      </c>
      <c r="M2451" s="63" t="str">
        <f>VLOOKUP(D2451,'[3]NEW LEGEND 2026'!G:I,3,0)</f>
        <v>KAWASAKI</v>
      </c>
      <c r="N2451" s="63" t="str">
        <f>VLOOKUP(D2451,'[3]NEW LEGEND 2026'!G:J,4,0)</f>
        <v>GREEN</v>
      </c>
      <c r="O2451" s="68" t="str">
        <f t="shared" si="229"/>
        <v>AUG</v>
      </c>
      <c r="P2451" s="68">
        <f t="shared" si="230"/>
        <v>17</v>
      </c>
      <c r="Q2451" s="68">
        <f t="shared" si="231"/>
        <v>2026</v>
      </c>
      <c r="R2451" s="69">
        <f t="shared" si="232"/>
        <v>-198.43291666665755</v>
      </c>
      <c r="S2451" s="69">
        <f t="shared" si="233"/>
        <v>-195.53013888889109</v>
      </c>
      <c r="T2451" s="70" t="str">
        <f t="shared" si="234"/>
        <v>1-30 DAYS</v>
      </c>
      <c r="U2451" s="70" t="str">
        <f t="shared" si="234"/>
        <v>1-30 DAYS</v>
      </c>
    </row>
    <row r="2452" spans="1:21">
      <c r="A2452" s="63" t="str">
        <f>VLOOKUP(L2452,[1]Sheet1!$N:$P,3,0)</f>
        <v>M1 BUTUAN</v>
      </c>
      <c r="B2452" s="66">
        <v>46249.430439814823</v>
      </c>
      <c r="C2452" s="66">
        <v>46251.45890046296</v>
      </c>
      <c r="D2452" s="67" t="s">
        <v>1575</v>
      </c>
      <c r="E2452" s="67" t="s">
        <v>1576</v>
      </c>
      <c r="F2452" s="1">
        <v>1</v>
      </c>
      <c r="G2452" s="63" t="str">
        <f>VLOOKUP(D2452,[2]MINDANAO!$B:$C,2,0)</f>
        <v>RAIDER150 FI BLADE</v>
      </c>
      <c r="H2452" s="67">
        <v>110446.43</v>
      </c>
      <c r="I2452" s="63" t="str">
        <f>VLOOKUP(L2452,'[3]NEW LEGEND 2026'!M:S,7,0)</f>
        <v>MUTI</v>
      </c>
      <c r="J2452" s="67" t="s">
        <v>5778</v>
      </c>
      <c r="K2452" s="67" t="s">
        <v>5779</v>
      </c>
      <c r="L2452" s="67" t="s">
        <v>897</v>
      </c>
      <c r="M2452" s="63" t="str">
        <f>VLOOKUP(D2452,'[3]NEW LEGEND 2026'!G:I,3,0)</f>
        <v>SUZUKI</v>
      </c>
      <c r="N2452" s="63" t="str">
        <f>VLOOKUP(D2452,'[3]NEW LEGEND 2026'!G:J,4,0)</f>
        <v>BLUE/GRAY</v>
      </c>
      <c r="O2452" s="68" t="str">
        <f t="shared" si="229"/>
        <v>AUG</v>
      </c>
      <c r="P2452" s="68">
        <f t="shared" si="230"/>
        <v>17</v>
      </c>
      <c r="Q2452" s="68">
        <f t="shared" si="231"/>
        <v>2026</v>
      </c>
      <c r="R2452" s="69">
        <f t="shared" si="232"/>
        <v>-198.45890046295972</v>
      </c>
      <c r="S2452" s="69">
        <f t="shared" si="233"/>
        <v>-196.43043981482333</v>
      </c>
      <c r="T2452" s="70" t="str">
        <f t="shared" si="234"/>
        <v>1-30 DAYS</v>
      </c>
      <c r="U2452" s="70" t="str">
        <f t="shared" si="234"/>
        <v>1-30 DAYS</v>
      </c>
    </row>
    <row r="2453" spans="1:21">
      <c r="A2453" s="63" t="str">
        <f>VLOOKUP(L2453,[1]Sheet1!$N:$P,3,0)</f>
        <v>M1 BUTUAN</v>
      </c>
      <c r="B2453" s="66">
        <v>46249.430439814823</v>
      </c>
      <c r="C2453" s="66">
        <v>46251.45890046296</v>
      </c>
      <c r="D2453" s="67" t="s">
        <v>1575</v>
      </c>
      <c r="E2453" s="67" t="s">
        <v>1576</v>
      </c>
      <c r="F2453" s="1">
        <v>1</v>
      </c>
      <c r="G2453" s="63" t="str">
        <f>VLOOKUP(D2453,[2]MINDANAO!$B:$C,2,0)</f>
        <v>RAIDER150 FI BLADE</v>
      </c>
      <c r="H2453" s="67">
        <v>110446.43</v>
      </c>
      <c r="I2453" s="63" t="str">
        <f>VLOOKUP(L2453,'[3]NEW LEGEND 2026'!M:S,7,0)</f>
        <v>MUTI</v>
      </c>
      <c r="J2453" s="67" t="s">
        <v>5780</v>
      </c>
      <c r="K2453" s="67" t="s">
        <v>5781</v>
      </c>
      <c r="L2453" s="67" t="s">
        <v>897</v>
      </c>
      <c r="M2453" s="63" t="str">
        <f>VLOOKUP(D2453,'[3]NEW LEGEND 2026'!G:I,3,0)</f>
        <v>SUZUKI</v>
      </c>
      <c r="N2453" s="63" t="str">
        <f>VLOOKUP(D2453,'[3]NEW LEGEND 2026'!G:J,4,0)</f>
        <v>BLUE/GRAY</v>
      </c>
      <c r="O2453" s="68" t="str">
        <f t="shared" si="229"/>
        <v>AUG</v>
      </c>
      <c r="P2453" s="68">
        <f t="shared" si="230"/>
        <v>17</v>
      </c>
      <c r="Q2453" s="68">
        <f t="shared" si="231"/>
        <v>2026</v>
      </c>
      <c r="R2453" s="69">
        <f t="shared" si="232"/>
        <v>-198.45890046295972</v>
      </c>
      <c r="S2453" s="69">
        <f t="shared" si="233"/>
        <v>-196.43043981482333</v>
      </c>
      <c r="T2453" s="70" t="str">
        <f t="shared" si="234"/>
        <v>1-30 DAYS</v>
      </c>
      <c r="U2453" s="70" t="str">
        <f t="shared" si="234"/>
        <v>1-30 DAYS</v>
      </c>
    </row>
    <row r="2454" spans="1:21">
      <c r="A2454" s="63" t="str">
        <f>VLOOKUP(L2454,[1]Sheet1!$N:$P,3,0)</f>
        <v>M1 DON CARLOS</v>
      </c>
      <c r="B2454" s="66">
        <v>46251.480104166672</v>
      </c>
      <c r="C2454" s="66">
        <v>46251.495486111111</v>
      </c>
      <c r="D2454" s="67" t="s">
        <v>2674</v>
      </c>
      <c r="E2454" s="67" t="s">
        <v>2675</v>
      </c>
      <c r="F2454" s="1">
        <v>1</v>
      </c>
      <c r="G2454" s="63" t="str">
        <f>VLOOKUP(D2454,[2]MINDANAO!$B:$C,2,0)</f>
        <v>CLICK125 FI SE</v>
      </c>
      <c r="H2454" s="67">
        <v>85394</v>
      </c>
      <c r="I2454" s="63" t="str">
        <f>VLOOKUP(L2454,'[3]NEW LEGEND 2026'!M:S,7,0)</f>
        <v>MUTI</v>
      </c>
      <c r="J2454" s="67" t="s">
        <v>5782</v>
      </c>
      <c r="K2454" s="67" t="s">
        <v>5783</v>
      </c>
      <c r="L2454" s="67" t="s">
        <v>416</v>
      </c>
      <c r="M2454" s="63" t="str">
        <f>VLOOKUP(D2454,'[3]NEW LEGEND 2026'!G:I,3,0)</f>
        <v>HONDA</v>
      </c>
      <c r="N2454" s="63" t="str">
        <f>VLOOKUP(D2454,'[3]NEW LEGEND 2026'!G:J,4,0)</f>
        <v>BROWN</v>
      </c>
      <c r="O2454" s="68" t="str">
        <f t="shared" si="229"/>
        <v>AUG</v>
      </c>
      <c r="P2454" s="68">
        <f t="shared" si="230"/>
        <v>17</v>
      </c>
      <c r="Q2454" s="68">
        <f t="shared" si="231"/>
        <v>2026</v>
      </c>
      <c r="R2454" s="69">
        <f t="shared" si="232"/>
        <v>-198.49548611111095</v>
      </c>
      <c r="S2454" s="69">
        <f t="shared" si="233"/>
        <v>-198.48010416667239</v>
      </c>
      <c r="T2454" s="70" t="str">
        <f t="shared" si="234"/>
        <v>1-30 DAYS</v>
      </c>
      <c r="U2454" s="70" t="str">
        <f t="shared" si="234"/>
        <v>1-30 DAYS</v>
      </c>
    </row>
    <row r="2455" spans="1:21">
      <c r="A2455" s="63" t="str">
        <f>VLOOKUP(L2455,[1]Sheet1!$N:$P,3,0)</f>
        <v>M2 TAGUM 2</v>
      </c>
      <c r="B2455" s="66">
        <v>46251.502268518518</v>
      </c>
      <c r="C2455" s="66">
        <v>46251.502268518518</v>
      </c>
      <c r="D2455" s="67" t="s">
        <v>3134</v>
      </c>
      <c r="E2455" s="67" t="s">
        <v>3135</v>
      </c>
      <c r="F2455" s="1">
        <v>1</v>
      </c>
      <c r="G2455" s="63" t="str">
        <f>VLOOKUP(D2455,[2]MINDANAO!$B:$C,2,0)</f>
        <v>BAJAJ RE 4S FI</v>
      </c>
      <c r="H2455" s="67">
        <v>187000</v>
      </c>
      <c r="I2455" s="63" t="str">
        <f>VLOOKUP(L2455,'[3]NEW LEGEND 2026'!M:S,7,0)</f>
        <v>ULTIMATE</v>
      </c>
      <c r="J2455" s="67" t="s">
        <v>5784</v>
      </c>
      <c r="K2455" s="67" t="s">
        <v>5785</v>
      </c>
      <c r="L2455" s="67" t="s">
        <v>747</v>
      </c>
      <c r="M2455" s="63" t="str">
        <f>VLOOKUP(D2455,'[3]NEW LEGEND 2026'!G:I,3,0)</f>
        <v>TRIMOTORS</v>
      </c>
      <c r="N2455" s="63" t="str">
        <f>VLOOKUP(D2455,'[3]NEW LEGEND 2026'!G:J,4,0)</f>
        <v>BLUE</v>
      </c>
      <c r="O2455" s="68" t="str">
        <f t="shared" si="229"/>
        <v>AUG</v>
      </c>
      <c r="P2455" s="68">
        <f t="shared" si="230"/>
        <v>17</v>
      </c>
      <c r="Q2455" s="68">
        <f t="shared" si="231"/>
        <v>2026</v>
      </c>
      <c r="R2455" s="69">
        <f t="shared" si="232"/>
        <v>-198.50226851851767</v>
      </c>
      <c r="S2455" s="69">
        <f t="shared" si="233"/>
        <v>-198.50226851851767</v>
      </c>
      <c r="T2455" s="70" t="str">
        <f t="shared" si="234"/>
        <v>1-30 DAYS</v>
      </c>
      <c r="U2455" s="70" t="str">
        <f t="shared" si="234"/>
        <v>1-30 DAYS</v>
      </c>
    </row>
    <row r="2456" spans="1:21">
      <c r="A2456" s="63" t="str">
        <f>VLOOKUP(L2456,[1]Sheet1!$N:$P,3,0)</f>
        <v>M2 TAGUM 2</v>
      </c>
      <c r="B2456" s="66">
        <v>46251.502268518518</v>
      </c>
      <c r="C2456" s="66">
        <v>46251.502268518518</v>
      </c>
      <c r="D2456" s="67" t="s">
        <v>1516</v>
      </c>
      <c r="E2456" s="67" t="s">
        <v>1517</v>
      </c>
      <c r="F2456" s="1">
        <v>1</v>
      </c>
      <c r="G2456" s="63" t="str">
        <f>VLOOKUP(D2456,[2]MINDANAO!$B:$C,2,0)</f>
        <v>BAJAJ RE 4S FI</v>
      </c>
      <c r="H2456" s="67">
        <v>187000</v>
      </c>
      <c r="I2456" s="63" t="str">
        <f>VLOOKUP(L2456,'[3]NEW LEGEND 2026'!M:S,7,0)</f>
        <v>ULTIMATE</v>
      </c>
      <c r="J2456" s="67" t="s">
        <v>5786</v>
      </c>
      <c r="K2456" s="67" t="s">
        <v>5787</v>
      </c>
      <c r="L2456" s="67" t="s">
        <v>747</v>
      </c>
      <c r="M2456" s="63" t="str">
        <f>VLOOKUP(D2456,'[3]NEW LEGEND 2026'!G:I,3,0)</f>
        <v>TRIMOTORS</v>
      </c>
      <c r="N2456" s="63" t="str">
        <f>VLOOKUP(D2456,'[3]NEW LEGEND 2026'!G:J,4,0)</f>
        <v>WHITE</v>
      </c>
      <c r="O2456" s="68" t="str">
        <f t="shared" si="229"/>
        <v>AUG</v>
      </c>
      <c r="P2456" s="68">
        <f t="shared" si="230"/>
        <v>17</v>
      </c>
      <c r="Q2456" s="68">
        <f t="shared" si="231"/>
        <v>2026</v>
      </c>
      <c r="R2456" s="69">
        <f t="shared" si="232"/>
        <v>-198.50226851851767</v>
      </c>
      <c r="S2456" s="69">
        <f t="shared" si="233"/>
        <v>-198.50226851851767</v>
      </c>
      <c r="T2456" s="70" t="str">
        <f t="shared" si="234"/>
        <v>1-30 DAYS</v>
      </c>
      <c r="U2456" s="70" t="str">
        <f t="shared" si="234"/>
        <v>1-30 DAYS</v>
      </c>
    </row>
    <row r="2457" spans="1:21">
      <c r="A2457" s="63" t="str">
        <f>VLOOKUP(L2457,[1]Sheet1!$N:$P,3,0)</f>
        <v>M2 TAGUM 2</v>
      </c>
      <c r="B2457" s="66">
        <v>46251.502268518518</v>
      </c>
      <c r="C2457" s="66">
        <v>46251.502268518518</v>
      </c>
      <c r="D2457" s="67" t="s">
        <v>1516</v>
      </c>
      <c r="E2457" s="67" t="s">
        <v>1517</v>
      </c>
      <c r="F2457" s="1">
        <v>1</v>
      </c>
      <c r="G2457" s="63" t="str">
        <f>VLOOKUP(D2457,[2]MINDANAO!$B:$C,2,0)</f>
        <v>BAJAJ RE 4S FI</v>
      </c>
      <c r="H2457" s="67">
        <v>187000</v>
      </c>
      <c r="I2457" s="63" t="str">
        <f>VLOOKUP(L2457,'[3]NEW LEGEND 2026'!M:S,7,0)</f>
        <v>ULTIMATE</v>
      </c>
      <c r="J2457" s="67" t="s">
        <v>5788</v>
      </c>
      <c r="K2457" s="67" t="s">
        <v>5789</v>
      </c>
      <c r="L2457" s="67" t="s">
        <v>747</v>
      </c>
      <c r="M2457" s="63" t="str">
        <f>VLOOKUP(D2457,'[3]NEW LEGEND 2026'!G:I,3,0)</f>
        <v>TRIMOTORS</v>
      </c>
      <c r="N2457" s="63" t="str">
        <f>VLOOKUP(D2457,'[3]NEW LEGEND 2026'!G:J,4,0)</f>
        <v>WHITE</v>
      </c>
      <c r="O2457" s="68" t="str">
        <f t="shared" si="229"/>
        <v>AUG</v>
      </c>
      <c r="P2457" s="68">
        <f t="shared" si="230"/>
        <v>17</v>
      </c>
      <c r="Q2457" s="68">
        <f t="shared" si="231"/>
        <v>2026</v>
      </c>
      <c r="R2457" s="69">
        <f t="shared" si="232"/>
        <v>-198.50226851851767</v>
      </c>
      <c r="S2457" s="69">
        <f t="shared" si="233"/>
        <v>-198.50226851851767</v>
      </c>
      <c r="T2457" s="70" t="str">
        <f t="shared" si="234"/>
        <v>1-30 DAYS</v>
      </c>
      <c r="U2457" s="70" t="str">
        <f t="shared" si="234"/>
        <v>1-30 DAYS</v>
      </c>
    </row>
    <row r="2458" spans="1:21">
      <c r="A2458" s="63" t="str">
        <f>VLOOKUP(L2458,[1]Sheet1!$N:$P,3,0)</f>
        <v>M2 TAGUM 2</v>
      </c>
      <c r="B2458" s="66">
        <v>46251.502268518518</v>
      </c>
      <c r="C2458" s="66">
        <v>46251.502268518518</v>
      </c>
      <c r="D2458" s="67" t="s">
        <v>2946</v>
      </c>
      <c r="E2458" s="67" t="s">
        <v>2947</v>
      </c>
      <c r="F2458" s="1">
        <v>1</v>
      </c>
      <c r="G2458" s="63" t="str">
        <f>VLOOKUP(D2458,[2]MINDANAO!$B:$C,2,0)</f>
        <v>BAJAJ RE 4S FI</v>
      </c>
      <c r="H2458" s="67">
        <v>187000</v>
      </c>
      <c r="I2458" s="63" t="str">
        <f>VLOOKUP(L2458,'[3]NEW LEGEND 2026'!M:S,7,0)</f>
        <v>ULTIMATE</v>
      </c>
      <c r="J2458" s="67" t="s">
        <v>5790</v>
      </c>
      <c r="K2458" s="67" t="s">
        <v>5791</v>
      </c>
      <c r="L2458" s="67" t="s">
        <v>747</v>
      </c>
      <c r="M2458" s="63" t="str">
        <f>VLOOKUP(D2458,'[3]NEW LEGEND 2026'!G:I,3,0)</f>
        <v>TRIMOTORS</v>
      </c>
      <c r="N2458" s="63" t="str">
        <f>VLOOKUP(D2458,'[3]NEW LEGEND 2026'!G:J,4,0)</f>
        <v>YELLOW</v>
      </c>
      <c r="O2458" s="68" t="str">
        <f t="shared" si="229"/>
        <v>AUG</v>
      </c>
      <c r="P2458" s="68">
        <f t="shared" si="230"/>
        <v>17</v>
      </c>
      <c r="Q2458" s="68">
        <f t="shared" si="231"/>
        <v>2026</v>
      </c>
      <c r="R2458" s="69">
        <f t="shared" si="232"/>
        <v>-198.50226851851767</v>
      </c>
      <c r="S2458" s="69">
        <f t="shared" si="233"/>
        <v>-198.50226851851767</v>
      </c>
      <c r="T2458" s="70" t="str">
        <f t="shared" si="234"/>
        <v>1-30 DAYS</v>
      </c>
      <c r="U2458" s="70" t="str">
        <f t="shared" si="234"/>
        <v>1-30 DAYS</v>
      </c>
    </row>
    <row r="2459" spans="1:21">
      <c r="A2459" s="63" t="str">
        <f>VLOOKUP(L2459,[1]Sheet1!$N:$P,3,0)</f>
        <v>M2 TAGUM 2</v>
      </c>
      <c r="B2459" s="66">
        <v>46251.502280092587</v>
      </c>
      <c r="C2459" s="66">
        <v>46251.502268518518</v>
      </c>
      <c r="D2459" s="67" t="s">
        <v>1038</v>
      </c>
      <c r="E2459" s="67" t="s">
        <v>1039</v>
      </c>
      <c r="F2459" s="1">
        <v>1</v>
      </c>
      <c r="G2459" s="63" t="str">
        <f>VLOOKUP(D2459,[2]MINDANAO!$B:$C,2,0)</f>
        <v>BAJAJ RE 4S FI</v>
      </c>
      <c r="H2459" s="67">
        <v>187000</v>
      </c>
      <c r="I2459" s="63" t="str">
        <f>VLOOKUP(L2459,'[3]NEW LEGEND 2026'!M:S,7,0)</f>
        <v>ULTIMATE</v>
      </c>
      <c r="J2459" s="67" t="s">
        <v>5792</v>
      </c>
      <c r="K2459" s="67" t="s">
        <v>5793</v>
      </c>
      <c r="L2459" s="67" t="s">
        <v>747</v>
      </c>
      <c r="M2459" s="63" t="str">
        <f>VLOOKUP(D2459,'[3]NEW LEGEND 2026'!G:I,3,0)</f>
        <v>TRIMOTORS</v>
      </c>
      <c r="N2459" s="63" t="str">
        <f>VLOOKUP(D2459,'[3]NEW LEGEND 2026'!G:J,4,0)</f>
        <v>GREEN</v>
      </c>
      <c r="O2459" s="68" t="str">
        <f t="shared" si="229"/>
        <v>AUG</v>
      </c>
      <c r="P2459" s="68">
        <f t="shared" si="230"/>
        <v>17</v>
      </c>
      <c r="Q2459" s="68">
        <f t="shared" si="231"/>
        <v>2026</v>
      </c>
      <c r="R2459" s="69">
        <f t="shared" si="232"/>
        <v>-198.50226851851767</v>
      </c>
      <c r="S2459" s="69">
        <f t="shared" si="233"/>
        <v>-198.50228009258717</v>
      </c>
      <c r="T2459" s="70" t="str">
        <f t="shared" si="234"/>
        <v>1-30 DAYS</v>
      </c>
      <c r="U2459" s="70" t="str">
        <f t="shared" si="234"/>
        <v>1-30 DAYS</v>
      </c>
    </row>
    <row r="2460" spans="1:21">
      <c r="A2460" s="63" t="str">
        <f>VLOOKUP(L2460,[1]Sheet1!$N:$P,3,0)</f>
        <v>M1 NABUNTURAN</v>
      </c>
      <c r="B2460" s="66">
        <v>46224.479629629634</v>
      </c>
      <c r="C2460" s="66">
        <v>46251.554085648153</v>
      </c>
      <c r="D2460" s="67" t="s">
        <v>663</v>
      </c>
      <c r="E2460" s="67" t="s">
        <v>664</v>
      </c>
      <c r="F2460" s="1">
        <v>1</v>
      </c>
      <c r="G2460" s="63" t="str">
        <f>VLOOKUP(D2460,[2]MINDANAO!$B:$C,2,0)</f>
        <v>CT125</v>
      </c>
      <c r="H2460" s="67">
        <v>58118</v>
      </c>
      <c r="I2460" s="63" t="str">
        <f>VLOOKUP(L2460,'[3]NEW LEGEND 2026'!M:S,7,0)</f>
        <v>MUTI</v>
      </c>
      <c r="J2460" s="67" t="s">
        <v>5794</v>
      </c>
      <c r="K2460" s="67" t="s">
        <v>5795</v>
      </c>
      <c r="L2460" s="67" t="s">
        <v>371</v>
      </c>
      <c r="M2460" s="63" t="str">
        <f>VLOOKUP(D2460,'[3]NEW LEGEND 2026'!G:I,3,0)</f>
        <v>KAWASAKI</v>
      </c>
      <c r="N2460" s="63" t="str">
        <f>VLOOKUP(D2460,'[3]NEW LEGEND 2026'!G:J,4,0)</f>
        <v>BLACK/RED</v>
      </c>
      <c r="O2460" s="68" t="str">
        <f t="shared" si="229"/>
        <v>AUG</v>
      </c>
      <c r="P2460" s="68">
        <f t="shared" si="230"/>
        <v>17</v>
      </c>
      <c r="Q2460" s="68">
        <f t="shared" si="231"/>
        <v>2026</v>
      </c>
      <c r="R2460" s="69">
        <f t="shared" si="232"/>
        <v>-198.55408564815298</v>
      </c>
      <c r="S2460" s="69">
        <f t="shared" si="233"/>
        <v>-171.47962962963356</v>
      </c>
      <c r="T2460" s="70" t="str">
        <f t="shared" si="234"/>
        <v>1-30 DAYS</v>
      </c>
      <c r="U2460" s="70" t="str">
        <f t="shared" si="234"/>
        <v>1-30 DAYS</v>
      </c>
    </row>
    <row r="2461" spans="1:21">
      <c r="A2461" s="63" t="str">
        <f>VLOOKUP(L2461,[1]Sheet1!$N:$P,3,0)</f>
        <v>M1 NABUNTURAN</v>
      </c>
      <c r="B2461" s="66">
        <v>46217.560416666667</v>
      </c>
      <c r="C2461" s="66">
        <v>46251.554085648153</v>
      </c>
      <c r="D2461" s="67" t="s">
        <v>663</v>
      </c>
      <c r="E2461" s="67" t="s">
        <v>664</v>
      </c>
      <c r="F2461" s="1">
        <v>1</v>
      </c>
      <c r="G2461" s="63" t="str">
        <f>VLOOKUP(D2461,[2]MINDANAO!$B:$C,2,0)</f>
        <v>CT125</v>
      </c>
      <c r="H2461" s="67">
        <v>58118</v>
      </c>
      <c r="I2461" s="63" t="str">
        <f>VLOOKUP(L2461,'[3]NEW LEGEND 2026'!M:S,7,0)</f>
        <v>MUTI</v>
      </c>
      <c r="J2461" s="67" t="s">
        <v>5796</v>
      </c>
      <c r="K2461" s="67" t="s">
        <v>5797</v>
      </c>
      <c r="L2461" s="67" t="s">
        <v>371</v>
      </c>
      <c r="M2461" s="63" t="str">
        <f>VLOOKUP(D2461,'[3]NEW LEGEND 2026'!G:I,3,0)</f>
        <v>KAWASAKI</v>
      </c>
      <c r="N2461" s="63" t="str">
        <f>VLOOKUP(D2461,'[3]NEW LEGEND 2026'!G:J,4,0)</f>
        <v>BLACK/RED</v>
      </c>
      <c r="O2461" s="68" t="str">
        <f t="shared" si="229"/>
        <v>AUG</v>
      </c>
      <c r="P2461" s="68">
        <f t="shared" si="230"/>
        <v>17</v>
      </c>
      <c r="Q2461" s="68">
        <f t="shared" si="231"/>
        <v>2026</v>
      </c>
      <c r="R2461" s="69">
        <f t="shared" si="232"/>
        <v>-198.55408564815298</v>
      </c>
      <c r="S2461" s="69">
        <f t="shared" si="233"/>
        <v>-164.56041666666715</v>
      </c>
      <c r="T2461" s="70" t="str">
        <f t="shared" si="234"/>
        <v>1-30 DAYS</v>
      </c>
      <c r="U2461" s="70" t="str">
        <f t="shared" si="234"/>
        <v>1-30 DAYS</v>
      </c>
    </row>
    <row r="2462" spans="1:21">
      <c r="A2462" s="63" t="str">
        <f>VLOOKUP(L2462,[1]Sheet1!$N:$P,3,0)</f>
        <v>M1 NABUNTURAN</v>
      </c>
      <c r="B2462" s="66">
        <v>46217.564027777778</v>
      </c>
      <c r="C2462" s="66">
        <v>46251.554085648153</v>
      </c>
      <c r="D2462" s="67" t="s">
        <v>663</v>
      </c>
      <c r="E2462" s="67" t="s">
        <v>664</v>
      </c>
      <c r="F2462" s="1">
        <v>1</v>
      </c>
      <c r="G2462" s="63" t="str">
        <f>VLOOKUP(D2462,[2]MINDANAO!$B:$C,2,0)</f>
        <v>CT125</v>
      </c>
      <c r="H2462" s="67">
        <v>58118</v>
      </c>
      <c r="I2462" s="63" t="str">
        <f>VLOOKUP(L2462,'[3]NEW LEGEND 2026'!M:S,7,0)</f>
        <v>MUTI</v>
      </c>
      <c r="J2462" s="67" t="s">
        <v>5798</v>
      </c>
      <c r="K2462" s="67" t="s">
        <v>5799</v>
      </c>
      <c r="L2462" s="67" t="s">
        <v>371</v>
      </c>
      <c r="M2462" s="63" t="str">
        <f>VLOOKUP(D2462,'[3]NEW LEGEND 2026'!G:I,3,0)</f>
        <v>KAWASAKI</v>
      </c>
      <c r="N2462" s="63" t="str">
        <f>VLOOKUP(D2462,'[3]NEW LEGEND 2026'!G:J,4,0)</f>
        <v>BLACK/RED</v>
      </c>
      <c r="O2462" s="68" t="str">
        <f t="shared" si="229"/>
        <v>AUG</v>
      </c>
      <c r="P2462" s="68">
        <f t="shared" si="230"/>
        <v>17</v>
      </c>
      <c r="Q2462" s="68">
        <f t="shared" si="231"/>
        <v>2026</v>
      </c>
      <c r="R2462" s="69">
        <f t="shared" si="232"/>
        <v>-198.55408564815298</v>
      </c>
      <c r="S2462" s="69">
        <f t="shared" si="233"/>
        <v>-164.56402777777839</v>
      </c>
      <c r="T2462" s="70" t="str">
        <f t="shared" si="234"/>
        <v>1-30 DAYS</v>
      </c>
      <c r="U2462" s="70" t="str">
        <f t="shared" si="234"/>
        <v>1-30 DAYS</v>
      </c>
    </row>
    <row r="2463" spans="1:21">
      <c r="A2463" s="63" t="str">
        <f>VLOOKUP(L2463,[1]Sheet1!$N:$P,3,0)</f>
        <v>M1 NABUNTURAN</v>
      </c>
      <c r="B2463" s="66">
        <v>46217.56040509259</v>
      </c>
      <c r="C2463" s="66">
        <v>46251.554085648153</v>
      </c>
      <c r="D2463" s="67" t="s">
        <v>663</v>
      </c>
      <c r="E2463" s="67" t="s">
        <v>664</v>
      </c>
      <c r="F2463" s="1">
        <v>1</v>
      </c>
      <c r="G2463" s="63" t="str">
        <f>VLOOKUP(D2463,[2]MINDANAO!$B:$C,2,0)</f>
        <v>CT125</v>
      </c>
      <c r="H2463" s="67">
        <v>58118</v>
      </c>
      <c r="I2463" s="63" t="str">
        <f>VLOOKUP(L2463,'[3]NEW LEGEND 2026'!M:S,7,0)</f>
        <v>MUTI</v>
      </c>
      <c r="J2463" s="67" t="s">
        <v>5800</v>
      </c>
      <c r="K2463" s="67" t="s">
        <v>5801</v>
      </c>
      <c r="L2463" s="67" t="s">
        <v>371</v>
      </c>
      <c r="M2463" s="63" t="str">
        <f>VLOOKUP(D2463,'[3]NEW LEGEND 2026'!G:I,3,0)</f>
        <v>KAWASAKI</v>
      </c>
      <c r="N2463" s="63" t="str">
        <f>VLOOKUP(D2463,'[3]NEW LEGEND 2026'!G:J,4,0)</f>
        <v>BLACK/RED</v>
      </c>
      <c r="O2463" s="68" t="str">
        <f t="shared" si="229"/>
        <v>AUG</v>
      </c>
      <c r="P2463" s="68">
        <f t="shared" si="230"/>
        <v>17</v>
      </c>
      <c r="Q2463" s="68">
        <f t="shared" si="231"/>
        <v>2026</v>
      </c>
      <c r="R2463" s="69">
        <f t="shared" si="232"/>
        <v>-198.55408564815298</v>
      </c>
      <c r="S2463" s="69">
        <f t="shared" si="233"/>
        <v>-164.56040509259037</v>
      </c>
      <c r="T2463" s="70" t="str">
        <f t="shared" si="234"/>
        <v>1-30 DAYS</v>
      </c>
      <c r="U2463" s="70" t="str">
        <f t="shared" si="234"/>
        <v>1-30 DAYS</v>
      </c>
    </row>
    <row r="2464" spans="1:21">
      <c r="A2464" s="63" t="str">
        <f>VLOOKUP(L2464,[1]Sheet1!$N:$P,3,0)</f>
        <v>M1 NABUNTURAN</v>
      </c>
      <c r="B2464" s="66">
        <v>46249.4687037037</v>
      </c>
      <c r="C2464" s="66">
        <v>46251.554085648153</v>
      </c>
      <c r="D2464" s="67" t="s">
        <v>2165</v>
      </c>
      <c r="E2464" s="67" t="s">
        <v>2166</v>
      </c>
      <c r="F2464" s="1">
        <v>1</v>
      </c>
      <c r="G2464" s="63" t="str">
        <f>VLOOKUP(D2464,[2]MINDANAO!$B:$C,2,0)</f>
        <v>CLICK160 FI</v>
      </c>
      <c r="H2464" s="67">
        <v>104990</v>
      </c>
      <c r="I2464" s="63" t="str">
        <f>VLOOKUP(L2464,'[3]NEW LEGEND 2026'!M:S,7,0)</f>
        <v>MUTI</v>
      </c>
      <c r="J2464" s="67" t="s">
        <v>5802</v>
      </c>
      <c r="K2464" s="67" t="s">
        <v>5803</v>
      </c>
      <c r="L2464" s="67" t="s">
        <v>371</v>
      </c>
      <c r="M2464" s="63" t="str">
        <f>VLOOKUP(D2464,'[3]NEW LEGEND 2026'!G:I,3,0)</f>
        <v>HONDA</v>
      </c>
      <c r="N2464" s="63" t="str">
        <f>VLOOKUP(D2464,'[3]NEW LEGEND 2026'!G:J,4,0)</f>
        <v>SILVER</v>
      </c>
      <c r="O2464" s="68" t="str">
        <f t="shared" si="229"/>
        <v>AUG</v>
      </c>
      <c r="P2464" s="68">
        <f t="shared" si="230"/>
        <v>17</v>
      </c>
      <c r="Q2464" s="68">
        <f t="shared" si="231"/>
        <v>2026</v>
      </c>
      <c r="R2464" s="69">
        <f t="shared" si="232"/>
        <v>-198.55408564815298</v>
      </c>
      <c r="S2464" s="69">
        <f t="shared" si="233"/>
        <v>-196.46870370370016</v>
      </c>
      <c r="T2464" s="70" t="str">
        <f t="shared" si="234"/>
        <v>1-30 DAYS</v>
      </c>
      <c r="U2464" s="70" t="str">
        <f t="shared" si="234"/>
        <v>1-30 DAYS</v>
      </c>
    </row>
    <row r="2465" spans="1:21">
      <c r="A2465" s="63" t="str">
        <f>VLOOKUP(L2465,[1]Sheet1!$N:$P,3,0)</f>
        <v>M1 NABUNTURAN</v>
      </c>
      <c r="B2465" s="66">
        <v>46249.4687037037</v>
      </c>
      <c r="C2465" s="66">
        <v>46251.554085648153</v>
      </c>
      <c r="D2465" s="67" t="s">
        <v>2540</v>
      </c>
      <c r="E2465" s="67" t="s">
        <v>2541</v>
      </c>
      <c r="F2465" s="1">
        <v>1</v>
      </c>
      <c r="G2465" s="63" t="str">
        <f>VLOOKUP(D2465,[2]MINDANAO!$B:$C,2,0)</f>
        <v>ADV160 ABS</v>
      </c>
      <c r="H2465" s="67">
        <v>155100</v>
      </c>
      <c r="I2465" s="63" t="str">
        <f>VLOOKUP(L2465,'[3]NEW LEGEND 2026'!M:S,7,0)</f>
        <v>MUTI</v>
      </c>
      <c r="J2465" s="67" t="s">
        <v>5804</v>
      </c>
      <c r="K2465" s="67" t="s">
        <v>5805</v>
      </c>
      <c r="L2465" s="67" t="s">
        <v>371</v>
      </c>
      <c r="M2465" s="63" t="str">
        <f>VLOOKUP(D2465,'[3]NEW LEGEND 2026'!G:I,3,0)</f>
        <v>HONDA</v>
      </c>
      <c r="N2465" s="63" t="str">
        <f>VLOOKUP(D2465,'[3]NEW LEGEND 2026'!G:J,4,0)</f>
        <v>BLACK</v>
      </c>
      <c r="O2465" s="68" t="str">
        <f t="shared" si="229"/>
        <v>AUG</v>
      </c>
      <c r="P2465" s="68">
        <f t="shared" si="230"/>
        <v>17</v>
      </c>
      <c r="Q2465" s="68">
        <f t="shared" si="231"/>
        <v>2026</v>
      </c>
      <c r="R2465" s="69">
        <f t="shared" si="232"/>
        <v>-198.55408564815298</v>
      </c>
      <c r="S2465" s="69">
        <f t="shared" si="233"/>
        <v>-196.46870370370016</v>
      </c>
      <c r="T2465" s="70" t="str">
        <f t="shared" si="234"/>
        <v>1-30 DAYS</v>
      </c>
      <c r="U2465" s="70" t="str">
        <f t="shared" si="234"/>
        <v>1-30 DAYS</v>
      </c>
    </row>
    <row r="2466" spans="1:21">
      <c r="A2466" s="63" t="str">
        <f>VLOOKUP(L2466,[1]Sheet1!$N:$P,3,0)</f>
        <v>M1 NABUNTURAN</v>
      </c>
      <c r="B2466" s="66">
        <v>45972.381157407413</v>
      </c>
      <c r="C2466" s="66">
        <v>46251.554085648153</v>
      </c>
      <c r="D2466" s="67" t="s">
        <v>1060</v>
      </c>
      <c r="E2466" s="67" t="s">
        <v>1061</v>
      </c>
      <c r="F2466" s="1">
        <v>1</v>
      </c>
      <c r="G2466" s="63" t="str">
        <f>VLOOKUP(D2466,[2]MINDANAO!$B:$C,2,0)</f>
        <v>MIO AEROX S 155</v>
      </c>
      <c r="H2466" s="67">
        <v>152427</v>
      </c>
      <c r="I2466" s="63" t="str">
        <f>VLOOKUP(L2466,'[3]NEW LEGEND 2026'!M:S,7,0)</f>
        <v>MUTI</v>
      </c>
      <c r="J2466" s="67" t="s">
        <v>5806</v>
      </c>
      <c r="K2466" s="67" t="s">
        <v>5807</v>
      </c>
      <c r="L2466" s="67" t="s">
        <v>371</v>
      </c>
      <c r="M2466" s="63" t="str">
        <f>VLOOKUP(D2466,'[3]NEW LEGEND 2026'!G:I,3,0)</f>
        <v>YAMAHA</v>
      </c>
      <c r="N2466" s="63" t="str">
        <f>VLOOKUP(D2466,'[3]NEW LEGEND 2026'!G:J,4,0)</f>
        <v>MATTE BLUE</v>
      </c>
      <c r="O2466" s="68" t="str">
        <f t="shared" si="229"/>
        <v>AUG</v>
      </c>
      <c r="P2466" s="68">
        <f t="shared" si="230"/>
        <v>17</v>
      </c>
      <c r="Q2466" s="68">
        <f t="shared" si="231"/>
        <v>2026</v>
      </c>
      <c r="R2466" s="69">
        <f t="shared" si="232"/>
        <v>-198.55408564815298</v>
      </c>
      <c r="S2466" s="69">
        <f t="shared" si="233"/>
        <v>80.618842592586589</v>
      </c>
      <c r="T2466" s="70" t="str">
        <f t="shared" si="234"/>
        <v>1-30 DAYS</v>
      </c>
      <c r="U2466" s="70" t="str">
        <f t="shared" si="234"/>
        <v>61-90 DAYS</v>
      </c>
    </row>
    <row r="2467" spans="1:21">
      <c r="A2467" s="63" t="str">
        <f>VLOOKUP(L2467,[1]Sheet1!$N:$P,3,0)</f>
        <v>M1 NABUNTURAN</v>
      </c>
      <c r="B2467" s="66">
        <v>45966.657175925917</v>
      </c>
      <c r="C2467" s="66">
        <v>46251.554085648153</v>
      </c>
      <c r="D2467" s="67" t="s">
        <v>1060</v>
      </c>
      <c r="E2467" s="67" t="s">
        <v>1061</v>
      </c>
      <c r="F2467" s="1">
        <v>1</v>
      </c>
      <c r="G2467" s="63" t="str">
        <f>VLOOKUP(D2467,[2]MINDANAO!$B:$C,2,0)</f>
        <v>MIO AEROX S 155</v>
      </c>
      <c r="H2467" s="67">
        <v>152427</v>
      </c>
      <c r="I2467" s="63" t="str">
        <f>VLOOKUP(L2467,'[3]NEW LEGEND 2026'!M:S,7,0)</f>
        <v>MUTI</v>
      </c>
      <c r="J2467" s="67" t="s">
        <v>5808</v>
      </c>
      <c r="K2467" s="67" t="s">
        <v>5809</v>
      </c>
      <c r="L2467" s="67" t="s">
        <v>371</v>
      </c>
      <c r="M2467" s="63" t="str">
        <f>VLOOKUP(D2467,'[3]NEW LEGEND 2026'!G:I,3,0)</f>
        <v>YAMAHA</v>
      </c>
      <c r="N2467" s="63" t="str">
        <f>VLOOKUP(D2467,'[3]NEW LEGEND 2026'!G:J,4,0)</f>
        <v>MATTE BLUE</v>
      </c>
      <c r="O2467" s="68" t="str">
        <f t="shared" si="229"/>
        <v>AUG</v>
      </c>
      <c r="P2467" s="68">
        <f t="shared" si="230"/>
        <v>17</v>
      </c>
      <c r="Q2467" s="68">
        <f t="shared" si="231"/>
        <v>2026</v>
      </c>
      <c r="R2467" s="69">
        <f t="shared" si="232"/>
        <v>-198.55408564815298</v>
      </c>
      <c r="S2467" s="69">
        <f t="shared" si="233"/>
        <v>86.342824074083182</v>
      </c>
      <c r="T2467" s="70" t="str">
        <f t="shared" si="234"/>
        <v>1-30 DAYS</v>
      </c>
      <c r="U2467" s="70" t="str">
        <f t="shared" si="234"/>
        <v>61-90 DAYS</v>
      </c>
    </row>
    <row r="2468" spans="1:21">
      <c r="A2468" s="63" t="str">
        <f>VLOOKUP(L2468,[1]Sheet1!$N:$P,3,0)</f>
        <v>M1 NABUNTURAN</v>
      </c>
      <c r="B2468" s="66">
        <v>46249.4687037037</v>
      </c>
      <c r="C2468" s="66">
        <v>46251.554085648153</v>
      </c>
      <c r="D2468" s="67" t="s">
        <v>2329</v>
      </c>
      <c r="E2468" s="67" t="s">
        <v>2330</v>
      </c>
      <c r="F2468" s="1">
        <v>1</v>
      </c>
      <c r="G2468" s="63" t="str">
        <f>VLOOKUP(D2468,[2]MINDANAO!$B:$C,2,0)</f>
        <v>CRF150</v>
      </c>
      <c r="H2468" s="67">
        <v>141790</v>
      </c>
      <c r="I2468" s="63" t="str">
        <f>VLOOKUP(L2468,'[3]NEW LEGEND 2026'!M:S,7,0)</f>
        <v>MUTI</v>
      </c>
      <c r="J2468" s="67" t="s">
        <v>5810</v>
      </c>
      <c r="K2468" s="67" t="s">
        <v>5811</v>
      </c>
      <c r="L2468" s="67" t="s">
        <v>371</v>
      </c>
      <c r="M2468" s="63" t="str">
        <f>VLOOKUP(D2468,'[3]NEW LEGEND 2026'!G:I,3,0)</f>
        <v>HONDA</v>
      </c>
      <c r="N2468" s="63" t="str">
        <f>VLOOKUP(D2468,'[3]NEW LEGEND 2026'!G:J,4,0)</f>
        <v>BLACK</v>
      </c>
      <c r="O2468" s="68" t="str">
        <f t="shared" si="229"/>
        <v>AUG</v>
      </c>
      <c r="P2468" s="68">
        <f t="shared" si="230"/>
        <v>17</v>
      </c>
      <c r="Q2468" s="68">
        <f t="shared" si="231"/>
        <v>2026</v>
      </c>
      <c r="R2468" s="69">
        <f t="shared" si="232"/>
        <v>-198.55408564815298</v>
      </c>
      <c r="S2468" s="69">
        <f t="shared" si="233"/>
        <v>-196.46870370370016</v>
      </c>
      <c r="T2468" s="70" t="str">
        <f t="shared" si="234"/>
        <v>1-30 DAYS</v>
      </c>
      <c r="U2468" s="70" t="str">
        <f t="shared" si="234"/>
        <v>1-30 DAYS</v>
      </c>
    </row>
    <row r="2469" spans="1:21">
      <c r="A2469" s="63" t="str">
        <f>VLOOKUP(L2469,[1]Sheet1!$N:$P,3,0)</f>
        <v>M1 NABUNTURAN</v>
      </c>
      <c r="B2469" s="66">
        <v>46249.4687037037</v>
      </c>
      <c r="C2469" s="66">
        <v>46251.554085648153</v>
      </c>
      <c r="D2469" s="67" t="s">
        <v>2329</v>
      </c>
      <c r="E2469" s="67" t="s">
        <v>2330</v>
      </c>
      <c r="F2469" s="1">
        <v>1</v>
      </c>
      <c r="G2469" s="63" t="str">
        <f>VLOOKUP(D2469,[2]MINDANAO!$B:$C,2,0)</f>
        <v>CRF150</v>
      </c>
      <c r="H2469" s="67">
        <v>141790</v>
      </c>
      <c r="I2469" s="63" t="str">
        <f>VLOOKUP(L2469,'[3]NEW LEGEND 2026'!M:S,7,0)</f>
        <v>MUTI</v>
      </c>
      <c r="J2469" s="67" t="s">
        <v>5812</v>
      </c>
      <c r="K2469" s="67" t="s">
        <v>5813</v>
      </c>
      <c r="L2469" s="67" t="s">
        <v>371</v>
      </c>
      <c r="M2469" s="63" t="str">
        <f>VLOOKUP(D2469,'[3]NEW LEGEND 2026'!G:I,3,0)</f>
        <v>HONDA</v>
      </c>
      <c r="N2469" s="63" t="str">
        <f>VLOOKUP(D2469,'[3]NEW LEGEND 2026'!G:J,4,0)</f>
        <v>BLACK</v>
      </c>
      <c r="O2469" s="68" t="str">
        <f t="shared" si="229"/>
        <v>AUG</v>
      </c>
      <c r="P2469" s="68">
        <f t="shared" si="230"/>
        <v>17</v>
      </c>
      <c r="Q2469" s="68">
        <f t="shared" si="231"/>
        <v>2026</v>
      </c>
      <c r="R2469" s="69">
        <f t="shared" si="232"/>
        <v>-198.55408564815298</v>
      </c>
      <c r="S2469" s="69">
        <f t="shared" si="233"/>
        <v>-196.46870370370016</v>
      </c>
      <c r="T2469" s="70" t="str">
        <f t="shared" si="234"/>
        <v>1-30 DAYS</v>
      </c>
      <c r="U2469" s="70" t="str">
        <f t="shared" si="234"/>
        <v>1-30 DAYS</v>
      </c>
    </row>
    <row r="2470" spans="1:21">
      <c r="A2470" s="63" t="str">
        <f>VLOOKUP(L2470,[1]Sheet1!$N:$P,3,0)</f>
        <v>M1 NABUNTURAN</v>
      </c>
      <c r="B2470" s="66">
        <v>46249.4687037037</v>
      </c>
      <c r="C2470" s="66">
        <v>46251.554085648153</v>
      </c>
      <c r="D2470" s="67" t="s">
        <v>893</v>
      </c>
      <c r="E2470" s="67" t="s">
        <v>894</v>
      </c>
      <c r="F2470" s="1">
        <v>1</v>
      </c>
      <c r="G2470" s="63" t="str">
        <f>VLOOKUP(D2470,[2]MINDANAO!$B:$C,2,0)</f>
        <v>XRM DUAL SPORTS FI(DS)</v>
      </c>
      <c r="H2470" s="67">
        <v>70158</v>
      </c>
      <c r="I2470" s="63" t="str">
        <f>VLOOKUP(L2470,'[3]NEW LEGEND 2026'!M:S,7,0)</f>
        <v>MUTI</v>
      </c>
      <c r="J2470" s="67" t="s">
        <v>5814</v>
      </c>
      <c r="K2470" s="67" t="s">
        <v>5815</v>
      </c>
      <c r="L2470" s="67" t="s">
        <v>371</v>
      </c>
      <c r="M2470" s="63" t="str">
        <f>VLOOKUP(D2470,'[3]NEW LEGEND 2026'!G:I,3,0)</f>
        <v>HONDA</v>
      </c>
      <c r="N2470" s="63" t="str">
        <f>VLOOKUP(D2470,'[3]NEW LEGEND 2026'!G:J,4,0)</f>
        <v>RED/BLACK</v>
      </c>
      <c r="O2470" s="68" t="str">
        <f t="shared" si="229"/>
        <v>AUG</v>
      </c>
      <c r="P2470" s="68">
        <f t="shared" si="230"/>
        <v>17</v>
      </c>
      <c r="Q2470" s="68">
        <f t="shared" si="231"/>
        <v>2026</v>
      </c>
      <c r="R2470" s="69">
        <f t="shared" si="232"/>
        <v>-198.55408564815298</v>
      </c>
      <c r="S2470" s="69">
        <f t="shared" si="233"/>
        <v>-196.46870370370016</v>
      </c>
      <c r="T2470" s="70" t="str">
        <f t="shared" si="234"/>
        <v>1-30 DAYS</v>
      </c>
      <c r="U2470" s="70" t="str">
        <f t="shared" si="234"/>
        <v>1-30 DAYS</v>
      </c>
    </row>
    <row r="2471" spans="1:21">
      <c r="A2471" s="63" t="str">
        <f>VLOOKUP(L2471,[1]Sheet1!$N:$P,3,0)</f>
        <v>M1 NABUNTURAN</v>
      </c>
      <c r="B2471" s="66">
        <v>46249.4687037037</v>
      </c>
      <c r="C2471" s="66">
        <v>46251.554085648153</v>
      </c>
      <c r="D2471" s="67" t="s">
        <v>893</v>
      </c>
      <c r="E2471" s="67" t="s">
        <v>894</v>
      </c>
      <c r="F2471" s="1">
        <v>1</v>
      </c>
      <c r="G2471" s="63" t="str">
        <f>VLOOKUP(D2471,[2]MINDANAO!$B:$C,2,0)</f>
        <v>XRM DUAL SPORTS FI(DS)</v>
      </c>
      <c r="H2471" s="67">
        <v>70158</v>
      </c>
      <c r="I2471" s="63" t="str">
        <f>VLOOKUP(L2471,'[3]NEW LEGEND 2026'!M:S,7,0)</f>
        <v>MUTI</v>
      </c>
      <c r="J2471" s="67" t="s">
        <v>5816</v>
      </c>
      <c r="K2471" s="67" t="s">
        <v>5817</v>
      </c>
      <c r="L2471" s="67" t="s">
        <v>371</v>
      </c>
      <c r="M2471" s="63" t="str">
        <f>VLOOKUP(D2471,'[3]NEW LEGEND 2026'!G:I,3,0)</f>
        <v>HONDA</v>
      </c>
      <c r="N2471" s="63" t="str">
        <f>VLOOKUP(D2471,'[3]NEW LEGEND 2026'!G:J,4,0)</f>
        <v>RED/BLACK</v>
      </c>
      <c r="O2471" s="68" t="str">
        <f t="shared" si="229"/>
        <v>AUG</v>
      </c>
      <c r="P2471" s="68">
        <f t="shared" si="230"/>
        <v>17</v>
      </c>
      <c r="Q2471" s="68">
        <f t="shared" si="231"/>
        <v>2026</v>
      </c>
      <c r="R2471" s="69">
        <f t="shared" si="232"/>
        <v>-198.55408564815298</v>
      </c>
      <c r="S2471" s="69">
        <f t="shared" si="233"/>
        <v>-196.46870370370016</v>
      </c>
      <c r="T2471" s="70" t="str">
        <f t="shared" si="234"/>
        <v>1-30 DAYS</v>
      </c>
      <c r="U2471" s="70" t="str">
        <f t="shared" si="234"/>
        <v>1-30 DAYS</v>
      </c>
    </row>
    <row r="2472" spans="1:21">
      <c r="A2472" s="63" t="str">
        <f>VLOOKUP(L2472,[1]Sheet1!$N:$P,3,0)</f>
        <v>M1 NABUNTURAN</v>
      </c>
      <c r="B2472" s="66">
        <v>46249.4687037037</v>
      </c>
      <c r="C2472" s="66">
        <v>46251.554085648153</v>
      </c>
      <c r="D2472" s="67" t="s">
        <v>893</v>
      </c>
      <c r="E2472" s="67" t="s">
        <v>894</v>
      </c>
      <c r="F2472" s="1">
        <v>1</v>
      </c>
      <c r="G2472" s="63" t="str">
        <f>VLOOKUP(D2472,[2]MINDANAO!$B:$C,2,0)</f>
        <v>XRM DUAL SPORTS FI(DS)</v>
      </c>
      <c r="H2472" s="67">
        <v>70158</v>
      </c>
      <c r="I2472" s="63" t="str">
        <f>VLOOKUP(L2472,'[3]NEW LEGEND 2026'!M:S,7,0)</f>
        <v>MUTI</v>
      </c>
      <c r="J2472" s="67" t="s">
        <v>5818</v>
      </c>
      <c r="K2472" s="67" t="s">
        <v>5819</v>
      </c>
      <c r="L2472" s="67" t="s">
        <v>371</v>
      </c>
      <c r="M2472" s="63" t="str">
        <f>VLOOKUP(D2472,'[3]NEW LEGEND 2026'!G:I,3,0)</f>
        <v>HONDA</v>
      </c>
      <c r="N2472" s="63" t="str">
        <f>VLOOKUP(D2472,'[3]NEW LEGEND 2026'!G:J,4,0)</f>
        <v>RED/BLACK</v>
      </c>
      <c r="O2472" s="68" t="str">
        <f t="shared" si="229"/>
        <v>AUG</v>
      </c>
      <c r="P2472" s="68">
        <f t="shared" si="230"/>
        <v>17</v>
      </c>
      <c r="Q2472" s="68">
        <f t="shared" si="231"/>
        <v>2026</v>
      </c>
      <c r="R2472" s="69">
        <f t="shared" si="232"/>
        <v>-198.55408564815298</v>
      </c>
      <c r="S2472" s="69">
        <f t="shared" si="233"/>
        <v>-196.46870370370016</v>
      </c>
      <c r="T2472" s="70" t="str">
        <f t="shared" si="234"/>
        <v>1-30 DAYS</v>
      </c>
      <c r="U2472" s="70" t="str">
        <f t="shared" si="234"/>
        <v>1-30 DAYS</v>
      </c>
    </row>
    <row r="2473" spans="1:21">
      <c r="A2473" s="63" t="str">
        <f>VLOOKUP(L2473,[1]Sheet1!$N:$P,3,0)</f>
        <v>M2 CALINAN</v>
      </c>
      <c r="B2473" s="66">
        <v>46248.679664351846</v>
      </c>
      <c r="C2473" s="66">
        <v>46251.568402777782</v>
      </c>
      <c r="D2473" s="67" t="s">
        <v>2674</v>
      </c>
      <c r="E2473" s="67" t="s">
        <v>2675</v>
      </c>
      <c r="F2473" s="1">
        <v>1</v>
      </c>
      <c r="G2473" s="63" t="str">
        <f>VLOOKUP(D2473,[2]MINDANAO!$B:$C,2,0)</f>
        <v>CLICK125 FI SE</v>
      </c>
      <c r="H2473" s="67">
        <v>85394</v>
      </c>
      <c r="I2473" s="63" t="str">
        <f>VLOOKUP(L2473,'[3]NEW LEGEND 2026'!M:S,7,0)</f>
        <v>ULTIMATE</v>
      </c>
      <c r="J2473" s="67" t="s">
        <v>5820</v>
      </c>
      <c r="K2473" s="67" t="s">
        <v>5821</v>
      </c>
      <c r="L2473" s="67" t="s">
        <v>871</v>
      </c>
      <c r="M2473" s="63" t="str">
        <f>VLOOKUP(D2473,'[3]NEW LEGEND 2026'!G:I,3,0)</f>
        <v>HONDA</v>
      </c>
      <c r="N2473" s="63" t="str">
        <f>VLOOKUP(D2473,'[3]NEW LEGEND 2026'!G:J,4,0)</f>
        <v>BROWN</v>
      </c>
      <c r="O2473" s="68" t="str">
        <f t="shared" si="229"/>
        <v>AUG</v>
      </c>
      <c r="P2473" s="68">
        <f t="shared" si="230"/>
        <v>17</v>
      </c>
      <c r="Q2473" s="68">
        <f t="shared" si="231"/>
        <v>2026</v>
      </c>
      <c r="R2473" s="69">
        <f t="shared" si="232"/>
        <v>-198.56840277778247</v>
      </c>
      <c r="S2473" s="69">
        <f t="shared" si="233"/>
        <v>-195.67966435184644</v>
      </c>
      <c r="T2473" s="70" t="str">
        <f t="shared" si="234"/>
        <v>1-30 DAYS</v>
      </c>
      <c r="U2473" s="70" t="str">
        <f t="shared" si="234"/>
        <v>1-30 DAYS</v>
      </c>
    </row>
    <row r="2474" spans="1:21">
      <c r="A2474" s="63" t="str">
        <f>VLOOKUP(L2474,[1]Sheet1!$N:$P,3,0)</f>
        <v>M2 CALINAN</v>
      </c>
      <c r="B2474" s="66">
        <v>46248.684907407413</v>
      </c>
      <c r="C2474" s="66">
        <v>46251.568402777782</v>
      </c>
      <c r="D2474" s="67" t="s">
        <v>893</v>
      </c>
      <c r="E2474" s="67" t="s">
        <v>894</v>
      </c>
      <c r="F2474" s="1">
        <v>1</v>
      </c>
      <c r="G2474" s="63" t="str">
        <f>VLOOKUP(D2474,[2]MINDANAO!$B:$C,2,0)</f>
        <v>XRM DUAL SPORTS FI(DS)</v>
      </c>
      <c r="H2474" s="67">
        <v>70158</v>
      </c>
      <c r="I2474" s="63" t="str">
        <f>VLOOKUP(L2474,'[3]NEW LEGEND 2026'!M:S,7,0)</f>
        <v>ULTIMATE</v>
      </c>
      <c r="J2474" s="67" t="s">
        <v>5822</v>
      </c>
      <c r="K2474" s="67" t="s">
        <v>5823</v>
      </c>
      <c r="L2474" s="67" t="s">
        <v>871</v>
      </c>
      <c r="M2474" s="63" t="str">
        <f>VLOOKUP(D2474,'[3]NEW LEGEND 2026'!G:I,3,0)</f>
        <v>HONDA</v>
      </c>
      <c r="N2474" s="63" t="str">
        <f>VLOOKUP(D2474,'[3]NEW LEGEND 2026'!G:J,4,0)</f>
        <v>RED/BLACK</v>
      </c>
      <c r="O2474" s="68" t="str">
        <f t="shared" si="229"/>
        <v>AUG</v>
      </c>
      <c r="P2474" s="68">
        <f t="shared" si="230"/>
        <v>17</v>
      </c>
      <c r="Q2474" s="68">
        <f t="shared" si="231"/>
        <v>2026</v>
      </c>
      <c r="R2474" s="69">
        <f t="shared" si="232"/>
        <v>-198.56840277778247</v>
      </c>
      <c r="S2474" s="69">
        <f t="shared" si="233"/>
        <v>-195.68490740741254</v>
      </c>
      <c r="T2474" s="70" t="str">
        <f t="shared" si="234"/>
        <v>1-30 DAYS</v>
      </c>
      <c r="U2474" s="70" t="str">
        <f t="shared" si="234"/>
        <v>1-30 DAYS</v>
      </c>
    </row>
    <row r="2475" spans="1:21">
      <c r="A2475" s="63" t="str">
        <f>VLOOKUP(L2475,[1]Sheet1!$N:$P,3,0)</f>
        <v>M2 TAGUM 2</v>
      </c>
      <c r="B2475" s="66">
        <v>46248.467303240737</v>
      </c>
      <c r="C2475" s="66">
        <v>46251.588726851849</v>
      </c>
      <c r="D2475" s="67" t="s">
        <v>907</v>
      </c>
      <c r="E2475" s="67" t="s">
        <v>908</v>
      </c>
      <c r="F2475" s="1">
        <v>1</v>
      </c>
      <c r="G2475" s="63" t="str">
        <f>VLOOKUP(D2475,[2]MINDANAO!$B:$C,2,0)</f>
        <v>CT125</v>
      </c>
      <c r="H2475" s="67">
        <v>59246</v>
      </c>
      <c r="I2475" s="63" t="str">
        <f>VLOOKUP(L2475,'[3]NEW LEGEND 2026'!M:S,7,0)</f>
        <v>ULTIMATE</v>
      </c>
      <c r="J2475" s="67" t="s">
        <v>5824</v>
      </c>
      <c r="K2475" s="67" t="s">
        <v>5825</v>
      </c>
      <c r="L2475" s="67" t="s">
        <v>747</v>
      </c>
      <c r="M2475" s="63" t="str">
        <f>VLOOKUP(D2475,'[3]NEW LEGEND 2026'!G:I,3,0)</f>
        <v>KAWASAKI</v>
      </c>
      <c r="N2475" s="63" t="str">
        <f>VLOOKUP(D2475,'[3]NEW LEGEND 2026'!G:J,4,0)</f>
        <v>BLACK/GRAY</v>
      </c>
      <c r="O2475" s="68" t="str">
        <f t="shared" si="229"/>
        <v>AUG</v>
      </c>
      <c r="P2475" s="68">
        <f t="shared" si="230"/>
        <v>17</v>
      </c>
      <c r="Q2475" s="68">
        <f t="shared" si="231"/>
        <v>2026</v>
      </c>
      <c r="R2475" s="69">
        <f t="shared" si="232"/>
        <v>-198.58872685184906</v>
      </c>
      <c r="S2475" s="69">
        <f t="shared" si="233"/>
        <v>-195.46730324073724</v>
      </c>
      <c r="T2475" s="70" t="str">
        <f t="shared" si="234"/>
        <v>1-30 DAYS</v>
      </c>
      <c r="U2475" s="70" t="str">
        <f t="shared" si="234"/>
        <v>1-30 DAYS</v>
      </c>
    </row>
    <row r="2476" spans="1:21">
      <c r="A2476" s="63" t="str">
        <f>VLOOKUP(L2476,[1]Sheet1!$N:$P,3,0)</f>
        <v>M2 TAGUM 2</v>
      </c>
      <c r="B2476" s="66">
        <v>46248.618541666663</v>
      </c>
      <c r="C2476" s="66">
        <v>46251.588726851849</v>
      </c>
      <c r="D2476" s="67" t="s">
        <v>893</v>
      </c>
      <c r="E2476" s="67" t="s">
        <v>894</v>
      </c>
      <c r="F2476" s="1">
        <v>1</v>
      </c>
      <c r="G2476" s="63" t="str">
        <f>VLOOKUP(D2476,[2]MINDANAO!$B:$C,2,0)</f>
        <v>XRM DUAL SPORTS FI(DS)</v>
      </c>
      <c r="H2476" s="67">
        <v>70158</v>
      </c>
      <c r="I2476" s="63" t="str">
        <f>VLOOKUP(L2476,'[3]NEW LEGEND 2026'!M:S,7,0)</f>
        <v>ULTIMATE</v>
      </c>
      <c r="J2476" s="67" t="s">
        <v>5826</v>
      </c>
      <c r="K2476" s="67" t="s">
        <v>5827</v>
      </c>
      <c r="L2476" s="67" t="s">
        <v>747</v>
      </c>
      <c r="M2476" s="63" t="str">
        <f>VLOOKUP(D2476,'[3]NEW LEGEND 2026'!G:I,3,0)</f>
        <v>HONDA</v>
      </c>
      <c r="N2476" s="63" t="str">
        <f>VLOOKUP(D2476,'[3]NEW LEGEND 2026'!G:J,4,0)</f>
        <v>RED/BLACK</v>
      </c>
      <c r="O2476" s="68" t="str">
        <f t="shared" si="229"/>
        <v>AUG</v>
      </c>
      <c r="P2476" s="68">
        <f t="shared" si="230"/>
        <v>17</v>
      </c>
      <c r="Q2476" s="68">
        <f t="shared" si="231"/>
        <v>2026</v>
      </c>
      <c r="R2476" s="69">
        <f t="shared" si="232"/>
        <v>-198.58872685184906</v>
      </c>
      <c r="S2476" s="69">
        <f t="shared" si="233"/>
        <v>-195.61854166666308</v>
      </c>
      <c r="T2476" s="70" t="str">
        <f t="shared" si="234"/>
        <v>1-30 DAYS</v>
      </c>
      <c r="U2476" s="70" t="str">
        <f t="shared" si="234"/>
        <v>1-30 DAYS</v>
      </c>
    </row>
    <row r="2477" spans="1:21">
      <c r="A2477" s="63" t="str">
        <f>VLOOKUP(L2477,[1]Sheet1!$N:$P,3,0)</f>
        <v>M2 TAGUM 2</v>
      </c>
      <c r="B2477" s="66">
        <v>46248.618541666663</v>
      </c>
      <c r="C2477" s="66">
        <v>46251.588726851849</v>
      </c>
      <c r="D2477" s="67" t="s">
        <v>893</v>
      </c>
      <c r="E2477" s="67" t="s">
        <v>894</v>
      </c>
      <c r="F2477" s="1">
        <v>1</v>
      </c>
      <c r="G2477" s="63" t="str">
        <f>VLOOKUP(D2477,[2]MINDANAO!$B:$C,2,0)</f>
        <v>XRM DUAL SPORTS FI(DS)</v>
      </c>
      <c r="H2477" s="67">
        <v>70158</v>
      </c>
      <c r="I2477" s="63" t="str">
        <f>VLOOKUP(L2477,'[3]NEW LEGEND 2026'!M:S,7,0)</f>
        <v>ULTIMATE</v>
      </c>
      <c r="J2477" s="67" t="s">
        <v>5828</v>
      </c>
      <c r="K2477" s="67" t="s">
        <v>5829</v>
      </c>
      <c r="L2477" s="67" t="s">
        <v>747</v>
      </c>
      <c r="M2477" s="63" t="str">
        <f>VLOOKUP(D2477,'[3]NEW LEGEND 2026'!G:I,3,0)</f>
        <v>HONDA</v>
      </c>
      <c r="N2477" s="63" t="str">
        <f>VLOOKUP(D2477,'[3]NEW LEGEND 2026'!G:J,4,0)</f>
        <v>RED/BLACK</v>
      </c>
      <c r="O2477" s="68" t="str">
        <f t="shared" si="229"/>
        <v>AUG</v>
      </c>
      <c r="P2477" s="68">
        <f t="shared" si="230"/>
        <v>17</v>
      </c>
      <c r="Q2477" s="68">
        <f t="shared" si="231"/>
        <v>2026</v>
      </c>
      <c r="R2477" s="69">
        <f t="shared" si="232"/>
        <v>-198.58872685184906</v>
      </c>
      <c r="S2477" s="69">
        <f t="shared" si="233"/>
        <v>-195.61854166666308</v>
      </c>
      <c r="T2477" s="70" t="str">
        <f t="shared" si="234"/>
        <v>1-30 DAYS</v>
      </c>
      <c r="U2477" s="70" t="str">
        <f t="shared" si="234"/>
        <v>1-30 DAYS</v>
      </c>
    </row>
    <row r="2478" spans="1:21">
      <c r="A2478" s="63" t="str">
        <f>VLOOKUP(L2478,[1]Sheet1!$N:$P,3,0)</f>
        <v>M2 TAGUM 2</v>
      </c>
      <c r="B2478" s="66">
        <v>46248.618541666663</v>
      </c>
      <c r="C2478" s="66">
        <v>46251.588726851849</v>
      </c>
      <c r="D2478" s="67" t="s">
        <v>893</v>
      </c>
      <c r="E2478" s="67" t="s">
        <v>894</v>
      </c>
      <c r="F2478" s="1">
        <v>1</v>
      </c>
      <c r="G2478" s="63" t="str">
        <f>VLOOKUP(D2478,[2]MINDANAO!$B:$C,2,0)</f>
        <v>XRM DUAL SPORTS FI(DS)</v>
      </c>
      <c r="H2478" s="67">
        <v>70158</v>
      </c>
      <c r="I2478" s="63" t="str">
        <f>VLOOKUP(L2478,'[3]NEW LEGEND 2026'!M:S,7,0)</f>
        <v>ULTIMATE</v>
      </c>
      <c r="J2478" s="67" t="s">
        <v>5830</v>
      </c>
      <c r="K2478" s="67" t="s">
        <v>5831</v>
      </c>
      <c r="L2478" s="67" t="s">
        <v>747</v>
      </c>
      <c r="M2478" s="63" t="str">
        <f>VLOOKUP(D2478,'[3]NEW LEGEND 2026'!G:I,3,0)</f>
        <v>HONDA</v>
      </c>
      <c r="N2478" s="63" t="str">
        <f>VLOOKUP(D2478,'[3]NEW LEGEND 2026'!G:J,4,0)</f>
        <v>RED/BLACK</v>
      </c>
      <c r="O2478" s="68" t="str">
        <f t="shared" si="229"/>
        <v>AUG</v>
      </c>
      <c r="P2478" s="68">
        <f t="shared" si="230"/>
        <v>17</v>
      </c>
      <c r="Q2478" s="68">
        <f t="shared" si="231"/>
        <v>2026</v>
      </c>
      <c r="R2478" s="69">
        <f t="shared" si="232"/>
        <v>-198.58872685184906</v>
      </c>
      <c r="S2478" s="69">
        <f t="shared" si="233"/>
        <v>-195.61854166666308</v>
      </c>
      <c r="T2478" s="70" t="str">
        <f t="shared" si="234"/>
        <v>1-30 DAYS</v>
      </c>
      <c r="U2478" s="70" t="str">
        <f t="shared" si="234"/>
        <v>1-30 DAYS</v>
      </c>
    </row>
    <row r="2479" spans="1:21">
      <c r="A2479" s="63" t="str">
        <f>VLOOKUP(L2479,[1]Sheet1!$N:$P,3,0)</f>
        <v>M2 TAGUM 2</v>
      </c>
      <c r="B2479" s="66">
        <v>46248.618541666663</v>
      </c>
      <c r="C2479" s="66">
        <v>46251.588726851849</v>
      </c>
      <c r="D2479" s="67" t="s">
        <v>893</v>
      </c>
      <c r="E2479" s="67" t="s">
        <v>894</v>
      </c>
      <c r="F2479" s="1">
        <v>1</v>
      </c>
      <c r="G2479" s="63" t="str">
        <f>VLOOKUP(D2479,[2]MINDANAO!$B:$C,2,0)</f>
        <v>XRM DUAL SPORTS FI(DS)</v>
      </c>
      <c r="H2479" s="67">
        <v>70158</v>
      </c>
      <c r="I2479" s="63" t="str">
        <f>VLOOKUP(L2479,'[3]NEW LEGEND 2026'!M:S,7,0)</f>
        <v>ULTIMATE</v>
      </c>
      <c r="J2479" s="67" t="s">
        <v>5832</v>
      </c>
      <c r="K2479" s="67" t="s">
        <v>5833</v>
      </c>
      <c r="L2479" s="67" t="s">
        <v>747</v>
      </c>
      <c r="M2479" s="63" t="str">
        <f>VLOOKUP(D2479,'[3]NEW LEGEND 2026'!G:I,3,0)</f>
        <v>HONDA</v>
      </c>
      <c r="N2479" s="63" t="str">
        <f>VLOOKUP(D2479,'[3]NEW LEGEND 2026'!G:J,4,0)</f>
        <v>RED/BLACK</v>
      </c>
      <c r="O2479" s="68" t="str">
        <f t="shared" si="229"/>
        <v>AUG</v>
      </c>
      <c r="P2479" s="68">
        <f t="shared" si="230"/>
        <v>17</v>
      </c>
      <c r="Q2479" s="68">
        <f t="shared" si="231"/>
        <v>2026</v>
      </c>
      <c r="R2479" s="69">
        <f t="shared" si="232"/>
        <v>-198.58872685184906</v>
      </c>
      <c r="S2479" s="69">
        <f t="shared" si="233"/>
        <v>-195.61854166666308</v>
      </c>
      <c r="T2479" s="70" t="str">
        <f t="shared" si="234"/>
        <v>1-30 DAYS</v>
      </c>
      <c r="U2479" s="70" t="str">
        <f t="shared" si="234"/>
        <v>1-30 DAYS</v>
      </c>
    </row>
    <row r="2480" spans="1:21">
      <c r="A2480" s="63" t="str">
        <f>VLOOKUP(L2480,[1]Sheet1!$N:$P,3,0)</f>
        <v>M2 TAGUM 1</v>
      </c>
      <c r="B2480" s="66">
        <v>46249.482060185182</v>
      </c>
      <c r="C2480" s="66">
        <v>46251.604895833327</v>
      </c>
      <c r="D2480" s="67" t="s">
        <v>907</v>
      </c>
      <c r="E2480" s="67" t="s">
        <v>908</v>
      </c>
      <c r="F2480" s="1">
        <v>1</v>
      </c>
      <c r="G2480" s="63" t="str">
        <f>VLOOKUP(D2480,[2]MINDANAO!$B:$C,2,0)</f>
        <v>CT125</v>
      </c>
      <c r="H2480" s="67">
        <v>59246</v>
      </c>
      <c r="I2480" s="63" t="str">
        <f>VLOOKUP(L2480,'[3]NEW LEGEND 2026'!M:S,7,0)</f>
        <v>ULTIMATE</v>
      </c>
      <c r="J2480" s="67" t="s">
        <v>5834</v>
      </c>
      <c r="K2480" s="67" t="s">
        <v>5835</v>
      </c>
      <c r="L2480" s="67" t="s">
        <v>804</v>
      </c>
      <c r="M2480" s="63" t="str">
        <f>VLOOKUP(D2480,'[3]NEW LEGEND 2026'!G:I,3,0)</f>
        <v>KAWASAKI</v>
      </c>
      <c r="N2480" s="63" t="str">
        <f>VLOOKUP(D2480,'[3]NEW LEGEND 2026'!G:J,4,0)</f>
        <v>BLACK/GRAY</v>
      </c>
      <c r="O2480" s="68" t="str">
        <f t="shared" si="229"/>
        <v>AUG</v>
      </c>
      <c r="P2480" s="68">
        <f t="shared" si="230"/>
        <v>17</v>
      </c>
      <c r="Q2480" s="68">
        <f t="shared" si="231"/>
        <v>2026</v>
      </c>
      <c r="R2480" s="69">
        <f t="shared" si="232"/>
        <v>-198.60489583332674</v>
      </c>
      <c r="S2480" s="69">
        <f t="shared" si="233"/>
        <v>-196.48206018518249</v>
      </c>
      <c r="T2480" s="70" t="str">
        <f t="shared" si="234"/>
        <v>1-30 DAYS</v>
      </c>
      <c r="U2480" s="70" t="str">
        <f t="shared" si="234"/>
        <v>1-30 DAYS</v>
      </c>
    </row>
    <row r="2481" spans="1:21">
      <c r="A2481" s="63" t="str">
        <f>VLOOKUP(L2481,[1]Sheet1!$N:$P,3,0)</f>
        <v>M2 TAGUM 1</v>
      </c>
      <c r="B2481" s="66">
        <v>46249.482060185182</v>
      </c>
      <c r="C2481" s="66">
        <v>46251.604895833327</v>
      </c>
      <c r="D2481" s="67" t="s">
        <v>907</v>
      </c>
      <c r="E2481" s="67" t="s">
        <v>908</v>
      </c>
      <c r="F2481" s="1">
        <v>1</v>
      </c>
      <c r="G2481" s="63" t="str">
        <f>VLOOKUP(D2481,[2]MINDANAO!$B:$C,2,0)</f>
        <v>CT125</v>
      </c>
      <c r="H2481" s="67">
        <v>59246</v>
      </c>
      <c r="I2481" s="63" t="str">
        <f>VLOOKUP(L2481,'[3]NEW LEGEND 2026'!M:S,7,0)</f>
        <v>ULTIMATE</v>
      </c>
      <c r="J2481" s="67" t="s">
        <v>5836</v>
      </c>
      <c r="K2481" s="67" t="s">
        <v>5837</v>
      </c>
      <c r="L2481" s="67" t="s">
        <v>804</v>
      </c>
      <c r="M2481" s="63" t="str">
        <f>VLOOKUP(D2481,'[3]NEW LEGEND 2026'!G:I,3,0)</f>
        <v>KAWASAKI</v>
      </c>
      <c r="N2481" s="63" t="str">
        <f>VLOOKUP(D2481,'[3]NEW LEGEND 2026'!G:J,4,0)</f>
        <v>BLACK/GRAY</v>
      </c>
      <c r="O2481" s="68" t="str">
        <f t="shared" si="229"/>
        <v>AUG</v>
      </c>
      <c r="P2481" s="68">
        <f t="shared" si="230"/>
        <v>17</v>
      </c>
      <c r="Q2481" s="68">
        <f t="shared" si="231"/>
        <v>2026</v>
      </c>
      <c r="R2481" s="69">
        <f t="shared" si="232"/>
        <v>-198.60489583332674</v>
      </c>
      <c r="S2481" s="69">
        <f t="shared" si="233"/>
        <v>-196.48206018518249</v>
      </c>
      <c r="T2481" s="70" t="str">
        <f t="shared" si="234"/>
        <v>1-30 DAYS</v>
      </c>
      <c r="U2481" s="70" t="str">
        <f t="shared" si="234"/>
        <v>1-30 DAYS</v>
      </c>
    </row>
    <row r="2482" spans="1:21">
      <c r="A2482" s="63" t="str">
        <f>VLOOKUP(L2482,[1]Sheet1!$N:$P,3,0)</f>
        <v>M2 TAGUM 1</v>
      </c>
      <c r="B2482" s="66">
        <v>46249.482060185182</v>
      </c>
      <c r="C2482" s="66">
        <v>46251.604895833327</v>
      </c>
      <c r="D2482" s="67" t="s">
        <v>907</v>
      </c>
      <c r="E2482" s="67" t="s">
        <v>908</v>
      </c>
      <c r="F2482" s="1">
        <v>1</v>
      </c>
      <c r="G2482" s="63" t="str">
        <f>VLOOKUP(D2482,[2]MINDANAO!$B:$C,2,0)</f>
        <v>CT125</v>
      </c>
      <c r="H2482" s="67">
        <v>59246</v>
      </c>
      <c r="I2482" s="63" t="str">
        <f>VLOOKUP(L2482,'[3]NEW LEGEND 2026'!M:S,7,0)</f>
        <v>ULTIMATE</v>
      </c>
      <c r="J2482" s="67" t="s">
        <v>5838</v>
      </c>
      <c r="K2482" s="67" t="s">
        <v>5839</v>
      </c>
      <c r="L2482" s="67" t="s">
        <v>804</v>
      </c>
      <c r="M2482" s="63" t="str">
        <f>VLOOKUP(D2482,'[3]NEW LEGEND 2026'!G:I,3,0)</f>
        <v>KAWASAKI</v>
      </c>
      <c r="N2482" s="63" t="str">
        <f>VLOOKUP(D2482,'[3]NEW LEGEND 2026'!G:J,4,0)</f>
        <v>BLACK/GRAY</v>
      </c>
      <c r="O2482" s="68" t="str">
        <f t="shared" si="229"/>
        <v>AUG</v>
      </c>
      <c r="P2482" s="68">
        <f t="shared" si="230"/>
        <v>17</v>
      </c>
      <c r="Q2482" s="68">
        <f t="shared" si="231"/>
        <v>2026</v>
      </c>
      <c r="R2482" s="69">
        <f t="shared" si="232"/>
        <v>-198.60489583332674</v>
      </c>
      <c r="S2482" s="69">
        <f t="shared" si="233"/>
        <v>-196.48206018518249</v>
      </c>
      <c r="T2482" s="70" t="str">
        <f t="shared" si="234"/>
        <v>1-30 DAYS</v>
      </c>
      <c r="U2482" s="70" t="str">
        <f t="shared" si="234"/>
        <v>1-30 DAYS</v>
      </c>
    </row>
    <row r="2483" spans="1:21">
      <c r="A2483" s="63" t="str">
        <f>VLOOKUP(L2483,[1]Sheet1!$N:$P,3,0)</f>
        <v>M2 TAGUM 1</v>
      </c>
      <c r="B2483" s="66">
        <v>46249.482060185182</v>
      </c>
      <c r="C2483" s="66">
        <v>46251.604895833327</v>
      </c>
      <c r="D2483" s="67" t="s">
        <v>907</v>
      </c>
      <c r="E2483" s="67" t="s">
        <v>908</v>
      </c>
      <c r="F2483" s="1">
        <v>1</v>
      </c>
      <c r="G2483" s="63" t="str">
        <f>VLOOKUP(D2483,[2]MINDANAO!$B:$C,2,0)</f>
        <v>CT125</v>
      </c>
      <c r="H2483" s="67">
        <v>59246</v>
      </c>
      <c r="I2483" s="63" t="str">
        <f>VLOOKUP(L2483,'[3]NEW LEGEND 2026'!M:S,7,0)</f>
        <v>ULTIMATE</v>
      </c>
      <c r="J2483" s="67" t="s">
        <v>5840</v>
      </c>
      <c r="K2483" s="67" t="s">
        <v>5841</v>
      </c>
      <c r="L2483" s="67" t="s">
        <v>804</v>
      </c>
      <c r="M2483" s="63" t="str">
        <f>VLOOKUP(D2483,'[3]NEW LEGEND 2026'!G:I,3,0)</f>
        <v>KAWASAKI</v>
      </c>
      <c r="N2483" s="63" t="str">
        <f>VLOOKUP(D2483,'[3]NEW LEGEND 2026'!G:J,4,0)</f>
        <v>BLACK/GRAY</v>
      </c>
      <c r="O2483" s="68" t="str">
        <f t="shared" si="229"/>
        <v>AUG</v>
      </c>
      <c r="P2483" s="68">
        <f t="shared" si="230"/>
        <v>17</v>
      </c>
      <c r="Q2483" s="68">
        <f t="shared" si="231"/>
        <v>2026</v>
      </c>
      <c r="R2483" s="69">
        <f t="shared" si="232"/>
        <v>-198.60489583332674</v>
      </c>
      <c r="S2483" s="69">
        <f t="shared" si="233"/>
        <v>-196.48206018518249</v>
      </c>
      <c r="T2483" s="70" t="str">
        <f t="shared" si="234"/>
        <v>1-30 DAYS</v>
      </c>
      <c r="U2483" s="70" t="str">
        <f t="shared" si="234"/>
        <v>1-30 DAYS</v>
      </c>
    </row>
    <row r="2484" spans="1:21">
      <c r="A2484" s="63" t="str">
        <f>VLOOKUP(L2484,[1]Sheet1!$N:$P,3,0)</f>
        <v>M2 TAGUM 1</v>
      </c>
      <c r="B2484" s="66">
        <v>46249.482060185182</v>
      </c>
      <c r="C2484" s="66">
        <v>46251.604895833327</v>
      </c>
      <c r="D2484" s="67" t="s">
        <v>907</v>
      </c>
      <c r="E2484" s="67" t="s">
        <v>908</v>
      </c>
      <c r="F2484" s="1">
        <v>1</v>
      </c>
      <c r="G2484" s="63" t="str">
        <f>VLOOKUP(D2484,[2]MINDANAO!$B:$C,2,0)</f>
        <v>CT125</v>
      </c>
      <c r="H2484" s="67">
        <v>59246</v>
      </c>
      <c r="I2484" s="63" t="str">
        <f>VLOOKUP(L2484,'[3]NEW LEGEND 2026'!M:S,7,0)</f>
        <v>ULTIMATE</v>
      </c>
      <c r="J2484" s="67" t="s">
        <v>5842</v>
      </c>
      <c r="K2484" s="67" t="s">
        <v>5843</v>
      </c>
      <c r="L2484" s="67" t="s">
        <v>804</v>
      </c>
      <c r="M2484" s="63" t="str">
        <f>VLOOKUP(D2484,'[3]NEW LEGEND 2026'!G:I,3,0)</f>
        <v>KAWASAKI</v>
      </c>
      <c r="N2484" s="63" t="str">
        <f>VLOOKUP(D2484,'[3]NEW LEGEND 2026'!G:J,4,0)</f>
        <v>BLACK/GRAY</v>
      </c>
      <c r="O2484" s="68" t="str">
        <f t="shared" si="229"/>
        <v>AUG</v>
      </c>
      <c r="P2484" s="68">
        <f t="shared" si="230"/>
        <v>17</v>
      </c>
      <c r="Q2484" s="68">
        <f t="shared" si="231"/>
        <v>2026</v>
      </c>
      <c r="R2484" s="69">
        <f t="shared" si="232"/>
        <v>-198.60489583332674</v>
      </c>
      <c r="S2484" s="69">
        <f t="shared" si="233"/>
        <v>-196.48206018518249</v>
      </c>
      <c r="T2484" s="70" t="str">
        <f t="shared" si="234"/>
        <v>1-30 DAYS</v>
      </c>
      <c r="U2484" s="70" t="str">
        <f t="shared" si="234"/>
        <v>1-30 DAYS</v>
      </c>
    </row>
    <row r="2485" spans="1:21">
      <c r="A2485" s="63" t="str">
        <f>VLOOKUP(L2485,[1]Sheet1!$N:$P,3,0)</f>
        <v>M1 MARBEL</v>
      </c>
      <c r="B2485" s="66">
        <v>46217.586018518523</v>
      </c>
      <c r="C2485" s="66">
        <v>46252.354143518518</v>
      </c>
      <c r="D2485" s="67" t="s">
        <v>907</v>
      </c>
      <c r="E2485" s="67" t="s">
        <v>908</v>
      </c>
      <c r="F2485" s="1">
        <v>1</v>
      </c>
      <c r="G2485" s="63" t="str">
        <f>VLOOKUP(D2485,[2]MINDANAO!$B:$C,2,0)</f>
        <v>CT125</v>
      </c>
      <c r="H2485" s="67">
        <v>59246</v>
      </c>
      <c r="I2485" s="63" t="str">
        <f>VLOOKUP(L2485,'[3]NEW LEGEND 2026'!M:S,7,0)</f>
        <v>MUTI</v>
      </c>
      <c r="J2485" s="67" t="s">
        <v>5844</v>
      </c>
      <c r="K2485" s="67" t="s">
        <v>5845</v>
      </c>
      <c r="L2485" s="67" t="s">
        <v>473</v>
      </c>
      <c r="M2485" s="63" t="str">
        <f>VLOOKUP(D2485,'[3]NEW LEGEND 2026'!G:I,3,0)</f>
        <v>KAWASAKI</v>
      </c>
      <c r="N2485" s="63" t="str">
        <f>VLOOKUP(D2485,'[3]NEW LEGEND 2026'!G:J,4,0)</f>
        <v>BLACK/GRAY</v>
      </c>
      <c r="O2485" s="68" t="str">
        <f t="shared" si="229"/>
        <v>AUG</v>
      </c>
      <c r="P2485" s="68">
        <f t="shared" si="230"/>
        <v>18</v>
      </c>
      <c r="Q2485" s="68">
        <f t="shared" si="231"/>
        <v>2026</v>
      </c>
      <c r="R2485" s="69">
        <f t="shared" si="232"/>
        <v>-199.35414351851796</v>
      </c>
      <c r="S2485" s="69">
        <f t="shared" si="233"/>
        <v>-164.58601851852291</v>
      </c>
      <c r="T2485" s="70" t="str">
        <f t="shared" si="234"/>
        <v>1-30 DAYS</v>
      </c>
      <c r="U2485" s="70" t="str">
        <f t="shared" si="234"/>
        <v>1-30 DAYS</v>
      </c>
    </row>
    <row r="2486" spans="1:21">
      <c r="A2486" s="63" t="str">
        <f>VLOOKUP(L2486,[1]Sheet1!$N:$P,3,0)</f>
        <v>M2 CABADBARAN</v>
      </c>
      <c r="B2486" s="66">
        <v>46249.447777777779</v>
      </c>
      <c r="C2486" s="66">
        <v>46252.396238425928</v>
      </c>
      <c r="D2486" s="67" t="s">
        <v>4215</v>
      </c>
      <c r="E2486" s="67" t="s">
        <v>4216</v>
      </c>
      <c r="F2486" s="1">
        <v>1</v>
      </c>
      <c r="G2486" s="63" t="str">
        <f>VLOOKUP(D2486,[2]MINDANAO!$B:$C,2,0)</f>
        <v>CLICK125 FI</v>
      </c>
      <c r="H2486" s="67">
        <v>80610</v>
      </c>
      <c r="I2486" s="63" t="str">
        <f>VLOOKUP(L2486,'[3]NEW LEGEND 2026'!M:S,7,0)</f>
        <v>ULTIMATE</v>
      </c>
      <c r="J2486" s="67" t="s">
        <v>5846</v>
      </c>
      <c r="K2486" s="67" t="s">
        <v>5847</v>
      </c>
      <c r="L2486" s="67" t="s">
        <v>704</v>
      </c>
      <c r="M2486" s="63" t="str">
        <f>VLOOKUP(D2486,'[3]NEW LEGEND 2026'!G:I,3,0)</f>
        <v>HONDA</v>
      </c>
      <c r="N2486" s="63" t="str">
        <f>VLOOKUP(D2486,'[3]NEW LEGEND 2026'!G:J,4,0)</f>
        <v>WHITE/BLACK</v>
      </c>
      <c r="O2486" s="68" t="str">
        <f t="shared" si="229"/>
        <v>AUG</v>
      </c>
      <c r="P2486" s="68">
        <f t="shared" si="230"/>
        <v>18</v>
      </c>
      <c r="Q2486" s="68">
        <f t="shared" si="231"/>
        <v>2026</v>
      </c>
      <c r="R2486" s="69">
        <f t="shared" si="232"/>
        <v>-199.39623842592846</v>
      </c>
      <c r="S2486" s="69">
        <f t="shared" si="233"/>
        <v>-196.44777777777927</v>
      </c>
      <c r="T2486" s="70" t="str">
        <f t="shared" si="234"/>
        <v>1-30 DAYS</v>
      </c>
      <c r="U2486" s="70" t="str">
        <f t="shared" si="234"/>
        <v>1-30 DAYS</v>
      </c>
    </row>
    <row r="2487" spans="1:21">
      <c r="A2487" s="63" t="str">
        <f>VLOOKUP(L2487,[1]Sheet1!$N:$P,3,0)</f>
        <v>M2 CABADBARAN</v>
      </c>
      <c r="B2487" s="66">
        <v>46249.447777777779</v>
      </c>
      <c r="C2487" s="66">
        <v>46252.396238425928</v>
      </c>
      <c r="D2487" s="67" t="s">
        <v>2456</v>
      </c>
      <c r="E2487" s="67" t="s">
        <v>2457</v>
      </c>
      <c r="F2487" s="1">
        <v>1</v>
      </c>
      <c r="G2487" s="63" t="str">
        <f>VLOOKUP(D2487,[2]MINDANAO!$B:$C,2,0)</f>
        <v>CLICK125 FI</v>
      </c>
      <c r="H2487" s="67">
        <v>81070</v>
      </c>
      <c r="I2487" s="63" t="str">
        <f>VLOOKUP(L2487,'[3]NEW LEGEND 2026'!M:S,7,0)</f>
        <v>ULTIMATE</v>
      </c>
      <c r="J2487" s="67" t="s">
        <v>5848</v>
      </c>
      <c r="K2487" s="67" t="s">
        <v>5849</v>
      </c>
      <c r="L2487" s="67" t="s">
        <v>704</v>
      </c>
      <c r="M2487" s="63" t="str">
        <f>VLOOKUP(D2487,'[3]NEW LEGEND 2026'!G:I,3,0)</f>
        <v>HONDA</v>
      </c>
      <c r="N2487" s="63" t="str">
        <f>VLOOKUP(D2487,'[3]NEW LEGEND 2026'!G:J,4,0)</f>
        <v>BLACK</v>
      </c>
      <c r="O2487" s="68" t="str">
        <f t="shared" si="229"/>
        <v>AUG</v>
      </c>
      <c r="P2487" s="68">
        <f t="shared" si="230"/>
        <v>18</v>
      </c>
      <c r="Q2487" s="68">
        <f t="shared" si="231"/>
        <v>2026</v>
      </c>
      <c r="R2487" s="69">
        <f t="shared" si="232"/>
        <v>-199.39623842592846</v>
      </c>
      <c r="S2487" s="69">
        <f t="shared" si="233"/>
        <v>-196.44777777777927</v>
      </c>
      <c r="T2487" s="70" t="str">
        <f t="shared" si="234"/>
        <v>1-30 DAYS</v>
      </c>
      <c r="U2487" s="70" t="str">
        <f t="shared" si="234"/>
        <v>1-30 DAYS</v>
      </c>
    </row>
    <row r="2488" spans="1:21">
      <c r="A2488" s="63" t="str">
        <f>VLOOKUP(L2488,[1]Sheet1!$N:$P,3,0)</f>
        <v>M2 CABADBARAN</v>
      </c>
      <c r="B2488" s="66">
        <v>46249.451006944437</v>
      </c>
      <c r="C2488" s="66">
        <v>46252.396238425928</v>
      </c>
      <c r="D2488" s="67" t="s">
        <v>2674</v>
      </c>
      <c r="E2488" s="67" t="s">
        <v>2675</v>
      </c>
      <c r="F2488" s="1">
        <v>1</v>
      </c>
      <c r="G2488" s="63" t="str">
        <f>VLOOKUP(D2488,[2]MINDANAO!$B:$C,2,0)</f>
        <v>CLICK125 FI SE</v>
      </c>
      <c r="H2488" s="67">
        <v>85394</v>
      </c>
      <c r="I2488" s="63" t="str">
        <f>VLOOKUP(L2488,'[3]NEW LEGEND 2026'!M:S,7,0)</f>
        <v>ULTIMATE</v>
      </c>
      <c r="J2488" s="67" t="s">
        <v>5850</v>
      </c>
      <c r="K2488" s="67" t="s">
        <v>5851</v>
      </c>
      <c r="L2488" s="67" t="s">
        <v>704</v>
      </c>
      <c r="M2488" s="63" t="str">
        <f>VLOOKUP(D2488,'[3]NEW LEGEND 2026'!G:I,3,0)</f>
        <v>HONDA</v>
      </c>
      <c r="N2488" s="63" t="str">
        <f>VLOOKUP(D2488,'[3]NEW LEGEND 2026'!G:J,4,0)</f>
        <v>BROWN</v>
      </c>
      <c r="O2488" s="68" t="str">
        <f t="shared" si="229"/>
        <v>AUG</v>
      </c>
      <c r="P2488" s="68">
        <f t="shared" si="230"/>
        <v>18</v>
      </c>
      <c r="Q2488" s="68">
        <f t="shared" si="231"/>
        <v>2026</v>
      </c>
      <c r="R2488" s="69">
        <f t="shared" si="232"/>
        <v>-199.39623842592846</v>
      </c>
      <c r="S2488" s="69">
        <f t="shared" si="233"/>
        <v>-196.45100694443681</v>
      </c>
      <c r="T2488" s="70" t="str">
        <f t="shared" si="234"/>
        <v>1-30 DAYS</v>
      </c>
      <c r="U2488" s="70" t="str">
        <f t="shared" si="234"/>
        <v>1-30 DAYS</v>
      </c>
    </row>
    <row r="2489" spans="1:21">
      <c r="A2489" s="63" t="str">
        <f>VLOOKUP(L2489,[1]Sheet1!$N:$P,3,0)</f>
        <v>M2 CABADBARAN</v>
      </c>
      <c r="B2489" s="66">
        <v>46249.451006944437</v>
      </c>
      <c r="C2489" s="66">
        <v>46252.396238425928</v>
      </c>
      <c r="D2489" s="67" t="s">
        <v>2674</v>
      </c>
      <c r="E2489" s="67" t="s">
        <v>2675</v>
      </c>
      <c r="F2489" s="1">
        <v>1</v>
      </c>
      <c r="G2489" s="63" t="str">
        <f>VLOOKUP(D2489,[2]MINDANAO!$B:$C,2,0)</f>
        <v>CLICK125 FI SE</v>
      </c>
      <c r="H2489" s="67">
        <v>85394</v>
      </c>
      <c r="I2489" s="63" t="str">
        <f>VLOOKUP(L2489,'[3]NEW LEGEND 2026'!M:S,7,0)</f>
        <v>ULTIMATE</v>
      </c>
      <c r="J2489" s="67" t="s">
        <v>5852</v>
      </c>
      <c r="K2489" s="67" t="s">
        <v>5853</v>
      </c>
      <c r="L2489" s="67" t="s">
        <v>704</v>
      </c>
      <c r="M2489" s="63" t="str">
        <f>VLOOKUP(D2489,'[3]NEW LEGEND 2026'!G:I,3,0)</f>
        <v>HONDA</v>
      </c>
      <c r="N2489" s="63" t="str">
        <f>VLOOKUP(D2489,'[3]NEW LEGEND 2026'!G:J,4,0)</f>
        <v>BROWN</v>
      </c>
      <c r="O2489" s="68" t="str">
        <f t="shared" si="229"/>
        <v>AUG</v>
      </c>
      <c r="P2489" s="68">
        <f t="shared" si="230"/>
        <v>18</v>
      </c>
      <c r="Q2489" s="68">
        <f t="shared" si="231"/>
        <v>2026</v>
      </c>
      <c r="R2489" s="69">
        <f t="shared" si="232"/>
        <v>-199.39623842592846</v>
      </c>
      <c r="S2489" s="69">
        <f t="shared" si="233"/>
        <v>-196.45100694443681</v>
      </c>
      <c r="T2489" s="70" t="str">
        <f t="shared" si="234"/>
        <v>1-30 DAYS</v>
      </c>
      <c r="U2489" s="70" t="str">
        <f t="shared" si="234"/>
        <v>1-30 DAYS</v>
      </c>
    </row>
    <row r="2490" spans="1:21">
      <c r="A2490" s="63" t="str">
        <f>VLOOKUP(L2490,[1]Sheet1!$N:$P,3,0)</f>
        <v>M2 CABADBARAN</v>
      </c>
      <c r="B2490" s="66">
        <v>46249.451006944437</v>
      </c>
      <c r="C2490" s="66">
        <v>46252.396238425928</v>
      </c>
      <c r="D2490" s="67" t="s">
        <v>2674</v>
      </c>
      <c r="E2490" s="67" t="s">
        <v>2675</v>
      </c>
      <c r="F2490" s="1">
        <v>1</v>
      </c>
      <c r="G2490" s="63" t="str">
        <f>VLOOKUP(D2490,[2]MINDANAO!$B:$C,2,0)</f>
        <v>CLICK125 FI SE</v>
      </c>
      <c r="H2490" s="67">
        <v>85394</v>
      </c>
      <c r="I2490" s="63" t="str">
        <f>VLOOKUP(L2490,'[3]NEW LEGEND 2026'!M:S,7,0)</f>
        <v>ULTIMATE</v>
      </c>
      <c r="J2490" s="67" t="s">
        <v>5854</v>
      </c>
      <c r="K2490" s="67" t="s">
        <v>5855</v>
      </c>
      <c r="L2490" s="67" t="s">
        <v>704</v>
      </c>
      <c r="M2490" s="63" t="str">
        <f>VLOOKUP(D2490,'[3]NEW LEGEND 2026'!G:I,3,0)</f>
        <v>HONDA</v>
      </c>
      <c r="N2490" s="63" t="str">
        <f>VLOOKUP(D2490,'[3]NEW LEGEND 2026'!G:J,4,0)</f>
        <v>BROWN</v>
      </c>
      <c r="O2490" s="68" t="str">
        <f t="shared" si="229"/>
        <v>AUG</v>
      </c>
      <c r="P2490" s="68">
        <f t="shared" si="230"/>
        <v>18</v>
      </c>
      <c r="Q2490" s="68">
        <f t="shared" si="231"/>
        <v>2026</v>
      </c>
      <c r="R2490" s="69">
        <f t="shared" si="232"/>
        <v>-199.39623842592846</v>
      </c>
      <c r="S2490" s="69">
        <f t="shared" si="233"/>
        <v>-196.45100694443681</v>
      </c>
      <c r="T2490" s="70" t="str">
        <f t="shared" si="234"/>
        <v>1-30 DAYS</v>
      </c>
      <c r="U2490" s="70" t="str">
        <f t="shared" si="234"/>
        <v>1-30 DAYS</v>
      </c>
    </row>
    <row r="2491" spans="1:21">
      <c r="A2491" s="63" t="str">
        <f>VLOOKUP(L2491,[1]Sheet1!$N:$P,3,0)</f>
        <v>M2 CABADBARAN</v>
      </c>
      <c r="B2491" s="66">
        <v>46249.451006944437</v>
      </c>
      <c r="C2491" s="66">
        <v>46252.396238425928</v>
      </c>
      <c r="D2491" s="67" t="s">
        <v>893</v>
      </c>
      <c r="E2491" s="67" t="s">
        <v>894</v>
      </c>
      <c r="F2491" s="1">
        <v>1</v>
      </c>
      <c r="G2491" s="63" t="str">
        <f>VLOOKUP(D2491,[2]MINDANAO!$B:$C,2,0)</f>
        <v>XRM DUAL SPORTS FI(DS)</v>
      </c>
      <c r="H2491" s="67">
        <v>70158</v>
      </c>
      <c r="I2491" s="63" t="str">
        <f>VLOOKUP(L2491,'[3]NEW LEGEND 2026'!M:S,7,0)</f>
        <v>ULTIMATE</v>
      </c>
      <c r="J2491" s="67" t="s">
        <v>5856</v>
      </c>
      <c r="K2491" s="67" t="s">
        <v>5857</v>
      </c>
      <c r="L2491" s="67" t="s">
        <v>704</v>
      </c>
      <c r="M2491" s="63" t="str">
        <f>VLOOKUP(D2491,'[3]NEW LEGEND 2026'!G:I,3,0)</f>
        <v>HONDA</v>
      </c>
      <c r="N2491" s="63" t="str">
        <f>VLOOKUP(D2491,'[3]NEW LEGEND 2026'!G:J,4,0)</f>
        <v>RED/BLACK</v>
      </c>
      <c r="O2491" s="68" t="str">
        <f t="shared" si="229"/>
        <v>AUG</v>
      </c>
      <c r="P2491" s="68">
        <f t="shared" si="230"/>
        <v>18</v>
      </c>
      <c r="Q2491" s="68">
        <f t="shared" si="231"/>
        <v>2026</v>
      </c>
      <c r="R2491" s="69">
        <f t="shared" si="232"/>
        <v>-199.39623842592846</v>
      </c>
      <c r="S2491" s="69">
        <f t="shared" si="233"/>
        <v>-196.45100694443681</v>
      </c>
      <c r="T2491" s="70" t="str">
        <f t="shared" si="234"/>
        <v>1-30 DAYS</v>
      </c>
      <c r="U2491" s="70" t="str">
        <f t="shared" si="234"/>
        <v>1-30 DAYS</v>
      </c>
    </row>
    <row r="2492" spans="1:21">
      <c r="A2492" s="63" t="str">
        <f>VLOOKUP(L2492,[1]Sheet1!$N:$P,3,0)</f>
        <v>M2 CABADBARAN</v>
      </c>
      <c r="B2492" s="66">
        <v>46249.453576388893</v>
      </c>
      <c r="C2492" s="66">
        <v>46252.396238425928</v>
      </c>
      <c r="D2492" s="67" t="s">
        <v>1575</v>
      </c>
      <c r="E2492" s="67" t="s">
        <v>1576</v>
      </c>
      <c r="F2492" s="1">
        <v>1</v>
      </c>
      <c r="G2492" s="63" t="str">
        <f>VLOOKUP(D2492,[2]MINDANAO!$B:$C,2,0)</f>
        <v>RAIDER150 FI BLADE</v>
      </c>
      <c r="H2492" s="67">
        <v>110446.43</v>
      </c>
      <c r="I2492" s="63" t="str">
        <f>VLOOKUP(L2492,'[3]NEW LEGEND 2026'!M:S,7,0)</f>
        <v>ULTIMATE</v>
      </c>
      <c r="J2492" s="67" t="s">
        <v>5858</v>
      </c>
      <c r="K2492" s="67" t="s">
        <v>5859</v>
      </c>
      <c r="L2492" s="67" t="s">
        <v>704</v>
      </c>
      <c r="M2492" s="63" t="str">
        <f>VLOOKUP(D2492,'[3]NEW LEGEND 2026'!G:I,3,0)</f>
        <v>SUZUKI</v>
      </c>
      <c r="N2492" s="63" t="str">
        <f>VLOOKUP(D2492,'[3]NEW LEGEND 2026'!G:J,4,0)</f>
        <v>BLUE/GRAY</v>
      </c>
      <c r="O2492" s="68" t="str">
        <f t="shared" si="229"/>
        <v>AUG</v>
      </c>
      <c r="P2492" s="68">
        <f t="shared" si="230"/>
        <v>18</v>
      </c>
      <c r="Q2492" s="68">
        <f t="shared" si="231"/>
        <v>2026</v>
      </c>
      <c r="R2492" s="69">
        <f t="shared" si="232"/>
        <v>-199.39623842592846</v>
      </c>
      <c r="S2492" s="69">
        <f t="shared" si="233"/>
        <v>-196.45357638889254</v>
      </c>
      <c r="T2492" s="70" t="str">
        <f t="shared" si="234"/>
        <v>1-30 DAYS</v>
      </c>
      <c r="U2492" s="70" t="str">
        <f t="shared" si="234"/>
        <v>1-30 DAYS</v>
      </c>
    </row>
    <row r="2493" spans="1:21">
      <c r="A2493" s="63" t="str">
        <f>VLOOKUP(L2493,[1]Sheet1!$N:$P,3,0)</f>
        <v>M2 CABADBARAN</v>
      </c>
      <c r="B2493" s="66">
        <v>46249.453576388893</v>
      </c>
      <c r="C2493" s="66">
        <v>46252.396238425928</v>
      </c>
      <c r="D2493" s="67" t="s">
        <v>1575</v>
      </c>
      <c r="E2493" s="67" t="s">
        <v>1576</v>
      </c>
      <c r="F2493" s="1">
        <v>1</v>
      </c>
      <c r="G2493" s="63" t="str">
        <f>VLOOKUP(D2493,[2]MINDANAO!$B:$C,2,0)</f>
        <v>RAIDER150 FI BLADE</v>
      </c>
      <c r="H2493" s="67">
        <v>110446.43</v>
      </c>
      <c r="I2493" s="63" t="str">
        <f>VLOOKUP(L2493,'[3]NEW LEGEND 2026'!M:S,7,0)</f>
        <v>ULTIMATE</v>
      </c>
      <c r="J2493" s="67" t="s">
        <v>5860</v>
      </c>
      <c r="K2493" s="67" t="s">
        <v>5861</v>
      </c>
      <c r="L2493" s="67" t="s">
        <v>704</v>
      </c>
      <c r="M2493" s="63" t="str">
        <f>VLOOKUP(D2493,'[3]NEW LEGEND 2026'!G:I,3,0)</f>
        <v>SUZUKI</v>
      </c>
      <c r="N2493" s="63" t="str">
        <f>VLOOKUP(D2493,'[3]NEW LEGEND 2026'!G:J,4,0)</f>
        <v>BLUE/GRAY</v>
      </c>
      <c r="O2493" s="68" t="str">
        <f t="shared" si="229"/>
        <v>AUG</v>
      </c>
      <c r="P2493" s="68">
        <f t="shared" si="230"/>
        <v>18</v>
      </c>
      <c r="Q2493" s="68">
        <f t="shared" si="231"/>
        <v>2026</v>
      </c>
      <c r="R2493" s="69">
        <f t="shared" si="232"/>
        <v>-199.39623842592846</v>
      </c>
      <c r="S2493" s="69">
        <f t="shared" si="233"/>
        <v>-196.45357638889254</v>
      </c>
      <c r="T2493" s="70" t="str">
        <f t="shared" si="234"/>
        <v>1-30 DAYS</v>
      </c>
      <c r="U2493" s="70" t="str">
        <f t="shared" si="234"/>
        <v>1-30 DAYS</v>
      </c>
    </row>
    <row r="2494" spans="1:21">
      <c r="A2494" s="63" t="str">
        <f>VLOOKUP(L2494,[1]Sheet1!$N:$P,3,0)</f>
        <v>M2 CABADBARAN</v>
      </c>
      <c r="B2494" s="66">
        <v>46249.453576388893</v>
      </c>
      <c r="C2494" s="66">
        <v>46252.396238425928</v>
      </c>
      <c r="D2494" s="67" t="s">
        <v>1894</v>
      </c>
      <c r="E2494" s="67" t="s">
        <v>1895</v>
      </c>
      <c r="F2494" s="1">
        <v>1</v>
      </c>
      <c r="G2494" s="63" t="str">
        <f>VLOOKUP(D2494,[2]MINDANAO!$B:$C,2,0)</f>
        <v>RAIDER150 FI BLADE</v>
      </c>
      <c r="H2494" s="67">
        <v>110446.43</v>
      </c>
      <c r="I2494" s="63" t="str">
        <f>VLOOKUP(L2494,'[3]NEW LEGEND 2026'!M:S,7,0)</f>
        <v>ULTIMATE</v>
      </c>
      <c r="J2494" s="67" t="s">
        <v>5862</v>
      </c>
      <c r="K2494" s="67" t="s">
        <v>5863</v>
      </c>
      <c r="L2494" s="67" t="s">
        <v>704</v>
      </c>
      <c r="M2494" s="63" t="str">
        <f>VLOOKUP(D2494,'[3]NEW LEGEND 2026'!G:I,3,0)</f>
        <v>SUZUKI</v>
      </c>
      <c r="N2494" s="63" t="str">
        <f>VLOOKUP(D2494,'[3]NEW LEGEND 2026'!G:J,4,0)</f>
        <v>RED/BLACK</v>
      </c>
      <c r="O2494" s="68" t="str">
        <f t="shared" si="229"/>
        <v>AUG</v>
      </c>
      <c r="P2494" s="68">
        <f t="shared" si="230"/>
        <v>18</v>
      </c>
      <c r="Q2494" s="68">
        <f t="shared" si="231"/>
        <v>2026</v>
      </c>
      <c r="R2494" s="69">
        <f t="shared" si="232"/>
        <v>-199.39623842592846</v>
      </c>
      <c r="S2494" s="69">
        <f t="shared" si="233"/>
        <v>-196.45357638889254</v>
      </c>
      <c r="T2494" s="70" t="str">
        <f t="shared" si="234"/>
        <v>1-30 DAYS</v>
      </c>
      <c r="U2494" s="70" t="str">
        <f t="shared" si="234"/>
        <v>1-30 DAYS</v>
      </c>
    </row>
    <row r="2495" spans="1:21">
      <c r="A2495" s="63" t="str">
        <f>VLOOKUP(L2495,[1]Sheet1!$N:$P,3,0)</f>
        <v>M1 POLOMOLOK</v>
      </c>
      <c r="B2495" s="66">
        <v>46251.717592592591</v>
      </c>
      <c r="C2495" s="66">
        <v>46252.398194444453</v>
      </c>
      <c r="D2495" s="67" t="s">
        <v>2456</v>
      </c>
      <c r="E2495" s="67" t="s">
        <v>2457</v>
      </c>
      <c r="F2495" s="1">
        <v>1</v>
      </c>
      <c r="G2495" s="63" t="str">
        <f>VLOOKUP(D2495,[2]MINDANAO!$B:$C,2,0)</f>
        <v>CLICK125 FI</v>
      </c>
      <c r="H2495" s="67">
        <v>81070</v>
      </c>
      <c r="I2495" s="63" t="str">
        <f>VLOOKUP(L2495,'[3]NEW LEGEND 2026'!M:S,7,0)</f>
        <v>MUTI</v>
      </c>
      <c r="J2495" s="67" t="s">
        <v>5864</v>
      </c>
      <c r="K2495" s="67" t="s">
        <v>5865</v>
      </c>
      <c r="L2495" s="67" t="s">
        <v>376</v>
      </c>
      <c r="M2495" s="63" t="str">
        <f>VLOOKUP(D2495,'[3]NEW LEGEND 2026'!G:I,3,0)</f>
        <v>HONDA</v>
      </c>
      <c r="N2495" s="63" t="str">
        <f>VLOOKUP(D2495,'[3]NEW LEGEND 2026'!G:J,4,0)</f>
        <v>BLACK</v>
      </c>
      <c r="O2495" s="68" t="str">
        <f t="shared" si="229"/>
        <v>AUG</v>
      </c>
      <c r="P2495" s="68">
        <f t="shared" si="230"/>
        <v>18</v>
      </c>
      <c r="Q2495" s="68">
        <f t="shared" si="231"/>
        <v>2026</v>
      </c>
      <c r="R2495" s="69">
        <f t="shared" si="232"/>
        <v>-199.39819444445311</v>
      </c>
      <c r="S2495" s="69">
        <f t="shared" si="233"/>
        <v>-198.71759259259125</v>
      </c>
      <c r="T2495" s="70" t="str">
        <f t="shared" si="234"/>
        <v>1-30 DAYS</v>
      </c>
      <c r="U2495" s="70" t="str">
        <f t="shared" si="234"/>
        <v>1-30 DAYS</v>
      </c>
    </row>
    <row r="2496" spans="1:21">
      <c r="A2496" s="63" t="str">
        <f>VLOOKUP(L2496,[1]Sheet1!$N:$P,3,0)</f>
        <v>M1 POLOMOLOK</v>
      </c>
      <c r="B2496" s="66">
        <v>46251.717592592591</v>
      </c>
      <c r="C2496" s="66">
        <v>46252.398194444453</v>
      </c>
      <c r="D2496" s="67" t="s">
        <v>2456</v>
      </c>
      <c r="E2496" s="67" t="s">
        <v>2457</v>
      </c>
      <c r="F2496" s="1">
        <v>1</v>
      </c>
      <c r="G2496" s="63" t="str">
        <f>VLOOKUP(D2496,[2]MINDANAO!$B:$C,2,0)</f>
        <v>CLICK125 FI</v>
      </c>
      <c r="H2496" s="67">
        <v>81070</v>
      </c>
      <c r="I2496" s="63" t="str">
        <f>VLOOKUP(L2496,'[3]NEW LEGEND 2026'!M:S,7,0)</f>
        <v>MUTI</v>
      </c>
      <c r="J2496" s="67" t="s">
        <v>5866</v>
      </c>
      <c r="K2496" s="67" t="s">
        <v>5867</v>
      </c>
      <c r="L2496" s="67" t="s">
        <v>376</v>
      </c>
      <c r="M2496" s="63" t="str">
        <f>VLOOKUP(D2496,'[3]NEW LEGEND 2026'!G:I,3,0)</f>
        <v>HONDA</v>
      </c>
      <c r="N2496" s="63" t="str">
        <f>VLOOKUP(D2496,'[3]NEW LEGEND 2026'!G:J,4,0)</f>
        <v>BLACK</v>
      </c>
      <c r="O2496" s="68" t="str">
        <f t="shared" si="229"/>
        <v>AUG</v>
      </c>
      <c r="P2496" s="68">
        <f t="shared" si="230"/>
        <v>18</v>
      </c>
      <c r="Q2496" s="68">
        <f t="shared" si="231"/>
        <v>2026</v>
      </c>
      <c r="R2496" s="69">
        <f t="shared" si="232"/>
        <v>-199.39819444445311</v>
      </c>
      <c r="S2496" s="69">
        <f t="shared" si="233"/>
        <v>-198.71759259259125</v>
      </c>
      <c r="T2496" s="70" t="str">
        <f t="shared" si="234"/>
        <v>1-30 DAYS</v>
      </c>
      <c r="U2496" s="70" t="str">
        <f t="shared" si="234"/>
        <v>1-30 DAYS</v>
      </c>
    </row>
    <row r="2497" spans="1:21">
      <c r="A2497" s="63" t="str">
        <f>VLOOKUP(L2497,[1]Sheet1!$N:$P,3,0)</f>
        <v>M1 POLOMOLOK</v>
      </c>
      <c r="B2497" s="66">
        <v>46251.717592592591</v>
      </c>
      <c r="C2497" s="66">
        <v>46252.398194444453</v>
      </c>
      <c r="D2497" s="67" t="s">
        <v>2456</v>
      </c>
      <c r="E2497" s="67" t="s">
        <v>2457</v>
      </c>
      <c r="F2497" s="1">
        <v>1</v>
      </c>
      <c r="G2497" s="63" t="str">
        <f>VLOOKUP(D2497,[2]MINDANAO!$B:$C,2,0)</f>
        <v>CLICK125 FI</v>
      </c>
      <c r="H2497" s="67">
        <v>81070</v>
      </c>
      <c r="I2497" s="63" t="str">
        <f>VLOOKUP(L2497,'[3]NEW LEGEND 2026'!M:S,7,0)</f>
        <v>MUTI</v>
      </c>
      <c r="J2497" s="67" t="s">
        <v>5868</v>
      </c>
      <c r="K2497" s="67" t="s">
        <v>5869</v>
      </c>
      <c r="L2497" s="67" t="s">
        <v>376</v>
      </c>
      <c r="M2497" s="63" t="str">
        <f>VLOOKUP(D2497,'[3]NEW LEGEND 2026'!G:I,3,0)</f>
        <v>HONDA</v>
      </c>
      <c r="N2497" s="63" t="str">
        <f>VLOOKUP(D2497,'[3]NEW LEGEND 2026'!G:J,4,0)</f>
        <v>BLACK</v>
      </c>
      <c r="O2497" s="68" t="str">
        <f t="shared" si="229"/>
        <v>AUG</v>
      </c>
      <c r="P2497" s="68">
        <f t="shared" si="230"/>
        <v>18</v>
      </c>
      <c r="Q2497" s="68">
        <f t="shared" si="231"/>
        <v>2026</v>
      </c>
      <c r="R2497" s="69">
        <f t="shared" si="232"/>
        <v>-199.39819444445311</v>
      </c>
      <c r="S2497" s="69">
        <f t="shared" si="233"/>
        <v>-198.71759259259125</v>
      </c>
      <c r="T2497" s="70" t="str">
        <f t="shared" si="234"/>
        <v>1-30 DAYS</v>
      </c>
      <c r="U2497" s="70" t="str">
        <f t="shared" si="234"/>
        <v>1-30 DAYS</v>
      </c>
    </row>
    <row r="2498" spans="1:21">
      <c r="A2498" s="63" t="str">
        <f>VLOOKUP(L2498,[1]Sheet1!$N:$P,3,0)</f>
        <v>M1 POLOMOLOK</v>
      </c>
      <c r="B2498" s="66">
        <v>46251.717592592591</v>
      </c>
      <c r="C2498" s="66">
        <v>46252.398194444453</v>
      </c>
      <c r="D2498" s="67" t="s">
        <v>2456</v>
      </c>
      <c r="E2498" s="67" t="s">
        <v>2457</v>
      </c>
      <c r="F2498" s="1">
        <v>1</v>
      </c>
      <c r="G2498" s="63" t="str">
        <f>VLOOKUP(D2498,[2]MINDANAO!$B:$C,2,0)</f>
        <v>CLICK125 FI</v>
      </c>
      <c r="H2498" s="67">
        <v>81070</v>
      </c>
      <c r="I2498" s="63" t="str">
        <f>VLOOKUP(L2498,'[3]NEW LEGEND 2026'!M:S,7,0)</f>
        <v>MUTI</v>
      </c>
      <c r="J2498" s="67" t="s">
        <v>5870</v>
      </c>
      <c r="K2498" s="67" t="s">
        <v>5871</v>
      </c>
      <c r="L2498" s="67" t="s">
        <v>376</v>
      </c>
      <c r="M2498" s="63" t="str">
        <f>VLOOKUP(D2498,'[3]NEW LEGEND 2026'!G:I,3,0)</f>
        <v>HONDA</v>
      </c>
      <c r="N2498" s="63" t="str">
        <f>VLOOKUP(D2498,'[3]NEW LEGEND 2026'!G:J,4,0)</f>
        <v>BLACK</v>
      </c>
      <c r="O2498" s="68" t="str">
        <f t="shared" ref="O2498:O2561" si="235">CHOOSE(MONTH(C2498),"JAN","FEB","MAR","APR","MAY","JUN","JUL","AUG","SEP","OCT","NOV","DEC")</f>
        <v>AUG</v>
      </c>
      <c r="P2498" s="68">
        <f t="shared" ref="P2498:P2561" si="236">DAY(C2498)</f>
        <v>18</v>
      </c>
      <c r="Q2498" s="68">
        <f t="shared" ref="Q2498:Q2561" si="237">YEAR(C2498)</f>
        <v>2026</v>
      </c>
      <c r="R2498" s="69">
        <f t="shared" ref="R2498:R2561" si="238">DATE(2026,1,31)-C2498</f>
        <v>-199.39819444445311</v>
      </c>
      <c r="S2498" s="69">
        <f t="shared" si="233"/>
        <v>-198.71759259259125</v>
      </c>
      <c r="T2498" s="70" t="str">
        <f t="shared" si="234"/>
        <v>1-30 DAYS</v>
      </c>
      <c r="U2498" s="70" t="str">
        <f t="shared" si="234"/>
        <v>1-30 DAYS</v>
      </c>
    </row>
    <row r="2499" spans="1:21">
      <c r="A2499" s="63" t="str">
        <f>VLOOKUP(L2499,[1]Sheet1!$N:$P,3,0)</f>
        <v>M1 POLOMOLOK</v>
      </c>
      <c r="B2499" s="66">
        <v>46251.717592592591</v>
      </c>
      <c r="C2499" s="66">
        <v>46252.398194444453</v>
      </c>
      <c r="D2499" s="67" t="s">
        <v>2536</v>
      </c>
      <c r="E2499" s="67" t="s">
        <v>2537</v>
      </c>
      <c r="F2499" s="1">
        <v>1</v>
      </c>
      <c r="G2499" s="63" t="str">
        <f>VLOOKUP(D2499,[2]MINDANAO!$B:$C,2,0)</f>
        <v>ADV160 ABS</v>
      </c>
      <c r="H2499" s="67">
        <v>155100</v>
      </c>
      <c r="I2499" s="63" t="str">
        <f>VLOOKUP(L2499,'[3]NEW LEGEND 2026'!M:S,7,0)</f>
        <v>MUTI</v>
      </c>
      <c r="J2499" s="67" t="s">
        <v>5872</v>
      </c>
      <c r="K2499" s="67" t="s">
        <v>5873</v>
      </c>
      <c r="L2499" s="67" t="s">
        <v>376</v>
      </c>
      <c r="M2499" s="63" t="str">
        <f>VLOOKUP(D2499,'[3]NEW LEGEND 2026'!G:I,3,0)</f>
        <v>HONDA</v>
      </c>
      <c r="N2499" s="63" t="str">
        <f>VLOOKUP(D2499,'[3]NEW LEGEND 2026'!G:J,4,0)</f>
        <v>WHITE</v>
      </c>
      <c r="O2499" s="68" t="str">
        <f t="shared" si="235"/>
        <v>AUG</v>
      </c>
      <c r="P2499" s="68">
        <f t="shared" si="236"/>
        <v>18</v>
      </c>
      <c r="Q2499" s="68">
        <f t="shared" si="237"/>
        <v>2026</v>
      </c>
      <c r="R2499" s="69">
        <f t="shared" si="238"/>
        <v>-199.39819444445311</v>
      </c>
      <c r="S2499" s="69">
        <f t="shared" ref="S2499:S2562" si="239">DATE(2026,1,31)-B2499</f>
        <v>-198.71759259259125</v>
      </c>
      <c r="T2499" s="70" t="str">
        <f t="shared" si="234"/>
        <v>1-30 DAYS</v>
      </c>
      <c r="U2499" s="70" t="str">
        <f t="shared" si="234"/>
        <v>1-30 DAYS</v>
      </c>
    </row>
    <row r="2500" spans="1:21">
      <c r="A2500" s="63" t="str">
        <f>VLOOKUP(L2500,[1]Sheet1!$N:$P,3,0)</f>
        <v>M1 POLOMOLOK</v>
      </c>
      <c r="B2500" s="66">
        <v>46251.717592592591</v>
      </c>
      <c r="C2500" s="66">
        <v>46252.398194444453</v>
      </c>
      <c r="D2500" s="67" t="s">
        <v>2536</v>
      </c>
      <c r="E2500" s="67" t="s">
        <v>2537</v>
      </c>
      <c r="F2500" s="1">
        <v>1</v>
      </c>
      <c r="G2500" s="63" t="str">
        <f>VLOOKUP(D2500,[2]MINDANAO!$B:$C,2,0)</f>
        <v>ADV160 ABS</v>
      </c>
      <c r="H2500" s="67">
        <v>155100</v>
      </c>
      <c r="I2500" s="63" t="str">
        <f>VLOOKUP(L2500,'[3]NEW LEGEND 2026'!M:S,7,0)</f>
        <v>MUTI</v>
      </c>
      <c r="J2500" s="67" t="s">
        <v>5874</v>
      </c>
      <c r="K2500" s="67" t="s">
        <v>5875</v>
      </c>
      <c r="L2500" s="67" t="s">
        <v>376</v>
      </c>
      <c r="M2500" s="63" t="str">
        <f>VLOOKUP(D2500,'[3]NEW LEGEND 2026'!G:I,3,0)</f>
        <v>HONDA</v>
      </c>
      <c r="N2500" s="63" t="str">
        <f>VLOOKUP(D2500,'[3]NEW LEGEND 2026'!G:J,4,0)</f>
        <v>WHITE</v>
      </c>
      <c r="O2500" s="68" t="str">
        <f t="shared" si="235"/>
        <v>AUG</v>
      </c>
      <c r="P2500" s="68">
        <f t="shared" si="236"/>
        <v>18</v>
      </c>
      <c r="Q2500" s="68">
        <f t="shared" si="237"/>
        <v>2026</v>
      </c>
      <c r="R2500" s="69">
        <f t="shared" si="238"/>
        <v>-199.39819444445311</v>
      </c>
      <c r="S2500" s="69">
        <f t="shared" si="239"/>
        <v>-198.71759259259125</v>
      </c>
      <c r="T2500" s="70" t="str">
        <f t="shared" si="234"/>
        <v>1-30 DAYS</v>
      </c>
      <c r="U2500" s="70" t="str">
        <f t="shared" si="234"/>
        <v>1-30 DAYS</v>
      </c>
    </row>
    <row r="2501" spans="1:21">
      <c r="A2501" s="63" t="str">
        <f>VLOOKUP(L2501,[1]Sheet1!$N:$P,3,0)</f>
        <v>M1 POLOMOLOK</v>
      </c>
      <c r="B2501" s="66">
        <v>46251.717592592591</v>
      </c>
      <c r="C2501" s="66">
        <v>46252.398194444453</v>
      </c>
      <c r="D2501" s="67" t="s">
        <v>2540</v>
      </c>
      <c r="E2501" s="67" t="s">
        <v>2541</v>
      </c>
      <c r="F2501" s="1">
        <v>1</v>
      </c>
      <c r="G2501" s="63" t="str">
        <f>VLOOKUP(D2501,[2]MINDANAO!$B:$C,2,0)</f>
        <v>ADV160 ABS</v>
      </c>
      <c r="H2501" s="67">
        <v>155100</v>
      </c>
      <c r="I2501" s="63" t="str">
        <f>VLOOKUP(L2501,'[3]NEW LEGEND 2026'!M:S,7,0)</f>
        <v>MUTI</v>
      </c>
      <c r="J2501" s="67" t="s">
        <v>5876</v>
      </c>
      <c r="K2501" s="67" t="s">
        <v>5877</v>
      </c>
      <c r="L2501" s="67" t="s">
        <v>376</v>
      </c>
      <c r="M2501" s="63" t="str">
        <f>VLOOKUP(D2501,'[3]NEW LEGEND 2026'!G:I,3,0)</f>
        <v>HONDA</v>
      </c>
      <c r="N2501" s="63" t="str">
        <f>VLOOKUP(D2501,'[3]NEW LEGEND 2026'!G:J,4,0)</f>
        <v>BLACK</v>
      </c>
      <c r="O2501" s="68" t="str">
        <f t="shared" si="235"/>
        <v>AUG</v>
      </c>
      <c r="P2501" s="68">
        <f t="shared" si="236"/>
        <v>18</v>
      </c>
      <c r="Q2501" s="68">
        <f t="shared" si="237"/>
        <v>2026</v>
      </c>
      <c r="R2501" s="69">
        <f t="shared" si="238"/>
        <v>-199.39819444445311</v>
      </c>
      <c r="S2501" s="69">
        <f t="shared" si="239"/>
        <v>-198.71759259259125</v>
      </c>
      <c r="T2501" s="70" t="str">
        <f t="shared" si="234"/>
        <v>1-30 DAYS</v>
      </c>
      <c r="U2501" s="70" t="str">
        <f t="shared" si="234"/>
        <v>1-30 DAYS</v>
      </c>
    </row>
    <row r="2502" spans="1:21">
      <c r="A2502" s="63" t="str">
        <f>VLOOKUP(L2502,[1]Sheet1!$N:$P,3,0)</f>
        <v>M1 MALUNGON</v>
      </c>
      <c r="B2502" s="66">
        <v>46251.683518518519</v>
      </c>
      <c r="C2502" s="66">
        <v>46252.433715277781</v>
      </c>
      <c r="D2502" s="67" t="s">
        <v>4503</v>
      </c>
      <c r="E2502" s="67" t="s">
        <v>4504</v>
      </c>
      <c r="F2502" s="1">
        <v>1</v>
      </c>
      <c r="G2502" s="63" t="str">
        <f>VLOOKUP(D2502,[2]MINDANAO!$B:$C,2,0)</f>
        <v>CLICK125 FI SE</v>
      </c>
      <c r="H2502" s="67">
        <v>84750</v>
      </c>
      <c r="I2502" s="63" t="str">
        <f>VLOOKUP(L2502,'[3]NEW LEGEND 2026'!M:S,7,0)</f>
        <v>MUTI</v>
      </c>
      <c r="J2502" s="67" t="s">
        <v>5878</v>
      </c>
      <c r="K2502" s="67" t="s">
        <v>5879</v>
      </c>
      <c r="L2502" s="67" t="s">
        <v>462</v>
      </c>
      <c r="M2502" s="63" t="str">
        <f>VLOOKUP(D2502,'[3]NEW LEGEND 2026'!G:I,3,0)</f>
        <v>HONDA</v>
      </c>
      <c r="N2502" s="63" t="str">
        <f>VLOOKUP(D2502,'[3]NEW LEGEND 2026'!G:J,4,0)</f>
        <v>GRAY</v>
      </c>
      <c r="O2502" s="68" t="str">
        <f t="shared" si="235"/>
        <v>AUG</v>
      </c>
      <c r="P2502" s="68">
        <f t="shared" si="236"/>
        <v>18</v>
      </c>
      <c r="Q2502" s="68">
        <f t="shared" si="237"/>
        <v>2026</v>
      </c>
      <c r="R2502" s="69">
        <f t="shared" si="238"/>
        <v>-199.43371527778072</v>
      </c>
      <c r="S2502" s="69">
        <f t="shared" si="239"/>
        <v>-198.68351851851912</v>
      </c>
      <c r="T2502" s="70" t="str">
        <f t="shared" si="234"/>
        <v>1-30 DAYS</v>
      </c>
      <c r="U2502" s="70" t="str">
        <f t="shared" si="234"/>
        <v>1-30 DAYS</v>
      </c>
    </row>
    <row r="2503" spans="1:21">
      <c r="A2503" s="63" t="str">
        <f>VLOOKUP(L2503,[1]Sheet1!$N:$P,3,0)</f>
        <v>M1 MALUNGON</v>
      </c>
      <c r="B2503" s="66">
        <v>46251.683518518519</v>
      </c>
      <c r="C2503" s="66">
        <v>46252.433715277781</v>
      </c>
      <c r="D2503" s="67" t="s">
        <v>4503</v>
      </c>
      <c r="E2503" s="67" t="s">
        <v>4504</v>
      </c>
      <c r="F2503" s="1">
        <v>1</v>
      </c>
      <c r="G2503" s="63" t="str">
        <f>VLOOKUP(D2503,[2]MINDANAO!$B:$C,2,0)</f>
        <v>CLICK125 FI SE</v>
      </c>
      <c r="H2503" s="67">
        <v>84750</v>
      </c>
      <c r="I2503" s="63" t="str">
        <f>VLOOKUP(L2503,'[3]NEW LEGEND 2026'!M:S,7,0)</f>
        <v>MUTI</v>
      </c>
      <c r="J2503" s="67" t="s">
        <v>5880</v>
      </c>
      <c r="K2503" s="67" t="s">
        <v>5881</v>
      </c>
      <c r="L2503" s="67" t="s">
        <v>462</v>
      </c>
      <c r="M2503" s="63" t="str">
        <f>VLOOKUP(D2503,'[3]NEW LEGEND 2026'!G:I,3,0)</f>
        <v>HONDA</v>
      </c>
      <c r="N2503" s="63" t="str">
        <f>VLOOKUP(D2503,'[3]NEW LEGEND 2026'!G:J,4,0)</f>
        <v>GRAY</v>
      </c>
      <c r="O2503" s="68" t="str">
        <f t="shared" si="235"/>
        <v>AUG</v>
      </c>
      <c r="P2503" s="68">
        <f t="shared" si="236"/>
        <v>18</v>
      </c>
      <c r="Q2503" s="68">
        <f t="shared" si="237"/>
        <v>2026</v>
      </c>
      <c r="R2503" s="69">
        <f t="shared" si="238"/>
        <v>-199.43371527778072</v>
      </c>
      <c r="S2503" s="69">
        <f t="shared" si="239"/>
        <v>-198.68351851851912</v>
      </c>
      <c r="T2503" s="70" t="str">
        <f t="shared" si="234"/>
        <v>1-30 DAYS</v>
      </c>
      <c r="U2503" s="70" t="str">
        <f t="shared" si="234"/>
        <v>1-30 DAYS</v>
      </c>
    </row>
    <row r="2504" spans="1:21">
      <c r="A2504" s="63" t="str">
        <f>VLOOKUP(L2504,[1]Sheet1!$N:$P,3,0)</f>
        <v>M1 MALUNGON</v>
      </c>
      <c r="B2504" s="66">
        <v>46251.617060185177</v>
      </c>
      <c r="C2504" s="66">
        <v>46252.433715277781</v>
      </c>
      <c r="D2504" s="67" t="s">
        <v>1575</v>
      </c>
      <c r="E2504" s="67" t="s">
        <v>1576</v>
      </c>
      <c r="F2504" s="1">
        <v>1</v>
      </c>
      <c r="G2504" s="63" t="str">
        <f>VLOOKUP(D2504,[2]MINDANAO!$B:$C,2,0)</f>
        <v>RAIDER150 FI BLADE</v>
      </c>
      <c r="H2504" s="67">
        <v>110446.43</v>
      </c>
      <c r="I2504" s="63" t="str">
        <f>VLOOKUP(L2504,'[3]NEW LEGEND 2026'!M:S,7,0)</f>
        <v>MUTI</v>
      </c>
      <c r="J2504" s="67" t="s">
        <v>5882</v>
      </c>
      <c r="K2504" s="67" t="s">
        <v>5883</v>
      </c>
      <c r="L2504" s="67" t="s">
        <v>462</v>
      </c>
      <c r="M2504" s="63" t="str">
        <f>VLOOKUP(D2504,'[3]NEW LEGEND 2026'!G:I,3,0)</f>
        <v>SUZUKI</v>
      </c>
      <c r="N2504" s="63" t="str">
        <f>VLOOKUP(D2504,'[3]NEW LEGEND 2026'!G:J,4,0)</f>
        <v>BLUE/GRAY</v>
      </c>
      <c r="O2504" s="68" t="str">
        <f t="shared" si="235"/>
        <v>AUG</v>
      </c>
      <c r="P2504" s="68">
        <f t="shared" si="236"/>
        <v>18</v>
      </c>
      <c r="Q2504" s="68">
        <f t="shared" si="237"/>
        <v>2026</v>
      </c>
      <c r="R2504" s="69">
        <f t="shared" si="238"/>
        <v>-199.43371527778072</v>
      </c>
      <c r="S2504" s="69">
        <f t="shared" si="239"/>
        <v>-198.61706018517725</v>
      </c>
      <c r="T2504" s="70" t="str">
        <f t="shared" si="234"/>
        <v>1-30 DAYS</v>
      </c>
      <c r="U2504" s="70" t="str">
        <f t="shared" si="234"/>
        <v>1-30 DAYS</v>
      </c>
    </row>
    <row r="2505" spans="1:21">
      <c r="A2505" s="63" t="str">
        <f>VLOOKUP(L2505,[1]Sheet1!$N:$P,3,0)</f>
        <v>M1 MALUNGON</v>
      </c>
      <c r="B2505" s="66">
        <v>46251.683518518519</v>
      </c>
      <c r="C2505" s="66">
        <v>46252.433715277781</v>
      </c>
      <c r="D2505" s="67" t="s">
        <v>2329</v>
      </c>
      <c r="E2505" s="67" t="s">
        <v>2330</v>
      </c>
      <c r="F2505" s="1">
        <v>1</v>
      </c>
      <c r="G2505" s="63" t="str">
        <f>VLOOKUP(D2505,[2]MINDANAO!$B:$C,2,0)</f>
        <v>CRF150</v>
      </c>
      <c r="H2505" s="67">
        <v>141790</v>
      </c>
      <c r="I2505" s="63" t="str">
        <f>VLOOKUP(L2505,'[3]NEW LEGEND 2026'!M:S,7,0)</f>
        <v>MUTI</v>
      </c>
      <c r="J2505" s="67" t="s">
        <v>5884</v>
      </c>
      <c r="K2505" s="67" t="s">
        <v>5885</v>
      </c>
      <c r="L2505" s="67" t="s">
        <v>462</v>
      </c>
      <c r="M2505" s="63" t="str">
        <f>VLOOKUP(D2505,'[3]NEW LEGEND 2026'!G:I,3,0)</f>
        <v>HONDA</v>
      </c>
      <c r="N2505" s="63" t="str">
        <f>VLOOKUP(D2505,'[3]NEW LEGEND 2026'!G:J,4,0)</f>
        <v>BLACK</v>
      </c>
      <c r="O2505" s="68" t="str">
        <f t="shared" si="235"/>
        <v>AUG</v>
      </c>
      <c r="P2505" s="68">
        <f t="shared" si="236"/>
        <v>18</v>
      </c>
      <c r="Q2505" s="68">
        <f t="shared" si="237"/>
        <v>2026</v>
      </c>
      <c r="R2505" s="69">
        <f t="shared" si="238"/>
        <v>-199.43371527778072</v>
      </c>
      <c r="S2505" s="69">
        <f t="shared" si="239"/>
        <v>-198.68351851851912</v>
      </c>
      <c r="T2505" s="70" t="str">
        <f t="shared" si="234"/>
        <v>1-30 DAYS</v>
      </c>
      <c r="U2505" s="70" t="str">
        <f t="shared" si="234"/>
        <v>1-30 DAYS</v>
      </c>
    </row>
    <row r="2506" spans="1:21">
      <c r="A2506" s="63" t="str">
        <f>VLOOKUP(L2506,[1]Sheet1!$N:$P,3,0)</f>
        <v>M1 MALUNGON</v>
      </c>
      <c r="B2506" s="66">
        <v>46251.683518518519</v>
      </c>
      <c r="C2506" s="66">
        <v>46252.433715277781</v>
      </c>
      <c r="D2506" s="67" t="s">
        <v>1167</v>
      </c>
      <c r="E2506" s="67" t="s">
        <v>1168</v>
      </c>
      <c r="F2506" s="1">
        <v>1</v>
      </c>
      <c r="G2506" s="63" t="str">
        <f>VLOOKUP(D2506,[2]MINDANAO!$B:$C,2,0)</f>
        <v>XR150</v>
      </c>
      <c r="H2506" s="67">
        <v>94078</v>
      </c>
      <c r="I2506" s="63" t="str">
        <f>VLOOKUP(L2506,'[3]NEW LEGEND 2026'!M:S,7,0)</f>
        <v>MUTI</v>
      </c>
      <c r="J2506" s="67" t="s">
        <v>5886</v>
      </c>
      <c r="K2506" s="67" t="s">
        <v>5887</v>
      </c>
      <c r="L2506" s="67" t="s">
        <v>462</v>
      </c>
      <c r="M2506" s="63" t="str">
        <f>VLOOKUP(D2506,'[3]NEW LEGEND 2026'!G:I,3,0)</f>
        <v>HONDA</v>
      </c>
      <c r="N2506" s="63" t="str">
        <f>VLOOKUP(D2506,'[3]NEW LEGEND 2026'!G:J,4,0)</f>
        <v>BLACK</v>
      </c>
      <c r="O2506" s="68" t="str">
        <f t="shared" si="235"/>
        <v>AUG</v>
      </c>
      <c r="P2506" s="68">
        <f t="shared" si="236"/>
        <v>18</v>
      </c>
      <c r="Q2506" s="68">
        <f t="shared" si="237"/>
        <v>2026</v>
      </c>
      <c r="R2506" s="69">
        <f t="shared" si="238"/>
        <v>-199.43371527778072</v>
      </c>
      <c r="S2506" s="69">
        <f t="shared" si="239"/>
        <v>-198.68351851851912</v>
      </c>
      <c r="T2506" s="70" t="str">
        <f t="shared" si="234"/>
        <v>1-30 DAYS</v>
      </c>
      <c r="U2506" s="70" t="str">
        <f t="shared" si="234"/>
        <v>1-30 DAYS</v>
      </c>
    </row>
    <row r="2507" spans="1:21">
      <c r="A2507" s="63" t="str">
        <f>VLOOKUP(L2507,[1]Sheet1!$N:$P,3,0)</f>
        <v>M1 MALUNGON</v>
      </c>
      <c r="B2507" s="66">
        <v>46251.683518518519</v>
      </c>
      <c r="C2507" s="66">
        <v>46252.433715277781</v>
      </c>
      <c r="D2507" s="67" t="s">
        <v>1167</v>
      </c>
      <c r="E2507" s="67" t="s">
        <v>1168</v>
      </c>
      <c r="F2507" s="1">
        <v>1</v>
      </c>
      <c r="G2507" s="63" t="str">
        <f>VLOOKUP(D2507,[2]MINDANAO!$B:$C,2,0)</f>
        <v>XR150</v>
      </c>
      <c r="H2507" s="67">
        <v>94078</v>
      </c>
      <c r="I2507" s="63" t="str">
        <f>VLOOKUP(L2507,'[3]NEW LEGEND 2026'!M:S,7,0)</f>
        <v>MUTI</v>
      </c>
      <c r="J2507" s="67" t="s">
        <v>5888</v>
      </c>
      <c r="K2507" s="67" t="s">
        <v>5889</v>
      </c>
      <c r="L2507" s="67" t="s">
        <v>462</v>
      </c>
      <c r="M2507" s="63" t="str">
        <f>VLOOKUP(D2507,'[3]NEW LEGEND 2026'!G:I,3,0)</f>
        <v>HONDA</v>
      </c>
      <c r="N2507" s="63" t="str">
        <f>VLOOKUP(D2507,'[3]NEW LEGEND 2026'!G:J,4,0)</f>
        <v>BLACK</v>
      </c>
      <c r="O2507" s="68" t="str">
        <f t="shared" si="235"/>
        <v>AUG</v>
      </c>
      <c r="P2507" s="68">
        <f t="shared" si="236"/>
        <v>18</v>
      </c>
      <c r="Q2507" s="68">
        <f t="shared" si="237"/>
        <v>2026</v>
      </c>
      <c r="R2507" s="69">
        <f t="shared" si="238"/>
        <v>-199.43371527778072</v>
      </c>
      <c r="S2507" s="69">
        <f t="shared" si="239"/>
        <v>-198.68351851851912</v>
      </c>
      <c r="T2507" s="70" t="str">
        <f t="shared" si="234"/>
        <v>1-30 DAYS</v>
      </c>
      <c r="U2507" s="70" t="str">
        <f t="shared" si="234"/>
        <v>1-30 DAYS</v>
      </c>
    </row>
    <row r="2508" spans="1:21">
      <c r="A2508" s="63" t="str">
        <f>VLOOKUP(L2508,[1]Sheet1!$N:$P,3,0)</f>
        <v>M1 MALUNGON</v>
      </c>
      <c r="B2508" s="66">
        <v>46220.689062500001</v>
      </c>
      <c r="C2508" s="66">
        <v>46252.433715277781</v>
      </c>
      <c r="D2508" s="67" t="s">
        <v>3904</v>
      </c>
      <c r="E2508" s="67" t="s">
        <v>3905</v>
      </c>
      <c r="F2508" s="1">
        <v>1</v>
      </c>
      <c r="G2508" s="63" t="str">
        <f>VLOOKUP(D2508,[2]MINDANAO!$B:$C,2,0)</f>
        <v>DR-160</v>
      </c>
      <c r="H2508" s="67">
        <v>109616.07</v>
      </c>
      <c r="I2508" s="63" t="str">
        <f>VLOOKUP(L2508,'[3]NEW LEGEND 2026'!M:S,7,0)</f>
        <v>MUTI</v>
      </c>
      <c r="J2508" s="67" t="s">
        <v>5890</v>
      </c>
      <c r="K2508" s="67" t="s">
        <v>5891</v>
      </c>
      <c r="L2508" s="67" t="s">
        <v>462</v>
      </c>
      <c r="M2508" s="63" t="str">
        <f>VLOOKUP(D2508,'[3]NEW LEGEND 2026'!G:I,3,0)</f>
        <v>SUZUKI</v>
      </c>
      <c r="N2508" s="63" t="str">
        <f>VLOOKUP(D2508,'[3]NEW LEGEND 2026'!G:J,4,0)</f>
        <v>BLACK</v>
      </c>
      <c r="O2508" s="68" t="str">
        <f t="shared" si="235"/>
        <v>AUG</v>
      </c>
      <c r="P2508" s="68">
        <f t="shared" si="236"/>
        <v>18</v>
      </c>
      <c r="Q2508" s="68">
        <f t="shared" si="237"/>
        <v>2026</v>
      </c>
      <c r="R2508" s="69">
        <f t="shared" si="238"/>
        <v>-199.43371527778072</v>
      </c>
      <c r="S2508" s="69">
        <f t="shared" si="239"/>
        <v>-167.68906250000146</v>
      </c>
      <c r="T2508" s="70" t="str">
        <f t="shared" si="234"/>
        <v>1-30 DAYS</v>
      </c>
      <c r="U2508" s="70" t="str">
        <f t="shared" si="234"/>
        <v>1-30 DAYS</v>
      </c>
    </row>
    <row r="2509" spans="1:21">
      <c r="A2509" s="63" t="str">
        <f>VLOOKUP(L2509,[1]Sheet1!$N:$P,3,0)</f>
        <v>M1 MALUNGON</v>
      </c>
      <c r="B2509" s="66">
        <v>46220.702037037037</v>
      </c>
      <c r="C2509" s="66">
        <v>46252.433715277781</v>
      </c>
      <c r="D2509" s="67" t="s">
        <v>2576</v>
      </c>
      <c r="E2509" s="67" t="s">
        <v>2577</v>
      </c>
      <c r="F2509" s="1">
        <v>1</v>
      </c>
      <c r="G2509" s="63" t="str">
        <f>VLOOKUP(D2509,[2]MINDANAO!$B:$C,2,0)</f>
        <v>DR-160</v>
      </c>
      <c r="H2509" s="67">
        <v>109616.07</v>
      </c>
      <c r="I2509" s="63" t="str">
        <f>VLOOKUP(L2509,'[3]NEW LEGEND 2026'!M:S,7,0)</f>
        <v>MUTI</v>
      </c>
      <c r="J2509" s="67" t="s">
        <v>5892</v>
      </c>
      <c r="K2509" s="67" t="s">
        <v>5893</v>
      </c>
      <c r="L2509" s="67" t="s">
        <v>462</v>
      </c>
      <c r="M2509" s="63" t="str">
        <f>VLOOKUP(D2509,'[3]NEW LEGEND 2026'!G:I,3,0)</f>
        <v>SUZUKI</v>
      </c>
      <c r="N2509" s="63" t="str">
        <f>VLOOKUP(D2509,'[3]NEW LEGEND 2026'!G:J,4,0)</f>
        <v>WHITE</v>
      </c>
      <c r="O2509" s="68" t="str">
        <f t="shared" si="235"/>
        <v>AUG</v>
      </c>
      <c r="P2509" s="68">
        <f t="shared" si="236"/>
        <v>18</v>
      </c>
      <c r="Q2509" s="68">
        <f t="shared" si="237"/>
        <v>2026</v>
      </c>
      <c r="R2509" s="69">
        <f t="shared" si="238"/>
        <v>-199.43371527778072</v>
      </c>
      <c r="S2509" s="69">
        <f t="shared" si="239"/>
        <v>-167.70203703703737</v>
      </c>
      <c r="T2509" s="70" t="str">
        <f t="shared" si="234"/>
        <v>1-30 DAYS</v>
      </c>
      <c r="U2509" s="70" t="str">
        <f t="shared" si="234"/>
        <v>1-30 DAYS</v>
      </c>
    </row>
    <row r="2510" spans="1:21">
      <c r="A2510" s="63" t="str">
        <f>VLOOKUP(L2510,[1]Sheet1!$N:$P,3,0)</f>
        <v>GREATWALL</v>
      </c>
      <c r="B2510" s="66">
        <v>46252.452951388892</v>
      </c>
      <c r="C2510" s="66">
        <v>46252.452939814822</v>
      </c>
      <c r="D2510" s="67" t="s">
        <v>893</v>
      </c>
      <c r="E2510" s="67" t="s">
        <v>894</v>
      </c>
      <c r="F2510" s="1">
        <v>1</v>
      </c>
      <c r="G2510" s="63" t="str">
        <f>VLOOKUP(D2510,[2]MINDANAO!$B:$C,2,0)</f>
        <v>XRM DUAL SPORTS FI(DS)</v>
      </c>
      <c r="H2510" s="67">
        <v>70158</v>
      </c>
      <c r="I2510" s="63" t="str">
        <f>VLOOKUP(L2510,'[3]NEW LEGEND 2026'!M:S,7,0)</f>
        <v>HONDA</v>
      </c>
      <c r="J2510" s="67" t="s">
        <v>5894</v>
      </c>
      <c r="K2510" s="67" t="s">
        <v>5895</v>
      </c>
      <c r="L2510" s="67" t="s">
        <v>1231</v>
      </c>
      <c r="M2510" s="63" t="str">
        <f>VLOOKUP(D2510,'[3]NEW LEGEND 2026'!G:I,3,0)</f>
        <v>HONDA</v>
      </c>
      <c r="N2510" s="63" t="str">
        <f>VLOOKUP(D2510,'[3]NEW LEGEND 2026'!G:J,4,0)</f>
        <v>RED/BLACK</v>
      </c>
      <c r="O2510" s="68" t="str">
        <f t="shared" si="235"/>
        <v>AUG</v>
      </c>
      <c r="P2510" s="68">
        <f t="shared" si="236"/>
        <v>18</v>
      </c>
      <c r="Q2510" s="68">
        <f t="shared" si="237"/>
        <v>2026</v>
      </c>
      <c r="R2510" s="69">
        <f t="shared" si="238"/>
        <v>-199.45293981482246</v>
      </c>
      <c r="S2510" s="69">
        <f t="shared" si="239"/>
        <v>-199.45295138889196</v>
      </c>
      <c r="T2510" s="70" t="str">
        <f t="shared" si="234"/>
        <v>1-30 DAYS</v>
      </c>
      <c r="U2510" s="70" t="str">
        <f t="shared" si="234"/>
        <v>1-30 DAYS</v>
      </c>
    </row>
    <row r="2511" spans="1:21">
      <c r="A2511" s="63" t="str">
        <f>VLOOKUP(L2511,[1]Sheet1!$N:$P,3,0)</f>
        <v>GREATWALL</v>
      </c>
      <c r="B2511" s="66">
        <v>46252.457685185182</v>
      </c>
      <c r="C2511" s="66">
        <v>46252.457673611112</v>
      </c>
      <c r="D2511" s="67" t="s">
        <v>3166</v>
      </c>
      <c r="E2511" s="67" t="s">
        <v>3167</v>
      </c>
      <c r="F2511" s="1">
        <v>1</v>
      </c>
      <c r="G2511" s="63" t="str">
        <f>VLOOKUP(D2511,[2]MINDANAO!$B:$C,2,0)</f>
        <v>CLICK125 FI</v>
      </c>
      <c r="H2511" s="67">
        <v>81070</v>
      </c>
      <c r="I2511" s="63" t="str">
        <f>VLOOKUP(L2511,'[3]NEW LEGEND 2026'!M:S,7,0)</f>
        <v>HONDA</v>
      </c>
      <c r="J2511" s="67" t="s">
        <v>5896</v>
      </c>
      <c r="K2511" s="67" t="s">
        <v>5897</v>
      </c>
      <c r="L2511" s="67" t="s">
        <v>1231</v>
      </c>
      <c r="M2511" s="63" t="str">
        <f>VLOOKUP(D2511,'[3]NEW LEGEND 2026'!G:I,3,0)</f>
        <v>HONDA</v>
      </c>
      <c r="N2511" s="63" t="str">
        <f>VLOOKUP(D2511,'[3]NEW LEGEND 2026'!G:J,4,0)</f>
        <v>GRAY/BLACK</v>
      </c>
      <c r="O2511" s="68" t="str">
        <f t="shared" si="235"/>
        <v>AUG</v>
      </c>
      <c r="P2511" s="68">
        <f t="shared" si="236"/>
        <v>18</v>
      </c>
      <c r="Q2511" s="68">
        <f t="shared" si="237"/>
        <v>2026</v>
      </c>
      <c r="R2511" s="69">
        <f t="shared" si="238"/>
        <v>-199.45767361111211</v>
      </c>
      <c r="S2511" s="69">
        <f t="shared" si="239"/>
        <v>-199.45768518518162</v>
      </c>
      <c r="T2511" s="70" t="str">
        <f t="shared" si="234"/>
        <v>1-30 DAYS</v>
      </c>
      <c r="U2511" s="70" t="str">
        <f t="shared" si="234"/>
        <v>1-30 DAYS</v>
      </c>
    </row>
    <row r="2512" spans="1:21">
      <c r="A2512" s="63" t="str">
        <f>VLOOKUP(L2512,[1]Sheet1!$N:$P,3,0)</f>
        <v>GREATWALL</v>
      </c>
      <c r="B2512" s="66">
        <v>46252.465474537043</v>
      </c>
      <c r="C2512" s="66">
        <v>46252.465462962973</v>
      </c>
      <c r="D2512" s="67" t="s">
        <v>2193</v>
      </c>
      <c r="E2512" s="67" t="s">
        <v>2194</v>
      </c>
      <c r="F2512" s="1">
        <v>1</v>
      </c>
      <c r="G2512" s="63" t="str">
        <f>VLOOKUP(D2512,[2]MINDANAO!$B:$C,2,0)</f>
        <v>CRF150</v>
      </c>
      <c r="H2512" s="67">
        <v>140870</v>
      </c>
      <c r="I2512" s="63" t="str">
        <f>VLOOKUP(L2512,'[3]NEW LEGEND 2026'!M:S,7,0)</f>
        <v>HONDA</v>
      </c>
      <c r="J2512" s="67" t="s">
        <v>5898</v>
      </c>
      <c r="K2512" s="67" t="s">
        <v>5899</v>
      </c>
      <c r="L2512" s="67" t="s">
        <v>1231</v>
      </c>
      <c r="M2512" s="63" t="str">
        <f>VLOOKUP(D2512,'[3]NEW LEGEND 2026'!G:I,3,0)</f>
        <v>HONDA</v>
      </c>
      <c r="N2512" s="63" t="str">
        <f>VLOOKUP(D2512,'[3]NEW LEGEND 2026'!G:J,4,0)</f>
        <v>WHITE/BLACK</v>
      </c>
      <c r="O2512" s="68" t="str">
        <f t="shared" si="235"/>
        <v>AUG</v>
      </c>
      <c r="P2512" s="68">
        <f t="shared" si="236"/>
        <v>18</v>
      </c>
      <c r="Q2512" s="68">
        <f t="shared" si="237"/>
        <v>2026</v>
      </c>
      <c r="R2512" s="69">
        <f t="shared" si="238"/>
        <v>-199.46546296297311</v>
      </c>
      <c r="S2512" s="69">
        <f t="shared" si="239"/>
        <v>-199.46547453704261</v>
      </c>
      <c r="T2512" s="70" t="str">
        <f t="shared" si="234"/>
        <v>1-30 DAYS</v>
      </c>
      <c r="U2512" s="70" t="str">
        <f t="shared" si="234"/>
        <v>1-30 DAYS</v>
      </c>
    </row>
    <row r="2513" spans="1:21">
      <c r="A2513" s="63" t="str">
        <f>VLOOKUP(L2513,[1]Sheet1!$N:$P,3,0)</f>
        <v>GREATWALL</v>
      </c>
      <c r="B2513" s="66">
        <v>46252.474259259259</v>
      </c>
      <c r="C2513" s="66">
        <v>46252.474259259259</v>
      </c>
      <c r="D2513" s="67" t="s">
        <v>2193</v>
      </c>
      <c r="E2513" s="67" t="s">
        <v>2194</v>
      </c>
      <c r="F2513" s="1">
        <v>1</v>
      </c>
      <c r="G2513" s="63" t="str">
        <f>VLOOKUP(D2513,[2]MINDANAO!$B:$C,2,0)</f>
        <v>CRF150</v>
      </c>
      <c r="H2513" s="67">
        <v>140870</v>
      </c>
      <c r="I2513" s="63" t="str">
        <f>VLOOKUP(L2513,'[3]NEW LEGEND 2026'!M:S,7,0)</f>
        <v>HONDA</v>
      </c>
      <c r="J2513" s="67" t="s">
        <v>5900</v>
      </c>
      <c r="K2513" s="67" t="s">
        <v>5901</v>
      </c>
      <c r="L2513" s="67" t="s">
        <v>1231</v>
      </c>
      <c r="M2513" s="63" t="str">
        <f>VLOOKUP(D2513,'[3]NEW LEGEND 2026'!G:I,3,0)</f>
        <v>HONDA</v>
      </c>
      <c r="N2513" s="63" t="str">
        <f>VLOOKUP(D2513,'[3]NEW LEGEND 2026'!G:J,4,0)</f>
        <v>WHITE/BLACK</v>
      </c>
      <c r="O2513" s="68" t="str">
        <f t="shared" si="235"/>
        <v>AUG</v>
      </c>
      <c r="P2513" s="68">
        <f t="shared" si="236"/>
        <v>18</v>
      </c>
      <c r="Q2513" s="68">
        <f t="shared" si="237"/>
        <v>2026</v>
      </c>
      <c r="R2513" s="69">
        <f t="shared" si="238"/>
        <v>-199.47425925925927</v>
      </c>
      <c r="S2513" s="69">
        <f t="shared" si="239"/>
        <v>-199.47425925925927</v>
      </c>
      <c r="T2513" s="70" t="str">
        <f t="shared" si="234"/>
        <v>1-30 DAYS</v>
      </c>
      <c r="U2513" s="70" t="str">
        <f t="shared" si="234"/>
        <v>1-30 DAYS</v>
      </c>
    </row>
    <row r="2514" spans="1:21">
      <c r="A2514" s="63" t="str">
        <f>VLOOKUP(L2514,[1]Sheet1!$N:$P,3,0)</f>
        <v>M2 BAYUGAN</v>
      </c>
      <c r="B2514" s="66">
        <v>46249.463923611111</v>
      </c>
      <c r="C2514" s="66">
        <v>46252.477476851847</v>
      </c>
      <c r="D2514" s="67" t="s">
        <v>893</v>
      </c>
      <c r="E2514" s="67" t="s">
        <v>894</v>
      </c>
      <c r="F2514" s="1">
        <v>1</v>
      </c>
      <c r="G2514" s="63" t="str">
        <f>VLOOKUP(D2514,[2]MINDANAO!$B:$C,2,0)</f>
        <v>XRM DUAL SPORTS FI(DS)</v>
      </c>
      <c r="H2514" s="67">
        <v>70158</v>
      </c>
      <c r="I2514" s="63" t="str">
        <f>VLOOKUP(L2514,'[3]NEW LEGEND 2026'!M:S,7,0)</f>
        <v>ULTIMATE</v>
      </c>
      <c r="J2514" s="67" t="s">
        <v>5902</v>
      </c>
      <c r="K2514" s="67" t="s">
        <v>5903</v>
      </c>
      <c r="L2514" s="67" t="s">
        <v>692</v>
      </c>
      <c r="M2514" s="63" t="str">
        <f>VLOOKUP(D2514,'[3]NEW LEGEND 2026'!G:I,3,0)</f>
        <v>HONDA</v>
      </c>
      <c r="N2514" s="63" t="str">
        <f>VLOOKUP(D2514,'[3]NEW LEGEND 2026'!G:J,4,0)</f>
        <v>RED/BLACK</v>
      </c>
      <c r="O2514" s="68" t="str">
        <f t="shared" si="235"/>
        <v>AUG</v>
      </c>
      <c r="P2514" s="68">
        <f t="shared" si="236"/>
        <v>18</v>
      </c>
      <c r="Q2514" s="68">
        <f t="shared" si="237"/>
        <v>2026</v>
      </c>
      <c r="R2514" s="69">
        <f t="shared" si="238"/>
        <v>-199.47747685184731</v>
      </c>
      <c r="S2514" s="69">
        <f t="shared" si="239"/>
        <v>-196.46392361111066</v>
      </c>
      <c r="T2514" s="70" t="str">
        <f t="shared" ref="T2514:U2577" si="240">IF(R2514&lt;=30,"1-30 DAYS",IF(R2514&lt;=60,"31-60 DAYS",IF(R2514&lt;=90,"61-90 DAYS","91 DAYS UP")))</f>
        <v>1-30 DAYS</v>
      </c>
      <c r="U2514" s="70" t="str">
        <f t="shared" si="240"/>
        <v>1-30 DAYS</v>
      </c>
    </row>
    <row r="2515" spans="1:21">
      <c r="A2515" s="63" t="str">
        <f>VLOOKUP(L2515,[1]Sheet1!$N:$P,3,0)</f>
        <v>M2 BAYUGAN</v>
      </c>
      <c r="B2515" s="66">
        <v>46249.463923611111</v>
      </c>
      <c r="C2515" s="66">
        <v>46252.477476851847</v>
      </c>
      <c r="D2515" s="67" t="s">
        <v>893</v>
      </c>
      <c r="E2515" s="67" t="s">
        <v>894</v>
      </c>
      <c r="F2515" s="1">
        <v>1</v>
      </c>
      <c r="G2515" s="63" t="str">
        <f>VLOOKUP(D2515,[2]MINDANAO!$B:$C,2,0)</f>
        <v>XRM DUAL SPORTS FI(DS)</v>
      </c>
      <c r="H2515" s="67">
        <v>70158</v>
      </c>
      <c r="I2515" s="63" t="str">
        <f>VLOOKUP(L2515,'[3]NEW LEGEND 2026'!M:S,7,0)</f>
        <v>ULTIMATE</v>
      </c>
      <c r="J2515" s="67" t="s">
        <v>5904</v>
      </c>
      <c r="K2515" s="67" t="s">
        <v>5905</v>
      </c>
      <c r="L2515" s="67" t="s">
        <v>692</v>
      </c>
      <c r="M2515" s="63" t="str">
        <f>VLOOKUP(D2515,'[3]NEW LEGEND 2026'!G:I,3,0)</f>
        <v>HONDA</v>
      </c>
      <c r="N2515" s="63" t="str">
        <f>VLOOKUP(D2515,'[3]NEW LEGEND 2026'!G:J,4,0)</f>
        <v>RED/BLACK</v>
      </c>
      <c r="O2515" s="68" t="str">
        <f t="shared" si="235"/>
        <v>AUG</v>
      </c>
      <c r="P2515" s="68">
        <f t="shared" si="236"/>
        <v>18</v>
      </c>
      <c r="Q2515" s="68">
        <f t="shared" si="237"/>
        <v>2026</v>
      </c>
      <c r="R2515" s="69">
        <f t="shared" si="238"/>
        <v>-199.47747685184731</v>
      </c>
      <c r="S2515" s="69">
        <f t="shared" si="239"/>
        <v>-196.46392361111066</v>
      </c>
      <c r="T2515" s="70" t="str">
        <f t="shared" si="240"/>
        <v>1-30 DAYS</v>
      </c>
      <c r="U2515" s="70" t="str">
        <f t="shared" si="240"/>
        <v>1-30 DAYS</v>
      </c>
    </row>
    <row r="2516" spans="1:21">
      <c r="A2516" s="63" t="str">
        <f>VLOOKUP(L2516,[1]Sheet1!$N:$P,3,0)</f>
        <v>M2 BAYUGAN</v>
      </c>
      <c r="B2516" s="66">
        <v>46249.463923611111</v>
      </c>
      <c r="C2516" s="66">
        <v>46252.477476851847</v>
      </c>
      <c r="D2516" s="67" t="s">
        <v>893</v>
      </c>
      <c r="E2516" s="67" t="s">
        <v>894</v>
      </c>
      <c r="F2516" s="1">
        <v>1</v>
      </c>
      <c r="G2516" s="63" t="str">
        <f>VLOOKUP(D2516,[2]MINDANAO!$B:$C,2,0)</f>
        <v>XRM DUAL SPORTS FI(DS)</v>
      </c>
      <c r="H2516" s="67">
        <v>70158</v>
      </c>
      <c r="I2516" s="63" t="str">
        <f>VLOOKUP(L2516,'[3]NEW LEGEND 2026'!M:S,7,0)</f>
        <v>ULTIMATE</v>
      </c>
      <c r="J2516" s="67" t="s">
        <v>5906</v>
      </c>
      <c r="K2516" s="67" t="s">
        <v>5907</v>
      </c>
      <c r="L2516" s="67" t="s">
        <v>692</v>
      </c>
      <c r="M2516" s="63" t="str">
        <f>VLOOKUP(D2516,'[3]NEW LEGEND 2026'!G:I,3,0)</f>
        <v>HONDA</v>
      </c>
      <c r="N2516" s="63" t="str">
        <f>VLOOKUP(D2516,'[3]NEW LEGEND 2026'!G:J,4,0)</f>
        <v>RED/BLACK</v>
      </c>
      <c r="O2516" s="68" t="str">
        <f t="shared" si="235"/>
        <v>AUG</v>
      </c>
      <c r="P2516" s="68">
        <f t="shared" si="236"/>
        <v>18</v>
      </c>
      <c r="Q2516" s="68">
        <f t="shared" si="237"/>
        <v>2026</v>
      </c>
      <c r="R2516" s="69">
        <f t="shared" si="238"/>
        <v>-199.47747685184731</v>
      </c>
      <c r="S2516" s="69">
        <f t="shared" si="239"/>
        <v>-196.46392361111066</v>
      </c>
      <c r="T2516" s="70" t="str">
        <f t="shared" si="240"/>
        <v>1-30 DAYS</v>
      </c>
      <c r="U2516" s="70" t="str">
        <f t="shared" si="240"/>
        <v>1-30 DAYS</v>
      </c>
    </row>
    <row r="2517" spans="1:21">
      <c r="A2517" s="63" t="str">
        <f>VLOOKUP(L2517,[1]Sheet1!$N:$P,3,0)</f>
        <v>GREATWALL</v>
      </c>
      <c r="B2517" s="66">
        <v>46252.480497685188</v>
      </c>
      <c r="C2517" s="66">
        <v>46252.480497685188</v>
      </c>
      <c r="D2517" s="67" t="s">
        <v>5908</v>
      </c>
      <c r="E2517" s="67" t="s">
        <v>5909</v>
      </c>
      <c r="F2517" s="1">
        <v>1</v>
      </c>
      <c r="G2517" s="63" t="str">
        <f>VLOOKUP(D2517,[2]MINDANAO!$B:$C,2,0)</f>
        <v>NAVI</v>
      </c>
      <c r="H2517" s="67">
        <v>58990</v>
      </c>
      <c r="I2517" s="63" t="str">
        <f>VLOOKUP(L2517,'[3]NEW LEGEND 2026'!M:S,7,0)</f>
        <v>HONDA</v>
      </c>
      <c r="J2517" s="67" t="s">
        <v>5910</v>
      </c>
      <c r="K2517" s="67" t="s">
        <v>5911</v>
      </c>
      <c r="L2517" s="67" t="s">
        <v>1231</v>
      </c>
      <c r="M2517" s="63" t="str">
        <f>VLOOKUP(D2517,'[3]NEW LEGEND 2026'!G:I,3,0)</f>
        <v>HONDA</v>
      </c>
      <c r="N2517" s="63" t="str">
        <f>VLOOKUP(D2517,'[3]NEW LEGEND 2026'!G:J,4,0)</f>
        <v>BLACK</v>
      </c>
      <c r="O2517" s="68" t="str">
        <f t="shared" si="235"/>
        <v>AUG</v>
      </c>
      <c r="P2517" s="68">
        <f t="shared" si="236"/>
        <v>18</v>
      </c>
      <c r="Q2517" s="68">
        <f t="shared" si="237"/>
        <v>2026</v>
      </c>
      <c r="R2517" s="69">
        <f t="shared" si="238"/>
        <v>-199.48049768518831</v>
      </c>
      <c r="S2517" s="69">
        <f t="shared" si="239"/>
        <v>-199.48049768518831</v>
      </c>
      <c r="T2517" s="70" t="str">
        <f t="shared" si="240"/>
        <v>1-30 DAYS</v>
      </c>
      <c r="U2517" s="70" t="str">
        <f t="shared" si="240"/>
        <v>1-30 DAYS</v>
      </c>
    </row>
    <row r="2518" spans="1:21">
      <c r="A2518" s="63" t="str">
        <f>VLOOKUP(L2518,[1]Sheet1!$N:$P,3,0)</f>
        <v>GREATWALL</v>
      </c>
      <c r="B2518" s="66">
        <v>46252.480497685188</v>
      </c>
      <c r="C2518" s="66">
        <v>46252.480497685188</v>
      </c>
      <c r="D2518" s="67" t="s">
        <v>5908</v>
      </c>
      <c r="E2518" s="67" t="s">
        <v>5909</v>
      </c>
      <c r="F2518" s="1">
        <v>1</v>
      </c>
      <c r="G2518" s="63" t="str">
        <f>VLOOKUP(D2518,[2]MINDANAO!$B:$C,2,0)</f>
        <v>NAVI</v>
      </c>
      <c r="H2518" s="67">
        <v>58990</v>
      </c>
      <c r="I2518" s="63" t="str">
        <f>VLOOKUP(L2518,'[3]NEW LEGEND 2026'!M:S,7,0)</f>
        <v>HONDA</v>
      </c>
      <c r="J2518" s="67" t="s">
        <v>5912</v>
      </c>
      <c r="K2518" s="67" t="s">
        <v>5913</v>
      </c>
      <c r="L2518" s="67" t="s">
        <v>1231</v>
      </c>
      <c r="M2518" s="63" t="str">
        <f>VLOOKUP(D2518,'[3]NEW LEGEND 2026'!G:I,3,0)</f>
        <v>HONDA</v>
      </c>
      <c r="N2518" s="63" t="str">
        <f>VLOOKUP(D2518,'[3]NEW LEGEND 2026'!G:J,4,0)</f>
        <v>BLACK</v>
      </c>
      <c r="O2518" s="68" t="str">
        <f t="shared" si="235"/>
        <v>AUG</v>
      </c>
      <c r="P2518" s="68">
        <f t="shared" si="236"/>
        <v>18</v>
      </c>
      <c r="Q2518" s="68">
        <f t="shared" si="237"/>
        <v>2026</v>
      </c>
      <c r="R2518" s="69">
        <f t="shared" si="238"/>
        <v>-199.48049768518831</v>
      </c>
      <c r="S2518" s="69">
        <f t="shared" si="239"/>
        <v>-199.48049768518831</v>
      </c>
      <c r="T2518" s="70" t="str">
        <f t="shared" si="240"/>
        <v>1-30 DAYS</v>
      </c>
      <c r="U2518" s="70" t="str">
        <f t="shared" si="240"/>
        <v>1-30 DAYS</v>
      </c>
    </row>
    <row r="2519" spans="1:21">
      <c r="A2519" s="63" t="str">
        <f>VLOOKUP(L2519,[1]Sheet1!$N:$P,3,0)</f>
        <v>GREATWALL</v>
      </c>
      <c r="B2519" s="66">
        <v>46252.486620370371</v>
      </c>
      <c r="C2519" s="66">
        <v>46252.486608796287</v>
      </c>
      <c r="D2519" s="67" t="s">
        <v>3512</v>
      </c>
      <c r="E2519" s="67" t="s">
        <v>3513</v>
      </c>
      <c r="F2519" s="1">
        <v>1</v>
      </c>
      <c r="G2519" s="63" t="str">
        <f>VLOOKUP(D2519,[2]MINDANAO!$B:$C,2,0)</f>
        <v>CRF150</v>
      </c>
      <c r="H2519" s="67">
        <v>124883.93</v>
      </c>
      <c r="I2519" s="63" t="str">
        <f>VLOOKUP(L2519,'[3]NEW LEGEND 2026'!M:S,7,0)</f>
        <v>HONDA</v>
      </c>
      <c r="J2519" s="67" t="s">
        <v>5914</v>
      </c>
      <c r="K2519" s="67" t="s">
        <v>5915</v>
      </c>
      <c r="L2519" s="67" t="s">
        <v>1231</v>
      </c>
      <c r="M2519" s="63" t="str">
        <f>VLOOKUP(D2519,'[3]NEW LEGEND 2026'!G:I,3,0)</f>
        <v>HONDA</v>
      </c>
      <c r="N2519" s="63" t="str">
        <f>VLOOKUP(D2519,'[3]NEW LEGEND 2026'!G:J,4,0)</f>
        <v>RED</v>
      </c>
      <c r="O2519" s="68" t="str">
        <f t="shared" si="235"/>
        <v>AUG</v>
      </c>
      <c r="P2519" s="68">
        <f t="shared" si="236"/>
        <v>18</v>
      </c>
      <c r="Q2519" s="68">
        <f t="shared" si="237"/>
        <v>2026</v>
      </c>
      <c r="R2519" s="69">
        <f t="shared" si="238"/>
        <v>-199.48660879628733</v>
      </c>
      <c r="S2519" s="69">
        <f t="shared" si="239"/>
        <v>-199.48662037037138</v>
      </c>
      <c r="T2519" s="70" t="str">
        <f t="shared" si="240"/>
        <v>1-30 DAYS</v>
      </c>
      <c r="U2519" s="70" t="str">
        <f t="shared" si="240"/>
        <v>1-30 DAYS</v>
      </c>
    </row>
    <row r="2520" spans="1:21">
      <c r="A2520" s="63" t="str">
        <f>VLOOKUP(L2520,[1]Sheet1!$N:$P,3,0)</f>
        <v>GREATWALL</v>
      </c>
      <c r="B2520" s="66">
        <v>46252.491180555553</v>
      </c>
      <c r="C2520" s="66">
        <v>46252.491168981483</v>
      </c>
      <c r="D2520" s="67" t="s">
        <v>3030</v>
      </c>
      <c r="E2520" s="67" t="s">
        <v>3031</v>
      </c>
      <c r="F2520" s="1">
        <v>1</v>
      </c>
      <c r="G2520" s="63" t="str">
        <f>VLOOKUP(D2520,[2]MINDANAO!$B:$C,2,0)</f>
        <v>NAVI</v>
      </c>
      <c r="H2520" s="67">
        <v>58898</v>
      </c>
      <c r="I2520" s="63" t="str">
        <f>VLOOKUP(L2520,'[3]NEW LEGEND 2026'!M:S,7,0)</f>
        <v>HONDA</v>
      </c>
      <c r="J2520" s="67" t="s">
        <v>5916</v>
      </c>
      <c r="K2520" s="67" t="s">
        <v>5917</v>
      </c>
      <c r="L2520" s="67" t="s">
        <v>1231</v>
      </c>
      <c r="M2520" s="63" t="str">
        <f>VLOOKUP(D2520,'[3]NEW LEGEND 2026'!G:I,3,0)</f>
        <v>HONDA</v>
      </c>
      <c r="N2520" s="63" t="str">
        <f>VLOOKUP(D2520,'[3]NEW LEGEND 2026'!G:J,4,0)</f>
        <v>WHITE/BLACK</v>
      </c>
      <c r="O2520" s="68" t="str">
        <f t="shared" si="235"/>
        <v>AUG</v>
      </c>
      <c r="P2520" s="68">
        <f t="shared" si="236"/>
        <v>18</v>
      </c>
      <c r="Q2520" s="68">
        <f t="shared" si="237"/>
        <v>2026</v>
      </c>
      <c r="R2520" s="69">
        <f t="shared" si="238"/>
        <v>-199.4911689814835</v>
      </c>
      <c r="S2520" s="69">
        <f t="shared" si="239"/>
        <v>-199.491180555553</v>
      </c>
      <c r="T2520" s="70" t="str">
        <f t="shared" si="240"/>
        <v>1-30 DAYS</v>
      </c>
      <c r="U2520" s="70" t="str">
        <f t="shared" si="240"/>
        <v>1-30 DAYS</v>
      </c>
    </row>
    <row r="2521" spans="1:21">
      <c r="A2521" s="63" t="str">
        <f>VLOOKUP(L2521,[1]Sheet1!$N:$P,3,0)</f>
        <v>GREATWALL</v>
      </c>
      <c r="B2521" s="66">
        <v>46252.491180555553</v>
      </c>
      <c r="C2521" s="66">
        <v>46252.491168981483</v>
      </c>
      <c r="D2521" s="67" t="s">
        <v>3030</v>
      </c>
      <c r="E2521" s="67" t="s">
        <v>3031</v>
      </c>
      <c r="F2521" s="1">
        <v>1</v>
      </c>
      <c r="G2521" s="63" t="str">
        <f>VLOOKUP(D2521,[2]MINDANAO!$B:$C,2,0)</f>
        <v>NAVI</v>
      </c>
      <c r="H2521" s="67">
        <v>58898</v>
      </c>
      <c r="I2521" s="63" t="str">
        <f>VLOOKUP(L2521,'[3]NEW LEGEND 2026'!M:S,7,0)</f>
        <v>HONDA</v>
      </c>
      <c r="J2521" s="67" t="s">
        <v>5918</v>
      </c>
      <c r="K2521" s="67" t="s">
        <v>5919</v>
      </c>
      <c r="L2521" s="67" t="s">
        <v>1231</v>
      </c>
      <c r="M2521" s="63" t="str">
        <f>VLOOKUP(D2521,'[3]NEW LEGEND 2026'!G:I,3,0)</f>
        <v>HONDA</v>
      </c>
      <c r="N2521" s="63" t="str">
        <f>VLOOKUP(D2521,'[3]NEW LEGEND 2026'!G:J,4,0)</f>
        <v>WHITE/BLACK</v>
      </c>
      <c r="O2521" s="68" t="str">
        <f t="shared" si="235"/>
        <v>AUG</v>
      </c>
      <c r="P2521" s="68">
        <f t="shared" si="236"/>
        <v>18</v>
      </c>
      <c r="Q2521" s="68">
        <f t="shared" si="237"/>
        <v>2026</v>
      </c>
      <c r="R2521" s="69">
        <f t="shared" si="238"/>
        <v>-199.4911689814835</v>
      </c>
      <c r="S2521" s="69">
        <f t="shared" si="239"/>
        <v>-199.491180555553</v>
      </c>
      <c r="T2521" s="70" t="str">
        <f t="shared" si="240"/>
        <v>1-30 DAYS</v>
      </c>
      <c r="U2521" s="70" t="str">
        <f t="shared" si="240"/>
        <v>1-30 DAYS</v>
      </c>
    </row>
    <row r="2522" spans="1:21">
      <c r="A2522" s="63" t="str">
        <f>VLOOKUP(L2522,[1]Sheet1!$N:$P,3,0)</f>
        <v>GREATWALL</v>
      </c>
      <c r="B2522" s="66">
        <v>46252.492997685193</v>
      </c>
      <c r="C2522" s="66">
        <v>46252.492986111109</v>
      </c>
      <c r="D2522" s="67" t="s">
        <v>1464</v>
      </c>
      <c r="E2522" s="67" t="s">
        <v>1465</v>
      </c>
      <c r="F2522" s="1">
        <v>1</v>
      </c>
      <c r="G2522" s="63" t="str">
        <f>VLOOKUP(D2522,[2]MINDANAO!$B:$C,2,0)</f>
        <v>NAVI</v>
      </c>
      <c r="H2522" s="67">
        <v>58990</v>
      </c>
      <c r="I2522" s="63" t="str">
        <f>VLOOKUP(L2522,'[3]NEW LEGEND 2026'!M:S,7,0)</f>
        <v>HONDA</v>
      </c>
      <c r="J2522" s="67" t="s">
        <v>5920</v>
      </c>
      <c r="K2522" s="67" t="s">
        <v>5921</v>
      </c>
      <c r="L2522" s="67" t="s">
        <v>1231</v>
      </c>
      <c r="M2522" s="63" t="str">
        <f>VLOOKUP(D2522,'[3]NEW LEGEND 2026'!G:I,3,0)</f>
        <v>HONDA</v>
      </c>
      <c r="N2522" s="63" t="str">
        <f>VLOOKUP(D2522,'[3]NEW LEGEND 2026'!G:J,4,0)</f>
        <v>GREEN/BLACK</v>
      </c>
      <c r="O2522" s="68" t="str">
        <f t="shared" si="235"/>
        <v>AUG</v>
      </c>
      <c r="P2522" s="68">
        <f t="shared" si="236"/>
        <v>18</v>
      </c>
      <c r="Q2522" s="68">
        <f t="shared" si="237"/>
        <v>2026</v>
      </c>
      <c r="R2522" s="69">
        <f t="shared" si="238"/>
        <v>-199.49298611110862</v>
      </c>
      <c r="S2522" s="69">
        <f t="shared" si="239"/>
        <v>-199.49299768519268</v>
      </c>
      <c r="T2522" s="70" t="str">
        <f t="shared" si="240"/>
        <v>1-30 DAYS</v>
      </c>
      <c r="U2522" s="70" t="str">
        <f t="shared" si="240"/>
        <v>1-30 DAYS</v>
      </c>
    </row>
    <row r="2523" spans="1:21">
      <c r="A2523" s="63" t="str">
        <f>VLOOKUP(L2523,[1]Sheet1!$N:$P,3,0)</f>
        <v>GREATWALL</v>
      </c>
      <c r="B2523" s="66">
        <v>46252.499444444453</v>
      </c>
      <c r="C2523" s="66">
        <v>46252.499432870369</v>
      </c>
      <c r="D2523" s="67" t="s">
        <v>1894</v>
      </c>
      <c r="E2523" s="67" t="s">
        <v>1895</v>
      </c>
      <c r="F2523" s="1">
        <v>1</v>
      </c>
      <c r="G2523" s="63" t="str">
        <f>VLOOKUP(D2523,[2]MINDANAO!$B:$C,2,0)</f>
        <v>RAIDER150 FI BLADE</v>
      </c>
      <c r="H2523" s="67">
        <v>110446.43</v>
      </c>
      <c r="I2523" s="63" t="str">
        <f>VLOOKUP(L2523,'[3]NEW LEGEND 2026'!M:S,7,0)</f>
        <v>MUTI</v>
      </c>
      <c r="J2523" s="67" t="s">
        <v>5922</v>
      </c>
      <c r="K2523" s="67" t="s">
        <v>5923</v>
      </c>
      <c r="L2523" s="67" t="s">
        <v>583</v>
      </c>
      <c r="M2523" s="63" t="str">
        <f>VLOOKUP(D2523,'[3]NEW LEGEND 2026'!G:I,3,0)</f>
        <v>SUZUKI</v>
      </c>
      <c r="N2523" s="63" t="str">
        <f>VLOOKUP(D2523,'[3]NEW LEGEND 2026'!G:J,4,0)</f>
        <v>RED/BLACK</v>
      </c>
      <c r="O2523" s="68" t="str">
        <f t="shared" si="235"/>
        <v>AUG</v>
      </c>
      <c r="P2523" s="68">
        <f t="shared" si="236"/>
        <v>18</v>
      </c>
      <c r="Q2523" s="68">
        <f t="shared" si="237"/>
        <v>2026</v>
      </c>
      <c r="R2523" s="69">
        <f t="shared" si="238"/>
        <v>-199.49943287036876</v>
      </c>
      <c r="S2523" s="69">
        <f t="shared" si="239"/>
        <v>-199.49944444445282</v>
      </c>
      <c r="T2523" s="70" t="str">
        <f t="shared" si="240"/>
        <v>1-30 DAYS</v>
      </c>
      <c r="U2523" s="70" t="str">
        <f t="shared" si="240"/>
        <v>1-30 DAYS</v>
      </c>
    </row>
    <row r="2524" spans="1:21">
      <c r="A2524" s="63" t="str">
        <f>VLOOKUP(L2524,[1]Sheet1!$N:$P,3,0)</f>
        <v>M2 BATANGAS</v>
      </c>
      <c r="B2524" s="66">
        <v>46252.580358796287</v>
      </c>
      <c r="C2524" s="66">
        <v>46252.580358796287</v>
      </c>
      <c r="D2524" s="67" t="s">
        <v>3398</v>
      </c>
      <c r="E2524" s="67" t="s">
        <v>3399</v>
      </c>
      <c r="F2524" s="1">
        <v>1</v>
      </c>
      <c r="G2524" s="63" t="str">
        <f>VLOOKUP(D2524,[2]MINDANAO!$B:$C,2,0)</f>
        <v>BURGMAN 15</v>
      </c>
      <c r="H2524" s="67">
        <v>139508.93</v>
      </c>
      <c r="I2524" s="63" t="str">
        <f>VLOOKUP(L2524,'[3]NEW LEGEND 2026'!M:S,7,0)</f>
        <v>ULTIMATE</v>
      </c>
      <c r="J2524" s="67" t="s">
        <v>5924</v>
      </c>
      <c r="K2524" s="67" t="s">
        <v>5925</v>
      </c>
      <c r="L2524" s="67" t="s">
        <v>1094</v>
      </c>
      <c r="M2524" s="63" t="str">
        <f>VLOOKUP(D2524,'[3]NEW LEGEND 2026'!G:I,3,0)</f>
        <v>SUZUKI</v>
      </c>
      <c r="N2524" s="63" t="str">
        <f>VLOOKUP(D2524,'[3]NEW LEGEND 2026'!G:J,4,0)</f>
        <v>WHITE/GOLD</v>
      </c>
      <c r="O2524" s="68" t="str">
        <f t="shared" si="235"/>
        <v>AUG</v>
      </c>
      <c r="P2524" s="68">
        <f t="shared" si="236"/>
        <v>18</v>
      </c>
      <c r="Q2524" s="68">
        <f t="shared" si="237"/>
        <v>2026</v>
      </c>
      <c r="R2524" s="69">
        <f t="shared" si="238"/>
        <v>-199.58035879628733</v>
      </c>
      <c r="S2524" s="69">
        <f t="shared" si="239"/>
        <v>-199.58035879628733</v>
      </c>
      <c r="T2524" s="70" t="str">
        <f t="shared" si="240"/>
        <v>1-30 DAYS</v>
      </c>
      <c r="U2524" s="70" t="str">
        <f t="shared" si="240"/>
        <v>1-30 DAYS</v>
      </c>
    </row>
    <row r="2525" spans="1:21">
      <c r="A2525" s="63" t="str">
        <f>VLOOKUP(L2525,[1]Sheet1!$N:$P,3,0)</f>
        <v>M2 BATANGAS</v>
      </c>
      <c r="B2525" s="66">
        <v>46252.580358796287</v>
      </c>
      <c r="C2525" s="66">
        <v>46252.580358796287</v>
      </c>
      <c r="D2525" s="67" t="s">
        <v>3398</v>
      </c>
      <c r="E2525" s="67" t="s">
        <v>3399</v>
      </c>
      <c r="F2525" s="1">
        <v>1</v>
      </c>
      <c r="G2525" s="63" t="str">
        <f>VLOOKUP(D2525,[2]MINDANAO!$B:$C,2,0)</f>
        <v>BURGMAN 15</v>
      </c>
      <c r="H2525" s="67">
        <v>139508.93</v>
      </c>
      <c r="I2525" s="63" t="str">
        <f>VLOOKUP(L2525,'[3]NEW LEGEND 2026'!M:S,7,0)</f>
        <v>ULTIMATE</v>
      </c>
      <c r="J2525" s="67" t="s">
        <v>5926</v>
      </c>
      <c r="K2525" s="67" t="s">
        <v>5927</v>
      </c>
      <c r="L2525" s="67" t="s">
        <v>1094</v>
      </c>
      <c r="M2525" s="63" t="str">
        <f>VLOOKUP(D2525,'[3]NEW LEGEND 2026'!G:I,3,0)</f>
        <v>SUZUKI</v>
      </c>
      <c r="N2525" s="63" t="str">
        <f>VLOOKUP(D2525,'[3]NEW LEGEND 2026'!G:J,4,0)</f>
        <v>WHITE/GOLD</v>
      </c>
      <c r="O2525" s="68" t="str">
        <f t="shared" si="235"/>
        <v>AUG</v>
      </c>
      <c r="P2525" s="68">
        <f t="shared" si="236"/>
        <v>18</v>
      </c>
      <c r="Q2525" s="68">
        <f t="shared" si="237"/>
        <v>2026</v>
      </c>
      <c r="R2525" s="69">
        <f t="shared" si="238"/>
        <v>-199.58035879628733</v>
      </c>
      <c r="S2525" s="69">
        <f t="shared" si="239"/>
        <v>-199.58035879628733</v>
      </c>
      <c r="T2525" s="70" t="str">
        <f t="shared" si="240"/>
        <v>1-30 DAYS</v>
      </c>
      <c r="U2525" s="70" t="str">
        <f t="shared" si="240"/>
        <v>1-30 DAYS</v>
      </c>
    </row>
    <row r="2526" spans="1:21">
      <c r="A2526" s="63" t="str">
        <f>VLOOKUP(L2526,[1]Sheet1!$N:$P,3,0)</f>
        <v>M2 BATANGAS</v>
      </c>
      <c r="B2526" s="66">
        <v>46252.580358796287</v>
      </c>
      <c r="C2526" s="66">
        <v>46252.580358796287</v>
      </c>
      <c r="D2526" s="67" t="s">
        <v>3398</v>
      </c>
      <c r="E2526" s="67" t="s">
        <v>3399</v>
      </c>
      <c r="F2526" s="1">
        <v>1</v>
      </c>
      <c r="G2526" s="63" t="str">
        <f>VLOOKUP(D2526,[2]MINDANAO!$B:$C,2,0)</f>
        <v>BURGMAN 15</v>
      </c>
      <c r="H2526" s="67">
        <v>139508.93</v>
      </c>
      <c r="I2526" s="63" t="str">
        <f>VLOOKUP(L2526,'[3]NEW LEGEND 2026'!M:S,7,0)</f>
        <v>ULTIMATE</v>
      </c>
      <c r="J2526" s="67" t="s">
        <v>5928</v>
      </c>
      <c r="K2526" s="67" t="s">
        <v>5929</v>
      </c>
      <c r="L2526" s="67" t="s">
        <v>1094</v>
      </c>
      <c r="M2526" s="63" t="str">
        <f>VLOOKUP(D2526,'[3]NEW LEGEND 2026'!G:I,3,0)</f>
        <v>SUZUKI</v>
      </c>
      <c r="N2526" s="63" t="str">
        <f>VLOOKUP(D2526,'[3]NEW LEGEND 2026'!G:J,4,0)</f>
        <v>WHITE/GOLD</v>
      </c>
      <c r="O2526" s="68" t="str">
        <f t="shared" si="235"/>
        <v>AUG</v>
      </c>
      <c r="P2526" s="68">
        <f t="shared" si="236"/>
        <v>18</v>
      </c>
      <c r="Q2526" s="68">
        <f t="shared" si="237"/>
        <v>2026</v>
      </c>
      <c r="R2526" s="69">
        <f t="shared" si="238"/>
        <v>-199.58035879628733</v>
      </c>
      <c r="S2526" s="69">
        <f t="shared" si="239"/>
        <v>-199.58035879628733</v>
      </c>
      <c r="T2526" s="70" t="str">
        <f t="shared" si="240"/>
        <v>1-30 DAYS</v>
      </c>
      <c r="U2526" s="70" t="str">
        <f t="shared" si="240"/>
        <v>1-30 DAYS</v>
      </c>
    </row>
    <row r="2527" spans="1:21">
      <c r="A2527" s="63" t="str">
        <f>VLOOKUP(L2527,[1]Sheet1!$N:$P,3,0)</f>
        <v>M2 BATANGAS</v>
      </c>
      <c r="B2527" s="66">
        <v>46252.580358796287</v>
      </c>
      <c r="C2527" s="66">
        <v>46252.580358796287</v>
      </c>
      <c r="D2527" s="67" t="s">
        <v>3394</v>
      </c>
      <c r="E2527" s="67" t="s">
        <v>3395</v>
      </c>
      <c r="F2527" s="1">
        <v>1</v>
      </c>
      <c r="G2527" s="63" t="str">
        <f>VLOOKUP(D2527,[2]MINDANAO!$B:$C,2,0)</f>
        <v>BURGMAN 15</v>
      </c>
      <c r="H2527" s="67">
        <v>139508.93</v>
      </c>
      <c r="I2527" s="63" t="str">
        <f>VLOOKUP(L2527,'[3]NEW LEGEND 2026'!M:S,7,0)</f>
        <v>ULTIMATE</v>
      </c>
      <c r="J2527" s="67" t="s">
        <v>5930</v>
      </c>
      <c r="K2527" s="67" t="s">
        <v>5931</v>
      </c>
      <c r="L2527" s="67" t="s">
        <v>1094</v>
      </c>
      <c r="M2527" s="63" t="str">
        <f>VLOOKUP(D2527,'[3]NEW LEGEND 2026'!G:I,3,0)</f>
        <v>SUZUKI</v>
      </c>
      <c r="N2527" s="63" t="str">
        <f>VLOOKUP(D2527,'[3]NEW LEGEND 2026'!G:J,4,0)</f>
        <v>BLACK/GRAY</v>
      </c>
      <c r="O2527" s="68" t="str">
        <f t="shared" si="235"/>
        <v>AUG</v>
      </c>
      <c r="P2527" s="68">
        <f t="shared" si="236"/>
        <v>18</v>
      </c>
      <c r="Q2527" s="68">
        <f t="shared" si="237"/>
        <v>2026</v>
      </c>
      <c r="R2527" s="69">
        <f t="shared" si="238"/>
        <v>-199.58035879628733</v>
      </c>
      <c r="S2527" s="69">
        <f t="shared" si="239"/>
        <v>-199.58035879628733</v>
      </c>
      <c r="T2527" s="70" t="str">
        <f t="shared" si="240"/>
        <v>1-30 DAYS</v>
      </c>
      <c r="U2527" s="70" t="str">
        <f t="shared" si="240"/>
        <v>1-30 DAYS</v>
      </c>
    </row>
    <row r="2528" spans="1:21">
      <c r="A2528" s="63" t="str">
        <f>VLOOKUP(L2528,[1]Sheet1!$N:$P,3,0)</f>
        <v>M2 BATANGAS</v>
      </c>
      <c r="B2528" s="66">
        <v>46252.580358796287</v>
      </c>
      <c r="C2528" s="66">
        <v>46252.580358796287</v>
      </c>
      <c r="D2528" s="67" t="s">
        <v>3394</v>
      </c>
      <c r="E2528" s="67" t="s">
        <v>3395</v>
      </c>
      <c r="F2528" s="1">
        <v>1</v>
      </c>
      <c r="G2528" s="63" t="str">
        <f>VLOOKUP(D2528,[2]MINDANAO!$B:$C,2,0)</f>
        <v>BURGMAN 15</v>
      </c>
      <c r="H2528" s="67">
        <v>139508.93</v>
      </c>
      <c r="I2528" s="63" t="str">
        <f>VLOOKUP(L2528,'[3]NEW LEGEND 2026'!M:S,7,0)</f>
        <v>ULTIMATE</v>
      </c>
      <c r="J2528" s="67" t="s">
        <v>5932</v>
      </c>
      <c r="K2528" s="67" t="s">
        <v>5933</v>
      </c>
      <c r="L2528" s="67" t="s">
        <v>1094</v>
      </c>
      <c r="M2528" s="63" t="str">
        <f>VLOOKUP(D2528,'[3]NEW LEGEND 2026'!G:I,3,0)</f>
        <v>SUZUKI</v>
      </c>
      <c r="N2528" s="63" t="str">
        <f>VLOOKUP(D2528,'[3]NEW LEGEND 2026'!G:J,4,0)</f>
        <v>BLACK/GRAY</v>
      </c>
      <c r="O2528" s="68" t="str">
        <f t="shared" si="235"/>
        <v>AUG</v>
      </c>
      <c r="P2528" s="68">
        <f t="shared" si="236"/>
        <v>18</v>
      </c>
      <c r="Q2528" s="68">
        <f t="shared" si="237"/>
        <v>2026</v>
      </c>
      <c r="R2528" s="69">
        <f t="shared" si="238"/>
        <v>-199.58035879628733</v>
      </c>
      <c r="S2528" s="69">
        <f t="shared" si="239"/>
        <v>-199.58035879628733</v>
      </c>
      <c r="T2528" s="70" t="str">
        <f t="shared" si="240"/>
        <v>1-30 DAYS</v>
      </c>
      <c r="U2528" s="70" t="str">
        <f t="shared" si="240"/>
        <v>1-30 DAYS</v>
      </c>
    </row>
    <row r="2529" spans="1:21">
      <c r="A2529" s="63" t="str">
        <f>VLOOKUP(L2529,[1]Sheet1!$N:$P,3,0)</f>
        <v>M1 MLANG</v>
      </c>
      <c r="B2529" s="66">
        <v>46251.625578703701</v>
      </c>
      <c r="C2529" s="66">
        <v>46252.600092592591</v>
      </c>
      <c r="D2529" s="67" t="s">
        <v>2456</v>
      </c>
      <c r="E2529" s="67" t="s">
        <v>2457</v>
      </c>
      <c r="F2529" s="1">
        <v>1</v>
      </c>
      <c r="G2529" s="63" t="str">
        <f>VLOOKUP(D2529,[2]MINDANAO!$B:$C,2,0)</f>
        <v>CLICK125 FI</v>
      </c>
      <c r="H2529" s="67">
        <v>81070</v>
      </c>
      <c r="I2529" s="63" t="str">
        <f>VLOOKUP(L2529,'[3]NEW LEGEND 2026'!M:S,7,0)</f>
        <v>MUTI</v>
      </c>
      <c r="J2529" s="67" t="s">
        <v>5934</v>
      </c>
      <c r="K2529" s="67" t="s">
        <v>5935</v>
      </c>
      <c r="L2529" s="67" t="s">
        <v>537</v>
      </c>
      <c r="M2529" s="63" t="str">
        <f>VLOOKUP(D2529,'[3]NEW LEGEND 2026'!G:I,3,0)</f>
        <v>HONDA</v>
      </c>
      <c r="N2529" s="63" t="str">
        <f>VLOOKUP(D2529,'[3]NEW LEGEND 2026'!G:J,4,0)</f>
        <v>BLACK</v>
      </c>
      <c r="O2529" s="68" t="str">
        <f t="shared" si="235"/>
        <v>AUG</v>
      </c>
      <c r="P2529" s="68">
        <f t="shared" si="236"/>
        <v>18</v>
      </c>
      <c r="Q2529" s="68">
        <f t="shared" si="237"/>
        <v>2026</v>
      </c>
      <c r="R2529" s="69">
        <f t="shared" si="238"/>
        <v>-199.60009259259095</v>
      </c>
      <c r="S2529" s="69">
        <f t="shared" si="239"/>
        <v>-198.62557870370074</v>
      </c>
      <c r="T2529" s="70" t="str">
        <f t="shared" si="240"/>
        <v>1-30 DAYS</v>
      </c>
      <c r="U2529" s="70" t="str">
        <f t="shared" si="240"/>
        <v>1-30 DAYS</v>
      </c>
    </row>
    <row r="2530" spans="1:21">
      <c r="A2530" s="63" t="str">
        <f>VLOOKUP(L2530,[1]Sheet1!$N:$P,3,0)</f>
        <v>M1 MLANG</v>
      </c>
      <c r="B2530" s="66">
        <v>46251.625590277778</v>
      </c>
      <c r="C2530" s="66">
        <v>46252.600092592591</v>
      </c>
      <c r="D2530" s="67" t="s">
        <v>2456</v>
      </c>
      <c r="E2530" s="67" t="s">
        <v>2457</v>
      </c>
      <c r="F2530" s="1">
        <v>1</v>
      </c>
      <c r="G2530" s="63" t="str">
        <f>VLOOKUP(D2530,[2]MINDANAO!$B:$C,2,0)</f>
        <v>CLICK125 FI</v>
      </c>
      <c r="H2530" s="67">
        <v>81070</v>
      </c>
      <c r="I2530" s="63" t="str">
        <f>VLOOKUP(L2530,'[3]NEW LEGEND 2026'!M:S,7,0)</f>
        <v>MUTI</v>
      </c>
      <c r="J2530" s="67" t="s">
        <v>5936</v>
      </c>
      <c r="K2530" s="67" t="s">
        <v>5937</v>
      </c>
      <c r="L2530" s="67" t="s">
        <v>537</v>
      </c>
      <c r="M2530" s="63" t="str">
        <f>VLOOKUP(D2530,'[3]NEW LEGEND 2026'!G:I,3,0)</f>
        <v>HONDA</v>
      </c>
      <c r="N2530" s="63" t="str">
        <f>VLOOKUP(D2530,'[3]NEW LEGEND 2026'!G:J,4,0)</f>
        <v>BLACK</v>
      </c>
      <c r="O2530" s="68" t="str">
        <f t="shared" si="235"/>
        <v>AUG</v>
      </c>
      <c r="P2530" s="68">
        <f t="shared" si="236"/>
        <v>18</v>
      </c>
      <c r="Q2530" s="68">
        <f t="shared" si="237"/>
        <v>2026</v>
      </c>
      <c r="R2530" s="69">
        <f t="shared" si="238"/>
        <v>-199.60009259259095</v>
      </c>
      <c r="S2530" s="69">
        <f t="shared" si="239"/>
        <v>-198.62559027777752</v>
      </c>
      <c r="T2530" s="70" t="str">
        <f t="shared" si="240"/>
        <v>1-30 DAYS</v>
      </c>
      <c r="U2530" s="70" t="str">
        <f t="shared" si="240"/>
        <v>1-30 DAYS</v>
      </c>
    </row>
    <row r="2531" spans="1:21">
      <c r="A2531" s="63" t="str">
        <f>VLOOKUP(L2531,[1]Sheet1!$N:$P,3,0)</f>
        <v>M1 MLANG</v>
      </c>
      <c r="B2531" s="66">
        <v>46251.625590277778</v>
      </c>
      <c r="C2531" s="66">
        <v>46252.600092592591</v>
      </c>
      <c r="D2531" s="67" t="s">
        <v>2456</v>
      </c>
      <c r="E2531" s="67" t="s">
        <v>2457</v>
      </c>
      <c r="F2531" s="1">
        <v>1</v>
      </c>
      <c r="G2531" s="63" t="str">
        <f>VLOOKUP(D2531,[2]MINDANAO!$B:$C,2,0)</f>
        <v>CLICK125 FI</v>
      </c>
      <c r="H2531" s="67">
        <v>81070</v>
      </c>
      <c r="I2531" s="63" t="str">
        <f>VLOOKUP(L2531,'[3]NEW LEGEND 2026'!M:S,7,0)</f>
        <v>MUTI</v>
      </c>
      <c r="J2531" s="67" t="s">
        <v>5938</v>
      </c>
      <c r="K2531" s="67" t="s">
        <v>5939</v>
      </c>
      <c r="L2531" s="67" t="s">
        <v>537</v>
      </c>
      <c r="M2531" s="63" t="str">
        <f>VLOOKUP(D2531,'[3]NEW LEGEND 2026'!G:I,3,0)</f>
        <v>HONDA</v>
      </c>
      <c r="N2531" s="63" t="str">
        <f>VLOOKUP(D2531,'[3]NEW LEGEND 2026'!G:J,4,0)</f>
        <v>BLACK</v>
      </c>
      <c r="O2531" s="68" t="str">
        <f t="shared" si="235"/>
        <v>AUG</v>
      </c>
      <c r="P2531" s="68">
        <f t="shared" si="236"/>
        <v>18</v>
      </c>
      <c r="Q2531" s="68">
        <f t="shared" si="237"/>
        <v>2026</v>
      </c>
      <c r="R2531" s="69">
        <f t="shared" si="238"/>
        <v>-199.60009259259095</v>
      </c>
      <c r="S2531" s="69">
        <f t="shared" si="239"/>
        <v>-198.62559027777752</v>
      </c>
      <c r="T2531" s="70" t="str">
        <f t="shared" si="240"/>
        <v>1-30 DAYS</v>
      </c>
      <c r="U2531" s="70" t="str">
        <f t="shared" si="240"/>
        <v>1-30 DAYS</v>
      </c>
    </row>
    <row r="2532" spans="1:21">
      <c r="A2532" s="63" t="str">
        <f>VLOOKUP(L2532,[1]Sheet1!$N:$P,3,0)</f>
        <v>M1 MLANG</v>
      </c>
      <c r="B2532" s="66">
        <v>46217.597060185188</v>
      </c>
      <c r="C2532" s="66">
        <v>46252.600092592591</v>
      </c>
      <c r="D2532" s="67" t="s">
        <v>907</v>
      </c>
      <c r="E2532" s="67" t="s">
        <v>908</v>
      </c>
      <c r="F2532" s="1">
        <v>1</v>
      </c>
      <c r="G2532" s="63" t="str">
        <f>VLOOKUP(D2532,[2]MINDANAO!$B:$C,2,0)</f>
        <v>CT125</v>
      </c>
      <c r="H2532" s="67">
        <v>59246</v>
      </c>
      <c r="I2532" s="63" t="str">
        <f>VLOOKUP(L2532,'[3]NEW LEGEND 2026'!M:S,7,0)</f>
        <v>MUTI</v>
      </c>
      <c r="J2532" s="67" t="s">
        <v>5940</v>
      </c>
      <c r="K2532" s="67" t="s">
        <v>5941</v>
      </c>
      <c r="L2532" s="67" t="s">
        <v>537</v>
      </c>
      <c r="M2532" s="63" t="str">
        <f>VLOOKUP(D2532,'[3]NEW LEGEND 2026'!G:I,3,0)</f>
        <v>KAWASAKI</v>
      </c>
      <c r="N2532" s="63" t="str">
        <f>VLOOKUP(D2532,'[3]NEW LEGEND 2026'!G:J,4,0)</f>
        <v>BLACK/GRAY</v>
      </c>
      <c r="O2532" s="68" t="str">
        <f t="shared" si="235"/>
        <v>AUG</v>
      </c>
      <c r="P2532" s="68">
        <f t="shared" si="236"/>
        <v>18</v>
      </c>
      <c r="Q2532" s="68">
        <f t="shared" si="237"/>
        <v>2026</v>
      </c>
      <c r="R2532" s="69">
        <f t="shared" si="238"/>
        <v>-199.60009259259095</v>
      </c>
      <c r="S2532" s="69">
        <f t="shared" si="239"/>
        <v>-164.59706018518773</v>
      </c>
      <c r="T2532" s="70" t="str">
        <f t="shared" si="240"/>
        <v>1-30 DAYS</v>
      </c>
      <c r="U2532" s="70" t="str">
        <f t="shared" si="240"/>
        <v>1-30 DAYS</v>
      </c>
    </row>
    <row r="2533" spans="1:21">
      <c r="A2533" s="63" t="str">
        <f>VLOOKUP(L2533,[1]Sheet1!$N:$P,3,0)</f>
        <v>M1 MLANG</v>
      </c>
      <c r="B2533" s="66">
        <v>46217.597071759257</v>
      </c>
      <c r="C2533" s="66">
        <v>46252.600092592591</v>
      </c>
      <c r="D2533" s="67" t="s">
        <v>907</v>
      </c>
      <c r="E2533" s="67" t="s">
        <v>908</v>
      </c>
      <c r="F2533" s="1">
        <v>1</v>
      </c>
      <c r="G2533" s="63" t="str">
        <f>VLOOKUP(D2533,[2]MINDANAO!$B:$C,2,0)</f>
        <v>CT125</v>
      </c>
      <c r="H2533" s="67">
        <v>59246</v>
      </c>
      <c r="I2533" s="63" t="str">
        <f>VLOOKUP(L2533,'[3]NEW LEGEND 2026'!M:S,7,0)</f>
        <v>MUTI</v>
      </c>
      <c r="J2533" s="67" t="s">
        <v>5942</v>
      </c>
      <c r="K2533" s="67" t="s">
        <v>5943</v>
      </c>
      <c r="L2533" s="67" t="s">
        <v>537</v>
      </c>
      <c r="M2533" s="63" t="str">
        <f>VLOOKUP(D2533,'[3]NEW LEGEND 2026'!G:I,3,0)</f>
        <v>KAWASAKI</v>
      </c>
      <c r="N2533" s="63" t="str">
        <f>VLOOKUP(D2533,'[3]NEW LEGEND 2026'!G:J,4,0)</f>
        <v>BLACK/GRAY</v>
      </c>
      <c r="O2533" s="68" t="str">
        <f t="shared" si="235"/>
        <v>AUG</v>
      </c>
      <c r="P2533" s="68">
        <f t="shared" si="236"/>
        <v>18</v>
      </c>
      <c r="Q2533" s="68">
        <f t="shared" si="237"/>
        <v>2026</v>
      </c>
      <c r="R2533" s="69">
        <f t="shared" si="238"/>
        <v>-199.60009259259095</v>
      </c>
      <c r="S2533" s="69">
        <f t="shared" si="239"/>
        <v>-164.59707175925723</v>
      </c>
      <c r="T2533" s="70" t="str">
        <f t="shared" si="240"/>
        <v>1-30 DAYS</v>
      </c>
      <c r="U2533" s="70" t="str">
        <f t="shared" si="240"/>
        <v>1-30 DAYS</v>
      </c>
    </row>
    <row r="2534" spans="1:21">
      <c r="A2534" s="63" t="str">
        <f>VLOOKUP(L2534,[1]Sheet1!$N:$P,3,0)</f>
        <v>M1 MLANG</v>
      </c>
      <c r="B2534" s="66">
        <v>46217.56040509259</v>
      </c>
      <c r="C2534" s="66">
        <v>46252.600092592591</v>
      </c>
      <c r="D2534" s="67" t="s">
        <v>663</v>
      </c>
      <c r="E2534" s="67" t="s">
        <v>664</v>
      </c>
      <c r="F2534" s="1">
        <v>1</v>
      </c>
      <c r="G2534" s="63" t="str">
        <f>VLOOKUP(D2534,[2]MINDANAO!$B:$C,2,0)</f>
        <v>CT125</v>
      </c>
      <c r="H2534" s="67">
        <v>58118</v>
      </c>
      <c r="I2534" s="63" t="str">
        <f>VLOOKUP(L2534,'[3]NEW LEGEND 2026'!M:S,7,0)</f>
        <v>MUTI</v>
      </c>
      <c r="J2534" s="67" t="s">
        <v>5944</v>
      </c>
      <c r="K2534" s="67" t="s">
        <v>5945</v>
      </c>
      <c r="L2534" s="67" t="s">
        <v>537</v>
      </c>
      <c r="M2534" s="63" t="str">
        <f>VLOOKUP(D2534,'[3]NEW LEGEND 2026'!G:I,3,0)</f>
        <v>KAWASAKI</v>
      </c>
      <c r="N2534" s="63" t="str">
        <f>VLOOKUP(D2534,'[3]NEW LEGEND 2026'!G:J,4,0)</f>
        <v>BLACK/RED</v>
      </c>
      <c r="O2534" s="68" t="str">
        <f t="shared" si="235"/>
        <v>AUG</v>
      </c>
      <c r="P2534" s="68">
        <f t="shared" si="236"/>
        <v>18</v>
      </c>
      <c r="Q2534" s="68">
        <f t="shared" si="237"/>
        <v>2026</v>
      </c>
      <c r="R2534" s="69">
        <f t="shared" si="238"/>
        <v>-199.60009259259095</v>
      </c>
      <c r="S2534" s="69">
        <f t="shared" si="239"/>
        <v>-164.56040509259037</v>
      </c>
      <c r="T2534" s="70" t="str">
        <f t="shared" si="240"/>
        <v>1-30 DAYS</v>
      </c>
      <c r="U2534" s="70" t="str">
        <f t="shared" si="240"/>
        <v>1-30 DAYS</v>
      </c>
    </row>
    <row r="2535" spans="1:21">
      <c r="A2535" s="63" t="str">
        <f>VLOOKUP(L2535,[1]Sheet1!$N:$P,3,0)</f>
        <v>M1 MLANG</v>
      </c>
      <c r="B2535" s="66">
        <v>46217.597071759257</v>
      </c>
      <c r="C2535" s="66">
        <v>46252.600092592591</v>
      </c>
      <c r="D2535" s="67" t="s">
        <v>907</v>
      </c>
      <c r="E2535" s="67" t="s">
        <v>908</v>
      </c>
      <c r="F2535" s="1">
        <v>1</v>
      </c>
      <c r="G2535" s="63" t="str">
        <f>VLOOKUP(D2535,[2]MINDANAO!$B:$C,2,0)</f>
        <v>CT125</v>
      </c>
      <c r="H2535" s="67">
        <v>59246</v>
      </c>
      <c r="I2535" s="63" t="str">
        <f>VLOOKUP(L2535,'[3]NEW LEGEND 2026'!M:S,7,0)</f>
        <v>MUTI</v>
      </c>
      <c r="J2535" s="67" t="s">
        <v>5946</v>
      </c>
      <c r="K2535" s="67" t="s">
        <v>5947</v>
      </c>
      <c r="L2535" s="67" t="s">
        <v>537</v>
      </c>
      <c r="M2535" s="63" t="str">
        <f>VLOOKUP(D2535,'[3]NEW LEGEND 2026'!G:I,3,0)</f>
        <v>KAWASAKI</v>
      </c>
      <c r="N2535" s="63" t="str">
        <f>VLOOKUP(D2535,'[3]NEW LEGEND 2026'!G:J,4,0)</f>
        <v>BLACK/GRAY</v>
      </c>
      <c r="O2535" s="68" t="str">
        <f t="shared" si="235"/>
        <v>AUG</v>
      </c>
      <c r="P2535" s="68">
        <f t="shared" si="236"/>
        <v>18</v>
      </c>
      <c r="Q2535" s="68">
        <f t="shared" si="237"/>
        <v>2026</v>
      </c>
      <c r="R2535" s="69">
        <f t="shared" si="238"/>
        <v>-199.60009259259095</v>
      </c>
      <c r="S2535" s="69">
        <f t="shared" si="239"/>
        <v>-164.59707175925723</v>
      </c>
      <c r="T2535" s="70" t="str">
        <f t="shared" si="240"/>
        <v>1-30 DAYS</v>
      </c>
      <c r="U2535" s="70" t="str">
        <f t="shared" si="240"/>
        <v>1-30 DAYS</v>
      </c>
    </row>
    <row r="2536" spans="1:21">
      <c r="A2536" s="63" t="str">
        <f>VLOOKUP(L2536,[1]Sheet1!$N:$P,3,0)</f>
        <v>M1 MLANG</v>
      </c>
      <c r="B2536" s="66">
        <v>46042.381689814807</v>
      </c>
      <c r="C2536" s="66">
        <v>46252.600092592591</v>
      </c>
      <c r="D2536" s="67" t="s">
        <v>1060</v>
      </c>
      <c r="E2536" s="67" t="s">
        <v>1061</v>
      </c>
      <c r="F2536" s="1">
        <v>1</v>
      </c>
      <c r="G2536" s="63" t="str">
        <f>VLOOKUP(D2536,[2]MINDANAO!$B:$C,2,0)</f>
        <v>MIO AEROX S 155</v>
      </c>
      <c r="H2536" s="67">
        <v>152427</v>
      </c>
      <c r="I2536" s="63" t="str">
        <f>VLOOKUP(L2536,'[3]NEW LEGEND 2026'!M:S,7,0)</f>
        <v>MUTI</v>
      </c>
      <c r="J2536" s="67" t="s">
        <v>5948</v>
      </c>
      <c r="K2536" s="67" t="s">
        <v>5949</v>
      </c>
      <c r="L2536" s="67" t="s">
        <v>537</v>
      </c>
      <c r="M2536" s="63" t="str">
        <f>VLOOKUP(D2536,'[3]NEW LEGEND 2026'!G:I,3,0)</f>
        <v>YAMAHA</v>
      </c>
      <c r="N2536" s="63" t="str">
        <f>VLOOKUP(D2536,'[3]NEW LEGEND 2026'!G:J,4,0)</f>
        <v>MATTE BLUE</v>
      </c>
      <c r="O2536" s="68" t="str">
        <f t="shared" si="235"/>
        <v>AUG</v>
      </c>
      <c r="P2536" s="68">
        <f t="shared" si="236"/>
        <v>18</v>
      </c>
      <c r="Q2536" s="68">
        <f t="shared" si="237"/>
        <v>2026</v>
      </c>
      <c r="R2536" s="69">
        <f t="shared" si="238"/>
        <v>-199.60009259259095</v>
      </c>
      <c r="S2536" s="69">
        <f t="shared" si="239"/>
        <v>10.618310185192968</v>
      </c>
      <c r="T2536" s="70" t="str">
        <f t="shared" si="240"/>
        <v>1-30 DAYS</v>
      </c>
      <c r="U2536" s="70" t="str">
        <f t="shared" si="240"/>
        <v>1-30 DAYS</v>
      </c>
    </row>
    <row r="2537" spans="1:21">
      <c r="A2537" s="63" t="str">
        <f>VLOOKUP(L2537,[1]Sheet1!$N:$P,3,0)</f>
        <v>M1 MLANG</v>
      </c>
      <c r="B2537" s="66">
        <v>46251.625590277778</v>
      </c>
      <c r="C2537" s="66">
        <v>46252.600092592591</v>
      </c>
      <c r="D2537" s="67" t="s">
        <v>1167</v>
      </c>
      <c r="E2537" s="67" t="s">
        <v>1168</v>
      </c>
      <c r="F2537" s="1">
        <v>1</v>
      </c>
      <c r="G2537" s="63" t="str">
        <f>VLOOKUP(D2537,[2]MINDANAO!$B:$C,2,0)</f>
        <v>XR150</v>
      </c>
      <c r="H2537" s="67">
        <v>94078</v>
      </c>
      <c r="I2537" s="63" t="str">
        <f>VLOOKUP(L2537,'[3]NEW LEGEND 2026'!M:S,7,0)</f>
        <v>MUTI</v>
      </c>
      <c r="J2537" s="67" t="s">
        <v>5950</v>
      </c>
      <c r="K2537" s="67" t="s">
        <v>5951</v>
      </c>
      <c r="L2537" s="67" t="s">
        <v>537</v>
      </c>
      <c r="M2537" s="63" t="str">
        <f>VLOOKUP(D2537,'[3]NEW LEGEND 2026'!G:I,3,0)</f>
        <v>HONDA</v>
      </c>
      <c r="N2537" s="63" t="str">
        <f>VLOOKUP(D2537,'[3]NEW LEGEND 2026'!G:J,4,0)</f>
        <v>BLACK</v>
      </c>
      <c r="O2537" s="68" t="str">
        <f t="shared" si="235"/>
        <v>AUG</v>
      </c>
      <c r="P2537" s="68">
        <f t="shared" si="236"/>
        <v>18</v>
      </c>
      <c r="Q2537" s="68">
        <f t="shared" si="237"/>
        <v>2026</v>
      </c>
      <c r="R2537" s="69">
        <f t="shared" si="238"/>
        <v>-199.60009259259095</v>
      </c>
      <c r="S2537" s="69">
        <f t="shared" si="239"/>
        <v>-198.62559027777752</v>
      </c>
      <c r="T2537" s="70" t="str">
        <f t="shared" si="240"/>
        <v>1-30 DAYS</v>
      </c>
      <c r="U2537" s="70" t="str">
        <f t="shared" si="240"/>
        <v>1-30 DAYS</v>
      </c>
    </row>
    <row r="2538" spans="1:21">
      <c r="A2538" s="63" t="str">
        <f>VLOOKUP(L2538,[1]Sheet1!$N:$P,3,0)</f>
        <v>M1 MLANG</v>
      </c>
      <c r="B2538" s="66">
        <v>46251.625590277778</v>
      </c>
      <c r="C2538" s="66">
        <v>46252.600092592591</v>
      </c>
      <c r="D2538" s="67" t="s">
        <v>1167</v>
      </c>
      <c r="E2538" s="67" t="s">
        <v>1168</v>
      </c>
      <c r="F2538" s="1">
        <v>1</v>
      </c>
      <c r="G2538" s="63" t="str">
        <f>VLOOKUP(D2538,[2]MINDANAO!$B:$C,2,0)</f>
        <v>XR150</v>
      </c>
      <c r="H2538" s="67">
        <v>94078</v>
      </c>
      <c r="I2538" s="63" t="str">
        <f>VLOOKUP(L2538,'[3]NEW LEGEND 2026'!M:S,7,0)</f>
        <v>MUTI</v>
      </c>
      <c r="J2538" s="67" t="s">
        <v>5952</v>
      </c>
      <c r="K2538" s="67" t="s">
        <v>5953</v>
      </c>
      <c r="L2538" s="67" t="s">
        <v>537</v>
      </c>
      <c r="M2538" s="63" t="str">
        <f>VLOOKUP(D2538,'[3]NEW LEGEND 2026'!G:I,3,0)</f>
        <v>HONDA</v>
      </c>
      <c r="N2538" s="63" t="str">
        <f>VLOOKUP(D2538,'[3]NEW LEGEND 2026'!G:J,4,0)</f>
        <v>BLACK</v>
      </c>
      <c r="O2538" s="68" t="str">
        <f t="shared" si="235"/>
        <v>AUG</v>
      </c>
      <c r="P2538" s="68">
        <f t="shared" si="236"/>
        <v>18</v>
      </c>
      <c r="Q2538" s="68">
        <f t="shared" si="237"/>
        <v>2026</v>
      </c>
      <c r="R2538" s="69">
        <f t="shared" si="238"/>
        <v>-199.60009259259095</v>
      </c>
      <c r="S2538" s="69">
        <f t="shared" si="239"/>
        <v>-198.62559027777752</v>
      </c>
      <c r="T2538" s="70" t="str">
        <f t="shared" si="240"/>
        <v>1-30 DAYS</v>
      </c>
      <c r="U2538" s="70" t="str">
        <f t="shared" si="240"/>
        <v>1-30 DAYS</v>
      </c>
    </row>
    <row r="2539" spans="1:21">
      <c r="A2539" s="63" t="str">
        <f>VLOOKUP(L2539,[1]Sheet1!$N:$P,3,0)</f>
        <v>M1 MLANG</v>
      </c>
      <c r="B2539" s="66">
        <v>46249.427071759259</v>
      </c>
      <c r="C2539" s="66">
        <v>46252.600092592591</v>
      </c>
      <c r="D2539" s="67" t="s">
        <v>1476</v>
      </c>
      <c r="E2539" s="67" t="s">
        <v>1477</v>
      </c>
      <c r="F2539" s="1">
        <v>1</v>
      </c>
      <c r="G2539" s="63" t="str">
        <f>VLOOKUP(D2539,[2]MINDANAO!$B:$C,2,0)</f>
        <v>RAIDER150 FI BLADE</v>
      </c>
      <c r="H2539" s="67">
        <v>110446.43</v>
      </c>
      <c r="I2539" s="63" t="str">
        <f>VLOOKUP(L2539,'[3]NEW LEGEND 2026'!M:S,7,0)</f>
        <v>MUTI</v>
      </c>
      <c r="J2539" s="67" t="s">
        <v>5954</v>
      </c>
      <c r="K2539" s="67" t="s">
        <v>5955</v>
      </c>
      <c r="L2539" s="67" t="s">
        <v>537</v>
      </c>
      <c r="M2539" s="63" t="str">
        <f>VLOOKUP(D2539,'[3]NEW LEGEND 2026'!G:I,3,0)</f>
        <v>SUZUKI</v>
      </c>
      <c r="N2539" s="63" t="str">
        <f>VLOOKUP(D2539,'[3]NEW LEGEND 2026'!G:J,4,0)</f>
        <v>GRAY/BLACK</v>
      </c>
      <c r="O2539" s="68" t="str">
        <f t="shared" si="235"/>
        <v>AUG</v>
      </c>
      <c r="P2539" s="68">
        <f t="shared" si="236"/>
        <v>18</v>
      </c>
      <c r="Q2539" s="68">
        <f t="shared" si="237"/>
        <v>2026</v>
      </c>
      <c r="R2539" s="69">
        <f t="shared" si="238"/>
        <v>-199.60009259259095</v>
      </c>
      <c r="S2539" s="69">
        <f t="shared" si="239"/>
        <v>-196.42707175925898</v>
      </c>
      <c r="T2539" s="70" t="str">
        <f t="shared" si="240"/>
        <v>1-30 DAYS</v>
      </c>
      <c r="U2539" s="70" t="str">
        <f t="shared" si="240"/>
        <v>1-30 DAYS</v>
      </c>
    </row>
    <row r="2540" spans="1:21">
      <c r="A2540" s="63" t="str">
        <f>VLOOKUP(L2540,[1]Sheet1!$N:$P,3,0)</f>
        <v>M1 MLANG</v>
      </c>
      <c r="B2540" s="66">
        <v>46249.427071759259</v>
      </c>
      <c r="C2540" s="66">
        <v>46252.600092592591</v>
      </c>
      <c r="D2540" s="67" t="s">
        <v>1476</v>
      </c>
      <c r="E2540" s="67" t="s">
        <v>1477</v>
      </c>
      <c r="F2540" s="1">
        <v>1</v>
      </c>
      <c r="G2540" s="63" t="str">
        <f>VLOOKUP(D2540,[2]MINDANAO!$B:$C,2,0)</f>
        <v>RAIDER150 FI BLADE</v>
      </c>
      <c r="H2540" s="67">
        <v>110446.43</v>
      </c>
      <c r="I2540" s="63" t="str">
        <f>VLOOKUP(L2540,'[3]NEW LEGEND 2026'!M:S,7,0)</f>
        <v>MUTI</v>
      </c>
      <c r="J2540" s="67" t="s">
        <v>5956</v>
      </c>
      <c r="K2540" s="67" t="s">
        <v>5957</v>
      </c>
      <c r="L2540" s="67" t="s">
        <v>537</v>
      </c>
      <c r="M2540" s="63" t="str">
        <f>VLOOKUP(D2540,'[3]NEW LEGEND 2026'!G:I,3,0)</f>
        <v>SUZUKI</v>
      </c>
      <c r="N2540" s="63" t="str">
        <f>VLOOKUP(D2540,'[3]NEW LEGEND 2026'!G:J,4,0)</f>
        <v>GRAY/BLACK</v>
      </c>
      <c r="O2540" s="68" t="str">
        <f t="shared" si="235"/>
        <v>AUG</v>
      </c>
      <c r="P2540" s="68">
        <f t="shared" si="236"/>
        <v>18</v>
      </c>
      <c r="Q2540" s="68">
        <f t="shared" si="237"/>
        <v>2026</v>
      </c>
      <c r="R2540" s="69">
        <f t="shared" si="238"/>
        <v>-199.60009259259095</v>
      </c>
      <c r="S2540" s="69">
        <f t="shared" si="239"/>
        <v>-196.42707175925898</v>
      </c>
      <c r="T2540" s="70" t="str">
        <f t="shared" si="240"/>
        <v>1-30 DAYS</v>
      </c>
      <c r="U2540" s="70" t="str">
        <f t="shared" si="240"/>
        <v>1-30 DAYS</v>
      </c>
    </row>
    <row r="2541" spans="1:21">
      <c r="A2541" s="63" t="str">
        <f>VLOOKUP(L2541,[1]Sheet1!$N:$P,3,0)</f>
        <v>M1 MLANG</v>
      </c>
      <c r="B2541" s="66">
        <v>46251.617060185177</v>
      </c>
      <c r="C2541" s="66">
        <v>46252.600092592591</v>
      </c>
      <c r="D2541" s="67" t="s">
        <v>1575</v>
      </c>
      <c r="E2541" s="67" t="s">
        <v>1576</v>
      </c>
      <c r="F2541" s="1">
        <v>1</v>
      </c>
      <c r="G2541" s="63" t="str">
        <f>VLOOKUP(D2541,[2]MINDANAO!$B:$C,2,0)</f>
        <v>RAIDER150 FI BLADE</v>
      </c>
      <c r="H2541" s="67">
        <v>110446.43</v>
      </c>
      <c r="I2541" s="63" t="str">
        <f>VLOOKUP(L2541,'[3]NEW LEGEND 2026'!M:S,7,0)</f>
        <v>MUTI</v>
      </c>
      <c r="J2541" s="67" t="s">
        <v>5958</v>
      </c>
      <c r="K2541" s="67" t="s">
        <v>5959</v>
      </c>
      <c r="L2541" s="67" t="s">
        <v>537</v>
      </c>
      <c r="M2541" s="63" t="str">
        <f>VLOOKUP(D2541,'[3]NEW LEGEND 2026'!G:I,3,0)</f>
        <v>SUZUKI</v>
      </c>
      <c r="N2541" s="63" t="str">
        <f>VLOOKUP(D2541,'[3]NEW LEGEND 2026'!G:J,4,0)</f>
        <v>BLUE/GRAY</v>
      </c>
      <c r="O2541" s="68" t="str">
        <f t="shared" si="235"/>
        <v>AUG</v>
      </c>
      <c r="P2541" s="68">
        <f t="shared" si="236"/>
        <v>18</v>
      </c>
      <c r="Q2541" s="68">
        <f t="shared" si="237"/>
        <v>2026</v>
      </c>
      <c r="R2541" s="69">
        <f t="shared" si="238"/>
        <v>-199.60009259259095</v>
      </c>
      <c r="S2541" s="69">
        <f t="shared" si="239"/>
        <v>-198.61706018517725</v>
      </c>
      <c r="T2541" s="70" t="str">
        <f t="shared" si="240"/>
        <v>1-30 DAYS</v>
      </c>
      <c r="U2541" s="70" t="str">
        <f t="shared" si="240"/>
        <v>1-30 DAYS</v>
      </c>
    </row>
    <row r="2542" spans="1:21">
      <c r="A2542" s="63" t="str">
        <f>VLOOKUP(L2542,[1]Sheet1!$N:$P,3,0)</f>
        <v>M1 MLANG</v>
      </c>
      <c r="B2542" s="66">
        <v>46217.564027777778</v>
      </c>
      <c r="C2542" s="66">
        <v>46252.600092592591</v>
      </c>
      <c r="D2542" s="67" t="s">
        <v>663</v>
      </c>
      <c r="E2542" s="67" t="s">
        <v>664</v>
      </c>
      <c r="F2542" s="1">
        <v>1</v>
      </c>
      <c r="G2542" s="63" t="str">
        <f>VLOOKUP(D2542,[2]MINDANAO!$B:$C,2,0)</f>
        <v>CT125</v>
      </c>
      <c r="H2542" s="67">
        <v>58118</v>
      </c>
      <c r="I2542" s="63" t="str">
        <f>VLOOKUP(L2542,'[3]NEW LEGEND 2026'!M:S,7,0)</f>
        <v>MUTI</v>
      </c>
      <c r="J2542" s="67" t="s">
        <v>5960</v>
      </c>
      <c r="K2542" s="67" t="s">
        <v>5961</v>
      </c>
      <c r="L2542" s="67" t="s">
        <v>537</v>
      </c>
      <c r="M2542" s="63" t="str">
        <f>VLOOKUP(D2542,'[3]NEW LEGEND 2026'!G:I,3,0)</f>
        <v>KAWASAKI</v>
      </c>
      <c r="N2542" s="63" t="str">
        <f>VLOOKUP(D2542,'[3]NEW LEGEND 2026'!G:J,4,0)</f>
        <v>BLACK/RED</v>
      </c>
      <c r="O2542" s="68" t="str">
        <f t="shared" si="235"/>
        <v>AUG</v>
      </c>
      <c r="P2542" s="68">
        <f t="shared" si="236"/>
        <v>18</v>
      </c>
      <c r="Q2542" s="68">
        <f t="shared" si="237"/>
        <v>2026</v>
      </c>
      <c r="R2542" s="69">
        <f t="shared" si="238"/>
        <v>-199.60009259259095</v>
      </c>
      <c r="S2542" s="69">
        <f t="shared" si="239"/>
        <v>-164.56402777777839</v>
      </c>
      <c r="T2542" s="70" t="str">
        <f t="shared" si="240"/>
        <v>1-30 DAYS</v>
      </c>
      <c r="U2542" s="70" t="str">
        <f t="shared" si="240"/>
        <v>1-30 DAYS</v>
      </c>
    </row>
    <row r="2543" spans="1:21">
      <c r="A2543" s="63" t="str">
        <f>VLOOKUP(L2543,[1]Sheet1!$N:$P,3,0)</f>
        <v>M1 MLANG</v>
      </c>
      <c r="B2543" s="66">
        <v>46251.625590277778</v>
      </c>
      <c r="C2543" s="66">
        <v>46252.600092592591</v>
      </c>
      <c r="D2543" s="67" t="s">
        <v>1167</v>
      </c>
      <c r="E2543" s="67" t="s">
        <v>1168</v>
      </c>
      <c r="F2543" s="1">
        <v>1</v>
      </c>
      <c r="G2543" s="63" t="str">
        <f>VLOOKUP(D2543,[2]MINDANAO!$B:$C,2,0)</f>
        <v>XR150</v>
      </c>
      <c r="H2543" s="67">
        <v>94078</v>
      </c>
      <c r="I2543" s="63" t="str">
        <f>VLOOKUP(L2543,'[3]NEW LEGEND 2026'!M:S,7,0)</f>
        <v>MUTI</v>
      </c>
      <c r="J2543" s="67" t="s">
        <v>5962</v>
      </c>
      <c r="K2543" s="67" t="s">
        <v>5963</v>
      </c>
      <c r="L2543" s="67" t="s">
        <v>537</v>
      </c>
      <c r="M2543" s="63" t="str">
        <f>VLOOKUP(D2543,'[3]NEW LEGEND 2026'!G:I,3,0)</f>
        <v>HONDA</v>
      </c>
      <c r="N2543" s="63" t="str">
        <f>VLOOKUP(D2543,'[3]NEW LEGEND 2026'!G:J,4,0)</f>
        <v>BLACK</v>
      </c>
      <c r="O2543" s="68" t="str">
        <f t="shared" si="235"/>
        <v>AUG</v>
      </c>
      <c r="P2543" s="68">
        <f t="shared" si="236"/>
        <v>18</v>
      </c>
      <c r="Q2543" s="68">
        <f t="shared" si="237"/>
        <v>2026</v>
      </c>
      <c r="R2543" s="69">
        <f t="shared" si="238"/>
        <v>-199.60009259259095</v>
      </c>
      <c r="S2543" s="69">
        <f t="shared" si="239"/>
        <v>-198.62559027777752</v>
      </c>
      <c r="T2543" s="70" t="str">
        <f t="shared" si="240"/>
        <v>1-30 DAYS</v>
      </c>
      <c r="U2543" s="70" t="str">
        <f t="shared" si="240"/>
        <v>1-30 DAYS</v>
      </c>
    </row>
    <row r="2544" spans="1:21">
      <c r="A2544" s="63" t="str">
        <f>VLOOKUP(L2544,[1]Sheet1!$N:$P,3,0)</f>
        <v>M1 KABACAN</v>
      </c>
      <c r="B2544" s="66">
        <v>46230.444305555553</v>
      </c>
      <c r="C2544" s="66">
        <v>46252.666620370372</v>
      </c>
      <c r="D2544" s="67" t="s">
        <v>2115</v>
      </c>
      <c r="E2544" s="67" t="s">
        <v>2116</v>
      </c>
      <c r="F2544" s="1">
        <v>1</v>
      </c>
      <c r="G2544" s="63" t="str">
        <f>VLOOKUP(D2544,[2]MINDANAO!$B:$C,2,0)</f>
        <v>BEAT FI PREM</v>
      </c>
      <c r="H2544" s="67">
        <v>64508.93</v>
      </c>
      <c r="I2544" s="63" t="str">
        <f>VLOOKUP(L2544,'[3]NEW LEGEND 2026'!M:S,7,0)</f>
        <v>MUTI</v>
      </c>
      <c r="J2544" s="67" t="s">
        <v>5964</v>
      </c>
      <c r="K2544" s="67" t="s">
        <v>5965</v>
      </c>
      <c r="L2544" s="67" t="s">
        <v>397</v>
      </c>
      <c r="M2544" s="63" t="str">
        <f>VLOOKUP(D2544,'[3]NEW LEGEND 2026'!G:I,3,0)</f>
        <v>HONDA</v>
      </c>
      <c r="N2544" s="63" t="str">
        <f>VLOOKUP(D2544,'[3]NEW LEGEND 2026'!G:J,4,0)</f>
        <v>WHITE</v>
      </c>
      <c r="O2544" s="68" t="str">
        <f t="shared" si="235"/>
        <v>AUG</v>
      </c>
      <c r="P2544" s="68">
        <f t="shared" si="236"/>
        <v>18</v>
      </c>
      <c r="Q2544" s="68">
        <f t="shared" si="237"/>
        <v>2026</v>
      </c>
      <c r="R2544" s="69">
        <f t="shared" si="238"/>
        <v>-199.66662037037167</v>
      </c>
      <c r="S2544" s="69">
        <f t="shared" si="239"/>
        <v>-177.444305555553</v>
      </c>
      <c r="T2544" s="70" t="str">
        <f t="shared" si="240"/>
        <v>1-30 DAYS</v>
      </c>
      <c r="U2544" s="70" t="str">
        <f t="shared" si="240"/>
        <v>1-30 DAYS</v>
      </c>
    </row>
    <row r="2545" spans="1:21">
      <c r="A2545" s="63" t="str">
        <f>VLOOKUP(L2545,[1]Sheet1!$N:$P,3,0)</f>
        <v>M1 BANGA</v>
      </c>
      <c r="B2545" s="66">
        <v>46252.593495370369</v>
      </c>
      <c r="C2545" s="66">
        <v>46252.699745370373</v>
      </c>
      <c r="D2545" s="67" t="s">
        <v>1007</v>
      </c>
      <c r="E2545" s="67" t="s">
        <v>1008</v>
      </c>
      <c r="F2545" s="1">
        <v>1</v>
      </c>
      <c r="G2545" s="63" t="str">
        <f>VLOOKUP(D2545,[2]MINDANAO!$B:$C,2,0)</f>
        <v>XRM DUAL SPORTS FI(DS)</v>
      </c>
      <c r="H2545" s="67">
        <v>70950</v>
      </c>
      <c r="I2545" s="63" t="str">
        <f>VLOOKUP(L2545,'[3]NEW LEGEND 2026'!M:S,7,0)</f>
        <v>MUTI</v>
      </c>
      <c r="J2545" s="67" t="s">
        <v>5966</v>
      </c>
      <c r="K2545" s="67" t="s">
        <v>5967</v>
      </c>
      <c r="L2545" s="67" t="s">
        <v>394</v>
      </c>
      <c r="M2545" s="63" t="str">
        <f>VLOOKUP(D2545,'[3]NEW LEGEND 2026'!G:I,3,0)</f>
        <v>HONDA</v>
      </c>
      <c r="N2545" s="63" t="str">
        <f>VLOOKUP(D2545,'[3]NEW LEGEND 2026'!G:J,4,0)</f>
        <v>BLACK</v>
      </c>
      <c r="O2545" s="68" t="str">
        <f t="shared" si="235"/>
        <v>AUG</v>
      </c>
      <c r="P2545" s="68">
        <f t="shared" si="236"/>
        <v>18</v>
      </c>
      <c r="Q2545" s="68">
        <f t="shared" si="237"/>
        <v>2026</v>
      </c>
      <c r="R2545" s="69">
        <f t="shared" si="238"/>
        <v>-199.69974537037342</v>
      </c>
      <c r="S2545" s="69">
        <f t="shared" si="239"/>
        <v>-199.59349537036906</v>
      </c>
      <c r="T2545" s="70" t="str">
        <f t="shared" si="240"/>
        <v>1-30 DAYS</v>
      </c>
      <c r="U2545" s="70" t="str">
        <f t="shared" si="240"/>
        <v>1-30 DAYS</v>
      </c>
    </row>
    <row r="2546" spans="1:21">
      <c r="A2546" s="63" t="str">
        <f>VLOOKUP(L2546,[1]Sheet1!$N:$P,3,0)</f>
        <v>M1 HONDA KORONADAL</v>
      </c>
      <c r="B2546" s="66">
        <v>46252.706990740742</v>
      </c>
      <c r="C2546" s="66">
        <v>46252.706990740742</v>
      </c>
      <c r="D2546" s="67" t="s">
        <v>2674</v>
      </c>
      <c r="E2546" s="67" t="s">
        <v>2675</v>
      </c>
      <c r="F2546" s="1">
        <v>1</v>
      </c>
      <c r="G2546" s="63" t="str">
        <f>VLOOKUP(D2546,[2]MINDANAO!$B:$C,2,0)</f>
        <v>CLICK125 FI SE</v>
      </c>
      <c r="H2546" s="67">
        <v>85394</v>
      </c>
      <c r="I2546" s="63" t="str">
        <f>VLOOKUP(L2546,'[3]NEW LEGEND 2026'!M:S,7,0)</f>
        <v>HONDA</v>
      </c>
      <c r="J2546" s="67" t="s">
        <v>5968</v>
      </c>
      <c r="K2546" s="67" t="s">
        <v>5969</v>
      </c>
      <c r="L2546" s="67" t="s">
        <v>1952</v>
      </c>
      <c r="M2546" s="63" t="str">
        <f>VLOOKUP(D2546,'[3]NEW LEGEND 2026'!G:I,3,0)</f>
        <v>HONDA</v>
      </c>
      <c r="N2546" s="63" t="str">
        <f>VLOOKUP(D2546,'[3]NEW LEGEND 2026'!G:J,4,0)</f>
        <v>BROWN</v>
      </c>
      <c r="O2546" s="68" t="str">
        <f t="shared" si="235"/>
        <v>AUG</v>
      </c>
      <c r="P2546" s="68">
        <f t="shared" si="236"/>
        <v>18</v>
      </c>
      <c r="Q2546" s="68">
        <f t="shared" si="237"/>
        <v>2026</v>
      </c>
      <c r="R2546" s="69">
        <f t="shared" si="238"/>
        <v>-199.70699074074219</v>
      </c>
      <c r="S2546" s="69">
        <f t="shared" si="239"/>
        <v>-199.70699074074219</v>
      </c>
      <c r="T2546" s="70" t="str">
        <f t="shared" si="240"/>
        <v>1-30 DAYS</v>
      </c>
      <c r="U2546" s="70" t="str">
        <f t="shared" si="240"/>
        <v>1-30 DAYS</v>
      </c>
    </row>
    <row r="2547" spans="1:21">
      <c r="A2547" s="63" t="str">
        <f>VLOOKUP(L2547,[1]Sheet1!$N:$P,3,0)</f>
        <v>M1 HONDA KORONADAL</v>
      </c>
      <c r="B2547" s="66">
        <v>46252.706990740742</v>
      </c>
      <c r="C2547" s="66">
        <v>46252.706990740742</v>
      </c>
      <c r="D2547" s="67" t="s">
        <v>2674</v>
      </c>
      <c r="E2547" s="67" t="s">
        <v>2675</v>
      </c>
      <c r="F2547" s="1">
        <v>1</v>
      </c>
      <c r="G2547" s="63" t="str">
        <f>VLOOKUP(D2547,[2]MINDANAO!$B:$C,2,0)</f>
        <v>CLICK125 FI SE</v>
      </c>
      <c r="H2547" s="67">
        <v>85394</v>
      </c>
      <c r="I2547" s="63" t="str">
        <f>VLOOKUP(L2547,'[3]NEW LEGEND 2026'!M:S,7,0)</f>
        <v>HONDA</v>
      </c>
      <c r="J2547" s="67" t="s">
        <v>5970</v>
      </c>
      <c r="K2547" s="67" t="s">
        <v>5971</v>
      </c>
      <c r="L2547" s="67" t="s">
        <v>1952</v>
      </c>
      <c r="M2547" s="63" t="str">
        <f>VLOOKUP(D2547,'[3]NEW LEGEND 2026'!G:I,3,0)</f>
        <v>HONDA</v>
      </c>
      <c r="N2547" s="63" t="str">
        <f>VLOOKUP(D2547,'[3]NEW LEGEND 2026'!G:J,4,0)</f>
        <v>BROWN</v>
      </c>
      <c r="O2547" s="68" t="str">
        <f t="shared" si="235"/>
        <v>AUG</v>
      </c>
      <c r="P2547" s="68">
        <f t="shared" si="236"/>
        <v>18</v>
      </c>
      <c r="Q2547" s="68">
        <f t="shared" si="237"/>
        <v>2026</v>
      </c>
      <c r="R2547" s="69">
        <f t="shared" si="238"/>
        <v>-199.70699074074219</v>
      </c>
      <c r="S2547" s="69">
        <f t="shared" si="239"/>
        <v>-199.70699074074219</v>
      </c>
      <c r="T2547" s="70" t="str">
        <f t="shared" si="240"/>
        <v>1-30 DAYS</v>
      </c>
      <c r="U2547" s="70" t="str">
        <f t="shared" si="240"/>
        <v>1-30 DAYS</v>
      </c>
    </row>
    <row r="2548" spans="1:21">
      <c r="A2548" s="63" t="str">
        <f>VLOOKUP(L2548,[1]Sheet1!$N:$P,3,0)</f>
        <v>M1 HONDA KORONADAL</v>
      </c>
      <c r="B2548" s="66">
        <v>46252.706990740742</v>
      </c>
      <c r="C2548" s="66">
        <v>46252.706990740742</v>
      </c>
      <c r="D2548" s="67" t="s">
        <v>2540</v>
      </c>
      <c r="E2548" s="67" t="s">
        <v>2541</v>
      </c>
      <c r="F2548" s="1">
        <v>1</v>
      </c>
      <c r="G2548" s="63" t="str">
        <f>VLOOKUP(D2548,[2]MINDANAO!$B:$C,2,0)</f>
        <v>ADV160 ABS</v>
      </c>
      <c r="H2548" s="67">
        <v>155100</v>
      </c>
      <c r="I2548" s="63" t="str">
        <f>VLOOKUP(L2548,'[3]NEW LEGEND 2026'!M:S,7,0)</f>
        <v>HONDA</v>
      </c>
      <c r="J2548" s="67" t="s">
        <v>5972</v>
      </c>
      <c r="K2548" s="67" t="s">
        <v>5973</v>
      </c>
      <c r="L2548" s="67" t="s">
        <v>1952</v>
      </c>
      <c r="M2548" s="63" t="str">
        <f>VLOOKUP(D2548,'[3]NEW LEGEND 2026'!G:I,3,0)</f>
        <v>HONDA</v>
      </c>
      <c r="N2548" s="63" t="str">
        <f>VLOOKUP(D2548,'[3]NEW LEGEND 2026'!G:J,4,0)</f>
        <v>BLACK</v>
      </c>
      <c r="O2548" s="68" t="str">
        <f t="shared" si="235"/>
        <v>AUG</v>
      </c>
      <c r="P2548" s="68">
        <f t="shared" si="236"/>
        <v>18</v>
      </c>
      <c r="Q2548" s="68">
        <f t="shared" si="237"/>
        <v>2026</v>
      </c>
      <c r="R2548" s="69">
        <f t="shared" si="238"/>
        <v>-199.70699074074219</v>
      </c>
      <c r="S2548" s="69">
        <f t="shared" si="239"/>
        <v>-199.70699074074219</v>
      </c>
      <c r="T2548" s="70" t="str">
        <f t="shared" si="240"/>
        <v>1-30 DAYS</v>
      </c>
      <c r="U2548" s="70" t="str">
        <f t="shared" si="240"/>
        <v>1-30 DAYS</v>
      </c>
    </row>
    <row r="2549" spans="1:21">
      <c r="A2549" s="63" t="str">
        <f>VLOOKUP(L2549,[1]Sheet1!$N:$P,3,0)</f>
        <v>M1 HONDA KORONADAL</v>
      </c>
      <c r="B2549" s="66">
        <v>46252.706990740742</v>
      </c>
      <c r="C2549" s="66">
        <v>46252.706990740742</v>
      </c>
      <c r="D2549" s="67" t="s">
        <v>4979</v>
      </c>
      <c r="E2549" s="67" t="s">
        <v>4980</v>
      </c>
      <c r="F2549" s="1">
        <v>1</v>
      </c>
      <c r="G2549" s="63" t="str">
        <f>VLOOKUP(D2549,[2]MINDANAO!$B:$C,2,0)</f>
        <v>PCX160 ROADSYNC</v>
      </c>
      <c r="H2549" s="67">
        <v>147230</v>
      </c>
      <c r="I2549" s="63" t="str">
        <f>VLOOKUP(L2549,'[3]NEW LEGEND 2026'!M:S,7,0)</f>
        <v>HONDA</v>
      </c>
      <c r="J2549" s="67" t="s">
        <v>5974</v>
      </c>
      <c r="K2549" s="67" t="s">
        <v>5975</v>
      </c>
      <c r="L2549" s="67" t="s">
        <v>1952</v>
      </c>
      <c r="M2549" s="63" t="str">
        <f>VLOOKUP(D2549,'[3]NEW LEGEND 2026'!G:I,3,0)</f>
        <v>HONDA</v>
      </c>
      <c r="N2549" s="63" t="str">
        <f>VLOOKUP(D2549,'[3]NEW LEGEND 2026'!G:J,4,0)</f>
        <v>RED</v>
      </c>
      <c r="O2549" s="68" t="str">
        <f t="shared" si="235"/>
        <v>AUG</v>
      </c>
      <c r="P2549" s="68">
        <f t="shared" si="236"/>
        <v>18</v>
      </c>
      <c r="Q2549" s="68">
        <f t="shared" si="237"/>
        <v>2026</v>
      </c>
      <c r="R2549" s="69">
        <f t="shared" si="238"/>
        <v>-199.70699074074219</v>
      </c>
      <c r="S2549" s="69">
        <f t="shared" si="239"/>
        <v>-199.70699074074219</v>
      </c>
      <c r="T2549" s="70" t="str">
        <f t="shared" si="240"/>
        <v>1-30 DAYS</v>
      </c>
      <c r="U2549" s="70" t="str">
        <f t="shared" si="240"/>
        <v>1-30 DAYS</v>
      </c>
    </row>
    <row r="2550" spans="1:21">
      <c r="A2550" s="63" t="str">
        <f>VLOOKUP(L2550,[1]Sheet1!$N:$P,3,0)</f>
        <v>M1 HONDA KORONADAL</v>
      </c>
      <c r="B2550" s="66">
        <v>46252.706990740742</v>
      </c>
      <c r="C2550" s="66">
        <v>46252.706990740742</v>
      </c>
      <c r="D2550" s="67" t="s">
        <v>553</v>
      </c>
      <c r="E2550" s="67" t="s">
        <v>554</v>
      </c>
      <c r="F2550" s="1">
        <v>1</v>
      </c>
      <c r="G2550" s="63" t="str">
        <f>VLOOKUP(D2550,[2]MINDANAO!$B:$C,2,0)</f>
        <v>TMX ALPHA FI</v>
      </c>
      <c r="H2550" s="67">
        <v>56356</v>
      </c>
      <c r="I2550" s="63" t="str">
        <f>VLOOKUP(L2550,'[3]NEW LEGEND 2026'!M:S,7,0)</f>
        <v>HONDA</v>
      </c>
      <c r="J2550" s="67" t="s">
        <v>5976</v>
      </c>
      <c r="K2550" s="67" t="s">
        <v>5977</v>
      </c>
      <c r="L2550" s="67" t="s">
        <v>1952</v>
      </c>
      <c r="M2550" s="63" t="str">
        <f>VLOOKUP(D2550,'[3]NEW LEGEND 2026'!G:I,3,0)</f>
        <v>HONDA</v>
      </c>
      <c r="N2550" s="63" t="str">
        <f>VLOOKUP(D2550,'[3]NEW LEGEND 2026'!G:J,4,0)</f>
        <v>SILVER</v>
      </c>
      <c r="O2550" s="68" t="str">
        <f t="shared" si="235"/>
        <v>AUG</v>
      </c>
      <c r="P2550" s="68">
        <f t="shared" si="236"/>
        <v>18</v>
      </c>
      <c r="Q2550" s="68">
        <f t="shared" si="237"/>
        <v>2026</v>
      </c>
      <c r="R2550" s="69">
        <f t="shared" si="238"/>
        <v>-199.70699074074219</v>
      </c>
      <c r="S2550" s="69">
        <f t="shared" si="239"/>
        <v>-199.70699074074219</v>
      </c>
      <c r="T2550" s="70" t="str">
        <f t="shared" si="240"/>
        <v>1-30 DAYS</v>
      </c>
      <c r="U2550" s="70" t="str">
        <f t="shared" si="240"/>
        <v>1-30 DAYS</v>
      </c>
    </row>
    <row r="2551" spans="1:21">
      <c r="A2551" s="63" t="str">
        <f>VLOOKUP(L2551,[1]Sheet1!$N:$P,3,0)</f>
        <v>M1 HONDA KORONADAL</v>
      </c>
      <c r="B2551" s="66">
        <v>46252.706990740742</v>
      </c>
      <c r="C2551" s="66">
        <v>46252.706990740742</v>
      </c>
      <c r="D2551" s="67" t="s">
        <v>553</v>
      </c>
      <c r="E2551" s="67" t="s">
        <v>554</v>
      </c>
      <c r="F2551" s="1">
        <v>1</v>
      </c>
      <c r="G2551" s="63" t="str">
        <f>VLOOKUP(D2551,[2]MINDANAO!$B:$C,2,0)</f>
        <v>TMX ALPHA FI</v>
      </c>
      <c r="H2551" s="67">
        <v>56356</v>
      </c>
      <c r="I2551" s="63" t="str">
        <f>VLOOKUP(L2551,'[3]NEW LEGEND 2026'!M:S,7,0)</f>
        <v>HONDA</v>
      </c>
      <c r="J2551" s="67" t="s">
        <v>5978</v>
      </c>
      <c r="K2551" s="67" t="s">
        <v>5979</v>
      </c>
      <c r="L2551" s="67" t="s">
        <v>1952</v>
      </c>
      <c r="M2551" s="63" t="str">
        <f>VLOOKUP(D2551,'[3]NEW LEGEND 2026'!G:I,3,0)</f>
        <v>HONDA</v>
      </c>
      <c r="N2551" s="63" t="str">
        <f>VLOOKUP(D2551,'[3]NEW LEGEND 2026'!G:J,4,0)</f>
        <v>SILVER</v>
      </c>
      <c r="O2551" s="68" t="str">
        <f t="shared" si="235"/>
        <v>AUG</v>
      </c>
      <c r="P2551" s="68">
        <f t="shared" si="236"/>
        <v>18</v>
      </c>
      <c r="Q2551" s="68">
        <f t="shared" si="237"/>
        <v>2026</v>
      </c>
      <c r="R2551" s="69">
        <f t="shared" si="238"/>
        <v>-199.70699074074219</v>
      </c>
      <c r="S2551" s="69">
        <f t="shared" si="239"/>
        <v>-199.70699074074219</v>
      </c>
      <c r="T2551" s="70" t="str">
        <f t="shared" si="240"/>
        <v>1-30 DAYS</v>
      </c>
      <c r="U2551" s="70" t="str">
        <f t="shared" si="240"/>
        <v>1-30 DAYS</v>
      </c>
    </row>
    <row r="2552" spans="1:21">
      <c r="A2552" s="63" t="str">
        <f>VLOOKUP(L2552,[1]Sheet1!$N:$P,3,0)</f>
        <v>M1 HONDA KORONADAL</v>
      </c>
      <c r="B2552" s="66">
        <v>46252.706990740742</v>
      </c>
      <c r="C2552" s="66">
        <v>46252.706990740742</v>
      </c>
      <c r="D2552" s="67" t="s">
        <v>553</v>
      </c>
      <c r="E2552" s="67" t="s">
        <v>554</v>
      </c>
      <c r="F2552" s="1">
        <v>1</v>
      </c>
      <c r="G2552" s="63" t="str">
        <f>VLOOKUP(D2552,[2]MINDANAO!$B:$C,2,0)</f>
        <v>TMX ALPHA FI</v>
      </c>
      <c r="H2552" s="67">
        <v>56356</v>
      </c>
      <c r="I2552" s="63" t="str">
        <f>VLOOKUP(L2552,'[3]NEW LEGEND 2026'!M:S,7,0)</f>
        <v>HONDA</v>
      </c>
      <c r="J2552" s="67" t="s">
        <v>5980</v>
      </c>
      <c r="K2552" s="67" t="s">
        <v>5981</v>
      </c>
      <c r="L2552" s="67" t="s">
        <v>1952</v>
      </c>
      <c r="M2552" s="63" t="str">
        <f>VLOOKUP(D2552,'[3]NEW LEGEND 2026'!G:I,3,0)</f>
        <v>HONDA</v>
      </c>
      <c r="N2552" s="63" t="str">
        <f>VLOOKUP(D2552,'[3]NEW LEGEND 2026'!G:J,4,0)</f>
        <v>SILVER</v>
      </c>
      <c r="O2552" s="68" t="str">
        <f t="shared" si="235"/>
        <v>AUG</v>
      </c>
      <c r="P2552" s="68">
        <f t="shared" si="236"/>
        <v>18</v>
      </c>
      <c r="Q2552" s="68">
        <f t="shared" si="237"/>
        <v>2026</v>
      </c>
      <c r="R2552" s="69">
        <f t="shared" si="238"/>
        <v>-199.70699074074219</v>
      </c>
      <c r="S2552" s="69">
        <f t="shared" si="239"/>
        <v>-199.70699074074219</v>
      </c>
      <c r="T2552" s="70" t="str">
        <f t="shared" si="240"/>
        <v>1-30 DAYS</v>
      </c>
      <c r="U2552" s="70" t="str">
        <f t="shared" si="240"/>
        <v>1-30 DAYS</v>
      </c>
    </row>
    <row r="2553" spans="1:21">
      <c r="A2553" s="63" t="str">
        <f>VLOOKUP(L2553,[1]Sheet1!$N:$P,3,0)</f>
        <v>M1 HONDA KORONADAL</v>
      </c>
      <c r="B2553" s="66">
        <v>46252.706990740742</v>
      </c>
      <c r="C2553" s="66">
        <v>46252.706990740742</v>
      </c>
      <c r="D2553" s="67" t="s">
        <v>865</v>
      </c>
      <c r="E2553" s="67" t="s">
        <v>866</v>
      </c>
      <c r="F2553" s="1">
        <v>1</v>
      </c>
      <c r="G2553" s="63" t="str">
        <f>VLOOKUP(D2553,[2]MINDANAO!$B:$C,2,0)</f>
        <v>XRM RS</v>
      </c>
      <c r="H2553" s="67">
        <v>73838</v>
      </c>
      <c r="I2553" s="63" t="str">
        <f>VLOOKUP(L2553,'[3]NEW LEGEND 2026'!M:S,7,0)</f>
        <v>HONDA</v>
      </c>
      <c r="J2553" s="67" t="s">
        <v>5982</v>
      </c>
      <c r="K2553" s="67" t="s">
        <v>5983</v>
      </c>
      <c r="L2553" s="67" t="s">
        <v>1952</v>
      </c>
      <c r="M2553" s="63" t="str">
        <f>VLOOKUP(D2553,'[3]NEW LEGEND 2026'!G:I,3,0)</f>
        <v>HONDA</v>
      </c>
      <c r="N2553" s="63" t="str">
        <f>VLOOKUP(D2553,'[3]NEW LEGEND 2026'!G:J,4,0)</f>
        <v>RED/BLACK</v>
      </c>
      <c r="O2553" s="68" t="str">
        <f t="shared" si="235"/>
        <v>AUG</v>
      </c>
      <c r="P2553" s="68">
        <f t="shared" si="236"/>
        <v>18</v>
      </c>
      <c r="Q2553" s="68">
        <f t="shared" si="237"/>
        <v>2026</v>
      </c>
      <c r="R2553" s="69">
        <f t="shared" si="238"/>
        <v>-199.70699074074219</v>
      </c>
      <c r="S2553" s="69">
        <f t="shared" si="239"/>
        <v>-199.70699074074219</v>
      </c>
      <c r="T2553" s="70" t="str">
        <f t="shared" si="240"/>
        <v>1-30 DAYS</v>
      </c>
      <c r="U2553" s="70" t="str">
        <f t="shared" si="240"/>
        <v>1-30 DAYS</v>
      </c>
    </row>
    <row r="2554" spans="1:21">
      <c r="A2554" s="63" t="str">
        <f>VLOOKUP(L2554,[1]Sheet1!$N:$P,3,0)</f>
        <v>M1 HONDA KORONADAL</v>
      </c>
      <c r="B2554" s="66">
        <v>46252.706990740742</v>
      </c>
      <c r="C2554" s="66">
        <v>46252.706990740742</v>
      </c>
      <c r="D2554" s="67" t="s">
        <v>2043</v>
      </c>
      <c r="E2554" s="67" t="s">
        <v>2044</v>
      </c>
      <c r="F2554" s="1">
        <v>1</v>
      </c>
      <c r="G2554" s="63" t="str">
        <f>VLOOKUP(D2554,[2]MINDANAO!$B:$C,2,0)</f>
        <v>NAVI</v>
      </c>
      <c r="H2554" s="67">
        <v>58990</v>
      </c>
      <c r="I2554" s="63" t="str">
        <f>VLOOKUP(L2554,'[3]NEW LEGEND 2026'!M:S,7,0)</f>
        <v>HONDA</v>
      </c>
      <c r="J2554" s="67" t="s">
        <v>5984</v>
      </c>
      <c r="K2554" s="67" t="s">
        <v>5985</v>
      </c>
      <c r="L2554" s="67" t="s">
        <v>1952</v>
      </c>
      <c r="M2554" s="63" t="str">
        <f>VLOOKUP(D2554,'[3]NEW LEGEND 2026'!G:I,3,0)</f>
        <v>HONDA</v>
      </c>
      <c r="N2554" s="63" t="str">
        <f>VLOOKUP(D2554,'[3]NEW LEGEND 2026'!G:J,4,0)</f>
        <v>RED/BLACK</v>
      </c>
      <c r="O2554" s="68" t="str">
        <f t="shared" si="235"/>
        <v>AUG</v>
      </c>
      <c r="P2554" s="68">
        <f t="shared" si="236"/>
        <v>18</v>
      </c>
      <c r="Q2554" s="68">
        <f t="shared" si="237"/>
        <v>2026</v>
      </c>
      <c r="R2554" s="69">
        <f t="shared" si="238"/>
        <v>-199.70699074074219</v>
      </c>
      <c r="S2554" s="69">
        <f t="shared" si="239"/>
        <v>-199.70699074074219</v>
      </c>
      <c r="T2554" s="70" t="str">
        <f t="shared" si="240"/>
        <v>1-30 DAYS</v>
      </c>
      <c r="U2554" s="70" t="str">
        <f t="shared" si="240"/>
        <v>1-30 DAYS</v>
      </c>
    </row>
    <row r="2555" spans="1:21">
      <c r="A2555" s="63" t="str">
        <f>VLOOKUP(L2555,[1]Sheet1!$N:$P,3,0)</f>
        <v>M1 HONDA KORONADAL</v>
      </c>
      <c r="B2555" s="66">
        <v>46252.706990740742</v>
      </c>
      <c r="C2555" s="66">
        <v>46252.706990740742</v>
      </c>
      <c r="D2555" s="67" t="s">
        <v>893</v>
      </c>
      <c r="E2555" s="67" t="s">
        <v>894</v>
      </c>
      <c r="F2555" s="1">
        <v>1</v>
      </c>
      <c r="G2555" s="63" t="str">
        <f>VLOOKUP(D2555,[2]MINDANAO!$B:$C,2,0)</f>
        <v>XRM DUAL SPORTS FI(DS)</v>
      </c>
      <c r="H2555" s="67">
        <v>70158</v>
      </c>
      <c r="I2555" s="63" t="str">
        <f>VLOOKUP(L2555,'[3]NEW LEGEND 2026'!M:S,7,0)</f>
        <v>HONDA</v>
      </c>
      <c r="J2555" s="67" t="s">
        <v>5986</v>
      </c>
      <c r="K2555" s="67" t="s">
        <v>5987</v>
      </c>
      <c r="L2555" s="67" t="s">
        <v>1952</v>
      </c>
      <c r="M2555" s="63" t="str">
        <f>VLOOKUP(D2555,'[3]NEW LEGEND 2026'!G:I,3,0)</f>
        <v>HONDA</v>
      </c>
      <c r="N2555" s="63" t="str">
        <f>VLOOKUP(D2555,'[3]NEW LEGEND 2026'!G:J,4,0)</f>
        <v>RED/BLACK</v>
      </c>
      <c r="O2555" s="68" t="str">
        <f t="shared" si="235"/>
        <v>AUG</v>
      </c>
      <c r="P2555" s="68">
        <f t="shared" si="236"/>
        <v>18</v>
      </c>
      <c r="Q2555" s="68">
        <f t="shared" si="237"/>
        <v>2026</v>
      </c>
      <c r="R2555" s="69">
        <f t="shared" si="238"/>
        <v>-199.70699074074219</v>
      </c>
      <c r="S2555" s="69">
        <f t="shared" si="239"/>
        <v>-199.70699074074219</v>
      </c>
      <c r="T2555" s="70" t="str">
        <f t="shared" si="240"/>
        <v>1-30 DAYS</v>
      </c>
      <c r="U2555" s="70" t="str">
        <f t="shared" si="240"/>
        <v>1-30 DAYS</v>
      </c>
    </row>
    <row r="2556" spans="1:21">
      <c r="A2556" s="63" t="str">
        <f>VLOOKUP(L2556,[1]Sheet1!$N:$P,3,0)</f>
        <v>M1 HONDA KORONADAL</v>
      </c>
      <c r="B2556" s="66">
        <v>46252.706990740742</v>
      </c>
      <c r="C2556" s="66">
        <v>46252.706990740742</v>
      </c>
      <c r="D2556" s="67" t="s">
        <v>893</v>
      </c>
      <c r="E2556" s="67" t="s">
        <v>894</v>
      </c>
      <c r="F2556" s="1">
        <v>1</v>
      </c>
      <c r="G2556" s="63" t="str">
        <f>VLOOKUP(D2556,[2]MINDANAO!$B:$C,2,0)</f>
        <v>XRM DUAL SPORTS FI(DS)</v>
      </c>
      <c r="H2556" s="67">
        <v>70158</v>
      </c>
      <c r="I2556" s="63" t="str">
        <f>VLOOKUP(L2556,'[3]NEW LEGEND 2026'!M:S,7,0)</f>
        <v>HONDA</v>
      </c>
      <c r="J2556" s="67" t="s">
        <v>5988</v>
      </c>
      <c r="K2556" s="67" t="s">
        <v>5989</v>
      </c>
      <c r="L2556" s="67" t="s">
        <v>1952</v>
      </c>
      <c r="M2556" s="63" t="str">
        <f>VLOOKUP(D2556,'[3]NEW LEGEND 2026'!G:I,3,0)</f>
        <v>HONDA</v>
      </c>
      <c r="N2556" s="63" t="str">
        <f>VLOOKUP(D2556,'[3]NEW LEGEND 2026'!G:J,4,0)</f>
        <v>RED/BLACK</v>
      </c>
      <c r="O2556" s="68" t="str">
        <f t="shared" si="235"/>
        <v>AUG</v>
      </c>
      <c r="P2556" s="68">
        <f t="shared" si="236"/>
        <v>18</v>
      </c>
      <c r="Q2556" s="68">
        <f t="shared" si="237"/>
        <v>2026</v>
      </c>
      <c r="R2556" s="69">
        <f t="shared" si="238"/>
        <v>-199.70699074074219</v>
      </c>
      <c r="S2556" s="69">
        <f t="shared" si="239"/>
        <v>-199.70699074074219</v>
      </c>
      <c r="T2556" s="70" t="str">
        <f t="shared" si="240"/>
        <v>1-30 DAYS</v>
      </c>
      <c r="U2556" s="70" t="str">
        <f t="shared" si="240"/>
        <v>1-30 DAYS</v>
      </c>
    </row>
    <row r="2557" spans="1:21">
      <c r="A2557" s="63" t="str">
        <f>VLOOKUP(L2557,[1]Sheet1!$N:$P,3,0)</f>
        <v>M1 HONDA KORONADAL</v>
      </c>
      <c r="B2557" s="66">
        <v>46252.706990740742</v>
      </c>
      <c r="C2557" s="66">
        <v>46252.706990740742</v>
      </c>
      <c r="D2557" s="67" t="s">
        <v>893</v>
      </c>
      <c r="E2557" s="67" t="s">
        <v>894</v>
      </c>
      <c r="F2557" s="1">
        <v>1</v>
      </c>
      <c r="G2557" s="63" t="str">
        <f>VLOOKUP(D2557,[2]MINDANAO!$B:$C,2,0)</f>
        <v>XRM DUAL SPORTS FI(DS)</v>
      </c>
      <c r="H2557" s="67">
        <v>70158</v>
      </c>
      <c r="I2557" s="63" t="str">
        <f>VLOOKUP(L2557,'[3]NEW LEGEND 2026'!M:S,7,0)</f>
        <v>HONDA</v>
      </c>
      <c r="J2557" s="67" t="s">
        <v>5990</v>
      </c>
      <c r="K2557" s="67" t="s">
        <v>5991</v>
      </c>
      <c r="L2557" s="67" t="s">
        <v>1952</v>
      </c>
      <c r="M2557" s="63" t="str">
        <f>VLOOKUP(D2557,'[3]NEW LEGEND 2026'!G:I,3,0)</f>
        <v>HONDA</v>
      </c>
      <c r="N2557" s="63" t="str">
        <f>VLOOKUP(D2557,'[3]NEW LEGEND 2026'!G:J,4,0)</f>
        <v>RED/BLACK</v>
      </c>
      <c r="O2557" s="68" t="str">
        <f t="shared" si="235"/>
        <v>AUG</v>
      </c>
      <c r="P2557" s="68">
        <f t="shared" si="236"/>
        <v>18</v>
      </c>
      <c r="Q2557" s="68">
        <f t="shared" si="237"/>
        <v>2026</v>
      </c>
      <c r="R2557" s="69">
        <f t="shared" si="238"/>
        <v>-199.70699074074219</v>
      </c>
      <c r="S2557" s="69">
        <f t="shared" si="239"/>
        <v>-199.70699074074219</v>
      </c>
      <c r="T2557" s="70" t="str">
        <f t="shared" si="240"/>
        <v>1-30 DAYS</v>
      </c>
      <c r="U2557" s="70" t="str">
        <f t="shared" si="240"/>
        <v>1-30 DAYS</v>
      </c>
    </row>
    <row r="2558" spans="1:21">
      <c r="A2558" s="63" t="str">
        <f>VLOOKUP(L2558,[1]Sheet1!$N:$P,3,0)</f>
        <v>M1 HONDA KORONADAL</v>
      </c>
      <c r="B2558" s="66">
        <v>46252.706990740742</v>
      </c>
      <c r="C2558" s="66">
        <v>46252.706990740742</v>
      </c>
      <c r="D2558" s="67" t="s">
        <v>2456</v>
      </c>
      <c r="E2558" s="67" t="s">
        <v>2457</v>
      </c>
      <c r="F2558" s="1">
        <v>1</v>
      </c>
      <c r="G2558" s="63" t="str">
        <f>VLOOKUP(D2558,[2]MINDANAO!$B:$C,2,0)</f>
        <v>CLICK125 FI</v>
      </c>
      <c r="H2558" s="67">
        <v>81070</v>
      </c>
      <c r="I2558" s="63" t="str">
        <f>VLOOKUP(L2558,'[3]NEW LEGEND 2026'!M:S,7,0)</f>
        <v>HONDA</v>
      </c>
      <c r="J2558" s="67" t="s">
        <v>5992</v>
      </c>
      <c r="K2558" s="67" t="s">
        <v>5993</v>
      </c>
      <c r="L2558" s="67" t="s">
        <v>1952</v>
      </c>
      <c r="M2558" s="63" t="str">
        <f>VLOOKUP(D2558,'[3]NEW LEGEND 2026'!G:I,3,0)</f>
        <v>HONDA</v>
      </c>
      <c r="N2558" s="63" t="str">
        <f>VLOOKUP(D2558,'[3]NEW LEGEND 2026'!G:J,4,0)</f>
        <v>BLACK</v>
      </c>
      <c r="O2558" s="68" t="str">
        <f t="shared" si="235"/>
        <v>AUG</v>
      </c>
      <c r="P2558" s="68">
        <f t="shared" si="236"/>
        <v>18</v>
      </c>
      <c r="Q2558" s="68">
        <f t="shared" si="237"/>
        <v>2026</v>
      </c>
      <c r="R2558" s="69">
        <f t="shared" si="238"/>
        <v>-199.70699074074219</v>
      </c>
      <c r="S2558" s="69">
        <f t="shared" si="239"/>
        <v>-199.70699074074219</v>
      </c>
      <c r="T2558" s="70" t="str">
        <f t="shared" si="240"/>
        <v>1-30 DAYS</v>
      </c>
      <c r="U2558" s="70" t="str">
        <f t="shared" si="240"/>
        <v>1-30 DAYS</v>
      </c>
    </row>
    <row r="2559" spans="1:21">
      <c r="A2559" s="63" t="str">
        <f>VLOOKUP(L2559,[1]Sheet1!$N:$P,3,0)</f>
        <v>M1 HONDA KORONADAL</v>
      </c>
      <c r="B2559" s="66">
        <v>46252.706990740742</v>
      </c>
      <c r="C2559" s="66">
        <v>46252.706990740742</v>
      </c>
      <c r="D2559" s="67" t="s">
        <v>2456</v>
      </c>
      <c r="E2559" s="67" t="s">
        <v>2457</v>
      </c>
      <c r="F2559" s="1">
        <v>1</v>
      </c>
      <c r="G2559" s="63" t="str">
        <f>VLOOKUP(D2559,[2]MINDANAO!$B:$C,2,0)</f>
        <v>CLICK125 FI</v>
      </c>
      <c r="H2559" s="67">
        <v>81070</v>
      </c>
      <c r="I2559" s="63" t="str">
        <f>VLOOKUP(L2559,'[3]NEW LEGEND 2026'!M:S,7,0)</f>
        <v>HONDA</v>
      </c>
      <c r="J2559" s="67" t="s">
        <v>5994</v>
      </c>
      <c r="K2559" s="67" t="s">
        <v>5995</v>
      </c>
      <c r="L2559" s="67" t="s">
        <v>1952</v>
      </c>
      <c r="M2559" s="63" t="str">
        <f>VLOOKUP(D2559,'[3]NEW LEGEND 2026'!G:I,3,0)</f>
        <v>HONDA</v>
      </c>
      <c r="N2559" s="63" t="str">
        <f>VLOOKUP(D2559,'[3]NEW LEGEND 2026'!G:J,4,0)</f>
        <v>BLACK</v>
      </c>
      <c r="O2559" s="68" t="str">
        <f t="shared" si="235"/>
        <v>AUG</v>
      </c>
      <c r="P2559" s="68">
        <f t="shared" si="236"/>
        <v>18</v>
      </c>
      <c r="Q2559" s="68">
        <f t="shared" si="237"/>
        <v>2026</v>
      </c>
      <c r="R2559" s="69">
        <f t="shared" si="238"/>
        <v>-199.70699074074219</v>
      </c>
      <c r="S2559" s="69">
        <f t="shared" si="239"/>
        <v>-199.70699074074219</v>
      </c>
      <c r="T2559" s="70" t="str">
        <f t="shared" si="240"/>
        <v>1-30 DAYS</v>
      </c>
      <c r="U2559" s="70" t="str">
        <f t="shared" si="240"/>
        <v>1-30 DAYS</v>
      </c>
    </row>
    <row r="2560" spans="1:21">
      <c r="A2560" s="63" t="str">
        <f>VLOOKUP(L2560,[1]Sheet1!$N:$P,3,0)</f>
        <v>M1 HONDA KORONADAL</v>
      </c>
      <c r="B2560" s="66">
        <v>46252.706990740742</v>
      </c>
      <c r="C2560" s="66">
        <v>46252.706990740742</v>
      </c>
      <c r="D2560" s="67" t="s">
        <v>2456</v>
      </c>
      <c r="E2560" s="67" t="s">
        <v>2457</v>
      </c>
      <c r="F2560" s="1">
        <v>1</v>
      </c>
      <c r="G2560" s="63" t="str">
        <f>VLOOKUP(D2560,[2]MINDANAO!$B:$C,2,0)</f>
        <v>CLICK125 FI</v>
      </c>
      <c r="H2560" s="67">
        <v>81070</v>
      </c>
      <c r="I2560" s="63" t="str">
        <f>VLOOKUP(L2560,'[3]NEW LEGEND 2026'!M:S,7,0)</f>
        <v>HONDA</v>
      </c>
      <c r="J2560" s="67" t="s">
        <v>5996</v>
      </c>
      <c r="K2560" s="67" t="s">
        <v>5997</v>
      </c>
      <c r="L2560" s="67" t="s">
        <v>1952</v>
      </c>
      <c r="M2560" s="63" t="str">
        <f>VLOOKUP(D2560,'[3]NEW LEGEND 2026'!G:I,3,0)</f>
        <v>HONDA</v>
      </c>
      <c r="N2560" s="63" t="str">
        <f>VLOOKUP(D2560,'[3]NEW LEGEND 2026'!G:J,4,0)</f>
        <v>BLACK</v>
      </c>
      <c r="O2560" s="68" t="str">
        <f t="shared" si="235"/>
        <v>AUG</v>
      </c>
      <c r="P2560" s="68">
        <f t="shared" si="236"/>
        <v>18</v>
      </c>
      <c r="Q2560" s="68">
        <f t="shared" si="237"/>
        <v>2026</v>
      </c>
      <c r="R2560" s="69">
        <f t="shared" si="238"/>
        <v>-199.70699074074219</v>
      </c>
      <c r="S2560" s="69">
        <f t="shared" si="239"/>
        <v>-199.70699074074219</v>
      </c>
      <c r="T2560" s="70" t="str">
        <f t="shared" si="240"/>
        <v>1-30 DAYS</v>
      </c>
      <c r="U2560" s="70" t="str">
        <f t="shared" si="240"/>
        <v>1-30 DAYS</v>
      </c>
    </row>
    <row r="2561" spans="1:21">
      <c r="A2561" s="63" t="str">
        <f>VLOOKUP(L2561,[1]Sheet1!$N:$P,3,0)</f>
        <v>M1 HONDA KORONADAL</v>
      </c>
      <c r="B2561" s="66">
        <v>46252.706990740742</v>
      </c>
      <c r="C2561" s="66">
        <v>46252.706990740742</v>
      </c>
      <c r="D2561" s="67" t="s">
        <v>2456</v>
      </c>
      <c r="E2561" s="67" t="s">
        <v>2457</v>
      </c>
      <c r="F2561" s="1">
        <v>1</v>
      </c>
      <c r="G2561" s="63" t="str">
        <f>VLOOKUP(D2561,[2]MINDANAO!$B:$C,2,0)</f>
        <v>CLICK125 FI</v>
      </c>
      <c r="H2561" s="67">
        <v>81070</v>
      </c>
      <c r="I2561" s="63" t="str">
        <f>VLOOKUP(L2561,'[3]NEW LEGEND 2026'!M:S,7,0)</f>
        <v>HONDA</v>
      </c>
      <c r="J2561" s="67" t="s">
        <v>5998</v>
      </c>
      <c r="K2561" s="67" t="s">
        <v>5999</v>
      </c>
      <c r="L2561" s="67" t="s">
        <v>1952</v>
      </c>
      <c r="M2561" s="63" t="str">
        <f>VLOOKUP(D2561,'[3]NEW LEGEND 2026'!G:I,3,0)</f>
        <v>HONDA</v>
      </c>
      <c r="N2561" s="63" t="str">
        <f>VLOOKUP(D2561,'[3]NEW LEGEND 2026'!G:J,4,0)</f>
        <v>BLACK</v>
      </c>
      <c r="O2561" s="68" t="str">
        <f t="shared" si="235"/>
        <v>AUG</v>
      </c>
      <c r="P2561" s="68">
        <f t="shared" si="236"/>
        <v>18</v>
      </c>
      <c r="Q2561" s="68">
        <f t="shared" si="237"/>
        <v>2026</v>
      </c>
      <c r="R2561" s="69">
        <f t="shared" si="238"/>
        <v>-199.70699074074219</v>
      </c>
      <c r="S2561" s="69">
        <f t="shared" si="239"/>
        <v>-199.70699074074219</v>
      </c>
      <c r="T2561" s="70" t="str">
        <f t="shared" si="240"/>
        <v>1-30 DAYS</v>
      </c>
      <c r="U2561" s="70" t="str">
        <f t="shared" si="240"/>
        <v>1-30 DAYS</v>
      </c>
    </row>
    <row r="2562" spans="1:21">
      <c r="A2562" s="63" t="str">
        <f>VLOOKUP(L2562,[1]Sheet1!$N:$P,3,0)</f>
        <v>M1 HONDA MALUNGON</v>
      </c>
      <c r="B2562" s="66">
        <v>46248.411585648151</v>
      </c>
      <c r="C2562" s="66">
        <v>46253.343842592592</v>
      </c>
      <c r="D2562" s="67" t="s">
        <v>6000</v>
      </c>
      <c r="E2562" s="67" t="s">
        <v>6001</v>
      </c>
      <c r="F2562" s="1">
        <v>1</v>
      </c>
      <c r="G2562" s="63" t="str">
        <f>VLOOKUP(D2562,[2]MINDANAO!$B:$C,2,0)</f>
        <v>ADV160 ROADSYNC</v>
      </c>
      <c r="H2562" s="67">
        <v>165268</v>
      </c>
      <c r="I2562" s="63" t="str">
        <f>VLOOKUP(L2562,'[3]NEW LEGEND 2026'!M:S,7,0)</f>
        <v>HONDA</v>
      </c>
      <c r="J2562" s="67" t="s">
        <v>6002</v>
      </c>
      <c r="K2562" s="67" t="s">
        <v>6003</v>
      </c>
      <c r="L2562" s="67" t="s">
        <v>884</v>
      </c>
      <c r="M2562" s="63" t="str">
        <f>VLOOKUP(D2562,'[3]NEW LEGEND 2026'!G:I,3,0)</f>
        <v>HONDA</v>
      </c>
      <c r="N2562" s="63" t="str">
        <f>VLOOKUP(D2562,'[3]NEW LEGEND 2026'!G:J,4,0)</f>
        <v>BROWN</v>
      </c>
      <c r="O2562" s="68" t="str">
        <f t="shared" ref="O2562:O2625" si="241">CHOOSE(MONTH(C2562),"JAN","FEB","MAR","APR","MAY","JUN","JUL","AUG","SEP","OCT","NOV","DEC")</f>
        <v>AUG</v>
      </c>
      <c r="P2562" s="68">
        <f t="shared" ref="P2562:P2625" si="242">DAY(C2562)</f>
        <v>19</v>
      </c>
      <c r="Q2562" s="68">
        <f t="shared" ref="Q2562:Q2625" si="243">YEAR(C2562)</f>
        <v>2026</v>
      </c>
      <c r="R2562" s="69">
        <f t="shared" ref="R2562:R2625" si="244">DATE(2026,1,31)-C2562</f>
        <v>-200.34384259259241</v>
      </c>
      <c r="S2562" s="69">
        <f t="shared" si="239"/>
        <v>-195.41158564815123</v>
      </c>
      <c r="T2562" s="70" t="str">
        <f t="shared" si="240"/>
        <v>1-30 DAYS</v>
      </c>
      <c r="U2562" s="70" t="str">
        <f t="shared" si="240"/>
        <v>1-30 DAYS</v>
      </c>
    </row>
    <row r="2563" spans="1:21">
      <c r="A2563" s="63" t="str">
        <f>VLOOKUP(L2563,[1]Sheet1!$N:$P,3,0)</f>
        <v>M1 HONDA MALUNGON</v>
      </c>
      <c r="B2563" s="66">
        <v>46251.674351851849</v>
      </c>
      <c r="C2563" s="66">
        <v>46253.343842592592</v>
      </c>
      <c r="D2563" s="67" t="s">
        <v>2540</v>
      </c>
      <c r="E2563" s="67" t="s">
        <v>2541</v>
      </c>
      <c r="F2563" s="1">
        <v>1</v>
      </c>
      <c r="G2563" s="63" t="str">
        <f>VLOOKUP(D2563,[2]MINDANAO!$B:$C,2,0)</f>
        <v>ADV160 ABS</v>
      </c>
      <c r="H2563" s="67">
        <v>155100</v>
      </c>
      <c r="I2563" s="63" t="str">
        <f>VLOOKUP(L2563,'[3]NEW LEGEND 2026'!M:S,7,0)</f>
        <v>HONDA</v>
      </c>
      <c r="J2563" s="67" t="s">
        <v>6004</v>
      </c>
      <c r="K2563" s="67" t="s">
        <v>6005</v>
      </c>
      <c r="L2563" s="67" t="s">
        <v>884</v>
      </c>
      <c r="M2563" s="63" t="str">
        <f>VLOOKUP(D2563,'[3]NEW LEGEND 2026'!G:I,3,0)</f>
        <v>HONDA</v>
      </c>
      <c r="N2563" s="63" t="str">
        <f>VLOOKUP(D2563,'[3]NEW LEGEND 2026'!G:J,4,0)</f>
        <v>BLACK</v>
      </c>
      <c r="O2563" s="68" t="str">
        <f t="shared" si="241"/>
        <v>AUG</v>
      </c>
      <c r="P2563" s="68">
        <f t="shared" si="242"/>
        <v>19</v>
      </c>
      <c r="Q2563" s="68">
        <f t="shared" si="243"/>
        <v>2026</v>
      </c>
      <c r="R2563" s="69">
        <f t="shared" si="244"/>
        <v>-200.34384259259241</v>
      </c>
      <c r="S2563" s="69">
        <f t="shared" ref="S2563:S2626" si="245">DATE(2026,1,31)-B2563</f>
        <v>-198.67435185184877</v>
      </c>
      <c r="T2563" s="70" t="str">
        <f t="shared" si="240"/>
        <v>1-30 DAYS</v>
      </c>
      <c r="U2563" s="70" t="str">
        <f t="shared" si="240"/>
        <v>1-30 DAYS</v>
      </c>
    </row>
    <row r="2564" spans="1:21">
      <c r="A2564" s="63" t="str">
        <f>VLOOKUP(L2564,[1]Sheet1!$N:$P,3,0)</f>
        <v>M1 HONDA MALUNGON</v>
      </c>
      <c r="B2564" s="66">
        <v>46238.569432870368</v>
      </c>
      <c r="C2564" s="66">
        <v>46253.343842592592</v>
      </c>
      <c r="D2564" s="67" t="s">
        <v>4503</v>
      </c>
      <c r="E2564" s="67" t="s">
        <v>4504</v>
      </c>
      <c r="F2564" s="1">
        <v>1</v>
      </c>
      <c r="G2564" s="63" t="str">
        <f>VLOOKUP(D2564,[2]MINDANAO!$B:$C,2,0)</f>
        <v>CLICK125 FI SE</v>
      </c>
      <c r="H2564" s="67">
        <v>84750</v>
      </c>
      <c r="I2564" s="63" t="str">
        <f>VLOOKUP(L2564,'[3]NEW LEGEND 2026'!M:S,7,0)</f>
        <v>HONDA</v>
      </c>
      <c r="J2564" s="67" t="s">
        <v>6006</v>
      </c>
      <c r="K2564" s="67" t="s">
        <v>6007</v>
      </c>
      <c r="L2564" s="67" t="s">
        <v>884</v>
      </c>
      <c r="M2564" s="63" t="str">
        <f>VLOOKUP(D2564,'[3]NEW LEGEND 2026'!G:I,3,0)</f>
        <v>HONDA</v>
      </c>
      <c r="N2564" s="63" t="str">
        <f>VLOOKUP(D2564,'[3]NEW LEGEND 2026'!G:J,4,0)</f>
        <v>GRAY</v>
      </c>
      <c r="O2564" s="68" t="str">
        <f t="shared" si="241"/>
        <v>AUG</v>
      </c>
      <c r="P2564" s="68">
        <f t="shared" si="242"/>
        <v>19</v>
      </c>
      <c r="Q2564" s="68">
        <f t="shared" si="243"/>
        <v>2026</v>
      </c>
      <c r="R2564" s="69">
        <f t="shared" si="244"/>
        <v>-200.34384259259241</v>
      </c>
      <c r="S2564" s="69">
        <f t="shared" si="245"/>
        <v>-185.56943287036847</v>
      </c>
      <c r="T2564" s="70" t="str">
        <f t="shared" si="240"/>
        <v>1-30 DAYS</v>
      </c>
      <c r="U2564" s="70" t="str">
        <f t="shared" si="240"/>
        <v>1-30 DAYS</v>
      </c>
    </row>
    <row r="2565" spans="1:21">
      <c r="A2565" s="63" t="str">
        <f>VLOOKUP(L2565,[1]Sheet1!$N:$P,3,0)</f>
        <v>M1 HONDA MALUNGON</v>
      </c>
      <c r="B2565" s="66">
        <v>46238.493194444447</v>
      </c>
      <c r="C2565" s="66">
        <v>46253.343842592592</v>
      </c>
      <c r="D2565" s="67" t="s">
        <v>4503</v>
      </c>
      <c r="E2565" s="67" t="s">
        <v>4504</v>
      </c>
      <c r="F2565" s="1">
        <v>1</v>
      </c>
      <c r="G2565" s="63" t="str">
        <f>VLOOKUP(D2565,[2]MINDANAO!$B:$C,2,0)</f>
        <v>CLICK125 FI SE</v>
      </c>
      <c r="H2565" s="67">
        <v>84750</v>
      </c>
      <c r="I2565" s="63" t="str">
        <f>VLOOKUP(L2565,'[3]NEW LEGEND 2026'!M:S,7,0)</f>
        <v>HONDA</v>
      </c>
      <c r="J2565" s="67" t="s">
        <v>6008</v>
      </c>
      <c r="K2565" s="67" t="s">
        <v>6009</v>
      </c>
      <c r="L2565" s="67" t="s">
        <v>884</v>
      </c>
      <c r="M2565" s="63" t="str">
        <f>VLOOKUP(D2565,'[3]NEW LEGEND 2026'!G:I,3,0)</f>
        <v>HONDA</v>
      </c>
      <c r="N2565" s="63" t="str">
        <f>VLOOKUP(D2565,'[3]NEW LEGEND 2026'!G:J,4,0)</f>
        <v>GRAY</v>
      </c>
      <c r="O2565" s="68" t="str">
        <f t="shared" si="241"/>
        <v>AUG</v>
      </c>
      <c r="P2565" s="68">
        <f t="shared" si="242"/>
        <v>19</v>
      </c>
      <c r="Q2565" s="68">
        <f t="shared" si="243"/>
        <v>2026</v>
      </c>
      <c r="R2565" s="69">
        <f t="shared" si="244"/>
        <v>-200.34384259259241</v>
      </c>
      <c r="S2565" s="69">
        <f t="shared" si="245"/>
        <v>-185.493194444447</v>
      </c>
      <c r="T2565" s="70" t="str">
        <f t="shared" si="240"/>
        <v>1-30 DAYS</v>
      </c>
      <c r="U2565" s="70" t="str">
        <f t="shared" si="240"/>
        <v>1-30 DAYS</v>
      </c>
    </row>
    <row r="2566" spans="1:21">
      <c r="A2566" s="63" t="str">
        <f>VLOOKUP(L2566,[1]Sheet1!$N:$P,3,0)</f>
        <v>M1 HONDA MALUNGON</v>
      </c>
      <c r="B2566" s="66">
        <v>46238.493194444447</v>
      </c>
      <c r="C2566" s="66">
        <v>46253.343842592592</v>
      </c>
      <c r="D2566" s="67" t="s">
        <v>4503</v>
      </c>
      <c r="E2566" s="67" t="s">
        <v>4504</v>
      </c>
      <c r="F2566" s="1">
        <v>1</v>
      </c>
      <c r="G2566" s="63" t="str">
        <f>VLOOKUP(D2566,[2]MINDANAO!$B:$C,2,0)</f>
        <v>CLICK125 FI SE</v>
      </c>
      <c r="H2566" s="67">
        <v>84750</v>
      </c>
      <c r="I2566" s="63" t="str">
        <f>VLOOKUP(L2566,'[3]NEW LEGEND 2026'!M:S,7,0)</f>
        <v>HONDA</v>
      </c>
      <c r="J2566" s="67" t="s">
        <v>6010</v>
      </c>
      <c r="K2566" s="67" t="s">
        <v>6011</v>
      </c>
      <c r="L2566" s="67" t="s">
        <v>884</v>
      </c>
      <c r="M2566" s="63" t="str">
        <f>VLOOKUP(D2566,'[3]NEW LEGEND 2026'!G:I,3,0)</f>
        <v>HONDA</v>
      </c>
      <c r="N2566" s="63" t="str">
        <f>VLOOKUP(D2566,'[3]NEW LEGEND 2026'!G:J,4,0)</f>
        <v>GRAY</v>
      </c>
      <c r="O2566" s="68" t="str">
        <f t="shared" si="241"/>
        <v>AUG</v>
      </c>
      <c r="P2566" s="68">
        <f t="shared" si="242"/>
        <v>19</v>
      </c>
      <c r="Q2566" s="68">
        <f t="shared" si="243"/>
        <v>2026</v>
      </c>
      <c r="R2566" s="69">
        <f t="shared" si="244"/>
        <v>-200.34384259259241</v>
      </c>
      <c r="S2566" s="69">
        <f t="shared" si="245"/>
        <v>-185.493194444447</v>
      </c>
      <c r="T2566" s="70" t="str">
        <f t="shared" si="240"/>
        <v>1-30 DAYS</v>
      </c>
      <c r="U2566" s="70" t="str">
        <f t="shared" si="240"/>
        <v>1-30 DAYS</v>
      </c>
    </row>
    <row r="2567" spans="1:21">
      <c r="A2567" s="63" t="str">
        <f>VLOOKUP(L2567,[1]Sheet1!$N:$P,3,0)</f>
        <v>M1 HONDA MALUNGON</v>
      </c>
      <c r="B2567" s="66">
        <v>46238.569432870368</v>
      </c>
      <c r="C2567" s="66">
        <v>46253.343842592592</v>
      </c>
      <c r="D2567" s="67" t="s">
        <v>4503</v>
      </c>
      <c r="E2567" s="67" t="s">
        <v>4504</v>
      </c>
      <c r="F2567" s="1">
        <v>1</v>
      </c>
      <c r="G2567" s="63" t="str">
        <f>VLOOKUP(D2567,[2]MINDANAO!$B:$C,2,0)</f>
        <v>CLICK125 FI SE</v>
      </c>
      <c r="H2567" s="67">
        <v>84750</v>
      </c>
      <c r="I2567" s="63" t="str">
        <f>VLOOKUP(L2567,'[3]NEW LEGEND 2026'!M:S,7,0)</f>
        <v>HONDA</v>
      </c>
      <c r="J2567" s="67" t="s">
        <v>6012</v>
      </c>
      <c r="K2567" s="67" t="s">
        <v>6013</v>
      </c>
      <c r="L2567" s="67" t="s">
        <v>884</v>
      </c>
      <c r="M2567" s="63" t="str">
        <f>VLOOKUP(D2567,'[3]NEW LEGEND 2026'!G:I,3,0)</f>
        <v>HONDA</v>
      </c>
      <c r="N2567" s="63" t="str">
        <f>VLOOKUP(D2567,'[3]NEW LEGEND 2026'!G:J,4,0)</f>
        <v>GRAY</v>
      </c>
      <c r="O2567" s="68" t="str">
        <f t="shared" si="241"/>
        <v>AUG</v>
      </c>
      <c r="P2567" s="68">
        <f t="shared" si="242"/>
        <v>19</v>
      </c>
      <c r="Q2567" s="68">
        <f t="shared" si="243"/>
        <v>2026</v>
      </c>
      <c r="R2567" s="69">
        <f t="shared" si="244"/>
        <v>-200.34384259259241</v>
      </c>
      <c r="S2567" s="69">
        <f t="shared" si="245"/>
        <v>-185.56943287036847</v>
      </c>
      <c r="T2567" s="70" t="str">
        <f t="shared" si="240"/>
        <v>1-30 DAYS</v>
      </c>
      <c r="U2567" s="70" t="str">
        <f t="shared" si="240"/>
        <v>1-30 DAYS</v>
      </c>
    </row>
    <row r="2568" spans="1:21">
      <c r="A2568" s="63" t="str">
        <f>VLOOKUP(L2568,[1]Sheet1!$N:$P,3,0)</f>
        <v>M1 HONDA MALUNGON</v>
      </c>
      <c r="B2568" s="66">
        <v>46238.569432870368</v>
      </c>
      <c r="C2568" s="66">
        <v>46253.343842592592</v>
      </c>
      <c r="D2568" s="67" t="s">
        <v>4503</v>
      </c>
      <c r="E2568" s="67" t="s">
        <v>4504</v>
      </c>
      <c r="F2568" s="1">
        <v>1</v>
      </c>
      <c r="G2568" s="63" t="str">
        <f>VLOOKUP(D2568,[2]MINDANAO!$B:$C,2,0)</f>
        <v>CLICK125 FI SE</v>
      </c>
      <c r="H2568" s="67">
        <v>84750</v>
      </c>
      <c r="I2568" s="63" t="str">
        <f>VLOOKUP(L2568,'[3]NEW LEGEND 2026'!M:S,7,0)</f>
        <v>HONDA</v>
      </c>
      <c r="J2568" s="67" t="s">
        <v>6014</v>
      </c>
      <c r="K2568" s="67" t="s">
        <v>6015</v>
      </c>
      <c r="L2568" s="67" t="s">
        <v>884</v>
      </c>
      <c r="M2568" s="63" t="str">
        <f>VLOOKUP(D2568,'[3]NEW LEGEND 2026'!G:I,3,0)</f>
        <v>HONDA</v>
      </c>
      <c r="N2568" s="63" t="str">
        <f>VLOOKUP(D2568,'[3]NEW LEGEND 2026'!G:J,4,0)</f>
        <v>GRAY</v>
      </c>
      <c r="O2568" s="68" t="str">
        <f t="shared" si="241"/>
        <v>AUG</v>
      </c>
      <c r="P2568" s="68">
        <f t="shared" si="242"/>
        <v>19</v>
      </c>
      <c r="Q2568" s="68">
        <f t="shared" si="243"/>
        <v>2026</v>
      </c>
      <c r="R2568" s="69">
        <f t="shared" si="244"/>
        <v>-200.34384259259241</v>
      </c>
      <c r="S2568" s="69">
        <f t="shared" si="245"/>
        <v>-185.56943287036847</v>
      </c>
      <c r="T2568" s="70" t="str">
        <f t="shared" si="240"/>
        <v>1-30 DAYS</v>
      </c>
      <c r="U2568" s="70" t="str">
        <f t="shared" si="240"/>
        <v>1-30 DAYS</v>
      </c>
    </row>
    <row r="2569" spans="1:21">
      <c r="A2569" s="63" t="str">
        <f>VLOOKUP(L2569,[1]Sheet1!$N:$P,3,0)</f>
        <v>M1 HONDA MALUNGON</v>
      </c>
      <c r="B2569" s="66">
        <v>46238.569432870368</v>
      </c>
      <c r="C2569" s="66">
        <v>46253.343842592592</v>
      </c>
      <c r="D2569" s="67" t="s">
        <v>4503</v>
      </c>
      <c r="E2569" s="67" t="s">
        <v>4504</v>
      </c>
      <c r="F2569" s="1">
        <v>1</v>
      </c>
      <c r="G2569" s="63" t="str">
        <f>VLOOKUP(D2569,[2]MINDANAO!$B:$C,2,0)</f>
        <v>CLICK125 FI SE</v>
      </c>
      <c r="H2569" s="67">
        <v>84750</v>
      </c>
      <c r="I2569" s="63" t="str">
        <f>VLOOKUP(L2569,'[3]NEW LEGEND 2026'!M:S,7,0)</f>
        <v>HONDA</v>
      </c>
      <c r="J2569" s="67" t="s">
        <v>6016</v>
      </c>
      <c r="K2569" s="67" t="s">
        <v>6017</v>
      </c>
      <c r="L2569" s="67" t="s">
        <v>884</v>
      </c>
      <c r="M2569" s="63" t="str">
        <f>VLOOKUP(D2569,'[3]NEW LEGEND 2026'!G:I,3,0)</f>
        <v>HONDA</v>
      </c>
      <c r="N2569" s="63" t="str">
        <f>VLOOKUP(D2569,'[3]NEW LEGEND 2026'!G:J,4,0)</f>
        <v>GRAY</v>
      </c>
      <c r="O2569" s="68" t="str">
        <f t="shared" si="241"/>
        <v>AUG</v>
      </c>
      <c r="P2569" s="68">
        <f t="shared" si="242"/>
        <v>19</v>
      </c>
      <c r="Q2569" s="68">
        <f t="shared" si="243"/>
        <v>2026</v>
      </c>
      <c r="R2569" s="69">
        <f t="shared" si="244"/>
        <v>-200.34384259259241</v>
      </c>
      <c r="S2569" s="69">
        <f t="shared" si="245"/>
        <v>-185.56943287036847</v>
      </c>
      <c r="T2569" s="70" t="str">
        <f t="shared" si="240"/>
        <v>1-30 DAYS</v>
      </c>
      <c r="U2569" s="70" t="str">
        <f t="shared" si="240"/>
        <v>1-30 DAYS</v>
      </c>
    </row>
    <row r="2570" spans="1:21">
      <c r="A2570" s="63" t="str">
        <f>VLOOKUP(L2570,[1]Sheet1!$N:$P,3,0)</f>
        <v>M1 HONDA MALUNGON</v>
      </c>
      <c r="B2570" s="66">
        <v>46244.486886574072</v>
      </c>
      <c r="C2570" s="66">
        <v>46253.343842592592</v>
      </c>
      <c r="D2570" s="67" t="s">
        <v>893</v>
      </c>
      <c r="E2570" s="67" t="s">
        <v>894</v>
      </c>
      <c r="F2570" s="1">
        <v>1</v>
      </c>
      <c r="G2570" s="63" t="str">
        <f>VLOOKUP(D2570,[2]MINDANAO!$B:$C,2,0)</f>
        <v>XRM DUAL SPORTS FI(DS)</v>
      </c>
      <c r="H2570" s="67">
        <v>70158</v>
      </c>
      <c r="I2570" s="63" t="str">
        <f>VLOOKUP(L2570,'[3]NEW LEGEND 2026'!M:S,7,0)</f>
        <v>HONDA</v>
      </c>
      <c r="J2570" s="67" t="s">
        <v>6018</v>
      </c>
      <c r="K2570" s="67" t="s">
        <v>6019</v>
      </c>
      <c r="L2570" s="67" t="s">
        <v>884</v>
      </c>
      <c r="M2570" s="63" t="str">
        <f>VLOOKUP(D2570,'[3]NEW LEGEND 2026'!G:I,3,0)</f>
        <v>HONDA</v>
      </c>
      <c r="N2570" s="63" t="str">
        <f>VLOOKUP(D2570,'[3]NEW LEGEND 2026'!G:J,4,0)</f>
        <v>RED/BLACK</v>
      </c>
      <c r="O2570" s="68" t="str">
        <f t="shared" si="241"/>
        <v>AUG</v>
      </c>
      <c r="P2570" s="68">
        <f t="shared" si="242"/>
        <v>19</v>
      </c>
      <c r="Q2570" s="68">
        <f t="shared" si="243"/>
        <v>2026</v>
      </c>
      <c r="R2570" s="69">
        <f t="shared" si="244"/>
        <v>-200.34384259259241</v>
      </c>
      <c r="S2570" s="69">
        <f t="shared" si="245"/>
        <v>-191.48688657407183</v>
      </c>
      <c r="T2570" s="70" t="str">
        <f t="shared" si="240"/>
        <v>1-30 DAYS</v>
      </c>
      <c r="U2570" s="70" t="str">
        <f t="shared" si="240"/>
        <v>1-30 DAYS</v>
      </c>
    </row>
    <row r="2571" spans="1:21">
      <c r="A2571" s="63" t="str">
        <f>VLOOKUP(L2571,[1]Sheet1!$N:$P,3,0)</f>
        <v>M1 HONDA MALUNGON</v>
      </c>
      <c r="B2571" s="66">
        <v>46244.441666666673</v>
      </c>
      <c r="C2571" s="66">
        <v>46253.343842592592</v>
      </c>
      <c r="D2571" s="67" t="s">
        <v>2043</v>
      </c>
      <c r="E2571" s="67" t="s">
        <v>2044</v>
      </c>
      <c r="F2571" s="1">
        <v>1</v>
      </c>
      <c r="G2571" s="63" t="str">
        <f>VLOOKUP(D2571,[2]MINDANAO!$B:$C,2,0)</f>
        <v>NAVI</v>
      </c>
      <c r="H2571" s="67">
        <v>58990</v>
      </c>
      <c r="I2571" s="63" t="str">
        <f>VLOOKUP(L2571,'[3]NEW LEGEND 2026'!M:S,7,0)</f>
        <v>HONDA</v>
      </c>
      <c r="J2571" s="67" t="s">
        <v>6020</v>
      </c>
      <c r="K2571" s="67" t="s">
        <v>6021</v>
      </c>
      <c r="L2571" s="67" t="s">
        <v>884</v>
      </c>
      <c r="M2571" s="63" t="str">
        <f>VLOOKUP(D2571,'[3]NEW LEGEND 2026'!G:I,3,0)</f>
        <v>HONDA</v>
      </c>
      <c r="N2571" s="63" t="str">
        <f>VLOOKUP(D2571,'[3]NEW LEGEND 2026'!G:J,4,0)</f>
        <v>RED/BLACK</v>
      </c>
      <c r="O2571" s="68" t="str">
        <f t="shared" si="241"/>
        <v>AUG</v>
      </c>
      <c r="P2571" s="68">
        <f t="shared" si="242"/>
        <v>19</v>
      </c>
      <c r="Q2571" s="68">
        <f t="shared" si="243"/>
        <v>2026</v>
      </c>
      <c r="R2571" s="69">
        <f t="shared" si="244"/>
        <v>-200.34384259259241</v>
      </c>
      <c r="S2571" s="69">
        <f t="shared" si="245"/>
        <v>-191.44166666667297</v>
      </c>
      <c r="T2571" s="70" t="str">
        <f t="shared" si="240"/>
        <v>1-30 DAYS</v>
      </c>
      <c r="U2571" s="70" t="str">
        <f t="shared" si="240"/>
        <v>1-30 DAYS</v>
      </c>
    </row>
    <row r="2572" spans="1:21">
      <c r="A2572" s="63" t="str">
        <f>VLOOKUP(L2572,[1]Sheet1!$N:$P,3,0)</f>
        <v>M1 HONDA MALUNGON</v>
      </c>
      <c r="B2572" s="66">
        <v>46244.441666666673</v>
      </c>
      <c r="C2572" s="66">
        <v>46253.343842592592</v>
      </c>
      <c r="D2572" s="67" t="s">
        <v>2043</v>
      </c>
      <c r="E2572" s="67" t="s">
        <v>2044</v>
      </c>
      <c r="F2572" s="1">
        <v>1</v>
      </c>
      <c r="G2572" s="63" t="str">
        <f>VLOOKUP(D2572,[2]MINDANAO!$B:$C,2,0)</f>
        <v>NAVI</v>
      </c>
      <c r="H2572" s="67">
        <v>58990</v>
      </c>
      <c r="I2572" s="63" t="str">
        <f>VLOOKUP(L2572,'[3]NEW LEGEND 2026'!M:S,7,0)</f>
        <v>HONDA</v>
      </c>
      <c r="J2572" s="67" t="s">
        <v>6022</v>
      </c>
      <c r="K2572" s="67" t="s">
        <v>6023</v>
      </c>
      <c r="L2572" s="67" t="s">
        <v>884</v>
      </c>
      <c r="M2572" s="63" t="str">
        <f>VLOOKUP(D2572,'[3]NEW LEGEND 2026'!G:I,3,0)</f>
        <v>HONDA</v>
      </c>
      <c r="N2572" s="63" t="str">
        <f>VLOOKUP(D2572,'[3]NEW LEGEND 2026'!G:J,4,0)</f>
        <v>RED/BLACK</v>
      </c>
      <c r="O2572" s="68" t="str">
        <f t="shared" si="241"/>
        <v>AUG</v>
      </c>
      <c r="P2572" s="68">
        <f t="shared" si="242"/>
        <v>19</v>
      </c>
      <c r="Q2572" s="68">
        <f t="shared" si="243"/>
        <v>2026</v>
      </c>
      <c r="R2572" s="69">
        <f t="shared" si="244"/>
        <v>-200.34384259259241</v>
      </c>
      <c r="S2572" s="69">
        <f t="shared" si="245"/>
        <v>-191.44166666667297</v>
      </c>
      <c r="T2572" s="70" t="str">
        <f t="shared" si="240"/>
        <v>1-30 DAYS</v>
      </c>
      <c r="U2572" s="70" t="str">
        <f t="shared" si="240"/>
        <v>1-30 DAYS</v>
      </c>
    </row>
    <row r="2573" spans="1:21">
      <c r="A2573" s="63" t="str">
        <f>VLOOKUP(L2573,[1]Sheet1!$N:$P,3,0)</f>
        <v>M1 HONDA MALUNGON</v>
      </c>
      <c r="B2573" s="66">
        <v>46241.615081018521</v>
      </c>
      <c r="C2573" s="66">
        <v>46253.343842592592</v>
      </c>
      <c r="D2573" s="67" t="s">
        <v>2329</v>
      </c>
      <c r="E2573" s="67" t="s">
        <v>2330</v>
      </c>
      <c r="F2573" s="1">
        <v>1</v>
      </c>
      <c r="G2573" s="63" t="str">
        <f>VLOOKUP(D2573,[2]MINDANAO!$B:$C,2,0)</f>
        <v>CRF150</v>
      </c>
      <c r="H2573" s="67">
        <v>141790</v>
      </c>
      <c r="I2573" s="63" t="str">
        <f>VLOOKUP(L2573,'[3]NEW LEGEND 2026'!M:S,7,0)</f>
        <v>HONDA</v>
      </c>
      <c r="J2573" s="67" t="s">
        <v>6024</v>
      </c>
      <c r="K2573" s="67" t="s">
        <v>6025</v>
      </c>
      <c r="L2573" s="67" t="s">
        <v>884</v>
      </c>
      <c r="M2573" s="63" t="str">
        <f>VLOOKUP(D2573,'[3]NEW LEGEND 2026'!G:I,3,0)</f>
        <v>HONDA</v>
      </c>
      <c r="N2573" s="63" t="str">
        <f>VLOOKUP(D2573,'[3]NEW LEGEND 2026'!G:J,4,0)</f>
        <v>BLACK</v>
      </c>
      <c r="O2573" s="68" t="str">
        <f t="shared" si="241"/>
        <v>AUG</v>
      </c>
      <c r="P2573" s="68">
        <f t="shared" si="242"/>
        <v>19</v>
      </c>
      <c r="Q2573" s="68">
        <f t="shared" si="243"/>
        <v>2026</v>
      </c>
      <c r="R2573" s="69">
        <f t="shared" si="244"/>
        <v>-200.34384259259241</v>
      </c>
      <c r="S2573" s="69">
        <f t="shared" si="245"/>
        <v>-188.61508101852087</v>
      </c>
      <c r="T2573" s="70" t="str">
        <f t="shared" si="240"/>
        <v>1-30 DAYS</v>
      </c>
      <c r="U2573" s="70" t="str">
        <f t="shared" si="240"/>
        <v>1-30 DAYS</v>
      </c>
    </row>
    <row r="2574" spans="1:21">
      <c r="A2574" s="63" t="str">
        <f>VLOOKUP(L2574,[1]Sheet1!$N:$P,3,0)</f>
        <v>M1 HONDA MALUNGON</v>
      </c>
      <c r="B2574" s="66">
        <v>46241.645104166673</v>
      </c>
      <c r="C2574" s="66">
        <v>46253.343842592592</v>
      </c>
      <c r="D2574" s="67" t="s">
        <v>3512</v>
      </c>
      <c r="E2574" s="67" t="s">
        <v>3513</v>
      </c>
      <c r="F2574" s="1">
        <v>1</v>
      </c>
      <c r="G2574" s="63" t="str">
        <f>VLOOKUP(D2574,[2]MINDANAO!$B:$C,2,0)</f>
        <v>CRF150</v>
      </c>
      <c r="H2574" s="67">
        <v>124883.93</v>
      </c>
      <c r="I2574" s="63" t="str">
        <f>VLOOKUP(L2574,'[3]NEW LEGEND 2026'!M:S,7,0)</f>
        <v>HONDA</v>
      </c>
      <c r="J2574" s="67" t="s">
        <v>6026</v>
      </c>
      <c r="K2574" s="67" t="s">
        <v>6027</v>
      </c>
      <c r="L2574" s="67" t="s">
        <v>884</v>
      </c>
      <c r="M2574" s="63" t="str">
        <f>VLOOKUP(D2574,'[3]NEW LEGEND 2026'!G:I,3,0)</f>
        <v>HONDA</v>
      </c>
      <c r="N2574" s="63" t="str">
        <f>VLOOKUP(D2574,'[3]NEW LEGEND 2026'!G:J,4,0)</f>
        <v>RED</v>
      </c>
      <c r="O2574" s="68" t="str">
        <f t="shared" si="241"/>
        <v>AUG</v>
      </c>
      <c r="P2574" s="68">
        <f t="shared" si="242"/>
        <v>19</v>
      </c>
      <c r="Q2574" s="68">
        <f t="shared" si="243"/>
        <v>2026</v>
      </c>
      <c r="R2574" s="69">
        <f t="shared" si="244"/>
        <v>-200.34384259259241</v>
      </c>
      <c r="S2574" s="69">
        <f t="shared" si="245"/>
        <v>-188.64510416667326</v>
      </c>
      <c r="T2574" s="70" t="str">
        <f t="shared" si="240"/>
        <v>1-30 DAYS</v>
      </c>
      <c r="U2574" s="70" t="str">
        <f t="shared" si="240"/>
        <v>1-30 DAYS</v>
      </c>
    </row>
    <row r="2575" spans="1:21">
      <c r="A2575" s="63" t="str">
        <f>VLOOKUP(L2575,[1]Sheet1!$N:$P,3,0)</f>
        <v>M1 DIGOS</v>
      </c>
      <c r="B2575" s="66">
        <v>46231.42392361111</v>
      </c>
      <c r="C2575" s="66">
        <v>46253.351770833331</v>
      </c>
      <c r="D2575" s="67" t="s">
        <v>1975</v>
      </c>
      <c r="E2575" s="67" t="s">
        <v>1976</v>
      </c>
      <c r="F2575" s="1">
        <v>1</v>
      </c>
      <c r="G2575" s="63" t="str">
        <f>VLOOKUP(D2575,[2]MINDANAO!$B:$C,2,0)</f>
        <v>NMAX155 FI ABS</v>
      </c>
      <c r="H2575" s="67">
        <v>131528.57</v>
      </c>
      <c r="I2575" s="63" t="str">
        <f>VLOOKUP(L2575,'[3]NEW LEGEND 2026'!M:S,7,0)</f>
        <v>MUTI</v>
      </c>
      <c r="J2575" s="67" t="s">
        <v>6028</v>
      </c>
      <c r="K2575" s="67" t="s">
        <v>6029</v>
      </c>
      <c r="L2575" s="67" t="s">
        <v>490</v>
      </c>
      <c r="M2575" s="63" t="str">
        <f>VLOOKUP(D2575,'[3]NEW LEGEND 2026'!G:I,3,0)</f>
        <v>YAMAHA</v>
      </c>
      <c r="N2575" s="63" t="str">
        <f>VLOOKUP(D2575,'[3]NEW LEGEND 2026'!G:J,4,0)</f>
        <v>MATTE DARK GRAY</v>
      </c>
      <c r="O2575" s="68" t="str">
        <f t="shared" si="241"/>
        <v>AUG</v>
      </c>
      <c r="P2575" s="68">
        <f t="shared" si="242"/>
        <v>19</v>
      </c>
      <c r="Q2575" s="68">
        <f t="shared" si="243"/>
        <v>2026</v>
      </c>
      <c r="R2575" s="69">
        <f t="shared" si="244"/>
        <v>-200.3517708333311</v>
      </c>
      <c r="S2575" s="69">
        <f t="shared" si="245"/>
        <v>-178.42392361110979</v>
      </c>
      <c r="T2575" s="70" t="str">
        <f t="shared" si="240"/>
        <v>1-30 DAYS</v>
      </c>
      <c r="U2575" s="70" t="str">
        <f t="shared" si="240"/>
        <v>1-30 DAYS</v>
      </c>
    </row>
    <row r="2576" spans="1:21">
      <c r="A2576" s="63" t="str">
        <f>VLOOKUP(L2576,[1]Sheet1!$N:$P,3,0)</f>
        <v>M1 POLOMOLOK</v>
      </c>
      <c r="B2576" s="66">
        <v>46217.59302083333</v>
      </c>
      <c r="C2576" s="66">
        <v>46253.381956018522</v>
      </c>
      <c r="D2576" s="67" t="s">
        <v>907</v>
      </c>
      <c r="E2576" s="67" t="s">
        <v>908</v>
      </c>
      <c r="F2576" s="1">
        <v>1</v>
      </c>
      <c r="G2576" s="63" t="str">
        <f>VLOOKUP(D2576,[2]MINDANAO!$B:$C,2,0)</f>
        <v>CT125</v>
      </c>
      <c r="H2576" s="67">
        <v>59246</v>
      </c>
      <c r="I2576" s="63" t="str">
        <f>VLOOKUP(L2576,'[3]NEW LEGEND 2026'!M:S,7,0)</f>
        <v>MUTI</v>
      </c>
      <c r="J2576" s="67" t="s">
        <v>6030</v>
      </c>
      <c r="K2576" s="67" t="s">
        <v>6031</v>
      </c>
      <c r="L2576" s="67" t="s">
        <v>376</v>
      </c>
      <c r="M2576" s="63" t="str">
        <f>VLOOKUP(D2576,'[3]NEW LEGEND 2026'!G:I,3,0)</f>
        <v>KAWASAKI</v>
      </c>
      <c r="N2576" s="63" t="str">
        <f>VLOOKUP(D2576,'[3]NEW LEGEND 2026'!G:J,4,0)</f>
        <v>BLACK/GRAY</v>
      </c>
      <c r="O2576" s="68" t="str">
        <f t="shared" si="241"/>
        <v>AUG</v>
      </c>
      <c r="P2576" s="68">
        <f t="shared" si="242"/>
        <v>19</v>
      </c>
      <c r="Q2576" s="68">
        <f t="shared" si="243"/>
        <v>2026</v>
      </c>
      <c r="R2576" s="69">
        <f t="shared" si="244"/>
        <v>-200.38195601852203</v>
      </c>
      <c r="S2576" s="69">
        <f t="shared" si="245"/>
        <v>-164.59302083333023</v>
      </c>
      <c r="T2576" s="70" t="str">
        <f t="shared" si="240"/>
        <v>1-30 DAYS</v>
      </c>
      <c r="U2576" s="70" t="str">
        <f t="shared" si="240"/>
        <v>1-30 DAYS</v>
      </c>
    </row>
    <row r="2577" spans="1:21">
      <c r="A2577" s="63" t="str">
        <f>VLOOKUP(L2577,[1]Sheet1!$N:$P,3,0)</f>
        <v>M2 SURIGAO</v>
      </c>
      <c r="B2577" s="66">
        <v>46253.381597222222</v>
      </c>
      <c r="C2577" s="66">
        <v>46253.390497685177</v>
      </c>
      <c r="D2577" s="67" t="s">
        <v>663</v>
      </c>
      <c r="E2577" s="67" t="s">
        <v>664</v>
      </c>
      <c r="F2577" s="1">
        <v>1</v>
      </c>
      <c r="G2577" s="63" t="str">
        <f>VLOOKUP(D2577,[2]MINDANAO!$B:$C,2,0)</f>
        <v>CT125</v>
      </c>
      <c r="H2577" s="67">
        <v>58118</v>
      </c>
      <c r="I2577" s="63" t="str">
        <f>VLOOKUP(L2577,'[3]NEW LEGEND 2026'!M:S,7,0)</f>
        <v>ULTIMATE</v>
      </c>
      <c r="J2577" s="67" t="s">
        <v>6032</v>
      </c>
      <c r="K2577" s="67" t="s">
        <v>6033</v>
      </c>
      <c r="L2577" s="67" t="s">
        <v>1214</v>
      </c>
      <c r="M2577" s="63" t="str">
        <f>VLOOKUP(D2577,'[3]NEW LEGEND 2026'!G:I,3,0)</f>
        <v>KAWASAKI</v>
      </c>
      <c r="N2577" s="63" t="str">
        <f>VLOOKUP(D2577,'[3]NEW LEGEND 2026'!G:J,4,0)</f>
        <v>BLACK/RED</v>
      </c>
      <c r="O2577" s="68" t="str">
        <f t="shared" si="241"/>
        <v>AUG</v>
      </c>
      <c r="P2577" s="68">
        <f t="shared" si="242"/>
        <v>19</v>
      </c>
      <c r="Q2577" s="68">
        <f t="shared" si="243"/>
        <v>2026</v>
      </c>
      <c r="R2577" s="69">
        <f t="shared" si="244"/>
        <v>-200.39049768517725</v>
      </c>
      <c r="S2577" s="69">
        <f t="shared" si="245"/>
        <v>-200.3815972222219</v>
      </c>
      <c r="T2577" s="70" t="str">
        <f t="shared" si="240"/>
        <v>1-30 DAYS</v>
      </c>
      <c r="U2577" s="70" t="str">
        <f t="shared" si="240"/>
        <v>1-30 DAYS</v>
      </c>
    </row>
    <row r="2578" spans="1:21">
      <c r="A2578" s="63" t="str">
        <f>VLOOKUP(L2578,[1]Sheet1!$N:$P,3,0)</f>
        <v>M2 SURIGAO</v>
      </c>
      <c r="B2578" s="66">
        <v>46249.417997685188</v>
      </c>
      <c r="C2578" s="66">
        <v>46253.390497685177</v>
      </c>
      <c r="D2578" s="67" t="s">
        <v>663</v>
      </c>
      <c r="E2578" s="67" t="s">
        <v>664</v>
      </c>
      <c r="F2578" s="1">
        <v>1</v>
      </c>
      <c r="G2578" s="63" t="str">
        <f>VLOOKUP(D2578,[2]MINDANAO!$B:$C,2,0)</f>
        <v>CT125</v>
      </c>
      <c r="H2578" s="67">
        <v>58118</v>
      </c>
      <c r="I2578" s="63" t="str">
        <f>VLOOKUP(L2578,'[3]NEW LEGEND 2026'!M:S,7,0)</f>
        <v>ULTIMATE</v>
      </c>
      <c r="J2578" s="67" t="s">
        <v>6034</v>
      </c>
      <c r="K2578" s="67" t="s">
        <v>6035</v>
      </c>
      <c r="L2578" s="67" t="s">
        <v>1214</v>
      </c>
      <c r="M2578" s="63" t="str">
        <f>VLOOKUP(D2578,'[3]NEW LEGEND 2026'!G:I,3,0)</f>
        <v>KAWASAKI</v>
      </c>
      <c r="N2578" s="63" t="str">
        <f>VLOOKUP(D2578,'[3]NEW LEGEND 2026'!G:J,4,0)</f>
        <v>BLACK/RED</v>
      </c>
      <c r="O2578" s="68" t="str">
        <f t="shared" si="241"/>
        <v>AUG</v>
      </c>
      <c r="P2578" s="68">
        <f t="shared" si="242"/>
        <v>19</v>
      </c>
      <c r="Q2578" s="68">
        <f t="shared" si="243"/>
        <v>2026</v>
      </c>
      <c r="R2578" s="69">
        <f t="shared" si="244"/>
        <v>-200.39049768517725</v>
      </c>
      <c r="S2578" s="69">
        <f t="shared" si="245"/>
        <v>-196.41799768518831</v>
      </c>
      <c r="T2578" s="70" t="str">
        <f t="shared" ref="T2578:U2641" si="246">IF(R2578&lt;=30,"1-30 DAYS",IF(R2578&lt;=60,"31-60 DAYS",IF(R2578&lt;=90,"61-90 DAYS","91 DAYS UP")))</f>
        <v>1-30 DAYS</v>
      </c>
      <c r="U2578" s="70" t="str">
        <f t="shared" si="246"/>
        <v>1-30 DAYS</v>
      </c>
    </row>
    <row r="2579" spans="1:21">
      <c r="A2579" s="63" t="str">
        <f>VLOOKUP(L2579,[1]Sheet1!$N:$P,3,0)</f>
        <v>M2 SURIGAO</v>
      </c>
      <c r="B2579" s="66">
        <v>46249.417997685188</v>
      </c>
      <c r="C2579" s="66">
        <v>46253.390497685177</v>
      </c>
      <c r="D2579" s="67" t="s">
        <v>907</v>
      </c>
      <c r="E2579" s="67" t="s">
        <v>908</v>
      </c>
      <c r="F2579" s="1">
        <v>1</v>
      </c>
      <c r="G2579" s="63" t="str">
        <f>VLOOKUP(D2579,[2]MINDANAO!$B:$C,2,0)</f>
        <v>CT125</v>
      </c>
      <c r="H2579" s="67">
        <v>59246</v>
      </c>
      <c r="I2579" s="63" t="str">
        <f>VLOOKUP(L2579,'[3]NEW LEGEND 2026'!M:S,7,0)</f>
        <v>ULTIMATE</v>
      </c>
      <c r="J2579" s="67" t="s">
        <v>6036</v>
      </c>
      <c r="K2579" s="67" t="s">
        <v>6037</v>
      </c>
      <c r="L2579" s="67" t="s">
        <v>1214</v>
      </c>
      <c r="M2579" s="63" t="str">
        <f>VLOOKUP(D2579,'[3]NEW LEGEND 2026'!G:I,3,0)</f>
        <v>KAWASAKI</v>
      </c>
      <c r="N2579" s="63" t="str">
        <f>VLOOKUP(D2579,'[3]NEW LEGEND 2026'!G:J,4,0)</f>
        <v>BLACK/GRAY</v>
      </c>
      <c r="O2579" s="68" t="str">
        <f t="shared" si="241"/>
        <v>AUG</v>
      </c>
      <c r="P2579" s="68">
        <f t="shared" si="242"/>
        <v>19</v>
      </c>
      <c r="Q2579" s="68">
        <f t="shared" si="243"/>
        <v>2026</v>
      </c>
      <c r="R2579" s="69">
        <f t="shared" si="244"/>
        <v>-200.39049768517725</v>
      </c>
      <c r="S2579" s="69">
        <f t="shared" si="245"/>
        <v>-196.41799768518831</v>
      </c>
      <c r="T2579" s="70" t="str">
        <f t="shared" si="246"/>
        <v>1-30 DAYS</v>
      </c>
      <c r="U2579" s="70" t="str">
        <f t="shared" si="246"/>
        <v>1-30 DAYS</v>
      </c>
    </row>
    <row r="2580" spans="1:21">
      <c r="A2580" s="63" t="str">
        <f>VLOOKUP(L2580,[1]Sheet1!$N:$P,3,0)</f>
        <v>M2 SURIGAO</v>
      </c>
      <c r="B2580" s="66">
        <v>46249.417997685188</v>
      </c>
      <c r="C2580" s="66">
        <v>46253.390497685177</v>
      </c>
      <c r="D2580" s="67" t="s">
        <v>663</v>
      </c>
      <c r="E2580" s="67" t="s">
        <v>664</v>
      </c>
      <c r="F2580" s="1">
        <v>1</v>
      </c>
      <c r="G2580" s="63" t="str">
        <f>VLOOKUP(D2580,[2]MINDANAO!$B:$C,2,0)</f>
        <v>CT125</v>
      </c>
      <c r="H2580" s="67">
        <v>58118</v>
      </c>
      <c r="I2580" s="63" t="str">
        <f>VLOOKUP(L2580,'[3]NEW LEGEND 2026'!M:S,7,0)</f>
        <v>ULTIMATE</v>
      </c>
      <c r="J2580" s="67" t="s">
        <v>6038</v>
      </c>
      <c r="K2580" s="67" t="s">
        <v>6039</v>
      </c>
      <c r="L2580" s="67" t="s">
        <v>1214</v>
      </c>
      <c r="M2580" s="63" t="str">
        <f>VLOOKUP(D2580,'[3]NEW LEGEND 2026'!G:I,3,0)</f>
        <v>KAWASAKI</v>
      </c>
      <c r="N2580" s="63" t="str">
        <f>VLOOKUP(D2580,'[3]NEW LEGEND 2026'!G:J,4,0)</f>
        <v>BLACK/RED</v>
      </c>
      <c r="O2580" s="68" t="str">
        <f t="shared" si="241"/>
        <v>AUG</v>
      </c>
      <c r="P2580" s="68">
        <f t="shared" si="242"/>
        <v>19</v>
      </c>
      <c r="Q2580" s="68">
        <f t="shared" si="243"/>
        <v>2026</v>
      </c>
      <c r="R2580" s="69">
        <f t="shared" si="244"/>
        <v>-200.39049768517725</v>
      </c>
      <c r="S2580" s="69">
        <f t="shared" si="245"/>
        <v>-196.41799768518831</v>
      </c>
      <c r="T2580" s="70" t="str">
        <f t="shared" si="246"/>
        <v>1-30 DAYS</v>
      </c>
      <c r="U2580" s="70" t="str">
        <f t="shared" si="246"/>
        <v>1-30 DAYS</v>
      </c>
    </row>
    <row r="2581" spans="1:21">
      <c r="A2581" s="63" t="str">
        <f>VLOOKUP(L2581,[1]Sheet1!$N:$P,3,0)</f>
        <v>M2 SURIGAO</v>
      </c>
      <c r="B2581" s="66">
        <v>46249.417997685188</v>
      </c>
      <c r="C2581" s="66">
        <v>46253.390497685177</v>
      </c>
      <c r="D2581" s="67" t="s">
        <v>907</v>
      </c>
      <c r="E2581" s="67" t="s">
        <v>908</v>
      </c>
      <c r="F2581" s="1">
        <v>1</v>
      </c>
      <c r="G2581" s="63" t="str">
        <f>VLOOKUP(D2581,[2]MINDANAO!$B:$C,2,0)</f>
        <v>CT125</v>
      </c>
      <c r="H2581" s="67">
        <v>59246</v>
      </c>
      <c r="I2581" s="63" t="str">
        <f>VLOOKUP(L2581,'[3]NEW LEGEND 2026'!M:S,7,0)</f>
        <v>ULTIMATE</v>
      </c>
      <c r="J2581" s="67" t="s">
        <v>6040</v>
      </c>
      <c r="K2581" s="67" t="s">
        <v>6041</v>
      </c>
      <c r="L2581" s="67" t="s">
        <v>1214</v>
      </c>
      <c r="M2581" s="63" t="str">
        <f>VLOOKUP(D2581,'[3]NEW LEGEND 2026'!G:I,3,0)</f>
        <v>KAWASAKI</v>
      </c>
      <c r="N2581" s="63" t="str">
        <f>VLOOKUP(D2581,'[3]NEW LEGEND 2026'!G:J,4,0)</f>
        <v>BLACK/GRAY</v>
      </c>
      <c r="O2581" s="68" t="str">
        <f t="shared" si="241"/>
        <v>AUG</v>
      </c>
      <c r="P2581" s="68">
        <f t="shared" si="242"/>
        <v>19</v>
      </c>
      <c r="Q2581" s="68">
        <f t="shared" si="243"/>
        <v>2026</v>
      </c>
      <c r="R2581" s="69">
        <f t="shared" si="244"/>
        <v>-200.39049768517725</v>
      </c>
      <c r="S2581" s="69">
        <f t="shared" si="245"/>
        <v>-196.41799768518831</v>
      </c>
      <c r="T2581" s="70" t="str">
        <f t="shared" si="246"/>
        <v>1-30 DAYS</v>
      </c>
      <c r="U2581" s="70" t="str">
        <f t="shared" si="246"/>
        <v>1-30 DAYS</v>
      </c>
    </row>
    <row r="2582" spans="1:21">
      <c r="A2582" s="63" t="str">
        <f>VLOOKUP(L2582,[1]Sheet1!$N:$P,3,0)</f>
        <v>M2 SURIGAO</v>
      </c>
      <c r="B2582" s="66">
        <v>46249.4065625</v>
      </c>
      <c r="C2582" s="66">
        <v>46253.390497685177</v>
      </c>
      <c r="D2582" s="67" t="s">
        <v>3512</v>
      </c>
      <c r="E2582" s="67" t="s">
        <v>3513</v>
      </c>
      <c r="F2582" s="1">
        <v>1</v>
      </c>
      <c r="G2582" s="63" t="str">
        <f>VLOOKUP(D2582,[2]MINDANAO!$B:$C,2,0)</f>
        <v>CRF150</v>
      </c>
      <c r="H2582" s="67">
        <v>124883.93</v>
      </c>
      <c r="I2582" s="63" t="str">
        <f>VLOOKUP(L2582,'[3]NEW LEGEND 2026'!M:S,7,0)</f>
        <v>ULTIMATE</v>
      </c>
      <c r="J2582" s="67" t="s">
        <v>6042</v>
      </c>
      <c r="K2582" s="67" t="s">
        <v>6043</v>
      </c>
      <c r="L2582" s="67" t="s">
        <v>1214</v>
      </c>
      <c r="M2582" s="63" t="str">
        <f>VLOOKUP(D2582,'[3]NEW LEGEND 2026'!G:I,3,0)</f>
        <v>HONDA</v>
      </c>
      <c r="N2582" s="63" t="str">
        <f>VLOOKUP(D2582,'[3]NEW LEGEND 2026'!G:J,4,0)</f>
        <v>RED</v>
      </c>
      <c r="O2582" s="68" t="str">
        <f t="shared" si="241"/>
        <v>AUG</v>
      </c>
      <c r="P2582" s="68">
        <f t="shared" si="242"/>
        <v>19</v>
      </c>
      <c r="Q2582" s="68">
        <f t="shared" si="243"/>
        <v>2026</v>
      </c>
      <c r="R2582" s="69">
        <f t="shared" si="244"/>
        <v>-200.39049768517725</v>
      </c>
      <c r="S2582" s="69">
        <f t="shared" si="245"/>
        <v>-196.40656250000029</v>
      </c>
      <c r="T2582" s="70" t="str">
        <f t="shared" si="246"/>
        <v>1-30 DAYS</v>
      </c>
      <c r="U2582" s="70" t="str">
        <f t="shared" si="246"/>
        <v>1-30 DAYS</v>
      </c>
    </row>
    <row r="2583" spans="1:21">
      <c r="A2583" s="63" t="str">
        <f>VLOOKUP(L2583,[1]Sheet1!$N:$P,3,0)</f>
        <v>M2 SURIGAO</v>
      </c>
      <c r="B2583" s="66">
        <v>46249.4065625</v>
      </c>
      <c r="C2583" s="66">
        <v>46253.390497685177</v>
      </c>
      <c r="D2583" s="67" t="s">
        <v>3512</v>
      </c>
      <c r="E2583" s="67" t="s">
        <v>3513</v>
      </c>
      <c r="F2583" s="1">
        <v>1</v>
      </c>
      <c r="G2583" s="63" t="str">
        <f>VLOOKUP(D2583,[2]MINDANAO!$B:$C,2,0)</f>
        <v>CRF150</v>
      </c>
      <c r="H2583" s="67">
        <v>124883.93</v>
      </c>
      <c r="I2583" s="63" t="str">
        <f>VLOOKUP(L2583,'[3]NEW LEGEND 2026'!M:S,7,0)</f>
        <v>ULTIMATE</v>
      </c>
      <c r="J2583" s="67" t="s">
        <v>6044</v>
      </c>
      <c r="K2583" s="67" t="s">
        <v>6045</v>
      </c>
      <c r="L2583" s="67" t="s">
        <v>1214</v>
      </c>
      <c r="M2583" s="63" t="str">
        <f>VLOOKUP(D2583,'[3]NEW LEGEND 2026'!G:I,3,0)</f>
        <v>HONDA</v>
      </c>
      <c r="N2583" s="63" t="str">
        <f>VLOOKUP(D2583,'[3]NEW LEGEND 2026'!G:J,4,0)</f>
        <v>RED</v>
      </c>
      <c r="O2583" s="68" t="str">
        <f t="shared" si="241"/>
        <v>AUG</v>
      </c>
      <c r="P2583" s="68">
        <f t="shared" si="242"/>
        <v>19</v>
      </c>
      <c r="Q2583" s="68">
        <f t="shared" si="243"/>
        <v>2026</v>
      </c>
      <c r="R2583" s="69">
        <f t="shared" si="244"/>
        <v>-200.39049768517725</v>
      </c>
      <c r="S2583" s="69">
        <f t="shared" si="245"/>
        <v>-196.40656250000029</v>
      </c>
      <c r="T2583" s="70" t="str">
        <f t="shared" si="246"/>
        <v>1-30 DAYS</v>
      </c>
      <c r="U2583" s="70" t="str">
        <f t="shared" si="246"/>
        <v>1-30 DAYS</v>
      </c>
    </row>
    <row r="2584" spans="1:21">
      <c r="A2584" s="63" t="str">
        <f>VLOOKUP(L2584,[1]Sheet1!$N:$P,3,0)</f>
        <v>M2 SURIGAO</v>
      </c>
      <c r="B2584" s="66">
        <v>46249.4065625</v>
      </c>
      <c r="C2584" s="66">
        <v>46253.390497685177</v>
      </c>
      <c r="D2584" s="67" t="s">
        <v>2456</v>
      </c>
      <c r="E2584" s="67" t="s">
        <v>2457</v>
      </c>
      <c r="F2584" s="1">
        <v>1</v>
      </c>
      <c r="G2584" s="63" t="str">
        <f>VLOOKUP(D2584,[2]MINDANAO!$B:$C,2,0)</f>
        <v>CLICK125 FI</v>
      </c>
      <c r="H2584" s="67">
        <v>81070</v>
      </c>
      <c r="I2584" s="63" t="str">
        <f>VLOOKUP(L2584,'[3]NEW LEGEND 2026'!M:S,7,0)</f>
        <v>ULTIMATE</v>
      </c>
      <c r="J2584" s="67" t="s">
        <v>6046</v>
      </c>
      <c r="K2584" s="67" t="s">
        <v>6047</v>
      </c>
      <c r="L2584" s="67" t="s">
        <v>1214</v>
      </c>
      <c r="M2584" s="63" t="str">
        <f>VLOOKUP(D2584,'[3]NEW LEGEND 2026'!G:I,3,0)</f>
        <v>HONDA</v>
      </c>
      <c r="N2584" s="63" t="str">
        <f>VLOOKUP(D2584,'[3]NEW LEGEND 2026'!G:J,4,0)</f>
        <v>BLACK</v>
      </c>
      <c r="O2584" s="68" t="str">
        <f t="shared" si="241"/>
        <v>AUG</v>
      </c>
      <c r="P2584" s="68">
        <f t="shared" si="242"/>
        <v>19</v>
      </c>
      <c r="Q2584" s="68">
        <f t="shared" si="243"/>
        <v>2026</v>
      </c>
      <c r="R2584" s="69">
        <f t="shared" si="244"/>
        <v>-200.39049768517725</v>
      </c>
      <c r="S2584" s="69">
        <f t="shared" si="245"/>
        <v>-196.40656250000029</v>
      </c>
      <c r="T2584" s="70" t="str">
        <f t="shared" si="246"/>
        <v>1-30 DAYS</v>
      </c>
      <c r="U2584" s="70" t="str">
        <f t="shared" si="246"/>
        <v>1-30 DAYS</v>
      </c>
    </row>
    <row r="2585" spans="1:21">
      <c r="A2585" s="63" t="str">
        <f>VLOOKUP(L2585,[1]Sheet1!$N:$P,3,0)</f>
        <v>M2 SURIGAO</v>
      </c>
      <c r="B2585" s="66">
        <v>46249.4065625</v>
      </c>
      <c r="C2585" s="66">
        <v>46253.390497685177</v>
      </c>
      <c r="D2585" s="67" t="s">
        <v>2674</v>
      </c>
      <c r="E2585" s="67" t="s">
        <v>2675</v>
      </c>
      <c r="F2585" s="1">
        <v>1</v>
      </c>
      <c r="G2585" s="63" t="str">
        <f>VLOOKUP(D2585,[2]MINDANAO!$B:$C,2,0)</f>
        <v>CLICK125 FI SE</v>
      </c>
      <c r="H2585" s="67">
        <v>85394</v>
      </c>
      <c r="I2585" s="63" t="str">
        <f>VLOOKUP(L2585,'[3]NEW LEGEND 2026'!M:S,7,0)</f>
        <v>ULTIMATE</v>
      </c>
      <c r="J2585" s="67" t="s">
        <v>6048</v>
      </c>
      <c r="K2585" s="67" t="s">
        <v>6049</v>
      </c>
      <c r="L2585" s="67" t="s">
        <v>1214</v>
      </c>
      <c r="M2585" s="63" t="str">
        <f>VLOOKUP(D2585,'[3]NEW LEGEND 2026'!G:I,3,0)</f>
        <v>HONDA</v>
      </c>
      <c r="N2585" s="63" t="str">
        <f>VLOOKUP(D2585,'[3]NEW LEGEND 2026'!G:J,4,0)</f>
        <v>BROWN</v>
      </c>
      <c r="O2585" s="68" t="str">
        <f t="shared" si="241"/>
        <v>AUG</v>
      </c>
      <c r="P2585" s="68">
        <f t="shared" si="242"/>
        <v>19</v>
      </c>
      <c r="Q2585" s="68">
        <f t="shared" si="243"/>
        <v>2026</v>
      </c>
      <c r="R2585" s="69">
        <f t="shared" si="244"/>
        <v>-200.39049768517725</v>
      </c>
      <c r="S2585" s="69">
        <f t="shared" si="245"/>
        <v>-196.40656250000029</v>
      </c>
      <c r="T2585" s="70" t="str">
        <f t="shared" si="246"/>
        <v>1-30 DAYS</v>
      </c>
      <c r="U2585" s="70" t="str">
        <f t="shared" si="246"/>
        <v>1-30 DAYS</v>
      </c>
    </row>
    <row r="2586" spans="1:21">
      <c r="A2586" s="63" t="str">
        <f>VLOOKUP(L2586,[1]Sheet1!$N:$P,3,0)</f>
        <v>M2 SURIGAO</v>
      </c>
      <c r="B2586" s="66">
        <v>46249.4065625</v>
      </c>
      <c r="C2586" s="66">
        <v>46253.390497685177</v>
      </c>
      <c r="D2586" s="67" t="s">
        <v>2674</v>
      </c>
      <c r="E2586" s="67" t="s">
        <v>2675</v>
      </c>
      <c r="F2586" s="1">
        <v>1</v>
      </c>
      <c r="G2586" s="63" t="str">
        <f>VLOOKUP(D2586,[2]MINDANAO!$B:$C,2,0)</f>
        <v>CLICK125 FI SE</v>
      </c>
      <c r="H2586" s="67">
        <v>85394</v>
      </c>
      <c r="I2586" s="63" t="str">
        <f>VLOOKUP(L2586,'[3]NEW LEGEND 2026'!M:S,7,0)</f>
        <v>ULTIMATE</v>
      </c>
      <c r="J2586" s="67" t="s">
        <v>6050</v>
      </c>
      <c r="K2586" s="67" t="s">
        <v>6051</v>
      </c>
      <c r="L2586" s="67" t="s">
        <v>1214</v>
      </c>
      <c r="M2586" s="63" t="str">
        <f>VLOOKUP(D2586,'[3]NEW LEGEND 2026'!G:I,3,0)</f>
        <v>HONDA</v>
      </c>
      <c r="N2586" s="63" t="str">
        <f>VLOOKUP(D2586,'[3]NEW LEGEND 2026'!G:J,4,0)</f>
        <v>BROWN</v>
      </c>
      <c r="O2586" s="68" t="str">
        <f t="shared" si="241"/>
        <v>AUG</v>
      </c>
      <c r="P2586" s="68">
        <f t="shared" si="242"/>
        <v>19</v>
      </c>
      <c r="Q2586" s="68">
        <f t="shared" si="243"/>
        <v>2026</v>
      </c>
      <c r="R2586" s="69">
        <f t="shared" si="244"/>
        <v>-200.39049768517725</v>
      </c>
      <c r="S2586" s="69">
        <f t="shared" si="245"/>
        <v>-196.40656250000029</v>
      </c>
      <c r="T2586" s="70" t="str">
        <f t="shared" si="246"/>
        <v>1-30 DAYS</v>
      </c>
      <c r="U2586" s="70" t="str">
        <f t="shared" si="246"/>
        <v>1-30 DAYS</v>
      </c>
    </row>
    <row r="2587" spans="1:21">
      <c r="A2587" s="63" t="str">
        <f>VLOOKUP(L2587,[1]Sheet1!$N:$P,3,0)</f>
        <v>GREATWALL</v>
      </c>
      <c r="B2587" s="66">
        <v>46253.41920138889</v>
      </c>
      <c r="C2587" s="66">
        <v>46253.419178240743</v>
      </c>
      <c r="D2587" s="67" t="s">
        <v>6052</v>
      </c>
      <c r="E2587" s="67" t="s">
        <v>6053</v>
      </c>
      <c r="F2587" s="1">
        <v>1</v>
      </c>
      <c r="G2587" s="63" t="str">
        <f>VLOOKUP(D2587,[2]MINDANAO!$B:$C,2,0)</f>
        <v>FAZZIO</v>
      </c>
      <c r="H2587" s="67">
        <v>77970.540000000008</v>
      </c>
      <c r="I2587" s="63" t="str">
        <f>VLOOKUP(L2587,'[3]NEW LEGEND 2026'!M:S,7,0)</f>
        <v>MUTI</v>
      </c>
      <c r="J2587" s="67" t="s">
        <v>6054</v>
      </c>
      <c r="K2587" s="67" t="s">
        <v>6055</v>
      </c>
      <c r="L2587" s="67" t="s">
        <v>583</v>
      </c>
      <c r="M2587" s="63" t="str">
        <f>VLOOKUP(D2587,'[3]NEW LEGEND 2026'!G:I,3,0)</f>
        <v>YAMAHA</v>
      </c>
      <c r="N2587" s="63" t="str">
        <f>VLOOKUP(D2587,'[3]NEW LEGEND 2026'!G:J,4,0)</f>
        <v>BLACK</v>
      </c>
      <c r="O2587" s="68" t="str">
        <f t="shared" si="241"/>
        <v>AUG</v>
      </c>
      <c r="P2587" s="68">
        <f t="shared" si="242"/>
        <v>19</v>
      </c>
      <c r="Q2587" s="68">
        <f t="shared" si="243"/>
        <v>2026</v>
      </c>
      <c r="R2587" s="69">
        <f t="shared" si="244"/>
        <v>-200.41917824074335</v>
      </c>
      <c r="S2587" s="69">
        <f t="shared" si="245"/>
        <v>-200.41920138888963</v>
      </c>
      <c r="T2587" s="70" t="str">
        <f t="shared" si="246"/>
        <v>1-30 DAYS</v>
      </c>
      <c r="U2587" s="70" t="str">
        <f t="shared" si="246"/>
        <v>1-30 DAYS</v>
      </c>
    </row>
    <row r="2588" spans="1:21">
      <c r="A2588" s="63" t="str">
        <f>VLOOKUP(L2588,[1]Sheet1!$N:$P,3,0)</f>
        <v>GREATWALL</v>
      </c>
      <c r="B2588" s="66">
        <v>46253.41920138889</v>
      </c>
      <c r="C2588" s="66">
        <v>46253.419178240743</v>
      </c>
      <c r="D2588" s="67" t="s">
        <v>6056</v>
      </c>
      <c r="E2588" s="67" t="s">
        <v>6057</v>
      </c>
      <c r="F2588" s="1">
        <v>1</v>
      </c>
      <c r="G2588" s="63" t="str">
        <f>VLOOKUP(D2588,[2]MINDANAO!$B:$C,2,0)</f>
        <v>XMAX 300</v>
      </c>
      <c r="H2588" s="67">
        <v>258241.07</v>
      </c>
      <c r="I2588" s="63" t="str">
        <f>VLOOKUP(L2588,'[3]NEW LEGEND 2026'!M:S,7,0)</f>
        <v>MUTI</v>
      </c>
      <c r="J2588" s="67" t="s">
        <v>6058</v>
      </c>
      <c r="K2588" s="67" t="s">
        <v>6059</v>
      </c>
      <c r="L2588" s="67" t="s">
        <v>583</v>
      </c>
      <c r="M2588" s="63" t="str">
        <f>VLOOKUP(D2588,'[3]NEW LEGEND 2026'!G:I,3,0)</f>
        <v>YAMAHA</v>
      </c>
      <c r="N2588" s="63" t="str">
        <f>VLOOKUP(D2588,'[3]NEW LEGEND 2026'!G:J,4,0)</f>
        <v>MATTE BLACK</v>
      </c>
      <c r="O2588" s="68" t="str">
        <f t="shared" si="241"/>
        <v>AUG</v>
      </c>
      <c r="P2588" s="68">
        <f t="shared" si="242"/>
        <v>19</v>
      </c>
      <c r="Q2588" s="68">
        <f t="shared" si="243"/>
        <v>2026</v>
      </c>
      <c r="R2588" s="69">
        <f t="shared" si="244"/>
        <v>-200.41917824074335</v>
      </c>
      <c r="S2588" s="69">
        <f t="shared" si="245"/>
        <v>-200.41920138888963</v>
      </c>
      <c r="T2588" s="70" t="str">
        <f t="shared" si="246"/>
        <v>1-30 DAYS</v>
      </c>
      <c r="U2588" s="70" t="str">
        <f t="shared" si="246"/>
        <v>1-30 DAYS</v>
      </c>
    </row>
    <row r="2589" spans="1:21">
      <c r="A2589" s="63" t="str">
        <f>VLOOKUP(L2589,[1]Sheet1!$N:$P,3,0)</f>
        <v>GREATWALL</v>
      </c>
      <c r="B2589" s="66">
        <v>46253.41920138889</v>
      </c>
      <c r="C2589" s="66">
        <v>46253.419178240743</v>
      </c>
      <c r="D2589" s="67" t="s">
        <v>3174</v>
      </c>
      <c r="E2589" s="67" t="s">
        <v>3175</v>
      </c>
      <c r="F2589" s="1">
        <v>1</v>
      </c>
      <c r="G2589" s="63" t="str">
        <f>VLOOKUP(D2589,[2]MINDANAO!$B:$C,2,0)</f>
        <v>MIO GEAR S</v>
      </c>
      <c r="H2589" s="67">
        <v>68006.25</v>
      </c>
      <c r="I2589" s="63" t="str">
        <f>VLOOKUP(L2589,'[3]NEW LEGEND 2026'!M:S,7,0)</f>
        <v>MUTI</v>
      </c>
      <c r="J2589" s="67" t="s">
        <v>6060</v>
      </c>
      <c r="K2589" s="67" t="s">
        <v>6061</v>
      </c>
      <c r="L2589" s="67" t="s">
        <v>583</v>
      </c>
      <c r="M2589" s="63" t="str">
        <f>VLOOKUP(D2589,'[3]NEW LEGEND 2026'!G:I,3,0)</f>
        <v>YAMAHA</v>
      </c>
      <c r="N2589" s="63" t="str">
        <f>VLOOKUP(D2589,'[3]NEW LEGEND 2026'!G:J,4,0)</f>
        <v>GRAY</v>
      </c>
      <c r="O2589" s="68" t="str">
        <f t="shared" si="241"/>
        <v>AUG</v>
      </c>
      <c r="P2589" s="68">
        <f t="shared" si="242"/>
        <v>19</v>
      </c>
      <c r="Q2589" s="68">
        <f t="shared" si="243"/>
        <v>2026</v>
      </c>
      <c r="R2589" s="69">
        <f t="shared" si="244"/>
        <v>-200.41917824074335</v>
      </c>
      <c r="S2589" s="69">
        <f t="shared" si="245"/>
        <v>-200.41920138888963</v>
      </c>
      <c r="T2589" s="70" t="str">
        <f t="shared" si="246"/>
        <v>1-30 DAYS</v>
      </c>
      <c r="U2589" s="70" t="str">
        <f t="shared" si="246"/>
        <v>1-30 DAYS</v>
      </c>
    </row>
    <row r="2590" spans="1:21">
      <c r="A2590" s="63" t="str">
        <f>VLOOKUP(L2590,[1]Sheet1!$N:$P,3,0)</f>
        <v>M1 BANGA</v>
      </c>
      <c r="B2590" s="66">
        <v>46253.435856481483</v>
      </c>
      <c r="C2590" s="66">
        <v>46253.46980324074</v>
      </c>
      <c r="D2590" s="67" t="s">
        <v>2456</v>
      </c>
      <c r="E2590" s="67" t="s">
        <v>2457</v>
      </c>
      <c r="F2590" s="1">
        <v>1</v>
      </c>
      <c r="G2590" s="63" t="str">
        <f>VLOOKUP(D2590,[2]MINDANAO!$B:$C,2,0)</f>
        <v>CLICK125 FI</v>
      </c>
      <c r="H2590" s="67">
        <v>81070</v>
      </c>
      <c r="I2590" s="63" t="str">
        <f>VLOOKUP(L2590,'[3]NEW LEGEND 2026'!M:S,7,0)</f>
        <v>MUTI</v>
      </c>
      <c r="J2590" s="67" t="s">
        <v>6062</v>
      </c>
      <c r="K2590" s="67" t="s">
        <v>6063</v>
      </c>
      <c r="L2590" s="67" t="s">
        <v>394</v>
      </c>
      <c r="M2590" s="63" t="str">
        <f>VLOOKUP(D2590,'[3]NEW LEGEND 2026'!G:I,3,0)</f>
        <v>HONDA</v>
      </c>
      <c r="N2590" s="63" t="str">
        <f>VLOOKUP(D2590,'[3]NEW LEGEND 2026'!G:J,4,0)</f>
        <v>BLACK</v>
      </c>
      <c r="O2590" s="68" t="str">
        <f t="shared" si="241"/>
        <v>AUG</v>
      </c>
      <c r="P2590" s="68">
        <f t="shared" si="242"/>
        <v>19</v>
      </c>
      <c r="Q2590" s="68">
        <f t="shared" si="243"/>
        <v>2026</v>
      </c>
      <c r="R2590" s="69">
        <f t="shared" si="244"/>
        <v>-200.46980324073957</v>
      </c>
      <c r="S2590" s="69">
        <f t="shared" si="245"/>
        <v>-200.43585648148292</v>
      </c>
      <c r="T2590" s="70" t="str">
        <f t="shared" si="246"/>
        <v>1-30 DAYS</v>
      </c>
      <c r="U2590" s="70" t="str">
        <f t="shared" si="246"/>
        <v>1-30 DAYS</v>
      </c>
    </row>
    <row r="2591" spans="1:21">
      <c r="A2591" s="63" t="str">
        <f>VLOOKUP(L2591,[1]Sheet1!$N:$P,3,0)</f>
        <v>M1 BANGA</v>
      </c>
      <c r="B2591" s="66">
        <v>46253.435856481483</v>
      </c>
      <c r="C2591" s="66">
        <v>46253.46980324074</v>
      </c>
      <c r="D2591" s="67" t="s">
        <v>2674</v>
      </c>
      <c r="E2591" s="67" t="s">
        <v>2675</v>
      </c>
      <c r="F2591" s="1">
        <v>1</v>
      </c>
      <c r="G2591" s="63" t="str">
        <f>VLOOKUP(D2591,[2]MINDANAO!$B:$C,2,0)</f>
        <v>CLICK125 FI SE</v>
      </c>
      <c r="H2591" s="67">
        <v>85394</v>
      </c>
      <c r="I2591" s="63" t="str">
        <f>VLOOKUP(L2591,'[3]NEW LEGEND 2026'!M:S,7,0)</f>
        <v>MUTI</v>
      </c>
      <c r="J2591" s="67" t="s">
        <v>6064</v>
      </c>
      <c r="K2591" s="67" t="s">
        <v>6065</v>
      </c>
      <c r="L2591" s="67" t="s">
        <v>394</v>
      </c>
      <c r="M2591" s="63" t="str">
        <f>VLOOKUP(D2591,'[3]NEW LEGEND 2026'!G:I,3,0)</f>
        <v>HONDA</v>
      </c>
      <c r="N2591" s="63" t="str">
        <f>VLOOKUP(D2591,'[3]NEW LEGEND 2026'!G:J,4,0)</f>
        <v>BROWN</v>
      </c>
      <c r="O2591" s="68" t="str">
        <f t="shared" si="241"/>
        <v>AUG</v>
      </c>
      <c r="P2591" s="68">
        <f t="shared" si="242"/>
        <v>19</v>
      </c>
      <c r="Q2591" s="68">
        <f t="shared" si="243"/>
        <v>2026</v>
      </c>
      <c r="R2591" s="69">
        <f t="shared" si="244"/>
        <v>-200.46980324073957</v>
      </c>
      <c r="S2591" s="69">
        <f t="shared" si="245"/>
        <v>-200.43585648148292</v>
      </c>
      <c r="T2591" s="70" t="str">
        <f t="shared" si="246"/>
        <v>1-30 DAYS</v>
      </c>
      <c r="U2591" s="70" t="str">
        <f t="shared" si="246"/>
        <v>1-30 DAYS</v>
      </c>
    </row>
    <row r="2592" spans="1:21">
      <c r="A2592" s="63" t="str">
        <f>VLOOKUP(L2592,[1]Sheet1!$N:$P,3,0)</f>
        <v>GREATWALL</v>
      </c>
      <c r="B2592" s="66">
        <v>46221.545428240737</v>
      </c>
      <c r="C2592" s="66">
        <v>46253.570752314823</v>
      </c>
      <c r="D2592" s="67" t="s">
        <v>1167</v>
      </c>
      <c r="E2592" s="67" t="s">
        <v>1168</v>
      </c>
      <c r="F2592" s="1">
        <v>1</v>
      </c>
      <c r="G2592" s="63" t="str">
        <f>VLOOKUP(D2592,[2]MINDANAO!$B:$C,2,0)</f>
        <v>XR150</v>
      </c>
      <c r="H2592" s="67">
        <v>94078</v>
      </c>
      <c r="I2592" s="63" t="str">
        <f>VLOOKUP(L2592,'[3]NEW LEGEND 2026'!M:S,7,0)</f>
        <v>HONDA</v>
      </c>
      <c r="J2592" s="67" t="s">
        <v>6066</v>
      </c>
      <c r="K2592" s="67" t="s">
        <v>6067</v>
      </c>
      <c r="L2592" s="67" t="s">
        <v>1231</v>
      </c>
      <c r="M2592" s="63" t="str">
        <f>VLOOKUP(D2592,'[3]NEW LEGEND 2026'!G:I,3,0)</f>
        <v>HONDA</v>
      </c>
      <c r="N2592" s="63" t="str">
        <f>VLOOKUP(D2592,'[3]NEW LEGEND 2026'!G:J,4,0)</f>
        <v>BLACK</v>
      </c>
      <c r="O2592" s="68" t="str">
        <f t="shared" si="241"/>
        <v>AUG</v>
      </c>
      <c r="P2592" s="68">
        <f t="shared" si="242"/>
        <v>19</v>
      </c>
      <c r="Q2592" s="68">
        <f t="shared" si="243"/>
        <v>2026</v>
      </c>
      <c r="R2592" s="69">
        <f t="shared" si="244"/>
        <v>-200.57075231482304</v>
      </c>
      <c r="S2592" s="69">
        <f t="shared" si="245"/>
        <v>-168.54542824073724</v>
      </c>
      <c r="T2592" s="70" t="str">
        <f t="shared" si="246"/>
        <v>1-30 DAYS</v>
      </c>
      <c r="U2592" s="70" t="str">
        <f t="shared" si="246"/>
        <v>1-30 DAYS</v>
      </c>
    </row>
    <row r="2593" spans="1:21">
      <c r="A2593" s="63" t="str">
        <f>VLOOKUP(L2593,[1]Sheet1!$N:$P,3,0)</f>
        <v>M1 MARBEL</v>
      </c>
      <c r="B2593" s="66">
        <v>46217.671446759261</v>
      </c>
      <c r="C2593" s="66">
        <v>46253.59</v>
      </c>
      <c r="D2593" s="67" t="s">
        <v>907</v>
      </c>
      <c r="E2593" s="67" t="s">
        <v>908</v>
      </c>
      <c r="F2593" s="1">
        <v>1</v>
      </c>
      <c r="G2593" s="63" t="str">
        <f>VLOOKUP(D2593,[2]MINDANAO!$B:$C,2,0)</f>
        <v>CT125</v>
      </c>
      <c r="H2593" s="67">
        <v>59246</v>
      </c>
      <c r="I2593" s="63" t="str">
        <f>VLOOKUP(L2593,'[3]NEW LEGEND 2026'!M:S,7,0)</f>
        <v>MUTI</v>
      </c>
      <c r="J2593" s="67" t="s">
        <v>6068</v>
      </c>
      <c r="K2593" s="67" t="s">
        <v>6069</v>
      </c>
      <c r="L2593" s="67" t="s">
        <v>473</v>
      </c>
      <c r="M2593" s="63" t="str">
        <f>VLOOKUP(D2593,'[3]NEW LEGEND 2026'!G:I,3,0)</f>
        <v>KAWASAKI</v>
      </c>
      <c r="N2593" s="63" t="str">
        <f>VLOOKUP(D2593,'[3]NEW LEGEND 2026'!G:J,4,0)</f>
        <v>BLACK/GRAY</v>
      </c>
      <c r="O2593" s="68" t="str">
        <f t="shared" si="241"/>
        <v>AUG</v>
      </c>
      <c r="P2593" s="68">
        <f t="shared" si="242"/>
        <v>19</v>
      </c>
      <c r="Q2593" s="68">
        <f t="shared" si="243"/>
        <v>2026</v>
      </c>
      <c r="R2593" s="69">
        <f t="shared" si="244"/>
        <v>-200.58999999999651</v>
      </c>
      <c r="S2593" s="69">
        <f t="shared" si="245"/>
        <v>-164.67144675926102</v>
      </c>
      <c r="T2593" s="70" t="str">
        <f t="shared" si="246"/>
        <v>1-30 DAYS</v>
      </c>
      <c r="U2593" s="70" t="str">
        <f t="shared" si="246"/>
        <v>1-30 DAYS</v>
      </c>
    </row>
    <row r="2594" spans="1:21">
      <c r="A2594" s="63" t="str">
        <f>VLOOKUP(L2594,[1]Sheet1!$N:$P,3,0)</f>
        <v>GREATWALL</v>
      </c>
      <c r="B2594" s="66">
        <v>46253.590381944443</v>
      </c>
      <c r="C2594" s="66">
        <v>46253.590381944443</v>
      </c>
      <c r="D2594" s="67" t="s">
        <v>463</v>
      </c>
      <c r="E2594" s="67" t="s">
        <v>464</v>
      </c>
      <c r="F2594" s="1">
        <v>1</v>
      </c>
      <c r="G2594" s="63" t="str">
        <f>VLOOKUP(D2594,[2]MINDANAO!$B:$C,2,0)</f>
        <v>YTX125</v>
      </c>
      <c r="H2594" s="67">
        <v>54426</v>
      </c>
      <c r="I2594" s="63" t="str">
        <f>VLOOKUP(L2594,'[3]NEW LEGEND 2026'!M:S,7,0)</f>
        <v>MUTI</v>
      </c>
      <c r="J2594" s="67" t="s">
        <v>6070</v>
      </c>
      <c r="K2594" s="67" t="s">
        <v>6071</v>
      </c>
      <c r="L2594" s="67" t="s">
        <v>583</v>
      </c>
      <c r="M2594" s="63" t="str">
        <f>VLOOKUP(D2594,'[3]NEW LEGEND 2026'!G:I,3,0)</f>
        <v>YAMAHA</v>
      </c>
      <c r="N2594" s="63" t="str">
        <f>VLOOKUP(D2594,'[3]NEW LEGEND 2026'!G:J,4,0)</f>
        <v>BLACK</v>
      </c>
      <c r="O2594" s="68" t="str">
        <f t="shared" si="241"/>
        <v>AUG</v>
      </c>
      <c r="P2594" s="68">
        <f t="shared" si="242"/>
        <v>19</v>
      </c>
      <c r="Q2594" s="68">
        <f t="shared" si="243"/>
        <v>2026</v>
      </c>
      <c r="R2594" s="69">
        <f t="shared" si="244"/>
        <v>-200.59038194444292</v>
      </c>
      <c r="S2594" s="69">
        <f t="shared" si="245"/>
        <v>-200.59038194444292</v>
      </c>
      <c r="T2594" s="70" t="str">
        <f t="shared" si="246"/>
        <v>1-30 DAYS</v>
      </c>
      <c r="U2594" s="70" t="str">
        <f t="shared" si="246"/>
        <v>1-30 DAYS</v>
      </c>
    </row>
    <row r="2595" spans="1:21">
      <c r="A2595" s="63" t="str">
        <f>VLOOKUP(L2595,[1]Sheet1!$N:$P,3,0)</f>
        <v>GREATWALL</v>
      </c>
      <c r="B2595" s="66">
        <v>46253.594641203701</v>
      </c>
      <c r="C2595" s="66">
        <v>46253.594641203701</v>
      </c>
      <c r="D2595" s="67" t="s">
        <v>2019</v>
      </c>
      <c r="E2595" s="67" t="s">
        <v>2020</v>
      </c>
      <c r="F2595" s="1">
        <v>1</v>
      </c>
      <c r="G2595" s="63" t="str">
        <f>VLOOKUP(D2595,[2]MINDANAO!$B:$C,2,0)</f>
        <v xml:space="preserve">PG-1 </v>
      </c>
      <c r="H2595" s="67">
        <v>77140.180000000008</v>
      </c>
      <c r="I2595" s="63" t="str">
        <f>VLOOKUP(L2595,'[3]NEW LEGEND 2026'!M:S,7,0)</f>
        <v>MUTI</v>
      </c>
      <c r="J2595" s="67" t="s">
        <v>6072</v>
      </c>
      <c r="K2595" s="67" t="s">
        <v>6073</v>
      </c>
      <c r="L2595" s="67" t="s">
        <v>583</v>
      </c>
      <c r="M2595" s="63" t="str">
        <f>VLOOKUP(D2595,'[3]NEW LEGEND 2026'!G:I,3,0)</f>
        <v>YAMAHA</v>
      </c>
      <c r="N2595" s="63" t="str">
        <f>VLOOKUP(D2595,'[3]NEW LEGEND 2026'!G:J,4,0)</f>
        <v>LIGHT BLUE</v>
      </c>
      <c r="O2595" s="68" t="str">
        <f t="shared" si="241"/>
        <v>AUG</v>
      </c>
      <c r="P2595" s="68">
        <f t="shared" si="242"/>
        <v>19</v>
      </c>
      <c r="Q2595" s="68">
        <f t="shared" si="243"/>
        <v>2026</v>
      </c>
      <c r="R2595" s="69">
        <f t="shared" si="244"/>
        <v>-200.59464120370103</v>
      </c>
      <c r="S2595" s="69">
        <f t="shared" si="245"/>
        <v>-200.59464120370103</v>
      </c>
      <c r="T2595" s="70" t="str">
        <f t="shared" si="246"/>
        <v>1-30 DAYS</v>
      </c>
      <c r="U2595" s="70" t="str">
        <f t="shared" si="246"/>
        <v>1-30 DAYS</v>
      </c>
    </row>
    <row r="2596" spans="1:21">
      <c r="A2596" s="63" t="str">
        <f>VLOOKUP(L2596,[1]Sheet1!$N:$P,3,0)</f>
        <v>M1 KABACAN</v>
      </c>
      <c r="B2596" s="66">
        <v>46247.40289351852</v>
      </c>
      <c r="C2596" s="66">
        <v>46253.600358796299</v>
      </c>
      <c r="D2596" s="67" t="s">
        <v>2674</v>
      </c>
      <c r="E2596" s="67" t="s">
        <v>2675</v>
      </c>
      <c r="F2596" s="1">
        <v>1</v>
      </c>
      <c r="G2596" s="63" t="str">
        <f>VLOOKUP(D2596,[2]MINDANAO!$B:$C,2,0)</f>
        <v>CLICK125 FI SE</v>
      </c>
      <c r="H2596" s="67">
        <v>85394</v>
      </c>
      <c r="I2596" s="63" t="str">
        <f>VLOOKUP(L2596,'[3]NEW LEGEND 2026'!M:S,7,0)</f>
        <v>MUTI</v>
      </c>
      <c r="J2596" s="67" t="s">
        <v>6074</v>
      </c>
      <c r="K2596" s="67" t="s">
        <v>6075</v>
      </c>
      <c r="L2596" s="67" t="s">
        <v>397</v>
      </c>
      <c r="M2596" s="63" t="str">
        <f>VLOOKUP(D2596,'[3]NEW LEGEND 2026'!G:I,3,0)</f>
        <v>HONDA</v>
      </c>
      <c r="N2596" s="63" t="str">
        <f>VLOOKUP(D2596,'[3]NEW LEGEND 2026'!G:J,4,0)</f>
        <v>BROWN</v>
      </c>
      <c r="O2596" s="68" t="str">
        <f t="shared" si="241"/>
        <v>AUG</v>
      </c>
      <c r="P2596" s="68">
        <f t="shared" si="242"/>
        <v>19</v>
      </c>
      <c r="Q2596" s="68">
        <f t="shared" si="243"/>
        <v>2026</v>
      </c>
      <c r="R2596" s="69">
        <f t="shared" si="244"/>
        <v>-200.60035879629868</v>
      </c>
      <c r="S2596" s="69">
        <f t="shared" si="245"/>
        <v>-194.4028935185197</v>
      </c>
      <c r="T2596" s="70" t="str">
        <f t="shared" si="246"/>
        <v>1-30 DAYS</v>
      </c>
      <c r="U2596" s="70" t="str">
        <f t="shared" si="246"/>
        <v>1-30 DAYS</v>
      </c>
    </row>
    <row r="2597" spans="1:21">
      <c r="A2597" s="63" t="str">
        <f>VLOOKUP(L2597,[1]Sheet1!$N:$P,3,0)</f>
        <v>M1 KABACAN</v>
      </c>
      <c r="B2597" s="66">
        <v>46219.443055555559</v>
      </c>
      <c r="C2597" s="66">
        <v>46253.600682870368</v>
      </c>
      <c r="D2597" s="67" t="s">
        <v>5908</v>
      </c>
      <c r="E2597" s="67" t="s">
        <v>5909</v>
      </c>
      <c r="F2597" s="1">
        <v>1</v>
      </c>
      <c r="G2597" s="63" t="str">
        <f>VLOOKUP(D2597,[2]MINDANAO!$B:$C,2,0)</f>
        <v>NAVI</v>
      </c>
      <c r="H2597" s="67">
        <v>58990</v>
      </c>
      <c r="I2597" s="63" t="str">
        <f>VLOOKUP(L2597,'[3]NEW LEGEND 2026'!M:S,7,0)</f>
        <v>MUTI</v>
      </c>
      <c r="J2597" s="67" t="s">
        <v>6076</v>
      </c>
      <c r="K2597" s="67" t="s">
        <v>6077</v>
      </c>
      <c r="L2597" s="67" t="s">
        <v>397</v>
      </c>
      <c r="M2597" s="63" t="str">
        <f>VLOOKUP(D2597,'[3]NEW LEGEND 2026'!G:I,3,0)</f>
        <v>HONDA</v>
      </c>
      <c r="N2597" s="63" t="str">
        <f>VLOOKUP(D2597,'[3]NEW LEGEND 2026'!G:J,4,0)</f>
        <v>BLACK</v>
      </c>
      <c r="O2597" s="68" t="str">
        <f t="shared" si="241"/>
        <v>AUG</v>
      </c>
      <c r="P2597" s="68">
        <f t="shared" si="242"/>
        <v>19</v>
      </c>
      <c r="Q2597" s="68">
        <f t="shared" si="243"/>
        <v>2026</v>
      </c>
      <c r="R2597" s="69">
        <f t="shared" si="244"/>
        <v>-200.60068287036847</v>
      </c>
      <c r="S2597" s="69">
        <f t="shared" si="245"/>
        <v>-166.44305555555911</v>
      </c>
      <c r="T2597" s="70" t="str">
        <f t="shared" si="246"/>
        <v>1-30 DAYS</v>
      </c>
      <c r="U2597" s="70" t="str">
        <f t="shared" si="246"/>
        <v>1-30 DAYS</v>
      </c>
    </row>
    <row r="2598" spans="1:21">
      <c r="A2598" s="63" t="str">
        <f>VLOOKUP(L2598,[1]Sheet1!$N:$P,3,0)</f>
        <v>M1 TUPI</v>
      </c>
      <c r="B2598" s="66">
        <v>46227.428923611107</v>
      </c>
      <c r="C2598" s="66">
        <v>46253.618414351848</v>
      </c>
      <c r="D2598" s="67" t="s">
        <v>700</v>
      </c>
      <c r="E2598" s="67" t="s">
        <v>701</v>
      </c>
      <c r="F2598" s="1">
        <v>1</v>
      </c>
      <c r="G2598" s="63" t="str">
        <f>VLOOKUP(D2598,[2]MINDANAO!$B:$C,2,0)</f>
        <v>WIZARD</v>
      </c>
      <c r="H2598" s="67">
        <v>35116.07</v>
      </c>
      <c r="I2598" s="63" t="str">
        <f>VLOOKUP(L2598,'[3]NEW LEGEND 2026'!M:S,7,0)</f>
        <v>MUTI</v>
      </c>
      <c r="J2598" s="67" t="s">
        <v>6078</v>
      </c>
      <c r="K2598" s="67" t="s">
        <v>6079</v>
      </c>
      <c r="L2598" s="67" t="s">
        <v>426</v>
      </c>
      <c r="M2598" s="63" t="str">
        <f>VLOOKUP(D2598,'[3]NEW LEGEND 2026'!G:I,3,0)</f>
        <v>SKYGO</v>
      </c>
      <c r="N2598" s="63" t="str">
        <f>VLOOKUP(D2598,'[3]NEW LEGEND 2026'!G:J,4,0)</f>
        <v>RED</v>
      </c>
      <c r="O2598" s="68" t="str">
        <f t="shared" si="241"/>
        <v>AUG</v>
      </c>
      <c r="P2598" s="68">
        <f t="shared" si="242"/>
        <v>19</v>
      </c>
      <c r="Q2598" s="68">
        <f t="shared" si="243"/>
        <v>2026</v>
      </c>
      <c r="R2598" s="69">
        <f t="shared" si="244"/>
        <v>-200.6184143518476</v>
      </c>
      <c r="S2598" s="69">
        <f t="shared" si="245"/>
        <v>-174.42892361110717</v>
      </c>
      <c r="T2598" s="70" t="str">
        <f t="shared" si="246"/>
        <v>1-30 DAYS</v>
      </c>
      <c r="U2598" s="70" t="str">
        <f t="shared" si="246"/>
        <v>1-30 DAYS</v>
      </c>
    </row>
    <row r="2599" spans="1:21">
      <c r="A2599" s="63" t="str">
        <f>VLOOKUP(L2599,[1]Sheet1!$N:$P,3,0)</f>
        <v>M1 TUPI</v>
      </c>
      <c r="B2599" s="66">
        <v>46227.397592592592</v>
      </c>
      <c r="C2599" s="66">
        <v>46253.618414351848</v>
      </c>
      <c r="D2599" s="67" t="s">
        <v>3406</v>
      </c>
      <c r="E2599" s="67" t="s">
        <v>3407</v>
      </c>
      <c r="F2599" s="1">
        <v>1</v>
      </c>
      <c r="G2599" s="63" t="str">
        <f>VLOOKUP(D2599,[2]MINDANAO!$B:$C,2,0)</f>
        <v>WIZARD</v>
      </c>
      <c r="H2599" s="67">
        <v>35116.07</v>
      </c>
      <c r="I2599" s="63" t="str">
        <f>VLOOKUP(L2599,'[3]NEW LEGEND 2026'!M:S,7,0)</f>
        <v>MUTI</v>
      </c>
      <c r="J2599" s="67" t="s">
        <v>6080</v>
      </c>
      <c r="K2599" s="67" t="s">
        <v>6081</v>
      </c>
      <c r="L2599" s="67" t="s">
        <v>426</v>
      </c>
      <c r="M2599" s="63" t="str">
        <f>VLOOKUP(D2599,'[3]NEW LEGEND 2026'!G:I,3,0)</f>
        <v>SKYGO</v>
      </c>
      <c r="N2599" s="63" t="str">
        <f>VLOOKUP(D2599,'[3]NEW LEGEND 2026'!G:J,4,0)</f>
        <v>BLUE</v>
      </c>
      <c r="O2599" s="68" t="str">
        <f t="shared" si="241"/>
        <v>AUG</v>
      </c>
      <c r="P2599" s="68">
        <f t="shared" si="242"/>
        <v>19</v>
      </c>
      <c r="Q2599" s="68">
        <f t="shared" si="243"/>
        <v>2026</v>
      </c>
      <c r="R2599" s="69">
        <f t="shared" si="244"/>
        <v>-200.6184143518476</v>
      </c>
      <c r="S2599" s="69">
        <f t="shared" si="245"/>
        <v>-174.39759259259154</v>
      </c>
      <c r="T2599" s="70" t="str">
        <f t="shared" si="246"/>
        <v>1-30 DAYS</v>
      </c>
      <c r="U2599" s="70" t="str">
        <f t="shared" si="246"/>
        <v>1-30 DAYS</v>
      </c>
    </row>
    <row r="2600" spans="1:21">
      <c r="A2600" s="63" t="str">
        <f>VLOOKUP(L2600,[1]Sheet1!$N:$P,3,0)</f>
        <v>M1 TUPI</v>
      </c>
      <c r="B2600" s="66">
        <v>46227.439479166656</v>
      </c>
      <c r="C2600" s="66">
        <v>46253.618414351848</v>
      </c>
      <c r="D2600" s="67" t="s">
        <v>700</v>
      </c>
      <c r="E2600" s="67" t="s">
        <v>701</v>
      </c>
      <c r="F2600" s="1">
        <v>1</v>
      </c>
      <c r="G2600" s="63" t="str">
        <f>VLOOKUP(D2600,[2]MINDANAO!$B:$C,2,0)</f>
        <v>WIZARD</v>
      </c>
      <c r="H2600" s="67">
        <v>35116.07</v>
      </c>
      <c r="I2600" s="63" t="str">
        <f>VLOOKUP(L2600,'[3]NEW LEGEND 2026'!M:S,7,0)</f>
        <v>MUTI</v>
      </c>
      <c r="J2600" s="67" t="s">
        <v>6082</v>
      </c>
      <c r="K2600" s="67" t="s">
        <v>6083</v>
      </c>
      <c r="L2600" s="67" t="s">
        <v>426</v>
      </c>
      <c r="M2600" s="63" t="str">
        <f>VLOOKUP(D2600,'[3]NEW LEGEND 2026'!G:I,3,0)</f>
        <v>SKYGO</v>
      </c>
      <c r="N2600" s="63" t="str">
        <f>VLOOKUP(D2600,'[3]NEW LEGEND 2026'!G:J,4,0)</f>
        <v>RED</v>
      </c>
      <c r="O2600" s="68" t="str">
        <f t="shared" si="241"/>
        <v>AUG</v>
      </c>
      <c r="P2600" s="68">
        <f t="shared" si="242"/>
        <v>19</v>
      </c>
      <c r="Q2600" s="68">
        <f t="shared" si="243"/>
        <v>2026</v>
      </c>
      <c r="R2600" s="69">
        <f t="shared" si="244"/>
        <v>-200.6184143518476</v>
      </c>
      <c r="S2600" s="69">
        <f t="shared" si="245"/>
        <v>-174.43947916665638</v>
      </c>
      <c r="T2600" s="70" t="str">
        <f t="shared" si="246"/>
        <v>1-30 DAYS</v>
      </c>
      <c r="U2600" s="70" t="str">
        <f t="shared" si="246"/>
        <v>1-30 DAYS</v>
      </c>
    </row>
    <row r="2601" spans="1:21">
      <c r="A2601" s="63" t="str">
        <f>VLOOKUP(L2601,[1]Sheet1!$N:$P,3,0)</f>
        <v>M1 TUPI</v>
      </c>
      <c r="B2601" s="66">
        <v>46227.428923611107</v>
      </c>
      <c r="C2601" s="66">
        <v>46253.618414351848</v>
      </c>
      <c r="D2601" s="67" t="s">
        <v>700</v>
      </c>
      <c r="E2601" s="67" t="s">
        <v>701</v>
      </c>
      <c r="F2601" s="1">
        <v>1</v>
      </c>
      <c r="G2601" s="63" t="str">
        <f>VLOOKUP(D2601,[2]MINDANAO!$B:$C,2,0)</f>
        <v>WIZARD</v>
      </c>
      <c r="H2601" s="67">
        <v>35116.07</v>
      </c>
      <c r="I2601" s="63" t="str">
        <f>VLOOKUP(L2601,'[3]NEW LEGEND 2026'!M:S,7,0)</f>
        <v>MUTI</v>
      </c>
      <c r="J2601" s="67" t="s">
        <v>6084</v>
      </c>
      <c r="K2601" s="67" t="s">
        <v>6085</v>
      </c>
      <c r="L2601" s="67" t="s">
        <v>426</v>
      </c>
      <c r="M2601" s="63" t="str">
        <f>VLOOKUP(D2601,'[3]NEW LEGEND 2026'!G:I,3,0)</f>
        <v>SKYGO</v>
      </c>
      <c r="N2601" s="63" t="str">
        <f>VLOOKUP(D2601,'[3]NEW LEGEND 2026'!G:J,4,0)</f>
        <v>RED</v>
      </c>
      <c r="O2601" s="68" t="str">
        <f t="shared" si="241"/>
        <v>AUG</v>
      </c>
      <c r="P2601" s="68">
        <f t="shared" si="242"/>
        <v>19</v>
      </c>
      <c r="Q2601" s="68">
        <f t="shared" si="243"/>
        <v>2026</v>
      </c>
      <c r="R2601" s="69">
        <f t="shared" si="244"/>
        <v>-200.6184143518476</v>
      </c>
      <c r="S2601" s="69">
        <f t="shared" si="245"/>
        <v>-174.42892361110717</v>
      </c>
      <c r="T2601" s="70" t="str">
        <f t="shared" si="246"/>
        <v>1-30 DAYS</v>
      </c>
      <c r="U2601" s="70" t="str">
        <f t="shared" si="246"/>
        <v>1-30 DAYS</v>
      </c>
    </row>
    <row r="2602" spans="1:21">
      <c r="A2602" s="63" t="str">
        <f>VLOOKUP(L2602,[1]Sheet1!$N:$P,3,0)</f>
        <v>M1 TUPI</v>
      </c>
      <c r="B2602" s="66">
        <v>46227.44494212963</v>
      </c>
      <c r="C2602" s="66">
        <v>46253.618414351848</v>
      </c>
      <c r="D2602" s="67" t="s">
        <v>3834</v>
      </c>
      <c r="E2602" s="67" t="s">
        <v>3835</v>
      </c>
      <c r="F2602" s="1">
        <v>1</v>
      </c>
      <c r="G2602" s="63" t="str">
        <f>VLOOKUP(D2602,[2]MINDANAO!$B:$C,2,0)</f>
        <v>WIZARD</v>
      </c>
      <c r="H2602" s="67">
        <v>35116.07</v>
      </c>
      <c r="I2602" s="63" t="str">
        <f>VLOOKUP(L2602,'[3]NEW LEGEND 2026'!M:S,7,0)</f>
        <v>MUTI</v>
      </c>
      <c r="J2602" s="67" t="s">
        <v>6086</v>
      </c>
      <c r="K2602" s="67" t="s">
        <v>6087</v>
      </c>
      <c r="L2602" s="67" t="s">
        <v>426</v>
      </c>
      <c r="M2602" s="63" t="str">
        <f>VLOOKUP(D2602,'[3]NEW LEGEND 2026'!G:I,3,0)</f>
        <v>SKYGO</v>
      </c>
      <c r="N2602" s="63" t="str">
        <f>VLOOKUP(D2602,'[3]NEW LEGEND 2026'!G:J,4,0)</f>
        <v>BLACK</v>
      </c>
      <c r="O2602" s="68" t="str">
        <f t="shared" si="241"/>
        <v>AUG</v>
      </c>
      <c r="P2602" s="68">
        <f t="shared" si="242"/>
        <v>19</v>
      </c>
      <c r="Q2602" s="68">
        <f t="shared" si="243"/>
        <v>2026</v>
      </c>
      <c r="R2602" s="69">
        <f t="shared" si="244"/>
        <v>-200.6184143518476</v>
      </c>
      <c r="S2602" s="69">
        <f t="shared" si="245"/>
        <v>-174.44494212963036</v>
      </c>
      <c r="T2602" s="70" t="str">
        <f t="shared" si="246"/>
        <v>1-30 DAYS</v>
      </c>
      <c r="U2602" s="70" t="str">
        <f t="shared" si="246"/>
        <v>1-30 DAYS</v>
      </c>
    </row>
    <row r="2603" spans="1:21">
      <c r="A2603" s="63" t="str">
        <f>VLOOKUP(L2603,[1]Sheet1!$N:$P,3,0)</f>
        <v>M1 TUPI</v>
      </c>
      <c r="B2603" s="66">
        <v>46227.423645833333</v>
      </c>
      <c r="C2603" s="66">
        <v>46253.618414351848</v>
      </c>
      <c r="D2603" s="67" t="s">
        <v>3406</v>
      </c>
      <c r="E2603" s="67" t="s">
        <v>3407</v>
      </c>
      <c r="F2603" s="1">
        <v>1</v>
      </c>
      <c r="G2603" s="63" t="str">
        <f>VLOOKUP(D2603,[2]MINDANAO!$B:$C,2,0)</f>
        <v>WIZARD</v>
      </c>
      <c r="H2603" s="67">
        <v>35116.07</v>
      </c>
      <c r="I2603" s="63" t="str">
        <f>VLOOKUP(L2603,'[3]NEW LEGEND 2026'!M:S,7,0)</f>
        <v>MUTI</v>
      </c>
      <c r="J2603" s="67" t="s">
        <v>6088</v>
      </c>
      <c r="K2603" s="67" t="s">
        <v>6089</v>
      </c>
      <c r="L2603" s="67" t="s">
        <v>426</v>
      </c>
      <c r="M2603" s="63" t="str">
        <f>VLOOKUP(D2603,'[3]NEW LEGEND 2026'!G:I,3,0)</f>
        <v>SKYGO</v>
      </c>
      <c r="N2603" s="63" t="str">
        <f>VLOOKUP(D2603,'[3]NEW LEGEND 2026'!G:J,4,0)</f>
        <v>BLUE</v>
      </c>
      <c r="O2603" s="68" t="str">
        <f t="shared" si="241"/>
        <v>AUG</v>
      </c>
      <c r="P2603" s="68">
        <f t="shared" si="242"/>
        <v>19</v>
      </c>
      <c r="Q2603" s="68">
        <f t="shared" si="243"/>
        <v>2026</v>
      </c>
      <c r="R2603" s="69">
        <f t="shared" si="244"/>
        <v>-200.6184143518476</v>
      </c>
      <c r="S2603" s="69">
        <f t="shared" si="245"/>
        <v>-174.42364583333256</v>
      </c>
      <c r="T2603" s="70" t="str">
        <f t="shared" si="246"/>
        <v>1-30 DAYS</v>
      </c>
      <c r="U2603" s="70" t="str">
        <f t="shared" si="246"/>
        <v>1-30 DAYS</v>
      </c>
    </row>
    <row r="2604" spans="1:21">
      <c r="A2604" s="63" t="str">
        <f>VLOOKUP(L2604,[1]Sheet1!$N:$P,3,0)</f>
        <v>M1 TUPI</v>
      </c>
      <c r="B2604" s="66">
        <v>46253.420243055552</v>
      </c>
      <c r="C2604" s="66">
        <v>46253.618414351848</v>
      </c>
      <c r="D2604" s="67" t="s">
        <v>2600</v>
      </c>
      <c r="E2604" s="67" t="s">
        <v>2601</v>
      </c>
      <c r="F2604" s="1">
        <v>1</v>
      </c>
      <c r="G2604" s="63" t="str">
        <f>VLOOKUP(D2604,[2]MINDANAO!$B:$C,2,0)</f>
        <v>ADV160 ABS</v>
      </c>
      <c r="H2604" s="67">
        <v>138000</v>
      </c>
      <c r="I2604" s="63" t="str">
        <f>VLOOKUP(L2604,'[3]NEW LEGEND 2026'!M:S,7,0)</f>
        <v>MUTI</v>
      </c>
      <c r="J2604" s="67" t="s">
        <v>6090</v>
      </c>
      <c r="K2604" s="67" t="s">
        <v>6091</v>
      </c>
      <c r="L2604" s="67" t="s">
        <v>426</v>
      </c>
      <c r="M2604" s="63" t="str">
        <f>VLOOKUP(D2604,'[3]NEW LEGEND 2026'!G:I,3,0)</f>
        <v>HONDA</v>
      </c>
      <c r="N2604" s="63" t="str">
        <f>VLOOKUP(D2604,'[3]NEW LEGEND 2026'!G:J,4,0)</f>
        <v>GREEN</v>
      </c>
      <c r="O2604" s="68" t="str">
        <f t="shared" si="241"/>
        <v>AUG</v>
      </c>
      <c r="P2604" s="68">
        <f t="shared" si="242"/>
        <v>19</v>
      </c>
      <c r="Q2604" s="68">
        <f t="shared" si="243"/>
        <v>2026</v>
      </c>
      <c r="R2604" s="69">
        <f t="shared" si="244"/>
        <v>-200.6184143518476</v>
      </c>
      <c r="S2604" s="69">
        <f t="shared" si="245"/>
        <v>-200.42024305555242</v>
      </c>
      <c r="T2604" s="70" t="str">
        <f t="shared" si="246"/>
        <v>1-30 DAYS</v>
      </c>
      <c r="U2604" s="70" t="str">
        <f t="shared" si="246"/>
        <v>1-30 DAYS</v>
      </c>
    </row>
    <row r="2605" spans="1:21">
      <c r="A2605" s="63" t="str">
        <f>VLOOKUP(L2605,[1]Sheet1!$N:$P,3,0)</f>
        <v>M1 TUPI</v>
      </c>
      <c r="B2605" s="66">
        <v>46253.420243055552</v>
      </c>
      <c r="C2605" s="66">
        <v>46253.618414351848</v>
      </c>
      <c r="D2605" s="67" t="s">
        <v>2536</v>
      </c>
      <c r="E2605" s="67" t="s">
        <v>2537</v>
      </c>
      <c r="F2605" s="1">
        <v>1</v>
      </c>
      <c r="G2605" s="63" t="str">
        <f>VLOOKUP(D2605,[2]MINDANAO!$B:$C,2,0)</f>
        <v>ADV160 ABS</v>
      </c>
      <c r="H2605" s="67">
        <v>155100</v>
      </c>
      <c r="I2605" s="63" t="str">
        <f>VLOOKUP(L2605,'[3]NEW LEGEND 2026'!M:S,7,0)</f>
        <v>MUTI</v>
      </c>
      <c r="J2605" s="67" t="s">
        <v>6092</v>
      </c>
      <c r="K2605" s="67" t="s">
        <v>6093</v>
      </c>
      <c r="L2605" s="67" t="s">
        <v>426</v>
      </c>
      <c r="M2605" s="63" t="str">
        <f>VLOOKUP(D2605,'[3]NEW LEGEND 2026'!G:I,3,0)</f>
        <v>HONDA</v>
      </c>
      <c r="N2605" s="63" t="str">
        <f>VLOOKUP(D2605,'[3]NEW LEGEND 2026'!G:J,4,0)</f>
        <v>WHITE</v>
      </c>
      <c r="O2605" s="68" t="str">
        <f t="shared" si="241"/>
        <v>AUG</v>
      </c>
      <c r="P2605" s="68">
        <f t="shared" si="242"/>
        <v>19</v>
      </c>
      <c r="Q2605" s="68">
        <f t="shared" si="243"/>
        <v>2026</v>
      </c>
      <c r="R2605" s="69">
        <f t="shared" si="244"/>
        <v>-200.6184143518476</v>
      </c>
      <c r="S2605" s="69">
        <f t="shared" si="245"/>
        <v>-200.42024305555242</v>
      </c>
      <c r="T2605" s="70" t="str">
        <f t="shared" si="246"/>
        <v>1-30 DAYS</v>
      </c>
      <c r="U2605" s="70" t="str">
        <f t="shared" si="246"/>
        <v>1-30 DAYS</v>
      </c>
    </row>
    <row r="2606" spans="1:21">
      <c r="A2606" s="63" t="str">
        <f>VLOOKUP(L2606,[1]Sheet1!$N:$P,3,0)</f>
        <v>M1 TUPI</v>
      </c>
      <c r="B2606" s="66">
        <v>46253.420243055552</v>
      </c>
      <c r="C2606" s="66">
        <v>46253.618414351848</v>
      </c>
      <c r="D2606" s="67" t="s">
        <v>2329</v>
      </c>
      <c r="E2606" s="67" t="s">
        <v>2330</v>
      </c>
      <c r="F2606" s="1">
        <v>1</v>
      </c>
      <c r="G2606" s="63" t="str">
        <f>VLOOKUP(D2606,[2]MINDANAO!$B:$C,2,0)</f>
        <v>CRF150</v>
      </c>
      <c r="H2606" s="67">
        <v>141790</v>
      </c>
      <c r="I2606" s="63" t="str">
        <f>VLOOKUP(L2606,'[3]NEW LEGEND 2026'!M:S,7,0)</f>
        <v>MUTI</v>
      </c>
      <c r="J2606" s="67" t="s">
        <v>6094</v>
      </c>
      <c r="K2606" s="67" t="s">
        <v>6095</v>
      </c>
      <c r="L2606" s="67" t="s">
        <v>426</v>
      </c>
      <c r="M2606" s="63" t="str">
        <f>VLOOKUP(D2606,'[3]NEW LEGEND 2026'!G:I,3,0)</f>
        <v>HONDA</v>
      </c>
      <c r="N2606" s="63" t="str">
        <f>VLOOKUP(D2606,'[3]NEW LEGEND 2026'!G:J,4,0)</f>
        <v>BLACK</v>
      </c>
      <c r="O2606" s="68" t="str">
        <f t="shared" si="241"/>
        <v>AUG</v>
      </c>
      <c r="P2606" s="68">
        <f t="shared" si="242"/>
        <v>19</v>
      </c>
      <c r="Q2606" s="68">
        <f t="shared" si="243"/>
        <v>2026</v>
      </c>
      <c r="R2606" s="69">
        <f t="shared" si="244"/>
        <v>-200.6184143518476</v>
      </c>
      <c r="S2606" s="69">
        <f t="shared" si="245"/>
        <v>-200.42024305555242</v>
      </c>
      <c r="T2606" s="70" t="str">
        <f t="shared" si="246"/>
        <v>1-30 DAYS</v>
      </c>
      <c r="U2606" s="70" t="str">
        <f t="shared" si="246"/>
        <v>1-30 DAYS</v>
      </c>
    </row>
    <row r="2607" spans="1:21">
      <c r="A2607" s="63" t="str">
        <f>VLOOKUP(L2607,[1]Sheet1!$N:$P,3,0)</f>
        <v>M1 TUPI</v>
      </c>
      <c r="B2607" s="66">
        <v>45966.668726851851</v>
      </c>
      <c r="C2607" s="66">
        <v>46253.618414351848</v>
      </c>
      <c r="D2607" s="67" t="s">
        <v>1060</v>
      </c>
      <c r="E2607" s="67" t="s">
        <v>1061</v>
      </c>
      <c r="F2607" s="1">
        <v>1</v>
      </c>
      <c r="G2607" s="63" t="str">
        <f>VLOOKUP(D2607,[2]MINDANAO!$B:$C,2,0)</f>
        <v>MIO AEROX S 155</v>
      </c>
      <c r="H2607" s="67">
        <v>152427</v>
      </c>
      <c r="I2607" s="63" t="str">
        <f>VLOOKUP(L2607,'[3]NEW LEGEND 2026'!M:S,7,0)</f>
        <v>MUTI</v>
      </c>
      <c r="J2607" s="67" t="s">
        <v>6096</v>
      </c>
      <c r="K2607" s="67" t="s">
        <v>6097</v>
      </c>
      <c r="L2607" s="67" t="s">
        <v>426</v>
      </c>
      <c r="M2607" s="63" t="str">
        <f>VLOOKUP(D2607,'[3]NEW LEGEND 2026'!G:I,3,0)</f>
        <v>YAMAHA</v>
      </c>
      <c r="N2607" s="63" t="str">
        <f>VLOOKUP(D2607,'[3]NEW LEGEND 2026'!G:J,4,0)</f>
        <v>MATTE BLUE</v>
      </c>
      <c r="O2607" s="68" t="str">
        <f t="shared" si="241"/>
        <v>AUG</v>
      </c>
      <c r="P2607" s="68">
        <f t="shared" si="242"/>
        <v>19</v>
      </c>
      <c r="Q2607" s="68">
        <f t="shared" si="243"/>
        <v>2026</v>
      </c>
      <c r="R2607" s="69">
        <f t="shared" si="244"/>
        <v>-200.6184143518476</v>
      </c>
      <c r="S2607" s="69">
        <f t="shared" si="245"/>
        <v>86.331273148149194</v>
      </c>
      <c r="T2607" s="70" t="str">
        <f t="shared" si="246"/>
        <v>1-30 DAYS</v>
      </c>
      <c r="U2607" s="70" t="str">
        <f t="shared" si="246"/>
        <v>61-90 DAYS</v>
      </c>
    </row>
    <row r="2608" spans="1:21">
      <c r="A2608" s="63" t="str">
        <f>VLOOKUP(L2608,[1]Sheet1!$N:$P,3,0)</f>
        <v>M1 TUPI</v>
      </c>
      <c r="B2608" s="66">
        <v>46217.653599537043</v>
      </c>
      <c r="C2608" s="66">
        <v>46253.618414351848</v>
      </c>
      <c r="D2608" s="67" t="s">
        <v>907</v>
      </c>
      <c r="E2608" s="67" t="s">
        <v>908</v>
      </c>
      <c r="F2608" s="1">
        <v>1</v>
      </c>
      <c r="G2608" s="63" t="str">
        <f>VLOOKUP(D2608,[2]MINDANAO!$B:$C,2,0)</f>
        <v>CT125</v>
      </c>
      <c r="H2608" s="67">
        <v>59246</v>
      </c>
      <c r="I2608" s="63" t="str">
        <f>VLOOKUP(L2608,'[3]NEW LEGEND 2026'!M:S,7,0)</f>
        <v>MUTI</v>
      </c>
      <c r="J2608" s="67" t="s">
        <v>6098</v>
      </c>
      <c r="K2608" s="67" t="s">
        <v>6099</v>
      </c>
      <c r="L2608" s="67" t="s">
        <v>426</v>
      </c>
      <c r="M2608" s="63" t="str">
        <f>VLOOKUP(D2608,'[3]NEW LEGEND 2026'!G:I,3,0)</f>
        <v>KAWASAKI</v>
      </c>
      <c r="N2608" s="63" t="str">
        <f>VLOOKUP(D2608,'[3]NEW LEGEND 2026'!G:J,4,0)</f>
        <v>BLACK/GRAY</v>
      </c>
      <c r="O2608" s="68" t="str">
        <f t="shared" si="241"/>
        <v>AUG</v>
      </c>
      <c r="P2608" s="68">
        <f t="shared" si="242"/>
        <v>19</v>
      </c>
      <c r="Q2608" s="68">
        <f t="shared" si="243"/>
        <v>2026</v>
      </c>
      <c r="R2608" s="69">
        <f t="shared" si="244"/>
        <v>-200.6184143518476</v>
      </c>
      <c r="S2608" s="69">
        <f t="shared" si="245"/>
        <v>-164.65359953704319</v>
      </c>
      <c r="T2608" s="70" t="str">
        <f t="shared" si="246"/>
        <v>1-30 DAYS</v>
      </c>
      <c r="U2608" s="70" t="str">
        <f t="shared" si="246"/>
        <v>1-30 DAYS</v>
      </c>
    </row>
    <row r="2609" spans="1:21">
      <c r="A2609" s="63" t="str">
        <f>VLOOKUP(L2609,[1]Sheet1!$N:$P,3,0)</f>
        <v>M1 TUPI</v>
      </c>
      <c r="B2609" s="66">
        <v>46219.558437500003</v>
      </c>
      <c r="C2609" s="66">
        <v>46253.618414351848</v>
      </c>
      <c r="D2609" s="67" t="s">
        <v>907</v>
      </c>
      <c r="E2609" s="67" t="s">
        <v>908</v>
      </c>
      <c r="F2609" s="1">
        <v>1</v>
      </c>
      <c r="G2609" s="63" t="str">
        <f>VLOOKUP(D2609,[2]MINDANAO!$B:$C,2,0)</f>
        <v>CT125</v>
      </c>
      <c r="H2609" s="67">
        <v>59246</v>
      </c>
      <c r="I2609" s="63" t="str">
        <f>VLOOKUP(L2609,'[3]NEW LEGEND 2026'!M:S,7,0)</f>
        <v>MUTI</v>
      </c>
      <c r="J2609" s="67" t="s">
        <v>6100</v>
      </c>
      <c r="K2609" s="67" t="s">
        <v>6101</v>
      </c>
      <c r="L2609" s="67" t="s">
        <v>426</v>
      </c>
      <c r="M2609" s="63" t="str">
        <f>VLOOKUP(D2609,'[3]NEW LEGEND 2026'!G:I,3,0)</f>
        <v>KAWASAKI</v>
      </c>
      <c r="N2609" s="63" t="str">
        <f>VLOOKUP(D2609,'[3]NEW LEGEND 2026'!G:J,4,0)</f>
        <v>BLACK/GRAY</v>
      </c>
      <c r="O2609" s="68" t="str">
        <f t="shared" si="241"/>
        <v>AUG</v>
      </c>
      <c r="P2609" s="68">
        <f t="shared" si="242"/>
        <v>19</v>
      </c>
      <c r="Q2609" s="68">
        <f t="shared" si="243"/>
        <v>2026</v>
      </c>
      <c r="R2609" s="69">
        <f t="shared" si="244"/>
        <v>-200.6184143518476</v>
      </c>
      <c r="S2609" s="69">
        <f t="shared" si="245"/>
        <v>-166.55843750000349</v>
      </c>
      <c r="T2609" s="70" t="str">
        <f t="shared" si="246"/>
        <v>1-30 DAYS</v>
      </c>
      <c r="U2609" s="70" t="str">
        <f t="shared" si="246"/>
        <v>1-30 DAYS</v>
      </c>
    </row>
    <row r="2610" spans="1:21">
      <c r="A2610" s="63" t="str">
        <f>VLOOKUP(L2610,[1]Sheet1!$N:$P,3,0)</f>
        <v>M1 TUPI</v>
      </c>
      <c r="B2610" s="66">
        <v>46217.668090277781</v>
      </c>
      <c r="C2610" s="66">
        <v>46253.618414351848</v>
      </c>
      <c r="D2610" s="67" t="s">
        <v>907</v>
      </c>
      <c r="E2610" s="67" t="s">
        <v>908</v>
      </c>
      <c r="F2610" s="1">
        <v>1</v>
      </c>
      <c r="G2610" s="63" t="str">
        <f>VLOOKUP(D2610,[2]MINDANAO!$B:$C,2,0)</f>
        <v>CT125</v>
      </c>
      <c r="H2610" s="67">
        <v>59246</v>
      </c>
      <c r="I2610" s="63" t="str">
        <f>VLOOKUP(L2610,'[3]NEW LEGEND 2026'!M:S,7,0)</f>
        <v>MUTI</v>
      </c>
      <c r="J2610" s="67" t="s">
        <v>6102</v>
      </c>
      <c r="K2610" s="67" t="s">
        <v>6103</v>
      </c>
      <c r="L2610" s="67" t="s">
        <v>426</v>
      </c>
      <c r="M2610" s="63" t="str">
        <f>VLOOKUP(D2610,'[3]NEW LEGEND 2026'!G:I,3,0)</f>
        <v>KAWASAKI</v>
      </c>
      <c r="N2610" s="63" t="str">
        <f>VLOOKUP(D2610,'[3]NEW LEGEND 2026'!G:J,4,0)</f>
        <v>BLACK/GRAY</v>
      </c>
      <c r="O2610" s="68" t="str">
        <f t="shared" si="241"/>
        <v>AUG</v>
      </c>
      <c r="P2610" s="68">
        <f t="shared" si="242"/>
        <v>19</v>
      </c>
      <c r="Q2610" s="68">
        <f t="shared" si="243"/>
        <v>2026</v>
      </c>
      <c r="R2610" s="69">
        <f t="shared" si="244"/>
        <v>-200.6184143518476</v>
      </c>
      <c r="S2610" s="69">
        <f t="shared" si="245"/>
        <v>-164.66809027778072</v>
      </c>
      <c r="T2610" s="70" t="str">
        <f t="shared" si="246"/>
        <v>1-30 DAYS</v>
      </c>
      <c r="U2610" s="70" t="str">
        <f t="shared" si="246"/>
        <v>1-30 DAYS</v>
      </c>
    </row>
    <row r="2611" spans="1:21">
      <c r="A2611" s="63" t="str">
        <f>VLOOKUP(L2611,[1]Sheet1!$N:$P,3,0)</f>
        <v>M1 TUPI</v>
      </c>
      <c r="B2611" s="66">
        <v>46217.583229166667</v>
      </c>
      <c r="C2611" s="66">
        <v>46253.618414351848</v>
      </c>
      <c r="D2611" s="67" t="s">
        <v>907</v>
      </c>
      <c r="E2611" s="67" t="s">
        <v>908</v>
      </c>
      <c r="F2611" s="1">
        <v>1</v>
      </c>
      <c r="G2611" s="63" t="str">
        <f>VLOOKUP(D2611,[2]MINDANAO!$B:$C,2,0)</f>
        <v>CT125</v>
      </c>
      <c r="H2611" s="67">
        <v>59246</v>
      </c>
      <c r="I2611" s="63" t="str">
        <f>VLOOKUP(L2611,'[3]NEW LEGEND 2026'!M:S,7,0)</f>
        <v>MUTI</v>
      </c>
      <c r="J2611" s="67" t="s">
        <v>6104</v>
      </c>
      <c r="K2611" s="67" t="s">
        <v>6105</v>
      </c>
      <c r="L2611" s="67" t="s">
        <v>426</v>
      </c>
      <c r="M2611" s="63" t="str">
        <f>VLOOKUP(D2611,'[3]NEW LEGEND 2026'!G:I,3,0)</f>
        <v>KAWASAKI</v>
      </c>
      <c r="N2611" s="63" t="str">
        <f>VLOOKUP(D2611,'[3]NEW LEGEND 2026'!G:J,4,0)</f>
        <v>BLACK/GRAY</v>
      </c>
      <c r="O2611" s="68" t="str">
        <f t="shared" si="241"/>
        <v>AUG</v>
      </c>
      <c r="P2611" s="68">
        <f t="shared" si="242"/>
        <v>19</v>
      </c>
      <c r="Q2611" s="68">
        <f t="shared" si="243"/>
        <v>2026</v>
      </c>
      <c r="R2611" s="69">
        <f t="shared" si="244"/>
        <v>-200.6184143518476</v>
      </c>
      <c r="S2611" s="69">
        <f t="shared" si="245"/>
        <v>-164.58322916666657</v>
      </c>
      <c r="T2611" s="70" t="str">
        <f t="shared" si="246"/>
        <v>1-30 DAYS</v>
      </c>
      <c r="U2611" s="70" t="str">
        <f t="shared" si="246"/>
        <v>1-30 DAYS</v>
      </c>
    </row>
    <row r="2612" spans="1:21">
      <c r="A2612" s="63" t="str">
        <f>VLOOKUP(L2612,[1]Sheet1!$N:$P,3,0)</f>
        <v>M1 TUPI</v>
      </c>
      <c r="B2612" s="66">
        <v>46217.59302083333</v>
      </c>
      <c r="C2612" s="66">
        <v>46253.618414351848</v>
      </c>
      <c r="D2612" s="67" t="s">
        <v>907</v>
      </c>
      <c r="E2612" s="67" t="s">
        <v>908</v>
      </c>
      <c r="F2612" s="1">
        <v>1</v>
      </c>
      <c r="G2612" s="63" t="str">
        <f>VLOOKUP(D2612,[2]MINDANAO!$B:$C,2,0)</f>
        <v>CT125</v>
      </c>
      <c r="H2612" s="67">
        <v>59246</v>
      </c>
      <c r="I2612" s="63" t="str">
        <f>VLOOKUP(L2612,'[3]NEW LEGEND 2026'!M:S,7,0)</f>
        <v>MUTI</v>
      </c>
      <c r="J2612" s="67" t="s">
        <v>6106</v>
      </c>
      <c r="K2612" s="67" t="s">
        <v>6107</v>
      </c>
      <c r="L2612" s="67" t="s">
        <v>426</v>
      </c>
      <c r="M2612" s="63" t="str">
        <f>VLOOKUP(D2612,'[3]NEW LEGEND 2026'!G:I,3,0)</f>
        <v>KAWASAKI</v>
      </c>
      <c r="N2612" s="63" t="str">
        <f>VLOOKUP(D2612,'[3]NEW LEGEND 2026'!G:J,4,0)</f>
        <v>BLACK/GRAY</v>
      </c>
      <c r="O2612" s="68" t="str">
        <f t="shared" si="241"/>
        <v>AUG</v>
      </c>
      <c r="P2612" s="68">
        <f t="shared" si="242"/>
        <v>19</v>
      </c>
      <c r="Q2612" s="68">
        <f t="shared" si="243"/>
        <v>2026</v>
      </c>
      <c r="R2612" s="69">
        <f t="shared" si="244"/>
        <v>-200.6184143518476</v>
      </c>
      <c r="S2612" s="69">
        <f t="shared" si="245"/>
        <v>-164.59302083333023</v>
      </c>
      <c r="T2612" s="70" t="str">
        <f t="shared" si="246"/>
        <v>1-30 DAYS</v>
      </c>
      <c r="U2612" s="70" t="str">
        <f t="shared" si="246"/>
        <v>1-30 DAYS</v>
      </c>
    </row>
    <row r="2613" spans="1:21">
      <c r="A2613" s="63" t="str">
        <f>VLOOKUP(L2613,[1]Sheet1!$N:$P,3,0)</f>
        <v>M1 TUPI</v>
      </c>
      <c r="B2613" s="66">
        <v>46217.597060185188</v>
      </c>
      <c r="C2613" s="66">
        <v>46253.618414351848</v>
      </c>
      <c r="D2613" s="67" t="s">
        <v>907</v>
      </c>
      <c r="E2613" s="67" t="s">
        <v>908</v>
      </c>
      <c r="F2613" s="1">
        <v>1</v>
      </c>
      <c r="G2613" s="63" t="str">
        <f>VLOOKUP(D2613,[2]MINDANAO!$B:$C,2,0)</f>
        <v>CT125</v>
      </c>
      <c r="H2613" s="67">
        <v>59246</v>
      </c>
      <c r="I2613" s="63" t="str">
        <f>VLOOKUP(L2613,'[3]NEW LEGEND 2026'!M:S,7,0)</f>
        <v>MUTI</v>
      </c>
      <c r="J2613" s="67" t="s">
        <v>6108</v>
      </c>
      <c r="K2613" s="67" t="s">
        <v>6109</v>
      </c>
      <c r="L2613" s="67" t="s">
        <v>426</v>
      </c>
      <c r="M2613" s="63" t="str">
        <f>VLOOKUP(D2613,'[3]NEW LEGEND 2026'!G:I,3,0)</f>
        <v>KAWASAKI</v>
      </c>
      <c r="N2613" s="63" t="str">
        <f>VLOOKUP(D2613,'[3]NEW LEGEND 2026'!G:J,4,0)</f>
        <v>BLACK/GRAY</v>
      </c>
      <c r="O2613" s="68" t="str">
        <f t="shared" si="241"/>
        <v>AUG</v>
      </c>
      <c r="P2613" s="68">
        <f t="shared" si="242"/>
        <v>19</v>
      </c>
      <c r="Q2613" s="68">
        <f t="shared" si="243"/>
        <v>2026</v>
      </c>
      <c r="R2613" s="69">
        <f t="shared" si="244"/>
        <v>-200.6184143518476</v>
      </c>
      <c r="S2613" s="69">
        <f t="shared" si="245"/>
        <v>-164.59706018518773</v>
      </c>
      <c r="T2613" s="70" t="str">
        <f t="shared" si="246"/>
        <v>1-30 DAYS</v>
      </c>
      <c r="U2613" s="70" t="str">
        <f t="shared" si="246"/>
        <v>1-30 DAYS</v>
      </c>
    </row>
    <row r="2614" spans="1:21">
      <c r="A2614" s="63" t="str">
        <f>VLOOKUP(L2614,[1]Sheet1!$N:$P,3,0)</f>
        <v>M1 TUPI</v>
      </c>
      <c r="B2614" s="66">
        <v>46217.593009259261</v>
      </c>
      <c r="C2614" s="66">
        <v>46253.618414351848</v>
      </c>
      <c r="D2614" s="67" t="s">
        <v>907</v>
      </c>
      <c r="E2614" s="67" t="s">
        <v>908</v>
      </c>
      <c r="F2614" s="1">
        <v>1</v>
      </c>
      <c r="G2614" s="63" t="str">
        <f>VLOOKUP(D2614,[2]MINDANAO!$B:$C,2,0)</f>
        <v>CT125</v>
      </c>
      <c r="H2614" s="67">
        <v>59246</v>
      </c>
      <c r="I2614" s="63" t="str">
        <f>VLOOKUP(L2614,'[3]NEW LEGEND 2026'!M:S,7,0)</f>
        <v>MUTI</v>
      </c>
      <c r="J2614" s="67" t="s">
        <v>6110</v>
      </c>
      <c r="K2614" s="67" t="s">
        <v>6111</v>
      </c>
      <c r="L2614" s="67" t="s">
        <v>426</v>
      </c>
      <c r="M2614" s="63" t="str">
        <f>VLOOKUP(D2614,'[3]NEW LEGEND 2026'!G:I,3,0)</f>
        <v>KAWASAKI</v>
      </c>
      <c r="N2614" s="63" t="str">
        <f>VLOOKUP(D2614,'[3]NEW LEGEND 2026'!G:J,4,0)</f>
        <v>BLACK/GRAY</v>
      </c>
      <c r="O2614" s="68" t="str">
        <f t="shared" si="241"/>
        <v>AUG</v>
      </c>
      <c r="P2614" s="68">
        <f t="shared" si="242"/>
        <v>19</v>
      </c>
      <c r="Q2614" s="68">
        <f t="shared" si="243"/>
        <v>2026</v>
      </c>
      <c r="R2614" s="69">
        <f t="shared" si="244"/>
        <v>-200.6184143518476</v>
      </c>
      <c r="S2614" s="69">
        <f t="shared" si="245"/>
        <v>-164.59300925926073</v>
      </c>
      <c r="T2614" s="70" t="str">
        <f t="shared" si="246"/>
        <v>1-30 DAYS</v>
      </c>
      <c r="U2614" s="70" t="str">
        <f t="shared" si="246"/>
        <v>1-30 DAYS</v>
      </c>
    </row>
    <row r="2615" spans="1:21">
      <c r="A2615" s="63" t="str">
        <f>VLOOKUP(L2615,[1]Sheet1!$N:$P,3,0)</f>
        <v>M1 TUPI</v>
      </c>
      <c r="B2615" s="66">
        <v>46219.487002314818</v>
      </c>
      <c r="C2615" s="66">
        <v>46253.618414351848</v>
      </c>
      <c r="D2615" s="67" t="s">
        <v>907</v>
      </c>
      <c r="E2615" s="67" t="s">
        <v>908</v>
      </c>
      <c r="F2615" s="1">
        <v>1</v>
      </c>
      <c r="G2615" s="63" t="str">
        <f>VLOOKUP(D2615,[2]MINDANAO!$B:$C,2,0)</f>
        <v>CT125</v>
      </c>
      <c r="H2615" s="67">
        <v>59246</v>
      </c>
      <c r="I2615" s="63" t="str">
        <f>VLOOKUP(L2615,'[3]NEW LEGEND 2026'!M:S,7,0)</f>
        <v>MUTI</v>
      </c>
      <c r="J2615" s="67" t="s">
        <v>6112</v>
      </c>
      <c r="K2615" s="67" t="s">
        <v>6113</v>
      </c>
      <c r="L2615" s="67" t="s">
        <v>426</v>
      </c>
      <c r="M2615" s="63" t="str">
        <f>VLOOKUP(D2615,'[3]NEW LEGEND 2026'!G:I,3,0)</f>
        <v>KAWASAKI</v>
      </c>
      <c r="N2615" s="63" t="str">
        <f>VLOOKUP(D2615,'[3]NEW LEGEND 2026'!G:J,4,0)</f>
        <v>BLACK/GRAY</v>
      </c>
      <c r="O2615" s="68" t="str">
        <f t="shared" si="241"/>
        <v>AUG</v>
      </c>
      <c r="P2615" s="68">
        <f t="shared" si="242"/>
        <v>19</v>
      </c>
      <c r="Q2615" s="68">
        <f t="shared" si="243"/>
        <v>2026</v>
      </c>
      <c r="R2615" s="69">
        <f t="shared" si="244"/>
        <v>-200.6184143518476</v>
      </c>
      <c r="S2615" s="69">
        <f t="shared" si="245"/>
        <v>-166.4870023148178</v>
      </c>
      <c r="T2615" s="70" t="str">
        <f t="shared" si="246"/>
        <v>1-30 DAYS</v>
      </c>
      <c r="U2615" s="70" t="str">
        <f t="shared" si="246"/>
        <v>1-30 DAYS</v>
      </c>
    </row>
    <row r="2616" spans="1:21">
      <c r="A2616" s="63" t="str">
        <f>VLOOKUP(L2616,[1]Sheet1!$N:$P,3,0)</f>
        <v>M1 TUPI</v>
      </c>
      <c r="B2616" s="66">
        <v>46217.583229166667</v>
      </c>
      <c r="C2616" s="66">
        <v>46253.618414351848</v>
      </c>
      <c r="D2616" s="67" t="s">
        <v>907</v>
      </c>
      <c r="E2616" s="67" t="s">
        <v>908</v>
      </c>
      <c r="F2616" s="1">
        <v>1</v>
      </c>
      <c r="G2616" s="63" t="str">
        <f>VLOOKUP(D2616,[2]MINDANAO!$B:$C,2,0)</f>
        <v>CT125</v>
      </c>
      <c r="H2616" s="67">
        <v>59246</v>
      </c>
      <c r="I2616" s="63" t="str">
        <f>VLOOKUP(L2616,'[3]NEW LEGEND 2026'!M:S,7,0)</f>
        <v>MUTI</v>
      </c>
      <c r="J2616" s="67" t="s">
        <v>6114</v>
      </c>
      <c r="K2616" s="67" t="s">
        <v>6115</v>
      </c>
      <c r="L2616" s="67" t="s">
        <v>426</v>
      </c>
      <c r="M2616" s="63" t="str">
        <f>VLOOKUP(D2616,'[3]NEW LEGEND 2026'!G:I,3,0)</f>
        <v>KAWASAKI</v>
      </c>
      <c r="N2616" s="63" t="str">
        <f>VLOOKUP(D2616,'[3]NEW LEGEND 2026'!G:J,4,0)</f>
        <v>BLACK/GRAY</v>
      </c>
      <c r="O2616" s="68" t="str">
        <f t="shared" si="241"/>
        <v>AUG</v>
      </c>
      <c r="P2616" s="68">
        <f t="shared" si="242"/>
        <v>19</v>
      </c>
      <c r="Q2616" s="68">
        <f t="shared" si="243"/>
        <v>2026</v>
      </c>
      <c r="R2616" s="69">
        <f t="shared" si="244"/>
        <v>-200.6184143518476</v>
      </c>
      <c r="S2616" s="69">
        <f t="shared" si="245"/>
        <v>-164.58322916666657</v>
      </c>
      <c r="T2616" s="70" t="str">
        <f t="shared" si="246"/>
        <v>1-30 DAYS</v>
      </c>
      <c r="U2616" s="70" t="str">
        <f t="shared" si="246"/>
        <v>1-30 DAYS</v>
      </c>
    </row>
    <row r="2617" spans="1:21">
      <c r="A2617" s="63" t="str">
        <f>VLOOKUP(L2617,[1]Sheet1!$N:$P,3,0)</f>
        <v>M1 TUPI</v>
      </c>
      <c r="B2617" s="66">
        <v>46217.589328703703</v>
      </c>
      <c r="C2617" s="66">
        <v>46253.618414351848</v>
      </c>
      <c r="D2617" s="67" t="s">
        <v>907</v>
      </c>
      <c r="E2617" s="67" t="s">
        <v>908</v>
      </c>
      <c r="F2617" s="1">
        <v>1</v>
      </c>
      <c r="G2617" s="63" t="str">
        <f>VLOOKUP(D2617,[2]MINDANAO!$B:$C,2,0)</f>
        <v>CT125</v>
      </c>
      <c r="H2617" s="67">
        <v>59246</v>
      </c>
      <c r="I2617" s="63" t="str">
        <f>VLOOKUP(L2617,'[3]NEW LEGEND 2026'!M:S,7,0)</f>
        <v>MUTI</v>
      </c>
      <c r="J2617" s="67" t="s">
        <v>6116</v>
      </c>
      <c r="K2617" s="67" t="s">
        <v>6117</v>
      </c>
      <c r="L2617" s="67" t="s">
        <v>426</v>
      </c>
      <c r="M2617" s="63" t="str">
        <f>VLOOKUP(D2617,'[3]NEW LEGEND 2026'!G:I,3,0)</f>
        <v>KAWASAKI</v>
      </c>
      <c r="N2617" s="63" t="str">
        <f>VLOOKUP(D2617,'[3]NEW LEGEND 2026'!G:J,4,0)</f>
        <v>BLACK/GRAY</v>
      </c>
      <c r="O2617" s="68" t="str">
        <f t="shared" si="241"/>
        <v>AUG</v>
      </c>
      <c r="P2617" s="68">
        <f t="shared" si="242"/>
        <v>19</v>
      </c>
      <c r="Q2617" s="68">
        <f t="shared" si="243"/>
        <v>2026</v>
      </c>
      <c r="R2617" s="69">
        <f t="shared" si="244"/>
        <v>-200.6184143518476</v>
      </c>
      <c r="S2617" s="69">
        <f t="shared" si="245"/>
        <v>-164.58932870370336</v>
      </c>
      <c r="T2617" s="70" t="str">
        <f t="shared" si="246"/>
        <v>1-30 DAYS</v>
      </c>
      <c r="U2617" s="70" t="str">
        <f t="shared" si="246"/>
        <v>1-30 DAYS</v>
      </c>
    </row>
    <row r="2618" spans="1:21">
      <c r="A2618" s="63" t="str">
        <f>VLOOKUP(L2618,[1]Sheet1!$N:$P,3,0)</f>
        <v>M1 TUPI</v>
      </c>
      <c r="B2618" s="66">
        <v>46253.420243055552</v>
      </c>
      <c r="C2618" s="66">
        <v>46253.618414351848</v>
      </c>
      <c r="D2618" s="67" t="s">
        <v>893</v>
      </c>
      <c r="E2618" s="67" t="s">
        <v>894</v>
      </c>
      <c r="F2618" s="1">
        <v>1</v>
      </c>
      <c r="G2618" s="63" t="str">
        <f>VLOOKUP(D2618,[2]MINDANAO!$B:$C,2,0)</f>
        <v>XRM DUAL SPORTS FI(DS)</v>
      </c>
      <c r="H2618" s="67">
        <v>70158</v>
      </c>
      <c r="I2618" s="63" t="str">
        <f>VLOOKUP(L2618,'[3]NEW LEGEND 2026'!M:S,7,0)</f>
        <v>MUTI</v>
      </c>
      <c r="J2618" s="67" t="s">
        <v>6118</v>
      </c>
      <c r="K2618" s="67" t="s">
        <v>6119</v>
      </c>
      <c r="L2618" s="67" t="s">
        <v>426</v>
      </c>
      <c r="M2618" s="63" t="str">
        <f>VLOOKUP(D2618,'[3]NEW LEGEND 2026'!G:I,3,0)</f>
        <v>HONDA</v>
      </c>
      <c r="N2618" s="63" t="str">
        <f>VLOOKUP(D2618,'[3]NEW LEGEND 2026'!G:J,4,0)</f>
        <v>RED/BLACK</v>
      </c>
      <c r="O2618" s="68" t="str">
        <f t="shared" si="241"/>
        <v>AUG</v>
      </c>
      <c r="P2618" s="68">
        <f t="shared" si="242"/>
        <v>19</v>
      </c>
      <c r="Q2618" s="68">
        <f t="shared" si="243"/>
        <v>2026</v>
      </c>
      <c r="R2618" s="69">
        <f t="shared" si="244"/>
        <v>-200.6184143518476</v>
      </c>
      <c r="S2618" s="69">
        <f t="shared" si="245"/>
        <v>-200.42024305555242</v>
      </c>
      <c r="T2618" s="70" t="str">
        <f t="shared" si="246"/>
        <v>1-30 DAYS</v>
      </c>
      <c r="U2618" s="70" t="str">
        <f t="shared" si="246"/>
        <v>1-30 DAYS</v>
      </c>
    </row>
    <row r="2619" spans="1:21">
      <c r="A2619" s="63" t="str">
        <f>VLOOKUP(L2619,[1]Sheet1!$N:$P,3,0)</f>
        <v>M1 TUPI</v>
      </c>
      <c r="B2619" s="66">
        <v>46253.420243055552</v>
      </c>
      <c r="C2619" s="66">
        <v>46253.618414351848</v>
      </c>
      <c r="D2619" s="67" t="s">
        <v>2674</v>
      </c>
      <c r="E2619" s="67" t="s">
        <v>2675</v>
      </c>
      <c r="F2619" s="1">
        <v>1</v>
      </c>
      <c r="G2619" s="63" t="str">
        <f>VLOOKUP(D2619,[2]MINDANAO!$B:$C,2,0)</f>
        <v>CLICK125 FI SE</v>
      </c>
      <c r="H2619" s="67">
        <v>85394</v>
      </c>
      <c r="I2619" s="63" t="str">
        <f>VLOOKUP(L2619,'[3]NEW LEGEND 2026'!M:S,7,0)</f>
        <v>MUTI</v>
      </c>
      <c r="J2619" s="67" t="s">
        <v>6120</v>
      </c>
      <c r="K2619" s="67" t="s">
        <v>6121</v>
      </c>
      <c r="L2619" s="67" t="s">
        <v>426</v>
      </c>
      <c r="M2619" s="63" t="str">
        <f>VLOOKUP(D2619,'[3]NEW LEGEND 2026'!G:I,3,0)</f>
        <v>HONDA</v>
      </c>
      <c r="N2619" s="63" t="str">
        <f>VLOOKUP(D2619,'[3]NEW LEGEND 2026'!G:J,4,0)</f>
        <v>BROWN</v>
      </c>
      <c r="O2619" s="68" t="str">
        <f t="shared" si="241"/>
        <v>AUG</v>
      </c>
      <c r="P2619" s="68">
        <f t="shared" si="242"/>
        <v>19</v>
      </c>
      <c r="Q2619" s="68">
        <f t="shared" si="243"/>
        <v>2026</v>
      </c>
      <c r="R2619" s="69">
        <f t="shared" si="244"/>
        <v>-200.6184143518476</v>
      </c>
      <c r="S2619" s="69">
        <f t="shared" si="245"/>
        <v>-200.42024305555242</v>
      </c>
      <c r="T2619" s="70" t="str">
        <f t="shared" si="246"/>
        <v>1-30 DAYS</v>
      </c>
      <c r="U2619" s="70" t="str">
        <f t="shared" si="246"/>
        <v>1-30 DAYS</v>
      </c>
    </row>
    <row r="2620" spans="1:21">
      <c r="A2620" s="63" t="str">
        <f>VLOOKUP(L2620,[1]Sheet1!$N:$P,3,0)</f>
        <v>M1 TUPI</v>
      </c>
      <c r="B2620" s="66">
        <v>46253.420243055552</v>
      </c>
      <c r="C2620" s="66">
        <v>46253.618414351848</v>
      </c>
      <c r="D2620" s="67" t="s">
        <v>2674</v>
      </c>
      <c r="E2620" s="67" t="s">
        <v>2675</v>
      </c>
      <c r="F2620" s="1">
        <v>1</v>
      </c>
      <c r="G2620" s="63" t="str">
        <f>VLOOKUP(D2620,[2]MINDANAO!$B:$C,2,0)</f>
        <v>CLICK125 FI SE</v>
      </c>
      <c r="H2620" s="67">
        <v>85394</v>
      </c>
      <c r="I2620" s="63" t="str">
        <f>VLOOKUP(L2620,'[3]NEW LEGEND 2026'!M:S,7,0)</f>
        <v>MUTI</v>
      </c>
      <c r="J2620" s="67" t="s">
        <v>6122</v>
      </c>
      <c r="K2620" s="67" t="s">
        <v>6123</v>
      </c>
      <c r="L2620" s="67" t="s">
        <v>426</v>
      </c>
      <c r="M2620" s="63" t="str">
        <f>VLOOKUP(D2620,'[3]NEW LEGEND 2026'!G:I,3,0)</f>
        <v>HONDA</v>
      </c>
      <c r="N2620" s="63" t="str">
        <f>VLOOKUP(D2620,'[3]NEW LEGEND 2026'!G:J,4,0)</f>
        <v>BROWN</v>
      </c>
      <c r="O2620" s="68" t="str">
        <f t="shared" si="241"/>
        <v>AUG</v>
      </c>
      <c r="P2620" s="68">
        <f t="shared" si="242"/>
        <v>19</v>
      </c>
      <c r="Q2620" s="68">
        <f t="shared" si="243"/>
        <v>2026</v>
      </c>
      <c r="R2620" s="69">
        <f t="shared" si="244"/>
        <v>-200.6184143518476</v>
      </c>
      <c r="S2620" s="69">
        <f t="shared" si="245"/>
        <v>-200.42024305555242</v>
      </c>
      <c r="T2620" s="70" t="str">
        <f t="shared" si="246"/>
        <v>1-30 DAYS</v>
      </c>
      <c r="U2620" s="70" t="str">
        <f t="shared" si="246"/>
        <v>1-30 DAYS</v>
      </c>
    </row>
    <row r="2621" spans="1:21">
      <c r="A2621" s="63" t="str">
        <f>VLOOKUP(L2621,[1]Sheet1!$N:$P,3,0)</f>
        <v>M1 TUPI</v>
      </c>
      <c r="B2621" s="66">
        <v>46253.420243055552</v>
      </c>
      <c r="C2621" s="66">
        <v>46253.618414351848</v>
      </c>
      <c r="D2621" s="67" t="s">
        <v>2674</v>
      </c>
      <c r="E2621" s="67" t="s">
        <v>2675</v>
      </c>
      <c r="F2621" s="1">
        <v>1</v>
      </c>
      <c r="G2621" s="63" t="str">
        <f>VLOOKUP(D2621,[2]MINDANAO!$B:$C,2,0)</f>
        <v>CLICK125 FI SE</v>
      </c>
      <c r="H2621" s="67">
        <v>85394</v>
      </c>
      <c r="I2621" s="63" t="str">
        <f>VLOOKUP(L2621,'[3]NEW LEGEND 2026'!M:S,7,0)</f>
        <v>MUTI</v>
      </c>
      <c r="J2621" s="67" t="s">
        <v>6124</v>
      </c>
      <c r="K2621" s="67" t="s">
        <v>6125</v>
      </c>
      <c r="L2621" s="67" t="s">
        <v>426</v>
      </c>
      <c r="M2621" s="63" t="str">
        <f>VLOOKUP(D2621,'[3]NEW LEGEND 2026'!G:I,3,0)</f>
        <v>HONDA</v>
      </c>
      <c r="N2621" s="63" t="str">
        <f>VLOOKUP(D2621,'[3]NEW LEGEND 2026'!G:J,4,0)</f>
        <v>BROWN</v>
      </c>
      <c r="O2621" s="68" t="str">
        <f t="shared" si="241"/>
        <v>AUG</v>
      </c>
      <c r="P2621" s="68">
        <f t="shared" si="242"/>
        <v>19</v>
      </c>
      <c r="Q2621" s="68">
        <f t="shared" si="243"/>
        <v>2026</v>
      </c>
      <c r="R2621" s="69">
        <f t="shared" si="244"/>
        <v>-200.6184143518476</v>
      </c>
      <c r="S2621" s="69">
        <f t="shared" si="245"/>
        <v>-200.42024305555242</v>
      </c>
      <c r="T2621" s="70" t="str">
        <f t="shared" si="246"/>
        <v>1-30 DAYS</v>
      </c>
      <c r="U2621" s="70" t="str">
        <f t="shared" si="246"/>
        <v>1-30 DAYS</v>
      </c>
    </row>
    <row r="2622" spans="1:21">
      <c r="A2622" s="63" t="str">
        <f>VLOOKUP(L2622,[1]Sheet1!$N:$P,3,0)</f>
        <v>M1 TUPI</v>
      </c>
      <c r="B2622" s="66">
        <v>46227.44494212963</v>
      </c>
      <c r="C2622" s="66">
        <v>46253.618414351848</v>
      </c>
      <c r="D2622" s="67" t="s">
        <v>700</v>
      </c>
      <c r="E2622" s="67" t="s">
        <v>701</v>
      </c>
      <c r="F2622" s="1">
        <v>1</v>
      </c>
      <c r="G2622" s="63" t="str">
        <f>VLOOKUP(D2622,[2]MINDANAO!$B:$C,2,0)</f>
        <v>WIZARD</v>
      </c>
      <c r="H2622" s="67">
        <v>35116.07</v>
      </c>
      <c r="I2622" s="63" t="str">
        <f>VLOOKUP(L2622,'[3]NEW LEGEND 2026'!M:S,7,0)</f>
        <v>MUTI</v>
      </c>
      <c r="J2622" s="67" t="s">
        <v>6126</v>
      </c>
      <c r="K2622" s="67" t="s">
        <v>6127</v>
      </c>
      <c r="L2622" s="67" t="s">
        <v>426</v>
      </c>
      <c r="M2622" s="63" t="str">
        <f>VLOOKUP(D2622,'[3]NEW LEGEND 2026'!G:I,3,0)</f>
        <v>SKYGO</v>
      </c>
      <c r="N2622" s="63" t="str">
        <f>VLOOKUP(D2622,'[3]NEW LEGEND 2026'!G:J,4,0)</f>
        <v>RED</v>
      </c>
      <c r="O2622" s="68" t="str">
        <f t="shared" si="241"/>
        <v>AUG</v>
      </c>
      <c r="P2622" s="68">
        <f t="shared" si="242"/>
        <v>19</v>
      </c>
      <c r="Q2622" s="68">
        <f t="shared" si="243"/>
        <v>2026</v>
      </c>
      <c r="R2622" s="69">
        <f t="shared" si="244"/>
        <v>-200.6184143518476</v>
      </c>
      <c r="S2622" s="69">
        <f t="shared" si="245"/>
        <v>-174.44494212963036</v>
      </c>
      <c r="T2622" s="70" t="str">
        <f t="shared" si="246"/>
        <v>1-30 DAYS</v>
      </c>
      <c r="U2622" s="70" t="str">
        <f t="shared" si="246"/>
        <v>1-30 DAYS</v>
      </c>
    </row>
    <row r="2623" spans="1:21">
      <c r="A2623" s="63" t="str">
        <f>VLOOKUP(L2623,[1]Sheet1!$N:$P,3,0)</f>
        <v>M1 BANSALAN</v>
      </c>
      <c r="B2623" s="66">
        <v>46251.584837962961</v>
      </c>
      <c r="C2623" s="66">
        <v>46253.628020833326</v>
      </c>
      <c r="D2623" s="67" t="s">
        <v>1567</v>
      </c>
      <c r="E2623" s="67" t="s">
        <v>1568</v>
      </c>
      <c r="F2623" s="1">
        <v>1</v>
      </c>
      <c r="G2623" s="63" t="str">
        <f>VLOOKUP(D2623,[2]MINDANAO!$B:$C,2,0)</f>
        <v>RAIDER150 FI BLADE</v>
      </c>
      <c r="H2623" s="67">
        <v>110446.43</v>
      </c>
      <c r="I2623" s="63" t="str">
        <f>VLOOKUP(L2623,'[3]NEW LEGEND 2026'!M:S,7,0)</f>
        <v>MUTI</v>
      </c>
      <c r="J2623" s="67" t="s">
        <v>6128</v>
      </c>
      <c r="K2623" s="67" t="s">
        <v>6129</v>
      </c>
      <c r="L2623" s="67" t="s">
        <v>900</v>
      </c>
      <c r="M2623" s="63" t="str">
        <f>VLOOKUP(D2623,'[3]NEW LEGEND 2026'!G:I,3,0)</f>
        <v>SUZUKI</v>
      </c>
      <c r="N2623" s="63" t="str">
        <f>VLOOKUP(D2623,'[3]NEW LEGEND 2026'!G:J,4,0)</f>
        <v>IVORY/GRAY</v>
      </c>
      <c r="O2623" s="68" t="str">
        <f t="shared" si="241"/>
        <v>AUG</v>
      </c>
      <c r="P2623" s="68">
        <f t="shared" si="242"/>
        <v>19</v>
      </c>
      <c r="Q2623" s="68">
        <f t="shared" si="243"/>
        <v>2026</v>
      </c>
      <c r="R2623" s="69">
        <f t="shared" si="244"/>
        <v>-200.62802083332645</v>
      </c>
      <c r="S2623" s="69">
        <f t="shared" si="245"/>
        <v>-198.58483796296059</v>
      </c>
      <c r="T2623" s="70" t="str">
        <f t="shared" si="246"/>
        <v>1-30 DAYS</v>
      </c>
      <c r="U2623" s="70" t="str">
        <f t="shared" si="246"/>
        <v>1-30 DAYS</v>
      </c>
    </row>
    <row r="2624" spans="1:21">
      <c r="A2624" s="63" t="str">
        <f>VLOOKUP(L2624,[1]Sheet1!$N:$P,3,0)</f>
        <v>M1 BANSALAN</v>
      </c>
      <c r="B2624" s="66">
        <v>46230.682187500002</v>
      </c>
      <c r="C2624" s="66">
        <v>46253.632523148153</v>
      </c>
      <c r="D2624" s="67" t="s">
        <v>1345</v>
      </c>
      <c r="E2624" s="67" t="s">
        <v>1346</v>
      </c>
      <c r="F2624" s="1">
        <v>1</v>
      </c>
      <c r="G2624" s="63" t="str">
        <f>VLOOKUP(D2624,[2]MINDANAO!$B:$C,2,0)</f>
        <v>XRM MOTARD FI</v>
      </c>
      <c r="H2624" s="67">
        <v>75550</v>
      </c>
      <c r="I2624" s="63" t="str">
        <f>VLOOKUP(L2624,'[3]NEW LEGEND 2026'!M:S,7,0)</f>
        <v>MUTI</v>
      </c>
      <c r="J2624" s="67" t="s">
        <v>6130</v>
      </c>
      <c r="K2624" s="67" t="s">
        <v>6131</v>
      </c>
      <c r="L2624" s="67" t="s">
        <v>900</v>
      </c>
      <c r="M2624" s="63" t="str">
        <f>VLOOKUP(D2624,'[3]NEW LEGEND 2026'!G:I,3,0)</f>
        <v>HONDA</v>
      </c>
      <c r="N2624" s="63" t="str">
        <f>VLOOKUP(D2624,'[3]NEW LEGEND 2026'!G:J,4,0)</f>
        <v>BLACK</v>
      </c>
      <c r="O2624" s="68" t="str">
        <f t="shared" si="241"/>
        <v>AUG</v>
      </c>
      <c r="P2624" s="68">
        <f t="shared" si="242"/>
        <v>19</v>
      </c>
      <c r="Q2624" s="68">
        <f t="shared" si="243"/>
        <v>2026</v>
      </c>
      <c r="R2624" s="69">
        <f t="shared" si="244"/>
        <v>-200.63252314815327</v>
      </c>
      <c r="S2624" s="69">
        <f t="shared" si="245"/>
        <v>-177.68218750000233</v>
      </c>
      <c r="T2624" s="70" t="str">
        <f t="shared" si="246"/>
        <v>1-30 DAYS</v>
      </c>
      <c r="U2624" s="70" t="str">
        <f t="shared" si="246"/>
        <v>1-30 DAYS</v>
      </c>
    </row>
    <row r="2625" spans="1:21">
      <c r="A2625" s="63" t="str">
        <f>VLOOKUP(L2625,[1]Sheet1!$N:$P,3,0)</f>
        <v>M2 STO. TOMAS</v>
      </c>
      <c r="B2625" s="66">
        <v>46253.683055555557</v>
      </c>
      <c r="C2625" s="66">
        <v>46253.683055555557</v>
      </c>
      <c r="D2625" s="67" t="s">
        <v>3398</v>
      </c>
      <c r="E2625" s="67" t="s">
        <v>3399</v>
      </c>
      <c r="F2625" s="1">
        <v>1</v>
      </c>
      <c r="G2625" s="63" t="str">
        <f>VLOOKUP(D2625,[2]MINDANAO!$B:$C,2,0)</f>
        <v>BURGMAN 15</v>
      </c>
      <c r="H2625" s="67">
        <v>139508.93</v>
      </c>
      <c r="I2625" s="63" t="str">
        <f>VLOOKUP(L2625,'[3]NEW LEGEND 2026'!M:S,7,0)</f>
        <v>ULTIMATE</v>
      </c>
      <c r="J2625" s="67" t="s">
        <v>6132</v>
      </c>
      <c r="K2625" s="67" t="s">
        <v>6133</v>
      </c>
      <c r="L2625" s="67" t="s">
        <v>1367</v>
      </c>
      <c r="M2625" s="63" t="str">
        <f>VLOOKUP(D2625,'[3]NEW LEGEND 2026'!G:I,3,0)</f>
        <v>SUZUKI</v>
      </c>
      <c r="N2625" s="63" t="str">
        <f>VLOOKUP(D2625,'[3]NEW LEGEND 2026'!G:J,4,0)</f>
        <v>WHITE/GOLD</v>
      </c>
      <c r="O2625" s="68" t="str">
        <f t="shared" si="241"/>
        <v>AUG</v>
      </c>
      <c r="P2625" s="68">
        <f t="shared" si="242"/>
        <v>19</v>
      </c>
      <c r="Q2625" s="68">
        <f t="shared" si="243"/>
        <v>2026</v>
      </c>
      <c r="R2625" s="69">
        <f t="shared" si="244"/>
        <v>-200.68305555555708</v>
      </c>
      <c r="S2625" s="69">
        <f t="shared" si="245"/>
        <v>-200.68305555555708</v>
      </c>
      <c r="T2625" s="70" t="str">
        <f t="shared" si="246"/>
        <v>1-30 DAYS</v>
      </c>
      <c r="U2625" s="70" t="str">
        <f t="shared" si="246"/>
        <v>1-30 DAYS</v>
      </c>
    </row>
    <row r="2626" spans="1:21">
      <c r="A2626" s="63" t="str">
        <f>VLOOKUP(L2626,[1]Sheet1!$N:$P,3,0)</f>
        <v>M2 STO. TOMAS</v>
      </c>
      <c r="B2626" s="66">
        <v>46253.683055555557</v>
      </c>
      <c r="C2626" s="66">
        <v>46253.683055555557</v>
      </c>
      <c r="D2626" s="67" t="s">
        <v>3394</v>
      </c>
      <c r="E2626" s="67" t="s">
        <v>3395</v>
      </c>
      <c r="F2626" s="1">
        <v>1</v>
      </c>
      <c r="G2626" s="63" t="str">
        <f>VLOOKUP(D2626,[2]MINDANAO!$B:$C,2,0)</f>
        <v>BURGMAN 15</v>
      </c>
      <c r="H2626" s="67">
        <v>139508.93</v>
      </c>
      <c r="I2626" s="63" t="str">
        <f>VLOOKUP(L2626,'[3]NEW LEGEND 2026'!M:S,7,0)</f>
        <v>ULTIMATE</v>
      </c>
      <c r="J2626" s="67" t="s">
        <v>6134</v>
      </c>
      <c r="K2626" s="67" t="s">
        <v>6135</v>
      </c>
      <c r="L2626" s="67" t="s">
        <v>1367</v>
      </c>
      <c r="M2626" s="63" t="str">
        <f>VLOOKUP(D2626,'[3]NEW LEGEND 2026'!G:I,3,0)</f>
        <v>SUZUKI</v>
      </c>
      <c r="N2626" s="63" t="str">
        <f>VLOOKUP(D2626,'[3]NEW LEGEND 2026'!G:J,4,0)</f>
        <v>BLACK/GRAY</v>
      </c>
      <c r="O2626" s="68" t="str">
        <f t="shared" ref="O2626:O2689" si="247">CHOOSE(MONTH(C2626),"JAN","FEB","MAR","APR","MAY","JUN","JUL","AUG","SEP","OCT","NOV","DEC")</f>
        <v>AUG</v>
      </c>
      <c r="P2626" s="68">
        <f t="shared" ref="P2626:P2689" si="248">DAY(C2626)</f>
        <v>19</v>
      </c>
      <c r="Q2626" s="68">
        <f t="shared" ref="Q2626:Q2689" si="249">YEAR(C2626)</f>
        <v>2026</v>
      </c>
      <c r="R2626" s="69">
        <f t="shared" ref="R2626:R2689" si="250">DATE(2026,1,31)-C2626</f>
        <v>-200.68305555555708</v>
      </c>
      <c r="S2626" s="69">
        <f t="shared" si="245"/>
        <v>-200.68305555555708</v>
      </c>
      <c r="T2626" s="70" t="str">
        <f t="shared" si="246"/>
        <v>1-30 DAYS</v>
      </c>
      <c r="U2626" s="70" t="str">
        <f t="shared" si="246"/>
        <v>1-30 DAYS</v>
      </c>
    </row>
    <row r="2627" spans="1:21">
      <c r="A2627" s="63" t="str">
        <f>VLOOKUP(L2627,[1]Sheet1!$N:$P,3,0)</f>
        <v>M1 BANGA</v>
      </c>
      <c r="B2627" s="66">
        <v>46219.494456018518</v>
      </c>
      <c r="C2627" s="66">
        <v>46253.687569444453</v>
      </c>
      <c r="D2627" s="67" t="s">
        <v>907</v>
      </c>
      <c r="E2627" s="67" t="s">
        <v>908</v>
      </c>
      <c r="F2627" s="1">
        <v>1</v>
      </c>
      <c r="G2627" s="63" t="str">
        <f>VLOOKUP(D2627,[2]MINDANAO!$B:$C,2,0)</f>
        <v>CT125</v>
      </c>
      <c r="H2627" s="67">
        <v>59246</v>
      </c>
      <c r="I2627" s="63" t="str">
        <f>VLOOKUP(L2627,'[3]NEW LEGEND 2026'!M:S,7,0)</f>
        <v>MUTI</v>
      </c>
      <c r="J2627" s="67" t="s">
        <v>6136</v>
      </c>
      <c r="K2627" s="67" t="s">
        <v>6137</v>
      </c>
      <c r="L2627" s="67" t="s">
        <v>394</v>
      </c>
      <c r="M2627" s="63" t="str">
        <f>VLOOKUP(D2627,'[3]NEW LEGEND 2026'!G:I,3,0)</f>
        <v>KAWASAKI</v>
      </c>
      <c r="N2627" s="63" t="str">
        <f>VLOOKUP(D2627,'[3]NEW LEGEND 2026'!G:J,4,0)</f>
        <v>BLACK/GRAY</v>
      </c>
      <c r="O2627" s="68" t="str">
        <f t="shared" si="247"/>
        <v>AUG</v>
      </c>
      <c r="P2627" s="68">
        <f t="shared" si="248"/>
        <v>19</v>
      </c>
      <c r="Q2627" s="68">
        <f t="shared" si="249"/>
        <v>2026</v>
      </c>
      <c r="R2627" s="69">
        <f t="shared" si="250"/>
        <v>-200.6875694444534</v>
      </c>
      <c r="S2627" s="69">
        <f t="shared" ref="S2627:S2690" si="251">DATE(2026,1,31)-B2627</f>
        <v>-166.49445601851767</v>
      </c>
      <c r="T2627" s="70" t="str">
        <f t="shared" si="246"/>
        <v>1-30 DAYS</v>
      </c>
      <c r="U2627" s="70" t="str">
        <f t="shared" si="246"/>
        <v>1-30 DAYS</v>
      </c>
    </row>
    <row r="2628" spans="1:21">
      <c r="A2628" s="63" t="str">
        <f>VLOOKUP(L2628,[1]Sheet1!$N:$P,3,0)</f>
        <v>M1 BANGA</v>
      </c>
      <c r="B2628" s="66">
        <v>46219.487002314818</v>
      </c>
      <c r="C2628" s="66">
        <v>46253.687569444453</v>
      </c>
      <c r="D2628" s="67" t="s">
        <v>907</v>
      </c>
      <c r="E2628" s="67" t="s">
        <v>908</v>
      </c>
      <c r="F2628" s="1">
        <v>1</v>
      </c>
      <c r="G2628" s="63" t="str">
        <f>VLOOKUP(D2628,[2]MINDANAO!$B:$C,2,0)</f>
        <v>CT125</v>
      </c>
      <c r="H2628" s="67">
        <v>59246</v>
      </c>
      <c r="I2628" s="63" t="str">
        <f>VLOOKUP(L2628,'[3]NEW LEGEND 2026'!M:S,7,0)</f>
        <v>MUTI</v>
      </c>
      <c r="J2628" s="67" t="s">
        <v>6138</v>
      </c>
      <c r="K2628" s="67" t="s">
        <v>6139</v>
      </c>
      <c r="L2628" s="67" t="s">
        <v>394</v>
      </c>
      <c r="M2628" s="63" t="str">
        <f>VLOOKUP(D2628,'[3]NEW LEGEND 2026'!G:I,3,0)</f>
        <v>KAWASAKI</v>
      </c>
      <c r="N2628" s="63" t="str">
        <f>VLOOKUP(D2628,'[3]NEW LEGEND 2026'!G:J,4,0)</f>
        <v>BLACK/GRAY</v>
      </c>
      <c r="O2628" s="68" t="str">
        <f t="shared" si="247"/>
        <v>AUG</v>
      </c>
      <c r="P2628" s="68">
        <f t="shared" si="248"/>
        <v>19</v>
      </c>
      <c r="Q2628" s="68">
        <f t="shared" si="249"/>
        <v>2026</v>
      </c>
      <c r="R2628" s="69">
        <f t="shared" si="250"/>
        <v>-200.6875694444534</v>
      </c>
      <c r="S2628" s="69">
        <f t="shared" si="251"/>
        <v>-166.4870023148178</v>
      </c>
      <c r="T2628" s="70" t="str">
        <f t="shared" si="246"/>
        <v>1-30 DAYS</v>
      </c>
      <c r="U2628" s="70" t="str">
        <f t="shared" si="246"/>
        <v>1-30 DAYS</v>
      </c>
    </row>
    <row r="2629" spans="1:21">
      <c r="A2629" s="63" t="str">
        <f>VLOOKUP(L2629,[1]Sheet1!$N:$P,3,0)</f>
        <v>M1 BANGA</v>
      </c>
      <c r="B2629" s="66">
        <v>46219.544629629629</v>
      </c>
      <c r="C2629" s="66">
        <v>46253.687569444453</v>
      </c>
      <c r="D2629" s="67" t="s">
        <v>907</v>
      </c>
      <c r="E2629" s="67" t="s">
        <v>908</v>
      </c>
      <c r="F2629" s="1">
        <v>1</v>
      </c>
      <c r="G2629" s="63" t="str">
        <f>VLOOKUP(D2629,[2]MINDANAO!$B:$C,2,0)</f>
        <v>CT125</v>
      </c>
      <c r="H2629" s="67">
        <v>59246</v>
      </c>
      <c r="I2629" s="63" t="str">
        <f>VLOOKUP(L2629,'[3]NEW LEGEND 2026'!M:S,7,0)</f>
        <v>MUTI</v>
      </c>
      <c r="J2629" s="67" t="s">
        <v>6140</v>
      </c>
      <c r="K2629" s="67" t="s">
        <v>6141</v>
      </c>
      <c r="L2629" s="67" t="s">
        <v>394</v>
      </c>
      <c r="M2629" s="63" t="str">
        <f>VLOOKUP(D2629,'[3]NEW LEGEND 2026'!G:I,3,0)</f>
        <v>KAWASAKI</v>
      </c>
      <c r="N2629" s="63" t="str">
        <f>VLOOKUP(D2629,'[3]NEW LEGEND 2026'!G:J,4,0)</f>
        <v>BLACK/GRAY</v>
      </c>
      <c r="O2629" s="68" t="str">
        <f t="shared" si="247"/>
        <v>AUG</v>
      </c>
      <c r="P2629" s="68">
        <f t="shared" si="248"/>
        <v>19</v>
      </c>
      <c r="Q2629" s="68">
        <f t="shared" si="249"/>
        <v>2026</v>
      </c>
      <c r="R2629" s="69">
        <f t="shared" si="250"/>
        <v>-200.6875694444534</v>
      </c>
      <c r="S2629" s="69">
        <f t="shared" si="251"/>
        <v>-166.54462962962862</v>
      </c>
      <c r="T2629" s="70" t="str">
        <f t="shared" si="246"/>
        <v>1-30 DAYS</v>
      </c>
      <c r="U2629" s="70" t="str">
        <f t="shared" si="246"/>
        <v>1-30 DAYS</v>
      </c>
    </row>
    <row r="2630" spans="1:21">
      <c r="A2630" s="63" t="str">
        <f>VLOOKUP(L2630,[1]Sheet1!$N:$P,3,0)</f>
        <v>M1 BANGA</v>
      </c>
      <c r="B2630" s="66">
        <v>46219.544629629629</v>
      </c>
      <c r="C2630" s="66">
        <v>46253.687569444453</v>
      </c>
      <c r="D2630" s="67" t="s">
        <v>907</v>
      </c>
      <c r="E2630" s="67" t="s">
        <v>908</v>
      </c>
      <c r="F2630" s="1">
        <v>1</v>
      </c>
      <c r="G2630" s="63" t="str">
        <f>VLOOKUP(D2630,[2]MINDANAO!$B:$C,2,0)</f>
        <v>CT125</v>
      </c>
      <c r="H2630" s="67">
        <v>59246</v>
      </c>
      <c r="I2630" s="63" t="str">
        <f>VLOOKUP(L2630,'[3]NEW LEGEND 2026'!M:S,7,0)</f>
        <v>MUTI</v>
      </c>
      <c r="J2630" s="67" t="s">
        <v>6142</v>
      </c>
      <c r="K2630" s="67" t="s">
        <v>6143</v>
      </c>
      <c r="L2630" s="67" t="s">
        <v>394</v>
      </c>
      <c r="M2630" s="63" t="str">
        <f>VLOOKUP(D2630,'[3]NEW LEGEND 2026'!G:I,3,0)</f>
        <v>KAWASAKI</v>
      </c>
      <c r="N2630" s="63" t="str">
        <f>VLOOKUP(D2630,'[3]NEW LEGEND 2026'!G:J,4,0)</f>
        <v>BLACK/GRAY</v>
      </c>
      <c r="O2630" s="68" t="str">
        <f t="shared" si="247"/>
        <v>AUG</v>
      </c>
      <c r="P2630" s="68">
        <f t="shared" si="248"/>
        <v>19</v>
      </c>
      <c r="Q2630" s="68">
        <f t="shared" si="249"/>
        <v>2026</v>
      </c>
      <c r="R2630" s="69">
        <f t="shared" si="250"/>
        <v>-200.6875694444534</v>
      </c>
      <c r="S2630" s="69">
        <f t="shared" si="251"/>
        <v>-166.54462962962862</v>
      </c>
      <c r="T2630" s="70" t="str">
        <f t="shared" si="246"/>
        <v>1-30 DAYS</v>
      </c>
      <c r="U2630" s="70" t="str">
        <f t="shared" si="246"/>
        <v>1-30 DAYS</v>
      </c>
    </row>
    <row r="2631" spans="1:21">
      <c r="A2631" s="63" t="str">
        <f>VLOOKUP(L2631,[1]Sheet1!$N:$P,3,0)</f>
        <v>M1 BANGA</v>
      </c>
      <c r="B2631" s="66">
        <v>46219.374780092592</v>
      </c>
      <c r="C2631" s="66">
        <v>46253.687685185178</v>
      </c>
      <c r="D2631" s="67" t="s">
        <v>663</v>
      </c>
      <c r="E2631" s="67" t="s">
        <v>664</v>
      </c>
      <c r="F2631" s="1">
        <v>1</v>
      </c>
      <c r="G2631" s="63" t="str">
        <f>VLOOKUP(D2631,[2]MINDANAO!$B:$C,2,0)</f>
        <v>CT125</v>
      </c>
      <c r="H2631" s="67">
        <v>58118</v>
      </c>
      <c r="I2631" s="63" t="str">
        <f>VLOOKUP(L2631,'[3]NEW LEGEND 2026'!M:S,7,0)</f>
        <v>MUTI</v>
      </c>
      <c r="J2631" s="67" t="s">
        <v>6144</v>
      </c>
      <c r="K2631" s="67" t="s">
        <v>6145</v>
      </c>
      <c r="L2631" s="67" t="s">
        <v>394</v>
      </c>
      <c r="M2631" s="63" t="str">
        <f>VLOOKUP(D2631,'[3]NEW LEGEND 2026'!G:I,3,0)</f>
        <v>KAWASAKI</v>
      </c>
      <c r="N2631" s="63" t="str">
        <f>VLOOKUP(D2631,'[3]NEW LEGEND 2026'!G:J,4,0)</f>
        <v>BLACK/RED</v>
      </c>
      <c r="O2631" s="68" t="str">
        <f t="shared" si="247"/>
        <v>AUG</v>
      </c>
      <c r="P2631" s="68">
        <f t="shared" si="248"/>
        <v>19</v>
      </c>
      <c r="Q2631" s="68">
        <f t="shared" si="249"/>
        <v>2026</v>
      </c>
      <c r="R2631" s="69">
        <f t="shared" si="250"/>
        <v>-200.68768518517754</v>
      </c>
      <c r="S2631" s="69">
        <f t="shared" si="251"/>
        <v>-166.37478009259212</v>
      </c>
      <c r="T2631" s="70" t="str">
        <f t="shared" si="246"/>
        <v>1-30 DAYS</v>
      </c>
      <c r="U2631" s="70" t="str">
        <f t="shared" si="246"/>
        <v>1-30 DAYS</v>
      </c>
    </row>
    <row r="2632" spans="1:21">
      <c r="A2632" s="63" t="str">
        <f>VLOOKUP(L2632,[1]Sheet1!$N:$P,3,0)</f>
        <v>M1 BANGA</v>
      </c>
      <c r="B2632" s="66">
        <v>46219.370949074073</v>
      </c>
      <c r="C2632" s="66">
        <v>46253.687685185178</v>
      </c>
      <c r="D2632" s="67" t="s">
        <v>663</v>
      </c>
      <c r="E2632" s="67" t="s">
        <v>664</v>
      </c>
      <c r="F2632" s="1">
        <v>1</v>
      </c>
      <c r="G2632" s="63" t="str">
        <f>VLOOKUP(D2632,[2]MINDANAO!$B:$C,2,0)</f>
        <v>CT125</v>
      </c>
      <c r="H2632" s="67">
        <v>58118</v>
      </c>
      <c r="I2632" s="63" t="str">
        <f>VLOOKUP(L2632,'[3]NEW LEGEND 2026'!M:S,7,0)</f>
        <v>MUTI</v>
      </c>
      <c r="J2632" s="67" t="s">
        <v>6146</v>
      </c>
      <c r="K2632" s="67" t="s">
        <v>6147</v>
      </c>
      <c r="L2632" s="67" t="s">
        <v>394</v>
      </c>
      <c r="M2632" s="63" t="str">
        <f>VLOOKUP(D2632,'[3]NEW LEGEND 2026'!G:I,3,0)</f>
        <v>KAWASAKI</v>
      </c>
      <c r="N2632" s="63" t="str">
        <f>VLOOKUP(D2632,'[3]NEW LEGEND 2026'!G:J,4,0)</f>
        <v>BLACK/RED</v>
      </c>
      <c r="O2632" s="68" t="str">
        <f t="shared" si="247"/>
        <v>AUG</v>
      </c>
      <c r="P2632" s="68">
        <f t="shared" si="248"/>
        <v>19</v>
      </c>
      <c r="Q2632" s="68">
        <f t="shared" si="249"/>
        <v>2026</v>
      </c>
      <c r="R2632" s="69">
        <f t="shared" si="250"/>
        <v>-200.68768518517754</v>
      </c>
      <c r="S2632" s="69">
        <f t="shared" si="251"/>
        <v>-166.370949074073</v>
      </c>
      <c r="T2632" s="70" t="str">
        <f t="shared" si="246"/>
        <v>1-30 DAYS</v>
      </c>
      <c r="U2632" s="70" t="str">
        <f t="shared" si="246"/>
        <v>1-30 DAYS</v>
      </c>
    </row>
    <row r="2633" spans="1:21">
      <c r="A2633" s="63" t="str">
        <f>VLOOKUP(L2633,[1]Sheet1!$N:$P,3,0)</f>
        <v>M1 BANGA</v>
      </c>
      <c r="B2633" s="66">
        <v>46219.374791666669</v>
      </c>
      <c r="C2633" s="66">
        <v>46253.687685185178</v>
      </c>
      <c r="D2633" s="67" t="s">
        <v>663</v>
      </c>
      <c r="E2633" s="67" t="s">
        <v>664</v>
      </c>
      <c r="F2633" s="1">
        <v>1</v>
      </c>
      <c r="G2633" s="63" t="str">
        <f>VLOOKUP(D2633,[2]MINDANAO!$B:$C,2,0)</f>
        <v>CT125</v>
      </c>
      <c r="H2633" s="67">
        <v>58118</v>
      </c>
      <c r="I2633" s="63" t="str">
        <f>VLOOKUP(L2633,'[3]NEW LEGEND 2026'!M:S,7,0)</f>
        <v>MUTI</v>
      </c>
      <c r="J2633" s="67" t="s">
        <v>6148</v>
      </c>
      <c r="K2633" s="67" t="s">
        <v>6149</v>
      </c>
      <c r="L2633" s="67" t="s">
        <v>394</v>
      </c>
      <c r="M2633" s="63" t="str">
        <f>VLOOKUP(D2633,'[3]NEW LEGEND 2026'!G:I,3,0)</f>
        <v>KAWASAKI</v>
      </c>
      <c r="N2633" s="63" t="str">
        <f>VLOOKUP(D2633,'[3]NEW LEGEND 2026'!G:J,4,0)</f>
        <v>BLACK/RED</v>
      </c>
      <c r="O2633" s="68" t="str">
        <f t="shared" si="247"/>
        <v>AUG</v>
      </c>
      <c r="P2633" s="68">
        <f t="shared" si="248"/>
        <v>19</v>
      </c>
      <c r="Q2633" s="68">
        <f t="shared" si="249"/>
        <v>2026</v>
      </c>
      <c r="R2633" s="69">
        <f t="shared" si="250"/>
        <v>-200.68768518517754</v>
      </c>
      <c r="S2633" s="69">
        <f t="shared" si="251"/>
        <v>-166.3747916666689</v>
      </c>
      <c r="T2633" s="70" t="str">
        <f t="shared" si="246"/>
        <v>1-30 DAYS</v>
      </c>
      <c r="U2633" s="70" t="str">
        <f t="shared" si="246"/>
        <v>1-30 DAYS</v>
      </c>
    </row>
    <row r="2634" spans="1:21">
      <c r="A2634" s="63" t="str">
        <f>VLOOKUP(L2634,[1]Sheet1!$N:$P,3,0)</f>
        <v>M1 BANGA</v>
      </c>
      <c r="B2634" s="66">
        <v>46219.374780092592</v>
      </c>
      <c r="C2634" s="66">
        <v>46253.687685185178</v>
      </c>
      <c r="D2634" s="67" t="s">
        <v>663</v>
      </c>
      <c r="E2634" s="67" t="s">
        <v>664</v>
      </c>
      <c r="F2634" s="1">
        <v>1</v>
      </c>
      <c r="G2634" s="63" t="str">
        <f>VLOOKUP(D2634,[2]MINDANAO!$B:$C,2,0)</f>
        <v>CT125</v>
      </c>
      <c r="H2634" s="67">
        <v>58118</v>
      </c>
      <c r="I2634" s="63" t="str">
        <f>VLOOKUP(L2634,'[3]NEW LEGEND 2026'!M:S,7,0)</f>
        <v>MUTI</v>
      </c>
      <c r="J2634" s="67" t="s">
        <v>6150</v>
      </c>
      <c r="K2634" s="67" t="s">
        <v>6151</v>
      </c>
      <c r="L2634" s="67" t="s">
        <v>394</v>
      </c>
      <c r="M2634" s="63" t="str">
        <f>VLOOKUP(D2634,'[3]NEW LEGEND 2026'!G:I,3,0)</f>
        <v>KAWASAKI</v>
      </c>
      <c r="N2634" s="63" t="str">
        <f>VLOOKUP(D2634,'[3]NEW LEGEND 2026'!G:J,4,0)</f>
        <v>BLACK/RED</v>
      </c>
      <c r="O2634" s="68" t="str">
        <f t="shared" si="247"/>
        <v>AUG</v>
      </c>
      <c r="P2634" s="68">
        <f t="shared" si="248"/>
        <v>19</v>
      </c>
      <c r="Q2634" s="68">
        <f t="shared" si="249"/>
        <v>2026</v>
      </c>
      <c r="R2634" s="69">
        <f t="shared" si="250"/>
        <v>-200.68768518517754</v>
      </c>
      <c r="S2634" s="69">
        <f t="shared" si="251"/>
        <v>-166.37478009259212</v>
      </c>
      <c r="T2634" s="70" t="str">
        <f t="shared" si="246"/>
        <v>1-30 DAYS</v>
      </c>
      <c r="U2634" s="70" t="str">
        <f t="shared" si="246"/>
        <v>1-30 DAYS</v>
      </c>
    </row>
    <row r="2635" spans="1:21">
      <c r="A2635" s="63" t="str">
        <f>VLOOKUP(L2635,[1]Sheet1!$N:$P,3,0)</f>
        <v>M1 LAPASAN</v>
      </c>
      <c r="B2635" s="66">
        <v>46252.620833333327</v>
      </c>
      <c r="C2635" s="66">
        <v>46254.336076388892</v>
      </c>
      <c r="D2635" s="67" t="s">
        <v>2536</v>
      </c>
      <c r="E2635" s="67" t="s">
        <v>2537</v>
      </c>
      <c r="F2635" s="1">
        <v>1</v>
      </c>
      <c r="G2635" s="63" t="str">
        <f>VLOOKUP(D2635,[2]MINDANAO!$B:$C,2,0)</f>
        <v>ADV160 ABS</v>
      </c>
      <c r="H2635" s="67">
        <v>155100</v>
      </c>
      <c r="I2635" s="63" t="str">
        <f>VLOOKUP(L2635,'[3]NEW LEGEND 2026'!M:S,7,0)</f>
        <v>MUTI</v>
      </c>
      <c r="J2635" s="67" t="s">
        <v>6152</v>
      </c>
      <c r="K2635" s="67" t="s">
        <v>6153</v>
      </c>
      <c r="L2635" s="67" t="s">
        <v>411</v>
      </c>
      <c r="M2635" s="63" t="str">
        <f>VLOOKUP(D2635,'[3]NEW LEGEND 2026'!G:I,3,0)</f>
        <v>HONDA</v>
      </c>
      <c r="N2635" s="63" t="str">
        <f>VLOOKUP(D2635,'[3]NEW LEGEND 2026'!G:J,4,0)</f>
        <v>WHITE</v>
      </c>
      <c r="O2635" s="68" t="str">
        <f t="shared" si="247"/>
        <v>AUG</v>
      </c>
      <c r="P2635" s="68">
        <f t="shared" si="248"/>
        <v>20</v>
      </c>
      <c r="Q2635" s="68">
        <f t="shared" si="249"/>
        <v>2026</v>
      </c>
      <c r="R2635" s="69">
        <f t="shared" si="250"/>
        <v>-201.33607638889225</v>
      </c>
      <c r="S2635" s="69">
        <f t="shared" si="251"/>
        <v>-199.62083333332703</v>
      </c>
      <c r="T2635" s="70" t="str">
        <f t="shared" si="246"/>
        <v>1-30 DAYS</v>
      </c>
      <c r="U2635" s="70" t="str">
        <f t="shared" si="246"/>
        <v>1-30 DAYS</v>
      </c>
    </row>
    <row r="2636" spans="1:21">
      <c r="A2636" s="63" t="str">
        <f>VLOOKUP(L2636,[1]Sheet1!$N:$P,3,0)</f>
        <v>M1 LAPASAN</v>
      </c>
      <c r="B2636" s="66">
        <v>46252.620833333327</v>
      </c>
      <c r="C2636" s="66">
        <v>46254.336076388892</v>
      </c>
      <c r="D2636" s="67" t="s">
        <v>2600</v>
      </c>
      <c r="E2636" s="67" t="s">
        <v>2601</v>
      </c>
      <c r="F2636" s="1">
        <v>1</v>
      </c>
      <c r="G2636" s="63" t="str">
        <f>VLOOKUP(D2636,[2]MINDANAO!$B:$C,2,0)</f>
        <v>ADV160 ABS</v>
      </c>
      <c r="H2636" s="67">
        <v>138000</v>
      </c>
      <c r="I2636" s="63" t="str">
        <f>VLOOKUP(L2636,'[3]NEW LEGEND 2026'!M:S,7,0)</f>
        <v>MUTI</v>
      </c>
      <c r="J2636" s="67" t="s">
        <v>6154</v>
      </c>
      <c r="K2636" s="67" t="s">
        <v>6155</v>
      </c>
      <c r="L2636" s="67" t="s">
        <v>411</v>
      </c>
      <c r="M2636" s="63" t="str">
        <f>VLOOKUP(D2636,'[3]NEW LEGEND 2026'!G:I,3,0)</f>
        <v>HONDA</v>
      </c>
      <c r="N2636" s="63" t="str">
        <f>VLOOKUP(D2636,'[3]NEW LEGEND 2026'!G:J,4,0)</f>
        <v>GREEN</v>
      </c>
      <c r="O2636" s="68" t="str">
        <f t="shared" si="247"/>
        <v>AUG</v>
      </c>
      <c r="P2636" s="68">
        <f t="shared" si="248"/>
        <v>20</v>
      </c>
      <c r="Q2636" s="68">
        <f t="shared" si="249"/>
        <v>2026</v>
      </c>
      <c r="R2636" s="69">
        <f t="shared" si="250"/>
        <v>-201.33607638889225</v>
      </c>
      <c r="S2636" s="69">
        <f t="shared" si="251"/>
        <v>-199.62083333332703</v>
      </c>
      <c r="T2636" s="70" t="str">
        <f t="shared" si="246"/>
        <v>1-30 DAYS</v>
      </c>
      <c r="U2636" s="70" t="str">
        <f t="shared" si="246"/>
        <v>1-30 DAYS</v>
      </c>
    </row>
    <row r="2637" spans="1:21">
      <c r="A2637" s="63" t="str">
        <f>VLOOKUP(L2637,[1]Sheet1!$N:$P,3,0)</f>
        <v>M1 LAPASAN</v>
      </c>
      <c r="B2637" s="66">
        <v>46252.620833333327</v>
      </c>
      <c r="C2637" s="66">
        <v>46254.336076388892</v>
      </c>
      <c r="D2637" s="67" t="s">
        <v>893</v>
      </c>
      <c r="E2637" s="67" t="s">
        <v>894</v>
      </c>
      <c r="F2637" s="1">
        <v>1</v>
      </c>
      <c r="G2637" s="63" t="str">
        <f>VLOOKUP(D2637,[2]MINDANAO!$B:$C,2,0)</f>
        <v>XRM DUAL SPORTS FI(DS)</v>
      </c>
      <c r="H2637" s="67">
        <v>70158</v>
      </c>
      <c r="I2637" s="63" t="str">
        <f>VLOOKUP(L2637,'[3]NEW LEGEND 2026'!M:S,7,0)</f>
        <v>MUTI</v>
      </c>
      <c r="J2637" s="67" t="s">
        <v>6156</v>
      </c>
      <c r="K2637" s="67" t="s">
        <v>6157</v>
      </c>
      <c r="L2637" s="67" t="s">
        <v>411</v>
      </c>
      <c r="M2637" s="63" t="str">
        <f>VLOOKUP(D2637,'[3]NEW LEGEND 2026'!G:I,3,0)</f>
        <v>HONDA</v>
      </c>
      <c r="N2637" s="63" t="str">
        <f>VLOOKUP(D2637,'[3]NEW LEGEND 2026'!G:J,4,0)</f>
        <v>RED/BLACK</v>
      </c>
      <c r="O2637" s="68" t="str">
        <f t="shared" si="247"/>
        <v>AUG</v>
      </c>
      <c r="P2637" s="68">
        <f t="shared" si="248"/>
        <v>20</v>
      </c>
      <c r="Q2637" s="68">
        <f t="shared" si="249"/>
        <v>2026</v>
      </c>
      <c r="R2637" s="69">
        <f t="shared" si="250"/>
        <v>-201.33607638889225</v>
      </c>
      <c r="S2637" s="69">
        <f t="shared" si="251"/>
        <v>-199.62083333332703</v>
      </c>
      <c r="T2637" s="70" t="str">
        <f t="shared" si="246"/>
        <v>1-30 DAYS</v>
      </c>
      <c r="U2637" s="70" t="str">
        <f t="shared" si="246"/>
        <v>1-30 DAYS</v>
      </c>
    </row>
    <row r="2638" spans="1:21">
      <c r="A2638" s="63" t="str">
        <f>VLOOKUP(L2638,[1]Sheet1!$N:$P,3,0)</f>
        <v>M1 BANGA</v>
      </c>
      <c r="B2638" s="66">
        <v>46253.700196759259</v>
      </c>
      <c r="C2638" s="66">
        <v>46254.351898148147</v>
      </c>
      <c r="D2638" s="67" t="s">
        <v>4034</v>
      </c>
      <c r="E2638" s="67" t="s">
        <v>4035</v>
      </c>
      <c r="F2638" s="1">
        <v>1</v>
      </c>
      <c r="G2638" s="63" t="str">
        <f>VLOOKUP(D2638,[2]MINDANAO!$B:$C,2,0)</f>
        <v>KLX150</v>
      </c>
      <c r="H2638" s="67">
        <v>117523.21</v>
      </c>
      <c r="I2638" s="63" t="str">
        <f>VLOOKUP(L2638,'[3]NEW LEGEND 2026'!M:S,7,0)</f>
        <v>MUTI</v>
      </c>
      <c r="J2638" s="67" t="s">
        <v>6158</v>
      </c>
      <c r="K2638" s="67" t="s">
        <v>6159</v>
      </c>
      <c r="L2638" s="67" t="s">
        <v>394</v>
      </c>
      <c r="M2638" s="63" t="str">
        <f>VLOOKUP(D2638,'[3]NEW LEGEND 2026'!G:I,3,0)</f>
        <v>KAWASAKI</v>
      </c>
      <c r="N2638" s="63" t="str">
        <f>VLOOKUP(D2638,'[3]NEW LEGEND 2026'!G:J,4,0)</f>
        <v>GREEN</v>
      </c>
      <c r="O2638" s="68" t="str">
        <f t="shared" si="247"/>
        <v>AUG</v>
      </c>
      <c r="P2638" s="68">
        <f t="shared" si="248"/>
        <v>20</v>
      </c>
      <c r="Q2638" s="68">
        <f t="shared" si="249"/>
        <v>2026</v>
      </c>
      <c r="R2638" s="69">
        <f t="shared" si="250"/>
        <v>-201.35189814814657</v>
      </c>
      <c r="S2638" s="69">
        <f t="shared" si="251"/>
        <v>-200.70019675925869</v>
      </c>
      <c r="T2638" s="70" t="str">
        <f t="shared" si="246"/>
        <v>1-30 DAYS</v>
      </c>
      <c r="U2638" s="70" t="str">
        <f t="shared" si="246"/>
        <v>1-30 DAYS</v>
      </c>
    </row>
    <row r="2639" spans="1:21">
      <c r="A2639" s="63" t="str">
        <f>VLOOKUP(L2639,[1]Sheet1!$N:$P,3,0)</f>
        <v>M1 BANGA</v>
      </c>
      <c r="B2639" s="66">
        <v>46253.698020833333</v>
      </c>
      <c r="C2639" s="66">
        <v>46254.351898148147</v>
      </c>
      <c r="D2639" s="67" t="s">
        <v>6160</v>
      </c>
      <c r="E2639" s="67" t="s">
        <v>6161</v>
      </c>
      <c r="F2639" s="1">
        <v>1</v>
      </c>
      <c r="G2639" s="63" t="str">
        <f>VLOOKUP(D2639,[2]MINDANAO!$B:$C,2,0)</f>
        <v>ADV160 ROADSYNC</v>
      </c>
      <c r="H2639" s="67">
        <v>165268</v>
      </c>
      <c r="I2639" s="63" t="str">
        <f>VLOOKUP(L2639,'[3]NEW LEGEND 2026'!M:S,7,0)</f>
        <v>MUTI</v>
      </c>
      <c r="J2639" s="67" t="s">
        <v>6162</v>
      </c>
      <c r="K2639" s="67" t="s">
        <v>6163</v>
      </c>
      <c r="L2639" s="67" t="s">
        <v>394</v>
      </c>
      <c r="M2639" s="63" t="str">
        <f>VLOOKUP(D2639,'[3]NEW LEGEND 2026'!G:I,3,0)</f>
        <v>HONDA</v>
      </c>
      <c r="N2639" s="63" t="str">
        <f>VLOOKUP(D2639,'[3]NEW LEGEND 2026'!G:J,4,0)</f>
        <v>WHITE</v>
      </c>
      <c r="O2639" s="68" t="str">
        <f t="shared" si="247"/>
        <v>AUG</v>
      </c>
      <c r="P2639" s="68">
        <f t="shared" si="248"/>
        <v>20</v>
      </c>
      <c r="Q2639" s="68">
        <f t="shared" si="249"/>
        <v>2026</v>
      </c>
      <c r="R2639" s="69">
        <f t="shared" si="250"/>
        <v>-201.35189814814657</v>
      </c>
      <c r="S2639" s="69">
        <f t="shared" si="251"/>
        <v>-200.69802083333343</v>
      </c>
      <c r="T2639" s="70" t="str">
        <f t="shared" si="246"/>
        <v>1-30 DAYS</v>
      </c>
      <c r="U2639" s="70" t="str">
        <f t="shared" si="246"/>
        <v>1-30 DAYS</v>
      </c>
    </row>
    <row r="2640" spans="1:21">
      <c r="A2640" s="63" t="str">
        <f>VLOOKUP(L2640,[1]Sheet1!$N:$P,3,0)</f>
        <v>M1 BANGA</v>
      </c>
      <c r="B2640" s="66">
        <v>46253.698020833333</v>
      </c>
      <c r="C2640" s="66">
        <v>46254.351898148147</v>
      </c>
      <c r="D2640" s="67" t="s">
        <v>1167</v>
      </c>
      <c r="E2640" s="67" t="s">
        <v>1168</v>
      </c>
      <c r="F2640" s="1">
        <v>1</v>
      </c>
      <c r="G2640" s="63" t="str">
        <f>VLOOKUP(D2640,[2]MINDANAO!$B:$C,2,0)</f>
        <v>XR150</v>
      </c>
      <c r="H2640" s="67">
        <v>94078</v>
      </c>
      <c r="I2640" s="63" t="str">
        <f>VLOOKUP(L2640,'[3]NEW LEGEND 2026'!M:S,7,0)</f>
        <v>MUTI</v>
      </c>
      <c r="J2640" s="67" t="s">
        <v>6164</v>
      </c>
      <c r="K2640" s="67" t="s">
        <v>6165</v>
      </c>
      <c r="L2640" s="67" t="s">
        <v>394</v>
      </c>
      <c r="M2640" s="63" t="str">
        <f>VLOOKUP(D2640,'[3]NEW LEGEND 2026'!G:I,3,0)</f>
        <v>HONDA</v>
      </c>
      <c r="N2640" s="63" t="str">
        <f>VLOOKUP(D2640,'[3]NEW LEGEND 2026'!G:J,4,0)</f>
        <v>BLACK</v>
      </c>
      <c r="O2640" s="68" t="str">
        <f t="shared" si="247"/>
        <v>AUG</v>
      </c>
      <c r="P2640" s="68">
        <f t="shared" si="248"/>
        <v>20</v>
      </c>
      <c r="Q2640" s="68">
        <f t="shared" si="249"/>
        <v>2026</v>
      </c>
      <c r="R2640" s="69">
        <f t="shared" si="250"/>
        <v>-201.35189814814657</v>
      </c>
      <c r="S2640" s="69">
        <f t="shared" si="251"/>
        <v>-200.69802083333343</v>
      </c>
      <c r="T2640" s="70" t="str">
        <f t="shared" si="246"/>
        <v>1-30 DAYS</v>
      </c>
      <c r="U2640" s="70" t="str">
        <f t="shared" si="246"/>
        <v>1-30 DAYS</v>
      </c>
    </row>
    <row r="2641" spans="1:21">
      <c r="A2641" s="63" t="str">
        <f>VLOOKUP(L2641,[1]Sheet1!$N:$P,3,0)</f>
        <v>M1 ALABEL</v>
      </c>
      <c r="B2641" s="66">
        <v>46225.604930555557</v>
      </c>
      <c r="C2641" s="66">
        <v>46254.363877314812</v>
      </c>
      <c r="D2641" s="67" t="s">
        <v>3406</v>
      </c>
      <c r="E2641" s="67" t="s">
        <v>3407</v>
      </c>
      <c r="F2641" s="1">
        <v>1</v>
      </c>
      <c r="G2641" s="63" t="str">
        <f>VLOOKUP(D2641,[2]MINDANAO!$B:$C,2,0)</f>
        <v>WIZARD</v>
      </c>
      <c r="H2641" s="67">
        <v>35116.07</v>
      </c>
      <c r="I2641" s="63" t="str">
        <f>VLOOKUP(L2641,'[3]NEW LEGEND 2026'!M:S,7,0)</f>
        <v>MUTI</v>
      </c>
      <c r="J2641" s="67" t="s">
        <v>6166</v>
      </c>
      <c r="K2641" s="67" t="s">
        <v>6167</v>
      </c>
      <c r="L2641" s="67" t="s">
        <v>526</v>
      </c>
      <c r="M2641" s="63" t="str">
        <f>VLOOKUP(D2641,'[3]NEW LEGEND 2026'!G:I,3,0)</f>
        <v>SKYGO</v>
      </c>
      <c r="N2641" s="63" t="str">
        <f>VLOOKUP(D2641,'[3]NEW LEGEND 2026'!G:J,4,0)</f>
        <v>BLUE</v>
      </c>
      <c r="O2641" s="68" t="str">
        <f t="shared" si="247"/>
        <v>AUG</v>
      </c>
      <c r="P2641" s="68">
        <f t="shared" si="248"/>
        <v>20</v>
      </c>
      <c r="Q2641" s="68">
        <f t="shared" si="249"/>
        <v>2026</v>
      </c>
      <c r="R2641" s="69">
        <f t="shared" si="250"/>
        <v>-201.36387731481227</v>
      </c>
      <c r="S2641" s="69">
        <f t="shared" si="251"/>
        <v>-172.60493055555708</v>
      </c>
      <c r="T2641" s="70" t="str">
        <f t="shared" si="246"/>
        <v>1-30 DAYS</v>
      </c>
      <c r="U2641" s="70" t="str">
        <f t="shared" si="246"/>
        <v>1-30 DAYS</v>
      </c>
    </row>
    <row r="2642" spans="1:21">
      <c r="A2642" s="63" t="str">
        <f>VLOOKUP(L2642,[1]Sheet1!$N:$P,3,0)</f>
        <v>M1 ALABEL</v>
      </c>
      <c r="B2642" s="66">
        <v>46225.598055555558</v>
      </c>
      <c r="C2642" s="66">
        <v>46254.363877314812</v>
      </c>
      <c r="D2642" s="67" t="s">
        <v>3406</v>
      </c>
      <c r="E2642" s="67" t="s">
        <v>3407</v>
      </c>
      <c r="F2642" s="1">
        <v>1</v>
      </c>
      <c r="G2642" s="63" t="str">
        <f>VLOOKUP(D2642,[2]MINDANAO!$B:$C,2,0)</f>
        <v>WIZARD</v>
      </c>
      <c r="H2642" s="67">
        <v>35116.07</v>
      </c>
      <c r="I2642" s="63" t="str">
        <f>VLOOKUP(L2642,'[3]NEW LEGEND 2026'!M:S,7,0)</f>
        <v>MUTI</v>
      </c>
      <c r="J2642" s="67" t="s">
        <v>6168</v>
      </c>
      <c r="K2642" s="67" t="s">
        <v>6169</v>
      </c>
      <c r="L2642" s="67" t="s">
        <v>526</v>
      </c>
      <c r="M2642" s="63" t="str">
        <f>VLOOKUP(D2642,'[3]NEW LEGEND 2026'!G:I,3,0)</f>
        <v>SKYGO</v>
      </c>
      <c r="N2642" s="63" t="str">
        <f>VLOOKUP(D2642,'[3]NEW LEGEND 2026'!G:J,4,0)</f>
        <v>BLUE</v>
      </c>
      <c r="O2642" s="68" t="str">
        <f t="shared" si="247"/>
        <v>AUG</v>
      </c>
      <c r="P2642" s="68">
        <f t="shared" si="248"/>
        <v>20</v>
      </c>
      <c r="Q2642" s="68">
        <f t="shared" si="249"/>
        <v>2026</v>
      </c>
      <c r="R2642" s="69">
        <f t="shared" si="250"/>
        <v>-201.36387731481227</v>
      </c>
      <c r="S2642" s="69">
        <f t="shared" si="251"/>
        <v>-172.59805555555795</v>
      </c>
      <c r="T2642" s="70" t="str">
        <f t="shared" ref="T2642:U2705" si="252">IF(R2642&lt;=30,"1-30 DAYS",IF(R2642&lt;=60,"31-60 DAYS",IF(R2642&lt;=90,"61-90 DAYS","91 DAYS UP")))</f>
        <v>1-30 DAYS</v>
      </c>
      <c r="U2642" s="70" t="str">
        <f t="shared" si="252"/>
        <v>1-30 DAYS</v>
      </c>
    </row>
    <row r="2643" spans="1:21">
      <c r="A2643" s="63" t="str">
        <f>VLOOKUP(L2643,[1]Sheet1!$N:$P,3,0)</f>
        <v>M1 ALABEL</v>
      </c>
      <c r="B2643" s="66">
        <v>46225.604930555557</v>
      </c>
      <c r="C2643" s="66">
        <v>46254.363877314812</v>
      </c>
      <c r="D2643" s="67" t="s">
        <v>3406</v>
      </c>
      <c r="E2643" s="67" t="s">
        <v>3407</v>
      </c>
      <c r="F2643" s="1">
        <v>1</v>
      </c>
      <c r="G2643" s="63" t="str">
        <f>VLOOKUP(D2643,[2]MINDANAO!$B:$C,2,0)</f>
        <v>WIZARD</v>
      </c>
      <c r="H2643" s="67">
        <v>35116.07</v>
      </c>
      <c r="I2643" s="63" t="str">
        <f>VLOOKUP(L2643,'[3]NEW LEGEND 2026'!M:S,7,0)</f>
        <v>MUTI</v>
      </c>
      <c r="J2643" s="67" t="s">
        <v>6170</v>
      </c>
      <c r="K2643" s="67" t="s">
        <v>6171</v>
      </c>
      <c r="L2643" s="67" t="s">
        <v>526</v>
      </c>
      <c r="M2643" s="63" t="str">
        <f>VLOOKUP(D2643,'[3]NEW LEGEND 2026'!G:I,3,0)</f>
        <v>SKYGO</v>
      </c>
      <c r="N2643" s="63" t="str">
        <f>VLOOKUP(D2643,'[3]NEW LEGEND 2026'!G:J,4,0)</f>
        <v>BLUE</v>
      </c>
      <c r="O2643" s="68" t="str">
        <f t="shared" si="247"/>
        <v>AUG</v>
      </c>
      <c r="P2643" s="68">
        <f t="shared" si="248"/>
        <v>20</v>
      </c>
      <c r="Q2643" s="68">
        <f t="shared" si="249"/>
        <v>2026</v>
      </c>
      <c r="R2643" s="69">
        <f t="shared" si="250"/>
        <v>-201.36387731481227</v>
      </c>
      <c r="S2643" s="69">
        <f t="shared" si="251"/>
        <v>-172.60493055555708</v>
      </c>
      <c r="T2643" s="70" t="str">
        <f t="shared" si="252"/>
        <v>1-30 DAYS</v>
      </c>
      <c r="U2643" s="70" t="str">
        <f t="shared" si="252"/>
        <v>1-30 DAYS</v>
      </c>
    </row>
    <row r="2644" spans="1:21">
      <c r="A2644" s="63" t="str">
        <f>VLOOKUP(L2644,[1]Sheet1!$N:$P,3,0)</f>
        <v>M1 ALABEL</v>
      </c>
      <c r="B2644" s="66">
        <v>46253.428287037037</v>
      </c>
      <c r="C2644" s="66">
        <v>46254.363877314812</v>
      </c>
      <c r="D2644" s="67" t="s">
        <v>2674</v>
      </c>
      <c r="E2644" s="67" t="s">
        <v>2675</v>
      </c>
      <c r="F2644" s="1">
        <v>1</v>
      </c>
      <c r="G2644" s="63" t="str">
        <f>VLOOKUP(D2644,[2]MINDANAO!$B:$C,2,0)</f>
        <v>CLICK125 FI SE</v>
      </c>
      <c r="H2644" s="67">
        <v>85394</v>
      </c>
      <c r="I2644" s="63" t="str">
        <f>VLOOKUP(L2644,'[3]NEW LEGEND 2026'!M:S,7,0)</f>
        <v>MUTI</v>
      </c>
      <c r="J2644" s="67" t="s">
        <v>6172</v>
      </c>
      <c r="K2644" s="67" t="s">
        <v>6173</v>
      </c>
      <c r="L2644" s="67" t="s">
        <v>526</v>
      </c>
      <c r="M2644" s="63" t="str">
        <f>VLOOKUP(D2644,'[3]NEW LEGEND 2026'!G:I,3,0)</f>
        <v>HONDA</v>
      </c>
      <c r="N2644" s="63" t="str">
        <f>VLOOKUP(D2644,'[3]NEW LEGEND 2026'!G:J,4,0)</f>
        <v>BROWN</v>
      </c>
      <c r="O2644" s="68" t="str">
        <f t="shared" si="247"/>
        <v>AUG</v>
      </c>
      <c r="P2644" s="68">
        <f t="shared" si="248"/>
        <v>20</v>
      </c>
      <c r="Q2644" s="68">
        <f t="shared" si="249"/>
        <v>2026</v>
      </c>
      <c r="R2644" s="69">
        <f t="shared" si="250"/>
        <v>-201.36387731481227</v>
      </c>
      <c r="S2644" s="69">
        <f t="shared" si="251"/>
        <v>-200.42828703703708</v>
      </c>
      <c r="T2644" s="70" t="str">
        <f t="shared" si="252"/>
        <v>1-30 DAYS</v>
      </c>
      <c r="U2644" s="70" t="str">
        <f t="shared" si="252"/>
        <v>1-30 DAYS</v>
      </c>
    </row>
    <row r="2645" spans="1:21">
      <c r="A2645" s="63" t="str">
        <f>VLOOKUP(L2645,[1]Sheet1!$N:$P,3,0)</f>
        <v>M1 ALABEL</v>
      </c>
      <c r="B2645" s="66">
        <v>46253.428287037037</v>
      </c>
      <c r="C2645" s="66">
        <v>46254.363877314812</v>
      </c>
      <c r="D2645" s="67" t="s">
        <v>2674</v>
      </c>
      <c r="E2645" s="67" t="s">
        <v>2675</v>
      </c>
      <c r="F2645" s="1">
        <v>1</v>
      </c>
      <c r="G2645" s="63" t="str">
        <f>VLOOKUP(D2645,[2]MINDANAO!$B:$C,2,0)</f>
        <v>CLICK125 FI SE</v>
      </c>
      <c r="H2645" s="67">
        <v>85394</v>
      </c>
      <c r="I2645" s="63" t="str">
        <f>VLOOKUP(L2645,'[3]NEW LEGEND 2026'!M:S,7,0)</f>
        <v>MUTI</v>
      </c>
      <c r="J2645" s="67" t="s">
        <v>6174</v>
      </c>
      <c r="K2645" s="67" t="s">
        <v>6175</v>
      </c>
      <c r="L2645" s="67" t="s">
        <v>526</v>
      </c>
      <c r="M2645" s="63" t="str">
        <f>VLOOKUP(D2645,'[3]NEW LEGEND 2026'!G:I,3,0)</f>
        <v>HONDA</v>
      </c>
      <c r="N2645" s="63" t="str">
        <f>VLOOKUP(D2645,'[3]NEW LEGEND 2026'!G:J,4,0)</f>
        <v>BROWN</v>
      </c>
      <c r="O2645" s="68" t="str">
        <f t="shared" si="247"/>
        <v>AUG</v>
      </c>
      <c r="P2645" s="68">
        <f t="shared" si="248"/>
        <v>20</v>
      </c>
      <c r="Q2645" s="68">
        <f t="shared" si="249"/>
        <v>2026</v>
      </c>
      <c r="R2645" s="69">
        <f t="shared" si="250"/>
        <v>-201.36387731481227</v>
      </c>
      <c r="S2645" s="69">
        <f t="shared" si="251"/>
        <v>-200.42828703703708</v>
      </c>
      <c r="T2645" s="70" t="str">
        <f t="shared" si="252"/>
        <v>1-30 DAYS</v>
      </c>
      <c r="U2645" s="70" t="str">
        <f t="shared" si="252"/>
        <v>1-30 DAYS</v>
      </c>
    </row>
    <row r="2646" spans="1:21">
      <c r="A2646" s="63" t="str">
        <f>VLOOKUP(L2646,[1]Sheet1!$N:$P,3,0)</f>
        <v>M1 ALABEL</v>
      </c>
      <c r="B2646" s="66">
        <v>46253.428287037037</v>
      </c>
      <c r="C2646" s="66">
        <v>46254.363877314812</v>
      </c>
      <c r="D2646" s="67" t="s">
        <v>1103</v>
      </c>
      <c r="E2646" s="67" t="s">
        <v>1104</v>
      </c>
      <c r="F2646" s="1">
        <v>1</v>
      </c>
      <c r="G2646" s="63" t="str">
        <f>VLOOKUP(D2646,[2]MINDANAO!$B:$C,2,0)</f>
        <v>TMX ALPHA FI</v>
      </c>
      <c r="H2646" s="67">
        <v>56358</v>
      </c>
      <c r="I2646" s="63" t="str">
        <f>VLOOKUP(L2646,'[3]NEW LEGEND 2026'!M:S,7,0)</f>
        <v>MUTI</v>
      </c>
      <c r="J2646" s="67" t="s">
        <v>6176</v>
      </c>
      <c r="K2646" s="67" t="s">
        <v>6177</v>
      </c>
      <c r="L2646" s="67" t="s">
        <v>526</v>
      </c>
      <c r="M2646" s="63" t="str">
        <f>VLOOKUP(D2646,'[3]NEW LEGEND 2026'!G:I,3,0)</f>
        <v>HONDA</v>
      </c>
      <c r="N2646" s="63" t="str">
        <f>VLOOKUP(D2646,'[3]NEW LEGEND 2026'!G:J,4,0)</f>
        <v>RED</v>
      </c>
      <c r="O2646" s="68" t="str">
        <f t="shared" si="247"/>
        <v>AUG</v>
      </c>
      <c r="P2646" s="68">
        <f t="shared" si="248"/>
        <v>20</v>
      </c>
      <c r="Q2646" s="68">
        <f t="shared" si="249"/>
        <v>2026</v>
      </c>
      <c r="R2646" s="69">
        <f t="shared" si="250"/>
        <v>-201.36387731481227</v>
      </c>
      <c r="S2646" s="69">
        <f t="shared" si="251"/>
        <v>-200.42828703703708</v>
      </c>
      <c r="T2646" s="70" t="str">
        <f t="shared" si="252"/>
        <v>1-30 DAYS</v>
      </c>
      <c r="U2646" s="70" t="str">
        <f t="shared" si="252"/>
        <v>1-30 DAYS</v>
      </c>
    </row>
    <row r="2647" spans="1:21">
      <c r="A2647" s="63" t="str">
        <f>VLOOKUP(L2647,[1]Sheet1!$N:$P,3,0)</f>
        <v>M1 ALABEL</v>
      </c>
      <c r="B2647" s="66">
        <v>46227.423645833333</v>
      </c>
      <c r="C2647" s="66">
        <v>46254.363877314812</v>
      </c>
      <c r="D2647" s="67" t="s">
        <v>700</v>
      </c>
      <c r="E2647" s="67" t="s">
        <v>701</v>
      </c>
      <c r="F2647" s="1">
        <v>1</v>
      </c>
      <c r="G2647" s="63" t="str">
        <f>VLOOKUP(D2647,[2]MINDANAO!$B:$C,2,0)</f>
        <v>WIZARD</v>
      </c>
      <c r="H2647" s="67">
        <v>35116.07</v>
      </c>
      <c r="I2647" s="63" t="str">
        <f>VLOOKUP(L2647,'[3]NEW LEGEND 2026'!M:S,7,0)</f>
        <v>MUTI</v>
      </c>
      <c r="J2647" s="67" t="s">
        <v>6178</v>
      </c>
      <c r="K2647" s="67" t="s">
        <v>6179</v>
      </c>
      <c r="L2647" s="67" t="s">
        <v>526</v>
      </c>
      <c r="M2647" s="63" t="str">
        <f>VLOOKUP(D2647,'[3]NEW LEGEND 2026'!G:I,3,0)</f>
        <v>SKYGO</v>
      </c>
      <c r="N2647" s="63" t="str">
        <f>VLOOKUP(D2647,'[3]NEW LEGEND 2026'!G:J,4,0)</f>
        <v>RED</v>
      </c>
      <c r="O2647" s="68" t="str">
        <f t="shared" si="247"/>
        <v>AUG</v>
      </c>
      <c r="P2647" s="68">
        <f t="shared" si="248"/>
        <v>20</v>
      </c>
      <c r="Q2647" s="68">
        <f t="shared" si="249"/>
        <v>2026</v>
      </c>
      <c r="R2647" s="69">
        <f t="shared" si="250"/>
        <v>-201.36387731481227</v>
      </c>
      <c r="S2647" s="69">
        <f t="shared" si="251"/>
        <v>-174.42364583333256</v>
      </c>
      <c r="T2647" s="70" t="str">
        <f t="shared" si="252"/>
        <v>1-30 DAYS</v>
      </c>
      <c r="U2647" s="70" t="str">
        <f t="shared" si="252"/>
        <v>1-30 DAYS</v>
      </c>
    </row>
    <row r="2648" spans="1:21">
      <c r="A2648" s="63" t="str">
        <f>VLOOKUP(L2648,[1]Sheet1!$N:$P,3,0)</f>
        <v>M2 BULUA</v>
      </c>
      <c r="B2648" s="66">
        <v>46251.461354166669</v>
      </c>
      <c r="C2648" s="66">
        <v>46254.367349537039</v>
      </c>
      <c r="D2648" s="67" t="s">
        <v>1468</v>
      </c>
      <c r="E2648" s="67" t="s">
        <v>1469</v>
      </c>
      <c r="F2648" s="1">
        <v>1</v>
      </c>
      <c r="G2648" s="63" t="str">
        <f>VLOOKUP(D2648,[2]MINDANAO!$B:$C,2,0)</f>
        <v>BEAT FI STD</v>
      </c>
      <c r="H2648" s="67">
        <v>70968</v>
      </c>
      <c r="I2648" s="63" t="str">
        <f>VLOOKUP(L2648,'[3]NEW LEGEND 2026'!M:S,7,0)</f>
        <v>ULTIMATE</v>
      </c>
      <c r="J2648" s="67" t="s">
        <v>6180</v>
      </c>
      <c r="K2648" s="67" t="s">
        <v>6181</v>
      </c>
      <c r="L2648" s="67" t="s">
        <v>699</v>
      </c>
      <c r="M2648" s="63" t="str">
        <f>VLOOKUP(D2648,'[3]NEW LEGEND 2026'!G:I,3,0)</f>
        <v>HONDA</v>
      </c>
      <c r="N2648" s="63" t="str">
        <f>VLOOKUP(D2648,'[3]NEW LEGEND 2026'!G:J,4,0)</f>
        <v>RED/WHITE</v>
      </c>
      <c r="O2648" s="68" t="str">
        <f t="shared" si="247"/>
        <v>AUG</v>
      </c>
      <c r="P2648" s="68">
        <f t="shared" si="248"/>
        <v>20</v>
      </c>
      <c r="Q2648" s="68">
        <f t="shared" si="249"/>
        <v>2026</v>
      </c>
      <c r="R2648" s="69">
        <f t="shared" si="250"/>
        <v>-201.36734953703854</v>
      </c>
      <c r="S2648" s="69">
        <f t="shared" si="251"/>
        <v>-198.46135416666948</v>
      </c>
      <c r="T2648" s="70" t="str">
        <f t="shared" si="252"/>
        <v>1-30 DAYS</v>
      </c>
      <c r="U2648" s="70" t="str">
        <f t="shared" si="252"/>
        <v>1-30 DAYS</v>
      </c>
    </row>
    <row r="2649" spans="1:21">
      <c r="A2649" s="63" t="str">
        <f>VLOOKUP(L2649,[1]Sheet1!$N:$P,3,0)</f>
        <v>M2 BULUA</v>
      </c>
      <c r="B2649" s="66">
        <v>46251.461354166669</v>
      </c>
      <c r="C2649" s="66">
        <v>46254.367349537039</v>
      </c>
      <c r="D2649" s="67" t="s">
        <v>1468</v>
      </c>
      <c r="E2649" s="67" t="s">
        <v>1469</v>
      </c>
      <c r="F2649" s="1">
        <v>1</v>
      </c>
      <c r="G2649" s="63" t="str">
        <f>VLOOKUP(D2649,[2]MINDANAO!$B:$C,2,0)</f>
        <v>BEAT FI STD</v>
      </c>
      <c r="H2649" s="67">
        <v>70968</v>
      </c>
      <c r="I2649" s="63" t="str">
        <f>VLOOKUP(L2649,'[3]NEW LEGEND 2026'!M:S,7,0)</f>
        <v>ULTIMATE</v>
      </c>
      <c r="J2649" s="67" t="s">
        <v>6182</v>
      </c>
      <c r="K2649" s="67" t="s">
        <v>6183</v>
      </c>
      <c r="L2649" s="67" t="s">
        <v>699</v>
      </c>
      <c r="M2649" s="63" t="str">
        <f>VLOOKUP(D2649,'[3]NEW LEGEND 2026'!G:I,3,0)</f>
        <v>HONDA</v>
      </c>
      <c r="N2649" s="63" t="str">
        <f>VLOOKUP(D2649,'[3]NEW LEGEND 2026'!G:J,4,0)</f>
        <v>RED/WHITE</v>
      </c>
      <c r="O2649" s="68" t="str">
        <f t="shared" si="247"/>
        <v>AUG</v>
      </c>
      <c r="P2649" s="68">
        <f t="shared" si="248"/>
        <v>20</v>
      </c>
      <c r="Q2649" s="68">
        <f t="shared" si="249"/>
        <v>2026</v>
      </c>
      <c r="R2649" s="69">
        <f t="shared" si="250"/>
        <v>-201.36734953703854</v>
      </c>
      <c r="S2649" s="69">
        <f t="shared" si="251"/>
        <v>-198.46135416666948</v>
      </c>
      <c r="T2649" s="70" t="str">
        <f t="shared" si="252"/>
        <v>1-30 DAYS</v>
      </c>
      <c r="U2649" s="70" t="str">
        <f t="shared" si="252"/>
        <v>1-30 DAYS</v>
      </c>
    </row>
    <row r="2650" spans="1:21">
      <c r="A2650" s="63" t="str">
        <f>VLOOKUP(L2650,[1]Sheet1!$N:$P,3,0)</f>
        <v>M2 BULUA</v>
      </c>
      <c r="B2650" s="66">
        <v>46251.461354166669</v>
      </c>
      <c r="C2650" s="66">
        <v>46254.367349537039</v>
      </c>
      <c r="D2650" s="67" t="s">
        <v>1468</v>
      </c>
      <c r="E2650" s="67" t="s">
        <v>1469</v>
      </c>
      <c r="F2650" s="1">
        <v>1</v>
      </c>
      <c r="G2650" s="63" t="str">
        <f>VLOOKUP(D2650,[2]MINDANAO!$B:$C,2,0)</f>
        <v>BEAT FI STD</v>
      </c>
      <c r="H2650" s="67">
        <v>70968</v>
      </c>
      <c r="I2650" s="63" t="str">
        <f>VLOOKUP(L2650,'[3]NEW LEGEND 2026'!M:S,7,0)</f>
        <v>ULTIMATE</v>
      </c>
      <c r="J2650" s="67" t="s">
        <v>6184</v>
      </c>
      <c r="K2650" s="67" t="s">
        <v>6185</v>
      </c>
      <c r="L2650" s="67" t="s">
        <v>699</v>
      </c>
      <c r="M2650" s="63" t="str">
        <f>VLOOKUP(D2650,'[3]NEW LEGEND 2026'!G:I,3,0)</f>
        <v>HONDA</v>
      </c>
      <c r="N2650" s="63" t="str">
        <f>VLOOKUP(D2650,'[3]NEW LEGEND 2026'!G:J,4,0)</f>
        <v>RED/WHITE</v>
      </c>
      <c r="O2650" s="68" t="str">
        <f t="shared" si="247"/>
        <v>AUG</v>
      </c>
      <c r="P2650" s="68">
        <f t="shared" si="248"/>
        <v>20</v>
      </c>
      <c r="Q2650" s="68">
        <f t="shared" si="249"/>
        <v>2026</v>
      </c>
      <c r="R2650" s="69">
        <f t="shared" si="250"/>
        <v>-201.36734953703854</v>
      </c>
      <c r="S2650" s="69">
        <f t="shared" si="251"/>
        <v>-198.46135416666948</v>
      </c>
      <c r="T2650" s="70" t="str">
        <f t="shared" si="252"/>
        <v>1-30 DAYS</v>
      </c>
      <c r="U2650" s="70" t="str">
        <f t="shared" si="252"/>
        <v>1-30 DAYS</v>
      </c>
    </row>
    <row r="2651" spans="1:21">
      <c r="A2651" s="63" t="str">
        <f>VLOOKUP(L2651,[1]Sheet1!$N:$P,3,0)</f>
        <v>M2 BULUA</v>
      </c>
      <c r="B2651" s="66">
        <v>46252.633564814823</v>
      </c>
      <c r="C2651" s="66">
        <v>46254.368206018517</v>
      </c>
      <c r="D2651" s="67" t="s">
        <v>2674</v>
      </c>
      <c r="E2651" s="67" t="s">
        <v>2675</v>
      </c>
      <c r="F2651" s="1">
        <v>1</v>
      </c>
      <c r="G2651" s="63" t="str">
        <f>VLOOKUP(D2651,[2]MINDANAO!$B:$C,2,0)</f>
        <v>CLICK125 FI SE</v>
      </c>
      <c r="H2651" s="67">
        <v>85394</v>
      </c>
      <c r="I2651" s="63" t="str">
        <f>VLOOKUP(L2651,'[3]NEW LEGEND 2026'!M:S,7,0)</f>
        <v>ULTIMATE</v>
      </c>
      <c r="J2651" s="67" t="s">
        <v>6186</v>
      </c>
      <c r="K2651" s="67" t="s">
        <v>6187</v>
      </c>
      <c r="L2651" s="67" t="s">
        <v>699</v>
      </c>
      <c r="M2651" s="63" t="str">
        <f>VLOOKUP(D2651,'[3]NEW LEGEND 2026'!G:I,3,0)</f>
        <v>HONDA</v>
      </c>
      <c r="N2651" s="63" t="str">
        <f>VLOOKUP(D2651,'[3]NEW LEGEND 2026'!G:J,4,0)</f>
        <v>BROWN</v>
      </c>
      <c r="O2651" s="68" t="str">
        <f t="shared" si="247"/>
        <v>AUG</v>
      </c>
      <c r="P2651" s="68">
        <f t="shared" si="248"/>
        <v>20</v>
      </c>
      <c r="Q2651" s="68">
        <f t="shared" si="249"/>
        <v>2026</v>
      </c>
      <c r="R2651" s="69">
        <f t="shared" si="250"/>
        <v>-201.3682060185165</v>
      </c>
      <c r="S2651" s="69">
        <f t="shared" si="251"/>
        <v>-199.63356481482333</v>
      </c>
      <c r="T2651" s="70" t="str">
        <f t="shared" si="252"/>
        <v>1-30 DAYS</v>
      </c>
      <c r="U2651" s="70" t="str">
        <f t="shared" si="252"/>
        <v>1-30 DAYS</v>
      </c>
    </row>
    <row r="2652" spans="1:21">
      <c r="A2652" s="63" t="str">
        <f>VLOOKUP(L2652,[1]Sheet1!$N:$P,3,0)</f>
        <v>M2 BULUA</v>
      </c>
      <c r="B2652" s="66">
        <v>46252.633564814823</v>
      </c>
      <c r="C2652" s="66">
        <v>46254.368206018517</v>
      </c>
      <c r="D2652" s="67" t="s">
        <v>2674</v>
      </c>
      <c r="E2652" s="67" t="s">
        <v>2675</v>
      </c>
      <c r="F2652" s="1">
        <v>1</v>
      </c>
      <c r="G2652" s="63" t="str">
        <f>VLOOKUP(D2652,[2]MINDANAO!$B:$C,2,0)</f>
        <v>CLICK125 FI SE</v>
      </c>
      <c r="H2652" s="67">
        <v>85394</v>
      </c>
      <c r="I2652" s="63" t="str">
        <f>VLOOKUP(L2652,'[3]NEW LEGEND 2026'!M:S,7,0)</f>
        <v>ULTIMATE</v>
      </c>
      <c r="J2652" s="67" t="s">
        <v>6188</v>
      </c>
      <c r="K2652" s="67" t="s">
        <v>6189</v>
      </c>
      <c r="L2652" s="67" t="s">
        <v>699</v>
      </c>
      <c r="M2652" s="63" t="str">
        <f>VLOOKUP(D2652,'[3]NEW LEGEND 2026'!G:I,3,0)</f>
        <v>HONDA</v>
      </c>
      <c r="N2652" s="63" t="str">
        <f>VLOOKUP(D2652,'[3]NEW LEGEND 2026'!G:J,4,0)</f>
        <v>BROWN</v>
      </c>
      <c r="O2652" s="68" t="str">
        <f t="shared" si="247"/>
        <v>AUG</v>
      </c>
      <c r="P2652" s="68">
        <f t="shared" si="248"/>
        <v>20</v>
      </c>
      <c r="Q2652" s="68">
        <f t="shared" si="249"/>
        <v>2026</v>
      </c>
      <c r="R2652" s="69">
        <f t="shared" si="250"/>
        <v>-201.3682060185165</v>
      </c>
      <c r="S2652" s="69">
        <f t="shared" si="251"/>
        <v>-199.63356481482333</v>
      </c>
      <c r="T2652" s="70" t="str">
        <f t="shared" si="252"/>
        <v>1-30 DAYS</v>
      </c>
      <c r="U2652" s="70" t="str">
        <f t="shared" si="252"/>
        <v>1-30 DAYS</v>
      </c>
    </row>
    <row r="2653" spans="1:21">
      <c r="A2653" s="63" t="str">
        <f>VLOOKUP(L2653,[1]Sheet1!$N:$P,3,0)</f>
        <v>M2 BULUA</v>
      </c>
      <c r="B2653" s="66">
        <v>46252.633564814823</v>
      </c>
      <c r="C2653" s="66">
        <v>46254.368206018517</v>
      </c>
      <c r="D2653" s="67" t="s">
        <v>2674</v>
      </c>
      <c r="E2653" s="67" t="s">
        <v>2675</v>
      </c>
      <c r="F2653" s="1">
        <v>1</v>
      </c>
      <c r="G2653" s="63" t="str">
        <f>VLOOKUP(D2653,[2]MINDANAO!$B:$C,2,0)</f>
        <v>CLICK125 FI SE</v>
      </c>
      <c r="H2653" s="67">
        <v>85394</v>
      </c>
      <c r="I2653" s="63" t="str">
        <f>VLOOKUP(L2653,'[3]NEW LEGEND 2026'!M:S,7,0)</f>
        <v>ULTIMATE</v>
      </c>
      <c r="J2653" s="67" t="s">
        <v>6190</v>
      </c>
      <c r="K2653" s="67" t="s">
        <v>6191</v>
      </c>
      <c r="L2653" s="67" t="s">
        <v>699</v>
      </c>
      <c r="M2653" s="63" t="str">
        <f>VLOOKUP(D2653,'[3]NEW LEGEND 2026'!G:I,3,0)</f>
        <v>HONDA</v>
      </c>
      <c r="N2653" s="63" t="str">
        <f>VLOOKUP(D2653,'[3]NEW LEGEND 2026'!G:J,4,0)</f>
        <v>BROWN</v>
      </c>
      <c r="O2653" s="68" t="str">
        <f t="shared" si="247"/>
        <v>AUG</v>
      </c>
      <c r="P2653" s="68">
        <f t="shared" si="248"/>
        <v>20</v>
      </c>
      <c r="Q2653" s="68">
        <f t="shared" si="249"/>
        <v>2026</v>
      </c>
      <c r="R2653" s="69">
        <f t="shared" si="250"/>
        <v>-201.3682060185165</v>
      </c>
      <c r="S2653" s="69">
        <f t="shared" si="251"/>
        <v>-199.63356481482333</v>
      </c>
      <c r="T2653" s="70" t="str">
        <f t="shared" si="252"/>
        <v>1-30 DAYS</v>
      </c>
      <c r="U2653" s="70" t="str">
        <f t="shared" si="252"/>
        <v>1-30 DAYS</v>
      </c>
    </row>
    <row r="2654" spans="1:21">
      <c r="A2654" s="63" t="str">
        <f>VLOOKUP(L2654,[1]Sheet1!$N:$P,3,0)</f>
        <v>M2 BULUA</v>
      </c>
      <c r="B2654" s="66">
        <v>46252.633576388893</v>
      </c>
      <c r="C2654" s="66">
        <v>46254.368206018517</v>
      </c>
      <c r="D2654" s="67" t="s">
        <v>893</v>
      </c>
      <c r="E2654" s="67" t="s">
        <v>894</v>
      </c>
      <c r="F2654" s="1">
        <v>1</v>
      </c>
      <c r="G2654" s="63" t="str">
        <f>VLOOKUP(D2654,[2]MINDANAO!$B:$C,2,0)</f>
        <v>XRM DUAL SPORTS FI(DS)</v>
      </c>
      <c r="H2654" s="67">
        <v>70158</v>
      </c>
      <c r="I2654" s="63" t="str">
        <f>VLOOKUP(L2654,'[3]NEW LEGEND 2026'!M:S,7,0)</f>
        <v>ULTIMATE</v>
      </c>
      <c r="J2654" s="67" t="s">
        <v>6192</v>
      </c>
      <c r="K2654" s="67" t="s">
        <v>6193</v>
      </c>
      <c r="L2654" s="67" t="s">
        <v>699</v>
      </c>
      <c r="M2654" s="63" t="str">
        <f>VLOOKUP(D2654,'[3]NEW LEGEND 2026'!G:I,3,0)</f>
        <v>HONDA</v>
      </c>
      <c r="N2654" s="63" t="str">
        <f>VLOOKUP(D2654,'[3]NEW LEGEND 2026'!G:J,4,0)</f>
        <v>RED/BLACK</v>
      </c>
      <c r="O2654" s="68" t="str">
        <f t="shared" si="247"/>
        <v>AUG</v>
      </c>
      <c r="P2654" s="68">
        <f t="shared" si="248"/>
        <v>20</v>
      </c>
      <c r="Q2654" s="68">
        <f t="shared" si="249"/>
        <v>2026</v>
      </c>
      <c r="R2654" s="69">
        <f t="shared" si="250"/>
        <v>-201.3682060185165</v>
      </c>
      <c r="S2654" s="69">
        <f t="shared" si="251"/>
        <v>-199.63357638889283</v>
      </c>
      <c r="T2654" s="70" t="str">
        <f t="shared" si="252"/>
        <v>1-30 DAYS</v>
      </c>
      <c r="U2654" s="70" t="str">
        <f t="shared" si="252"/>
        <v>1-30 DAYS</v>
      </c>
    </row>
    <row r="2655" spans="1:21">
      <c r="A2655" s="63" t="str">
        <f>VLOOKUP(L2655,[1]Sheet1!$N:$P,3,0)</f>
        <v>M2 BULUA</v>
      </c>
      <c r="B2655" s="66">
        <v>46252.633576388893</v>
      </c>
      <c r="C2655" s="66">
        <v>46254.368206018517</v>
      </c>
      <c r="D2655" s="67" t="s">
        <v>893</v>
      </c>
      <c r="E2655" s="67" t="s">
        <v>894</v>
      </c>
      <c r="F2655" s="1">
        <v>1</v>
      </c>
      <c r="G2655" s="63" t="str">
        <f>VLOOKUP(D2655,[2]MINDANAO!$B:$C,2,0)</f>
        <v>XRM DUAL SPORTS FI(DS)</v>
      </c>
      <c r="H2655" s="67">
        <v>70158</v>
      </c>
      <c r="I2655" s="63" t="str">
        <f>VLOOKUP(L2655,'[3]NEW LEGEND 2026'!M:S,7,0)</f>
        <v>ULTIMATE</v>
      </c>
      <c r="J2655" s="67" t="s">
        <v>6194</v>
      </c>
      <c r="K2655" s="67" t="s">
        <v>6195</v>
      </c>
      <c r="L2655" s="67" t="s">
        <v>699</v>
      </c>
      <c r="M2655" s="63" t="str">
        <f>VLOOKUP(D2655,'[3]NEW LEGEND 2026'!G:I,3,0)</f>
        <v>HONDA</v>
      </c>
      <c r="N2655" s="63" t="str">
        <f>VLOOKUP(D2655,'[3]NEW LEGEND 2026'!G:J,4,0)</f>
        <v>RED/BLACK</v>
      </c>
      <c r="O2655" s="68" t="str">
        <f t="shared" si="247"/>
        <v>AUG</v>
      </c>
      <c r="P2655" s="68">
        <f t="shared" si="248"/>
        <v>20</v>
      </c>
      <c r="Q2655" s="68">
        <f t="shared" si="249"/>
        <v>2026</v>
      </c>
      <c r="R2655" s="69">
        <f t="shared" si="250"/>
        <v>-201.3682060185165</v>
      </c>
      <c r="S2655" s="69">
        <f t="shared" si="251"/>
        <v>-199.63357638889283</v>
      </c>
      <c r="T2655" s="70" t="str">
        <f t="shared" si="252"/>
        <v>1-30 DAYS</v>
      </c>
      <c r="U2655" s="70" t="str">
        <f t="shared" si="252"/>
        <v>1-30 DAYS</v>
      </c>
    </row>
    <row r="2656" spans="1:21">
      <c r="A2656" s="63" t="str">
        <f>VLOOKUP(L2656,[1]Sheet1!$N:$P,3,0)</f>
        <v>M2 BULUA</v>
      </c>
      <c r="B2656" s="66">
        <v>46252.633576388893</v>
      </c>
      <c r="C2656" s="66">
        <v>46254.368206018517</v>
      </c>
      <c r="D2656" s="67" t="s">
        <v>893</v>
      </c>
      <c r="E2656" s="67" t="s">
        <v>894</v>
      </c>
      <c r="F2656" s="1">
        <v>1</v>
      </c>
      <c r="G2656" s="63" t="str">
        <f>VLOOKUP(D2656,[2]MINDANAO!$B:$C,2,0)</f>
        <v>XRM DUAL SPORTS FI(DS)</v>
      </c>
      <c r="H2656" s="67">
        <v>70158</v>
      </c>
      <c r="I2656" s="63" t="str">
        <f>VLOOKUP(L2656,'[3]NEW LEGEND 2026'!M:S,7,0)</f>
        <v>ULTIMATE</v>
      </c>
      <c r="J2656" s="67" t="s">
        <v>6196</v>
      </c>
      <c r="K2656" s="67" t="s">
        <v>6197</v>
      </c>
      <c r="L2656" s="67" t="s">
        <v>699</v>
      </c>
      <c r="M2656" s="63" t="str">
        <f>VLOOKUP(D2656,'[3]NEW LEGEND 2026'!G:I,3,0)</f>
        <v>HONDA</v>
      </c>
      <c r="N2656" s="63" t="str">
        <f>VLOOKUP(D2656,'[3]NEW LEGEND 2026'!G:J,4,0)</f>
        <v>RED/BLACK</v>
      </c>
      <c r="O2656" s="68" t="str">
        <f t="shared" si="247"/>
        <v>AUG</v>
      </c>
      <c r="P2656" s="68">
        <f t="shared" si="248"/>
        <v>20</v>
      </c>
      <c r="Q2656" s="68">
        <f t="shared" si="249"/>
        <v>2026</v>
      </c>
      <c r="R2656" s="69">
        <f t="shared" si="250"/>
        <v>-201.3682060185165</v>
      </c>
      <c r="S2656" s="69">
        <f t="shared" si="251"/>
        <v>-199.63357638889283</v>
      </c>
      <c r="T2656" s="70" t="str">
        <f t="shared" si="252"/>
        <v>1-30 DAYS</v>
      </c>
      <c r="U2656" s="70" t="str">
        <f t="shared" si="252"/>
        <v>1-30 DAYS</v>
      </c>
    </row>
    <row r="2657" spans="1:21">
      <c r="A2657" s="63" t="str">
        <f>VLOOKUP(L2657,[1]Sheet1!$N:$P,3,0)</f>
        <v>M2 BULUA</v>
      </c>
      <c r="B2657" s="66">
        <v>46252.636377314811</v>
      </c>
      <c r="C2657" s="66">
        <v>46254.368206018517</v>
      </c>
      <c r="D2657" s="67" t="s">
        <v>907</v>
      </c>
      <c r="E2657" s="67" t="s">
        <v>908</v>
      </c>
      <c r="F2657" s="1">
        <v>1</v>
      </c>
      <c r="G2657" s="63" t="str">
        <f>VLOOKUP(D2657,[2]MINDANAO!$B:$C,2,0)</f>
        <v>CT125</v>
      </c>
      <c r="H2657" s="67">
        <v>59246</v>
      </c>
      <c r="I2657" s="63" t="str">
        <f>VLOOKUP(L2657,'[3]NEW LEGEND 2026'!M:S,7,0)</f>
        <v>ULTIMATE</v>
      </c>
      <c r="J2657" s="67" t="s">
        <v>6198</v>
      </c>
      <c r="K2657" s="67" t="s">
        <v>6199</v>
      </c>
      <c r="L2657" s="67" t="s">
        <v>699</v>
      </c>
      <c r="M2657" s="63" t="str">
        <f>VLOOKUP(D2657,'[3]NEW LEGEND 2026'!G:I,3,0)</f>
        <v>KAWASAKI</v>
      </c>
      <c r="N2657" s="63" t="str">
        <f>VLOOKUP(D2657,'[3]NEW LEGEND 2026'!G:J,4,0)</f>
        <v>BLACK/GRAY</v>
      </c>
      <c r="O2657" s="68" t="str">
        <f t="shared" si="247"/>
        <v>AUG</v>
      </c>
      <c r="P2657" s="68">
        <f t="shared" si="248"/>
        <v>20</v>
      </c>
      <c r="Q2657" s="68">
        <f t="shared" si="249"/>
        <v>2026</v>
      </c>
      <c r="R2657" s="69">
        <f t="shared" si="250"/>
        <v>-201.3682060185165</v>
      </c>
      <c r="S2657" s="69">
        <f t="shared" si="251"/>
        <v>-199.6363773148114</v>
      </c>
      <c r="T2657" s="70" t="str">
        <f t="shared" si="252"/>
        <v>1-30 DAYS</v>
      </c>
      <c r="U2657" s="70" t="str">
        <f t="shared" si="252"/>
        <v>1-30 DAYS</v>
      </c>
    </row>
    <row r="2658" spans="1:21">
      <c r="A2658" s="63" t="str">
        <f>VLOOKUP(L2658,[1]Sheet1!$N:$P,3,0)</f>
        <v>M2 BULUA</v>
      </c>
      <c r="B2658" s="66">
        <v>46252.636377314811</v>
      </c>
      <c r="C2658" s="66">
        <v>46254.368206018517</v>
      </c>
      <c r="D2658" s="67" t="s">
        <v>663</v>
      </c>
      <c r="E2658" s="67" t="s">
        <v>664</v>
      </c>
      <c r="F2658" s="1">
        <v>1</v>
      </c>
      <c r="G2658" s="63" t="str">
        <f>VLOOKUP(D2658,[2]MINDANAO!$B:$C,2,0)</f>
        <v>CT125</v>
      </c>
      <c r="H2658" s="67">
        <v>58118</v>
      </c>
      <c r="I2658" s="63" t="str">
        <f>VLOOKUP(L2658,'[3]NEW LEGEND 2026'!M:S,7,0)</f>
        <v>ULTIMATE</v>
      </c>
      <c r="J2658" s="67" t="s">
        <v>6200</v>
      </c>
      <c r="K2658" s="67" t="s">
        <v>6201</v>
      </c>
      <c r="L2658" s="67" t="s">
        <v>699</v>
      </c>
      <c r="M2658" s="63" t="str">
        <f>VLOOKUP(D2658,'[3]NEW LEGEND 2026'!G:I,3,0)</f>
        <v>KAWASAKI</v>
      </c>
      <c r="N2658" s="63" t="str">
        <f>VLOOKUP(D2658,'[3]NEW LEGEND 2026'!G:J,4,0)</f>
        <v>BLACK/RED</v>
      </c>
      <c r="O2658" s="68" t="str">
        <f t="shared" si="247"/>
        <v>AUG</v>
      </c>
      <c r="P2658" s="68">
        <f t="shared" si="248"/>
        <v>20</v>
      </c>
      <c r="Q2658" s="68">
        <f t="shared" si="249"/>
        <v>2026</v>
      </c>
      <c r="R2658" s="69">
        <f t="shared" si="250"/>
        <v>-201.3682060185165</v>
      </c>
      <c r="S2658" s="69">
        <f t="shared" si="251"/>
        <v>-199.6363773148114</v>
      </c>
      <c r="T2658" s="70" t="str">
        <f t="shared" si="252"/>
        <v>1-30 DAYS</v>
      </c>
      <c r="U2658" s="70" t="str">
        <f t="shared" si="252"/>
        <v>1-30 DAYS</v>
      </c>
    </row>
    <row r="2659" spans="1:21">
      <c r="A2659" s="63" t="str">
        <f>VLOOKUP(L2659,[1]Sheet1!$N:$P,3,0)</f>
        <v>M2 BULUA</v>
      </c>
      <c r="B2659" s="66">
        <v>46252.638425925928</v>
      </c>
      <c r="C2659" s="66">
        <v>46254.368206018517</v>
      </c>
      <c r="D2659" s="67" t="s">
        <v>1575</v>
      </c>
      <c r="E2659" s="67" t="s">
        <v>1576</v>
      </c>
      <c r="F2659" s="1">
        <v>1</v>
      </c>
      <c r="G2659" s="63" t="str">
        <f>VLOOKUP(D2659,[2]MINDANAO!$B:$C,2,0)</f>
        <v>RAIDER150 FI BLADE</v>
      </c>
      <c r="H2659" s="67">
        <v>110446.43</v>
      </c>
      <c r="I2659" s="63" t="str">
        <f>VLOOKUP(L2659,'[3]NEW LEGEND 2026'!M:S,7,0)</f>
        <v>ULTIMATE</v>
      </c>
      <c r="J2659" s="67" t="s">
        <v>6202</v>
      </c>
      <c r="K2659" s="67" t="s">
        <v>6203</v>
      </c>
      <c r="L2659" s="67" t="s">
        <v>699</v>
      </c>
      <c r="M2659" s="63" t="str">
        <f>VLOOKUP(D2659,'[3]NEW LEGEND 2026'!G:I,3,0)</f>
        <v>SUZUKI</v>
      </c>
      <c r="N2659" s="63" t="str">
        <f>VLOOKUP(D2659,'[3]NEW LEGEND 2026'!G:J,4,0)</f>
        <v>BLUE/GRAY</v>
      </c>
      <c r="O2659" s="68" t="str">
        <f t="shared" si="247"/>
        <v>AUG</v>
      </c>
      <c r="P2659" s="68">
        <f t="shared" si="248"/>
        <v>20</v>
      </c>
      <c r="Q2659" s="68">
        <f t="shared" si="249"/>
        <v>2026</v>
      </c>
      <c r="R2659" s="69">
        <f t="shared" si="250"/>
        <v>-201.3682060185165</v>
      </c>
      <c r="S2659" s="69">
        <f t="shared" si="251"/>
        <v>-199.63842592592846</v>
      </c>
      <c r="T2659" s="70" t="str">
        <f t="shared" si="252"/>
        <v>1-30 DAYS</v>
      </c>
      <c r="U2659" s="70" t="str">
        <f t="shared" si="252"/>
        <v>1-30 DAYS</v>
      </c>
    </row>
    <row r="2660" spans="1:21">
      <c r="A2660" s="63" t="str">
        <f>VLOOKUP(L2660,[1]Sheet1!$N:$P,3,0)</f>
        <v>M1 POLOMOLOK</v>
      </c>
      <c r="B2660" s="66">
        <v>46225.598055555558</v>
      </c>
      <c r="C2660" s="66">
        <v>46254.394513888888</v>
      </c>
      <c r="D2660" s="67" t="s">
        <v>700</v>
      </c>
      <c r="E2660" s="67" t="s">
        <v>701</v>
      </c>
      <c r="F2660" s="1">
        <v>1</v>
      </c>
      <c r="G2660" s="63" t="str">
        <f>VLOOKUP(D2660,[2]MINDANAO!$B:$C,2,0)</f>
        <v>WIZARD</v>
      </c>
      <c r="H2660" s="67">
        <v>35116.07</v>
      </c>
      <c r="I2660" s="63" t="str">
        <f>VLOOKUP(L2660,'[3]NEW LEGEND 2026'!M:S,7,0)</f>
        <v>MUTI</v>
      </c>
      <c r="J2660" s="67" t="s">
        <v>6204</v>
      </c>
      <c r="K2660" s="67" t="s">
        <v>6205</v>
      </c>
      <c r="L2660" s="67" t="s">
        <v>376</v>
      </c>
      <c r="M2660" s="63" t="str">
        <f>VLOOKUP(D2660,'[3]NEW LEGEND 2026'!G:I,3,0)</f>
        <v>SKYGO</v>
      </c>
      <c r="N2660" s="63" t="str">
        <f>VLOOKUP(D2660,'[3]NEW LEGEND 2026'!G:J,4,0)</f>
        <v>RED</v>
      </c>
      <c r="O2660" s="68" t="str">
        <f t="shared" si="247"/>
        <v>AUG</v>
      </c>
      <c r="P2660" s="68">
        <f t="shared" si="248"/>
        <v>20</v>
      </c>
      <c r="Q2660" s="68">
        <f t="shared" si="249"/>
        <v>2026</v>
      </c>
      <c r="R2660" s="69">
        <f t="shared" si="250"/>
        <v>-201.39451388888847</v>
      </c>
      <c r="S2660" s="69">
        <f t="shared" si="251"/>
        <v>-172.59805555555795</v>
      </c>
      <c r="T2660" s="70" t="str">
        <f t="shared" si="252"/>
        <v>1-30 DAYS</v>
      </c>
      <c r="U2660" s="70" t="str">
        <f t="shared" si="252"/>
        <v>1-30 DAYS</v>
      </c>
    </row>
    <row r="2661" spans="1:21">
      <c r="A2661" s="63" t="str">
        <f>VLOOKUP(L2661,[1]Sheet1!$N:$P,3,0)</f>
        <v>M1 POLOMOLOK</v>
      </c>
      <c r="B2661" s="66">
        <v>46227.44494212963</v>
      </c>
      <c r="C2661" s="66">
        <v>46254.394513888888</v>
      </c>
      <c r="D2661" s="67" t="s">
        <v>700</v>
      </c>
      <c r="E2661" s="67" t="s">
        <v>701</v>
      </c>
      <c r="F2661" s="1">
        <v>1</v>
      </c>
      <c r="G2661" s="63" t="str">
        <f>VLOOKUP(D2661,[2]MINDANAO!$B:$C,2,0)</f>
        <v>WIZARD</v>
      </c>
      <c r="H2661" s="67">
        <v>35116.07</v>
      </c>
      <c r="I2661" s="63" t="str">
        <f>VLOOKUP(L2661,'[3]NEW LEGEND 2026'!M:S,7,0)</f>
        <v>MUTI</v>
      </c>
      <c r="J2661" s="67" t="s">
        <v>6206</v>
      </c>
      <c r="K2661" s="67" t="s">
        <v>6207</v>
      </c>
      <c r="L2661" s="67" t="s">
        <v>376</v>
      </c>
      <c r="M2661" s="63" t="str">
        <f>VLOOKUP(D2661,'[3]NEW LEGEND 2026'!G:I,3,0)</f>
        <v>SKYGO</v>
      </c>
      <c r="N2661" s="63" t="str">
        <f>VLOOKUP(D2661,'[3]NEW LEGEND 2026'!G:J,4,0)</f>
        <v>RED</v>
      </c>
      <c r="O2661" s="68" t="str">
        <f t="shared" si="247"/>
        <v>AUG</v>
      </c>
      <c r="P2661" s="68">
        <f t="shared" si="248"/>
        <v>20</v>
      </c>
      <c r="Q2661" s="68">
        <f t="shared" si="249"/>
        <v>2026</v>
      </c>
      <c r="R2661" s="69">
        <f t="shared" si="250"/>
        <v>-201.39451388888847</v>
      </c>
      <c r="S2661" s="69">
        <f t="shared" si="251"/>
        <v>-174.44494212963036</v>
      </c>
      <c r="T2661" s="70" t="str">
        <f t="shared" si="252"/>
        <v>1-30 DAYS</v>
      </c>
      <c r="U2661" s="70" t="str">
        <f t="shared" si="252"/>
        <v>1-30 DAYS</v>
      </c>
    </row>
    <row r="2662" spans="1:21">
      <c r="A2662" s="63" t="str">
        <f>VLOOKUP(L2662,[1]Sheet1!$N:$P,3,0)</f>
        <v>M1 POLOMOLOK</v>
      </c>
      <c r="B2662" s="66">
        <v>46227.397592592592</v>
      </c>
      <c r="C2662" s="66">
        <v>46254.394513888888</v>
      </c>
      <c r="D2662" s="67" t="s">
        <v>3406</v>
      </c>
      <c r="E2662" s="67" t="s">
        <v>3407</v>
      </c>
      <c r="F2662" s="1">
        <v>1</v>
      </c>
      <c r="G2662" s="63" t="str">
        <f>VLOOKUP(D2662,[2]MINDANAO!$B:$C,2,0)</f>
        <v>WIZARD</v>
      </c>
      <c r="H2662" s="67">
        <v>35116.07</v>
      </c>
      <c r="I2662" s="63" t="str">
        <f>VLOOKUP(L2662,'[3]NEW LEGEND 2026'!M:S,7,0)</f>
        <v>MUTI</v>
      </c>
      <c r="J2662" s="67" t="s">
        <v>6208</v>
      </c>
      <c r="K2662" s="67" t="s">
        <v>6209</v>
      </c>
      <c r="L2662" s="67" t="s">
        <v>376</v>
      </c>
      <c r="M2662" s="63" t="str">
        <f>VLOOKUP(D2662,'[3]NEW LEGEND 2026'!G:I,3,0)</f>
        <v>SKYGO</v>
      </c>
      <c r="N2662" s="63" t="str">
        <f>VLOOKUP(D2662,'[3]NEW LEGEND 2026'!G:J,4,0)</f>
        <v>BLUE</v>
      </c>
      <c r="O2662" s="68" t="str">
        <f t="shared" si="247"/>
        <v>AUG</v>
      </c>
      <c r="P2662" s="68">
        <f t="shared" si="248"/>
        <v>20</v>
      </c>
      <c r="Q2662" s="68">
        <f t="shared" si="249"/>
        <v>2026</v>
      </c>
      <c r="R2662" s="69">
        <f t="shared" si="250"/>
        <v>-201.39451388888847</v>
      </c>
      <c r="S2662" s="69">
        <f t="shared" si="251"/>
        <v>-174.39759259259154</v>
      </c>
      <c r="T2662" s="70" t="str">
        <f t="shared" si="252"/>
        <v>1-30 DAYS</v>
      </c>
      <c r="U2662" s="70" t="str">
        <f t="shared" si="252"/>
        <v>1-30 DAYS</v>
      </c>
    </row>
    <row r="2663" spans="1:21">
      <c r="A2663" s="63" t="str">
        <f>VLOOKUP(L2663,[1]Sheet1!$N:$P,3,0)</f>
        <v>M1 POLOMOLOK</v>
      </c>
      <c r="B2663" s="66">
        <v>45929.453877314823</v>
      </c>
      <c r="C2663" s="66">
        <v>46254.394513888888</v>
      </c>
      <c r="D2663" s="67" t="s">
        <v>1064</v>
      </c>
      <c r="E2663" s="67" t="s">
        <v>1065</v>
      </c>
      <c r="F2663" s="1">
        <v>1</v>
      </c>
      <c r="G2663" s="63" t="str">
        <f>VLOOKUP(D2663,[2]MINDANAO!$B:$C,2,0)</f>
        <v>AVENIS125</v>
      </c>
      <c r="H2663" s="67">
        <v>77012</v>
      </c>
      <c r="I2663" s="63" t="str">
        <f>VLOOKUP(L2663,'[3]NEW LEGEND 2026'!M:S,7,0)</f>
        <v>MUTI</v>
      </c>
      <c r="J2663" s="67" t="s">
        <v>6210</v>
      </c>
      <c r="K2663" s="67" t="s">
        <v>6211</v>
      </c>
      <c r="L2663" s="67" t="s">
        <v>376</v>
      </c>
      <c r="M2663" s="63" t="str">
        <f>VLOOKUP(D2663,'[3]NEW LEGEND 2026'!G:I,3,0)</f>
        <v>SUZUKI</v>
      </c>
      <c r="N2663" s="63" t="str">
        <f>VLOOKUP(D2663,'[3]NEW LEGEND 2026'!G:J,4,0)</f>
        <v>BLACK</v>
      </c>
      <c r="O2663" s="68" t="str">
        <f t="shared" si="247"/>
        <v>AUG</v>
      </c>
      <c r="P2663" s="68">
        <f t="shared" si="248"/>
        <v>20</v>
      </c>
      <c r="Q2663" s="68">
        <f t="shared" si="249"/>
        <v>2026</v>
      </c>
      <c r="R2663" s="69">
        <f t="shared" si="250"/>
        <v>-201.39451388888847</v>
      </c>
      <c r="S2663" s="69">
        <f t="shared" si="251"/>
        <v>123.54612268517667</v>
      </c>
      <c r="T2663" s="70" t="str">
        <f t="shared" si="252"/>
        <v>1-30 DAYS</v>
      </c>
      <c r="U2663" s="70" t="str">
        <f t="shared" si="252"/>
        <v>91 DAYS UP</v>
      </c>
    </row>
    <row r="2664" spans="1:21">
      <c r="A2664" s="63" t="str">
        <f>VLOOKUP(L2664,[1]Sheet1!$N:$P,3,0)</f>
        <v>M1 POLOMOLOK</v>
      </c>
      <c r="B2664" s="66">
        <v>46253.428287037037</v>
      </c>
      <c r="C2664" s="66">
        <v>46254.394513888888</v>
      </c>
      <c r="D2664" s="67" t="s">
        <v>893</v>
      </c>
      <c r="E2664" s="67" t="s">
        <v>894</v>
      </c>
      <c r="F2664" s="1">
        <v>1</v>
      </c>
      <c r="G2664" s="63" t="str">
        <f>VLOOKUP(D2664,[2]MINDANAO!$B:$C,2,0)</f>
        <v>XRM DUAL SPORTS FI(DS)</v>
      </c>
      <c r="H2664" s="67">
        <v>70158</v>
      </c>
      <c r="I2664" s="63" t="str">
        <f>VLOOKUP(L2664,'[3]NEW LEGEND 2026'!M:S,7,0)</f>
        <v>MUTI</v>
      </c>
      <c r="J2664" s="67" t="s">
        <v>6212</v>
      </c>
      <c r="K2664" s="67" t="s">
        <v>6213</v>
      </c>
      <c r="L2664" s="67" t="s">
        <v>376</v>
      </c>
      <c r="M2664" s="63" t="str">
        <f>VLOOKUP(D2664,'[3]NEW LEGEND 2026'!G:I,3,0)</f>
        <v>HONDA</v>
      </c>
      <c r="N2664" s="63" t="str">
        <f>VLOOKUP(D2664,'[3]NEW LEGEND 2026'!G:J,4,0)</f>
        <v>RED/BLACK</v>
      </c>
      <c r="O2664" s="68" t="str">
        <f t="shared" si="247"/>
        <v>AUG</v>
      </c>
      <c r="P2664" s="68">
        <f t="shared" si="248"/>
        <v>20</v>
      </c>
      <c r="Q2664" s="68">
        <f t="shared" si="249"/>
        <v>2026</v>
      </c>
      <c r="R2664" s="69">
        <f t="shared" si="250"/>
        <v>-201.39451388888847</v>
      </c>
      <c r="S2664" s="69">
        <f t="shared" si="251"/>
        <v>-200.42828703703708</v>
      </c>
      <c r="T2664" s="70" t="str">
        <f t="shared" si="252"/>
        <v>1-30 DAYS</v>
      </c>
      <c r="U2664" s="70" t="str">
        <f t="shared" si="252"/>
        <v>1-30 DAYS</v>
      </c>
    </row>
    <row r="2665" spans="1:21">
      <c r="A2665" s="63" t="str">
        <f>VLOOKUP(L2665,[1]Sheet1!$N:$P,3,0)</f>
        <v>M1 POLOMOLOK</v>
      </c>
      <c r="B2665" s="66">
        <v>46253.428287037037</v>
      </c>
      <c r="C2665" s="66">
        <v>46254.394513888888</v>
      </c>
      <c r="D2665" s="67" t="s">
        <v>893</v>
      </c>
      <c r="E2665" s="67" t="s">
        <v>894</v>
      </c>
      <c r="F2665" s="1">
        <v>1</v>
      </c>
      <c r="G2665" s="63" t="str">
        <f>VLOOKUP(D2665,[2]MINDANAO!$B:$C,2,0)</f>
        <v>XRM DUAL SPORTS FI(DS)</v>
      </c>
      <c r="H2665" s="67">
        <v>70158</v>
      </c>
      <c r="I2665" s="63" t="str">
        <f>VLOOKUP(L2665,'[3]NEW LEGEND 2026'!M:S,7,0)</f>
        <v>MUTI</v>
      </c>
      <c r="J2665" s="67" t="s">
        <v>6214</v>
      </c>
      <c r="K2665" s="67" t="s">
        <v>6215</v>
      </c>
      <c r="L2665" s="67" t="s">
        <v>376</v>
      </c>
      <c r="M2665" s="63" t="str">
        <f>VLOOKUP(D2665,'[3]NEW LEGEND 2026'!G:I,3,0)</f>
        <v>HONDA</v>
      </c>
      <c r="N2665" s="63" t="str">
        <f>VLOOKUP(D2665,'[3]NEW LEGEND 2026'!G:J,4,0)</f>
        <v>RED/BLACK</v>
      </c>
      <c r="O2665" s="68" t="str">
        <f t="shared" si="247"/>
        <v>AUG</v>
      </c>
      <c r="P2665" s="68">
        <f t="shared" si="248"/>
        <v>20</v>
      </c>
      <c r="Q2665" s="68">
        <f t="shared" si="249"/>
        <v>2026</v>
      </c>
      <c r="R2665" s="69">
        <f t="shared" si="250"/>
        <v>-201.39451388888847</v>
      </c>
      <c r="S2665" s="69">
        <f t="shared" si="251"/>
        <v>-200.42828703703708</v>
      </c>
      <c r="T2665" s="70" t="str">
        <f t="shared" si="252"/>
        <v>1-30 DAYS</v>
      </c>
      <c r="U2665" s="70" t="str">
        <f t="shared" si="252"/>
        <v>1-30 DAYS</v>
      </c>
    </row>
    <row r="2666" spans="1:21">
      <c r="A2666" s="63" t="str">
        <f>VLOOKUP(L2666,[1]Sheet1!$N:$P,3,0)</f>
        <v>M1 POLOMOLOK</v>
      </c>
      <c r="B2666" s="66">
        <v>46253.428287037037</v>
      </c>
      <c r="C2666" s="66">
        <v>46254.394513888888</v>
      </c>
      <c r="D2666" s="67" t="s">
        <v>1167</v>
      </c>
      <c r="E2666" s="67" t="s">
        <v>1168</v>
      </c>
      <c r="F2666" s="1">
        <v>1</v>
      </c>
      <c r="G2666" s="63" t="str">
        <f>VLOOKUP(D2666,[2]MINDANAO!$B:$C,2,0)</f>
        <v>XR150</v>
      </c>
      <c r="H2666" s="67">
        <v>94078</v>
      </c>
      <c r="I2666" s="63" t="str">
        <f>VLOOKUP(L2666,'[3]NEW LEGEND 2026'!M:S,7,0)</f>
        <v>MUTI</v>
      </c>
      <c r="J2666" s="67" t="s">
        <v>6216</v>
      </c>
      <c r="K2666" s="67" t="s">
        <v>6217</v>
      </c>
      <c r="L2666" s="67" t="s">
        <v>376</v>
      </c>
      <c r="M2666" s="63" t="str">
        <f>VLOOKUP(D2666,'[3]NEW LEGEND 2026'!G:I,3,0)</f>
        <v>HONDA</v>
      </c>
      <c r="N2666" s="63" t="str">
        <f>VLOOKUP(D2666,'[3]NEW LEGEND 2026'!G:J,4,0)</f>
        <v>BLACK</v>
      </c>
      <c r="O2666" s="68" t="str">
        <f t="shared" si="247"/>
        <v>AUG</v>
      </c>
      <c r="P2666" s="68">
        <f t="shared" si="248"/>
        <v>20</v>
      </c>
      <c r="Q2666" s="68">
        <f t="shared" si="249"/>
        <v>2026</v>
      </c>
      <c r="R2666" s="69">
        <f t="shared" si="250"/>
        <v>-201.39451388888847</v>
      </c>
      <c r="S2666" s="69">
        <f t="shared" si="251"/>
        <v>-200.42828703703708</v>
      </c>
      <c r="T2666" s="70" t="str">
        <f t="shared" si="252"/>
        <v>1-30 DAYS</v>
      </c>
      <c r="U2666" s="70" t="str">
        <f t="shared" si="252"/>
        <v>1-30 DAYS</v>
      </c>
    </row>
    <row r="2667" spans="1:21">
      <c r="A2667" s="63" t="str">
        <f>VLOOKUP(L2667,[1]Sheet1!$N:$P,3,0)</f>
        <v>M1 POLOMOLOK</v>
      </c>
      <c r="B2667" s="66">
        <v>46253.428287037037</v>
      </c>
      <c r="C2667" s="66">
        <v>46254.394513888888</v>
      </c>
      <c r="D2667" s="67" t="s">
        <v>1167</v>
      </c>
      <c r="E2667" s="67" t="s">
        <v>1168</v>
      </c>
      <c r="F2667" s="1">
        <v>1</v>
      </c>
      <c r="G2667" s="63" t="str">
        <f>VLOOKUP(D2667,[2]MINDANAO!$B:$C,2,0)</f>
        <v>XR150</v>
      </c>
      <c r="H2667" s="67">
        <v>94078</v>
      </c>
      <c r="I2667" s="63" t="str">
        <f>VLOOKUP(L2667,'[3]NEW LEGEND 2026'!M:S,7,0)</f>
        <v>MUTI</v>
      </c>
      <c r="J2667" s="67" t="s">
        <v>6218</v>
      </c>
      <c r="K2667" s="67" t="s">
        <v>6219</v>
      </c>
      <c r="L2667" s="67" t="s">
        <v>376</v>
      </c>
      <c r="M2667" s="63" t="str">
        <f>VLOOKUP(D2667,'[3]NEW LEGEND 2026'!G:I,3,0)</f>
        <v>HONDA</v>
      </c>
      <c r="N2667" s="63" t="str">
        <f>VLOOKUP(D2667,'[3]NEW LEGEND 2026'!G:J,4,0)</f>
        <v>BLACK</v>
      </c>
      <c r="O2667" s="68" t="str">
        <f t="shared" si="247"/>
        <v>AUG</v>
      </c>
      <c r="P2667" s="68">
        <f t="shared" si="248"/>
        <v>20</v>
      </c>
      <c r="Q2667" s="68">
        <f t="shared" si="249"/>
        <v>2026</v>
      </c>
      <c r="R2667" s="69">
        <f t="shared" si="250"/>
        <v>-201.39451388888847</v>
      </c>
      <c r="S2667" s="69">
        <f t="shared" si="251"/>
        <v>-200.42828703703708</v>
      </c>
      <c r="T2667" s="70" t="str">
        <f t="shared" si="252"/>
        <v>1-30 DAYS</v>
      </c>
      <c r="U2667" s="70" t="str">
        <f t="shared" si="252"/>
        <v>1-30 DAYS</v>
      </c>
    </row>
    <row r="2668" spans="1:21">
      <c r="A2668" s="63" t="str">
        <f>VLOOKUP(L2668,[1]Sheet1!$N:$P,3,0)</f>
        <v>M1 POLOMOLOK</v>
      </c>
      <c r="B2668" s="66">
        <v>46219.544618055559</v>
      </c>
      <c r="C2668" s="66">
        <v>46254.394513888888</v>
      </c>
      <c r="D2668" s="67" t="s">
        <v>907</v>
      </c>
      <c r="E2668" s="67" t="s">
        <v>908</v>
      </c>
      <c r="F2668" s="1">
        <v>1</v>
      </c>
      <c r="G2668" s="63" t="str">
        <f>VLOOKUP(D2668,[2]MINDANAO!$B:$C,2,0)</f>
        <v>CT125</v>
      </c>
      <c r="H2668" s="67">
        <v>59246</v>
      </c>
      <c r="I2668" s="63" t="str">
        <f>VLOOKUP(L2668,'[3]NEW LEGEND 2026'!M:S,7,0)</f>
        <v>MUTI</v>
      </c>
      <c r="J2668" s="67" t="s">
        <v>6220</v>
      </c>
      <c r="K2668" s="67" t="s">
        <v>6221</v>
      </c>
      <c r="L2668" s="67" t="s">
        <v>376</v>
      </c>
      <c r="M2668" s="63" t="str">
        <f>VLOOKUP(D2668,'[3]NEW LEGEND 2026'!G:I,3,0)</f>
        <v>KAWASAKI</v>
      </c>
      <c r="N2668" s="63" t="str">
        <f>VLOOKUP(D2668,'[3]NEW LEGEND 2026'!G:J,4,0)</f>
        <v>BLACK/GRAY</v>
      </c>
      <c r="O2668" s="68" t="str">
        <f t="shared" si="247"/>
        <v>AUG</v>
      </c>
      <c r="P2668" s="68">
        <f t="shared" si="248"/>
        <v>20</v>
      </c>
      <c r="Q2668" s="68">
        <f t="shared" si="249"/>
        <v>2026</v>
      </c>
      <c r="R2668" s="69">
        <f t="shared" si="250"/>
        <v>-201.39451388888847</v>
      </c>
      <c r="S2668" s="69">
        <f t="shared" si="251"/>
        <v>-166.54461805555911</v>
      </c>
      <c r="T2668" s="70" t="str">
        <f t="shared" si="252"/>
        <v>1-30 DAYS</v>
      </c>
      <c r="U2668" s="70" t="str">
        <f t="shared" si="252"/>
        <v>1-30 DAYS</v>
      </c>
    </row>
    <row r="2669" spans="1:21">
      <c r="A2669" s="63" t="str">
        <f>VLOOKUP(L2669,[1]Sheet1!$N:$P,3,0)</f>
        <v>M1 POLOMOLOK</v>
      </c>
      <c r="B2669" s="66">
        <v>46249.430439814823</v>
      </c>
      <c r="C2669" s="66">
        <v>46254.394513888888</v>
      </c>
      <c r="D2669" s="67" t="s">
        <v>1575</v>
      </c>
      <c r="E2669" s="67" t="s">
        <v>1576</v>
      </c>
      <c r="F2669" s="1">
        <v>1</v>
      </c>
      <c r="G2669" s="63" t="str">
        <f>VLOOKUP(D2669,[2]MINDANAO!$B:$C,2,0)</f>
        <v>RAIDER150 FI BLADE</v>
      </c>
      <c r="H2669" s="67">
        <v>110446.43</v>
      </c>
      <c r="I2669" s="63" t="str">
        <f>VLOOKUP(L2669,'[3]NEW LEGEND 2026'!M:S,7,0)</f>
        <v>MUTI</v>
      </c>
      <c r="J2669" s="67" t="s">
        <v>6222</v>
      </c>
      <c r="K2669" s="67" t="s">
        <v>6223</v>
      </c>
      <c r="L2669" s="67" t="s">
        <v>376</v>
      </c>
      <c r="M2669" s="63" t="str">
        <f>VLOOKUP(D2669,'[3]NEW LEGEND 2026'!G:I,3,0)</f>
        <v>SUZUKI</v>
      </c>
      <c r="N2669" s="63" t="str">
        <f>VLOOKUP(D2669,'[3]NEW LEGEND 2026'!G:J,4,0)</f>
        <v>BLUE/GRAY</v>
      </c>
      <c r="O2669" s="68" t="str">
        <f t="shared" si="247"/>
        <v>AUG</v>
      </c>
      <c r="P2669" s="68">
        <f t="shared" si="248"/>
        <v>20</v>
      </c>
      <c r="Q2669" s="68">
        <f t="shared" si="249"/>
        <v>2026</v>
      </c>
      <c r="R2669" s="69">
        <f t="shared" si="250"/>
        <v>-201.39451388888847</v>
      </c>
      <c r="S2669" s="69">
        <f t="shared" si="251"/>
        <v>-196.43043981482333</v>
      </c>
      <c r="T2669" s="70" t="str">
        <f t="shared" si="252"/>
        <v>1-30 DAYS</v>
      </c>
      <c r="U2669" s="70" t="str">
        <f t="shared" si="252"/>
        <v>1-30 DAYS</v>
      </c>
    </row>
    <row r="2670" spans="1:21">
      <c r="A2670" s="63" t="str">
        <f>VLOOKUP(L2670,[1]Sheet1!$N:$P,3,0)</f>
        <v>M1 POLOMOLOK</v>
      </c>
      <c r="B2670" s="66">
        <v>46249.423495370371</v>
      </c>
      <c r="C2670" s="66">
        <v>46254.394513888888</v>
      </c>
      <c r="D2670" s="67" t="s">
        <v>1894</v>
      </c>
      <c r="E2670" s="67" t="s">
        <v>1895</v>
      </c>
      <c r="F2670" s="1">
        <v>1</v>
      </c>
      <c r="G2670" s="63" t="str">
        <f>VLOOKUP(D2670,[2]MINDANAO!$B:$C,2,0)</f>
        <v>RAIDER150 FI BLADE</v>
      </c>
      <c r="H2670" s="67">
        <v>110446.43</v>
      </c>
      <c r="I2670" s="63" t="str">
        <f>VLOOKUP(L2670,'[3]NEW LEGEND 2026'!M:S,7,0)</f>
        <v>MUTI</v>
      </c>
      <c r="J2670" s="67" t="s">
        <v>6224</v>
      </c>
      <c r="K2670" s="67" t="s">
        <v>6225</v>
      </c>
      <c r="L2670" s="67" t="s">
        <v>376</v>
      </c>
      <c r="M2670" s="63" t="str">
        <f>VLOOKUP(D2670,'[3]NEW LEGEND 2026'!G:I,3,0)</f>
        <v>SUZUKI</v>
      </c>
      <c r="N2670" s="63" t="str">
        <f>VLOOKUP(D2670,'[3]NEW LEGEND 2026'!G:J,4,0)</f>
        <v>RED/BLACK</v>
      </c>
      <c r="O2670" s="68" t="str">
        <f t="shared" si="247"/>
        <v>AUG</v>
      </c>
      <c r="P2670" s="68">
        <f t="shared" si="248"/>
        <v>20</v>
      </c>
      <c r="Q2670" s="68">
        <f t="shared" si="249"/>
        <v>2026</v>
      </c>
      <c r="R2670" s="69">
        <f t="shared" si="250"/>
        <v>-201.39451388888847</v>
      </c>
      <c r="S2670" s="69">
        <f t="shared" si="251"/>
        <v>-196.4234953703708</v>
      </c>
      <c r="T2670" s="70" t="str">
        <f t="shared" si="252"/>
        <v>1-30 DAYS</v>
      </c>
      <c r="U2670" s="70" t="str">
        <f t="shared" si="252"/>
        <v>1-30 DAYS</v>
      </c>
    </row>
    <row r="2671" spans="1:21">
      <c r="A2671" s="63" t="str">
        <f>VLOOKUP(L2671,[1]Sheet1!$N:$P,3,0)</f>
        <v>M1 POLOMOLOK</v>
      </c>
      <c r="B2671" s="66">
        <v>46249.430439814823</v>
      </c>
      <c r="C2671" s="66">
        <v>46254.394513888888</v>
      </c>
      <c r="D2671" s="67" t="s">
        <v>1575</v>
      </c>
      <c r="E2671" s="67" t="s">
        <v>1576</v>
      </c>
      <c r="F2671" s="1">
        <v>1</v>
      </c>
      <c r="G2671" s="63" t="str">
        <f>VLOOKUP(D2671,[2]MINDANAO!$B:$C,2,0)</f>
        <v>RAIDER150 FI BLADE</v>
      </c>
      <c r="H2671" s="67">
        <v>110446.43</v>
      </c>
      <c r="I2671" s="63" t="str">
        <f>VLOOKUP(L2671,'[3]NEW LEGEND 2026'!M:S,7,0)</f>
        <v>MUTI</v>
      </c>
      <c r="J2671" s="67" t="s">
        <v>6226</v>
      </c>
      <c r="K2671" s="67" t="s">
        <v>6227</v>
      </c>
      <c r="L2671" s="67" t="s">
        <v>376</v>
      </c>
      <c r="M2671" s="63" t="str">
        <f>VLOOKUP(D2671,'[3]NEW LEGEND 2026'!G:I,3,0)</f>
        <v>SUZUKI</v>
      </c>
      <c r="N2671" s="63" t="str">
        <f>VLOOKUP(D2671,'[3]NEW LEGEND 2026'!G:J,4,0)</f>
        <v>BLUE/GRAY</v>
      </c>
      <c r="O2671" s="68" t="str">
        <f t="shared" si="247"/>
        <v>AUG</v>
      </c>
      <c r="P2671" s="68">
        <f t="shared" si="248"/>
        <v>20</v>
      </c>
      <c r="Q2671" s="68">
        <f t="shared" si="249"/>
        <v>2026</v>
      </c>
      <c r="R2671" s="69">
        <f t="shared" si="250"/>
        <v>-201.39451388888847</v>
      </c>
      <c r="S2671" s="69">
        <f t="shared" si="251"/>
        <v>-196.43043981482333</v>
      </c>
      <c r="T2671" s="70" t="str">
        <f t="shared" si="252"/>
        <v>1-30 DAYS</v>
      </c>
      <c r="U2671" s="70" t="str">
        <f t="shared" si="252"/>
        <v>1-30 DAYS</v>
      </c>
    </row>
    <row r="2672" spans="1:21">
      <c r="A2672" s="63" t="str">
        <f>VLOOKUP(L2672,[1]Sheet1!$N:$P,3,0)</f>
        <v>M2 STO. TOMAS</v>
      </c>
      <c r="B2672" s="66">
        <v>46254.418252314812</v>
      </c>
      <c r="C2672" s="66">
        <v>46254.418252314812</v>
      </c>
      <c r="D2672" s="67" t="s">
        <v>1555</v>
      </c>
      <c r="E2672" s="67" t="s">
        <v>1556</v>
      </c>
      <c r="F2672" s="1">
        <v>1</v>
      </c>
      <c r="G2672" s="63" t="str">
        <f>VLOOKUP(D2672,[2]MINDANAO!$B:$C,2,0)</f>
        <v>BARAKO II (KICK START)</v>
      </c>
      <c r="H2672" s="67">
        <v>88010</v>
      </c>
      <c r="I2672" s="63" t="str">
        <f>VLOOKUP(L2672,'[3]NEW LEGEND 2026'!M:S,7,0)</f>
        <v>ULTIMATE</v>
      </c>
      <c r="J2672" s="67" t="s">
        <v>6228</v>
      </c>
      <c r="K2672" s="67" t="s">
        <v>6229</v>
      </c>
      <c r="L2672" s="67" t="s">
        <v>1367</v>
      </c>
      <c r="M2672" s="63" t="str">
        <f>VLOOKUP(D2672,'[3]NEW LEGEND 2026'!G:I,3,0)</f>
        <v>KAWASAKI</v>
      </c>
      <c r="N2672" s="63" t="str">
        <f>VLOOKUP(D2672,'[3]NEW LEGEND 2026'!G:J,4,0)</f>
        <v>GREY</v>
      </c>
      <c r="O2672" s="68" t="str">
        <f t="shared" si="247"/>
        <v>AUG</v>
      </c>
      <c r="P2672" s="68">
        <f t="shared" si="248"/>
        <v>20</v>
      </c>
      <c r="Q2672" s="68">
        <f t="shared" si="249"/>
        <v>2026</v>
      </c>
      <c r="R2672" s="69">
        <f t="shared" si="250"/>
        <v>-201.41825231481198</v>
      </c>
      <c r="S2672" s="69">
        <f t="shared" si="251"/>
        <v>-201.41825231481198</v>
      </c>
      <c r="T2672" s="70" t="str">
        <f t="shared" si="252"/>
        <v>1-30 DAYS</v>
      </c>
      <c r="U2672" s="70" t="str">
        <f t="shared" si="252"/>
        <v>1-30 DAYS</v>
      </c>
    </row>
    <row r="2673" spans="1:21">
      <c r="A2673" s="63" t="str">
        <f>VLOOKUP(L2673,[1]Sheet1!$N:$P,3,0)</f>
        <v>M2 STO. TOMAS</v>
      </c>
      <c r="B2673" s="66">
        <v>46254.418252314812</v>
      </c>
      <c r="C2673" s="66">
        <v>46254.418252314812</v>
      </c>
      <c r="D2673" s="67" t="s">
        <v>1555</v>
      </c>
      <c r="E2673" s="67" t="s">
        <v>1556</v>
      </c>
      <c r="F2673" s="1">
        <v>1</v>
      </c>
      <c r="G2673" s="63" t="str">
        <f>VLOOKUP(D2673,[2]MINDANAO!$B:$C,2,0)</f>
        <v>BARAKO II (KICK START)</v>
      </c>
      <c r="H2673" s="67">
        <v>88010</v>
      </c>
      <c r="I2673" s="63" t="str">
        <f>VLOOKUP(L2673,'[3]NEW LEGEND 2026'!M:S,7,0)</f>
        <v>ULTIMATE</v>
      </c>
      <c r="J2673" s="67" t="s">
        <v>6230</v>
      </c>
      <c r="K2673" s="67" t="s">
        <v>6231</v>
      </c>
      <c r="L2673" s="67" t="s">
        <v>1367</v>
      </c>
      <c r="M2673" s="63" t="str">
        <f>VLOOKUP(D2673,'[3]NEW LEGEND 2026'!G:I,3,0)</f>
        <v>KAWASAKI</v>
      </c>
      <c r="N2673" s="63" t="str">
        <f>VLOOKUP(D2673,'[3]NEW LEGEND 2026'!G:J,4,0)</f>
        <v>GREY</v>
      </c>
      <c r="O2673" s="68" t="str">
        <f t="shared" si="247"/>
        <v>AUG</v>
      </c>
      <c r="P2673" s="68">
        <f t="shared" si="248"/>
        <v>20</v>
      </c>
      <c r="Q2673" s="68">
        <f t="shared" si="249"/>
        <v>2026</v>
      </c>
      <c r="R2673" s="69">
        <f t="shared" si="250"/>
        <v>-201.41825231481198</v>
      </c>
      <c r="S2673" s="69">
        <f t="shared" si="251"/>
        <v>-201.41825231481198</v>
      </c>
      <c r="T2673" s="70" t="str">
        <f t="shared" si="252"/>
        <v>1-30 DAYS</v>
      </c>
      <c r="U2673" s="70" t="str">
        <f t="shared" si="252"/>
        <v>1-30 DAYS</v>
      </c>
    </row>
    <row r="2674" spans="1:21">
      <c r="A2674" s="63" t="str">
        <f>VLOOKUP(L2674,[1]Sheet1!$N:$P,3,0)</f>
        <v>M2 STO. TOMAS</v>
      </c>
      <c r="B2674" s="66">
        <v>46254.418252314812</v>
      </c>
      <c r="C2674" s="66">
        <v>46254.418252314812</v>
      </c>
      <c r="D2674" s="67" t="s">
        <v>1555</v>
      </c>
      <c r="E2674" s="67" t="s">
        <v>1556</v>
      </c>
      <c r="F2674" s="1">
        <v>1</v>
      </c>
      <c r="G2674" s="63" t="str">
        <f>VLOOKUP(D2674,[2]MINDANAO!$B:$C,2,0)</f>
        <v>BARAKO II (KICK START)</v>
      </c>
      <c r="H2674" s="67">
        <v>88010</v>
      </c>
      <c r="I2674" s="63" t="str">
        <f>VLOOKUP(L2674,'[3]NEW LEGEND 2026'!M:S,7,0)</f>
        <v>ULTIMATE</v>
      </c>
      <c r="J2674" s="67" t="s">
        <v>6232</v>
      </c>
      <c r="K2674" s="67" t="s">
        <v>6233</v>
      </c>
      <c r="L2674" s="67" t="s">
        <v>1367</v>
      </c>
      <c r="M2674" s="63" t="str">
        <f>VLOOKUP(D2674,'[3]NEW LEGEND 2026'!G:I,3,0)</f>
        <v>KAWASAKI</v>
      </c>
      <c r="N2674" s="63" t="str">
        <f>VLOOKUP(D2674,'[3]NEW LEGEND 2026'!G:J,4,0)</f>
        <v>GREY</v>
      </c>
      <c r="O2674" s="68" t="str">
        <f t="shared" si="247"/>
        <v>AUG</v>
      </c>
      <c r="P2674" s="68">
        <f t="shared" si="248"/>
        <v>20</v>
      </c>
      <c r="Q2674" s="68">
        <f t="shared" si="249"/>
        <v>2026</v>
      </c>
      <c r="R2674" s="69">
        <f t="shared" si="250"/>
        <v>-201.41825231481198</v>
      </c>
      <c r="S2674" s="69">
        <f t="shared" si="251"/>
        <v>-201.41825231481198</v>
      </c>
      <c r="T2674" s="70" t="str">
        <f t="shared" si="252"/>
        <v>1-30 DAYS</v>
      </c>
      <c r="U2674" s="70" t="str">
        <f t="shared" si="252"/>
        <v>1-30 DAYS</v>
      </c>
    </row>
    <row r="2675" spans="1:21">
      <c r="A2675" s="63" t="str">
        <f>VLOOKUP(L2675,[1]Sheet1!$N:$P,3,0)</f>
        <v>M2 STO. TOMAS</v>
      </c>
      <c r="B2675" s="66">
        <v>46254.418252314812</v>
      </c>
      <c r="C2675" s="66">
        <v>46254.418252314812</v>
      </c>
      <c r="D2675" s="67" t="s">
        <v>1555</v>
      </c>
      <c r="E2675" s="67" t="s">
        <v>1556</v>
      </c>
      <c r="F2675" s="1">
        <v>1</v>
      </c>
      <c r="G2675" s="63" t="str">
        <f>VLOOKUP(D2675,[2]MINDANAO!$B:$C,2,0)</f>
        <v>BARAKO II (KICK START)</v>
      </c>
      <c r="H2675" s="67">
        <v>88010</v>
      </c>
      <c r="I2675" s="63" t="str">
        <f>VLOOKUP(L2675,'[3]NEW LEGEND 2026'!M:S,7,0)</f>
        <v>ULTIMATE</v>
      </c>
      <c r="J2675" s="67" t="s">
        <v>6234</v>
      </c>
      <c r="K2675" s="67" t="s">
        <v>6235</v>
      </c>
      <c r="L2675" s="67" t="s">
        <v>1367</v>
      </c>
      <c r="M2675" s="63" t="str">
        <f>VLOOKUP(D2675,'[3]NEW LEGEND 2026'!G:I,3,0)</f>
        <v>KAWASAKI</v>
      </c>
      <c r="N2675" s="63" t="str">
        <f>VLOOKUP(D2675,'[3]NEW LEGEND 2026'!G:J,4,0)</f>
        <v>GREY</v>
      </c>
      <c r="O2675" s="68" t="str">
        <f t="shared" si="247"/>
        <v>AUG</v>
      </c>
      <c r="P2675" s="68">
        <f t="shared" si="248"/>
        <v>20</v>
      </c>
      <c r="Q2675" s="68">
        <f t="shared" si="249"/>
        <v>2026</v>
      </c>
      <c r="R2675" s="69">
        <f t="shared" si="250"/>
        <v>-201.41825231481198</v>
      </c>
      <c r="S2675" s="69">
        <f t="shared" si="251"/>
        <v>-201.41825231481198</v>
      </c>
      <c r="T2675" s="70" t="str">
        <f t="shared" si="252"/>
        <v>1-30 DAYS</v>
      </c>
      <c r="U2675" s="70" t="str">
        <f t="shared" si="252"/>
        <v>1-30 DAYS</v>
      </c>
    </row>
    <row r="2676" spans="1:21">
      <c r="A2676" s="63" t="str">
        <f>VLOOKUP(L2676,[1]Sheet1!$N:$P,3,0)</f>
        <v>M2 CATALUNAN GRANDE</v>
      </c>
      <c r="B2676" s="66">
        <v>46254.427974537037</v>
      </c>
      <c r="C2676" s="66">
        <v>46254.42796296296</v>
      </c>
      <c r="D2676" s="67" t="s">
        <v>1038</v>
      </c>
      <c r="E2676" s="67" t="s">
        <v>1039</v>
      </c>
      <c r="F2676" s="1">
        <v>1</v>
      </c>
      <c r="G2676" s="63" t="str">
        <f>VLOOKUP(D2676,[2]MINDANAO!$B:$C,2,0)</f>
        <v>BAJAJ RE 4S FI</v>
      </c>
      <c r="H2676" s="67">
        <v>187000</v>
      </c>
      <c r="I2676" s="63" t="str">
        <f>VLOOKUP(L2676,'[3]NEW LEGEND 2026'!M:S,7,0)</f>
        <v>ULTIMATE</v>
      </c>
      <c r="J2676" s="67" t="s">
        <v>6236</v>
      </c>
      <c r="K2676" s="67" t="s">
        <v>6237</v>
      </c>
      <c r="L2676" s="67" t="s">
        <v>675</v>
      </c>
      <c r="M2676" s="63" t="str">
        <f>VLOOKUP(D2676,'[3]NEW LEGEND 2026'!G:I,3,0)</f>
        <v>TRIMOTORS</v>
      </c>
      <c r="N2676" s="63" t="str">
        <f>VLOOKUP(D2676,'[3]NEW LEGEND 2026'!G:J,4,0)</f>
        <v>GREEN</v>
      </c>
      <c r="O2676" s="68" t="str">
        <f t="shared" si="247"/>
        <v>AUG</v>
      </c>
      <c r="P2676" s="68">
        <f t="shared" si="248"/>
        <v>20</v>
      </c>
      <c r="Q2676" s="68">
        <f t="shared" si="249"/>
        <v>2026</v>
      </c>
      <c r="R2676" s="69">
        <f t="shared" si="250"/>
        <v>-201.42796296296001</v>
      </c>
      <c r="S2676" s="69">
        <f t="shared" si="251"/>
        <v>-201.42797453703679</v>
      </c>
      <c r="T2676" s="70" t="str">
        <f t="shared" si="252"/>
        <v>1-30 DAYS</v>
      </c>
      <c r="U2676" s="70" t="str">
        <f t="shared" si="252"/>
        <v>1-30 DAYS</v>
      </c>
    </row>
    <row r="2677" spans="1:21">
      <c r="A2677" s="63" t="str">
        <f>VLOOKUP(L2677,[1]Sheet1!$N:$P,3,0)</f>
        <v>GREATWALL</v>
      </c>
      <c r="B2677" s="66">
        <v>46254.453425925924</v>
      </c>
      <c r="C2677" s="66">
        <v>46254.453414351847</v>
      </c>
      <c r="D2677" s="67" t="s">
        <v>1167</v>
      </c>
      <c r="E2677" s="67" t="s">
        <v>1168</v>
      </c>
      <c r="F2677" s="1">
        <v>1</v>
      </c>
      <c r="G2677" s="63" t="str">
        <f>VLOOKUP(D2677,[2]MINDANAO!$B:$C,2,0)</f>
        <v>XR150</v>
      </c>
      <c r="H2677" s="67">
        <v>94078</v>
      </c>
      <c r="I2677" s="63" t="str">
        <f>VLOOKUP(L2677,'[3]NEW LEGEND 2026'!M:S,7,0)</f>
        <v>HONDA</v>
      </c>
      <c r="J2677" s="67" t="s">
        <v>6238</v>
      </c>
      <c r="K2677" s="67" t="s">
        <v>6239</v>
      </c>
      <c r="L2677" s="67" t="s">
        <v>1231</v>
      </c>
      <c r="M2677" s="63" t="str">
        <f>VLOOKUP(D2677,'[3]NEW LEGEND 2026'!G:I,3,0)</f>
        <v>HONDA</v>
      </c>
      <c r="N2677" s="63" t="str">
        <f>VLOOKUP(D2677,'[3]NEW LEGEND 2026'!G:J,4,0)</f>
        <v>BLACK</v>
      </c>
      <c r="O2677" s="68" t="str">
        <f t="shared" si="247"/>
        <v>AUG</v>
      </c>
      <c r="P2677" s="68">
        <f t="shared" si="248"/>
        <v>20</v>
      </c>
      <c r="Q2677" s="68">
        <f t="shared" si="249"/>
        <v>2026</v>
      </c>
      <c r="R2677" s="69">
        <f t="shared" si="250"/>
        <v>-201.45341435184673</v>
      </c>
      <c r="S2677" s="69">
        <f t="shared" si="251"/>
        <v>-201.45342592592351</v>
      </c>
      <c r="T2677" s="70" t="str">
        <f t="shared" si="252"/>
        <v>1-30 DAYS</v>
      </c>
      <c r="U2677" s="70" t="str">
        <f t="shared" si="252"/>
        <v>1-30 DAYS</v>
      </c>
    </row>
    <row r="2678" spans="1:21">
      <c r="A2678" s="63" t="str">
        <f>VLOOKUP(L2678,[1]Sheet1!$N:$P,3,0)</f>
        <v>GREATWALL</v>
      </c>
      <c r="B2678" s="66">
        <v>46254.453425925924</v>
      </c>
      <c r="C2678" s="66">
        <v>46254.453414351847</v>
      </c>
      <c r="D2678" s="67" t="s">
        <v>1167</v>
      </c>
      <c r="E2678" s="67" t="s">
        <v>1168</v>
      </c>
      <c r="F2678" s="1">
        <v>1</v>
      </c>
      <c r="G2678" s="63" t="str">
        <f>VLOOKUP(D2678,[2]MINDANAO!$B:$C,2,0)</f>
        <v>XR150</v>
      </c>
      <c r="H2678" s="67">
        <v>94078</v>
      </c>
      <c r="I2678" s="63" t="str">
        <f>VLOOKUP(L2678,'[3]NEW LEGEND 2026'!M:S,7,0)</f>
        <v>HONDA</v>
      </c>
      <c r="J2678" s="67" t="s">
        <v>6240</v>
      </c>
      <c r="K2678" s="67" t="s">
        <v>6241</v>
      </c>
      <c r="L2678" s="67" t="s">
        <v>1231</v>
      </c>
      <c r="M2678" s="63" t="str">
        <f>VLOOKUP(D2678,'[3]NEW LEGEND 2026'!G:I,3,0)</f>
        <v>HONDA</v>
      </c>
      <c r="N2678" s="63" t="str">
        <f>VLOOKUP(D2678,'[3]NEW LEGEND 2026'!G:J,4,0)</f>
        <v>BLACK</v>
      </c>
      <c r="O2678" s="68" t="str">
        <f t="shared" si="247"/>
        <v>AUG</v>
      </c>
      <c r="P2678" s="68">
        <f t="shared" si="248"/>
        <v>20</v>
      </c>
      <c r="Q2678" s="68">
        <f t="shared" si="249"/>
        <v>2026</v>
      </c>
      <c r="R2678" s="69">
        <f t="shared" si="250"/>
        <v>-201.45341435184673</v>
      </c>
      <c r="S2678" s="69">
        <f t="shared" si="251"/>
        <v>-201.45342592592351</v>
      </c>
      <c r="T2678" s="70" t="str">
        <f t="shared" si="252"/>
        <v>1-30 DAYS</v>
      </c>
      <c r="U2678" s="70" t="str">
        <f t="shared" si="252"/>
        <v>1-30 DAYS</v>
      </c>
    </row>
    <row r="2679" spans="1:21">
      <c r="A2679" s="63" t="str">
        <f>VLOOKUP(L2679,[1]Sheet1!$N:$P,3,0)</f>
        <v>GREATWALL</v>
      </c>
      <c r="B2679" s="66">
        <v>46254.453425925924</v>
      </c>
      <c r="C2679" s="66">
        <v>46254.453414351847</v>
      </c>
      <c r="D2679" s="67" t="s">
        <v>1167</v>
      </c>
      <c r="E2679" s="67" t="s">
        <v>1168</v>
      </c>
      <c r="F2679" s="1">
        <v>1</v>
      </c>
      <c r="G2679" s="63" t="str">
        <f>VLOOKUP(D2679,[2]MINDANAO!$B:$C,2,0)</f>
        <v>XR150</v>
      </c>
      <c r="H2679" s="67">
        <v>94078</v>
      </c>
      <c r="I2679" s="63" t="str">
        <f>VLOOKUP(L2679,'[3]NEW LEGEND 2026'!M:S,7,0)</f>
        <v>HONDA</v>
      </c>
      <c r="J2679" s="67" t="s">
        <v>6242</v>
      </c>
      <c r="K2679" s="67" t="s">
        <v>6243</v>
      </c>
      <c r="L2679" s="67" t="s">
        <v>1231</v>
      </c>
      <c r="M2679" s="63" t="str">
        <f>VLOOKUP(D2679,'[3]NEW LEGEND 2026'!G:I,3,0)</f>
        <v>HONDA</v>
      </c>
      <c r="N2679" s="63" t="str">
        <f>VLOOKUP(D2679,'[3]NEW LEGEND 2026'!G:J,4,0)</f>
        <v>BLACK</v>
      </c>
      <c r="O2679" s="68" t="str">
        <f t="shared" si="247"/>
        <v>AUG</v>
      </c>
      <c r="P2679" s="68">
        <f t="shared" si="248"/>
        <v>20</v>
      </c>
      <c r="Q2679" s="68">
        <f t="shared" si="249"/>
        <v>2026</v>
      </c>
      <c r="R2679" s="69">
        <f t="shared" si="250"/>
        <v>-201.45341435184673</v>
      </c>
      <c r="S2679" s="69">
        <f t="shared" si="251"/>
        <v>-201.45342592592351</v>
      </c>
      <c r="T2679" s="70" t="str">
        <f t="shared" si="252"/>
        <v>1-30 DAYS</v>
      </c>
      <c r="U2679" s="70" t="str">
        <f t="shared" si="252"/>
        <v>1-30 DAYS</v>
      </c>
    </row>
    <row r="2680" spans="1:21">
      <c r="A2680" s="63" t="str">
        <f>VLOOKUP(L2680,[1]Sheet1!$N:$P,3,0)</f>
        <v>GREATWALL</v>
      </c>
      <c r="B2680" s="66">
        <v>46254.453425925924</v>
      </c>
      <c r="C2680" s="66">
        <v>46254.453414351847</v>
      </c>
      <c r="D2680" s="67" t="s">
        <v>1167</v>
      </c>
      <c r="E2680" s="67" t="s">
        <v>1168</v>
      </c>
      <c r="F2680" s="1">
        <v>1</v>
      </c>
      <c r="G2680" s="63" t="str">
        <f>VLOOKUP(D2680,[2]MINDANAO!$B:$C,2,0)</f>
        <v>XR150</v>
      </c>
      <c r="H2680" s="67">
        <v>94078</v>
      </c>
      <c r="I2680" s="63" t="str">
        <f>VLOOKUP(L2680,'[3]NEW LEGEND 2026'!M:S,7,0)</f>
        <v>HONDA</v>
      </c>
      <c r="J2680" s="67" t="s">
        <v>6244</v>
      </c>
      <c r="K2680" s="67" t="s">
        <v>6245</v>
      </c>
      <c r="L2680" s="67" t="s">
        <v>1231</v>
      </c>
      <c r="M2680" s="63" t="str">
        <f>VLOOKUP(D2680,'[3]NEW LEGEND 2026'!G:I,3,0)</f>
        <v>HONDA</v>
      </c>
      <c r="N2680" s="63" t="str">
        <f>VLOOKUP(D2680,'[3]NEW LEGEND 2026'!G:J,4,0)</f>
        <v>BLACK</v>
      </c>
      <c r="O2680" s="68" t="str">
        <f t="shared" si="247"/>
        <v>AUG</v>
      </c>
      <c r="P2680" s="68">
        <f t="shared" si="248"/>
        <v>20</v>
      </c>
      <c r="Q2680" s="68">
        <f t="shared" si="249"/>
        <v>2026</v>
      </c>
      <c r="R2680" s="69">
        <f t="shared" si="250"/>
        <v>-201.45341435184673</v>
      </c>
      <c r="S2680" s="69">
        <f t="shared" si="251"/>
        <v>-201.45342592592351</v>
      </c>
      <c r="T2680" s="70" t="str">
        <f t="shared" si="252"/>
        <v>1-30 DAYS</v>
      </c>
      <c r="U2680" s="70" t="str">
        <f t="shared" si="252"/>
        <v>1-30 DAYS</v>
      </c>
    </row>
    <row r="2681" spans="1:21">
      <c r="A2681" s="63" t="str">
        <f>VLOOKUP(L2681,[1]Sheet1!$N:$P,3,0)</f>
        <v>GREATWALL</v>
      </c>
      <c r="B2681" s="66">
        <v>46254.453425925924</v>
      </c>
      <c r="C2681" s="66">
        <v>46254.453414351847</v>
      </c>
      <c r="D2681" s="67" t="s">
        <v>1167</v>
      </c>
      <c r="E2681" s="67" t="s">
        <v>1168</v>
      </c>
      <c r="F2681" s="1">
        <v>1</v>
      </c>
      <c r="G2681" s="63" t="str">
        <f>VLOOKUP(D2681,[2]MINDANAO!$B:$C,2,0)</f>
        <v>XR150</v>
      </c>
      <c r="H2681" s="67">
        <v>94078</v>
      </c>
      <c r="I2681" s="63" t="str">
        <f>VLOOKUP(L2681,'[3]NEW LEGEND 2026'!M:S,7,0)</f>
        <v>HONDA</v>
      </c>
      <c r="J2681" s="67" t="s">
        <v>6246</v>
      </c>
      <c r="K2681" s="67" t="s">
        <v>6247</v>
      </c>
      <c r="L2681" s="67" t="s">
        <v>1231</v>
      </c>
      <c r="M2681" s="63" t="str">
        <f>VLOOKUP(D2681,'[3]NEW LEGEND 2026'!G:I,3,0)</f>
        <v>HONDA</v>
      </c>
      <c r="N2681" s="63" t="str">
        <f>VLOOKUP(D2681,'[3]NEW LEGEND 2026'!G:J,4,0)</f>
        <v>BLACK</v>
      </c>
      <c r="O2681" s="68" t="str">
        <f t="shared" si="247"/>
        <v>AUG</v>
      </c>
      <c r="P2681" s="68">
        <f t="shared" si="248"/>
        <v>20</v>
      </c>
      <c r="Q2681" s="68">
        <f t="shared" si="249"/>
        <v>2026</v>
      </c>
      <c r="R2681" s="69">
        <f t="shared" si="250"/>
        <v>-201.45341435184673</v>
      </c>
      <c r="S2681" s="69">
        <f t="shared" si="251"/>
        <v>-201.45342592592351</v>
      </c>
      <c r="T2681" s="70" t="str">
        <f t="shared" si="252"/>
        <v>1-30 DAYS</v>
      </c>
      <c r="U2681" s="70" t="str">
        <f t="shared" si="252"/>
        <v>1-30 DAYS</v>
      </c>
    </row>
    <row r="2682" spans="1:21">
      <c r="A2682" s="63" t="str">
        <f>VLOOKUP(L2682,[1]Sheet1!$N:$P,3,0)</f>
        <v>GREATWALL</v>
      </c>
      <c r="B2682" s="66">
        <v>46254.453425925924</v>
      </c>
      <c r="C2682" s="66">
        <v>46254.453414351847</v>
      </c>
      <c r="D2682" s="67" t="s">
        <v>1167</v>
      </c>
      <c r="E2682" s="67" t="s">
        <v>1168</v>
      </c>
      <c r="F2682" s="1">
        <v>1</v>
      </c>
      <c r="G2682" s="63" t="str">
        <f>VLOOKUP(D2682,[2]MINDANAO!$B:$C,2,0)</f>
        <v>XR150</v>
      </c>
      <c r="H2682" s="67">
        <v>94078</v>
      </c>
      <c r="I2682" s="63" t="str">
        <f>VLOOKUP(L2682,'[3]NEW LEGEND 2026'!M:S,7,0)</f>
        <v>HONDA</v>
      </c>
      <c r="J2682" s="67" t="s">
        <v>6248</v>
      </c>
      <c r="K2682" s="67" t="s">
        <v>6249</v>
      </c>
      <c r="L2682" s="67" t="s">
        <v>1231</v>
      </c>
      <c r="M2682" s="63" t="str">
        <f>VLOOKUP(D2682,'[3]NEW LEGEND 2026'!G:I,3,0)</f>
        <v>HONDA</v>
      </c>
      <c r="N2682" s="63" t="str">
        <f>VLOOKUP(D2682,'[3]NEW LEGEND 2026'!G:J,4,0)</f>
        <v>BLACK</v>
      </c>
      <c r="O2682" s="68" t="str">
        <f t="shared" si="247"/>
        <v>AUG</v>
      </c>
      <c r="P2682" s="68">
        <f t="shared" si="248"/>
        <v>20</v>
      </c>
      <c r="Q2682" s="68">
        <f t="shared" si="249"/>
        <v>2026</v>
      </c>
      <c r="R2682" s="69">
        <f t="shared" si="250"/>
        <v>-201.45341435184673</v>
      </c>
      <c r="S2682" s="69">
        <f t="shared" si="251"/>
        <v>-201.45342592592351</v>
      </c>
      <c r="T2682" s="70" t="str">
        <f t="shared" si="252"/>
        <v>1-30 DAYS</v>
      </c>
      <c r="U2682" s="70" t="str">
        <f t="shared" si="252"/>
        <v>1-30 DAYS</v>
      </c>
    </row>
    <row r="2683" spans="1:21">
      <c r="A2683" s="63" t="str">
        <f>VLOOKUP(L2683,[1]Sheet1!$N:$P,3,0)</f>
        <v>GREATWALL</v>
      </c>
      <c r="B2683" s="66">
        <v>46254.458773148152</v>
      </c>
      <c r="C2683" s="66">
        <v>46254.458761574067</v>
      </c>
      <c r="D2683" s="67" t="s">
        <v>6250</v>
      </c>
      <c r="E2683" s="67" t="s">
        <v>6251</v>
      </c>
      <c r="F2683" s="1">
        <v>1</v>
      </c>
      <c r="G2683" s="63" t="str">
        <f>VLOOKUP(D2683,[2]MINDANAO!$B:$C,2,0)</f>
        <v>LEXI155</v>
      </c>
      <c r="H2683" s="67">
        <v>82952.680000000008</v>
      </c>
      <c r="I2683" s="63" t="str">
        <f>VLOOKUP(L2683,'[3]NEW LEGEND 2026'!M:S,7,0)</f>
        <v>MUTI</v>
      </c>
      <c r="J2683" s="67" t="s">
        <v>6252</v>
      </c>
      <c r="K2683" s="67" t="s">
        <v>6253</v>
      </c>
      <c r="L2683" s="67" t="s">
        <v>583</v>
      </c>
      <c r="M2683" s="63" t="str">
        <f>VLOOKUP(D2683,'[3]NEW LEGEND 2026'!G:I,3,0)</f>
        <v>YAMAHA</v>
      </c>
      <c r="N2683" s="63" t="str">
        <f>VLOOKUP(D2683,'[3]NEW LEGEND 2026'!G:J,4,0)</f>
        <v>MATTE DARK GREEN/MATTE BLACK</v>
      </c>
      <c r="O2683" s="68" t="str">
        <f t="shared" si="247"/>
        <v>AUG</v>
      </c>
      <c r="P2683" s="68">
        <f t="shared" si="248"/>
        <v>20</v>
      </c>
      <c r="Q2683" s="68">
        <f t="shared" si="249"/>
        <v>2026</v>
      </c>
      <c r="R2683" s="69">
        <f t="shared" si="250"/>
        <v>-201.45876157406747</v>
      </c>
      <c r="S2683" s="69">
        <f t="shared" si="251"/>
        <v>-201.45877314815152</v>
      </c>
      <c r="T2683" s="70" t="str">
        <f t="shared" si="252"/>
        <v>1-30 DAYS</v>
      </c>
      <c r="U2683" s="70" t="str">
        <f t="shared" si="252"/>
        <v>1-30 DAYS</v>
      </c>
    </row>
    <row r="2684" spans="1:21">
      <c r="A2684" s="63" t="str">
        <f>VLOOKUP(L2684,[1]Sheet1!$N:$P,3,0)</f>
        <v>GREATWALL</v>
      </c>
      <c r="B2684" s="66">
        <v>46254.458773148152</v>
      </c>
      <c r="C2684" s="66">
        <v>46254.458761574067</v>
      </c>
      <c r="D2684" s="67" t="s">
        <v>6250</v>
      </c>
      <c r="E2684" s="67" t="s">
        <v>6251</v>
      </c>
      <c r="F2684" s="1">
        <v>1</v>
      </c>
      <c r="G2684" s="63" t="str">
        <f>VLOOKUP(D2684,[2]MINDANAO!$B:$C,2,0)</f>
        <v>LEXI155</v>
      </c>
      <c r="H2684" s="67">
        <v>82952.680000000008</v>
      </c>
      <c r="I2684" s="63" t="str">
        <f>VLOOKUP(L2684,'[3]NEW LEGEND 2026'!M:S,7,0)</f>
        <v>MUTI</v>
      </c>
      <c r="J2684" s="67" t="s">
        <v>6254</v>
      </c>
      <c r="K2684" s="67" t="s">
        <v>6255</v>
      </c>
      <c r="L2684" s="67" t="s">
        <v>583</v>
      </c>
      <c r="M2684" s="63" t="str">
        <f>VLOOKUP(D2684,'[3]NEW LEGEND 2026'!G:I,3,0)</f>
        <v>YAMAHA</v>
      </c>
      <c r="N2684" s="63" t="str">
        <f>VLOOKUP(D2684,'[3]NEW LEGEND 2026'!G:J,4,0)</f>
        <v>MATTE DARK GREEN/MATTE BLACK</v>
      </c>
      <c r="O2684" s="68" t="str">
        <f t="shared" si="247"/>
        <v>AUG</v>
      </c>
      <c r="P2684" s="68">
        <f t="shared" si="248"/>
        <v>20</v>
      </c>
      <c r="Q2684" s="68">
        <f t="shared" si="249"/>
        <v>2026</v>
      </c>
      <c r="R2684" s="69">
        <f t="shared" si="250"/>
        <v>-201.45876157406747</v>
      </c>
      <c r="S2684" s="69">
        <f t="shared" si="251"/>
        <v>-201.45877314815152</v>
      </c>
      <c r="T2684" s="70" t="str">
        <f t="shared" si="252"/>
        <v>1-30 DAYS</v>
      </c>
      <c r="U2684" s="70" t="str">
        <f t="shared" si="252"/>
        <v>1-30 DAYS</v>
      </c>
    </row>
    <row r="2685" spans="1:21">
      <c r="A2685" s="63" t="str">
        <f>VLOOKUP(L2685,[1]Sheet1!$N:$P,3,0)</f>
        <v>GREATWALL</v>
      </c>
      <c r="B2685" s="66">
        <v>46254.458773148152</v>
      </c>
      <c r="C2685" s="66">
        <v>46254.458761574067</v>
      </c>
      <c r="D2685" s="67" t="s">
        <v>6250</v>
      </c>
      <c r="E2685" s="67" t="s">
        <v>6251</v>
      </c>
      <c r="F2685" s="1">
        <v>1</v>
      </c>
      <c r="G2685" s="63" t="str">
        <f>VLOOKUP(D2685,[2]MINDANAO!$B:$C,2,0)</f>
        <v>LEXI155</v>
      </c>
      <c r="H2685" s="67">
        <v>82952.680000000008</v>
      </c>
      <c r="I2685" s="63" t="str">
        <f>VLOOKUP(L2685,'[3]NEW LEGEND 2026'!M:S,7,0)</f>
        <v>MUTI</v>
      </c>
      <c r="J2685" s="67" t="s">
        <v>6256</v>
      </c>
      <c r="K2685" s="67" t="s">
        <v>6257</v>
      </c>
      <c r="L2685" s="67" t="s">
        <v>583</v>
      </c>
      <c r="M2685" s="63" t="str">
        <f>VLOOKUP(D2685,'[3]NEW LEGEND 2026'!G:I,3,0)</f>
        <v>YAMAHA</v>
      </c>
      <c r="N2685" s="63" t="str">
        <f>VLOOKUP(D2685,'[3]NEW LEGEND 2026'!G:J,4,0)</f>
        <v>MATTE DARK GREEN/MATTE BLACK</v>
      </c>
      <c r="O2685" s="68" t="str">
        <f t="shared" si="247"/>
        <v>AUG</v>
      </c>
      <c r="P2685" s="68">
        <f t="shared" si="248"/>
        <v>20</v>
      </c>
      <c r="Q2685" s="68">
        <f t="shared" si="249"/>
        <v>2026</v>
      </c>
      <c r="R2685" s="69">
        <f t="shared" si="250"/>
        <v>-201.45876157406747</v>
      </c>
      <c r="S2685" s="69">
        <f t="shared" si="251"/>
        <v>-201.45877314815152</v>
      </c>
      <c r="T2685" s="70" t="str">
        <f t="shared" si="252"/>
        <v>1-30 DAYS</v>
      </c>
      <c r="U2685" s="70" t="str">
        <f t="shared" si="252"/>
        <v>1-30 DAYS</v>
      </c>
    </row>
    <row r="2686" spans="1:21">
      <c r="A2686" s="63" t="str">
        <f>VLOOKUP(L2686,[1]Sheet1!$N:$P,3,0)</f>
        <v>GREATWALL</v>
      </c>
      <c r="B2686" s="66">
        <v>46254.474212962959</v>
      </c>
      <c r="C2686" s="66">
        <v>46254.474212962959</v>
      </c>
      <c r="D2686" s="67" t="s">
        <v>1492</v>
      </c>
      <c r="E2686" s="67" t="s">
        <v>1493</v>
      </c>
      <c r="F2686" s="1">
        <v>1</v>
      </c>
      <c r="G2686" s="63" t="str">
        <f>VLOOKUP(D2686,[2]MINDANAO!$B:$C,2,0)</f>
        <v>BEAT FI PREM</v>
      </c>
      <c r="H2686" s="67">
        <v>72250</v>
      </c>
      <c r="I2686" s="63" t="str">
        <f>VLOOKUP(L2686,'[3]NEW LEGEND 2026'!M:S,7,0)</f>
        <v>HONDA</v>
      </c>
      <c r="J2686" s="67" t="s">
        <v>6258</v>
      </c>
      <c r="K2686" s="67" t="s">
        <v>6259</v>
      </c>
      <c r="L2686" s="67" t="s">
        <v>1231</v>
      </c>
      <c r="M2686" s="63" t="str">
        <f>VLOOKUP(D2686,'[3]NEW LEGEND 2026'!G:I,3,0)</f>
        <v>HONDA</v>
      </c>
      <c r="N2686" s="63" t="str">
        <f>VLOOKUP(D2686,'[3]NEW LEGEND 2026'!G:J,4,0)</f>
        <v>SILVER</v>
      </c>
      <c r="O2686" s="68" t="str">
        <f t="shared" si="247"/>
        <v>AUG</v>
      </c>
      <c r="P2686" s="68">
        <f t="shared" si="248"/>
        <v>20</v>
      </c>
      <c r="Q2686" s="68">
        <f t="shared" si="249"/>
        <v>2026</v>
      </c>
      <c r="R2686" s="69">
        <f t="shared" si="250"/>
        <v>-201.47421296295943</v>
      </c>
      <c r="S2686" s="69">
        <f t="shared" si="251"/>
        <v>-201.47421296295943</v>
      </c>
      <c r="T2686" s="70" t="str">
        <f t="shared" si="252"/>
        <v>1-30 DAYS</v>
      </c>
      <c r="U2686" s="70" t="str">
        <f t="shared" si="252"/>
        <v>1-30 DAYS</v>
      </c>
    </row>
    <row r="2687" spans="1:21">
      <c r="A2687" s="63" t="str">
        <f>VLOOKUP(L2687,[1]Sheet1!$N:$P,3,0)</f>
        <v>M1 MARBEL</v>
      </c>
      <c r="B2687" s="66">
        <v>46042.381689814807</v>
      </c>
      <c r="C2687" s="66">
        <v>46254.494004629632</v>
      </c>
      <c r="D2687" s="67" t="s">
        <v>1060</v>
      </c>
      <c r="E2687" s="67" t="s">
        <v>1061</v>
      </c>
      <c r="F2687" s="1">
        <v>1</v>
      </c>
      <c r="G2687" s="63" t="str">
        <f>VLOOKUP(D2687,[2]MINDANAO!$B:$C,2,0)</f>
        <v>MIO AEROX S 155</v>
      </c>
      <c r="H2687" s="67">
        <v>152427</v>
      </c>
      <c r="I2687" s="63" t="str">
        <f>VLOOKUP(L2687,'[3]NEW LEGEND 2026'!M:S,7,0)</f>
        <v>MUTI</v>
      </c>
      <c r="J2687" s="67" t="s">
        <v>6260</v>
      </c>
      <c r="K2687" s="67" t="s">
        <v>6261</v>
      </c>
      <c r="L2687" s="67" t="s">
        <v>473</v>
      </c>
      <c r="M2687" s="63" t="str">
        <f>VLOOKUP(D2687,'[3]NEW LEGEND 2026'!G:I,3,0)</f>
        <v>YAMAHA</v>
      </c>
      <c r="N2687" s="63" t="str">
        <f>VLOOKUP(D2687,'[3]NEW LEGEND 2026'!G:J,4,0)</f>
        <v>MATTE BLUE</v>
      </c>
      <c r="O2687" s="68" t="str">
        <f t="shared" si="247"/>
        <v>AUG</v>
      </c>
      <c r="P2687" s="68">
        <f t="shared" si="248"/>
        <v>20</v>
      </c>
      <c r="Q2687" s="68">
        <f t="shared" si="249"/>
        <v>2026</v>
      </c>
      <c r="R2687" s="69">
        <f t="shared" si="250"/>
        <v>-201.4940046296324</v>
      </c>
      <c r="S2687" s="69">
        <f t="shared" si="251"/>
        <v>10.618310185192968</v>
      </c>
      <c r="T2687" s="70" t="str">
        <f t="shared" si="252"/>
        <v>1-30 DAYS</v>
      </c>
      <c r="U2687" s="70" t="str">
        <f t="shared" si="252"/>
        <v>1-30 DAYS</v>
      </c>
    </row>
    <row r="2688" spans="1:21">
      <c r="A2688" s="63" t="str">
        <f>VLOOKUP(L2688,[1]Sheet1!$N:$P,3,0)</f>
        <v>M1 MARBEL</v>
      </c>
      <c r="B2688" s="66">
        <v>46253.41920138889</v>
      </c>
      <c r="C2688" s="66">
        <v>46254.494004629632</v>
      </c>
      <c r="D2688" s="67" t="s">
        <v>6052</v>
      </c>
      <c r="E2688" s="67" t="s">
        <v>6053</v>
      </c>
      <c r="F2688" s="1">
        <v>1</v>
      </c>
      <c r="G2688" s="63" t="str">
        <f>VLOOKUP(D2688,[2]MINDANAO!$B:$C,2,0)</f>
        <v>FAZZIO</v>
      </c>
      <c r="H2688" s="67">
        <v>77970.540000000008</v>
      </c>
      <c r="I2688" s="63" t="str">
        <f>VLOOKUP(L2688,'[3]NEW LEGEND 2026'!M:S,7,0)</f>
        <v>MUTI</v>
      </c>
      <c r="J2688" s="67" t="s">
        <v>6262</v>
      </c>
      <c r="K2688" s="67" t="s">
        <v>6263</v>
      </c>
      <c r="L2688" s="67" t="s">
        <v>473</v>
      </c>
      <c r="M2688" s="63" t="str">
        <f>VLOOKUP(D2688,'[3]NEW LEGEND 2026'!G:I,3,0)</f>
        <v>YAMAHA</v>
      </c>
      <c r="N2688" s="63" t="str">
        <f>VLOOKUP(D2688,'[3]NEW LEGEND 2026'!G:J,4,0)</f>
        <v>BLACK</v>
      </c>
      <c r="O2688" s="68" t="str">
        <f t="shared" si="247"/>
        <v>AUG</v>
      </c>
      <c r="P2688" s="68">
        <f t="shared" si="248"/>
        <v>20</v>
      </c>
      <c r="Q2688" s="68">
        <f t="shared" si="249"/>
        <v>2026</v>
      </c>
      <c r="R2688" s="69">
        <f t="shared" si="250"/>
        <v>-201.4940046296324</v>
      </c>
      <c r="S2688" s="69">
        <f t="shared" si="251"/>
        <v>-200.41920138888963</v>
      </c>
      <c r="T2688" s="70" t="str">
        <f t="shared" si="252"/>
        <v>1-30 DAYS</v>
      </c>
      <c r="U2688" s="70" t="str">
        <f t="shared" si="252"/>
        <v>1-30 DAYS</v>
      </c>
    </row>
    <row r="2689" spans="1:21">
      <c r="A2689" s="63" t="str">
        <f>VLOOKUP(L2689,[1]Sheet1!$N:$P,3,0)</f>
        <v>GREATWALL</v>
      </c>
      <c r="B2689" s="66">
        <v>46254.52171296296</v>
      </c>
      <c r="C2689" s="66">
        <v>46254.52171296296</v>
      </c>
      <c r="D2689" s="67" t="s">
        <v>2177</v>
      </c>
      <c r="E2689" s="67" t="s">
        <v>2178</v>
      </c>
      <c r="F2689" s="1">
        <v>1</v>
      </c>
      <c r="G2689" s="63" t="str">
        <f>VLOOKUP(D2689,[2]MINDANAO!$B:$C,2,0)</f>
        <v>ADV350</v>
      </c>
      <c r="H2689" s="67">
        <v>285880</v>
      </c>
      <c r="I2689" s="63" t="str">
        <f>VLOOKUP(L2689,'[3]NEW LEGEND 2026'!M:S,7,0)</f>
        <v>HONDA</v>
      </c>
      <c r="J2689" s="67" t="s">
        <v>6264</v>
      </c>
      <c r="K2689" s="67" t="s">
        <v>6265</v>
      </c>
      <c r="L2689" s="67" t="s">
        <v>1231</v>
      </c>
      <c r="M2689" s="63" t="str">
        <f>VLOOKUP(D2689,'[3]NEW LEGEND 2026'!G:I,3,0)</f>
        <v>HONDA</v>
      </c>
      <c r="N2689" s="63" t="str">
        <f>VLOOKUP(D2689,'[3]NEW LEGEND 2026'!G:J,4,0)</f>
        <v>RED</v>
      </c>
      <c r="O2689" s="68" t="str">
        <f t="shared" si="247"/>
        <v>AUG</v>
      </c>
      <c r="P2689" s="68">
        <f t="shared" si="248"/>
        <v>20</v>
      </c>
      <c r="Q2689" s="68">
        <f t="shared" si="249"/>
        <v>2026</v>
      </c>
      <c r="R2689" s="69">
        <f t="shared" si="250"/>
        <v>-201.52171296296001</v>
      </c>
      <c r="S2689" s="69">
        <f t="shared" si="251"/>
        <v>-201.52171296296001</v>
      </c>
      <c r="T2689" s="70" t="str">
        <f t="shared" si="252"/>
        <v>1-30 DAYS</v>
      </c>
      <c r="U2689" s="70" t="str">
        <f t="shared" si="252"/>
        <v>1-30 DAYS</v>
      </c>
    </row>
    <row r="2690" spans="1:21">
      <c r="A2690" s="63" t="str">
        <f>VLOOKUP(L2690,[1]Sheet1!$N:$P,3,0)</f>
        <v>GREATWALL</v>
      </c>
      <c r="B2690" s="66">
        <v>46254.52171296296</v>
      </c>
      <c r="C2690" s="66">
        <v>46254.52171296296</v>
      </c>
      <c r="D2690" s="67" t="s">
        <v>2177</v>
      </c>
      <c r="E2690" s="67" t="s">
        <v>2178</v>
      </c>
      <c r="F2690" s="1">
        <v>1</v>
      </c>
      <c r="G2690" s="63" t="str">
        <f>VLOOKUP(D2690,[2]MINDANAO!$B:$C,2,0)</f>
        <v>ADV350</v>
      </c>
      <c r="H2690" s="67">
        <v>285880</v>
      </c>
      <c r="I2690" s="63" t="str">
        <f>VLOOKUP(L2690,'[3]NEW LEGEND 2026'!M:S,7,0)</f>
        <v>HONDA</v>
      </c>
      <c r="J2690" s="67" t="s">
        <v>6266</v>
      </c>
      <c r="K2690" s="67" t="s">
        <v>6267</v>
      </c>
      <c r="L2690" s="67" t="s">
        <v>1231</v>
      </c>
      <c r="M2690" s="63" t="str">
        <f>VLOOKUP(D2690,'[3]NEW LEGEND 2026'!G:I,3,0)</f>
        <v>HONDA</v>
      </c>
      <c r="N2690" s="63" t="str">
        <f>VLOOKUP(D2690,'[3]NEW LEGEND 2026'!G:J,4,0)</f>
        <v>RED</v>
      </c>
      <c r="O2690" s="68" t="str">
        <f t="shared" ref="O2690:O2753" si="253">CHOOSE(MONTH(C2690),"JAN","FEB","MAR","APR","MAY","JUN","JUL","AUG","SEP","OCT","NOV","DEC")</f>
        <v>AUG</v>
      </c>
      <c r="P2690" s="68">
        <f t="shared" ref="P2690:P2753" si="254">DAY(C2690)</f>
        <v>20</v>
      </c>
      <c r="Q2690" s="68">
        <f t="shared" ref="Q2690:Q2753" si="255">YEAR(C2690)</f>
        <v>2026</v>
      </c>
      <c r="R2690" s="69">
        <f t="shared" ref="R2690:R2753" si="256">DATE(2026,1,31)-C2690</f>
        <v>-201.52171296296001</v>
      </c>
      <c r="S2690" s="69">
        <f t="shared" si="251"/>
        <v>-201.52171296296001</v>
      </c>
      <c r="T2690" s="70" t="str">
        <f t="shared" si="252"/>
        <v>1-30 DAYS</v>
      </c>
      <c r="U2690" s="70" t="str">
        <f t="shared" si="252"/>
        <v>1-30 DAYS</v>
      </c>
    </row>
    <row r="2691" spans="1:21">
      <c r="A2691" s="63" t="str">
        <f>VLOOKUP(L2691,[1]Sheet1!$N:$P,3,0)</f>
        <v>GREATWALL</v>
      </c>
      <c r="B2691" s="66">
        <v>46254.52171296296</v>
      </c>
      <c r="C2691" s="66">
        <v>46254.52171296296</v>
      </c>
      <c r="D2691" s="67" t="s">
        <v>2177</v>
      </c>
      <c r="E2691" s="67" t="s">
        <v>2178</v>
      </c>
      <c r="F2691" s="1">
        <v>1</v>
      </c>
      <c r="G2691" s="63" t="str">
        <f>VLOOKUP(D2691,[2]MINDANAO!$B:$C,2,0)</f>
        <v>ADV350</v>
      </c>
      <c r="H2691" s="67">
        <v>285880</v>
      </c>
      <c r="I2691" s="63" t="str">
        <f>VLOOKUP(L2691,'[3]NEW LEGEND 2026'!M:S,7,0)</f>
        <v>HONDA</v>
      </c>
      <c r="J2691" s="67" t="s">
        <v>6268</v>
      </c>
      <c r="K2691" s="67" t="s">
        <v>6269</v>
      </c>
      <c r="L2691" s="67" t="s">
        <v>1231</v>
      </c>
      <c r="M2691" s="63" t="str">
        <f>VLOOKUP(D2691,'[3]NEW LEGEND 2026'!G:I,3,0)</f>
        <v>HONDA</v>
      </c>
      <c r="N2691" s="63" t="str">
        <f>VLOOKUP(D2691,'[3]NEW LEGEND 2026'!G:J,4,0)</f>
        <v>RED</v>
      </c>
      <c r="O2691" s="68" t="str">
        <f t="shared" si="253"/>
        <v>AUG</v>
      </c>
      <c r="P2691" s="68">
        <f t="shared" si="254"/>
        <v>20</v>
      </c>
      <c r="Q2691" s="68">
        <f t="shared" si="255"/>
        <v>2026</v>
      </c>
      <c r="R2691" s="69">
        <f t="shared" si="256"/>
        <v>-201.52171296296001</v>
      </c>
      <c r="S2691" s="69">
        <f t="shared" ref="S2691:S2754" si="257">DATE(2026,1,31)-B2691</f>
        <v>-201.52171296296001</v>
      </c>
      <c r="T2691" s="70" t="str">
        <f t="shared" si="252"/>
        <v>1-30 DAYS</v>
      </c>
      <c r="U2691" s="70" t="str">
        <f t="shared" si="252"/>
        <v>1-30 DAYS</v>
      </c>
    </row>
    <row r="2692" spans="1:21">
      <c r="A2692" s="63" t="str">
        <f>VLOOKUP(L2692,[1]Sheet1!$N:$P,3,0)</f>
        <v>GREATWALL</v>
      </c>
      <c r="B2692" s="66">
        <v>46254.52171296296</v>
      </c>
      <c r="C2692" s="66">
        <v>46254.52171296296</v>
      </c>
      <c r="D2692" s="67" t="s">
        <v>2177</v>
      </c>
      <c r="E2692" s="67" t="s">
        <v>2178</v>
      </c>
      <c r="F2692" s="1">
        <v>1</v>
      </c>
      <c r="G2692" s="63" t="str">
        <f>VLOOKUP(D2692,[2]MINDANAO!$B:$C,2,0)</f>
        <v>ADV350</v>
      </c>
      <c r="H2692" s="67">
        <v>285880</v>
      </c>
      <c r="I2692" s="63" t="str">
        <f>VLOOKUP(L2692,'[3]NEW LEGEND 2026'!M:S,7,0)</f>
        <v>HONDA</v>
      </c>
      <c r="J2692" s="67" t="s">
        <v>6270</v>
      </c>
      <c r="K2692" s="67" t="s">
        <v>6271</v>
      </c>
      <c r="L2692" s="67" t="s">
        <v>1231</v>
      </c>
      <c r="M2692" s="63" t="str">
        <f>VLOOKUP(D2692,'[3]NEW LEGEND 2026'!G:I,3,0)</f>
        <v>HONDA</v>
      </c>
      <c r="N2692" s="63" t="str">
        <f>VLOOKUP(D2692,'[3]NEW LEGEND 2026'!G:J,4,0)</f>
        <v>RED</v>
      </c>
      <c r="O2692" s="68" t="str">
        <f t="shared" si="253"/>
        <v>AUG</v>
      </c>
      <c r="P2692" s="68">
        <f t="shared" si="254"/>
        <v>20</v>
      </c>
      <c r="Q2692" s="68">
        <f t="shared" si="255"/>
        <v>2026</v>
      </c>
      <c r="R2692" s="69">
        <f t="shared" si="256"/>
        <v>-201.52171296296001</v>
      </c>
      <c r="S2692" s="69">
        <f t="shared" si="257"/>
        <v>-201.52171296296001</v>
      </c>
      <c r="T2692" s="70" t="str">
        <f t="shared" si="252"/>
        <v>1-30 DAYS</v>
      </c>
      <c r="U2692" s="70" t="str">
        <f t="shared" si="252"/>
        <v>1-30 DAYS</v>
      </c>
    </row>
    <row r="2693" spans="1:21">
      <c r="A2693" s="63" t="str">
        <f>VLOOKUP(L2693,[1]Sheet1!$N:$P,3,0)</f>
        <v>GREATWALL</v>
      </c>
      <c r="B2693" s="66">
        <v>46254.529143518521</v>
      </c>
      <c r="C2693" s="66">
        <v>46254.529131944437</v>
      </c>
      <c r="D2693" s="67" t="s">
        <v>1007</v>
      </c>
      <c r="E2693" s="67" t="s">
        <v>1008</v>
      </c>
      <c r="F2693" s="1">
        <v>1</v>
      </c>
      <c r="G2693" s="63" t="str">
        <f>VLOOKUP(D2693,[2]MINDANAO!$B:$C,2,0)</f>
        <v>XRM DUAL SPORTS FI(DS)</v>
      </c>
      <c r="H2693" s="67">
        <v>70950</v>
      </c>
      <c r="I2693" s="63" t="str">
        <f>VLOOKUP(L2693,'[3]NEW LEGEND 2026'!M:S,7,0)</f>
        <v>HONDA</v>
      </c>
      <c r="J2693" s="67" t="s">
        <v>6272</v>
      </c>
      <c r="K2693" s="67" t="s">
        <v>6273</v>
      </c>
      <c r="L2693" s="67" t="s">
        <v>1231</v>
      </c>
      <c r="M2693" s="63" t="str">
        <f>VLOOKUP(D2693,'[3]NEW LEGEND 2026'!G:I,3,0)</f>
        <v>HONDA</v>
      </c>
      <c r="N2693" s="63" t="str">
        <f>VLOOKUP(D2693,'[3]NEW LEGEND 2026'!G:J,4,0)</f>
        <v>BLACK</v>
      </c>
      <c r="O2693" s="68" t="str">
        <f t="shared" si="253"/>
        <v>AUG</v>
      </c>
      <c r="P2693" s="68">
        <f t="shared" si="254"/>
        <v>20</v>
      </c>
      <c r="Q2693" s="68">
        <f t="shared" si="255"/>
        <v>2026</v>
      </c>
      <c r="R2693" s="69">
        <f t="shared" si="256"/>
        <v>-201.52913194443681</v>
      </c>
      <c r="S2693" s="69">
        <f t="shared" si="257"/>
        <v>-201.52914351852087</v>
      </c>
      <c r="T2693" s="70" t="str">
        <f t="shared" si="252"/>
        <v>1-30 DAYS</v>
      </c>
      <c r="U2693" s="70" t="str">
        <f t="shared" si="252"/>
        <v>1-30 DAYS</v>
      </c>
    </row>
    <row r="2694" spans="1:21">
      <c r="A2694" s="63" t="str">
        <f>VLOOKUP(L2694,[1]Sheet1!$N:$P,3,0)</f>
        <v>GREATWALL</v>
      </c>
      <c r="B2694" s="66">
        <v>46254.529143518521</v>
      </c>
      <c r="C2694" s="66">
        <v>46254.529131944437</v>
      </c>
      <c r="D2694" s="67" t="s">
        <v>1007</v>
      </c>
      <c r="E2694" s="67" t="s">
        <v>1008</v>
      </c>
      <c r="F2694" s="1">
        <v>1</v>
      </c>
      <c r="G2694" s="63" t="str">
        <f>VLOOKUP(D2694,[2]MINDANAO!$B:$C,2,0)</f>
        <v>XRM DUAL SPORTS FI(DS)</v>
      </c>
      <c r="H2694" s="67">
        <v>70950</v>
      </c>
      <c r="I2694" s="63" t="str">
        <f>VLOOKUP(L2694,'[3]NEW LEGEND 2026'!M:S,7,0)</f>
        <v>HONDA</v>
      </c>
      <c r="J2694" s="67" t="s">
        <v>6274</v>
      </c>
      <c r="K2694" s="67" t="s">
        <v>6275</v>
      </c>
      <c r="L2694" s="67" t="s">
        <v>1231</v>
      </c>
      <c r="M2694" s="63" t="str">
        <f>VLOOKUP(D2694,'[3]NEW LEGEND 2026'!G:I,3,0)</f>
        <v>HONDA</v>
      </c>
      <c r="N2694" s="63" t="str">
        <f>VLOOKUP(D2694,'[3]NEW LEGEND 2026'!G:J,4,0)</f>
        <v>BLACK</v>
      </c>
      <c r="O2694" s="68" t="str">
        <f t="shared" si="253"/>
        <v>AUG</v>
      </c>
      <c r="P2694" s="68">
        <f t="shared" si="254"/>
        <v>20</v>
      </c>
      <c r="Q2694" s="68">
        <f t="shared" si="255"/>
        <v>2026</v>
      </c>
      <c r="R2694" s="69">
        <f t="shared" si="256"/>
        <v>-201.52913194443681</v>
      </c>
      <c r="S2694" s="69">
        <f t="shared" si="257"/>
        <v>-201.52914351852087</v>
      </c>
      <c r="T2694" s="70" t="str">
        <f t="shared" si="252"/>
        <v>1-30 DAYS</v>
      </c>
      <c r="U2694" s="70" t="str">
        <f t="shared" si="252"/>
        <v>1-30 DAYS</v>
      </c>
    </row>
    <row r="2695" spans="1:21">
      <c r="A2695" s="63" t="str">
        <f>VLOOKUP(L2695,[1]Sheet1!$N:$P,3,0)</f>
        <v>GREATWALL</v>
      </c>
      <c r="B2695" s="66">
        <v>46254.529143518521</v>
      </c>
      <c r="C2695" s="66">
        <v>46254.529131944437</v>
      </c>
      <c r="D2695" s="67" t="s">
        <v>1007</v>
      </c>
      <c r="E2695" s="67" t="s">
        <v>1008</v>
      </c>
      <c r="F2695" s="1">
        <v>1</v>
      </c>
      <c r="G2695" s="63" t="str">
        <f>VLOOKUP(D2695,[2]MINDANAO!$B:$C,2,0)</f>
        <v>XRM DUAL SPORTS FI(DS)</v>
      </c>
      <c r="H2695" s="67">
        <v>70950</v>
      </c>
      <c r="I2695" s="63" t="str">
        <f>VLOOKUP(L2695,'[3]NEW LEGEND 2026'!M:S,7,0)</f>
        <v>HONDA</v>
      </c>
      <c r="J2695" s="67" t="s">
        <v>6276</v>
      </c>
      <c r="K2695" s="67" t="s">
        <v>6277</v>
      </c>
      <c r="L2695" s="67" t="s">
        <v>1231</v>
      </c>
      <c r="M2695" s="63" t="str">
        <f>VLOOKUP(D2695,'[3]NEW LEGEND 2026'!G:I,3,0)</f>
        <v>HONDA</v>
      </c>
      <c r="N2695" s="63" t="str">
        <f>VLOOKUP(D2695,'[3]NEW LEGEND 2026'!G:J,4,0)</f>
        <v>BLACK</v>
      </c>
      <c r="O2695" s="68" t="str">
        <f t="shared" si="253"/>
        <v>AUG</v>
      </c>
      <c r="P2695" s="68">
        <f t="shared" si="254"/>
        <v>20</v>
      </c>
      <c r="Q2695" s="68">
        <f t="shared" si="255"/>
        <v>2026</v>
      </c>
      <c r="R2695" s="69">
        <f t="shared" si="256"/>
        <v>-201.52913194443681</v>
      </c>
      <c r="S2695" s="69">
        <f t="shared" si="257"/>
        <v>-201.52914351852087</v>
      </c>
      <c r="T2695" s="70" t="str">
        <f t="shared" si="252"/>
        <v>1-30 DAYS</v>
      </c>
      <c r="U2695" s="70" t="str">
        <f t="shared" si="252"/>
        <v>1-30 DAYS</v>
      </c>
    </row>
    <row r="2696" spans="1:21">
      <c r="A2696" s="63" t="str">
        <f>VLOOKUP(L2696,[1]Sheet1!$N:$P,3,0)</f>
        <v>GREATWALL</v>
      </c>
      <c r="B2696" s="66">
        <v>46254.529143518521</v>
      </c>
      <c r="C2696" s="66">
        <v>46254.529131944437</v>
      </c>
      <c r="D2696" s="67" t="s">
        <v>1007</v>
      </c>
      <c r="E2696" s="67" t="s">
        <v>1008</v>
      </c>
      <c r="F2696" s="1">
        <v>1</v>
      </c>
      <c r="G2696" s="63" t="str">
        <f>VLOOKUP(D2696,[2]MINDANAO!$B:$C,2,0)</f>
        <v>XRM DUAL SPORTS FI(DS)</v>
      </c>
      <c r="H2696" s="67">
        <v>70950</v>
      </c>
      <c r="I2696" s="63" t="str">
        <f>VLOOKUP(L2696,'[3]NEW LEGEND 2026'!M:S,7,0)</f>
        <v>HONDA</v>
      </c>
      <c r="J2696" s="67" t="s">
        <v>6278</v>
      </c>
      <c r="K2696" s="67" t="s">
        <v>6279</v>
      </c>
      <c r="L2696" s="67" t="s">
        <v>1231</v>
      </c>
      <c r="M2696" s="63" t="str">
        <f>VLOOKUP(D2696,'[3]NEW LEGEND 2026'!G:I,3,0)</f>
        <v>HONDA</v>
      </c>
      <c r="N2696" s="63" t="str">
        <f>VLOOKUP(D2696,'[3]NEW LEGEND 2026'!G:J,4,0)</f>
        <v>BLACK</v>
      </c>
      <c r="O2696" s="68" t="str">
        <f t="shared" si="253"/>
        <v>AUG</v>
      </c>
      <c r="P2696" s="68">
        <f t="shared" si="254"/>
        <v>20</v>
      </c>
      <c r="Q2696" s="68">
        <f t="shared" si="255"/>
        <v>2026</v>
      </c>
      <c r="R2696" s="69">
        <f t="shared" si="256"/>
        <v>-201.52913194443681</v>
      </c>
      <c r="S2696" s="69">
        <f t="shared" si="257"/>
        <v>-201.52914351852087</v>
      </c>
      <c r="T2696" s="70" t="str">
        <f t="shared" si="252"/>
        <v>1-30 DAYS</v>
      </c>
      <c r="U2696" s="70" t="str">
        <f t="shared" si="252"/>
        <v>1-30 DAYS</v>
      </c>
    </row>
    <row r="2697" spans="1:21">
      <c r="A2697" s="63" t="str">
        <f>VLOOKUP(L2697,[1]Sheet1!$N:$P,3,0)</f>
        <v>M2 TIBUNGCO</v>
      </c>
      <c r="B2697" s="66">
        <v>46101.603726851848</v>
      </c>
      <c r="C2697" s="66">
        <v>46254.608252314807</v>
      </c>
      <c r="D2697" s="67" t="s">
        <v>1975</v>
      </c>
      <c r="E2697" s="67" t="s">
        <v>1976</v>
      </c>
      <c r="F2697" s="1">
        <v>1</v>
      </c>
      <c r="G2697" s="63" t="str">
        <f>VLOOKUP(D2697,[2]MINDANAO!$B:$C,2,0)</f>
        <v>NMAX155 FI ABS</v>
      </c>
      <c r="H2697" s="67">
        <v>131528.57</v>
      </c>
      <c r="I2697" s="63" t="str">
        <f>VLOOKUP(L2697,'[3]NEW LEGEND 2026'!M:S,7,0)</f>
        <v>ULTIMATE</v>
      </c>
      <c r="J2697" s="67" t="s">
        <v>6280</v>
      </c>
      <c r="K2697" s="67" t="s">
        <v>6281</v>
      </c>
      <c r="L2697" s="67" t="s">
        <v>4108</v>
      </c>
      <c r="M2697" s="63" t="str">
        <f>VLOOKUP(D2697,'[3]NEW LEGEND 2026'!G:I,3,0)</f>
        <v>YAMAHA</v>
      </c>
      <c r="N2697" s="63" t="str">
        <f>VLOOKUP(D2697,'[3]NEW LEGEND 2026'!G:J,4,0)</f>
        <v>MATTE DARK GRAY</v>
      </c>
      <c r="O2697" s="68" t="str">
        <f t="shared" si="253"/>
        <v>AUG</v>
      </c>
      <c r="P2697" s="68">
        <f t="shared" si="254"/>
        <v>20</v>
      </c>
      <c r="Q2697" s="68">
        <f t="shared" si="255"/>
        <v>2026</v>
      </c>
      <c r="R2697" s="69">
        <f t="shared" si="256"/>
        <v>-201.60825231480703</v>
      </c>
      <c r="S2697" s="69">
        <f t="shared" si="257"/>
        <v>-48.603726851848478</v>
      </c>
      <c r="T2697" s="70" t="str">
        <f t="shared" si="252"/>
        <v>1-30 DAYS</v>
      </c>
      <c r="U2697" s="70" t="str">
        <f t="shared" si="252"/>
        <v>1-30 DAYS</v>
      </c>
    </row>
    <row r="2698" spans="1:21">
      <c r="A2698" s="63" t="str">
        <f>VLOOKUP(L2698,[1]Sheet1!$N:$P,3,0)</f>
        <v>M1 HONDA MARAMAG</v>
      </c>
      <c r="B2698" s="66">
        <v>46254.606608796297</v>
      </c>
      <c r="C2698" s="66">
        <v>46254.619270833333</v>
      </c>
      <c r="D2698" s="67" t="s">
        <v>1000</v>
      </c>
      <c r="E2698" s="67" t="s">
        <v>1001</v>
      </c>
      <c r="F2698" s="1">
        <v>1</v>
      </c>
      <c r="G2698" s="63" t="str">
        <f>VLOOKUP(D2698,[2]MINDANAO!$B:$C,2,0)</f>
        <v>XRM RS</v>
      </c>
      <c r="H2698" s="67">
        <v>74538</v>
      </c>
      <c r="I2698" s="63" t="str">
        <f>VLOOKUP(L2698,'[3]NEW LEGEND 2026'!M:S,7,0)</f>
        <v>HONDA</v>
      </c>
      <c r="J2698" s="67" t="s">
        <v>6282</v>
      </c>
      <c r="K2698" s="67" t="s">
        <v>6283</v>
      </c>
      <c r="L2698" s="67" t="s">
        <v>439</v>
      </c>
      <c r="M2698" s="63" t="str">
        <f>VLOOKUP(D2698,'[3]NEW LEGEND 2026'!G:I,3,0)</f>
        <v>HONDA</v>
      </c>
      <c r="N2698" s="63" t="str">
        <f>VLOOKUP(D2698,'[3]NEW LEGEND 2026'!G:J,4,0)</f>
        <v>GRAY</v>
      </c>
      <c r="O2698" s="68" t="str">
        <f t="shared" si="253"/>
        <v>AUG</v>
      </c>
      <c r="P2698" s="68">
        <f t="shared" si="254"/>
        <v>20</v>
      </c>
      <c r="Q2698" s="68">
        <f t="shared" si="255"/>
        <v>2026</v>
      </c>
      <c r="R2698" s="69">
        <f t="shared" si="256"/>
        <v>-201.61927083333285</v>
      </c>
      <c r="S2698" s="69">
        <f t="shared" si="257"/>
        <v>-201.60660879629722</v>
      </c>
      <c r="T2698" s="70" t="str">
        <f t="shared" si="252"/>
        <v>1-30 DAYS</v>
      </c>
      <c r="U2698" s="70" t="str">
        <f t="shared" si="252"/>
        <v>1-30 DAYS</v>
      </c>
    </row>
    <row r="2699" spans="1:21">
      <c r="A2699" s="63" t="str">
        <f>VLOOKUP(L2699,[1]Sheet1!$N:$P,3,0)</f>
        <v>M1 HONDA MARAMAG</v>
      </c>
      <c r="B2699" s="66">
        <v>46254.608680555553</v>
      </c>
      <c r="C2699" s="66">
        <v>46254.619270833333</v>
      </c>
      <c r="D2699" s="67" t="s">
        <v>1888</v>
      </c>
      <c r="E2699" s="67" t="s">
        <v>1889</v>
      </c>
      <c r="F2699" s="1">
        <v>1</v>
      </c>
      <c r="G2699" s="63" t="str">
        <f>VLOOKUP(D2699,[2]MINDANAO!$B:$C,2,0)</f>
        <v>XR150</v>
      </c>
      <c r="H2699" s="67">
        <v>94870</v>
      </c>
      <c r="I2699" s="63" t="str">
        <f>VLOOKUP(L2699,'[3]NEW LEGEND 2026'!M:S,7,0)</f>
        <v>HONDA</v>
      </c>
      <c r="J2699" s="67" t="s">
        <v>6284</v>
      </c>
      <c r="K2699" s="67" t="s">
        <v>6285</v>
      </c>
      <c r="L2699" s="67" t="s">
        <v>439</v>
      </c>
      <c r="M2699" s="63" t="str">
        <f>VLOOKUP(D2699,'[3]NEW LEGEND 2026'!G:I,3,0)</f>
        <v>HONDA</v>
      </c>
      <c r="N2699" s="63" t="str">
        <f>VLOOKUP(D2699,'[3]NEW LEGEND 2026'!G:J,4,0)</f>
        <v>WHITE</v>
      </c>
      <c r="O2699" s="68" t="str">
        <f t="shared" si="253"/>
        <v>AUG</v>
      </c>
      <c r="P2699" s="68">
        <f t="shared" si="254"/>
        <v>20</v>
      </c>
      <c r="Q2699" s="68">
        <f t="shared" si="255"/>
        <v>2026</v>
      </c>
      <c r="R2699" s="69">
        <f t="shared" si="256"/>
        <v>-201.61927083333285</v>
      </c>
      <c r="S2699" s="69">
        <f t="shared" si="257"/>
        <v>-201.60868055555329</v>
      </c>
      <c r="T2699" s="70" t="str">
        <f t="shared" si="252"/>
        <v>1-30 DAYS</v>
      </c>
      <c r="U2699" s="70" t="str">
        <f t="shared" si="252"/>
        <v>1-30 DAYS</v>
      </c>
    </row>
    <row r="2700" spans="1:21">
      <c r="A2700" s="63" t="str">
        <f>VLOOKUP(L2700,[1]Sheet1!$N:$P,3,0)</f>
        <v>M1 MARBEL</v>
      </c>
      <c r="B2700" s="66">
        <v>46253.615520833337</v>
      </c>
      <c r="C2700" s="66">
        <v>46254.681145833332</v>
      </c>
      <c r="D2700" s="67" t="s">
        <v>2329</v>
      </c>
      <c r="E2700" s="67" t="s">
        <v>2330</v>
      </c>
      <c r="F2700" s="1">
        <v>1</v>
      </c>
      <c r="G2700" s="63" t="str">
        <f>VLOOKUP(D2700,[2]MINDANAO!$B:$C,2,0)</f>
        <v>CRF150</v>
      </c>
      <c r="H2700" s="67">
        <v>141790</v>
      </c>
      <c r="I2700" s="63" t="str">
        <f>VLOOKUP(L2700,'[3]NEW LEGEND 2026'!M:S,7,0)</f>
        <v>MUTI</v>
      </c>
      <c r="J2700" s="67" t="s">
        <v>6286</v>
      </c>
      <c r="K2700" s="67" t="s">
        <v>6287</v>
      </c>
      <c r="L2700" s="67" t="s">
        <v>473</v>
      </c>
      <c r="M2700" s="63" t="str">
        <f>VLOOKUP(D2700,'[3]NEW LEGEND 2026'!G:I,3,0)</f>
        <v>HONDA</v>
      </c>
      <c r="N2700" s="63" t="str">
        <f>VLOOKUP(D2700,'[3]NEW LEGEND 2026'!G:J,4,0)</f>
        <v>BLACK</v>
      </c>
      <c r="O2700" s="68" t="str">
        <f t="shared" si="253"/>
        <v>AUG</v>
      </c>
      <c r="P2700" s="68">
        <f t="shared" si="254"/>
        <v>20</v>
      </c>
      <c r="Q2700" s="68">
        <f t="shared" si="255"/>
        <v>2026</v>
      </c>
      <c r="R2700" s="69">
        <f t="shared" si="256"/>
        <v>-201.68114583333227</v>
      </c>
      <c r="S2700" s="69">
        <f t="shared" si="257"/>
        <v>-200.61552083333663</v>
      </c>
      <c r="T2700" s="70" t="str">
        <f t="shared" si="252"/>
        <v>1-30 DAYS</v>
      </c>
      <c r="U2700" s="70" t="str">
        <f t="shared" si="252"/>
        <v>1-30 DAYS</v>
      </c>
    </row>
    <row r="2701" spans="1:21">
      <c r="A2701" s="63" t="str">
        <f>VLOOKUP(L2701,[1]Sheet1!$N:$P,3,0)</f>
        <v>M1 MARBEL</v>
      </c>
      <c r="B2701" s="66">
        <v>46254.458773148152</v>
      </c>
      <c r="C2701" s="66">
        <v>46254.681145833332</v>
      </c>
      <c r="D2701" s="67" t="s">
        <v>6250</v>
      </c>
      <c r="E2701" s="67" t="s">
        <v>6251</v>
      </c>
      <c r="F2701" s="1">
        <v>1</v>
      </c>
      <c r="G2701" s="63" t="str">
        <f>VLOOKUP(D2701,[2]MINDANAO!$B:$C,2,0)</f>
        <v>LEXI155</v>
      </c>
      <c r="H2701" s="67">
        <v>82952.680000000008</v>
      </c>
      <c r="I2701" s="63" t="str">
        <f>VLOOKUP(L2701,'[3]NEW LEGEND 2026'!M:S,7,0)</f>
        <v>MUTI</v>
      </c>
      <c r="J2701" s="67" t="s">
        <v>6288</v>
      </c>
      <c r="K2701" s="67" t="s">
        <v>6289</v>
      </c>
      <c r="L2701" s="67" t="s">
        <v>473</v>
      </c>
      <c r="M2701" s="63" t="str">
        <f>VLOOKUP(D2701,'[3]NEW LEGEND 2026'!G:I,3,0)</f>
        <v>YAMAHA</v>
      </c>
      <c r="N2701" s="63" t="str">
        <f>VLOOKUP(D2701,'[3]NEW LEGEND 2026'!G:J,4,0)</f>
        <v>MATTE DARK GREEN/MATTE BLACK</v>
      </c>
      <c r="O2701" s="68" t="str">
        <f t="shared" si="253"/>
        <v>AUG</v>
      </c>
      <c r="P2701" s="68">
        <f t="shared" si="254"/>
        <v>20</v>
      </c>
      <c r="Q2701" s="68">
        <f t="shared" si="255"/>
        <v>2026</v>
      </c>
      <c r="R2701" s="69">
        <f t="shared" si="256"/>
        <v>-201.68114583333227</v>
      </c>
      <c r="S2701" s="69">
        <f t="shared" si="257"/>
        <v>-201.45877314815152</v>
      </c>
      <c r="T2701" s="70" t="str">
        <f t="shared" si="252"/>
        <v>1-30 DAYS</v>
      </c>
      <c r="U2701" s="70" t="str">
        <f t="shared" si="252"/>
        <v>1-30 DAYS</v>
      </c>
    </row>
    <row r="2702" spans="1:21">
      <c r="A2702" s="63" t="str">
        <f>VLOOKUP(L2702,[1]Sheet1!$N:$P,3,0)</f>
        <v>M1 DIGOS</v>
      </c>
      <c r="B2702" s="66">
        <v>46244.602650462963</v>
      </c>
      <c r="C2702" s="66">
        <v>46254.682685185187</v>
      </c>
      <c r="D2702" s="67" t="s">
        <v>3512</v>
      </c>
      <c r="E2702" s="67" t="s">
        <v>3513</v>
      </c>
      <c r="F2702" s="1">
        <v>1</v>
      </c>
      <c r="G2702" s="63" t="str">
        <f>VLOOKUP(D2702,[2]MINDANAO!$B:$C,2,0)</f>
        <v>CRF150</v>
      </c>
      <c r="H2702" s="67">
        <v>124883.93</v>
      </c>
      <c r="I2702" s="63" t="str">
        <f>VLOOKUP(L2702,'[3]NEW LEGEND 2026'!M:S,7,0)</f>
        <v>MUTI</v>
      </c>
      <c r="J2702" s="67" t="s">
        <v>6290</v>
      </c>
      <c r="K2702" s="67" t="s">
        <v>6291</v>
      </c>
      <c r="L2702" s="67" t="s">
        <v>490</v>
      </c>
      <c r="M2702" s="63" t="str">
        <f>VLOOKUP(D2702,'[3]NEW LEGEND 2026'!G:I,3,0)</f>
        <v>HONDA</v>
      </c>
      <c r="N2702" s="63" t="str">
        <f>VLOOKUP(D2702,'[3]NEW LEGEND 2026'!G:J,4,0)</f>
        <v>RED</v>
      </c>
      <c r="O2702" s="68" t="str">
        <f t="shared" si="253"/>
        <v>AUG</v>
      </c>
      <c r="P2702" s="68">
        <f t="shared" si="254"/>
        <v>20</v>
      </c>
      <c r="Q2702" s="68">
        <f t="shared" si="255"/>
        <v>2026</v>
      </c>
      <c r="R2702" s="69">
        <f t="shared" si="256"/>
        <v>-201.68268518518744</v>
      </c>
      <c r="S2702" s="69">
        <f t="shared" si="257"/>
        <v>-191.60265046296263</v>
      </c>
      <c r="T2702" s="70" t="str">
        <f t="shared" si="252"/>
        <v>1-30 DAYS</v>
      </c>
      <c r="U2702" s="70" t="str">
        <f t="shared" si="252"/>
        <v>1-30 DAYS</v>
      </c>
    </row>
    <row r="2703" spans="1:21">
      <c r="A2703" s="63" t="str">
        <f>VLOOKUP(L2703,[1]Sheet1!$N:$P,3,0)</f>
        <v>M1 BANSALAN</v>
      </c>
      <c r="B2703" s="66">
        <v>46253.633796296293</v>
      </c>
      <c r="C2703" s="66">
        <v>46255.347870370373</v>
      </c>
      <c r="D2703" s="67" t="s">
        <v>2247</v>
      </c>
      <c r="E2703" s="67" t="s">
        <v>2248</v>
      </c>
      <c r="F2703" s="1">
        <v>1</v>
      </c>
      <c r="G2703" s="63" t="str">
        <f>VLOOKUP(D2703,[2]MINDANAO!$B:$C,2,0)</f>
        <v>KING</v>
      </c>
      <c r="H2703" s="67">
        <v>34963.39</v>
      </c>
      <c r="I2703" s="63" t="str">
        <f>VLOOKUP(L2703,'[3]NEW LEGEND 2026'!M:S,7,0)</f>
        <v>MUTI</v>
      </c>
      <c r="J2703" s="67" t="s">
        <v>6292</v>
      </c>
      <c r="K2703" s="67" t="s">
        <v>6293</v>
      </c>
      <c r="L2703" s="67" t="s">
        <v>900</v>
      </c>
      <c r="M2703" s="63" t="str">
        <f>VLOOKUP(D2703,'[3]NEW LEGEND 2026'!G:I,3,0)</f>
        <v>SKYGO</v>
      </c>
      <c r="N2703" s="63" t="str">
        <f>VLOOKUP(D2703,'[3]NEW LEGEND 2026'!G:J,4,0)</f>
        <v>BLACK/RED</v>
      </c>
      <c r="O2703" s="68" t="str">
        <f t="shared" si="253"/>
        <v>AUG</v>
      </c>
      <c r="P2703" s="68">
        <f t="shared" si="254"/>
        <v>21</v>
      </c>
      <c r="Q2703" s="68">
        <f t="shared" si="255"/>
        <v>2026</v>
      </c>
      <c r="R2703" s="69">
        <f t="shared" si="256"/>
        <v>-202.34787037037313</v>
      </c>
      <c r="S2703" s="69">
        <f t="shared" si="257"/>
        <v>-200.63379629629344</v>
      </c>
      <c r="T2703" s="70" t="str">
        <f t="shared" si="252"/>
        <v>1-30 DAYS</v>
      </c>
      <c r="U2703" s="70" t="str">
        <f t="shared" si="252"/>
        <v>1-30 DAYS</v>
      </c>
    </row>
    <row r="2704" spans="1:21">
      <c r="A2704" s="63" t="str">
        <f>VLOOKUP(L2704,[1]Sheet1!$N:$P,3,0)</f>
        <v>M1 SURALLAH</v>
      </c>
      <c r="B2704" s="66">
        <v>46202.442152777781</v>
      </c>
      <c r="C2704" s="66">
        <v>46255.412256944437</v>
      </c>
      <c r="D2704" s="67" t="s">
        <v>3174</v>
      </c>
      <c r="E2704" s="67" t="s">
        <v>3175</v>
      </c>
      <c r="F2704" s="1">
        <v>1</v>
      </c>
      <c r="G2704" s="63" t="str">
        <f>VLOOKUP(D2704,[2]MINDANAO!$B:$C,2,0)</f>
        <v>MIO GEAR S</v>
      </c>
      <c r="H2704" s="67">
        <v>68006.25</v>
      </c>
      <c r="I2704" s="63" t="str">
        <f>VLOOKUP(L2704,'[3]NEW LEGEND 2026'!M:S,7,0)</f>
        <v>MUTI</v>
      </c>
      <c r="J2704" s="67" t="s">
        <v>6294</v>
      </c>
      <c r="K2704" s="67" t="s">
        <v>6295</v>
      </c>
      <c r="L2704" s="67" t="s">
        <v>546</v>
      </c>
      <c r="M2704" s="63" t="str">
        <f>VLOOKUP(D2704,'[3]NEW LEGEND 2026'!G:I,3,0)</f>
        <v>YAMAHA</v>
      </c>
      <c r="N2704" s="63" t="str">
        <f>VLOOKUP(D2704,'[3]NEW LEGEND 2026'!G:J,4,0)</f>
        <v>GRAY</v>
      </c>
      <c r="O2704" s="68" t="str">
        <f t="shared" si="253"/>
        <v>AUG</v>
      </c>
      <c r="P2704" s="68">
        <f t="shared" si="254"/>
        <v>21</v>
      </c>
      <c r="Q2704" s="68">
        <f t="shared" si="255"/>
        <v>2026</v>
      </c>
      <c r="R2704" s="69">
        <f t="shared" si="256"/>
        <v>-202.4122569444371</v>
      </c>
      <c r="S2704" s="69">
        <f t="shared" si="257"/>
        <v>-149.4421527777813</v>
      </c>
      <c r="T2704" s="70" t="str">
        <f t="shared" si="252"/>
        <v>1-30 DAYS</v>
      </c>
      <c r="U2704" s="70" t="str">
        <f t="shared" si="252"/>
        <v>1-30 DAYS</v>
      </c>
    </row>
    <row r="2705" spans="1:21">
      <c r="A2705" s="63" t="str">
        <f>VLOOKUP(L2705,[1]Sheet1!$N:$P,3,0)</f>
        <v>M2 SAMAL</v>
      </c>
      <c r="B2705" s="66">
        <v>46216.659571759257</v>
      </c>
      <c r="C2705" s="66">
        <v>46255.456250000003</v>
      </c>
      <c r="D2705" s="67" t="s">
        <v>1345</v>
      </c>
      <c r="E2705" s="67" t="s">
        <v>1346</v>
      </c>
      <c r="F2705" s="1">
        <v>1</v>
      </c>
      <c r="G2705" s="63" t="str">
        <f>VLOOKUP(D2705,[2]MINDANAO!$B:$C,2,0)</f>
        <v>XRM MOTARD FI</v>
      </c>
      <c r="H2705" s="67">
        <v>75550</v>
      </c>
      <c r="I2705" s="63" t="str">
        <f>VLOOKUP(L2705,'[3]NEW LEGEND 2026'!M:S,7,0)</f>
        <v>ULTIMATE</v>
      </c>
      <c r="J2705" s="67" t="s">
        <v>6296</v>
      </c>
      <c r="K2705" s="67" t="s">
        <v>6297</v>
      </c>
      <c r="L2705" s="67" t="s">
        <v>731</v>
      </c>
      <c r="M2705" s="63" t="str">
        <f>VLOOKUP(D2705,'[3]NEW LEGEND 2026'!G:I,3,0)</f>
        <v>HONDA</v>
      </c>
      <c r="N2705" s="63" t="str">
        <f>VLOOKUP(D2705,'[3]NEW LEGEND 2026'!G:J,4,0)</f>
        <v>BLACK</v>
      </c>
      <c r="O2705" s="68" t="str">
        <f t="shared" si="253"/>
        <v>AUG</v>
      </c>
      <c r="P2705" s="68">
        <f t="shared" si="254"/>
        <v>21</v>
      </c>
      <c r="Q2705" s="68">
        <f t="shared" si="255"/>
        <v>2026</v>
      </c>
      <c r="R2705" s="69">
        <f t="shared" si="256"/>
        <v>-202.45625000000291</v>
      </c>
      <c r="S2705" s="69">
        <f t="shared" si="257"/>
        <v>-163.65957175925723</v>
      </c>
      <c r="T2705" s="70" t="str">
        <f t="shared" si="252"/>
        <v>1-30 DAYS</v>
      </c>
      <c r="U2705" s="70" t="str">
        <f t="shared" si="252"/>
        <v>1-30 DAYS</v>
      </c>
    </row>
    <row r="2706" spans="1:21">
      <c r="A2706" s="63" t="str">
        <f>VLOOKUP(L2706,[1]Sheet1!$N:$P,3,0)</f>
        <v>M2 SURIGAO</v>
      </c>
      <c r="B2706" s="66">
        <v>46255.463067129633</v>
      </c>
      <c r="C2706" s="66">
        <v>46255.463067129633</v>
      </c>
      <c r="D2706" s="67" t="s">
        <v>6298</v>
      </c>
      <c r="E2706" s="67" t="s">
        <v>6299</v>
      </c>
      <c r="F2706" s="1">
        <v>1</v>
      </c>
      <c r="G2706" s="63" t="str">
        <f>VLOOKUP(D2706,[2]MINDANAO!$B:$C,2,0)</f>
        <v>BURGMAN STREET</v>
      </c>
      <c r="H2706" s="67">
        <v>79802</v>
      </c>
      <c r="I2706" s="63" t="str">
        <f>VLOOKUP(L2706,'[3]NEW LEGEND 2026'!M:S,7,0)</f>
        <v>ULTIMATE</v>
      </c>
      <c r="J2706" s="67" t="s">
        <v>6300</v>
      </c>
      <c r="K2706" s="67" t="s">
        <v>6301</v>
      </c>
      <c r="L2706" s="67" t="s">
        <v>1214</v>
      </c>
      <c r="M2706" s="63" t="str">
        <f>VLOOKUP(D2706,'[3]NEW LEGEND 2026'!G:I,3,0)</f>
        <v>SUZUKI</v>
      </c>
      <c r="N2706" s="63" t="str">
        <f>VLOOKUP(D2706,'[3]NEW LEGEND 2026'!G:J,4,0)</f>
        <v>A1BLACK</v>
      </c>
      <c r="O2706" s="68" t="str">
        <f t="shared" si="253"/>
        <v>AUG</v>
      </c>
      <c r="P2706" s="68">
        <f t="shared" si="254"/>
        <v>21</v>
      </c>
      <c r="Q2706" s="68">
        <f t="shared" si="255"/>
        <v>2026</v>
      </c>
      <c r="R2706" s="69">
        <f t="shared" si="256"/>
        <v>-202.46306712963269</v>
      </c>
      <c r="S2706" s="69">
        <f t="shared" si="257"/>
        <v>-202.46306712963269</v>
      </c>
      <c r="T2706" s="70" t="str">
        <f t="shared" ref="T2706:U2769" si="258">IF(R2706&lt;=30,"1-30 DAYS",IF(R2706&lt;=60,"31-60 DAYS",IF(R2706&lt;=90,"61-90 DAYS","91 DAYS UP")))</f>
        <v>1-30 DAYS</v>
      </c>
      <c r="U2706" s="70" t="str">
        <f t="shared" si="258"/>
        <v>1-30 DAYS</v>
      </c>
    </row>
    <row r="2707" spans="1:21">
      <c r="A2707" s="63" t="str">
        <f>VLOOKUP(L2707,[1]Sheet1!$N:$P,3,0)</f>
        <v>M2 SURIGAO</v>
      </c>
      <c r="B2707" s="66">
        <v>46255.463067129633</v>
      </c>
      <c r="C2707" s="66">
        <v>46255.463067129633</v>
      </c>
      <c r="D2707" s="67" t="s">
        <v>6302</v>
      </c>
      <c r="E2707" s="67" t="s">
        <v>6303</v>
      </c>
      <c r="F2707" s="1">
        <v>1</v>
      </c>
      <c r="G2707" s="63" t="str">
        <f>VLOOKUP(D2707,[2]MINDANAO!$B:$C,2,0)</f>
        <v>BURGMAN STREET</v>
      </c>
      <c r="H2707" s="67">
        <v>79802</v>
      </c>
      <c r="I2707" s="63" t="str">
        <f>VLOOKUP(L2707,'[3]NEW LEGEND 2026'!M:S,7,0)</f>
        <v>ULTIMATE</v>
      </c>
      <c r="J2707" s="67" t="s">
        <v>6304</v>
      </c>
      <c r="K2707" s="67" t="s">
        <v>6305</v>
      </c>
      <c r="L2707" s="67" t="s">
        <v>1214</v>
      </c>
      <c r="M2707" s="63" t="str">
        <f>VLOOKUP(D2707,'[3]NEW LEGEND 2026'!G:I,3,0)</f>
        <v>SUZUKI</v>
      </c>
      <c r="N2707" s="63" t="str">
        <f>VLOOKUP(D2707,'[3]NEW LEGEND 2026'!G:J,4,0)</f>
        <v>A1WHITE</v>
      </c>
      <c r="O2707" s="68" t="str">
        <f t="shared" si="253"/>
        <v>AUG</v>
      </c>
      <c r="P2707" s="68">
        <f t="shared" si="254"/>
        <v>21</v>
      </c>
      <c r="Q2707" s="68">
        <f t="shared" si="255"/>
        <v>2026</v>
      </c>
      <c r="R2707" s="69">
        <f t="shared" si="256"/>
        <v>-202.46306712963269</v>
      </c>
      <c r="S2707" s="69">
        <f t="shared" si="257"/>
        <v>-202.46306712963269</v>
      </c>
      <c r="T2707" s="70" t="str">
        <f t="shared" si="258"/>
        <v>1-30 DAYS</v>
      </c>
      <c r="U2707" s="70" t="str">
        <f t="shared" si="258"/>
        <v>1-30 DAYS</v>
      </c>
    </row>
    <row r="2708" spans="1:21">
      <c r="A2708" s="63" t="str">
        <f>VLOOKUP(L2708,[1]Sheet1!$N:$P,3,0)</f>
        <v>M1 MARAMAG</v>
      </c>
      <c r="B2708" s="66">
        <v>46255.467511574083</v>
      </c>
      <c r="C2708" s="66">
        <v>46255.467511574083</v>
      </c>
      <c r="D2708" s="67" t="s">
        <v>2946</v>
      </c>
      <c r="E2708" s="67" t="s">
        <v>2947</v>
      </c>
      <c r="F2708" s="1">
        <v>1</v>
      </c>
      <c r="G2708" s="63" t="str">
        <f>VLOOKUP(D2708,[2]MINDANAO!$B:$C,2,0)</f>
        <v>BAJAJ RE 4S FI</v>
      </c>
      <c r="H2708" s="67">
        <v>187000</v>
      </c>
      <c r="I2708" s="63" t="str">
        <f>VLOOKUP(L2708,'[3]NEW LEGEND 2026'!M:S,7,0)</f>
        <v>MUTI</v>
      </c>
      <c r="J2708" s="67" t="s">
        <v>6306</v>
      </c>
      <c r="K2708" s="67" t="s">
        <v>6307</v>
      </c>
      <c r="L2708" s="67" t="s">
        <v>381</v>
      </c>
      <c r="M2708" s="63" t="str">
        <f>VLOOKUP(D2708,'[3]NEW LEGEND 2026'!G:I,3,0)</f>
        <v>TRIMOTORS</v>
      </c>
      <c r="N2708" s="63" t="str">
        <f>VLOOKUP(D2708,'[3]NEW LEGEND 2026'!G:J,4,0)</f>
        <v>YELLOW</v>
      </c>
      <c r="O2708" s="68" t="str">
        <f t="shared" si="253"/>
        <v>AUG</v>
      </c>
      <c r="P2708" s="68">
        <f t="shared" si="254"/>
        <v>21</v>
      </c>
      <c r="Q2708" s="68">
        <f t="shared" si="255"/>
        <v>2026</v>
      </c>
      <c r="R2708" s="69">
        <f t="shared" si="256"/>
        <v>-202.46751157408289</v>
      </c>
      <c r="S2708" s="69">
        <f t="shared" si="257"/>
        <v>-202.46751157408289</v>
      </c>
      <c r="T2708" s="70" t="str">
        <f t="shared" si="258"/>
        <v>1-30 DAYS</v>
      </c>
      <c r="U2708" s="70" t="str">
        <f t="shared" si="258"/>
        <v>1-30 DAYS</v>
      </c>
    </row>
    <row r="2709" spans="1:21">
      <c r="A2709" s="63" t="str">
        <f>VLOOKUP(L2709,[1]Sheet1!$N:$P,3,0)</f>
        <v>M2 TAGUM 2</v>
      </c>
      <c r="B2709" s="66">
        <v>46255.49291666667</v>
      </c>
      <c r="C2709" s="66">
        <v>46255.49291666667</v>
      </c>
      <c r="D2709" s="67" t="s">
        <v>2283</v>
      </c>
      <c r="E2709" s="67" t="s">
        <v>2284</v>
      </c>
      <c r="F2709" s="1">
        <v>1</v>
      </c>
      <c r="G2709" s="63" t="str">
        <f>VLOOKUP(D2709,[2]MINDANAO!$B:$C,2,0)</f>
        <v>BAJAJ RE 4S FI</v>
      </c>
      <c r="H2709" s="67">
        <v>187000</v>
      </c>
      <c r="I2709" s="63" t="str">
        <f>VLOOKUP(L2709,'[3]NEW LEGEND 2026'!M:S,7,0)</f>
        <v>ULTIMATE</v>
      </c>
      <c r="J2709" s="67" t="s">
        <v>6308</v>
      </c>
      <c r="K2709" s="67" t="s">
        <v>6309</v>
      </c>
      <c r="L2709" s="67" t="s">
        <v>747</v>
      </c>
      <c r="M2709" s="63" t="str">
        <f>VLOOKUP(D2709,'[3]NEW LEGEND 2026'!G:I,3,0)</f>
        <v>TRIMOTORS</v>
      </c>
      <c r="N2709" s="63" t="str">
        <f>VLOOKUP(D2709,'[3]NEW LEGEND 2026'!G:J,4,0)</f>
        <v>RED</v>
      </c>
      <c r="O2709" s="68" t="str">
        <f t="shared" si="253"/>
        <v>AUG</v>
      </c>
      <c r="P2709" s="68">
        <f t="shared" si="254"/>
        <v>21</v>
      </c>
      <c r="Q2709" s="68">
        <f t="shared" si="255"/>
        <v>2026</v>
      </c>
      <c r="R2709" s="69">
        <f t="shared" si="256"/>
        <v>-202.49291666666977</v>
      </c>
      <c r="S2709" s="69">
        <f t="shared" si="257"/>
        <v>-202.49291666666977</v>
      </c>
      <c r="T2709" s="70" t="str">
        <f t="shared" si="258"/>
        <v>1-30 DAYS</v>
      </c>
      <c r="U2709" s="70" t="str">
        <f t="shared" si="258"/>
        <v>1-30 DAYS</v>
      </c>
    </row>
    <row r="2710" spans="1:21">
      <c r="A2710" s="63" t="str">
        <f>VLOOKUP(L2710,[1]Sheet1!$N:$P,3,0)</f>
        <v>M2 TAGUM 2</v>
      </c>
      <c r="B2710" s="66">
        <v>46255.49291666667</v>
      </c>
      <c r="C2710" s="66">
        <v>46255.49291666667</v>
      </c>
      <c r="D2710" s="67" t="s">
        <v>2283</v>
      </c>
      <c r="E2710" s="67" t="s">
        <v>2284</v>
      </c>
      <c r="F2710" s="1">
        <v>1</v>
      </c>
      <c r="G2710" s="63" t="str">
        <f>VLOOKUP(D2710,[2]MINDANAO!$B:$C,2,0)</f>
        <v>BAJAJ RE 4S FI</v>
      </c>
      <c r="H2710" s="67">
        <v>187000</v>
      </c>
      <c r="I2710" s="63" t="str">
        <f>VLOOKUP(L2710,'[3]NEW LEGEND 2026'!M:S,7,0)</f>
        <v>ULTIMATE</v>
      </c>
      <c r="J2710" s="67" t="s">
        <v>6310</v>
      </c>
      <c r="K2710" s="67" t="s">
        <v>6311</v>
      </c>
      <c r="L2710" s="67" t="s">
        <v>747</v>
      </c>
      <c r="M2710" s="63" t="str">
        <f>VLOOKUP(D2710,'[3]NEW LEGEND 2026'!G:I,3,0)</f>
        <v>TRIMOTORS</v>
      </c>
      <c r="N2710" s="63" t="str">
        <f>VLOOKUP(D2710,'[3]NEW LEGEND 2026'!G:J,4,0)</f>
        <v>RED</v>
      </c>
      <c r="O2710" s="68" t="str">
        <f t="shared" si="253"/>
        <v>AUG</v>
      </c>
      <c r="P2710" s="68">
        <f t="shared" si="254"/>
        <v>21</v>
      </c>
      <c r="Q2710" s="68">
        <f t="shared" si="255"/>
        <v>2026</v>
      </c>
      <c r="R2710" s="69">
        <f t="shared" si="256"/>
        <v>-202.49291666666977</v>
      </c>
      <c r="S2710" s="69">
        <f t="shared" si="257"/>
        <v>-202.49291666666977</v>
      </c>
      <c r="T2710" s="70" t="str">
        <f t="shared" si="258"/>
        <v>1-30 DAYS</v>
      </c>
      <c r="U2710" s="70" t="str">
        <f t="shared" si="258"/>
        <v>1-30 DAYS</v>
      </c>
    </row>
    <row r="2711" spans="1:21">
      <c r="A2711" s="63" t="str">
        <f>VLOOKUP(L2711,[1]Sheet1!$N:$P,3,0)</f>
        <v>M2 TAGUM 2</v>
      </c>
      <c r="B2711" s="66">
        <v>46255.49291666667</v>
      </c>
      <c r="C2711" s="66">
        <v>46255.49291666667</v>
      </c>
      <c r="D2711" s="67" t="s">
        <v>2283</v>
      </c>
      <c r="E2711" s="67" t="s">
        <v>2284</v>
      </c>
      <c r="F2711" s="1">
        <v>1</v>
      </c>
      <c r="G2711" s="63" t="str">
        <f>VLOOKUP(D2711,[2]MINDANAO!$B:$C,2,0)</f>
        <v>BAJAJ RE 4S FI</v>
      </c>
      <c r="H2711" s="67">
        <v>187000</v>
      </c>
      <c r="I2711" s="63" t="str">
        <f>VLOOKUP(L2711,'[3]NEW LEGEND 2026'!M:S,7,0)</f>
        <v>ULTIMATE</v>
      </c>
      <c r="J2711" s="67" t="s">
        <v>6312</v>
      </c>
      <c r="K2711" s="67" t="s">
        <v>6313</v>
      </c>
      <c r="L2711" s="67" t="s">
        <v>747</v>
      </c>
      <c r="M2711" s="63" t="str">
        <f>VLOOKUP(D2711,'[3]NEW LEGEND 2026'!G:I,3,0)</f>
        <v>TRIMOTORS</v>
      </c>
      <c r="N2711" s="63" t="str">
        <f>VLOOKUP(D2711,'[3]NEW LEGEND 2026'!G:J,4,0)</f>
        <v>RED</v>
      </c>
      <c r="O2711" s="68" t="str">
        <f t="shared" si="253"/>
        <v>AUG</v>
      </c>
      <c r="P2711" s="68">
        <f t="shared" si="254"/>
        <v>21</v>
      </c>
      <c r="Q2711" s="68">
        <f t="shared" si="255"/>
        <v>2026</v>
      </c>
      <c r="R2711" s="69">
        <f t="shared" si="256"/>
        <v>-202.49291666666977</v>
      </c>
      <c r="S2711" s="69">
        <f t="shared" si="257"/>
        <v>-202.49291666666977</v>
      </c>
      <c r="T2711" s="70" t="str">
        <f t="shared" si="258"/>
        <v>1-30 DAYS</v>
      </c>
      <c r="U2711" s="70" t="str">
        <f t="shared" si="258"/>
        <v>1-30 DAYS</v>
      </c>
    </row>
    <row r="2712" spans="1:21">
      <c r="A2712" s="63" t="str">
        <f>VLOOKUP(L2712,[1]Sheet1!$N:$P,3,0)</f>
        <v>M2 TAGUM 2</v>
      </c>
      <c r="B2712" s="66">
        <v>46255.49291666667</v>
      </c>
      <c r="C2712" s="66">
        <v>46255.49291666667</v>
      </c>
      <c r="D2712" s="67" t="s">
        <v>2283</v>
      </c>
      <c r="E2712" s="67" t="s">
        <v>2284</v>
      </c>
      <c r="F2712" s="1">
        <v>1</v>
      </c>
      <c r="G2712" s="63" t="str">
        <f>VLOOKUP(D2712,[2]MINDANAO!$B:$C,2,0)</f>
        <v>BAJAJ RE 4S FI</v>
      </c>
      <c r="H2712" s="67">
        <v>187000</v>
      </c>
      <c r="I2712" s="63" t="str">
        <f>VLOOKUP(L2712,'[3]NEW LEGEND 2026'!M:S,7,0)</f>
        <v>ULTIMATE</v>
      </c>
      <c r="J2712" s="67" t="s">
        <v>6314</v>
      </c>
      <c r="K2712" s="67" t="s">
        <v>6315</v>
      </c>
      <c r="L2712" s="67" t="s">
        <v>747</v>
      </c>
      <c r="M2712" s="63" t="str">
        <f>VLOOKUP(D2712,'[3]NEW LEGEND 2026'!G:I,3,0)</f>
        <v>TRIMOTORS</v>
      </c>
      <c r="N2712" s="63" t="str">
        <f>VLOOKUP(D2712,'[3]NEW LEGEND 2026'!G:J,4,0)</f>
        <v>RED</v>
      </c>
      <c r="O2712" s="68" t="str">
        <f t="shared" si="253"/>
        <v>AUG</v>
      </c>
      <c r="P2712" s="68">
        <f t="shared" si="254"/>
        <v>21</v>
      </c>
      <c r="Q2712" s="68">
        <f t="shared" si="255"/>
        <v>2026</v>
      </c>
      <c r="R2712" s="69">
        <f t="shared" si="256"/>
        <v>-202.49291666666977</v>
      </c>
      <c r="S2712" s="69">
        <f t="shared" si="257"/>
        <v>-202.49291666666977</v>
      </c>
      <c r="T2712" s="70" t="str">
        <f t="shared" si="258"/>
        <v>1-30 DAYS</v>
      </c>
      <c r="U2712" s="70" t="str">
        <f t="shared" si="258"/>
        <v>1-30 DAYS</v>
      </c>
    </row>
    <row r="2713" spans="1:21">
      <c r="A2713" s="63" t="str">
        <f>VLOOKUP(L2713,[1]Sheet1!$N:$P,3,0)</f>
        <v>M2 TAGUM 2</v>
      </c>
      <c r="B2713" s="66">
        <v>46255.49291666667</v>
      </c>
      <c r="C2713" s="66">
        <v>46255.49291666667</v>
      </c>
      <c r="D2713" s="67" t="s">
        <v>2283</v>
      </c>
      <c r="E2713" s="67" t="s">
        <v>2284</v>
      </c>
      <c r="F2713" s="1">
        <v>1</v>
      </c>
      <c r="G2713" s="63" t="str">
        <f>VLOOKUP(D2713,[2]MINDANAO!$B:$C,2,0)</f>
        <v>BAJAJ RE 4S FI</v>
      </c>
      <c r="H2713" s="67">
        <v>187000</v>
      </c>
      <c r="I2713" s="63" t="str">
        <f>VLOOKUP(L2713,'[3]NEW LEGEND 2026'!M:S,7,0)</f>
        <v>ULTIMATE</v>
      </c>
      <c r="J2713" s="67" t="s">
        <v>6316</v>
      </c>
      <c r="K2713" s="67" t="s">
        <v>6317</v>
      </c>
      <c r="L2713" s="67" t="s">
        <v>747</v>
      </c>
      <c r="M2713" s="63" t="str">
        <f>VLOOKUP(D2713,'[3]NEW LEGEND 2026'!G:I,3,0)</f>
        <v>TRIMOTORS</v>
      </c>
      <c r="N2713" s="63" t="str">
        <f>VLOOKUP(D2713,'[3]NEW LEGEND 2026'!G:J,4,0)</f>
        <v>RED</v>
      </c>
      <c r="O2713" s="68" t="str">
        <f t="shared" si="253"/>
        <v>AUG</v>
      </c>
      <c r="P2713" s="68">
        <f t="shared" si="254"/>
        <v>21</v>
      </c>
      <c r="Q2713" s="68">
        <f t="shared" si="255"/>
        <v>2026</v>
      </c>
      <c r="R2713" s="69">
        <f t="shared" si="256"/>
        <v>-202.49291666666977</v>
      </c>
      <c r="S2713" s="69">
        <f t="shared" si="257"/>
        <v>-202.49291666666977</v>
      </c>
      <c r="T2713" s="70" t="str">
        <f t="shared" si="258"/>
        <v>1-30 DAYS</v>
      </c>
      <c r="U2713" s="70" t="str">
        <f t="shared" si="258"/>
        <v>1-30 DAYS</v>
      </c>
    </row>
    <row r="2714" spans="1:21">
      <c r="A2714" s="63" t="str">
        <f>VLOOKUP(L2714,[1]Sheet1!$N:$P,3,0)</f>
        <v>M2 TAGUM 2</v>
      </c>
      <c r="B2714" s="66">
        <v>46255.49291666667</v>
      </c>
      <c r="C2714" s="66">
        <v>46255.49291666667</v>
      </c>
      <c r="D2714" s="67" t="s">
        <v>2283</v>
      </c>
      <c r="E2714" s="67" t="s">
        <v>2284</v>
      </c>
      <c r="F2714" s="1">
        <v>1</v>
      </c>
      <c r="G2714" s="63" t="str">
        <f>VLOOKUP(D2714,[2]MINDANAO!$B:$C,2,0)</f>
        <v>BAJAJ RE 4S FI</v>
      </c>
      <c r="H2714" s="67">
        <v>187000</v>
      </c>
      <c r="I2714" s="63" t="str">
        <f>VLOOKUP(L2714,'[3]NEW LEGEND 2026'!M:S,7,0)</f>
        <v>ULTIMATE</v>
      </c>
      <c r="J2714" s="67" t="s">
        <v>6318</v>
      </c>
      <c r="K2714" s="67" t="s">
        <v>6319</v>
      </c>
      <c r="L2714" s="67" t="s">
        <v>747</v>
      </c>
      <c r="M2714" s="63" t="str">
        <f>VLOOKUP(D2714,'[3]NEW LEGEND 2026'!G:I,3,0)</f>
        <v>TRIMOTORS</v>
      </c>
      <c r="N2714" s="63" t="str">
        <f>VLOOKUP(D2714,'[3]NEW LEGEND 2026'!G:J,4,0)</f>
        <v>RED</v>
      </c>
      <c r="O2714" s="68" t="str">
        <f t="shared" si="253"/>
        <v>AUG</v>
      </c>
      <c r="P2714" s="68">
        <f t="shared" si="254"/>
        <v>21</v>
      </c>
      <c r="Q2714" s="68">
        <f t="shared" si="255"/>
        <v>2026</v>
      </c>
      <c r="R2714" s="69">
        <f t="shared" si="256"/>
        <v>-202.49291666666977</v>
      </c>
      <c r="S2714" s="69">
        <f t="shared" si="257"/>
        <v>-202.49291666666977</v>
      </c>
      <c r="T2714" s="70" t="str">
        <f t="shared" si="258"/>
        <v>1-30 DAYS</v>
      </c>
      <c r="U2714" s="70" t="str">
        <f t="shared" si="258"/>
        <v>1-30 DAYS</v>
      </c>
    </row>
    <row r="2715" spans="1:21">
      <c r="A2715" s="63" t="str">
        <f>VLOOKUP(L2715,[1]Sheet1!$N:$P,3,0)</f>
        <v>M2 TAGUM 2</v>
      </c>
      <c r="B2715" s="66">
        <v>46255.49291666667</v>
      </c>
      <c r="C2715" s="66">
        <v>46255.49291666667</v>
      </c>
      <c r="D2715" s="67" t="s">
        <v>2283</v>
      </c>
      <c r="E2715" s="67" t="s">
        <v>2284</v>
      </c>
      <c r="F2715" s="1">
        <v>1</v>
      </c>
      <c r="G2715" s="63" t="str">
        <f>VLOOKUP(D2715,[2]MINDANAO!$B:$C,2,0)</f>
        <v>BAJAJ RE 4S FI</v>
      </c>
      <c r="H2715" s="67">
        <v>187000</v>
      </c>
      <c r="I2715" s="63" t="str">
        <f>VLOOKUP(L2715,'[3]NEW LEGEND 2026'!M:S,7,0)</f>
        <v>ULTIMATE</v>
      </c>
      <c r="J2715" s="67" t="s">
        <v>6320</v>
      </c>
      <c r="K2715" s="67" t="s">
        <v>6321</v>
      </c>
      <c r="L2715" s="67" t="s">
        <v>747</v>
      </c>
      <c r="M2715" s="63" t="str">
        <f>VLOOKUP(D2715,'[3]NEW LEGEND 2026'!G:I,3,0)</f>
        <v>TRIMOTORS</v>
      </c>
      <c r="N2715" s="63" t="str">
        <f>VLOOKUP(D2715,'[3]NEW LEGEND 2026'!G:J,4,0)</f>
        <v>RED</v>
      </c>
      <c r="O2715" s="68" t="str">
        <f t="shared" si="253"/>
        <v>AUG</v>
      </c>
      <c r="P2715" s="68">
        <f t="shared" si="254"/>
        <v>21</v>
      </c>
      <c r="Q2715" s="68">
        <f t="shared" si="255"/>
        <v>2026</v>
      </c>
      <c r="R2715" s="69">
        <f t="shared" si="256"/>
        <v>-202.49291666666977</v>
      </c>
      <c r="S2715" s="69">
        <f t="shared" si="257"/>
        <v>-202.49291666666977</v>
      </c>
      <c r="T2715" s="70" t="str">
        <f t="shared" si="258"/>
        <v>1-30 DAYS</v>
      </c>
      <c r="U2715" s="70" t="str">
        <f t="shared" si="258"/>
        <v>1-30 DAYS</v>
      </c>
    </row>
    <row r="2716" spans="1:21">
      <c r="A2716" s="63" t="str">
        <f>VLOOKUP(L2716,[1]Sheet1!$N:$P,3,0)</f>
        <v>M2 TAGUM 2</v>
      </c>
      <c r="B2716" s="66">
        <v>46255.49291666667</v>
      </c>
      <c r="C2716" s="66">
        <v>46255.49291666667</v>
      </c>
      <c r="D2716" s="67" t="s">
        <v>2283</v>
      </c>
      <c r="E2716" s="67" t="s">
        <v>2284</v>
      </c>
      <c r="F2716" s="1">
        <v>1</v>
      </c>
      <c r="G2716" s="63" t="str">
        <f>VLOOKUP(D2716,[2]MINDANAO!$B:$C,2,0)</f>
        <v>BAJAJ RE 4S FI</v>
      </c>
      <c r="H2716" s="67">
        <v>187000</v>
      </c>
      <c r="I2716" s="63" t="str">
        <f>VLOOKUP(L2716,'[3]NEW LEGEND 2026'!M:S,7,0)</f>
        <v>ULTIMATE</v>
      </c>
      <c r="J2716" s="67" t="s">
        <v>6322</v>
      </c>
      <c r="K2716" s="67" t="s">
        <v>6323</v>
      </c>
      <c r="L2716" s="67" t="s">
        <v>747</v>
      </c>
      <c r="M2716" s="63" t="str">
        <f>VLOOKUP(D2716,'[3]NEW LEGEND 2026'!G:I,3,0)</f>
        <v>TRIMOTORS</v>
      </c>
      <c r="N2716" s="63" t="str">
        <f>VLOOKUP(D2716,'[3]NEW LEGEND 2026'!G:J,4,0)</f>
        <v>RED</v>
      </c>
      <c r="O2716" s="68" t="str">
        <f t="shared" si="253"/>
        <v>AUG</v>
      </c>
      <c r="P2716" s="68">
        <f t="shared" si="254"/>
        <v>21</v>
      </c>
      <c r="Q2716" s="68">
        <f t="shared" si="255"/>
        <v>2026</v>
      </c>
      <c r="R2716" s="69">
        <f t="shared" si="256"/>
        <v>-202.49291666666977</v>
      </c>
      <c r="S2716" s="69">
        <f t="shared" si="257"/>
        <v>-202.49291666666977</v>
      </c>
      <c r="T2716" s="70" t="str">
        <f t="shared" si="258"/>
        <v>1-30 DAYS</v>
      </c>
      <c r="U2716" s="70" t="str">
        <f t="shared" si="258"/>
        <v>1-30 DAYS</v>
      </c>
    </row>
    <row r="2717" spans="1:21">
      <c r="A2717" s="63" t="str">
        <f>VLOOKUP(L2717,[1]Sheet1!$N:$P,3,0)</f>
        <v>M1 HONDA ISULAN</v>
      </c>
      <c r="B2717" s="66">
        <v>46244.441666666673</v>
      </c>
      <c r="C2717" s="66">
        <v>46255.49895833333</v>
      </c>
      <c r="D2717" s="67" t="s">
        <v>2043</v>
      </c>
      <c r="E2717" s="67" t="s">
        <v>2044</v>
      </c>
      <c r="F2717" s="1">
        <v>1</v>
      </c>
      <c r="G2717" s="63" t="str">
        <f>VLOOKUP(D2717,[2]MINDANAO!$B:$C,2,0)</f>
        <v>NAVI</v>
      </c>
      <c r="H2717" s="67">
        <v>58990</v>
      </c>
      <c r="I2717" s="63" t="str">
        <f>VLOOKUP(L2717,'[3]NEW LEGEND 2026'!M:S,7,0)</f>
        <v>HONDA</v>
      </c>
      <c r="J2717" s="67" t="s">
        <v>6324</v>
      </c>
      <c r="K2717" s="67" t="s">
        <v>6325</v>
      </c>
      <c r="L2717" s="67" t="s">
        <v>406</v>
      </c>
      <c r="M2717" s="63" t="str">
        <f>VLOOKUP(D2717,'[3]NEW LEGEND 2026'!G:I,3,0)</f>
        <v>HONDA</v>
      </c>
      <c r="N2717" s="63" t="str">
        <f>VLOOKUP(D2717,'[3]NEW LEGEND 2026'!G:J,4,0)</f>
        <v>RED/BLACK</v>
      </c>
      <c r="O2717" s="68" t="str">
        <f t="shared" si="253"/>
        <v>AUG</v>
      </c>
      <c r="P2717" s="68">
        <f t="shared" si="254"/>
        <v>21</v>
      </c>
      <c r="Q2717" s="68">
        <f t="shared" si="255"/>
        <v>2026</v>
      </c>
      <c r="R2717" s="69">
        <f t="shared" si="256"/>
        <v>-202.49895833332994</v>
      </c>
      <c r="S2717" s="69">
        <f t="shared" si="257"/>
        <v>-191.44166666667297</v>
      </c>
      <c r="T2717" s="70" t="str">
        <f t="shared" si="258"/>
        <v>1-30 DAYS</v>
      </c>
      <c r="U2717" s="70" t="str">
        <f t="shared" si="258"/>
        <v>1-30 DAYS</v>
      </c>
    </row>
    <row r="2718" spans="1:21">
      <c r="A2718" s="63" t="str">
        <f>VLOOKUP(L2718,[1]Sheet1!$N:$P,3,0)</f>
        <v>M2 BATANGAS</v>
      </c>
      <c r="B2718" s="66">
        <v>46242.561249999999</v>
      </c>
      <c r="C2718" s="66">
        <v>46255.538206018522</v>
      </c>
      <c r="D2718" s="67" t="s">
        <v>1121</v>
      </c>
      <c r="E2718" s="67" t="s">
        <v>1122</v>
      </c>
      <c r="F2718" s="1">
        <v>1</v>
      </c>
      <c r="G2718" s="63" t="str">
        <f>VLOOKUP(D2718,[2]MINDANAO!$B:$C,2,0)</f>
        <v>BARAKO II (DUAL START)</v>
      </c>
      <c r="H2718" s="67">
        <v>94120</v>
      </c>
      <c r="I2718" s="63" t="str">
        <f>VLOOKUP(L2718,'[3]NEW LEGEND 2026'!M:S,7,0)</f>
        <v>ULTIMATE</v>
      </c>
      <c r="J2718" s="67" t="s">
        <v>6326</v>
      </c>
      <c r="K2718" s="67" t="s">
        <v>6327</v>
      </c>
      <c r="L2718" s="67" t="s">
        <v>1094</v>
      </c>
      <c r="M2718" s="63" t="str">
        <f>VLOOKUP(D2718,'[3]NEW LEGEND 2026'!G:I,3,0)</f>
        <v>KAWASAKI</v>
      </c>
      <c r="N2718" s="63" t="str">
        <f>VLOOKUP(D2718,'[3]NEW LEGEND 2026'!G:J,4,0)</f>
        <v>BLACK</v>
      </c>
      <c r="O2718" s="68" t="str">
        <f t="shared" si="253"/>
        <v>AUG</v>
      </c>
      <c r="P2718" s="68">
        <f t="shared" si="254"/>
        <v>21</v>
      </c>
      <c r="Q2718" s="68">
        <f t="shared" si="255"/>
        <v>2026</v>
      </c>
      <c r="R2718" s="69">
        <f t="shared" si="256"/>
        <v>-202.53820601852203</v>
      </c>
      <c r="S2718" s="69">
        <f t="shared" si="257"/>
        <v>-189.56124999999884</v>
      </c>
      <c r="T2718" s="70" t="str">
        <f t="shared" si="258"/>
        <v>1-30 DAYS</v>
      </c>
      <c r="U2718" s="70" t="str">
        <f t="shared" si="258"/>
        <v>1-30 DAYS</v>
      </c>
    </row>
    <row r="2719" spans="1:21">
      <c r="A2719" s="63" t="str">
        <f>VLOOKUP(L2719,[1]Sheet1!$N:$P,3,0)</f>
        <v>M2 BATANGAS</v>
      </c>
      <c r="B2719" s="66">
        <v>46242.561249999999</v>
      </c>
      <c r="C2719" s="66">
        <v>46255.538206018522</v>
      </c>
      <c r="D2719" s="67" t="s">
        <v>1121</v>
      </c>
      <c r="E2719" s="67" t="s">
        <v>1122</v>
      </c>
      <c r="F2719" s="1">
        <v>1</v>
      </c>
      <c r="G2719" s="63" t="str">
        <f>VLOOKUP(D2719,[2]MINDANAO!$B:$C,2,0)</f>
        <v>BARAKO II (DUAL START)</v>
      </c>
      <c r="H2719" s="67">
        <v>94120</v>
      </c>
      <c r="I2719" s="63" t="str">
        <f>VLOOKUP(L2719,'[3]NEW LEGEND 2026'!M:S,7,0)</f>
        <v>ULTIMATE</v>
      </c>
      <c r="J2719" s="67" t="s">
        <v>6328</v>
      </c>
      <c r="K2719" s="67" t="s">
        <v>6329</v>
      </c>
      <c r="L2719" s="67" t="s">
        <v>1094</v>
      </c>
      <c r="M2719" s="63" t="str">
        <f>VLOOKUP(D2719,'[3]NEW LEGEND 2026'!G:I,3,0)</f>
        <v>KAWASAKI</v>
      </c>
      <c r="N2719" s="63" t="str">
        <f>VLOOKUP(D2719,'[3]NEW LEGEND 2026'!G:J,4,0)</f>
        <v>BLACK</v>
      </c>
      <c r="O2719" s="68" t="str">
        <f t="shared" si="253"/>
        <v>AUG</v>
      </c>
      <c r="P2719" s="68">
        <f t="shared" si="254"/>
        <v>21</v>
      </c>
      <c r="Q2719" s="68">
        <f t="shared" si="255"/>
        <v>2026</v>
      </c>
      <c r="R2719" s="69">
        <f t="shared" si="256"/>
        <v>-202.53820601852203</v>
      </c>
      <c r="S2719" s="69">
        <f t="shared" si="257"/>
        <v>-189.56124999999884</v>
      </c>
      <c r="T2719" s="70" t="str">
        <f t="shared" si="258"/>
        <v>1-30 DAYS</v>
      </c>
      <c r="U2719" s="70" t="str">
        <f t="shared" si="258"/>
        <v>1-30 DAYS</v>
      </c>
    </row>
    <row r="2720" spans="1:21">
      <c r="A2720" s="63" t="str">
        <f>VLOOKUP(L2720,[1]Sheet1!$N:$P,3,0)</f>
        <v>M2 BATANGAS</v>
      </c>
      <c r="B2720" s="66">
        <v>46254.418252314812</v>
      </c>
      <c r="C2720" s="66">
        <v>46255.538206018522</v>
      </c>
      <c r="D2720" s="67" t="s">
        <v>1555</v>
      </c>
      <c r="E2720" s="67" t="s">
        <v>1556</v>
      </c>
      <c r="F2720" s="1">
        <v>1</v>
      </c>
      <c r="G2720" s="63" t="str">
        <f>VLOOKUP(D2720,[2]MINDANAO!$B:$C,2,0)</f>
        <v>BARAKO II (KICK START)</v>
      </c>
      <c r="H2720" s="67">
        <v>88010</v>
      </c>
      <c r="I2720" s="63" t="str">
        <f>VLOOKUP(L2720,'[3]NEW LEGEND 2026'!M:S,7,0)</f>
        <v>ULTIMATE</v>
      </c>
      <c r="J2720" s="67" t="s">
        <v>6330</v>
      </c>
      <c r="K2720" s="67" t="s">
        <v>6331</v>
      </c>
      <c r="L2720" s="67" t="s">
        <v>1094</v>
      </c>
      <c r="M2720" s="63" t="str">
        <f>VLOOKUP(D2720,'[3]NEW LEGEND 2026'!G:I,3,0)</f>
        <v>KAWASAKI</v>
      </c>
      <c r="N2720" s="63" t="str">
        <f>VLOOKUP(D2720,'[3]NEW LEGEND 2026'!G:J,4,0)</f>
        <v>GREY</v>
      </c>
      <c r="O2720" s="68" t="str">
        <f t="shared" si="253"/>
        <v>AUG</v>
      </c>
      <c r="P2720" s="68">
        <f t="shared" si="254"/>
        <v>21</v>
      </c>
      <c r="Q2720" s="68">
        <f t="shared" si="255"/>
        <v>2026</v>
      </c>
      <c r="R2720" s="69">
        <f t="shared" si="256"/>
        <v>-202.53820601852203</v>
      </c>
      <c r="S2720" s="69">
        <f t="shared" si="257"/>
        <v>-201.41825231481198</v>
      </c>
      <c r="T2720" s="70" t="str">
        <f t="shared" si="258"/>
        <v>1-30 DAYS</v>
      </c>
      <c r="U2720" s="70" t="str">
        <f t="shared" si="258"/>
        <v>1-30 DAYS</v>
      </c>
    </row>
    <row r="2721" spans="1:21">
      <c r="A2721" s="63" t="str">
        <f>VLOOKUP(L2721,[1]Sheet1!$N:$P,3,0)</f>
        <v>M2 SURIGAO</v>
      </c>
      <c r="B2721" s="66">
        <v>46211.457326388889</v>
      </c>
      <c r="C2721" s="66">
        <v>46255.562037037038</v>
      </c>
      <c r="D2721" s="67" t="s">
        <v>2946</v>
      </c>
      <c r="E2721" s="67" t="s">
        <v>2947</v>
      </c>
      <c r="F2721" s="1">
        <v>1</v>
      </c>
      <c r="G2721" s="63" t="str">
        <f>VLOOKUP(D2721,[2]MINDANAO!$B:$C,2,0)</f>
        <v>BAJAJ RE 4S FI</v>
      </c>
      <c r="H2721" s="67">
        <v>187000</v>
      </c>
      <c r="I2721" s="63" t="str">
        <f>VLOOKUP(L2721,'[3]NEW LEGEND 2026'!M:S,7,0)</f>
        <v>ULTIMATE</v>
      </c>
      <c r="J2721" s="67" t="s">
        <v>6332</v>
      </c>
      <c r="K2721" s="67" t="s">
        <v>6333</v>
      </c>
      <c r="L2721" s="67" t="s">
        <v>1214</v>
      </c>
      <c r="M2721" s="63" t="str">
        <f>VLOOKUP(D2721,'[3]NEW LEGEND 2026'!G:I,3,0)</f>
        <v>TRIMOTORS</v>
      </c>
      <c r="N2721" s="63" t="str">
        <f>VLOOKUP(D2721,'[3]NEW LEGEND 2026'!G:J,4,0)</f>
        <v>YELLOW</v>
      </c>
      <c r="O2721" s="68" t="str">
        <f t="shared" si="253"/>
        <v>AUG</v>
      </c>
      <c r="P2721" s="68">
        <f t="shared" si="254"/>
        <v>21</v>
      </c>
      <c r="Q2721" s="68">
        <f t="shared" si="255"/>
        <v>2026</v>
      </c>
      <c r="R2721" s="69">
        <f t="shared" si="256"/>
        <v>-202.56203703703795</v>
      </c>
      <c r="S2721" s="69">
        <f t="shared" si="257"/>
        <v>-158.45732638888876</v>
      </c>
      <c r="T2721" s="70" t="str">
        <f t="shared" si="258"/>
        <v>1-30 DAYS</v>
      </c>
      <c r="U2721" s="70" t="str">
        <f t="shared" si="258"/>
        <v>1-30 DAYS</v>
      </c>
    </row>
    <row r="2722" spans="1:21">
      <c r="A2722" s="63" t="str">
        <f>VLOOKUP(L2722,[1]Sheet1!$N:$P,3,0)</f>
        <v>M1 SURALLAH</v>
      </c>
      <c r="B2722" s="66">
        <v>46255.568182870367</v>
      </c>
      <c r="C2722" s="66">
        <v>46255.612337962957</v>
      </c>
      <c r="D2722" s="67" t="s">
        <v>1007</v>
      </c>
      <c r="E2722" s="67" t="s">
        <v>1008</v>
      </c>
      <c r="F2722" s="1">
        <v>1</v>
      </c>
      <c r="G2722" s="63" t="str">
        <f>VLOOKUP(D2722,[2]MINDANAO!$B:$C,2,0)</f>
        <v>XRM DUAL SPORTS FI(DS)</v>
      </c>
      <c r="H2722" s="67">
        <v>70950</v>
      </c>
      <c r="I2722" s="63" t="str">
        <f>VLOOKUP(L2722,'[3]NEW LEGEND 2026'!M:S,7,0)</f>
        <v>MUTI</v>
      </c>
      <c r="J2722" s="67" t="s">
        <v>6334</v>
      </c>
      <c r="K2722" s="67" t="s">
        <v>6335</v>
      </c>
      <c r="L2722" s="67" t="s">
        <v>546</v>
      </c>
      <c r="M2722" s="63" t="str">
        <f>VLOOKUP(D2722,'[3]NEW LEGEND 2026'!G:I,3,0)</f>
        <v>HONDA</v>
      </c>
      <c r="N2722" s="63" t="str">
        <f>VLOOKUP(D2722,'[3]NEW LEGEND 2026'!G:J,4,0)</f>
        <v>BLACK</v>
      </c>
      <c r="O2722" s="68" t="str">
        <f t="shared" si="253"/>
        <v>AUG</v>
      </c>
      <c r="P2722" s="68">
        <f t="shared" si="254"/>
        <v>21</v>
      </c>
      <c r="Q2722" s="68">
        <f t="shared" si="255"/>
        <v>2026</v>
      </c>
      <c r="R2722" s="69">
        <f t="shared" si="256"/>
        <v>-202.6123379629571</v>
      </c>
      <c r="S2722" s="69">
        <f t="shared" si="257"/>
        <v>-202.56818287036731</v>
      </c>
      <c r="T2722" s="70" t="str">
        <f t="shared" si="258"/>
        <v>1-30 DAYS</v>
      </c>
      <c r="U2722" s="70" t="str">
        <f t="shared" si="258"/>
        <v>1-30 DAYS</v>
      </c>
    </row>
    <row r="2723" spans="1:21">
      <c r="A2723" s="63" t="str">
        <f>VLOOKUP(L2723,[1]Sheet1!$N:$P,3,0)</f>
        <v>GREATWALL</v>
      </c>
      <c r="B2723" s="66">
        <v>46251.471817129634</v>
      </c>
      <c r="C2723" s="66">
        <v>46255.668969907398</v>
      </c>
      <c r="D2723" s="67" t="s">
        <v>2540</v>
      </c>
      <c r="E2723" s="67" t="s">
        <v>2541</v>
      </c>
      <c r="F2723" s="1">
        <v>1</v>
      </c>
      <c r="G2723" s="63" t="str">
        <f>VLOOKUP(D2723,[2]MINDANAO!$B:$C,2,0)</f>
        <v>ADV160 ABS</v>
      </c>
      <c r="H2723" s="67">
        <v>155100</v>
      </c>
      <c r="I2723" s="63" t="str">
        <f>VLOOKUP(L2723,'[3]NEW LEGEND 2026'!M:S,7,0)</f>
        <v>MUTI</v>
      </c>
      <c r="J2723" s="67" t="s">
        <v>6336</v>
      </c>
      <c r="K2723" s="67" t="s">
        <v>6337</v>
      </c>
      <c r="L2723" s="67" t="s">
        <v>583</v>
      </c>
      <c r="M2723" s="63" t="str">
        <f>VLOOKUP(D2723,'[3]NEW LEGEND 2026'!G:I,3,0)</f>
        <v>HONDA</v>
      </c>
      <c r="N2723" s="63" t="str">
        <f>VLOOKUP(D2723,'[3]NEW LEGEND 2026'!G:J,4,0)</f>
        <v>BLACK</v>
      </c>
      <c r="O2723" s="68" t="str">
        <f t="shared" si="253"/>
        <v>AUG</v>
      </c>
      <c r="P2723" s="68">
        <f t="shared" si="254"/>
        <v>21</v>
      </c>
      <c r="Q2723" s="68">
        <f t="shared" si="255"/>
        <v>2026</v>
      </c>
      <c r="R2723" s="69">
        <f t="shared" si="256"/>
        <v>-202.6689699073977</v>
      </c>
      <c r="S2723" s="69">
        <f t="shared" si="257"/>
        <v>-198.47181712963356</v>
      </c>
      <c r="T2723" s="70" t="str">
        <f t="shared" si="258"/>
        <v>1-30 DAYS</v>
      </c>
      <c r="U2723" s="70" t="str">
        <f t="shared" si="258"/>
        <v>1-30 DAYS</v>
      </c>
    </row>
    <row r="2724" spans="1:21">
      <c r="A2724" s="63" t="str">
        <f>VLOOKUP(L2724,[1]Sheet1!$N:$P,3,0)</f>
        <v>M2 MANOLO</v>
      </c>
      <c r="B2724" s="66">
        <v>46254.598865740743</v>
      </c>
      <c r="C2724" s="66">
        <v>46256.340081018519</v>
      </c>
      <c r="D2724" s="67" t="s">
        <v>1007</v>
      </c>
      <c r="E2724" s="67" t="s">
        <v>1008</v>
      </c>
      <c r="F2724" s="1">
        <v>1</v>
      </c>
      <c r="G2724" s="63" t="str">
        <f>VLOOKUP(D2724,[2]MINDANAO!$B:$C,2,0)</f>
        <v>XRM DUAL SPORTS FI(DS)</v>
      </c>
      <c r="H2724" s="67">
        <v>70950</v>
      </c>
      <c r="I2724" s="63" t="str">
        <f>VLOOKUP(L2724,'[3]NEW LEGEND 2026'!M:S,7,0)</f>
        <v>ULTIMATE</v>
      </c>
      <c r="J2724" s="67" t="s">
        <v>6338</v>
      </c>
      <c r="K2724" s="67" t="s">
        <v>6339</v>
      </c>
      <c r="L2724" s="67" t="s">
        <v>1244</v>
      </c>
      <c r="M2724" s="63" t="str">
        <f>VLOOKUP(D2724,'[3]NEW LEGEND 2026'!G:I,3,0)</f>
        <v>HONDA</v>
      </c>
      <c r="N2724" s="63" t="str">
        <f>VLOOKUP(D2724,'[3]NEW LEGEND 2026'!G:J,4,0)</f>
        <v>BLACK</v>
      </c>
      <c r="O2724" s="68" t="str">
        <f t="shared" si="253"/>
        <v>AUG</v>
      </c>
      <c r="P2724" s="68">
        <f t="shared" si="254"/>
        <v>22</v>
      </c>
      <c r="Q2724" s="68">
        <f t="shared" si="255"/>
        <v>2026</v>
      </c>
      <c r="R2724" s="69">
        <f t="shared" si="256"/>
        <v>-203.34008101851941</v>
      </c>
      <c r="S2724" s="69">
        <f t="shared" si="257"/>
        <v>-201.59886574074335</v>
      </c>
      <c r="T2724" s="70" t="str">
        <f t="shared" si="258"/>
        <v>1-30 DAYS</v>
      </c>
      <c r="U2724" s="70" t="str">
        <f t="shared" si="258"/>
        <v>1-30 DAYS</v>
      </c>
    </row>
    <row r="2725" spans="1:21">
      <c r="A2725" s="63" t="str">
        <f>VLOOKUP(L2725,[1]Sheet1!$N:$P,3,0)</f>
        <v>M2 MANOLO</v>
      </c>
      <c r="B2725" s="66">
        <v>46254.598865740743</v>
      </c>
      <c r="C2725" s="66">
        <v>46256.340081018519</v>
      </c>
      <c r="D2725" s="67" t="s">
        <v>1007</v>
      </c>
      <c r="E2725" s="67" t="s">
        <v>1008</v>
      </c>
      <c r="F2725" s="1">
        <v>1</v>
      </c>
      <c r="G2725" s="63" t="str">
        <f>VLOOKUP(D2725,[2]MINDANAO!$B:$C,2,0)</f>
        <v>XRM DUAL SPORTS FI(DS)</v>
      </c>
      <c r="H2725" s="67">
        <v>70950</v>
      </c>
      <c r="I2725" s="63" t="str">
        <f>VLOOKUP(L2725,'[3]NEW LEGEND 2026'!M:S,7,0)</f>
        <v>ULTIMATE</v>
      </c>
      <c r="J2725" s="67" t="s">
        <v>6340</v>
      </c>
      <c r="K2725" s="67" t="s">
        <v>6341</v>
      </c>
      <c r="L2725" s="67" t="s">
        <v>1244</v>
      </c>
      <c r="M2725" s="63" t="str">
        <f>VLOOKUP(D2725,'[3]NEW LEGEND 2026'!G:I,3,0)</f>
        <v>HONDA</v>
      </c>
      <c r="N2725" s="63" t="str">
        <f>VLOOKUP(D2725,'[3]NEW LEGEND 2026'!G:J,4,0)</f>
        <v>BLACK</v>
      </c>
      <c r="O2725" s="68" t="str">
        <f t="shared" si="253"/>
        <v>AUG</v>
      </c>
      <c r="P2725" s="68">
        <f t="shared" si="254"/>
        <v>22</v>
      </c>
      <c r="Q2725" s="68">
        <f t="shared" si="255"/>
        <v>2026</v>
      </c>
      <c r="R2725" s="69">
        <f t="shared" si="256"/>
        <v>-203.34008101851941</v>
      </c>
      <c r="S2725" s="69">
        <f t="shared" si="257"/>
        <v>-201.59886574074335</v>
      </c>
      <c r="T2725" s="70" t="str">
        <f t="shared" si="258"/>
        <v>1-30 DAYS</v>
      </c>
      <c r="U2725" s="70" t="str">
        <f t="shared" si="258"/>
        <v>1-30 DAYS</v>
      </c>
    </row>
    <row r="2726" spans="1:21">
      <c r="A2726" s="63" t="str">
        <f>VLOOKUP(L2726,[1]Sheet1!$N:$P,3,0)</f>
        <v>M2 MANOLO</v>
      </c>
      <c r="B2726" s="66">
        <v>46254.605879629627</v>
      </c>
      <c r="C2726" s="66">
        <v>46256.340081018519</v>
      </c>
      <c r="D2726" s="67" t="s">
        <v>1060</v>
      </c>
      <c r="E2726" s="67" t="s">
        <v>1061</v>
      </c>
      <c r="F2726" s="1">
        <v>1</v>
      </c>
      <c r="G2726" s="63" t="str">
        <f>VLOOKUP(D2726,[2]MINDANAO!$B:$C,2,0)</f>
        <v>MIO AEROX S 155</v>
      </c>
      <c r="H2726" s="67">
        <v>152427</v>
      </c>
      <c r="I2726" s="63" t="str">
        <f>VLOOKUP(L2726,'[3]NEW LEGEND 2026'!M:S,7,0)</f>
        <v>ULTIMATE</v>
      </c>
      <c r="J2726" s="67" t="s">
        <v>6342</v>
      </c>
      <c r="K2726" s="67" t="s">
        <v>6343</v>
      </c>
      <c r="L2726" s="67" t="s">
        <v>1244</v>
      </c>
      <c r="M2726" s="63" t="str">
        <f>VLOOKUP(D2726,'[3]NEW LEGEND 2026'!G:I,3,0)</f>
        <v>YAMAHA</v>
      </c>
      <c r="N2726" s="63" t="str">
        <f>VLOOKUP(D2726,'[3]NEW LEGEND 2026'!G:J,4,0)</f>
        <v>MATTE BLUE</v>
      </c>
      <c r="O2726" s="68" t="str">
        <f t="shared" si="253"/>
        <v>AUG</v>
      </c>
      <c r="P2726" s="68">
        <f t="shared" si="254"/>
        <v>22</v>
      </c>
      <c r="Q2726" s="68">
        <f t="shared" si="255"/>
        <v>2026</v>
      </c>
      <c r="R2726" s="69">
        <f t="shared" si="256"/>
        <v>-203.34008101851941</v>
      </c>
      <c r="S2726" s="69">
        <f t="shared" si="257"/>
        <v>-201.60587962962745</v>
      </c>
      <c r="T2726" s="70" t="str">
        <f t="shared" si="258"/>
        <v>1-30 DAYS</v>
      </c>
      <c r="U2726" s="70" t="str">
        <f t="shared" si="258"/>
        <v>1-30 DAYS</v>
      </c>
    </row>
    <row r="2727" spans="1:21">
      <c r="A2727" s="63" t="str">
        <f>VLOOKUP(L2727,[1]Sheet1!$N:$P,3,0)</f>
        <v>M2 MANOLO</v>
      </c>
      <c r="B2727" s="66">
        <v>46254.605879629627</v>
      </c>
      <c r="C2727" s="66">
        <v>46256.340081018519</v>
      </c>
      <c r="D2727" s="67" t="s">
        <v>1060</v>
      </c>
      <c r="E2727" s="67" t="s">
        <v>1061</v>
      </c>
      <c r="F2727" s="1">
        <v>1</v>
      </c>
      <c r="G2727" s="63" t="str">
        <f>VLOOKUP(D2727,[2]MINDANAO!$B:$C,2,0)</f>
        <v>MIO AEROX S 155</v>
      </c>
      <c r="H2727" s="67">
        <v>152427</v>
      </c>
      <c r="I2727" s="63" t="str">
        <f>VLOOKUP(L2727,'[3]NEW LEGEND 2026'!M:S,7,0)</f>
        <v>ULTIMATE</v>
      </c>
      <c r="J2727" s="67" t="s">
        <v>6344</v>
      </c>
      <c r="K2727" s="67" t="s">
        <v>6345</v>
      </c>
      <c r="L2727" s="67" t="s">
        <v>1244</v>
      </c>
      <c r="M2727" s="63" t="str">
        <f>VLOOKUP(D2727,'[3]NEW LEGEND 2026'!G:I,3,0)</f>
        <v>YAMAHA</v>
      </c>
      <c r="N2727" s="63" t="str">
        <f>VLOOKUP(D2727,'[3]NEW LEGEND 2026'!G:J,4,0)</f>
        <v>MATTE BLUE</v>
      </c>
      <c r="O2727" s="68" t="str">
        <f t="shared" si="253"/>
        <v>AUG</v>
      </c>
      <c r="P2727" s="68">
        <f t="shared" si="254"/>
        <v>22</v>
      </c>
      <c r="Q2727" s="68">
        <f t="shared" si="255"/>
        <v>2026</v>
      </c>
      <c r="R2727" s="69">
        <f t="shared" si="256"/>
        <v>-203.34008101851941</v>
      </c>
      <c r="S2727" s="69">
        <f t="shared" si="257"/>
        <v>-201.60587962962745</v>
      </c>
      <c r="T2727" s="70" t="str">
        <f t="shared" si="258"/>
        <v>1-30 DAYS</v>
      </c>
      <c r="U2727" s="70" t="str">
        <f t="shared" si="258"/>
        <v>1-30 DAYS</v>
      </c>
    </row>
    <row r="2728" spans="1:21">
      <c r="A2728" s="63" t="str">
        <f>VLOOKUP(L2728,[1]Sheet1!$N:$P,3,0)</f>
        <v>M2 MANOLO</v>
      </c>
      <c r="B2728" s="66">
        <v>46254.608865740738</v>
      </c>
      <c r="C2728" s="66">
        <v>46256.340081018519</v>
      </c>
      <c r="D2728" s="67" t="s">
        <v>907</v>
      </c>
      <c r="E2728" s="67" t="s">
        <v>908</v>
      </c>
      <c r="F2728" s="1">
        <v>1</v>
      </c>
      <c r="G2728" s="63" t="str">
        <f>VLOOKUP(D2728,[2]MINDANAO!$B:$C,2,0)</f>
        <v>CT125</v>
      </c>
      <c r="H2728" s="67">
        <v>59246</v>
      </c>
      <c r="I2728" s="63" t="str">
        <f>VLOOKUP(L2728,'[3]NEW LEGEND 2026'!M:S,7,0)</f>
        <v>ULTIMATE</v>
      </c>
      <c r="J2728" s="67" t="s">
        <v>6346</v>
      </c>
      <c r="K2728" s="67" t="s">
        <v>6347</v>
      </c>
      <c r="L2728" s="67" t="s">
        <v>1244</v>
      </c>
      <c r="M2728" s="63" t="str">
        <f>VLOOKUP(D2728,'[3]NEW LEGEND 2026'!G:I,3,0)</f>
        <v>KAWASAKI</v>
      </c>
      <c r="N2728" s="63" t="str">
        <f>VLOOKUP(D2728,'[3]NEW LEGEND 2026'!G:J,4,0)</f>
        <v>BLACK/GRAY</v>
      </c>
      <c r="O2728" s="68" t="str">
        <f t="shared" si="253"/>
        <v>AUG</v>
      </c>
      <c r="P2728" s="68">
        <f t="shared" si="254"/>
        <v>22</v>
      </c>
      <c r="Q2728" s="68">
        <f t="shared" si="255"/>
        <v>2026</v>
      </c>
      <c r="R2728" s="69">
        <f t="shared" si="256"/>
        <v>-203.34008101851941</v>
      </c>
      <c r="S2728" s="69">
        <f t="shared" si="257"/>
        <v>-201.60886574073811</v>
      </c>
      <c r="T2728" s="70" t="str">
        <f t="shared" si="258"/>
        <v>1-30 DAYS</v>
      </c>
      <c r="U2728" s="70" t="str">
        <f t="shared" si="258"/>
        <v>1-30 DAYS</v>
      </c>
    </row>
    <row r="2729" spans="1:21">
      <c r="A2729" s="63" t="str">
        <f>VLOOKUP(L2729,[1]Sheet1!$N:$P,3,0)</f>
        <v>M2 MANOLO</v>
      </c>
      <c r="B2729" s="66">
        <v>46254.608865740738</v>
      </c>
      <c r="C2729" s="66">
        <v>46256.340081018519</v>
      </c>
      <c r="D2729" s="67" t="s">
        <v>907</v>
      </c>
      <c r="E2729" s="67" t="s">
        <v>908</v>
      </c>
      <c r="F2729" s="1">
        <v>1</v>
      </c>
      <c r="G2729" s="63" t="str">
        <f>VLOOKUP(D2729,[2]MINDANAO!$B:$C,2,0)</f>
        <v>CT125</v>
      </c>
      <c r="H2729" s="67">
        <v>59246</v>
      </c>
      <c r="I2729" s="63" t="str">
        <f>VLOOKUP(L2729,'[3]NEW LEGEND 2026'!M:S,7,0)</f>
        <v>ULTIMATE</v>
      </c>
      <c r="J2729" s="67" t="s">
        <v>6348</v>
      </c>
      <c r="K2729" s="67" t="s">
        <v>6349</v>
      </c>
      <c r="L2729" s="67" t="s">
        <v>1244</v>
      </c>
      <c r="M2729" s="63" t="str">
        <f>VLOOKUP(D2729,'[3]NEW LEGEND 2026'!G:I,3,0)</f>
        <v>KAWASAKI</v>
      </c>
      <c r="N2729" s="63" t="str">
        <f>VLOOKUP(D2729,'[3]NEW LEGEND 2026'!G:J,4,0)</f>
        <v>BLACK/GRAY</v>
      </c>
      <c r="O2729" s="68" t="str">
        <f t="shared" si="253"/>
        <v>AUG</v>
      </c>
      <c r="P2729" s="68">
        <f t="shared" si="254"/>
        <v>22</v>
      </c>
      <c r="Q2729" s="68">
        <f t="shared" si="255"/>
        <v>2026</v>
      </c>
      <c r="R2729" s="69">
        <f t="shared" si="256"/>
        <v>-203.34008101851941</v>
      </c>
      <c r="S2729" s="69">
        <f t="shared" si="257"/>
        <v>-201.60886574073811</v>
      </c>
      <c r="T2729" s="70" t="str">
        <f t="shared" si="258"/>
        <v>1-30 DAYS</v>
      </c>
      <c r="U2729" s="70" t="str">
        <f t="shared" si="258"/>
        <v>1-30 DAYS</v>
      </c>
    </row>
    <row r="2730" spans="1:21">
      <c r="A2730" s="63" t="str">
        <f>VLOOKUP(L2730,[1]Sheet1!$N:$P,3,0)</f>
        <v>M2 MANOLO</v>
      </c>
      <c r="B2730" s="66">
        <v>46254.608865740738</v>
      </c>
      <c r="C2730" s="66">
        <v>46256.340081018519</v>
      </c>
      <c r="D2730" s="67" t="s">
        <v>907</v>
      </c>
      <c r="E2730" s="67" t="s">
        <v>908</v>
      </c>
      <c r="F2730" s="1">
        <v>1</v>
      </c>
      <c r="G2730" s="63" t="str">
        <f>VLOOKUP(D2730,[2]MINDANAO!$B:$C,2,0)</f>
        <v>CT125</v>
      </c>
      <c r="H2730" s="67">
        <v>59246</v>
      </c>
      <c r="I2730" s="63" t="str">
        <f>VLOOKUP(L2730,'[3]NEW LEGEND 2026'!M:S,7,0)</f>
        <v>ULTIMATE</v>
      </c>
      <c r="J2730" s="67" t="s">
        <v>6350</v>
      </c>
      <c r="K2730" s="67" t="s">
        <v>6351</v>
      </c>
      <c r="L2730" s="67" t="s">
        <v>1244</v>
      </c>
      <c r="M2730" s="63" t="str">
        <f>VLOOKUP(D2730,'[3]NEW LEGEND 2026'!G:I,3,0)</f>
        <v>KAWASAKI</v>
      </c>
      <c r="N2730" s="63" t="str">
        <f>VLOOKUP(D2730,'[3]NEW LEGEND 2026'!G:J,4,0)</f>
        <v>BLACK/GRAY</v>
      </c>
      <c r="O2730" s="68" t="str">
        <f t="shared" si="253"/>
        <v>AUG</v>
      </c>
      <c r="P2730" s="68">
        <f t="shared" si="254"/>
        <v>22</v>
      </c>
      <c r="Q2730" s="68">
        <f t="shared" si="255"/>
        <v>2026</v>
      </c>
      <c r="R2730" s="69">
        <f t="shared" si="256"/>
        <v>-203.34008101851941</v>
      </c>
      <c r="S2730" s="69">
        <f t="shared" si="257"/>
        <v>-201.60886574073811</v>
      </c>
      <c r="T2730" s="70" t="str">
        <f t="shared" si="258"/>
        <v>1-30 DAYS</v>
      </c>
      <c r="U2730" s="70" t="str">
        <f t="shared" si="258"/>
        <v>1-30 DAYS</v>
      </c>
    </row>
    <row r="2731" spans="1:21">
      <c r="A2731" s="63" t="str">
        <f>VLOOKUP(L2731,[1]Sheet1!$N:$P,3,0)</f>
        <v>M2 MANOLO</v>
      </c>
      <c r="B2731" s="66">
        <v>46254.598865740743</v>
      </c>
      <c r="C2731" s="66">
        <v>46256.340081018519</v>
      </c>
      <c r="D2731" s="67" t="s">
        <v>1167</v>
      </c>
      <c r="E2731" s="67" t="s">
        <v>1168</v>
      </c>
      <c r="F2731" s="1">
        <v>1</v>
      </c>
      <c r="G2731" s="63" t="str">
        <f>VLOOKUP(D2731,[2]MINDANAO!$B:$C,2,0)</f>
        <v>XR150</v>
      </c>
      <c r="H2731" s="67">
        <v>94078</v>
      </c>
      <c r="I2731" s="63" t="str">
        <f>VLOOKUP(L2731,'[3]NEW LEGEND 2026'!M:S,7,0)</f>
        <v>ULTIMATE</v>
      </c>
      <c r="J2731" s="67" t="s">
        <v>6352</v>
      </c>
      <c r="K2731" s="67" t="s">
        <v>6353</v>
      </c>
      <c r="L2731" s="67" t="s">
        <v>1244</v>
      </c>
      <c r="M2731" s="63" t="str">
        <f>VLOOKUP(D2731,'[3]NEW LEGEND 2026'!G:I,3,0)</f>
        <v>HONDA</v>
      </c>
      <c r="N2731" s="63" t="str">
        <f>VLOOKUP(D2731,'[3]NEW LEGEND 2026'!G:J,4,0)</f>
        <v>BLACK</v>
      </c>
      <c r="O2731" s="68" t="str">
        <f t="shared" si="253"/>
        <v>AUG</v>
      </c>
      <c r="P2731" s="68">
        <f t="shared" si="254"/>
        <v>22</v>
      </c>
      <c r="Q2731" s="68">
        <f t="shared" si="255"/>
        <v>2026</v>
      </c>
      <c r="R2731" s="69">
        <f t="shared" si="256"/>
        <v>-203.34008101851941</v>
      </c>
      <c r="S2731" s="69">
        <f t="shared" si="257"/>
        <v>-201.59886574074335</v>
      </c>
      <c r="T2731" s="70" t="str">
        <f t="shared" si="258"/>
        <v>1-30 DAYS</v>
      </c>
      <c r="U2731" s="70" t="str">
        <f t="shared" si="258"/>
        <v>1-30 DAYS</v>
      </c>
    </row>
    <row r="2732" spans="1:21">
      <c r="A2732" s="63" t="str">
        <f>VLOOKUP(L2732,[1]Sheet1!$N:$P,3,0)</f>
        <v>M2 MANOLO</v>
      </c>
      <c r="B2732" s="66">
        <v>46254.598865740743</v>
      </c>
      <c r="C2732" s="66">
        <v>46256.340081018519</v>
      </c>
      <c r="D2732" s="67" t="s">
        <v>1167</v>
      </c>
      <c r="E2732" s="67" t="s">
        <v>1168</v>
      </c>
      <c r="F2732" s="1">
        <v>1</v>
      </c>
      <c r="G2732" s="63" t="str">
        <f>VLOOKUP(D2732,[2]MINDANAO!$B:$C,2,0)</f>
        <v>XR150</v>
      </c>
      <c r="H2732" s="67">
        <v>94078</v>
      </c>
      <c r="I2732" s="63" t="str">
        <f>VLOOKUP(L2732,'[3]NEW LEGEND 2026'!M:S,7,0)</f>
        <v>ULTIMATE</v>
      </c>
      <c r="J2732" s="67" t="s">
        <v>6354</v>
      </c>
      <c r="K2732" s="67" t="s">
        <v>6355</v>
      </c>
      <c r="L2732" s="67" t="s">
        <v>1244</v>
      </c>
      <c r="M2732" s="63" t="str">
        <f>VLOOKUP(D2732,'[3]NEW LEGEND 2026'!G:I,3,0)</f>
        <v>HONDA</v>
      </c>
      <c r="N2732" s="63" t="str">
        <f>VLOOKUP(D2732,'[3]NEW LEGEND 2026'!G:J,4,0)</f>
        <v>BLACK</v>
      </c>
      <c r="O2732" s="68" t="str">
        <f t="shared" si="253"/>
        <v>AUG</v>
      </c>
      <c r="P2732" s="68">
        <f t="shared" si="254"/>
        <v>22</v>
      </c>
      <c r="Q2732" s="68">
        <f t="shared" si="255"/>
        <v>2026</v>
      </c>
      <c r="R2732" s="69">
        <f t="shared" si="256"/>
        <v>-203.34008101851941</v>
      </c>
      <c r="S2732" s="69">
        <f t="shared" si="257"/>
        <v>-201.59886574074335</v>
      </c>
      <c r="T2732" s="70" t="str">
        <f t="shared" si="258"/>
        <v>1-30 DAYS</v>
      </c>
      <c r="U2732" s="70" t="str">
        <f t="shared" si="258"/>
        <v>1-30 DAYS</v>
      </c>
    </row>
    <row r="2733" spans="1:21">
      <c r="A2733" s="63" t="str">
        <f>VLOOKUP(L2733,[1]Sheet1!$N:$P,3,0)</f>
        <v>M2 MANOLO</v>
      </c>
      <c r="B2733" s="66">
        <v>46254.608865740738</v>
      </c>
      <c r="C2733" s="66">
        <v>46256.340081018519</v>
      </c>
      <c r="D2733" s="67" t="s">
        <v>4034</v>
      </c>
      <c r="E2733" s="67" t="s">
        <v>4035</v>
      </c>
      <c r="F2733" s="1">
        <v>1</v>
      </c>
      <c r="G2733" s="63" t="str">
        <f>VLOOKUP(D2733,[2]MINDANAO!$B:$C,2,0)</f>
        <v>KLX150</v>
      </c>
      <c r="H2733" s="67">
        <v>117523.21</v>
      </c>
      <c r="I2733" s="63" t="str">
        <f>VLOOKUP(L2733,'[3]NEW LEGEND 2026'!M:S,7,0)</f>
        <v>ULTIMATE</v>
      </c>
      <c r="J2733" s="67" t="s">
        <v>6356</v>
      </c>
      <c r="K2733" s="67" t="s">
        <v>6357</v>
      </c>
      <c r="L2733" s="67" t="s">
        <v>1244</v>
      </c>
      <c r="M2733" s="63" t="str">
        <f>VLOOKUP(D2733,'[3]NEW LEGEND 2026'!G:I,3,0)</f>
        <v>KAWASAKI</v>
      </c>
      <c r="N2733" s="63" t="str">
        <f>VLOOKUP(D2733,'[3]NEW LEGEND 2026'!G:J,4,0)</f>
        <v>GREEN</v>
      </c>
      <c r="O2733" s="68" t="str">
        <f t="shared" si="253"/>
        <v>AUG</v>
      </c>
      <c r="P2733" s="68">
        <f t="shared" si="254"/>
        <v>22</v>
      </c>
      <c r="Q2733" s="68">
        <f t="shared" si="255"/>
        <v>2026</v>
      </c>
      <c r="R2733" s="69">
        <f t="shared" si="256"/>
        <v>-203.34008101851941</v>
      </c>
      <c r="S2733" s="69">
        <f t="shared" si="257"/>
        <v>-201.60886574073811</v>
      </c>
      <c r="T2733" s="70" t="str">
        <f t="shared" si="258"/>
        <v>1-30 DAYS</v>
      </c>
      <c r="U2733" s="70" t="str">
        <f t="shared" si="258"/>
        <v>1-30 DAYS</v>
      </c>
    </row>
    <row r="2734" spans="1:21">
      <c r="A2734" s="63" t="str">
        <f>VLOOKUP(L2734,[1]Sheet1!$N:$P,3,0)</f>
        <v>M2 MANOLO</v>
      </c>
      <c r="B2734" s="66">
        <v>46254.608865740738</v>
      </c>
      <c r="C2734" s="66">
        <v>46256.340081018519</v>
      </c>
      <c r="D2734" s="67" t="s">
        <v>4034</v>
      </c>
      <c r="E2734" s="67" t="s">
        <v>4035</v>
      </c>
      <c r="F2734" s="1">
        <v>1</v>
      </c>
      <c r="G2734" s="63" t="str">
        <f>VLOOKUP(D2734,[2]MINDANAO!$B:$C,2,0)</f>
        <v>KLX150</v>
      </c>
      <c r="H2734" s="67">
        <v>117523.21</v>
      </c>
      <c r="I2734" s="63" t="str">
        <f>VLOOKUP(L2734,'[3]NEW LEGEND 2026'!M:S,7,0)</f>
        <v>ULTIMATE</v>
      </c>
      <c r="J2734" s="67" t="s">
        <v>6358</v>
      </c>
      <c r="K2734" s="67" t="s">
        <v>6359</v>
      </c>
      <c r="L2734" s="67" t="s">
        <v>1244</v>
      </c>
      <c r="M2734" s="63" t="str">
        <f>VLOOKUP(D2734,'[3]NEW LEGEND 2026'!G:I,3,0)</f>
        <v>KAWASAKI</v>
      </c>
      <c r="N2734" s="63" t="str">
        <f>VLOOKUP(D2734,'[3]NEW LEGEND 2026'!G:J,4,0)</f>
        <v>GREEN</v>
      </c>
      <c r="O2734" s="68" t="str">
        <f t="shared" si="253"/>
        <v>AUG</v>
      </c>
      <c r="P2734" s="68">
        <f t="shared" si="254"/>
        <v>22</v>
      </c>
      <c r="Q2734" s="68">
        <f t="shared" si="255"/>
        <v>2026</v>
      </c>
      <c r="R2734" s="69">
        <f t="shared" si="256"/>
        <v>-203.34008101851941</v>
      </c>
      <c r="S2734" s="69">
        <f t="shared" si="257"/>
        <v>-201.60886574073811</v>
      </c>
      <c r="T2734" s="70" t="str">
        <f t="shared" si="258"/>
        <v>1-30 DAYS</v>
      </c>
      <c r="U2734" s="70" t="str">
        <f t="shared" si="258"/>
        <v>1-30 DAYS</v>
      </c>
    </row>
    <row r="2735" spans="1:21">
      <c r="A2735" s="63" t="str">
        <f>VLOOKUP(L2735,[1]Sheet1!$N:$P,3,0)</f>
        <v>M2 MANOLO</v>
      </c>
      <c r="B2735" s="66">
        <v>46254.602175925917</v>
      </c>
      <c r="C2735" s="66">
        <v>46256.340081018519</v>
      </c>
      <c r="D2735" s="67" t="s">
        <v>2540</v>
      </c>
      <c r="E2735" s="67" t="s">
        <v>2541</v>
      </c>
      <c r="F2735" s="1">
        <v>1</v>
      </c>
      <c r="G2735" s="63" t="str">
        <f>VLOOKUP(D2735,[2]MINDANAO!$B:$C,2,0)</f>
        <v>ADV160 ABS</v>
      </c>
      <c r="H2735" s="67">
        <v>155100</v>
      </c>
      <c r="I2735" s="63" t="str">
        <f>VLOOKUP(L2735,'[3]NEW LEGEND 2026'!M:S,7,0)</f>
        <v>ULTIMATE</v>
      </c>
      <c r="J2735" s="67" t="s">
        <v>6360</v>
      </c>
      <c r="K2735" s="67" t="s">
        <v>6361</v>
      </c>
      <c r="L2735" s="67" t="s">
        <v>1244</v>
      </c>
      <c r="M2735" s="63" t="str">
        <f>VLOOKUP(D2735,'[3]NEW LEGEND 2026'!G:I,3,0)</f>
        <v>HONDA</v>
      </c>
      <c r="N2735" s="63" t="str">
        <f>VLOOKUP(D2735,'[3]NEW LEGEND 2026'!G:J,4,0)</f>
        <v>BLACK</v>
      </c>
      <c r="O2735" s="68" t="str">
        <f t="shared" si="253"/>
        <v>AUG</v>
      </c>
      <c r="P2735" s="68">
        <f t="shared" si="254"/>
        <v>22</v>
      </c>
      <c r="Q2735" s="68">
        <f t="shared" si="255"/>
        <v>2026</v>
      </c>
      <c r="R2735" s="69">
        <f t="shared" si="256"/>
        <v>-203.34008101851941</v>
      </c>
      <c r="S2735" s="69">
        <f t="shared" si="257"/>
        <v>-201.60217592591653</v>
      </c>
      <c r="T2735" s="70" t="str">
        <f t="shared" si="258"/>
        <v>1-30 DAYS</v>
      </c>
      <c r="U2735" s="70" t="str">
        <f t="shared" si="258"/>
        <v>1-30 DAYS</v>
      </c>
    </row>
    <row r="2736" spans="1:21">
      <c r="A2736" s="63" t="str">
        <f>VLOOKUP(L2736,[1]Sheet1!$N:$P,3,0)</f>
        <v>M2 MANOLO</v>
      </c>
      <c r="B2736" s="66">
        <v>46254.598865740743</v>
      </c>
      <c r="C2736" s="66">
        <v>46256.340081018519</v>
      </c>
      <c r="D2736" s="67" t="s">
        <v>2536</v>
      </c>
      <c r="E2736" s="67" t="s">
        <v>2537</v>
      </c>
      <c r="F2736" s="1">
        <v>1</v>
      </c>
      <c r="G2736" s="63" t="str">
        <f>VLOOKUP(D2736,[2]MINDANAO!$B:$C,2,0)</f>
        <v>ADV160 ABS</v>
      </c>
      <c r="H2736" s="67">
        <v>155100</v>
      </c>
      <c r="I2736" s="63" t="str">
        <f>VLOOKUP(L2736,'[3]NEW LEGEND 2026'!M:S,7,0)</f>
        <v>ULTIMATE</v>
      </c>
      <c r="J2736" s="67" t="s">
        <v>6362</v>
      </c>
      <c r="K2736" s="67" t="s">
        <v>6363</v>
      </c>
      <c r="L2736" s="67" t="s">
        <v>1244</v>
      </c>
      <c r="M2736" s="63" t="str">
        <f>VLOOKUP(D2736,'[3]NEW LEGEND 2026'!G:I,3,0)</f>
        <v>HONDA</v>
      </c>
      <c r="N2736" s="63" t="str">
        <f>VLOOKUP(D2736,'[3]NEW LEGEND 2026'!G:J,4,0)</f>
        <v>WHITE</v>
      </c>
      <c r="O2736" s="68" t="str">
        <f t="shared" si="253"/>
        <v>AUG</v>
      </c>
      <c r="P2736" s="68">
        <f t="shared" si="254"/>
        <v>22</v>
      </c>
      <c r="Q2736" s="68">
        <f t="shared" si="255"/>
        <v>2026</v>
      </c>
      <c r="R2736" s="69">
        <f t="shared" si="256"/>
        <v>-203.34008101851941</v>
      </c>
      <c r="S2736" s="69">
        <f t="shared" si="257"/>
        <v>-201.59886574074335</v>
      </c>
      <c r="T2736" s="70" t="str">
        <f t="shared" si="258"/>
        <v>1-30 DAYS</v>
      </c>
      <c r="U2736" s="70" t="str">
        <f t="shared" si="258"/>
        <v>1-30 DAYS</v>
      </c>
    </row>
    <row r="2737" spans="1:21">
      <c r="A2737" s="63" t="str">
        <f>VLOOKUP(L2737,[1]Sheet1!$N:$P,3,0)</f>
        <v>M2 MANOLO</v>
      </c>
      <c r="B2737" s="66">
        <v>46254.598865740743</v>
      </c>
      <c r="C2737" s="66">
        <v>46256.340081018519</v>
      </c>
      <c r="D2737" s="67" t="s">
        <v>2536</v>
      </c>
      <c r="E2737" s="67" t="s">
        <v>2537</v>
      </c>
      <c r="F2737" s="1">
        <v>1</v>
      </c>
      <c r="G2737" s="63" t="str">
        <f>VLOOKUP(D2737,[2]MINDANAO!$B:$C,2,0)</f>
        <v>ADV160 ABS</v>
      </c>
      <c r="H2737" s="67">
        <v>155100</v>
      </c>
      <c r="I2737" s="63" t="str">
        <f>VLOOKUP(L2737,'[3]NEW LEGEND 2026'!M:S,7,0)</f>
        <v>ULTIMATE</v>
      </c>
      <c r="J2737" s="67" t="s">
        <v>6364</v>
      </c>
      <c r="K2737" s="67" t="s">
        <v>6365</v>
      </c>
      <c r="L2737" s="67" t="s">
        <v>1244</v>
      </c>
      <c r="M2737" s="63" t="str">
        <f>VLOOKUP(D2737,'[3]NEW LEGEND 2026'!G:I,3,0)</f>
        <v>HONDA</v>
      </c>
      <c r="N2737" s="63" t="str">
        <f>VLOOKUP(D2737,'[3]NEW LEGEND 2026'!G:J,4,0)</f>
        <v>WHITE</v>
      </c>
      <c r="O2737" s="68" t="str">
        <f t="shared" si="253"/>
        <v>AUG</v>
      </c>
      <c r="P2737" s="68">
        <f t="shared" si="254"/>
        <v>22</v>
      </c>
      <c r="Q2737" s="68">
        <f t="shared" si="255"/>
        <v>2026</v>
      </c>
      <c r="R2737" s="69">
        <f t="shared" si="256"/>
        <v>-203.34008101851941</v>
      </c>
      <c r="S2737" s="69">
        <f t="shared" si="257"/>
        <v>-201.59886574074335</v>
      </c>
      <c r="T2737" s="70" t="str">
        <f t="shared" si="258"/>
        <v>1-30 DAYS</v>
      </c>
      <c r="U2737" s="70" t="str">
        <f t="shared" si="258"/>
        <v>1-30 DAYS</v>
      </c>
    </row>
    <row r="2738" spans="1:21">
      <c r="A2738" s="63" t="str">
        <f>VLOOKUP(L2738,[1]Sheet1!$N:$P,3,0)</f>
        <v>M2 MANOLO</v>
      </c>
      <c r="B2738" s="66">
        <v>46254.602175925917</v>
      </c>
      <c r="C2738" s="66">
        <v>46256.340081018519</v>
      </c>
      <c r="D2738" s="67" t="s">
        <v>966</v>
      </c>
      <c r="E2738" s="67" t="s">
        <v>967</v>
      </c>
      <c r="F2738" s="1">
        <v>1</v>
      </c>
      <c r="G2738" s="63" t="str">
        <f>VLOOKUP(D2738,[2]MINDANAO!$B:$C,2,0)</f>
        <v>TMX150 SUPREMO</v>
      </c>
      <c r="H2738" s="67">
        <v>76598</v>
      </c>
      <c r="I2738" s="63" t="str">
        <f>VLOOKUP(L2738,'[3]NEW LEGEND 2026'!M:S,7,0)</f>
        <v>ULTIMATE</v>
      </c>
      <c r="J2738" s="67" t="s">
        <v>6366</v>
      </c>
      <c r="K2738" s="67" t="s">
        <v>6367</v>
      </c>
      <c r="L2738" s="67" t="s">
        <v>1244</v>
      </c>
      <c r="M2738" s="63" t="str">
        <f>VLOOKUP(D2738,'[3]NEW LEGEND 2026'!G:I,3,0)</f>
        <v>HONDA</v>
      </c>
      <c r="N2738" s="63" t="str">
        <f>VLOOKUP(D2738,'[3]NEW LEGEND 2026'!G:J,4,0)</f>
        <v>RED</v>
      </c>
      <c r="O2738" s="68" t="str">
        <f t="shared" si="253"/>
        <v>AUG</v>
      </c>
      <c r="P2738" s="68">
        <f t="shared" si="254"/>
        <v>22</v>
      </c>
      <c r="Q2738" s="68">
        <f t="shared" si="255"/>
        <v>2026</v>
      </c>
      <c r="R2738" s="69">
        <f t="shared" si="256"/>
        <v>-203.34008101851941</v>
      </c>
      <c r="S2738" s="69">
        <f t="shared" si="257"/>
        <v>-201.60217592591653</v>
      </c>
      <c r="T2738" s="70" t="str">
        <f t="shared" si="258"/>
        <v>1-30 DAYS</v>
      </c>
      <c r="U2738" s="70" t="str">
        <f t="shared" si="258"/>
        <v>1-30 DAYS</v>
      </c>
    </row>
    <row r="2739" spans="1:21">
      <c r="A2739" s="63" t="str">
        <f>VLOOKUP(L2739,[1]Sheet1!$N:$P,3,0)</f>
        <v>M2 MANOLO</v>
      </c>
      <c r="B2739" s="66">
        <v>46254.602175925917</v>
      </c>
      <c r="C2739" s="66">
        <v>46256.340081018519</v>
      </c>
      <c r="D2739" s="67" t="s">
        <v>553</v>
      </c>
      <c r="E2739" s="67" t="s">
        <v>554</v>
      </c>
      <c r="F2739" s="1">
        <v>1</v>
      </c>
      <c r="G2739" s="63" t="str">
        <f>VLOOKUP(D2739,[2]MINDANAO!$B:$C,2,0)</f>
        <v>TMX ALPHA FI</v>
      </c>
      <c r="H2739" s="67">
        <v>56356</v>
      </c>
      <c r="I2739" s="63" t="str">
        <f>VLOOKUP(L2739,'[3]NEW LEGEND 2026'!M:S,7,0)</f>
        <v>ULTIMATE</v>
      </c>
      <c r="J2739" s="67" t="s">
        <v>6368</v>
      </c>
      <c r="K2739" s="67" t="s">
        <v>6369</v>
      </c>
      <c r="L2739" s="67" t="s">
        <v>1244</v>
      </c>
      <c r="M2739" s="63" t="str">
        <f>VLOOKUP(D2739,'[3]NEW LEGEND 2026'!G:I,3,0)</f>
        <v>HONDA</v>
      </c>
      <c r="N2739" s="63" t="str">
        <f>VLOOKUP(D2739,'[3]NEW LEGEND 2026'!G:J,4,0)</f>
        <v>SILVER</v>
      </c>
      <c r="O2739" s="68" t="str">
        <f t="shared" si="253"/>
        <v>AUG</v>
      </c>
      <c r="P2739" s="68">
        <f t="shared" si="254"/>
        <v>22</v>
      </c>
      <c r="Q2739" s="68">
        <f t="shared" si="255"/>
        <v>2026</v>
      </c>
      <c r="R2739" s="69">
        <f t="shared" si="256"/>
        <v>-203.34008101851941</v>
      </c>
      <c r="S2739" s="69">
        <f t="shared" si="257"/>
        <v>-201.60217592591653</v>
      </c>
      <c r="T2739" s="70" t="str">
        <f t="shared" si="258"/>
        <v>1-30 DAYS</v>
      </c>
      <c r="U2739" s="70" t="str">
        <f t="shared" si="258"/>
        <v>1-30 DAYS</v>
      </c>
    </row>
    <row r="2740" spans="1:21">
      <c r="A2740" s="63" t="str">
        <f>VLOOKUP(L2740,[1]Sheet1!$N:$P,3,0)</f>
        <v>GREATWALL</v>
      </c>
      <c r="B2740" s="66">
        <v>46256.381504629629</v>
      </c>
      <c r="C2740" s="66">
        <v>46256.381493055553</v>
      </c>
      <c r="D2740" s="67" t="s">
        <v>4803</v>
      </c>
      <c r="E2740" s="67" t="s">
        <v>4804</v>
      </c>
      <c r="F2740" s="1">
        <v>1</v>
      </c>
      <c r="G2740" s="63" t="str">
        <f>VLOOKUP(D2740,[2]MINDANAO!$B:$C,2,0)</f>
        <v>PCX160 ROADSYNC</v>
      </c>
      <c r="H2740" s="67">
        <v>147230</v>
      </c>
      <c r="I2740" s="63" t="str">
        <f>VLOOKUP(L2740,'[3]NEW LEGEND 2026'!M:S,7,0)</f>
        <v>HONDA</v>
      </c>
      <c r="J2740" s="67" t="s">
        <v>6370</v>
      </c>
      <c r="K2740" s="67" t="s">
        <v>6371</v>
      </c>
      <c r="L2740" s="67" t="s">
        <v>1231</v>
      </c>
      <c r="M2740" s="63" t="str">
        <f>VLOOKUP(D2740,'[3]NEW LEGEND 2026'!G:I,3,0)</f>
        <v>HONDA</v>
      </c>
      <c r="N2740" s="63" t="str">
        <f>VLOOKUP(D2740,'[3]NEW LEGEND 2026'!G:J,4,0)</f>
        <v>BROWN</v>
      </c>
      <c r="O2740" s="68" t="str">
        <f t="shared" si="253"/>
        <v>AUG</v>
      </c>
      <c r="P2740" s="68">
        <f t="shared" si="254"/>
        <v>22</v>
      </c>
      <c r="Q2740" s="68">
        <f t="shared" si="255"/>
        <v>2026</v>
      </c>
      <c r="R2740" s="69">
        <f t="shared" si="256"/>
        <v>-203.38149305555271</v>
      </c>
      <c r="S2740" s="69">
        <f t="shared" si="257"/>
        <v>-203.38150462962949</v>
      </c>
      <c r="T2740" s="70" t="str">
        <f t="shared" si="258"/>
        <v>1-30 DAYS</v>
      </c>
      <c r="U2740" s="70" t="str">
        <f t="shared" si="258"/>
        <v>1-30 DAYS</v>
      </c>
    </row>
    <row r="2741" spans="1:21">
      <c r="A2741" s="63" t="str">
        <f>VLOOKUP(L2741,[1]Sheet1!$N:$P,3,0)</f>
        <v>GREATWALL</v>
      </c>
      <c r="B2741" s="66">
        <v>46256.388749999998</v>
      </c>
      <c r="C2741" s="66">
        <v>46256.388749999998</v>
      </c>
      <c r="D2741" s="67" t="s">
        <v>3030</v>
      </c>
      <c r="E2741" s="67" t="s">
        <v>3031</v>
      </c>
      <c r="F2741" s="1">
        <v>1</v>
      </c>
      <c r="G2741" s="63" t="str">
        <f>VLOOKUP(D2741,[2]MINDANAO!$B:$C,2,0)</f>
        <v>NAVI</v>
      </c>
      <c r="H2741" s="67">
        <v>58898</v>
      </c>
      <c r="I2741" s="63" t="str">
        <f>VLOOKUP(L2741,'[3]NEW LEGEND 2026'!M:S,7,0)</f>
        <v>HONDA</v>
      </c>
      <c r="J2741" s="67" t="s">
        <v>6372</v>
      </c>
      <c r="K2741" s="67" t="s">
        <v>6373</v>
      </c>
      <c r="L2741" s="67" t="s">
        <v>1231</v>
      </c>
      <c r="M2741" s="63" t="str">
        <f>VLOOKUP(D2741,'[3]NEW LEGEND 2026'!G:I,3,0)</f>
        <v>HONDA</v>
      </c>
      <c r="N2741" s="63" t="str">
        <f>VLOOKUP(D2741,'[3]NEW LEGEND 2026'!G:J,4,0)</f>
        <v>WHITE/BLACK</v>
      </c>
      <c r="O2741" s="68" t="str">
        <f t="shared" si="253"/>
        <v>AUG</v>
      </c>
      <c r="P2741" s="68">
        <f t="shared" si="254"/>
        <v>22</v>
      </c>
      <c r="Q2741" s="68">
        <f t="shared" si="255"/>
        <v>2026</v>
      </c>
      <c r="R2741" s="69">
        <f t="shared" si="256"/>
        <v>-203.38874999999825</v>
      </c>
      <c r="S2741" s="69">
        <f t="shared" si="257"/>
        <v>-203.38874999999825</v>
      </c>
      <c r="T2741" s="70" t="str">
        <f t="shared" si="258"/>
        <v>1-30 DAYS</v>
      </c>
      <c r="U2741" s="70" t="str">
        <f t="shared" si="258"/>
        <v>1-30 DAYS</v>
      </c>
    </row>
    <row r="2742" spans="1:21">
      <c r="A2742" s="63" t="str">
        <f>VLOOKUP(L2742,[1]Sheet1!$N:$P,3,0)</f>
        <v>GREATWALL</v>
      </c>
      <c r="B2742" s="66">
        <v>46256.426736111112</v>
      </c>
      <c r="C2742" s="66">
        <v>46256.426736111112</v>
      </c>
      <c r="D2742" s="67" t="s">
        <v>1567</v>
      </c>
      <c r="E2742" s="67" t="s">
        <v>1568</v>
      </c>
      <c r="F2742" s="1">
        <v>1</v>
      </c>
      <c r="G2742" s="63" t="str">
        <f>VLOOKUP(D2742,[2]MINDANAO!$B:$C,2,0)</f>
        <v>RAIDER150 FI BLADE</v>
      </c>
      <c r="H2742" s="67">
        <v>110446.43</v>
      </c>
      <c r="I2742" s="63" t="str">
        <f>VLOOKUP(L2742,'[3]NEW LEGEND 2026'!M:S,7,0)</f>
        <v>MUTI</v>
      </c>
      <c r="J2742" s="67" t="s">
        <v>6374</v>
      </c>
      <c r="K2742" s="67" t="s">
        <v>6375</v>
      </c>
      <c r="L2742" s="67" t="s">
        <v>583</v>
      </c>
      <c r="M2742" s="63" t="str">
        <f>VLOOKUP(D2742,'[3]NEW LEGEND 2026'!G:I,3,0)</f>
        <v>SUZUKI</v>
      </c>
      <c r="N2742" s="63" t="str">
        <f>VLOOKUP(D2742,'[3]NEW LEGEND 2026'!G:J,4,0)</f>
        <v>IVORY/GRAY</v>
      </c>
      <c r="O2742" s="68" t="str">
        <f t="shared" si="253"/>
        <v>AUG</v>
      </c>
      <c r="P2742" s="68">
        <f t="shared" si="254"/>
        <v>22</v>
      </c>
      <c r="Q2742" s="68">
        <f t="shared" si="255"/>
        <v>2026</v>
      </c>
      <c r="R2742" s="69">
        <f t="shared" si="256"/>
        <v>-203.4267361111124</v>
      </c>
      <c r="S2742" s="69">
        <f t="shared" si="257"/>
        <v>-203.4267361111124</v>
      </c>
      <c r="T2742" s="70" t="str">
        <f t="shared" si="258"/>
        <v>1-30 DAYS</v>
      </c>
      <c r="U2742" s="70" t="str">
        <f t="shared" si="258"/>
        <v>1-30 DAYS</v>
      </c>
    </row>
    <row r="2743" spans="1:21">
      <c r="A2743" s="63" t="str">
        <f>VLOOKUP(L2743,[1]Sheet1!$N:$P,3,0)</f>
        <v>GREATWALL</v>
      </c>
      <c r="B2743" s="66">
        <v>46256.446134259262</v>
      </c>
      <c r="C2743" s="66">
        <v>46256.446134259262</v>
      </c>
      <c r="D2743" s="67" t="s">
        <v>3504</v>
      </c>
      <c r="E2743" s="67" t="s">
        <v>3505</v>
      </c>
      <c r="F2743" s="1">
        <v>1</v>
      </c>
      <c r="G2743" s="63" t="str">
        <f>VLOOKUP(D2743,[2]MINDANAO!$B:$C,2,0)</f>
        <v>ACCESS 125 RIDE CONNECT</v>
      </c>
      <c r="H2743" s="67">
        <v>81300.89</v>
      </c>
      <c r="I2743" s="63" t="str">
        <f>VLOOKUP(L2743,'[3]NEW LEGEND 2026'!M:S,7,0)</f>
        <v>MUTI</v>
      </c>
      <c r="J2743" s="67" t="s">
        <v>6376</v>
      </c>
      <c r="K2743" s="67" t="s">
        <v>6377</v>
      </c>
      <c r="L2743" s="67" t="s">
        <v>583</v>
      </c>
      <c r="M2743" s="63" t="str">
        <f>VLOOKUP(D2743,'[3]NEW LEGEND 2026'!G:I,3,0)</f>
        <v>SUZUKI</v>
      </c>
      <c r="N2743" s="63" t="str">
        <f>VLOOKUP(D2743,'[3]NEW LEGEND 2026'!G:J,4,0)</f>
        <v>WHITE</v>
      </c>
      <c r="O2743" s="68" t="str">
        <f t="shared" si="253"/>
        <v>AUG</v>
      </c>
      <c r="P2743" s="68">
        <f t="shared" si="254"/>
        <v>22</v>
      </c>
      <c r="Q2743" s="68">
        <f t="shared" si="255"/>
        <v>2026</v>
      </c>
      <c r="R2743" s="69">
        <f t="shared" si="256"/>
        <v>-203.44613425926218</v>
      </c>
      <c r="S2743" s="69">
        <f t="shared" si="257"/>
        <v>-203.44613425926218</v>
      </c>
      <c r="T2743" s="70" t="str">
        <f t="shared" si="258"/>
        <v>1-30 DAYS</v>
      </c>
      <c r="U2743" s="70" t="str">
        <f t="shared" si="258"/>
        <v>1-30 DAYS</v>
      </c>
    </row>
    <row r="2744" spans="1:21">
      <c r="A2744" s="63" t="str">
        <f>VLOOKUP(L2744,[1]Sheet1!$N:$P,3,0)</f>
        <v>GREATWALL</v>
      </c>
      <c r="B2744" s="66">
        <v>46256.446134259262</v>
      </c>
      <c r="C2744" s="66">
        <v>46256.446134259262</v>
      </c>
      <c r="D2744" s="67" t="s">
        <v>3504</v>
      </c>
      <c r="E2744" s="67" t="s">
        <v>3505</v>
      </c>
      <c r="F2744" s="1">
        <v>1</v>
      </c>
      <c r="G2744" s="63" t="str">
        <f>VLOOKUP(D2744,[2]MINDANAO!$B:$C,2,0)</f>
        <v>ACCESS 125 RIDE CONNECT</v>
      </c>
      <c r="H2744" s="67">
        <v>81300.89</v>
      </c>
      <c r="I2744" s="63" t="str">
        <f>VLOOKUP(L2744,'[3]NEW LEGEND 2026'!M:S,7,0)</f>
        <v>MUTI</v>
      </c>
      <c r="J2744" s="67" t="s">
        <v>6378</v>
      </c>
      <c r="K2744" s="67" t="s">
        <v>6379</v>
      </c>
      <c r="L2744" s="67" t="s">
        <v>583</v>
      </c>
      <c r="M2744" s="63" t="str">
        <f>VLOOKUP(D2744,'[3]NEW LEGEND 2026'!G:I,3,0)</f>
        <v>SUZUKI</v>
      </c>
      <c r="N2744" s="63" t="str">
        <f>VLOOKUP(D2744,'[3]NEW LEGEND 2026'!G:J,4,0)</f>
        <v>WHITE</v>
      </c>
      <c r="O2744" s="68" t="str">
        <f t="shared" si="253"/>
        <v>AUG</v>
      </c>
      <c r="P2744" s="68">
        <f t="shared" si="254"/>
        <v>22</v>
      </c>
      <c r="Q2744" s="68">
        <f t="shared" si="255"/>
        <v>2026</v>
      </c>
      <c r="R2744" s="69">
        <f t="shared" si="256"/>
        <v>-203.44613425926218</v>
      </c>
      <c r="S2744" s="69">
        <f t="shared" si="257"/>
        <v>-203.44613425926218</v>
      </c>
      <c r="T2744" s="70" t="str">
        <f t="shared" si="258"/>
        <v>1-30 DAYS</v>
      </c>
      <c r="U2744" s="70" t="str">
        <f t="shared" si="258"/>
        <v>1-30 DAYS</v>
      </c>
    </row>
    <row r="2745" spans="1:21">
      <c r="A2745" s="63" t="str">
        <f>VLOOKUP(L2745,[1]Sheet1!$N:$P,3,0)</f>
        <v>GREATWALL</v>
      </c>
      <c r="B2745" s="66">
        <v>46256.446134259262</v>
      </c>
      <c r="C2745" s="66">
        <v>46256.446134259262</v>
      </c>
      <c r="D2745" s="67" t="s">
        <v>3504</v>
      </c>
      <c r="E2745" s="67" t="s">
        <v>3505</v>
      </c>
      <c r="F2745" s="1">
        <v>1</v>
      </c>
      <c r="G2745" s="63" t="str">
        <f>VLOOKUP(D2745,[2]MINDANAO!$B:$C,2,0)</f>
        <v>ACCESS 125 RIDE CONNECT</v>
      </c>
      <c r="H2745" s="67">
        <v>81300.89</v>
      </c>
      <c r="I2745" s="63" t="str">
        <f>VLOOKUP(L2745,'[3]NEW LEGEND 2026'!M:S,7,0)</f>
        <v>MUTI</v>
      </c>
      <c r="J2745" s="67" t="s">
        <v>6380</v>
      </c>
      <c r="K2745" s="67" t="s">
        <v>6381</v>
      </c>
      <c r="L2745" s="67" t="s">
        <v>583</v>
      </c>
      <c r="M2745" s="63" t="str">
        <f>VLOOKUP(D2745,'[3]NEW LEGEND 2026'!G:I,3,0)</f>
        <v>SUZUKI</v>
      </c>
      <c r="N2745" s="63" t="str">
        <f>VLOOKUP(D2745,'[3]NEW LEGEND 2026'!G:J,4,0)</f>
        <v>WHITE</v>
      </c>
      <c r="O2745" s="68" t="str">
        <f t="shared" si="253"/>
        <v>AUG</v>
      </c>
      <c r="P2745" s="68">
        <f t="shared" si="254"/>
        <v>22</v>
      </c>
      <c r="Q2745" s="68">
        <f t="shared" si="255"/>
        <v>2026</v>
      </c>
      <c r="R2745" s="69">
        <f t="shared" si="256"/>
        <v>-203.44613425926218</v>
      </c>
      <c r="S2745" s="69">
        <f t="shared" si="257"/>
        <v>-203.44613425926218</v>
      </c>
      <c r="T2745" s="70" t="str">
        <f t="shared" si="258"/>
        <v>1-30 DAYS</v>
      </c>
      <c r="U2745" s="70" t="str">
        <f t="shared" si="258"/>
        <v>1-30 DAYS</v>
      </c>
    </row>
    <row r="2746" spans="1:21">
      <c r="A2746" s="63" t="str">
        <f>VLOOKUP(L2746,[1]Sheet1!$N:$P,3,0)</f>
        <v>GREATWALL</v>
      </c>
      <c r="B2746" s="66">
        <v>46256.457777777781</v>
      </c>
      <c r="C2746" s="66">
        <v>46256.457766203697</v>
      </c>
      <c r="D2746" s="67" t="s">
        <v>6382</v>
      </c>
      <c r="E2746" s="67" t="s">
        <v>6383</v>
      </c>
      <c r="F2746" s="1">
        <v>1</v>
      </c>
      <c r="G2746" s="63" t="e">
        <f>VLOOKUP(D2746,[2]MINDANAO!$B:$C,2,0)</f>
        <v>#N/A</v>
      </c>
      <c r="H2746" s="67">
        <v>81300.89</v>
      </c>
      <c r="I2746" s="63" t="str">
        <f>VLOOKUP(L2746,'[3]NEW LEGEND 2026'!M:S,7,0)</f>
        <v>MUTI</v>
      </c>
      <c r="J2746" s="67" t="s">
        <v>6384</v>
      </c>
      <c r="K2746" s="67" t="s">
        <v>6385</v>
      </c>
      <c r="L2746" s="67" t="s">
        <v>583</v>
      </c>
      <c r="M2746" s="63" t="str">
        <f>VLOOKUP(D2746,'[3]NEW LEGEND 2026'!G:I,3,0)</f>
        <v>SUZUKI</v>
      </c>
      <c r="N2746" s="63" t="str">
        <f>VLOOKUP(D2746,'[3]NEW LEGEND 2026'!G:J,4,0)</f>
        <v>GREEN</v>
      </c>
      <c r="O2746" s="68" t="str">
        <f t="shared" si="253"/>
        <v>AUG</v>
      </c>
      <c r="P2746" s="68">
        <f t="shared" si="254"/>
        <v>22</v>
      </c>
      <c r="Q2746" s="68">
        <f t="shared" si="255"/>
        <v>2026</v>
      </c>
      <c r="R2746" s="69">
        <f t="shared" si="256"/>
        <v>-203.45776620369725</v>
      </c>
      <c r="S2746" s="69">
        <f t="shared" si="257"/>
        <v>-203.4577777777813</v>
      </c>
      <c r="T2746" s="70" t="str">
        <f t="shared" si="258"/>
        <v>1-30 DAYS</v>
      </c>
      <c r="U2746" s="70" t="str">
        <f t="shared" si="258"/>
        <v>1-30 DAYS</v>
      </c>
    </row>
    <row r="2747" spans="1:21">
      <c r="A2747" s="63" t="str">
        <f>VLOOKUP(L2747,[1]Sheet1!$N:$P,3,0)</f>
        <v>GREATWALL</v>
      </c>
      <c r="B2747" s="66">
        <v>46256.457777777781</v>
      </c>
      <c r="C2747" s="66">
        <v>46256.457766203697</v>
      </c>
      <c r="D2747" s="67" t="s">
        <v>6382</v>
      </c>
      <c r="E2747" s="67" t="s">
        <v>6383</v>
      </c>
      <c r="F2747" s="1">
        <v>1</v>
      </c>
      <c r="G2747" s="63" t="e">
        <f>VLOOKUP(D2747,[2]MINDANAO!$B:$C,2,0)</f>
        <v>#N/A</v>
      </c>
      <c r="H2747" s="67">
        <v>81300.89</v>
      </c>
      <c r="I2747" s="63" t="str">
        <f>VLOOKUP(L2747,'[3]NEW LEGEND 2026'!M:S,7,0)</f>
        <v>MUTI</v>
      </c>
      <c r="J2747" s="67" t="s">
        <v>6386</v>
      </c>
      <c r="K2747" s="67" t="s">
        <v>6387</v>
      </c>
      <c r="L2747" s="67" t="s">
        <v>583</v>
      </c>
      <c r="M2747" s="63" t="str">
        <f>VLOOKUP(D2747,'[3]NEW LEGEND 2026'!G:I,3,0)</f>
        <v>SUZUKI</v>
      </c>
      <c r="N2747" s="63" t="str">
        <f>VLOOKUP(D2747,'[3]NEW LEGEND 2026'!G:J,4,0)</f>
        <v>GREEN</v>
      </c>
      <c r="O2747" s="68" t="str">
        <f t="shared" si="253"/>
        <v>AUG</v>
      </c>
      <c r="P2747" s="68">
        <f t="shared" si="254"/>
        <v>22</v>
      </c>
      <c r="Q2747" s="68">
        <f t="shared" si="255"/>
        <v>2026</v>
      </c>
      <c r="R2747" s="69">
        <f t="shared" si="256"/>
        <v>-203.45776620369725</v>
      </c>
      <c r="S2747" s="69">
        <f t="shared" si="257"/>
        <v>-203.4577777777813</v>
      </c>
      <c r="T2747" s="70" t="str">
        <f t="shared" si="258"/>
        <v>1-30 DAYS</v>
      </c>
      <c r="U2747" s="70" t="str">
        <f t="shared" si="258"/>
        <v>1-30 DAYS</v>
      </c>
    </row>
    <row r="2748" spans="1:21">
      <c r="A2748" s="63" t="str">
        <f>VLOOKUP(L2748,[1]Sheet1!$N:$P,3,0)</f>
        <v>GREATWALL</v>
      </c>
      <c r="B2748" s="66">
        <v>46256.457777777781</v>
      </c>
      <c r="C2748" s="66">
        <v>46256.457766203697</v>
      </c>
      <c r="D2748" s="67" t="s">
        <v>6382</v>
      </c>
      <c r="E2748" s="67" t="s">
        <v>6383</v>
      </c>
      <c r="F2748" s="1">
        <v>1</v>
      </c>
      <c r="G2748" s="63" t="e">
        <f>VLOOKUP(D2748,[2]MINDANAO!$B:$C,2,0)</f>
        <v>#N/A</v>
      </c>
      <c r="H2748" s="67">
        <v>81300.89</v>
      </c>
      <c r="I2748" s="63" t="str">
        <f>VLOOKUP(L2748,'[3]NEW LEGEND 2026'!M:S,7,0)</f>
        <v>MUTI</v>
      </c>
      <c r="J2748" s="67" t="s">
        <v>6388</v>
      </c>
      <c r="K2748" s="67" t="s">
        <v>6389</v>
      </c>
      <c r="L2748" s="67" t="s">
        <v>583</v>
      </c>
      <c r="M2748" s="63" t="str">
        <f>VLOOKUP(D2748,'[3]NEW LEGEND 2026'!G:I,3,0)</f>
        <v>SUZUKI</v>
      </c>
      <c r="N2748" s="63" t="str">
        <f>VLOOKUP(D2748,'[3]NEW LEGEND 2026'!G:J,4,0)</f>
        <v>GREEN</v>
      </c>
      <c r="O2748" s="68" t="str">
        <f t="shared" si="253"/>
        <v>AUG</v>
      </c>
      <c r="P2748" s="68">
        <f t="shared" si="254"/>
        <v>22</v>
      </c>
      <c r="Q2748" s="68">
        <f t="shared" si="255"/>
        <v>2026</v>
      </c>
      <c r="R2748" s="69">
        <f t="shared" si="256"/>
        <v>-203.45776620369725</v>
      </c>
      <c r="S2748" s="69">
        <f t="shared" si="257"/>
        <v>-203.4577777777813</v>
      </c>
      <c r="T2748" s="70" t="str">
        <f t="shared" si="258"/>
        <v>1-30 DAYS</v>
      </c>
      <c r="U2748" s="70" t="str">
        <f t="shared" si="258"/>
        <v>1-30 DAYS</v>
      </c>
    </row>
    <row r="2749" spans="1:21">
      <c r="A2749" s="63" t="str">
        <f>VLOOKUP(L2749,[1]Sheet1!$N:$P,3,0)</f>
        <v>GREATWALL</v>
      </c>
      <c r="B2749" s="66">
        <v>46256.457777777781</v>
      </c>
      <c r="C2749" s="66">
        <v>46256.457766203697</v>
      </c>
      <c r="D2749" s="67" t="s">
        <v>6382</v>
      </c>
      <c r="E2749" s="67" t="s">
        <v>6383</v>
      </c>
      <c r="F2749" s="1">
        <v>1</v>
      </c>
      <c r="G2749" s="63" t="e">
        <f>VLOOKUP(D2749,[2]MINDANAO!$B:$C,2,0)</f>
        <v>#N/A</v>
      </c>
      <c r="H2749" s="67">
        <v>81300.89</v>
      </c>
      <c r="I2749" s="63" t="str">
        <f>VLOOKUP(L2749,'[3]NEW LEGEND 2026'!M:S,7,0)</f>
        <v>MUTI</v>
      </c>
      <c r="J2749" s="67" t="s">
        <v>6390</v>
      </c>
      <c r="K2749" s="67" t="s">
        <v>6391</v>
      </c>
      <c r="L2749" s="67" t="s">
        <v>583</v>
      </c>
      <c r="M2749" s="63" t="str">
        <f>VLOOKUP(D2749,'[3]NEW LEGEND 2026'!G:I,3,0)</f>
        <v>SUZUKI</v>
      </c>
      <c r="N2749" s="63" t="str">
        <f>VLOOKUP(D2749,'[3]NEW LEGEND 2026'!G:J,4,0)</f>
        <v>GREEN</v>
      </c>
      <c r="O2749" s="68" t="str">
        <f t="shared" si="253"/>
        <v>AUG</v>
      </c>
      <c r="P2749" s="68">
        <f t="shared" si="254"/>
        <v>22</v>
      </c>
      <c r="Q2749" s="68">
        <f t="shared" si="255"/>
        <v>2026</v>
      </c>
      <c r="R2749" s="69">
        <f t="shared" si="256"/>
        <v>-203.45776620369725</v>
      </c>
      <c r="S2749" s="69">
        <f t="shared" si="257"/>
        <v>-203.4577777777813</v>
      </c>
      <c r="T2749" s="70" t="str">
        <f t="shared" si="258"/>
        <v>1-30 DAYS</v>
      </c>
      <c r="U2749" s="70" t="str">
        <f t="shared" si="258"/>
        <v>1-30 DAYS</v>
      </c>
    </row>
    <row r="2750" spans="1:21">
      <c r="A2750" s="63" t="str">
        <f>VLOOKUP(L2750,[1]Sheet1!$N:$P,3,0)</f>
        <v>M2 PANABO</v>
      </c>
      <c r="B2750" s="66">
        <v>46255.433495370373</v>
      </c>
      <c r="C2750" s="66">
        <v>46256.458240740743</v>
      </c>
      <c r="D2750" s="67" t="s">
        <v>3166</v>
      </c>
      <c r="E2750" s="67" t="s">
        <v>3167</v>
      </c>
      <c r="F2750" s="1">
        <v>1</v>
      </c>
      <c r="G2750" s="63" t="str">
        <f>VLOOKUP(D2750,[2]MINDANAO!$B:$C,2,0)</f>
        <v>CLICK125 FI</v>
      </c>
      <c r="H2750" s="67">
        <v>81070</v>
      </c>
      <c r="I2750" s="63" t="str">
        <f>VLOOKUP(L2750,'[3]NEW LEGEND 2026'!M:S,7,0)</f>
        <v>ULTIMATE</v>
      </c>
      <c r="J2750" s="67" t="s">
        <v>6392</v>
      </c>
      <c r="K2750" s="67" t="s">
        <v>6393</v>
      </c>
      <c r="L2750" s="67" t="s">
        <v>929</v>
      </c>
      <c r="M2750" s="63" t="str">
        <f>VLOOKUP(D2750,'[3]NEW LEGEND 2026'!G:I,3,0)</f>
        <v>HONDA</v>
      </c>
      <c r="N2750" s="63" t="str">
        <f>VLOOKUP(D2750,'[3]NEW LEGEND 2026'!G:J,4,0)</f>
        <v>GRAY/BLACK</v>
      </c>
      <c r="O2750" s="68" t="str">
        <f t="shared" si="253"/>
        <v>AUG</v>
      </c>
      <c r="P2750" s="68">
        <f t="shared" si="254"/>
        <v>22</v>
      </c>
      <c r="Q2750" s="68">
        <f t="shared" si="255"/>
        <v>2026</v>
      </c>
      <c r="R2750" s="69">
        <f t="shared" si="256"/>
        <v>-203.45824074074335</v>
      </c>
      <c r="S2750" s="69">
        <f t="shared" si="257"/>
        <v>-202.43349537037284</v>
      </c>
      <c r="T2750" s="70" t="str">
        <f t="shared" si="258"/>
        <v>1-30 DAYS</v>
      </c>
      <c r="U2750" s="70" t="str">
        <f t="shared" si="258"/>
        <v>1-30 DAYS</v>
      </c>
    </row>
    <row r="2751" spans="1:21">
      <c r="A2751" s="63" t="str">
        <f>VLOOKUP(L2751,[1]Sheet1!$N:$P,3,0)</f>
        <v>M2 PANABO</v>
      </c>
      <c r="B2751" s="66">
        <v>46255.433495370373</v>
      </c>
      <c r="C2751" s="66">
        <v>46256.458240740743</v>
      </c>
      <c r="D2751" s="67" t="s">
        <v>3166</v>
      </c>
      <c r="E2751" s="67" t="s">
        <v>3167</v>
      </c>
      <c r="F2751" s="1">
        <v>1</v>
      </c>
      <c r="G2751" s="63" t="str">
        <f>VLOOKUP(D2751,[2]MINDANAO!$B:$C,2,0)</f>
        <v>CLICK125 FI</v>
      </c>
      <c r="H2751" s="67">
        <v>81070</v>
      </c>
      <c r="I2751" s="63" t="str">
        <f>VLOOKUP(L2751,'[3]NEW LEGEND 2026'!M:S,7,0)</f>
        <v>ULTIMATE</v>
      </c>
      <c r="J2751" s="67" t="s">
        <v>6394</v>
      </c>
      <c r="K2751" s="67" t="s">
        <v>6395</v>
      </c>
      <c r="L2751" s="67" t="s">
        <v>929</v>
      </c>
      <c r="M2751" s="63" t="str">
        <f>VLOOKUP(D2751,'[3]NEW LEGEND 2026'!G:I,3,0)</f>
        <v>HONDA</v>
      </c>
      <c r="N2751" s="63" t="str">
        <f>VLOOKUP(D2751,'[3]NEW LEGEND 2026'!G:J,4,0)</f>
        <v>GRAY/BLACK</v>
      </c>
      <c r="O2751" s="68" t="str">
        <f t="shared" si="253"/>
        <v>AUG</v>
      </c>
      <c r="P2751" s="68">
        <f t="shared" si="254"/>
        <v>22</v>
      </c>
      <c r="Q2751" s="68">
        <f t="shared" si="255"/>
        <v>2026</v>
      </c>
      <c r="R2751" s="69">
        <f t="shared" si="256"/>
        <v>-203.45824074074335</v>
      </c>
      <c r="S2751" s="69">
        <f t="shared" si="257"/>
        <v>-202.43349537037284</v>
      </c>
      <c r="T2751" s="70" t="str">
        <f t="shared" si="258"/>
        <v>1-30 DAYS</v>
      </c>
      <c r="U2751" s="70" t="str">
        <f t="shared" si="258"/>
        <v>1-30 DAYS</v>
      </c>
    </row>
    <row r="2752" spans="1:21">
      <c r="A2752" s="63" t="str">
        <f>VLOOKUP(L2752,[1]Sheet1!$N:$P,3,0)</f>
        <v>M2 PANABO</v>
      </c>
      <c r="B2752" s="66">
        <v>46255.433495370373</v>
      </c>
      <c r="C2752" s="66">
        <v>46256.458240740743</v>
      </c>
      <c r="D2752" s="67" t="s">
        <v>2674</v>
      </c>
      <c r="E2752" s="67" t="s">
        <v>2675</v>
      </c>
      <c r="F2752" s="1">
        <v>1</v>
      </c>
      <c r="G2752" s="63" t="str">
        <f>VLOOKUP(D2752,[2]MINDANAO!$B:$C,2,0)</f>
        <v>CLICK125 FI SE</v>
      </c>
      <c r="H2752" s="67">
        <v>85394</v>
      </c>
      <c r="I2752" s="63" t="str">
        <f>VLOOKUP(L2752,'[3]NEW LEGEND 2026'!M:S,7,0)</f>
        <v>ULTIMATE</v>
      </c>
      <c r="J2752" s="67" t="s">
        <v>6396</v>
      </c>
      <c r="K2752" s="67" t="s">
        <v>6397</v>
      </c>
      <c r="L2752" s="67" t="s">
        <v>929</v>
      </c>
      <c r="M2752" s="63" t="str">
        <f>VLOOKUP(D2752,'[3]NEW LEGEND 2026'!G:I,3,0)</f>
        <v>HONDA</v>
      </c>
      <c r="N2752" s="63" t="str">
        <f>VLOOKUP(D2752,'[3]NEW LEGEND 2026'!G:J,4,0)</f>
        <v>BROWN</v>
      </c>
      <c r="O2752" s="68" t="str">
        <f t="shared" si="253"/>
        <v>AUG</v>
      </c>
      <c r="P2752" s="68">
        <f t="shared" si="254"/>
        <v>22</v>
      </c>
      <c r="Q2752" s="68">
        <f t="shared" si="255"/>
        <v>2026</v>
      </c>
      <c r="R2752" s="69">
        <f t="shared" si="256"/>
        <v>-203.45824074074335</v>
      </c>
      <c r="S2752" s="69">
        <f t="shared" si="257"/>
        <v>-202.43349537037284</v>
      </c>
      <c r="T2752" s="70" t="str">
        <f t="shared" si="258"/>
        <v>1-30 DAYS</v>
      </c>
      <c r="U2752" s="70" t="str">
        <f t="shared" si="258"/>
        <v>1-30 DAYS</v>
      </c>
    </row>
    <row r="2753" spans="1:21">
      <c r="A2753" s="63" t="str">
        <f>VLOOKUP(L2753,[1]Sheet1!$N:$P,3,0)</f>
        <v>M2 PANABO</v>
      </c>
      <c r="B2753" s="66">
        <v>46255.437534722223</v>
      </c>
      <c r="C2753" s="66">
        <v>46256.458240740743</v>
      </c>
      <c r="D2753" s="67" t="s">
        <v>1476</v>
      </c>
      <c r="E2753" s="67" t="s">
        <v>1477</v>
      </c>
      <c r="F2753" s="1">
        <v>1</v>
      </c>
      <c r="G2753" s="63" t="str">
        <f>VLOOKUP(D2753,[2]MINDANAO!$B:$C,2,0)</f>
        <v>RAIDER150 FI BLADE</v>
      </c>
      <c r="H2753" s="67">
        <v>110446.43</v>
      </c>
      <c r="I2753" s="63" t="str">
        <f>VLOOKUP(L2753,'[3]NEW LEGEND 2026'!M:S,7,0)</f>
        <v>ULTIMATE</v>
      </c>
      <c r="J2753" s="67" t="s">
        <v>6398</v>
      </c>
      <c r="K2753" s="67" t="s">
        <v>6399</v>
      </c>
      <c r="L2753" s="67" t="s">
        <v>929</v>
      </c>
      <c r="M2753" s="63" t="str">
        <f>VLOOKUP(D2753,'[3]NEW LEGEND 2026'!G:I,3,0)</f>
        <v>SUZUKI</v>
      </c>
      <c r="N2753" s="63" t="str">
        <f>VLOOKUP(D2753,'[3]NEW LEGEND 2026'!G:J,4,0)</f>
        <v>GRAY/BLACK</v>
      </c>
      <c r="O2753" s="68" t="str">
        <f t="shared" si="253"/>
        <v>AUG</v>
      </c>
      <c r="P2753" s="68">
        <f t="shared" si="254"/>
        <v>22</v>
      </c>
      <c r="Q2753" s="68">
        <f t="shared" si="255"/>
        <v>2026</v>
      </c>
      <c r="R2753" s="69">
        <f t="shared" si="256"/>
        <v>-203.45824074074335</v>
      </c>
      <c r="S2753" s="69">
        <f t="shared" si="257"/>
        <v>-202.43753472222306</v>
      </c>
      <c r="T2753" s="70" t="str">
        <f t="shared" si="258"/>
        <v>1-30 DAYS</v>
      </c>
      <c r="U2753" s="70" t="str">
        <f t="shared" si="258"/>
        <v>1-30 DAYS</v>
      </c>
    </row>
    <row r="2754" spans="1:21">
      <c r="A2754" s="63" t="str">
        <f>VLOOKUP(L2754,[1]Sheet1!$N:$P,3,0)</f>
        <v>M2 PANABO</v>
      </c>
      <c r="B2754" s="66">
        <v>46255.433495370373</v>
      </c>
      <c r="C2754" s="66">
        <v>46256.458240740743</v>
      </c>
      <c r="D2754" s="67" t="s">
        <v>893</v>
      </c>
      <c r="E2754" s="67" t="s">
        <v>894</v>
      </c>
      <c r="F2754" s="1">
        <v>1</v>
      </c>
      <c r="G2754" s="63" t="str">
        <f>VLOOKUP(D2754,[2]MINDANAO!$B:$C,2,0)</f>
        <v>XRM DUAL SPORTS FI(DS)</v>
      </c>
      <c r="H2754" s="67">
        <v>70158</v>
      </c>
      <c r="I2754" s="63" t="str">
        <f>VLOOKUP(L2754,'[3]NEW LEGEND 2026'!M:S,7,0)</f>
        <v>ULTIMATE</v>
      </c>
      <c r="J2754" s="67" t="s">
        <v>6400</v>
      </c>
      <c r="K2754" s="67" t="s">
        <v>6401</v>
      </c>
      <c r="L2754" s="67" t="s">
        <v>929</v>
      </c>
      <c r="M2754" s="63" t="str">
        <f>VLOOKUP(D2754,'[3]NEW LEGEND 2026'!G:I,3,0)</f>
        <v>HONDA</v>
      </c>
      <c r="N2754" s="63" t="str">
        <f>VLOOKUP(D2754,'[3]NEW LEGEND 2026'!G:J,4,0)</f>
        <v>RED/BLACK</v>
      </c>
      <c r="O2754" s="68" t="str">
        <f t="shared" ref="O2754:O2817" si="259">CHOOSE(MONTH(C2754),"JAN","FEB","MAR","APR","MAY","JUN","JUL","AUG","SEP","OCT","NOV","DEC")</f>
        <v>AUG</v>
      </c>
      <c r="P2754" s="68">
        <f t="shared" ref="P2754:P2817" si="260">DAY(C2754)</f>
        <v>22</v>
      </c>
      <c r="Q2754" s="68">
        <f t="shared" ref="Q2754:Q2817" si="261">YEAR(C2754)</f>
        <v>2026</v>
      </c>
      <c r="R2754" s="69">
        <f t="shared" ref="R2754:R2817" si="262">DATE(2026,1,31)-C2754</f>
        <v>-203.45824074074335</v>
      </c>
      <c r="S2754" s="69">
        <f t="shared" si="257"/>
        <v>-202.43349537037284</v>
      </c>
      <c r="T2754" s="70" t="str">
        <f t="shared" si="258"/>
        <v>1-30 DAYS</v>
      </c>
      <c r="U2754" s="70" t="str">
        <f t="shared" si="258"/>
        <v>1-30 DAYS</v>
      </c>
    </row>
    <row r="2755" spans="1:21">
      <c r="A2755" s="63" t="str">
        <f>VLOOKUP(L2755,[1]Sheet1!$N:$P,3,0)</f>
        <v>M2 PANABO</v>
      </c>
      <c r="B2755" s="66">
        <v>46255.433495370373</v>
      </c>
      <c r="C2755" s="66">
        <v>46256.458240740743</v>
      </c>
      <c r="D2755" s="67" t="s">
        <v>893</v>
      </c>
      <c r="E2755" s="67" t="s">
        <v>894</v>
      </c>
      <c r="F2755" s="1">
        <v>1</v>
      </c>
      <c r="G2755" s="63" t="str">
        <f>VLOOKUP(D2755,[2]MINDANAO!$B:$C,2,0)</f>
        <v>XRM DUAL SPORTS FI(DS)</v>
      </c>
      <c r="H2755" s="67">
        <v>70158</v>
      </c>
      <c r="I2755" s="63" t="str">
        <f>VLOOKUP(L2755,'[3]NEW LEGEND 2026'!M:S,7,0)</f>
        <v>ULTIMATE</v>
      </c>
      <c r="J2755" s="67" t="s">
        <v>6402</v>
      </c>
      <c r="K2755" s="67" t="s">
        <v>6403</v>
      </c>
      <c r="L2755" s="67" t="s">
        <v>929</v>
      </c>
      <c r="M2755" s="63" t="str">
        <f>VLOOKUP(D2755,'[3]NEW LEGEND 2026'!G:I,3,0)</f>
        <v>HONDA</v>
      </c>
      <c r="N2755" s="63" t="str">
        <f>VLOOKUP(D2755,'[3]NEW LEGEND 2026'!G:J,4,0)</f>
        <v>RED/BLACK</v>
      </c>
      <c r="O2755" s="68" t="str">
        <f t="shared" si="259"/>
        <v>AUG</v>
      </c>
      <c r="P2755" s="68">
        <f t="shared" si="260"/>
        <v>22</v>
      </c>
      <c r="Q2755" s="68">
        <f t="shared" si="261"/>
        <v>2026</v>
      </c>
      <c r="R2755" s="69">
        <f t="shared" si="262"/>
        <v>-203.45824074074335</v>
      </c>
      <c r="S2755" s="69">
        <f t="shared" ref="S2755:S2818" si="263">DATE(2026,1,31)-B2755</f>
        <v>-202.43349537037284</v>
      </c>
      <c r="T2755" s="70" t="str">
        <f t="shared" si="258"/>
        <v>1-30 DAYS</v>
      </c>
      <c r="U2755" s="70" t="str">
        <f t="shared" si="258"/>
        <v>1-30 DAYS</v>
      </c>
    </row>
    <row r="2756" spans="1:21">
      <c r="A2756" s="63" t="str">
        <f>VLOOKUP(L2756,[1]Sheet1!$N:$P,3,0)</f>
        <v>GREATWALL</v>
      </c>
      <c r="B2756" s="66">
        <v>46256.462592592587</v>
      </c>
      <c r="C2756" s="66">
        <v>46256.462581018517</v>
      </c>
      <c r="D2756" s="67" t="s">
        <v>1363</v>
      </c>
      <c r="E2756" s="67" t="s">
        <v>1364</v>
      </c>
      <c r="F2756" s="1">
        <v>1</v>
      </c>
      <c r="G2756" s="63" t="str">
        <f>VLOOKUP(D2756,[2]MINDANAO!$B:$C,2,0)</f>
        <v>ACCESS 125 RIDE CONNECT</v>
      </c>
      <c r="H2756" s="67">
        <v>81300.89</v>
      </c>
      <c r="I2756" s="63" t="str">
        <f>VLOOKUP(L2756,'[3]NEW LEGEND 2026'!M:S,7,0)</f>
        <v>MUTI</v>
      </c>
      <c r="J2756" s="67" t="s">
        <v>6404</v>
      </c>
      <c r="K2756" s="67" t="s">
        <v>6405</v>
      </c>
      <c r="L2756" s="67" t="s">
        <v>583</v>
      </c>
      <c r="M2756" s="63" t="str">
        <f>VLOOKUP(D2756,'[3]NEW LEGEND 2026'!G:I,3,0)</f>
        <v>SUZUKI</v>
      </c>
      <c r="N2756" s="63" t="str">
        <f>VLOOKUP(D2756,'[3]NEW LEGEND 2026'!G:J,4,0)</f>
        <v>BLUE</v>
      </c>
      <c r="O2756" s="68" t="str">
        <f t="shared" si="259"/>
        <v>AUG</v>
      </c>
      <c r="P2756" s="68">
        <f t="shared" si="260"/>
        <v>22</v>
      </c>
      <c r="Q2756" s="68">
        <f t="shared" si="261"/>
        <v>2026</v>
      </c>
      <c r="R2756" s="69">
        <f t="shared" si="262"/>
        <v>-203.46258101851708</v>
      </c>
      <c r="S2756" s="69">
        <f t="shared" si="263"/>
        <v>-203.46259259258659</v>
      </c>
      <c r="T2756" s="70" t="str">
        <f t="shared" si="258"/>
        <v>1-30 DAYS</v>
      </c>
      <c r="U2756" s="70" t="str">
        <f t="shared" si="258"/>
        <v>1-30 DAYS</v>
      </c>
    </row>
    <row r="2757" spans="1:21">
      <c r="A2757" s="63" t="str">
        <f>VLOOKUP(L2757,[1]Sheet1!$N:$P,3,0)</f>
        <v>GREATWALL</v>
      </c>
      <c r="B2757" s="66">
        <v>46256.462592592587</v>
      </c>
      <c r="C2757" s="66">
        <v>46256.462581018517</v>
      </c>
      <c r="D2757" s="67" t="s">
        <v>1363</v>
      </c>
      <c r="E2757" s="67" t="s">
        <v>1364</v>
      </c>
      <c r="F2757" s="1">
        <v>1</v>
      </c>
      <c r="G2757" s="63" t="str">
        <f>VLOOKUP(D2757,[2]MINDANAO!$B:$C,2,0)</f>
        <v>ACCESS 125 RIDE CONNECT</v>
      </c>
      <c r="H2757" s="67">
        <v>81300.89</v>
      </c>
      <c r="I2757" s="63" t="str">
        <f>VLOOKUP(L2757,'[3]NEW LEGEND 2026'!M:S,7,0)</f>
        <v>MUTI</v>
      </c>
      <c r="J2757" s="67" t="s">
        <v>6406</v>
      </c>
      <c r="K2757" s="67" t="s">
        <v>6407</v>
      </c>
      <c r="L2757" s="67" t="s">
        <v>583</v>
      </c>
      <c r="M2757" s="63" t="str">
        <f>VLOOKUP(D2757,'[3]NEW LEGEND 2026'!G:I,3,0)</f>
        <v>SUZUKI</v>
      </c>
      <c r="N2757" s="63" t="str">
        <f>VLOOKUP(D2757,'[3]NEW LEGEND 2026'!G:J,4,0)</f>
        <v>BLUE</v>
      </c>
      <c r="O2757" s="68" t="str">
        <f t="shared" si="259"/>
        <v>AUG</v>
      </c>
      <c r="P2757" s="68">
        <f t="shared" si="260"/>
        <v>22</v>
      </c>
      <c r="Q2757" s="68">
        <f t="shared" si="261"/>
        <v>2026</v>
      </c>
      <c r="R2757" s="69">
        <f t="shared" si="262"/>
        <v>-203.46258101851708</v>
      </c>
      <c r="S2757" s="69">
        <f t="shared" si="263"/>
        <v>-203.46259259258659</v>
      </c>
      <c r="T2757" s="70" t="str">
        <f t="shared" si="258"/>
        <v>1-30 DAYS</v>
      </c>
      <c r="U2757" s="70" t="str">
        <f t="shared" si="258"/>
        <v>1-30 DAYS</v>
      </c>
    </row>
    <row r="2758" spans="1:21">
      <c r="A2758" s="63" t="str">
        <f>VLOOKUP(L2758,[1]Sheet1!$N:$P,3,0)</f>
        <v>M1 TACURONG</v>
      </c>
      <c r="B2758" s="66">
        <v>46227.631539351853</v>
      </c>
      <c r="C2758" s="66">
        <v>46256.476643518523</v>
      </c>
      <c r="D2758" s="67" t="s">
        <v>2536</v>
      </c>
      <c r="E2758" s="67" t="s">
        <v>2537</v>
      </c>
      <c r="F2758" s="1">
        <v>1</v>
      </c>
      <c r="G2758" s="63" t="str">
        <f>VLOOKUP(D2758,[2]MINDANAO!$B:$C,2,0)</f>
        <v>ADV160 ABS</v>
      </c>
      <c r="H2758" s="67">
        <v>155100</v>
      </c>
      <c r="I2758" s="63" t="str">
        <f>VLOOKUP(L2758,'[3]NEW LEGEND 2026'!M:S,7,0)</f>
        <v>MUTI</v>
      </c>
      <c r="J2758" s="67" t="s">
        <v>6408</v>
      </c>
      <c r="K2758" s="67" t="s">
        <v>6409</v>
      </c>
      <c r="L2758" s="67" t="s">
        <v>386</v>
      </c>
      <c r="M2758" s="63" t="str">
        <f>VLOOKUP(D2758,'[3]NEW LEGEND 2026'!G:I,3,0)</f>
        <v>HONDA</v>
      </c>
      <c r="N2758" s="63" t="str">
        <f>VLOOKUP(D2758,'[3]NEW LEGEND 2026'!G:J,4,0)</f>
        <v>WHITE</v>
      </c>
      <c r="O2758" s="68" t="str">
        <f t="shared" si="259"/>
        <v>AUG</v>
      </c>
      <c r="P2758" s="68">
        <f t="shared" si="260"/>
        <v>22</v>
      </c>
      <c r="Q2758" s="68">
        <f t="shared" si="261"/>
        <v>2026</v>
      </c>
      <c r="R2758" s="69">
        <f t="shared" si="262"/>
        <v>-203.47664351852291</v>
      </c>
      <c r="S2758" s="69">
        <f t="shared" si="263"/>
        <v>-174.63153935185255</v>
      </c>
      <c r="T2758" s="70" t="str">
        <f t="shared" si="258"/>
        <v>1-30 DAYS</v>
      </c>
      <c r="U2758" s="70" t="str">
        <f t="shared" si="258"/>
        <v>1-30 DAYS</v>
      </c>
    </row>
    <row r="2759" spans="1:21">
      <c r="A2759" s="63" t="str">
        <f>VLOOKUP(L2759,[1]Sheet1!$N:$P,3,0)</f>
        <v>M1 SAN FRANCISCO</v>
      </c>
      <c r="B2759" s="66">
        <v>46256.550104166658</v>
      </c>
      <c r="C2759" s="66">
        <v>46256.550092592603</v>
      </c>
      <c r="D2759" s="67" t="s">
        <v>2283</v>
      </c>
      <c r="E2759" s="67" t="s">
        <v>2284</v>
      </c>
      <c r="F2759" s="1">
        <v>1</v>
      </c>
      <c r="G2759" s="63" t="str">
        <f>VLOOKUP(D2759,[2]MINDANAO!$B:$C,2,0)</f>
        <v>BAJAJ RE 4S FI</v>
      </c>
      <c r="H2759" s="67">
        <v>187000</v>
      </c>
      <c r="I2759" s="63" t="str">
        <f>VLOOKUP(L2759,'[3]NEW LEGEND 2026'!M:S,7,0)</f>
        <v>MUTI</v>
      </c>
      <c r="J2759" s="67" t="s">
        <v>6410</v>
      </c>
      <c r="K2759" s="67" t="s">
        <v>6411</v>
      </c>
      <c r="L2759" s="67" t="s">
        <v>1179</v>
      </c>
      <c r="M2759" s="63" t="str">
        <f>VLOOKUP(D2759,'[3]NEW LEGEND 2026'!G:I,3,0)</f>
        <v>TRIMOTORS</v>
      </c>
      <c r="N2759" s="63" t="str">
        <f>VLOOKUP(D2759,'[3]NEW LEGEND 2026'!G:J,4,0)</f>
        <v>RED</v>
      </c>
      <c r="O2759" s="68" t="str">
        <f t="shared" si="259"/>
        <v>AUG</v>
      </c>
      <c r="P2759" s="68">
        <f t="shared" si="260"/>
        <v>22</v>
      </c>
      <c r="Q2759" s="68">
        <f t="shared" si="261"/>
        <v>2026</v>
      </c>
      <c r="R2759" s="69">
        <f t="shared" si="262"/>
        <v>-203.5500925926026</v>
      </c>
      <c r="S2759" s="69">
        <f t="shared" si="263"/>
        <v>-203.55010416665755</v>
      </c>
      <c r="T2759" s="70" t="str">
        <f t="shared" si="258"/>
        <v>1-30 DAYS</v>
      </c>
      <c r="U2759" s="70" t="str">
        <f t="shared" si="258"/>
        <v>1-30 DAYS</v>
      </c>
    </row>
    <row r="2760" spans="1:21">
      <c r="A2760" s="63" t="str">
        <f>VLOOKUP(L2760,[1]Sheet1!$N:$P,3,0)</f>
        <v>GREATWALL</v>
      </c>
      <c r="B2760" s="66">
        <v>46256.55878472222</v>
      </c>
      <c r="C2760" s="66">
        <v>46256.558761574073</v>
      </c>
      <c r="D2760" s="67" t="s">
        <v>663</v>
      </c>
      <c r="E2760" s="67" t="s">
        <v>664</v>
      </c>
      <c r="F2760" s="1">
        <v>1</v>
      </c>
      <c r="G2760" s="63" t="str">
        <f>VLOOKUP(D2760,[2]MINDANAO!$B:$C,2,0)</f>
        <v>CT125</v>
      </c>
      <c r="H2760" s="67">
        <v>58118</v>
      </c>
      <c r="I2760" s="63" t="str">
        <f>VLOOKUP(L2760,'[3]NEW LEGEND 2026'!M:S,7,0)</f>
        <v>MUTI</v>
      </c>
      <c r="J2760" s="67" t="s">
        <v>6412</v>
      </c>
      <c r="K2760" s="67" t="s">
        <v>6413</v>
      </c>
      <c r="L2760" s="67" t="s">
        <v>583</v>
      </c>
      <c r="M2760" s="63" t="str">
        <f>VLOOKUP(D2760,'[3]NEW LEGEND 2026'!G:I,3,0)</f>
        <v>KAWASAKI</v>
      </c>
      <c r="N2760" s="63" t="str">
        <f>VLOOKUP(D2760,'[3]NEW LEGEND 2026'!G:J,4,0)</f>
        <v>BLACK/RED</v>
      </c>
      <c r="O2760" s="68" t="str">
        <f t="shared" si="259"/>
        <v>AUG</v>
      </c>
      <c r="P2760" s="68">
        <f t="shared" si="260"/>
        <v>22</v>
      </c>
      <c r="Q2760" s="68">
        <f t="shared" si="261"/>
        <v>2026</v>
      </c>
      <c r="R2760" s="69">
        <f t="shared" si="262"/>
        <v>-203.55876157407329</v>
      </c>
      <c r="S2760" s="69">
        <f t="shared" si="263"/>
        <v>-203.55878472221957</v>
      </c>
      <c r="T2760" s="70" t="str">
        <f t="shared" si="258"/>
        <v>1-30 DAYS</v>
      </c>
      <c r="U2760" s="70" t="str">
        <f t="shared" si="258"/>
        <v>1-30 DAYS</v>
      </c>
    </row>
    <row r="2761" spans="1:21">
      <c r="A2761" s="63" t="str">
        <f>VLOOKUP(L2761,[1]Sheet1!$N:$P,3,0)</f>
        <v>GREATWALL</v>
      </c>
      <c r="B2761" s="66">
        <v>46256.55878472222</v>
      </c>
      <c r="C2761" s="66">
        <v>46256.558761574073</v>
      </c>
      <c r="D2761" s="67" t="s">
        <v>663</v>
      </c>
      <c r="E2761" s="67" t="s">
        <v>664</v>
      </c>
      <c r="F2761" s="1">
        <v>1</v>
      </c>
      <c r="G2761" s="63" t="str">
        <f>VLOOKUP(D2761,[2]MINDANAO!$B:$C,2,0)</f>
        <v>CT125</v>
      </c>
      <c r="H2761" s="67">
        <v>58118</v>
      </c>
      <c r="I2761" s="63" t="str">
        <f>VLOOKUP(L2761,'[3]NEW LEGEND 2026'!M:S,7,0)</f>
        <v>MUTI</v>
      </c>
      <c r="J2761" s="67" t="s">
        <v>6414</v>
      </c>
      <c r="K2761" s="67" t="s">
        <v>6415</v>
      </c>
      <c r="L2761" s="67" t="s">
        <v>583</v>
      </c>
      <c r="M2761" s="63" t="str">
        <f>VLOOKUP(D2761,'[3]NEW LEGEND 2026'!G:I,3,0)</f>
        <v>KAWASAKI</v>
      </c>
      <c r="N2761" s="63" t="str">
        <f>VLOOKUP(D2761,'[3]NEW LEGEND 2026'!G:J,4,0)</f>
        <v>BLACK/RED</v>
      </c>
      <c r="O2761" s="68" t="str">
        <f t="shared" si="259"/>
        <v>AUG</v>
      </c>
      <c r="P2761" s="68">
        <f t="shared" si="260"/>
        <v>22</v>
      </c>
      <c r="Q2761" s="68">
        <f t="shared" si="261"/>
        <v>2026</v>
      </c>
      <c r="R2761" s="69">
        <f t="shared" si="262"/>
        <v>-203.55876157407329</v>
      </c>
      <c r="S2761" s="69">
        <f t="shared" si="263"/>
        <v>-203.55878472221957</v>
      </c>
      <c r="T2761" s="70" t="str">
        <f t="shared" si="258"/>
        <v>1-30 DAYS</v>
      </c>
      <c r="U2761" s="70" t="str">
        <f t="shared" si="258"/>
        <v>1-30 DAYS</v>
      </c>
    </row>
    <row r="2762" spans="1:21">
      <c r="A2762" s="63" t="str">
        <f>VLOOKUP(L2762,[1]Sheet1!$N:$P,3,0)</f>
        <v>GREATWALL</v>
      </c>
      <c r="B2762" s="66">
        <v>46256.558796296304</v>
      </c>
      <c r="C2762" s="66">
        <v>46256.558761574073</v>
      </c>
      <c r="D2762" s="67" t="s">
        <v>663</v>
      </c>
      <c r="E2762" s="67" t="s">
        <v>664</v>
      </c>
      <c r="F2762" s="1">
        <v>1</v>
      </c>
      <c r="G2762" s="63" t="str">
        <f>VLOOKUP(D2762,[2]MINDANAO!$B:$C,2,0)</f>
        <v>CT125</v>
      </c>
      <c r="H2762" s="67">
        <v>58118</v>
      </c>
      <c r="I2762" s="63" t="str">
        <f>VLOOKUP(L2762,'[3]NEW LEGEND 2026'!M:S,7,0)</f>
        <v>MUTI</v>
      </c>
      <c r="J2762" s="67" t="s">
        <v>6416</v>
      </c>
      <c r="K2762" s="67" t="s">
        <v>6417</v>
      </c>
      <c r="L2762" s="67" t="s">
        <v>583</v>
      </c>
      <c r="M2762" s="63" t="str">
        <f>VLOOKUP(D2762,'[3]NEW LEGEND 2026'!G:I,3,0)</f>
        <v>KAWASAKI</v>
      </c>
      <c r="N2762" s="63" t="str">
        <f>VLOOKUP(D2762,'[3]NEW LEGEND 2026'!G:J,4,0)</f>
        <v>BLACK/RED</v>
      </c>
      <c r="O2762" s="68" t="str">
        <f t="shared" si="259"/>
        <v>AUG</v>
      </c>
      <c r="P2762" s="68">
        <f t="shared" si="260"/>
        <v>22</v>
      </c>
      <c r="Q2762" s="68">
        <f t="shared" si="261"/>
        <v>2026</v>
      </c>
      <c r="R2762" s="69">
        <f t="shared" si="262"/>
        <v>-203.55876157407329</v>
      </c>
      <c r="S2762" s="69">
        <f t="shared" si="263"/>
        <v>-203.55879629630363</v>
      </c>
      <c r="T2762" s="70" t="str">
        <f t="shared" si="258"/>
        <v>1-30 DAYS</v>
      </c>
      <c r="U2762" s="70" t="str">
        <f t="shared" si="258"/>
        <v>1-30 DAYS</v>
      </c>
    </row>
    <row r="2763" spans="1:21">
      <c r="A2763" s="63" t="str">
        <f>VLOOKUP(L2763,[1]Sheet1!$N:$P,3,0)</f>
        <v>GREATWALL</v>
      </c>
      <c r="B2763" s="66">
        <v>46256.565532407411</v>
      </c>
      <c r="C2763" s="66">
        <v>46256.565509259257</v>
      </c>
      <c r="D2763" s="67" t="s">
        <v>663</v>
      </c>
      <c r="E2763" s="67" t="s">
        <v>664</v>
      </c>
      <c r="F2763" s="1">
        <v>1</v>
      </c>
      <c r="G2763" s="63" t="str">
        <f>VLOOKUP(D2763,[2]MINDANAO!$B:$C,2,0)</f>
        <v>CT125</v>
      </c>
      <c r="H2763" s="67">
        <v>58118</v>
      </c>
      <c r="I2763" s="63" t="str">
        <f>VLOOKUP(L2763,'[3]NEW LEGEND 2026'!M:S,7,0)</f>
        <v>MUTI</v>
      </c>
      <c r="J2763" s="67" t="s">
        <v>6418</v>
      </c>
      <c r="K2763" s="67" t="s">
        <v>6419</v>
      </c>
      <c r="L2763" s="67" t="s">
        <v>583</v>
      </c>
      <c r="M2763" s="63" t="str">
        <f>VLOOKUP(D2763,'[3]NEW LEGEND 2026'!G:I,3,0)</f>
        <v>KAWASAKI</v>
      </c>
      <c r="N2763" s="63" t="str">
        <f>VLOOKUP(D2763,'[3]NEW LEGEND 2026'!G:J,4,0)</f>
        <v>BLACK/RED</v>
      </c>
      <c r="O2763" s="68" t="str">
        <f t="shared" si="259"/>
        <v>AUG</v>
      </c>
      <c r="P2763" s="68">
        <f t="shared" si="260"/>
        <v>22</v>
      </c>
      <c r="Q2763" s="68">
        <f t="shared" si="261"/>
        <v>2026</v>
      </c>
      <c r="R2763" s="69">
        <f t="shared" si="262"/>
        <v>-203.56550925925694</v>
      </c>
      <c r="S2763" s="69">
        <f t="shared" si="263"/>
        <v>-203.5655324074105</v>
      </c>
      <c r="T2763" s="70" t="str">
        <f t="shared" si="258"/>
        <v>1-30 DAYS</v>
      </c>
      <c r="U2763" s="70" t="str">
        <f t="shared" si="258"/>
        <v>1-30 DAYS</v>
      </c>
    </row>
    <row r="2764" spans="1:21">
      <c r="A2764" s="63" t="str">
        <f>VLOOKUP(L2764,[1]Sheet1!$N:$P,3,0)</f>
        <v>GREATWALL</v>
      </c>
      <c r="B2764" s="66">
        <v>46256.565532407411</v>
      </c>
      <c r="C2764" s="66">
        <v>46256.565509259257</v>
      </c>
      <c r="D2764" s="67" t="s">
        <v>663</v>
      </c>
      <c r="E2764" s="67" t="s">
        <v>664</v>
      </c>
      <c r="F2764" s="1">
        <v>1</v>
      </c>
      <c r="G2764" s="63" t="str">
        <f>VLOOKUP(D2764,[2]MINDANAO!$B:$C,2,0)</f>
        <v>CT125</v>
      </c>
      <c r="H2764" s="67">
        <v>58118</v>
      </c>
      <c r="I2764" s="63" t="str">
        <f>VLOOKUP(L2764,'[3]NEW LEGEND 2026'!M:S,7,0)</f>
        <v>MUTI</v>
      </c>
      <c r="J2764" s="67" t="s">
        <v>6420</v>
      </c>
      <c r="K2764" s="67" t="s">
        <v>6421</v>
      </c>
      <c r="L2764" s="67" t="s">
        <v>583</v>
      </c>
      <c r="M2764" s="63" t="str">
        <f>VLOOKUP(D2764,'[3]NEW LEGEND 2026'!G:I,3,0)</f>
        <v>KAWASAKI</v>
      </c>
      <c r="N2764" s="63" t="str">
        <f>VLOOKUP(D2764,'[3]NEW LEGEND 2026'!G:J,4,0)</f>
        <v>BLACK/RED</v>
      </c>
      <c r="O2764" s="68" t="str">
        <f t="shared" si="259"/>
        <v>AUG</v>
      </c>
      <c r="P2764" s="68">
        <f t="shared" si="260"/>
        <v>22</v>
      </c>
      <c r="Q2764" s="68">
        <f t="shared" si="261"/>
        <v>2026</v>
      </c>
      <c r="R2764" s="69">
        <f t="shared" si="262"/>
        <v>-203.56550925925694</v>
      </c>
      <c r="S2764" s="69">
        <f t="shared" si="263"/>
        <v>-203.5655324074105</v>
      </c>
      <c r="T2764" s="70" t="str">
        <f t="shared" si="258"/>
        <v>1-30 DAYS</v>
      </c>
      <c r="U2764" s="70" t="str">
        <f t="shared" si="258"/>
        <v>1-30 DAYS</v>
      </c>
    </row>
    <row r="2765" spans="1:21">
      <c r="A2765" s="63" t="str">
        <f>VLOOKUP(L2765,[1]Sheet1!$N:$P,3,0)</f>
        <v>GREATWALL</v>
      </c>
      <c r="B2765" s="66">
        <v>46256.56554398148</v>
      </c>
      <c r="C2765" s="66">
        <v>46256.565509259257</v>
      </c>
      <c r="D2765" s="67" t="s">
        <v>663</v>
      </c>
      <c r="E2765" s="67" t="s">
        <v>664</v>
      </c>
      <c r="F2765" s="1">
        <v>1</v>
      </c>
      <c r="G2765" s="63" t="str">
        <f>VLOOKUP(D2765,[2]MINDANAO!$B:$C,2,0)</f>
        <v>CT125</v>
      </c>
      <c r="H2765" s="67">
        <v>58118</v>
      </c>
      <c r="I2765" s="63" t="str">
        <f>VLOOKUP(L2765,'[3]NEW LEGEND 2026'!M:S,7,0)</f>
        <v>MUTI</v>
      </c>
      <c r="J2765" s="67" t="s">
        <v>6422</v>
      </c>
      <c r="K2765" s="67" t="s">
        <v>6423</v>
      </c>
      <c r="L2765" s="67" t="s">
        <v>583</v>
      </c>
      <c r="M2765" s="63" t="str">
        <f>VLOOKUP(D2765,'[3]NEW LEGEND 2026'!G:I,3,0)</f>
        <v>KAWASAKI</v>
      </c>
      <c r="N2765" s="63" t="str">
        <f>VLOOKUP(D2765,'[3]NEW LEGEND 2026'!G:J,4,0)</f>
        <v>BLACK/RED</v>
      </c>
      <c r="O2765" s="68" t="str">
        <f t="shared" si="259"/>
        <v>AUG</v>
      </c>
      <c r="P2765" s="68">
        <f t="shared" si="260"/>
        <v>22</v>
      </c>
      <c r="Q2765" s="68">
        <f t="shared" si="261"/>
        <v>2026</v>
      </c>
      <c r="R2765" s="69">
        <f t="shared" si="262"/>
        <v>-203.56550925925694</v>
      </c>
      <c r="S2765" s="69">
        <f t="shared" si="263"/>
        <v>-203.56554398148</v>
      </c>
      <c r="T2765" s="70" t="str">
        <f t="shared" si="258"/>
        <v>1-30 DAYS</v>
      </c>
      <c r="U2765" s="70" t="str">
        <f t="shared" si="258"/>
        <v>1-30 DAYS</v>
      </c>
    </row>
    <row r="2766" spans="1:21">
      <c r="A2766" s="63" t="str">
        <f>VLOOKUP(L2766,[1]Sheet1!$N:$P,3,0)</f>
        <v>GREATWALL</v>
      </c>
      <c r="B2766" s="66">
        <v>46256.577743055554</v>
      </c>
      <c r="C2766" s="66">
        <v>46256.577719907407</v>
      </c>
      <c r="D2766" s="67" t="s">
        <v>663</v>
      </c>
      <c r="E2766" s="67" t="s">
        <v>664</v>
      </c>
      <c r="F2766" s="1">
        <v>1</v>
      </c>
      <c r="G2766" s="63" t="str">
        <f>VLOOKUP(D2766,[2]MINDANAO!$B:$C,2,0)</f>
        <v>CT125</v>
      </c>
      <c r="H2766" s="67">
        <v>58118</v>
      </c>
      <c r="I2766" s="63" t="str">
        <f>VLOOKUP(L2766,'[3]NEW LEGEND 2026'!M:S,7,0)</f>
        <v>MUTI</v>
      </c>
      <c r="J2766" s="67" t="s">
        <v>6424</v>
      </c>
      <c r="K2766" s="67" t="s">
        <v>6425</v>
      </c>
      <c r="L2766" s="67" t="s">
        <v>583</v>
      </c>
      <c r="M2766" s="63" t="str">
        <f>VLOOKUP(D2766,'[3]NEW LEGEND 2026'!G:I,3,0)</f>
        <v>KAWASAKI</v>
      </c>
      <c r="N2766" s="63" t="str">
        <f>VLOOKUP(D2766,'[3]NEW LEGEND 2026'!G:J,4,0)</f>
        <v>BLACK/RED</v>
      </c>
      <c r="O2766" s="68" t="str">
        <f t="shared" si="259"/>
        <v>AUG</v>
      </c>
      <c r="P2766" s="68">
        <f t="shared" si="260"/>
        <v>22</v>
      </c>
      <c r="Q2766" s="68">
        <f t="shared" si="261"/>
        <v>2026</v>
      </c>
      <c r="R2766" s="69">
        <f t="shared" si="262"/>
        <v>-203.5777199074073</v>
      </c>
      <c r="S2766" s="69">
        <f t="shared" si="263"/>
        <v>-203.57774305555358</v>
      </c>
      <c r="T2766" s="70" t="str">
        <f t="shared" si="258"/>
        <v>1-30 DAYS</v>
      </c>
      <c r="U2766" s="70" t="str">
        <f t="shared" si="258"/>
        <v>1-30 DAYS</v>
      </c>
    </row>
    <row r="2767" spans="1:21">
      <c r="A2767" s="63" t="str">
        <f>VLOOKUP(L2767,[1]Sheet1!$N:$P,3,0)</f>
        <v>GREATWALL</v>
      </c>
      <c r="B2767" s="66">
        <v>46256.57775462963</v>
      </c>
      <c r="C2767" s="66">
        <v>46256.577719907407</v>
      </c>
      <c r="D2767" s="67" t="s">
        <v>663</v>
      </c>
      <c r="E2767" s="67" t="s">
        <v>664</v>
      </c>
      <c r="F2767" s="1">
        <v>1</v>
      </c>
      <c r="G2767" s="63" t="str">
        <f>VLOOKUP(D2767,[2]MINDANAO!$B:$C,2,0)</f>
        <v>CT125</v>
      </c>
      <c r="H2767" s="67">
        <v>58118</v>
      </c>
      <c r="I2767" s="63" t="str">
        <f>VLOOKUP(L2767,'[3]NEW LEGEND 2026'!M:S,7,0)</f>
        <v>MUTI</v>
      </c>
      <c r="J2767" s="67" t="s">
        <v>6426</v>
      </c>
      <c r="K2767" s="67" t="s">
        <v>6427</v>
      </c>
      <c r="L2767" s="67" t="s">
        <v>583</v>
      </c>
      <c r="M2767" s="63" t="str">
        <f>VLOOKUP(D2767,'[3]NEW LEGEND 2026'!G:I,3,0)</f>
        <v>KAWASAKI</v>
      </c>
      <c r="N2767" s="63" t="str">
        <f>VLOOKUP(D2767,'[3]NEW LEGEND 2026'!G:J,4,0)</f>
        <v>BLACK/RED</v>
      </c>
      <c r="O2767" s="68" t="str">
        <f t="shared" si="259"/>
        <v>AUG</v>
      </c>
      <c r="P2767" s="68">
        <f t="shared" si="260"/>
        <v>22</v>
      </c>
      <c r="Q2767" s="68">
        <f t="shared" si="261"/>
        <v>2026</v>
      </c>
      <c r="R2767" s="69">
        <f t="shared" si="262"/>
        <v>-203.5777199074073</v>
      </c>
      <c r="S2767" s="69">
        <f t="shared" si="263"/>
        <v>-203.57775462963036</v>
      </c>
      <c r="T2767" s="70" t="str">
        <f t="shared" si="258"/>
        <v>1-30 DAYS</v>
      </c>
      <c r="U2767" s="70" t="str">
        <f t="shared" si="258"/>
        <v>1-30 DAYS</v>
      </c>
    </row>
    <row r="2768" spans="1:21">
      <c r="A2768" s="63" t="str">
        <f>VLOOKUP(L2768,[1]Sheet1!$N:$P,3,0)</f>
        <v>GREATWALL</v>
      </c>
      <c r="B2768" s="66">
        <v>46256.57775462963</v>
      </c>
      <c r="C2768" s="66">
        <v>46256.577719907407</v>
      </c>
      <c r="D2768" s="67" t="s">
        <v>663</v>
      </c>
      <c r="E2768" s="67" t="s">
        <v>664</v>
      </c>
      <c r="F2768" s="1">
        <v>1</v>
      </c>
      <c r="G2768" s="63" t="str">
        <f>VLOOKUP(D2768,[2]MINDANAO!$B:$C,2,0)</f>
        <v>CT125</v>
      </c>
      <c r="H2768" s="67">
        <v>58118</v>
      </c>
      <c r="I2768" s="63" t="str">
        <f>VLOOKUP(L2768,'[3]NEW LEGEND 2026'!M:S,7,0)</f>
        <v>MUTI</v>
      </c>
      <c r="J2768" s="67" t="s">
        <v>6428</v>
      </c>
      <c r="K2768" s="67" t="s">
        <v>6429</v>
      </c>
      <c r="L2768" s="67" t="s">
        <v>583</v>
      </c>
      <c r="M2768" s="63" t="str">
        <f>VLOOKUP(D2768,'[3]NEW LEGEND 2026'!G:I,3,0)</f>
        <v>KAWASAKI</v>
      </c>
      <c r="N2768" s="63" t="str">
        <f>VLOOKUP(D2768,'[3]NEW LEGEND 2026'!G:J,4,0)</f>
        <v>BLACK/RED</v>
      </c>
      <c r="O2768" s="68" t="str">
        <f t="shared" si="259"/>
        <v>AUG</v>
      </c>
      <c r="P2768" s="68">
        <f t="shared" si="260"/>
        <v>22</v>
      </c>
      <c r="Q2768" s="68">
        <f t="shared" si="261"/>
        <v>2026</v>
      </c>
      <c r="R2768" s="69">
        <f t="shared" si="262"/>
        <v>-203.5777199074073</v>
      </c>
      <c r="S2768" s="69">
        <f t="shared" si="263"/>
        <v>-203.57775462963036</v>
      </c>
      <c r="T2768" s="70" t="str">
        <f t="shared" si="258"/>
        <v>1-30 DAYS</v>
      </c>
      <c r="U2768" s="70" t="str">
        <f t="shared" si="258"/>
        <v>1-30 DAYS</v>
      </c>
    </row>
    <row r="2769" spans="1:21">
      <c r="A2769" s="63" t="str">
        <f>VLOOKUP(L2769,[1]Sheet1!$N:$P,3,0)</f>
        <v>M1 TUPI</v>
      </c>
      <c r="B2769" s="66">
        <v>46107.552523148152</v>
      </c>
      <c r="C2769" s="66">
        <v>46256.58289351852</v>
      </c>
      <c r="D2769" s="67" t="s">
        <v>1121</v>
      </c>
      <c r="E2769" s="67" t="s">
        <v>1122</v>
      </c>
      <c r="F2769" s="1">
        <v>1</v>
      </c>
      <c r="G2769" s="63" t="str">
        <f>VLOOKUP(D2769,[2]MINDANAO!$B:$C,2,0)</f>
        <v>BARAKO II (DUAL START)</v>
      </c>
      <c r="H2769" s="67">
        <v>94120</v>
      </c>
      <c r="I2769" s="63" t="str">
        <f>VLOOKUP(L2769,'[3]NEW LEGEND 2026'!M:S,7,0)</f>
        <v>MUTI</v>
      </c>
      <c r="J2769" s="67" t="s">
        <v>6430</v>
      </c>
      <c r="K2769" s="67" t="s">
        <v>6431</v>
      </c>
      <c r="L2769" s="67" t="s">
        <v>426</v>
      </c>
      <c r="M2769" s="63" t="str">
        <f>VLOOKUP(D2769,'[3]NEW LEGEND 2026'!G:I,3,0)</f>
        <v>KAWASAKI</v>
      </c>
      <c r="N2769" s="63" t="str">
        <f>VLOOKUP(D2769,'[3]NEW LEGEND 2026'!G:J,4,0)</f>
        <v>BLACK</v>
      </c>
      <c r="O2769" s="68" t="str">
        <f t="shared" si="259"/>
        <v>AUG</v>
      </c>
      <c r="P2769" s="68">
        <f t="shared" si="260"/>
        <v>22</v>
      </c>
      <c r="Q2769" s="68">
        <f t="shared" si="261"/>
        <v>2026</v>
      </c>
      <c r="R2769" s="69">
        <f t="shared" si="262"/>
        <v>-203.58289351852</v>
      </c>
      <c r="S2769" s="69">
        <f t="shared" si="263"/>
        <v>-54.552523148151522</v>
      </c>
      <c r="T2769" s="70" t="str">
        <f t="shared" si="258"/>
        <v>1-30 DAYS</v>
      </c>
      <c r="U2769" s="70" t="str">
        <f t="shared" si="258"/>
        <v>1-30 DAYS</v>
      </c>
    </row>
    <row r="2770" spans="1:21">
      <c r="A2770" s="63" t="str">
        <f>VLOOKUP(L2770,[1]Sheet1!$N:$P,3,0)</f>
        <v>GREATWALL</v>
      </c>
      <c r="B2770" s="66">
        <v>46256.584733796299</v>
      </c>
      <c r="C2770" s="66">
        <v>46256.584710648152</v>
      </c>
      <c r="D2770" s="67" t="s">
        <v>663</v>
      </c>
      <c r="E2770" s="67" t="s">
        <v>664</v>
      </c>
      <c r="F2770" s="1">
        <v>1</v>
      </c>
      <c r="G2770" s="63" t="str">
        <f>VLOOKUP(D2770,[2]MINDANAO!$B:$C,2,0)</f>
        <v>CT125</v>
      </c>
      <c r="H2770" s="67">
        <v>58118</v>
      </c>
      <c r="I2770" s="63" t="str">
        <f>VLOOKUP(L2770,'[3]NEW LEGEND 2026'!M:S,7,0)</f>
        <v>MUTI</v>
      </c>
      <c r="J2770" s="67" t="s">
        <v>6432</v>
      </c>
      <c r="K2770" s="67" t="s">
        <v>6433</v>
      </c>
      <c r="L2770" s="67" t="s">
        <v>583</v>
      </c>
      <c r="M2770" s="63" t="str">
        <f>VLOOKUP(D2770,'[3]NEW LEGEND 2026'!G:I,3,0)</f>
        <v>KAWASAKI</v>
      </c>
      <c r="N2770" s="63" t="str">
        <f>VLOOKUP(D2770,'[3]NEW LEGEND 2026'!G:J,4,0)</f>
        <v>BLACK/RED</v>
      </c>
      <c r="O2770" s="68" t="str">
        <f t="shared" si="259"/>
        <v>AUG</v>
      </c>
      <c r="P2770" s="68">
        <f t="shared" si="260"/>
        <v>22</v>
      </c>
      <c r="Q2770" s="68">
        <f t="shared" si="261"/>
        <v>2026</v>
      </c>
      <c r="R2770" s="69">
        <f t="shared" si="262"/>
        <v>-203.5847106481524</v>
      </c>
      <c r="S2770" s="69">
        <f t="shared" si="263"/>
        <v>-203.58473379629868</v>
      </c>
      <c r="T2770" s="70" t="str">
        <f t="shared" ref="T2770:U2833" si="264">IF(R2770&lt;=30,"1-30 DAYS",IF(R2770&lt;=60,"31-60 DAYS",IF(R2770&lt;=90,"61-90 DAYS","91 DAYS UP")))</f>
        <v>1-30 DAYS</v>
      </c>
      <c r="U2770" s="70" t="str">
        <f t="shared" si="264"/>
        <v>1-30 DAYS</v>
      </c>
    </row>
    <row r="2771" spans="1:21">
      <c r="A2771" s="63" t="str">
        <f>VLOOKUP(L2771,[1]Sheet1!$N:$P,3,0)</f>
        <v>GREATWALL</v>
      </c>
      <c r="B2771" s="66">
        <v>46256.584733796299</v>
      </c>
      <c r="C2771" s="66">
        <v>46256.584710648152</v>
      </c>
      <c r="D2771" s="67" t="s">
        <v>663</v>
      </c>
      <c r="E2771" s="67" t="s">
        <v>664</v>
      </c>
      <c r="F2771" s="1">
        <v>1</v>
      </c>
      <c r="G2771" s="63" t="str">
        <f>VLOOKUP(D2771,[2]MINDANAO!$B:$C,2,0)</f>
        <v>CT125</v>
      </c>
      <c r="H2771" s="67">
        <v>58118</v>
      </c>
      <c r="I2771" s="63" t="str">
        <f>VLOOKUP(L2771,'[3]NEW LEGEND 2026'!M:S,7,0)</f>
        <v>MUTI</v>
      </c>
      <c r="J2771" s="67" t="s">
        <v>6434</v>
      </c>
      <c r="K2771" s="67" t="s">
        <v>6435</v>
      </c>
      <c r="L2771" s="67" t="s">
        <v>583</v>
      </c>
      <c r="M2771" s="63" t="str">
        <f>VLOOKUP(D2771,'[3]NEW LEGEND 2026'!G:I,3,0)</f>
        <v>KAWASAKI</v>
      </c>
      <c r="N2771" s="63" t="str">
        <f>VLOOKUP(D2771,'[3]NEW LEGEND 2026'!G:J,4,0)</f>
        <v>BLACK/RED</v>
      </c>
      <c r="O2771" s="68" t="str">
        <f t="shared" si="259"/>
        <v>AUG</v>
      </c>
      <c r="P2771" s="68">
        <f t="shared" si="260"/>
        <v>22</v>
      </c>
      <c r="Q2771" s="68">
        <f t="shared" si="261"/>
        <v>2026</v>
      </c>
      <c r="R2771" s="69">
        <f t="shared" si="262"/>
        <v>-203.5847106481524</v>
      </c>
      <c r="S2771" s="69">
        <f t="shared" si="263"/>
        <v>-203.58473379629868</v>
      </c>
      <c r="T2771" s="70" t="str">
        <f t="shared" si="264"/>
        <v>1-30 DAYS</v>
      </c>
      <c r="U2771" s="70" t="str">
        <f t="shared" si="264"/>
        <v>1-30 DAYS</v>
      </c>
    </row>
    <row r="2772" spans="1:21">
      <c r="A2772" s="63" t="str">
        <f>VLOOKUP(L2772,[1]Sheet1!$N:$P,3,0)</f>
        <v>GREATWALL</v>
      </c>
      <c r="B2772" s="66">
        <v>46256.584733796299</v>
      </c>
      <c r="C2772" s="66">
        <v>46256.584710648152</v>
      </c>
      <c r="D2772" s="67" t="s">
        <v>663</v>
      </c>
      <c r="E2772" s="67" t="s">
        <v>664</v>
      </c>
      <c r="F2772" s="1">
        <v>1</v>
      </c>
      <c r="G2772" s="63" t="str">
        <f>VLOOKUP(D2772,[2]MINDANAO!$B:$C,2,0)</f>
        <v>CT125</v>
      </c>
      <c r="H2772" s="67">
        <v>58118</v>
      </c>
      <c r="I2772" s="63" t="str">
        <f>VLOOKUP(L2772,'[3]NEW LEGEND 2026'!M:S,7,0)</f>
        <v>MUTI</v>
      </c>
      <c r="J2772" s="67" t="s">
        <v>6436</v>
      </c>
      <c r="K2772" s="67" t="s">
        <v>6437</v>
      </c>
      <c r="L2772" s="67" t="s">
        <v>583</v>
      </c>
      <c r="M2772" s="63" t="str">
        <f>VLOOKUP(D2772,'[3]NEW LEGEND 2026'!G:I,3,0)</f>
        <v>KAWASAKI</v>
      </c>
      <c r="N2772" s="63" t="str">
        <f>VLOOKUP(D2772,'[3]NEW LEGEND 2026'!G:J,4,0)</f>
        <v>BLACK/RED</v>
      </c>
      <c r="O2772" s="68" t="str">
        <f t="shared" si="259"/>
        <v>AUG</v>
      </c>
      <c r="P2772" s="68">
        <f t="shared" si="260"/>
        <v>22</v>
      </c>
      <c r="Q2772" s="68">
        <f t="shared" si="261"/>
        <v>2026</v>
      </c>
      <c r="R2772" s="69">
        <f t="shared" si="262"/>
        <v>-203.5847106481524</v>
      </c>
      <c r="S2772" s="69">
        <f t="shared" si="263"/>
        <v>-203.58473379629868</v>
      </c>
      <c r="T2772" s="70" t="str">
        <f t="shared" si="264"/>
        <v>1-30 DAYS</v>
      </c>
      <c r="U2772" s="70" t="str">
        <f t="shared" si="264"/>
        <v>1-30 DAYS</v>
      </c>
    </row>
    <row r="2773" spans="1:21">
      <c r="A2773" s="63" t="str">
        <f>VLOOKUP(L2773,[1]Sheet1!$N:$P,3,0)</f>
        <v>GREATWALL</v>
      </c>
      <c r="B2773" s="66">
        <v>46256.584733796299</v>
      </c>
      <c r="C2773" s="66">
        <v>46256.584710648152</v>
      </c>
      <c r="D2773" s="67" t="s">
        <v>663</v>
      </c>
      <c r="E2773" s="67" t="s">
        <v>664</v>
      </c>
      <c r="F2773" s="1">
        <v>1</v>
      </c>
      <c r="G2773" s="63" t="str">
        <f>VLOOKUP(D2773,[2]MINDANAO!$B:$C,2,0)</f>
        <v>CT125</v>
      </c>
      <c r="H2773" s="67">
        <v>58118</v>
      </c>
      <c r="I2773" s="63" t="str">
        <f>VLOOKUP(L2773,'[3]NEW LEGEND 2026'!M:S,7,0)</f>
        <v>MUTI</v>
      </c>
      <c r="J2773" s="67" t="s">
        <v>6438</v>
      </c>
      <c r="K2773" s="67" t="s">
        <v>6439</v>
      </c>
      <c r="L2773" s="67" t="s">
        <v>583</v>
      </c>
      <c r="M2773" s="63" t="str">
        <f>VLOOKUP(D2773,'[3]NEW LEGEND 2026'!G:I,3,0)</f>
        <v>KAWASAKI</v>
      </c>
      <c r="N2773" s="63" t="str">
        <f>VLOOKUP(D2773,'[3]NEW LEGEND 2026'!G:J,4,0)</f>
        <v>BLACK/RED</v>
      </c>
      <c r="O2773" s="68" t="str">
        <f t="shared" si="259"/>
        <v>AUG</v>
      </c>
      <c r="P2773" s="68">
        <f t="shared" si="260"/>
        <v>22</v>
      </c>
      <c r="Q2773" s="68">
        <f t="shared" si="261"/>
        <v>2026</v>
      </c>
      <c r="R2773" s="69">
        <f t="shared" si="262"/>
        <v>-203.5847106481524</v>
      </c>
      <c r="S2773" s="69">
        <f t="shared" si="263"/>
        <v>-203.58473379629868</v>
      </c>
      <c r="T2773" s="70" t="str">
        <f t="shared" si="264"/>
        <v>1-30 DAYS</v>
      </c>
      <c r="U2773" s="70" t="str">
        <f t="shared" si="264"/>
        <v>1-30 DAYS</v>
      </c>
    </row>
    <row r="2774" spans="1:21">
      <c r="A2774" s="63" t="str">
        <f>VLOOKUP(L2774,[1]Sheet1!$N:$P,3,0)</f>
        <v>M1 TACURONG</v>
      </c>
      <c r="B2774" s="66">
        <v>46219.583252314813</v>
      </c>
      <c r="C2774" s="66">
        <v>46256.596041666657</v>
      </c>
      <c r="D2774" s="67" t="s">
        <v>907</v>
      </c>
      <c r="E2774" s="67" t="s">
        <v>908</v>
      </c>
      <c r="F2774" s="1">
        <v>1</v>
      </c>
      <c r="G2774" s="63" t="str">
        <f>VLOOKUP(D2774,[2]MINDANAO!$B:$C,2,0)</f>
        <v>CT125</v>
      </c>
      <c r="H2774" s="67">
        <v>59246</v>
      </c>
      <c r="I2774" s="63" t="str">
        <f>VLOOKUP(L2774,'[3]NEW LEGEND 2026'!M:S,7,0)</f>
        <v>MUTI</v>
      </c>
      <c r="J2774" s="67" t="s">
        <v>6440</v>
      </c>
      <c r="K2774" s="67" t="s">
        <v>6441</v>
      </c>
      <c r="L2774" s="67" t="s">
        <v>386</v>
      </c>
      <c r="M2774" s="63" t="str">
        <f>VLOOKUP(D2774,'[3]NEW LEGEND 2026'!G:I,3,0)</f>
        <v>KAWASAKI</v>
      </c>
      <c r="N2774" s="63" t="str">
        <f>VLOOKUP(D2774,'[3]NEW LEGEND 2026'!G:J,4,0)</f>
        <v>BLACK/GRAY</v>
      </c>
      <c r="O2774" s="68" t="str">
        <f t="shared" si="259"/>
        <v>AUG</v>
      </c>
      <c r="P2774" s="68">
        <f t="shared" si="260"/>
        <v>22</v>
      </c>
      <c r="Q2774" s="68">
        <f t="shared" si="261"/>
        <v>2026</v>
      </c>
      <c r="R2774" s="69">
        <f t="shared" si="262"/>
        <v>-203.59604166665667</v>
      </c>
      <c r="S2774" s="69">
        <f t="shared" si="263"/>
        <v>-166.58325231481285</v>
      </c>
      <c r="T2774" s="70" t="str">
        <f t="shared" si="264"/>
        <v>1-30 DAYS</v>
      </c>
      <c r="U2774" s="70" t="str">
        <f t="shared" si="264"/>
        <v>1-30 DAYS</v>
      </c>
    </row>
    <row r="2775" spans="1:21">
      <c r="A2775" s="63" t="str">
        <f>VLOOKUP(L2775,[1]Sheet1!$N:$P,3,0)</f>
        <v>M1 TACURONG</v>
      </c>
      <c r="B2775" s="66">
        <v>46219.590243055558</v>
      </c>
      <c r="C2775" s="66">
        <v>46256.596041666657</v>
      </c>
      <c r="D2775" s="67" t="s">
        <v>907</v>
      </c>
      <c r="E2775" s="67" t="s">
        <v>908</v>
      </c>
      <c r="F2775" s="1">
        <v>1</v>
      </c>
      <c r="G2775" s="63" t="str">
        <f>VLOOKUP(D2775,[2]MINDANAO!$B:$C,2,0)</f>
        <v>CT125</v>
      </c>
      <c r="H2775" s="67">
        <v>59246</v>
      </c>
      <c r="I2775" s="63" t="str">
        <f>VLOOKUP(L2775,'[3]NEW LEGEND 2026'!M:S,7,0)</f>
        <v>MUTI</v>
      </c>
      <c r="J2775" s="67" t="s">
        <v>6442</v>
      </c>
      <c r="K2775" s="67" t="s">
        <v>6443</v>
      </c>
      <c r="L2775" s="67" t="s">
        <v>386</v>
      </c>
      <c r="M2775" s="63" t="str">
        <f>VLOOKUP(D2775,'[3]NEW LEGEND 2026'!G:I,3,0)</f>
        <v>KAWASAKI</v>
      </c>
      <c r="N2775" s="63" t="str">
        <f>VLOOKUP(D2775,'[3]NEW LEGEND 2026'!G:J,4,0)</f>
        <v>BLACK/GRAY</v>
      </c>
      <c r="O2775" s="68" t="str">
        <f t="shared" si="259"/>
        <v>AUG</v>
      </c>
      <c r="P2775" s="68">
        <f t="shared" si="260"/>
        <v>22</v>
      </c>
      <c r="Q2775" s="68">
        <f t="shared" si="261"/>
        <v>2026</v>
      </c>
      <c r="R2775" s="69">
        <f t="shared" si="262"/>
        <v>-203.59604166665667</v>
      </c>
      <c r="S2775" s="69">
        <f t="shared" si="263"/>
        <v>-166.59024305555795</v>
      </c>
      <c r="T2775" s="70" t="str">
        <f t="shared" si="264"/>
        <v>1-30 DAYS</v>
      </c>
      <c r="U2775" s="70" t="str">
        <f t="shared" si="264"/>
        <v>1-30 DAYS</v>
      </c>
    </row>
    <row r="2776" spans="1:21">
      <c r="A2776" s="63" t="str">
        <f>VLOOKUP(L2776,[1]Sheet1!$N:$P,3,0)</f>
        <v>M1 TACURONG</v>
      </c>
      <c r="B2776" s="66">
        <v>46219.583252314813</v>
      </c>
      <c r="C2776" s="66">
        <v>46256.596041666657</v>
      </c>
      <c r="D2776" s="67" t="s">
        <v>907</v>
      </c>
      <c r="E2776" s="67" t="s">
        <v>908</v>
      </c>
      <c r="F2776" s="1">
        <v>1</v>
      </c>
      <c r="G2776" s="63" t="str">
        <f>VLOOKUP(D2776,[2]MINDANAO!$B:$C,2,0)</f>
        <v>CT125</v>
      </c>
      <c r="H2776" s="67">
        <v>59246</v>
      </c>
      <c r="I2776" s="63" t="str">
        <f>VLOOKUP(L2776,'[3]NEW LEGEND 2026'!M:S,7,0)</f>
        <v>MUTI</v>
      </c>
      <c r="J2776" s="67" t="s">
        <v>6444</v>
      </c>
      <c r="K2776" s="67" t="s">
        <v>6445</v>
      </c>
      <c r="L2776" s="67" t="s">
        <v>386</v>
      </c>
      <c r="M2776" s="63" t="str">
        <f>VLOOKUP(D2776,'[3]NEW LEGEND 2026'!G:I,3,0)</f>
        <v>KAWASAKI</v>
      </c>
      <c r="N2776" s="63" t="str">
        <f>VLOOKUP(D2776,'[3]NEW LEGEND 2026'!G:J,4,0)</f>
        <v>BLACK/GRAY</v>
      </c>
      <c r="O2776" s="68" t="str">
        <f t="shared" si="259"/>
        <v>AUG</v>
      </c>
      <c r="P2776" s="68">
        <f t="shared" si="260"/>
        <v>22</v>
      </c>
      <c r="Q2776" s="68">
        <f t="shared" si="261"/>
        <v>2026</v>
      </c>
      <c r="R2776" s="69">
        <f t="shared" si="262"/>
        <v>-203.59604166665667</v>
      </c>
      <c r="S2776" s="69">
        <f t="shared" si="263"/>
        <v>-166.58325231481285</v>
      </c>
      <c r="T2776" s="70" t="str">
        <f t="shared" si="264"/>
        <v>1-30 DAYS</v>
      </c>
      <c r="U2776" s="70" t="str">
        <f t="shared" si="264"/>
        <v>1-30 DAYS</v>
      </c>
    </row>
    <row r="2777" spans="1:21">
      <c r="A2777" s="63" t="str">
        <f>VLOOKUP(L2777,[1]Sheet1!$N:$P,3,0)</f>
        <v>M1 TACURONG</v>
      </c>
      <c r="B2777" s="66">
        <v>46219.578182870369</v>
      </c>
      <c r="C2777" s="66">
        <v>46256.596041666657</v>
      </c>
      <c r="D2777" s="67" t="s">
        <v>907</v>
      </c>
      <c r="E2777" s="67" t="s">
        <v>908</v>
      </c>
      <c r="F2777" s="1">
        <v>1</v>
      </c>
      <c r="G2777" s="63" t="str">
        <f>VLOOKUP(D2777,[2]MINDANAO!$B:$C,2,0)</f>
        <v>CT125</v>
      </c>
      <c r="H2777" s="67">
        <v>59246</v>
      </c>
      <c r="I2777" s="63" t="str">
        <f>VLOOKUP(L2777,'[3]NEW LEGEND 2026'!M:S,7,0)</f>
        <v>MUTI</v>
      </c>
      <c r="J2777" s="67" t="s">
        <v>6446</v>
      </c>
      <c r="K2777" s="67" t="s">
        <v>6447</v>
      </c>
      <c r="L2777" s="67" t="s">
        <v>386</v>
      </c>
      <c r="M2777" s="63" t="str">
        <f>VLOOKUP(D2777,'[3]NEW LEGEND 2026'!G:I,3,0)</f>
        <v>KAWASAKI</v>
      </c>
      <c r="N2777" s="63" t="str">
        <f>VLOOKUP(D2777,'[3]NEW LEGEND 2026'!G:J,4,0)</f>
        <v>BLACK/GRAY</v>
      </c>
      <c r="O2777" s="68" t="str">
        <f t="shared" si="259"/>
        <v>AUG</v>
      </c>
      <c r="P2777" s="68">
        <f t="shared" si="260"/>
        <v>22</v>
      </c>
      <c r="Q2777" s="68">
        <f t="shared" si="261"/>
        <v>2026</v>
      </c>
      <c r="R2777" s="69">
        <f t="shared" si="262"/>
        <v>-203.59604166665667</v>
      </c>
      <c r="S2777" s="69">
        <f t="shared" si="263"/>
        <v>-166.57818287036935</v>
      </c>
      <c r="T2777" s="70" t="str">
        <f t="shared" si="264"/>
        <v>1-30 DAYS</v>
      </c>
      <c r="U2777" s="70" t="str">
        <f t="shared" si="264"/>
        <v>1-30 DAYS</v>
      </c>
    </row>
    <row r="2778" spans="1:21">
      <c r="A2778" s="63" t="str">
        <f>VLOOKUP(L2778,[1]Sheet1!$N:$P,3,0)</f>
        <v>M1 TACURONG</v>
      </c>
      <c r="B2778" s="66">
        <v>46219.387696759259</v>
      </c>
      <c r="C2778" s="66">
        <v>46256.596041666657</v>
      </c>
      <c r="D2778" s="67" t="s">
        <v>663</v>
      </c>
      <c r="E2778" s="67" t="s">
        <v>664</v>
      </c>
      <c r="F2778" s="1">
        <v>1</v>
      </c>
      <c r="G2778" s="63" t="str">
        <f>VLOOKUP(D2778,[2]MINDANAO!$B:$C,2,0)</f>
        <v>CT125</v>
      </c>
      <c r="H2778" s="67">
        <v>58118</v>
      </c>
      <c r="I2778" s="63" t="str">
        <f>VLOOKUP(L2778,'[3]NEW LEGEND 2026'!M:S,7,0)</f>
        <v>MUTI</v>
      </c>
      <c r="J2778" s="67" t="s">
        <v>6448</v>
      </c>
      <c r="K2778" s="67" t="s">
        <v>6449</v>
      </c>
      <c r="L2778" s="67" t="s">
        <v>386</v>
      </c>
      <c r="M2778" s="63" t="str">
        <f>VLOOKUP(D2778,'[3]NEW LEGEND 2026'!G:I,3,0)</f>
        <v>KAWASAKI</v>
      </c>
      <c r="N2778" s="63" t="str">
        <f>VLOOKUP(D2778,'[3]NEW LEGEND 2026'!G:J,4,0)</f>
        <v>BLACK/RED</v>
      </c>
      <c r="O2778" s="68" t="str">
        <f t="shared" si="259"/>
        <v>AUG</v>
      </c>
      <c r="P2778" s="68">
        <f t="shared" si="260"/>
        <v>22</v>
      </c>
      <c r="Q2778" s="68">
        <f t="shared" si="261"/>
        <v>2026</v>
      </c>
      <c r="R2778" s="69">
        <f t="shared" si="262"/>
        <v>-203.59604166665667</v>
      </c>
      <c r="S2778" s="69">
        <f t="shared" si="263"/>
        <v>-166.38769675925869</v>
      </c>
      <c r="T2778" s="70" t="str">
        <f t="shared" si="264"/>
        <v>1-30 DAYS</v>
      </c>
      <c r="U2778" s="70" t="str">
        <f t="shared" si="264"/>
        <v>1-30 DAYS</v>
      </c>
    </row>
    <row r="2779" spans="1:21">
      <c r="A2779" s="63" t="str">
        <f>VLOOKUP(L2779,[1]Sheet1!$N:$P,3,0)</f>
        <v>M1 TACURONG</v>
      </c>
      <c r="B2779" s="66">
        <v>46219.467789351853</v>
      </c>
      <c r="C2779" s="66">
        <v>46256.596041666657</v>
      </c>
      <c r="D2779" s="67" t="s">
        <v>663</v>
      </c>
      <c r="E2779" s="67" t="s">
        <v>664</v>
      </c>
      <c r="F2779" s="1">
        <v>1</v>
      </c>
      <c r="G2779" s="63" t="str">
        <f>VLOOKUP(D2779,[2]MINDANAO!$B:$C,2,0)</f>
        <v>CT125</v>
      </c>
      <c r="H2779" s="67">
        <v>58118</v>
      </c>
      <c r="I2779" s="63" t="str">
        <f>VLOOKUP(L2779,'[3]NEW LEGEND 2026'!M:S,7,0)</f>
        <v>MUTI</v>
      </c>
      <c r="J2779" s="67" t="s">
        <v>6450</v>
      </c>
      <c r="K2779" s="67" t="s">
        <v>6451</v>
      </c>
      <c r="L2779" s="67" t="s">
        <v>386</v>
      </c>
      <c r="M2779" s="63" t="str">
        <f>VLOOKUP(D2779,'[3]NEW LEGEND 2026'!G:I,3,0)</f>
        <v>KAWASAKI</v>
      </c>
      <c r="N2779" s="63" t="str">
        <f>VLOOKUP(D2779,'[3]NEW LEGEND 2026'!G:J,4,0)</f>
        <v>BLACK/RED</v>
      </c>
      <c r="O2779" s="68" t="str">
        <f t="shared" si="259"/>
        <v>AUG</v>
      </c>
      <c r="P2779" s="68">
        <f t="shared" si="260"/>
        <v>22</v>
      </c>
      <c r="Q2779" s="68">
        <f t="shared" si="261"/>
        <v>2026</v>
      </c>
      <c r="R2779" s="69">
        <f t="shared" si="262"/>
        <v>-203.59604166665667</v>
      </c>
      <c r="S2779" s="69">
        <f t="shared" si="263"/>
        <v>-166.46778935185284</v>
      </c>
      <c r="T2779" s="70" t="str">
        <f t="shared" si="264"/>
        <v>1-30 DAYS</v>
      </c>
      <c r="U2779" s="70" t="str">
        <f t="shared" si="264"/>
        <v>1-30 DAYS</v>
      </c>
    </row>
    <row r="2780" spans="1:21">
      <c r="A2780" s="63" t="str">
        <f>VLOOKUP(L2780,[1]Sheet1!$N:$P,3,0)</f>
        <v>M1 TACURONG</v>
      </c>
      <c r="B2780" s="66">
        <v>46219.474756944437</v>
      </c>
      <c r="C2780" s="66">
        <v>46256.596041666657</v>
      </c>
      <c r="D2780" s="67" t="s">
        <v>663</v>
      </c>
      <c r="E2780" s="67" t="s">
        <v>664</v>
      </c>
      <c r="F2780" s="1">
        <v>1</v>
      </c>
      <c r="G2780" s="63" t="str">
        <f>VLOOKUP(D2780,[2]MINDANAO!$B:$C,2,0)</f>
        <v>CT125</v>
      </c>
      <c r="H2780" s="67">
        <v>58118</v>
      </c>
      <c r="I2780" s="63" t="str">
        <f>VLOOKUP(L2780,'[3]NEW LEGEND 2026'!M:S,7,0)</f>
        <v>MUTI</v>
      </c>
      <c r="J2780" s="67" t="s">
        <v>6452</v>
      </c>
      <c r="K2780" s="67" t="s">
        <v>6453</v>
      </c>
      <c r="L2780" s="67" t="s">
        <v>386</v>
      </c>
      <c r="M2780" s="63" t="str">
        <f>VLOOKUP(D2780,'[3]NEW LEGEND 2026'!G:I,3,0)</f>
        <v>KAWASAKI</v>
      </c>
      <c r="N2780" s="63" t="str">
        <f>VLOOKUP(D2780,'[3]NEW LEGEND 2026'!G:J,4,0)</f>
        <v>BLACK/RED</v>
      </c>
      <c r="O2780" s="68" t="str">
        <f t="shared" si="259"/>
        <v>AUG</v>
      </c>
      <c r="P2780" s="68">
        <f t="shared" si="260"/>
        <v>22</v>
      </c>
      <c r="Q2780" s="68">
        <f t="shared" si="261"/>
        <v>2026</v>
      </c>
      <c r="R2780" s="69">
        <f t="shared" si="262"/>
        <v>-203.59604166665667</v>
      </c>
      <c r="S2780" s="69">
        <f t="shared" si="263"/>
        <v>-166.4747569444371</v>
      </c>
      <c r="T2780" s="70" t="str">
        <f t="shared" si="264"/>
        <v>1-30 DAYS</v>
      </c>
      <c r="U2780" s="70" t="str">
        <f t="shared" si="264"/>
        <v>1-30 DAYS</v>
      </c>
    </row>
    <row r="2781" spans="1:21">
      <c r="A2781" s="63" t="str">
        <f>VLOOKUP(L2781,[1]Sheet1!$N:$P,3,0)</f>
        <v>M1 TACURONG</v>
      </c>
      <c r="B2781" s="66">
        <v>46219.392962962957</v>
      </c>
      <c r="C2781" s="66">
        <v>46256.596041666657</v>
      </c>
      <c r="D2781" s="67" t="s">
        <v>663</v>
      </c>
      <c r="E2781" s="67" t="s">
        <v>664</v>
      </c>
      <c r="F2781" s="1">
        <v>1</v>
      </c>
      <c r="G2781" s="63" t="str">
        <f>VLOOKUP(D2781,[2]MINDANAO!$B:$C,2,0)</f>
        <v>CT125</v>
      </c>
      <c r="H2781" s="67">
        <v>58118</v>
      </c>
      <c r="I2781" s="63" t="str">
        <f>VLOOKUP(L2781,'[3]NEW LEGEND 2026'!M:S,7,0)</f>
        <v>MUTI</v>
      </c>
      <c r="J2781" s="67" t="s">
        <v>6454</v>
      </c>
      <c r="K2781" s="67" t="s">
        <v>6455</v>
      </c>
      <c r="L2781" s="67" t="s">
        <v>386</v>
      </c>
      <c r="M2781" s="63" t="str">
        <f>VLOOKUP(D2781,'[3]NEW LEGEND 2026'!G:I,3,0)</f>
        <v>KAWASAKI</v>
      </c>
      <c r="N2781" s="63" t="str">
        <f>VLOOKUP(D2781,'[3]NEW LEGEND 2026'!G:J,4,0)</f>
        <v>BLACK/RED</v>
      </c>
      <c r="O2781" s="68" t="str">
        <f t="shared" si="259"/>
        <v>AUG</v>
      </c>
      <c r="P2781" s="68">
        <f t="shared" si="260"/>
        <v>22</v>
      </c>
      <c r="Q2781" s="68">
        <f t="shared" si="261"/>
        <v>2026</v>
      </c>
      <c r="R2781" s="69">
        <f t="shared" si="262"/>
        <v>-203.59604166665667</v>
      </c>
      <c r="S2781" s="69">
        <f t="shared" si="263"/>
        <v>-166.39296296295652</v>
      </c>
      <c r="T2781" s="70" t="str">
        <f t="shared" si="264"/>
        <v>1-30 DAYS</v>
      </c>
      <c r="U2781" s="70" t="str">
        <f t="shared" si="264"/>
        <v>1-30 DAYS</v>
      </c>
    </row>
    <row r="2782" spans="1:21">
      <c r="A2782" s="63" t="str">
        <f>VLOOKUP(L2782,[1]Sheet1!$N:$P,3,0)</f>
        <v>M1 TACURONG</v>
      </c>
      <c r="B2782" s="66">
        <v>46219.460995370369</v>
      </c>
      <c r="C2782" s="66">
        <v>46256.596041666657</v>
      </c>
      <c r="D2782" s="67" t="s">
        <v>663</v>
      </c>
      <c r="E2782" s="67" t="s">
        <v>664</v>
      </c>
      <c r="F2782" s="1">
        <v>1</v>
      </c>
      <c r="G2782" s="63" t="str">
        <f>VLOOKUP(D2782,[2]MINDANAO!$B:$C,2,0)</f>
        <v>CT125</v>
      </c>
      <c r="H2782" s="67">
        <v>58118</v>
      </c>
      <c r="I2782" s="63" t="str">
        <f>VLOOKUP(L2782,'[3]NEW LEGEND 2026'!M:S,7,0)</f>
        <v>MUTI</v>
      </c>
      <c r="J2782" s="67" t="s">
        <v>6456</v>
      </c>
      <c r="K2782" s="67" t="s">
        <v>6457</v>
      </c>
      <c r="L2782" s="67" t="s">
        <v>386</v>
      </c>
      <c r="M2782" s="63" t="str">
        <f>VLOOKUP(D2782,'[3]NEW LEGEND 2026'!G:I,3,0)</f>
        <v>KAWASAKI</v>
      </c>
      <c r="N2782" s="63" t="str">
        <f>VLOOKUP(D2782,'[3]NEW LEGEND 2026'!G:J,4,0)</f>
        <v>BLACK/RED</v>
      </c>
      <c r="O2782" s="68" t="str">
        <f t="shared" si="259"/>
        <v>AUG</v>
      </c>
      <c r="P2782" s="68">
        <f t="shared" si="260"/>
        <v>22</v>
      </c>
      <c r="Q2782" s="68">
        <f t="shared" si="261"/>
        <v>2026</v>
      </c>
      <c r="R2782" s="69">
        <f t="shared" si="262"/>
        <v>-203.59604166665667</v>
      </c>
      <c r="S2782" s="69">
        <f t="shared" si="263"/>
        <v>-166.46099537036935</v>
      </c>
      <c r="T2782" s="70" t="str">
        <f t="shared" si="264"/>
        <v>1-30 DAYS</v>
      </c>
      <c r="U2782" s="70" t="str">
        <f t="shared" si="264"/>
        <v>1-30 DAYS</v>
      </c>
    </row>
    <row r="2783" spans="1:21">
      <c r="A2783" s="63" t="str">
        <f>VLOOKUP(L2783,[1]Sheet1!$N:$P,3,0)</f>
        <v>M1 TACURONG</v>
      </c>
      <c r="B2783" s="66">
        <v>46219.467789351853</v>
      </c>
      <c r="C2783" s="66">
        <v>46256.596041666657</v>
      </c>
      <c r="D2783" s="67" t="s">
        <v>663</v>
      </c>
      <c r="E2783" s="67" t="s">
        <v>664</v>
      </c>
      <c r="F2783" s="1">
        <v>1</v>
      </c>
      <c r="G2783" s="63" t="str">
        <f>VLOOKUP(D2783,[2]MINDANAO!$B:$C,2,0)</f>
        <v>CT125</v>
      </c>
      <c r="H2783" s="67">
        <v>58118</v>
      </c>
      <c r="I2783" s="63" t="str">
        <f>VLOOKUP(L2783,'[3]NEW LEGEND 2026'!M:S,7,0)</f>
        <v>MUTI</v>
      </c>
      <c r="J2783" s="67" t="s">
        <v>6458</v>
      </c>
      <c r="K2783" s="67" t="s">
        <v>6459</v>
      </c>
      <c r="L2783" s="67" t="s">
        <v>386</v>
      </c>
      <c r="M2783" s="63" t="str">
        <f>VLOOKUP(D2783,'[3]NEW LEGEND 2026'!G:I,3,0)</f>
        <v>KAWASAKI</v>
      </c>
      <c r="N2783" s="63" t="str">
        <f>VLOOKUP(D2783,'[3]NEW LEGEND 2026'!G:J,4,0)</f>
        <v>BLACK/RED</v>
      </c>
      <c r="O2783" s="68" t="str">
        <f t="shared" si="259"/>
        <v>AUG</v>
      </c>
      <c r="P2783" s="68">
        <f t="shared" si="260"/>
        <v>22</v>
      </c>
      <c r="Q2783" s="68">
        <f t="shared" si="261"/>
        <v>2026</v>
      </c>
      <c r="R2783" s="69">
        <f t="shared" si="262"/>
        <v>-203.59604166665667</v>
      </c>
      <c r="S2783" s="69">
        <f t="shared" si="263"/>
        <v>-166.46778935185284</v>
      </c>
      <c r="T2783" s="70" t="str">
        <f t="shared" si="264"/>
        <v>1-30 DAYS</v>
      </c>
      <c r="U2783" s="70" t="str">
        <f t="shared" si="264"/>
        <v>1-30 DAYS</v>
      </c>
    </row>
    <row r="2784" spans="1:21">
      <c r="A2784" s="63" t="str">
        <f>VLOOKUP(L2784,[1]Sheet1!$N:$P,3,0)</f>
        <v>M1 TACURONG</v>
      </c>
      <c r="B2784" s="66">
        <v>46219.403368055559</v>
      </c>
      <c r="C2784" s="66">
        <v>46256.596041666657</v>
      </c>
      <c r="D2784" s="67" t="s">
        <v>663</v>
      </c>
      <c r="E2784" s="67" t="s">
        <v>664</v>
      </c>
      <c r="F2784" s="1">
        <v>1</v>
      </c>
      <c r="G2784" s="63" t="str">
        <f>VLOOKUP(D2784,[2]MINDANAO!$B:$C,2,0)</f>
        <v>CT125</v>
      </c>
      <c r="H2784" s="67">
        <v>58118</v>
      </c>
      <c r="I2784" s="63" t="str">
        <f>VLOOKUP(L2784,'[3]NEW LEGEND 2026'!M:S,7,0)</f>
        <v>MUTI</v>
      </c>
      <c r="J2784" s="67" t="s">
        <v>6460</v>
      </c>
      <c r="K2784" s="67" t="s">
        <v>6461</v>
      </c>
      <c r="L2784" s="67" t="s">
        <v>386</v>
      </c>
      <c r="M2784" s="63" t="str">
        <f>VLOOKUP(D2784,'[3]NEW LEGEND 2026'!G:I,3,0)</f>
        <v>KAWASAKI</v>
      </c>
      <c r="N2784" s="63" t="str">
        <f>VLOOKUP(D2784,'[3]NEW LEGEND 2026'!G:J,4,0)</f>
        <v>BLACK/RED</v>
      </c>
      <c r="O2784" s="68" t="str">
        <f t="shared" si="259"/>
        <v>AUG</v>
      </c>
      <c r="P2784" s="68">
        <f t="shared" si="260"/>
        <v>22</v>
      </c>
      <c r="Q2784" s="68">
        <f t="shared" si="261"/>
        <v>2026</v>
      </c>
      <c r="R2784" s="69">
        <f t="shared" si="262"/>
        <v>-203.59604166665667</v>
      </c>
      <c r="S2784" s="69">
        <f t="shared" si="263"/>
        <v>-166.40336805555853</v>
      </c>
      <c r="T2784" s="70" t="str">
        <f t="shared" si="264"/>
        <v>1-30 DAYS</v>
      </c>
      <c r="U2784" s="70" t="str">
        <f t="shared" si="264"/>
        <v>1-30 DAYS</v>
      </c>
    </row>
    <row r="2785" spans="1:21">
      <c r="A2785" s="63" t="str">
        <f>VLOOKUP(L2785,[1]Sheet1!$N:$P,3,0)</f>
        <v>M1 TACURONG</v>
      </c>
      <c r="B2785" s="66">
        <v>46256.403020833342</v>
      </c>
      <c r="C2785" s="66">
        <v>46256.596041666657</v>
      </c>
      <c r="D2785" s="67" t="s">
        <v>2540</v>
      </c>
      <c r="E2785" s="67" t="s">
        <v>2541</v>
      </c>
      <c r="F2785" s="1">
        <v>1</v>
      </c>
      <c r="G2785" s="63" t="str">
        <f>VLOOKUP(D2785,[2]MINDANAO!$B:$C,2,0)</f>
        <v>ADV160 ABS</v>
      </c>
      <c r="H2785" s="67">
        <v>155100</v>
      </c>
      <c r="I2785" s="63" t="str">
        <f>VLOOKUP(L2785,'[3]NEW LEGEND 2026'!M:S,7,0)</f>
        <v>MUTI</v>
      </c>
      <c r="J2785" s="67" t="s">
        <v>6462</v>
      </c>
      <c r="K2785" s="67" t="s">
        <v>6463</v>
      </c>
      <c r="L2785" s="67" t="s">
        <v>386</v>
      </c>
      <c r="M2785" s="63" t="str">
        <f>VLOOKUP(D2785,'[3]NEW LEGEND 2026'!G:I,3,0)</f>
        <v>HONDA</v>
      </c>
      <c r="N2785" s="63" t="str">
        <f>VLOOKUP(D2785,'[3]NEW LEGEND 2026'!G:J,4,0)</f>
        <v>BLACK</v>
      </c>
      <c r="O2785" s="68" t="str">
        <f t="shared" si="259"/>
        <v>AUG</v>
      </c>
      <c r="P2785" s="68">
        <f t="shared" si="260"/>
        <v>22</v>
      </c>
      <c r="Q2785" s="68">
        <f t="shared" si="261"/>
        <v>2026</v>
      </c>
      <c r="R2785" s="69">
        <f t="shared" si="262"/>
        <v>-203.59604166665667</v>
      </c>
      <c r="S2785" s="69">
        <f t="shared" si="263"/>
        <v>-203.40302083334245</v>
      </c>
      <c r="T2785" s="70" t="str">
        <f t="shared" si="264"/>
        <v>1-30 DAYS</v>
      </c>
      <c r="U2785" s="70" t="str">
        <f t="shared" si="264"/>
        <v>1-30 DAYS</v>
      </c>
    </row>
    <row r="2786" spans="1:21">
      <c r="A2786" s="63" t="str">
        <f>VLOOKUP(L2786,[1]Sheet1!$N:$P,3,0)</f>
        <v>M1 TACURONG</v>
      </c>
      <c r="B2786" s="66">
        <v>46256.403020833342</v>
      </c>
      <c r="C2786" s="66">
        <v>46256.596041666657</v>
      </c>
      <c r="D2786" s="67" t="s">
        <v>2600</v>
      </c>
      <c r="E2786" s="67" t="s">
        <v>2601</v>
      </c>
      <c r="F2786" s="1">
        <v>1</v>
      </c>
      <c r="G2786" s="63" t="str">
        <f>VLOOKUP(D2786,[2]MINDANAO!$B:$C,2,0)</f>
        <v>ADV160 ABS</v>
      </c>
      <c r="H2786" s="67">
        <v>138000</v>
      </c>
      <c r="I2786" s="63" t="str">
        <f>VLOOKUP(L2786,'[3]NEW LEGEND 2026'!M:S,7,0)</f>
        <v>MUTI</v>
      </c>
      <c r="J2786" s="67" t="s">
        <v>6464</v>
      </c>
      <c r="K2786" s="67" t="s">
        <v>6465</v>
      </c>
      <c r="L2786" s="67" t="s">
        <v>386</v>
      </c>
      <c r="M2786" s="63" t="str">
        <f>VLOOKUP(D2786,'[3]NEW LEGEND 2026'!G:I,3,0)</f>
        <v>HONDA</v>
      </c>
      <c r="N2786" s="63" t="str">
        <f>VLOOKUP(D2786,'[3]NEW LEGEND 2026'!G:J,4,0)</f>
        <v>GREEN</v>
      </c>
      <c r="O2786" s="68" t="str">
        <f t="shared" si="259"/>
        <v>AUG</v>
      </c>
      <c r="P2786" s="68">
        <f t="shared" si="260"/>
        <v>22</v>
      </c>
      <c r="Q2786" s="68">
        <f t="shared" si="261"/>
        <v>2026</v>
      </c>
      <c r="R2786" s="69">
        <f t="shared" si="262"/>
        <v>-203.59604166665667</v>
      </c>
      <c r="S2786" s="69">
        <f t="shared" si="263"/>
        <v>-203.40302083334245</v>
      </c>
      <c r="T2786" s="70" t="str">
        <f t="shared" si="264"/>
        <v>1-30 DAYS</v>
      </c>
      <c r="U2786" s="70" t="str">
        <f t="shared" si="264"/>
        <v>1-30 DAYS</v>
      </c>
    </row>
    <row r="2787" spans="1:21">
      <c r="A2787" s="63" t="str">
        <f>VLOOKUP(L2787,[1]Sheet1!$N:$P,3,0)</f>
        <v>M1 TACURONG</v>
      </c>
      <c r="B2787" s="66">
        <v>46256.403020833342</v>
      </c>
      <c r="C2787" s="66">
        <v>46256.596041666657</v>
      </c>
      <c r="D2787" s="67" t="s">
        <v>2600</v>
      </c>
      <c r="E2787" s="67" t="s">
        <v>2601</v>
      </c>
      <c r="F2787" s="1">
        <v>1</v>
      </c>
      <c r="G2787" s="63" t="str">
        <f>VLOOKUP(D2787,[2]MINDANAO!$B:$C,2,0)</f>
        <v>ADV160 ABS</v>
      </c>
      <c r="H2787" s="67">
        <v>138000</v>
      </c>
      <c r="I2787" s="63" t="str">
        <f>VLOOKUP(L2787,'[3]NEW LEGEND 2026'!M:S,7,0)</f>
        <v>MUTI</v>
      </c>
      <c r="J2787" s="67" t="s">
        <v>6466</v>
      </c>
      <c r="K2787" s="67" t="s">
        <v>6467</v>
      </c>
      <c r="L2787" s="67" t="s">
        <v>386</v>
      </c>
      <c r="M2787" s="63" t="str">
        <f>VLOOKUP(D2787,'[3]NEW LEGEND 2026'!G:I,3,0)</f>
        <v>HONDA</v>
      </c>
      <c r="N2787" s="63" t="str">
        <f>VLOOKUP(D2787,'[3]NEW LEGEND 2026'!G:J,4,0)</f>
        <v>GREEN</v>
      </c>
      <c r="O2787" s="68" t="str">
        <f t="shared" si="259"/>
        <v>AUG</v>
      </c>
      <c r="P2787" s="68">
        <f t="shared" si="260"/>
        <v>22</v>
      </c>
      <c r="Q2787" s="68">
        <f t="shared" si="261"/>
        <v>2026</v>
      </c>
      <c r="R2787" s="69">
        <f t="shared" si="262"/>
        <v>-203.59604166665667</v>
      </c>
      <c r="S2787" s="69">
        <f t="shared" si="263"/>
        <v>-203.40302083334245</v>
      </c>
      <c r="T2787" s="70" t="str">
        <f t="shared" si="264"/>
        <v>1-30 DAYS</v>
      </c>
      <c r="U2787" s="70" t="str">
        <f t="shared" si="264"/>
        <v>1-30 DAYS</v>
      </c>
    </row>
    <row r="2788" spans="1:21">
      <c r="A2788" s="63" t="str">
        <f>VLOOKUP(L2788,[1]Sheet1!$N:$P,3,0)</f>
        <v>M1 TACURONG</v>
      </c>
      <c r="B2788" s="66">
        <v>46256.403020833342</v>
      </c>
      <c r="C2788" s="66">
        <v>46256.596041666657</v>
      </c>
      <c r="D2788" s="67" t="s">
        <v>3166</v>
      </c>
      <c r="E2788" s="67" t="s">
        <v>3167</v>
      </c>
      <c r="F2788" s="1">
        <v>1</v>
      </c>
      <c r="G2788" s="63" t="str">
        <f>VLOOKUP(D2788,[2]MINDANAO!$B:$C,2,0)</f>
        <v>CLICK125 FI</v>
      </c>
      <c r="H2788" s="67">
        <v>81070</v>
      </c>
      <c r="I2788" s="63" t="str">
        <f>VLOOKUP(L2788,'[3]NEW LEGEND 2026'!M:S,7,0)</f>
        <v>MUTI</v>
      </c>
      <c r="J2788" s="67" t="s">
        <v>6468</v>
      </c>
      <c r="K2788" s="67" t="s">
        <v>6469</v>
      </c>
      <c r="L2788" s="67" t="s">
        <v>386</v>
      </c>
      <c r="M2788" s="63" t="str">
        <f>VLOOKUP(D2788,'[3]NEW LEGEND 2026'!G:I,3,0)</f>
        <v>HONDA</v>
      </c>
      <c r="N2788" s="63" t="str">
        <f>VLOOKUP(D2788,'[3]NEW LEGEND 2026'!G:J,4,0)</f>
        <v>GRAY/BLACK</v>
      </c>
      <c r="O2788" s="68" t="str">
        <f t="shared" si="259"/>
        <v>AUG</v>
      </c>
      <c r="P2788" s="68">
        <f t="shared" si="260"/>
        <v>22</v>
      </c>
      <c r="Q2788" s="68">
        <f t="shared" si="261"/>
        <v>2026</v>
      </c>
      <c r="R2788" s="69">
        <f t="shared" si="262"/>
        <v>-203.59604166665667</v>
      </c>
      <c r="S2788" s="69">
        <f t="shared" si="263"/>
        <v>-203.40302083334245</v>
      </c>
      <c r="T2788" s="70" t="str">
        <f t="shared" si="264"/>
        <v>1-30 DAYS</v>
      </c>
      <c r="U2788" s="70" t="str">
        <f t="shared" si="264"/>
        <v>1-30 DAYS</v>
      </c>
    </row>
    <row r="2789" spans="1:21">
      <c r="A2789" s="63" t="str">
        <f>VLOOKUP(L2789,[1]Sheet1!$N:$P,3,0)</f>
        <v>M1 TACURONG</v>
      </c>
      <c r="B2789" s="66">
        <v>46249.430439814823</v>
      </c>
      <c r="C2789" s="66">
        <v>46256.596041666657</v>
      </c>
      <c r="D2789" s="67" t="s">
        <v>1575</v>
      </c>
      <c r="E2789" s="67" t="s">
        <v>1576</v>
      </c>
      <c r="F2789" s="1">
        <v>1</v>
      </c>
      <c r="G2789" s="63" t="str">
        <f>VLOOKUP(D2789,[2]MINDANAO!$B:$C,2,0)</f>
        <v>RAIDER150 FI BLADE</v>
      </c>
      <c r="H2789" s="67">
        <v>110446.43</v>
      </c>
      <c r="I2789" s="63" t="str">
        <f>VLOOKUP(L2789,'[3]NEW LEGEND 2026'!M:S,7,0)</f>
        <v>MUTI</v>
      </c>
      <c r="J2789" s="67" t="s">
        <v>6470</v>
      </c>
      <c r="K2789" s="67" t="s">
        <v>6471</v>
      </c>
      <c r="L2789" s="67" t="s">
        <v>386</v>
      </c>
      <c r="M2789" s="63" t="str">
        <f>VLOOKUP(D2789,'[3]NEW LEGEND 2026'!G:I,3,0)</f>
        <v>SUZUKI</v>
      </c>
      <c r="N2789" s="63" t="str">
        <f>VLOOKUP(D2789,'[3]NEW LEGEND 2026'!G:J,4,0)</f>
        <v>BLUE/GRAY</v>
      </c>
      <c r="O2789" s="68" t="str">
        <f t="shared" si="259"/>
        <v>AUG</v>
      </c>
      <c r="P2789" s="68">
        <f t="shared" si="260"/>
        <v>22</v>
      </c>
      <c r="Q2789" s="68">
        <f t="shared" si="261"/>
        <v>2026</v>
      </c>
      <c r="R2789" s="69">
        <f t="shared" si="262"/>
        <v>-203.59604166665667</v>
      </c>
      <c r="S2789" s="69">
        <f t="shared" si="263"/>
        <v>-196.43043981482333</v>
      </c>
      <c r="T2789" s="70" t="str">
        <f t="shared" si="264"/>
        <v>1-30 DAYS</v>
      </c>
      <c r="U2789" s="70" t="str">
        <f t="shared" si="264"/>
        <v>1-30 DAYS</v>
      </c>
    </row>
    <row r="2790" spans="1:21">
      <c r="A2790" s="63" t="str">
        <f>VLOOKUP(L2790,[1]Sheet1!$N:$P,3,0)</f>
        <v>M1 TACURONG</v>
      </c>
      <c r="B2790" s="66">
        <v>46249.423495370371</v>
      </c>
      <c r="C2790" s="66">
        <v>46256.596041666657</v>
      </c>
      <c r="D2790" s="67" t="s">
        <v>1894</v>
      </c>
      <c r="E2790" s="67" t="s">
        <v>1895</v>
      </c>
      <c r="F2790" s="1">
        <v>1</v>
      </c>
      <c r="G2790" s="63" t="str">
        <f>VLOOKUP(D2790,[2]MINDANAO!$B:$C,2,0)</f>
        <v>RAIDER150 FI BLADE</v>
      </c>
      <c r="H2790" s="67">
        <v>110446.43</v>
      </c>
      <c r="I2790" s="63" t="str">
        <f>VLOOKUP(L2790,'[3]NEW LEGEND 2026'!M:S,7,0)</f>
        <v>MUTI</v>
      </c>
      <c r="J2790" s="67" t="s">
        <v>6472</v>
      </c>
      <c r="K2790" s="67" t="s">
        <v>6473</v>
      </c>
      <c r="L2790" s="67" t="s">
        <v>386</v>
      </c>
      <c r="M2790" s="63" t="str">
        <f>VLOOKUP(D2790,'[3]NEW LEGEND 2026'!G:I,3,0)</f>
        <v>SUZUKI</v>
      </c>
      <c r="N2790" s="63" t="str">
        <f>VLOOKUP(D2790,'[3]NEW LEGEND 2026'!G:J,4,0)</f>
        <v>RED/BLACK</v>
      </c>
      <c r="O2790" s="68" t="str">
        <f t="shared" si="259"/>
        <v>AUG</v>
      </c>
      <c r="P2790" s="68">
        <f t="shared" si="260"/>
        <v>22</v>
      </c>
      <c r="Q2790" s="68">
        <f t="shared" si="261"/>
        <v>2026</v>
      </c>
      <c r="R2790" s="69">
        <f t="shared" si="262"/>
        <v>-203.59604166665667</v>
      </c>
      <c r="S2790" s="69">
        <f t="shared" si="263"/>
        <v>-196.4234953703708</v>
      </c>
      <c r="T2790" s="70" t="str">
        <f t="shared" si="264"/>
        <v>1-30 DAYS</v>
      </c>
      <c r="U2790" s="70" t="str">
        <f t="shared" si="264"/>
        <v>1-30 DAYS</v>
      </c>
    </row>
    <row r="2791" spans="1:21">
      <c r="A2791" s="63" t="str">
        <f>VLOOKUP(L2791,[1]Sheet1!$N:$P,3,0)</f>
        <v>M1 TACURONG</v>
      </c>
      <c r="B2791" s="66">
        <v>46256.413888888892</v>
      </c>
      <c r="C2791" s="66">
        <v>46256.596041666657</v>
      </c>
      <c r="D2791" s="67" t="s">
        <v>3512</v>
      </c>
      <c r="E2791" s="67" t="s">
        <v>3513</v>
      </c>
      <c r="F2791" s="1">
        <v>1</v>
      </c>
      <c r="G2791" s="63" t="str">
        <f>VLOOKUP(D2791,[2]MINDANAO!$B:$C,2,0)</f>
        <v>CRF150</v>
      </c>
      <c r="H2791" s="67">
        <v>124883.93</v>
      </c>
      <c r="I2791" s="63" t="str">
        <f>VLOOKUP(L2791,'[3]NEW LEGEND 2026'!M:S,7,0)</f>
        <v>MUTI</v>
      </c>
      <c r="J2791" s="67" t="s">
        <v>6474</v>
      </c>
      <c r="K2791" s="67" t="s">
        <v>6475</v>
      </c>
      <c r="L2791" s="67" t="s">
        <v>386</v>
      </c>
      <c r="M2791" s="63" t="str">
        <f>VLOOKUP(D2791,'[3]NEW LEGEND 2026'!G:I,3,0)</f>
        <v>HONDA</v>
      </c>
      <c r="N2791" s="63" t="str">
        <f>VLOOKUP(D2791,'[3]NEW LEGEND 2026'!G:J,4,0)</f>
        <v>RED</v>
      </c>
      <c r="O2791" s="68" t="str">
        <f t="shared" si="259"/>
        <v>AUG</v>
      </c>
      <c r="P2791" s="68">
        <f t="shared" si="260"/>
        <v>22</v>
      </c>
      <c r="Q2791" s="68">
        <f t="shared" si="261"/>
        <v>2026</v>
      </c>
      <c r="R2791" s="69">
        <f t="shared" si="262"/>
        <v>-203.59604166665667</v>
      </c>
      <c r="S2791" s="69">
        <f t="shared" si="263"/>
        <v>-203.41388888889196</v>
      </c>
      <c r="T2791" s="70" t="str">
        <f t="shared" si="264"/>
        <v>1-30 DAYS</v>
      </c>
      <c r="U2791" s="70" t="str">
        <f t="shared" si="264"/>
        <v>1-30 DAYS</v>
      </c>
    </row>
    <row r="2792" spans="1:21">
      <c r="A2792" s="63" t="str">
        <f>VLOOKUP(L2792,[1]Sheet1!$N:$P,3,0)</f>
        <v>M1 TACURONG</v>
      </c>
      <c r="B2792" s="66">
        <v>46256.413888888892</v>
      </c>
      <c r="C2792" s="66">
        <v>46256.596041666657</v>
      </c>
      <c r="D2792" s="67" t="s">
        <v>2193</v>
      </c>
      <c r="E2792" s="67" t="s">
        <v>2194</v>
      </c>
      <c r="F2792" s="1">
        <v>1</v>
      </c>
      <c r="G2792" s="63" t="str">
        <f>VLOOKUP(D2792,[2]MINDANAO!$B:$C,2,0)</f>
        <v>CRF150</v>
      </c>
      <c r="H2792" s="67">
        <v>140870</v>
      </c>
      <c r="I2792" s="63" t="str">
        <f>VLOOKUP(L2792,'[3]NEW LEGEND 2026'!M:S,7,0)</f>
        <v>MUTI</v>
      </c>
      <c r="J2792" s="67" t="s">
        <v>6476</v>
      </c>
      <c r="K2792" s="67" t="s">
        <v>6477</v>
      </c>
      <c r="L2792" s="67" t="s">
        <v>386</v>
      </c>
      <c r="M2792" s="63" t="str">
        <f>VLOOKUP(D2792,'[3]NEW LEGEND 2026'!G:I,3,0)</f>
        <v>HONDA</v>
      </c>
      <c r="N2792" s="63" t="str">
        <f>VLOOKUP(D2792,'[3]NEW LEGEND 2026'!G:J,4,0)</f>
        <v>WHITE/BLACK</v>
      </c>
      <c r="O2792" s="68" t="str">
        <f t="shared" si="259"/>
        <v>AUG</v>
      </c>
      <c r="P2792" s="68">
        <f t="shared" si="260"/>
        <v>22</v>
      </c>
      <c r="Q2792" s="68">
        <f t="shared" si="261"/>
        <v>2026</v>
      </c>
      <c r="R2792" s="69">
        <f t="shared" si="262"/>
        <v>-203.59604166665667</v>
      </c>
      <c r="S2792" s="69">
        <f t="shared" si="263"/>
        <v>-203.41388888889196</v>
      </c>
      <c r="T2792" s="70" t="str">
        <f t="shared" si="264"/>
        <v>1-30 DAYS</v>
      </c>
      <c r="U2792" s="70" t="str">
        <f t="shared" si="264"/>
        <v>1-30 DAYS</v>
      </c>
    </row>
    <row r="2793" spans="1:21">
      <c r="A2793" s="63" t="str">
        <f>VLOOKUP(L2793,[1]Sheet1!$N:$P,3,0)</f>
        <v>M1 TACURONG</v>
      </c>
      <c r="B2793" s="66">
        <v>46256.413900462961</v>
      </c>
      <c r="C2793" s="66">
        <v>46256.596041666657</v>
      </c>
      <c r="D2793" s="67" t="s">
        <v>893</v>
      </c>
      <c r="E2793" s="67" t="s">
        <v>894</v>
      </c>
      <c r="F2793" s="1">
        <v>1</v>
      </c>
      <c r="G2793" s="63" t="str">
        <f>VLOOKUP(D2793,[2]MINDANAO!$B:$C,2,0)</f>
        <v>XRM DUAL SPORTS FI(DS)</v>
      </c>
      <c r="H2793" s="67">
        <v>70158</v>
      </c>
      <c r="I2793" s="63" t="str">
        <f>VLOOKUP(L2793,'[3]NEW LEGEND 2026'!M:S,7,0)</f>
        <v>MUTI</v>
      </c>
      <c r="J2793" s="67" t="s">
        <v>6478</v>
      </c>
      <c r="K2793" s="67" t="s">
        <v>6479</v>
      </c>
      <c r="L2793" s="67" t="s">
        <v>386</v>
      </c>
      <c r="M2793" s="63" t="str">
        <f>VLOOKUP(D2793,'[3]NEW LEGEND 2026'!G:I,3,0)</f>
        <v>HONDA</v>
      </c>
      <c r="N2793" s="63" t="str">
        <f>VLOOKUP(D2793,'[3]NEW LEGEND 2026'!G:J,4,0)</f>
        <v>RED/BLACK</v>
      </c>
      <c r="O2793" s="68" t="str">
        <f t="shared" si="259"/>
        <v>AUG</v>
      </c>
      <c r="P2793" s="68">
        <f t="shared" si="260"/>
        <v>22</v>
      </c>
      <c r="Q2793" s="68">
        <f t="shared" si="261"/>
        <v>2026</v>
      </c>
      <c r="R2793" s="69">
        <f t="shared" si="262"/>
        <v>-203.59604166665667</v>
      </c>
      <c r="S2793" s="69">
        <f t="shared" si="263"/>
        <v>-203.41390046296146</v>
      </c>
      <c r="T2793" s="70" t="str">
        <f t="shared" si="264"/>
        <v>1-30 DAYS</v>
      </c>
      <c r="U2793" s="70" t="str">
        <f t="shared" si="264"/>
        <v>1-30 DAYS</v>
      </c>
    </row>
    <row r="2794" spans="1:21">
      <c r="A2794" s="63" t="str">
        <f>VLOOKUP(L2794,[1]Sheet1!$N:$P,3,0)</f>
        <v>M1 TACURONG</v>
      </c>
      <c r="B2794" s="66">
        <v>46256.415127314824</v>
      </c>
      <c r="C2794" s="66">
        <v>46256.596041666657</v>
      </c>
      <c r="D2794" s="67" t="s">
        <v>893</v>
      </c>
      <c r="E2794" s="67" t="s">
        <v>894</v>
      </c>
      <c r="F2794" s="1">
        <v>1</v>
      </c>
      <c r="G2794" s="63" t="str">
        <f>VLOOKUP(D2794,[2]MINDANAO!$B:$C,2,0)</f>
        <v>XRM DUAL SPORTS FI(DS)</v>
      </c>
      <c r="H2794" s="67">
        <v>70158</v>
      </c>
      <c r="I2794" s="63" t="str">
        <f>VLOOKUP(L2794,'[3]NEW LEGEND 2026'!M:S,7,0)</f>
        <v>MUTI</v>
      </c>
      <c r="J2794" s="67" t="s">
        <v>6480</v>
      </c>
      <c r="K2794" s="67" t="s">
        <v>6481</v>
      </c>
      <c r="L2794" s="67" t="s">
        <v>386</v>
      </c>
      <c r="M2794" s="63" t="str">
        <f>VLOOKUP(D2794,'[3]NEW LEGEND 2026'!G:I,3,0)</f>
        <v>HONDA</v>
      </c>
      <c r="N2794" s="63" t="str">
        <f>VLOOKUP(D2794,'[3]NEW LEGEND 2026'!G:J,4,0)</f>
        <v>RED/BLACK</v>
      </c>
      <c r="O2794" s="68" t="str">
        <f t="shared" si="259"/>
        <v>AUG</v>
      </c>
      <c r="P2794" s="68">
        <f t="shared" si="260"/>
        <v>22</v>
      </c>
      <c r="Q2794" s="68">
        <f t="shared" si="261"/>
        <v>2026</v>
      </c>
      <c r="R2794" s="69">
        <f t="shared" si="262"/>
        <v>-203.59604166665667</v>
      </c>
      <c r="S2794" s="69">
        <f t="shared" si="263"/>
        <v>-203.41512731482362</v>
      </c>
      <c r="T2794" s="70" t="str">
        <f t="shared" si="264"/>
        <v>1-30 DAYS</v>
      </c>
      <c r="U2794" s="70" t="str">
        <f t="shared" si="264"/>
        <v>1-30 DAYS</v>
      </c>
    </row>
    <row r="2795" spans="1:21">
      <c r="A2795" s="63" t="str">
        <f>VLOOKUP(L2795,[1]Sheet1!$N:$P,3,0)</f>
        <v>GREATWALL</v>
      </c>
      <c r="B2795" s="66">
        <v>46256.599907407413</v>
      </c>
      <c r="C2795" s="66">
        <v>46256.599895833337</v>
      </c>
      <c r="D2795" s="67" t="s">
        <v>542</v>
      </c>
      <c r="E2795" s="67" t="s">
        <v>543</v>
      </c>
      <c r="F2795" s="1">
        <v>1</v>
      </c>
      <c r="G2795" s="63" t="str">
        <f>VLOOKUP(D2795,[2]MINDANAO!$B:$C,2,0)</f>
        <v>CT100</v>
      </c>
      <c r="H2795" s="67">
        <v>55298</v>
      </c>
      <c r="I2795" s="63" t="str">
        <f>VLOOKUP(L2795,'[3]NEW LEGEND 2026'!M:S,7,0)</f>
        <v>MUTI</v>
      </c>
      <c r="J2795" s="67" t="s">
        <v>6482</v>
      </c>
      <c r="K2795" s="67" t="s">
        <v>6483</v>
      </c>
      <c r="L2795" s="67" t="s">
        <v>583</v>
      </c>
      <c r="M2795" s="63" t="str">
        <f>VLOOKUP(D2795,'[3]NEW LEGEND 2026'!G:I,3,0)</f>
        <v>KAWASAKI</v>
      </c>
      <c r="N2795" s="63" t="str">
        <f>VLOOKUP(D2795,'[3]NEW LEGEND 2026'!G:J,4,0)</f>
        <v>BLACK BLUE</v>
      </c>
      <c r="O2795" s="68" t="str">
        <f t="shared" si="259"/>
        <v>AUG</v>
      </c>
      <c r="P2795" s="68">
        <f t="shared" si="260"/>
        <v>22</v>
      </c>
      <c r="Q2795" s="68">
        <f t="shared" si="261"/>
        <v>2026</v>
      </c>
      <c r="R2795" s="69">
        <f t="shared" si="262"/>
        <v>-203.59989583333663</v>
      </c>
      <c r="S2795" s="69">
        <f t="shared" si="263"/>
        <v>-203.59990740741341</v>
      </c>
      <c r="T2795" s="70" t="str">
        <f t="shared" si="264"/>
        <v>1-30 DAYS</v>
      </c>
      <c r="U2795" s="70" t="str">
        <f t="shared" si="264"/>
        <v>1-30 DAYS</v>
      </c>
    </row>
    <row r="2796" spans="1:21">
      <c r="A2796" s="63" t="str">
        <f>VLOOKUP(L2796,[1]Sheet1!$N:$P,3,0)</f>
        <v>GREATWALL</v>
      </c>
      <c r="B2796" s="66">
        <v>46256.599907407413</v>
      </c>
      <c r="C2796" s="66">
        <v>46256.599895833337</v>
      </c>
      <c r="D2796" s="67" t="s">
        <v>542</v>
      </c>
      <c r="E2796" s="67" t="s">
        <v>543</v>
      </c>
      <c r="F2796" s="1">
        <v>1</v>
      </c>
      <c r="G2796" s="63" t="str">
        <f>VLOOKUP(D2796,[2]MINDANAO!$B:$C,2,0)</f>
        <v>CT100</v>
      </c>
      <c r="H2796" s="67">
        <v>55298</v>
      </c>
      <c r="I2796" s="63" t="str">
        <f>VLOOKUP(L2796,'[3]NEW LEGEND 2026'!M:S,7,0)</f>
        <v>MUTI</v>
      </c>
      <c r="J2796" s="67" t="s">
        <v>6484</v>
      </c>
      <c r="K2796" s="67" t="s">
        <v>6485</v>
      </c>
      <c r="L2796" s="67" t="s">
        <v>583</v>
      </c>
      <c r="M2796" s="63" t="str">
        <f>VLOOKUP(D2796,'[3]NEW LEGEND 2026'!G:I,3,0)</f>
        <v>KAWASAKI</v>
      </c>
      <c r="N2796" s="63" t="str">
        <f>VLOOKUP(D2796,'[3]NEW LEGEND 2026'!G:J,4,0)</f>
        <v>BLACK BLUE</v>
      </c>
      <c r="O2796" s="68" t="str">
        <f t="shared" si="259"/>
        <v>AUG</v>
      </c>
      <c r="P2796" s="68">
        <f t="shared" si="260"/>
        <v>22</v>
      </c>
      <c r="Q2796" s="68">
        <f t="shared" si="261"/>
        <v>2026</v>
      </c>
      <c r="R2796" s="69">
        <f t="shared" si="262"/>
        <v>-203.59989583333663</v>
      </c>
      <c r="S2796" s="69">
        <f t="shared" si="263"/>
        <v>-203.59990740741341</v>
      </c>
      <c r="T2796" s="70" t="str">
        <f t="shared" si="264"/>
        <v>1-30 DAYS</v>
      </c>
      <c r="U2796" s="70" t="str">
        <f t="shared" si="264"/>
        <v>1-30 DAYS</v>
      </c>
    </row>
    <row r="2797" spans="1:21">
      <c r="A2797" s="63" t="str">
        <f>VLOOKUP(L2797,[1]Sheet1!$N:$P,3,0)</f>
        <v>GREATWALL</v>
      </c>
      <c r="B2797" s="66">
        <v>46256.599907407413</v>
      </c>
      <c r="C2797" s="66">
        <v>46256.599895833337</v>
      </c>
      <c r="D2797" s="67" t="s">
        <v>542</v>
      </c>
      <c r="E2797" s="67" t="s">
        <v>543</v>
      </c>
      <c r="F2797" s="1">
        <v>1</v>
      </c>
      <c r="G2797" s="63" t="str">
        <f>VLOOKUP(D2797,[2]MINDANAO!$B:$C,2,0)</f>
        <v>CT100</v>
      </c>
      <c r="H2797" s="67">
        <v>55298</v>
      </c>
      <c r="I2797" s="63" t="str">
        <f>VLOOKUP(L2797,'[3]NEW LEGEND 2026'!M:S,7,0)</f>
        <v>MUTI</v>
      </c>
      <c r="J2797" s="67" t="s">
        <v>6486</v>
      </c>
      <c r="K2797" s="67" t="s">
        <v>6487</v>
      </c>
      <c r="L2797" s="67" t="s">
        <v>583</v>
      </c>
      <c r="M2797" s="63" t="str">
        <f>VLOOKUP(D2797,'[3]NEW LEGEND 2026'!G:I,3,0)</f>
        <v>KAWASAKI</v>
      </c>
      <c r="N2797" s="63" t="str">
        <f>VLOOKUP(D2797,'[3]NEW LEGEND 2026'!G:J,4,0)</f>
        <v>BLACK BLUE</v>
      </c>
      <c r="O2797" s="68" t="str">
        <f t="shared" si="259"/>
        <v>AUG</v>
      </c>
      <c r="P2797" s="68">
        <f t="shared" si="260"/>
        <v>22</v>
      </c>
      <c r="Q2797" s="68">
        <f t="shared" si="261"/>
        <v>2026</v>
      </c>
      <c r="R2797" s="69">
        <f t="shared" si="262"/>
        <v>-203.59989583333663</v>
      </c>
      <c r="S2797" s="69">
        <f t="shared" si="263"/>
        <v>-203.59990740741341</v>
      </c>
      <c r="T2797" s="70" t="str">
        <f t="shared" si="264"/>
        <v>1-30 DAYS</v>
      </c>
      <c r="U2797" s="70" t="str">
        <f t="shared" si="264"/>
        <v>1-30 DAYS</v>
      </c>
    </row>
    <row r="2798" spans="1:21">
      <c r="A2798" s="63" t="str">
        <f>VLOOKUP(L2798,[1]Sheet1!$N:$P,3,0)</f>
        <v>GREATWALL</v>
      </c>
      <c r="B2798" s="66">
        <v>46256.599907407413</v>
      </c>
      <c r="C2798" s="66">
        <v>46256.599895833337</v>
      </c>
      <c r="D2798" s="67" t="s">
        <v>542</v>
      </c>
      <c r="E2798" s="67" t="s">
        <v>543</v>
      </c>
      <c r="F2798" s="1">
        <v>1</v>
      </c>
      <c r="G2798" s="63" t="str">
        <f>VLOOKUP(D2798,[2]MINDANAO!$B:$C,2,0)</f>
        <v>CT100</v>
      </c>
      <c r="H2798" s="67">
        <v>55298</v>
      </c>
      <c r="I2798" s="63" t="str">
        <f>VLOOKUP(L2798,'[3]NEW LEGEND 2026'!M:S,7,0)</f>
        <v>MUTI</v>
      </c>
      <c r="J2798" s="67" t="s">
        <v>6488</v>
      </c>
      <c r="K2798" s="67" t="s">
        <v>6489</v>
      </c>
      <c r="L2798" s="67" t="s">
        <v>583</v>
      </c>
      <c r="M2798" s="63" t="str">
        <f>VLOOKUP(D2798,'[3]NEW LEGEND 2026'!G:I,3,0)</f>
        <v>KAWASAKI</v>
      </c>
      <c r="N2798" s="63" t="str">
        <f>VLOOKUP(D2798,'[3]NEW LEGEND 2026'!G:J,4,0)</f>
        <v>BLACK BLUE</v>
      </c>
      <c r="O2798" s="68" t="str">
        <f t="shared" si="259"/>
        <v>AUG</v>
      </c>
      <c r="P2798" s="68">
        <f t="shared" si="260"/>
        <v>22</v>
      </c>
      <c r="Q2798" s="68">
        <f t="shared" si="261"/>
        <v>2026</v>
      </c>
      <c r="R2798" s="69">
        <f t="shared" si="262"/>
        <v>-203.59989583333663</v>
      </c>
      <c r="S2798" s="69">
        <f t="shared" si="263"/>
        <v>-203.59990740741341</v>
      </c>
      <c r="T2798" s="70" t="str">
        <f t="shared" si="264"/>
        <v>1-30 DAYS</v>
      </c>
      <c r="U2798" s="70" t="str">
        <f t="shared" si="264"/>
        <v>1-30 DAYS</v>
      </c>
    </row>
    <row r="2799" spans="1:21">
      <c r="A2799" s="63" t="str">
        <f>VLOOKUP(L2799,[1]Sheet1!$N:$P,3,0)</f>
        <v>GREATWALL</v>
      </c>
      <c r="B2799" s="66">
        <v>46256.599907407413</v>
      </c>
      <c r="C2799" s="66">
        <v>46256.599895833337</v>
      </c>
      <c r="D2799" s="67" t="s">
        <v>542</v>
      </c>
      <c r="E2799" s="67" t="s">
        <v>543</v>
      </c>
      <c r="F2799" s="1">
        <v>1</v>
      </c>
      <c r="G2799" s="63" t="str">
        <f>VLOOKUP(D2799,[2]MINDANAO!$B:$C,2,0)</f>
        <v>CT100</v>
      </c>
      <c r="H2799" s="67">
        <v>55298</v>
      </c>
      <c r="I2799" s="63" t="str">
        <f>VLOOKUP(L2799,'[3]NEW LEGEND 2026'!M:S,7,0)</f>
        <v>MUTI</v>
      </c>
      <c r="J2799" s="67" t="s">
        <v>6490</v>
      </c>
      <c r="K2799" s="67" t="s">
        <v>6491</v>
      </c>
      <c r="L2799" s="67" t="s">
        <v>583</v>
      </c>
      <c r="M2799" s="63" t="str">
        <f>VLOOKUP(D2799,'[3]NEW LEGEND 2026'!G:I,3,0)</f>
        <v>KAWASAKI</v>
      </c>
      <c r="N2799" s="63" t="str">
        <f>VLOOKUP(D2799,'[3]NEW LEGEND 2026'!G:J,4,0)</f>
        <v>BLACK BLUE</v>
      </c>
      <c r="O2799" s="68" t="str">
        <f t="shared" si="259"/>
        <v>AUG</v>
      </c>
      <c r="P2799" s="68">
        <f t="shared" si="260"/>
        <v>22</v>
      </c>
      <c r="Q2799" s="68">
        <f t="shared" si="261"/>
        <v>2026</v>
      </c>
      <c r="R2799" s="69">
        <f t="shared" si="262"/>
        <v>-203.59989583333663</v>
      </c>
      <c r="S2799" s="69">
        <f t="shared" si="263"/>
        <v>-203.59990740741341</v>
      </c>
      <c r="T2799" s="70" t="str">
        <f t="shared" si="264"/>
        <v>1-30 DAYS</v>
      </c>
      <c r="U2799" s="70" t="str">
        <f t="shared" si="264"/>
        <v>1-30 DAYS</v>
      </c>
    </row>
    <row r="2800" spans="1:21">
      <c r="A2800" s="63" t="str">
        <f>VLOOKUP(L2800,[1]Sheet1!$N:$P,3,0)</f>
        <v>GREATWALL</v>
      </c>
      <c r="B2800" s="66">
        <v>46256.599907407413</v>
      </c>
      <c r="C2800" s="66">
        <v>46256.599895833337</v>
      </c>
      <c r="D2800" s="67" t="s">
        <v>542</v>
      </c>
      <c r="E2800" s="67" t="s">
        <v>543</v>
      </c>
      <c r="F2800" s="1">
        <v>1</v>
      </c>
      <c r="G2800" s="63" t="str">
        <f>VLOOKUP(D2800,[2]MINDANAO!$B:$C,2,0)</f>
        <v>CT100</v>
      </c>
      <c r="H2800" s="67">
        <v>55298</v>
      </c>
      <c r="I2800" s="63" t="str">
        <f>VLOOKUP(L2800,'[3]NEW LEGEND 2026'!M:S,7,0)</f>
        <v>MUTI</v>
      </c>
      <c r="J2800" s="67" t="s">
        <v>6492</v>
      </c>
      <c r="K2800" s="67" t="s">
        <v>6493</v>
      </c>
      <c r="L2800" s="67" t="s">
        <v>583</v>
      </c>
      <c r="M2800" s="63" t="str">
        <f>VLOOKUP(D2800,'[3]NEW LEGEND 2026'!G:I,3,0)</f>
        <v>KAWASAKI</v>
      </c>
      <c r="N2800" s="63" t="str">
        <f>VLOOKUP(D2800,'[3]NEW LEGEND 2026'!G:J,4,0)</f>
        <v>BLACK BLUE</v>
      </c>
      <c r="O2800" s="68" t="str">
        <f t="shared" si="259"/>
        <v>AUG</v>
      </c>
      <c r="P2800" s="68">
        <f t="shared" si="260"/>
        <v>22</v>
      </c>
      <c r="Q2800" s="68">
        <f t="shared" si="261"/>
        <v>2026</v>
      </c>
      <c r="R2800" s="69">
        <f t="shared" si="262"/>
        <v>-203.59989583333663</v>
      </c>
      <c r="S2800" s="69">
        <f t="shared" si="263"/>
        <v>-203.59990740741341</v>
      </c>
      <c r="T2800" s="70" t="str">
        <f t="shared" si="264"/>
        <v>1-30 DAYS</v>
      </c>
      <c r="U2800" s="70" t="str">
        <f t="shared" si="264"/>
        <v>1-30 DAYS</v>
      </c>
    </row>
    <row r="2801" spans="1:21">
      <c r="A2801" s="63" t="str">
        <f>VLOOKUP(L2801,[1]Sheet1!$N:$P,3,0)</f>
        <v>GREATWALL</v>
      </c>
      <c r="B2801" s="66">
        <v>46256.599907407413</v>
      </c>
      <c r="C2801" s="66">
        <v>46256.599895833337</v>
      </c>
      <c r="D2801" s="67" t="s">
        <v>542</v>
      </c>
      <c r="E2801" s="67" t="s">
        <v>543</v>
      </c>
      <c r="F2801" s="1">
        <v>1</v>
      </c>
      <c r="G2801" s="63" t="str">
        <f>VLOOKUP(D2801,[2]MINDANAO!$B:$C,2,0)</f>
        <v>CT100</v>
      </c>
      <c r="H2801" s="67">
        <v>55298</v>
      </c>
      <c r="I2801" s="63" t="str">
        <f>VLOOKUP(L2801,'[3]NEW LEGEND 2026'!M:S,7,0)</f>
        <v>MUTI</v>
      </c>
      <c r="J2801" s="67" t="s">
        <v>6494</v>
      </c>
      <c r="K2801" s="67" t="s">
        <v>6495</v>
      </c>
      <c r="L2801" s="67" t="s">
        <v>583</v>
      </c>
      <c r="M2801" s="63" t="str">
        <f>VLOOKUP(D2801,'[3]NEW LEGEND 2026'!G:I,3,0)</f>
        <v>KAWASAKI</v>
      </c>
      <c r="N2801" s="63" t="str">
        <f>VLOOKUP(D2801,'[3]NEW LEGEND 2026'!G:J,4,0)</f>
        <v>BLACK BLUE</v>
      </c>
      <c r="O2801" s="68" t="str">
        <f t="shared" si="259"/>
        <v>AUG</v>
      </c>
      <c r="P2801" s="68">
        <f t="shared" si="260"/>
        <v>22</v>
      </c>
      <c r="Q2801" s="68">
        <f t="shared" si="261"/>
        <v>2026</v>
      </c>
      <c r="R2801" s="69">
        <f t="shared" si="262"/>
        <v>-203.59989583333663</v>
      </c>
      <c r="S2801" s="69">
        <f t="shared" si="263"/>
        <v>-203.59990740741341</v>
      </c>
      <c r="T2801" s="70" t="str">
        <f t="shared" si="264"/>
        <v>1-30 DAYS</v>
      </c>
      <c r="U2801" s="70" t="str">
        <f t="shared" si="264"/>
        <v>1-30 DAYS</v>
      </c>
    </row>
    <row r="2802" spans="1:21">
      <c r="A2802" s="63" t="str">
        <f>VLOOKUP(L2802,[1]Sheet1!$N:$P,3,0)</f>
        <v>GREATWALL</v>
      </c>
      <c r="B2802" s="66">
        <v>46256.599907407413</v>
      </c>
      <c r="C2802" s="66">
        <v>46256.599895833337</v>
      </c>
      <c r="D2802" s="67" t="s">
        <v>542</v>
      </c>
      <c r="E2802" s="67" t="s">
        <v>543</v>
      </c>
      <c r="F2802" s="1">
        <v>1</v>
      </c>
      <c r="G2802" s="63" t="str">
        <f>VLOOKUP(D2802,[2]MINDANAO!$B:$C,2,0)</f>
        <v>CT100</v>
      </c>
      <c r="H2802" s="67">
        <v>55298</v>
      </c>
      <c r="I2802" s="63" t="str">
        <f>VLOOKUP(L2802,'[3]NEW LEGEND 2026'!M:S,7,0)</f>
        <v>MUTI</v>
      </c>
      <c r="J2802" s="67" t="s">
        <v>6496</v>
      </c>
      <c r="K2802" s="67" t="s">
        <v>6497</v>
      </c>
      <c r="L2802" s="67" t="s">
        <v>583</v>
      </c>
      <c r="M2802" s="63" t="str">
        <f>VLOOKUP(D2802,'[3]NEW LEGEND 2026'!G:I,3,0)</f>
        <v>KAWASAKI</v>
      </c>
      <c r="N2802" s="63" t="str">
        <f>VLOOKUP(D2802,'[3]NEW LEGEND 2026'!G:J,4,0)</f>
        <v>BLACK BLUE</v>
      </c>
      <c r="O2802" s="68" t="str">
        <f t="shared" si="259"/>
        <v>AUG</v>
      </c>
      <c r="P2802" s="68">
        <f t="shared" si="260"/>
        <v>22</v>
      </c>
      <c r="Q2802" s="68">
        <f t="shared" si="261"/>
        <v>2026</v>
      </c>
      <c r="R2802" s="69">
        <f t="shared" si="262"/>
        <v>-203.59989583333663</v>
      </c>
      <c r="S2802" s="69">
        <f t="shared" si="263"/>
        <v>-203.59990740741341</v>
      </c>
      <c r="T2802" s="70" t="str">
        <f t="shared" si="264"/>
        <v>1-30 DAYS</v>
      </c>
      <c r="U2802" s="70" t="str">
        <f t="shared" si="264"/>
        <v>1-30 DAYS</v>
      </c>
    </row>
    <row r="2803" spans="1:21">
      <c r="A2803" s="63" t="str">
        <f>VLOOKUP(L2803,[1]Sheet1!$N:$P,3,0)</f>
        <v>GREATWALL</v>
      </c>
      <c r="B2803" s="66">
        <v>46256.599907407413</v>
      </c>
      <c r="C2803" s="66">
        <v>46256.599895833337</v>
      </c>
      <c r="D2803" s="67" t="s">
        <v>542</v>
      </c>
      <c r="E2803" s="67" t="s">
        <v>543</v>
      </c>
      <c r="F2803" s="1">
        <v>1</v>
      </c>
      <c r="G2803" s="63" t="str">
        <f>VLOOKUP(D2803,[2]MINDANAO!$B:$C,2,0)</f>
        <v>CT100</v>
      </c>
      <c r="H2803" s="67">
        <v>55298</v>
      </c>
      <c r="I2803" s="63" t="str">
        <f>VLOOKUP(L2803,'[3]NEW LEGEND 2026'!M:S,7,0)</f>
        <v>MUTI</v>
      </c>
      <c r="J2803" s="67" t="s">
        <v>6498</v>
      </c>
      <c r="K2803" s="67" t="s">
        <v>6499</v>
      </c>
      <c r="L2803" s="67" t="s">
        <v>583</v>
      </c>
      <c r="M2803" s="63" t="str">
        <f>VLOOKUP(D2803,'[3]NEW LEGEND 2026'!G:I,3,0)</f>
        <v>KAWASAKI</v>
      </c>
      <c r="N2803" s="63" t="str">
        <f>VLOOKUP(D2803,'[3]NEW LEGEND 2026'!G:J,4,0)</f>
        <v>BLACK BLUE</v>
      </c>
      <c r="O2803" s="68" t="str">
        <f t="shared" si="259"/>
        <v>AUG</v>
      </c>
      <c r="P2803" s="68">
        <f t="shared" si="260"/>
        <v>22</v>
      </c>
      <c r="Q2803" s="68">
        <f t="shared" si="261"/>
        <v>2026</v>
      </c>
      <c r="R2803" s="69">
        <f t="shared" si="262"/>
        <v>-203.59989583333663</v>
      </c>
      <c r="S2803" s="69">
        <f t="shared" si="263"/>
        <v>-203.59990740741341</v>
      </c>
      <c r="T2803" s="70" t="str">
        <f t="shared" si="264"/>
        <v>1-30 DAYS</v>
      </c>
      <c r="U2803" s="70" t="str">
        <f t="shared" si="264"/>
        <v>1-30 DAYS</v>
      </c>
    </row>
    <row r="2804" spans="1:21">
      <c r="A2804" s="63" t="str">
        <f>VLOOKUP(L2804,[1]Sheet1!$N:$P,3,0)</f>
        <v>GREATWALL</v>
      </c>
      <c r="B2804" s="66">
        <v>46256.599907407413</v>
      </c>
      <c r="C2804" s="66">
        <v>46256.599895833337</v>
      </c>
      <c r="D2804" s="67" t="s">
        <v>542</v>
      </c>
      <c r="E2804" s="67" t="s">
        <v>543</v>
      </c>
      <c r="F2804" s="1">
        <v>1</v>
      </c>
      <c r="G2804" s="63" t="str">
        <f>VLOOKUP(D2804,[2]MINDANAO!$B:$C,2,0)</f>
        <v>CT100</v>
      </c>
      <c r="H2804" s="67">
        <v>55298</v>
      </c>
      <c r="I2804" s="63" t="str">
        <f>VLOOKUP(L2804,'[3]NEW LEGEND 2026'!M:S,7,0)</f>
        <v>MUTI</v>
      </c>
      <c r="J2804" s="67" t="s">
        <v>6500</v>
      </c>
      <c r="K2804" s="67" t="s">
        <v>6501</v>
      </c>
      <c r="L2804" s="67" t="s">
        <v>583</v>
      </c>
      <c r="M2804" s="63" t="str">
        <f>VLOOKUP(D2804,'[3]NEW LEGEND 2026'!G:I,3,0)</f>
        <v>KAWASAKI</v>
      </c>
      <c r="N2804" s="63" t="str">
        <f>VLOOKUP(D2804,'[3]NEW LEGEND 2026'!G:J,4,0)</f>
        <v>BLACK BLUE</v>
      </c>
      <c r="O2804" s="68" t="str">
        <f t="shared" si="259"/>
        <v>AUG</v>
      </c>
      <c r="P2804" s="68">
        <f t="shared" si="260"/>
        <v>22</v>
      </c>
      <c r="Q2804" s="68">
        <f t="shared" si="261"/>
        <v>2026</v>
      </c>
      <c r="R2804" s="69">
        <f t="shared" si="262"/>
        <v>-203.59989583333663</v>
      </c>
      <c r="S2804" s="69">
        <f t="shared" si="263"/>
        <v>-203.59990740741341</v>
      </c>
      <c r="T2804" s="70" t="str">
        <f t="shared" si="264"/>
        <v>1-30 DAYS</v>
      </c>
      <c r="U2804" s="70" t="str">
        <f t="shared" si="264"/>
        <v>1-30 DAYS</v>
      </c>
    </row>
    <row r="2805" spans="1:21">
      <c r="A2805" s="63" t="str">
        <f>VLOOKUP(L2805,[1]Sheet1!$N:$P,3,0)</f>
        <v>M1 VALENCIA</v>
      </c>
      <c r="B2805" s="66">
        <v>46253.700196759259</v>
      </c>
      <c r="C2805" s="66">
        <v>46256.606481481482</v>
      </c>
      <c r="D2805" s="67" t="s">
        <v>4034</v>
      </c>
      <c r="E2805" s="67" t="s">
        <v>4035</v>
      </c>
      <c r="F2805" s="1">
        <v>1</v>
      </c>
      <c r="G2805" s="63" t="str">
        <f>VLOOKUP(D2805,[2]MINDANAO!$B:$C,2,0)</f>
        <v>KLX150</v>
      </c>
      <c r="H2805" s="67">
        <v>117523.21</v>
      </c>
      <c r="I2805" s="63" t="str">
        <f>VLOOKUP(L2805,'[3]NEW LEGEND 2026'!M:S,7,0)</f>
        <v>MUTI</v>
      </c>
      <c r="J2805" s="67" t="s">
        <v>6502</v>
      </c>
      <c r="K2805" s="67" t="s">
        <v>6503</v>
      </c>
      <c r="L2805" s="67" t="s">
        <v>616</v>
      </c>
      <c r="M2805" s="63" t="str">
        <f>VLOOKUP(D2805,'[3]NEW LEGEND 2026'!G:I,3,0)</f>
        <v>KAWASAKI</v>
      </c>
      <c r="N2805" s="63" t="str">
        <f>VLOOKUP(D2805,'[3]NEW LEGEND 2026'!G:J,4,0)</f>
        <v>GREEN</v>
      </c>
      <c r="O2805" s="68" t="str">
        <f t="shared" si="259"/>
        <v>AUG</v>
      </c>
      <c r="P2805" s="68">
        <f t="shared" si="260"/>
        <v>22</v>
      </c>
      <c r="Q2805" s="68">
        <f t="shared" si="261"/>
        <v>2026</v>
      </c>
      <c r="R2805" s="69">
        <f t="shared" si="262"/>
        <v>-203.60648148148175</v>
      </c>
      <c r="S2805" s="69">
        <f t="shared" si="263"/>
        <v>-200.70019675925869</v>
      </c>
      <c r="T2805" s="70" t="str">
        <f t="shared" si="264"/>
        <v>1-30 DAYS</v>
      </c>
      <c r="U2805" s="70" t="str">
        <f t="shared" si="264"/>
        <v>1-30 DAYS</v>
      </c>
    </row>
    <row r="2806" spans="1:21">
      <c r="A2806" s="63" t="str">
        <f>VLOOKUP(L2806,[1]Sheet1!$N:$P,3,0)</f>
        <v>M1 VALENCIA</v>
      </c>
      <c r="B2806" s="66">
        <v>46253.702326388891</v>
      </c>
      <c r="C2806" s="66">
        <v>46256.606481481482</v>
      </c>
      <c r="D2806" s="67" t="s">
        <v>4034</v>
      </c>
      <c r="E2806" s="67" t="s">
        <v>4035</v>
      </c>
      <c r="F2806" s="1">
        <v>1</v>
      </c>
      <c r="G2806" s="63" t="str">
        <f>VLOOKUP(D2806,[2]MINDANAO!$B:$C,2,0)</f>
        <v>KLX150</v>
      </c>
      <c r="H2806" s="67">
        <v>117523.21</v>
      </c>
      <c r="I2806" s="63" t="str">
        <f>VLOOKUP(L2806,'[3]NEW LEGEND 2026'!M:S,7,0)</f>
        <v>MUTI</v>
      </c>
      <c r="J2806" s="67" t="s">
        <v>6504</v>
      </c>
      <c r="K2806" s="67" t="s">
        <v>6505</v>
      </c>
      <c r="L2806" s="67" t="s">
        <v>616</v>
      </c>
      <c r="M2806" s="63" t="str">
        <f>VLOOKUP(D2806,'[3]NEW LEGEND 2026'!G:I,3,0)</f>
        <v>KAWASAKI</v>
      </c>
      <c r="N2806" s="63" t="str">
        <f>VLOOKUP(D2806,'[3]NEW LEGEND 2026'!G:J,4,0)</f>
        <v>GREEN</v>
      </c>
      <c r="O2806" s="68" t="str">
        <f t="shared" si="259"/>
        <v>AUG</v>
      </c>
      <c r="P2806" s="68">
        <f t="shared" si="260"/>
        <v>22</v>
      </c>
      <c r="Q2806" s="68">
        <f t="shared" si="261"/>
        <v>2026</v>
      </c>
      <c r="R2806" s="69">
        <f t="shared" si="262"/>
        <v>-203.60648148148175</v>
      </c>
      <c r="S2806" s="69">
        <f t="shared" si="263"/>
        <v>-200.70232638889138</v>
      </c>
      <c r="T2806" s="70" t="str">
        <f t="shared" si="264"/>
        <v>1-30 DAYS</v>
      </c>
      <c r="U2806" s="70" t="str">
        <f t="shared" si="264"/>
        <v>1-30 DAYS</v>
      </c>
    </row>
    <row r="2807" spans="1:21">
      <c r="A2807" s="63" t="str">
        <f>VLOOKUP(L2807,[1]Sheet1!$N:$P,3,0)</f>
        <v>M1 VALENCIA</v>
      </c>
      <c r="B2807" s="66">
        <v>46255.585127314807</v>
      </c>
      <c r="C2807" s="66">
        <v>46256.606481481482</v>
      </c>
      <c r="D2807" s="67" t="s">
        <v>1167</v>
      </c>
      <c r="E2807" s="67" t="s">
        <v>1168</v>
      </c>
      <c r="F2807" s="1">
        <v>1</v>
      </c>
      <c r="G2807" s="63" t="str">
        <f>VLOOKUP(D2807,[2]MINDANAO!$B:$C,2,0)</f>
        <v>XR150</v>
      </c>
      <c r="H2807" s="67">
        <v>94078</v>
      </c>
      <c r="I2807" s="63" t="str">
        <f>VLOOKUP(L2807,'[3]NEW LEGEND 2026'!M:S,7,0)</f>
        <v>MUTI</v>
      </c>
      <c r="J2807" s="67" t="s">
        <v>6506</v>
      </c>
      <c r="K2807" s="67" t="s">
        <v>6507</v>
      </c>
      <c r="L2807" s="67" t="s">
        <v>616</v>
      </c>
      <c r="M2807" s="63" t="str">
        <f>VLOOKUP(D2807,'[3]NEW LEGEND 2026'!G:I,3,0)</f>
        <v>HONDA</v>
      </c>
      <c r="N2807" s="63" t="str">
        <f>VLOOKUP(D2807,'[3]NEW LEGEND 2026'!G:J,4,0)</f>
        <v>BLACK</v>
      </c>
      <c r="O2807" s="68" t="str">
        <f t="shared" si="259"/>
        <v>AUG</v>
      </c>
      <c r="P2807" s="68">
        <f t="shared" si="260"/>
        <v>22</v>
      </c>
      <c r="Q2807" s="68">
        <f t="shared" si="261"/>
        <v>2026</v>
      </c>
      <c r="R2807" s="69">
        <f t="shared" si="262"/>
        <v>-203.60648148148175</v>
      </c>
      <c r="S2807" s="69">
        <f t="shared" si="263"/>
        <v>-202.58512731480732</v>
      </c>
      <c r="T2807" s="70" t="str">
        <f t="shared" si="264"/>
        <v>1-30 DAYS</v>
      </c>
      <c r="U2807" s="70" t="str">
        <f t="shared" si="264"/>
        <v>1-30 DAYS</v>
      </c>
    </row>
    <row r="2808" spans="1:21">
      <c r="A2808" s="63" t="str">
        <f>VLOOKUP(L2808,[1]Sheet1!$N:$P,3,0)</f>
        <v>M1 VALENCIA</v>
      </c>
      <c r="B2808" s="66">
        <v>46255.585127314807</v>
      </c>
      <c r="C2808" s="66">
        <v>46256.606481481482</v>
      </c>
      <c r="D2808" s="67" t="s">
        <v>2600</v>
      </c>
      <c r="E2808" s="67" t="s">
        <v>2601</v>
      </c>
      <c r="F2808" s="1">
        <v>1</v>
      </c>
      <c r="G2808" s="63" t="str">
        <f>VLOOKUP(D2808,[2]MINDANAO!$B:$C,2,0)</f>
        <v>ADV160 ABS</v>
      </c>
      <c r="H2808" s="67">
        <v>138000</v>
      </c>
      <c r="I2808" s="63" t="str">
        <f>VLOOKUP(L2808,'[3]NEW LEGEND 2026'!M:S,7,0)</f>
        <v>MUTI</v>
      </c>
      <c r="J2808" s="67" t="s">
        <v>6508</v>
      </c>
      <c r="K2808" s="67" t="s">
        <v>6509</v>
      </c>
      <c r="L2808" s="67" t="s">
        <v>616</v>
      </c>
      <c r="M2808" s="63" t="str">
        <f>VLOOKUP(D2808,'[3]NEW LEGEND 2026'!G:I,3,0)</f>
        <v>HONDA</v>
      </c>
      <c r="N2808" s="63" t="str">
        <f>VLOOKUP(D2808,'[3]NEW LEGEND 2026'!G:J,4,0)</f>
        <v>GREEN</v>
      </c>
      <c r="O2808" s="68" t="str">
        <f t="shared" si="259"/>
        <v>AUG</v>
      </c>
      <c r="P2808" s="68">
        <f t="shared" si="260"/>
        <v>22</v>
      </c>
      <c r="Q2808" s="68">
        <f t="shared" si="261"/>
        <v>2026</v>
      </c>
      <c r="R2808" s="69">
        <f t="shared" si="262"/>
        <v>-203.60648148148175</v>
      </c>
      <c r="S2808" s="69">
        <f t="shared" si="263"/>
        <v>-202.58512731480732</v>
      </c>
      <c r="T2808" s="70" t="str">
        <f t="shared" si="264"/>
        <v>1-30 DAYS</v>
      </c>
      <c r="U2808" s="70" t="str">
        <f t="shared" si="264"/>
        <v>1-30 DAYS</v>
      </c>
    </row>
    <row r="2809" spans="1:21">
      <c r="A2809" s="63" t="str">
        <f>VLOOKUP(L2809,[1]Sheet1!$N:$P,3,0)</f>
        <v>M1 VALENCIA</v>
      </c>
      <c r="B2809" s="66">
        <v>46255.585127314807</v>
      </c>
      <c r="C2809" s="66">
        <v>46256.606481481482</v>
      </c>
      <c r="D2809" s="67" t="s">
        <v>2540</v>
      </c>
      <c r="E2809" s="67" t="s">
        <v>2541</v>
      </c>
      <c r="F2809" s="1">
        <v>1</v>
      </c>
      <c r="G2809" s="63" t="str">
        <f>VLOOKUP(D2809,[2]MINDANAO!$B:$C,2,0)</f>
        <v>ADV160 ABS</v>
      </c>
      <c r="H2809" s="67">
        <v>155100</v>
      </c>
      <c r="I2809" s="63" t="str">
        <f>VLOOKUP(L2809,'[3]NEW LEGEND 2026'!M:S,7,0)</f>
        <v>MUTI</v>
      </c>
      <c r="J2809" s="67" t="s">
        <v>6510</v>
      </c>
      <c r="K2809" s="67" t="s">
        <v>6511</v>
      </c>
      <c r="L2809" s="67" t="s">
        <v>616</v>
      </c>
      <c r="M2809" s="63" t="str">
        <f>VLOOKUP(D2809,'[3]NEW LEGEND 2026'!G:I,3,0)</f>
        <v>HONDA</v>
      </c>
      <c r="N2809" s="63" t="str">
        <f>VLOOKUP(D2809,'[3]NEW LEGEND 2026'!G:J,4,0)</f>
        <v>BLACK</v>
      </c>
      <c r="O2809" s="68" t="str">
        <f t="shared" si="259"/>
        <v>AUG</v>
      </c>
      <c r="P2809" s="68">
        <f t="shared" si="260"/>
        <v>22</v>
      </c>
      <c r="Q2809" s="68">
        <f t="shared" si="261"/>
        <v>2026</v>
      </c>
      <c r="R2809" s="69">
        <f t="shared" si="262"/>
        <v>-203.60648148148175</v>
      </c>
      <c r="S2809" s="69">
        <f t="shared" si="263"/>
        <v>-202.58512731480732</v>
      </c>
      <c r="T2809" s="70" t="str">
        <f t="shared" si="264"/>
        <v>1-30 DAYS</v>
      </c>
      <c r="U2809" s="70" t="str">
        <f t="shared" si="264"/>
        <v>1-30 DAYS</v>
      </c>
    </row>
    <row r="2810" spans="1:21">
      <c r="A2810" s="63" t="str">
        <f>VLOOKUP(L2810,[1]Sheet1!$N:$P,3,0)</f>
        <v>M1 VALENCIA</v>
      </c>
      <c r="B2810" s="66">
        <v>46255.585127314807</v>
      </c>
      <c r="C2810" s="66">
        <v>46256.606481481482</v>
      </c>
      <c r="D2810" s="67" t="s">
        <v>2674</v>
      </c>
      <c r="E2810" s="67" t="s">
        <v>2675</v>
      </c>
      <c r="F2810" s="1">
        <v>1</v>
      </c>
      <c r="G2810" s="63" t="str">
        <f>VLOOKUP(D2810,[2]MINDANAO!$B:$C,2,0)</f>
        <v>CLICK125 FI SE</v>
      </c>
      <c r="H2810" s="67">
        <v>85394</v>
      </c>
      <c r="I2810" s="63" t="str">
        <f>VLOOKUP(L2810,'[3]NEW LEGEND 2026'!M:S,7,0)</f>
        <v>MUTI</v>
      </c>
      <c r="J2810" s="67" t="s">
        <v>6512</v>
      </c>
      <c r="K2810" s="67" t="s">
        <v>6513</v>
      </c>
      <c r="L2810" s="67" t="s">
        <v>616</v>
      </c>
      <c r="M2810" s="63" t="str">
        <f>VLOOKUP(D2810,'[3]NEW LEGEND 2026'!G:I,3,0)</f>
        <v>HONDA</v>
      </c>
      <c r="N2810" s="63" t="str">
        <f>VLOOKUP(D2810,'[3]NEW LEGEND 2026'!G:J,4,0)</f>
        <v>BROWN</v>
      </c>
      <c r="O2810" s="68" t="str">
        <f t="shared" si="259"/>
        <v>AUG</v>
      </c>
      <c r="P2810" s="68">
        <f t="shared" si="260"/>
        <v>22</v>
      </c>
      <c r="Q2810" s="68">
        <f t="shared" si="261"/>
        <v>2026</v>
      </c>
      <c r="R2810" s="69">
        <f t="shared" si="262"/>
        <v>-203.60648148148175</v>
      </c>
      <c r="S2810" s="69">
        <f t="shared" si="263"/>
        <v>-202.58512731480732</v>
      </c>
      <c r="T2810" s="70" t="str">
        <f t="shared" si="264"/>
        <v>1-30 DAYS</v>
      </c>
      <c r="U2810" s="70" t="str">
        <f t="shared" si="264"/>
        <v>1-30 DAYS</v>
      </c>
    </row>
    <row r="2811" spans="1:21">
      <c r="A2811" s="63" t="str">
        <f>VLOOKUP(L2811,[1]Sheet1!$N:$P,3,0)</f>
        <v>M1 VALENCIA</v>
      </c>
      <c r="B2811" s="66">
        <v>46255.585127314807</v>
      </c>
      <c r="C2811" s="66">
        <v>46256.606481481482</v>
      </c>
      <c r="D2811" s="67" t="s">
        <v>2674</v>
      </c>
      <c r="E2811" s="67" t="s">
        <v>2675</v>
      </c>
      <c r="F2811" s="1">
        <v>1</v>
      </c>
      <c r="G2811" s="63" t="str">
        <f>VLOOKUP(D2811,[2]MINDANAO!$B:$C,2,0)</f>
        <v>CLICK125 FI SE</v>
      </c>
      <c r="H2811" s="67">
        <v>85394</v>
      </c>
      <c r="I2811" s="63" t="str">
        <f>VLOOKUP(L2811,'[3]NEW LEGEND 2026'!M:S,7,0)</f>
        <v>MUTI</v>
      </c>
      <c r="J2811" s="67" t="s">
        <v>6514</v>
      </c>
      <c r="K2811" s="67" t="s">
        <v>6515</v>
      </c>
      <c r="L2811" s="67" t="s">
        <v>616</v>
      </c>
      <c r="M2811" s="63" t="str">
        <f>VLOOKUP(D2811,'[3]NEW LEGEND 2026'!G:I,3,0)</f>
        <v>HONDA</v>
      </c>
      <c r="N2811" s="63" t="str">
        <f>VLOOKUP(D2811,'[3]NEW LEGEND 2026'!G:J,4,0)</f>
        <v>BROWN</v>
      </c>
      <c r="O2811" s="68" t="str">
        <f t="shared" si="259"/>
        <v>AUG</v>
      </c>
      <c r="P2811" s="68">
        <f t="shared" si="260"/>
        <v>22</v>
      </c>
      <c r="Q2811" s="68">
        <f t="shared" si="261"/>
        <v>2026</v>
      </c>
      <c r="R2811" s="69">
        <f t="shared" si="262"/>
        <v>-203.60648148148175</v>
      </c>
      <c r="S2811" s="69">
        <f t="shared" si="263"/>
        <v>-202.58512731480732</v>
      </c>
      <c r="T2811" s="70" t="str">
        <f t="shared" si="264"/>
        <v>1-30 DAYS</v>
      </c>
      <c r="U2811" s="70" t="str">
        <f t="shared" si="264"/>
        <v>1-30 DAYS</v>
      </c>
    </row>
    <row r="2812" spans="1:21">
      <c r="A2812" s="63" t="str">
        <f>VLOOKUP(L2812,[1]Sheet1!$N:$P,3,0)</f>
        <v>M1 VALENCIA</v>
      </c>
      <c r="B2812" s="66">
        <v>46255.585127314807</v>
      </c>
      <c r="C2812" s="66">
        <v>46256.606481481482</v>
      </c>
      <c r="D2812" s="67" t="s">
        <v>2674</v>
      </c>
      <c r="E2812" s="67" t="s">
        <v>2675</v>
      </c>
      <c r="F2812" s="1">
        <v>1</v>
      </c>
      <c r="G2812" s="63" t="str">
        <f>VLOOKUP(D2812,[2]MINDANAO!$B:$C,2,0)</f>
        <v>CLICK125 FI SE</v>
      </c>
      <c r="H2812" s="67">
        <v>85394</v>
      </c>
      <c r="I2812" s="63" t="str">
        <f>VLOOKUP(L2812,'[3]NEW LEGEND 2026'!M:S,7,0)</f>
        <v>MUTI</v>
      </c>
      <c r="J2812" s="67" t="s">
        <v>6516</v>
      </c>
      <c r="K2812" s="67" t="s">
        <v>6517</v>
      </c>
      <c r="L2812" s="67" t="s">
        <v>616</v>
      </c>
      <c r="M2812" s="63" t="str">
        <f>VLOOKUP(D2812,'[3]NEW LEGEND 2026'!G:I,3,0)</f>
        <v>HONDA</v>
      </c>
      <c r="N2812" s="63" t="str">
        <f>VLOOKUP(D2812,'[3]NEW LEGEND 2026'!G:J,4,0)</f>
        <v>BROWN</v>
      </c>
      <c r="O2812" s="68" t="str">
        <f t="shared" si="259"/>
        <v>AUG</v>
      </c>
      <c r="P2812" s="68">
        <f t="shared" si="260"/>
        <v>22</v>
      </c>
      <c r="Q2812" s="68">
        <f t="shared" si="261"/>
        <v>2026</v>
      </c>
      <c r="R2812" s="69">
        <f t="shared" si="262"/>
        <v>-203.60648148148175</v>
      </c>
      <c r="S2812" s="69">
        <f t="shared" si="263"/>
        <v>-202.58512731480732</v>
      </c>
      <c r="T2812" s="70" t="str">
        <f t="shared" si="264"/>
        <v>1-30 DAYS</v>
      </c>
      <c r="U2812" s="70" t="str">
        <f t="shared" si="264"/>
        <v>1-30 DAYS</v>
      </c>
    </row>
    <row r="2813" spans="1:21">
      <c r="A2813" s="63" t="str">
        <f>VLOOKUP(L2813,[1]Sheet1!$N:$P,3,0)</f>
        <v>M1 VALENCIA</v>
      </c>
      <c r="B2813" s="66">
        <v>46255.58934027778</v>
      </c>
      <c r="C2813" s="66">
        <v>46256.606481481482</v>
      </c>
      <c r="D2813" s="67" t="s">
        <v>893</v>
      </c>
      <c r="E2813" s="67" t="s">
        <v>894</v>
      </c>
      <c r="F2813" s="1">
        <v>1</v>
      </c>
      <c r="G2813" s="63" t="str">
        <f>VLOOKUP(D2813,[2]MINDANAO!$B:$C,2,0)</f>
        <v>XRM DUAL SPORTS FI(DS)</v>
      </c>
      <c r="H2813" s="67">
        <v>70158</v>
      </c>
      <c r="I2813" s="63" t="str">
        <f>VLOOKUP(L2813,'[3]NEW LEGEND 2026'!M:S,7,0)</f>
        <v>MUTI</v>
      </c>
      <c r="J2813" s="67" t="s">
        <v>6518</v>
      </c>
      <c r="K2813" s="67" t="s">
        <v>6519</v>
      </c>
      <c r="L2813" s="67" t="s">
        <v>616</v>
      </c>
      <c r="M2813" s="63" t="str">
        <f>VLOOKUP(D2813,'[3]NEW LEGEND 2026'!G:I,3,0)</f>
        <v>HONDA</v>
      </c>
      <c r="N2813" s="63" t="str">
        <f>VLOOKUP(D2813,'[3]NEW LEGEND 2026'!G:J,4,0)</f>
        <v>RED/BLACK</v>
      </c>
      <c r="O2813" s="68" t="str">
        <f t="shared" si="259"/>
        <v>AUG</v>
      </c>
      <c r="P2813" s="68">
        <f t="shared" si="260"/>
        <v>22</v>
      </c>
      <c r="Q2813" s="68">
        <f t="shared" si="261"/>
        <v>2026</v>
      </c>
      <c r="R2813" s="69">
        <f t="shared" si="262"/>
        <v>-203.60648148148175</v>
      </c>
      <c r="S2813" s="69">
        <f t="shared" si="263"/>
        <v>-202.58934027778014</v>
      </c>
      <c r="T2813" s="70" t="str">
        <f t="shared" si="264"/>
        <v>1-30 DAYS</v>
      </c>
      <c r="U2813" s="70" t="str">
        <f t="shared" si="264"/>
        <v>1-30 DAYS</v>
      </c>
    </row>
    <row r="2814" spans="1:21">
      <c r="A2814" s="63" t="str">
        <f>VLOOKUP(L2814,[1]Sheet1!$N:$P,3,0)</f>
        <v>M1 VALENCIA</v>
      </c>
      <c r="B2814" s="66">
        <v>46255.58934027778</v>
      </c>
      <c r="C2814" s="66">
        <v>46256.606481481482</v>
      </c>
      <c r="D2814" s="67" t="s">
        <v>893</v>
      </c>
      <c r="E2814" s="67" t="s">
        <v>894</v>
      </c>
      <c r="F2814" s="1">
        <v>1</v>
      </c>
      <c r="G2814" s="63" t="str">
        <f>VLOOKUP(D2814,[2]MINDANAO!$B:$C,2,0)</f>
        <v>XRM DUAL SPORTS FI(DS)</v>
      </c>
      <c r="H2814" s="67">
        <v>70158</v>
      </c>
      <c r="I2814" s="63" t="str">
        <f>VLOOKUP(L2814,'[3]NEW LEGEND 2026'!M:S,7,0)</f>
        <v>MUTI</v>
      </c>
      <c r="J2814" s="67" t="s">
        <v>6520</v>
      </c>
      <c r="K2814" s="67" t="s">
        <v>6521</v>
      </c>
      <c r="L2814" s="67" t="s">
        <v>616</v>
      </c>
      <c r="M2814" s="63" t="str">
        <f>VLOOKUP(D2814,'[3]NEW LEGEND 2026'!G:I,3,0)</f>
        <v>HONDA</v>
      </c>
      <c r="N2814" s="63" t="str">
        <f>VLOOKUP(D2814,'[3]NEW LEGEND 2026'!G:J,4,0)</f>
        <v>RED/BLACK</v>
      </c>
      <c r="O2814" s="68" t="str">
        <f t="shared" si="259"/>
        <v>AUG</v>
      </c>
      <c r="P2814" s="68">
        <f t="shared" si="260"/>
        <v>22</v>
      </c>
      <c r="Q2814" s="68">
        <f t="shared" si="261"/>
        <v>2026</v>
      </c>
      <c r="R2814" s="69">
        <f t="shared" si="262"/>
        <v>-203.60648148148175</v>
      </c>
      <c r="S2814" s="69">
        <f t="shared" si="263"/>
        <v>-202.58934027778014</v>
      </c>
      <c r="T2814" s="70" t="str">
        <f t="shared" si="264"/>
        <v>1-30 DAYS</v>
      </c>
      <c r="U2814" s="70" t="str">
        <f t="shared" si="264"/>
        <v>1-30 DAYS</v>
      </c>
    </row>
    <row r="2815" spans="1:21">
      <c r="A2815" s="63" t="str">
        <f>VLOOKUP(L2815,[1]Sheet1!$N:$P,3,0)</f>
        <v>GREATWALL</v>
      </c>
      <c r="B2815" s="66">
        <v>46256.608981481477</v>
      </c>
      <c r="C2815" s="66">
        <v>46256.608969907407</v>
      </c>
      <c r="D2815" s="67" t="s">
        <v>542</v>
      </c>
      <c r="E2815" s="67" t="s">
        <v>543</v>
      </c>
      <c r="F2815" s="1">
        <v>1</v>
      </c>
      <c r="G2815" s="63" t="str">
        <f>VLOOKUP(D2815,[2]MINDANAO!$B:$C,2,0)</f>
        <v>CT100</v>
      </c>
      <c r="H2815" s="67">
        <v>55298</v>
      </c>
      <c r="I2815" s="63" t="str">
        <f>VLOOKUP(L2815,'[3]NEW LEGEND 2026'!M:S,7,0)</f>
        <v>MUTI</v>
      </c>
      <c r="J2815" s="67" t="s">
        <v>6522</v>
      </c>
      <c r="K2815" s="67" t="s">
        <v>6523</v>
      </c>
      <c r="L2815" s="67" t="s">
        <v>583</v>
      </c>
      <c r="M2815" s="63" t="str">
        <f>VLOOKUP(D2815,'[3]NEW LEGEND 2026'!G:I,3,0)</f>
        <v>KAWASAKI</v>
      </c>
      <c r="N2815" s="63" t="str">
        <f>VLOOKUP(D2815,'[3]NEW LEGEND 2026'!G:J,4,0)</f>
        <v>BLACK BLUE</v>
      </c>
      <c r="O2815" s="68" t="str">
        <f t="shared" si="259"/>
        <v>AUG</v>
      </c>
      <c r="P2815" s="68">
        <f t="shared" si="260"/>
        <v>22</v>
      </c>
      <c r="Q2815" s="68">
        <f t="shared" si="261"/>
        <v>2026</v>
      </c>
      <c r="R2815" s="69">
        <f t="shared" si="262"/>
        <v>-203.6089699074073</v>
      </c>
      <c r="S2815" s="69">
        <f t="shared" si="263"/>
        <v>-203.6089814814768</v>
      </c>
      <c r="T2815" s="70" t="str">
        <f t="shared" si="264"/>
        <v>1-30 DAYS</v>
      </c>
      <c r="U2815" s="70" t="str">
        <f t="shared" si="264"/>
        <v>1-30 DAYS</v>
      </c>
    </row>
    <row r="2816" spans="1:21">
      <c r="A2816" s="63" t="str">
        <f>VLOOKUP(L2816,[1]Sheet1!$N:$P,3,0)</f>
        <v>GREATWALL</v>
      </c>
      <c r="B2816" s="66">
        <v>46256.608981481477</v>
      </c>
      <c r="C2816" s="66">
        <v>46256.608969907407</v>
      </c>
      <c r="D2816" s="67" t="s">
        <v>542</v>
      </c>
      <c r="E2816" s="67" t="s">
        <v>543</v>
      </c>
      <c r="F2816" s="1">
        <v>1</v>
      </c>
      <c r="G2816" s="63" t="str">
        <f>VLOOKUP(D2816,[2]MINDANAO!$B:$C,2,0)</f>
        <v>CT100</v>
      </c>
      <c r="H2816" s="67">
        <v>55298</v>
      </c>
      <c r="I2816" s="63" t="str">
        <f>VLOOKUP(L2816,'[3]NEW LEGEND 2026'!M:S,7,0)</f>
        <v>MUTI</v>
      </c>
      <c r="J2816" s="67" t="s">
        <v>6524</v>
      </c>
      <c r="K2816" s="67" t="s">
        <v>6525</v>
      </c>
      <c r="L2816" s="67" t="s">
        <v>583</v>
      </c>
      <c r="M2816" s="63" t="str">
        <f>VLOOKUP(D2816,'[3]NEW LEGEND 2026'!G:I,3,0)</f>
        <v>KAWASAKI</v>
      </c>
      <c r="N2816" s="63" t="str">
        <f>VLOOKUP(D2816,'[3]NEW LEGEND 2026'!G:J,4,0)</f>
        <v>BLACK BLUE</v>
      </c>
      <c r="O2816" s="68" t="str">
        <f t="shared" si="259"/>
        <v>AUG</v>
      </c>
      <c r="P2816" s="68">
        <f t="shared" si="260"/>
        <v>22</v>
      </c>
      <c r="Q2816" s="68">
        <f t="shared" si="261"/>
        <v>2026</v>
      </c>
      <c r="R2816" s="69">
        <f t="shared" si="262"/>
        <v>-203.6089699074073</v>
      </c>
      <c r="S2816" s="69">
        <f t="shared" si="263"/>
        <v>-203.6089814814768</v>
      </c>
      <c r="T2816" s="70" t="str">
        <f t="shared" si="264"/>
        <v>1-30 DAYS</v>
      </c>
      <c r="U2816" s="70" t="str">
        <f t="shared" si="264"/>
        <v>1-30 DAYS</v>
      </c>
    </row>
    <row r="2817" spans="1:21">
      <c r="A2817" s="63" t="str">
        <f>VLOOKUP(L2817,[1]Sheet1!$N:$P,3,0)</f>
        <v>GREATWALL</v>
      </c>
      <c r="B2817" s="66">
        <v>46256.608981481477</v>
      </c>
      <c r="C2817" s="66">
        <v>46256.608969907407</v>
      </c>
      <c r="D2817" s="67" t="s">
        <v>542</v>
      </c>
      <c r="E2817" s="67" t="s">
        <v>543</v>
      </c>
      <c r="F2817" s="1">
        <v>1</v>
      </c>
      <c r="G2817" s="63" t="str">
        <f>VLOOKUP(D2817,[2]MINDANAO!$B:$C,2,0)</f>
        <v>CT100</v>
      </c>
      <c r="H2817" s="67">
        <v>55298</v>
      </c>
      <c r="I2817" s="63" t="str">
        <f>VLOOKUP(L2817,'[3]NEW LEGEND 2026'!M:S,7,0)</f>
        <v>MUTI</v>
      </c>
      <c r="J2817" s="67" t="s">
        <v>6526</v>
      </c>
      <c r="K2817" s="67" t="s">
        <v>6527</v>
      </c>
      <c r="L2817" s="67" t="s">
        <v>583</v>
      </c>
      <c r="M2817" s="63" t="str">
        <f>VLOOKUP(D2817,'[3]NEW LEGEND 2026'!G:I,3,0)</f>
        <v>KAWASAKI</v>
      </c>
      <c r="N2817" s="63" t="str">
        <f>VLOOKUP(D2817,'[3]NEW LEGEND 2026'!G:J,4,0)</f>
        <v>BLACK BLUE</v>
      </c>
      <c r="O2817" s="68" t="str">
        <f t="shared" si="259"/>
        <v>AUG</v>
      </c>
      <c r="P2817" s="68">
        <f t="shared" si="260"/>
        <v>22</v>
      </c>
      <c r="Q2817" s="68">
        <f t="shared" si="261"/>
        <v>2026</v>
      </c>
      <c r="R2817" s="69">
        <f t="shared" si="262"/>
        <v>-203.6089699074073</v>
      </c>
      <c r="S2817" s="69">
        <f t="shared" si="263"/>
        <v>-203.6089814814768</v>
      </c>
      <c r="T2817" s="70" t="str">
        <f t="shared" si="264"/>
        <v>1-30 DAYS</v>
      </c>
      <c r="U2817" s="70" t="str">
        <f t="shared" si="264"/>
        <v>1-30 DAYS</v>
      </c>
    </row>
    <row r="2818" spans="1:21">
      <c r="A2818" s="63" t="str">
        <f>VLOOKUP(L2818,[1]Sheet1!$N:$P,3,0)</f>
        <v>GREATWALL</v>
      </c>
      <c r="B2818" s="66">
        <v>46256.608981481477</v>
      </c>
      <c r="C2818" s="66">
        <v>46256.608969907407</v>
      </c>
      <c r="D2818" s="67" t="s">
        <v>542</v>
      </c>
      <c r="E2818" s="67" t="s">
        <v>543</v>
      </c>
      <c r="F2818" s="1">
        <v>1</v>
      </c>
      <c r="G2818" s="63" t="str">
        <f>VLOOKUP(D2818,[2]MINDANAO!$B:$C,2,0)</f>
        <v>CT100</v>
      </c>
      <c r="H2818" s="67">
        <v>55298</v>
      </c>
      <c r="I2818" s="63" t="str">
        <f>VLOOKUP(L2818,'[3]NEW LEGEND 2026'!M:S,7,0)</f>
        <v>MUTI</v>
      </c>
      <c r="J2818" s="67" t="s">
        <v>6528</v>
      </c>
      <c r="K2818" s="67" t="s">
        <v>6529</v>
      </c>
      <c r="L2818" s="67" t="s">
        <v>583</v>
      </c>
      <c r="M2818" s="63" t="str">
        <f>VLOOKUP(D2818,'[3]NEW LEGEND 2026'!G:I,3,0)</f>
        <v>KAWASAKI</v>
      </c>
      <c r="N2818" s="63" t="str">
        <f>VLOOKUP(D2818,'[3]NEW LEGEND 2026'!G:J,4,0)</f>
        <v>BLACK BLUE</v>
      </c>
      <c r="O2818" s="68" t="str">
        <f t="shared" ref="O2818:O2881" si="265">CHOOSE(MONTH(C2818),"JAN","FEB","MAR","APR","MAY","JUN","JUL","AUG","SEP","OCT","NOV","DEC")</f>
        <v>AUG</v>
      </c>
      <c r="P2818" s="68">
        <f t="shared" ref="P2818:P2881" si="266">DAY(C2818)</f>
        <v>22</v>
      </c>
      <c r="Q2818" s="68">
        <f t="shared" ref="Q2818:Q2881" si="267">YEAR(C2818)</f>
        <v>2026</v>
      </c>
      <c r="R2818" s="69">
        <f t="shared" ref="R2818:R2881" si="268">DATE(2026,1,31)-C2818</f>
        <v>-203.6089699074073</v>
      </c>
      <c r="S2818" s="69">
        <f t="shared" si="263"/>
        <v>-203.6089814814768</v>
      </c>
      <c r="T2818" s="70" t="str">
        <f t="shared" si="264"/>
        <v>1-30 DAYS</v>
      </c>
      <c r="U2818" s="70" t="str">
        <f t="shared" si="264"/>
        <v>1-30 DAYS</v>
      </c>
    </row>
    <row r="2819" spans="1:21">
      <c r="A2819" s="63" t="str">
        <f>VLOOKUP(L2819,[1]Sheet1!$N:$P,3,0)</f>
        <v>GREATWALL</v>
      </c>
      <c r="B2819" s="66">
        <v>46256.608993055554</v>
      </c>
      <c r="C2819" s="66">
        <v>46256.608969907407</v>
      </c>
      <c r="D2819" s="67" t="s">
        <v>542</v>
      </c>
      <c r="E2819" s="67" t="s">
        <v>543</v>
      </c>
      <c r="F2819" s="1">
        <v>1</v>
      </c>
      <c r="G2819" s="63" t="str">
        <f>VLOOKUP(D2819,[2]MINDANAO!$B:$C,2,0)</f>
        <v>CT100</v>
      </c>
      <c r="H2819" s="67">
        <v>55298</v>
      </c>
      <c r="I2819" s="63" t="str">
        <f>VLOOKUP(L2819,'[3]NEW LEGEND 2026'!M:S,7,0)</f>
        <v>MUTI</v>
      </c>
      <c r="J2819" s="67" t="s">
        <v>6530</v>
      </c>
      <c r="K2819" s="67" t="s">
        <v>6531</v>
      </c>
      <c r="L2819" s="67" t="s">
        <v>583</v>
      </c>
      <c r="M2819" s="63" t="str">
        <f>VLOOKUP(D2819,'[3]NEW LEGEND 2026'!G:I,3,0)</f>
        <v>KAWASAKI</v>
      </c>
      <c r="N2819" s="63" t="str">
        <f>VLOOKUP(D2819,'[3]NEW LEGEND 2026'!G:J,4,0)</f>
        <v>BLACK BLUE</v>
      </c>
      <c r="O2819" s="68" t="str">
        <f t="shared" si="265"/>
        <v>AUG</v>
      </c>
      <c r="P2819" s="68">
        <f t="shared" si="266"/>
        <v>22</v>
      </c>
      <c r="Q2819" s="68">
        <f t="shared" si="267"/>
        <v>2026</v>
      </c>
      <c r="R2819" s="69">
        <f t="shared" si="268"/>
        <v>-203.6089699074073</v>
      </c>
      <c r="S2819" s="69">
        <f t="shared" ref="S2819:S2882" si="269">DATE(2026,1,31)-B2819</f>
        <v>-203.60899305555358</v>
      </c>
      <c r="T2819" s="70" t="str">
        <f t="shared" si="264"/>
        <v>1-30 DAYS</v>
      </c>
      <c r="U2819" s="70" t="str">
        <f t="shared" si="264"/>
        <v>1-30 DAYS</v>
      </c>
    </row>
    <row r="2820" spans="1:21">
      <c r="A2820" s="63" t="str">
        <f>VLOOKUP(L2820,[1]Sheet1!$N:$P,3,0)</f>
        <v>GREATWALL</v>
      </c>
      <c r="B2820" s="66">
        <v>46256.608993055554</v>
      </c>
      <c r="C2820" s="66">
        <v>46256.608969907407</v>
      </c>
      <c r="D2820" s="67" t="s">
        <v>542</v>
      </c>
      <c r="E2820" s="67" t="s">
        <v>543</v>
      </c>
      <c r="F2820" s="1">
        <v>1</v>
      </c>
      <c r="G2820" s="63" t="str">
        <f>VLOOKUP(D2820,[2]MINDANAO!$B:$C,2,0)</f>
        <v>CT100</v>
      </c>
      <c r="H2820" s="67">
        <v>55298</v>
      </c>
      <c r="I2820" s="63" t="str">
        <f>VLOOKUP(L2820,'[3]NEW LEGEND 2026'!M:S,7,0)</f>
        <v>MUTI</v>
      </c>
      <c r="J2820" s="67" t="s">
        <v>6532</v>
      </c>
      <c r="K2820" s="67" t="s">
        <v>6533</v>
      </c>
      <c r="L2820" s="67" t="s">
        <v>583</v>
      </c>
      <c r="M2820" s="63" t="str">
        <f>VLOOKUP(D2820,'[3]NEW LEGEND 2026'!G:I,3,0)</f>
        <v>KAWASAKI</v>
      </c>
      <c r="N2820" s="63" t="str">
        <f>VLOOKUP(D2820,'[3]NEW LEGEND 2026'!G:J,4,0)</f>
        <v>BLACK BLUE</v>
      </c>
      <c r="O2820" s="68" t="str">
        <f t="shared" si="265"/>
        <v>AUG</v>
      </c>
      <c r="P2820" s="68">
        <f t="shared" si="266"/>
        <v>22</v>
      </c>
      <c r="Q2820" s="68">
        <f t="shared" si="267"/>
        <v>2026</v>
      </c>
      <c r="R2820" s="69">
        <f t="shared" si="268"/>
        <v>-203.6089699074073</v>
      </c>
      <c r="S2820" s="69">
        <f t="shared" si="269"/>
        <v>-203.60899305555358</v>
      </c>
      <c r="T2820" s="70" t="str">
        <f t="shared" si="264"/>
        <v>1-30 DAYS</v>
      </c>
      <c r="U2820" s="70" t="str">
        <f t="shared" si="264"/>
        <v>1-30 DAYS</v>
      </c>
    </row>
    <row r="2821" spans="1:21">
      <c r="A2821" s="63" t="str">
        <f>VLOOKUP(L2821,[1]Sheet1!$N:$P,3,0)</f>
        <v>GREATWALL</v>
      </c>
      <c r="B2821" s="66">
        <v>46256.608993055554</v>
      </c>
      <c r="C2821" s="66">
        <v>46256.608969907407</v>
      </c>
      <c r="D2821" s="67" t="s">
        <v>542</v>
      </c>
      <c r="E2821" s="67" t="s">
        <v>543</v>
      </c>
      <c r="F2821" s="1">
        <v>1</v>
      </c>
      <c r="G2821" s="63" t="str">
        <f>VLOOKUP(D2821,[2]MINDANAO!$B:$C,2,0)</f>
        <v>CT100</v>
      </c>
      <c r="H2821" s="67">
        <v>55298</v>
      </c>
      <c r="I2821" s="63" t="str">
        <f>VLOOKUP(L2821,'[3]NEW LEGEND 2026'!M:S,7,0)</f>
        <v>MUTI</v>
      </c>
      <c r="J2821" s="67" t="s">
        <v>6534</v>
      </c>
      <c r="K2821" s="67" t="s">
        <v>6535</v>
      </c>
      <c r="L2821" s="67" t="s">
        <v>583</v>
      </c>
      <c r="M2821" s="63" t="str">
        <f>VLOOKUP(D2821,'[3]NEW LEGEND 2026'!G:I,3,0)</f>
        <v>KAWASAKI</v>
      </c>
      <c r="N2821" s="63" t="str">
        <f>VLOOKUP(D2821,'[3]NEW LEGEND 2026'!G:J,4,0)</f>
        <v>BLACK BLUE</v>
      </c>
      <c r="O2821" s="68" t="str">
        <f t="shared" si="265"/>
        <v>AUG</v>
      </c>
      <c r="P2821" s="68">
        <f t="shared" si="266"/>
        <v>22</v>
      </c>
      <c r="Q2821" s="68">
        <f t="shared" si="267"/>
        <v>2026</v>
      </c>
      <c r="R2821" s="69">
        <f t="shared" si="268"/>
        <v>-203.6089699074073</v>
      </c>
      <c r="S2821" s="69">
        <f t="shared" si="269"/>
        <v>-203.60899305555358</v>
      </c>
      <c r="T2821" s="70" t="str">
        <f t="shared" si="264"/>
        <v>1-30 DAYS</v>
      </c>
      <c r="U2821" s="70" t="str">
        <f t="shared" si="264"/>
        <v>1-30 DAYS</v>
      </c>
    </row>
    <row r="2822" spans="1:21">
      <c r="A2822" s="63" t="str">
        <f>VLOOKUP(L2822,[1]Sheet1!$N:$P,3,0)</f>
        <v>GREATWALL</v>
      </c>
      <c r="B2822" s="66">
        <v>46256.608993055554</v>
      </c>
      <c r="C2822" s="66">
        <v>46256.608969907407</v>
      </c>
      <c r="D2822" s="67" t="s">
        <v>542</v>
      </c>
      <c r="E2822" s="67" t="s">
        <v>543</v>
      </c>
      <c r="F2822" s="1">
        <v>1</v>
      </c>
      <c r="G2822" s="63" t="str">
        <f>VLOOKUP(D2822,[2]MINDANAO!$B:$C,2,0)</f>
        <v>CT100</v>
      </c>
      <c r="H2822" s="67">
        <v>55298</v>
      </c>
      <c r="I2822" s="63" t="str">
        <f>VLOOKUP(L2822,'[3]NEW LEGEND 2026'!M:S,7,0)</f>
        <v>MUTI</v>
      </c>
      <c r="J2822" s="67" t="s">
        <v>6536</v>
      </c>
      <c r="K2822" s="67" t="s">
        <v>6537</v>
      </c>
      <c r="L2822" s="67" t="s">
        <v>583</v>
      </c>
      <c r="M2822" s="63" t="str">
        <f>VLOOKUP(D2822,'[3]NEW LEGEND 2026'!G:I,3,0)</f>
        <v>KAWASAKI</v>
      </c>
      <c r="N2822" s="63" t="str">
        <f>VLOOKUP(D2822,'[3]NEW LEGEND 2026'!G:J,4,0)</f>
        <v>BLACK BLUE</v>
      </c>
      <c r="O2822" s="68" t="str">
        <f t="shared" si="265"/>
        <v>AUG</v>
      </c>
      <c r="P2822" s="68">
        <f t="shared" si="266"/>
        <v>22</v>
      </c>
      <c r="Q2822" s="68">
        <f t="shared" si="267"/>
        <v>2026</v>
      </c>
      <c r="R2822" s="69">
        <f t="shared" si="268"/>
        <v>-203.6089699074073</v>
      </c>
      <c r="S2822" s="69">
        <f t="shared" si="269"/>
        <v>-203.60899305555358</v>
      </c>
      <c r="T2822" s="70" t="str">
        <f t="shared" si="264"/>
        <v>1-30 DAYS</v>
      </c>
      <c r="U2822" s="70" t="str">
        <f t="shared" si="264"/>
        <v>1-30 DAYS</v>
      </c>
    </row>
    <row r="2823" spans="1:21">
      <c r="A2823" s="63" t="str">
        <f>VLOOKUP(L2823,[1]Sheet1!$N:$P,3,0)</f>
        <v>GREATWALL</v>
      </c>
      <c r="B2823" s="66">
        <v>46256.608993055554</v>
      </c>
      <c r="C2823" s="66">
        <v>46256.608969907407</v>
      </c>
      <c r="D2823" s="67" t="s">
        <v>542</v>
      </c>
      <c r="E2823" s="67" t="s">
        <v>543</v>
      </c>
      <c r="F2823" s="1">
        <v>1</v>
      </c>
      <c r="G2823" s="63" t="str">
        <f>VLOOKUP(D2823,[2]MINDANAO!$B:$C,2,0)</f>
        <v>CT100</v>
      </c>
      <c r="H2823" s="67">
        <v>55298</v>
      </c>
      <c r="I2823" s="63" t="str">
        <f>VLOOKUP(L2823,'[3]NEW LEGEND 2026'!M:S,7,0)</f>
        <v>MUTI</v>
      </c>
      <c r="J2823" s="67" t="s">
        <v>6538</v>
      </c>
      <c r="K2823" s="67" t="s">
        <v>6539</v>
      </c>
      <c r="L2823" s="67" t="s">
        <v>583</v>
      </c>
      <c r="M2823" s="63" t="str">
        <f>VLOOKUP(D2823,'[3]NEW LEGEND 2026'!G:I,3,0)</f>
        <v>KAWASAKI</v>
      </c>
      <c r="N2823" s="63" t="str">
        <f>VLOOKUP(D2823,'[3]NEW LEGEND 2026'!G:J,4,0)</f>
        <v>BLACK BLUE</v>
      </c>
      <c r="O2823" s="68" t="str">
        <f t="shared" si="265"/>
        <v>AUG</v>
      </c>
      <c r="P2823" s="68">
        <f t="shared" si="266"/>
        <v>22</v>
      </c>
      <c r="Q2823" s="68">
        <f t="shared" si="267"/>
        <v>2026</v>
      </c>
      <c r="R2823" s="69">
        <f t="shared" si="268"/>
        <v>-203.6089699074073</v>
      </c>
      <c r="S2823" s="69">
        <f t="shared" si="269"/>
        <v>-203.60899305555358</v>
      </c>
      <c r="T2823" s="70" t="str">
        <f t="shared" si="264"/>
        <v>1-30 DAYS</v>
      </c>
      <c r="U2823" s="70" t="str">
        <f t="shared" si="264"/>
        <v>1-30 DAYS</v>
      </c>
    </row>
    <row r="2824" spans="1:21">
      <c r="A2824" s="63" t="str">
        <f>VLOOKUP(L2824,[1]Sheet1!$N:$P,3,0)</f>
        <v>GREATWALL</v>
      </c>
      <c r="B2824" s="66">
        <v>46256.608993055554</v>
      </c>
      <c r="C2824" s="66">
        <v>46256.608969907407</v>
      </c>
      <c r="D2824" s="67" t="s">
        <v>542</v>
      </c>
      <c r="E2824" s="67" t="s">
        <v>543</v>
      </c>
      <c r="F2824" s="1">
        <v>1</v>
      </c>
      <c r="G2824" s="63" t="str">
        <f>VLOOKUP(D2824,[2]MINDANAO!$B:$C,2,0)</f>
        <v>CT100</v>
      </c>
      <c r="H2824" s="67">
        <v>55298</v>
      </c>
      <c r="I2824" s="63" t="str">
        <f>VLOOKUP(L2824,'[3]NEW LEGEND 2026'!M:S,7,0)</f>
        <v>MUTI</v>
      </c>
      <c r="J2824" s="67" t="s">
        <v>6540</v>
      </c>
      <c r="K2824" s="67" t="s">
        <v>6541</v>
      </c>
      <c r="L2824" s="67" t="s">
        <v>583</v>
      </c>
      <c r="M2824" s="63" t="str">
        <f>VLOOKUP(D2824,'[3]NEW LEGEND 2026'!G:I,3,0)</f>
        <v>KAWASAKI</v>
      </c>
      <c r="N2824" s="63" t="str">
        <f>VLOOKUP(D2824,'[3]NEW LEGEND 2026'!G:J,4,0)</f>
        <v>BLACK BLUE</v>
      </c>
      <c r="O2824" s="68" t="str">
        <f t="shared" si="265"/>
        <v>AUG</v>
      </c>
      <c r="P2824" s="68">
        <f t="shared" si="266"/>
        <v>22</v>
      </c>
      <c r="Q2824" s="68">
        <f t="shared" si="267"/>
        <v>2026</v>
      </c>
      <c r="R2824" s="69">
        <f t="shared" si="268"/>
        <v>-203.6089699074073</v>
      </c>
      <c r="S2824" s="69">
        <f t="shared" si="269"/>
        <v>-203.60899305555358</v>
      </c>
      <c r="T2824" s="70" t="str">
        <f t="shared" si="264"/>
        <v>1-30 DAYS</v>
      </c>
      <c r="U2824" s="70" t="str">
        <f t="shared" si="264"/>
        <v>1-30 DAYS</v>
      </c>
    </row>
    <row r="2825" spans="1:21">
      <c r="A2825" s="63" t="str">
        <f>VLOOKUP(L2825,[1]Sheet1!$N:$P,3,0)</f>
        <v>M1 NABUNTURAN</v>
      </c>
      <c r="B2825" s="66">
        <v>46255.424444444441</v>
      </c>
      <c r="C2825" s="66">
        <v>46256.634606481479</v>
      </c>
      <c r="D2825" s="67" t="s">
        <v>2536</v>
      </c>
      <c r="E2825" s="67" t="s">
        <v>2537</v>
      </c>
      <c r="F2825" s="1">
        <v>1</v>
      </c>
      <c r="G2825" s="63" t="str">
        <f>VLOOKUP(D2825,[2]MINDANAO!$B:$C,2,0)</f>
        <v>ADV160 ABS</v>
      </c>
      <c r="H2825" s="67">
        <v>155100</v>
      </c>
      <c r="I2825" s="63" t="str">
        <f>VLOOKUP(L2825,'[3]NEW LEGEND 2026'!M:S,7,0)</f>
        <v>MUTI</v>
      </c>
      <c r="J2825" s="67" t="s">
        <v>6542</v>
      </c>
      <c r="K2825" s="67" t="s">
        <v>6543</v>
      </c>
      <c r="L2825" s="67" t="s">
        <v>371</v>
      </c>
      <c r="M2825" s="63" t="str">
        <f>VLOOKUP(D2825,'[3]NEW LEGEND 2026'!G:I,3,0)</f>
        <v>HONDA</v>
      </c>
      <c r="N2825" s="63" t="str">
        <f>VLOOKUP(D2825,'[3]NEW LEGEND 2026'!G:J,4,0)</f>
        <v>WHITE</v>
      </c>
      <c r="O2825" s="68" t="str">
        <f t="shared" si="265"/>
        <v>AUG</v>
      </c>
      <c r="P2825" s="68">
        <f t="shared" si="266"/>
        <v>22</v>
      </c>
      <c r="Q2825" s="68">
        <f t="shared" si="267"/>
        <v>2026</v>
      </c>
      <c r="R2825" s="69">
        <f t="shared" si="268"/>
        <v>-203.63460648147884</v>
      </c>
      <c r="S2825" s="69">
        <f t="shared" si="269"/>
        <v>-202.42444444444118</v>
      </c>
      <c r="T2825" s="70" t="str">
        <f t="shared" si="264"/>
        <v>1-30 DAYS</v>
      </c>
      <c r="U2825" s="70" t="str">
        <f t="shared" si="264"/>
        <v>1-30 DAYS</v>
      </c>
    </row>
    <row r="2826" spans="1:21">
      <c r="A2826" s="63" t="str">
        <f>VLOOKUP(L2826,[1]Sheet1!$N:$P,3,0)</f>
        <v>M1 NABUNTURAN</v>
      </c>
      <c r="B2826" s="66">
        <v>45929.453877314823</v>
      </c>
      <c r="C2826" s="66">
        <v>46256.634606481479</v>
      </c>
      <c r="D2826" s="67" t="s">
        <v>1064</v>
      </c>
      <c r="E2826" s="67" t="s">
        <v>1065</v>
      </c>
      <c r="F2826" s="1">
        <v>1</v>
      </c>
      <c r="G2826" s="63" t="str">
        <f>VLOOKUP(D2826,[2]MINDANAO!$B:$C,2,0)</f>
        <v>AVENIS125</v>
      </c>
      <c r="H2826" s="67">
        <v>77012</v>
      </c>
      <c r="I2826" s="63" t="str">
        <f>VLOOKUP(L2826,'[3]NEW LEGEND 2026'!M:S,7,0)</f>
        <v>MUTI</v>
      </c>
      <c r="J2826" s="67" t="s">
        <v>6544</v>
      </c>
      <c r="K2826" s="67" t="s">
        <v>6545</v>
      </c>
      <c r="L2826" s="67" t="s">
        <v>371</v>
      </c>
      <c r="M2826" s="63" t="str">
        <f>VLOOKUP(D2826,'[3]NEW LEGEND 2026'!G:I,3,0)</f>
        <v>SUZUKI</v>
      </c>
      <c r="N2826" s="63" t="str">
        <f>VLOOKUP(D2826,'[3]NEW LEGEND 2026'!G:J,4,0)</f>
        <v>BLACK</v>
      </c>
      <c r="O2826" s="68" t="str">
        <f t="shared" si="265"/>
        <v>AUG</v>
      </c>
      <c r="P2826" s="68">
        <f t="shared" si="266"/>
        <v>22</v>
      </c>
      <c r="Q2826" s="68">
        <f t="shared" si="267"/>
        <v>2026</v>
      </c>
      <c r="R2826" s="69">
        <f t="shared" si="268"/>
        <v>-203.63460648147884</v>
      </c>
      <c r="S2826" s="69">
        <f t="shared" si="269"/>
        <v>123.54612268517667</v>
      </c>
      <c r="T2826" s="70" t="str">
        <f t="shared" si="264"/>
        <v>1-30 DAYS</v>
      </c>
      <c r="U2826" s="70" t="str">
        <f t="shared" si="264"/>
        <v>91 DAYS UP</v>
      </c>
    </row>
    <row r="2827" spans="1:21">
      <c r="A2827" s="63" t="str">
        <f>VLOOKUP(L2827,[1]Sheet1!$N:$P,3,0)</f>
        <v>M1 NABUNTURAN</v>
      </c>
      <c r="B2827" s="66">
        <v>46255.424444444441</v>
      </c>
      <c r="C2827" s="66">
        <v>46256.634606481479</v>
      </c>
      <c r="D2827" s="67" t="s">
        <v>2456</v>
      </c>
      <c r="E2827" s="67" t="s">
        <v>2457</v>
      </c>
      <c r="F2827" s="1">
        <v>1</v>
      </c>
      <c r="G2827" s="63" t="str">
        <f>VLOOKUP(D2827,[2]MINDANAO!$B:$C,2,0)</f>
        <v>CLICK125 FI</v>
      </c>
      <c r="H2827" s="67">
        <v>81070</v>
      </c>
      <c r="I2827" s="63" t="str">
        <f>VLOOKUP(L2827,'[3]NEW LEGEND 2026'!M:S,7,0)</f>
        <v>MUTI</v>
      </c>
      <c r="J2827" s="67" t="s">
        <v>6546</v>
      </c>
      <c r="K2827" s="67" t="s">
        <v>6547</v>
      </c>
      <c r="L2827" s="67" t="s">
        <v>371</v>
      </c>
      <c r="M2827" s="63" t="str">
        <f>VLOOKUP(D2827,'[3]NEW LEGEND 2026'!G:I,3,0)</f>
        <v>HONDA</v>
      </c>
      <c r="N2827" s="63" t="str">
        <f>VLOOKUP(D2827,'[3]NEW LEGEND 2026'!G:J,4,0)</f>
        <v>BLACK</v>
      </c>
      <c r="O2827" s="68" t="str">
        <f t="shared" si="265"/>
        <v>AUG</v>
      </c>
      <c r="P2827" s="68">
        <f t="shared" si="266"/>
        <v>22</v>
      </c>
      <c r="Q2827" s="68">
        <f t="shared" si="267"/>
        <v>2026</v>
      </c>
      <c r="R2827" s="69">
        <f t="shared" si="268"/>
        <v>-203.63460648147884</v>
      </c>
      <c r="S2827" s="69">
        <f t="shared" si="269"/>
        <v>-202.42444444444118</v>
      </c>
      <c r="T2827" s="70" t="str">
        <f t="shared" si="264"/>
        <v>1-30 DAYS</v>
      </c>
      <c r="U2827" s="70" t="str">
        <f t="shared" si="264"/>
        <v>1-30 DAYS</v>
      </c>
    </row>
    <row r="2828" spans="1:21">
      <c r="A2828" s="63" t="str">
        <f>VLOOKUP(L2828,[1]Sheet1!$N:$P,3,0)</f>
        <v>M1 NABUNTURAN</v>
      </c>
      <c r="B2828" s="66">
        <v>46255.424444444441</v>
      </c>
      <c r="C2828" s="66">
        <v>46256.634606481479</v>
      </c>
      <c r="D2828" s="67" t="s">
        <v>2456</v>
      </c>
      <c r="E2828" s="67" t="s">
        <v>2457</v>
      </c>
      <c r="F2828" s="1">
        <v>1</v>
      </c>
      <c r="G2828" s="63" t="str">
        <f>VLOOKUP(D2828,[2]MINDANAO!$B:$C,2,0)</f>
        <v>CLICK125 FI</v>
      </c>
      <c r="H2828" s="67">
        <v>81070</v>
      </c>
      <c r="I2828" s="63" t="str">
        <f>VLOOKUP(L2828,'[3]NEW LEGEND 2026'!M:S,7,0)</f>
        <v>MUTI</v>
      </c>
      <c r="J2828" s="67" t="s">
        <v>6548</v>
      </c>
      <c r="K2828" s="67" t="s">
        <v>6549</v>
      </c>
      <c r="L2828" s="67" t="s">
        <v>371</v>
      </c>
      <c r="M2828" s="63" t="str">
        <f>VLOOKUP(D2828,'[3]NEW LEGEND 2026'!G:I,3,0)</f>
        <v>HONDA</v>
      </c>
      <c r="N2828" s="63" t="str">
        <f>VLOOKUP(D2828,'[3]NEW LEGEND 2026'!G:J,4,0)</f>
        <v>BLACK</v>
      </c>
      <c r="O2828" s="68" t="str">
        <f t="shared" si="265"/>
        <v>AUG</v>
      </c>
      <c r="P2828" s="68">
        <f t="shared" si="266"/>
        <v>22</v>
      </c>
      <c r="Q2828" s="68">
        <f t="shared" si="267"/>
        <v>2026</v>
      </c>
      <c r="R2828" s="69">
        <f t="shared" si="268"/>
        <v>-203.63460648147884</v>
      </c>
      <c r="S2828" s="69">
        <f t="shared" si="269"/>
        <v>-202.42444444444118</v>
      </c>
      <c r="T2828" s="70" t="str">
        <f t="shared" si="264"/>
        <v>1-30 DAYS</v>
      </c>
      <c r="U2828" s="70" t="str">
        <f t="shared" si="264"/>
        <v>1-30 DAYS</v>
      </c>
    </row>
    <row r="2829" spans="1:21">
      <c r="A2829" s="63" t="str">
        <f>VLOOKUP(L2829,[1]Sheet1!$N:$P,3,0)</f>
        <v>M1 NABUNTURAN</v>
      </c>
      <c r="B2829" s="66">
        <v>46255.424444444441</v>
      </c>
      <c r="C2829" s="66">
        <v>46256.634606481479</v>
      </c>
      <c r="D2829" s="67" t="s">
        <v>2456</v>
      </c>
      <c r="E2829" s="67" t="s">
        <v>2457</v>
      </c>
      <c r="F2829" s="1">
        <v>1</v>
      </c>
      <c r="G2829" s="63" t="str">
        <f>VLOOKUP(D2829,[2]MINDANAO!$B:$C,2,0)</f>
        <v>CLICK125 FI</v>
      </c>
      <c r="H2829" s="67">
        <v>81070</v>
      </c>
      <c r="I2829" s="63" t="str">
        <f>VLOOKUP(L2829,'[3]NEW LEGEND 2026'!M:S,7,0)</f>
        <v>MUTI</v>
      </c>
      <c r="J2829" s="67" t="s">
        <v>6550</v>
      </c>
      <c r="K2829" s="67" t="s">
        <v>6551</v>
      </c>
      <c r="L2829" s="67" t="s">
        <v>371</v>
      </c>
      <c r="M2829" s="63" t="str">
        <f>VLOOKUP(D2829,'[3]NEW LEGEND 2026'!G:I,3,0)</f>
        <v>HONDA</v>
      </c>
      <c r="N2829" s="63" t="str">
        <f>VLOOKUP(D2829,'[3]NEW LEGEND 2026'!G:J,4,0)</f>
        <v>BLACK</v>
      </c>
      <c r="O2829" s="68" t="str">
        <f t="shared" si="265"/>
        <v>AUG</v>
      </c>
      <c r="P2829" s="68">
        <f t="shared" si="266"/>
        <v>22</v>
      </c>
      <c r="Q2829" s="68">
        <f t="shared" si="267"/>
        <v>2026</v>
      </c>
      <c r="R2829" s="69">
        <f t="shared" si="268"/>
        <v>-203.63460648147884</v>
      </c>
      <c r="S2829" s="69">
        <f t="shared" si="269"/>
        <v>-202.42444444444118</v>
      </c>
      <c r="T2829" s="70" t="str">
        <f t="shared" si="264"/>
        <v>1-30 DAYS</v>
      </c>
      <c r="U2829" s="70" t="str">
        <f t="shared" si="264"/>
        <v>1-30 DAYS</v>
      </c>
    </row>
    <row r="2830" spans="1:21">
      <c r="A2830" s="63" t="str">
        <f>VLOOKUP(L2830,[1]Sheet1!$N:$P,3,0)</f>
        <v>M1 NABUNTURAN</v>
      </c>
      <c r="B2830" s="66">
        <v>46255.424444444441</v>
      </c>
      <c r="C2830" s="66">
        <v>46256.634606481479</v>
      </c>
      <c r="D2830" s="67" t="s">
        <v>2674</v>
      </c>
      <c r="E2830" s="67" t="s">
        <v>2675</v>
      </c>
      <c r="F2830" s="1">
        <v>1</v>
      </c>
      <c r="G2830" s="63" t="str">
        <f>VLOOKUP(D2830,[2]MINDANAO!$B:$C,2,0)</f>
        <v>CLICK125 FI SE</v>
      </c>
      <c r="H2830" s="67">
        <v>85394</v>
      </c>
      <c r="I2830" s="63" t="str">
        <f>VLOOKUP(L2830,'[3]NEW LEGEND 2026'!M:S,7,0)</f>
        <v>MUTI</v>
      </c>
      <c r="J2830" s="67" t="s">
        <v>6552</v>
      </c>
      <c r="K2830" s="67" t="s">
        <v>6553</v>
      </c>
      <c r="L2830" s="67" t="s">
        <v>371</v>
      </c>
      <c r="M2830" s="63" t="str">
        <f>VLOOKUP(D2830,'[3]NEW LEGEND 2026'!G:I,3,0)</f>
        <v>HONDA</v>
      </c>
      <c r="N2830" s="63" t="str">
        <f>VLOOKUP(D2830,'[3]NEW LEGEND 2026'!G:J,4,0)</f>
        <v>BROWN</v>
      </c>
      <c r="O2830" s="68" t="str">
        <f t="shared" si="265"/>
        <v>AUG</v>
      </c>
      <c r="P2830" s="68">
        <f t="shared" si="266"/>
        <v>22</v>
      </c>
      <c r="Q2830" s="68">
        <f t="shared" si="267"/>
        <v>2026</v>
      </c>
      <c r="R2830" s="69">
        <f t="shared" si="268"/>
        <v>-203.63460648147884</v>
      </c>
      <c r="S2830" s="69">
        <f t="shared" si="269"/>
        <v>-202.42444444444118</v>
      </c>
      <c r="T2830" s="70" t="str">
        <f t="shared" si="264"/>
        <v>1-30 DAYS</v>
      </c>
      <c r="U2830" s="70" t="str">
        <f t="shared" si="264"/>
        <v>1-30 DAYS</v>
      </c>
    </row>
    <row r="2831" spans="1:21">
      <c r="A2831" s="63" t="str">
        <f>VLOOKUP(L2831,[1]Sheet1!$N:$P,3,0)</f>
        <v>M1 NABUNTURAN</v>
      </c>
      <c r="B2831" s="66">
        <v>46255.424444444441</v>
      </c>
      <c r="C2831" s="66">
        <v>46256.634606481479</v>
      </c>
      <c r="D2831" s="67" t="s">
        <v>553</v>
      </c>
      <c r="E2831" s="67" t="s">
        <v>554</v>
      </c>
      <c r="F2831" s="1">
        <v>1</v>
      </c>
      <c r="G2831" s="63" t="str">
        <f>VLOOKUP(D2831,[2]MINDANAO!$B:$C,2,0)</f>
        <v>TMX ALPHA FI</v>
      </c>
      <c r="H2831" s="67">
        <v>56356</v>
      </c>
      <c r="I2831" s="63" t="str">
        <f>VLOOKUP(L2831,'[3]NEW LEGEND 2026'!M:S,7,0)</f>
        <v>MUTI</v>
      </c>
      <c r="J2831" s="67" t="s">
        <v>6554</v>
      </c>
      <c r="K2831" s="67" t="s">
        <v>6555</v>
      </c>
      <c r="L2831" s="67" t="s">
        <v>371</v>
      </c>
      <c r="M2831" s="63" t="str">
        <f>VLOOKUP(D2831,'[3]NEW LEGEND 2026'!G:I,3,0)</f>
        <v>HONDA</v>
      </c>
      <c r="N2831" s="63" t="str">
        <f>VLOOKUP(D2831,'[3]NEW LEGEND 2026'!G:J,4,0)</f>
        <v>SILVER</v>
      </c>
      <c r="O2831" s="68" t="str">
        <f t="shared" si="265"/>
        <v>AUG</v>
      </c>
      <c r="P2831" s="68">
        <f t="shared" si="266"/>
        <v>22</v>
      </c>
      <c r="Q2831" s="68">
        <f t="shared" si="267"/>
        <v>2026</v>
      </c>
      <c r="R2831" s="69">
        <f t="shared" si="268"/>
        <v>-203.63460648147884</v>
      </c>
      <c r="S2831" s="69">
        <f t="shared" si="269"/>
        <v>-202.42444444444118</v>
      </c>
      <c r="T2831" s="70" t="str">
        <f t="shared" si="264"/>
        <v>1-30 DAYS</v>
      </c>
      <c r="U2831" s="70" t="str">
        <f t="shared" si="264"/>
        <v>1-30 DAYS</v>
      </c>
    </row>
    <row r="2832" spans="1:21">
      <c r="A2832" s="63" t="str">
        <f>VLOOKUP(L2832,[1]Sheet1!$N:$P,3,0)</f>
        <v>M1 NABUNTURAN</v>
      </c>
      <c r="B2832" s="66">
        <v>46255.424444444441</v>
      </c>
      <c r="C2832" s="66">
        <v>46256.634606481479</v>
      </c>
      <c r="D2832" s="67" t="s">
        <v>1464</v>
      </c>
      <c r="E2832" s="67" t="s">
        <v>1465</v>
      </c>
      <c r="F2832" s="1">
        <v>1</v>
      </c>
      <c r="G2832" s="63" t="str">
        <f>VLOOKUP(D2832,[2]MINDANAO!$B:$C,2,0)</f>
        <v>NAVI</v>
      </c>
      <c r="H2832" s="67">
        <v>58990</v>
      </c>
      <c r="I2832" s="63" t="str">
        <f>VLOOKUP(L2832,'[3]NEW LEGEND 2026'!M:S,7,0)</f>
        <v>MUTI</v>
      </c>
      <c r="J2832" s="67" t="s">
        <v>6556</v>
      </c>
      <c r="K2832" s="67" t="s">
        <v>6557</v>
      </c>
      <c r="L2832" s="67" t="s">
        <v>371</v>
      </c>
      <c r="M2832" s="63" t="str">
        <f>VLOOKUP(D2832,'[3]NEW LEGEND 2026'!G:I,3,0)</f>
        <v>HONDA</v>
      </c>
      <c r="N2832" s="63" t="str">
        <f>VLOOKUP(D2832,'[3]NEW LEGEND 2026'!G:J,4,0)</f>
        <v>GREEN/BLACK</v>
      </c>
      <c r="O2832" s="68" t="str">
        <f t="shared" si="265"/>
        <v>AUG</v>
      </c>
      <c r="P2832" s="68">
        <f t="shared" si="266"/>
        <v>22</v>
      </c>
      <c r="Q2832" s="68">
        <f t="shared" si="267"/>
        <v>2026</v>
      </c>
      <c r="R2832" s="69">
        <f t="shared" si="268"/>
        <v>-203.63460648147884</v>
      </c>
      <c r="S2832" s="69">
        <f t="shared" si="269"/>
        <v>-202.42444444444118</v>
      </c>
      <c r="T2832" s="70" t="str">
        <f t="shared" si="264"/>
        <v>1-30 DAYS</v>
      </c>
      <c r="U2832" s="70" t="str">
        <f t="shared" si="264"/>
        <v>1-30 DAYS</v>
      </c>
    </row>
    <row r="2833" spans="1:21">
      <c r="A2833" s="63" t="str">
        <f>VLOOKUP(L2833,[1]Sheet1!$N:$P,3,0)</f>
        <v>M1 NABUNTURAN</v>
      </c>
      <c r="B2833" s="66">
        <v>46255.424444444441</v>
      </c>
      <c r="C2833" s="66">
        <v>46256.634606481479</v>
      </c>
      <c r="D2833" s="67" t="s">
        <v>1888</v>
      </c>
      <c r="E2833" s="67" t="s">
        <v>1889</v>
      </c>
      <c r="F2833" s="1">
        <v>1</v>
      </c>
      <c r="G2833" s="63" t="str">
        <f>VLOOKUP(D2833,[2]MINDANAO!$B:$C,2,0)</f>
        <v>XR150</v>
      </c>
      <c r="H2833" s="67">
        <v>94870</v>
      </c>
      <c r="I2833" s="63" t="str">
        <f>VLOOKUP(L2833,'[3]NEW LEGEND 2026'!M:S,7,0)</f>
        <v>MUTI</v>
      </c>
      <c r="J2833" s="67" t="s">
        <v>6558</v>
      </c>
      <c r="K2833" s="67" t="s">
        <v>6559</v>
      </c>
      <c r="L2833" s="67" t="s">
        <v>371</v>
      </c>
      <c r="M2833" s="63" t="str">
        <f>VLOOKUP(D2833,'[3]NEW LEGEND 2026'!G:I,3,0)</f>
        <v>HONDA</v>
      </c>
      <c r="N2833" s="63" t="str">
        <f>VLOOKUP(D2833,'[3]NEW LEGEND 2026'!G:J,4,0)</f>
        <v>WHITE</v>
      </c>
      <c r="O2833" s="68" t="str">
        <f t="shared" si="265"/>
        <v>AUG</v>
      </c>
      <c r="P2833" s="68">
        <f t="shared" si="266"/>
        <v>22</v>
      </c>
      <c r="Q2833" s="68">
        <f t="shared" si="267"/>
        <v>2026</v>
      </c>
      <c r="R2833" s="69">
        <f t="shared" si="268"/>
        <v>-203.63460648147884</v>
      </c>
      <c r="S2833" s="69">
        <f t="shared" si="269"/>
        <v>-202.42444444444118</v>
      </c>
      <c r="T2833" s="70" t="str">
        <f t="shared" si="264"/>
        <v>1-30 DAYS</v>
      </c>
      <c r="U2833" s="70" t="str">
        <f t="shared" si="264"/>
        <v>1-30 DAYS</v>
      </c>
    </row>
    <row r="2834" spans="1:21">
      <c r="A2834" s="63" t="str">
        <f>VLOOKUP(L2834,[1]Sheet1!$N:$P,3,0)</f>
        <v>M1 MLANG</v>
      </c>
      <c r="B2834" s="66">
        <v>46239.403483796297</v>
      </c>
      <c r="C2834" s="66">
        <v>46256.64261574074</v>
      </c>
      <c r="D2834" s="67" t="s">
        <v>4034</v>
      </c>
      <c r="E2834" s="67" t="s">
        <v>4035</v>
      </c>
      <c r="F2834" s="1">
        <v>1</v>
      </c>
      <c r="G2834" s="63" t="str">
        <f>VLOOKUP(D2834,[2]MINDANAO!$B:$C,2,0)</f>
        <v>KLX150</v>
      </c>
      <c r="H2834" s="67">
        <v>117523.21</v>
      </c>
      <c r="I2834" s="63" t="str">
        <f>VLOOKUP(L2834,'[3]NEW LEGEND 2026'!M:S,7,0)</f>
        <v>MUTI</v>
      </c>
      <c r="J2834" s="67" t="s">
        <v>6560</v>
      </c>
      <c r="K2834" s="67" t="s">
        <v>6561</v>
      </c>
      <c r="L2834" s="67" t="s">
        <v>537</v>
      </c>
      <c r="M2834" s="63" t="str">
        <f>VLOOKUP(D2834,'[3]NEW LEGEND 2026'!G:I,3,0)</f>
        <v>KAWASAKI</v>
      </c>
      <c r="N2834" s="63" t="str">
        <f>VLOOKUP(D2834,'[3]NEW LEGEND 2026'!G:J,4,0)</f>
        <v>GREEN</v>
      </c>
      <c r="O2834" s="68" t="str">
        <f t="shared" si="265"/>
        <v>AUG</v>
      </c>
      <c r="P2834" s="68">
        <f t="shared" si="266"/>
        <v>22</v>
      </c>
      <c r="Q2834" s="68">
        <f t="shared" si="267"/>
        <v>2026</v>
      </c>
      <c r="R2834" s="69">
        <f t="shared" si="268"/>
        <v>-203.64261574074044</v>
      </c>
      <c r="S2834" s="69">
        <f t="shared" si="269"/>
        <v>-186.40348379629722</v>
      </c>
      <c r="T2834" s="70" t="str">
        <f t="shared" ref="T2834:U2897" si="270">IF(R2834&lt;=30,"1-30 DAYS",IF(R2834&lt;=60,"31-60 DAYS",IF(R2834&lt;=90,"61-90 DAYS","91 DAYS UP")))</f>
        <v>1-30 DAYS</v>
      </c>
      <c r="U2834" s="70" t="str">
        <f t="shared" si="270"/>
        <v>1-30 DAYS</v>
      </c>
    </row>
    <row r="2835" spans="1:21">
      <c r="A2835" s="63" t="str">
        <f>VLOOKUP(L2835,[1]Sheet1!$N:$P,3,0)</f>
        <v>M1 MARAMAG</v>
      </c>
      <c r="B2835" s="66">
        <v>46256.646886574083</v>
      </c>
      <c r="C2835" s="66">
        <v>46256.646886574083</v>
      </c>
      <c r="D2835" s="67" t="s">
        <v>1516</v>
      </c>
      <c r="E2835" s="67" t="s">
        <v>1517</v>
      </c>
      <c r="F2835" s="1">
        <v>1</v>
      </c>
      <c r="G2835" s="63" t="str">
        <f>VLOOKUP(D2835,[2]MINDANAO!$B:$C,2,0)</f>
        <v>BAJAJ RE 4S FI</v>
      </c>
      <c r="H2835" s="67">
        <v>187000</v>
      </c>
      <c r="I2835" s="63" t="str">
        <f>VLOOKUP(L2835,'[3]NEW LEGEND 2026'!M:S,7,0)</f>
        <v>MUTI</v>
      </c>
      <c r="J2835" s="67" t="s">
        <v>6562</v>
      </c>
      <c r="K2835" s="67" t="s">
        <v>6563</v>
      </c>
      <c r="L2835" s="67" t="s">
        <v>381</v>
      </c>
      <c r="M2835" s="63" t="str">
        <f>VLOOKUP(D2835,'[3]NEW LEGEND 2026'!G:I,3,0)</f>
        <v>TRIMOTORS</v>
      </c>
      <c r="N2835" s="63" t="str">
        <f>VLOOKUP(D2835,'[3]NEW LEGEND 2026'!G:J,4,0)</f>
        <v>WHITE</v>
      </c>
      <c r="O2835" s="68" t="str">
        <f t="shared" si="265"/>
        <v>AUG</v>
      </c>
      <c r="P2835" s="68">
        <f t="shared" si="266"/>
        <v>22</v>
      </c>
      <c r="Q2835" s="68">
        <f t="shared" si="267"/>
        <v>2026</v>
      </c>
      <c r="R2835" s="69">
        <f t="shared" si="268"/>
        <v>-203.6468865740826</v>
      </c>
      <c r="S2835" s="69">
        <f t="shared" si="269"/>
        <v>-203.6468865740826</v>
      </c>
      <c r="T2835" s="70" t="str">
        <f t="shared" si="270"/>
        <v>1-30 DAYS</v>
      </c>
      <c r="U2835" s="70" t="str">
        <f t="shared" si="270"/>
        <v>1-30 DAYS</v>
      </c>
    </row>
    <row r="2836" spans="1:21">
      <c r="A2836" s="63" t="str">
        <f>VLOOKUP(L2836,[1]Sheet1!$N:$P,3,0)</f>
        <v>GREATWALL</v>
      </c>
      <c r="B2836" s="66">
        <v>46256.675844907397</v>
      </c>
      <c r="C2836" s="66">
        <v>46256.675833333327</v>
      </c>
      <c r="D2836" s="67" t="s">
        <v>4034</v>
      </c>
      <c r="E2836" s="67" t="s">
        <v>4035</v>
      </c>
      <c r="F2836" s="1">
        <v>1</v>
      </c>
      <c r="G2836" s="63" t="str">
        <f>VLOOKUP(D2836,[2]MINDANAO!$B:$C,2,0)</f>
        <v>KLX150</v>
      </c>
      <c r="H2836" s="67">
        <v>117523.21</v>
      </c>
      <c r="I2836" s="63" t="str">
        <f>VLOOKUP(L2836,'[3]NEW LEGEND 2026'!M:S,7,0)</f>
        <v>MUTI</v>
      </c>
      <c r="J2836" s="67" t="s">
        <v>6564</v>
      </c>
      <c r="K2836" s="67" t="s">
        <v>6565</v>
      </c>
      <c r="L2836" s="67" t="s">
        <v>583</v>
      </c>
      <c r="M2836" s="63" t="str">
        <f>VLOOKUP(D2836,'[3]NEW LEGEND 2026'!G:I,3,0)</f>
        <v>KAWASAKI</v>
      </c>
      <c r="N2836" s="63" t="str">
        <f>VLOOKUP(D2836,'[3]NEW LEGEND 2026'!G:J,4,0)</f>
        <v>GREEN</v>
      </c>
      <c r="O2836" s="68" t="str">
        <f t="shared" si="265"/>
        <v>AUG</v>
      </c>
      <c r="P2836" s="68">
        <f t="shared" si="266"/>
        <v>22</v>
      </c>
      <c r="Q2836" s="68">
        <f t="shared" si="267"/>
        <v>2026</v>
      </c>
      <c r="R2836" s="69">
        <f t="shared" si="268"/>
        <v>-203.67583333332732</v>
      </c>
      <c r="S2836" s="69">
        <f t="shared" si="269"/>
        <v>-203.67584490739682</v>
      </c>
      <c r="T2836" s="70" t="str">
        <f t="shared" si="270"/>
        <v>1-30 DAYS</v>
      </c>
      <c r="U2836" s="70" t="str">
        <f t="shared" si="270"/>
        <v>1-30 DAYS</v>
      </c>
    </row>
    <row r="2837" spans="1:21">
      <c r="A2837" s="63" t="str">
        <f>VLOOKUP(L2837,[1]Sheet1!$N:$P,3,0)</f>
        <v>GREATWALL</v>
      </c>
      <c r="B2837" s="66">
        <v>46256.675844907397</v>
      </c>
      <c r="C2837" s="66">
        <v>46256.675833333327</v>
      </c>
      <c r="D2837" s="67" t="s">
        <v>4034</v>
      </c>
      <c r="E2837" s="67" t="s">
        <v>4035</v>
      </c>
      <c r="F2837" s="1">
        <v>1</v>
      </c>
      <c r="G2837" s="63" t="str">
        <f>VLOOKUP(D2837,[2]MINDANAO!$B:$C,2,0)</f>
        <v>KLX150</v>
      </c>
      <c r="H2837" s="67">
        <v>117523.21</v>
      </c>
      <c r="I2837" s="63" t="str">
        <f>VLOOKUP(L2837,'[3]NEW LEGEND 2026'!M:S,7,0)</f>
        <v>MUTI</v>
      </c>
      <c r="J2837" s="67" t="s">
        <v>6566</v>
      </c>
      <c r="K2837" s="67" t="s">
        <v>6567</v>
      </c>
      <c r="L2837" s="67" t="s">
        <v>583</v>
      </c>
      <c r="M2837" s="63" t="str">
        <f>VLOOKUP(D2837,'[3]NEW LEGEND 2026'!G:I,3,0)</f>
        <v>KAWASAKI</v>
      </c>
      <c r="N2837" s="63" t="str">
        <f>VLOOKUP(D2837,'[3]NEW LEGEND 2026'!G:J,4,0)</f>
        <v>GREEN</v>
      </c>
      <c r="O2837" s="68" t="str">
        <f t="shared" si="265"/>
        <v>AUG</v>
      </c>
      <c r="P2837" s="68">
        <f t="shared" si="266"/>
        <v>22</v>
      </c>
      <c r="Q2837" s="68">
        <f t="shared" si="267"/>
        <v>2026</v>
      </c>
      <c r="R2837" s="69">
        <f t="shared" si="268"/>
        <v>-203.67583333332732</v>
      </c>
      <c r="S2837" s="69">
        <f t="shared" si="269"/>
        <v>-203.67584490739682</v>
      </c>
      <c r="T2837" s="70" t="str">
        <f t="shared" si="270"/>
        <v>1-30 DAYS</v>
      </c>
      <c r="U2837" s="70" t="str">
        <f t="shared" si="270"/>
        <v>1-30 DAYS</v>
      </c>
    </row>
    <row r="2838" spans="1:21">
      <c r="A2838" s="63" t="str">
        <f>VLOOKUP(L2838,[1]Sheet1!$N:$P,3,0)</f>
        <v>GREATWALL</v>
      </c>
      <c r="B2838" s="66">
        <v>46256.675844907397</v>
      </c>
      <c r="C2838" s="66">
        <v>46256.675833333327</v>
      </c>
      <c r="D2838" s="67" t="s">
        <v>4034</v>
      </c>
      <c r="E2838" s="67" t="s">
        <v>4035</v>
      </c>
      <c r="F2838" s="1">
        <v>1</v>
      </c>
      <c r="G2838" s="63" t="str">
        <f>VLOOKUP(D2838,[2]MINDANAO!$B:$C,2,0)</f>
        <v>KLX150</v>
      </c>
      <c r="H2838" s="67">
        <v>117523.21</v>
      </c>
      <c r="I2838" s="63" t="str">
        <f>VLOOKUP(L2838,'[3]NEW LEGEND 2026'!M:S,7,0)</f>
        <v>MUTI</v>
      </c>
      <c r="J2838" s="67" t="s">
        <v>6568</v>
      </c>
      <c r="K2838" s="67" t="s">
        <v>6569</v>
      </c>
      <c r="L2838" s="67" t="s">
        <v>583</v>
      </c>
      <c r="M2838" s="63" t="str">
        <f>VLOOKUP(D2838,'[3]NEW LEGEND 2026'!G:I,3,0)</f>
        <v>KAWASAKI</v>
      </c>
      <c r="N2838" s="63" t="str">
        <f>VLOOKUP(D2838,'[3]NEW LEGEND 2026'!G:J,4,0)</f>
        <v>GREEN</v>
      </c>
      <c r="O2838" s="68" t="str">
        <f t="shared" si="265"/>
        <v>AUG</v>
      </c>
      <c r="P2838" s="68">
        <f t="shared" si="266"/>
        <v>22</v>
      </c>
      <c r="Q2838" s="68">
        <f t="shared" si="267"/>
        <v>2026</v>
      </c>
      <c r="R2838" s="69">
        <f t="shared" si="268"/>
        <v>-203.67583333332732</v>
      </c>
      <c r="S2838" s="69">
        <f t="shared" si="269"/>
        <v>-203.67584490739682</v>
      </c>
      <c r="T2838" s="70" t="str">
        <f t="shared" si="270"/>
        <v>1-30 DAYS</v>
      </c>
      <c r="U2838" s="70" t="str">
        <f t="shared" si="270"/>
        <v>1-30 DAYS</v>
      </c>
    </row>
    <row r="2839" spans="1:21">
      <c r="A2839" s="63" t="str">
        <f>VLOOKUP(L2839,[1]Sheet1!$N:$P,3,0)</f>
        <v>GREATWALL</v>
      </c>
      <c r="B2839" s="66">
        <v>46256.675844907397</v>
      </c>
      <c r="C2839" s="66">
        <v>46256.675833333327</v>
      </c>
      <c r="D2839" s="67" t="s">
        <v>4034</v>
      </c>
      <c r="E2839" s="67" t="s">
        <v>4035</v>
      </c>
      <c r="F2839" s="1">
        <v>1</v>
      </c>
      <c r="G2839" s="63" t="str">
        <f>VLOOKUP(D2839,[2]MINDANAO!$B:$C,2,0)</f>
        <v>KLX150</v>
      </c>
      <c r="H2839" s="67">
        <v>117523.21</v>
      </c>
      <c r="I2839" s="63" t="str">
        <f>VLOOKUP(L2839,'[3]NEW LEGEND 2026'!M:S,7,0)</f>
        <v>MUTI</v>
      </c>
      <c r="J2839" s="67" t="s">
        <v>6570</v>
      </c>
      <c r="K2839" s="67" t="s">
        <v>6571</v>
      </c>
      <c r="L2839" s="67" t="s">
        <v>583</v>
      </c>
      <c r="M2839" s="63" t="str">
        <f>VLOOKUP(D2839,'[3]NEW LEGEND 2026'!G:I,3,0)</f>
        <v>KAWASAKI</v>
      </c>
      <c r="N2839" s="63" t="str">
        <f>VLOOKUP(D2839,'[3]NEW LEGEND 2026'!G:J,4,0)</f>
        <v>GREEN</v>
      </c>
      <c r="O2839" s="68" t="str">
        <f t="shared" si="265"/>
        <v>AUG</v>
      </c>
      <c r="P2839" s="68">
        <f t="shared" si="266"/>
        <v>22</v>
      </c>
      <c r="Q2839" s="68">
        <f t="shared" si="267"/>
        <v>2026</v>
      </c>
      <c r="R2839" s="69">
        <f t="shared" si="268"/>
        <v>-203.67583333332732</v>
      </c>
      <c r="S2839" s="69">
        <f t="shared" si="269"/>
        <v>-203.67584490739682</v>
      </c>
      <c r="T2839" s="70" t="str">
        <f t="shared" si="270"/>
        <v>1-30 DAYS</v>
      </c>
      <c r="U2839" s="70" t="str">
        <f t="shared" si="270"/>
        <v>1-30 DAYS</v>
      </c>
    </row>
    <row r="2840" spans="1:21">
      <c r="A2840" s="63" t="str">
        <f>VLOOKUP(L2840,[1]Sheet1!$N:$P,3,0)</f>
        <v>GREATWALL</v>
      </c>
      <c r="B2840" s="66">
        <v>46256.675844907397</v>
      </c>
      <c r="C2840" s="66">
        <v>46256.675833333327</v>
      </c>
      <c r="D2840" s="67" t="s">
        <v>4034</v>
      </c>
      <c r="E2840" s="67" t="s">
        <v>4035</v>
      </c>
      <c r="F2840" s="1">
        <v>1</v>
      </c>
      <c r="G2840" s="63" t="str">
        <f>VLOOKUP(D2840,[2]MINDANAO!$B:$C,2,0)</f>
        <v>KLX150</v>
      </c>
      <c r="H2840" s="67">
        <v>117523.21</v>
      </c>
      <c r="I2840" s="63" t="str">
        <f>VLOOKUP(L2840,'[3]NEW LEGEND 2026'!M:S,7,0)</f>
        <v>MUTI</v>
      </c>
      <c r="J2840" s="67" t="s">
        <v>6572</v>
      </c>
      <c r="K2840" s="67" t="s">
        <v>6573</v>
      </c>
      <c r="L2840" s="67" t="s">
        <v>583</v>
      </c>
      <c r="M2840" s="63" t="str">
        <f>VLOOKUP(D2840,'[3]NEW LEGEND 2026'!G:I,3,0)</f>
        <v>KAWASAKI</v>
      </c>
      <c r="N2840" s="63" t="str">
        <f>VLOOKUP(D2840,'[3]NEW LEGEND 2026'!G:J,4,0)</f>
        <v>GREEN</v>
      </c>
      <c r="O2840" s="68" t="str">
        <f t="shared" si="265"/>
        <v>AUG</v>
      </c>
      <c r="P2840" s="68">
        <f t="shared" si="266"/>
        <v>22</v>
      </c>
      <c r="Q2840" s="68">
        <f t="shared" si="267"/>
        <v>2026</v>
      </c>
      <c r="R2840" s="69">
        <f t="shared" si="268"/>
        <v>-203.67583333332732</v>
      </c>
      <c r="S2840" s="69">
        <f t="shared" si="269"/>
        <v>-203.67584490739682</v>
      </c>
      <c r="T2840" s="70" t="str">
        <f t="shared" si="270"/>
        <v>1-30 DAYS</v>
      </c>
      <c r="U2840" s="70" t="str">
        <f t="shared" si="270"/>
        <v>1-30 DAYS</v>
      </c>
    </row>
    <row r="2841" spans="1:21">
      <c r="A2841" s="63" t="str">
        <f>VLOOKUP(L2841,[1]Sheet1!$N:$P,3,0)</f>
        <v>GREATWALL</v>
      </c>
      <c r="B2841" s="66">
        <v>46256.680833333332</v>
      </c>
      <c r="C2841" s="66">
        <v>46256.680821759262</v>
      </c>
      <c r="D2841" s="67" t="s">
        <v>4034</v>
      </c>
      <c r="E2841" s="67" t="s">
        <v>4035</v>
      </c>
      <c r="F2841" s="1">
        <v>1</v>
      </c>
      <c r="G2841" s="63" t="str">
        <f>VLOOKUP(D2841,[2]MINDANAO!$B:$C,2,0)</f>
        <v>KLX150</v>
      </c>
      <c r="H2841" s="67">
        <v>117523.21</v>
      </c>
      <c r="I2841" s="63" t="str">
        <f>VLOOKUP(L2841,'[3]NEW LEGEND 2026'!M:S,7,0)</f>
        <v>MUTI</v>
      </c>
      <c r="J2841" s="67" t="s">
        <v>6574</v>
      </c>
      <c r="K2841" s="67" t="s">
        <v>6575</v>
      </c>
      <c r="L2841" s="67" t="s">
        <v>583</v>
      </c>
      <c r="M2841" s="63" t="str">
        <f>VLOOKUP(D2841,'[3]NEW LEGEND 2026'!G:I,3,0)</f>
        <v>KAWASAKI</v>
      </c>
      <c r="N2841" s="63" t="str">
        <f>VLOOKUP(D2841,'[3]NEW LEGEND 2026'!G:J,4,0)</f>
        <v>GREEN</v>
      </c>
      <c r="O2841" s="68" t="str">
        <f t="shared" si="265"/>
        <v>AUG</v>
      </c>
      <c r="P2841" s="68">
        <f t="shared" si="266"/>
        <v>22</v>
      </c>
      <c r="Q2841" s="68">
        <f t="shared" si="267"/>
        <v>2026</v>
      </c>
      <c r="R2841" s="69">
        <f t="shared" si="268"/>
        <v>-203.68082175926247</v>
      </c>
      <c r="S2841" s="69">
        <f t="shared" si="269"/>
        <v>-203.68083333333198</v>
      </c>
      <c r="T2841" s="70" t="str">
        <f t="shared" si="270"/>
        <v>1-30 DAYS</v>
      </c>
      <c r="U2841" s="70" t="str">
        <f t="shared" si="270"/>
        <v>1-30 DAYS</v>
      </c>
    </row>
    <row r="2842" spans="1:21">
      <c r="A2842" s="63" t="str">
        <f>VLOOKUP(L2842,[1]Sheet1!$N:$P,3,0)</f>
        <v>GREATWALL</v>
      </c>
      <c r="B2842" s="66">
        <v>46256.680833333332</v>
      </c>
      <c r="C2842" s="66">
        <v>46256.680821759262</v>
      </c>
      <c r="D2842" s="67" t="s">
        <v>4034</v>
      </c>
      <c r="E2842" s="67" t="s">
        <v>4035</v>
      </c>
      <c r="F2842" s="1">
        <v>1</v>
      </c>
      <c r="G2842" s="63" t="str">
        <f>VLOOKUP(D2842,[2]MINDANAO!$B:$C,2,0)</f>
        <v>KLX150</v>
      </c>
      <c r="H2842" s="67">
        <v>117523.21</v>
      </c>
      <c r="I2842" s="63" t="str">
        <f>VLOOKUP(L2842,'[3]NEW LEGEND 2026'!M:S,7,0)</f>
        <v>MUTI</v>
      </c>
      <c r="J2842" s="67" t="s">
        <v>6576</v>
      </c>
      <c r="K2842" s="67" t="s">
        <v>6577</v>
      </c>
      <c r="L2842" s="67" t="s">
        <v>583</v>
      </c>
      <c r="M2842" s="63" t="str">
        <f>VLOOKUP(D2842,'[3]NEW LEGEND 2026'!G:I,3,0)</f>
        <v>KAWASAKI</v>
      </c>
      <c r="N2842" s="63" t="str">
        <f>VLOOKUP(D2842,'[3]NEW LEGEND 2026'!G:J,4,0)</f>
        <v>GREEN</v>
      </c>
      <c r="O2842" s="68" t="str">
        <f t="shared" si="265"/>
        <v>AUG</v>
      </c>
      <c r="P2842" s="68">
        <f t="shared" si="266"/>
        <v>22</v>
      </c>
      <c r="Q2842" s="68">
        <f t="shared" si="267"/>
        <v>2026</v>
      </c>
      <c r="R2842" s="69">
        <f t="shared" si="268"/>
        <v>-203.68082175926247</v>
      </c>
      <c r="S2842" s="69">
        <f t="shared" si="269"/>
        <v>-203.68083333333198</v>
      </c>
      <c r="T2842" s="70" t="str">
        <f t="shared" si="270"/>
        <v>1-30 DAYS</v>
      </c>
      <c r="U2842" s="70" t="str">
        <f t="shared" si="270"/>
        <v>1-30 DAYS</v>
      </c>
    </row>
    <row r="2843" spans="1:21">
      <c r="A2843" s="63" t="str">
        <f>VLOOKUP(L2843,[1]Sheet1!$N:$P,3,0)</f>
        <v>GREATWALL</v>
      </c>
      <c r="B2843" s="66">
        <v>46256.680833333332</v>
      </c>
      <c r="C2843" s="66">
        <v>46256.680821759262</v>
      </c>
      <c r="D2843" s="67" t="s">
        <v>4034</v>
      </c>
      <c r="E2843" s="67" t="s">
        <v>4035</v>
      </c>
      <c r="F2843" s="1">
        <v>1</v>
      </c>
      <c r="G2843" s="63" t="str">
        <f>VLOOKUP(D2843,[2]MINDANAO!$B:$C,2,0)</f>
        <v>KLX150</v>
      </c>
      <c r="H2843" s="67">
        <v>117523.21</v>
      </c>
      <c r="I2843" s="63" t="str">
        <f>VLOOKUP(L2843,'[3]NEW LEGEND 2026'!M:S,7,0)</f>
        <v>MUTI</v>
      </c>
      <c r="J2843" s="67" t="s">
        <v>6578</v>
      </c>
      <c r="K2843" s="67" t="s">
        <v>6579</v>
      </c>
      <c r="L2843" s="67" t="s">
        <v>583</v>
      </c>
      <c r="M2843" s="63" t="str">
        <f>VLOOKUP(D2843,'[3]NEW LEGEND 2026'!G:I,3,0)</f>
        <v>KAWASAKI</v>
      </c>
      <c r="N2843" s="63" t="str">
        <f>VLOOKUP(D2843,'[3]NEW LEGEND 2026'!G:J,4,0)</f>
        <v>GREEN</v>
      </c>
      <c r="O2843" s="68" t="str">
        <f t="shared" si="265"/>
        <v>AUG</v>
      </c>
      <c r="P2843" s="68">
        <f t="shared" si="266"/>
        <v>22</v>
      </c>
      <c r="Q2843" s="68">
        <f t="shared" si="267"/>
        <v>2026</v>
      </c>
      <c r="R2843" s="69">
        <f t="shared" si="268"/>
        <v>-203.68082175926247</v>
      </c>
      <c r="S2843" s="69">
        <f t="shared" si="269"/>
        <v>-203.68083333333198</v>
      </c>
      <c r="T2843" s="70" t="str">
        <f t="shared" si="270"/>
        <v>1-30 DAYS</v>
      </c>
      <c r="U2843" s="70" t="str">
        <f t="shared" si="270"/>
        <v>1-30 DAYS</v>
      </c>
    </row>
    <row r="2844" spans="1:21">
      <c r="A2844" s="63" t="str">
        <f>VLOOKUP(L2844,[1]Sheet1!$N:$P,3,0)</f>
        <v>GREATWALL</v>
      </c>
      <c r="B2844" s="66">
        <v>46256.688171296293</v>
      </c>
      <c r="C2844" s="66">
        <v>46256.688171296293</v>
      </c>
      <c r="D2844" s="67" t="s">
        <v>4034</v>
      </c>
      <c r="E2844" s="67" t="s">
        <v>4035</v>
      </c>
      <c r="F2844" s="1">
        <v>1</v>
      </c>
      <c r="G2844" s="63" t="str">
        <f>VLOOKUP(D2844,[2]MINDANAO!$B:$C,2,0)</f>
        <v>KLX150</v>
      </c>
      <c r="H2844" s="67">
        <v>117523.21</v>
      </c>
      <c r="I2844" s="63" t="str">
        <f>VLOOKUP(L2844,'[3]NEW LEGEND 2026'!M:S,7,0)</f>
        <v>MUTI</v>
      </c>
      <c r="J2844" s="67" t="s">
        <v>6580</v>
      </c>
      <c r="K2844" s="67" t="s">
        <v>6581</v>
      </c>
      <c r="L2844" s="67" t="s">
        <v>583</v>
      </c>
      <c r="M2844" s="63" t="str">
        <f>VLOOKUP(D2844,'[3]NEW LEGEND 2026'!G:I,3,0)</f>
        <v>KAWASAKI</v>
      </c>
      <c r="N2844" s="63" t="str">
        <f>VLOOKUP(D2844,'[3]NEW LEGEND 2026'!G:J,4,0)</f>
        <v>GREEN</v>
      </c>
      <c r="O2844" s="68" t="str">
        <f t="shared" si="265"/>
        <v>AUG</v>
      </c>
      <c r="P2844" s="68">
        <f t="shared" si="266"/>
        <v>22</v>
      </c>
      <c r="Q2844" s="68">
        <f t="shared" si="267"/>
        <v>2026</v>
      </c>
      <c r="R2844" s="69">
        <f t="shared" si="268"/>
        <v>-203.68817129629315</v>
      </c>
      <c r="S2844" s="69">
        <f t="shared" si="269"/>
        <v>-203.68817129629315</v>
      </c>
      <c r="T2844" s="70" t="str">
        <f t="shared" si="270"/>
        <v>1-30 DAYS</v>
      </c>
      <c r="U2844" s="70" t="str">
        <f t="shared" si="270"/>
        <v>1-30 DAYS</v>
      </c>
    </row>
    <row r="2845" spans="1:21">
      <c r="A2845" s="63" t="str">
        <f>VLOOKUP(L2845,[1]Sheet1!$N:$P,3,0)</f>
        <v>GREATWALL</v>
      </c>
      <c r="B2845" s="66">
        <v>46256.688171296293</v>
      </c>
      <c r="C2845" s="66">
        <v>46256.688171296293</v>
      </c>
      <c r="D2845" s="67" t="s">
        <v>4034</v>
      </c>
      <c r="E2845" s="67" t="s">
        <v>4035</v>
      </c>
      <c r="F2845" s="1">
        <v>1</v>
      </c>
      <c r="G2845" s="63" t="str">
        <f>VLOOKUP(D2845,[2]MINDANAO!$B:$C,2,0)</f>
        <v>KLX150</v>
      </c>
      <c r="H2845" s="67">
        <v>117523.21</v>
      </c>
      <c r="I2845" s="63" t="str">
        <f>VLOOKUP(L2845,'[3]NEW LEGEND 2026'!M:S,7,0)</f>
        <v>MUTI</v>
      </c>
      <c r="J2845" s="67" t="s">
        <v>6582</v>
      </c>
      <c r="K2845" s="67" t="s">
        <v>6583</v>
      </c>
      <c r="L2845" s="67" t="s">
        <v>583</v>
      </c>
      <c r="M2845" s="63" t="str">
        <f>VLOOKUP(D2845,'[3]NEW LEGEND 2026'!G:I,3,0)</f>
        <v>KAWASAKI</v>
      </c>
      <c r="N2845" s="63" t="str">
        <f>VLOOKUP(D2845,'[3]NEW LEGEND 2026'!G:J,4,0)</f>
        <v>GREEN</v>
      </c>
      <c r="O2845" s="68" t="str">
        <f t="shared" si="265"/>
        <v>AUG</v>
      </c>
      <c r="P2845" s="68">
        <f t="shared" si="266"/>
        <v>22</v>
      </c>
      <c r="Q2845" s="68">
        <f t="shared" si="267"/>
        <v>2026</v>
      </c>
      <c r="R2845" s="69">
        <f t="shared" si="268"/>
        <v>-203.68817129629315</v>
      </c>
      <c r="S2845" s="69">
        <f t="shared" si="269"/>
        <v>-203.68817129629315</v>
      </c>
      <c r="T2845" s="70" t="str">
        <f t="shared" si="270"/>
        <v>1-30 DAYS</v>
      </c>
      <c r="U2845" s="70" t="str">
        <f t="shared" si="270"/>
        <v>1-30 DAYS</v>
      </c>
    </row>
    <row r="2846" spans="1:21">
      <c r="A2846" s="63" t="str">
        <f>VLOOKUP(L2846,[1]Sheet1!$N:$P,3,0)</f>
        <v>GREATWALL</v>
      </c>
      <c r="B2846" s="66">
        <v>46256.688171296293</v>
      </c>
      <c r="C2846" s="66">
        <v>46256.688171296293</v>
      </c>
      <c r="D2846" s="67" t="s">
        <v>4034</v>
      </c>
      <c r="E2846" s="67" t="s">
        <v>4035</v>
      </c>
      <c r="F2846" s="1">
        <v>1</v>
      </c>
      <c r="G2846" s="63" t="str">
        <f>VLOOKUP(D2846,[2]MINDANAO!$B:$C,2,0)</f>
        <v>KLX150</v>
      </c>
      <c r="H2846" s="67">
        <v>117523.21</v>
      </c>
      <c r="I2846" s="63" t="str">
        <f>VLOOKUP(L2846,'[3]NEW LEGEND 2026'!M:S,7,0)</f>
        <v>MUTI</v>
      </c>
      <c r="J2846" s="67" t="s">
        <v>6584</v>
      </c>
      <c r="K2846" s="67" t="s">
        <v>6585</v>
      </c>
      <c r="L2846" s="67" t="s">
        <v>583</v>
      </c>
      <c r="M2846" s="63" t="str">
        <f>VLOOKUP(D2846,'[3]NEW LEGEND 2026'!G:I,3,0)</f>
        <v>KAWASAKI</v>
      </c>
      <c r="N2846" s="63" t="str">
        <f>VLOOKUP(D2846,'[3]NEW LEGEND 2026'!G:J,4,0)</f>
        <v>GREEN</v>
      </c>
      <c r="O2846" s="68" t="str">
        <f t="shared" si="265"/>
        <v>AUG</v>
      </c>
      <c r="P2846" s="68">
        <f t="shared" si="266"/>
        <v>22</v>
      </c>
      <c r="Q2846" s="68">
        <f t="shared" si="267"/>
        <v>2026</v>
      </c>
      <c r="R2846" s="69">
        <f t="shared" si="268"/>
        <v>-203.68817129629315</v>
      </c>
      <c r="S2846" s="69">
        <f t="shared" si="269"/>
        <v>-203.68817129629315</v>
      </c>
      <c r="T2846" s="70" t="str">
        <f t="shared" si="270"/>
        <v>1-30 DAYS</v>
      </c>
      <c r="U2846" s="70" t="str">
        <f t="shared" si="270"/>
        <v>1-30 DAYS</v>
      </c>
    </row>
    <row r="2847" spans="1:21">
      <c r="A2847" s="63" t="str">
        <f>VLOOKUP(L2847,[1]Sheet1!$N:$P,3,0)</f>
        <v>M2 TAGUM 2</v>
      </c>
      <c r="B2847" s="66">
        <v>46255.447731481479</v>
      </c>
      <c r="C2847" s="66">
        <v>46258.342847222222</v>
      </c>
      <c r="D2847" s="67" t="s">
        <v>907</v>
      </c>
      <c r="E2847" s="67" t="s">
        <v>908</v>
      </c>
      <c r="F2847" s="1">
        <v>1</v>
      </c>
      <c r="G2847" s="63" t="str">
        <f>VLOOKUP(D2847,[2]MINDANAO!$B:$C,2,0)</f>
        <v>CT125</v>
      </c>
      <c r="H2847" s="67">
        <v>59246</v>
      </c>
      <c r="I2847" s="63" t="str">
        <f>VLOOKUP(L2847,'[3]NEW LEGEND 2026'!M:S,7,0)</f>
        <v>ULTIMATE</v>
      </c>
      <c r="J2847" s="67" t="s">
        <v>6586</v>
      </c>
      <c r="K2847" s="67" t="s">
        <v>6587</v>
      </c>
      <c r="L2847" s="67" t="s">
        <v>747</v>
      </c>
      <c r="M2847" s="63" t="str">
        <f>VLOOKUP(D2847,'[3]NEW LEGEND 2026'!G:I,3,0)</f>
        <v>KAWASAKI</v>
      </c>
      <c r="N2847" s="63" t="str">
        <f>VLOOKUP(D2847,'[3]NEW LEGEND 2026'!G:J,4,0)</f>
        <v>BLACK/GRAY</v>
      </c>
      <c r="O2847" s="68" t="str">
        <f t="shared" si="265"/>
        <v>AUG</v>
      </c>
      <c r="P2847" s="68">
        <f t="shared" si="266"/>
        <v>24</v>
      </c>
      <c r="Q2847" s="68">
        <f t="shared" si="267"/>
        <v>2026</v>
      </c>
      <c r="R2847" s="69">
        <f t="shared" si="268"/>
        <v>-205.34284722222219</v>
      </c>
      <c r="S2847" s="69">
        <f t="shared" si="269"/>
        <v>-202.44773148147942</v>
      </c>
      <c r="T2847" s="70" t="str">
        <f t="shared" si="270"/>
        <v>1-30 DAYS</v>
      </c>
      <c r="U2847" s="70" t="str">
        <f t="shared" si="270"/>
        <v>1-30 DAYS</v>
      </c>
    </row>
    <row r="2848" spans="1:21">
      <c r="A2848" s="63" t="str">
        <f>VLOOKUP(L2848,[1]Sheet1!$N:$P,3,0)</f>
        <v>M2 TAGUM 2</v>
      </c>
      <c r="B2848" s="66">
        <v>46255.447731481479</v>
      </c>
      <c r="C2848" s="66">
        <v>46258.342847222222</v>
      </c>
      <c r="D2848" s="67" t="s">
        <v>907</v>
      </c>
      <c r="E2848" s="67" t="s">
        <v>908</v>
      </c>
      <c r="F2848" s="1">
        <v>1</v>
      </c>
      <c r="G2848" s="63" t="str">
        <f>VLOOKUP(D2848,[2]MINDANAO!$B:$C,2,0)</f>
        <v>CT125</v>
      </c>
      <c r="H2848" s="67">
        <v>59246</v>
      </c>
      <c r="I2848" s="63" t="str">
        <f>VLOOKUP(L2848,'[3]NEW LEGEND 2026'!M:S,7,0)</f>
        <v>ULTIMATE</v>
      </c>
      <c r="J2848" s="67" t="s">
        <v>6588</v>
      </c>
      <c r="K2848" s="67" t="s">
        <v>6589</v>
      </c>
      <c r="L2848" s="67" t="s">
        <v>747</v>
      </c>
      <c r="M2848" s="63" t="str">
        <f>VLOOKUP(D2848,'[3]NEW LEGEND 2026'!G:I,3,0)</f>
        <v>KAWASAKI</v>
      </c>
      <c r="N2848" s="63" t="str">
        <f>VLOOKUP(D2848,'[3]NEW LEGEND 2026'!G:J,4,0)</f>
        <v>BLACK/GRAY</v>
      </c>
      <c r="O2848" s="68" t="str">
        <f t="shared" si="265"/>
        <v>AUG</v>
      </c>
      <c r="P2848" s="68">
        <f t="shared" si="266"/>
        <v>24</v>
      </c>
      <c r="Q2848" s="68">
        <f t="shared" si="267"/>
        <v>2026</v>
      </c>
      <c r="R2848" s="69">
        <f t="shared" si="268"/>
        <v>-205.34284722222219</v>
      </c>
      <c r="S2848" s="69">
        <f t="shared" si="269"/>
        <v>-202.44773148147942</v>
      </c>
      <c r="T2848" s="70" t="str">
        <f t="shared" si="270"/>
        <v>1-30 DAYS</v>
      </c>
      <c r="U2848" s="70" t="str">
        <f t="shared" si="270"/>
        <v>1-30 DAYS</v>
      </c>
    </row>
    <row r="2849" spans="1:21">
      <c r="A2849" s="63" t="str">
        <f>VLOOKUP(L2849,[1]Sheet1!$N:$P,3,0)</f>
        <v>M2 TAGUM 2</v>
      </c>
      <c r="B2849" s="66">
        <v>46255.447731481479</v>
      </c>
      <c r="C2849" s="66">
        <v>46258.342847222222</v>
      </c>
      <c r="D2849" s="67" t="s">
        <v>907</v>
      </c>
      <c r="E2849" s="67" t="s">
        <v>908</v>
      </c>
      <c r="F2849" s="1">
        <v>1</v>
      </c>
      <c r="G2849" s="63" t="str">
        <f>VLOOKUP(D2849,[2]MINDANAO!$B:$C,2,0)</f>
        <v>CT125</v>
      </c>
      <c r="H2849" s="67">
        <v>59246</v>
      </c>
      <c r="I2849" s="63" t="str">
        <f>VLOOKUP(L2849,'[3]NEW LEGEND 2026'!M:S,7,0)</f>
        <v>ULTIMATE</v>
      </c>
      <c r="J2849" s="67" t="s">
        <v>6590</v>
      </c>
      <c r="K2849" s="67" t="s">
        <v>6591</v>
      </c>
      <c r="L2849" s="67" t="s">
        <v>747</v>
      </c>
      <c r="M2849" s="63" t="str">
        <f>VLOOKUP(D2849,'[3]NEW LEGEND 2026'!G:I,3,0)</f>
        <v>KAWASAKI</v>
      </c>
      <c r="N2849" s="63" t="str">
        <f>VLOOKUP(D2849,'[3]NEW LEGEND 2026'!G:J,4,0)</f>
        <v>BLACK/GRAY</v>
      </c>
      <c r="O2849" s="68" t="str">
        <f t="shared" si="265"/>
        <v>AUG</v>
      </c>
      <c r="P2849" s="68">
        <f t="shared" si="266"/>
        <v>24</v>
      </c>
      <c r="Q2849" s="68">
        <f t="shared" si="267"/>
        <v>2026</v>
      </c>
      <c r="R2849" s="69">
        <f t="shared" si="268"/>
        <v>-205.34284722222219</v>
      </c>
      <c r="S2849" s="69">
        <f t="shared" si="269"/>
        <v>-202.44773148147942</v>
      </c>
      <c r="T2849" s="70" t="str">
        <f t="shared" si="270"/>
        <v>1-30 DAYS</v>
      </c>
      <c r="U2849" s="70" t="str">
        <f t="shared" si="270"/>
        <v>1-30 DAYS</v>
      </c>
    </row>
    <row r="2850" spans="1:21">
      <c r="A2850" s="63" t="str">
        <f>VLOOKUP(L2850,[1]Sheet1!$N:$P,3,0)</f>
        <v>M2 TAGUM 2</v>
      </c>
      <c r="B2850" s="66">
        <v>46255.447731481479</v>
      </c>
      <c r="C2850" s="66">
        <v>46258.342847222222</v>
      </c>
      <c r="D2850" s="67" t="s">
        <v>907</v>
      </c>
      <c r="E2850" s="67" t="s">
        <v>908</v>
      </c>
      <c r="F2850" s="1">
        <v>1</v>
      </c>
      <c r="G2850" s="63" t="str">
        <f>VLOOKUP(D2850,[2]MINDANAO!$B:$C,2,0)</f>
        <v>CT125</v>
      </c>
      <c r="H2850" s="67">
        <v>59246</v>
      </c>
      <c r="I2850" s="63" t="str">
        <f>VLOOKUP(L2850,'[3]NEW LEGEND 2026'!M:S,7,0)</f>
        <v>ULTIMATE</v>
      </c>
      <c r="J2850" s="67" t="s">
        <v>6592</v>
      </c>
      <c r="K2850" s="67" t="s">
        <v>6593</v>
      </c>
      <c r="L2850" s="67" t="s">
        <v>747</v>
      </c>
      <c r="M2850" s="63" t="str">
        <f>VLOOKUP(D2850,'[3]NEW LEGEND 2026'!G:I,3,0)</f>
        <v>KAWASAKI</v>
      </c>
      <c r="N2850" s="63" t="str">
        <f>VLOOKUP(D2850,'[3]NEW LEGEND 2026'!G:J,4,0)</f>
        <v>BLACK/GRAY</v>
      </c>
      <c r="O2850" s="68" t="str">
        <f t="shared" si="265"/>
        <v>AUG</v>
      </c>
      <c r="P2850" s="68">
        <f t="shared" si="266"/>
        <v>24</v>
      </c>
      <c r="Q2850" s="68">
        <f t="shared" si="267"/>
        <v>2026</v>
      </c>
      <c r="R2850" s="69">
        <f t="shared" si="268"/>
        <v>-205.34284722222219</v>
      </c>
      <c r="S2850" s="69">
        <f t="shared" si="269"/>
        <v>-202.44773148147942</v>
      </c>
      <c r="T2850" s="70" t="str">
        <f t="shared" si="270"/>
        <v>1-30 DAYS</v>
      </c>
      <c r="U2850" s="70" t="str">
        <f t="shared" si="270"/>
        <v>1-30 DAYS</v>
      </c>
    </row>
    <row r="2851" spans="1:21">
      <c r="A2851" s="63" t="str">
        <f>VLOOKUP(L2851,[1]Sheet1!$N:$P,3,0)</f>
        <v>M2 TAGUM 2</v>
      </c>
      <c r="B2851" s="66">
        <v>46255.447731481479</v>
      </c>
      <c r="C2851" s="66">
        <v>46258.342847222222</v>
      </c>
      <c r="D2851" s="67" t="s">
        <v>663</v>
      </c>
      <c r="E2851" s="67" t="s">
        <v>664</v>
      </c>
      <c r="F2851" s="1">
        <v>1</v>
      </c>
      <c r="G2851" s="63" t="str">
        <f>VLOOKUP(D2851,[2]MINDANAO!$B:$C,2,0)</f>
        <v>CT125</v>
      </c>
      <c r="H2851" s="67">
        <v>58118</v>
      </c>
      <c r="I2851" s="63" t="str">
        <f>VLOOKUP(L2851,'[3]NEW LEGEND 2026'!M:S,7,0)</f>
        <v>ULTIMATE</v>
      </c>
      <c r="J2851" s="67" t="s">
        <v>6594</v>
      </c>
      <c r="K2851" s="67" t="s">
        <v>6595</v>
      </c>
      <c r="L2851" s="67" t="s">
        <v>747</v>
      </c>
      <c r="M2851" s="63" t="str">
        <f>VLOOKUP(D2851,'[3]NEW LEGEND 2026'!G:I,3,0)</f>
        <v>KAWASAKI</v>
      </c>
      <c r="N2851" s="63" t="str">
        <f>VLOOKUP(D2851,'[3]NEW LEGEND 2026'!G:J,4,0)</f>
        <v>BLACK/RED</v>
      </c>
      <c r="O2851" s="68" t="str">
        <f t="shared" si="265"/>
        <v>AUG</v>
      </c>
      <c r="P2851" s="68">
        <f t="shared" si="266"/>
        <v>24</v>
      </c>
      <c r="Q2851" s="68">
        <f t="shared" si="267"/>
        <v>2026</v>
      </c>
      <c r="R2851" s="69">
        <f t="shared" si="268"/>
        <v>-205.34284722222219</v>
      </c>
      <c r="S2851" s="69">
        <f t="shared" si="269"/>
        <v>-202.44773148147942</v>
      </c>
      <c r="T2851" s="70" t="str">
        <f t="shared" si="270"/>
        <v>1-30 DAYS</v>
      </c>
      <c r="U2851" s="70" t="str">
        <f t="shared" si="270"/>
        <v>1-30 DAYS</v>
      </c>
    </row>
    <row r="2852" spans="1:21">
      <c r="A2852" s="63" t="str">
        <f>VLOOKUP(L2852,[1]Sheet1!$N:$P,3,0)</f>
        <v>M2 TAGUM 2</v>
      </c>
      <c r="B2852" s="66">
        <v>46255.441655092603</v>
      </c>
      <c r="C2852" s="66">
        <v>46258.342847222222</v>
      </c>
      <c r="D2852" s="67" t="s">
        <v>2540</v>
      </c>
      <c r="E2852" s="67" t="s">
        <v>2541</v>
      </c>
      <c r="F2852" s="1">
        <v>1</v>
      </c>
      <c r="G2852" s="63" t="str">
        <f>VLOOKUP(D2852,[2]MINDANAO!$B:$C,2,0)</f>
        <v>ADV160 ABS</v>
      </c>
      <c r="H2852" s="67">
        <v>155100</v>
      </c>
      <c r="I2852" s="63" t="str">
        <f>VLOOKUP(L2852,'[3]NEW LEGEND 2026'!M:S,7,0)</f>
        <v>ULTIMATE</v>
      </c>
      <c r="J2852" s="67" t="s">
        <v>6596</v>
      </c>
      <c r="K2852" s="67" t="s">
        <v>6597</v>
      </c>
      <c r="L2852" s="67" t="s">
        <v>747</v>
      </c>
      <c r="M2852" s="63" t="str">
        <f>VLOOKUP(D2852,'[3]NEW LEGEND 2026'!G:I,3,0)</f>
        <v>HONDA</v>
      </c>
      <c r="N2852" s="63" t="str">
        <f>VLOOKUP(D2852,'[3]NEW LEGEND 2026'!G:J,4,0)</f>
        <v>BLACK</v>
      </c>
      <c r="O2852" s="68" t="str">
        <f t="shared" si="265"/>
        <v>AUG</v>
      </c>
      <c r="P2852" s="68">
        <f t="shared" si="266"/>
        <v>24</v>
      </c>
      <c r="Q2852" s="68">
        <f t="shared" si="267"/>
        <v>2026</v>
      </c>
      <c r="R2852" s="69">
        <f t="shared" si="268"/>
        <v>-205.34284722222219</v>
      </c>
      <c r="S2852" s="69">
        <f t="shared" si="269"/>
        <v>-202.44165509260347</v>
      </c>
      <c r="T2852" s="70" t="str">
        <f t="shared" si="270"/>
        <v>1-30 DAYS</v>
      </c>
      <c r="U2852" s="70" t="str">
        <f t="shared" si="270"/>
        <v>1-30 DAYS</v>
      </c>
    </row>
    <row r="2853" spans="1:21">
      <c r="A2853" s="63" t="str">
        <f>VLOOKUP(L2853,[1]Sheet1!$N:$P,3,0)</f>
        <v>M2 TAGUM 2</v>
      </c>
      <c r="B2853" s="66">
        <v>46255.447731481479</v>
      </c>
      <c r="C2853" s="66">
        <v>46258.342847222222</v>
      </c>
      <c r="D2853" s="67" t="s">
        <v>6250</v>
      </c>
      <c r="E2853" s="67" t="s">
        <v>6251</v>
      </c>
      <c r="F2853" s="1">
        <v>1</v>
      </c>
      <c r="G2853" s="63" t="str">
        <f>VLOOKUP(D2853,[2]MINDANAO!$B:$C,2,0)</f>
        <v>LEXI155</v>
      </c>
      <c r="H2853" s="67">
        <v>82952.680000000008</v>
      </c>
      <c r="I2853" s="63" t="str">
        <f>VLOOKUP(L2853,'[3]NEW LEGEND 2026'!M:S,7,0)</f>
        <v>ULTIMATE</v>
      </c>
      <c r="J2853" s="67" t="s">
        <v>6598</v>
      </c>
      <c r="K2853" s="67" t="s">
        <v>6599</v>
      </c>
      <c r="L2853" s="67" t="s">
        <v>747</v>
      </c>
      <c r="M2853" s="63" t="str">
        <f>VLOOKUP(D2853,'[3]NEW LEGEND 2026'!G:I,3,0)</f>
        <v>YAMAHA</v>
      </c>
      <c r="N2853" s="63" t="str">
        <f>VLOOKUP(D2853,'[3]NEW LEGEND 2026'!G:J,4,0)</f>
        <v>MATTE DARK GREEN/MATTE BLACK</v>
      </c>
      <c r="O2853" s="68" t="str">
        <f t="shared" si="265"/>
        <v>AUG</v>
      </c>
      <c r="P2853" s="68">
        <f t="shared" si="266"/>
        <v>24</v>
      </c>
      <c r="Q2853" s="68">
        <f t="shared" si="267"/>
        <v>2026</v>
      </c>
      <c r="R2853" s="69">
        <f t="shared" si="268"/>
        <v>-205.34284722222219</v>
      </c>
      <c r="S2853" s="69">
        <f t="shared" si="269"/>
        <v>-202.44773148147942</v>
      </c>
      <c r="T2853" s="70" t="str">
        <f t="shared" si="270"/>
        <v>1-30 DAYS</v>
      </c>
      <c r="U2853" s="70" t="str">
        <f t="shared" si="270"/>
        <v>1-30 DAYS</v>
      </c>
    </row>
    <row r="2854" spans="1:21">
      <c r="A2854" s="63" t="str">
        <f>VLOOKUP(L2854,[1]Sheet1!$N:$P,3,0)</f>
        <v>M1 TACURONG</v>
      </c>
      <c r="B2854" s="66">
        <v>46204.475590277783</v>
      </c>
      <c r="C2854" s="66">
        <v>46258.384768518517</v>
      </c>
      <c r="D2854" s="67" t="s">
        <v>3114</v>
      </c>
      <c r="E2854" s="67" t="s">
        <v>3115</v>
      </c>
      <c r="F2854" s="1">
        <v>1</v>
      </c>
      <c r="G2854" s="63" t="str">
        <f>VLOOKUP(D2854,[2]MINDANAO!$B:$C,2,0)</f>
        <v>FAZZIO</v>
      </c>
      <c r="H2854" s="67">
        <v>77970.540000000008</v>
      </c>
      <c r="I2854" s="63" t="str">
        <f>VLOOKUP(L2854,'[3]NEW LEGEND 2026'!M:S,7,0)</f>
        <v>MUTI</v>
      </c>
      <c r="J2854" s="67" t="s">
        <v>6600</v>
      </c>
      <c r="K2854" s="67" t="s">
        <v>6601</v>
      </c>
      <c r="L2854" s="67" t="s">
        <v>386</v>
      </c>
      <c r="M2854" s="63" t="str">
        <f>VLOOKUP(D2854,'[3]NEW LEGEND 2026'!G:I,3,0)</f>
        <v>YAMAHA</v>
      </c>
      <c r="N2854" s="63" t="str">
        <f>VLOOKUP(D2854,'[3]NEW LEGEND 2026'!G:J,4,0)</f>
        <v>MATTE LIGHT GREEN</v>
      </c>
      <c r="O2854" s="68" t="str">
        <f t="shared" si="265"/>
        <v>AUG</v>
      </c>
      <c r="P2854" s="68">
        <f t="shared" si="266"/>
        <v>24</v>
      </c>
      <c r="Q2854" s="68">
        <f t="shared" si="267"/>
        <v>2026</v>
      </c>
      <c r="R2854" s="69">
        <f t="shared" si="268"/>
        <v>-205.38476851851738</v>
      </c>
      <c r="S2854" s="69">
        <f t="shared" si="269"/>
        <v>-151.47559027778334</v>
      </c>
      <c r="T2854" s="70" t="str">
        <f t="shared" si="270"/>
        <v>1-30 DAYS</v>
      </c>
      <c r="U2854" s="70" t="str">
        <f t="shared" si="270"/>
        <v>1-30 DAYS</v>
      </c>
    </row>
    <row r="2855" spans="1:21">
      <c r="A2855" s="63" t="str">
        <f>VLOOKUP(L2855,[1]Sheet1!$N:$P,3,0)</f>
        <v>M1 TACURONG</v>
      </c>
      <c r="B2855" s="66">
        <v>44944.611585648148</v>
      </c>
      <c r="C2855" s="66">
        <v>46258.384768518517</v>
      </c>
      <c r="D2855" s="67" t="s">
        <v>382</v>
      </c>
      <c r="E2855" s="67" t="s">
        <v>383</v>
      </c>
      <c r="F2855" s="1">
        <v>1</v>
      </c>
      <c r="G2855" s="63" t="str">
        <f>VLOOKUP(D2855,[2]MINDANAO!$B:$C,2,0)</f>
        <v>MIO GRAVIS</v>
      </c>
      <c r="H2855" s="67">
        <v>74649.11</v>
      </c>
      <c r="I2855" s="63" t="str">
        <f>VLOOKUP(L2855,'[3]NEW LEGEND 2026'!M:S,7,0)</f>
        <v>MUTI</v>
      </c>
      <c r="J2855" s="67" t="s">
        <v>6602</v>
      </c>
      <c r="K2855" s="67" t="s">
        <v>6603</v>
      </c>
      <c r="L2855" s="67" t="s">
        <v>386</v>
      </c>
      <c r="M2855" s="63" t="str">
        <f>VLOOKUP(D2855,'[3]NEW LEGEND 2026'!G:I,3,0)</f>
        <v>YAMAHA</v>
      </c>
      <c r="N2855" s="63" t="str">
        <f>VLOOKUP(D2855,'[3]NEW LEGEND 2026'!G:J,4,0)</f>
        <v>MATTED BLUE</v>
      </c>
      <c r="O2855" s="68" t="str">
        <f t="shared" si="265"/>
        <v>AUG</v>
      </c>
      <c r="P2855" s="68">
        <f t="shared" si="266"/>
        <v>24</v>
      </c>
      <c r="Q2855" s="68">
        <f t="shared" si="267"/>
        <v>2026</v>
      </c>
      <c r="R2855" s="69">
        <f t="shared" si="268"/>
        <v>-205.38476851851738</v>
      </c>
      <c r="S2855" s="69">
        <f t="shared" si="269"/>
        <v>1108.3884143518517</v>
      </c>
      <c r="T2855" s="70" t="str">
        <f t="shared" si="270"/>
        <v>1-30 DAYS</v>
      </c>
      <c r="U2855" s="70" t="str">
        <f t="shared" si="270"/>
        <v>91 DAYS UP</v>
      </c>
    </row>
    <row r="2856" spans="1:21">
      <c r="A2856" s="63" t="str">
        <f>VLOOKUP(L2856,[1]Sheet1!$N:$P,3,0)</f>
        <v>M1 NABUNTURAN</v>
      </c>
      <c r="B2856" s="66">
        <v>46258.398587962962</v>
      </c>
      <c r="C2856" s="66">
        <v>46258.398576388892</v>
      </c>
      <c r="D2856" s="67" t="s">
        <v>3134</v>
      </c>
      <c r="E2856" s="67" t="s">
        <v>3135</v>
      </c>
      <c r="F2856" s="1">
        <v>1</v>
      </c>
      <c r="G2856" s="63" t="str">
        <f>VLOOKUP(D2856,[2]MINDANAO!$B:$C,2,0)</f>
        <v>BAJAJ RE 4S FI</v>
      </c>
      <c r="H2856" s="67">
        <v>187000</v>
      </c>
      <c r="I2856" s="63" t="str">
        <f>VLOOKUP(L2856,'[3]NEW LEGEND 2026'!M:S,7,0)</f>
        <v>MUTI</v>
      </c>
      <c r="J2856" s="67" t="s">
        <v>6604</v>
      </c>
      <c r="K2856" s="67" t="s">
        <v>6605</v>
      </c>
      <c r="L2856" s="67" t="s">
        <v>371</v>
      </c>
      <c r="M2856" s="63" t="str">
        <f>VLOOKUP(D2856,'[3]NEW LEGEND 2026'!G:I,3,0)</f>
        <v>TRIMOTORS</v>
      </c>
      <c r="N2856" s="63" t="str">
        <f>VLOOKUP(D2856,'[3]NEW LEGEND 2026'!G:J,4,0)</f>
        <v>BLUE</v>
      </c>
      <c r="O2856" s="68" t="str">
        <f t="shared" si="265"/>
        <v>AUG</v>
      </c>
      <c r="P2856" s="68">
        <f t="shared" si="266"/>
        <v>24</v>
      </c>
      <c r="Q2856" s="68">
        <f t="shared" si="267"/>
        <v>2026</v>
      </c>
      <c r="R2856" s="69">
        <f t="shared" si="268"/>
        <v>-205.39857638889225</v>
      </c>
      <c r="S2856" s="69">
        <f t="shared" si="269"/>
        <v>-205.39858796296176</v>
      </c>
      <c r="T2856" s="70" t="str">
        <f t="shared" si="270"/>
        <v>1-30 DAYS</v>
      </c>
      <c r="U2856" s="70" t="str">
        <f t="shared" si="270"/>
        <v>1-30 DAYS</v>
      </c>
    </row>
    <row r="2857" spans="1:21">
      <c r="A2857" s="63" t="str">
        <f>VLOOKUP(L2857,[1]Sheet1!$N:$P,3,0)</f>
        <v>M1 NABUNTURAN</v>
      </c>
      <c r="B2857" s="66">
        <v>46258.398587962962</v>
      </c>
      <c r="C2857" s="66">
        <v>46258.398576388892</v>
      </c>
      <c r="D2857" s="67" t="s">
        <v>3134</v>
      </c>
      <c r="E2857" s="67" t="s">
        <v>3135</v>
      </c>
      <c r="F2857" s="1">
        <v>1</v>
      </c>
      <c r="G2857" s="63" t="str">
        <f>VLOOKUP(D2857,[2]MINDANAO!$B:$C,2,0)</f>
        <v>BAJAJ RE 4S FI</v>
      </c>
      <c r="H2857" s="67">
        <v>187000</v>
      </c>
      <c r="I2857" s="63" t="str">
        <f>VLOOKUP(L2857,'[3]NEW LEGEND 2026'!M:S,7,0)</f>
        <v>MUTI</v>
      </c>
      <c r="J2857" s="67" t="s">
        <v>6606</v>
      </c>
      <c r="K2857" s="67" t="s">
        <v>6607</v>
      </c>
      <c r="L2857" s="67" t="s">
        <v>371</v>
      </c>
      <c r="M2857" s="63" t="str">
        <f>VLOOKUP(D2857,'[3]NEW LEGEND 2026'!G:I,3,0)</f>
        <v>TRIMOTORS</v>
      </c>
      <c r="N2857" s="63" t="str">
        <f>VLOOKUP(D2857,'[3]NEW LEGEND 2026'!G:J,4,0)</f>
        <v>BLUE</v>
      </c>
      <c r="O2857" s="68" t="str">
        <f t="shared" si="265"/>
        <v>AUG</v>
      </c>
      <c r="P2857" s="68">
        <f t="shared" si="266"/>
        <v>24</v>
      </c>
      <c r="Q2857" s="68">
        <f t="shared" si="267"/>
        <v>2026</v>
      </c>
      <c r="R2857" s="69">
        <f t="shared" si="268"/>
        <v>-205.39857638889225</v>
      </c>
      <c r="S2857" s="69">
        <f t="shared" si="269"/>
        <v>-205.39858796296176</v>
      </c>
      <c r="T2857" s="70" t="str">
        <f t="shared" si="270"/>
        <v>1-30 DAYS</v>
      </c>
      <c r="U2857" s="70" t="str">
        <f t="shared" si="270"/>
        <v>1-30 DAYS</v>
      </c>
    </row>
    <row r="2858" spans="1:21">
      <c r="A2858" s="63" t="str">
        <f>VLOOKUP(L2858,[1]Sheet1!$N:$P,3,0)</f>
        <v>M1 NABUNTURAN</v>
      </c>
      <c r="B2858" s="66">
        <v>46258.398587962962</v>
      </c>
      <c r="C2858" s="66">
        <v>46258.398576388892</v>
      </c>
      <c r="D2858" s="67" t="s">
        <v>3134</v>
      </c>
      <c r="E2858" s="67" t="s">
        <v>3135</v>
      </c>
      <c r="F2858" s="1">
        <v>1</v>
      </c>
      <c r="G2858" s="63" t="str">
        <f>VLOOKUP(D2858,[2]MINDANAO!$B:$C,2,0)</f>
        <v>BAJAJ RE 4S FI</v>
      </c>
      <c r="H2858" s="67">
        <v>187000</v>
      </c>
      <c r="I2858" s="63" t="str">
        <f>VLOOKUP(L2858,'[3]NEW LEGEND 2026'!M:S,7,0)</f>
        <v>MUTI</v>
      </c>
      <c r="J2858" s="67" t="s">
        <v>6608</v>
      </c>
      <c r="K2858" s="67" t="s">
        <v>6609</v>
      </c>
      <c r="L2858" s="67" t="s">
        <v>371</v>
      </c>
      <c r="M2858" s="63" t="str">
        <f>VLOOKUP(D2858,'[3]NEW LEGEND 2026'!G:I,3,0)</f>
        <v>TRIMOTORS</v>
      </c>
      <c r="N2858" s="63" t="str">
        <f>VLOOKUP(D2858,'[3]NEW LEGEND 2026'!G:J,4,0)</f>
        <v>BLUE</v>
      </c>
      <c r="O2858" s="68" t="str">
        <f t="shared" si="265"/>
        <v>AUG</v>
      </c>
      <c r="P2858" s="68">
        <f t="shared" si="266"/>
        <v>24</v>
      </c>
      <c r="Q2858" s="68">
        <f t="shared" si="267"/>
        <v>2026</v>
      </c>
      <c r="R2858" s="69">
        <f t="shared" si="268"/>
        <v>-205.39857638889225</v>
      </c>
      <c r="S2858" s="69">
        <f t="shared" si="269"/>
        <v>-205.39858796296176</v>
      </c>
      <c r="T2858" s="70" t="str">
        <f t="shared" si="270"/>
        <v>1-30 DAYS</v>
      </c>
      <c r="U2858" s="70" t="str">
        <f t="shared" si="270"/>
        <v>1-30 DAYS</v>
      </c>
    </row>
    <row r="2859" spans="1:21">
      <c r="A2859" s="63" t="str">
        <f>VLOOKUP(L2859,[1]Sheet1!$N:$P,3,0)</f>
        <v>M1 NABUNTURAN</v>
      </c>
      <c r="B2859" s="66">
        <v>46258.398587962962</v>
      </c>
      <c r="C2859" s="66">
        <v>46258.398576388892</v>
      </c>
      <c r="D2859" s="67" t="s">
        <v>3134</v>
      </c>
      <c r="E2859" s="67" t="s">
        <v>3135</v>
      </c>
      <c r="F2859" s="1">
        <v>1</v>
      </c>
      <c r="G2859" s="63" t="str">
        <f>VLOOKUP(D2859,[2]MINDANAO!$B:$C,2,0)</f>
        <v>BAJAJ RE 4S FI</v>
      </c>
      <c r="H2859" s="67">
        <v>187000</v>
      </c>
      <c r="I2859" s="63" t="str">
        <f>VLOOKUP(L2859,'[3]NEW LEGEND 2026'!M:S,7,0)</f>
        <v>MUTI</v>
      </c>
      <c r="J2859" s="67" t="s">
        <v>6610</v>
      </c>
      <c r="K2859" s="67" t="s">
        <v>6611</v>
      </c>
      <c r="L2859" s="67" t="s">
        <v>371</v>
      </c>
      <c r="M2859" s="63" t="str">
        <f>VLOOKUP(D2859,'[3]NEW LEGEND 2026'!G:I,3,0)</f>
        <v>TRIMOTORS</v>
      </c>
      <c r="N2859" s="63" t="str">
        <f>VLOOKUP(D2859,'[3]NEW LEGEND 2026'!G:J,4,0)</f>
        <v>BLUE</v>
      </c>
      <c r="O2859" s="68" t="str">
        <f t="shared" si="265"/>
        <v>AUG</v>
      </c>
      <c r="P2859" s="68">
        <f t="shared" si="266"/>
        <v>24</v>
      </c>
      <c r="Q2859" s="68">
        <f t="shared" si="267"/>
        <v>2026</v>
      </c>
      <c r="R2859" s="69">
        <f t="shared" si="268"/>
        <v>-205.39857638889225</v>
      </c>
      <c r="S2859" s="69">
        <f t="shared" si="269"/>
        <v>-205.39858796296176</v>
      </c>
      <c r="T2859" s="70" t="str">
        <f t="shared" si="270"/>
        <v>1-30 DAYS</v>
      </c>
      <c r="U2859" s="70" t="str">
        <f t="shared" si="270"/>
        <v>1-30 DAYS</v>
      </c>
    </row>
    <row r="2860" spans="1:21">
      <c r="A2860" s="63" t="str">
        <f>VLOOKUP(L2860,[1]Sheet1!$N:$P,3,0)</f>
        <v>M1 NABUNTURAN</v>
      </c>
      <c r="B2860" s="66">
        <v>46258.398587962962</v>
      </c>
      <c r="C2860" s="66">
        <v>46258.398576388892</v>
      </c>
      <c r="D2860" s="67" t="s">
        <v>3134</v>
      </c>
      <c r="E2860" s="67" t="s">
        <v>3135</v>
      </c>
      <c r="F2860" s="1">
        <v>1</v>
      </c>
      <c r="G2860" s="63" t="str">
        <f>VLOOKUP(D2860,[2]MINDANAO!$B:$C,2,0)</f>
        <v>BAJAJ RE 4S FI</v>
      </c>
      <c r="H2860" s="67">
        <v>187000</v>
      </c>
      <c r="I2860" s="63" t="str">
        <f>VLOOKUP(L2860,'[3]NEW LEGEND 2026'!M:S,7,0)</f>
        <v>MUTI</v>
      </c>
      <c r="J2860" s="67" t="s">
        <v>6612</v>
      </c>
      <c r="K2860" s="67" t="s">
        <v>6613</v>
      </c>
      <c r="L2860" s="67" t="s">
        <v>371</v>
      </c>
      <c r="M2860" s="63" t="str">
        <f>VLOOKUP(D2860,'[3]NEW LEGEND 2026'!G:I,3,0)</f>
        <v>TRIMOTORS</v>
      </c>
      <c r="N2860" s="63" t="str">
        <f>VLOOKUP(D2860,'[3]NEW LEGEND 2026'!G:J,4,0)</f>
        <v>BLUE</v>
      </c>
      <c r="O2860" s="68" t="str">
        <f t="shared" si="265"/>
        <v>AUG</v>
      </c>
      <c r="P2860" s="68">
        <f t="shared" si="266"/>
        <v>24</v>
      </c>
      <c r="Q2860" s="68">
        <f t="shared" si="267"/>
        <v>2026</v>
      </c>
      <c r="R2860" s="69">
        <f t="shared" si="268"/>
        <v>-205.39857638889225</v>
      </c>
      <c r="S2860" s="69">
        <f t="shared" si="269"/>
        <v>-205.39858796296176</v>
      </c>
      <c r="T2860" s="70" t="str">
        <f t="shared" si="270"/>
        <v>1-30 DAYS</v>
      </c>
      <c r="U2860" s="70" t="str">
        <f t="shared" si="270"/>
        <v>1-30 DAYS</v>
      </c>
    </row>
    <row r="2861" spans="1:21">
      <c r="A2861" s="63" t="str">
        <f>VLOOKUP(L2861,[1]Sheet1!$N:$P,3,0)</f>
        <v>M1 NABUNTURAN</v>
      </c>
      <c r="B2861" s="66">
        <v>46258.398587962962</v>
      </c>
      <c r="C2861" s="66">
        <v>46258.398576388892</v>
      </c>
      <c r="D2861" s="67" t="s">
        <v>2946</v>
      </c>
      <c r="E2861" s="67" t="s">
        <v>2947</v>
      </c>
      <c r="F2861" s="1">
        <v>1</v>
      </c>
      <c r="G2861" s="63" t="str">
        <f>VLOOKUP(D2861,[2]MINDANAO!$B:$C,2,0)</f>
        <v>BAJAJ RE 4S FI</v>
      </c>
      <c r="H2861" s="67">
        <v>187000</v>
      </c>
      <c r="I2861" s="63" t="str">
        <f>VLOOKUP(L2861,'[3]NEW LEGEND 2026'!M:S,7,0)</f>
        <v>MUTI</v>
      </c>
      <c r="J2861" s="67" t="s">
        <v>6614</v>
      </c>
      <c r="K2861" s="67" t="s">
        <v>6615</v>
      </c>
      <c r="L2861" s="67" t="s">
        <v>371</v>
      </c>
      <c r="M2861" s="63" t="str">
        <f>VLOOKUP(D2861,'[3]NEW LEGEND 2026'!G:I,3,0)</f>
        <v>TRIMOTORS</v>
      </c>
      <c r="N2861" s="63" t="str">
        <f>VLOOKUP(D2861,'[3]NEW LEGEND 2026'!G:J,4,0)</f>
        <v>YELLOW</v>
      </c>
      <c r="O2861" s="68" t="str">
        <f t="shared" si="265"/>
        <v>AUG</v>
      </c>
      <c r="P2861" s="68">
        <f t="shared" si="266"/>
        <v>24</v>
      </c>
      <c r="Q2861" s="68">
        <f t="shared" si="267"/>
        <v>2026</v>
      </c>
      <c r="R2861" s="69">
        <f t="shared" si="268"/>
        <v>-205.39857638889225</v>
      </c>
      <c r="S2861" s="69">
        <f t="shared" si="269"/>
        <v>-205.39858796296176</v>
      </c>
      <c r="T2861" s="70" t="str">
        <f t="shared" si="270"/>
        <v>1-30 DAYS</v>
      </c>
      <c r="U2861" s="70" t="str">
        <f t="shared" si="270"/>
        <v>1-30 DAYS</v>
      </c>
    </row>
    <row r="2862" spans="1:21">
      <c r="A2862" s="63" t="str">
        <f>VLOOKUP(L2862,[1]Sheet1!$N:$P,3,0)</f>
        <v>M1 NABUNTURAN</v>
      </c>
      <c r="B2862" s="66">
        <v>46258.398587962962</v>
      </c>
      <c r="C2862" s="66">
        <v>46258.398576388892</v>
      </c>
      <c r="D2862" s="67" t="s">
        <v>2946</v>
      </c>
      <c r="E2862" s="67" t="s">
        <v>2947</v>
      </c>
      <c r="F2862" s="1">
        <v>1</v>
      </c>
      <c r="G2862" s="63" t="str">
        <f>VLOOKUP(D2862,[2]MINDANAO!$B:$C,2,0)</f>
        <v>BAJAJ RE 4S FI</v>
      </c>
      <c r="H2862" s="67">
        <v>187000</v>
      </c>
      <c r="I2862" s="63" t="str">
        <f>VLOOKUP(L2862,'[3]NEW LEGEND 2026'!M:S,7,0)</f>
        <v>MUTI</v>
      </c>
      <c r="J2862" s="67" t="s">
        <v>6616</v>
      </c>
      <c r="K2862" s="67" t="s">
        <v>6617</v>
      </c>
      <c r="L2862" s="67" t="s">
        <v>371</v>
      </c>
      <c r="M2862" s="63" t="str">
        <f>VLOOKUP(D2862,'[3]NEW LEGEND 2026'!G:I,3,0)</f>
        <v>TRIMOTORS</v>
      </c>
      <c r="N2862" s="63" t="str">
        <f>VLOOKUP(D2862,'[3]NEW LEGEND 2026'!G:J,4,0)</f>
        <v>YELLOW</v>
      </c>
      <c r="O2862" s="68" t="str">
        <f t="shared" si="265"/>
        <v>AUG</v>
      </c>
      <c r="P2862" s="68">
        <f t="shared" si="266"/>
        <v>24</v>
      </c>
      <c r="Q2862" s="68">
        <f t="shared" si="267"/>
        <v>2026</v>
      </c>
      <c r="R2862" s="69">
        <f t="shared" si="268"/>
        <v>-205.39857638889225</v>
      </c>
      <c r="S2862" s="69">
        <f t="shared" si="269"/>
        <v>-205.39858796296176</v>
      </c>
      <c r="T2862" s="70" t="str">
        <f t="shared" si="270"/>
        <v>1-30 DAYS</v>
      </c>
      <c r="U2862" s="70" t="str">
        <f t="shared" si="270"/>
        <v>1-30 DAYS</v>
      </c>
    </row>
    <row r="2863" spans="1:21">
      <c r="A2863" s="63" t="str">
        <f>VLOOKUP(L2863,[1]Sheet1!$N:$P,3,0)</f>
        <v>M1 HONDA KORONADAL</v>
      </c>
      <c r="B2863" s="66">
        <v>46258.399270833332</v>
      </c>
      <c r="C2863" s="66">
        <v>46258.399270833332</v>
      </c>
      <c r="D2863" s="67" t="s">
        <v>3980</v>
      </c>
      <c r="E2863" s="67" t="s">
        <v>3981</v>
      </c>
      <c r="F2863" s="1">
        <v>1</v>
      </c>
      <c r="G2863" s="63" t="str">
        <f>VLOOKUP(D2863,[2]MINDANAO!$B:$C,2,0)</f>
        <v>NAVI</v>
      </c>
      <c r="H2863" s="67">
        <v>58990</v>
      </c>
      <c r="I2863" s="63" t="str">
        <f>VLOOKUP(L2863,'[3]NEW LEGEND 2026'!M:S,7,0)</f>
        <v>HONDA</v>
      </c>
      <c r="J2863" s="67" t="s">
        <v>6618</v>
      </c>
      <c r="K2863" s="67" t="s">
        <v>6619</v>
      </c>
      <c r="L2863" s="67" t="s">
        <v>1952</v>
      </c>
      <c r="M2863" s="63" t="str">
        <f>VLOOKUP(D2863,'[3]NEW LEGEND 2026'!G:I,3,0)</f>
        <v>HONDA</v>
      </c>
      <c r="N2863" s="63" t="str">
        <f>VLOOKUP(D2863,'[3]NEW LEGEND 2026'!G:J,4,0)</f>
        <v>NEON PINK R</v>
      </c>
      <c r="O2863" s="68" t="str">
        <f t="shared" si="265"/>
        <v>AUG</v>
      </c>
      <c r="P2863" s="68">
        <f t="shared" si="266"/>
        <v>24</v>
      </c>
      <c r="Q2863" s="68">
        <f t="shared" si="267"/>
        <v>2026</v>
      </c>
      <c r="R2863" s="69">
        <f t="shared" si="268"/>
        <v>-205.39927083333168</v>
      </c>
      <c r="S2863" s="69">
        <f t="shared" si="269"/>
        <v>-205.39927083333168</v>
      </c>
      <c r="T2863" s="70" t="str">
        <f t="shared" si="270"/>
        <v>1-30 DAYS</v>
      </c>
      <c r="U2863" s="70" t="str">
        <f t="shared" si="270"/>
        <v>1-30 DAYS</v>
      </c>
    </row>
    <row r="2864" spans="1:21">
      <c r="A2864" s="63" t="str">
        <f>VLOOKUP(L2864,[1]Sheet1!$N:$P,3,0)</f>
        <v>M1 HONDA KORONADAL</v>
      </c>
      <c r="B2864" s="66">
        <v>46258.399675925917</v>
      </c>
      <c r="C2864" s="66">
        <v>46258.399664351848</v>
      </c>
      <c r="D2864" s="67" t="s">
        <v>893</v>
      </c>
      <c r="E2864" s="67" t="s">
        <v>894</v>
      </c>
      <c r="F2864" s="1">
        <v>1</v>
      </c>
      <c r="G2864" s="63" t="str">
        <f>VLOOKUP(D2864,[2]MINDANAO!$B:$C,2,0)</f>
        <v>XRM DUAL SPORTS FI(DS)</v>
      </c>
      <c r="H2864" s="67">
        <v>70158</v>
      </c>
      <c r="I2864" s="63" t="str">
        <f>VLOOKUP(L2864,'[3]NEW LEGEND 2026'!M:S,7,0)</f>
        <v>HONDA</v>
      </c>
      <c r="J2864" s="67" t="s">
        <v>6620</v>
      </c>
      <c r="K2864" s="67" t="s">
        <v>6621</v>
      </c>
      <c r="L2864" s="67" t="s">
        <v>1952</v>
      </c>
      <c r="M2864" s="63" t="str">
        <f>VLOOKUP(D2864,'[3]NEW LEGEND 2026'!G:I,3,0)</f>
        <v>HONDA</v>
      </c>
      <c r="N2864" s="63" t="str">
        <f>VLOOKUP(D2864,'[3]NEW LEGEND 2026'!G:J,4,0)</f>
        <v>RED/BLACK</v>
      </c>
      <c r="O2864" s="68" t="str">
        <f t="shared" si="265"/>
        <v>AUG</v>
      </c>
      <c r="P2864" s="68">
        <f t="shared" si="266"/>
        <v>24</v>
      </c>
      <c r="Q2864" s="68">
        <f t="shared" si="267"/>
        <v>2026</v>
      </c>
      <c r="R2864" s="69">
        <f t="shared" si="268"/>
        <v>-205.3996643518476</v>
      </c>
      <c r="S2864" s="69">
        <f t="shared" si="269"/>
        <v>-205.39967592591711</v>
      </c>
      <c r="T2864" s="70" t="str">
        <f t="shared" si="270"/>
        <v>1-30 DAYS</v>
      </c>
      <c r="U2864" s="70" t="str">
        <f t="shared" si="270"/>
        <v>1-30 DAYS</v>
      </c>
    </row>
    <row r="2865" spans="1:21">
      <c r="A2865" s="63" t="str">
        <f>VLOOKUP(L2865,[1]Sheet1!$N:$P,3,0)</f>
        <v>M1 HONDA KORONADAL</v>
      </c>
      <c r="B2865" s="66">
        <v>46258.399675925917</v>
      </c>
      <c r="C2865" s="66">
        <v>46258.399664351848</v>
      </c>
      <c r="D2865" s="67" t="s">
        <v>893</v>
      </c>
      <c r="E2865" s="67" t="s">
        <v>894</v>
      </c>
      <c r="F2865" s="1">
        <v>1</v>
      </c>
      <c r="G2865" s="63" t="str">
        <f>VLOOKUP(D2865,[2]MINDANAO!$B:$C,2,0)</f>
        <v>XRM DUAL SPORTS FI(DS)</v>
      </c>
      <c r="H2865" s="67">
        <v>70158</v>
      </c>
      <c r="I2865" s="63" t="str">
        <f>VLOOKUP(L2865,'[3]NEW LEGEND 2026'!M:S,7,0)</f>
        <v>HONDA</v>
      </c>
      <c r="J2865" s="67" t="s">
        <v>6622</v>
      </c>
      <c r="K2865" s="67" t="s">
        <v>6623</v>
      </c>
      <c r="L2865" s="67" t="s">
        <v>1952</v>
      </c>
      <c r="M2865" s="63" t="str">
        <f>VLOOKUP(D2865,'[3]NEW LEGEND 2026'!G:I,3,0)</f>
        <v>HONDA</v>
      </c>
      <c r="N2865" s="63" t="str">
        <f>VLOOKUP(D2865,'[3]NEW LEGEND 2026'!G:J,4,0)</f>
        <v>RED/BLACK</v>
      </c>
      <c r="O2865" s="68" t="str">
        <f t="shared" si="265"/>
        <v>AUG</v>
      </c>
      <c r="P2865" s="68">
        <f t="shared" si="266"/>
        <v>24</v>
      </c>
      <c r="Q2865" s="68">
        <f t="shared" si="267"/>
        <v>2026</v>
      </c>
      <c r="R2865" s="69">
        <f t="shared" si="268"/>
        <v>-205.3996643518476</v>
      </c>
      <c r="S2865" s="69">
        <f t="shared" si="269"/>
        <v>-205.39967592591711</v>
      </c>
      <c r="T2865" s="70" t="str">
        <f t="shared" si="270"/>
        <v>1-30 DAYS</v>
      </c>
      <c r="U2865" s="70" t="str">
        <f t="shared" si="270"/>
        <v>1-30 DAYS</v>
      </c>
    </row>
    <row r="2866" spans="1:21">
      <c r="A2866" s="63" t="str">
        <f>VLOOKUP(L2866,[1]Sheet1!$N:$P,3,0)</f>
        <v>M1 MARBEL</v>
      </c>
      <c r="B2866" s="66">
        <v>46258.424351851849</v>
      </c>
      <c r="C2866" s="66">
        <v>46258.424351851849</v>
      </c>
      <c r="D2866" s="67" t="s">
        <v>3192</v>
      </c>
      <c r="E2866" s="67" t="s">
        <v>3193</v>
      </c>
      <c r="F2866" s="1">
        <v>1</v>
      </c>
      <c r="G2866" s="63" t="str">
        <f>VLOOKUP(D2866,[2]MINDANAO!$B:$C,2,0)</f>
        <v>MIO GEAR S</v>
      </c>
      <c r="H2866" s="67">
        <v>68006.25</v>
      </c>
      <c r="I2866" s="63" t="str">
        <f>VLOOKUP(L2866,'[3]NEW LEGEND 2026'!M:S,7,0)</f>
        <v>MUTI</v>
      </c>
      <c r="J2866" s="67" t="s">
        <v>6624</v>
      </c>
      <c r="K2866" s="67" t="s">
        <v>6625</v>
      </c>
      <c r="L2866" s="67" t="s">
        <v>473</v>
      </c>
      <c r="M2866" s="63" t="str">
        <f>VLOOKUP(D2866,'[3]NEW LEGEND 2026'!G:I,3,0)</f>
        <v>YAMAHA</v>
      </c>
      <c r="N2866" s="63" t="str">
        <f>VLOOKUP(D2866,'[3]NEW LEGEND 2026'!G:J,4,0)</f>
        <v>MATTE BROWN</v>
      </c>
      <c r="O2866" s="68" t="str">
        <f t="shared" si="265"/>
        <v>AUG</v>
      </c>
      <c r="P2866" s="68">
        <f t="shared" si="266"/>
        <v>24</v>
      </c>
      <c r="Q2866" s="68">
        <f t="shared" si="267"/>
        <v>2026</v>
      </c>
      <c r="R2866" s="69">
        <f t="shared" si="268"/>
        <v>-205.42435185184877</v>
      </c>
      <c r="S2866" s="69">
        <f t="shared" si="269"/>
        <v>-205.42435185184877</v>
      </c>
      <c r="T2866" s="70" t="str">
        <f t="shared" si="270"/>
        <v>1-30 DAYS</v>
      </c>
      <c r="U2866" s="70" t="str">
        <f t="shared" si="270"/>
        <v>1-30 DAYS</v>
      </c>
    </row>
    <row r="2867" spans="1:21">
      <c r="A2867" s="63" t="str">
        <f>VLOOKUP(L2867,[1]Sheet1!$N:$P,3,0)</f>
        <v>M1 3S</v>
      </c>
      <c r="B2867" s="66">
        <v>46258.479907407411</v>
      </c>
      <c r="C2867" s="66">
        <v>46258.479907407411</v>
      </c>
      <c r="D2867" s="67" t="s">
        <v>663</v>
      </c>
      <c r="E2867" s="67" t="s">
        <v>664</v>
      </c>
      <c r="F2867" s="1">
        <v>1</v>
      </c>
      <c r="G2867" s="63" t="str">
        <f>VLOOKUP(D2867,[2]MINDANAO!$B:$C,2,0)</f>
        <v>CT125</v>
      </c>
      <c r="H2867" s="67">
        <v>58118</v>
      </c>
      <c r="I2867" s="63" t="str">
        <f>VLOOKUP(L2867,'[3]NEW LEGEND 2026'!M:S,7,0)</f>
        <v>MUTI</v>
      </c>
      <c r="J2867" s="67" t="s">
        <v>6626</v>
      </c>
      <c r="K2867" s="67" t="s">
        <v>6627</v>
      </c>
      <c r="L2867" s="67" t="s">
        <v>1528</v>
      </c>
      <c r="M2867" s="63" t="str">
        <f>VLOOKUP(D2867,'[3]NEW LEGEND 2026'!G:I,3,0)</f>
        <v>KAWASAKI</v>
      </c>
      <c r="N2867" s="63" t="str">
        <f>VLOOKUP(D2867,'[3]NEW LEGEND 2026'!G:J,4,0)</f>
        <v>BLACK/RED</v>
      </c>
      <c r="O2867" s="68" t="str">
        <f t="shared" si="265"/>
        <v>AUG</v>
      </c>
      <c r="P2867" s="68">
        <f t="shared" si="266"/>
        <v>24</v>
      </c>
      <c r="Q2867" s="68">
        <f t="shared" si="267"/>
        <v>2026</v>
      </c>
      <c r="R2867" s="69">
        <f t="shared" si="268"/>
        <v>-205.47990740741079</v>
      </c>
      <c r="S2867" s="69">
        <f t="shared" si="269"/>
        <v>-205.47990740741079</v>
      </c>
      <c r="T2867" s="70" t="str">
        <f t="shared" si="270"/>
        <v>1-30 DAYS</v>
      </c>
      <c r="U2867" s="70" t="str">
        <f t="shared" si="270"/>
        <v>1-30 DAYS</v>
      </c>
    </row>
    <row r="2868" spans="1:21">
      <c r="A2868" s="63" t="str">
        <f>VLOOKUP(L2868,[1]Sheet1!$N:$P,3,0)</f>
        <v>M1 3S</v>
      </c>
      <c r="B2868" s="66">
        <v>46258.47991898148</v>
      </c>
      <c r="C2868" s="66">
        <v>46258.479907407411</v>
      </c>
      <c r="D2868" s="67" t="s">
        <v>907</v>
      </c>
      <c r="E2868" s="67" t="s">
        <v>908</v>
      </c>
      <c r="F2868" s="1">
        <v>1</v>
      </c>
      <c r="G2868" s="63" t="str">
        <f>VLOOKUP(D2868,[2]MINDANAO!$B:$C,2,0)</f>
        <v>CT125</v>
      </c>
      <c r="H2868" s="67">
        <v>59246</v>
      </c>
      <c r="I2868" s="63" t="str">
        <f>VLOOKUP(L2868,'[3]NEW LEGEND 2026'!M:S,7,0)</f>
        <v>MUTI</v>
      </c>
      <c r="J2868" s="67" t="s">
        <v>6628</v>
      </c>
      <c r="K2868" s="67" t="s">
        <v>6629</v>
      </c>
      <c r="L2868" s="67" t="s">
        <v>1528</v>
      </c>
      <c r="M2868" s="63" t="str">
        <f>VLOOKUP(D2868,'[3]NEW LEGEND 2026'!G:I,3,0)</f>
        <v>KAWASAKI</v>
      </c>
      <c r="N2868" s="63" t="str">
        <f>VLOOKUP(D2868,'[3]NEW LEGEND 2026'!G:J,4,0)</f>
        <v>BLACK/GRAY</v>
      </c>
      <c r="O2868" s="68" t="str">
        <f t="shared" si="265"/>
        <v>AUG</v>
      </c>
      <c r="P2868" s="68">
        <f t="shared" si="266"/>
        <v>24</v>
      </c>
      <c r="Q2868" s="68">
        <f t="shared" si="267"/>
        <v>2026</v>
      </c>
      <c r="R2868" s="69">
        <f t="shared" si="268"/>
        <v>-205.47990740741079</v>
      </c>
      <c r="S2868" s="69">
        <f t="shared" si="269"/>
        <v>-205.4799189814803</v>
      </c>
      <c r="T2868" s="70" t="str">
        <f t="shared" si="270"/>
        <v>1-30 DAYS</v>
      </c>
      <c r="U2868" s="70" t="str">
        <f t="shared" si="270"/>
        <v>1-30 DAYS</v>
      </c>
    </row>
    <row r="2869" spans="1:21">
      <c r="A2869" s="63" t="str">
        <f>VLOOKUP(L2869,[1]Sheet1!$N:$P,3,0)</f>
        <v>M1 3S</v>
      </c>
      <c r="B2869" s="66">
        <v>46258.47991898148</v>
      </c>
      <c r="C2869" s="66">
        <v>46258.479907407411</v>
      </c>
      <c r="D2869" s="67" t="s">
        <v>907</v>
      </c>
      <c r="E2869" s="67" t="s">
        <v>908</v>
      </c>
      <c r="F2869" s="1">
        <v>1</v>
      </c>
      <c r="G2869" s="63" t="str">
        <f>VLOOKUP(D2869,[2]MINDANAO!$B:$C,2,0)</f>
        <v>CT125</v>
      </c>
      <c r="H2869" s="67">
        <v>59246</v>
      </c>
      <c r="I2869" s="63" t="str">
        <f>VLOOKUP(L2869,'[3]NEW LEGEND 2026'!M:S,7,0)</f>
        <v>MUTI</v>
      </c>
      <c r="J2869" s="67" t="s">
        <v>6630</v>
      </c>
      <c r="K2869" s="67" t="s">
        <v>6631</v>
      </c>
      <c r="L2869" s="67" t="s">
        <v>1528</v>
      </c>
      <c r="M2869" s="63" t="str">
        <f>VLOOKUP(D2869,'[3]NEW LEGEND 2026'!G:I,3,0)</f>
        <v>KAWASAKI</v>
      </c>
      <c r="N2869" s="63" t="str">
        <f>VLOOKUP(D2869,'[3]NEW LEGEND 2026'!G:J,4,0)</f>
        <v>BLACK/GRAY</v>
      </c>
      <c r="O2869" s="68" t="str">
        <f t="shared" si="265"/>
        <v>AUG</v>
      </c>
      <c r="P2869" s="68">
        <f t="shared" si="266"/>
        <v>24</v>
      </c>
      <c r="Q2869" s="68">
        <f t="shared" si="267"/>
        <v>2026</v>
      </c>
      <c r="R2869" s="69">
        <f t="shared" si="268"/>
        <v>-205.47990740741079</v>
      </c>
      <c r="S2869" s="69">
        <f t="shared" si="269"/>
        <v>-205.4799189814803</v>
      </c>
      <c r="T2869" s="70" t="str">
        <f t="shared" si="270"/>
        <v>1-30 DAYS</v>
      </c>
      <c r="U2869" s="70" t="str">
        <f t="shared" si="270"/>
        <v>1-30 DAYS</v>
      </c>
    </row>
    <row r="2870" spans="1:21">
      <c r="A2870" s="63" t="str">
        <f>VLOOKUP(L2870,[1]Sheet1!$N:$P,3,0)</f>
        <v>M1 3S</v>
      </c>
      <c r="B2870" s="66">
        <v>46258.47991898148</v>
      </c>
      <c r="C2870" s="66">
        <v>46258.479907407411</v>
      </c>
      <c r="D2870" s="67" t="s">
        <v>907</v>
      </c>
      <c r="E2870" s="67" t="s">
        <v>908</v>
      </c>
      <c r="F2870" s="1">
        <v>1</v>
      </c>
      <c r="G2870" s="63" t="str">
        <f>VLOOKUP(D2870,[2]MINDANAO!$B:$C,2,0)</f>
        <v>CT125</v>
      </c>
      <c r="H2870" s="67">
        <v>59246</v>
      </c>
      <c r="I2870" s="63" t="str">
        <f>VLOOKUP(L2870,'[3]NEW LEGEND 2026'!M:S,7,0)</f>
        <v>MUTI</v>
      </c>
      <c r="J2870" s="67" t="s">
        <v>6632</v>
      </c>
      <c r="K2870" s="67" t="s">
        <v>6633</v>
      </c>
      <c r="L2870" s="67" t="s">
        <v>1528</v>
      </c>
      <c r="M2870" s="63" t="str">
        <f>VLOOKUP(D2870,'[3]NEW LEGEND 2026'!G:I,3,0)</f>
        <v>KAWASAKI</v>
      </c>
      <c r="N2870" s="63" t="str">
        <f>VLOOKUP(D2870,'[3]NEW LEGEND 2026'!G:J,4,0)</f>
        <v>BLACK/GRAY</v>
      </c>
      <c r="O2870" s="68" t="str">
        <f t="shared" si="265"/>
        <v>AUG</v>
      </c>
      <c r="P2870" s="68">
        <f t="shared" si="266"/>
        <v>24</v>
      </c>
      <c r="Q2870" s="68">
        <f t="shared" si="267"/>
        <v>2026</v>
      </c>
      <c r="R2870" s="69">
        <f t="shared" si="268"/>
        <v>-205.47990740741079</v>
      </c>
      <c r="S2870" s="69">
        <f t="shared" si="269"/>
        <v>-205.4799189814803</v>
      </c>
      <c r="T2870" s="70" t="str">
        <f t="shared" si="270"/>
        <v>1-30 DAYS</v>
      </c>
      <c r="U2870" s="70" t="str">
        <f t="shared" si="270"/>
        <v>1-30 DAYS</v>
      </c>
    </row>
    <row r="2871" spans="1:21">
      <c r="A2871" s="63" t="str">
        <f>VLOOKUP(L2871,[1]Sheet1!$N:$P,3,0)</f>
        <v>M1 3S</v>
      </c>
      <c r="B2871" s="66">
        <v>46258.480023148149</v>
      </c>
      <c r="C2871" s="66">
        <v>46258.480023148149</v>
      </c>
      <c r="D2871" s="67" t="s">
        <v>663</v>
      </c>
      <c r="E2871" s="67" t="s">
        <v>664</v>
      </c>
      <c r="F2871" s="1">
        <v>1</v>
      </c>
      <c r="G2871" s="63" t="str">
        <f>VLOOKUP(D2871,[2]MINDANAO!$B:$C,2,0)</f>
        <v>CT125</v>
      </c>
      <c r="H2871" s="67">
        <v>58118</v>
      </c>
      <c r="I2871" s="63" t="str">
        <f>VLOOKUP(L2871,'[3]NEW LEGEND 2026'!M:S,7,0)</f>
        <v>MUTI</v>
      </c>
      <c r="J2871" s="67" t="s">
        <v>6634</v>
      </c>
      <c r="K2871" s="67" t="s">
        <v>6635</v>
      </c>
      <c r="L2871" s="67" t="s">
        <v>1528</v>
      </c>
      <c r="M2871" s="63" t="str">
        <f>VLOOKUP(D2871,'[3]NEW LEGEND 2026'!G:I,3,0)</f>
        <v>KAWASAKI</v>
      </c>
      <c r="N2871" s="63" t="str">
        <f>VLOOKUP(D2871,'[3]NEW LEGEND 2026'!G:J,4,0)</f>
        <v>BLACK/RED</v>
      </c>
      <c r="O2871" s="68" t="str">
        <f t="shared" si="265"/>
        <v>AUG</v>
      </c>
      <c r="P2871" s="68">
        <f t="shared" si="266"/>
        <v>24</v>
      </c>
      <c r="Q2871" s="68">
        <f t="shared" si="267"/>
        <v>2026</v>
      </c>
      <c r="R2871" s="69">
        <f t="shared" si="268"/>
        <v>-205.48002314814948</v>
      </c>
      <c r="S2871" s="69">
        <f t="shared" si="269"/>
        <v>-205.48002314814948</v>
      </c>
      <c r="T2871" s="70" t="str">
        <f t="shared" si="270"/>
        <v>1-30 DAYS</v>
      </c>
      <c r="U2871" s="70" t="str">
        <f t="shared" si="270"/>
        <v>1-30 DAYS</v>
      </c>
    </row>
    <row r="2872" spans="1:21">
      <c r="A2872" s="63" t="str">
        <f>VLOOKUP(L2872,[1]Sheet1!$N:$P,3,0)</f>
        <v>M1 3S</v>
      </c>
      <c r="B2872" s="66">
        <v>46258.480034722219</v>
      </c>
      <c r="C2872" s="66">
        <v>46258.480023148149</v>
      </c>
      <c r="D2872" s="67" t="s">
        <v>663</v>
      </c>
      <c r="E2872" s="67" t="s">
        <v>664</v>
      </c>
      <c r="F2872" s="1">
        <v>1</v>
      </c>
      <c r="G2872" s="63" t="str">
        <f>VLOOKUP(D2872,[2]MINDANAO!$B:$C,2,0)</f>
        <v>CT125</v>
      </c>
      <c r="H2872" s="67">
        <v>58118</v>
      </c>
      <c r="I2872" s="63" t="str">
        <f>VLOOKUP(L2872,'[3]NEW LEGEND 2026'!M:S,7,0)</f>
        <v>MUTI</v>
      </c>
      <c r="J2872" s="67" t="s">
        <v>6636</v>
      </c>
      <c r="K2872" s="67" t="s">
        <v>6637</v>
      </c>
      <c r="L2872" s="67" t="s">
        <v>1528</v>
      </c>
      <c r="M2872" s="63" t="str">
        <f>VLOOKUP(D2872,'[3]NEW LEGEND 2026'!G:I,3,0)</f>
        <v>KAWASAKI</v>
      </c>
      <c r="N2872" s="63" t="str">
        <f>VLOOKUP(D2872,'[3]NEW LEGEND 2026'!G:J,4,0)</f>
        <v>BLACK/RED</v>
      </c>
      <c r="O2872" s="68" t="str">
        <f t="shared" si="265"/>
        <v>AUG</v>
      </c>
      <c r="P2872" s="68">
        <f t="shared" si="266"/>
        <v>24</v>
      </c>
      <c r="Q2872" s="68">
        <f t="shared" si="267"/>
        <v>2026</v>
      </c>
      <c r="R2872" s="69">
        <f t="shared" si="268"/>
        <v>-205.48002314814948</v>
      </c>
      <c r="S2872" s="69">
        <f t="shared" si="269"/>
        <v>-205.48003472221899</v>
      </c>
      <c r="T2872" s="70" t="str">
        <f t="shared" si="270"/>
        <v>1-30 DAYS</v>
      </c>
      <c r="U2872" s="70" t="str">
        <f t="shared" si="270"/>
        <v>1-30 DAYS</v>
      </c>
    </row>
    <row r="2873" spans="1:21">
      <c r="A2873" s="63" t="str">
        <f>VLOOKUP(L2873,[1]Sheet1!$N:$P,3,0)</f>
        <v>M1 3S</v>
      </c>
      <c r="B2873" s="66">
        <v>46258.480034722219</v>
      </c>
      <c r="C2873" s="66">
        <v>46258.480023148149</v>
      </c>
      <c r="D2873" s="67" t="s">
        <v>663</v>
      </c>
      <c r="E2873" s="67" t="s">
        <v>664</v>
      </c>
      <c r="F2873" s="1">
        <v>1</v>
      </c>
      <c r="G2873" s="63" t="str">
        <f>VLOOKUP(D2873,[2]MINDANAO!$B:$C,2,0)</f>
        <v>CT125</v>
      </c>
      <c r="H2873" s="67">
        <v>58118</v>
      </c>
      <c r="I2873" s="63" t="str">
        <f>VLOOKUP(L2873,'[3]NEW LEGEND 2026'!M:S,7,0)</f>
        <v>MUTI</v>
      </c>
      <c r="J2873" s="67" t="s">
        <v>6638</v>
      </c>
      <c r="K2873" s="67" t="s">
        <v>6639</v>
      </c>
      <c r="L2873" s="67" t="s">
        <v>1528</v>
      </c>
      <c r="M2873" s="63" t="str">
        <f>VLOOKUP(D2873,'[3]NEW LEGEND 2026'!G:I,3,0)</f>
        <v>KAWASAKI</v>
      </c>
      <c r="N2873" s="63" t="str">
        <f>VLOOKUP(D2873,'[3]NEW LEGEND 2026'!G:J,4,0)</f>
        <v>BLACK/RED</v>
      </c>
      <c r="O2873" s="68" t="str">
        <f t="shared" si="265"/>
        <v>AUG</v>
      </c>
      <c r="P2873" s="68">
        <f t="shared" si="266"/>
        <v>24</v>
      </c>
      <c r="Q2873" s="68">
        <f t="shared" si="267"/>
        <v>2026</v>
      </c>
      <c r="R2873" s="69">
        <f t="shared" si="268"/>
        <v>-205.48002314814948</v>
      </c>
      <c r="S2873" s="69">
        <f t="shared" si="269"/>
        <v>-205.48003472221899</v>
      </c>
      <c r="T2873" s="70" t="str">
        <f t="shared" si="270"/>
        <v>1-30 DAYS</v>
      </c>
      <c r="U2873" s="70" t="str">
        <f t="shared" si="270"/>
        <v>1-30 DAYS</v>
      </c>
    </row>
    <row r="2874" spans="1:21">
      <c r="A2874" s="63" t="str">
        <f>VLOOKUP(L2874,[1]Sheet1!$N:$P,3,0)</f>
        <v>M1 3S</v>
      </c>
      <c r="B2874" s="66">
        <v>46258.480034722219</v>
      </c>
      <c r="C2874" s="66">
        <v>46258.480023148149</v>
      </c>
      <c r="D2874" s="67" t="s">
        <v>907</v>
      </c>
      <c r="E2874" s="67" t="s">
        <v>908</v>
      </c>
      <c r="F2874" s="1">
        <v>1</v>
      </c>
      <c r="G2874" s="63" t="str">
        <f>VLOOKUP(D2874,[2]MINDANAO!$B:$C,2,0)</f>
        <v>CT125</v>
      </c>
      <c r="H2874" s="67">
        <v>59246</v>
      </c>
      <c r="I2874" s="63" t="str">
        <f>VLOOKUP(L2874,'[3]NEW LEGEND 2026'!M:S,7,0)</f>
        <v>MUTI</v>
      </c>
      <c r="J2874" s="67" t="s">
        <v>6640</v>
      </c>
      <c r="K2874" s="67" t="s">
        <v>6641</v>
      </c>
      <c r="L2874" s="67" t="s">
        <v>1528</v>
      </c>
      <c r="M2874" s="63" t="str">
        <f>VLOOKUP(D2874,'[3]NEW LEGEND 2026'!G:I,3,0)</f>
        <v>KAWASAKI</v>
      </c>
      <c r="N2874" s="63" t="str">
        <f>VLOOKUP(D2874,'[3]NEW LEGEND 2026'!G:J,4,0)</f>
        <v>BLACK/GRAY</v>
      </c>
      <c r="O2874" s="68" t="str">
        <f t="shared" si="265"/>
        <v>AUG</v>
      </c>
      <c r="P2874" s="68">
        <f t="shared" si="266"/>
        <v>24</v>
      </c>
      <c r="Q2874" s="68">
        <f t="shared" si="267"/>
        <v>2026</v>
      </c>
      <c r="R2874" s="69">
        <f t="shared" si="268"/>
        <v>-205.48002314814948</v>
      </c>
      <c r="S2874" s="69">
        <f t="shared" si="269"/>
        <v>-205.48003472221899</v>
      </c>
      <c r="T2874" s="70" t="str">
        <f t="shared" si="270"/>
        <v>1-30 DAYS</v>
      </c>
      <c r="U2874" s="70" t="str">
        <f t="shared" si="270"/>
        <v>1-30 DAYS</v>
      </c>
    </row>
    <row r="2875" spans="1:21">
      <c r="A2875" s="63" t="str">
        <f>VLOOKUP(L2875,[1]Sheet1!$N:$P,3,0)</f>
        <v>M1 3S</v>
      </c>
      <c r="B2875" s="66">
        <v>46258.480034722219</v>
      </c>
      <c r="C2875" s="66">
        <v>46258.480023148149</v>
      </c>
      <c r="D2875" s="67" t="s">
        <v>907</v>
      </c>
      <c r="E2875" s="67" t="s">
        <v>908</v>
      </c>
      <c r="F2875" s="1">
        <v>1</v>
      </c>
      <c r="G2875" s="63" t="str">
        <f>VLOOKUP(D2875,[2]MINDANAO!$B:$C,2,0)</f>
        <v>CT125</v>
      </c>
      <c r="H2875" s="67">
        <v>59246</v>
      </c>
      <c r="I2875" s="63" t="str">
        <f>VLOOKUP(L2875,'[3]NEW LEGEND 2026'!M:S,7,0)</f>
        <v>MUTI</v>
      </c>
      <c r="J2875" s="67" t="s">
        <v>6642</v>
      </c>
      <c r="K2875" s="67" t="s">
        <v>6643</v>
      </c>
      <c r="L2875" s="67" t="s">
        <v>1528</v>
      </c>
      <c r="M2875" s="63" t="str">
        <f>VLOOKUP(D2875,'[3]NEW LEGEND 2026'!G:I,3,0)</f>
        <v>KAWASAKI</v>
      </c>
      <c r="N2875" s="63" t="str">
        <f>VLOOKUP(D2875,'[3]NEW LEGEND 2026'!G:J,4,0)</f>
        <v>BLACK/GRAY</v>
      </c>
      <c r="O2875" s="68" t="str">
        <f t="shared" si="265"/>
        <v>AUG</v>
      </c>
      <c r="P2875" s="68">
        <f t="shared" si="266"/>
        <v>24</v>
      </c>
      <c r="Q2875" s="68">
        <f t="shared" si="267"/>
        <v>2026</v>
      </c>
      <c r="R2875" s="69">
        <f t="shared" si="268"/>
        <v>-205.48002314814948</v>
      </c>
      <c r="S2875" s="69">
        <f t="shared" si="269"/>
        <v>-205.48003472221899</v>
      </c>
      <c r="T2875" s="70" t="str">
        <f t="shared" si="270"/>
        <v>1-30 DAYS</v>
      </c>
      <c r="U2875" s="70" t="str">
        <f t="shared" si="270"/>
        <v>1-30 DAYS</v>
      </c>
    </row>
    <row r="2876" spans="1:21">
      <c r="A2876" s="63" t="str">
        <f>VLOOKUP(L2876,[1]Sheet1!$N:$P,3,0)</f>
        <v>M1 3S</v>
      </c>
      <c r="B2876" s="66">
        <v>46258.48165509259</v>
      </c>
      <c r="C2876" s="66">
        <v>46258.48165509259</v>
      </c>
      <c r="D2876" s="67" t="s">
        <v>1464</v>
      </c>
      <c r="E2876" s="67" t="s">
        <v>1465</v>
      </c>
      <c r="F2876" s="1">
        <v>1</v>
      </c>
      <c r="G2876" s="63" t="str">
        <f>VLOOKUP(D2876,[2]MINDANAO!$B:$C,2,0)</f>
        <v>NAVI</v>
      </c>
      <c r="H2876" s="67">
        <v>58990</v>
      </c>
      <c r="I2876" s="63" t="str">
        <f>VLOOKUP(L2876,'[3]NEW LEGEND 2026'!M:S,7,0)</f>
        <v>MUTI</v>
      </c>
      <c r="J2876" s="67" t="s">
        <v>6644</v>
      </c>
      <c r="K2876" s="67" t="s">
        <v>6645</v>
      </c>
      <c r="L2876" s="67" t="s">
        <v>1528</v>
      </c>
      <c r="M2876" s="63" t="str">
        <f>VLOOKUP(D2876,'[3]NEW LEGEND 2026'!G:I,3,0)</f>
        <v>HONDA</v>
      </c>
      <c r="N2876" s="63" t="str">
        <f>VLOOKUP(D2876,'[3]NEW LEGEND 2026'!G:J,4,0)</f>
        <v>GREEN/BLACK</v>
      </c>
      <c r="O2876" s="68" t="str">
        <f t="shared" si="265"/>
        <v>AUG</v>
      </c>
      <c r="P2876" s="68">
        <f t="shared" si="266"/>
        <v>24</v>
      </c>
      <c r="Q2876" s="68">
        <f t="shared" si="267"/>
        <v>2026</v>
      </c>
      <c r="R2876" s="69">
        <f t="shared" si="268"/>
        <v>-205.48165509258979</v>
      </c>
      <c r="S2876" s="69">
        <f t="shared" si="269"/>
        <v>-205.48165509258979</v>
      </c>
      <c r="T2876" s="70" t="str">
        <f t="shared" si="270"/>
        <v>1-30 DAYS</v>
      </c>
      <c r="U2876" s="70" t="str">
        <f t="shared" si="270"/>
        <v>1-30 DAYS</v>
      </c>
    </row>
    <row r="2877" spans="1:21">
      <c r="A2877" s="63" t="str">
        <f>VLOOKUP(L2877,[1]Sheet1!$N:$P,3,0)</f>
        <v>M1 3S</v>
      </c>
      <c r="B2877" s="66">
        <v>46258.481666666667</v>
      </c>
      <c r="C2877" s="66">
        <v>46258.48165509259</v>
      </c>
      <c r="D2877" s="67" t="s">
        <v>3512</v>
      </c>
      <c r="E2877" s="67" t="s">
        <v>3513</v>
      </c>
      <c r="F2877" s="1">
        <v>1</v>
      </c>
      <c r="G2877" s="63" t="str">
        <f>VLOOKUP(D2877,[2]MINDANAO!$B:$C,2,0)</f>
        <v>CRF150</v>
      </c>
      <c r="H2877" s="67">
        <v>124883.93</v>
      </c>
      <c r="I2877" s="63" t="str">
        <f>VLOOKUP(L2877,'[3]NEW LEGEND 2026'!M:S,7,0)</f>
        <v>MUTI</v>
      </c>
      <c r="J2877" s="67" t="s">
        <v>6646</v>
      </c>
      <c r="K2877" s="67" t="s">
        <v>6647</v>
      </c>
      <c r="L2877" s="67" t="s">
        <v>1528</v>
      </c>
      <c r="M2877" s="63" t="str">
        <f>VLOOKUP(D2877,'[3]NEW LEGEND 2026'!G:I,3,0)</f>
        <v>HONDA</v>
      </c>
      <c r="N2877" s="63" t="str">
        <f>VLOOKUP(D2877,'[3]NEW LEGEND 2026'!G:J,4,0)</f>
        <v>RED</v>
      </c>
      <c r="O2877" s="68" t="str">
        <f t="shared" si="265"/>
        <v>AUG</v>
      </c>
      <c r="P2877" s="68">
        <f t="shared" si="266"/>
        <v>24</v>
      </c>
      <c r="Q2877" s="68">
        <f t="shared" si="267"/>
        <v>2026</v>
      </c>
      <c r="R2877" s="69">
        <f t="shared" si="268"/>
        <v>-205.48165509258979</v>
      </c>
      <c r="S2877" s="69">
        <f t="shared" si="269"/>
        <v>-205.48166666666657</v>
      </c>
      <c r="T2877" s="70" t="str">
        <f t="shared" si="270"/>
        <v>1-30 DAYS</v>
      </c>
      <c r="U2877" s="70" t="str">
        <f t="shared" si="270"/>
        <v>1-30 DAYS</v>
      </c>
    </row>
    <row r="2878" spans="1:21">
      <c r="A2878" s="63" t="str">
        <f>VLOOKUP(L2878,[1]Sheet1!$N:$P,3,0)</f>
        <v>M1 3S</v>
      </c>
      <c r="B2878" s="66">
        <v>46258.481666666667</v>
      </c>
      <c r="C2878" s="66">
        <v>46258.48165509259</v>
      </c>
      <c r="D2878" s="67" t="s">
        <v>1888</v>
      </c>
      <c r="E2878" s="67" t="s">
        <v>1889</v>
      </c>
      <c r="F2878" s="1">
        <v>1</v>
      </c>
      <c r="G2878" s="63" t="str">
        <f>VLOOKUP(D2878,[2]MINDANAO!$B:$C,2,0)</f>
        <v>XR150</v>
      </c>
      <c r="H2878" s="67">
        <v>94870</v>
      </c>
      <c r="I2878" s="63" t="str">
        <f>VLOOKUP(L2878,'[3]NEW LEGEND 2026'!M:S,7,0)</f>
        <v>MUTI</v>
      </c>
      <c r="J2878" s="67" t="s">
        <v>6648</v>
      </c>
      <c r="K2878" s="67" t="s">
        <v>6649</v>
      </c>
      <c r="L2878" s="67" t="s">
        <v>1528</v>
      </c>
      <c r="M2878" s="63" t="str">
        <f>VLOOKUP(D2878,'[3]NEW LEGEND 2026'!G:I,3,0)</f>
        <v>HONDA</v>
      </c>
      <c r="N2878" s="63" t="str">
        <f>VLOOKUP(D2878,'[3]NEW LEGEND 2026'!G:J,4,0)</f>
        <v>WHITE</v>
      </c>
      <c r="O2878" s="68" t="str">
        <f t="shared" si="265"/>
        <v>AUG</v>
      </c>
      <c r="P2878" s="68">
        <f t="shared" si="266"/>
        <v>24</v>
      </c>
      <c r="Q2878" s="68">
        <f t="shared" si="267"/>
        <v>2026</v>
      </c>
      <c r="R2878" s="69">
        <f t="shared" si="268"/>
        <v>-205.48165509258979</v>
      </c>
      <c r="S2878" s="69">
        <f t="shared" si="269"/>
        <v>-205.48166666666657</v>
      </c>
      <c r="T2878" s="70" t="str">
        <f t="shared" si="270"/>
        <v>1-30 DAYS</v>
      </c>
      <c r="U2878" s="70" t="str">
        <f t="shared" si="270"/>
        <v>1-30 DAYS</v>
      </c>
    </row>
    <row r="2879" spans="1:21">
      <c r="A2879" s="63" t="str">
        <f>VLOOKUP(L2879,[1]Sheet1!$N:$P,3,0)</f>
        <v>GREATWALL</v>
      </c>
      <c r="B2879" s="66">
        <v>46258.487893518519</v>
      </c>
      <c r="C2879" s="66">
        <v>46258.487893518519</v>
      </c>
      <c r="D2879" s="67" t="s">
        <v>966</v>
      </c>
      <c r="E2879" s="67" t="s">
        <v>967</v>
      </c>
      <c r="F2879" s="1">
        <v>1</v>
      </c>
      <c r="G2879" s="63" t="str">
        <f>VLOOKUP(D2879,[2]MINDANAO!$B:$C,2,0)</f>
        <v>TMX150 SUPREMO</v>
      </c>
      <c r="H2879" s="67">
        <v>76598</v>
      </c>
      <c r="I2879" s="63" t="str">
        <f>VLOOKUP(L2879,'[3]NEW LEGEND 2026'!M:S,7,0)</f>
        <v>ULTIMATE</v>
      </c>
      <c r="J2879" s="67" t="s">
        <v>6650</v>
      </c>
      <c r="K2879" s="67" t="s">
        <v>6651</v>
      </c>
      <c r="L2879" s="67" t="s">
        <v>2451</v>
      </c>
      <c r="M2879" s="63" t="str">
        <f>VLOOKUP(D2879,'[3]NEW LEGEND 2026'!G:I,3,0)</f>
        <v>HONDA</v>
      </c>
      <c r="N2879" s="63" t="str">
        <f>VLOOKUP(D2879,'[3]NEW LEGEND 2026'!G:J,4,0)</f>
        <v>RED</v>
      </c>
      <c r="O2879" s="68" t="str">
        <f t="shared" si="265"/>
        <v>AUG</v>
      </c>
      <c r="P2879" s="68">
        <f t="shared" si="266"/>
        <v>24</v>
      </c>
      <c r="Q2879" s="68">
        <f t="shared" si="267"/>
        <v>2026</v>
      </c>
      <c r="R2879" s="69">
        <f t="shared" si="268"/>
        <v>-205.48789351851883</v>
      </c>
      <c r="S2879" s="69">
        <f t="shared" si="269"/>
        <v>-205.48789351851883</v>
      </c>
      <c r="T2879" s="70" t="str">
        <f t="shared" si="270"/>
        <v>1-30 DAYS</v>
      </c>
      <c r="U2879" s="70" t="str">
        <f t="shared" si="270"/>
        <v>1-30 DAYS</v>
      </c>
    </row>
    <row r="2880" spans="1:21">
      <c r="A2880" s="63" t="str">
        <f>VLOOKUP(L2880,[1]Sheet1!$N:$P,3,0)</f>
        <v>GREATWALL</v>
      </c>
      <c r="B2880" s="66">
        <v>46258.487893518519</v>
      </c>
      <c r="C2880" s="66">
        <v>46258.487893518519</v>
      </c>
      <c r="D2880" s="67" t="s">
        <v>966</v>
      </c>
      <c r="E2880" s="67" t="s">
        <v>967</v>
      </c>
      <c r="F2880" s="1">
        <v>1</v>
      </c>
      <c r="G2880" s="63" t="str">
        <f>VLOOKUP(D2880,[2]MINDANAO!$B:$C,2,0)</f>
        <v>TMX150 SUPREMO</v>
      </c>
      <c r="H2880" s="67">
        <v>76598</v>
      </c>
      <c r="I2880" s="63" t="str">
        <f>VLOOKUP(L2880,'[3]NEW LEGEND 2026'!M:S,7,0)</f>
        <v>ULTIMATE</v>
      </c>
      <c r="J2880" s="67" t="s">
        <v>6652</v>
      </c>
      <c r="K2880" s="67" t="s">
        <v>6653</v>
      </c>
      <c r="L2880" s="67" t="s">
        <v>2451</v>
      </c>
      <c r="M2880" s="63" t="str">
        <f>VLOOKUP(D2880,'[3]NEW LEGEND 2026'!G:I,3,0)</f>
        <v>HONDA</v>
      </c>
      <c r="N2880" s="63" t="str">
        <f>VLOOKUP(D2880,'[3]NEW LEGEND 2026'!G:J,4,0)</f>
        <v>RED</v>
      </c>
      <c r="O2880" s="68" t="str">
        <f t="shared" si="265"/>
        <v>AUG</v>
      </c>
      <c r="P2880" s="68">
        <f t="shared" si="266"/>
        <v>24</v>
      </c>
      <c r="Q2880" s="68">
        <f t="shared" si="267"/>
        <v>2026</v>
      </c>
      <c r="R2880" s="69">
        <f t="shared" si="268"/>
        <v>-205.48789351851883</v>
      </c>
      <c r="S2880" s="69">
        <f t="shared" si="269"/>
        <v>-205.48789351851883</v>
      </c>
      <c r="T2880" s="70" t="str">
        <f t="shared" si="270"/>
        <v>1-30 DAYS</v>
      </c>
      <c r="U2880" s="70" t="str">
        <f t="shared" si="270"/>
        <v>1-30 DAYS</v>
      </c>
    </row>
    <row r="2881" spans="1:21">
      <c r="A2881" s="63" t="str">
        <f>VLOOKUP(L2881,[1]Sheet1!$N:$P,3,0)</f>
        <v>GREATWALL</v>
      </c>
      <c r="B2881" s="66">
        <v>46258.487893518519</v>
      </c>
      <c r="C2881" s="66">
        <v>46258.487893518519</v>
      </c>
      <c r="D2881" s="67" t="s">
        <v>2600</v>
      </c>
      <c r="E2881" s="67" t="s">
        <v>2601</v>
      </c>
      <c r="F2881" s="1">
        <v>1</v>
      </c>
      <c r="G2881" s="63" t="str">
        <f>VLOOKUP(D2881,[2]MINDANAO!$B:$C,2,0)</f>
        <v>ADV160 ABS</v>
      </c>
      <c r="H2881" s="67">
        <v>138000</v>
      </c>
      <c r="I2881" s="63" t="str">
        <f>VLOOKUP(L2881,'[3]NEW LEGEND 2026'!M:S,7,0)</f>
        <v>ULTIMATE</v>
      </c>
      <c r="J2881" s="67" t="s">
        <v>6654</v>
      </c>
      <c r="K2881" s="67" t="s">
        <v>6655</v>
      </c>
      <c r="L2881" s="67" t="s">
        <v>2451</v>
      </c>
      <c r="M2881" s="63" t="str">
        <f>VLOOKUP(D2881,'[3]NEW LEGEND 2026'!G:I,3,0)</f>
        <v>HONDA</v>
      </c>
      <c r="N2881" s="63" t="str">
        <f>VLOOKUP(D2881,'[3]NEW LEGEND 2026'!G:J,4,0)</f>
        <v>GREEN</v>
      </c>
      <c r="O2881" s="68" t="str">
        <f t="shared" si="265"/>
        <v>AUG</v>
      </c>
      <c r="P2881" s="68">
        <f t="shared" si="266"/>
        <v>24</v>
      </c>
      <c r="Q2881" s="68">
        <f t="shared" si="267"/>
        <v>2026</v>
      </c>
      <c r="R2881" s="69">
        <f t="shared" si="268"/>
        <v>-205.48789351851883</v>
      </c>
      <c r="S2881" s="69">
        <f t="shared" si="269"/>
        <v>-205.48789351851883</v>
      </c>
      <c r="T2881" s="70" t="str">
        <f t="shared" si="270"/>
        <v>1-30 DAYS</v>
      </c>
      <c r="U2881" s="70" t="str">
        <f t="shared" si="270"/>
        <v>1-30 DAYS</v>
      </c>
    </row>
    <row r="2882" spans="1:21">
      <c r="A2882" s="63" t="str">
        <f>VLOOKUP(L2882,[1]Sheet1!$N:$P,3,0)</f>
        <v>GREATWALL</v>
      </c>
      <c r="B2882" s="66">
        <v>46258.487893518519</v>
      </c>
      <c r="C2882" s="66">
        <v>46258.487893518519</v>
      </c>
      <c r="D2882" s="67" t="s">
        <v>2600</v>
      </c>
      <c r="E2882" s="67" t="s">
        <v>2601</v>
      </c>
      <c r="F2882" s="1">
        <v>1</v>
      </c>
      <c r="G2882" s="63" t="str">
        <f>VLOOKUP(D2882,[2]MINDANAO!$B:$C,2,0)</f>
        <v>ADV160 ABS</v>
      </c>
      <c r="H2882" s="67">
        <v>138000</v>
      </c>
      <c r="I2882" s="63" t="str">
        <f>VLOOKUP(L2882,'[3]NEW LEGEND 2026'!M:S,7,0)</f>
        <v>ULTIMATE</v>
      </c>
      <c r="J2882" s="67" t="s">
        <v>6656</v>
      </c>
      <c r="K2882" s="67" t="s">
        <v>6657</v>
      </c>
      <c r="L2882" s="67" t="s">
        <v>2451</v>
      </c>
      <c r="M2882" s="63" t="str">
        <f>VLOOKUP(D2882,'[3]NEW LEGEND 2026'!G:I,3,0)</f>
        <v>HONDA</v>
      </c>
      <c r="N2882" s="63" t="str">
        <f>VLOOKUP(D2882,'[3]NEW LEGEND 2026'!G:J,4,0)</f>
        <v>GREEN</v>
      </c>
      <c r="O2882" s="68" t="str">
        <f t="shared" ref="O2882:O2945" si="271">CHOOSE(MONTH(C2882),"JAN","FEB","MAR","APR","MAY","JUN","JUL","AUG","SEP","OCT","NOV","DEC")</f>
        <v>AUG</v>
      </c>
      <c r="P2882" s="68">
        <f t="shared" ref="P2882:P2945" si="272">DAY(C2882)</f>
        <v>24</v>
      </c>
      <c r="Q2882" s="68">
        <f t="shared" ref="Q2882:Q2945" si="273">YEAR(C2882)</f>
        <v>2026</v>
      </c>
      <c r="R2882" s="69">
        <f t="shared" ref="R2882:R2945" si="274">DATE(2026,1,31)-C2882</f>
        <v>-205.48789351851883</v>
      </c>
      <c r="S2882" s="69">
        <f t="shared" si="269"/>
        <v>-205.48789351851883</v>
      </c>
      <c r="T2882" s="70" t="str">
        <f t="shared" si="270"/>
        <v>1-30 DAYS</v>
      </c>
      <c r="U2882" s="70" t="str">
        <f t="shared" si="270"/>
        <v>1-30 DAYS</v>
      </c>
    </row>
    <row r="2883" spans="1:21">
      <c r="A2883" s="63" t="str">
        <f>VLOOKUP(L2883,[1]Sheet1!$N:$P,3,0)</f>
        <v>GREATWALL</v>
      </c>
      <c r="B2883" s="66">
        <v>46258.487893518519</v>
      </c>
      <c r="C2883" s="66">
        <v>46258.487893518519</v>
      </c>
      <c r="D2883" s="67" t="s">
        <v>2536</v>
      </c>
      <c r="E2883" s="67" t="s">
        <v>2537</v>
      </c>
      <c r="F2883" s="1">
        <v>1</v>
      </c>
      <c r="G2883" s="63" t="str">
        <f>VLOOKUP(D2883,[2]MINDANAO!$B:$C,2,0)</f>
        <v>ADV160 ABS</v>
      </c>
      <c r="H2883" s="67">
        <v>155100</v>
      </c>
      <c r="I2883" s="63" t="str">
        <f>VLOOKUP(L2883,'[3]NEW LEGEND 2026'!M:S,7,0)</f>
        <v>ULTIMATE</v>
      </c>
      <c r="J2883" s="67" t="s">
        <v>6658</v>
      </c>
      <c r="K2883" s="67" t="s">
        <v>6659</v>
      </c>
      <c r="L2883" s="67" t="s">
        <v>2451</v>
      </c>
      <c r="M2883" s="63" t="str">
        <f>VLOOKUP(D2883,'[3]NEW LEGEND 2026'!G:I,3,0)</f>
        <v>HONDA</v>
      </c>
      <c r="N2883" s="63" t="str">
        <f>VLOOKUP(D2883,'[3]NEW LEGEND 2026'!G:J,4,0)</f>
        <v>WHITE</v>
      </c>
      <c r="O2883" s="68" t="str">
        <f t="shared" si="271"/>
        <v>AUG</v>
      </c>
      <c r="P2883" s="68">
        <f t="shared" si="272"/>
        <v>24</v>
      </c>
      <c r="Q2883" s="68">
        <f t="shared" si="273"/>
        <v>2026</v>
      </c>
      <c r="R2883" s="69">
        <f t="shared" si="274"/>
        <v>-205.48789351851883</v>
      </c>
      <c r="S2883" s="69">
        <f t="shared" ref="S2883:S2946" si="275">DATE(2026,1,31)-B2883</f>
        <v>-205.48789351851883</v>
      </c>
      <c r="T2883" s="70" t="str">
        <f t="shared" si="270"/>
        <v>1-30 DAYS</v>
      </c>
      <c r="U2883" s="70" t="str">
        <f t="shared" si="270"/>
        <v>1-30 DAYS</v>
      </c>
    </row>
    <row r="2884" spans="1:21">
      <c r="A2884" s="63" t="str">
        <f>VLOOKUP(L2884,[1]Sheet1!$N:$P,3,0)</f>
        <v>GREATWALL</v>
      </c>
      <c r="B2884" s="66">
        <v>46258.487893518519</v>
      </c>
      <c r="C2884" s="66">
        <v>46258.487893518519</v>
      </c>
      <c r="D2884" s="67" t="s">
        <v>3166</v>
      </c>
      <c r="E2884" s="67" t="s">
        <v>3167</v>
      </c>
      <c r="F2884" s="1">
        <v>1</v>
      </c>
      <c r="G2884" s="63" t="str">
        <f>VLOOKUP(D2884,[2]MINDANAO!$B:$C,2,0)</f>
        <v>CLICK125 FI</v>
      </c>
      <c r="H2884" s="67">
        <v>81070</v>
      </c>
      <c r="I2884" s="63" t="str">
        <f>VLOOKUP(L2884,'[3]NEW LEGEND 2026'!M:S,7,0)</f>
        <v>ULTIMATE</v>
      </c>
      <c r="J2884" s="67" t="s">
        <v>6660</v>
      </c>
      <c r="K2884" s="67" t="s">
        <v>6661</v>
      </c>
      <c r="L2884" s="67" t="s">
        <v>2451</v>
      </c>
      <c r="M2884" s="63" t="str">
        <f>VLOOKUP(D2884,'[3]NEW LEGEND 2026'!G:I,3,0)</f>
        <v>HONDA</v>
      </c>
      <c r="N2884" s="63" t="str">
        <f>VLOOKUP(D2884,'[3]NEW LEGEND 2026'!G:J,4,0)</f>
        <v>GRAY/BLACK</v>
      </c>
      <c r="O2884" s="68" t="str">
        <f t="shared" si="271"/>
        <v>AUG</v>
      </c>
      <c r="P2884" s="68">
        <f t="shared" si="272"/>
        <v>24</v>
      </c>
      <c r="Q2884" s="68">
        <f t="shared" si="273"/>
        <v>2026</v>
      </c>
      <c r="R2884" s="69">
        <f t="shared" si="274"/>
        <v>-205.48789351851883</v>
      </c>
      <c r="S2884" s="69">
        <f t="shared" si="275"/>
        <v>-205.48789351851883</v>
      </c>
      <c r="T2884" s="70" t="str">
        <f t="shared" si="270"/>
        <v>1-30 DAYS</v>
      </c>
      <c r="U2884" s="70" t="str">
        <f t="shared" si="270"/>
        <v>1-30 DAYS</v>
      </c>
    </row>
    <row r="2885" spans="1:21">
      <c r="A2885" s="63" t="str">
        <f>VLOOKUP(L2885,[1]Sheet1!$N:$P,3,0)</f>
        <v>GREATWALL</v>
      </c>
      <c r="B2885" s="66">
        <v>46258.487893518519</v>
      </c>
      <c r="C2885" s="66">
        <v>46258.487893518519</v>
      </c>
      <c r="D2885" s="67" t="s">
        <v>3166</v>
      </c>
      <c r="E2885" s="67" t="s">
        <v>3167</v>
      </c>
      <c r="F2885" s="1">
        <v>1</v>
      </c>
      <c r="G2885" s="63" t="str">
        <f>VLOOKUP(D2885,[2]MINDANAO!$B:$C,2,0)</f>
        <v>CLICK125 FI</v>
      </c>
      <c r="H2885" s="67">
        <v>81070</v>
      </c>
      <c r="I2885" s="63" t="str">
        <f>VLOOKUP(L2885,'[3]NEW LEGEND 2026'!M:S,7,0)</f>
        <v>ULTIMATE</v>
      </c>
      <c r="J2885" s="67" t="s">
        <v>6662</v>
      </c>
      <c r="K2885" s="67" t="s">
        <v>6663</v>
      </c>
      <c r="L2885" s="67" t="s">
        <v>2451</v>
      </c>
      <c r="M2885" s="63" t="str">
        <f>VLOOKUP(D2885,'[3]NEW LEGEND 2026'!G:I,3,0)</f>
        <v>HONDA</v>
      </c>
      <c r="N2885" s="63" t="str">
        <f>VLOOKUP(D2885,'[3]NEW LEGEND 2026'!G:J,4,0)</f>
        <v>GRAY/BLACK</v>
      </c>
      <c r="O2885" s="68" t="str">
        <f t="shared" si="271"/>
        <v>AUG</v>
      </c>
      <c r="P2885" s="68">
        <f t="shared" si="272"/>
        <v>24</v>
      </c>
      <c r="Q2885" s="68">
        <f t="shared" si="273"/>
        <v>2026</v>
      </c>
      <c r="R2885" s="69">
        <f t="shared" si="274"/>
        <v>-205.48789351851883</v>
      </c>
      <c r="S2885" s="69">
        <f t="shared" si="275"/>
        <v>-205.48789351851883</v>
      </c>
      <c r="T2885" s="70" t="str">
        <f t="shared" si="270"/>
        <v>1-30 DAYS</v>
      </c>
      <c r="U2885" s="70" t="str">
        <f t="shared" si="270"/>
        <v>1-30 DAYS</v>
      </c>
    </row>
    <row r="2886" spans="1:21">
      <c r="A2886" s="63" t="str">
        <f>VLOOKUP(L2886,[1]Sheet1!$N:$P,3,0)</f>
        <v>GREATWALL</v>
      </c>
      <c r="B2886" s="66">
        <v>46258.490844907406</v>
      </c>
      <c r="C2886" s="66">
        <v>46258.490844907406</v>
      </c>
      <c r="D2886" s="67" t="s">
        <v>2456</v>
      </c>
      <c r="E2886" s="67" t="s">
        <v>2457</v>
      </c>
      <c r="F2886" s="1">
        <v>1</v>
      </c>
      <c r="G2886" s="63" t="str">
        <f>VLOOKUP(D2886,[2]MINDANAO!$B:$C,2,0)</f>
        <v>CLICK125 FI</v>
      </c>
      <c r="H2886" s="67">
        <v>81070</v>
      </c>
      <c r="I2886" s="63" t="str">
        <f>VLOOKUP(L2886,'[3]NEW LEGEND 2026'!M:S,7,0)</f>
        <v>ULTIMATE</v>
      </c>
      <c r="J2886" s="67" t="s">
        <v>6664</v>
      </c>
      <c r="K2886" s="67" t="s">
        <v>6665</v>
      </c>
      <c r="L2886" s="67" t="s">
        <v>2451</v>
      </c>
      <c r="M2886" s="63" t="str">
        <f>VLOOKUP(D2886,'[3]NEW LEGEND 2026'!G:I,3,0)</f>
        <v>HONDA</v>
      </c>
      <c r="N2886" s="63" t="str">
        <f>VLOOKUP(D2886,'[3]NEW LEGEND 2026'!G:J,4,0)</f>
        <v>BLACK</v>
      </c>
      <c r="O2886" s="68" t="str">
        <f t="shared" si="271"/>
        <v>AUG</v>
      </c>
      <c r="P2886" s="68">
        <f t="shared" si="272"/>
        <v>24</v>
      </c>
      <c r="Q2886" s="68">
        <f t="shared" si="273"/>
        <v>2026</v>
      </c>
      <c r="R2886" s="69">
        <f t="shared" si="274"/>
        <v>-205.49084490740643</v>
      </c>
      <c r="S2886" s="69">
        <f t="shared" si="275"/>
        <v>-205.49084490740643</v>
      </c>
      <c r="T2886" s="70" t="str">
        <f t="shared" si="270"/>
        <v>1-30 DAYS</v>
      </c>
      <c r="U2886" s="70" t="str">
        <f t="shared" si="270"/>
        <v>1-30 DAYS</v>
      </c>
    </row>
    <row r="2887" spans="1:21">
      <c r="A2887" s="63" t="str">
        <f>VLOOKUP(L2887,[1]Sheet1!$N:$P,3,0)</f>
        <v>GREATWALL</v>
      </c>
      <c r="B2887" s="66">
        <v>46258.490844907406</v>
      </c>
      <c r="C2887" s="66">
        <v>46258.490844907406</v>
      </c>
      <c r="D2887" s="67" t="s">
        <v>2456</v>
      </c>
      <c r="E2887" s="67" t="s">
        <v>2457</v>
      </c>
      <c r="F2887" s="1">
        <v>1</v>
      </c>
      <c r="G2887" s="63" t="str">
        <f>VLOOKUP(D2887,[2]MINDANAO!$B:$C,2,0)</f>
        <v>CLICK125 FI</v>
      </c>
      <c r="H2887" s="67">
        <v>81070</v>
      </c>
      <c r="I2887" s="63" t="str">
        <f>VLOOKUP(L2887,'[3]NEW LEGEND 2026'!M:S,7,0)</f>
        <v>ULTIMATE</v>
      </c>
      <c r="J2887" s="67" t="s">
        <v>6666</v>
      </c>
      <c r="K2887" s="67" t="s">
        <v>6667</v>
      </c>
      <c r="L2887" s="67" t="s">
        <v>2451</v>
      </c>
      <c r="M2887" s="63" t="str">
        <f>VLOOKUP(D2887,'[3]NEW LEGEND 2026'!G:I,3,0)</f>
        <v>HONDA</v>
      </c>
      <c r="N2887" s="63" t="str">
        <f>VLOOKUP(D2887,'[3]NEW LEGEND 2026'!G:J,4,0)</f>
        <v>BLACK</v>
      </c>
      <c r="O2887" s="68" t="str">
        <f t="shared" si="271"/>
        <v>AUG</v>
      </c>
      <c r="P2887" s="68">
        <f t="shared" si="272"/>
        <v>24</v>
      </c>
      <c r="Q2887" s="68">
        <f t="shared" si="273"/>
        <v>2026</v>
      </c>
      <c r="R2887" s="69">
        <f t="shared" si="274"/>
        <v>-205.49084490740643</v>
      </c>
      <c r="S2887" s="69">
        <f t="shared" si="275"/>
        <v>-205.49084490740643</v>
      </c>
      <c r="T2887" s="70" t="str">
        <f t="shared" si="270"/>
        <v>1-30 DAYS</v>
      </c>
      <c r="U2887" s="70" t="str">
        <f t="shared" si="270"/>
        <v>1-30 DAYS</v>
      </c>
    </row>
    <row r="2888" spans="1:21">
      <c r="A2888" s="63" t="str">
        <f>VLOOKUP(L2888,[1]Sheet1!$N:$P,3,0)</f>
        <v>GREATWALL</v>
      </c>
      <c r="B2888" s="66">
        <v>46258.490844907406</v>
      </c>
      <c r="C2888" s="66">
        <v>46258.490844907406</v>
      </c>
      <c r="D2888" s="67" t="s">
        <v>2456</v>
      </c>
      <c r="E2888" s="67" t="s">
        <v>2457</v>
      </c>
      <c r="F2888" s="1">
        <v>1</v>
      </c>
      <c r="G2888" s="63" t="str">
        <f>VLOOKUP(D2888,[2]MINDANAO!$B:$C,2,0)</f>
        <v>CLICK125 FI</v>
      </c>
      <c r="H2888" s="67">
        <v>81070</v>
      </c>
      <c r="I2888" s="63" t="str">
        <f>VLOOKUP(L2888,'[3]NEW LEGEND 2026'!M:S,7,0)</f>
        <v>ULTIMATE</v>
      </c>
      <c r="J2888" s="67" t="s">
        <v>6668</v>
      </c>
      <c r="K2888" s="67" t="s">
        <v>6669</v>
      </c>
      <c r="L2888" s="67" t="s">
        <v>2451</v>
      </c>
      <c r="M2888" s="63" t="str">
        <f>VLOOKUP(D2888,'[3]NEW LEGEND 2026'!G:I,3,0)</f>
        <v>HONDA</v>
      </c>
      <c r="N2888" s="63" t="str">
        <f>VLOOKUP(D2888,'[3]NEW LEGEND 2026'!G:J,4,0)</f>
        <v>BLACK</v>
      </c>
      <c r="O2888" s="68" t="str">
        <f t="shared" si="271"/>
        <v>AUG</v>
      </c>
      <c r="P2888" s="68">
        <f t="shared" si="272"/>
        <v>24</v>
      </c>
      <c r="Q2888" s="68">
        <f t="shared" si="273"/>
        <v>2026</v>
      </c>
      <c r="R2888" s="69">
        <f t="shared" si="274"/>
        <v>-205.49084490740643</v>
      </c>
      <c r="S2888" s="69">
        <f t="shared" si="275"/>
        <v>-205.49084490740643</v>
      </c>
      <c r="T2888" s="70" t="str">
        <f t="shared" si="270"/>
        <v>1-30 DAYS</v>
      </c>
      <c r="U2888" s="70" t="str">
        <f t="shared" si="270"/>
        <v>1-30 DAYS</v>
      </c>
    </row>
    <row r="2889" spans="1:21">
      <c r="A2889" s="63" t="str">
        <f>VLOOKUP(L2889,[1]Sheet1!$N:$P,3,0)</f>
        <v>M1 SAN FRANCISCO</v>
      </c>
      <c r="B2889" s="66">
        <v>46253.595706018517</v>
      </c>
      <c r="C2889" s="66">
        <v>46258.526041666657</v>
      </c>
      <c r="D2889" s="67" t="s">
        <v>2674</v>
      </c>
      <c r="E2889" s="67" t="s">
        <v>2675</v>
      </c>
      <c r="F2889" s="1">
        <v>1</v>
      </c>
      <c r="G2889" s="63" t="str">
        <f>VLOOKUP(D2889,[2]MINDANAO!$B:$C,2,0)</f>
        <v>CLICK125 FI SE</v>
      </c>
      <c r="H2889" s="67">
        <v>85394</v>
      </c>
      <c r="I2889" s="63" t="str">
        <f>VLOOKUP(L2889,'[3]NEW LEGEND 2026'!M:S,7,0)</f>
        <v>MUTI</v>
      </c>
      <c r="J2889" s="67" t="s">
        <v>6670</v>
      </c>
      <c r="K2889" s="67" t="s">
        <v>6671</v>
      </c>
      <c r="L2889" s="67" t="s">
        <v>1179</v>
      </c>
      <c r="M2889" s="63" t="str">
        <f>VLOOKUP(D2889,'[3]NEW LEGEND 2026'!G:I,3,0)</f>
        <v>HONDA</v>
      </c>
      <c r="N2889" s="63" t="str">
        <f>VLOOKUP(D2889,'[3]NEW LEGEND 2026'!G:J,4,0)</f>
        <v>BROWN</v>
      </c>
      <c r="O2889" s="68" t="str">
        <f t="shared" si="271"/>
        <v>AUG</v>
      </c>
      <c r="P2889" s="68">
        <f t="shared" si="272"/>
        <v>24</v>
      </c>
      <c r="Q2889" s="68">
        <f t="shared" si="273"/>
        <v>2026</v>
      </c>
      <c r="R2889" s="69">
        <f t="shared" si="274"/>
        <v>-205.52604166665697</v>
      </c>
      <c r="S2889" s="69">
        <f t="shared" si="275"/>
        <v>-200.59570601851738</v>
      </c>
      <c r="T2889" s="70" t="str">
        <f t="shared" si="270"/>
        <v>1-30 DAYS</v>
      </c>
      <c r="U2889" s="70" t="str">
        <f t="shared" si="270"/>
        <v>1-30 DAYS</v>
      </c>
    </row>
    <row r="2890" spans="1:21">
      <c r="A2890" s="63" t="str">
        <f>VLOOKUP(L2890,[1]Sheet1!$N:$P,3,0)</f>
        <v>M1 SAN FRANCISCO</v>
      </c>
      <c r="B2890" s="66">
        <v>46253.601875</v>
      </c>
      <c r="C2890" s="66">
        <v>46258.526041666657</v>
      </c>
      <c r="D2890" s="67" t="s">
        <v>893</v>
      </c>
      <c r="E2890" s="67" t="s">
        <v>894</v>
      </c>
      <c r="F2890" s="1">
        <v>1</v>
      </c>
      <c r="G2890" s="63" t="str">
        <f>VLOOKUP(D2890,[2]MINDANAO!$B:$C,2,0)</f>
        <v>XRM DUAL SPORTS FI(DS)</v>
      </c>
      <c r="H2890" s="67">
        <v>70158</v>
      </c>
      <c r="I2890" s="63" t="str">
        <f>VLOOKUP(L2890,'[3]NEW LEGEND 2026'!M:S,7,0)</f>
        <v>MUTI</v>
      </c>
      <c r="J2890" s="67" t="s">
        <v>6672</v>
      </c>
      <c r="K2890" s="67" t="s">
        <v>6673</v>
      </c>
      <c r="L2890" s="67" t="s">
        <v>1179</v>
      </c>
      <c r="M2890" s="63" t="str">
        <f>VLOOKUP(D2890,'[3]NEW LEGEND 2026'!G:I,3,0)</f>
        <v>HONDA</v>
      </c>
      <c r="N2890" s="63" t="str">
        <f>VLOOKUP(D2890,'[3]NEW LEGEND 2026'!G:J,4,0)</f>
        <v>RED/BLACK</v>
      </c>
      <c r="O2890" s="68" t="str">
        <f t="shared" si="271"/>
        <v>AUG</v>
      </c>
      <c r="P2890" s="68">
        <f t="shared" si="272"/>
        <v>24</v>
      </c>
      <c r="Q2890" s="68">
        <f t="shared" si="273"/>
        <v>2026</v>
      </c>
      <c r="R2890" s="69">
        <f t="shared" si="274"/>
        <v>-205.52604166665697</v>
      </c>
      <c r="S2890" s="69">
        <f t="shared" si="275"/>
        <v>-200.60187500000029</v>
      </c>
      <c r="T2890" s="70" t="str">
        <f t="shared" si="270"/>
        <v>1-30 DAYS</v>
      </c>
      <c r="U2890" s="70" t="str">
        <f t="shared" si="270"/>
        <v>1-30 DAYS</v>
      </c>
    </row>
    <row r="2891" spans="1:21">
      <c r="A2891" s="63" t="str">
        <f>VLOOKUP(L2891,[1]Sheet1!$N:$P,3,0)</f>
        <v>M1 SAN FRANCISCO</v>
      </c>
      <c r="B2891" s="66">
        <v>46253.601875</v>
      </c>
      <c r="C2891" s="66">
        <v>46258.526041666657</v>
      </c>
      <c r="D2891" s="67" t="s">
        <v>893</v>
      </c>
      <c r="E2891" s="67" t="s">
        <v>894</v>
      </c>
      <c r="F2891" s="1">
        <v>1</v>
      </c>
      <c r="G2891" s="63" t="str">
        <f>VLOOKUP(D2891,[2]MINDANAO!$B:$C,2,0)</f>
        <v>XRM DUAL SPORTS FI(DS)</v>
      </c>
      <c r="H2891" s="67">
        <v>70158</v>
      </c>
      <c r="I2891" s="63" t="str">
        <f>VLOOKUP(L2891,'[3]NEW LEGEND 2026'!M:S,7,0)</f>
        <v>MUTI</v>
      </c>
      <c r="J2891" s="67" t="s">
        <v>6674</v>
      </c>
      <c r="K2891" s="67" t="s">
        <v>6675</v>
      </c>
      <c r="L2891" s="67" t="s">
        <v>1179</v>
      </c>
      <c r="M2891" s="63" t="str">
        <f>VLOOKUP(D2891,'[3]NEW LEGEND 2026'!G:I,3,0)</f>
        <v>HONDA</v>
      </c>
      <c r="N2891" s="63" t="str">
        <f>VLOOKUP(D2891,'[3]NEW LEGEND 2026'!G:J,4,0)</f>
        <v>RED/BLACK</v>
      </c>
      <c r="O2891" s="68" t="str">
        <f t="shared" si="271"/>
        <v>AUG</v>
      </c>
      <c r="P2891" s="68">
        <f t="shared" si="272"/>
        <v>24</v>
      </c>
      <c r="Q2891" s="68">
        <f t="shared" si="273"/>
        <v>2026</v>
      </c>
      <c r="R2891" s="69">
        <f t="shared" si="274"/>
        <v>-205.52604166665697</v>
      </c>
      <c r="S2891" s="69">
        <f t="shared" si="275"/>
        <v>-200.60187500000029</v>
      </c>
      <c r="T2891" s="70" t="str">
        <f t="shared" si="270"/>
        <v>1-30 DAYS</v>
      </c>
      <c r="U2891" s="70" t="str">
        <f t="shared" si="270"/>
        <v>1-30 DAYS</v>
      </c>
    </row>
    <row r="2892" spans="1:21">
      <c r="A2892" s="63" t="str">
        <f>VLOOKUP(L2892,[1]Sheet1!$N:$P,3,0)</f>
        <v>M1 SAN FRANCISCO</v>
      </c>
      <c r="B2892" s="66">
        <v>46253.601875</v>
      </c>
      <c r="C2892" s="66">
        <v>46258.526041666657</v>
      </c>
      <c r="D2892" s="67" t="s">
        <v>893</v>
      </c>
      <c r="E2892" s="67" t="s">
        <v>894</v>
      </c>
      <c r="F2892" s="1">
        <v>1</v>
      </c>
      <c r="G2892" s="63" t="str">
        <f>VLOOKUP(D2892,[2]MINDANAO!$B:$C,2,0)</f>
        <v>XRM DUAL SPORTS FI(DS)</v>
      </c>
      <c r="H2892" s="67">
        <v>70158</v>
      </c>
      <c r="I2892" s="63" t="str">
        <f>VLOOKUP(L2892,'[3]NEW LEGEND 2026'!M:S,7,0)</f>
        <v>MUTI</v>
      </c>
      <c r="J2892" s="67" t="s">
        <v>6676</v>
      </c>
      <c r="K2892" s="67" t="s">
        <v>6677</v>
      </c>
      <c r="L2892" s="67" t="s">
        <v>1179</v>
      </c>
      <c r="M2892" s="63" t="str">
        <f>VLOOKUP(D2892,'[3]NEW LEGEND 2026'!G:I,3,0)</f>
        <v>HONDA</v>
      </c>
      <c r="N2892" s="63" t="str">
        <f>VLOOKUP(D2892,'[3]NEW LEGEND 2026'!G:J,4,0)</f>
        <v>RED/BLACK</v>
      </c>
      <c r="O2892" s="68" t="str">
        <f t="shared" si="271"/>
        <v>AUG</v>
      </c>
      <c r="P2892" s="68">
        <f t="shared" si="272"/>
        <v>24</v>
      </c>
      <c r="Q2892" s="68">
        <f t="shared" si="273"/>
        <v>2026</v>
      </c>
      <c r="R2892" s="69">
        <f t="shared" si="274"/>
        <v>-205.52604166665697</v>
      </c>
      <c r="S2892" s="69">
        <f t="shared" si="275"/>
        <v>-200.60187500000029</v>
      </c>
      <c r="T2892" s="70" t="str">
        <f t="shared" si="270"/>
        <v>1-30 DAYS</v>
      </c>
      <c r="U2892" s="70" t="str">
        <f t="shared" si="270"/>
        <v>1-30 DAYS</v>
      </c>
    </row>
    <row r="2893" spans="1:21">
      <c r="A2893" s="63" t="str">
        <f>VLOOKUP(L2893,[1]Sheet1!$N:$P,3,0)</f>
        <v>M1 SAN FRANCISCO</v>
      </c>
      <c r="B2893" s="66">
        <v>46253.601875</v>
      </c>
      <c r="C2893" s="66">
        <v>46258.526041666657</v>
      </c>
      <c r="D2893" s="67" t="s">
        <v>3166</v>
      </c>
      <c r="E2893" s="67" t="s">
        <v>3167</v>
      </c>
      <c r="F2893" s="1">
        <v>1</v>
      </c>
      <c r="G2893" s="63" t="str">
        <f>VLOOKUP(D2893,[2]MINDANAO!$B:$C,2,0)</f>
        <v>CLICK125 FI</v>
      </c>
      <c r="H2893" s="67">
        <v>81070</v>
      </c>
      <c r="I2893" s="63" t="str">
        <f>VLOOKUP(L2893,'[3]NEW LEGEND 2026'!M:S,7,0)</f>
        <v>MUTI</v>
      </c>
      <c r="J2893" s="67" t="s">
        <v>6678</v>
      </c>
      <c r="K2893" s="67" t="s">
        <v>6679</v>
      </c>
      <c r="L2893" s="67" t="s">
        <v>1179</v>
      </c>
      <c r="M2893" s="63" t="str">
        <f>VLOOKUP(D2893,'[3]NEW LEGEND 2026'!G:I,3,0)</f>
        <v>HONDA</v>
      </c>
      <c r="N2893" s="63" t="str">
        <f>VLOOKUP(D2893,'[3]NEW LEGEND 2026'!G:J,4,0)</f>
        <v>GRAY/BLACK</v>
      </c>
      <c r="O2893" s="68" t="str">
        <f t="shared" si="271"/>
        <v>AUG</v>
      </c>
      <c r="P2893" s="68">
        <f t="shared" si="272"/>
        <v>24</v>
      </c>
      <c r="Q2893" s="68">
        <f t="shared" si="273"/>
        <v>2026</v>
      </c>
      <c r="R2893" s="69">
        <f t="shared" si="274"/>
        <v>-205.52604166665697</v>
      </c>
      <c r="S2893" s="69">
        <f t="shared" si="275"/>
        <v>-200.60187500000029</v>
      </c>
      <c r="T2893" s="70" t="str">
        <f t="shared" si="270"/>
        <v>1-30 DAYS</v>
      </c>
      <c r="U2893" s="70" t="str">
        <f t="shared" si="270"/>
        <v>1-30 DAYS</v>
      </c>
    </row>
    <row r="2894" spans="1:21">
      <c r="A2894" s="63" t="str">
        <f>VLOOKUP(L2894,[1]Sheet1!$N:$P,3,0)</f>
        <v>M1 SAN FRANCISCO</v>
      </c>
      <c r="B2894" s="66">
        <v>46220.698553240742</v>
      </c>
      <c r="C2894" s="66">
        <v>46258.526041666657</v>
      </c>
      <c r="D2894" s="67" t="s">
        <v>3904</v>
      </c>
      <c r="E2894" s="67" t="s">
        <v>3905</v>
      </c>
      <c r="F2894" s="1">
        <v>1</v>
      </c>
      <c r="G2894" s="63" t="str">
        <f>VLOOKUP(D2894,[2]MINDANAO!$B:$C,2,0)</f>
        <v>DR-160</v>
      </c>
      <c r="H2894" s="67">
        <v>109616.07</v>
      </c>
      <c r="I2894" s="63" t="str">
        <f>VLOOKUP(L2894,'[3]NEW LEGEND 2026'!M:S,7,0)</f>
        <v>MUTI</v>
      </c>
      <c r="J2894" s="67" t="s">
        <v>6680</v>
      </c>
      <c r="K2894" s="67" t="s">
        <v>6681</v>
      </c>
      <c r="L2894" s="67" t="s">
        <v>1179</v>
      </c>
      <c r="M2894" s="63" t="str">
        <f>VLOOKUP(D2894,'[3]NEW LEGEND 2026'!G:I,3,0)</f>
        <v>SUZUKI</v>
      </c>
      <c r="N2894" s="63" t="str">
        <f>VLOOKUP(D2894,'[3]NEW LEGEND 2026'!G:J,4,0)</f>
        <v>BLACK</v>
      </c>
      <c r="O2894" s="68" t="str">
        <f t="shared" si="271"/>
        <v>AUG</v>
      </c>
      <c r="P2894" s="68">
        <f t="shared" si="272"/>
        <v>24</v>
      </c>
      <c r="Q2894" s="68">
        <f t="shared" si="273"/>
        <v>2026</v>
      </c>
      <c r="R2894" s="69">
        <f t="shared" si="274"/>
        <v>-205.52604166665697</v>
      </c>
      <c r="S2894" s="69">
        <f t="shared" si="275"/>
        <v>-167.6985532407416</v>
      </c>
      <c r="T2894" s="70" t="str">
        <f t="shared" si="270"/>
        <v>1-30 DAYS</v>
      </c>
      <c r="U2894" s="70" t="str">
        <f t="shared" si="270"/>
        <v>1-30 DAYS</v>
      </c>
    </row>
    <row r="2895" spans="1:21">
      <c r="A2895" s="63" t="str">
        <f>VLOOKUP(L2895,[1]Sheet1!$N:$P,3,0)</f>
        <v>M1 QUEZON</v>
      </c>
      <c r="B2895" s="66">
        <v>46255.591597222221</v>
      </c>
      <c r="C2895" s="66">
        <v>46258.535439814812</v>
      </c>
      <c r="D2895" s="67" t="s">
        <v>2674</v>
      </c>
      <c r="E2895" s="67" t="s">
        <v>2675</v>
      </c>
      <c r="F2895" s="1">
        <v>1</v>
      </c>
      <c r="G2895" s="63" t="str">
        <f>VLOOKUP(D2895,[2]MINDANAO!$B:$C,2,0)</f>
        <v>CLICK125 FI SE</v>
      </c>
      <c r="H2895" s="67">
        <v>85394</v>
      </c>
      <c r="I2895" s="63" t="str">
        <f>VLOOKUP(L2895,'[3]NEW LEGEND 2026'!M:S,7,0)</f>
        <v>MUTI</v>
      </c>
      <c r="J2895" s="67" t="s">
        <v>6682</v>
      </c>
      <c r="K2895" s="67" t="s">
        <v>6683</v>
      </c>
      <c r="L2895" s="67" t="s">
        <v>421</v>
      </c>
      <c r="M2895" s="63" t="str">
        <f>VLOOKUP(D2895,'[3]NEW LEGEND 2026'!G:I,3,0)</f>
        <v>HONDA</v>
      </c>
      <c r="N2895" s="63" t="str">
        <f>VLOOKUP(D2895,'[3]NEW LEGEND 2026'!G:J,4,0)</f>
        <v>BROWN</v>
      </c>
      <c r="O2895" s="68" t="str">
        <f t="shared" si="271"/>
        <v>AUG</v>
      </c>
      <c r="P2895" s="68">
        <f t="shared" si="272"/>
        <v>24</v>
      </c>
      <c r="Q2895" s="68">
        <f t="shared" si="273"/>
        <v>2026</v>
      </c>
      <c r="R2895" s="69">
        <f t="shared" si="274"/>
        <v>-205.53543981481198</v>
      </c>
      <c r="S2895" s="69">
        <f t="shared" si="275"/>
        <v>-202.59159722222103</v>
      </c>
      <c r="T2895" s="70" t="str">
        <f t="shared" si="270"/>
        <v>1-30 DAYS</v>
      </c>
      <c r="U2895" s="70" t="str">
        <f t="shared" si="270"/>
        <v>1-30 DAYS</v>
      </c>
    </row>
    <row r="2896" spans="1:21">
      <c r="A2896" s="63" t="str">
        <f>VLOOKUP(L2896,[1]Sheet1!$N:$P,3,0)</f>
        <v>M1 QUEZON</v>
      </c>
      <c r="B2896" s="66">
        <v>46255.591597222221</v>
      </c>
      <c r="C2896" s="66">
        <v>46258.535439814812</v>
      </c>
      <c r="D2896" s="67" t="s">
        <v>2674</v>
      </c>
      <c r="E2896" s="67" t="s">
        <v>2675</v>
      </c>
      <c r="F2896" s="1">
        <v>1</v>
      </c>
      <c r="G2896" s="63" t="str">
        <f>VLOOKUP(D2896,[2]MINDANAO!$B:$C,2,0)</f>
        <v>CLICK125 FI SE</v>
      </c>
      <c r="H2896" s="67">
        <v>85394</v>
      </c>
      <c r="I2896" s="63" t="str">
        <f>VLOOKUP(L2896,'[3]NEW LEGEND 2026'!M:S,7,0)</f>
        <v>MUTI</v>
      </c>
      <c r="J2896" s="67" t="s">
        <v>6684</v>
      </c>
      <c r="K2896" s="67" t="s">
        <v>6685</v>
      </c>
      <c r="L2896" s="67" t="s">
        <v>421</v>
      </c>
      <c r="M2896" s="63" t="str">
        <f>VLOOKUP(D2896,'[3]NEW LEGEND 2026'!G:I,3,0)</f>
        <v>HONDA</v>
      </c>
      <c r="N2896" s="63" t="str">
        <f>VLOOKUP(D2896,'[3]NEW LEGEND 2026'!G:J,4,0)</f>
        <v>BROWN</v>
      </c>
      <c r="O2896" s="68" t="str">
        <f t="shared" si="271"/>
        <v>AUG</v>
      </c>
      <c r="P2896" s="68">
        <f t="shared" si="272"/>
        <v>24</v>
      </c>
      <c r="Q2896" s="68">
        <f t="shared" si="273"/>
        <v>2026</v>
      </c>
      <c r="R2896" s="69">
        <f t="shared" si="274"/>
        <v>-205.53543981481198</v>
      </c>
      <c r="S2896" s="69">
        <f t="shared" si="275"/>
        <v>-202.59159722222103</v>
      </c>
      <c r="T2896" s="70" t="str">
        <f t="shared" si="270"/>
        <v>1-30 DAYS</v>
      </c>
      <c r="U2896" s="70" t="str">
        <f t="shared" si="270"/>
        <v>1-30 DAYS</v>
      </c>
    </row>
    <row r="2897" spans="1:21">
      <c r="A2897" s="63" t="str">
        <f>VLOOKUP(L2897,[1]Sheet1!$N:$P,3,0)</f>
        <v>M1 QUEZON</v>
      </c>
      <c r="B2897" s="66">
        <v>46255.591597222221</v>
      </c>
      <c r="C2897" s="66">
        <v>46258.535439814812</v>
      </c>
      <c r="D2897" s="67" t="s">
        <v>2674</v>
      </c>
      <c r="E2897" s="67" t="s">
        <v>2675</v>
      </c>
      <c r="F2897" s="1">
        <v>1</v>
      </c>
      <c r="G2897" s="63" t="str">
        <f>VLOOKUP(D2897,[2]MINDANAO!$B:$C,2,0)</f>
        <v>CLICK125 FI SE</v>
      </c>
      <c r="H2897" s="67">
        <v>85394</v>
      </c>
      <c r="I2897" s="63" t="str">
        <f>VLOOKUP(L2897,'[3]NEW LEGEND 2026'!M:S,7,0)</f>
        <v>MUTI</v>
      </c>
      <c r="J2897" s="67" t="s">
        <v>6686</v>
      </c>
      <c r="K2897" s="67" t="s">
        <v>6687</v>
      </c>
      <c r="L2897" s="67" t="s">
        <v>421</v>
      </c>
      <c r="M2897" s="63" t="str">
        <f>VLOOKUP(D2897,'[3]NEW LEGEND 2026'!G:I,3,0)</f>
        <v>HONDA</v>
      </c>
      <c r="N2897" s="63" t="str">
        <f>VLOOKUP(D2897,'[3]NEW LEGEND 2026'!G:J,4,0)</f>
        <v>BROWN</v>
      </c>
      <c r="O2897" s="68" t="str">
        <f t="shared" si="271"/>
        <v>AUG</v>
      </c>
      <c r="P2897" s="68">
        <f t="shared" si="272"/>
        <v>24</v>
      </c>
      <c r="Q2897" s="68">
        <f t="shared" si="273"/>
        <v>2026</v>
      </c>
      <c r="R2897" s="69">
        <f t="shared" si="274"/>
        <v>-205.53543981481198</v>
      </c>
      <c r="S2897" s="69">
        <f t="shared" si="275"/>
        <v>-202.59159722222103</v>
      </c>
      <c r="T2897" s="70" t="str">
        <f t="shared" si="270"/>
        <v>1-30 DAYS</v>
      </c>
      <c r="U2897" s="70" t="str">
        <f t="shared" si="270"/>
        <v>1-30 DAYS</v>
      </c>
    </row>
    <row r="2898" spans="1:21">
      <c r="A2898" s="63" t="str">
        <f>VLOOKUP(L2898,[1]Sheet1!$N:$P,3,0)</f>
        <v>M1 QUEZON</v>
      </c>
      <c r="B2898" s="66">
        <v>46253.700196759259</v>
      </c>
      <c r="C2898" s="66">
        <v>46258.535439814812</v>
      </c>
      <c r="D2898" s="67" t="s">
        <v>4034</v>
      </c>
      <c r="E2898" s="67" t="s">
        <v>4035</v>
      </c>
      <c r="F2898" s="1">
        <v>1</v>
      </c>
      <c r="G2898" s="63" t="str">
        <f>VLOOKUP(D2898,[2]MINDANAO!$B:$C,2,0)</f>
        <v>KLX150</v>
      </c>
      <c r="H2898" s="67">
        <v>117523.21</v>
      </c>
      <c r="I2898" s="63" t="str">
        <f>VLOOKUP(L2898,'[3]NEW LEGEND 2026'!M:S,7,0)</f>
        <v>MUTI</v>
      </c>
      <c r="J2898" s="67" t="s">
        <v>6688</v>
      </c>
      <c r="K2898" s="67" t="s">
        <v>6689</v>
      </c>
      <c r="L2898" s="67" t="s">
        <v>421</v>
      </c>
      <c r="M2898" s="63" t="str">
        <f>VLOOKUP(D2898,'[3]NEW LEGEND 2026'!G:I,3,0)</f>
        <v>KAWASAKI</v>
      </c>
      <c r="N2898" s="63" t="str">
        <f>VLOOKUP(D2898,'[3]NEW LEGEND 2026'!G:J,4,0)</f>
        <v>GREEN</v>
      </c>
      <c r="O2898" s="68" t="str">
        <f t="shared" si="271"/>
        <v>AUG</v>
      </c>
      <c r="P2898" s="68">
        <f t="shared" si="272"/>
        <v>24</v>
      </c>
      <c r="Q2898" s="68">
        <f t="shared" si="273"/>
        <v>2026</v>
      </c>
      <c r="R2898" s="69">
        <f t="shared" si="274"/>
        <v>-205.53543981481198</v>
      </c>
      <c r="S2898" s="69">
        <f t="shared" si="275"/>
        <v>-200.70019675925869</v>
      </c>
      <c r="T2898" s="70" t="str">
        <f t="shared" ref="T2898:U2961" si="276">IF(R2898&lt;=30,"1-30 DAYS",IF(R2898&lt;=60,"31-60 DAYS",IF(R2898&lt;=90,"61-90 DAYS","91 DAYS UP")))</f>
        <v>1-30 DAYS</v>
      </c>
      <c r="U2898" s="70" t="str">
        <f t="shared" si="276"/>
        <v>1-30 DAYS</v>
      </c>
    </row>
    <row r="2899" spans="1:21">
      <c r="A2899" s="63" t="str">
        <f>VLOOKUP(L2899,[1]Sheet1!$N:$P,3,0)</f>
        <v>M1 QUEZON</v>
      </c>
      <c r="B2899" s="66">
        <v>46217.656886574077</v>
      </c>
      <c r="C2899" s="66">
        <v>46258.535439814812</v>
      </c>
      <c r="D2899" s="67" t="s">
        <v>907</v>
      </c>
      <c r="E2899" s="67" t="s">
        <v>908</v>
      </c>
      <c r="F2899" s="1">
        <v>1</v>
      </c>
      <c r="G2899" s="63" t="str">
        <f>VLOOKUP(D2899,[2]MINDANAO!$B:$C,2,0)</f>
        <v>CT125</v>
      </c>
      <c r="H2899" s="67">
        <v>59246</v>
      </c>
      <c r="I2899" s="63" t="str">
        <f>VLOOKUP(L2899,'[3]NEW LEGEND 2026'!M:S,7,0)</f>
        <v>MUTI</v>
      </c>
      <c r="J2899" s="67" t="s">
        <v>6690</v>
      </c>
      <c r="K2899" s="67" t="s">
        <v>6691</v>
      </c>
      <c r="L2899" s="67" t="s">
        <v>421</v>
      </c>
      <c r="M2899" s="63" t="str">
        <f>VLOOKUP(D2899,'[3]NEW LEGEND 2026'!G:I,3,0)</f>
        <v>KAWASAKI</v>
      </c>
      <c r="N2899" s="63" t="str">
        <f>VLOOKUP(D2899,'[3]NEW LEGEND 2026'!G:J,4,0)</f>
        <v>BLACK/GRAY</v>
      </c>
      <c r="O2899" s="68" t="str">
        <f t="shared" si="271"/>
        <v>AUG</v>
      </c>
      <c r="P2899" s="68">
        <f t="shared" si="272"/>
        <v>24</v>
      </c>
      <c r="Q2899" s="68">
        <f t="shared" si="273"/>
        <v>2026</v>
      </c>
      <c r="R2899" s="69">
        <f t="shared" si="274"/>
        <v>-205.53543981481198</v>
      </c>
      <c r="S2899" s="69">
        <f t="shared" si="275"/>
        <v>-164.65688657407736</v>
      </c>
      <c r="T2899" s="70" t="str">
        <f t="shared" si="276"/>
        <v>1-30 DAYS</v>
      </c>
      <c r="U2899" s="70" t="str">
        <f t="shared" si="276"/>
        <v>1-30 DAYS</v>
      </c>
    </row>
    <row r="2900" spans="1:21">
      <c r="A2900" s="63" t="str">
        <f>VLOOKUP(L2900,[1]Sheet1!$N:$P,3,0)</f>
        <v>M1 QUEZON</v>
      </c>
      <c r="B2900" s="66">
        <v>46217.656875000001</v>
      </c>
      <c r="C2900" s="66">
        <v>46258.535439814812</v>
      </c>
      <c r="D2900" s="67" t="s">
        <v>907</v>
      </c>
      <c r="E2900" s="67" t="s">
        <v>908</v>
      </c>
      <c r="F2900" s="1">
        <v>1</v>
      </c>
      <c r="G2900" s="63" t="str">
        <f>VLOOKUP(D2900,[2]MINDANAO!$B:$C,2,0)</f>
        <v>CT125</v>
      </c>
      <c r="H2900" s="67">
        <v>59246</v>
      </c>
      <c r="I2900" s="63" t="str">
        <f>VLOOKUP(L2900,'[3]NEW LEGEND 2026'!M:S,7,0)</f>
        <v>MUTI</v>
      </c>
      <c r="J2900" s="67" t="s">
        <v>6692</v>
      </c>
      <c r="K2900" s="67" t="s">
        <v>6693</v>
      </c>
      <c r="L2900" s="67" t="s">
        <v>421</v>
      </c>
      <c r="M2900" s="63" t="str">
        <f>VLOOKUP(D2900,'[3]NEW LEGEND 2026'!G:I,3,0)</f>
        <v>KAWASAKI</v>
      </c>
      <c r="N2900" s="63" t="str">
        <f>VLOOKUP(D2900,'[3]NEW LEGEND 2026'!G:J,4,0)</f>
        <v>BLACK/GRAY</v>
      </c>
      <c r="O2900" s="68" t="str">
        <f t="shared" si="271"/>
        <v>AUG</v>
      </c>
      <c r="P2900" s="68">
        <f t="shared" si="272"/>
        <v>24</v>
      </c>
      <c r="Q2900" s="68">
        <f t="shared" si="273"/>
        <v>2026</v>
      </c>
      <c r="R2900" s="69">
        <f t="shared" si="274"/>
        <v>-205.53543981481198</v>
      </c>
      <c r="S2900" s="69">
        <f t="shared" si="275"/>
        <v>-164.65687500000058</v>
      </c>
      <c r="T2900" s="70" t="str">
        <f t="shared" si="276"/>
        <v>1-30 DAYS</v>
      </c>
      <c r="U2900" s="70" t="str">
        <f t="shared" si="276"/>
        <v>1-30 DAYS</v>
      </c>
    </row>
    <row r="2901" spans="1:21">
      <c r="A2901" s="63" t="str">
        <f>VLOOKUP(L2901,[1]Sheet1!$N:$P,3,0)</f>
        <v>M1 QUEZON</v>
      </c>
      <c r="B2901" s="66">
        <v>46217.674953703703</v>
      </c>
      <c r="C2901" s="66">
        <v>46258.535439814812</v>
      </c>
      <c r="D2901" s="67" t="s">
        <v>907</v>
      </c>
      <c r="E2901" s="67" t="s">
        <v>908</v>
      </c>
      <c r="F2901" s="1">
        <v>1</v>
      </c>
      <c r="G2901" s="63" t="str">
        <f>VLOOKUP(D2901,[2]MINDANAO!$B:$C,2,0)</f>
        <v>CT125</v>
      </c>
      <c r="H2901" s="67">
        <v>59246</v>
      </c>
      <c r="I2901" s="63" t="str">
        <f>VLOOKUP(L2901,'[3]NEW LEGEND 2026'!M:S,7,0)</f>
        <v>MUTI</v>
      </c>
      <c r="J2901" s="67" t="s">
        <v>6694</v>
      </c>
      <c r="K2901" s="67" t="s">
        <v>6695</v>
      </c>
      <c r="L2901" s="67" t="s">
        <v>421</v>
      </c>
      <c r="M2901" s="63" t="str">
        <f>VLOOKUP(D2901,'[3]NEW LEGEND 2026'!G:I,3,0)</f>
        <v>KAWASAKI</v>
      </c>
      <c r="N2901" s="63" t="str">
        <f>VLOOKUP(D2901,'[3]NEW LEGEND 2026'!G:J,4,0)</f>
        <v>BLACK/GRAY</v>
      </c>
      <c r="O2901" s="68" t="str">
        <f t="shared" si="271"/>
        <v>AUG</v>
      </c>
      <c r="P2901" s="68">
        <f t="shared" si="272"/>
        <v>24</v>
      </c>
      <c r="Q2901" s="68">
        <f t="shared" si="273"/>
        <v>2026</v>
      </c>
      <c r="R2901" s="69">
        <f t="shared" si="274"/>
        <v>-205.53543981481198</v>
      </c>
      <c r="S2901" s="69">
        <f t="shared" si="275"/>
        <v>-164.67495370370307</v>
      </c>
      <c r="T2901" s="70" t="str">
        <f t="shared" si="276"/>
        <v>1-30 DAYS</v>
      </c>
      <c r="U2901" s="70" t="str">
        <f t="shared" si="276"/>
        <v>1-30 DAYS</v>
      </c>
    </row>
    <row r="2902" spans="1:21">
      <c r="A2902" s="63" t="str">
        <f>VLOOKUP(L2902,[1]Sheet1!$N:$P,3,0)</f>
        <v>M1 QUEZON</v>
      </c>
      <c r="B2902" s="66">
        <v>46217.646215277768</v>
      </c>
      <c r="C2902" s="66">
        <v>46258.535439814812</v>
      </c>
      <c r="D2902" s="67" t="s">
        <v>907</v>
      </c>
      <c r="E2902" s="67" t="s">
        <v>908</v>
      </c>
      <c r="F2902" s="1">
        <v>1</v>
      </c>
      <c r="G2902" s="63" t="str">
        <f>VLOOKUP(D2902,[2]MINDANAO!$B:$C,2,0)</f>
        <v>CT125</v>
      </c>
      <c r="H2902" s="67">
        <v>59246</v>
      </c>
      <c r="I2902" s="63" t="str">
        <f>VLOOKUP(L2902,'[3]NEW LEGEND 2026'!M:S,7,0)</f>
        <v>MUTI</v>
      </c>
      <c r="J2902" s="67" t="s">
        <v>6696</v>
      </c>
      <c r="K2902" s="67" t="s">
        <v>6697</v>
      </c>
      <c r="L2902" s="67" t="s">
        <v>421</v>
      </c>
      <c r="M2902" s="63" t="str">
        <f>VLOOKUP(D2902,'[3]NEW LEGEND 2026'!G:I,3,0)</f>
        <v>KAWASAKI</v>
      </c>
      <c r="N2902" s="63" t="str">
        <f>VLOOKUP(D2902,'[3]NEW LEGEND 2026'!G:J,4,0)</f>
        <v>BLACK/GRAY</v>
      </c>
      <c r="O2902" s="68" t="str">
        <f t="shared" si="271"/>
        <v>AUG</v>
      </c>
      <c r="P2902" s="68">
        <f t="shared" si="272"/>
        <v>24</v>
      </c>
      <c r="Q2902" s="68">
        <f t="shared" si="273"/>
        <v>2026</v>
      </c>
      <c r="R2902" s="69">
        <f t="shared" si="274"/>
        <v>-205.53543981481198</v>
      </c>
      <c r="S2902" s="69">
        <f t="shared" si="275"/>
        <v>-164.64621527776762</v>
      </c>
      <c r="T2902" s="70" t="str">
        <f t="shared" si="276"/>
        <v>1-30 DAYS</v>
      </c>
      <c r="U2902" s="70" t="str">
        <f t="shared" si="276"/>
        <v>1-30 DAYS</v>
      </c>
    </row>
    <row r="2903" spans="1:21">
      <c r="A2903" s="63" t="str">
        <f>VLOOKUP(L2903,[1]Sheet1!$N:$P,3,0)</f>
        <v>M2 PANABO</v>
      </c>
      <c r="B2903" s="66">
        <v>46258.542523148149</v>
      </c>
      <c r="C2903" s="66">
        <v>46258.542523148149</v>
      </c>
      <c r="D2903" s="67" t="s">
        <v>2946</v>
      </c>
      <c r="E2903" s="67" t="s">
        <v>2947</v>
      </c>
      <c r="F2903" s="1">
        <v>1</v>
      </c>
      <c r="G2903" s="63" t="str">
        <f>VLOOKUP(D2903,[2]MINDANAO!$B:$C,2,0)</f>
        <v>BAJAJ RE 4S FI</v>
      </c>
      <c r="H2903" s="67">
        <v>187000</v>
      </c>
      <c r="I2903" s="63" t="str">
        <f>VLOOKUP(L2903,'[3]NEW LEGEND 2026'!M:S,7,0)</f>
        <v>ULTIMATE</v>
      </c>
      <c r="J2903" s="67" t="s">
        <v>6698</v>
      </c>
      <c r="K2903" s="67" t="s">
        <v>6699</v>
      </c>
      <c r="L2903" s="67" t="s">
        <v>929</v>
      </c>
      <c r="M2903" s="63" t="str">
        <f>VLOOKUP(D2903,'[3]NEW LEGEND 2026'!G:I,3,0)</f>
        <v>TRIMOTORS</v>
      </c>
      <c r="N2903" s="63" t="str">
        <f>VLOOKUP(D2903,'[3]NEW LEGEND 2026'!G:J,4,0)</f>
        <v>YELLOW</v>
      </c>
      <c r="O2903" s="68" t="str">
        <f t="shared" si="271"/>
        <v>AUG</v>
      </c>
      <c r="P2903" s="68">
        <f t="shared" si="272"/>
        <v>24</v>
      </c>
      <c r="Q2903" s="68">
        <f t="shared" si="273"/>
        <v>2026</v>
      </c>
      <c r="R2903" s="69">
        <f t="shared" si="274"/>
        <v>-205.54252314814948</v>
      </c>
      <c r="S2903" s="69">
        <f t="shared" si="275"/>
        <v>-205.54252314814948</v>
      </c>
      <c r="T2903" s="70" t="str">
        <f t="shared" si="276"/>
        <v>1-30 DAYS</v>
      </c>
      <c r="U2903" s="70" t="str">
        <f t="shared" si="276"/>
        <v>1-30 DAYS</v>
      </c>
    </row>
    <row r="2904" spans="1:21">
      <c r="A2904" s="63" t="str">
        <f>VLOOKUP(L2904,[1]Sheet1!$N:$P,3,0)</f>
        <v>M1 ISULAN</v>
      </c>
      <c r="B2904" s="66">
        <v>46244.431701388887</v>
      </c>
      <c r="C2904" s="66">
        <v>46258.567013888889</v>
      </c>
      <c r="D2904" s="67" t="s">
        <v>604</v>
      </c>
      <c r="E2904" s="67" t="s">
        <v>605</v>
      </c>
      <c r="F2904" s="1">
        <v>1</v>
      </c>
      <c r="G2904" s="63" t="str">
        <f>VLOOKUP(D2904,[2]MINDANAO!$B:$C,2,0)</f>
        <v>XRM OFFROAD FI(DSX)</v>
      </c>
      <c r="H2904" s="67">
        <v>72378</v>
      </c>
      <c r="I2904" s="63" t="str">
        <f>VLOOKUP(L2904,'[3]NEW LEGEND 2026'!M:S,7,0)</f>
        <v>MUTI</v>
      </c>
      <c r="J2904" s="67" t="s">
        <v>6700</v>
      </c>
      <c r="K2904" s="67" t="s">
        <v>6701</v>
      </c>
      <c r="L2904" s="67" t="s">
        <v>391</v>
      </c>
      <c r="M2904" s="63" t="str">
        <f>VLOOKUP(D2904,'[3]NEW LEGEND 2026'!G:I,3,0)</f>
        <v>HONDA</v>
      </c>
      <c r="N2904" s="63" t="str">
        <f>VLOOKUP(D2904,'[3]NEW LEGEND 2026'!G:J,4,0)</f>
        <v>WHITE/BLUE</v>
      </c>
      <c r="O2904" s="68" t="str">
        <f t="shared" si="271"/>
        <v>AUG</v>
      </c>
      <c r="P2904" s="68">
        <f t="shared" si="272"/>
        <v>24</v>
      </c>
      <c r="Q2904" s="68">
        <f t="shared" si="273"/>
        <v>2026</v>
      </c>
      <c r="R2904" s="69">
        <f t="shared" si="274"/>
        <v>-205.56701388888905</v>
      </c>
      <c r="S2904" s="69">
        <f t="shared" si="275"/>
        <v>-191.43170138888672</v>
      </c>
      <c r="T2904" s="70" t="str">
        <f t="shared" si="276"/>
        <v>1-30 DAYS</v>
      </c>
      <c r="U2904" s="70" t="str">
        <f t="shared" si="276"/>
        <v>1-30 DAYS</v>
      </c>
    </row>
    <row r="2905" spans="1:21">
      <c r="A2905" s="63" t="str">
        <f>VLOOKUP(L2905,[1]Sheet1!$N:$P,3,0)</f>
        <v>GREATWALL</v>
      </c>
      <c r="B2905" s="66">
        <v>46258.569432870368</v>
      </c>
      <c r="C2905" s="66">
        <v>46258.569432870368</v>
      </c>
      <c r="D2905" s="67" t="s">
        <v>6702</v>
      </c>
      <c r="E2905" s="67" t="s">
        <v>6703</v>
      </c>
      <c r="F2905" s="1">
        <v>1</v>
      </c>
      <c r="G2905" s="63" t="str">
        <f>VLOOKUP(D2905,[2]MINDANAO!$B:$C,2,0)</f>
        <v>MIO AEROX 155</v>
      </c>
      <c r="H2905" s="67">
        <v>111184.82</v>
      </c>
      <c r="I2905" s="63" t="str">
        <f>VLOOKUP(L2905,'[3]NEW LEGEND 2026'!M:S,7,0)</f>
        <v>ULTIMATE</v>
      </c>
      <c r="J2905" s="67" t="s">
        <v>6704</v>
      </c>
      <c r="K2905" s="67" t="s">
        <v>6705</v>
      </c>
      <c r="L2905" s="67" t="s">
        <v>2451</v>
      </c>
      <c r="M2905" s="63" t="str">
        <f>VLOOKUP(D2905,'[3]NEW LEGEND 2026'!G:I,3,0)</f>
        <v>YAMAHA</v>
      </c>
      <c r="N2905" s="63" t="str">
        <f>VLOOKUP(D2905,'[3]NEW LEGEND 2026'!G:J,4,0)</f>
        <v>BLACK</v>
      </c>
      <c r="O2905" s="68" t="str">
        <f t="shared" si="271"/>
        <v>AUG</v>
      </c>
      <c r="P2905" s="68">
        <f t="shared" si="272"/>
        <v>24</v>
      </c>
      <c r="Q2905" s="68">
        <f t="shared" si="273"/>
        <v>2026</v>
      </c>
      <c r="R2905" s="69">
        <f t="shared" si="274"/>
        <v>-205.56943287036847</v>
      </c>
      <c r="S2905" s="69">
        <f t="shared" si="275"/>
        <v>-205.56943287036847</v>
      </c>
      <c r="T2905" s="70" t="str">
        <f t="shared" si="276"/>
        <v>1-30 DAYS</v>
      </c>
      <c r="U2905" s="70" t="str">
        <f t="shared" si="276"/>
        <v>1-30 DAYS</v>
      </c>
    </row>
    <row r="2906" spans="1:21">
      <c r="A2906" s="63" t="str">
        <f>VLOOKUP(L2906,[1]Sheet1!$N:$P,3,0)</f>
        <v>GREATWALL</v>
      </c>
      <c r="B2906" s="66">
        <v>46258.569432870368</v>
      </c>
      <c r="C2906" s="66">
        <v>46258.569432870368</v>
      </c>
      <c r="D2906" s="67" t="s">
        <v>6706</v>
      </c>
      <c r="E2906" s="67" t="s">
        <v>6707</v>
      </c>
      <c r="F2906" s="1">
        <v>1</v>
      </c>
      <c r="G2906" s="63" t="str">
        <f>VLOOKUP(D2906,[2]MINDANAO!$B:$C,2,0)</f>
        <v>MIO AEROX 155</v>
      </c>
      <c r="H2906" s="67">
        <v>111184.82</v>
      </c>
      <c r="I2906" s="63" t="str">
        <f>VLOOKUP(L2906,'[3]NEW LEGEND 2026'!M:S,7,0)</f>
        <v>ULTIMATE</v>
      </c>
      <c r="J2906" s="67" t="s">
        <v>6708</v>
      </c>
      <c r="K2906" s="67" t="s">
        <v>6709</v>
      </c>
      <c r="L2906" s="67" t="s">
        <v>2451</v>
      </c>
      <c r="M2906" s="63" t="str">
        <f>VLOOKUP(D2906,'[3]NEW LEGEND 2026'!G:I,3,0)</f>
        <v>YAMAHA</v>
      </c>
      <c r="N2906" s="63" t="str">
        <f>VLOOKUP(D2906,'[3]NEW LEGEND 2026'!G:J,4,0)</f>
        <v>BLUE/BLACK</v>
      </c>
      <c r="O2906" s="68" t="str">
        <f t="shared" si="271"/>
        <v>AUG</v>
      </c>
      <c r="P2906" s="68">
        <f t="shared" si="272"/>
        <v>24</v>
      </c>
      <c r="Q2906" s="68">
        <f t="shared" si="273"/>
        <v>2026</v>
      </c>
      <c r="R2906" s="69">
        <f t="shared" si="274"/>
        <v>-205.56943287036847</v>
      </c>
      <c r="S2906" s="69">
        <f t="shared" si="275"/>
        <v>-205.56943287036847</v>
      </c>
      <c r="T2906" s="70" t="str">
        <f t="shared" si="276"/>
        <v>1-30 DAYS</v>
      </c>
      <c r="U2906" s="70" t="str">
        <f t="shared" si="276"/>
        <v>1-30 DAYS</v>
      </c>
    </row>
    <row r="2907" spans="1:21">
      <c r="A2907" s="63" t="str">
        <f>VLOOKUP(L2907,[1]Sheet1!$N:$P,3,0)</f>
        <v>GREATWALL</v>
      </c>
      <c r="B2907" s="66">
        <v>46258.569432870368</v>
      </c>
      <c r="C2907" s="66">
        <v>46258.569432870368</v>
      </c>
      <c r="D2907" s="67" t="s">
        <v>6710</v>
      </c>
      <c r="E2907" s="67" t="s">
        <v>6711</v>
      </c>
      <c r="F2907" s="1">
        <v>1</v>
      </c>
      <c r="G2907" s="63" t="str">
        <f>VLOOKUP(D2907,[2]MINDANAO!$B:$C,2,0)</f>
        <v>LEXI155</v>
      </c>
      <c r="H2907" s="67">
        <v>74064.89</v>
      </c>
      <c r="I2907" s="63" t="str">
        <f>VLOOKUP(L2907,'[3]NEW LEGEND 2026'!M:S,7,0)</f>
        <v>ULTIMATE</v>
      </c>
      <c r="J2907" s="67" t="s">
        <v>6712</v>
      </c>
      <c r="K2907" s="67" t="s">
        <v>6713</v>
      </c>
      <c r="L2907" s="67" t="s">
        <v>2451</v>
      </c>
      <c r="M2907" s="63" t="str">
        <f>VLOOKUP(D2907,'[3]NEW LEGEND 2026'!G:I,3,0)</f>
        <v>YAMAHA</v>
      </c>
      <c r="N2907" s="63" t="str">
        <f>VLOOKUP(D2907,'[3]NEW LEGEND 2026'!G:J,4,0)</f>
        <v>BLACK/MATTE BLACK</v>
      </c>
      <c r="O2907" s="68" t="str">
        <f t="shared" si="271"/>
        <v>AUG</v>
      </c>
      <c r="P2907" s="68">
        <f t="shared" si="272"/>
        <v>24</v>
      </c>
      <c r="Q2907" s="68">
        <f t="shared" si="273"/>
        <v>2026</v>
      </c>
      <c r="R2907" s="69">
        <f t="shared" si="274"/>
        <v>-205.56943287036847</v>
      </c>
      <c r="S2907" s="69">
        <f t="shared" si="275"/>
        <v>-205.56943287036847</v>
      </c>
      <c r="T2907" s="70" t="str">
        <f t="shared" si="276"/>
        <v>1-30 DAYS</v>
      </c>
      <c r="U2907" s="70" t="str">
        <f t="shared" si="276"/>
        <v>1-30 DAYS</v>
      </c>
    </row>
    <row r="2908" spans="1:21">
      <c r="A2908" s="63" t="str">
        <f>VLOOKUP(L2908,[1]Sheet1!$N:$P,3,0)</f>
        <v>GREATWALL</v>
      </c>
      <c r="B2908" s="66">
        <v>46258.569432870368</v>
      </c>
      <c r="C2908" s="66">
        <v>46258.569432870368</v>
      </c>
      <c r="D2908" s="67" t="s">
        <v>6710</v>
      </c>
      <c r="E2908" s="67" t="s">
        <v>6711</v>
      </c>
      <c r="F2908" s="1">
        <v>1</v>
      </c>
      <c r="G2908" s="63" t="str">
        <f>VLOOKUP(D2908,[2]MINDANAO!$B:$C,2,0)</f>
        <v>LEXI155</v>
      </c>
      <c r="H2908" s="67">
        <v>74064.89</v>
      </c>
      <c r="I2908" s="63" t="str">
        <f>VLOOKUP(L2908,'[3]NEW LEGEND 2026'!M:S,7,0)</f>
        <v>ULTIMATE</v>
      </c>
      <c r="J2908" s="67" t="s">
        <v>6714</v>
      </c>
      <c r="K2908" s="67" t="s">
        <v>6715</v>
      </c>
      <c r="L2908" s="67" t="s">
        <v>2451</v>
      </c>
      <c r="M2908" s="63" t="str">
        <f>VLOOKUP(D2908,'[3]NEW LEGEND 2026'!G:I,3,0)</f>
        <v>YAMAHA</v>
      </c>
      <c r="N2908" s="63" t="str">
        <f>VLOOKUP(D2908,'[3]NEW LEGEND 2026'!G:J,4,0)</f>
        <v>BLACK/MATTE BLACK</v>
      </c>
      <c r="O2908" s="68" t="str">
        <f t="shared" si="271"/>
        <v>AUG</v>
      </c>
      <c r="P2908" s="68">
        <f t="shared" si="272"/>
        <v>24</v>
      </c>
      <c r="Q2908" s="68">
        <f t="shared" si="273"/>
        <v>2026</v>
      </c>
      <c r="R2908" s="69">
        <f t="shared" si="274"/>
        <v>-205.56943287036847</v>
      </c>
      <c r="S2908" s="69">
        <f t="shared" si="275"/>
        <v>-205.56943287036847</v>
      </c>
      <c r="T2908" s="70" t="str">
        <f t="shared" si="276"/>
        <v>1-30 DAYS</v>
      </c>
      <c r="U2908" s="70" t="str">
        <f t="shared" si="276"/>
        <v>1-30 DAYS</v>
      </c>
    </row>
    <row r="2909" spans="1:21">
      <c r="A2909" s="63" t="str">
        <f>VLOOKUP(L2909,[1]Sheet1!$N:$P,3,0)</f>
        <v>M1 LAPASAN</v>
      </c>
      <c r="B2909" s="66">
        <v>46258.432025462957</v>
      </c>
      <c r="C2909" s="66">
        <v>46258.57403935185</v>
      </c>
      <c r="D2909" s="67" t="s">
        <v>4215</v>
      </c>
      <c r="E2909" s="67" t="s">
        <v>4216</v>
      </c>
      <c r="F2909" s="1">
        <v>1</v>
      </c>
      <c r="G2909" s="63" t="str">
        <f>VLOOKUP(D2909,[2]MINDANAO!$B:$C,2,0)</f>
        <v>CLICK125 FI</v>
      </c>
      <c r="H2909" s="67">
        <v>80610</v>
      </c>
      <c r="I2909" s="63" t="str">
        <f>VLOOKUP(L2909,'[3]NEW LEGEND 2026'!M:S,7,0)</f>
        <v>MUTI</v>
      </c>
      <c r="J2909" s="67" t="s">
        <v>6716</v>
      </c>
      <c r="K2909" s="67" t="s">
        <v>6717</v>
      </c>
      <c r="L2909" s="67" t="s">
        <v>411</v>
      </c>
      <c r="M2909" s="63" t="str">
        <f>VLOOKUP(D2909,'[3]NEW LEGEND 2026'!G:I,3,0)</f>
        <v>HONDA</v>
      </c>
      <c r="N2909" s="63" t="str">
        <f>VLOOKUP(D2909,'[3]NEW LEGEND 2026'!G:J,4,0)</f>
        <v>WHITE/BLACK</v>
      </c>
      <c r="O2909" s="68" t="str">
        <f t="shared" si="271"/>
        <v>AUG</v>
      </c>
      <c r="P2909" s="68">
        <f t="shared" si="272"/>
        <v>24</v>
      </c>
      <c r="Q2909" s="68">
        <f t="shared" si="273"/>
        <v>2026</v>
      </c>
      <c r="R2909" s="69">
        <f t="shared" si="274"/>
        <v>-205.57403935184993</v>
      </c>
      <c r="S2909" s="69">
        <f t="shared" si="275"/>
        <v>-205.43202546295652</v>
      </c>
      <c r="T2909" s="70" t="str">
        <f t="shared" si="276"/>
        <v>1-30 DAYS</v>
      </c>
      <c r="U2909" s="70" t="str">
        <f t="shared" si="276"/>
        <v>1-30 DAYS</v>
      </c>
    </row>
    <row r="2910" spans="1:21">
      <c r="A2910" s="63" t="str">
        <f>VLOOKUP(L2910,[1]Sheet1!$N:$P,3,0)</f>
        <v>M1 BANGA</v>
      </c>
      <c r="B2910" s="66">
        <v>46245.457731481481</v>
      </c>
      <c r="C2910" s="66">
        <v>46258.587013888893</v>
      </c>
      <c r="D2910" s="67" t="s">
        <v>4503</v>
      </c>
      <c r="E2910" s="67" t="s">
        <v>4504</v>
      </c>
      <c r="F2910" s="1">
        <v>1</v>
      </c>
      <c r="G2910" s="63" t="str">
        <f>VLOOKUP(D2910,[2]MINDANAO!$B:$C,2,0)</f>
        <v>CLICK125 FI SE</v>
      </c>
      <c r="H2910" s="67">
        <v>84750</v>
      </c>
      <c r="I2910" s="63" t="str">
        <f>VLOOKUP(L2910,'[3]NEW LEGEND 2026'!M:S,7,0)</f>
        <v>MUTI</v>
      </c>
      <c r="J2910" s="67" t="s">
        <v>6718</v>
      </c>
      <c r="K2910" s="67" t="s">
        <v>6719</v>
      </c>
      <c r="L2910" s="67" t="s">
        <v>394</v>
      </c>
      <c r="M2910" s="63" t="str">
        <f>VLOOKUP(D2910,'[3]NEW LEGEND 2026'!G:I,3,0)</f>
        <v>HONDA</v>
      </c>
      <c r="N2910" s="63" t="str">
        <f>VLOOKUP(D2910,'[3]NEW LEGEND 2026'!G:J,4,0)</f>
        <v>GRAY</v>
      </c>
      <c r="O2910" s="68" t="str">
        <f t="shared" si="271"/>
        <v>AUG</v>
      </c>
      <c r="P2910" s="68">
        <f t="shared" si="272"/>
        <v>24</v>
      </c>
      <c r="Q2910" s="68">
        <f t="shared" si="273"/>
        <v>2026</v>
      </c>
      <c r="R2910" s="69">
        <f t="shared" si="274"/>
        <v>-205.58701388889313</v>
      </c>
      <c r="S2910" s="69">
        <f t="shared" si="275"/>
        <v>-192.45773148148146</v>
      </c>
      <c r="T2910" s="70" t="str">
        <f t="shared" si="276"/>
        <v>1-30 DAYS</v>
      </c>
      <c r="U2910" s="70" t="str">
        <f t="shared" si="276"/>
        <v>1-30 DAYS</v>
      </c>
    </row>
    <row r="2911" spans="1:21">
      <c r="A2911" s="63" t="str">
        <f>VLOOKUP(L2911,[1]Sheet1!$N:$P,3,0)</f>
        <v>M1 BUTUAN</v>
      </c>
      <c r="B2911" s="66">
        <v>46254.673506944448</v>
      </c>
      <c r="C2911" s="66">
        <v>46258.590937499997</v>
      </c>
      <c r="D2911" s="67" t="s">
        <v>663</v>
      </c>
      <c r="E2911" s="67" t="s">
        <v>664</v>
      </c>
      <c r="F2911" s="1">
        <v>1</v>
      </c>
      <c r="G2911" s="63" t="str">
        <f>VLOOKUP(D2911,[2]MINDANAO!$B:$C,2,0)</f>
        <v>CT125</v>
      </c>
      <c r="H2911" s="67">
        <v>58118</v>
      </c>
      <c r="I2911" s="63" t="str">
        <f>VLOOKUP(L2911,'[3]NEW LEGEND 2026'!M:S,7,0)</f>
        <v>MUTI</v>
      </c>
      <c r="J2911" s="67" t="s">
        <v>6720</v>
      </c>
      <c r="K2911" s="67" t="s">
        <v>6721</v>
      </c>
      <c r="L2911" s="67" t="s">
        <v>897</v>
      </c>
      <c r="M2911" s="63" t="str">
        <f>VLOOKUP(D2911,'[3]NEW LEGEND 2026'!G:I,3,0)</f>
        <v>KAWASAKI</v>
      </c>
      <c r="N2911" s="63" t="str">
        <f>VLOOKUP(D2911,'[3]NEW LEGEND 2026'!G:J,4,0)</f>
        <v>BLACK/RED</v>
      </c>
      <c r="O2911" s="68" t="str">
        <f t="shared" si="271"/>
        <v>AUG</v>
      </c>
      <c r="P2911" s="68">
        <f t="shared" si="272"/>
        <v>24</v>
      </c>
      <c r="Q2911" s="68">
        <f t="shared" si="273"/>
        <v>2026</v>
      </c>
      <c r="R2911" s="69">
        <f t="shared" si="274"/>
        <v>-205.59093749999738</v>
      </c>
      <c r="S2911" s="69">
        <f t="shared" si="275"/>
        <v>-201.67350694444758</v>
      </c>
      <c r="T2911" s="70" t="str">
        <f t="shared" si="276"/>
        <v>1-30 DAYS</v>
      </c>
      <c r="U2911" s="70" t="str">
        <f t="shared" si="276"/>
        <v>1-30 DAYS</v>
      </c>
    </row>
    <row r="2912" spans="1:21">
      <c r="A2912" s="63" t="str">
        <f>VLOOKUP(L2912,[1]Sheet1!$N:$P,3,0)</f>
        <v>M1 BUTUAN</v>
      </c>
      <c r="B2912" s="66">
        <v>46137.611608796287</v>
      </c>
      <c r="C2912" s="66">
        <v>46258.59107638889</v>
      </c>
      <c r="D2912" s="67" t="s">
        <v>907</v>
      </c>
      <c r="E2912" s="67" t="s">
        <v>908</v>
      </c>
      <c r="F2912" s="1">
        <v>1</v>
      </c>
      <c r="G2912" s="63" t="str">
        <f>VLOOKUP(D2912,[2]MINDANAO!$B:$C,2,0)</f>
        <v>CT125</v>
      </c>
      <c r="H2912" s="67">
        <v>59246</v>
      </c>
      <c r="I2912" s="63" t="str">
        <f>VLOOKUP(L2912,'[3]NEW LEGEND 2026'!M:S,7,0)</f>
        <v>MUTI</v>
      </c>
      <c r="J2912" s="67" t="s">
        <v>6722</v>
      </c>
      <c r="K2912" s="67" t="s">
        <v>6723</v>
      </c>
      <c r="L2912" s="67" t="s">
        <v>897</v>
      </c>
      <c r="M2912" s="63" t="str">
        <f>VLOOKUP(D2912,'[3]NEW LEGEND 2026'!G:I,3,0)</f>
        <v>KAWASAKI</v>
      </c>
      <c r="N2912" s="63" t="str">
        <f>VLOOKUP(D2912,'[3]NEW LEGEND 2026'!G:J,4,0)</f>
        <v>BLACK/GRAY</v>
      </c>
      <c r="O2912" s="68" t="str">
        <f t="shared" si="271"/>
        <v>AUG</v>
      </c>
      <c r="P2912" s="68">
        <f t="shared" si="272"/>
        <v>24</v>
      </c>
      <c r="Q2912" s="68">
        <f t="shared" si="273"/>
        <v>2026</v>
      </c>
      <c r="R2912" s="69">
        <f t="shared" si="274"/>
        <v>-205.59107638888963</v>
      </c>
      <c r="S2912" s="69">
        <f t="shared" si="275"/>
        <v>-84.611608796287328</v>
      </c>
      <c r="T2912" s="70" t="str">
        <f t="shared" si="276"/>
        <v>1-30 DAYS</v>
      </c>
      <c r="U2912" s="70" t="str">
        <f t="shared" si="276"/>
        <v>1-30 DAYS</v>
      </c>
    </row>
    <row r="2913" spans="1:21">
      <c r="A2913" s="63" t="str">
        <f>VLOOKUP(L2913,[1]Sheet1!$N:$P,3,0)</f>
        <v>M1 BUTUAN</v>
      </c>
      <c r="B2913" s="66">
        <v>46137.592881944453</v>
      </c>
      <c r="C2913" s="66">
        <v>46258.59107638889</v>
      </c>
      <c r="D2913" s="67" t="s">
        <v>907</v>
      </c>
      <c r="E2913" s="67" t="s">
        <v>908</v>
      </c>
      <c r="F2913" s="1">
        <v>1</v>
      </c>
      <c r="G2913" s="63" t="str">
        <f>VLOOKUP(D2913,[2]MINDANAO!$B:$C,2,0)</f>
        <v>CT125</v>
      </c>
      <c r="H2913" s="67">
        <v>59246</v>
      </c>
      <c r="I2913" s="63" t="str">
        <f>VLOOKUP(L2913,'[3]NEW LEGEND 2026'!M:S,7,0)</f>
        <v>MUTI</v>
      </c>
      <c r="J2913" s="67" t="s">
        <v>6724</v>
      </c>
      <c r="K2913" s="67" t="s">
        <v>6725</v>
      </c>
      <c r="L2913" s="67" t="s">
        <v>897</v>
      </c>
      <c r="M2913" s="63" t="str">
        <f>VLOOKUP(D2913,'[3]NEW LEGEND 2026'!G:I,3,0)</f>
        <v>KAWASAKI</v>
      </c>
      <c r="N2913" s="63" t="str">
        <f>VLOOKUP(D2913,'[3]NEW LEGEND 2026'!G:J,4,0)</f>
        <v>BLACK/GRAY</v>
      </c>
      <c r="O2913" s="68" t="str">
        <f t="shared" si="271"/>
        <v>AUG</v>
      </c>
      <c r="P2913" s="68">
        <f t="shared" si="272"/>
        <v>24</v>
      </c>
      <c r="Q2913" s="68">
        <f t="shared" si="273"/>
        <v>2026</v>
      </c>
      <c r="R2913" s="69">
        <f t="shared" si="274"/>
        <v>-205.59107638888963</v>
      </c>
      <c r="S2913" s="69">
        <f t="shared" si="275"/>
        <v>-84.592881944452529</v>
      </c>
      <c r="T2913" s="70" t="str">
        <f t="shared" si="276"/>
        <v>1-30 DAYS</v>
      </c>
      <c r="U2913" s="70" t="str">
        <f t="shared" si="276"/>
        <v>1-30 DAYS</v>
      </c>
    </row>
    <row r="2914" spans="1:21">
      <c r="A2914" s="63" t="str">
        <f>VLOOKUP(L2914,[1]Sheet1!$N:$P,3,0)</f>
        <v>M1 HONDA ISULAN</v>
      </c>
      <c r="B2914" s="66">
        <v>46252.486620370371</v>
      </c>
      <c r="C2914" s="66">
        <v>46258.623622685183</v>
      </c>
      <c r="D2914" s="67" t="s">
        <v>3512</v>
      </c>
      <c r="E2914" s="67" t="s">
        <v>3513</v>
      </c>
      <c r="F2914" s="1">
        <v>1</v>
      </c>
      <c r="G2914" s="63" t="str">
        <f>VLOOKUP(D2914,[2]MINDANAO!$B:$C,2,0)</f>
        <v>CRF150</v>
      </c>
      <c r="H2914" s="67">
        <v>124883.93</v>
      </c>
      <c r="I2914" s="63" t="str">
        <f>VLOOKUP(L2914,'[3]NEW LEGEND 2026'!M:S,7,0)</f>
        <v>HONDA</v>
      </c>
      <c r="J2914" s="67" t="s">
        <v>6726</v>
      </c>
      <c r="K2914" s="67" t="s">
        <v>6727</v>
      </c>
      <c r="L2914" s="67" t="s">
        <v>406</v>
      </c>
      <c r="M2914" s="63" t="str">
        <f>VLOOKUP(D2914,'[3]NEW LEGEND 2026'!G:I,3,0)</f>
        <v>HONDA</v>
      </c>
      <c r="N2914" s="63" t="str">
        <f>VLOOKUP(D2914,'[3]NEW LEGEND 2026'!G:J,4,0)</f>
        <v>RED</v>
      </c>
      <c r="O2914" s="68" t="str">
        <f t="shared" si="271"/>
        <v>AUG</v>
      </c>
      <c r="P2914" s="68">
        <f t="shared" si="272"/>
        <v>24</v>
      </c>
      <c r="Q2914" s="68">
        <f t="shared" si="273"/>
        <v>2026</v>
      </c>
      <c r="R2914" s="69">
        <f t="shared" si="274"/>
        <v>-205.62362268518336</v>
      </c>
      <c r="S2914" s="69">
        <f t="shared" si="275"/>
        <v>-199.48662037037138</v>
      </c>
      <c r="T2914" s="70" t="str">
        <f t="shared" si="276"/>
        <v>1-30 DAYS</v>
      </c>
      <c r="U2914" s="70" t="str">
        <f t="shared" si="276"/>
        <v>1-30 DAYS</v>
      </c>
    </row>
    <row r="2915" spans="1:21">
      <c r="A2915" s="63" t="str">
        <f>VLOOKUP(L2915,[1]Sheet1!$N:$P,3,0)</f>
        <v>M1 HONDA ISULAN</v>
      </c>
      <c r="B2915" s="66">
        <v>46252.462534722217</v>
      </c>
      <c r="C2915" s="66">
        <v>46258.623622685183</v>
      </c>
      <c r="D2915" s="67" t="s">
        <v>2193</v>
      </c>
      <c r="E2915" s="67" t="s">
        <v>2194</v>
      </c>
      <c r="F2915" s="1">
        <v>1</v>
      </c>
      <c r="G2915" s="63" t="str">
        <f>VLOOKUP(D2915,[2]MINDANAO!$B:$C,2,0)</f>
        <v>CRF150</v>
      </c>
      <c r="H2915" s="67">
        <v>140870</v>
      </c>
      <c r="I2915" s="63" t="str">
        <f>VLOOKUP(L2915,'[3]NEW LEGEND 2026'!M:S,7,0)</f>
        <v>HONDA</v>
      </c>
      <c r="J2915" s="67" t="s">
        <v>6728</v>
      </c>
      <c r="K2915" s="67" t="s">
        <v>6729</v>
      </c>
      <c r="L2915" s="67" t="s">
        <v>406</v>
      </c>
      <c r="M2915" s="63" t="str">
        <f>VLOOKUP(D2915,'[3]NEW LEGEND 2026'!G:I,3,0)</f>
        <v>HONDA</v>
      </c>
      <c r="N2915" s="63" t="str">
        <f>VLOOKUP(D2915,'[3]NEW LEGEND 2026'!G:J,4,0)</f>
        <v>WHITE/BLACK</v>
      </c>
      <c r="O2915" s="68" t="str">
        <f t="shared" si="271"/>
        <v>AUG</v>
      </c>
      <c r="P2915" s="68">
        <f t="shared" si="272"/>
        <v>24</v>
      </c>
      <c r="Q2915" s="68">
        <f t="shared" si="273"/>
        <v>2026</v>
      </c>
      <c r="R2915" s="69">
        <f t="shared" si="274"/>
        <v>-205.62362268518336</v>
      </c>
      <c r="S2915" s="69">
        <f t="shared" si="275"/>
        <v>-199.46253472221724</v>
      </c>
      <c r="T2915" s="70" t="str">
        <f t="shared" si="276"/>
        <v>1-30 DAYS</v>
      </c>
      <c r="U2915" s="70" t="str">
        <f t="shared" si="276"/>
        <v>1-30 DAYS</v>
      </c>
    </row>
    <row r="2916" spans="1:21">
      <c r="A2916" s="63" t="str">
        <f>VLOOKUP(L2916,[1]Sheet1!$N:$P,3,0)</f>
        <v>M1 HONDA ISULAN</v>
      </c>
      <c r="B2916" s="66">
        <v>46249.44358796296</v>
      </c>
      <c r="C2916" s="66">
        <v>46258.623622685183</v>
      </c>
      <c r="D2916" s="67" t="s">
        <v>3512</v>
      </c>
      <c r="E2916" s="67" t="s">
        <v>3513</v>
      </c>
      <c r="F2916" s="1">
        <v>1</v>
      </c>
      <c r="G2916" s="63" t="str">
        <f>VLOOKUP(D2916,[2]MINDANAO!$B:$C,2,0)</f>
        <v>CRF150</v>
      </c>
      <c r="H2916" s="67">
        <v>124883.93</v>
      </c>
      <c r="I2916" s="63" t="str">
        <f>VLOOKUP(L2916,'[3]NEW LEGEND 2026'!M:S,7,0)</f>
        <v>HONDA</v>
      </c>
      <c r="J2916" s="67" t="s">
        <v>6730</v>
      </c>
      <c r="K2916" s="67" t="s">
        <v>6731</v>
      </c>
      <c r="L2916" s="67" t="s">
        <v>406</v>
      </c>
      <c r="M2916" s="63" t="str">
        <f>VLOOKUP(D2916,'[3]NEW LEGEND 2026'!G:I,3,0)</f>
        <v>HONDA</v>
      </c>
      <c r="N2916" s="63" t="str">
        <f>VLOOKUP(D2916,'[3]NEW LEGEND 2026'!G:J,4,0)</f>
        <v>RED</v>
      </c>
      <c r="O2916" s="68" t="str">
        <f t="shared" si="271"/>
        <v>AUG</v>
      </c>
      <c r="P2916" s="68">
        <f t="shared" si="272"/>
        <v>24</v>
      </c>
      <c r="Q2916" s="68">
        <f t="shared" si="273"/>
        <v>2026</v>
      </c>
      <c r="R2916" s="69">
        <f t="shared" si="274"/>
        <v>-205.62362268518336</v>
      </c>
      <c r="S2916" s="69">
        <f t="shared" si="275"/>
        <v>-196.44358796296001</v>
      </c>
      <c r="T2916" s="70" t="str">
        <f t="shared" si="276"/>
        <v>1-30 DAYS</v>
      </c>
      <c r="U2916" s="70" t="str">
        <f t="shared" si="276"/>
        <v>1-30 DAYS</v>
      </c>
    </row>
    <row r="2917" spans="1:21">
      <c r="A2917" s="63" t="str">
        <f>VLOOKUP(L2917,[1]Sheet1!$N:$P,3,0)</f>
        <v>M1 HONDA ISULAN</v>
      </c>
      <c r="B2917" s="66">
        <v>46252.474259259259</v>
      </c>
      <c r="C2917" s="66">
        <v>46258.623622685183</v>
      </c>
      <c r="D2917" s="67" t="s">
        <v>2193</v>
      </c>
      <c r="E2917" s="67" t="s">
        <v>2194</v>
      </c>
      <c r="F2917" s="1">
        <v>1</v>
      </c>
      <c r="G2917" s="63" t="str">
        <f>VLOOKUP(D2917,[2]MINDANAO!$B:$C,2,0)</f>
        <v>CRF150</v>
      </c>
      <c r="H2917" s="67">
        <v>140870</v>
      </c>
      <c r="I2917" s="63" t="str">
        <f>VLOOKUP(L2917,'[3]NEW LEGEND 2026'!M:S,7,0)</f>
        <v>HONDA</v>
      </c>
      <c r="J2917" s="67" t="s">
        <v>6732</v>
      </c>
      <c r="K2917" s="67" t="s">
        <v>6733</v>
      </c>
      <c r="L2917" s="67" t="s">
        <v>406</v>
      </c>
      <c r="M2917" s="63" t="str">
        <f>VLOOKUP(D2917,'[3]NEW LEGEND 2026'!G:I,3,0)</f>
        <v>HONDA</v>
      </c>
      <c r="N2917" s="63" t="str">
        <f>VLOOKUP(D2917,'[3]NEW LEGEND 2026'!G:J,4,0)</f>
        <v>WHITE/BLACK</v>
      </c>
      <c r="O2917" s="68" t="str">
        <f t="shared" si="271"/>
        <v>AUG</v>
      </c>
      <c r="P2917" s="68">
        <f t="shared" si="272"/>
        <v>24</v>
      </c>
      <c r="Q2917" s="68">
        <f t="shared" si="273"/>
        <v>2026</v>
      </c>
      <c r="R2917" s="69">
        <f t="shared" si="274"/>
        <v>-205.62362268518336</v>
      </c>
      <c r="S2917" s="69">
        <f t="shared" si="275"/>
        <v>-199.47425925925927</v>
      </c>
      <c r="T2917" s="70" t="str">
        <f t="shared" si="276"/>
        <v>1-30 DAYS</v>
      </c>
      <c r="U2917" s="70" t="str">
        <f t="shared" si="276"/>
        <v>1-30 DAYS</v>
      </c>
    </row>
    <row r="2918" spans="1:21">
      <c r="A2918" s="63" t="str">
        <f>VLOOKUP(L2918,[1]Sheet1!$N:$P,3,0)</f>
        <v>M1 HONDA ISULAN</v>
      </c>
      <c r="B2918" s="66">
        <v>46252.486620370371</v>
      </c>
      <c r="C2918" s="66">
        <v>46258.623622685183</v>
      </c>
      <c r="D2918" s="67" t="s">
        <v>3512</v>
      </c>
      <c r="E2918" s="67" t="s">
        <v>3513</v>
      </c>
      <c r="F2918" s="1">
        <v>1</v>
      </c>
      <c r="G2918" s="63" t="str">
        <f>VLOOKUP(D2918,[2]MINDANAO!$B:$C,2,0)</f>
        <v>CRF150</v>
      </c>
      <c r="H2918" s="67">
        <v>124883.93</v>
      </c>
      <c r="I2918" s="63" t="str">
        <f>VLOOKUP(L2918,'[3]NEW LEGEND 2026'!M:S,7,0)</f>
        <v>HONDA</v>
      </c>
      <c r="J2918" s="67" t="s">
        <v>6734</v>
      </c>
      <c r="K2918" s="67" t="s">
        <v>6735</v>
      </c>
      <c r="L2918" s="67" t="s">
        <v>406</v>
      </c>
      <c r="M2918" s="63" t="str">
        <f>VLOOKUP(D2918,'[3]NEW LEGEND 2026'!G:I,3,0)</f>
        <v>HONDA</v>
      </c>
      <c r="N2918" s="63" t="str">
        <f>VLOOKUP(D2918,'[3]NEW LEGEND 2026'!G:J,4,0)</f>
        <v>RED</v>
      </c>
      <c r="O2918" s="68" t="str">
        <f t="shared" si="271"/>
        <v>AUG</v>
      </c>
      <c r="P2918" s="68">
        <f t="shared" si="272"/>
        <v>24</v>
      </c>
      <c r="Q2918" s="68">
        <f t="shared" si="273"/>
        <v>2026</v>
      </c>
      <c r="R2918" s="69">
        <f t="shared" si="274"/>
        <v>-205.62362268518336</v>
      </c>
      <c r="S2918" s="69">
        <f t="shared" si="275"/>
        <v>-199.48662037037138</v>
      </c>
      <c r="T2918" s="70" t="str">
        <f t="shared" si="276"/>
        <v>1-30 DAYS</v>
      </c>
      <c r="U2918" s="70" t="str">
        <f t="shared" si="276"/>
        <v>1-30 DAYS</v>
      </c>
    </row>
    <row r="2919" spans="1:21">
      <c r="A2919" s="63" t="str">
        <f>VLOOKUP(L2919,[1]Sheet1!$N:$P,3,0)</f>
        <v>M1 HONDA ISULAN</v>
      </c>
      <c r="B2919" s="66">
        <v>46249.44358796296</v>
      </c>
      <c r="C2919" s="66">
        <v>46258.623622685183</v>
      </c>
      <c r="D2919" s="67" t="s">
        <v>3512</v>
      </c>
      <c r="E2919" s="67" t="s">
        <v>3513</v>
      </c>
      <c r="F2919" s="1">
        <v>1</v>
      </c>
      <c r="G2919" s="63" t="str">
        <f>VLOOKUP(D2919,[2]MINDANAO!$B:$C,2,0)</f>
        <v>CRF150</v>
      </c>
      <c r="H2919" s="67">
        <v>124883.93</v>
      </c>
      <c r="I2919" s="63" t="str">
        <f>VLOOKUP(L2919,'[3]NEW LEGEND 2026'!M:S,7,0)</f>
        <v>HONDA</v>
      </c>
      <c r="J2919" s="67" t="s">
        <v>6736</v>
      </c>
      <c r="K2919" s="67" t="s">
        <v>6737</v>
      </c>
      <c r="L2919" s="67" t="s">
        <v>406</v>
      </c>
      <c r="M2919" s="63" t="str">
        <f>VLOOKUP(D2919,'[3]NEW LEGEND 2026'!G:I,3,0)</f>
        <v>HONDA</v>
      </c>
      <c r="N2919" s="63" t="str">
        <f>VLOOKUP(D2919,'[3]NEW LEGEND 2026'!G:J,4,0)</f>
        <v>RED</v>
      </c>
      <c r="O2919" s="68" t="str">
        <f t="shared" si="271"/>
        <v>AUG</v>
      </c>
      <c r="P2919" s="68">
        <f t="shared" si="272"/>
        <v>24</v>
      </c>
      <c r="Q2919" s="68">
        <f t="shared" si="273"/>
        <v>2026</v>
      </c>
      <c r="R2919" s="69">
        <f t="shared" si="274"/>
        <v>-205.62362268518336</v>
      </c>
      <c r="S2919" s="69">
        <f t="shared" si="275"/>
        <v>-196.44358796296001</v>
      </c>
      <c r="T2919" s="70" t="str">
        <f t="shared" si="276"/>
        <v>1-30 DAYS</v>
      </c>
      <c r="U2919" s="70" t="str">
        <f t="shared" si="276"/>
        <v>1-30 DAYS</v>
      </c>
    </row>
    <row r="2920" spans="1:21">
      <c r="A2920" s="63" t="str">
        <f>VLOOKUP(L2920,[1]Sheet1!$N:$P,3,0)</f>
        <v>M1 HONDA ISULAN</v>
      </c>
      <c r="B2920" s="66">
        <v>46253.579907407409</v>
      </c>
      <c r="C2920" s="66">
        <v>46258.623622685183</v>
      </c>
      <c r="D2920" s="67" t="s">
        <v>2193</v>
      </c>
      <c r="E2920" s="67" t="s">
        <v>2194</v>
      </c>
      <c r="F2920" s="1">
        <v>1</v>
      </c>
      <c r="G2920" s="63" t="str">
        <f>VLOOKUP(D2920,[2]MINDANAO!$B:$C,2,0)</f>
        <v>CRF150</v>
      </c>
      <c r="H2920" s="67">
        <v>140870</v>
      </c>
      <c r="I2920" s="63" t="str">
        <f>VLOOKUP(L2920,'[3]NEW LEGEND 2026'!M:S,7,0)</f>
        <v>HONDA</v>
      </c>
      <c r="J2920" s="67" t="s">
        <v>6738</v>
      </c>
      <c r="K2920" s="67" t="s">
        <v>6739</v>
      </c>
      <c r="L2920" s="67" t="s">
        <v>406</v>
      </c>
      <c r="M2920" s="63" t="str">
        <f>VLOOKUP(D2920,'[3]NEW LEGEND 2026'!G:I,3,0)</f>
        <v>HONDA</v>
      </c>
      <c r="N2920" s="63" t="str">
        <f>VLOOKUP(D2920,'[3]NEW LEGEND 2026'!G:J,4,0)</f>
        <v>WHITE/BLACK</v>
      </c>
      <c r="O2920" s="68" t="str">
        <f t="shared" si="271"/>
        <v>AUG</v>
      </c>
      <c r="P2920" s="68">
        <f t="shared" si="272"/>
        <v>24</v>
      </c>
      <c r="Q2920" s="68">
        <f t="shared" si="273"/>
        <v>2026</v>
      </c>
      <c r="R2920" s="69">
        <f t="shared" si="274"/>
        <v>-205.62362268518336</v>
      </c>
      <c r="S2920" s="69">
        <f t="shared" si="275"/>
        <v>-200.57990740740934</v>
      </c>
      <c r="T2920" s="70" t="str">
        <f t="shared" si="276"/>
        <v>1-30 DAYS</v>
      </c>
      <c r="U2920" s="70" t="str">
        <f t="shared" si="276"/>
        <v>1-30 DAYS</v>
      </c>
    </row>
    <row r="2921" spans="1:21">
      <c r="A2921" s="63" t="str">
        <f>VLOOKUP(L2921,[1]Sheet1!$N:$P,3,0)</f>
        <v>M1 HONDA ISULAN</v>
      </c>
      <c r="B2921" s="66">
        <v>46248.411585648151</v>
      </c>
      <c r="C2921" s="66">
        <v>46258.623622685183</v>
      </c>
      <c r="D2921" s="67" t="s">
        <v>6000</v>
      </c>
      <c r="E2921" s="67" t="s">
        <v>6001</v>
      </c>
      <c r="F2921" s="1">
        <v>1</v>
      </c>
      <c r="G2921" s="63" t="str">
        <f>VLOOKUP(D2921,[2]MINDANAO!$B:$C,2,0)</f>
        <v>ADV160 ROADSYNC</v>
      </c>
      <c r="H2921" s="67">
        <v>165268</v>
      </c>
      <c r="I2921" s="63" t="str">
        <f>VLOOKUP(L2921,'[3]NEW LEGEND 2026'!M:S,7,0)</f>
        <v>HONDA</v>
      </c>
      <c r="J2921" s="67" t="s">
        <v>6740</v>
      </c>
      <c r="K2921" s="67" t="s">
        <v>6741</v>
      </c>
      <c r="L2921" s="67" t="s">
        <v>406</v>
      </c>
      <c r="M2921" s="63" t="str">
        <f>VLOOKUP(D2921,'[3]NEW LEGEND 2026'!G:I,3,0)</f>
        <v>HONDA</v>
      </c>
      <c r="N2921" s="63" t="str">
        <f>VLOOKUP(D2921,'[3]NEW LEGEND 2026'!G:J,4,0)</f>
        <v>BROWN</v>
      </c>
      <c r="O2921" s="68" t="str">
        <f t="shared" si="271"/>
        <v>AUG</v>
      </c>
      <c r="P2921" s="68">
        <f t="shared" si="272"/>
        <v>24</v>
      </c>
      <c r="Q2921" s="68">
        <f t="shared" si="273"/>
        <v>2026</v>
      </c>
      <c r="R2921" s="69">
        <f t="shared" si="274"/>
        <v>-205.62362268518336</v>
      </c>
      <c r="S2921" s="69">
        <f t="shared" si="275"/>
        <v>-195.41158564815123</v>
      </c>
      <c r="T2921" s="70" t="str">
        <f t="shared" si="276"/>
        <v>1-30 DAYS</v>
      </c>
      <c r="U2921" s="70" t="str">
        <f t="shared" si="276"/>
        <v>1-30 DAYS</v>
      </c>
    </row>
    <row r="2922" spans="1:21">
      <c r="A2922" s="63" t="str">
        <f>VLOOKUP(L2922,[1]Sheet1!$N:$P,3,0)</f>
        <v>M1 HONDA ISULAN</v>
      </c>
      <c r="B2922" s="66">
        <v>46248.595034722217</v>
      </c>
      <c r="C2922" s="66">
        <v>46258.623622685183</v>
      </c>
      <c r="D2922" s="67" t="s">
        <v>2674</v>
      </c>
      <c r="E2922" s="67" t="s">
        <v>2675</v>
      </c>
      <c r="F2922" s="1">
        <v>1</v>
      </c>
      <c r="G2922" s="63" t="str">
        <f>VLOOKUP(D2922,[2]MINDANAO!$B:$C,2,0)</f>
        <v>CLICK125 FI SE</v>
      </c>
      <c r="H2922" s="67">
        <v>85394</v>
      </c>
      <c r="I2922" s="63" t="str">
        <f>VLOOKUP(L2922,'[3]NEW LEGEND 2026'!M:S,7,0)</f>
        <v>HONDA</v>
      </c>
      <c r="J2922" s="67" t="s">
        <v>6742</v>
      </c>
      <c r="K2922" s="67" t="s">
        <v>6743</v>
      </c>
      <c r="L2922" s="67" t="s">
        <v>406</v>
      </c>
      <c r="M2922" s="63" t="str">
        <f>VLOOKUP(D2922,'[3]NEW LEGEND 2026'!G:I,3,0)</f>
        <v>HONDA</v>
      </c>
      <c r="N2922" s="63" t="str">
        <f>VLOOKUP(D2922,'[3]NEW LEGEND 2026'!G:J,4,0)</f>
        <v>BROWN</v>
      </c>
      <c r="O2922" s="68" t="str">
        <f t="shared" si="271"/>
        <v>AUG</v>
      </c>
      <c r="P2922" s="68">
        <f t="shared" si="272"/>
        <v>24</v>
      </c>
      <c r="Q2922" s="68">
        <f t="shared" si="273"/>
        <v>2026</v>
      </c>
      <c r="R2922" s="69">
        <f t="shared" si="274"/>
        <v>-205.62362268518336</v>
      </c>
      <c r="S2922" s="69">
        <f t="shared" si="275"/>
        <v>-195.59503472221695</v>
      </c>
      <c r="T2922" s="70" t="str">
        <f t="shared" si="276"/>
        <v>1-30 DAYS</v>
      </c>
      <c r="U2922" s="70" t="str">
        <f t="shared" si="276"/>
        <v>1-30 DAYS</v>
      </c>
    </row>
    <row r="2923" spans="1:21">
      <c r="A2923" s="63" t="str">
        <f>VLOOKUP(L2923,[1]Sheet1!$N:$P,3,0)</f>
        <v>M1 HONDA ISULAN</v>
      </c>
      <c r="B2923" s="66">
        <v>46248.403715277767</v>
      </c>
      <c r="C2923" s="66">
        <v>46258.623622685183</v>
      </c>
      <c r="D2923" s="67" t="s">
        <v>2456</v>
      </c>
      <c r="E2923" s="67" t="s">
        <v>2457</v>
      </c>
      <c r="F2923" s="1">
        <v>1</v>
      </c>
      <c r="G2923" s="63" t="str">
        <f>VLOOKUP(D2923,[2]MINDANAO!$B:$C,2,0)</f>
        <v>CLICK125 FI</v>
      </c>
      <c r="H2923" s="67">
        <v>81070</v>
      </c>
      <c r="I2923" s="63" t="str">
        <f>VLOOKUP(L2923,'[3]NEW LEGEND 2026'!M:S,7,0)</f>
        <v>HONDA</v>
      </c>
      <c r="J2923" s="67" t="s">
        <v>6744</v>
      </c>
      <c r="K2923" s="67" t="s">
        <v>6745</v>
      </c>
      <c r="L2923" s="67" t="s">
        <v>406</v>
      </c>
      <c r="M2923" s="63" t="str">
        <f>VLOOKUP(D2923,'[3]NEW LEGEND 2026'!G:I,3,0)</f>
        <v>HONDA</v>
      </c>
      <c r="N2923" s="63" t="str">
        <f>VLOOKUP(D2923,'[3]NEW LEGEND 2026'!G:J,4,0)</f>
        <v>BLACK</v>
      </c>
      <c r="O2923" s="68" t="str">
        <f t="shared" si="271"/>
        <v>AUG</v>
      </c>
      <c r="P2923" s="68">
        <f t="shared" si="272"/>
        <v>24</v>
      </c>
      <c r="Q2923" s="68">
        <f t="shared" si="273"/>
        <v>2026</v>
      </c>
      <c r="R2923" s="69">
        <f t="shared" si="274"/>
        <v>-205.62362268518336</v>
      </c>
      <c r="S2923" s="69">
        <f t="shared" si="275"/>
        <v>-195.40371527776733</v>
      </c>
      <c r="T2923" s="70" t="str">
        <f t="shared" si="276"/>
        <v>1-30 DAYS</v>
      </c>
      <c r="U2923" s="70" t="str">
        <f t="shared" si="276"/>
        <v>1-30 DAYS</v>
      </c>
    </row>
    <row r="2924" spans="1:21">
      <c r="A2924" s="63" t="str">
        <f>VLOOKUP(L2924,[1]Sheet1!$N:$P,3,0)</f>
        <v>M1 HONDA ISULAN</v>
      </c>
      <c r="B2924" s="66">
        <v>46248.457916666674</v>
      </c>
      <c r="C2924" s="66">
        <v>46258.623622685183</v>
      </c>
      <c r="D2924" s="67" t="s">
        <v>2456</v>
      </c>
      <c r="E2924" s="67" t="s">
        <v>2457</v>
      </c>
      <c r="F2924" s="1">
        <v>1</v>
      </c>
      <c r="G2924" s="63" t="str">
        <f>VLOOKUP(D2924,[2]MINDANAO!$B:$C,2,0)</f>
        <v>CLICK125 FI</v>
      </c>
      <c r="H2924" s="67">
        <v>81070</v>
      </c>
      <c r="I2924" s="63" t="str">
        <f>VLOOKUP(L2924,'[3]NEW LEGEND 2026'!M:S,7,0)</f>
        <v>HONDA</v>
      </c>
      <c r="J2924" s="67" t="s">
        <v>6746</v>
      </c>
      <c r="K2924" s="67" t="s">
        <v>6747</v>
      </c>
      <c r="L2924" s="67" t="s">
        <v>406</v>
      </c>
      <c r="M2924" s="63" t="str">
        <f>VLOOKUP(D2924,'[3]NEW LEGEND 2026'!G:I,3,0)</f>
        <v>HONDA</v>
      </c>
      <c r="N2924" s="63" t="str">
        <f>VLOOKUP(D2924,'[3]NEW LEGEND 2026'!G:J,4,0)</f>
        <v>BLACK</v>
      </c>
      <c r="O2924" s="68" t="str">
        <f t="shared" si="271"/>
        <v>AUG</v>
      </c>
      <c r="P2924" s="68">
        <f t="shared" si="272"/>
        <v>24</v>
      </c>
      <c r="Q2924" s="68">
        <f t="shared" si="273"/>
        <v>2026</v>
      </c>
      <c r="R2924" s="69">
        <f t="shared" si="274"/>
        <v>-205.62362268518336</v>
      </c>
      <c r="S2924" s="69">
        <f t="shared" si="275"/>
        <v>-195.45791666667355</v>
      </c>
      <c r="T2924" s="70" t="str">
        <f t="shared" si="276"/>
        <v>1-30 DAYS</v>
      </c>
      <c r="U2924" s="70" t="str">
        <f t="shared" si="276"/>
        <v>1-30 DAYS</v>
      </c>
    </row>
    <row r="2925" spans="1:21">
      <c r="A2925" s="63" t="str">
        <f>VLOOKUP(L2925,[1]Sheet1!$N:$P,3,0)</f>
        <v>M1 HONDA ISULAN</v>
      </c>
      <c r="B2925" s="66">
        <v>46242.383784722217</v>
      </c>
      <c r="C2925" s="66">
        <v>46258.623622685183</v>
      </c>
      <c r="D2925" s="67" t="s">
        <v>865</v>
      </c>
      <c r="E2925" s="67" t="s">
        <v>866</v>
      </c>
      <c r="F2925" s="1">
        <v>1</v>
      </c>
      <c r="G2925" s="63" t="str">
        <f>VLOOKUP(D2925,[2]MINDANAO!$B:$C,2,0)</f>
        <v>XRM RS</v>
      </c>
      <c r="H2925" s="67">
        <v>73838</v>
      </c>
      <c r="I2925" s="63" t="str">
        <f>VLOOKUP(L2925,'[3]NEW LEGEND 2026'!M:S,7,0)</f>
        <v>HONDA</v>
      </c>
      <c r="J2925" s="67" t="s">
        <v>6748</v>
      </c>
      <c r="K2925" s="67" t="s">
        <v>6749</v>
      </c>
      <c r="L2925" s="67" t="s">
        <v>406</v>
      </c>
      <c r="M2925" s="63" t="str">
        <f>VLOOKUP(D2925,'[3]NEW LEGEND 2026'!G:I,3,0)</f>
        <v>HONDA</v>
      </c>
      <c r="N2925" s="63" t="str">
        <f>VLOOKUP(D2925,'[3]NEW LEGEND 2026'!G:J,4,0)</f>
        <v>RED/BLACK</v>
      </c>
      <c r="O2925" s="68" t="str">
        <f t="shared" si="271"/>
        <v>AUG</v>
      </c>
      <c r="P2925" s="68">
        <f t="shared" si="272"/>
        <v>24</v>
      </c>
      <c r="Q2925" s="68">
        <f t="shared" si="273"/>
        <v>2026</v>
      </c>
      <c r="R2925" s="69">
        <f t="shared" si="274"/>
        <v>-205.62362268518336</v>
      </c>
      <c r="S2925" s="69">
        <f t="shared" si="275"/>
        <v>-189.38378472221666</v>
      </c>
      <c r="T2925" s="70" t="str">
        <f t="shared" si="276"/>
        <v>1-30 DAYS</v>
      </c>
      <c r="U2925" s="70" t="str">
        <f t="shared" si="276"/>
        <v>1-30 DAYS</v>
      </c>
    </row>
    <row r="2926" spans="1:21">
      <c r="A2926" s="63" t="str">
        <f>VLOOKUP(L2926,[1]Sheet1!$N:$P,3,0)</f>
        <v>M1 HONDA ISULAN</v>
      </c>
      <c r="B2926" s="66">
        <v>46254.478854166657</v>
      </c>
      <c r="C2926" s="66">
        <v>46258.623622685183</v>
      </c>
      <c r="D2926" s="67" t="s">
        <v>1000</v>
      </c>
      <c r="E2926" s="67" t="s">
        <v>1001</v>
      </c>
      <c r="F2926" s="1">
        <v>1</v>
      </c>
      <c r="G2926" s="63" t="str">
        <f>VLOOKUP(D2926,[2]MINDANAO!$B:$C,2,0)</f>
        <v>XRM RS</v>
      </c>
      <c r="H2926" s="67">
        <v>74538</v>
      </c>
      <c r="I2926" s="63" t="str">
        <f>VLOOKUP(L2926,'[3]NEW LEGEND 2026'!M:S,7,0)</f>
        <v>HONDA</v>
      </c>
      <c r="J2926" s="67" t="s">
        <v>6750</v>
      </c>
      <c r="K2926" s="67" t="s">
        <v>6751</v>
      </c>
      <c r="L2926" s="67" t="s">
        <v>406</v>
      </c>
      <c r="M2926" s="63" t="str">
        <f>VLOOKUP(D2926,'[3]NEW LEGEND 2026'!G:I,3,0)</f>
        <v>HONDA</v>
      </c>
      <c r="N2926" s="63" t="str">
        <f>VLOOKUP(D2926,'[3]NEW LEGEND 2026'!G:J,4,0)</f>
        <v>GRAY</v>
      </c>
      <c r="O2926" s="68" t="str">
        <f t="shared" si="271"/>
        <v>AUG</v>
      </c>
      <c r="P2926" s="68">
        <f t="shared" si="272"/>
        <v>24</v>
      </c>
      <c r="Q2926" s="68">
        <f t="shared" si="273"/>
        <v>2026</v>
      </c>
      <c r="R2926" s="69">
        <f t="shared" si="274"/>
        <v>-205.62362268518336</v>
      </c>
      <c r="S2926" s="69">
        <f t="shared" si="275"/>
        <v>-201.47885416665667</v>
      </c>
      <c r="T2926" s="70" t="str">
        <f t="shared" si="276"/>
        <v>1-30 DAYS</v>
      </c>
      <c r="U2926" s="70" t="str">
        <f t="shared" si="276"/>
        <v>1-30 DAYS</v>
      </c>
    </row>
    <row r="2927" spans="1:21">
      <c r="A2927" s="63" t="str">
        <f>VLOOKUP(L2927,[1]Sheet1!$N:$P,3,0)</f>
        <v>M1 HONDA ISULAN</v>
      </c>
      <c r="B2927" s="66">
        <v>46242.383784722217</v>
      </c>
      <c r="C2927" s="66">
        <v>46258.623622685183</v>
      </c>
      <c r="D2927" s="67" t="s">
        <v>865</v>
      </c>
      <c r="E2927" s="67" t="s">
        <v>866</v>
      </c>
      <c r="F2927" s="1">
        <v>1</v>
      </c>
      <c r="G2927" s="63" t="str">
        <f>VLOOKUP(D2927,[2]MINDANAO!$B:$C,2,0)</f>
        <v>XRM RS</v>
      </c>
      <c r="H2927" s="67">
        <v>73838</v>
      </c>
      <c r="I2927" s="63" t="str">
        <f>VLOOKUP(L2927,'[3]NEW LEGEND 2026'!M:S,7,0)</f>
        <v>HONDA</v>
      </c>
      <c r="J2927" s="67" t="s">
        <v>6752</v>
      </c>
      <c r="K2927" s="67" t="s">
        <v>6753</v>
      </c>
      <c r="L2927" s="67" t="s">
        <v>406</v>
      </c>
      <c r="M2927" s="63" t="str">
        <f>VLOOKUP(D2927,'[3]NEW LEGEND 2026'!G:I,3,0)</f>
        <v>HONDA</v>
      </c>
      <c r="N2927" s="63" t="str">
        <f>VLOOKUP(D2927,'[3]NEW LEGEND 2026'!G:J,4,0)</f>
        <v>RED/BLACK</v>
      </c>
      <c r="O2927" s="68" t="str">
        <f t="shared" si="271"/>
        <v>AUG</v>
      </c>
      <c r="P2927" s="68">
        <f t="shared" si="272"/>
        <v>24</v>
      </c>
      <c r="Q2927" s="68">
        <f t="shared" si="273"/>
        <v>2026</v>
      </c>
      <c r="R2927" s="69">
        <f t="shared" si="274"/>
        <v>-205.62362268518336</v>
      </c>
      <c r="S2927" s="69">
        <f t="shared" si="275"/>
        <v>-189.38378472221666</v>
      </c>
      <c r="T2927" s="70" t="str">
        <f t="shared" si="276"/>
        <v>1-30 DAYS</v>
      </c>
      <c r="U2927" s="70" t="str">
        <f t="shared" si="276"/>
        <v>1-30 DAYS</v>
      </c>
    </row>
    <row r="2928" spans="1:21">
      <c r="A2928" s="63" t="str">
        <f>VLOOKUP(L2928,[1]Sheet1!$N:$P,3,0)</f>
        <v>GREATWALL</v>
      </c>
      <c r="B2928" s="66">
        <v>46259.403715277767</v>
      </c>
      <c r="C2928" s="66">
        <v>46259.403703703712</v>
      </c>
      <c r="D2928" s="67" t="s">
        <v>2165</v>
      </c>
      <c r="E2928" s="67" t="s">
        <v>2166</v>
      </c>
      <c r="F2928" s="1">
        <v>1</v>
      </c>
      <c r="G2928" s="63" t="str">
        <f>VLOOKUP(D2928,[2]MINDANAO!$B:$C,2,0)</f>
        <v>CLICK160 FI</v>
      </c>
      <c r="H2928" s="67">
        <v>104990</v>
      </c>
      <c r="I2928" s="63" t="str">
        <f>VLOOKUP(L2928,'[3]NEW LEGEND 2026'!M:S,7,0)</f>
        <v>HONDA</v>
      </c>
      <c r="J2928" s="67" t="s">
        <v>6754</v>
      </c>
      <c r="K2928" s="67" t="s">
        <v>6755</v>
      </c>
      <c r="L2928" s="67" t="s">
        <v>1231</v>
      </c>
      <c r="M2928" s="63" t="str">
        <f>VLOOKUP(D2928,'[3]NEW LEGEND 2026'!G:I,3,0)</f>
        <v>HONDA</v>
      </c>
      <c r="N2928" s="63" t="str">
        <f>VLOOKUP(D2928,'[3]NEW LEGEND 2026'!G:J,4,0)</f>
        <v>SILVER</v>
      </c>
      <c r="O2928" s="68" t="str">
        <f t="shared" si="271"/>
        <v>AUG</v>
      </c>
      <c r="P2928" s="68">
        <f t="shared" si="272"/>
        <v>25</v>
      </c>
      <c r="Q2928" s="68">
        <f t="shared" si="273"/>
        <v>2026</v>
      </c>
      <c r="R2928" s="69">
        <f t="shared" si="274"/>
        <v>-206.40370370371238</v>
      </c>
      <c r="S2928" s="69">
        <f t="shared" si="275"/>
        <v>-206.40371527776733</v>
      </c>
      <c r="T2928" s="70" t="str">
        <f t="shared" si="276"/>
        <v>1-30 DAYS</v>
      </c>
      <c r="U2928" s="70" t="str">
        <f t="shared" si="276"/>
        <v>1-30 DAYS</v>
      </c>
    </row>
    <row r="2929" spans="1:21">
      <c r="A2929" s="63" t="str">
        <f>VLOOKUP(L2929,[1]Sheet1!$N:$P,3,0)</f>
        <v>GREATWALL</v>
      </c>
      <c r="B2929" s="66">
        <v>46259.403715277767</v>
      </c>
      <c r="C2929" s="66">
        <v>46259.403703703712</v>
      </c>
      <c r="D2929" s="67" t="s">
        <v>2165</v>
      </c>
      <c r="E2929" s="67" t="s">
        <v>2166</v>
      </c>
      <c r="F2929" s="1">
        <v>1</v>
      </c>
      <c r="G2929" s="63" t="str">
        <f>VLOOKUP(D2929,[2]MINDANAO!$B:$C,2,0)</f>
        <v>CLICK160 FI</v>
      </c>
      <c r="H2929" s="67">
        <v>104990</v>
      </c>
      <c r="I2929" s="63" t="str">
        <f>VLOOKUP(L2929,'[3]NEW LEGEND 2026'!M:S,7,0)</f>
        <v>HONDA</v>
      </c>
      <c r="J2929" s="67" t="s">
        <v>6756</v>
      </c>
      <c r="K2929" s="67" t="s">
        <v>6757</v>
      </c>
      <c r="L2929" s="67" t="s">
        <v>1231</v>
      </c>
      <c r="M2929" s="63" t="str">
        <f>VLOOKUP(D2929,'[3]NEW LEGEND 2026'!G:I,3,0)</f>
        <v>HONDA</v>
      </c>
      <c r="N2929" s="63" t="str">
        <f>VLOOKUP(D2929,'[3]NEW LEGEND 2026'!G:J,4,0)</f>
        <v>SILVER</v>
      </c>
      <c r="O2929" s="68" t="str">
        <f t="shared" si="271"/>
        <v>AUG</v>
      </c>
      <c r="P2929" s="68">
        <f t="shared" si="272"/>
        <v>25</v>
      </c>
      <c r="Q2929" s="68">
        <f t="shared" si="273"/>
        <v>2026</v>
      </c>
      <c r="R2929" s="69">
        <f t="shared" si="274"/>
        <v>-206.40370370371238</v>
      </c>
      <c r="S2929" s="69">
        <f t="shared" si="275"/>
        <v>-206.40371527776733</v>
      </c>
      <c r="T2929" s="70" t="str">
        <f t="shared" si="276"/>
        <v>1-30 DAYS</v>
      </c>
      <c r="U2929" s="70" t="str">
        <f t="shared" si="276"/>
        <v>1-30 DAYS</v>
      </c>
    </row>
    <row r="2930" spans="1:21">
      <c r="A2930" s="63" t="str">
        <f>VLOOKUP(L2930,[1]Sheet1!$N:$P,3,0)</f>
        <v>GREATWALL</v>
      </c>
      <c r="B2930" s="66">
        <v>46259.403715277767</v>
      </c>
      <c r="C2930" s="66">
        <v>46259.403703703712</v>
      </c>
      <c r="D2930" s="67" t="s">
        <v>2165</v>
      </c>
      <c r="E2930" s="67" t="s">
        <v>2166</v>
      </c>
      <c r="F2930" s="1">
        <v>1</v>
      </c>
      <c r="G2930" s="63" t="str">
        <f>VLOOKUP(D2930,[2]MINDANAO!$B:$C,2,0)</f>
        <v>CLICK160 FI</v>
      </c>
      <c r="H2930" s="67">
        <v>104990</v>
      </c>
      <c r="I2930" s="63" t="str">
        <f>VLOOKUP(L2930,'[3]NEW LEGEND 2026'!M:S,7,0)</f>
        <v>HONDA</v>
      </c>
      <c r="J2930" s="67" t="s">
        <v>6758</v>
      </c>
      <c r="K2930" s="67" t="s">
        <v>6759</v>
      </c>
      <c r="L2930" s="67" t="s">
        <v>1231</v>
      </c>
      <c r="M2930" s="63" t="str">
        <f>VLOOKUP(D2930,'[3]NEW LEGEND 2026'!G:I,3,0)</f>
        <v>HONDA</v>
      </c>
      <c r="N2930" s="63" t="str">
        <f>VLOOKUP(D2930,'[3]NEW LEGEND 2026'!G:J,4,0)</f>
        <v>SILVER</v>
      </c>
      <c r="O2930" s="68" t="str">
        <f t="shared" si="271"/>
        <v>AUG</v>
      </c>
      <c r="P2930" s="68">
        <f t="shared" si="272"/>
        <v>25</v>
      </c>
      <c r="Q2930" s="68">
        <f t="shared" si="273"/>
        <v>2026</v>
      </c>
      <c r="R2930" s="69">
        <f t="shared" si="274"/>
        <v>-206.40370370371238</v>
      </c>
      <c r="S2930" s="69">
        <f t="shared" si="275"/>
        <v>-206.40371527776733</v>
      </c>
      <c r="T2930" s="70" t="str">
        <f t="shared" si="276"/>
        <v>1-30 DAYS</v>
      </c>
      <c r="U2930" s="70" t="str">
        <f t="shared" si="276"/>
        <v>1-30 DAYS</v>
      </c>
    </row>
    <row r="2931" spans="1:21">
      <c r="A2931" s="63" t="str">
        <f>VLOOKUP(L2931,[1]Sheet1!$N:$P,3,0)</f>
        <v>GREATWALL</v>
      </c>
      <c r="B2931" s="66">
        <v>46259.407476851848</v>
      </c>
      <c r="C2931" s="66">
        <v>46259.407476851848</v>
      </c>
      <c r="D2931" s="67" t="s">
        <v>2075</v>
      </c>
      <c r="E2931" s="67" t="s">
        <v>2076</v>
      </c>
      <c r="F2931" s="1">
        <v>1</v>
      </c>
      <c r="G2931" s="63" t="str">
        <f>VLOOKUP(D2931,[2]MINDANAO!$B:$C,2,0)</f>
        <v>CLICK160 FI</v>
      </c>
      <c r="H2931" s="67">
        <v>104990</v>
      </c>
      <c r="I2931" s="63" t="str">
        <f>VLOOKUP(L2931,'[3]NEW LEGEND 2026'!M:S,7,0)</f>
        <v>HONDA</v>
      </c>
      <c r="J2931" s="67" t="s">
        <v>6760</v>
      </c>
      <c r="K2931" s="67" t="s">
        <v>6761</v>
      </c>
      <c r="L2931" s="67" t="s">
        <v>1231</v>
      </c>
      <c r="M2931" s="63" t="str">
        <f>VLOOKUP(D2931,'[3]NEW LEGEND 2026'!G:I,3,0)</f>
        <v>HONDA</v>
      </c>
      <c r="N2931" s="63" t="str">
        <f>VLOOKUP(D2931,'[3]NEW LEGEND 2026'!G:J,4,0)</f>
        <v>WHITE</v>
      </c>
      <c r="O2931" s="68" t="str">
        <f t="shared" si="271"/>
        <v>AUG</v>
      </c>
      <c r="P2931" s="68">
        <f t="shared" si="272"/>
        <v>25</v>
      </c>
      <c r="Q2931" s="68">
        <f t="shared" si="273"/>
        <v>2026</v>
      </c>
      <c r="R2931" s="69">
        <f t="shared" si="274"/>
        <v>-206.4074768518476</v>
      </c>
      <c r="S2931" s="69">
        <f t="shared" si="275"/>
        <v>-206.4074768518476</v>
      </c>
      <c r="T2931" s="70" t="str">
        <f t="shared" si="276"/>
        <v>1-30 DAYS</v>
      </c>
      <c r="U2931" s="70" t="str">
        <f t="shared" si="276"/>
        <v>1-30 DAYS</v>
      </c>
    </row>
    <row r="2932" spans="1:21">
      <c r="A2932" s="63" t="str">
        <f>VLOOKUP(L2932,[1]Sheet1!$N:$P,3,0)</f>
        <v>GREATWALL</v>
      </c>
      <c r="B2932" s="66">
        <v>46259.431886574072</v>
      </c>
      <c r="C2932" s="66">
        <v>46259.431875000002</v>
      </c>
      <c r="D2932" s="67" t="s">
        <v>1007</v>
      </c>
      <c r="E2932" s="67" t="s">
        <v>1008</v>
      </c>
      <c r="F2932" s="1">
        <v>1</v>
      </c>
      <c r="G2932" s="63" t="str">
        <f>VLOOKUP(D2932,[2]MINDANAO!$B:$C,2,0)</f>
        <v>XRM DUAL SPORTS FI(DS)</v>
      </c>
      <c r="H2932" s="67">
        <v>70950</v>
      </c>
      <c r="I2932" s="63" t="str">
        <f>VLOOKUP(L2932,'[3]NEW LEGEND 2026'!M:S,7,0)</f>
        <v>HONDA</v>
      </c>
      <c r="J2932" s="67" t="s">
        <v>6762</v>
      </c>
      <c r="K2932" s="67" t="s">
        <v>6763</v>
      </c>
      <c r="L2932" s="67" t="s">
        <v>1231</v>
      </c>
      <c r="M2932" s="63" t="str">
        <f>VLOOKUP(D2932,'[3]NEW LEGEND 2026'!G:I,3,0)</f>
        <v>HONDA</v>
      </c>
      <c r="N2932" s="63" t="str">
        <f>VLOOKUP(D2932,'[3]NEW LEGEND 2026'!G:J,4,0)</f>
        <v>BLACK</v>
      </c>
      <c r="O2932" s="68" t="str">
        <f t="shared" si="271"/>
        <v>AUG</v>
      </c>
      <c r="P2932" s="68">
        <f t="shared" si="272"/>
        <v>25</v>
      </c>
      <c r="Q2932" s="68">
        <f t="shared" si="273"/>
        <v>2026</v>
      </c>
      <c r="R2932" s="69">
        <f t="shared" si="274"/>
        <v>-206.43187500000204</v>
      </c>
      <c r="S2932" s="69">
        <f t="shared" si="275"/>
        <v>-206.43188657407154</v>
      </c>
      <c r="T2932" s="70" t="str">
        <f t="shared" si="276"/>
        <v>1-30 DAYS</v>
      </c>
      <c r="U2932" s="70" t="str">
        <f t="shared" si="276"/>
        <v>1-30 DAYS</v>
      </c>
    </row>
    <row r="2933" spans="1:21">
      <c r="A2933" s="63" t="str">
        <f>VLOOKUP(L2933,[1]Sheet1!$N:$P,3,0)</f>
        <v>GREATWALL</v>
      </c>
      <c r="B2933" s="66">
        <v>46259.431886574072</v>
      </c>
      <c r="C2933" s="66">
        <v>46259.431875000002</v>
      </c>
      <c r="D2933" s="67" t="s">
        <v>1007</v>
      </c>
      <c r="E2933" s="67" t="s">
        <v>1008</v>
      </c>
      <c r="F2933" s="1">
        <v>1</v>
      </c>
      <c r="G2933" s="63" t="str">
        <f>VLOOKUP(D2933,[2]MINDANAO!$B:$C,2,0)</f>
        <v>XRM DUAL SPORTS FI(DS)</v>
      </c>
      <c r="H2933" s="67">
        <v>70950</v>
      </c>
      <c r="I2933" s="63" t="str">
        <f>VLOOKUP(L2933,'[3]NEW LEGEND 2026'!M:S,7,0)</f>
        <v>HONDA</v>
      </c>
      <c r="J2933" s="67" t="s">
        <v>6764</v>
      </c>
      <c r="K2933" s="67" t="s">
        <v>6765</v>
      </c>
      <c r="L2933" s="67" t="s">
        <v>1231</v>
      </c>
      <c r="M2933" s="63" t="str">
        <f>VLOOKUP(D2933,'[3]NEW LEGEND 2026'!G:I,3,0)</f>
        <v>HONDA</v>
      </c>
      <c r="N2933" s="63" t="str">
        <f>VLOOKUP(D2933,'[3]NEW LEGEND 2026'!G:J,4,0)</f>
        <v>BLACK</v>
      </c>
      <c r="O2933" s="68" t="str">
        <f t="shared" si="271"/>
        <v>AUG</v>
      </c>
      <c r="P2933" s="68">
        <f t="shared" si="272"/>
        <v>25</v>
      </c>
      <c r="Q2933" s="68">
        <f t="shared" si="273"/>
        <v>2026</v>
      </c>
      <c r="R2933" s="69">
        <f t="shared" si="274"/>
        <v>-206.43187500000204</v>
      </c>
      <c r="S2933" s="69">
        <f t="shared" si="275"/>
        <v>-206.43188657407154</v>
      </c>
      <c r="T2933" s="70" t="str">
        <f t="shared" si="276"/>
        <v>1-30 DAYS</v>
      </c>
      <c r="U2933" s="70" t="str">
        <f t="shared" si="276"/>
        <v>1-30 DAYS</v>
      </c>
    </row>
    <row r="2934" spans="1:21">
      <c r="A2934" s="63" t="str">
        <f>VLOOKUP(L2934,[1]Sheet1!$N:$P,3,0)</f>
        <v>GREATWALL</v>
      </c>
      <c r="B2934" s="66">
        <v>46259.431886574072</v>
      </c>
      <c r="C2934" s="66">
        <v>46259.431875000002</v>
      </c>
      <c r="D2934" s="67" t="s">
        <v>1007</v>
      </c>
      <c r="E2934" s="67" t="s">
        <v>1008</v>
      </c>
      <c r="F2934" s="1">
        <v>1</v>
      </c>
      <c r="G2934" s="63" t="str">
        <f>VLOOKUP(D2934,[2]MINDANAO!$B:$C,2,0)</f>
        <v>XRM DUAL SPORTS FI(DS)</v>
      </c>
      <c r="H2934" s="67">
        <v>70950</v>
      </c>
      <c r="I2934" s="63" t="str">
        <f>VLOOKUP(L2934,'[3]NEW LEGEND 2026'!M:S,7,0)</f>
        <v>HONDA</v>
      </c>
      <c r="J2934" s="67" t="s">
        <v>6766</v>
      </c>
      <c r="K2934" s="67" t="s">
        <v>6767</v>
      </c>
      <c r="L2934" s="67" t="s">
        <v>1231</v>
      </c>
      <c r="M2934" s="63" t="str">
        <f>VLOOKUP(D2934,'[3]NEW LEGEND 2026'!G:I,3,0)</f>
        <v>HONDA</v>
      </c>
      <c r="N2934" s="63" t="str">
        <f>VLOOKUP(D2934,'[3]NEW LEGEND 2026'!G:J,4,0)</f>
        <v>BLACK</v>
      </c>
      <c r="O2934" s="68" t="str">
        <f t="shared" si="271"/>
        <v>AUG</v>
      </c>
      <c r="P2934" s="68">
        <f t="shared" si="272"/>
        <v>25</v>
      </c>
      <c r="Q2934" s="68">
        <f t="shared" si="273"/>
        <v>2026</v>
      </c>
      <c r="R2934" s="69">
        <f t="shared" si="274"/>
        <v>-206.43187500000204</v>
      </c>
      <c r="S2934" s="69">
        <f t="shared" si="275"/>
        <v>-206.43188657407154</v>
      </c>
      <c r="T2934" s="70" t="str">
        <f t="shared" si="276"/>
        <v>1-30 DAYS</v>
      </c>
      <c r="U2934" s="70" t="str">
        <f t="shared" si="276"/>
        <v>1-30 DAYS</v>
      </c>
    </row>
    <row r="2935" spans="1:21">
      <c r="A2935" s="63" t="str">
        <f>VLOOKUP(L2935,[1]Sheet1!$N:$P,3,0)</f>
        <v>GREATWALL</v>
      </c>
      <c r="B2935" s="66">
        <v>46259.431886574072</v>
      </c>
      <c r="C2935" s="66">
        <v>46259.431875000002</v>
      </c>
      <c r="D2935" s="67" t="s">
        <v>1007</v>
      </c>
      <c r="E2935" s="67" t="s">
        <v>1008</v>
      </c>
      <c r="F2935" s="1">
        <v>1</v>
      </c>
      <c r="G2935" s="63" t="str">
        <f>VLOOKUP(D2935,[2]MINDANAO!$B:$C,2,0)</f>
        <v>XRM DUAL SPORTS FI(DS)</v>
      </c>
      <c r="H2935" s="67">
        <v>70950</v>
      </c>
      <c r="I2935" s="63" t="str">
        <f>VLOOKUP(L2935,'[3]NEW LEGEND 2026'!M:S,7,0)</f>
        <v>HONDA</v>
      </c>
      <c r="J2935" s="67" t="s">
        <v>6768</v>
      </c>
      <c r="K2935" s="67" t="s">
        <v>6769</v>
      </c>
      <c r="L2935" s="67" t="s">
        <v>1231</v>
      </c>
      <c r="M2935" s="63" t="str">
        <f>VLOOKUP(D2935,'[3]NEW LEGEND 2026'!G:I,3,0)</f>
        <v>HONDA</v>
      </c>
      <c r="N2935" s="63" t="str">
        <f>VLOOKUP(D2935,'[3]NEW LEGEND 2026'!G:J,4,0)</f>
        <v>BLACK</v>
      </c>
      <c r="O2935" s="68" t="str">
        <f t="shared" si="271"/>
        <v>AUG</v>
      </c>
      <c r="P2935" s="68">
        <f t="shared" si="272"/>
        <v>25</v>
      </c>
      <c r="Q2935" s="68">
        <f t="shared" si="273"/>
        <v>2026</v>
      </c>
      <c r="R2935" s="69">
        <f t="shared" si="274"/>
        <v>-206.43187500000204</v>
      </c>
      <c r="S2935" s="69">
        <f t="shared" si="275"/>
        <v>-206.43188657407154</v>
      </c>
      <c r="T2935" s="70" t="str">
        <f t="shared" si="276"/>
        <v>1-30 DAYS</v>
      </c>
      <c r="U2935" s="70" t="str">
        <f t="shared" si="276"/>
        <v>1-30 DAYS</v>
      </c>
    </row>
    <row r="2936" spans="1:21">
      <c r="A2936" s="63" t="str">
        <f>VLOOKUP(L2936,[1]Sheet1!$N:$P,3,0)</f>
        <v>GREATWALL</v>
      </c>
      <c r="B2936" s="66">
        <v>46259.431886574072</v>
      </c>
      <c r="C2936" s="66">
        <v>46259.431875000002</v>
      </c>
      <c r="D2936" s="67" t="s">
        <v>1007</v>
      </c>
      <c r="E2936" s="67" t="s">
        <v>1008</v>
      </c>
      <c r="F2936" s="1">
        <v>1</v>
      </c>
      <c r="G2936" s="63" t="str">
        <f>VLOOKUP(D2936,[2]MINDANAO!$B:$C,2,0)</f>
        <v>XRM DUAL SPORTS FI(DS)</v>
      </c>
      <c r="H2936" s="67">
        <v>70950</v>
      </c>
      <c r="I2936" s="63" t="str">
        <f>VLOOKUP(L2936,'[3]NEW LEGEND 2026'!M:S,7,0)</f>
        <v>HONDA</v>
      </c>
      <c r="J2936" s="67" t="s">
        <v>6770</v>
      </c>
      <c r="K2936" s="67" t="s">
        <v>6771</v>
      </c>
      <c r="L2936" s="67" t="s">
        <v>1231</v>
      </c>
      <c r="M2936" s="63" t="str">
        <f>VLOOKUP(D2936,'[3]NEW LEGEND 2026'!G:I,3,0)</f>
        <v>HONDA</v>
      </c>
      <c r="N2936" s="63" t="str">
        <f>VLOOKUP(D2936,'[3]NEW LEGEND 2026'!G:J,4,0)</f>
        <v>BLACK</v>
      </c>
      <c r="O2936" s="68" t="str">
        <f t="shared" si="271"/>
        <v>AUG</v>
      </c>
      <c r="P2936" s="68">
        <f t="shared" si="272"/>
        <v>25</v>
      </c>
      <c r="Q2936" s="68">
        <f t="shared" si="273"/>
        <v>2026</v>
      </c>
      <c r="R2936" s="69">
        <f t="shared" si="274"/>
        <v>-206.43187500000204</v>
      </c>
      <c r="S2936" s="69">
        <f t="shared" si="275"/>
        <v>-206.43188657407154</v>
      </c>
      <c r="T2936" s="70" t="str">
        <f t="shared" si="276"/>
        <v>1-30 DAYS</v>
      </c>
      <c r="U2936" s="70" t="str">
        <f t="shared" si="276"/>
        <v>1-30 DAYS</v>
      </c>
    </row>
    <row r="2937" spans="1:21">
      <c r="A2937" s="63" t="str">
        <f>VLOOKUP(L2937,[1]Sheet1!$N:$P,3,0)</f>
        <v>GREATWALL</v>
      </c>
      <c r="B2937" s="66">
        <v>46259.431886574072</v>
      </c>
      <c r="C2937" s="66">
        <v>46259.431875000002</v>
      </c>
      <c r="D2937" s="67" t="s">
        <v>1007</v>
      </c>
      <c r="E2937" s="67" t="s">
        <v>1008</v>
      </c>
      <c r="F2937" s="1">
        <v>1</v>
      </c>
      <c r="G2937" s="63" t="str">
        <f>VLOOKUP(D2937,[2]MINDANAO!$B:$C,2,0)</f>
        <v>XRM DUAL SPORTS FI(DS)</v>
      </c>
      <c r="H2937" s="67">
        <v>70950</v>
      </c>
      <c r="I2937" s="63" t="str">
        <f>VLOOKUP(L2937,'[3]NEW LEGEND 2026'!M:S,7,0)</f>
        <v>HONDA</v>
      </c>
      <c r="J2937" s="67" t="s">
        <v>6772</v>
      </c>
      <c r="K2937" s="67" t="s">
        <v>6773</v>
      </c>
      <c r="L2937" s="67" t="s">
        <v>1231</v>
      </c>
      <c r="M2937" s="63" t="str">
        <f>VLOOKUP(D2937,'[3]NEW LEGEND 2026'!G:I,3,0)</f>
        <v>HONDA</v>
      </c>
      <c r="N2937" s="63" t="str">
        <f>VLOOKUP(D2937,'[3]NEW LEGEND 2026'!G:J,4,0)</f>
        <v>BLACK</v>
      </c>
      <c r="O2937" s="68" t="str">
        <f t="shared" si="271"/>
        <v>AUG</v>
      </c>
      <c r="P2937" s="68">
        <f t="shared" si="272"/>
        <v>25</v>
      </c>
      <c r="Q2937" s="68">
        <f t="shared" si="273"/>
        <v>2026</v>
      </c>
      <c r="R2937" s="69">
        <f t="shared" si="274"/>
        <v>-206.43187500000204</v>
      </c>
      <c r="S2937" s="69">
        <f t="shared" si="275"/>
        <v>-206.43188657407154</v>
      </c>
      <c r="T2937" s="70" t="str">
        <f t="shared" si="276"/>
        <v>1-30 DAYS</v>
      </c>
      <c r="U2937" s="70" t="str">
        <f t="shared" si="276"/>
        <v>1-30 DAYS</v>
      </c>
    </row>
    <row r="2938" spans="1:21">
      <c r="A2938" s="63" t="str">
        <f>VLOOKUP(L2938,[1]Sheet1!$N:$P,3,0)</f>
        <v>GREATWALL</v>
      </c>
      <c r="B2938" s="66">
        <v>46259.431886574072</v>
      </c>
      <c r="C2938" s="66">
        <v>46259.431875000002</v>
      </c>
      <c r="D2938" s="67" t="s">
        <v>1007</v>
      </c>
      <c r="E2938" s="67" t="s">
        <v>1008</v>
      </c>
      <c r="F2938" s="1">
        <v>1</v>
      </c>
      <c r="G2938" s="63" t="str">
        <f>VLOOKUP(D2938,[2]MINDANAO!$B:$C,2,0)</f>
        <v>XRM DUAL SPORTS FI(DS)</v>
      </c>
      <c r="H2938" s="67">
        <v>70950</v>
      </c>
      <c r="I2938" s="63" t="str">
        <f>VLOOKUP(L2938,'[3]NEW LEGEND 2026'!M:S,7,0)</f>
        <v>HONDA</v>
      </c>
      <c r="J2938" s="67" t="s">
        <v>6774</v>
      </c>
      <c r="K2938" s="67" t="s">
        <v>6775</v>
      </c>
      <c r="L2938" s="67" t="s">
        <v>1231</v>
      </c>
      <c r="M2938" s="63" t="str">
        <f>VLOOKUP(D2938,'[3]NEW LEGEND 2026'!G:I,3,0)</f>
        <v>HONDA</v>
      </c>
      <c r="N2938" s="63" t="str">
        <f>VLOOKUP(D2938,'[3]NEW LEGEND 2026'!G:J,4,0)</f>
        <v>BLACK</v>
      </c>
      <c r="O2938" s="68" t="str">
        <f t="shared" si="271"/>
        <v>AUG</v>
      </c>
      <c r="P2938" s="68">
        <f t="shared" si="272"/>
        <v>25</v>
      </c>
      <c r="Q2938" s="68">
        <f t="shared" si="273"/>
        <v>2026</v>
      </c>
      <c r="R2938" s="69">
        <f t="shared" si="274"/>
        <v>-206.43187500000204</v>
      </c>
      <c r="S2938" s="69">
        <f t="shared" si="275"/>
        <v>-206.43188657407154</v>
      </c>
      <c r="T2938" s="70" t="str">
        <f t="shared" si="276"/>
        <v>1-30 DAYS</v>
      </c>
      <c r="U2938" s="70" t="str">
        <f t="shared" si="276"/>
        <v>1-30 DAYS</v>
      </c>
    </row>
    <row r="2939" spans="1:21">
      <c r="A2939" s="63" t="str">
        <f>VLOOKUP(L2939,[1]Sheet1!$N:$P,3,0)</f>
        <v>GREATWALL</v>
      </c>
      <c r="B2939" s="66">
        <v>46259.431886574072</v>
      </c>
      <c r="C2939" s="66">
        <v>46259.431875000002</v>
      </c>
      <c r="D2939" s="67" t="s">
        <v>1007</v>
      </c>
      <c r="E2939" s="67" t="s">
        <v>1008</v>
      </c>
      <c r="F2939" s="1">
        <v>1</v>
      </c>
      <c r="G2939" s="63" t="str">
        <f>VLOOKUP(D2939,[2]MINDANAO!$B:$C,2,0)</f>
        <v>XRM DUAL SPORTS FI(DS)</v>
      </c>
      <c r="H2939" s="67">
        <v>70950</v>
      </c>
      <c r="I2939" s="63" t="str">
        <f>VLOOKUP(L2939,'[3]NEW LEGEND 2026'!M:S,7,0)</f>
        <v>HONDA</v>
      </c>
      <c r="J2939" s="67" t="s">
        <v>6776</v>
      </c>
      <c r="K2939" s="67" t="s">
        <v>6777</v>
      </c>
      <c r="L2939" s="67" t="s">
        <v>1231</v>
      </c>
      <c r="M2939" s="63" t="str">
        <f>VLOOKUP(D2939,'[3]NEW LEGEND 2026'!G:I,3,0)</f>
        <v>HONDA</v>
      </c>
      <c r="N2939" s="63" t="str">
        <f>VLOOKUP(D2939,'[3]NEW LEGEND 2026'!G:J,4,0)</f>
        <v>BLACK</v>
      </c>
      <c r="O2939" s="68" t="str">
        <f t="shared" si="271"/>
        <v>AUG</v>
      </c>
      <c r="P2939" s="68">
        <f t="shared" si="272"/>
        <v>25</v>
      </c>
      <c r="Q2939" s="68">
        <f t="shared" si="273"/>
        <v>2026</v>
      </c>
      <c r="R2939" s="69">
        <f t="shared" si="274"/>
        <v>-206.43187500000204</v>
      </c>
      <c r="S2939" s="69">
        <f t="shared" si="275"/>
        <v>-206.43188657407154</v>
      </c>
      <c r="T2939" s="70" t="str">
        <f t="shared" si="276"/>
        <v>1-30 DAYS</v>
      </c>
      <c r="U2939" s="70" t="str">
        <f t="shared" si="276"/>
        <v>1-30 DAYS</v>
      </c>
    </row>
    <row r="2940" spans="1:21">
      <c r="A2940" s="63" t="str">
        <f>VLOOKUP(L2940,[1]Sheet1!$N:$P,3,0)</f>
        <v>GREATWALL</v>
      </c>
      <c r="B2940" s="66">
        <v>46259.431886574072</v>
      </c>
      <c r="C2940" s="66">
        <v>46259.431875000002</v>
      </c>
      <c r="D2940" s="67" t="s">
        <v>1007</v>
      </c>
      <c r="E2940" s="67" t="s">
        <v>1008</v>
      </c>
      <c r="F2940" s="1">
        <v>1</v>
      </c>
      <c r="G2940" s="63" t="str">
        <f>VLOOKUP(D2940,[2]MINDANAO!$B:$C,2,0)</f>
        <v>XRM DUAL SPORTS FI(DS)</v>
      </c>
      <c r="H2940" s="67">
        <v>70950</v>
      </c>
      <c r="I2940" s="63" t="str">
        <f>VLOOKUP(L2940,'[3]NEW LEGEND 2026'!M:S,7,0)</f>
        <v>HONDA</v>
      </c>
      <c r="J2940" s="67" t="s">
        <v>6778</v>
      </c>
      <c r="K2940" s="67" t="s">
        <v>6779</v>
      </c>
      <c r="L2940" s="67" t="s">
        <v>1231</v>
      </c>
      <c r="M2940" s="63" t="str">
        <f>VLOOKUP(D2940,'[3]NEW LEGEND 2026'!G:I,3,0)</f>
        <v>HONDA</v>
      </c>
      <c r="N2940" s="63" t="str">
        <f>VLOOKUP(D2940,'[3]NEW LEGEND 2026'!G:J,4,0)</f>
        <v>BLACK</v>
      </c>
      <c r="O2940" s="68" t="str">
        <f t="shared" si="271"/>
        <v>AUG</v>
      </c>
      <c r="P2940" s="68">
        <f t="shared" si="272"/>
        <v>25</v>
      </c>
      <c r="Q2940" s="68">
        <f t="shared" si="273"/>
        <v>2026</v>
      </c>
      <c r="R2940" s="69">
        <f t="shared" si="274"/>
        <v>-206.43187500000204</v>
      </c>
      <c r="S2940" s="69">
        <f t="shared" si="275"/>
        <v>-206.43188657407154</v>
      </c>
      <c r="T2940" s="70" t="str">
        <f t="shared" si="276"/>
        <v>1-30 DAYS</v>
      </c>
      <c r="U2940" s="70" t="str">
        <f t="shared" si="276"/>
        <v>1-30 DAYS</v>
      </c>
    </row>
    <row r="2941" spans="1:21">
      <c r="A2941" s="63" t="str">
        <f>VLOOKUP(L2941,[1]Sheet1!$N:$P,3,0)</f>
        <v>GREATWALL</v>
      </c>
      <c r="B2941" s="66">
        <v>46259.431886574072</v>
      </c>
      <c r="C2941" s="66">
        <v>46259.431875000002</v>
      </c>
      <c r="D2941" s="67" t="s">
        <v>1007</v>
      </c>
      <c r="E2941" s="67" t="s">
        <v>1008</v>
      </c>
      <c r="F2941" s="1">
        <v>1</v>
      </c>
      <c r="G2941" s="63" t="str">
        <f>VLOOKUP(D2941,[2]MINDANAO!$B:$C,2,0)</f>
        <v>XRM DUAL SPORTS FI(DS)</v>
      </c>
      <c r="H2941" s="67">
        <v>70950</v>
      </c>
      <c r="I2941" s="63" t="str">
        <f>VLOOKUP(L2941,'[3]NEW LEGEND 2026'!M:S,7,0)</f>
        <v>HONDA</v>
      </c>
      <c r="J2941" s="67" t="s">
        <v>6780</v>
      </c>
      <c r="K2941" s="67" t="s">
        <v>6781</v>
      </c>
      <c r="L2941" s="67" t="s">
        <v>1231</v>
      </c>
      <c r="M2941" s="63" t="str">
        <f>VLOOKUP(D2941,'[3]NEW LEGEND 2026'!G:I,3,0)</f>
        <v>HONDA</v>
      </c>
      <c r="N2941" s="63" t="str">
        <f>VLOOKUP(D2941,'[3]NEW LEGEND 2026'!G:J,4,0)</f>
        <v>BLACK</v>
      </c>
      <c r="O2941" s="68" t="str">
        <f t="shared" si="271"/>
        <v>AUG</v>
      </c>
      <c r="P2941" s="68">
        <f t="shared" si="272"/>
        <v>25</v>
      </c>
      <c r="Q2941" s="68">
        <f t="shared" si="273"/>
        <v>2026</v>
      </c>
      <c r="R2941" s="69">
        <f t="shared" si="274"/>
        <v>-206.43187500000204</v>
      </c>
      <c r="S2941" s="69">
        <f t="shared" si="275"/>
        <v>-206.43188657407154</v>
      </c>
      <c r="T2941" s="70" t="str">
        <f t="shared" si="276"/>
        <v>1-30 DAYS</v>
      </c>
      <c r="U2941" s="70" t="str">
        <f t="shared" si="276"/>
        <v>1-30 DAYS</v>
      </c>
    </row>
    <row r="2942" spans="1:21">
      <c r="A2942" s="63" t="str">
        <f>VLOOKUP(L2942,[1]Sheet1!$N:$P,3,0)</f>
        <v>GREATWALL</v>
      </c>
      <c r="B2942" s="66">
        <v>46259.456030092602</v>
      </c>
      <c r="C2942" s="66">
        <v>46259.456006944441</v>
      </c>
      <c r="D2942" s="67" t="s">
        <v>1345</v>
      </c>
      <c r="E2942" s="67" t="s">
        <v>1346</v>
      </c>
      <c r="F2942" s="1">
        <v>1</v>
      </c>
      <c r="G2942" s="63" t="str">
        <f>VLOOKUP(D2942,[2]MINDANAO!$B:$C,2,0)</f>
        <v>XRM MOTARD FI</v>
      </c>
      <c r="H2942" s="67">
        <v>75550</v>
      </c>
      <c r="I2942" s="63" t="str">
        <f>VLOOKUP(L2942,'[3]NEW LEGEND 2026'!M:S,7,0)</f>
        <v>HONDA</v>
      </c>
      <c r="J2942" s="67" t="s">
        <v>6782</v>
      </c>
      <c r="K2942" s="67" t="s">
        <v>6783</v>
      </c>
      <c r="L2942" s="67" t="s">
        <v>1231</v>
      </c>
      <c r="M2942" s="63" t="str">
        <f>VLOOKUP(D2942,'[3]NEW LEGEND 2026'!G:I,3,0)</f>
        <v>HONDA</v>
      </c>
      <c r="N2942" s="63" t="str">
        <f>VLOOKUP(D2942,'[3]NEW LEGEND 2026'!G:J,4,0)</f>
        <v>BLACK</v>
      </c>
      <c r="O2942" s="68" t="str">
        <f t="shared" si="271"/>
        <v>AUG</v>
      </c>
      <c r="P2942" s="68">
        <f t="shared" si="272"/>
        <v>25</v>
      </c>
      <c r="Q2942" s="68">
        <f t="shared" si="273"/>
        <v>2026</v>
      </c>
      <c r="R2942" s="69">
        <f t="shared" si="274"/>
        <v>-206.45600694444147</v>
      </c>
      <c r="S2942" s="69">
        <f t="shared" si="275"/>
        <v>-206.4560300926023</v>
      </c>
      <c r="T2942" s="70" t="str">
        <f t="shared" si="276"/>
        <v>1-30 DAYS</v>
      </c>
      <c r="U2942" s="70" t="str">
        <f t="shared" si="276"/>
        <v>1-30 DAYS</v>
      </c>
    </row>
    <row r="2943" spans="1:21">
      <c r="A2943" s="63" t="str">
        <f>VLOOKUP(L2943,[1]Sheet1!$N:$P,3,0)</f>
        <v>GREATWALL</v>
      </c>
      <c r="B2943" s="66">
        <v>46259.456030092602</v>
      </c>
      <c r="C2943" s="66">
        <v>46259.456006944441</v>
      </c>
      <c r="D2943" s="67" t="s">
        <v>1345</v>
      </c>
      <c r="E2943" s="67" t="s">
        <v>1346</v>
      </c>
      <c r="F2943" s="1">
        <v>1</v>
      </c>
      <c r="G2943" s="63" t="str">
        <f>VLOOKUP(D2943,[2]MINDANAO!$B:$C,2,0)</f>
        <v>XRM MOTARD FI</v>
      </c>
      <c r="H2943" s="67">
        <v>75550</v>
      </c>
      <c r="I2943" s="63" t="str">
        <f>VLOOKUP(L2943,'[3]NEW LEGEND 2026'!M:S,7,0)</f>
        <v>HONDA</v>
      </c>
      <c r="J2943" s="67" t="s">
        <v>6784</v>
      </c>
      <c r="K2943" s="67" t="s">
        <v>6785</v>
      </c>
      <c r="L2943" s="67" t="s">
        <v>1231</v>
      </c>
      <c r="M2943" s="63" t="str">
        <f>VLOOKUP(D2943,'[3]NEW LEGEND 2026'!G:I,3,0)</f>
        <v>HONDA</v>
      </c>
      <c r="N2943" s="63" t="str">
        <f>VLOOKUP(D2943,'[3]NEW LEGEND 2026'!G:J,4,0)</f>
        <v>BLACK</v>
      </c>
      <c r="O2943" s="68" t="str">
        <f t="shared" si="271"/>
        <v>AUG</v>
      </c>
      <c r="P2943" s="68">
        <f t="shared" si="272"/>
        <v>25</v>
      </c>
      <c r="Q2943" s="68">
        <f t="shared" si="273"/>
        <v>2026</v>
      </c>
      <c r="R2943" s="69">
        <f t="shared" si="274"/>
        <v>-206.45600694444147</v>
      </c>
      <c r="S2943" s="69">
        <f t="shared" si="275"/>
        <v>-206.4560300926023</v>
      </c>
      <c r="T2943" s="70" t="str">
        <f t="shared" si="276"/>
        <v>1-30 DAYS</v>
      </c>
      <c r="U2943" s="70" t="str">
        <f t="shared" si="276"/>
        <v>1-30 DAYS</v>
      </c>
    </row>
    <row r="2944" spans="1:21">
      <c r="A2944" s="63" t="str">
        <f>VLOOKUP(L2944,[1]Sheet1!$N:$P,3,0)</f>
        <v>GREATWALL</v>
      </c>
      <c r="B2944" s="66">
        <v>46259.456030092602</v>
      </c>
      <c r="C2944" s="66">
        <v>46259.456006944441</v>
      </c>
      <c r="D2944" s="67" t="s">
        <v>1345</v>
      </c>
      <c r="E2944" s="67" t="s">
        <v>1346</v>
      </c>
      <c r="F2944" s="1">
        <v>1</v>
      </c>
      <c r="G2944" s="63" t="str">
        <f>VLOOKUP(D2944,[2]MINDANAO!$B:$C,2,0)</f>
        <v>XRM MOTARD FI</v>
      </c>
      <c r="H2944" s="67">
        <v>75550</v>
      </c>
      <c r="I2944" s="63" t="str">
        <f>VLOOKUP(L2944,'[3]NEW LEGEND 2026'!M:S,7,0)</f>
        <v>HONDA</v>
      </c>
      <c r="J2944" s="67" t="s">
        <v>6786</v>
      </c>
      <c r="K2944" s="67" t="s">
        <v>6787</v>
      </c>
      <c r="L2944" s="67" t="s">
        <v>1231</v>
      </c>
      <c r="M2944" s="63" t="str">
        <f>VLOOKUP(D2944,'[3]NEW LEGEND 2026'!G:I,3,0)</f>
        <v>HONDA</v>
      </c>
      <c r="N2944" s="63" t="str">
        <f>VLOOKUP(D2944,'[3]NEW LEGEND 2026'!G:J,4,0)</f>
        <v>BLACK</v>
      </c>
      <c r="O2944" s="68" t="str">
        <f t="shared" si="271"/>
        <v>AUG</v>
      </c>
      <c r="P2944" s="68">
        <f t="shared" si="272"/>
        <v>25</v>
      </c>
      <c r="Q2944" s="68">
        <f t="shared" si="273"/>
        <v>2026</v>
      </c>
      <c r="R2944" s="69">
        <f t="shared" si="274"/>
        <v>-206.45600694444147</v>
      </c>
      <c r="S2944" s="69">
        <f t="shared" si="275"/>
        <v>-206.4560300926023</v>
      </c>
      <c r="T2944" s="70" t="str">
        <f t="shared" si="276"/>
        <v>1-30 DAYS</v>
      </c>
      <c r="U2944" s="70" t="str">
        <f t="shared" si="276"/>
        <v>1-30 DAYS</v>
      </c>
    </row>
    <row r="2945" spans="1:21">
      <c r="A2945" s="63" t="str">
        <f>VLOOKUP(L2945,[1]Sheet1!$N:$P,3,0)</f>
        <v>GREATWALL</v>
      </c>
      <c r="B2945" s="66">
        <v>46259.456030092602</v>
      </c>
      <c r="C2945" s="66">
        <v>46259.456006944441</v>
      </c>
      <c r="D2945" s="67" t="s">
        <v>1345</v>
      </c>
      <c r="E2945" s="67" t="s">
        <v>1346</v>
      </c>
      <c r="F2945" s="1">
        <v>1</v>
      </c>
      <c r="G2945" s="63" t="str">
        <f>VLOOKUP(D2945,[2]MINDANAO!$B:$C,2,0)</f>
        <v>XRM MOTARD FI</v>
      </c>
      <c r="H2945" s="67">
        <v>75550</v>
      </c>
      <c r="I2945" s="63" t="str">
        <f>VLOOKUP(L2945,'[3]NEW LEGEND 2026'!M:S,7,0)</f>
        <v>HONDA</v>
      </c>
      <c r="J2945" s="67" t="s">
        <v>6788</v>
      </c>
      <c r="K2945" s="67" t="s">
        <v>6789</v>
      </c>
      <c r="L2945" s="67" t="s">
        <v>1231</v>
      </c>
      <c r="M2945" s="63" t="str">
        <f>VLOOKUP(D2945,'[3]NEW LEGEND 2026'!G:I,3,0)</f>
        <v>HONDA</v>
      </c>
      <c r="N2945" s="63" t="str">
        <f>VLOOKUP(D2945,'[3]NEW LEGEND 2026'!G:J,4,0)</f>
        <v>BLACK</v>
      </c>
      <c r="O2945" s="68" t="str">
        <f t="shared" si="271"/>
        <v>AUG</v>
      </c>
      <c r="P2945" s="68">
        <f t="shared" si="272"/>
        <v>25</v>
      </c>
      <c r="Q2945" s="68">
        <f t="shared" si="273"/>
        <v>2026</v>
      </c>
      <c r="R2945" s="69">
        <f t="shared" si="274"/>
        <v>-206.45600694444147</v>
      </c>
      <c r="S2945" s="69">
        <f t="shared" si="275"/>
        <v>-206.4560300926023</v>
      </c>
      <c r="T2945" s="70" t="str">
        <f t="shared" si="276"/>
        <v>1-30 DAYS</v>
      </c>
      <c r="U2945" s="70" t="str">
        <f t="shared" si="276"/>
        <v>1-30 DAYS</v>
      </c>
    </row>
    <row r="2946" spans="1:21">
      <c r="A2946" s="63" t="str">
        <f>VLOOKUP(L2946,[1]Sheet1!$N:$P,3,0)</f>
        <v>GREATWALL</v>
      </c>
      <c r="B2946" s="66">
        <v>46259.456030092602</v>
      </c>
      <c r="C2946" s="66">
        <v>46259.456006944441</v>
      </c>
      <c r="D2946" s="67" t="s">
        <v>1345</v>
      </c>
      <c r="E2946" s="67" t="s">
        <v>1346</v>
      </c>
      <c r="F2946" s="1">
        <v>1</v>
      </c>
      <c r="G2946" s="63" t="str">
        <f>VLOOKUP(D2946,[2]MINDANAO!$B:$C,2,0)</f>
        <v>XRM MOTARD FI</v>
      </c>
      <c r="H2946" s="67">
        <v>75550</v>
      </c>
      <c r="I2946" s="63" t="str">
        <f>VLOOKUP(L2946,'[3]NEW LEGEND 2026'!M:S,7,0)</f>
        <v>HONDA</v>
      </c>
      <c r="J2946" s="67" t="s">
        <v>6790</v>
      </c>
      <c r="K2946" s="67" t="s">
        <v>6791</v>
      </c>
      <c r="L2946" s="67" t="s">
        <v>1231</v>
      </c>
      <c r="M2946" s="63" t="str">
        <f>VLOOKUP(D2946,'[3]NEW LEGEND 2026'!G:I,3,0)</f>
        <v>HONDA</v>
      </c>
      <c r="N2946" s="63" t="str">
        <f>VLOOKUP(D2946,'[3]NEW LEGEND 2026'!G:J,4,0)</f>
        <v>BLACK</v>
      </c>
      <c r="O2946" s="68" t="str">
        <f t="shared" ref="O2946:O3009" si="277">CHOOSE(MONTH(C2946),"JAN","FEB","MAR","APR","MAY","JUN","JUL","AUG","SEP","OCT","NOV","DEC")</f>
        <v>AUG</v>
      </c>
      <c r="P2946" s="68">
        <f t="shared" ref="P2946:P3009" si="278">DAY(C2946)</f>
        <v>25</v>
      </c>
      <c r="Q2946" s="68">
        <f t="shared" ref="Q2946:Q3009" si="279">YEAR(C2946)</f>
        <v>2026</v>
      </c>
      <c r="R2946" s="69">
        <f t="shared" ref="R2946:R3009" si="280">DATE(2026,1,31)-C2946</f>
        <v>-206.45600694444147</v>
      </c>
      <c r="S2946" s="69">
        <f t="shared" si="275"/>
        <v>-206.4560300926023</v>
      </c>
      <c r="T2946" s="70" t="str">
        <f t="shared" si="276"/>
        <v>1-30 DAYS</v>
      </c>
      <c r="U2946" s="70" t="str">
        <f t="shared" si="276"/>
        <v>1-30 DAYS</v>
      </c>
    </row>
    <row r="2947" spans="1:21">
      <c r="A2947" s="63" t="str">
        <f>VLOOKUP(L2947,[1]Sheet1!$N:$P,3,0)</f>
        <v>GREATWALL</v>
      </c>
      <c r="B2947" s="66">
        <v>46259.456030092602</v>
      </c>
      <c r="C2947" s="66">
        <v>46259.456006944441</v>
      </c>
      <c r="D2947" s="67" t="s">
        <v>1345</v>
      </c>
      <c r="E2947" s="67" t="s">
        <v>1346</v>
      </c>
      <c r="F2947" s="1">
        <v>1</v>
      </c>
      <c r="G2947" s="63" t="str">
        <f>VLOOKUP(D2947,[2]MINDANAO!$B:$C,2,0)</f>
        <v>XRM MOTARD FI</v>
      </c>
      <c r="H2947" s="67">
        <v>75550</v>
      </c>
      <c r="I2947" s="63" t="str">
        <f>VLOOKUP(L2947,'[3]NEW LEGEND 2026'!M:S,7,0)</f>
        <v>HONDA</v>
      </c>
      <c r="J2947" s="67" t="s">
        <v>6792</v>
      </c>
      <c r="K2947" s="67" t="s">
        <v>6793</v>
      </c>
      <c r="L2947" s="67" t="s">
        <v>1231</v>
      </c>
      <c r="M2947" s="63" t="str">
        <f>VLOOKUP(D2947,'[3]NEW LEGEND 2026'!G:I,3,0)</f>
        <v>HONDA</v>
      </c>
      <c r="N2947" s="63" t="str">
        <f>VLOOKUP(D2947,'[3]NEW LEGEND 2026'!G:J,4,0)</f>
        <v>BLACK</v>
      </c>
      <c r="O2947" s="68" t="str">
        <f t="shared" si="277"/>
        <v>AUG</v>
      </c>
      <c r="P2947" s="68">
        <f t="shared" si="278"/>
        <v>25</v>
      </c>
      <c r="Q2947" s="68">
        <f t="shared" si="279"/>
        <v>2026</v>
      </c>
      <c r="R2947" s="69">
        <f t="shared" si="280"/>
        <v>-206.45600694444147</v>
      </c>
      <c r="S2947" s="69">
        <f t="shared" ref="S2947:S3010" si="281">DATE(2026,1,31)-B2947</f>
        <v>-206.4560300926023</v>
      </c>
      <c r="T2947" s="70" t="str">
        <f t="shared" si="276"/>
        <v>1-30 DAYS</v>
      </c>
      <c r="U2947" s="70" t="str">
        <f t="shared" si="276"/>
        <v>1-30 DAYS</v>
      </c>
    </row>
    <row r="2948" spans="1:21">
      <c r="A2948" s="63" t="str">
        <f>VLOOKUP(L2948,[1]Sheet1!$N:$P,3,0)</f>
        <v>GREATWALL</v>
      </c>
      <c r="B2948" s="66">
        <v>46259.456030092602</v>
      </c>
      <c r="C2948" s="66">
        <v>46259.456006944441</v>
      </c>
      <c r="D2948" s="67" t="s">
        <v>1345</v>
      </c>
      <c r="E2948" s="67" t="s">
        <v>1346</v>
      </c>
      <c r="F2948" s="1">
        <v>1</v>
      </c>
      <c r="G2948" s="63" t="str">
        <f>VLOOKUP(D2948,[2]MINDANAO!$B:$C,2,0)</f>
        <v>XRM MOTARD FI</v>
      </c>
      <c r="H2948" s="67">
        <v>75550</v>
      </c>
      <c r="I2948" s="63" t="str">
        <f>VLOOKUP(L2948,'[3]NEW LEGEND 2026'!M:S,7,0)</f>
        <v>HONDA</v>
      </c>
      <c r="J2948" s="67" t="s">
        <v>6794</v>
      </c>
      <c r="K2948" s="67" t="s">
        <v>6795</v>
      </c>
      <c r="L2948" s="67" t="s">
        <v>1231</v>
      </c>
      <c r="M2948" s="63" t="str">
        <f>VLOOKUP(D2948,'[3]NEW LEGEND 2026'!G:I,3,0)</f>
        <v>HONDA</v>
      </c>
      <c r="N2948" s="63" t="str">
        <f>VLOOKUP(D2948,'[3]NEW LEGEND 2026'!G:J,4,0)</f>
        <v>BLACK</v>
      </c>
      <c r="O2948" s="68" t="str">
        <f t="shared" si="277"/>
        <v>AUG</v>
      </c>
      <c r="P2948" s="68">
        <f t="shared" si="278"/>
        <v>25</v>
      </c>
      <c r="Q2948" s="68">
        <f t="shared" si="279"/>
        <v>2026</v>
      </c>
      <c r="R2948" s="69">
        <f t="shared" si="280"/>
        <v>-206.45600694444147</v>
      </c>
      <c r="S2948" s="69">
        <f t="shared" si="281"/>
        <v>-206.4560300926023</v>
      </c>
      <c r="T2948" s="70" t="str">
        <f t="shared" si="276"/>
        <v>1-30 DAYS</v>
      </c>
      <c r="U2948" s="70" t="str">
        <f t="shared" si="276"/>
        <v>1-30 DAYS</v>
      </c>
    </row>
    <row r="2949" spans="1:21">
      <c r="A2949" s="63" t="str">
        <f>VLOOKUP(L2949,[1]Sheet1!$N:$P,3,0)</f>
        <v>GREATWALL</v>
      </c>
      <c r="B2949" s="66">
        <v>46259.456030092602</v>
      </c>
      <c r="C2949" s="66">
        <v>46259.456006944441</v>
      </c>
      <c r="D2949" s="67" t="s">
        <v>1345</v>
      </c>
      <c r="E2949" s="67" t="s">
        <v>1346</v>
      </c>
      <c r="F2949" s="1">
        <v>1</v>
      </c>
      <c r="G2949" s="63" t="str">
        <f>VLOOKUP(D2949,[2]MINDANAO!$B:$C,2,0)</f>
        <v>XRM MOTARD FI</v>
      </c>
      <c r="H2949" s="67">
        <v>75550</v>
      </c>
      <c r="I2949" s="63" t="str">
        <f>VLOOKUP(L2949,'[3]NEW LEGEND 2026'!M:S,7,0)</f>
        <v>HONDA</v>
      </c>
      <c r="J2949" s="67" t="s">
        <v>6796</v>
      </c>
      <c r="K2949" s="67" t="s">
        <v>6797</v>
      </c>
      <c r="L2949" s="67" t="s">
        <v>1231</v>
      </c>
      <c r="M2949" s="63" t="str">
        <f>VLOOKUP(D2949,'[3]NEW LEGEND 2026'!G:I,3,0)</f>
        <v>HONDA</v>
      </c>
      <c r="N2949" s="63" t="str">
        <f>VLOOKUP(D2949,'[3]NEW LEGEND 2026'!G:J,4,0)</f>
        <v>BLACK</v>
      </c>
      <c r="O2949" s="68" t="str">
        <f t="shared" si="277"/>
        <v>AUG</v>
      </c>
      <c r="P2949" s="68">
        <f t="shared" si="278"/>
        <v>25</v>
      </c>
      <c r="Q2949" s="68">
        <f t="shared" si="279"/>
        <v>2026</v>
      </c>
      <c r="R2949" s="69">
        <f t="shared" si="280"/>
        <v>-206.45600694444147</v>
      </c>
      <c r="S2949" s="69">
        <f t="shared" si="281"/>
        <v>-206.4560300926023</v>
      </c>
      <c r="T2949" s="70" t="str">
        <f t="shared" si="276"/>
        <v>1-30 DAYS</v>
      </c>
      <c r="U2949" s="70" t="str">
        <f t="shared" si="276"/>
        <v>1-30 DAYS</v>
      </c>
    </row>
    <row r="2950" spans="1:21">
      <c r="A2950" s="63" t="str">
        <f>VLOOKUP(L2950,[1]Sheet1!$N:$P,3,0)</f>
        <v>GREATWALL</v>
      </c>
      <c r="B2950" s="66">
        <v>46259.456030092602</v>
      </c>
      <c r="C2950" s="66">
        <v>46259.456006944441</v>
      </c>
      <c r="D2950" s="67" t="s">
        <v>1345</v>
      </c>
      <c r="E2950" s="67" t="s">
        <v>1346</v>
      </c>
      <c r="F2950" s="1">
        <v>1</v>
      </c>
      <c r="G2950" s="63" t="str">
        <f>VLOOKUP(D2950,[2]MINDANAO!$B:$C,2,0)</f>
        <v>XRM MOTARD FI</v>
      </c>
      <c r="H2950" s="67">
        <v>75550</v>
      </c>
      <c r="I2950" s="63" t="str">
        <f>VLOOKUP(L2950,'[3]NEW LEGEND 2026'!M:S,7,0)</f>
        <v>HONDA</v>
      </c>
      <c r="J2950" s="67" t="s">
        <v>6798</v>
      </c>
      <c r="K2950" s="67" t="s">
        <v>6799</v>
      </c>
      <c r="L2950" s="67" t="s">
        <v>1231</v>
      </c>
      <c r="M2950" s="63" t="str">
        <f>VLOOKUP(D2950,'[3]NEW LEGEND 2026'!G:I,3,0)</f>
        <v>HONDA</v>
      </c>
      <c r="N2950" s="63" t="str">
        <f>VLOOKUP(D2950,'[3]NEW LEGEND 2026'!G:J,4,0)</f>
        <v>BLACK</v>
      </c>
      <c r="O2950" s="68" t="str">
        <f t="shared" si="277"/>
        <v>AUG</v>
      </c>
      <c r="P2950" s="68">
        <f t="shared" si="278"/>
        <v>25</v>
      </c>
      <c r="Q2950" s="68">
        <f t="shared" si="279"/>
        <v>2026</v>
      </c>
      <c r="R2950" s="69">
        <f t="shared" si="280"/>
        <v>-206.45600694444147</v>
      </c>
      <c r="S2950" s="69">
        <f t="shared" si="281"/>
        <v>-206.4560300926023</v>
      </c>
      <c r="T2950" s="70" t="str">
        <f t="shared" si="276"/>
        <v>1-30 DAYS</v>
      </c>
      <c r="U2950" s="70" t="str">
        <f t="shared" si="276"/>
        <v>1-30 DAYS</v>
      </c>
    </row>
    <row r="2951" spans="1:21">
      <c r="A2951" s="63" t="str">
        <f>VLOOKUP(L2951,[1]Sheet1!$N:$P,3,0)</f>
        <v>GREATWALL</v>
      </c>
      <c r="B2951" s="66">
        <v>46259.460821759261</v>
      </c>
      <c r="C2951" s="66">
        <v>46259.460810185177</v>
      </c>
      <c r="D2951" s="67" t="s">
        <v>1345</v>
      </c>
      <c r="E2951" s="67" t="s">
        <v>1346</v>
      </c>
      <c r="F2951" s="1">
        <v>1</v>
      </c>
      <c r="G2951" s="63" t="str">
        <f>VLOOKUP(D2951,[2]MINDANAO!$B:$C,2,0)</f>
        <v>XRM MOTARD FI</v>
      </c>
      <c r="H2951" s="67">
        <v>75550</v>
      </c>
      <c r="I2951" s="63" t="str">
        <f>VLOOKUP(L2951,'[3]NEW LEGEND 2026'!M:S,7,0)</f>
        <v>HONDA</v>
      </c>
      <c r="J2951" s="67" t="s">
        <v>6800</v>
      </c>
      <c r="K2951" s="67" t="s">
        <v>6801</v>
      </c>
      <c r="L2951" s="67" t="s">
        <v>1231</v>
      </c>
      <c r="M2951" s="63" t="str">
        <f>VLOOKUP(D2951,'[3]NEW LEGEND 2026'!G:I,3,0)</f>
        <v>HONDA</v>
      </c>
      <c r="N2951" s="63" t="str">
        <f>VLOOKUP(D2951,'[3]NEW LEGEND 2026'!G:J,4,0)</f>
        <v>BLACK</v>
      </c>
      <c r="O2951" s="68" t="str">
        <f t="shared" si="277"/>
        <v>AUG</v>
      </c>
      <c r="P2951" s="68">
        <f t="shared" si="278"/>
        <v>25</v>
      </c>
      <c r="Q2951" s="68">
        <f t="shared" si="279"/>
        <v>2026</v>
      </c>
      <c r="R2951" s="69">
        <f t="shared" si="280"/>
        <v>-206.46081018517725</v>
      </c>
      <c r="S2951" s="69">
        <f t="shared" si="281"/>
        <v>-206.46082175926131</v>
      </c>
      <c r="T2951" s="70" t="str">
        <f t="shared" si="276"/>
        <v>1-30 DAYS</v>
      </c>
      <c r="U2951" s="70" t="str">
        <f t="shared" si="276"/>
        <v>1-30 DAYS</v>
      </c>
    </row>
    <row r="2952" spans="1:21">
      <c r="A2952" s="63" t="str">
        <f>VLOOKUP(L2952,[1]Sheet1!$N:$P,3,0)</f>
        <v>GREATWALL</v>
      </c>
      <c r="B2952" s="66">
        <v>46259.460821759261</v>
      </c>
      <c r="C2952" s="66">
        <v>46259.460810185177</v>
      </c>
      <c r="D2952" s="67" t="s">
        <v>1345</v>
      </c>
      <c r="E2952" s="67" t="s">
        <v>1346</v>
      </c>
      <c r="F2952" s="1">
        <v>1</v>
      </c>
      <c r="G2952" s="63" t="str">
        <f>VLOOKUP(D2952,[2]MINDANAO!$B:$C,2,0)</f>
        <v>XRM MOTARD FI</v>
      </c>
      <c r="H2952" s="67">
        <v>75550</v>
      </c>
      <c r="I2952" s="63" t="str">
        <f>VLOOKUP(L2952,'[3]NEW LEGEND 2026'!M:S,7,0)</f>
        <v>HONDA</v>
      </c>
      <c r="J2952" s="67" t="s">
        <v>6802</v>
      </c>
      <c r="K2952" s="67" t="s">
        <v>6803</v>
      </c>
      <c r="L2952" s="67" t="s">
        <v>1231</v>
      </c>
      <c r="M2952" s="63" t="str">
        <f>VLOOKUP(D2952,'[3]NEW LEGEND 2026'!G:I,3,0)</f>
        <v>HONDA</v>
      </c>
      <c r="N2952" s="63" t="str">
        <f>VLOOKUP(D2952,'[3]NEW LEGEND 2026'!G:J,4,0)</f>
        <v>BLACK</v>
      </c>
      <c r="O2952" s="68" t="str">
        <f t="shared" si="277"/>
        <v>AUG</v>
      </c>
      <c r="P2952" s="68">
        <f t="shared" si="278"/>
        <v>25</v>
      </c>
      <c r="Q2952" s="68">
        <f t="shared" si="279"/>
        <v>2026</v>
      </c>
      <c r="R2952" s="69">
        <f t="shared" si="280"/>
        <v>-206.46081018517725</v>
      </c>
      <c r="S2952" s="69">
        <f t="shared" si="281"/>
        <v>-206.46082175926131</v>
      </c>
      <c r="T2952" s="70" t="str">
        <f t="shared" si="276"/>
        <v>1-30 DAYS</v>
      </c>
      <c r="U2952" s="70" t="str">
        <f t="shared" si="276"/>
        <v>1-30 DAYS</v>
      </c>
    </row>
    <row r="2953" spans="1:21">
      <c r="A2953" s="63" t="str">
        <f>VLOOKUP(L2953,[1]Sheet1!$N:$P,3,0)</f>
        <v>GREATWALL</v>
      </c>
      <c r="B2953" s="66">
        <v>46259.460821759261</v>
      </c>
      <c r="C2953" s="66">
        <v>46259.460810185177</v>
      </c>
      <c r="D2953" s="67" t="s">
        <v>1345</v>
      </c>
      <c r="E2953" s="67" t="s">
        <v>1346</v>
      </c>
      <c r="F2953" s="1">
        <v>1</v>
      </c>
      <c r="G2953" s="63" t="str">
        <f>VLOOKUP(D2953,[2]MINDANAO!$B:$C,2,0)</f>
        <v>XRM MOTARD FI</v>
      </c>
      <c r="H2953" s="67">
        <v>75550</v>
      </c>
      <c r="I2953" s="63" t="str">
        <f>VLOOKUP(L2953,'[3]NEW LEGEND 2026'!M:S,7,0)</f>
        <v>HONDA</v>
      </c>
      <c r="J2953" s="67" t="s">
        <v>6804</v>
      </c>
      <c r="K2953" s="67" t="s">
        <v>6805</v>
      </c>
      <c r="L2953" s="67" t="s">
        <v>1231</v>
      </c>
      <c r="M2953" s="63" t="str">
        <f>VLOOKUP(D2953,'[3]NEW LEGEND 2026'!G:I,3,0)</f>
        <v>HONDA</v>
      </c>
      <c r="N2953" s="63" t="str">
        <f>VLOOKUP(D2953,'[3]NEW LEGEND 2026'!G:J,4,0)</f>
        <v>BLACK</v>
      </c>
      <c r="O2953" s="68" t="str">
        <f t="shared" si="277"/>
        <v>AUG</v>
      </c>
      <c r="P2953" s="68">
        <f t="shared" si="278"/>
        <v>25</v>
      </c>
      <c r="Q2953" s="68">
        <f t="shared" si="279"/>
        <v>2026</v>
      </c>
      <c r="R2953" s="69">
        <f t="shared" si="280"/>
        <v>-206.46081018517725</v>
      </c>
      <c r="S2953" s="69">
        <f t="shared" si="281"/>
        <v>-206.46082175926131</v>
      </c>
      <c r="T2953" s="70" t="str">
        <f t="shared" si="276"/>
        <v>1-30 DAYS</v>
      </c>
      <c r="U2953" s="70" t="str">
        <f t="shared" si="276"/>
        <v>1-30 DAYS</v>
      </c>
    </row>
    <row r="2954" spans="1:21">
      <c r="A2954" s="63" t="str">
        <f>VLOOKUP(L2954,[1]Sheet1!$N:$P,3,0)</f>
        <v>GREATWALL</v>
      </c>
      <c r="B2954" s="66">
        <v>46259.460821759261</v>
      </c>
      <c r="C2954" s="66">
        <v>46259.460810185177</v>
      </c>
      <c r="D2954" s="67" t="s">
        <v>1345</v>
      </c>
      <c r="E2954" s="67" t="s">
        <v>1346</v>
      </c>
      <c r="F2954" s="1">
        <v>1</v>
      </c>
      <c r="G2954" s="63" t="str">
        <f>VLOOKUP(D2954,[2]MINDANAO!$B:$C,2,0)</f>
        <v>XRM MOTARD FI</v>
      </c>
      <c r="H2954" s="67">
        <v>75550</v>
      </c>
      <c r="I2954" s="63" t="str">
        <f>VLOOKUP(L2954,'[3]NEW LEGEND 2026'!M:S,7,0)</f>
        <v>HONDA</v>
      </c>
      <c r="J2954" s="67" t="s">
        <v>6806</v>
      </c>
      <c r="K2954" s="67" t="s">
        <v>6807</v>
      </c>
      <c r="L2954" s="67" t="s">
        <v>1231</v>
      </c>
      <c r="M2954" s="63" t="str">
        <f>VLOOKUP(D2954,'[3]NEW LEGEND 2026'!G:I,3,0)</f>
        <v>HONDA</v>
      </c>
      <c r="N2954" s="63" t="str">
        <f>VLOOKUP(D2954,'[3]NEW LEGEND 2026'!G:J,4,0)</f>
        <v>BLACK</v>
      </c>
      <c r="O2954" s="68" t="str">
        <f t="shared" si="277"/>
        <v>AUG</v>
      </c>
      <c r="P2954" s="68">
        <f t="shared" si="278"/>
        <v>25</v>
      </c>
      <c r="Q2954" s="68">
        <f t="shared" si="279"/>
        <v>2026</v>
      </c>
      <c r="R2954" s="69">
        <f t="shared" si="280"/>
        <v>-206.46081018517725</v>
      </c>
      <c r="S2954" s="69">
        <f t="shared" si="281"/>
        <v>-206.46082175926131</v>
      </c>
      <c r="T2954" s="70" t="str">
        <f t="shared" si="276"/>
        <v>1-30 DAYS</v>
      </c>
      <c r="U2954" s="70" t="str">
        <f t="shared" si="276"/>
        <v>1-30 DAYS</v>
      </c>
    </row>
    <row r="2955" spans="1:21">
      <c r="A2955" s="63" t="str">
        <f>VLOOKUP(L2955,[1]Sheet1!$N:$P,3,0)</f>
        <v>GREATWALL</v>
      </c>
      <c r="B2955" s="66">
        <v>46259.460821759261</v>
      </c>
      <c r="C2955" s="66">
        <v>46259.460810185177</v>
      </c>
      <c r="D2955" s="67" t="s">
        <v>1345</v>
      </c>
      <c r="E2955" s="67" t="s">
        <v>1346</v>
      </c>
      <c r="F2955" s="1">
        <v>1</v>
      </c>
      <c r="G2955" s="63" t="str">
        <f>VLOOKUP(D2955,[2]MINDANAO!$B:$C,2,0)</f>
        <v>XRM MOTARD FI</v>
      </c>
      <c r="H2955" s="67">
        <v>75550</v>
      </c>
      <c r="I2955" s="63" t="str">
        <f>VLOOKUP(L2955,'[3]NEW LEGEND 2026'!M:S,7,0)</f>
        <v>HONDA</v>
      </c>
      <c r="J2955" s="67" t="s">
        <v>6808</v>
      </c>
      <c r="K2955" s="67" t="s">
        <v>6809</v>
      </c>
      <c r="L2955" s="67" t="s">
        <v>1231</v>
      </c>
      <c r="M2955" s="63" t="str">
        <f>VLOOKUP(D2955,'[3]NEW LEGEND 2026'!G:I,3,0)</f>
        <v>HONDA</v>
      </c>
      <c r="N2955" s="63" t="str">
        <f>VLOOKUP(D2955,'[3]NEW LEGEND 2026'!G:J,4,0)</f>
        <v>BLACK</v>
      </c>
      <c r="O2955" s="68" t="str">
        <f t="shared" si="277"/>
        <v>AUG</v>
      </c>
      <c r="P2955" s="68">
        <f t="shared" si="278"/>
        <v>25</v>
      </c>
      <c r="Q2955" s="68">
        <f t="shared" si="279"/>
        <v>2026</v>
      </c>
      <c r="R2955" s="69">
        <f t="shared" si="280"/>
        <v>-206.46081018517725</v>
      </c>
      <c r="S2955" s="69">
        <f t="shared" si="281"/>
        <v>-206.46082175926131</v>
      </c>
      <c r="T2955" s="70" t="str">
        <f t="shared" si="276"/>
        <v>1-30 DAYS</v>
      </c>
      <c r="U2955" s="70" t="str">
        <f t="shared" si="276"/>
        <v>1-30 DAYS</v>
      </c>
    </row>
    <row r="2956" spans="1:21">
      <c r="A2956" s="63" t="str">
        <f>VLOOKUP(L2956,[1]Sheet1!$N:$P,3,0)</f>
        <v>GREATWALL</v>
      </c>
      <c r="B2956" s="66">
        <v>46259.460821759261</v>
      </c>
      <c r="C2956" s="66">
        <v>46259.460810185177</v>
      </c>
      <c r="D2956" s="67" t="s">
        <v>1345</v>
      </c>
      <c r="E2956" s="67" t="s">
        <v>1346</v>
      </c>
      <c r="F2956" s="1">
        <v>1</v>
      </c>
      <c r="G2956" s="63" t="str">
        <f>VLOOKUP(D2956,[2]MINDANAO!$B:$C,2,0)</f>
        <v>XRM MOTARD FI</v>
      </c>
      <c r="H2956" s="67">
        <v>75550</v>
      </c>
      <c r="I2956" s="63" t="str">
        <f>VLOOKUP(L2956,'[3]NEW LEGEND 2026'!M:S,7,0)</f>
        <v>HONDA</v>
      </c>
      <c r="J2956" s="67" t="s">
        <v>6810</v>
      </c>
      <c r="K2956" s="67" t="s">
        <v>6811</v>
      </c>
      <c r="L2956" s="67" t="s">
        <v>1231</v>
      </c>
      <c r="M2956" s="63" t="str">
        <f>VLOOKUP(D2956,'[3]NEW LEGEND 2026'!G:I,3,0)</f>
        <v>HONDA</v>
      </c>
      <c r="N2956" s="63" t="str">
        <f>VLOOKUP(D2956,'[3]NEW LEGEND 2026'!G:J,4,0)</f>
        <v>BLACK</v>
      </c>
      <c r="O2956" s="68" t="str">
        <f t="shared" si="277"/>
        <v>AUG</v>
      </c>
      <c r="P2956" s="68">
        <f t="shared" si="278"/>
        <v>25</v>
      </c>
      <c r="Q2956" s="68">
        <f t="shared" si="279"/>
        <v>2026</v>
      </c>
      <c r="R2956" s="69">
        <f t="shared" si="280"/>
        <v>-206.46081018517725</v>
      </c>
      <c r="S2956" s="69">
        <f t="shared" si="281"/>
        <v>-206.46082175926131</v>
      </c>
      <c r="T2956" s="70" t="str">
        <f t="shared" si="276"/>
        <v>1-30 DAYS</v>
      </c>
      <c r="U2956" s="70" t="str">
        <f t="shared" si="276"/>
        <v>1-30 DAYS</v>
      </c>
    </row>
    <row r="2957" spans="1:21">
      <c r="A2957" s="63" t="str">
        <f>VLOOKUP(L2957,[1]Sheet1!$N:$P,3,0)</f>
        <v>GREATWALL</v>
      </c>
      <c r="B2957" s="66">
        <v>46259.462754629632</v>
      </c>
      <c r="C2957" s="66">
        <v>46259.462743055563</v>
      </c>
      <c r="D2957" s="67" t="s">
        <v>1345</v>
      </c>
      <c r="E2957" s="67" t="s">
        <v>1346</v>
      </c>
      <c r="F2957" s="1">
        <v>1</v>
      </c>
      <c r="G2957" s="63" t="str">
        <f>VLOOKUP(D2957,[2]MINDANAO!$B:$C,2,0)</f>
        <v>XRM MOTARD FI</v>
      </c>
      <c r="H2957" s="67">
        <v>75550</v>
      </c>
      <c r="I2957" s="63" t="str">
        <f>VLOOKUP(L2957,'[3]NEW LEGEND 2026'!M:S,7,0)</f>
        <v>HONDA</v>
      </c>
      <c r="J2957" s="67" t="s">
        <v>6812</v>
      </c>
      <c r="K2957" s="67" t="s">
        <v>6813</v>
      </c>
      <c r="L2957" s="67" t="s">
        <v>1231</v>
      </c>
      <c r="M2957" s="63" t="str">
        <f>VLOOKUP(D2957,'[3]NEW LEGEND 2026'!G:I,3,0)</f>
        <v>HONDA</v>
      </c>
      <c r="N2957" s="63" t="str">
        <f>VLOOKUP(D2957,'[3]NEW LEGEND 2026'!G:J,4,0)</f>
        <v>BLACK</v>
      </c>
      <c r="O2957" s="68" t="str">
        <f t="shared" si="277"/>
        <v>AUG</v>
      </c>
      <c r="P2957" s="68">
        <f t="shared" si="278"/>
        <v>25</v>
      </c>
      <c r="Q2957" s="68">
        <f t="shared" si="279"/>
        <v>2026</v>
      </c>
      <c r="R2957" s="69">
        <f t="shared" si="280"/>
        <v>-206.4627430555629</v>
      </c>
      <c r="S2957" s="69">
        <f t="shared" si="281"/>
        <v>-206.4627546296324</v>
      </c>
      <c r="T2957" s="70" t="str">
        <f t="shared" si="276"/>
        <v>1-30 DAYS</v>
      </c>
      <c r="U2957" s="70" t="str">
        <f t="shared" si="276"/>
        <v>1-30 DAYS</v>
      </c>
    </row>
    <row r="2958" spans="1:21">
      <c r="A2958" s="63" t="str">
        <f>VLOOKUP(L2958,[1]Sheet1!$N:$P,3,0)</f>
        <v>GREATWALL</v>
      </c>
      <c r="B2958" s="66">
        <v>46259.464050925933</v>
      </c>
      <c r="C2958" s="66">
        <v>46259.464039351849</v>
      </c>
      <c r="D2958" s="67" t="s">
        <v>1345</v>
      </c>
      <c r="E2958" s="67" t="s">
        <v>1346</v>
      </c>
      <c r="F2958" s="1">
        <v>1</v>
      </c>
      <c r="G2958" s="63" t="str">
        <f>VLOOKUP(D2958,[2]MINDANAO!$B:$C,2,0)</f>
        <v>XRM MOTARD FI</v>
      </c>
      <c r="H2958" s="67">
        <v>75550</v>
      </c>
      <c r="I2958" s="63" t="str">
        <f>VLOOKUP(L2958,'[3]NEW LEGEND 2026'!M:S,7,0)</f>
        <v>HONDA</v>
      </c>
      <c r="J2958" s="67" t="s">
        <v>6814</v>
      </c>
      <c r="K2958" s="67" t="s">
        <v>6815</v>
      </c>
      <c r="L2958" s="67" t="s">
        <v>1231</v>
      </c>
      <c r="M2958" s="63" t="str">
        <f>VLOOKUP(D2958,'[3]NEW LEGEND 2026'!G:I,3,0)</f>
        <v>HONDA</v>
      </c>
      <c r="N2958" s="63" t="str">
        <f>VLOOKUP(D2958,'[3]NEW LEGEND 2026'!G:J,4,0)</f>
        <v>BLACK</v>
      </c>
      <c r="O2958" s="68" t="str">
        <f t="shared" si="277"/>
        <v>AUG</v>
      </c>
      <c r="P2958" s="68">
        <f t="shared" si="278"/>
        <v>25</v>
      </c>
      <c r="Q2958" s="68">
        <f t="shared" si="279"/>
        <v>2026</v>
      </c>
      <c r="R2958" s="69">
        <f t="shared" si="280"/>
        <v>-206.46403935184935</v>
      </c>
      <c r="S2958" s="69">
        <f t="shared" si="281"/>
        <v>-206.46405092593341</v>
      </c>
      <c r="T2958" s="70" t="str">
        <f t="shared" si="276"/>
        <v>1-30 DAYS</v>
      </c>
      <c r="U2958" s="70" t="str">
        <f t="shared" si="276"/>
        <v>1-30 DAYS</v>
      </c>
    </row>
    <row r="2959" spans="1:21">
      <c r="A2959" s="63" t="str">
        <f>VLOOKUP(L2959,[1]Sheet1!$N:$P,3,0)</f>
        <v>GREATWALL</v>
      </c>
      <c r="B2959" s="66">
        <v>46259.466423611113</v>
      </c>
      <c r="C2959" s="66">
        <v>46259.466412037043</v>
      </c>
      <c r="D2959" s="67" t="s">
        <v>1345</v>
      </c>
      <c r="E2959" s="67" t="s">
        <v>1346</v>
      </c>
      <c r="F2959" s="1">
        <v>1</v>
      </c>
      <c r="G2959" s="63" t="str">
        <f>VLOOKUP(D2959,[2]MINDANAO!$B:$C,2,0)</f>
        <v>XRM MOTARD FI</v>
      </c>
      <c r="H2959" s="67">
        <v>75550</v>
      </c>
      <c r="I2959" s="63" t="str">
        <f>VLOOKUP(L2959,'[3]NEW LEGEND 2026'!M:S,7,0)</f>
        <v>HONDA</v>
      </c>
      <c r="J2959" s="67" t="s">
        <v>6816</v>
      </c>
      <c r="K2959" s="67" t="s">
        <v>6817</v>
      </c>
      <c r="L2959" s="67" t="s">
        <v>1231</v>
      </c>
      <c r="M2959" s="63" t="str">
        <f>VLOOKUP(D2959,'[3]NEW LEGEND 2026'!G:I,3,0)</f>
        <v>HONDA</v>
      </c>
      <c r="N2959" s="63" t="str">
        <f>VLOOKUP(D2959,'[3]NEW LEGEND 2026'!G:J,4,0)</f>
        <v>BLACK</v>
      </c>
      <c r="O2959" s="68" t="str">
        <f t="shared" si="277"/>
        <v>AUG</v>
      </c>
      <c r="P2959" s="68">
        <f t="shared" si="278"/>
        <v>25</v>
      </c>
      <c r="Q2959" s="68">
        <f t="shared" si="279"/>
        <v>2026</v>
      </c>
      <c r="R2959" s="69">
        <f t="shared" si="280"/>
        <v>-206.46641203704348</v>
      </c>
      <c r="S2959" s="69">
        <f t="shared" si="281"/>
        <v>-206.46642361111299</v>
      </c>
      <c r="T2959" s="70" t="str">
        <f t="shared" si="276"/>
        <v>1-30 DAYS</v>
      </c>
      <c r="U2959" s="70" t="str">
        <f t="shared" si="276"/>
        <v>1-30 DAYS</v>
      </c>
    </row>
    <row r="2960" spans="1:21">
      <c r="A2960" s="63" t="str">
        <f>VLOOKUP(L2960,[1]Sheet1!$N:$P,3,0)</f>
        <v>GREATWALL</v>
      </c>
      <c r="B2960" s="66">
        <v>46259.467719907407</v>
      </c>
      <c r="C2960" s="66">
        <v>46259.46770833333</v>
      </c>
      <c r="D2960" s="67" t="s">
        <v>1345</v>
      </c>
      <c r="E2960" s="67" t="s">
        <v>1346</v>
      </c>
      <c r="F2960" s="1">
        <v>1</v>
      </c>
      <c r="G2960" s="63" t="str">
        <f>VLOOKUP(D2960,[2]MINDANAO!$B:$C,2,0)</f>
        <v>XRM MOTARD FI</v>
      </c>
      <c r="H2960" s="67">
        <v>75550</v>
      </c>
      <c r="I2960" s="63" t="str">
        <f>VLOOKUP(L2960,'[3]NEW LEGEND 2026'!M:S,7,0)</f>
        <v>HONDA</v>
      </c>
      <c r="J2960" s="67" t="s">
        <v>6818</v>
      </c>
      <c r="K2960" s="67" t="s">
        <v>6819</v>
      </c>
      <c r="L2960" s="67" t="s">
        <v>1231</v>
      </c>
      <c r="M2960" s="63" t="str">
        <f>VLOOKUP(D2960,'[3]NEW LEGEND 2026'!G:I,3,0)</f>
        <v>HONDA</v>
      </c>
      <c r="N2960" s="63" t="str">
        <f>VLOOKUP(D2960,'[3]NEW LEGEND 2026'!G:J,4,0)</f>
        <v>BLACK</v>
      </c>
      <c r="O2960" s="68" t="str">
        <f t="shared" si="277"/>
        <v>AUG</v>
      </c>
      <c r="P2960" s="68">
        <f t="shared" si="278"/>
        <v>25</v>
      </c>
      <c r="Q2960" s="68">
        <f t="shared" si="279"/>
        <v>2026</v>
      </c>
      <c r="R2960" s="69">
        <f t="shared" si="280"/>
        <v>-206.46770833332994</v>
      </c>
      <c r="S2960" s="69">
        <f t="shared" si="281"/>
        <v>-206.46771990740672</v>
      </c>
      <c r="T2960" s="70" t="str">
        <f t="shared" si="276"/>
        <v>1-30 DAYS</v>
      </c>
      <c r="U2960" s="70" t="str">
        <f t="shared" si="276"/>
        <v>1-30 DAYS</v>
      </c>
    </row>
    <row r="2961" spans="1:21">
      <c r="A2961" s="63" t="str">
        <f>VLOOKUP(L2961,[1]Sheet1!$N:$P,3,0)</f>
        <v>GREATWALL</v>
      </c>
      <c r="B2961" s="66">
        <v>46259.471134259264</v>
      </c>
      <c r="C2961" s="66">
        <v>46259.471122685187</v>
      </c>
      <c r="D2961" s="67" t="s">
        <v>1345</v>
      </c>
      <c r="E2961" s="67" t="s">
        <v>1346</v>
      </c>
      <c r="F2961" s="1">
        <v>1</v>
      </c>
      <c r="G2961" s="63" t="str">
        <f>VLOOKUP(D2961,[2]MINDANAO!$B:$C,2,0)</f>
        <v>XRM MOTARD FI</v>
      </c>
      <c r="H2961" s="67">
        <v>75550</v>
      </c>
      <c r="I2961" s="63" t="str">
        <f>VLOOKUP(L2961,'[3]NEW LEGEND 2026'!M:S,7,0)</f>
        <v>HONDA</v>
      </c>
      <c r="J2961" s="67" t="s">
        <v>6820</v>
      </c>
      <c r="K2961" s="67" t="s">
        <v>6821</v>
      </c>
      <c r="L2961" s="67" t="s">
        <v>1231</v>
      </c>
      <c r="M2961" s="63" t="str">
        <f>VLOOKUP(D2961,'[3]NEW LEGEND 2026'!G:I,3,0)</f>
        <v>HONDA</v>
      </c>
      <c r="N2961" s="63" t="str">
        <f>VLOOKUP(D2961,'[3]NEW LEGEND 2026'!G:J,4,0)</f>
        <v>BLACK</v>
      </c>
      <c r="O2961" s="68" t="str">
        <f t="shared" si="277"/>
        <v>AUG</v>
      </c>
      <c r="P2961" s="68">
        <f t="shared" si="278"/>
        <v>25</v>
      </c>
      <c r="Q2961" s="68">
        <f t="shared" si="279"/>
        <v>2026</v>
      </c>
      <c r="R2961" s="69">
        <f t="shared" si="280"/>
        <v>-206.47112268518686</v>
      </c>
      <c r="S2961" s="69">
        <f t="shared" si="281"/>
        <v>-206.47113425926364</v>
      </c>
      <c r="T2961" s="70" t="str">
        <f t="shared" si="276"/>
        <v>1-30 DAYS</v>
      </c>
      <c r="U2961" s="70" t="str">
        <f t="shared" si="276"/>
        <v>1-30 DAYS</v>
      </c>
    </row>
    <row r="2962" spans="1:21">
      <c r="A2962" s="63" t="str">
        <f>VLOOKUP(L2962,[1]Sheet1!$N:$P,3,0)</f>
        <v>GREATWALL</v>
      </c>
      <c r="B2962" s="66">
        <v>46259.471134259264</v>
      </c>
      <c r="C2962" s="66">
        <v>46259.471122685187</v>
      </c>
      <c r="D2962" s="67" t="s">
        <v>1345</v>
      </c>
      <c r="E2962" s="67" t="s">
        <v>1346</v>
      </c>
      <c r="F2962" s="1">
        <v>1</v>
      </c>
      <c r="G2962" s="63" t="str">
        <f>VLOOKUP(D2962,[2]MINDANAO!$B:$C,2,0)</f>
        <v>XRM MOTARD FI</v>
      </c>
      <c r="H2962" s="67">
        <v>75550</v>
      </c>
      <c r="I2962" s="63" t="str">
        <f>VLOOKUP(L2962,'[3]NEW LEGEND 2026'!M:S,7,0)</f>
        <v>HONDA</v>
      </c>
      <c r="J2962" s="67" t="s">
        <v>6822</v>
      </c>
      <c r="K2962" s="67" t="s">
        <v>6823</v>
      </c>
      <c r="L2962" s="67" t="s">
        <v>1231</v>
      </c>
      <c r="M2962" s="63" t="str">
        <f>VLOOKUP(D2962,'[3]NEW LEGEND 2026'!G:I,3,0)</f>
        <v>HONDA</v>
      </c>
      <c r="N2962" s="63" t="str">
        <f>VLOOKUP(D2962,'[3]NEW LEGEND 2026'!G:J,4,0)</f>
        <v>BLACK</v>
      </c>
      <c r="O2962" s="68" t="str">
        <f t="shared" si="277"/>
        <v>AUG</v>
      </c>
      <c r="P2962" s="68">
        <f t="shared" si="278"/>
        <v>25</v>
      </c>
      <c r="Q2962" s="68">
        <f t="shared" si="279"/>
        <v>2026</v>
      </c>
      <c r="R2962" s="69">
        <f t="shared" si="280"/>
        <v>-206.47112268518686</v>
      </c>
      <c r="S2962" s="69">
        <f t="shared" si="281"/>
        <v>-206.47113425926364</v>
      </c>
      <c r="T2962" s="70" t="str">
        <f t="shared" ref="T2962:U3025" si="282">IF(R2962&lt;=30,"1-30 DAYS",IF(R2962&lt;=60,"31-60 DAYS",IF(R2962&lt;=90,"61-90 DAYS","91 DAYS UP")))</f>
        <v>1-30 DAYS</v>
      </c>
      <c r="U2962" s="70" t="str">
        <f t="shared" si="282"/>
        <v>1-30 DAYS</v>
      </c>
    </row>
    <row r="2963" spans="1:21">
      <c r="A2963" s="63" t="str">
        <f>VLOOKUP(L2963,[1]Sheet1!$N:$P,3,0)</f>
        <v>GREATWALL</v>
      </c>
      <c r="B2963" s="66">
        <v>46259.471134259264</v>
      </c>
      <c r="C2963" s="66">
        <v>46259.471122685187</v>
      </c>
      <c r="D2963" s="67" t="s">
        <v>1345</v>
      </c>
      <c r="E2963" s="67" t="s">
        <v>1346</v>
      </c>
      <c r="F2963" s="1">
        <v>1</v>
      </c>
      <c r="G2963" s="63" t="str">
        <f>VLOOKUP(D2963,[2]MINDANAO!$B:$C,2,0)</f>
        <v>XRM MOTARD FI</v>
      </c>
      <c r="H2963" s="67">
        <v>75550</v>
      </c>
      <c r="I2963" s="63" t="str">
        <f>VLOOKUP(L2963,'[3]NEW LEGEND 2026'!M:S,7,0)</f>
        <v>HONDA</v>
      </c>
      <c r="J2963" s="67" t="s">
        <v>6824</v>
      </c>
      <c r="K2963" s="67" t="s">
        <v>6825</v>
      </c>
      <c r="L2963" s="67" t="s">
        <v>1231</v>
      </c>
      <c r="M2963" s="63" t="str">
        <f>VLOOKUP(D2963,'[3]NEW LEGEND 2026'!G:I,3,0)</f>
        <v>HONDA</v>
      </c>
      <c r="N2963" s="63" t="str">
        <f>VLOOKUP(D2963,'[3]NEW LEGEND 2026'!G:J,4,0)</f>
        <v>BLACK</v>
      </c>
      <c r="O2963" s="68" t="str">
        <f t="shared" si="277"/>
        <v>AUG</v>
      </c>
      <c r="P2963" s="68">
        <f t="shared" si="278"/>
        <v>25</v>
      </c>
      <c r="Q2963" s="68">
        <f t="shared" si="279"/>
        <v>2026</v>
      </c>
      <c r="R2963" s="69">
        <f t="shared" si="280"/>
        <v>-206.47112268518686</v>
      </c>
      <c r="S2963" s="69">
        <f t="shared" si="281"/>
        <v>-206.47113425926364</v>
      </c>
      <c r="T2963" s="70" t="str">
        <f t="shared" si="282"/>
        <v>1-30 DAYS</v>
      </c>
      <c r="U2963" s="70" t="str">
        <f t="shared" si="282"/>
        <v>1-30 DAYS</v>
      </c>
    </row>
    <row r="2964" spans="1:21">
      <c r="A2964" s="63" t="str">
        <f>VLOOKUP(L2964,[1]Sheet1!$N:$P,3,0)</f>
        <v>GREATWALL</v>
      </c>
      <c r="B2964" s="66">
        <v>46259.471134259264</v>
      </c>
      <c r="C2964" s="66">
        <v>46259.471122685187</v>
      </c>
      <c r="D2964" s="67" t="s">
        <v>1345</v>
      </c>
      <c r="E2964" s="67" t="s">
        <v>1346</v>
      </c>
      <c r="F2964" s="1">
        <v>1</v>
      </c>
      <c r="G2964" s="63" t="str">
        <f>VLOOKUP(D2964,[2]MINDANAO!$B:$C,2,0)</f>
        <v>XRM MOTARD FI</v>
      </c>
      <c r="H2964" s="67">
        <v>75550</v>
      </c>
      <c r="I2964" s="63" t="str">
        <f>VLOOKUP(L2964,'[3]NEW LEGEND 2026'!M:S,7,0)</f>
        <v>HONDA</v>
      </c>
      <c r="J2964" s="67" t="s">
        <v>6826</v>
      </c>
      <c r="K2964" s="67" t="s">
        <v>6827</v>
      </c>
      <c r="L2964" s="67" t="s">
        <v>1231</v>
      </c>
      <c r="M2964" s="63" t="str">
        <f>VLOOKUP(D2964,'[3]NEW LEGEND 2026'!G:I,3,0)</f>
        <v>HONDA</v>
      </c>
      <c r="N2964" s="63" t="str">
        <f>VLOOKUP(D2964,'[3]NEW LEGEND 2026'!G:J,4,0)</f>
        <v>BLACK</v>
      </c>
      <c r="O2964" s="68" t="str">
        <f t="shared" si="277"/>
        <v>AUG</v>
      </c>
      <c r="P2964" s="68">
        <f t="shared" si="278"/>
        <v>25</v>
      </c>
      <c r="Q2964" s="68">
        <f t="shared" si="279"/>
        <v>2026</v>
      </c>
      <c r="R2964" s="69">
        <f t="shared" si="280"/>
        <v>-206.47112268518686</v>
      </c>
      <c r="S2964" s="69">
        <f t="shared" si="281"/>
        <v>-206.47113425926364</v>
      </c>
      <c r="T2964" s="70" t="str">
        <f t="shared" si="282"/>
        <v>1-30 DAYS</v>
      </c>
      <c r="U2964" s="70" t="str">
        <f t="shared" si="282"/>
        <v>1-30 DAYS</v>
      </c>
    </row>
    <row r="2965" spans="1:21">
      <c r="A2965" s="63" t="str">
        <f>VLOOKUP(L2965,[1]Sheet1!$N:$P,3,0)</f>
        <v>GREATWALL</v>
      </c>
      <c r="B2965" s="66">
        <v>46259.474259259259</v>
      </c>
      <c r="C2965" s="66">
        <v>46259.474247685182</v>
      </c>
      <c r="D2965" s="67" t="s">
        <v>1345</v>
      </c>
      <c r="E2965" s="67" t="s">
        <v>1346</v>
      </c>
      <c r="F2965" s="1">
        <v>1</v>
      </c>
      <c r="G2965" s="63" t="str">
        <f>VLOOKUP(D2965,[2]MINDANAO!$B:$C,2,0)</f>
        <v>XRM MOTARD FI</v>
      </c>
      <c r="H2965" s="67">
        <v>75550</v>
      </c>
      <c r="I2965" s="63" t="str">
        <f>VLOOKUP(L2965,'[3]NEW LEGEND 2026'!M:S,7,0)</f>
        <v>HONDA</v>
      </c>
      <c r="J2965" s="67" t="s">
        <v>6828</v>
      </c>
      <c r="K2965" s="67" t="s">
        <v>6829</v>
      </c>
      <c r="L2965" s="67" t="s">
        <v>1231</v>
      </c>
      <c r="M2965" s="63" t="str">
        <f>VLOOKUP(D2965,'[3]NEW LEGEND 2026'!G:I,3,0)</f>
        <v>HONDA</v>
      </c>
      <c r="N2965" s="63" t="str">
        <f>VLOOKUP(D2965,'[3]NEW LEGEND 2026'!G:J,4,0)</f>
        <v>BLACK</v>
      </c>
      <c r="O2965" s="68" t="str">
        <f t="shared" si="277"/>
        <v>AUG</v>
      </c>
      <c r="P2965" s="68">
        <f t="shared" si="278"/>
        <v>25</v>
      </c>
      <c r="Q2965" s="68">
        <f t="shared" si="279"/>
        <v>2026</v>
      </c>
      <c r="R2965" s="69">
        <f t="shared" si="280"/>
        <v>-206.47424768518249</v>
      </c>
      <c r="S2965" s="69">
        <f t="shared" si="281"/>
        <v>-206.47425925925927</v>
      </c>
      <c r="T2965" s="70" t="str">
        <f t="shared" si="282"/>
        <v>1-30 DAYS</v>
      </c>
      <c r="U2965" s="70" t="str">
        <f t="shared" si="282"/>
        <v>1-30 DAYS</v>
      </c>
    </row>
    <row r="2966" spans="1:21">
      <c r="A2966" s="63" t="str">
        <f>VLOOKUP(L2966,[1]Sheet1!$N:$P,3,0)</f>
        <v>GREATWALL</v>
      </c>
      <c r="B2966" s="66">
        <v>46259.474259259259</v>
      </c>
      <c r="C2966" s="66">
        <v>46259.474247685182</v>
      </c>
      <c r="D2966" s="67" t="s">
        <v>1345</v>
      </c>
      <c r="E2966" s="67" t="s">
        <v>1346</v>
      </c>
      <c r="F2966" s="1">
        <v>1</v>
      </c>
      <c r="G2966" s="63" t="str">
        <f>VLOOKUP(D2966,[2]MINDANAO!$B:$C,2,0)</f>
        <v>XRM MOTARD FI</v>
      </c>
      <c r="H2966" s="67">
        <v>75550</v>
      </c>
      <c r="I2966" s="63" t="str">
        <f>VLOOKUP(L2966,'[3]NEW LEGEND 2026'!M:S,7,0)</f>
        <v>HONDA</v>
      </c>
      <c r="J2966" s="67" t="s">
        <v>6830</v>
      </c>
      <c r="K2966" s="67" t="s">
        <v>6831</v>
      </c>
      <c r="L2966" s="67" t="s">
        <v>1231</v>
      </c>
      <c r="M2966" s="63" t="str">
        <f>VLOOKUP(D2966,'[3]NEW LEGEND 2026'!G:I,3,0)</f>
        <v>HONDA</v>
      </c>
      <c r="N2966" s="63" t="str">
        <f>VLOOKUP(D2966,'[3]NEW LEGEND 2026'!G:J,4,0)</f>
        <v>BLACK</v>
      </c>
      <c r="O2966" s="68" t="str">
        <f t="shared" si="277"/>
        <v>AUG</v>
      </c>
      <c r="P2966" s="68">
        <f t="shared" si="278"/>
        <v>25</v>
      </c>
      <c r="Q2966" s="68">
        <f t="shared" si="279"/>
        <v>2026</v>
      </c>
      <c r="R2966" s="69">
        <f t="shared" si="280"/>
        <v>-206.47424768518249</v>
      </c>
      <c r="S2966" s="69">
        <f t="shared" si="281"/>
        <v>-206.47425925925927</v>
      </c>
      <c r="T2966" s="70" t="str">
        <f t="shared" si="282"/>
        <v>1-30 DAYS</v>
      </c>
      <c r="U2966" s="70" t="str">
        <f t="shared" si="282"/>
        <v>1-30 DAYS</v>
      </c>
    </row>
    <row r="2967" spans="1:21">
      <c r="A2967" s="63" t="str">
        <f>VLOOKUP(L2967,[1]Sheet1!$N:$P,3,0)</f>
        <v>GREATWALL</v>
      </c>
      <c r="B2967" s="66">
        <v>46259.474259259259</v>
      </c>
      <c r="C2967" s="66">
        <v>46259.474247685182</v>
      </c>
      <c r="D2967" s="67" t="s">
        <v>1345</v>
      </c>
      <c r="E2967" s="67" t="s">
        <v>1346</v>
      </c>
      <c r="F2967" s="1">
        <v>1</v>
      </c>
      <c r="G2967" s="63" t="str">
        <f>VLOOKUP(D2967,[2]MINDANAO!$B:$C,2,0)</f>
        <v>XRM MOTARD FI</v>
      </c>
      <c r="H2967" s="67">
        <v>75550</v>
      </c>
      <c r="I2967" s="63" t="str">
        <f>VLOOKUP(L2967,'[3]NEW LEGEND 2026'!M:S,7,0)</f>
        <v>HONDA</v>
      </c>
      <c r="J2967" s="67" t="s">
        <v>6832</v>
      </c>
      <c r="K2967" s="67" t="s">
        <v>6833</v>
      </c>
      <c r="L2967" s="67" t="s">
        <v>1231</v>
      </c>
      <c r="M2967" s="63" t="str">
        <f>VLOOKUP(D2967,'[3]NEW LEGEND 2026'!G:I,3,0)</f>
        <v>HONDA</v>
      </c>
      <c r="N2967" s="63" t="str">
        <f>VLOOKUP(D2967,'[3]NEW LEGEND 2026'!G:J,4,0)</f>
        <v>BLACK</v>
      </c>
      <c r="O2967" s="68" t="str">
        <f t="shared" si="277"/>
        <v>AUG</v>
      </c>
      <c r="P2967" s="68">
        <f t="shared" si="278"/>
        <v>25</v>
      </c>
      <c r="Q2967" s="68">
        <f t="shared" si="279"/>
        <v>2026</v>
      </c>
      <c r="R2967" s="69">
        <f t="shared" si="280"/>
        <v>-206.47424768518249</v>
      </c>
      <c r="S2967" s="69">
        <f t="shared" si="281"/>
        <v>-206.47425925925927</v>
      </c>
      <c r="T2967" s="70" t="str">
        <f t="shared" si="282"/>
        <v>1-30 DAYS</v>
      </c>
      <c r="U2967" s="70" t="str">
        <f t="shared" si="282"/>
        <v>1-30 DAYS</v>
      </c>
    </row>
    <row r="2968" spans="1:21">
      <c r="A2968" s="63" t="str">
        <f>VLOOKUP(L2968,[1]Sheet1!$N:$P,3,0)</f>
        <v>GREATWALL</v>
      </c>
      <c r="B2968" s="66">
        <v>46259.474259259259</v>
      </c>
      <c r="C2968" s="66">
        <v>46259.474247685182</v>
      </c>
      <c r="D2968" s="67" t="s">
        <v>1345</v>
      </c>
      <c r="E2968" s="67" t="s">
        <v>1346</v>
      </c>
      <c r="F2968" s="1">
        <v>1</v>
      </c>
      <c r="G2968" s="63" t="str">
        <f>VLOOKUP(D2968,[2]MINDANAO!$B:$C,2,0)</f>
        <v>XRM MOTARD FI</v>
      </c>
      <c r="H2968" s="67">
        <v>75550</v>
      </c>
      <c r="I2968" s="63" t="str">
        <f>VLOOKUP(L2968,'[3]NEW LEGEND 2026'!M:S,7,0)</f>
        <v>HONDA</v>
      </c>
      <c r="J2968" s="67" t="s">
        <v>6834</v>
      </c>
      <c r="K2968" s="67" t="s">
        <v>6835</v>
      </c>
      <c r="L2968" s="67" t="s">
        <v>1231</v>
      </c>
      <c r="M2968" s="63" t="str">
        <f>VLOOKUP(D2968,'[3]NEW LEGEND 2026'!G:I,3,0)</f>
        <v>HONDA</v>
      </c>
      <c r="N2968" s="63" t="str">
        <f>VLOOKUP(D2968,'[3]NEW LEGEND 2026'!G:J,4,0)</f>
        <v>BLACK</v>
      </c>
      <c r="O2968" s="68" t="str">
        <f t="shared" si="277"/>
        <v>AUG</v>
      </c>
      <c r="P2968" s="68">
        <f t="shared" si="278"/>
        <v>25</v>
      </c>
      <c r="Q2968" s="68">
        <f t="shared" si="279"/>
        <v>2026</v>
      </c>
      <c r="R2968" s="69">
        <f t="shared" si="280"/>
        <v>-206.47424768518249</v>
      </c>
      <c r="S2968" s="69">
        <f t="shared" si="281"/>
        <v>-206.47425925925927</v>
      </c>
      <c r="T2968" s="70" t="str">
        <f t="shared" si="282"/>
        <v>1-30 DAYS</v>
      </c>
      <c r="U2968" s="70" t="str">
        <f t="shared" si="282"/>
        <v>1-30 DAYS</v>
      </c>
    </row>
    <row r="2969" spans="1:21">
      <c r="A2969" s="63" t="str">
        <f>VLOOKUP(L2969,[1]Sheet1!$N:$P,3,0)</f>
        <v>GREATWALL</v>
      </c>
      <c r="B2969" s="66">
        <v>46259.474270833343</v>
      </c>
      <c r="C2969" s="66">
        <v>46259.474247685182</v>
      </c>
      <c r="D2969" s="67" t="s">
        <v>1345</v>
      </c>
      <c r="E2969" s="67" t="s">
        <v>1346</v>
      </c>
      <c r="F2969" s="1">
        <v>1</v>
      </c>
      <c r="G2969" s="63" t="str">
        <f>VLOOKUP(D2969,[2]MINDANAO!$B:$C,2,0)</f>
        <v>XRM MOTARD FI</v>
      </c>
      <c r="H2969" s="67">
        <v>75550</v>
      </c>
      <c r="I2969" s="63" t="str">
        <f>VLOOKUP(L2969,'[3]NEW LEGEND 2026'!M:S,7,0)</f>
        <v>HONDA</v>
      </c>
      <c r="J2969" s="67" t="s">
        <v>6836</v>
      </c>
      <c r="K2969" s="67" t="s">
        <v>6837</v>
      </c>
      <c r="L2969" s="67" t="s">
        <v>1231</v>
      </c>
      <c r="M2969" s="63" t="str">
        <f>VLOOKUP(D2969,'[3]NEW LEGEND 2026'!G:I,3,0)</f>
        <v>HONDA</v>
      </c>
      <c r="N2969" s="63" t="str">
        <f>VLOOKUP(D2969,'[3]NEW LEGEND 2026'!G:J,4,0)</f>
        <v>BLACK</v>
      </c>
      <c r="O2969" s="68" t="str">
        <f t="shared" si="277"/>
        <v>AUG</v>
      </c>
      <c r="P2969" s="68">
        <f t="shared" si="278"/>
        <v>25</v>
      </c>
      <c r="Q2969" s="68">
        <f t="shared" si="279"/>
        <v>2026</v>
      </c>
      <c r="R2969" s="69">
        <f t="shared" si="280"/>
        <v>-206.47424768518249</v>
      </c>
      <c r="S2969" s="69">
        <f t="shared" si="281"/>
        <v>-206.47427083334333</v>
      </c>
      <c r="T2969" s="70" t="str">
        <f t="shared" si="282"/>
        <v>1-30 DAYS</v>
      </c>
      <c r="U2969" s="70" t="str">
        <f t="shared" si="282"/>
        <v>1-30 DAYS</v>
      </c>
    </row>
    <row r="2970" spans="1:21">
      <c r="A2970" s="63" t="str">
        <f>VLOOKUP(L2970,[1]Sheet1!$N:$P,3,0)</f>
        <v>GREATWALL</v>
      </c>
      <c r="B2970" s="66">
        <v>46259.474270833343</v>
      </c>
      <c r="C2970" s="66">
        <v>46259.474247685182</v>
      </c>
      <c r="D2970" s="67" t="s">
        <v>1345</v>
      </c>
      <c r="E2970" s="67" t="s">
        <v>1346</v>
      </c>
      <c r="F2970" s="1">
        <v>1</v>
      </c>
      <c r="G2970" s="63" t="str">
        <f>VLOOKUP(D2970,[2]MINDANAO!$B:$C,2,0)</f>
        <v>XRM MOTARD FI</v>
      </c>
      <c r="H2970" s="67">
        <v>75550</v>
      </c>
      <c r="I2970" s="63" t="str">
        <f>VLOOKUP(L2970,'[3]NEW LEGEND 2026'!M:S,7,0)</f>
        <v>HONDA</v>
      </c>
      <c r="J2970" s="67" t="s">
        <v>6838</v>
      </c>
      <c r="K2970" s="67" t="s">
        <v>6839</v>
      </c>
      <c r="L2970" s="67" t="s">
        <v>1231</v>
      </c>
      <c r="M2970" s="63" t="str">
        <f>VLOOKUP(D2970,'[3]NEW LEGEND 2026'!G:I,3,0)</f>
        <v>HONDA</v>
      </c>
      <c r="N2970" s="63" t="str">
        <f>VLOOKUP(D2970,'[3]NEW LEGEND 2026'!G:J,4,0)</f>
        <v>BLACK</v>
      </c>
      <c r="O2970" s="68" t="str">
        <f t="shared" si="277"/>
        <v>AUG</v>
      </c>
      <c r="P2970" s="68">
        <f t="shared" si="278"/>
        <v>25</v>
      </c>
      <c r="Q2970" s="68">
        <f t="shared" si="279"/>
        <v>2026</v>
      </c>
      <c r="R2970" s="69">
        <f t="shared" si="280"/>
        <v>-206.47424768518249</v>
      </c>
      <c r="S2970" s="69">
        <f t="shared" si="281"/>
        <v>-206.47427083334333</v>
      </c>
      <c r="T2970" s="70" t="str">
        <f t="shared" si="282"/>
        <v>1-30 DAYS</v>
      </c>
      <c r="U2970" s="70" t="str">
        <f t="shared" si="282"/>
        <v>1-30 DAYS</v>
      </c>
    </row>
    <row r="2971" spans="1:21">
      <c r="A2971" s="63" t="str">
        <f>VLOOKUP(L2971,[1]Sheet1!$N:$P,3,0)</f>
        <v>M1 MARBEL</v>
      </c>
      <c r="B2971" s="66">
        <v>46224.590219907397</v>
      </c>
      <c r="C2971" s="66">
        <v>46259.475405092591</v>
      </c>
      <c r="D2971" s="67" t="s">
        <v>663</v>
      </c>
      <c r="E2971" s="67" t="s">
        <v>664</v>
      </c>
      <c r="F2971" s="1">
        <v>1</v>
      </c>
      <c r="G2971" s="63" t="str">
        <f>VLOOKUP(D2971,[2]MINDANAO!$B:$C,2,0)</f>
        <v>CT125</v>
      </c>
      <c r="H2971" s="67">
        <v>58118</v>
      </c>
      <c r="I2971" s="63" t="str">
        <f>VLOOKUP(L2971,'[3]NEW LEGEND 2026'!M:S,7,0)</f>
        <v>MUTI</v>
      </c>
      <c r="J2971" s="67" t="s">
        <v>6840</v>
      </c>
      <c r="K2971" s="67" t="s">
        <v>6841</v>
      </c>
      <c r="L2971" s="67" t="s">
        <v>473</v>
      </c>
      <c r="M2971" s="63" t="str">
        <f>VLOOKUP(D2971,'[3]NEW LEGEND 2026'!G:I,3,0)</f>
        <v>KAWASAKI</v>
      </c>
      <c r="N2971" s="63" t="str">
        <f>VLOOKUP(D2971,'[3]NEW LEGEND 2026'!G:J,4,0)</f>
        <v>BLACK/RED</v>
      </c>
      <c r="O2971" s="68" t="str">
        <f t="shared" si="277"/>
        <v>AUG</v>
      </c>
      <c r="P2971" s="68">
        <f t="shared" si="278"/>
        <v>25</v>
      </c>
      <c r="Q2971" s="68">
        <f t="shared" si="279"/>
        <v>2026</v>
      </c>
      <c r="R2971" s="69">
        <f t="shared" si="280"/>
        <v>-206.47540509259125</v>
      </c>
      <c r="S2971" s="69">
        <f t="shared" si="281"/>
        <v>-171.59021990739711</v>
      </c>
      <c r="T2971" s="70" t="str">
        <f t="shared" si="282"/>
        <v>1-30 DAYS</v>
      </c>
      <c r="U2971" s="70" t="str">
        <f t="shared" si="282"/>
        <v>1-30 DAYS</v>
      </c>
    </row>
    <row r="2972" spans="1:21">
      <c r="A2972" s="63" t="str">
        <f>VLOOKUP(L2972,[1]Sheet1!$N:$P,3,0)</f>
        <v>M1 MARBEL</v>
      </c>
      <c r="B2972" s="66">
        <v>46224.590219907397</v>
      </c>
      <c r="C2972" s="66">
        <v>46259.475405092591</v>
      </c>
      <c r="D2972" s="67" t="s">
        <v>663</v>
      </c>
      <c r="E2972" s="67" t="s">
        <v>664</v>
      </c>
      <c r="F2972" s="1">
        <v>1</v>
      </c>
      <c r="G2972" s="63" t="str">
        <f>VLOOKUP(D2972,[2]MINDANAO!$B:$C,2,0)</f>
        <v>CT125</v>
      </c>
      <c r="H2972" s="67">
        <v>58118</v>
      </c>
      <c r="I2972" s="63" t="str">
        <f>VLOOKUP(L2972,'[3]NEW LEGEND 2026'!M:S,7,0)</f>
        <v>MUTI</v>
      </c>
      <c r="J2972" s="67" t="s">
        <v>6842</v>
      </c>
      <c r="K2972" s="67" t="s">
        <v>6843</v>
      </c>
      <c r="L2972" s="67" t="s">
        <v>473</v>
      </c>
      <c r="M2972" s="63" t="str">
        <f>VLOOKUP(D2972,'[3]NEW LEGEND 2026'!G:I,3,0)</f>
        <v>KAWASAKI</v>
      </c>
      <c r="N2972" s="63" t="str">
        <f>VLOOKUP(D2972,'[3]NEW LEGEND 2026'!G:J,4,0)</f>
        <v>BLACK/RED</v>
      </c>
      <c r="O2972" s="68" t="str">
        <f t="shared" si="277"/>
        <v>AUG</v>
      </c>
      <c r="P2972" s="68">
        <f t="shared" si="278"/>
        <v>25</v>
      </c>
      <c r="Q2972" s="68">
        <f t="shared" si="279"/>
        <v>2026</v>
      </c>
      <c r="R2972" s="69">
        <f t="shared" si="280"/>
        <v>-206.47540509259125</v>
      </c>
      <c r="S2972" s="69">
        <f t="shared" si="281"/>
        <v>-171.59021990739711</v>
      </c>
      <c r="T2972" s="70" t="str">
        <f t="shared" si="282"/>
        <v>1-30 DAYS</v>
      </c>
      <c r="U2972" s="70" t="str">
        <f t="shared" si="282"/>
        <v>1-30 DAYS</v>
      </c>
    </row>
    <row r="2973" spans="1:21">
      <c r="A2973" s="63" t="str">
        <f>VLOOKUP(L2973,[1]Sheet1!$N:$P,3,0)</f>
        <v>M1 MARBEL</v>
      </c>
      <c r="B2973" s="66">
        <v>46219.583252314813</v>
      </c>
      <c r="C2973" s="66">
        <v>46259.475405092591</v>
      </c>
      <c r="D2973" s="67" t="s">
        <v>907</v>
      </c>
      <c r="E2973" s="67" t="s">
        <v>908</v>
      </c>
      <c r="F2973" s="1">
        <v>1</v>
      </c>
      <c r="G2973" s="63" t="str">
        <f>VLOOKUP(D2973,[2]MINDANAO!$B:$C,2,0)</f>
        <v>CT125</v>
      </c>
      <c r="H2973" s="67">
        <v>59246</v>
      </c>
      <c r="I2973" s="63" t="str">
        <f>VLOOKUP(L2973,'[3]NEW LEGEND 2026'!M:S,7,0)</f>
        <v>MUTI</v>
      </c>
      <c r="J2973" s="67" t="s">
        <v>6844</v>
      </c>
      <c r="K2973" s="67" t="s">
        <v>6845</v>
      </c>
      <c r="L2973" s="67" t="s">
        <v>473</v>
      </c>
      <c r="M2973" s="63" t="str">
        <f>VLOOKUP(D2973,'[3]NEW LEGEND 2026'!G:I,3,0)</f>
        <v>KAWASAKI</v>
      </c>
      <c r="N2973" s="63" t="str">
        <f>VLOOKUP(D2973,'[3]NEW LEGEND 2026'!G:J,4,0)</f>
        <v>BLACK/GRAY</v>
      </c>
      <c r="O2973" s="68" t="str">
        <f t="shared" si="277"/>
        <v>AUG</v>
      </c>
      <c r="P2973" s="68">
        <f t="shared" si="278"/>
        <v>25</v>
      </c>
      <c r="Q2973" s="68">
        <f t="shared" si="279"/>
        <v>2026</v>
      </c>
      <c r="R2973" s="69">
        <f t="shared" si="280"/>
        <v>-206.47540509259125</v>
      </c>
      <c r="S2973" s="69">
        <f t="shared" si="281"/>
        <v>-166.58325231481285</v>
      </c>
      <c r="T2973" s="70" t="str">
        <f t="shared" si="282"/>
        <v>1-30 DAYS</v>
      </c>
      <c r="U2973" s="70" t="str">
        <f t="shared" si="282"/>
        <v>1-30 DAYS</v>
      </c>
    </row>
    <row r="2974" spans="1:21">
      <c r="A2974" s="63" t="str">
        <f>VLOOKUP(L2974,[1]Sheet1!$N:$P,3,0)</f>
        <v>M1 MARBEL</v>
      </c>
      <c r="B2974" s="66">
        <v>46219.583252314813</v>
      </c>
      <c r="C2974" s="66">
        <v>46259.475405092591</v>
      </c>
      <c r="D2974" s="67" t="s">
        <v>907</v>
      </c>
      <c r="E2974" s="67" t="s">
        <v>908</v>
      </c>
      <c r="F2974" s="1">
        <v>1</v>
      </c>
      <c r="G2974" s="63" t="str">
        <f>VLOOKUP(D2974,[2]MINDANAO!$B:$C,2,0)</f>
        <v>CT125</v>
      </c>
      <c r="H2974" s="67">
        <v>59246</v>
      </c>
      <c r="I2974" s="63" t="str">
        <f>VLOOKUP(L2974,'[3]NEW LEGEND 2026'!M:S,7,0)</f>
        <v>MUTI</v>
      </c>
      <c r="J2974" s="67" t="s">
        <v>6846</v>
      </c>
      <c r="K2974" s="67" t="s">
        <v>6847</v>
      </c>
      <c r="L2974" s="67" t="s">
        <v>473</v>
      </c>
      <c r="M2974" s="63" t="str">
        <f>VLOOKUP(D2974,'[3]NEW LEGEND 2026'!G:I,3,0)</f>
        <v>KAWASAKI</v>
      </c>
      <c r="N2974" s="63" t="str">
        <f>VLOOKUP(D2974,'[3]NEW LEGEND 2026'!G:J,4,0)</f>
        <v>BLACK/GRAY</v>
      </c>
      <c r="O2974" s="68" t="str">
        <f t="shared" si="277"/>
        <v>AUG</v>
      </c>
      <c r="P2974" s="68">
        <f t="shared" si="278"/>
        <v>25</v>
      </c>
      <c r="Q2974" s="68">
        <f t="shared" si="279"/>
        <v>2026</v>
      </c>
      <c r="R2974" s="69">
        <f t="shared" si="280"/>
        <v>-206.47540509259125</v>
      </c>
      <c r="S2974" s="69">
        <f t="shared" si="281"/>
        <v>-166.58325231481285</v>
      </c>
      <c r="T2974" s="70" t="str">
        <f t="shared" si="282"/>
        <v>1-30 DAYS</v>
      </c>
      <c r="U2974" s="70" t="str">
        <f t="shared" si="282"/>
        <v>1-30 DAYS</v>
      </c>
    </row>
    <row r="2975" spans="1:21">
      <c r="A2975" s="63" t="str">
        <f>VLOOKUP(L2975,[1]Sheet1!$N:$P,3,0)</f>
        <v>GREATWALL</v>
      </c>
      <c r="B2975" s="66">
        <v>46259.484039351853</v>
      </c>
      <c r="C2975" s="66">
        <v>46259.484027777777</v>
      </c>
      <c r="D2975" s="67" t="s">
        <v>542</v>
      </c>
      <c r="E2975" s="67" t="s">
        <v>543</v>
      </c>
      <c r="F2975" s="1">
        <v>1</v>
      </c>
      <c r="G2975" s="63" t="str">
        <f>VLOOKUP(D2975,[2]MINDANAO!$B:$C,2,0)</f>
        <v>CT100</v>
      </c>
      <c r="H2975" s="67">
        <v>55298</v>
      </c>
      <c r="I2975" s="63" t="str">
        <f>VLOOKUP(L2975,'[3]NEW LEGEND 2026'!M:S,7,0)</f>
        <v>MUTI</v>
      </c>
      <c r="J2975" s="67" t="s">
        <v>6848</v>
      </c>
      <c r="K2975" s="67" t="s">
        <v>6849</v>
      </c>
      <c r="L2975" s="67" t="s">
        <v>583</v>
      </c>
      <c r="M2975" s="63" t="str">
        <f>VLOOKUP(D2975,'[3]NEW LEGEND 2026'!G:I,3,0)</f>
        <v>KAWASAKI</v>
      </c>
      <c r="N2975" s="63" t="str">
        <f>VLOOKUP(D2975,'[3]NEW LEGEND 2026'!G:J,4,0)</f>
        <v>BLACK BLUE</v>
      </c>
      <c r="O2975" s="68" t="str">
        <f t="shared" si="277"/>
        <v>AUG</v>
      </c>
      <c r="P2975" s="68">
        <f t="shared" si="278"/>
        <v>25</v>
      </c>
      <c r="Q2975" s="68">
        <f t="shared" si="279"/>
        <v>2026</v>
      </c>
      <c r="R2975" s="69">
        <f t="shared" si="280"/>
        <v>-206.48402777777665</v>
      </c>
      <c r="S2975" s="69">
        <f t="shared" si="281"/>
        <v>-206.48403935185343</v>
      </c>
      <c r="T2975" s="70" t="str">
        <f t="shared" si="282"/>
        <v>1-30 DAYS</v>
      </c>
      <c r="U2975" s="70" t="str">
        <f t="shared" si="282"/>
        <v>1-30 DAYS</v>
      </c>
    </row>
    <row r="2976" spans="1:21">
      <c r="A2976" s="63" t="str">
        <f>VLOOKUP(L2976,[1]Sheet1!$N:$P,3,0)</f>
        <v>GREATWALL</v>
      </c>
      <c r="B2976" s="66">
        <v>46259.484039351853</v>
      </c>
      <c r="C2976" s="66">
        <v>46259.484027777777</v>
      </c>
      <c r="D2976" s="67" t="s">
        <v>542</v>
      </c>
      <c r="E2976" s="67" t="s">
        <v>543</v>
      </c>
      <c r="F2976" s="1">
        <v>1</v>
      </c>
      <c r="G2976" s="63" t="str">
        <f>VLOOKUP(D2976,[2]MINDANAO!$B:$C,2,0)</f>
        <v>CT100</v>
      </c>
      <c r="H2976" s="67">
        <v>55298</v>
      </c>
      <c r="I2976" s="63" t="str">
        <f>VLOOKUP(L2976,'[3]NEW LEGEND 2026'!M:S,7,0)</f>
        <v>MUTI</v>
      </c>
      <c r="J2976" s="67" t="s">
        <v>6850</v>
      </c>
      <c r="K2976" s="67" t="s">
        <v>6851</v>
      </c>
      <c r="L2976" s="67" t="s">
        <v>583</v>
      </c>
      <c r="M2976" s="63" t="str">
        <f>VLOOKUP(D2976,'[3]NEW LEGEND 2026'!G:I,3,0)</f>
        <v>KAWASAKI</v>
      </c>
      <c r="N2976" s="63" t="str">
        <f>VLOOKUP(D2976,'[3]NEW LEGEND 2026'!G:J,4,0)</f>
        <v>BLACK BLUE</v>
      </c>
      <c r="O2976" s="68" t="str">
        <f t="shared" si="277"/>
        <v>AUG</v>
      </c>
      <c r="P2976" s="68">
        <f t="shared" si="278"/>
        <v>25</v>
      </c>
      <c r="Q2976" s="68">
        <f t="shared" si="279"/>
        <v>2026</v>
      </c>
      <c r="R2976" s="69">
        <f t="shared" si="280"/>
        <v>-206.48402777777665</v>
      </c>
      <c r="S2976" s="69">
        <f t="shared" si="281"/>
        <v>-206.48403935185343</v>
      </c>
      <c r="T2976" s="70" t="str">
        <f t="shared" si="282"/>
        <v>1-30 DAYS</v>
      </c>
      <c r="U2976" s="70" t="str">
        <f t="shared" si="282"/>
        <v>1-30 DAYS</v>
      </c>
    </row>
    <row r="2977" spans="1:21">
      <c r="A2977" s="63" t="str">
        <f>VLOOKUP(L2977,[1]Sheet1!$N:$P,3,0)</f>
        <v>GREATWALL</v>
      </c>
      <c r="B2977" s="66">
        <v>46259.484039351853</v>
      </c>
      <c r="C2977" s="66">
        <v>46259.484027777777</v>
      </c>
      <c r="D2977" s="67" t="s">
        <v>542</v>
      </c>
      <c r="E2977" s="67" t="s">
        <v>543</v>
      </c>
      <c r="F2977" s="1">
        <v>1</v>
      </c>
      <c r="G2977" s="63" t="str">
        <f>VLOOKUP(D2977,[2]MINDANAO!$B:$C,2,0)</f>
        <v>CT100</v>
      </c>
      <c r="H2977" s="67">
        <v>55298</v>
      </c>
      <c r="I2977" s="63" t="str">
        <f>VLOOKUP(L2977,'[3]NEW LEGEND 2026'!M:S,7,0)</f>
        <v>MUTI</v>
      </c>
      <c r="J2977" s="67" t="s">
        <v>6852</v>
      </c>
      <c r="K2977" s="67" t="s">
        <v>6853</v>
      </c>
      <c r="L2977" s="67" t="s">
        <v>583</v>
      </c>
      <c r="M2977" s="63" t="str">
        <f>VLOOKUP(D2977,'[3]NEW LEGEND 2026'!G:I,3,0)</f>
        <v>KAWASAKI</v>
      </c>
      <c r="N2977" s="63" t="str">
        <f>VLOOKUP(D2977,'[3]NEW LEGEND 2026'!G:J,4,0)</f>
        <v>BLACK BLUE</v>
      </c>
      <c r="O2977" s="68" t="str">
        <f t="shared" si="277"/>
        <v>AUG</v>
      </c>
      <c r="P2977" s="68">
        <f t="shared" si="278"/>
        <v>25</v>
      </c>
      <c r="Q2977" s="68">
        <f t="shared" si="279"/>
        <v>2026</v>
      </c>
      <c r="R2977" s="69">
        <f t="shared" si="280"/>
        <v>-206.48402777777665</v>
      </c>
      <c r="S2977" s="69">
        <f t="shared" si="281"/>
        <v>-206.48403935185343</v>
      </c>
      <c r="T2977" s="70" t="str">
        <f t="shared" si="282"/>
        <v>1-30 DAYS</v>
      </c>
      <c r="U2977" s="70" t="str">
        <f t="shared" si="282"/>
        <v>1-30 DAYS</v>
      </c>
    </row>
    <row r="2978" spans="1:21">
      <c r="A2978" s="63" t="str">
        <f>VLOOKUP(L2978,[1]Sheet1!$N:$P,3,0)</f>
        <v>GREATWALL</v>
      </c>
      <c r="B2978" s="66">
        <v>46259.484039351853</v>
      </c>
      <c r="C2978" s="66">
        <v>46259.484027777777</v>
      </c>
      <c r="D2978" s="67" t="s">
        <v>542</v>
      </c>
      <c r="E2978" s="67" t="s">
        <v>543</v>
      </c>
      <c r="F2978" s="1">
        <v>1</v>
      </c>
      <c r="G2978" s="63" t="str">
        <f>VLOOKUP(D2978,[2]MINDANAO!$B:$C,2,0)</f>
        <v>CT100</v>
      </c>
      <c r="H2978" s="67">
        <v>55298</v>
      </c>
      <c r="I2978" s="63" t="str">
        <f>VLOOKUP(L2978,'[3]NEW LEGEND 2026'!M:S,7,0)</f>
        <v>MUTI</v>
      </c>
      <c r="J2978" s="67" t="s">
        <v>6854</v>
      </c>
      <c r="K2978" s="67" t="s">
        <v>6855</v>
      </c>
      <c r="L2978" s="67" t="s">
        <v>583</v>
      </c>
      <c r="M2978" s="63" t="str">
        <f>VLOOKUP(D2978,'[3]NEW LEGEND 2026'!G:I,3,0)</f>
        <v>KAWASAKI</v>
      </c>
      <c r="N2978" s="63" t="str">
        <f>VLOOKUP(D2978,'[3]NEW LEGEND 2026'!G:J,4,0)</f>
        <v>BLACK BLUE</v>
      </c>
      <c r="O2978" s="68" t="str">
        <f t="shared" si="277"/>
        <v>AUG</v>
      </c>
      <c r="P2978" s="68">
        <f t="shared" si="278"/>
        <v>25</v>
      </c>
      <c r="Q2978" s="68">
        <f t="shared" si="279"/>
        <v>2026</v>
      </c>
      <c r="R2978" s="69">
        <f t="shared" si="280"/>
        <v>-206.48402777777665</v>
      </c>
      <c r="S2978" s="69">
        <f t="shared" si="281"/>
        <v>-206.48403935185343</v>
      </c>
      <c r="T2978" s="70" t="str">
        <f t="shared" si="282"/>
        <v>1-30 DAYS</v>
      </c>
      <c r="U2978" s="70" t="str">
        <f t="shared" si="282"/>
        <v>1-30 DAYS</v>
      </c>
    </row>
    <row r="2979" spans="1:21">
      <c r="A2979" s="63" t="str">
        <f>VLOOKUP(L2979,[1]Sheet1!$N:$P,3,0)</f>
        <v>GREATWALL</v>
      </c>
      <c r="B2979" s="66">
        <v>46259.484039351853</v>
      </c>
      <c r="C2979" s="66">
        <v>46259.484027777777</v>
      </c>
      <c r="D2979" s="67" t="s">
        <v>542</v>
      </c>
      <c r="E2979" s="67" t="s">
        <v>543</v>
      </c>
      <c r="F2979" s="1">
        <v>1</v>
      </c>
      <c r="G2979" s="63" t="str">
        <f>VLOOKUP(D2979,[2]MINDANAO!$B:$C,2,0)</f>
        <v>CT100</v>
      </c>
      <c r="H2979" s="67">
        <v>55298</v>
      </c>
      <c r="I2979" s="63" t="str">
        <f>VLOOKUP(L2979,'[3]NEW LEGEND 2026'!M:S,7,0)</f>
        <v>MUTI</v>
      </c>
      <c r="J2979" s="67" t="s">
        <v>6856</v>
      </c>
      <c r="K2979" s="67" t="s">
        <v>6857</v>
      </c>
      <c r="L2979" s="67" t="s">
        <v>583</v>
      </c>
      <c r="M2979" s="63" t="str">
        <f>VLOOKUP(D2979,'[3]NEW LEGEND 2026'!G:I,3,0)</f>
        <v>KAWASAKI</v>
      </c>
      <c r="N2979" s="63" t="str">
        <f>VLOOKUP(D2979,'[3]NEW LEGEND 2026'!G:J,4,0)</f>
        <v>BLACK BLUE</v>
      </c>
      <c r="O2979" s="68" t="str">
        <f t="shared" si="277"/>
        <v>AUG</v>
      </c>
      <c r="P2979" s="68">
        <f t="shared" si="278"/>
        <v>25</v>
      </c>
      <c r="Q2979" s="68">
        <f t="shared" si="279"/>
        <v>2026</v>
      </c>
      <c r="R2979" s="69">
        <f t="shared" si="280"/>
        <v>-206.48402777777665</v>
      </c>
      <c r="S2979" s="69">
        <f t="shared" si="281"/>
        <v>-206.48403935185343</v>
      </c>
      <c r="T2979" s="70" t="str">
        <f t="shared" si="282"/>
        <v>1-30 DAYS</v>
      </c>
      <c r="U2979" s="70" t="str">
        <f t="shared" si="282"/>
        <v>1-30 DAYS</v>
      </c>
    </row>
    <row r="2980" spans="1:21">
      <c r="A2980" s="63" t="str">
        <f>VLOOKUP(L2980,[1]Sheet1!$N:$P,3,0)</f>
        <v>GREATWALL</v>
      </c>
      <c r="B2980" s="66">
        <v>46259.484039351853</v>
      </c>
      <c r="C2980" s="66">
        <v>46259.484027777777</v>
      </c>
      <c r="D2980" s="67" t="s">
        <v>542</v>
      </c>
      <c r="E2980" s="67" t="s">
        <v>543</v>
      </c>
      <c r="F2980" s="1">
        <v>1</v>
      </c>
      <c r="G2980" s="63" t="str">
        <f>VLOOKUP(D2980,[2]MINDANAO!$B:$C,2,0)</f>
        <v>CT100</v>
      </c>
      <c r="H2980" s="67">
        <v>55298</v>
      </c>
      <c r="I2980" s="63" t="str">
        <f>VLOOKUP(L2980,'[3]NEW LEGEND 2026'!M:S,7,0)</f>
        <v>MUTI</v>
      </c>
      <c r="J2980" s="67" t="s">
        <v>6858</v>
      </c>
      <c r="K2980" s="67" t="s">
        <v>6859</v>
      </c>
      <c r="L2980" s="67" t="s">
        <v>583</v>
      </c>
      <c r="M2980" s="63" t="str">
        <f>VLOOKUP(D2980,'[3]NEW LEGEND 2026'!G:I,3,0)</f>
        <v>KAWASAKI</v>
      </c>
      <c r="N2980" s="63" t="str">
        <f>VLOOKUP(D2980,'[3]NEW LEGEND 2026'!G:J,4,0)</f>
        <v>BLACK BLUE</v>
      </c>
      <c r="O2980" s="68" t="str">
        <f t="shared" si="277"/>
        <v>AUG</v>
      </c>
      <c r="P2980" s="68">
        <f t="shared" si="278"/>
        <v>25</v>
      </c>
      <c r="Q2980" s="68">
        <f t="shared" si="279"/>
        <v>2026</v>
      </c>
      <c r="R2980" s="69">
        <f t="shared" si="280"/>
        <v>-206.48402777777665</v>
      </c>
      <c r="S2980" s="69">
        <f t="shared" si="281"/>
        <v>-206.48403935185343</v>
      </c>
      <c r="T2980" s="70" t="str">
        <f t="shared" si="282"/>
        <v>1-30 DAYS</v>
      </c>
      <c r="U2980" s="70" t="str">
        <f t="shared" si="282"/>
        <v>1-30 DAYS</v>
      </c>
    </row>
    <row r="2981" spans="1:21">
      <c r="A2981" s="63" t="str">
        <f>VLOOKUP(L2981,[1]Sheet1!$N:$P,3,0)</f>
        <v>GREATWALL</v>
      </c>
      <c r="B2981" s="66">
        <v>46259.484039351853</v>
      </c>
      <c r="C2981" s="66">
        <v>46259.484027777777</v>
      </c>
      <c r="D2981" s="67" t="s">
        <v>542</v>
      </c>
      <c r="E2981" s="67" t="s">
        <v>543</v>
      </c>
      <c r="F2981" s="1">
        <v>1</v>
      </c>
      <c r="G2981" s="63" t="str">
        <f>VLOOKUP(D2981,[2]MINDANAO!$B:$C,2,0)</f>
        <v>CT100</v>
      </c>
      <c r="H2981" s="67">
        <v>55298</v>
      </c>
      <c r="I2981" s="63" t="str">
        <f>VLOOKUP(L2981,'[3]NEW LEGEND 2026'!M:S,7,0)</f>
        <v>MUTI</v>
      </c>
      <c r="J2981" s="67" t="s">
        <v>6860</v>
      </c>
      <c r="K2981" s="67" t="s">
        <v>6861</v>
      </c>
      <c r="L2981" s="67" t="s">
        <v>583</v>
      </c>
      <c r="M2981" s="63" t="str">
        <f>VLOOKUP(D2981,'[3]NEW LEGEND 2026'!G:I,3,0)</f>
        <v>KAWASAKI</v>
      </c>
      <c r="N2981" s="63" t="str">
        <f>VLOOKUP(D2981,'[3]NEW LEGEND 2026'!G:J,4,0)</f>
        <v>BLACK BLUE</v>
      </c>
      <c r="O2981" s="68" t="str">
        <f t="shared" si="277"/>
        <v>AUG</v>
      </c>
      <c r="P2981" s="68">
        <f t="shared" si="278"/>
        <v>25</v>
      </c>
      <c r="Q2981" s="68">
        <f t="shared" si="279"/>
        <v>2026</v>
      </c>
      <c r="R2981" s="69">
        <f t="shared" si="280"/>
        <v>-206.48402777777665</v>
      </c>
      <c r="S2981" s="69">
        <f t="shared" si="281"/>
        <v>-206.48403935185343</v>
      </c>
      <c r="T2981" s="70" t="str">
        <f t="shared" si="282"/>
        <v>1-30 DAYS</v>
      </c>
      <c r="U2981" s="70" t="str">
        <f t="shared" si="282"/>
        <v>1-30 DAYS</v>
      </c>
    </row>
    <row r="2982" spans="1:21">
      <c r="A2982" s="63" t="str">
        <f>VLOOKUP(L2982,[1]Sheet1!$N:$P,3,0)</f>
        <v>GREATWALL</v>
      </c>
      <c r="B2982" s="66">
        <v>46259.484039351853</v>
      </c>
      <c r="C2982" s="66">
        <v>46259.484027777777</v>
      </c>
      <c r="D2982" s="67" t="s">
        <v>542</v>
      </c>
      <c r="E2982" s="67" t="s">
        <v>543</v>
      </c>
      <c r="F2982" s="1">
        <v>1</v>
      </c>
      <c r="G2982" s="63" t="str">
        <f>VLOOKUP(D2982,[2]MINDANAO!$B:$C,2,0)</f>
        <v>CT100</v>
      </c>
      <c r="H2982" s="67">
        <v>55298</v>
      </c>
      <c r="I2982" s="63" t="str">
        <f>VLOOKUP(L2982,'[3]NEW LEGEND 2026'!M:S,7,0)</f>
        <v>MUTI</v>
      </c>
      <c r="J2982" s="67" t="s">
        <v>6862</v>
      </c>
      <c r="K2982" s="67" t="s">
        <v>6863</v>
      </c>
      <c r="L2982" s="67" t="s">
        <v>583</v>
      </c>
      <c r="M2982" s="63" t="str">
        <f>VLOOKUP(D2982,'[3]NEW LEGEND 2026'!G:I,3,0)</f>
        <v>KAWASAKI</v>
      </c>
      <c r="N2982" s="63" t="str">
        <f>VLOOKUP(D2982,'[3]NEW LEGEND 2026'!G:J,4,0)</f>
        <v>BLACK BLUE</v>
      </c>
      <c r="O2982" s="68" t="str">
        <f t="shared" si="277"/>
        <v>AUG</v>
      </c>
      <c r="P2982" s="68">
        <f t="shared" si="278"/>
        <v>25</v>
      </c>
      <c r="Q2982" s="68">
        <f t="shared" si="279"/>
        <v>2026</v>
      </c>
      <c r="R2982" s="69">
        <f t="shared" si="280"/>
        <v>-206.48402777777665</v>
      </c>
      <c r="S2982" s="69">
        <f t="shared" si="281"/>
        <v>-206.48403935185343</v>
      </c>
      <c r="T2982" s="70" t="str">
        <f t="shared" si="282"/>
        <v>1-30 DAYS</v>
      </c>
      <c r="U2982" s="70" t="str">
        <f t="shared" si="282"/>
        <v>1-30 DAYS</v>
      </c>
    </row>
    <row r="2983" spans="1:21">
      <c r="A2983" s="63" t="str">
        <f>VLOOKUP(L2983,[1]Sheet1!$N:$P,3,0)</f>
        <v>GREATWALL</v>
      </c>
      <c r="B2983" s="66">
        <v>46259.484039351853</v>
      </c>
      <c r="C2983" s="66">
        <v>46259.484027777777</v>
      </c>
      <c r="D2983" s="67" t="s">
        <v>542</v>
      </c>
      <c r="E2983" s="67" t="s">
        <v>543</v>
      </c>
      <c r="F2983" s="1">
        <v>1</v>
      </c>
      <c r="G2983" s="63" t="str">
        <f>VLOOKUP(D2983,[2]MINDANAO!$B:$C,2,0)</f>
        <v>CT100</v>
      </c>
      <c r="H2983" s="67">
        <v>55298</v>
      </c>
      <c r="I2983" s="63" t="str">
        <f>VLOOKUP(L2983,'[3]NEW LEGEND 2026'!M:S,7,0)</f>
        <v>MUTI</v>
      </c>
      <c r="J2983" s="67" t="s">
        <v>6864</v>
      </c>
      <c r="K2983" s="67" t="s">
        <v>6865</v>
      </c>
      <c r="L2983" s="67" t="s">
        <v>583</v>
      </c>
      <c r="M2983" s="63" t="str">
        <f>VLOOKUP(D2983,'[3]NEW LEGEND 2026'!G:I,3,0)</f>
        <v>KAWASAKI</v>
      </c>
      <c r="N2983" s="63" t="str">
        <f>VLOOKUP(D2983,'[3]NEW LEGEND 2026'!G:J,4,0)</f>
        <v>BLACK BLUE</v>
      </c>
      <c r="O2983" s="68" t="str">
        <f t="shared" si="277"/>
        <v>AUG</v>
      </c>
      <c r="P2983" s="68">
        <f t="shared" si="278"/>
        <v>25</v>
      </c>
      <c r="Q2983" s="68">
        <f t="shared" si="279"/>
        <v>2026</v>
      </c>
      <c r="R2983" s="69">
        <f t="shared" si="280"/>
        <v>-206.48402777777665</v>
      </c>
      <c r="S2983" s="69">
        <f t="shared" si="281"/>
        <v>-206.48403935185343</v>
      </c>
      <c r="T2983" s="70" t="str">
        <f t="shared" si="282"/>
        <v>1-30 DAYS</v>
      </c>
      <c r="U2983" s="70" t="str">
        <f t="shared" si="282"/>
        <v>1-30 DAYS</v>
      </c>
    </row>
    <row r="2984" spans="1:21">
      <c r="A2984" s="63" t="str">
        <f>VLOOKUP(L2984,[1]Sheet1!$N:$P,3,0)</f>
        <v>GREATWALL</v>
      </c>
      <c r="B2984" s="66">
        <v>46259.484039351853</v>
      </c>
      <c r="C2984" s="66">
        <v>46259.484027777777</v>
      </c>
      <c r="D2984" s="67" t="s">
        <v>542</v>
      </c>
      <c r="E2984" s="67" t="s">
        <v>543</v>
      </c>
      <c r="F2984" s="1">
        <v>1</v>
      </c>
      <c r="G2984" s="63" t="str">
        <f>VLOOKUP(D2984,[2]MINDANAO!$B:$C,2,0)</f>
        <v>CT100</v>
      </c>
      <c r="H2984" s="67">
        <v>55298</v>
      </c>
      <c r="I2984" s="63" t="str">
        <f>VLOOKUP(L2984,'[3]NEW LEGEND 2026'!M:S,7,0)</f>
        <v>MUTI</v>
      </c>
      <c r="J2984" s="67" t="s">
        <v>6866</v>
      </c>
      <c r="K2984" s="67" t="s">
        <v>6867</v>
      </c>
      <c r="L2984" s="67" t="s">
        <v>583</v>
      </c>
      <c r="M2984" s="63" t="str">
        <f>VLOOKUP(D2984,'[3]NEW LEGEND 2026'!G:I,3,0)</f>
        <v>KAWASAKI</v>
      </c>
      <c r="N2984" s="63" t="str">
        <f>VLOOKUP(D2984,'[3]NEW LEGEND 2026'!G:J,4,0)</f>
        <v>BLACK BLUE</v>
      </c>
      <c r="O2984" s="68" t="str">
        <f t="shared" si="277"/>
        <v>AUG</v>
      </c>
      <c r="P2984" s="68">
        <f t="shared" si="278"/>
        <v>25</v>
      </c>
      <c r="Q2984" s="68">
        <f t="shared" si="279"/>
        <v>2026</v>
      </c>
      <c r="R2984" s="69">
        <f t="shared" si="280"/>
        <v>-206.48402777777665</v>
      </c>
      <c r="S2984" s="69">
        <f t="shared" si="281"/>
        <v>-206.48403935185343</v>
      </c>
      <c r="T2984" s="70" t="str">
        <f t="shared" si="282"/>
        <v>1-30 DAYS</v>
      </c>
      <c r="U2984" s="70" t="str">
        <f t="shared" si="282"/>
        <v>1-30 DAYS</v>
      </c>
    </row>
    <row r="2985" spans="1:21">
      <c r="A2985" s="63" t="str">
        <f>VLOOKUP(L2985,[1]Sheet1!$N:$P,3,0)</f>
        <v>M1 HONDA MARAMAG</v>
      </c>
      <c r="B2985" s="66">
        <v>46246.694155092591</v>
      </c>
      <c r="C2985" s="66">
        <v>46259.484363425923</v>
      </c>
      <c r="D2985" s="67" t="s">
        <v>2456</v>
      </c>
      <c r="E2985" s="67" t="s">
        <v>2457</v>
      </c>
      <c r="F2985" s="1">
        <v>1</v>
      </c>
      <c r="G2985" s="63" t="str">
        <f>VLOOKUP(D2985,[2]MINDANAO!$B:$C,2,0)</f>
        <v>CLICK125 FI</v>
      </c>
      <c r="H2985" s="67">
        <v>81070</v>
      </c>
      <c r="I2985" s="63" t="str">
        <f>VLOOKUP(L2985,'[3]NEW LEGEND 2026'!M:S,7,0)</f>
        <v>HONDA</v>
      </c>
      <c r="J2985" s="67" t="s">
        <v>6868</v>
      </c>
      <c r="K2985" s="67" t="s">
        <v>6869</v>
      </c>
      <c r="L2985" s="67" t="s">
        <v>439</v>
      </c>
      <c r="M2985" s="63" t="str">
        <f>VLOOKUP(D2985,'[3]NEW LEGEND 2026'!G:I,3,0)</f>
        <v>HONDA</v>
      </c>
      <c r="N2985" s="63" t="str">
        <f>VLOOKUP(D2985,'[3]NEW LEGEND 2026'!G:J,4,0)</f>
        <v>BLACK</v>
      </c>
      <c r="O2985" s="68" t="str">
        <f t="shared" si="277"/>
        <v>AUG</v>
      </c>
      <c r="P2985" s="68">
        <f t="shared" si="278"/>
        <v>25</v>
      </c>
      <c r="Q2985" s="68">
        <f t="shared" si="279"/>
        <v>2026</v>
      </c>
      <c r="R2985" s="69">
        <f t="shared" si="280"/>
        <v>-206.48436342592322</v>
      </c>
      <c r="S2985" s="69">
        <f t="shared" si="281"/>
        <v>-193.69415509259125</v>
      </c>
      <c r="T2985" s="70" t="str">
        <f t="shared" si="282"/>
        <v>1-30 DAYS</v>
      </c>
      <c r="U2985" s="70" t="str">
        <f t="shared" si="282"/>
        <v>1-30 DAYS</v>
      </c>
    </row>
    <row r="2986" spans="1:21">
      <c r="A2986" s="63" t="str">
        <f>VLOOKUP(L2986,[1]Sheet1!$N:$P,3,0)</f>
        <v>M1 HONDA MARAMAG</v>
      </c>
      <c r="B2986" s="66">
        <v>46254.529143518521</v>
      </c>
      <c r="C2986" s="66">
        <v>46259.484363425923</v>
      </c>
      <c r="D2986" s="67" t="s">
        <v>1007</v>
      </c>
      <c r="E2986" s="67" t="s">
        <v>1008</v>
      </c>
      <c r="F2986" s="1">
        <v>1</v>
      </c>
      <c r="G2986" s="63" t="str">
        <f>VLOOKUP(D2986,[2]MINDANAO!$B:$C,2,0)</f>
        <v>XRM DUAL SPORTS FI(DS)</v>
      </c>
      <c r="H2986" s="67">
        <v>70950</v>
      </c>
      <c r="I2986" s="63" t="str">
        <f>VLOOKUP(L2986,'[3]NEW LEGEND 2026'!M:S,7,0)</f>
        <v>HONDA</v>
      </c>
      <c r="J2986" s="67" t="s">
        <v>6870</v>
      </c>
      <c r="K2986" s="67" t="s">
        <v>6871</v>
      </c>
      <c r="L2986" s="67" t="s">
        <v>439</v>
      </c>
      <c r="M2986" s="63" t="str">
        <f>VLOOKUP(D2986,'[3]NEW LEGEND 2026'!G:I,3,0)</f>
        <v>HONDA</v>
      </c>
      <c r="N2986" s="63" t="str">
        <f>VLOOKUP(D2986,'[3]NEW LEGEND 2026'!G:J,4,0)</f>
        <v>BLACK</v>
      </c>
      <c r="O2986" s="68" t="str">
        <f t="shared" si="277"/>
        <v>AUG</v>
      </c>
      <c r="P2986" s="68">
        <f t="shared" si="278"/>
        <v>25</v>
      </c>
      <c r="Q2986" s="68">
        <f t="shared" si="279"/>
        <v>2026</v>
      </c>
      <c r="R2986" s="69">
        <f t="shared" si="280"/>
        <v>-206.48436342592322</v>
      </c>
      <c r="S2986" s="69">
        <f t="shared" si="281"/>
        <v>-201.52914351852087</v>
      </c>
      <c r="T2986" s="70" t="str">
        <f t="shared" si="282"/>
        <v>1-30 DAYS</v>
      </c>
      <c r="U2986" s="70" t="str">
        <f t="shared" si="282"/>
        <v>1-30 DAYS</v>
      </c>
    </row>
    <row r="2987" spans="1:21">
      <c r="A2987" s="63" t="str">
        <f>VLOOKUP(L2987,[1]Sheet1!$N:$P,3,0)</f>
        <v>M1 HONDA MARAMAG</v>
      </c>
      <c r="B2987" s="66">
        <v>46253.576319444437</v>
      </c>
      <c r="C2987" s="66">
        <v>46259.484363425923</v>
      </c>
      <c r="D2987" s="67" t="s">
        <v>1007</v>
      </c>
      <c r="E2987" s="67" t="s">
        <v>1008</v>
      </c>
      <c r="F2987" s="1">
        <v>1</v>
      </c>
      <c r="G2987" s="63" t="str">
        <f>VLOOKUP(D2987,[2]MINDANAO!$B:$C,2,0)</f>
        <v>XRM DUAL SPORTS FI(DS)</v>
      </c>
      <c r="H2987" s="67">
        <v>70950</v>
      </c>
      <c r="I2987" s="63" t="str">
        <f>VLOOKUP(L2987,'[3]NEW LEGEND 2026'!M:S,7,0)</f>
        <v>HONDA</v>
      </c>
      <c r="J2987" s="67" t="s">
        <v>6872</v>
      </c>
      <c r="K2987" s="67" t="s">
        <v>6873</v>
      </c>
      <c r="L2987" s="67" t="s">
        <v>439</v>
      </c>
      <c r="M2987" s="63" t="str">
        <f>VLOOKUP(D2987,'[3]NEW LEGEND 2026'!G:I,3,0)</f>
        <v>HONDA</v>
      </c>
      <c r="N2987" s="63" t="str">
        <f>VLOOKUP(D2987,'[3]NEW LEGEND 2026'!G:J,4,0)</f>
        <v>BLACK</v>
      </c>
      <c r="O2987" s="68" t="str">
        <f t="shared" si="277"/>
        <v>AUG</v>
      </c>
      <c r="P2987" s="68">
        <f t="shared" si="278"/>
        <v>25</v>
      </c>
      <c r="Q2987" s="68">
        <f t="shared" si="279"/>
        <v>2026</v>
      </c>
      <c r="R2987" s="69">
        <f t="shared" si="280"/>
        <v>-206.48436342592322</v>
      </c>
      <c r="S2987" s="69">
        <f t="shared" si="281"/>
        <v>-200.5763194444371</v>
      </c>
      <c r="T2987" s="70" t="str">
        <f t="shared" si="282"/>
        <v>1-30 DAYS</v>
      </c>
      <c r="U2987" s="70" t="str">
        <f t="shared" si="282"/>
        <v>1-30 DAYS</v>
      </c>
    </row>
    <row r="2988" spans="1:21">
      <c r="A2988" s="63" t="str">
        <f>VLOOKUP(L2988,[1]Sheet1!$N:$P,3,0)</f>
        <v>M1 HONDA MARAMAG</v>
      </c>
      <c r="B2988" s="66">
        <v>46253.582812499997</v>
      </c>
      <c r="C2988" s="66">
        <v>46259.484363425923</v>
      </c>
      <c r="D2988" s="67" t="s">
        <v>1007</v>
      </c>
      <c r="E2988" s="67" t="s">
        <v>1008</v>
      </c>
      <c r="F2988" s="1">
        <v>1</v>
      </c>
      <c r="G2988" s="63" t="str">
        <f>VLOOKUP(D2988,[2]MINDANAO!$B:$C,2,0)</f>
        <v>XRM DUAL SPORTS FI(DS)</v>
      </c>
      <c r="H2988" s="67">
        <v>70950</v>
      </c>
      <c r="I2988" s="63" t="str">
        <f>VLOOKUP(L2988,'[3]NEW LEGEND 2026'!M:S,7,0)</f>
        <v>HONDA</v>
      </c>
      <c r="J2988" s="67" t="s">
        <v>6874</v>
      </c>
      <c r="K2988" s="67" t="s">
        <v>6875</v>
      </c>
      <c r="L2988" s="67" t="s">
        <v>439</v>
      </c>
      <c r="M2988" s="63" t="str">
        <f>VLOOKUP(D2988,'[3]NEW LEGEND 2026'!G:I,3,0)</f>
        <v>HONDA</v>
      </c>
      <c r="N2988" s="63" t="str">
        <f>VLOOKUP(D2988,'[3]NEW LEGEND 2026'!G:J,4,0)</f>
        <v>BLACK</v>
      </c>
      <c r="O2988" s="68" t="str">
        <f t="shared" si="277"/>
        <v>AUG</v>
      </c>
      <c r="P2988" s="68">
        <f t="shared" si="278"/>
        <v>25</v>
      </c>
      <c r="Q2988" s="68">
        <f t="shared" si="279"/>
        <v>2026</v>
      </c>
      <c r="R2988" s="69">
        <f t="shared" si="280"/>
        <v>-206.48436342592322</v>
      </c>
      <c r="S2988" s="69">
        <f t="shared" si="281"/>
        <v>-200.58281249999709</v>
      </c>
      <c r="T2988" s="70" t="str">
        <f t="shared" si="282"/>
        <v>1-30 DAYS</v>
      </c>
      <c r="U2988" s="70" t="str">
        <f t="shared" si="282"/>
        <v>1-30 DAYS</v>
      </c>
    </row>
    <row r="2989" spans="1:21">
      <c r="A2989" s="63" t="str">
        <f>VLOOKUP(L2989,[1]Sheet1!$N:$P,3,0)</f>
        <v>M1 HONDA MARAMAG</v>
      </c>
      <c r="B2989" s="66">
        <v>46253.585532407407</v>
      </c>
      <c r="C2989" s="66">
        <v>46259.484363425923</v>
      </c>
      <c r="D2989" s="67" t="s">
        <v>1007</v>
      </c>
      <c r="E2989" s="67" t="s">
        <v>1008</v>
      </c>
      <c r="F2989" s="1">
        <v>1</v>
      </c>
      <c r="G2989" s="63" t="str">
        <f>VLOOKUP(D2989,[2]MINDANAO!$B:$C,2,0)</f>
        <v>XRM DUAL SPORTS FI(DS)</v>
      </c>
      <c r="H2989" s="67">
        <v>70950</v>
      </c>
      <c r="I2989" s="63" t="str">
        <f>VLOOKUP(L2989,'[3]NEW LEGEND 2026'!M:S,7,0)</f>
        <v>HONDA</v>
      </c>
      <c r="J2989" s="67" t="s">
        <v>6876</v>
      </c>
      <c r="K2989" s="67" t="s">
        <v>6877</v>
      </c>
      <c r="L2989" s="67" t="s">
        <v>439</v>
      </c>
      <c r="M2989" s="63" t="str">
        <f>VLOOKUP(D2989,'[3]NEW LEGEND 2026'!G:I,3,0)</f>
        <v>HONDA</v>
      </c>
      <c r="N2989" s="63" t="str">
        <f>VLOOKUP(D2989,'[3]NEW LEGEND 2026'!G:J,4,0)</f>
        <v>BLACK</v>
      </c>
      <c r="O2989" s="68" t="str">
        <f t="shared" si="277"/>
        <v>AUG</v>
      </c>
      <c r="P2989" s="68">
        <f t="shared" si="278"/>
        <v>25</v>
      </c>
      <c r="Q2989" s="68">
        <f t="shared" si="279"/>
        <v>2026</v>
      </c>
      <c r="R2989" s="69">
        <f t="shared" si="280"/>
        <v>-206.48436342592322</v>
      </c>
      <c r="S2989" s="69">
        <f t="shared" si="281"/>
        <v>-200.5855324074073</v>
      </c>
      <c r="T2989" s="70" t="str">
        <f t="shared" si="282"/>
        <v>1-30 DAYS</v>
      </c>
      <c r="U2989" s="70" t="str">
        <f t="shared" si="282"/>
        <v>1-30 DAYS</v>
      </c>
    </row>
    <row r="2990" spans="1:21">
      <c r="A2990" s="63" t="str">
        <f>VLOOKUP(L2990,[1]Sheet1!$N:$P,3,0)</f>
        <v>M1 HONDA MARAMAG</v>
      </c>
      <c r="B2990" s="66">
        <v>46252.492997685193</v>
      </c>
      <c r="C2990" s="66">
        <v>46259.484363425923</v>
      </c>
      <c r="D2990" s="67" t="s">
        <v>1464</v>
      </c>
      <c r="E2990" s="67" t="s">
        <v>1465</v>
      </c>
      <c r="F2990" s="1">
        <v>1</v>
      </c>
      <c r="G2990" s="63" t="str">
        <f>VLOOKUP(D2990,[2]MINDANAO!$B:$C,2,0)</f>
        <v>NAVI</v>
      </c>
      <c r="H2990" s="67">
        <v>58990</v>
      </c>
      <c r="I2990" s="63" t="str">
        <f>VLOOKUP(L2990,'[3]NEW LEGEND 2026'!M:S,7,0)</f>
        <v>HONDA</v>
      </c>
      <c r="J2990" s="67" t="s">
        <v>6878</v>
      </c>
      <c r="K2990" s="67" t="s">
        <v>6879</v>
      </c>
      <c r="L2990" s="67" t="s">
        <v>439</v>
      </c>
      <c r="M2990" s="63" t="str">
        <f>VLOOKUP(D2990,'[3]NEW LEGEND 2026'!G:I,3,0)</f>
        <v>HONDA</v>
      </c>
      <c r="N2990" s="63" t="str">
        <f>VLOOKUP(D2990,'[3]NEW LEGEND 2026'!G:J,4,0)</f>
        <v>GREEN/BLACK</v>
      </c>
      <c r="O2990" s="68" t="str">
        <f t="shared" si="277"/>
        <v>AUG</v>
      </c>
      <c r="P2990" s="68">
        <f t="shared" si="278"/>
        <v>25</v>
      </c>
      <c r="Q2990" s="68">
        <f t="shared" si="279"/>
        <v>2026</v>
      </c>
      <c r="R2990" s="69">
        <f t="shared" si="280"/>
        <v>-206.48436342592322</v>
      </c>
      <c r="S2990" s="69">
        <f t="shared" si="281"/>
        <v>-199.49299768519268</v>
      </c>
      <c r="T2990" s="70" t="str">
        <f t="shared" si="282"/>
        <v>1-30 DAYS</v>
      </c>
      <c r="U2990" s="70" t="str">
        <f t="shared" si="282"/>
        <v>1-30 DAYS</v>
      </c>
    </row>
    <row r="2991" spans="1:21">
      <c r="A2991" s="63" t="str">
        <f>VLOOKUP(L2991,[1]Sheet1!$N:$P,3,0)</f>
        <v>GREATWALL</v>
      </c>
      <c r="B2991" s="66">
        <v>46259.511053240742</v>
      </c>
      <c r="C2991" s="66">
        <v>46259.511041666658</v>
      </c>
      <c r="D2991" s="67" t="s">
        <v>542</v>
      </c>
      <c r="E2991" s="67" t="s">
        <v>543</v>
      </c>
      <c r="F2991" s="1">
        <v>1</v>
      </c>
      <c r="G2991" s="63" t="str">
        <f>VLOOKUP(D2991,[2]MINDANAO!$B:$C,2,0)</f>
        <v>CT100</v>
      </c>
      <c r="H2991" s="67">
        <v>55298</v>
      </c>
      <c r="I2991" s="63" t="str">
        <f>VLOOKUP(L2991,'[3]NEW LEGEND 2026'!M:S,7,0)</f>
        <v>MUTI</v>
      </c>
      <c r="J2991" s="67" t="s">
        <v>6880</v>
      </c>
      <c r="K2991" s="67" t="s">
        <v>6881</v>
      </c>
      <c r="L2991" s="67" t="s">
        <v>583</v>
      </c>
      <c r="M2991" s="63" t="str">
        <f>VLOOKUP(D2991,'[3]NEW LEGEND 2026'!G:I,3,0)</f>
        <v>KAWASAKI</v>
      </c>
      <c r="N2991" s="63" t="str">
        <f>VLOOKUP(D2991,'[3]NEW LEGEND 2026'!G:J,4,0)</f>
        <v>BLACK BLUE</v>
      </c>
      <c r="O2991" s="68" t="str">
        <f t="shared" si="277"/>
        <v>AUG</v>
      </c>
      <c r="P2991" s="68">
        <f t="shared" si="278"/>
        <v>25</v>
      </c>
      <c r="Q2991" s="68">
        <f t="shared" si="279"/>
        <v>2026</v>
      </c>
      <c r="R2991" s="69">
        <f t="shared" si="280"/>
        <v>-206.51104166665755</v>
      </c>
      <c r="S2991" s="69">
        <f t="shared" si="281"/>
        <v>-206.5110532407416</v>
      </c>
      <c r="T2991" s="70" t="str">
        <f t="shared" si="282"/>
        <v>1-30 DAYS</v>
      </c>
      <c r="U2991" s="70" t="str">
        <f t="shared" si="282"/>
        <v>1-30 DAYS</v>
      </c>
    </row>
    <row r="2992" spans="1:21">
      <c r="A2992" s="63" t="str">
        <f>VLOOKUP(L2992,[1]Sheet1!$N:$P,3,0)</f>
        <v>GREATWALL</v>
      </c>
      <c r="B2992" s="66">
        <v>46259.511053240742</v>
      </c>
      <c r="C2992" s="66">
        <v>46259.511041666658</v>
      </c>
      <c r="D2992" s="67" t="s">
        <v>542</v>
      </c>
      <c r="E2992" s="67" t="s">
        <v>543</v>
      </c>
      <c r="F2992" s="1">
        <v>1</v>
      </c>
      <c r="G2992" s="63" t="str">
        <f>VLOOKUP(D2992,[2]MINDANAO!$B:$C,2,0)</f>
        <v>CT100</v>
      </c>
      <c r="H2992" s="67">
        <v>55298</v>
      </c>
      <c r="I2992" s="63" t="str">
        <f>VLOOKUP(L2992,'[3]NEW LEGEND 2026'!M:S,7,0)</f>
        <v>MUTI</v>
      </c>
      <c r="J2992" s="67" t="s">
        <v>6882</v>
      </c>
      <c r="K2992" s="67" t="s">
        <v>6883</v>
      </c>
      <c r="L2992" s="67" t="s">
        <v>583</v>
      </c>
      <c r="M2992" s="63" t="str">
        <f>VLOOKUP(D2992,'[3]NEW LEGEND 2026'!G:I,3,0)</f>
        <v>KAWASAKI</v>
      </c>
      <c r="N2992" s="63" t="str">
        <f>VLOOKUP(D2992,'[3]NEW LEGEND 2026'!G:J,4,0)</f>
        <v>BLACK BLUE</v>
      </c>
      <c r="O2992" s="68" t="str">
        <f t="shared" si="277"/>
        <v>AUG</v>
      </c>
      <c r="P2992" s="68">
        <f t="shared" si="278"/>
        <v>25</v>
      </c>
      <c r="Q2992" s="68">
        <f t="shared" si="279"/>
        <v>2026</v>
      </c>
      <c r="R2992" s="69">
        <f t="shared" si="280"/>
        <v>-206.51104166665755</v>
      </c>
      <c r="S2992" s="69">
        <f t="shared" si="281"/>
        <v>-206.5110532407416</v>
      </c>
      <c r="T2992" s="70" t="str">
        <f t="shared" si="282"/>
        <v>1-30 DAYS</v>
      </c>
      <c r="U2992" s="70" t="str">
        <f t="shared" si="282"/>
        <v>1-30 DAYS</v>
      </c>
    </row>
    <row r="2993" spans="1:21">
      <c r="A2993" s="63" t="str">
        <f>VLOOKUP(L2993,[1]Sheet1!$N:$P,3,0)</f>
        <v>GREATWALL</v>
      </c>
      <c r="B2993" s="66">
        <v>46259.511053240742</v>
      </c>
      <c r="C2993" s="66">
        <v>46259.511041666658</v>
      </c>
      <c r="D2993" s="67" t="s">
        <v>542</v>
      </c>
      <c r="E2993" s="67" t="s">
        <v>543</v>
      </c>
      <c r="F2993" s="1">
        <v>1</v>
      </c>
      <c r="G2993" s="63" t="str">
        <f>VLOOKUP(D2993,[2]MINDANAO!$B:$C,2,0)</f>
        <v>CT100</v>
      </c>
      <c r="H2993" s="67">
        <v>55298</v>
      </c>
      <c r="I2993" s="63" t="str">
        <f>VLOOKUP(L2993,'[3]NEW LEGEND 2026'!M:S,7,0)</f>
        <v>MUTI</v>
      </c>
      <c r="J2993" s="67" t="s">
        <v>6884</v>
      </c>
      <c r="K2993" s="67" t="s">
        <v>6885</v>
      </c>
      <c r="L2993" s="67" t="s">
        <v>583</v>
      </c>
      <c r="M2993" s="63" t="str">
        <f>VLOOKUP(D2993,'[3]NEW LEGEND 2026'!G:I,3,0)</f>
        <v>KAWASAKI</v>
      </c>
      <c r="N2993" s="63" t="str">
        <f>VLOOKUP(D2993,'[3]NEW LEGEND 2026'!G:J,4,0)</f>
        <v>BLACK BLUE</v>
      </c>
      <c r="O2993" s="68" t="str">
        <f t="shared" si="277"/>
        <v>AUG</v>
      </c>
      <c r="P2993" s="68">
        <f t="shared" si="278"/>
        <v>25</v>
      </c>
      <c r="Q2993" s="68">
        <f t="shared" si="279"/>
        <v>2026</v>
      </c>
      <c r="R2993" s="69">
        <f t="shared" si="280"/>
        <v>-206.51104166665755</v>
      </c>
      <c r="S2993" s="69">
        <f t="shared" si="281"/>
        <v>-206.5110532407416</v>
      </c>
      <c r="T2993" s="70" t="str">
        <f t="shared" si="282"/>
        <v>1-30 DAYS</v>
      </c>
      <c r="U2993" s="70" t="str">
        <f t="shared" si="282"/>
        <v>1-30 DAYS</v>
      </c>
    </row>
    <row r="2994" spans="1:21">
      <c r="A2994" s="63" t="str">
        <f>VLOOKUP(L2994,[1]Sheet1!$N:$P,3,0)</f>
        <v>GREATWALL</v>
      </c>
      <c r="B2994" s="66">
        <v>46259.511053240742</v>
      </c>
      <c r="C2994" s="66">
        <v>46259.511041666658</v>
      </c>
      <c r="D2994" s="67" t="s">
        <v>542</v>
      </c>
      <c r="E2994" s="67" t="s">
        <v>543</v>
      </c>
      <c r="F2994" s="1">
        <v>1</v>
      </c>
      <c r="G2994" s="63" t="str">
        <f>VLOOKUP(D2994,[2]MINDANAO!$B:$C,2,0)</f>
        <v>CT100</v>
      </c>
      <c r="H2994" s="67">
        <v>55298</v>
      </c>
      <c r="I2994" s="63" t="str">
        <f>VLOOKUP(L2994,'[3]NEW LEGEND 2026'!M:S,7,0)</f>
        <v>MUTI</v>
      </c>
      <c r="J2994" s="67" t="s">
        <v>6886</v>
      </c>
      <c r="K2994" s="67" t="s">
        <v>6887</v>
      </c>
      <c r="L2994" s="67" t="s">
        <v>583</v>
      </c>
      <c r="M2994" s="63" t="str">
        <f>VLOOKUP(D2994,'[3]NEW LEGEND 2026'!G:I,3,0)</f>
        <v>KAWASAKI</v>
      </c>
      <c r="N2994" s="63" t="str">
        <f>VLOOKUP(D2994,'[3]NEW LEGEND 2026'!G:J,4,0)</f>
        <v>BLACK BLUE</v>
      </c>
      <c r="O2994" s="68" t="str">
        <f t="shared" si="277"/>
        <v>AUG</v>
      </c>
      <c r="P2994" s="68">
        <f t="shared" si="278"/>
        <v>25</v>
      </c>
      <c r="Q2994" s="68">
        <f t="shared" si="279"/>
        <v>2026</v>
      </c>
      <c r="R2994" s="69">
        <f t="shared" si="280"/>
        <v>-206.51104166665755</v>
      </c>
      <c r="S2994" s="69">
        <f t="shared" si="281"/>
        <v>-206.5110532407416</v>
      </c>
      <c r="T2994" s="70" t="str">
        <f t="shared" si="282"/>
        <v>1-30 DAYS</v>
      </c>
      <c r="U2994" s="70" t="str">
        <f t="shared" si="282"/>
        <v>1-30 DAYS</v>
      </c>
    </row>
    <row r="2995" spans="1:21">
      <c r="A2995" s="63" t="str">
        <f>VLOOKUP(L2995,[1]Sheet1!$N:$P,3,0)</f>
        <v>GREATWALL</v>
      </c>
      <c r="B2995" s="66">
        <v>46259.511053240742</v>
      </c>
      <c r="C2995" s="66">
        <v>46259.511041666658</v>
      </c>
      <c r="D2995" s="67" t="s">
        <v>542</v>
      </c>
      <c r="E2995" s="67" t="s">
        <v>543</v>
      </c>
      <c r="F2995" s="1">
        <v>1</v>
      </c>
      <c r="G2995" s="63" t="str">
        <f>VLOOKUP(D2995,[2]MINDANAO!$B:$C,2,0)</f>
        <v>CT100</v>
      </c>
      <c r="H2995" s="67">
        <v>55298</v>
      </c>
      <c r="I2995" s="63" t="str">
        <f>VLOOKUP(L2995,'[3]NEW LEGEND 2026'!M:S,7,0)</f>
        <v>MUTI</v>
      </c>
      <c r="J2995" s="67" t="s">
        <v>6888</v>
      </c>
      <c r="K2995" s="67" t="s">
        <v>6889</v>
      </c>
      <c r="L2995" s="67" t="s">
        <v>583</v>
      </c>
      <c r="M2995" s="63" t="str">
        <f>VLOOKUP(D2995,'[3]NEW LEGEND 2026'!G:I,3,0)</f>
        <v>KAWASAKI</v>
      </c>
      <c r="N2995" s="63" t="str">
        <f>VLOOKUP(D2995,'[3]NEW LEGEND 2026'!G:J,4,0)</f>
        <v>BLACK BLUE</v>
      </c>
      <c r="O2995" s="68" t="str">
        <f t="shared" si="277"/>
        <v>AUG</v>
      </c>
      <c r="P2995" s="68">
        <f t="shared" si="278"/>
        <v>25</v>
      </c>
      <c r="Q2995" s="68">
        <f t="shared" si="279"/>
        <v>2026</v>
      </c>
      <c r="R2995" s="69">
        <f t="shared" si="280"/>
        <v>-206.51104166665755</v>
      </c>
      <c r="S2995" s="69">
        <f t="shared" si="281"/>
        <v>-206.5110532407416</v>
      </c>
      <c r="T2995" s="70" t="str">
        <f t="shared" si="282"/>
        <v>1-30 DAYS</v>
      </c>
      <c r="U2995" s="70" t="str">
        <f t="shared" si="282"/>
        <v>1-30 DAYS</v>
      </c>
    </row>
    <row r="2996" spans="1:21">
      <c r="A2996" s="63" t="str">
        <f>VLOOKUP(L2996,[1]Sheet1!$N:$P,3,0)</f>
        <v>GREATWALL</v>
      </c>
      <c r="B2996" s="66">
        <v>46259.511053240742</v>
      </c>
      <c r="C2996" s="66">
        <v>46259.511041666658</v>
      </c>
      <c r="D2996" s="67" t="s">
        <v>542</v>
      </c>
      <c r="E2996" s="67" t="s">
        <v>543</v>
      </c>
      <c r="F2996" s="1">
        <v>1</v>
      </c>
      <c r="G2996" s="63" t="str">
        <f>VLOOKUP(D2996,[2]MINDANAO!$B:$C,2,0)</f>
        <v>CT100</v>
      </c>
      <c r="H2996" s="67">
        <v>55298</v>
      </c>
      <c r="I2996" s="63" t="str">
        <f>VLOOKUP(L2996,'[3]NEW LEGEND 2026'!M:S,7,0)</f>
        <v>MUTI</v>
      </c>
      <c r="J2996" s="67" t="s">
        <v>6890</v>
      </c>
      <c r="K2996" s="67" t="s">
        <v>6891</v>
      </c>
      <c r="L2996" s="67" t="s">
        <v>583</v>
      </c>
      <c r="M2996" s="63" t="str">
        <f>VLOOKUP(D2996,'[3]NEW LEGEND 2026'!G:I,3,0)</f>
        <v>KAWASAKI</v>
      </c>
      <c r="N2996" s="63" t="str">
        <f>VLOOKUP(D2996,'[3]NEW LEGEND 2026'!G:J,4,0)</f>
        <v>BLACK BLUE</v>
      </c>
      <c r="O2996" s="68" t="str">
        <f t="shared" si="277"/>
        <v>AUG</v>
      </c>
      <c r="P2996" s="68">
        <f t="shared" si="278"/>
        <v>25</v>
      </c>
      <c r="Q2996" s="68">
        <f t="shared" si="279"/>
        <v>2026</v>
      </c>
      <c r="R2996" s="69">
        <f t="shared" si="280"/>
        <v>-206.51104166665755</v>
      </c>
      <c r="S2996" s="69">
        <f t="shared" si="281"/>
        <v>-206.5110532407416</v>
      </c>
      <c r="T2996" s="70" t="str">
        <f t="shared" si="282"/>
        <v>1-30 DAYS</v>
      </c>
      <c r="U2996" s="70" t="str">
        <f t="shared" si="282"/>
        <v>1-30 DAYS</v>
      </c>
    </row>
    <row r="2997" spans="1:21">
      <c r="A2997" s="63" t="str">
        <f>VLOOKUP(L2997,[1]Sheet1!$N:$P,3,0)</f>
        <v>GREATWALL</v>
      </c>
      <c r="B2997" s="66">
        <v>46259.511053240742</v>
      </c>
      <c r="C2997" s="66">
        <v>46259.511041666658</v>
      </c>
      <c r="D2997" s="67" t="s">
        <v>542</v>
      </c>
      <c r="E2997" s="67" t="s">
        <v>543</v>
      </c>
      <c r="F2997" s="1">
        <v>1</v>
      </c>
      <c r="G2997" s="63" t="str">
        <f>VLOOKUP(D2997,[2]MINDANAO!$B:$C,2,0)</f>
        <v>CT100</v>
      </c>
      <c r="H2997" s="67">
        <v>55298</v>
      </c>
      <c r="I2997" s="63" t="str">
        <f>VLOOKUP(L2997,'[3]NEW LEGEND 2026'!M:S,7,0)</f>
        <v>MUTI</v>
      </c>
      <c r="J2997" s="67" t="s">
        <v>6892</v>
      </c>
      <c r="K2997" s="67" t="s">
        <v>6893</v>
      </c>
      <c r="L2997" s="67" t="s">
        <v>583</v>
      </c>
      <c r="M2997" s="63" t="str">
        <f>VLOOKUP(D2997,'[3]NEW LEGEND 2026'!G:I,3,0)</f>
        <v>KAWASAKI</v>
      </c>
      <c r="N2997" s="63" t="str">
        <f>VLOOKUP(D2997,'[3]NEW LEGEND 2026'!G:J,4,0)</f>
        <v>BLACK BLUE</v>
      </c>
      <c r="O2997" s="68" t="str">
        <f t="shared" si="277"/>
        <v>AUG</v>
      </c>
      <c r="P2997" s="68">
        <f t="shared" si="278"/>
        <v>25</v>
      </c>
      <c r="Q2997" s="68">
        <f t="shared" si="279"/>
        <v>2026</v>
      </c>
      <c r="R2997" s="69">
        <f t="shared" si="280"/>
        <v>-206.51104166665755</v>
      </c>
      <c r="S2997" s="69">
        <f t="shared" si="281"/>
        <v>-206.5110532407416</v>
      </c>
      <c r="T2997" s="70" t="str">
        <f t="shared" si="282"/>
        <v>1-30 DAYS</v>
      </c>
      <c r="U2997" s="70" t="str">
        <f t="shared" si="282"/>
        <v>1-30 DAYS</v>
      </c>
    </row>
    <row r="2998" spans="1:21">
      <c r="A2998" s="63" t="str">
        <f>VLOOKUP(L2998,[1]Sheet1!$N:$P,3,0)</f>
        <v>GREATWALL</v>
      </c>
      <c r="B2998" s="66">
        <v>46259.511053240742</v>
      </c>
      <c r="C2998" s="66">
        <v>46259.511041666658</v>
      </c>
      <c r="D2998" s="67" t="s">
        <v>542</v>
      </c>
      <c r="E2998" s="67" t="s">
        <v>543</v>
      </c>
      <c r="F2998" s="1">
        <v>1</v>
      </c>
      <c r="G2998" s="63" t="str">
        <f>VLOOKUP(D2998,[2]MINDANAO!$B:$C,2,0)</f>
        <v>CT100</v>
      </c>
      <c r="H2998" s="67">
        <v>55298</v>
      </c>
      <c r="I2998" s="63" t="str">
        <f>VLOOKUP(L2998,'[3]NEW LEGEND 2026'!M:S,7,0)</f>
        <v>MUTI</v>
      </c>
      <c r="J2998" s="67" t="s">
        <v>6894</v>
      </c>
      <c r="K2998" s="67" t="s">
        <v>6895</v>
      </c>
      <c r="L2998" s="67" t="s">
        <v>583</v>
      </c>
      <c r="M2998" s="63" t="str">
        <f>VLOOKUP(D2998,'[3]NEW LEGEND 2026'!G:I,3,0)</f>
        <v>KAWASAKI</v>
      </c>
      <c r="N2998" s="63" t="str">
        <f>VLOOKUP(D2998,'[3]NEW LEGEND 2026'!G:J,4,0)</f>
        <v>BLACK BLUE</v>
      </c>
      <c r="O2998" s="68" t="str">
        <f t="shared" si="277"/>
        <v>AUG</v>
      </c>
      <c r="P2998" s="68">
        <f t="shared" si="278"/>
        <v>25</v>
      </c>
      <c r="Q2998" s="68">
        <f t="shared" si="279"/>
        <v>2026</v>
      </c>
      <c r="R2998" s="69">
        <f t="shared" si="280"/>
        <v>-206.51104166665755</v>
      </c>
      <c r="S2998" s="69">
        <f t="shared" si="281"/>
        <v>-206.5110532407416</v>
      </c>
      <c r="T2998" s="70" t="str">
        <f t="shared" si="282"/>
        <v>1-30 DAYS</v>
      </c>
      <c r="U2998" s="70" t="str">
        <f t="shared" si="282"/>
        <v>1-30 DAYS</v>
      </c>
    </row>
    <row r="2999" spans="1:21">
      <c r="A2999" s="63" t="str">
        <f>VLOOKUP(L2999,[1]Sheet1!$N:$P,3,0)</f>
        <v>GREATWALL</v>
      </c>
      <c r="B2999" s="66">
        <v>46259.511053240742</v>
      </c>
      <c r="C2999" s="66">
        <v>46259.511041666658</v>
      </c>
      <c r="D2999" s="67" t="s">
        <v>542</v>
      </c>
      <c r="E2999" s="67" t="s">
        <v>543</v>
      </c>
      <c r="F2999" s="1">
        <v>1</v>
      </c>
      <c r="G2999" s="63" t="str">
        <f>VLOOKUP(D2999,[2]MINDANAO!$B:$C,2,0)</f>
        <v>CT100</v>
      </c>
      <c r="H2999" s="67">
        <v>55298</v>
      </c>
      <c r="I2999" s="63" t="str">
        <f>VLOOKUP(L2999,'[3]NEW LEGEND 2026'!M:S,7,0)</f>
        <v>MUTI</v>
      </c>
      <c r="J2999" s="67" t="s">
        <v>6896</v>
      </c>
      <c r="K2999" s="67" t="s">
        <v>6897</v>
      </c>
      <c r="L2999" s="67" t="s">
        <v>583</v>
      </c>
      <c r="M2999" s="63" t="str">
        <f>VLOOKUP(D2999,'[3]NEW LEGEND 2026'!G:I,3,0)</f>
        <v>KAWASAKI</v>
      </c>
      <c r="N2999" s="63" t="str">
        <f>VLOOKUP(D2999,'[3]NEW LEGEND 2026'!G:J,4,0)</f>
        <v>BLACK BLUE</v>
      </c>
      <c r="O2999" s="68" t="str">
        <f t="shared" si="277"/>
        <v>AUG</v>
      </c>
      <c r="P2999" s="68">
        <f t="shared" si="278"/>
        <v>25</v>
      </c>
      <c r="Q2999" s="68">
        <f t="shared" si="279"/>
        <v>2026</v>
      </c>
      <c r="R2999" s="69">
        <f t="shared" si="280"/>
        <v>-206.51104166665755</v>
      </c>
      <c r="S2999" s="69">
        <f t="shared" si="281"/>
        <v>-206.5110532407416</v>
      </c>
      <c r="T2999" s="70" t="str">
        <f t="shared" si="282"/>
        <v>1-30 DAYS</v>
      </c>
      <c r="U2999" s="70" t="str">
        <f t="shared" si="282"/>
        <v>1-30 DAYS</v>
      </c>
    </row>
    <row r="3000" spans="1:21">
      <c r="A3000" s="63" t="str">
        <f>VLOOKUP(L3000,[1]Sheet1!$N:$P,3,0)</f>
        <v>GREATWALL</v>
      </c>
      <c r="B3000" s="66">
        <v>46259.511053240742</v>
      </c>
      <c r="C3000" s="66">
        <v>46259.511041666658</v>
      </c>
      <c r="D3000" s="67" t="s">
        <v>542</v>
      </c>
      <c r="E3000" s="67" t="s">
        <v>543</v>
      </c>
      <c r="F3000" s="1">
        <v>1</v>
      </c>
      <c r="G3000" s="63" t="str">
        <f>VLOOKUP(D3000,[2]MINDANAO!$B:$C,2,0)</f>
        <v>CT100</v>
      </c>
      <c r="H3000" s="67">
        <v>55298</v>
      </c>
      <c r="I3000" s="63" t="str">
        <f>VLOOKUP(L3000,'[3]NEW LEGEND 2026'!M:S,7,0)</f>
        <v>MUTI</v>
      </c>
      <c r="J3000" s="67" t="s">
        <v>6898</v>
      </c>
      <c r="K3000" s="67" t="s">
        <v>6899</v>
      </c>
      <c r="L3000" s="67" t="s">
        <v>583</v>
      </c>
      <c r="M3000" s="63" t="str">
        <f>VLOOKUP(D3000,'[3]NEW LEGEND 2026'!G:I,3,0)</f>
        <v>KAWASAKI</v>
      </c>
      <c r="N3000" s="63" t="str">
        <f>VLOOKUP(D3000,'[3]NEW LEGEND 2026'!G:J,4,0)</f>
        <v>BLACK BLUE</v>
      </c>
      <c r="O3000" s="68" t="str">
        <f t="shared" si="277"/>
        <v>AUG</v>
      </c>
      <c r="P3000" s="68">
        <f t="shared" si="278"/>
        <v>25</v>
      </c>
      <c r="Q3000" s="68">
        <f t="shared" si="279"/>
        <v>2026</v>
      </c>
      <c r="R3000" s="69">
        <f t="shared" si="280"/>
        <v>-206.51104166665755</v>
      </c>
      <c r="S3000" s="69">
        <f t="shared" si="281"/>
        <v>-206.5110532407416</v>
      </c>
      <c r="T3000" s="70" t="str">
        <f t="shared" si="282"/>
        <v>1-30 DAYS</v>
      </c>
      <c r="U3000" s="70" t="str">
        <f t="shared" si="282"/>
        <v>1-30 DAYS</v>
      </c>
    </row>
    <row r="3001" spans="1:21">
      <c r="A3001" s="63" t="str">
        <f>VLOOKUP(L3001,[1]Sheet1!$N:$P,3,0)</f>
        <v>GREATWALL</v>
      </c>
      <c r="B3001" s="66">
        <v>46259.550462962958</v>
      </c>
      <c r="C3001" s="66">
        <v>46259.550451388888</v>
      </c>
      <c r="D3001" s="67" t="s">
        <v>4034</v>
      </c>
      <c r="E3001" s="67" t="s">
        <v>4035</v>
      </c>
      <c r="F3001" s="1">
        <v>1</v>
      </c>
      <c r="G3001" s="63" t="str">
        <f>VLOOKUP(D3001,[2]MINDANAO!$B:$C,2,0)</f>
        <v>KLX150</v>
      </c>
      <c r="H3001" s="67">
        <v>117523.21</v>
      </c>
      <c r="I3001" s="63" t="str">
        <f>VLOOKUP(L3001,'[3]NEW LEGEND 2026'!M:S,7,0)</f>
        <v>MUTI</v>
      </c>
      <c r="J3001" s="67" t="s">
        <v>6900</v>
      </c>
      <c r="K3001" s="67" t="s">
        <v>6901</v>
      </c>
      <c r="L3001" s="67" t="s">
        <v>583</v>
      </c>
      <c r="M3001" s="63" t="str">
        <f>VLOOKUP(D3001,'[3]NEW LEGEND 2026'!G:I,3,0)</f>
        <v>KAWASAKI</v>
      </c>
      <c r="N3001" s="63" t="str">
        <f>VLOOKUP(D3001,'[3]NEW LEGEND 2026'!G:J,4,0)</f>
        <v>GREEN</v>
      </c>
      <c r="O3001" s="68" t="str">
        <f t="shared" si="277"/>
        <v>AUG</v>
      </c>
      <c r="P3001" s="68">
        <f t="shared" si="278"/>
        <v>25</v>
      </c>
      <c r="Q3001" s="68">
        <f t="shared" si="279"/>
        <v>2026</v>
      </c>
      <c r="R3001" s="69">
        <f t="shared" si="280"/>
        <v>-206.55045138888818</v>
      </c>
      <c r="S3001" s="69">
        <f t="shared" si="281"/>
        <v>-206.55046296295768</v>
      </c>
      <c r="T3001" s="70" t="str">
        <f t="shared" si="282"/>
        <v>1-30 DAYS</v>
      </c>
      <c r="U3001" s="70" t="str">
        <f t="shared" si="282"/>
        <v>1-30 DAYS</v>
      </c>
    </row>
    <row r="3002" spans="1:21">
      <c r="A3002" s="63" t="str">
        <f>VLOOKUP(L3002,[1]Sheet1!$N:$P,3,0)</f>
        <v>GREATWALL</v>
      </c>
      <c r="B3002" s="66">
        <v>46259.550462962958</v>
      </c>
      <c r="C3002" s="66">
        <v>46259.550451388888</v>
      </c>
      <c r="D3002" s="67" t="s">
        <v>4034</v>
      </c>
      <c r="E3002" s="67" t="s">
        <v>4035</v>
      </c>
      <c r="F3002" s="1">
        <v>1</v>
      </c>
      <c r="G3002" s="63" t="str">
        <f>VLOOKUP(D3002,[2]MINDANAO!$B:$C,2,0)</f>
        <v>KLX150</v>
      </c>
      <c r="H3002" s="67">
        <v>117523.21</v>
      </c>
      <c r="I3002" s="63" t="str">
        <f>VLOOKUP(L3002,'[3]NEW LEGEND 2026'!M:S,7,0)</f>
        <v>MUTI</v>
      </c>
      <c r="J3002" s="67" t="s">
        <v>6902</v>
      </c>
      <c r="K3002" s="67" t="s">
        <v>6903</v>
      </c>
      <c r="L3002" s="67" t="s">
        <v>583</v>
      </c>
      <c r="M3002" s="63" t="str">
        <f>VLOOKUP(D3002,'[3]NEW LEGEND 2026'!G:I,3,0)</f>
        <v>KAWASAKI</v>
      </c>
      <c r="N3002" s="63" t="str">
        <f>VLOOKUP(D3002,'[3]NEW LEGEND 2026'!G:J,4,0)</f>
        <v>GREEN</v>
      </c>
      <c r="O3002" s="68" t="str">
        <f t="shared" si="277"/>
        <v>AUG</v>
      </c>
      <c r="P3002" s="68">
        <f t="shared" si="278"/>
        <v>25</v>
      </c>
      <c r="Q3002" s="68">
        <f t="shared" si="279"/>
        <v>2026</v>
      </c>
      <c r="R3002" s="69">
        <f t="shared" si="280"/>
        <v>-206.55045138888818</v>
      </c>
      <c r="S3002" s="69">
        <f t="shared" si="281"/>
        <v>-206.55046296295768</v>
      </c>
      <c r="T3002" s="70" t="str">
        <f t="shared" si="282"/>
        <v>1-30 DAYS</v>
      </c>
      <c r="U3002" s="70" t="str">
        <f t="shared" si="282"/>
        <v>1-30 DAYS</v>
      </c>
    </row>
    <row r="3003" spans="1:21">
      <c r="A3003" s="63" t="str">
        <f>VLOOKUP(L3003,[1]Sheet1!$N:$P,3,0)</f>
        <v>GREATWALL</v>
      </c>
      <c r="B3003" s="66">
        <v>46259.550462962958</v>
      </c>
      <c r="C3003" s="66">
        <v>46259.550451388888</v>
      </c>
      <c r="D3003" s="67" t="s">
        <v>4034</v>
      </c>
      <c r="E3003" s="67" t="s">
        <v>4035</v>
      </c>
      <c r="F3003" s="1">
        <v>1</v>
      </c>
      <c r="G3003" s="63" t="str">
        <f>VLOOKUP(D3003,[2]MINDANAO!$B:$C,2,0)</f>
        <v>KLX150</v>
      </c>
      <c r="H3003" s="67">
        <v>117523.21</v>
      </c>
      <c r="I3003" s="63" t="str">
        <f>VLOOKUP(L3003,'[3]NEW LEGEND 2026'!M:S,7,0)</f>
        <v>MUTI</v>
      </c>
      <c r="J3003" s="67" t="s">
        <v>6904</v>
      </c>
      <c r="K3003" s="67" t="s">
        <v>6905</v>
      </c>
      <c r="L3003" s="67" t="s">
        <v>583</v>
      </c>
      <c r="M3003" s="63" t="str">
        <f>VLOOKUP(D3003,'[3]NEW LEGEND 2026'!G:I,3,0)</f>
        <v>KAWASAKI</v>
      </c>
      <c r="N3003" s="63" t="str">
        <f>VLOOKUP(D3003,'[3]NEW LEGEND 2026'!G:J,4,0)</f>
        <v>GREEN</v>
      </c>
      <c r="O3003" s="68" t="str">
        <f t="shared" si="277"/>
        <v>AUG</v>
      </c>
      <c r="P3003" s="68">
        <f t="shared" si="278"/>
        <v>25</v>
      </c>
      <c r="Q3003" s="68">
        <f t="shared" si="279"/>
        <v>2026</v>
      </c>
      <c r="R3003" s="69">
        <f t="shared" si="280"/>
        <v>-206.55045138888818</v>
      </c>
      <c r="S3003" s="69">
        <f t="shared" si="281"/>
        <v>-206.55046296295768</v>
      </c>
      <c r="T3003" s="70" t="str">
        <f t="shared" si="282"/>
        <v>1-30 DAYS</v>
      </c>
      <c r="U3003" s="70" t="str">
        <f t="shared" si="282"/>
        <v>1-30 DAYS</v>
      </c>
    </row>
    <row r="3004" spans="1:21">
      <c r="A3004" s="63" t="str">
        <f>VLOOKUP(L3004,[1]Sheet1!$N:$P,3,0)</f>
        <v>GREATWALL</v>
      </c>
      <c r="B3004" s="66">
        <v>46259.550462962958</v>
      </c>
      <c r="C3004" s="66">
        <v>46259.550451388888</v>
      </c>
      <c r="D3004" s="67" t="s">
        <v>4034</v>
      </c>
      <c r="E3004" s="67" t="s">
        <v>4035</v>
      </c>
      <c r="F3004" s="1">
        <v>1</v>
      </c>
      <c r="G3004" s="63" t="str">
        <f>VLOOKUP(D3004,[2]MINDANAO!$B:$C,2,0)</f>
        <v>KLX150</v>
      </c>
      <c r="H3004" s="67">
        <v>117523.21</v>
      </c>
      <c r="I3004" s="63" t="str">
        <f>VLOOKUP(L3004,'[3]NEW LEGEND 2026'!M:S,7,0)</f>
        <v>MUTI</v>
      </c>
      <c r="J3004" s="67" t="s">
        <v>6906</v>
      </c>
      <c r="K3004" s="67" t="s">
        <v>6907</v>
      </c>
      <c r="L3004" s="67" t="s">
        <v>583</v>
      </c>
      <c r="M3004" s="63" t="str">
        <f>VLOOKUP(D3004,'[3]NEW LEGEND 2026'!G:I,3,0)</f>
        <v>KAWASAKI</v>
      </c>
      <c r="N3004" s="63" t="str">
        <f>VLOOKUP(D3004,'[3]NEW LEGEND 2026'!G:J,4,0)</f>
        <v>GREEN</v>
      </c>
      <c r="O3004" s="68" t="str">
        <f t="shared" si="277"/>
        <v>AUG</v>
      </c>
      <c r="P3004" s="68">
        <f t="shared" si="278"/>
        <v>25</v>
      </c>
      <c r="Q3004" s="68">
        <f t="shared" si="279"/>
        <v>2026</v>
      </c>
      <c r="R3004" s="69">
        <f t="shared" si="280"/>
        <v>-206.55045138888818</v>
      </c>
      <c r="S3004" s="69">
        <f t="shared" si="281"/>
        <v>-206.55046296295768</v>
      </c>
      <c r="T3004" s="70" t="str">
        <f t="shared" si="282"/>
        <v>1-30 DAYS</v>
      </c>
      <c r="U3004" s="70" t="str">
        <f t="shared" si="282"/>
        <v>1-30 DAYS</v>
      </c>
    </row>
    <row r="3005" spans="1:21">
      <c r="A3005" s="63" t="str">
        <f>VLOOKUP(L3005,[1]Sheet1!$N:$P,3,0)</f>
        <v>GREATWALL</v>
      </c>
      <c r="B3005" s="66">
        <v>46259.550462962958</v>
      </c>
      <c r="C3005" s="66">
        <v>46259.550451388888</v>
      </c>
      <c r="D3005" s="67" t="s">
        <v>4034</v>
      </c>
      <c r="E3005" s="67" t="s">
        <v>4035</v>
      </c>
      <c r="F3005" s="1">
        <v>1</v>
      </c>
      <c r="G3005" s="63" t="str">
        <f>VLOOKUP(D3005,[2]MINDANAO!$B:$C,2,0)</f>
        <v>KLX150</v>
      </c>
      <c r="H3005" s="67">
        <v>117523.21</v>
      </c>
      <c r="I3005" s="63" t="str">
        <f>VLOOKUP(L3005,'[3]NEW LEGEND 2026'!M:S,7,0)</f>
        <v>MUTI</v>
      </c>
      <c r="J3005" s="67" t="s">
        <v>6908</v>
      </c>
      <c r="K3005" s="67" t="s">
        <v>6909</v>
      </c>
      <c r="L3005" s="67" t="s">
        <v>583</v>
      </c>
      <c r="M3005" s="63" t="str">
        <f>VLOOKUP(D3005,'[3]NEW LEGEND 2026'!G:I,3,0)</f>
        <v>KAWASAKI</v>
      </c>
      <c r="N3005" s="63" t="str">
        <f>VLOOKUP(D3005,'[3]NEW LEGEND 2026'!G:J,4,0)</f>
        <v>GREEN</v>
      </c>
      <c r="O3005" s="68" t="str">
        <f t="shared" si="277"/>
        <v>AUG</v>
      </c>
      <c r="P3005" s="68">
        <f t="shared" si="278"/>
        <v>25</v>
      </c>
      <c r="Q3005" s="68">
        <f t="shared" si="279"/>
        <v>2026</v>
      </c>
      <c r="R3005" s="69">
        <f t="shared" si="280"/>
        <v>-206.55045138888818</v>
      </c>
      <c r="S3005" s="69">
        <f t="shared" si="281"/>
        <v>-206.55046296295768</v>
      </c>
      <c r="T3005" s="70" t="str">
        <f t="shared" si="282"/>
        <v>1-30 DAYS</v>
      </c>
      <c r="U3005" s="70" t="str">
        <f t="shared" si="282"/>
        <v>1-30 DAYS</v>
      </c>
    </row>
    <row r="3006" spans="1:21">
      <c r="A3006" s="63" t="str">
        <f>VLOOKUP(L3006,[1]Sheet1!$N:$P,3,0)</f>
        <v>GREATWALL</v>
      </c>
      <c r="B3006" s="66">
        <v>46259.550462962958</v>
      </c>
      <c r="C3006" s="66">
        <v>46259.550451388888</v>
      </c>
      <c r="D3006" s="67" t="s">
        <v>4034</v>
      </c>
      <c r="E3006" s="67" t="s">
        <v>4035</v>
      </c>
      <c r="F3006" s="1">
        <v>1</v>
      </c>
      <c r="G3006" s="63" t="str">
        <f>VLOOKUP(D3006,[2]MINDANAO!$B:$C,2,0)</f>
        <v>KLX150</v>
      </c>
      <c r="H3006" s="67">
        <v>117523.21</v>
      </c>
      <c r="I3006" s="63" t="str">
        <f>VLOOKUP(L3006,'[3]NEW LEGEND 2026'!M:S,7,0)</f>
        <v>MUTI</v>
      </c>
      <c r="J3006" s="67" t="s">
        <v>6910</v>
      </c>
      <c r="K3006" s="67" t="s">
        <v>6911</v>
      </c>
      <c r="L3006" s="67" t="s">
        <v>583</v>
      </c>
      <c r="M3006" s="63" t="str">
        <f>VLOOKUP(D3006,'[3]NEW LEGEND 2026'!G:I,3,0)</f>
        <v>KAWASAKI</v>
      </c>
      <c r="N3006" s="63" t="str">
        <f>VLOOKUP(D3006,'[3]NEW LEGEND 2026'!G:J,4,0)</f>
        <v>GREEN</v>
      </c>
      <c r="O3006" s="68" t="str">
        <f t="shared" si="277"/>
        <v>AUG</v>
      </c>
      <c r="P3006" s="68">
        <f t="shared" si="278"/>
        <v>25</v>
      </c>
      <c r="Q3006" s="68">
        <f t="shared" si="279"/>
        <v>2026</v>
      </c>
      <c r="R3006" s="69">
        <f t="shared" si="280"/>
        <v>-206.55045138888818</v>
      </c>
      <c r="S3006" s="69">
        <f t="shared" si="281"/>
        <v>-206.55046296295768</v>
      </c>
      <c r="T3006" s="70" t="str">
        <f t="shared" si="282"/>
        <v>1-30 DAYS</v>
      </c>
      <c r="U3006" s="70" t="str">
        <f t="shared" si="282"/>
        <v>1-30 DAYS</v>
      </c>
    </row>
    <row r="3007" spans="1:21">
      <c r="A3007" s="63" t="str">
        <f>VLOOKUP(L3007,[1]Sheet1!$N:$P,3,0)</f>
        <v>GREATWALL</v>
      </c>
      <c r="B3007" s="66">
        <v>46259.556944444441</v>
      </c>
      <c r="C3007" s="66">
        <v>46259.556932870371</v>
      </c>
      <c r="D3007" s="67" t="s">
        <v>4034</v>
      </c>
      <c r="E3007" s="67" t="s">
        <v>4035</v>
      </c>
      <c r="F3007" s="1">
        <v>1</v>
      </c>
      <c r="G3007" s="63" t="str">
        <f>VLOOKUP(D3007,[2]MINDANAO!$B:$C,2,0)</f>
        <v>KLX150</v>
      </c>
      <c r="H3007" s="67">
        <v>117523.21</v>
      </c>
      <c r="I3007" s="63" t="str">
        <f>VLOOKUP(L3007,'[3]NEW LEGEND 2026'!M:S,7,0)</f>
        <v>MUTI</v>
      </c>
      <c r="J3007" s="67" t="s">
        <v>6912</v>
      </c>
      <c r="K3007" s="67" t="s">
        <v>6913</v>
      </c>
      <c r="L3007" s="67" t="s">
        <v>583</v>
      </c>
      <c r="M3007" s="63" t="str">
        <f>VLOOKUP(D3007,'[3]NEW LEGEND 2026'!G:I,3,0)</f>
        <v>KAWASAKI</v>
      </c>
      <c r="N3007" s="63" t="str">
        <f>VLOOKUP(D3007,'[3]NEW LEGEND 2026'!G:J,4,0)</f>
        <v>GREEN</v>
      </c>
      <c r="O3007" s="68" t="str">
        <f t="shared" si="277"/>
        <v>AUG</v>
      </c>
      <c r="P3007" s="68">
        <f t="shared" si="278"/>
        <v>25</v>
      </c>
      <c r="Q3007" s="68">
        <f t="shared" si="279"/>
        <v>2026</v>
      </c>
      <c r="R3007" s="69">
        <f t="shared" si="280"/>
        <v>-206.55693287037138</v>
      </c>
      <c r="S3007" s="69">
        <f t="shared" si="281"/>
        <v>-206.55694444444089</v>
      </c>
      <c r="T3007" s="70" t="str">
        <f t="shared" si="282"/>
        <v>1-30 DAYS</v>
      </c>
      <c r="U3007" s="70" t="str">
        <f t="shared" si="282"/>
        <v>1-30 DAYS</v>
      </c>
    </row>
    <row r="3008" spans="1:21">
      <c r="A3008" s="63" t="str">
        <f>VLOOKUP(L3008,[1]Sheet1!$N:$P,3,0)</f>
        <v>GREATWALL</v>
      </c>
      <c r="B3008" s="66">
        <v>46259.556944444441</v>
      </c>
      <c r="C3008" s="66">
        <v>46259.556932870371</v>
      </c>
      <c r="D3008" s="67" t="s">
        <v>4034</v>
      </c>
      <c r="E3008" s="67" t="s">
        <v>4035</v>
      </c>
      <c r="F3008" s="1">
        <v>1</v>
      </c>
      <c r="G3008" s="63" t="str">
        <f>VLOOKUP(D3008,[2]MINDANAO!$B:$C,2,0)</f>
        <v>KLX150</v>
      </c>
      <c r="H3008" s="67">
        <v>117523.21</v>
      </c>
      <c r="I3008" s="63" t="str">
        <f>VLOOKUP(L3008,'[3]NEW LEGEND 2026'!M:S,7,0)</f>
        <v>MUTI</v>
      </c>
      <c r="J3008" s="67" t="s">
        <v>6914</v>
      </c>
      <c r="K3008" s="67" t="s">
        <v>6915</v>
      </c>
      <c r="L3008" s="67" t="s">
        <v>583</v>
      </c>
      <c r="M3008" s="63" t="str">
        <f>VLOOKUP(D3008,'[3]NEW LEGEND 2026'!G:I,3,0)</f>
        <v>KAWASAKI</v>
      </c>
      <c r="N3008" s="63" t="str">
        <f>VLOOKUP(D3008,'[3]NEW LEGEND 2026'!G:J,4,0)</f>
        <v>GREEN</v>
      </c>
      <c r="O3008" s="68" t="str">
        <f t="shared" si="277"/>
        <v>AUG</v>
      </c>
      <c r="P3008" s="68">
        <f t="shared" si="278"/>
        <v>25</v>
      </c>
      <c r="Q3008" s="68">
        <f t="shared" si="279"/>
        <v>2026</v>
      </c>
      <c r="R3008" s="69">
        <f t="shared" si="280"/>
        <v>-206.55693287037138</v>
      </c>
      <c r="S3008" s="69">
        <f t="shared" si="281"/>
        <v>-206.55694444444089</v>
      </c>
      <c r="T3008" s="70" t="str">
        <f t="shared" si="282"/>
        <v>1-30 DAYS</v>
      </c>
      <c r="U3008" s="70" t="str">
        <f t="shared" si="282"/>
        <v>1-30 DAYS</v>
      </c>
    </row>
    <row r="3009" spans="1:21">
      <c r="A3009" s="63" t="str">
        <f>VLOOKUP(L3009,[1]Sheet1!$N:$P,3,0)</f>
        <v>GREATWALL</v>
      </c>
      <c r="B3009" s="66">
        <v>46259.556944444441</v>
      </c>
      <c r="C3009" s="66">
        <v>46259.556932870371</v>
      </c>
      <c r="D3009" s="67" t="s">
        <v>4034</v>
      </c>
      <c r="E3009" s="67" t="s">
        <v>4035</v>
      </c>
      <c r="F3009" s="1">
        <v>1</v>
      </c>
      <c r="G3009" s="63" t="str">
        <f>VLOOKUP(D3009,[2]MINDANAO!$B:$C,2,0)</f>
        <v>KLX150</v>
      </c>
      <c r="H3009" s="67">
        <v>117523.21</v>
      </c>
      <c r="I3009" s="63" t="str">
        <f>VLOOKUP(L3009,'[3]NEW LEGEND 2026'!M:S,7,0)</f>
        <v>MUTI</v>
      </c>
      <c r="J3009" s="67" t="s">
        <v>6916</v>
      </c>
      <c r="K3009" s="67" t="s">
        <v>6917</v>
      </c>
      <c r="L3009" s="67" t="s">
        <v>583</v>
      </c>
      <c r="M3009" s="63" t="str">
        <f>VLOOKUP(D3009,'[3]NEW LEGEND 2026'!G:I,3,0)</f>
        <v>KAWASAKI</v>
      </c>
      <c r="N3009" s="63" t="str">
        <f>VLOOKUP(D3009,'[3]NEW LEGEND 2026'!G:J,4,0)</f>
        <v>GREEN</v>
      </c>
      <c r="O3009" s="68" t="str">
        <f t="shared" si="277"/>
        <v>AUG</v>
      </c>
      <c r="P3009" s="68">
        <f t="shared" si="278"/>
        <v>25</v>
      </c>
      <c r="Q3009" s="68">
        <f t="shared" si="279"/>
        <v>2026</v>
      </c>
      <c r="R3009" s="69">
        <f t="shared" si="280"/>
        <v>-206.55693287037138</v>
      </c>
      <c r="S3009" s="69">
        <f t="shared" si="281"/>
        <v>-206.55694444444089</v>
      </c>
      <c r="T3009" s="70" t="str">
        <f t="shared" si="282"/>
        <v>1-30 DAYS</v>
      </c>
      <c r="U3009" s="70" t="str">
        <f t="shared" si="282"/>
        <v>1-30 DAYS</v>
      </c>
    </row>
    <row r="3010" spans="1:21">
      <c r="A3010" s="63" t="str">
        <f>VLOOKUP(L3010,[1]Sheet1!$N:$P,3,0)</f>
        <v>GREATWALL</v>
      </c>
      <c r="B3010" s="66">
        <v>46259.556944444441</v>
      </c>
      <c r="C3010" s="66">
        <v>46259.556932870371</v>
      </c>
      <c r="D3010" s="67" t="s">
        <v>4034</v>
      </c>
      <c r="E3010" s="67" t="s">
        <v>4035</v>
      </c>
      <c r="F3010" s="1">
        <v>1</v>
      </c>
      <c r="G3010" s="63" t="str">
        <f>VLOOKUP(D3010,[2]MINDANAO!$B:$C,2,0)</f>
        <v>KLX150</v>
      </c>
      <c r="H3010" s="67">
        <v>117523.21</v>
      </c>
      <c r="I3010" s="63" t="str">
        <f>VLOOKUP(L3010,'[3]NEW LEGEND 2026'!M:S,7,0)</f>
        <v>MUTI</v>
      </c>
      <c r="J3010" s="67" t="s">
        <v>6918</v>
      </c>
      <c r="K3010" s="67" t="s">
        <v>6919</v>
      </c>
      <c r="L3010" s="67" t="s">
        <v>583</v>
      </c>
      <c r="M3010" s="63" t="str">
        <f>VLOOKUP(D3010,'[3]NEW LEGEND 2026'!G:I,3,0)</f>
        <v>KAWASAKI</v>
      </c>
      <c r="N3010" s="63" t="str">
        <f>VLOOKUP(D3010,'[3]NEW LEGEND 2026'!G:J,4,0)</f>
        <v>GREEN</v>
      </c>
      <c r="O3010" s="68" t="str">
        <f t="shared" ref="O3010:O3073" si="283">CHOOSE(MONTH(C3010),"JAN","FEB","MAR","APR","MAY","JUN","JUL","AUG","SEP","OCT","NOV","DEC")</f>
        <v>AUG</v>
      </c>
      <c r="P3010" s="68">
        <f t="shared" ref="P3010:P3073" si="284">DAY(C3010)</f>
        <v>25</v>
      </c>
      <c r="Q3010" s="68">
        <f t="shared" ref="Q3010:Q3073" si="285">YEAR(C3010)</f>
        <v>2026</v>
      </c>
      <c r="R3010" s="69">
        <f t="shared" ref="R3010:R3073" si="286">DATE(2026,1,31)-C3010</f>
        <v>-206.55693287037138</v>
      </c>
      <c r="S3010" s="69">
        <f t="shared" si="281"/>
        <v>-206.55694444444089</v>
      </c>
      <c r="T3010" s="70" t="str">
        <f t="shared" si="282"/>
        <v>1-30 DAYS</v>
      </c>
      <c r="U3010" s="70" t="str">
        <f t="shared" si="282"/>
        <v>1-30 DAYS</v>
      </c>
    </row>
    <row r="3011" spans="1:21">
      <c r="A3011" s="63" t="str">
        <f>VLOOKUP(L3011,[1]Sheet1!$N:$P,3,0)</f>
        <v>GREATWALL</v>
      </c>
      <c r="B3011" s="66">
        <v>46259.556944444441</v>
      </c>
      <c r="C3011" s="66">
        <v>46259.556932870371</v>
      </c>
      <c r="D3011" s="67" t="s">
        <v>4034</v>
      </c>
      <c r="E3011" s="67" t="s">
        <v>4035</v>
      </c>
      <c r="F3011" s="1">
        <v>1</v>
      </c>
      <c r="G3011" s="63" t="str">
        <f>VLOOKUP(D3011,[2]MINDANAO!$B:$C,2,0)</f>
        <v>KLX150</v>
      </c>
      <c r="H3011" s="67">
        <v>117523.21</v>
      </c>
      <c r="I3011" s="63" t="str">
        <f>VLOOKUP(L3011,'[3]NEW LEGEND 2026'!M:S,7,0)</f>
        <v>MUTI</v>
      </c>
      <c r="J3011" s="67" t="s">
        <v>6920</v>
      </c>
      <c r="K3011" s="67" t="s">
        <v>6921</v>
      </c>
      <c r="L3011" s="67" t="s">
        <v>583</v>
      </c>
      <c r="M3011" s="63" t="str">
        <f>VLOOKUP(D3011,'[3]NEW LEGEND 2026'!G:I,3,0)</f>
        <v>KAWASAKI</v>
      </c>
      <c r="N3011" s="63" t="str">
        <f>VLOOKUP(D3011,'[3]NEW LEGEND 2026'!G:J,4,0)</f>
        <v>GREEN</v>
      </c>
      <c r="O3011" s="68" t="str">
        <f t="shared" si="283"/>
        <v>AUG</v>
      </c>
      <c r="P3011" s="68">
        <f t="shared" si="284"/>
        <v>25</v>
      </c>
      <c r="Q3011" s="68">
        <f t="shared" si="285"/>
        <v>2026</v>
      </c>
      <c r="R3011" s="69">
        <f t="shared" si="286"/>
        <v>-206.55693287037138</v>
      </c>
      <c r="S3011" s="69">
        <f t="shared" ref="S3011:S3074" si="287">DATE(2026,1,31)-B3011</f>
        <v>-206.55694444444089</v>
      </c>
      <c r="T3011" s="70" t="str">
        <f t="shared" si="282"/>
        <v>1-30 DAYS</v>
      </c>
      <c r="U3011" s="70" t="str">
        <f t="shared" si="282"/>
        <v>1-30 DAYS</v>
      </c>
    </row>
    <row r="3012" spans="1:21">
      <c r="A3012" s="63" t="str">
        <f>VLOOKUP(L3012,[1]Sheet1!$N:$P,3,0)</f>
        <v>GREATWALL</v>
      </c>
      <c r="B3012" s="66">
        <v>46259.556944444441</v>
      </c>
      <c r="C3012" s="66">
        <v>46259.556932870371</v>
      </c>
      <c r="D3012" s="67" t="s">
        <v>4034</v>
      </c>
      <c r="E3012" s="67" t="s">
        <v>4035</v>
      </c>
      <c r="F3012" s="1">
        <v>1</v>
      </c>
      <c r="G3012" s="63" t="str">
        <f>VLOOKUP(D3012,[2]MINDANAO!$B:$C,2,0)</f>
        <v>KLX150</v>
      </c>
      <c r="H3012" s="67">
        <v>117523.21</v>
      </c>
      <c r="I3012" s="63" t="str">
        <f>VLOOKUP(L3012,'[3]NEW LEGEND 2026'!M:S,7,0)</f>
        <v>MUTI</v>
      </c>
      <c r="J3012" s="67" t="s">
        <v>6922</v>
      </c>
      <c r="K3012" s="67" t="s">
        <v>6923</v>
      </c>
      <c r="L3012" s="67" t="s">
        <v>583</v>
      </c>
      <c r="M3012" s="63" t="str">
        <f>VLOOKUP(D3012,'[3]NEW LEGEND 2026'!G:I,3,0)</f>
        <v>KAWASAKI</v>
      </c>
      <c r="N3012" s="63" t="str">
        <f>VLOOKUP(D3012,'[3]NEW LEGEND 2026'!G:J,4,0)</f>
        <v>GREEN</v>
      </c>
      <c r="O3012" s="68" t="str">
        <f t="shared" si="283"/>
        <v>AUG</v>
      </c>
      <c r="P3012" s="68">
        <f t="shared" si="284"/>
        <v>25</v>
      </c>
      <c r="Q3012" s="68">
        <f t="shared" si="285"/>
        <v>2026</v>
      </c>
      <c r="R3012" s="69">
        <f t="shared" si="286"/>
        <v>-206.55693287037138</v>
      </c>
      <c r="S3012" s="69">
        <f t="shared" si="287"/>
        <v>-206.55694444444089</v>
      </c>
      <c r="T3012" s="70" t="str">
        <f t="shared" si="282"/>
        <v>1-30 DAYS</v>
      </c>
      <c r="U3012" s="70" t="str">
        <f t="shared" si="282"/>
        <v>1-30 DAYS</v>
      </c>
    </row>
    <row r="3013" spans="1:21">
      <c r="A3013" s="63" t="str">
        <f>VLOOKUP(L3013,[1]Sheet1!$N:$P,3,0)</f>
        <v>GREATWALL</v>
      </c>
      <c r="B3013" s="66">
        <v>46259.556944444441</v>
      </c>
      <c r="C3013" s="66">
        <v>46259.556932870371</v>
      </c>
      <c r="D3013" s="67" t="s">
        <v>4034</v>
      </c>
      <c r="E3013" s="67" t="s">
        <v>4035</v>
      </c>
      <c r="F3013" s="1">
        <v>1</v>
      </c>
      <c r="G3013" s="63" t="str">
        <f>VLOOKUP(D3013,[2]MINDANAO!$B:$C,2,0)</f>
        <v>KLX150</v>
      </c>
      <c r="H3013" s="67">
        <v>117523.21</v>
      </c>
      <c r="I3013" s="63" t="str">
        <f>VLOOKUP(L3013,'[3]NEW LEGEND 2026'!M:S,7,0)</f>
        <v>MUTI</v>
      </c>
      <c r="J3013" s="67" t="s">
        <v>6924</v>
      </c>
      <c r="K3013" s="67" t="s">
        <v>6925</v>
      </c>
      <c r="L3013" s="67" t="s">
        <v>583</v>
      </c>
      <c r="M3013" s="63" t="str">
        <f>VLOOKUP(D3013,'[3]NEW LEGEND 2026'!G:I,3,0)</f>
        <v>KAWASAKI</v>
      </c>
      <c r="N3013" s="63" t="str">
        <f>VLOOKUP(D3013,'[3]NEW LEGEND 2026'!G:J,4,0)</f>
        <v>GREEN</v>
      </c>
      <c r="O3013" s="68" t="str">
        <f t="shared" si="283"/>
        <v>AUG</v>
      </c>
      <c r="P3013" s="68">
        <f t="shared" si="284"/>
        <v>25</v>
      </c>
      <c r="Q3013" s="68">
        <f t="shared" si="285"/>
        <v>2026</v>
      </c>
      <c r="R3013" s="69">
        <f t="shared" si="286"/>
        <v>-206.55693287037138</v>
      </c>
      <c r="S3013" s="69">
        <f t="shared" si="287"/>
        <v>-206.55694444444089</v>
      </c>
      <c r="T3013" s="70" t="str">
        <f t="shared" si="282"/>
        <v>1-30 DAYS</v>
      </c>
      <c r="U3013" s="70" t="str">
        <f t="shared" si="282"/>
        <v>1-30 DAYS</v>
      </c>
    </row>
    <row r="3014" spans="1:21">
      <c r="A3014" s="63" t="str">
        <f>VLOOKUP(L3014,[1]Sheet1!$N:$P,3,0)</f>
        <v>GREATWALL</v>
      </c>
      <c r="B3014" s="66">
        <v>46259.556944444441</v>
      </c>
      <c r="C3014" s="66">
        <v>46259.556932870371</v>
      </c>
      <c r="D3014" s="67" t="s">
        <v>4034</v>
      </c>
      <c r="E3014" s="67" t="s">
        <v>4035</v>
      </c>
      <c r="F3014" s="1">
        <v>1</v>
      </c>
      <c r="G3014" s="63" t="str">
        <f>VLOOKUP(D3014,[2]MINDANAO!$B:$C,2,0)</f>
        <v>KLX150</v>
      </c>
      <c r="H3014" s="67">
        <v>117523.21</v>
      </c>
      <c r="I3014" s="63" t="str">
        <f>VLOOKUP(L3014,'[3]NEW LEGEND 2026'!M:S,7,0)</f>
        <v>MUTI</v>
      </c>
      <c r="J3014" s="67" t="s">
        <v>6926</v>
      </c>
      <c r="K3014" s="67" t="s">
        <v>6927</v>
      </c>
      <c r="L3014" s="67" t="s">
        <v>583</v>
      </c>
      <c r="M3014" s="63" t="str">
        <f>VLOOKUP(D3014,'[3]NEW LEGEND 2026'!G:I,3,0)</f>
        <v>KAWASAKI</v>
      </c>
      <c r="N3014" s="63" t="str">
        <f>VLOOKUP(D3014,'[3]NEW LEGEND 2026'!G:J,4,0)</f>
        <v>GREEN</v>
      </c>
      <c r="O3014" s="68" t="str">
        <f t="shared" si="283"/>
        <v>AUG</v>
      </c>
      <c r="P3014" s="68">
        <f t="shared" si="284"/>
        <v>25</v>
      </c>
      <c r="Q3014" s="68">
        <f t="shared" si="285"/>
        <v>2026</v>
      </c>
      <c r="R3014" s="69">
        <f t="shared" si="286"/>
        <v>-206.55693287037138</v>
      </c>
      <c r="S3014" s="69">
        <f t="shared" si="287"/>
        <v>-206.55694444444089</v>
      </c>
      <c r="T3014" s="70" t="str">
        <f t="shared" si="282"/>
        <v>1-30 DAYS</v>
      </c>
      <c r="U3014" s="70" t="str">
        <f t="shared" si="282"/>
        <v>1-30 DAYS</v>
      </c>
    </row>
    <row r="3015" spans="1:21">
      <c r="A3015" s="63" t="str">
        <f>VLOOKUP(L3015,[1]Sheet1!$N:$P,3,0)</f>
        <v>GREATWALL</v>
      </c>
      <c r="B3015" s="66">
        <v>46259.563506944447</v>
      </c>
      <c r="C3015" s="66">
        <v>46259.56349537037</v>
      </c>
      <c r="D3015" s="67" t="s">
        <v>4034</v>
      </c>
      <c r="E3015" s="67" t="s">
        <v>4035</v>
      </c>
      <c r="F3015" s="1">
        <v>1</v>
      </c>
      <c r="G3015" s="63" t="str">
        <f>VLOOKUP(D3015,[2]MINDANAO!$B:$C,2,0)</f>
        <v>KLX150</v>
      </c>
      <c r="H3015" s="67">
        <v>117523.21</v>
      </c>
      <c r="I3015" s="63" t="str">
        <f>VLOOKUP(L3015,'[3]NEW LEGEND 2026'!M:S,7,0)</f>
        <v>MUTI</v>
      </c>
      <c r="J3015" s="67" t="s">
        <v>6928</v>
      </c>
      <c r="K3015" s="67" t="s">
        <v>6929</v>
      </c>
      <c r="L3015" s="67" t="s">
        <v>583</v>
      </c>
      <c r="M3015" s="63" t="str">
        <f>VLOOKUP(D3015,'[3]NEW LEGEND 2026'!G:I,3,0)</f>
        <v>KAWASAKI</v>
      </c>
      <c r="N3015" s="63" t="str">
        <f>VLOOKUP(D3015,'[3]NEW LEGEND 2026'!G:J,4,0)</f>
        <v>GREEN</v>
      </c>
      <c r="O3015" s="68" t="str">
        <f t="shared" si="283"/>
        <v>AUG</v>
      </c>
      <c r="P3015" s="68">
        <f t="shared" si="284"/>
        <v>25</v>
      </c>
      <c r="Q3015" s="68">
        <f t="shared" si="285"/>
        <v>2026</v>
      </c>
      <c r="R3015" s="69">
        <f t="shared" si="286"/>
        <v>-206.56349537037022</v>
      </c>
      <c r="S3015" s="69">
        <f t="shared" si="287"/>
        <v>-206.563506944447</v>
      </c>
      <c r="T3015" s="70" t="str">
        <f t="shared" si="282"/>
        <v>1-30 DAYS</v>
      </c>
      <c r="U3015" s="70" t="str">
        <f t="shared" si="282"/>
        <v>1-30 DAYS</v>
      </c>
    </row>
    <row r="3016" spans="1:21">
      <c r="A3016" s="63" t="str">
        <f>VLOOKUP(L3016,[1]Sheet1!$N:$P,3,0)</f>
        <v>GREATWALL</v>
      </c>
      <c r="B3016" s="66">
        <v>46259.563506944447</v>
      </c>
      <c r="C3016" s="66">
        <v>46259.56349537037</v>
      </c>
      <c r="D3016" s="67" t="s">
        <v>4034</v>
      </c>
      <c r="E3016" s="67" t="s">
        <v>4035</v>
      </c>
      <c r="F3016" s="1">
        <v>1</v>
      </c>
      <c r="G3016" s="63" t="str">
        <f>VLOOKUP(D3016,[2]MINDANAO!$B:$C,2,0)</f>
        <v>KLX150</v>
      </c>
      <c r="H3016" s="67">
        <v>117523.21</v>
      </c>
      <c r="I3016" s="63" t="str">
        <f>VLOOKUP(L3016,'[3]NEW LEGEND 2026'!M:S,7,0)</f>
        <v>MUTI</v>
      </c>
      <c r="J3016" s="67" t="s">
        <v>6930</v>
      </c>
      <c r="K3016" s="67" t="s">
        <v>6931</v>
      </c>
      <c r="L3016" s="67" t="s">
        <v>583</v>
      </c>
      <c r="M3016" s="63" t="str">
        <f>VLOOKUP(D3016,'[3]NEW LEGEND 2026'!G:I,3,0)</f>
        <v>KAWASAKI</v>
      </c>
      <c r="N3016" s="63" t="str">
        <f>VLOOKUP(D3016,'[3]NEW LEGEND 2026'!G:J,4,0)</f>
        <v>GREEN</v>
      </c>
      <c r="O3016" s="68" t="str">
        <f t="shared" si="283"/>
        <v>AUG</v>
      </c>
      <c r="P3016" s="68">
        <f t="shared" si="284"/>
        <v>25</v>
      </c>
      <c r="Q3016" s="68">
        <f t="shared" si="285"/>
        <v>2026</v>
      </c>
      <c r="R3016" s="69">
        <f t="shared" si="286"/>
        <v>-206.56349537037022</v>
      </c>
      <c r="S3016" s="69">
        <f t="shared" si="287"/>
        <v>-206.563506944447</v>
      </c>
      <c r="T3016" s="70" t="str">
        <f t="shared" si="282"/>
        <v>1-30 DAYS</v>
      </c>
      <c r="U3016" s="70" t="str">
        <f t="shared" si="282"/>
        <v>1-30 DAYS</v>
      </c>
    </row>
    <row r="3017" spans="1:21">
      <c r="A3017" s="63" t="str">
        <f>VLOOKUP(L3017,[1]Sheet1!$N:$P,3,0)</f>
        <v>GREATWALL</v>
      </c>
      <c r="B3017" s="66">
        <v>46259.563506944447</v>
      </c>
      <c r="C3017" s="66">
        <v>46259.56349537037</v>
      </c>
      <c r="D3017" s="67" t="s">
        <v>4034</v>
      </c>
      <c r="E3017" s="67" t="s">
        <v>4035</v>
      </c>
      <c r="F3017" s="1">
        <v>1</v>
      </c>
      <c r="G3017" s="63" t="str">
        <f>VLOOKUP(D3017,[2]MINDANAO!$B:$C,2,0)</f>
        <v>KLX150</v>
      </c>
      <c r="H3017" s="67">
        <v>117523.21</v>
      </c>
      <c r="I3017" s="63" t="str">
        <f>VLOOKUP(L3017,'[3]NEW LEGEND 2026'!M:S,7,0)</f>
        <v>MUTI</v>
      </c>
      <c r="J3017" s="67" t="s">
        <v>6932</v>
      </c>
      <c r="K3017" s="67" t="s">
        <v>6933</v>
      </c>
      <c r="L3017" s="67" t="s">
        <v>583</v>
      </c>
      <c r="M3017" s="63" t="str">
        <f>VLOOKUP(D3017,'[3]NEW LEGEND 2026'!G:I,3,0)</f>
        <v>KAWASAKI</v>
      </c>
      <c r="N3017" s="63" t="str">
        <f>VLOOKUP(D3017,'[3]NEW LEGEND 2026'!G:J,4,0)</f>
        <v>GREEN</v>
      </c>
      <c r="O3017" s="68" t="str">
        <f t="shared" si="283"/>
        <v>AUG</v>
      </c>
      <c r="P3017" s="68">
        <f t="shared" si="284"/>
        <v>25</v>
      </c>
      <c r="Q3017" s="68">
        <f t="shared" si="285"/>
        <v>2026</v>
      </c>
      <c r="R3017" s="69">
        <f t="shared" si="286"/>
        <v>-206.56349537037022</v>
      </c>
      <c r="S3017" s="69">
        <f t="shared" si="287"/>
        <v>-206.563506944447</v>
      </c>
      <c r="T3017" s="70" t="str">
        <f t="shared" si="282"/>
        <v>1-30 DAYS</v>
      </c>
      <c r="U3017" s="70" t="str">
        <f t="shared" si="282"/>
        <v>1-30 DAYS</v>
      </c>
    </row>
    <row r="3018" spans="1:21">
      <c r="A3018" s="63" t="str">
        <f>VLOOKUP(L3018,[1]Sheet1!$N:$P,3,0)</f>
        <v>GREATWALL</v>
      </c>
      <c r="B3018" s="66">
        <v>46259.563506944447</v>
      </c>
      <c r="C3018" s="66">
        <v>46259.56349537037</v>
      </c>
      <c r="D3018" s="67" t="s">
        <v>4034</v>
      </c>
      <c r="E3018" s="67" t="s">
        <v>4035</v>
      </c>
      <c r="F3018" s="1">
        <v>1</v>
      </c>
      <c r="G3018" s="63" t="str">
        <f>VLOOKUP(D3018,[2]MINDANAO!$B:$C,2,0)</f>
        <v>KLX150</v>
      </c>
      <c r="H3018" s="67">
        <v>117523.21</v>
      </c>
      <c r="I3018" s="63" t="str">
        <f>VLOOKUP(L3018,'[3]NEW LEGEND 2026'!M:S,7,0)</f>
        <v>MUTI</v>
      </c>
      <c r="J3018" s="67" t="s">
        <v>6934</v>
      </c>
      <c r="K3018" s="67" t="s">
        <v>6935</v>
      </c>
      <c r="L3018" s="67" t="s">
        <v>583</v>
      </c>
      <c r="M3018" s="63" t="str">
        <f>VLOOKUP(D3018,'[3]NEW LEGEND 2026'!G:I,3,0)</f>
        <v>KAWASAKI</v>
      </c>
      <c r="N3018" s="63" t="str">
        <f>VLOOKUP(D3018,'[3]NEW LEGEND 2026'!G:J,4,0)</f>
        <v>GREEN</v>
      </c>
      <c r="O3018" s="68" t="str">
        <f t="shared" si="283"/>
        <v>AUG</v>
      </c>
      <c r="P3018" s="68">
        <f t="shared" si="284"/>
        <v>25</v>
      </c>
      <c r="Q3018" s="68">
        <f t="shared" si="285"/>
        <v>2026</v>
      </c>
      <c r="R3018" s="69">
        <f t="shared" si="286"/>
        <v>-206.56349537037022</v>
      </c>
      <c r="S3018" s="69">
        <f t="shared" si="287"/>
        <v>-206.563506944447</v>
      </c>
      <c r="T3018" s="70" t="str">
        <f t="shared" si="282"/>
        <v>1-30 DAYS</v>
      </c>
      <c r="U3018" s="70" t="str">
        <f t="shared" si="282"/>
        <v>1-30 DAYS</v>
      </c>
    </row>
    <row r="3019" spans="1:21">
      <c r="A3019" s="63" t="str">
        <f>VLOOKUP(L3019,[1]Sheet1!$N:$P,3,0)</f>
        <v>GREATWALL</v>
      </c>
      <c r="B3019" s="66">
        <v>46259.563506944447</v>
      </c>
      <c r="C3019" s="66">
        <v>46259.56349537037</v>
      </c>
      <c r="D3019" s="67" t="s">
        <v>4034</v>
      </c>
      <c r="E3019" s="67" t="s">
        <v>4035</v>
      </c>
      <c r="F3019" s="1">
        <v>1</v>
      </c>
      <c r="G3019" s="63" t="str">
        <f>VLOOKUP(D3019,[2]MINDANAO!$B:$C,2,0)</f>
        <v>KLX150</v>
      </c>
      <c r="H3019" s="67">
        <v>117523.21</v>
      </c>
      <c r="I3019" s="63" t="str">
        <f>VLOOKUP(L3019,'[3]NEW LEGEND 2026'!M:S,7,0)</f>
        <v>MUTI</v>
      </c>
      <c r="J3019" s="67" t="s">
        <v>6936</v>
      </c>
      <c r="K3019" s="67" t="s">
        <v>6937</v>
      </c>
      <c r="L3019" s="67" t="s">
        <v>583</v>
      </c>
      <c r="M3019" s="63" t="str">
        <f>VLOOKUP(D3019,'[3]NEW LEGEND 2026'!G:I,3,0)</f>
        <v>KAWASAKI</v>
      </c>
      <c r="N3019" s="63" t="str">
        <f>VLOOKUP(D3019,'[3]NEW LEGEND 2026'!G:J,4,0)</f>
        <v>GREEN</v>
      </c>
      <c r="O3019" s="68" t="str">
        <f t="shared" si="283"/>
        <v>AUG</v>
      </c>
      <c r="P3019" s="68">
        <f t="shared" si="284"/>
        <v>25</v>
      </c>
      <c r="Q3019" s="68">
        <f t="shared" si="285"/>
        <v>2026</v>
      </c>
      <c r="R3019" s="69">
        <f t="shared" si="286"/>
        <v>-206.56349537037022</v>
      </c>
      <c r="S3019" s="69">
        <f t="shared" si="287"/>
        <v>-206.563506944447</v>
      </c>
      <c r="T3019" s="70" t="str">
        <f t="shared" si="282"/>
        <v>1-30 DAYS</v>
      </c>
      <c r="U3019" s="70" t="str">
        <f t="shared" si="282"/>
        <v>1-30 DAYS</v>
      </c>
    </row>
    <row r="3020" spans="1:21">
      <c r="A3020" s="63" t="str">
        <f>VLOOKUP(L3020,[1]Sheet1!$N:$P,3,0)</f>
        <v>GREATWALL</v>
      </c>
      <c r="B3020" s="66">
        <v>46259.563506944447</v>
      </c>
      <c r="C3020" s="66">
        <v>46259.56349537037</v>
      </c>
      <c r="D3020" s="67" t="s">
        <v>4034</v>
      </c>
      <c r="E3020" s="67" t="s">
        <v>4035</v>
      </c>
      <c r="F3020" s="1">
        <v>1</v>
      </c>
      <c r="G3020" s="63" t="str">
        <f>VLOOKUP(D3020,[2]MINDANAO!$B:$C,2,0)</f>
        <v>KLX150</v>
      </c>
      <c r="H3020" s="67">
        <v>117523.21</v>
      </c>
      <c r="I3020" s="63" t="str">
        <f>VLOOKUP(L3020,'[3]NEW LEGEND 2026'!M:S,7,0)</f>
        <v>MUTI</v>
      </c>
      <c r="J3020" s="67" t="s">
        <v>6938</v>
      </c>
      <c r="K3020" s="67" t="s">
        <v>6939</v>
      </c>
      <c r="L3020" s="67" t="s">
        <v>583</v>
      </c>
      <c r="M3020" s="63" t="str">
        <f>VLOOKUP(D3020,'[3]NEW LEGEND 2026'!G:I,3,0)</f>
        <v>KAWASAKI</v>
      </c>
      <c r="N3020" s="63" t="str">
        <f>VLOOKUP(D3020,'[3]NEW LEGEND 2026'!G:J,4,0)</f>
        <v>GREEN</v>
      </c>
      <c r="O3020" s="68" t="str">
        <f t="shared" si="283"/>
        <v>AUG</v>
      </c>
      <c r="P3020" s="68">
        <f t="shared" si="284"/>
        <v>25</v>
      </c>
      <c r="Q3020" s="68">
        <f t="shared" si="285"/>
        <v>2026</v>
      </c>
      <c r="R3020" s="69">
        <f t="shared" si="286"/>
        <v>-206.56349537037022</v>
      </c>
      <c r="S3020" s="69">
        <f t="shared" si="287"/>
        <v>-206.563506944447</v>
      </c>
      <c r="T3020" s="70" t="str">
        <f t="shared" si="282"/>
        <v>1-30 DAYS</v>
      </c>
      <c r="U3020" s="70" t="str">
        <f t="shared" si="282"/>
        <v>1-30 DAYS</v>
      </c>
    </row>
    <row r="3021" spans="1:21">
      <c r="A3021" s="63" t="str">
        <f>VLOOKUP(L3021,[1]Sheet1!$N:$P,3,0)</f>
        <v>GREATWALL</v>
      </c>
      <c r="B3021" s="66">
        <v>46259.563506944447</v>
      </c>
      <c r="C3021" s="66">
        <v>46259.56349537037</v>
      </c>
      <c r="D3021" s="67" t="s">
        <v>4034</v>
      </c>
      <c r="E3021" s="67" t="s">
        <v>4035</v>
      </c>
      <c r="F3021" s="1">
        <v>1</v>
      </c>
      <c r="G3021" s="63" t="str">
        <f>VLOOKUP(D3021,[2]MINDANAO!$B:$C,2,0)</f>
        <v>KLX150</v>
      </c>
      <c r="H3021" s="67">
        <v>117523.21</v>
      </c>
      <c r="I3021" s="63" t="str">
        <f>VLOOKUP(L3021,'[3]NEW LEGEND 2026'!M:S,7,0)</f>
        <v>MUTI</v>
      </c>
      <c r="J3021" s="67" t="s">
        <v>6940</v>
      </c>
      <c r="K3021" s="67" t="s">
        <v>6941</v>
      </c>
      <c r="L3021" s="67" t="s">
        <v>583</v>
      </c>
      <c r="M3021" s="63" t="str">
        <f>VLOOKUP(D3021,'[3]NEW LEGEND 2026'!G:I,3,0)</f>
        <v>KAWASAKI</v>
      </c>
      <c r="N3021" s="63" t="str">
        <f>VLOOKUP(D3021,'[3]NEW LEGEND 2026'!G:J,4,0)</f>
        <v>GREEN</v>
      </c>
      <c r="O3021" s="68" t="str">
        <f t="shared" si="283"/>
        <v>AUG</v>
      </c>
      <c r="P3021" s="68">
        <f t="shared" si="284"/>
        <v>25</v>
      </c>
      <c r="Q3021" s="68">
        <f t="shared" si="285"/>
        <v>2026</v>
      </c>
      <c r="R3021" s="69">
        <f t="shared" si="286"/>
        <v>-206.56349537037022</v>
      </c>
      <c r="S3021" s="69">
        <f t="shared" si="287"/>
        <v>-206.563506944447</v>
      </c>
      <c r="T3021" s="70" t="str">
        <f t="shared" si="282"/>
        <v>1-30 DAYS</v>
      </c>
      <c r="U3021" s="70" t="str">
        <f t="shared" si="282"/>
        <v>1-30 DAYS</v>
      </c>
    </row>
    <row r="3022" spans="1:21">
      <c r="A3022" s="63" t="str">
        <f>VLOOKUP(L3022,[1]Sheet1!$N:$P,3,0)</f>
        <v>GREATWALL</v>
      </c>
      <c r="B3022" s="66">
        <v>46259.563506944447</v>
      </c>
      <c r="C3022" s="66">
        <v>46259.56349537037</v>
      </c>
      <c r="D3022" s="67" t="s">
        <v>4034</v>
      </c>
      <c r="E3022" s="67" t="s">
        <v>4035</v>
      </c>
      <c r="F3022" s="1">
        <v>1</v>
      </c>
      <c r="G3022" s="63" t="str">
        <f>VLOOKUP(D3022,[2]MINDANAO!$B:$C,2,0)</f>
        <v>KLX150</v>
      </c>
      <c r="H3022" s="67">
        <v>117523.21</v>
      </c>
      <c r="I3022" s="63" t="str">
        <f>VLOOKUP(L3022,'[3]NEW LEGEND 2026'!M:S,7,0)</f>
        <v>MUTI</v>
      </c>
      <c r="J3022" s="67" t="s">
        <v>6942</v>
      </c>
      <c r="K3022" s="67" t="s">
        <v>6943</v>
      </c>
      <c r="L3022" s="67" t="s">
        <v>583</v>
      </c>
      <c r="M3022" s="63" t="str">
        <f>VLOOKUP(D3022,'[3]NEW LEGEND 2026'!G:I,3,0)</f>
        <v>KAWASAKI</v>
      </c>
      <c r="N3022" s="63" t="str">
        <f>VLOOKUP(D3022,'[3]NEW LEGEND 2026'!G:J,4,0)</f>
        <v>GREEN</v>
      </c>
      <c r="O3022" s="68" t="str">
        <f t="shared" si="283"/>
        <v>AUG</v>
      </c>
      <c r="P3022" s="68">
        <f t="shared" si="284"/>
        <v>25</v>
      </c>
      <c r="Q3022" s="68">
        <f t="shared" si="285"/>
        <v>2026</v>
      </c>
      <c r="R3022" s="69">
        <f t="shared" si="286"/>
        <v>-206.56349537037022</v>
      </c>
      <c r="S3022" s="69">
        <f t="shared" si="287"/>
        <v>-206.563506944447</v>
      </c>
      <c r="T3022" s="70" t="str">
        <f t="shared" si="282"/>
        <v>1-30 DAYS</v>
      </c>
      <c r="U3022" s="70" t="str">
        <f t="shared" si="282"/>
        <v>1-30 DAYS</v>
      </c>
    </row>
    <row r="3023" spans="1:21">
      <c r="A3023" s="63" t="str">
        <f>VLOOKUP(L3023,[1]Sheet1!$N:$P,3,0)</f>
        <v>GREATWALL</v>
      </c>
      <c r="B3023" s="66">
        <v>46259.563506944447</v>
      </c>
      <c r="C3023" s="66">
        <v>46259.56349537037</v>
      </c>
      <c r="D3023" s="67" t="s">
        <v>4034</v>
      </c>
      <c r="E3023" s="67" t="s">
        <v>4035</v>
      </c>
      <c r="F3023" s="1">
        <v>1</v>
      </c>
      <c r="G3023" s="63" t="str">
        <f>VLOOKUP(D3023,[2]MINDANAO!$B:$C,2,0)</f>
        <v>KLX150</v>
      </c>
      <c r="H3023" s="67">
        <v>117523.21</v>
      </c>
      <c r="I3023" s="63" t="str">
        <f>VLOOKUP(L3023,'[3]NEW LEGEND 2026'!M:S,7,0)</f>
        <v>MUTI</v>
      </c>
      <c r="J3023" s="67" t="s">
        <v>6944</v>
      </c>
      <c r="K3023" s="67" t="s">
        <v>6945</v>
      </c>
      <c r="L3023" s="67" t="s">
        <v>583</v>
      </c>
      <c r="M3023" s="63" t="str">
        <f>VLOOKUP(D3023,'[3]NEW LEGEND 2026'!G:I,3,0)</f>
        <v>KAWASAKI</v>
      </c>
      <c r="N3023" s="63" t="str">
        <f>VLOOKUP(D3023,'[3]NEW LEGEND 2026'!G:J,4,0)</f>
        <v>GREEN</v>
      </c>
      <c r="O3023" s="68" t="str">
        <f t="shared" si="283"/>
        <v>AUG</v>
      </c>
      <c r="P3023" s="68">
        <f t="shared" si="284"/>
        <v>25</v>
      </c>
      <c r="Q3023" s="68">
        <f t="shared" si="285"/>
        <v>2026</v>
      </c>
      <c r="R3023" s="69">
        <f t="shared" si="286"/>
        <v>-206.56349537037022</v>
      </c>
      <c r="S3023" s="69">
        <f t="shared" si="287"/>
        <v>-206.563506944447</v>
      </c>
      <c r="T3023" s="70" t="str">
        <f t="shared" si="282"/>
        <v>1-30 DAYS</v>
      </c>
      <c r="U3023" s="70" t="str">
        <f t="shared" si="282"/>
        <v>1-30 DAYS</v>
      </c>
    </row>
    <row r="3024" spans="1:21">
      <c r="A3024" s="63" t="str">
        <f>VLOOKUP(L3024,[1]Sheet1!$N:$P,3,0)</f>
        <v>GREATWALL</v>
      </c>
      <c r="B3024" s="66">
        <v>46259.563506944447</v>
      </c>
      <c r="C3024" s="66">
        <v>46259.56349537037</v>
      </c>
      <c r="D3024" s="67" t="s">
        <v>4034</v>
      </c>
      <c r="E3024" s="67" t="s">
        <v>4035</v>
      </c>
      <c r="F3024" s="1">
        <v>1</v>
      </c>
      <c r="G3024" s="63" t="str">
        <f>VLOOKUP(D3024,[2]MINDANAO!$B:$C,2,0)</f>
        <v>KLX150</v>
      </c>
      <c r="H3024" s="67">
        <v>117523.21</v>
      </c>
      <c r="I3024" s="63" t="str">
        <f>VLOOKUP(L3024,'[3]NEW LEGEND 2026'!M:S,7,0)</f>
        <v>MUTI</v>
      </c>
      <c r="J3024" s="67" t="s">
        <v>6946</v>
      </c>
      <c r="K3024" s="67" t="s">
        <v>6947</v>
      </c>
      <c r="L3024" s="67" t="s">
        <v>583</v>
      </c>
      <c r="M3024" s="63" t="str">
        <f>VLOOKUP(D3024,'[3]NEW LEGEND 2026'!G:I,3,0)</f>
        <v>KAWASAKI</v>
      </c>
      <c r="N3024" s="63" t="str">
        <f>VLOOKUP(D3024,'[3]NEW LEGEND 2026'!G:J,4,0)</f>
        <v>GREEN</v>
      </c>
      <c r="O3024" s="68" t="str">
        <f t="shared" si="283"/>
        <v>AUG</v>
      </c>
      <c r="P3024" s="68">
        <f t="shared" si="284"/>
        <v>25</v>
      </c>
      <c r="Q3024" s="68">
        <f t="shared" si="285"/>
        <v>2026</v>
      </c>
      <c r="R3024" s="69">
        <f t="shared" si="286"/>
        <v>-206.56349537037022</v>
      </c>
      <c r="S3024" s="69">
        <f t="shared" si="287"/>
        <v>-206.563506944447</v>
      </c>
      <c r="T3024" s="70" t="str">
        <f t="shared" si="282"/>
        <v>1-30 DAYS</v>
      </c>
      <c r="U3024" s="70" t="str">
        <f t="shared" si="282"/>
        <v>1-30 DAYS</v>
      </c>
    </row>
    <row r="3025" spans="1:21">
      <c r="A3025" s="63" t="str">
        <f>VLOOKUP(L3025,[1]Sheet1!$N:$P,3,0)</f>
        <v>M1 QUEZON</v>
      </c>
      <c r="B3025" s="66">
        <v>46256.647349537037</v>
      </c>
      <c r="C3025" s="66">
        <v>46259.583136574067</v>
      </c>
      <c r="D3025" s="67" t="s">
        <v>1007</v>
      </c>
      <c r="E3025" s="67" t="s">
        <v>1008</v>
      </c>
      <c r="F3025" s="1">
        <v>1</v>
      </c>
      <c r="G3025" s="63" t="str">
        <f>VLOOKUP(D3025,[2]MINDANAO!$B:$C,2,0)</f>
        <v>XRM DUAL SPORTS FI(DS)</v>
      </c>
      <c r="H3025" s="67">
        <v>70950</v>
      </c>
      <c r="I3025" s="63" t="str">
        <f>VLOOKUP(L3025,'[3]NEW LEGEND 2026'!M:S,7,0)</f>
        <v>MUTI</v>
      </c>
      <c r="J3025" s="67" t="s">
        <v>6948</v>
      </c>
      <c r="K3025" s="67" t="s">
        <v>6949</v>
      </c>
      <c r="L3025" s="67" t="s">
        <v>421</v>
      </c>
      <c r="M3025" s="63" t="str">
        <f>VLOOKUP(D3025,'[3]NEW LEGEND 2026'!G:I,3,0)</f>
        <v>HONDA</v>
      </c>
      <c r="N3025" s="63" t="str">
        <f>VLOOKUP(D3025,'[3]NEW LEGEND 2026'!G:J,4,0)</f>
        <v>BLACK</v>
      </c>
      <c r="O3025" s="68" t="str">
        <f t="shared" si="283"/>
        <v>AUG</v>
      </c>
      <c r="P3025" s="68">
        <f t="shared" si="284"/>
        <v>25</v>
      </c>
      <c r="Q3025" s="68">
        <f t="shared" si="285"/>
        <v>2026</v>
      </c>
      <c r="R3025" s="69">
        <f t="shared" si="286"/>
        <v>-206.58313657406688</v>
      </c>
      <c r="S3025" s="69">
        <f t="shared" si="287"/>
        <v>-203.64734953703737</v>
      </c>
      <c r="T3025" s="70" t="str">
        <f t="shared" si="282"/>
        <v>1-30 DAYS</v>
      </c>
      <c r="U3025" s="70" t="str">
        <f t="shared" si="282"/>
        <v>1-30 DAYS</v>
      </c>
    </row>
    <row r="3026" spans="1:21">
      <c r="A3026" s="63" t="str">
        <f>VLOOKUP(L3026,[1]Sheet1!$N:$P,3,0)</f>
        <v>M1 QUEZON</v>
      </c>
      <c r="B3026" s="66">
        <v>46256.647349537037</v>
      </c>
      <c r="C3026" s="66">
        <v>46259.583136574067</v>
      </c>
      <c r="D3026" s="67" t="s">
        <v>1007</v>
      </c>
      <c r="E3026" s="67" t="s">
        <v>1008</v>
      </c>
      <c r="F3026" s="1">
        <v>1</v>
      </c>
      <c r="G3026" s="63" t="str">
        <f>VLOOKUP(D3026,[2]MINDANAO!$B:$C,2,0)</f>
        <v>XRM DUAL SPORTS FI(DS)</v>
      </c>
      <c r="H3026" s="67">
        <v>70950</v>
      </c>
      <c r="I3026" s="63" t="str">
        <f>VLOOKUP(L3026,'[3]NEW LEGEND 2026'!M:S,7,0)</f>
        <v>MUTI</v>
      </c>
      <c r="J3026" s="67" t="s">
        <v>6950</v>
      </c>
      <c r="K3026" s="67" t="s">
        <v>6951</v>
      </c>
      <c r="L3026" s="67" t="s">
        <v>421</v>
      </c>
      <c r="M3026" s="63" t="str">
        <f>VLOOKUP(D3026,'[3]NEW LEGEND 2026'!G:I,3,0)</f>
        <v>HONDA</v>
      </c>
      <c r="N3026" s="63" t="str">
        <f>VLOOKUP(D3026,'[3]NEW LEGEND 2026'!G:J,4,0)</f>
        <v>BLACK</v>
      </c>
      <c r="O3026" s="68" t="str">
        <f t="shared" si="283"/>
        <v>AUG</v>
      </c>
      <c r="P3026" s="68">
        <f t="shared" si="284"/>
        <v>25</v>
      </c>
      <c r="Q3026" s="68">
        <f t="shared" si="285"/>
        <v>2026</v>
      </c>
      <c r="R3026" s="69">
        <f t="shared" si="286"/>
        <v>-206.58313657406688</v>
      </c>
      <c r="S3026" s="69">
        <f t="shared" si="287"/>
        <v>-203.64734953703737</v>
      </c>
      <c r="T3026" s="70" t="str">
        <f t="shared" ref="T3026:U3089" si="288">IF(R3026&lt;=30,"1-30 DAYS",IF(R3026&lt;=60,"31-60 DAYS",IF(R3026&lt;=90,"61-90 DAYS","91 DAYS UP")))</f>
        <v>1-30 DAYS</v>
      </c>
      <c r="U3026" s="70" t="str">
        <f t="shared" si="288"/>
        <v>1-30 DAYS</v>
      </c>
    </row>
    <row r="3027" spans="1:21">
      <c r="A3027" s="63" t="str">
        <f>VLOOKUP(L3027,[1]Sheet1!$N:$P,3,0)</f>
        <v>M1 MLANG</v>
      </c>
      <c r="B3027" s="66">
        <v>46219.474756944437</v>
      </c>
      <c r="C3027" s="66">
        <v>46259.583356481482</v>
      </c>
      <c r="D3027" s="67" t="s">
        <v>907</v>
      </c>
      <c r="E3027" s="67" t="s">
        <v>908</v>
      </c>
      <c r="F3027" s="1">
        <v>1</v>
      </c>
      <c r="G3027" s="63" t="str">
        <f>VLOOKUP(D3027,[2]MINDANAO!$B:$C,2,0)</f>
        <v>CT125</v>
      </c>
      <c r="H3027" s="67">
        <v>59246</v>
      </c>
      <c r="I3027" s="63" t="str">
        <f>VLOOKUP(L3027,'[3]NEW LEGEND 2026'!M:S,7,0)</f>
        <v>MUTI</v>
      </c>
      <c r="J3027" s="67" t="s">
        <v>6952</v>
      </c>
      <c r="K3027" s="67" t="s">
        <v>6953</v>
      </c>
      <c r="L3027" s="67" t="s">
        <v>537</v>
      </c>
      <c r="M3027" s="63" t="str">
        <f>VLOOKUP(D3027,'[3]NEW LEGEND 2026'!G:I,3,0)</f>
        <v>KAWASAKI</v>
      </c>
      <c r="N3027" s="63" t="str">
        <f>VLOOKUP(D3027,'[3]NEW LEGEND 2026'!G:J,4,0)</f>
        <v>BLACK/GRAY</v>
      </c>
      <c r="O3027" s="68" t="str">
        <f t="shared" si="283"/>
        <v>AUG</v>
      </c>
      <c r="P3027" s="68">
        <f t="shared" si="284"/>
        <v>25</v>
      </c>
      <c r="Q3027" s="68">
        <f t="shared" si="285"/>
        <v>2026</v>
      </c>
      <c r="R3027" s="69">
        <f t="shared" si="286"/>
        <v>-206.58335648148204</v>
      </c>
      <c r="S3027" s="69">
        <f t="shared" si="287"/>
        <v>-166.4747569444371</v>
      </c>
      <c r="T3027" s="70" t="str">
        <f t="shared" si="288"/>
        <v>1-30 DAYS</v>
      </c>
      <c r="U3027" s="70" t="str">
        <f t="shared" si="288"/>
        <v>1-30 DAYS</v>
      </c>
    </row>
    <row r="3028" spans="1:21">
      <c r="A3028" s="63" t="str">
        <f>VLOOKUP(L3028,[1]Sheet1!$N:$P,3,0)</f>
        <v>M1 MLANG</v>
      </c>
      <c r="B3028" s="66">
        <v>46219.590243055558</v>
      </c>
      <c r="C3028" s="66">
        <v>46259.583356481482</v>
      </c>
      <c r="D3028" s="67" t="s">
        <v>907</v>
      </c>
      <c r="E3028" s="67" t="s">
        <v>908</v>
      </c>
      <c r="F3028" s="1">
        <v>1</v>
      </c>
      <c r="G3028" s="63" t="str">
        <f>VLOOKUP(D3028,[2]MINDANAO!$B:$C,2,0)</f>
        <v>CT125</v>
      </c>
      <c r="H3028" s="67">
        <v>59246</v>
      </c>
      <c r="I3028" s="63" t="str">
        <f>VLOOKUP(L3028,'[3]NEW LEGEND 2026'!M:S,7,0)</f>
        <v>MUTI</v>
      </c>
      <c r="J3028" s="67" t="s">
        <v>6954</v>
      </c>
      <c r="K3028" s="67" t="s">
        <v>6955</v>
      </c>
      <c r="L3028" s="67" t="s">
        <v>537</v>
      </c>
      <c r="M3028" s="63" t="str">
        <f>VLOOKUP(D3028,'[3]NEW LEGEND 2026'!G:I,3,0)</f>
        <v>KAWASAKI</v>
      </c>
      <c r="N3028" s="63" t="str">
        <f>VLOOKUP(D3028,'[3]NEW LEGEND 2026'!G:J,4,0)</f>
        <v>BLACK/GRAY</v>
      </c>
      <c r="O3028" s="68" t="str">
        <f t="shared" si="283"/>
        <v>AUG</v>
      </c>
      <c r="P3028" s="68">
        <f t="shared" si="284"/>
        <v>25</v>
      </c>
      <c r="Q3028" s="68">
        <f t="shared" si="285"/>
        <v>2026</v>
      </c>
      <c r="R3028" s="69">
        <f t="shared" si="286"/>
        <v>-206.58335648148204</v>
      </c>
      <c r="S3028" s="69">
        <f t="shared" si="287"/>
        <v>-166.59024305555795</v>
      </c>
      <c r="T3028" s="70" t="str">
        <f t="shared" si="288"/>
        <v>1-30 DAYS</v>
      </c>
      <c r="U3028" s="70" t="str">
        <f t="shared" si="288"/>
        <v>1-30 DAYS</v>
      </c>
    </row>
    <row r="3029" spans="1:21">
      <c r="A3029" s="63" t="str">
        <f>VLOOKUP(L3029,[1]Sheet1!$N:$P,3,0)</f>
        <v>M1 MLANG</v>
      </c>
      <c r="B3029" s="66">
        <v>46224.467835648153</v>
      </c>
      <c r="C3029" s="66">
        <v>46259.583356481482</v>
      </c>
      <c r="D3029" s="67" t="s">
        <v>663</v>
      </c>
      <c r="E3029" s="67" t="s">
        <v>664</v>
      </c>
      <c r="F3029" s="1">
        <v>1</v>
      </c>
      <c r="G3029" s="63" t="str">
        <f>VLOOKUP(D3029,[2]MINDANAO!$B:$C,2,0)</f>
        <v>CT125</v>
      </c>
      <c r="H3029" s="67">
        <v>58118</v>
      </c>
      <c r="I3029" s="63" t="str">
        <f>VLOOKUP(L3029,'[3]NEW LEGEND 2026'!M:S,7,0)</f>
        <v>MUTI</v>
      </c>
      <c r="J3029" s="67" t="s">
        <v>6956</v>
      </c>
      <c r="K3029" s="67" t="s">
        <v>6957</v>
      </c>
      <c r="L3029" s="67" t="s">
        <v>537</v>
      </c>
      <c r="M3029" s="63" t="str">
        <f>VLOOKUP(D3029,'[3]NEW LEGEND 2026'!G:I,3,0)</f>
        <v>KAWASAKI</v>
      </c>
      <c r="N3029" s="63" t="str">
        <f>VLOOKUP(D3029,'[3]NEW LEGEND 2026'!G:J,4,0)</f>
        <v>BLACK/RED</v>
      </c>
      <c r="O3029" s="68" t="str">
        <f t="shared" si="283"/>
        <v>AUG</v>
      </c>
      <c r="P3029" s="68">
        <f t="shared" si="284"/>
        <v>25</v>
      </c>
      <c r="Q3029" s="68">
        <f t="shared" si="285"/>
        <v>2026</v>
      </c>
      <c r="R3029" s="69">
        <f t="shared" si="286"/>
        <v>-206.58335648148204</v>
      </c>
      <c r="S3029" s="69">
        <f t="shared" si="287"/>
        <v>-171.46783564815269</v>
      </c>
      <c r="T3029" s="70" t="str">
        <f t="shared" si="288"/>
        <v>1-30 DAYS</v>
      </c>
      <c r="U3029" s="70" t="str">
        <f t="shared" si="288"/>
        <v>1-30 DAYS</v>
      </c>
    </row>
    <row r="3030" spans="1:21">
      <c r="A3030" s="63" t="str">
        <f>VLOOKUP(L3030,[1]Sheet1!$N:$P,3,0)</f>
        <v>M1 MLANG</v>
      </c>
      <c r="B3030" s="66">
        <v>46234.389155092591</v>
      </c>
      <c r="C3030" s="66">
        <v>46259.583356481482</v>
      </c>
      <c r="D3030" s="67" t="s">
        <v>663</v>
      </c>
      <c r="E3030" s="67" t="s">
        <v>664</v>
      </c>
      <c r="F3030" s="1">
        <v>1</v>
      </c>
      <c r="G3030" s="63" t="str">
        <f>VLOOKUP(D3030,[2]MINDANAO!$B:$C,2,0)</f>
        <v>CT125</v>
      </c>
      <c r="H3030" s="67">
        <v>58118</v>
      </c>
      <c r="I3030" s="63" t="str">
        <f>VLOOKUP(L3030,'[3]NEW LEGEND 2026'!M:S,7,0)</f>
        <v>MUTI</v>
      </c>
      <c r="J3030" s="67" t="s">
        <v>6958</v>
      </c>
      <c r="K3030" s="67" t="s">
        <v>6959</v>
      </c>
      <c r="L3030" s="67" t="s">
        <v>537</v>
      </c>
      <c r="M3030" s="63" t="str">
        <f>VLOOKUP(D3030,'[3]NEW LEGEND 2026'!G:I,3,0)</f>
        <v>KAWASAKI</v>
      </c>
      <c r="N3030" s="63" t="str">
        <f>VLOOKUP(D3030,'[3]NEW LEGEND 2026'!G:J,4,0)</f>
        <v>BLACK/RED</v>
      </c>
      <c r="O3030" s="68" t="str">
        <f t="shared" si="283"/>
        <v>AUG</v>
      </c>
      <c r="P3030" s="68">
        <f t="shared" si="284"/>
        <v>25</v>
      </c>
      <c r="Q3030" s="68">
        <f t="shared" si="285"/>
        <v>2026</v>
      </c>
      <c r="R3030" s="69">
        <f t="shared" si="286"/>
        <v>-206.58335648148204</v>
      </c>
      <c r="S3030" s="69">
        <f t="shared" si="287"/>
        <v>-181.38915509259095</v>
      </c>
      <c r="T3030" s="70" t="str">
        <f t="shared" si="288"/>
        <v>1-30 DAYS</v>
      </c>
      <c r="U3030" s="70" t="str">
        <f t="shared" si="288"/>
        <v>1-30 DAYS</v>
      </c>
    </row>
    <row r="3031" spans="1:21">
      <c r="A3031" s="63" t="str">
        <f>VLOOKUP(L3031,[1]Sheet1!$N:$P,3,0)</f>
        <v>M1 MLANG</v>
      </c>
      <c r="B3031" s="66">
        <v>46224.479641203703</v>
      </c>
      <c r="C3031" s="66">
        <v>46259.583356481482</v>
      </c>
      <c r="D3031" s="67" t="s">
        <v>663</v>
      </c>
      <c r="E3031" s="67" t="s">
        <v>664</v>
      </c>
      <c r="F3031" s="1">
        <v>1</v>
      </c>
      <c r="G3031" s="63" t="str">
        <f>VLOOKUP(D3031,[2]MINDANAO!$B:$C,2,0)</f>
        <v>CT125</v>
      </c>
      <c r="H3031" s="67">
        <v>58118</v>
      </c>
      <c r="I3031" s="63" t="str">
        <f>VLOOKUP(L3031,'[3]NEW LEGEND 2026'!M:S,7,0)</f>
        <v>MUTI</v>
      </c>
      <c r="J3031" s="67" t="s">
        <v>6960</v>
      </c>
      <c r="K3031" s="67" t="s">
        <v>6961</v>
      </c>
      <c r="L3031" s="67" t="s">
        <v>537</v>
      </c>
      <c r="M3031" s="63" t="str">
        <f>VLOOKUP(D3031,'[3]NEW LEGEND 2026'!G:I,3,0)</f>
        <v>KAWASAKI</v>
      </c>
      <c r="N3031" s="63" t="str">
        <f>VLOOKUP(D3031,'[3]NEW LEGEND 2026'!G:J,4,0)</f>
        <v>BLACK/RED</v>
      </c>
      <c r="O3031" s="68" t="str">
        <f t="shared" si="283"/>
        <v>AUG</v>
      </c>
      <c r="P3031" s="68">
        <f t="shared" si="284"/>
        <v>25</v>
      </c>
      <c r="Q3031" s="68">
        <f t="shared" si="285"/>
        <v>2026</v>
      </c>
      <c r="R3031" s="69">
        <f t="shared" si="286"/>
        <v>-206.58335648148204</v>
      </c>
      <c r="S3031" s="69">
        <f t="shared" si="287"/>
        <v>-171.47964120370307</v>
      </c>
      <c r="T3031" s="70" t="str">
        <f t="shared" si="288"/>
        <v>1-30 DAYS</v>
      </c>
      <c r="U3031" s="70" t="str">
        <f t="shared" si="288"/>
        <v>1-30 DAYS</v>
      </c>
    </row>
    <row r="3032" spans="1:21">
      <c r="A3032" s="63" t="str">
        <f>VLOOKUP(L3032,[1]Sheet1!$N:$P,3,0)</f>
        <v>M1 MLANG</v>
      </c>
      <c r="B3032" s="66">
        <v>46258.430590277778</v>
      </c>
      <c r="C3032" s="66">
        <v>46259.583356481482</v>
      </c>
      <c r="D3032" s="67" t="s">
        <v>3166</v>
      </c>
      <c r="E3032" s="67" t="s">
        <v>3167</v>
      </c>
      <c r="F3032" s="1">
        <v>1</v>
      </c>
      <c r="G3032" s="63" t="str">
        <f>VLOOKUP(D3032,[2]MINDANAO!$B:$C,2,0)</f>
        <v>CLICK125 FI</v>
      </c>
      <c r="H3032" s="67">
        <v>81070</v>
      </c>
      <c r="I3032" s="63" t="str">
        <f>VLOOKUP(L3032,'[3]NEW LEGEND 2026'!M:S,7,0)</f>
        <v>MUTI</v>
      </c>
      <c r="J3032" s="67" t="s">
        <v>6962</v>
      </c>
      <c r="K3032" s="67" t="s">
        <v>6963</v>
      </c>
      <c r="L3032" s="67" t="s">
        <v>537</v>
      </c>
      <c r="M3032" s="63" t="str">
        <f>VLOOKUP(D3032,'[3]NEW LEGEND 2026'!G:I,3,0)</f>
        <v>HONDA</v>
      </c>
      <c r="N3032" s="63" t="str">
        <f>VLOOKUP(D3032,'[3]NEW LEGEND 2026'!G:J,4,0)</f>
        <v>GRAY/BLACK</v>
      </c>
      <c r="O3032" s="68" t="str">
        <f t="shared" si="283"/>
        <v>AUG</v>
      </c>
      <c r="P3032" s="68">
        <f t="shared" si="284"/>
        <v>25</v>
      </c>
      <c r="Q3032" s="68">
        <f t="shared" si="285"/>
        <v>2026</v>
      </c>
      <c r="R3032" s="69">
        <f t="shared" si="286"/>
        <v>-206.58335648148204</v>
      </c>
      <c r="S3032" s="69">
        <f t="shared" si="287"/>
        <v>-205.43059027777781</v>
      </c>
      <c r="T3032" s="70" t="str">
        <f t="shared" si="288"/>
        <v>1-30 DAYS</v>
      </c>
      <c r="U3032" s="70" t="str">
        <f t="shared" si="288"/>
        <v>1-30 DAYS</v>
      </c>
    </row>
    <row r="3033" spans="1:21">
      <c r="A3033" s="63" t="str">
        <f>VLOOKUP(L3033,[1]Sheet1!$N:$P,3,0)</f>
        <v>M1 MLANG</v>
      </c>
      <c r="B3033" s="66">
        <v>46258.430590277778</v>
      </c>
      <c r="C3033" s="66">
        <v>46259.583356481482</v>
      </c>
      <c r="D3033" s="67" t="s">
        <v>3166</v>
      </c>
      <c r="E3033" s="67" t="s">
        <v>3167</v>
      </c>
      <c r="F3033" s="1">
        <v>1</v>
      </c>
      <c r="G3033" s="63" t="str">
        <f>VLOOKUP(D3033,[2]MINDANAO!$B:$C,2,0)</f>
        <v>CLICK125 FI</v>
      </c>
      <c r="H3033" s="67">
        <v>81070</v>
      </c>
      <c r="I3033" s="63" t="str">
        <f>VLOOKUP(L3033,'[3]NEW LEGEND 2026'!M:S,7,0)</f>
        <v>MUTI</v>
      </c>
      <c r="J3033" s="67" t="s">
        <v>6964</v>
      </c>
      <c r="K3033" s="67" t="s">
        <v>6965</v>
      </c>
      <c r="L3033" s="67" t="s">
        <v>537</v>
      </c>
      <c r="M3033" s="63" t="str">
        <f>VLOOKUP(D3033,'[3]NEW LEGEND 2026'!G:I,3,0)</f>
        <v>HONDA</v>
      </c>
      <c r="N3033" s="63" t="str">
        <f>VLOOKUP(D3033,'[3]NEW LEGEND 2026'!G:J,4,0)</f>
        <v>GRAY/BLACK</v>
      </c>
      <c r="O3033" s="68" t="str">
        <f t="shared" si="283"/>
        <v>AUG</v>
      </c>
      <c r="P3033" s="68">
        <f t="shared" si="284"/>
        <v>25</v>
      </c>
      <c r="Q3033" s="68">
        <f t="shared" si="285"/>
        <v>2026</v>
      </c>
      <c r="R3033" s="69">
        <f t="shared" si="286"/>
        <v>-206.58335648148204</v>
      </c>
      <c r="S3033" s="69">
        <f t="shared" si="287"/>
        <v>-205.43059027777781</v>
      </c>
      <c r="T3033" s="70" t="str">
        <f t="shared" si="288"/>
        <v>1-30 DAYS</v>
      </c>
      <c r="U3033" s="70" t="str">
        <f t="shared" si="288"/>
        <v>1-30 DAYS</v>
      </c>
    </row>
    <row r="3034" spans="1:21">
      <c r="A3034" s="63" t="str">
        <f>VLOOKUP(L3034,[1]Sheet1!$N:$P,3,0)</f>
        <v>M1 MLANG</v>
      </c>
      <c r="B3034" s="66">
        <v>46258.430601851847</v>
      </c>
      <c r="C3034" s="66">
        <v>46259.583356481482</v>
      </c>
      <c r="D3034" s="67" t="s">
        <v>3166</v>
      </c>
      <c r="E3034" s="67" t="s">
        <v>3167</v>
      </c>
      <c r="F3034" s="1">
        <v>1</v>
      </c>
      <c r="G3034" s="63" t="str">
        <f>VLOOKUP(D3034,[2]MINDANAO!$B:$C,2,0)</f>
        <v>CLICK125 FI</v>
      </c>
      <c r="H3034" s="67">
        <v>81070</v>
      </c>
      <c r="I3034" s="63" t="str">
        <f>VLOOKUP(L3034,'[3]NEW LEGEND 2026'!M:S,7,0)</f>
        <v>MUTI</v>
      </c>
      <c r="J3034" s="67" t="s">
        <v>6966</v>
      </c>
      <c r="K3034" s="67" t="s">
        <v>6967</v>
      </c>
      <c r="L3034" s="67" t="s">
        <v>537</v>
      </c>
      <c r="M3034" s="63" t="str">
        <f>VLOOKUP(D3034,'[3]NEW LEGEND 2026'!G:I,3,0)</f>
        <v>HONDA</v>
      </c>
      <c r="N3034" s="63" t="str">
        <f>VLOOKUP(D3034,'[3]NEW LEGEND 2026'!G:J,4,0)</f>
        <v>GRAY/BLACK</v>
      </c>
      <c r="O3034" s="68" t="str">
        <f t="shared" si="283"/>
        <v>AUG</v>
      </c>
      <c r="P3034" s="68">
        <f t="shared" si="284"/>
        <v>25</v>
      </c>
      <c r="Q3034" s="68">
        <f t="shared" si="285"/>
        <v>2026</v>
      </c>
      <c r="R3034" s="69">
        <f t="shared" si="286"/>
        <v>-206.58335648148204</v>
      </c>
      <c r="S3034" s="69">
        <f t="shared" si="287"/>
        <v>-205.43060185184731</v>
      </c>
      <c r="T3034" s="70" t="str">
        <f t="shared" si="288"/>
        <v>1-30 DAYS</v>
      </c>
      <c r="U3034" s="70" t="str">
        <f t="shared" si="288"/>
        <v>1-30 DAYS</v>
      </c>
    </row>
    <row r="3035" spans="1:21">
      <c r="A3035" s="63" t="str">
        <f>VLOOKUP(L3035,[1]Sheet1!$N:$P,3,0)</f>
        <v>M1 MLANG</v>
      </c>
      <c r="B3035" s="66">
        <v>46258.430601851847</v>
      </c>
      <c r="C3035" s="66">
        <v>46259.583356481482</v>
      </c>
      <c r="D3035" s="67" t="s">
        <v>2456</v>
      </c>
      <c r="E3035" s="67" t="s">
        <v>2457</v>
      </c>
      <c r="F3035" s="1">
        <v>1</v>
      </c>
      <c r="G3035" s="63" t="str">
        <f>VLOOKUP(D3035,[2]MINDANAO!$B:$C,2,0)</f>
        <v>CLICK125 FI</v>
      </c>
      <c r="H3035" s="67">
        <v>81070</v>
      </c>
      <c r="I3035" s="63" t="str">
        <f>VLOOKUP(L3035,'[3]NEW LEGEND 2026'!M:S,7,0)</f>
        <v>MUTI</v>
      </c>
      <c r="J3035" s="67" t="s">
        <v>6968</v>
      </c>
      <c r="K3035" s="67" t="s">
        <v>6969</v>
      </c>
      <c r="L3035" s="67" t="s">
        <v>537</v>
      </c>
      <c r="M3035" s="63" t="str">
        <f>VLOOKUP(D3035,'[3]NEW LEGEND 2026'!G:I,3,0)</f>
        <v>HONDA</v>
      </c>
      <c r="N3035" s="63" t="str">
        <f>VLOOKUP(D3035,'[3]NEW LEGEND 2026'!G:J,4,0)</f>
        <v>BLACK</v>
      </c>
      <c r="O3035" s="68" t="str">
        <f t="shared" si="283"/>
        <v>AUG</v>
      </c>
      <c r="P3035" s="68">
        <f t="shared" si="284"/>
        <v>25</v>
      </c>
      <c r="Q3035" s="68">
        <f t="shared" si="285"/>
        <v>2026</v>
      </c>
      <c r="R3035" s="69">
        <f t="shared" si="286"/>
        <v>-206.58335648148204</v>
      </c>
      <c r="S3035" s="69">
        <f t="shared" si="287"/>
        <v>-205.43060185184731</v>
      </c>
      <c r="T3035" s="70" t="str">
        <f t="shared" si="288"/>
        <v>1-30 DAYS</v>
      </c>
      <c r="U3035" s="70" t="str">
        <f t="shared" si="288"/>
        <v>1-30 DAYS</v>
      </c>
    </row>
    <row r="3036" spans="1:21">
      <c r="A3036" s="63" t="str">
        <f>VLOOKUP(L3036,[1]Sheet1!$N:$P,3,0)</f>
        <v>M1 MLANG</v>
      </c>
      <c r="B3036" s="66">
        <v>46258.430601851847</v>
      </c>
      <c r="C3036" s="66">
        <v>46259.583356481482</v>
      </c>
      <c r="D3036" s="67" t="s">
        <v>2456</v>
      </c>
      <c r="E3036" s="67" t="s">
        <v>2457</v>
      </c>
      <c r="F3036" s="1">
        <v>1</v>
      </c>
      <c r="G3036" s="63" t="str">
        <f>VLOOKUP(D3036,[2]MINDANAO!$B:$C,2,0)</f>
        <v>CLICK125 FI</v>
      </c>
      <c r="H3036" s="67">
        <v>81070</v>
      </c>
      <c r="I3036" s="63" t="str">
        <f>VLOOKUP(L3036,'[3]NEW LEGEND 2026'!M:S,7,0)</f>
        <v>MUTI</v>
      </c>
      <c r="J3036" s="67" t="s">
        <v>6970</v>
      </c>
      <c r="K3036" s="67" t="s">
        <v>6971</v>
      </c>
      <c r="L3036" s="67" t="s">
        <v>537</v>
      </c>
      <c r="M3036" s="63" t="str">
        <f>VLOOKUP(D3036,'[3]NEW LEGEND 2026'!G:I,3,0)</f>
        <v>HONDA</v>
      </c>
      <c r="N3036" s="63" t="str">
        <f>VLOOKUP(D3036,'[3]NEW LEGEND 2026'!G:J,4,0)</f>
        <v>BLACK</v>
      </c>
      <c r="O3036" s="68" t="str">
        <f t="shared" si="283"/>
        <v>AUG</v>
      </c>
      <c r="P3036" s="68">
        <f t="shared" si="284"/>
        <v>25</v>
      </c>
      <c r="Q3036" s="68">
        <f t="shared" si="285"/>
        <v>2026</v>
      </c>
      <c r="R3036" s="69">
        <f t="shared" si="286"/>
        <v>-206.58335648148204</v>
      </c>
      <c r="S3036" s="69">
        <f t="shared" si="287"/>
        <v>-205.43060185184731</v>
      </c>
      <c r="T3036" s="70" t="str">
        <f t="shared" si="288"/>
        <v>1-30 DAYS</v>
      </c>
      <c r="U3036" s="70" t="str">
        <f t="shared" si="288"/>
        <v>1-30 DAYS</v>
      </c>
    </row>
    <row r="3037" spans="1:21">
      <c r="A3037" s="63" t="str">
        <f>VLOOKUP(L3037,[1]Sheet1!$N:$P,3,0)</f>
        <v>M1 MLANG</v>
      </c>
      <c r="B3037" s="66">
        <v>46258.430601851847</v>
      </c>
      <c r="C3037" s="66">
        <v>46259.583356481482</v>
      </c>
      <c r="D3037" s="67" t="s">
        <v>3166</v>
      </c>
      <c r="E3037" s="67" t="s">
        <v>3167</v>
      </c>
      <c r="F3037" s="1">
        <v>1</v>
      </c>
      <c r="G3037" s="63" t="str">
        <f>VLOOKUP(D3037,[2]MINDANAO!$B:$C,2,0)</f>
        <v>CLICK125 FI</v>
      </c>
      <c r="H3037" s="67">
        <v>81070</v>
      </c>
      <c r="I3037" s="63" t="str">
        <f>VLOOKUP(L3037,'[3]NEW LEGEND 2026'!M:S,7,0)</f>
        <v>MUTI</v>
      </c>
      <c r="J3037" s="67" t="s">
        <v>6972</v>
      </c>
      <c r="K3037" s="67" t="s">
        <v>6973</v>
      </c>
      <c r="L3037" s="67" t="s">
        <v>537</v>
      </c>
      <c r="M3037" s="63" t="str">
        <f>VLOOKUP(D3037,'[3]NEW LEGEND 2026'!G:I,3,0)</f>
        <v>HONDA</v>
      </c>
      <c r="N3037" s="63" t="str">
        <f>VLOOKUP(D3037,'[3]NEW LEGEND 2026'!G:J,4,0)</f>
        <v>GRAY/BLACK</v>
      </c>
      <c r="O3037" s="68" t="str">
        <f t="shared" si="283"/>
        <v>AUG</v>
      </c>
      <c r="P3037" s="68">
        <f t="shared" si="284"/>
        <v>25</v>
      </c>
      <c r="Q3037" s="68">
        <f t="shared" si="285"/>
        <v>2026</v>
      </c>
      <c r="R3037" s="69">
        <f t="shared" si="286"/>
        <v>-206.58335648148204</v>
      </c>
      <c r="S3037" s="69">
        <f t="shared" si="287"/>
        <v>-205.43060185184731</v>
      </c>
      <c r="T3037" s="70" t="str">
        <f t="shared" si="288"/>
        <v>1-30 DAYS</v>
      </c>
      <c r="U3037" s="70" t="str">
        <f t="shared" si="288"/>
        <v>1-30 DAYS</v>
      </c>
    </row>
    <row r="3038" spans="1:21">
      <c r="A3038" s="63" t="str">
        <f>VLOOKUP(L3038,[1]Sheet1!$N:$P,3,0)</f>
        <v>M1 MLANG</v>
      </c>
      <c r="B3038" s="66">
        <v>46258.430601851847</v>
      </c>
      <c r="C3038" s="66">
        <v>46259.583356481482</v>
      </c>
      <c r="D3038" s="67" t="s">
        <v>2456</v>
      </c>
      <c r="E3038" s="67" t="s">
        <v>2457</v>
      </c>
      <c r="F3038" s="1">
        <v>1</v>
      </c>
      <c r="G3038" s="63" t="str">
        <f>VLOOKUP(D3038,[2]MINDANAO!$B:$C,2,0)</f>
        <v>CLICK125 FI</v>
      </c>
      <c r="H3038" s="67">
        <v>81070</v>
      </c>
      <c r="I3038" s="63" t="str">
        <f>VLOOKUP(L3038,'[3]NEW LEGEND 2026'!M:S,7,0)</f>
        <v>MUTI</v>
      </c>
      <c r="J3038" s="67" t="s">
        <v>6974</v>
      </c>
      <c r="K3038" s="67" t="s">
        <v>6975</v>
      </c>
      <c r="L3038" s="67" t="s">
        <v>537</v>
      </c>
      <c r="M3038" s="63" t="str">
        <f>VLOOKUP(D3038,'[3]NEW LEGEND 2026'!G:I,3,0)</f>
        <v>HONDA</v>
      </c>
      <c r="N3038" s="63" t="str">
        <f>VLOOKUP(D3038,'[3]NEW LEGEND 2026'!G:J,4,0)</f>
        <v>BLACK</v>
      </c>
      <c r="O3038" s="68" t="str">
        <f t="shared" si="283"/>
        <v>AUG</v>
      </c>
      <c r="P3038" s="68">
        <f t="shared" si="284"/>
        <v>25</v>
      </c>
      <c r="Q3038" s="68">
        <f t="shared" si="285"/>
        <v>2026</v>
      </c>
      <c r="R3038" s="69">
        <f t="shared" si="286"/>
        <v>-206.58335648148204</v>
      </c>
      <c r="S3038" s="69">
        <f t="shared" si="287"/>
        <v>-205.43060185184731</v>
      </c>
      <c r="T3038" s="70" t="str">
        <f t="shared" si="288"/>
        <v>1-30 DAYS</v>
      </c>
      <c r="U3038" s="70" t="str">
        <f t="shared" si="288"/>
        <v>1-30 DAYS</v>
      </c>
    </row>
    <row r="3039" spans="1:21">
      <c r="A3039" s="63" t="str">
        <f>VLOOKUP(L3039,[1]Sheet1!$N:$P,3,0)</f>
        <v>M1 MLANG</v>
      </c>
      <c r="B3039" s="66">
        <v>46251.617060185177</v>
      </c>
      <c r="C3039" s="66">
        <v>46259.583356481482</v>
      </c>
      <c r="D3039" s="67" t="s">
        <v>1575</v>
      </c>
      <c r="E3039" s="67" t="s">
        <v>1576</v>
      </c>
      <c r="F3039" s="1">
        <v>1</v>
      </c>
      <c r="G3039" s="63" t="str">
        <f>VLOOKUP(D3039,[2]MINDANAO!$B:$C,2,0)</f>
        <v>RAIDER150 FI BLADE</v>
      </c>
      <c r="H3039" s="67">
        <v>110446.43</v>
      </c>
      <c r="I3039" s="63" t="str">
        <f>VLOOKUP(L3039,'[3]NEW LEGEND 2026'!M:S,7,0)</f>
        <v>MUTI</v>
      </c>
      <c r="J3039" s="67" t="s">
        <v>6976</v>
      </c>
      <c r="K3039" s="67" t="s">
        <v>6977</v>
      </c>
      <c r="L3039" s="67" t="s">
        <v>537</v>
      </c>
      <c r="M3039" s="63" t="str">
        <f>VLOOKUP(D3039,'[3]NEW LEGEND 2026'!G:I,3,0)</f>
        <v>SUZUKI</v>
      </c>
      <c r="N3039" s="63" t="str">
        <f>VLOOKUP(D3039,'[3]NEW LEGEND 2026'!G:J,4,0)</f>
        <v>BLUE/GRAY</v>
      </c>
      <c r="O3039" s="68" t="str">
        <f t="shared" si="283"/>
        <v>AUG</v>
      </c>
      <c r="P3039" s="68">
        <f t="shared" si="284"/>
        <v>25</v>
      </c>
      <c r="Q3039" s="68">
        <f t="shared" si="285"/>
        <v>2026</v>
      </c>
      <c r="R3039" s="69">
        <f t="shared" si="286"/>
        <v>-206.58335648148204</v>
      </c>
      <c r="S3039" s="69">
        <f t="shared" si="287"/>
        <v>-198.61706018517725</v>
      </c>
      <c r="T3039" s="70" t="str">
        <f t="shared" si="288"/>
        <v>1-30 DAYS</v>
      </c>
      <c r="U3039" s="70" t="str">
        <f t="shared" si="288"/>
        <v>1-30 DAYS</v>
      </c>
    </row>
    <row r="3040" spans="1:21">
      <c r="A3040" s="63" t="str">
        <f>VLOOKUP(L3040,[1]Sheet1!$N:$P,3,0)</f>
        <v>M1 MLANG</v>
      </c>
      <c r="B3040" s="66">
        <v>46249.423495370371</v>
      </c>
      <c r="C3040" s="66">
        <v>46259.583356481482</v>
      </c>
      <c r="D3040" s="67" t="s">
        <v>1894</v>
      </c>
      <c r="E3040" s="67" t="s">
        <v>1895</v>
      </c>
      <c r="F3040" s="1">
        <v>1</v>
      </c>
      <c r="G3040" s="63" t="str">
        <f>VLOOKUP(D3040,[2]MINDANAO!$B:$C,2,0)</f>
        <v>RAIDER150 FI BLADE</v>
      </c>
      <c r="H3040" s="67">
        <v>110446.43</v>
      </c>
      <c r="I3040" s="63" t="str">
        <f>VLOOKUP(L3040,'[3]NEW LEGEND 2026'!M:S,7,0)</f>
        <v>MUTI</v>
      </c>
      <c r="J3040" s="67" t="s">
        <v>6978</v>
      </c>
      <c r="K3040" s="67" t="s">
        <v>6979</v>
      </c>
      <c r="L3040" s="67" t="s">
        <v>537</v>
      </c>
      <c r="M3040" s="63" t="str">
        <f>VLOOKUP(D3040,'[3]NEW LEGEND 2026'!G:I,3,0)</f>
        <v>SUZUKI</v>
      </c>
      <c r="N3040" s="63" t="str">
        <f>VLOOKUP(D3040,'[3]NEW LEGEND 2026'!G:J,4,0)</f>
        <v>RED/BLACK</v>
      </c>
      <c r="O3040" s="68" t="str">
        <f t="shared" si="283"/>
        <v>AUG</v>
      </c>
      <c r="P3040" s="68">
        <f t="shared" si="284"/>
        <v>25</v>
      </c>
      <c r="Q3040" s="68">
        <f t="shared" si="285"/>
        <v>2026</v>
      </c>
      <c r="R3040" s="69">
        <f t="shared" si="286"/>
        <v>-206.58335648148204</v>
      </c>
      <c r="S3040" s="69">
        <f t="shared" si="287"/>
        <v>-196.4234953703708</v>
      </c>
      <c r="T3040" s="70" t="str">
        <f t="shared" si="288"/>
        <v>1-30 DAYS</v>
      </c>
      <c r="U3040" s="70" t="str">
        <f t="shared" si="288"/>
        <v>1-30 DAYS</v>
      </c>
    </row>
    <row r="3041" spans="1:21">
      <c r="A3041" s="63" t="str">
        <f>VLOOKUP(L3041,[1]Sheet1!$N:$P,3,0)</f>
        <v>M1 MLANG</v>
      </c>
      <c r="B3041" s="66">
        <v>46249.430439814823</v>
      </c>
      <c r="C3041" s="66">
        <v>46259.583356481482</v>
      </c>
      <c r="D3041" s="67" t="s">
        <v>1575</v>
      </c>
      <c r="E3041" s="67" t="s">
        <v>1576</v>
      </c>
      <c r="F3041" s="1">
        <v>1</v>
      </c>
      <c r="G3041" s="63" t="str">
        <f>VLOOKUP(D3041,[2]MINDANAO!$B:$C,2,0)</f>
        <v>RAIDER150 FI BLADE</v>
      </c>
      <c r="H3041" s="67">
        <v>110446.43</v>
      </c>
      <c r="I3041" s="63" t="str">
        <f>VLOOKUP(L3041,'[3]NEW LEGEND 2026'!M:S,7,0)</f>
        <v>MUTI</v>
      </c>
      <c r="J3041" s="67" t="s">
        <v>6980</v>
      </c>
      <c r="K3041" s="67" t="s">
        <v>6981</v>
      </c>
      <c r="L3041" s="67" t="s">
        <v>537</v>
      </c>
      <c r="M3041" s="63" t="str">
        <f>VLOOKUP(D3041,'[3]NEW LEGEND 2026'!G:I,3,0)</f>
        <v>SUZUKI</v>
      </c>
      <c r="N3041" s="63" t="str">
        <f>VLOOKUP(D3041,'[3]NEW LEGEND 2026'!G:J,4,0)</f>
        <v>BLUE/GRAY</v>
      </c>
      <c r="O3041" s="68" t="str">
        <f t="shared" si="283"/>
        <v>AUG</v>
      </c>
      <c r="P3041" s="68">
        <f t="shared" si="284"/>
        <v>25</v>
      </c>
      <c r="Q3041" s="68">
        <f t="shared" si="285"/>
        <v>2026</v>
      </c>
      <c r="R3041" s="69">
        <f t="shared" si="286"/>
        <v>-206.58335648148204</v>
      </c>
      <c r="S3041" s="69">
        <f t="shared" si="287"/>
        <v>-196.43043981482333</v>
      </c>
      <c r="T3041" s="70" t="str">
        <f t="shared" si="288"/>
        <v>1-30 DAYS</v>
      </c>
      <c r="U3041" s="70" t="str">
        <f t="shared" si="288"/>
        <v>1-30 DAYS</v>
      </c>
    </row>
    <row r="3042" spans="1:21">
      <c r="A3042" s="63" t="str">
        <f>VLOOKUP(L3042,[1]Sheet1!$N:$P,3,0)</f>
        <v>M1 MLANG</v>
      </c>
      <c r="B3042" s="66">
        <v>45947.627060185187</v>
      </c>
      <c r="C3042" s="66">
        <v>46259.583356481482</v>
      </c>
      <c r="D3042" s="67" t="s">
        <v>1060</v>
      </c>
      <c r="E3042" s="67" t="s">
        <v>1061</v>
      </c>
      <c r="F3042" s="1">
        <v>1</v>
      </c>
      <c r="G3042" s="63" t="str">
        <f>VLOOKUP(D3042,[2]MINDANAO!$B:$C,2,0)</f>
        <v>MIO AEROX S 155</v>
      </c>
      <c r="H3042" s="67">
        <v>152427</v>
      </c>
      <c r="I3042" s="63" t="str">
        <f>VLOOKUP(L3042,'[3]NEW LEGEND 2026'!M:S,7,0)</f>
        <v>MUTI</v>
      </c>
      <c r="J3042" s="67" t="s">
        <v>6982</v>
      </c>
      <c r="K3042" s="67" t="s">
        <v>6983</v>
      </c>
      <c r="L3042" s="67" t="s">
        <v>537</v>
      </c>
      <c r="M3042" s="63" t="str">
        <f>VLOOKUP(D3042,'[3]NEW LEGEND 2026'!G:I,3,0)</f>
        <v>YAMAHA</v>
      </c>
      <c r="N3042" s="63" t="str">
        <f>VLOOKUP(D3042,'[3]NEW LEGEND 2026'!G:J,4,0)</f>
        <v>MATTE BLUE</v>
      </c>
      <c r="O3042" s="68" t="str">
        <f t="shared" si="283"/>
        <v>AUG</v>
      </c>
      <c r="P3042" s="68">
        <f t="shared" si="284"/>
        <v>25</v>
      </c>
      <c r="Q3042" s="68">
        <f t="shared" si="285"/>
        <v>2026</v>
      </c>
      <c r="R3042" s="69">
        <f t="shared" si="286"/>
        <v>-206.58335648148204</v>
      </c>
      <c r="S3042" s="69">
        <f t="shared" si="287"/>
        <v>105.37293981481344</v>
      </c>
      <c r="T3042" s="70" t="str">
        <f t="shared" si="288"/>
        <v>1-30 DAYS</v>
      </c>
      <c r="U3042" s="70" t="str">
        <f t="shared" si="288"/>
        <v>91 DAYS UP</v>
      </c>
    </row>
    <row r="3043" spans="1:21">
      <c r="A3043" s="63" t="str">
        <f>VLOOKUP(L3043,[1]Sheet1!$N:$P,3,0)</f>
        <v>M1 MLANG</v>
      </c>
      <c r="B3043" s="66">
        <v>46258.435277777768</v>
      </c>
      <c r="C3043" s="66">
        <v>46259.583356481482</v>
      </c>
      <c r="D3043" s="67" t="s">
        <v>5908</v>
      </c>
      <c r="E3043" s="67" t="s">
        <v>5909</v>
      </c>
      <c r="F3043" s="1">
        <v>1</v>
      </c>
      <c r="G3043" s="63" t="str">
        <f>VLOOKUP(D3043,[2]MINDANAO!$B:$C,2,0)</f>
        <v>NAVI</v>
      </c>
      <c r="H3043" s="67">
        <v>58990</v>
      </c>
      <c r="I3043" s="63" t="str">
        <f>VLOOKUP(L3043,'[3]NEW LEGEND 2026'!M:S,7,0)</f>
        <v>MUTI</v>
      </c>
      <c r="J3043" s="67" t="s">
        <v>6984</v>
      </c>
      <c r="K3043" s="67" t="s">
        <v>6985</v>
      </c>
      <c r="L3043" s="67" t="s">
        <v>537</v>
      </c>
      <c r="M3043" s="63" t="str">
        <f>VLOOKUP(D3043,'[3]NEW LEGEND 2026'!G:I,3,0)</f>
        <v>HONDA</v>
      </c>
      <c r="N3043" s="63" t="str">
        <f>VLOOKUP(D3043,'[3]NEW LEGEND 2026'!G:J,4,0)</f>
        <v>BLACK</v>
      </c>
      <c r="O3043" s="68" t="str">
        <f t="shared" si="283"/>
        <v>AUG</v>
      </c>
      <c r="P3043" s="68">
        <f t="shared" si="284"/>
        <v>25</v>
      </c>
      <c r="Q3043" s="68">
        <f t="shared" si="285"/>
        <v>2026</v>
      </c>
      <c r="R3043" s="69">
        <f t="shared" si="286"/>
        <v>-206.58335648148204</v>
      </c>
      <c r="S3043" s="69">
        <f t="shared" si="287"/>
        <v>-205.43527777776762</v>
      </c>
      <c r="T3043" s="70" t="str">
        <f t="shared" si="288"/>
        <v>1-30 DAYS</v>
      </c>
      <c r="U3043" s="70" t="str">
        <f t="shared" si="288"/>
        <v>1-30 DAYS</v>
      </c>
    </row>
    <row r="3044" spans="1:21">
      <c r="A3044" s="63" t="str">
        <f>VLOOKUP(L3044,[1]Sheet1!$N:$P,3,0)</f>
        <v>M1 MLANG</v>
      </c>
      <c r="B3044" s="66">
        <v>46258.435277777768</v>
      </c>
      <c r="C3044" s="66">
        <v>46259.583356481482</v>
      </c>
      <c r="D3044" s="67" t="s">
        <v>2193</v>
      </c>
      <c r="E3044" s="67" t="s">
        <v>2194</v>
      </c>
      <c r="F3044" s="1">
        <v>1</v>
      </c>
      <c r="G3044" s="63" t="str">
        <f>VLOOKUP(D3044,[2]MINDANAO!$B:$C,2,0)</f>
        <v>CRF150</v>
      </c>
      <c r="H3044" s="67">
        <v>140870</v>
      </c>
      <c r="I3044" s="63" t="str">
        <f>VLOOKUP(L3044,'[3]NEW LEGEND 2026'!M:S,7,0)</f>
        <v>MUTI</v>
      </c>
      <c r="J3044" s="67" t="s">
        <v>6986</v>
      </c>
      <c r="K3044" s="67" t="s">
        <v>6987</v>
      </c>
      <c r="L3044" s="67" t="s">
        <v>537</v>
      </c>
      <c r="M3044" s="63" t="str">
        <f>VLOOKUP(D3044,'[3]NEW LEGEND 2026'!G:I,3,0)</f>
        <v>HONDA</v>
      </c>
      <c r="N3044" s="63" t="str">
        <f>VLOOKUP(D3044,'[3]NEW LEGEND 2026'!G:J,4,0)</f>
        <v>WHITE/BLACK</v>
      </c>
      <c r="O3044" s="68" t="str">
        <f t="shared" si="283"/>
        <v>AUG</v>
      </c>
      <c r="P3044" s="68">
        <f t="shared" si="284"/>
        <v>25</v>
      </c>
      <c r="Q3044" s="68">
        <f t="shared" si="285"/>
        <v>2026</v>
      </c>
      <c r="R3044" s="69">
        <f t="shared" si="286"/>
        <v>-206.58335648148204</v>
      </c>
      <c r="S3044" s="69">
        <f t="shared" si="287"/>
        <v>-205.43527777776762</v>
      </c>
      <c r="T3044" s="70" t="str">
        <f t="shared" si="288"/>
        <v>1-30 DAYS</v>
      </c>
      <c r="U3044" s="70" t="str">
        <f t="shared" si="288"/>
        <v>1-30 DAYS</v>
      </c>
    </row>
    <row r="3045" spans="1:21">
      <c r="A3045" s="63" t="str">
        <f>VLOOKUP(L3045,[1]Sheet1!$N:$P,3,0)</f>
        <v>M1 MLANG</v>
      </c>
      <c r="B3045" s="66">
        <v>46258.435277777768</v>
      </c>
      <c r="C3045" s="66">
        <v>46259.583356481482</v>
      </c>
      <c r="D3045" s="67" t="s">
        <v>2329</v>
      </c>
      <c r="E3045" s="67" t="s">
        <v>2330</v>
      </c>
      <c r="F3045" s="1">
        <v>1</v>
      </c>
      <c r="G3045" s="63" t="str">
        <f>VLOOKUP(D3045,[2]MINDANAO!$B:$C,2,0)</f>
        <v>CRF150</v>
      </c>
      <c r="H3045" s="67">
        <v>141790</v>
      </c>
      <c r="I3045" s="63" t="str">
        <f>VLOOKUP(L3045,'[3]NEW LEGEND 2026'!M:S,7,0)</f>
        <v>MUTI</v>
      </c>
      <c r="J3045" s="67" t="s">
        <v>6988</v>
      </c>
      <c r="K3045" s="67" t="s">
        <v>6989</v>
      </c>
      <c r="L3045" s="67" t="s">
        <v>537</v>
      </c>
      <c r="M3045" s="63" t="str">
        <f>VLOOKUP(D3045,'[3]NEW LEGEND 2026'!G:I,3,0)</f>
        <v>HONDA</v>
      </c>
      <c r="N3045" s="63" t="str">
        <f>VLOOKUP(D3045,'[3]NEW LEGEND 2026'!G:J,4,0)</f>
        <v>BLACK</v>
      </c>
      <c r="O3045" s="68" t="str">
        <f t="shared" si="283"/>
        <v>AUG</v>
      </c>
      <c r="P3045" s="68">
        <f t="shared" si="284"/>
        <v>25</v>
      </c>
      <c r="Q3045" s="68">
        <f t="shared" si="285"/>
        <v>2026</v>
      </c>
      <c r="R3045" s="69">
        <f t="shared" si="286"/>
        <v>-206.58335648148204</v>
      </c>
      <c r="S3045" s="69">
        <f t="shared" si="287"/>
        <v>-205.43527777776762</v>
      </c>
      <c r="T3045" s="70" t="str">
        <f t="shared" si="288"/>
        <v>1-30 DAYS</v>
      </c>
      <c r="U3045" s="70" t="str">
        <f t="shared" si="288"/>
        <v>1-30 DAYS</v>
      </c>
    </row>
    <row r="3046" spans="1:21">
      <c r="A3046" s="63" t="str">
        <f>VLOOKUP(L3046,[1]Sheet1!$N:$P,3,0)</f>
        <v>M1 MLANG</v>
      </c>
      <c r="B3046" s="66">
        <v>46247.421851851846</v>
      </c>
      <c r="C3046" s="66">
        <v>46259.583564814813</v>
      </c>
      <c r="D3046" s="67" t="s">
        <v>2674</v>
      </c>
      <c r="E3046" s="67" t="s">
        <v>2675</v>
      </c>
      <c r="F3046" s="1">
        <v>1</v>
      </c>
      <c r="G3046" s="63" t="str">
        <f>VLOOKUP(D3046,[2]MINDANAO!$B:$C,2,0)</f>
        <v>CLICK125 FI SE</v>
      </c>
      <c r="H3046" s="67">
        <v>85394</v>
      </c>
      <c r="I3046" s="63" t="str">
        <f>VLOOKUP(L3046,'[3]NEW LEGEND 2026'!M:S,7,0)</f>
        <v>MUTI</v>
      </c>
      <c r="J3046" s="67" t="s">
        <v>6990</v>
      </c>
      <c r="K3046" s="67" t="s">
        <v>6991</v>
      </c>
      <c r="L3046" s="67" t="s">
        <v>537</v>
      </c>
      <c r="M3046" s="63" t="str">
        <f>VLOOKUP(D3046,'[3]NEW LEGEND 2026'!G:I,3,0)</f>
        <v>HONDA</v>
      </c>
      <c r="N3046" s="63" t="str">
        <f>VLOOKUP(D3046,'[3]NEW LEGEND 2026'!G:J,4,0)</f>
        <v>BROWN</v>
      </c>
      <c r="O3046" s="68" t="str">
        <f t="shared" si="283"/>
        <v>AUG</v>
      </c>
      <c r="P3046" s="68">
        <f t="shared" si="284"/>
        <v>25</v>
      </c>
      <c r="Q3046" s="68">
        <f t="shared" si="285"/>
        <v>2026</v>
      </c>
      <c r="R3046" s="69">
        <f t="shared" si="286"/>
        <v>-206.58356481481314</v>
      </c>
      <c r="S3046" s="69">
        <f t="shared" si="287"/>
        <v>-194.42185185184644</v>
      </c>
      <c r="T3046" s="70" t="str">
        <f t="shared" si="288"/>
        <v>1-30 DAYS</v>
      </c>
      <c r="U3046" s="70" t="str">
        <f t="shared" si="288"/>
        <v>1-30 DAYS</v>
      </c>
    </row>
    <row r="3047" spans="1:21">
      <c r="A3047" s="63" t="str">
        <f>VLOOKUP(L3047,[1]Sheet1!$N:$P,3,0)</f>
        <v>M1 HONDA MARAMAG</v>
      </c>
      <c r="B3047" s="66">
        <v>46246.626886574071</v>
      </c>
      <c r="C3047" s="66">
        <v>46259.594189814823</v>
      </c>
      <c r="D3047" s="67" t="s">
        <v>3166</v>
      </c>
      <c r="E3047" s="67" t="s">
        <v>3167</v>
      </c>
      <c r="F3047" s="1">
        <v>1</v>
      </c>
      <c r="G3047" s="63" t="str">
        <f>VLOOKUP(D3047,[2]MINDANAO!$B:$C,2,0)</f>
        <v>CLICK125 FI</v>
      </c>
      <c r="H3047" s="67">
        <v>81070</v>
      </c>
      <c r="I3047" s="63" t="str">
        <f>VLOOKUP(L3047,'[3]NEW LEGEND 2026'!M:S,7,0)</f>
        <v>HONDA</v>
      </c>
      <c r="J3047" s="67" t="s">
        <v>6992</v>
      </c>
      <c r="K3047" s="67" t="s">
        <v>6993</v>
      </c>
      <c r="L3047" s="67" t="s">
        <v>439</v>
      </c>
      <c r="M3047" s="63" t="str">
        <f>VLOOKUP(D3047,'[3]NEW LEGEND 2026'!G:I,3,0)</f>
        <v>HONDA</v>
      </c>
      <c r="N3047" s="63" t="str">
        <f>VLOOKUP(D3047,'[3]NEW LEGEND 2026'!G:J,4,0)</f>
        <v>GRAY/BLACK</v>
      </c>
      <c r="O3047" s="68" t="str">
        <f t="shared" si="283"/>
        <v>AUG</v>
      </c>
      <c r="P3047" s="68">
        <f t="shared" si="284"/>
        <v>25</v>
      </c>
      <c r="Q3047" s="68">
        <f t="shared" si="285"/>
        <v>2026</v>
      </c>
      <c r="R3047" s="69">
        <f t="shared" si="286"/>
        <v>-206.59418981482304</v>
      </c>
      <c r="S3047" s="69">
        <f t="shared" si="287"/>
        <v>-193.62688657407125</v>
      </c>
      <c r="T3047" s="70" t="str">
        <f t="shared" si="288"/>
        <v>1-30 DAYS</v>
      </c>
      <c r="U3047" s="70" t="str">
        <f t="shared" si="288"/>
        <v>1-30 DAYS</v>
      </c>
    </row>
    <row r="3048" spans="1:21">
      <c r="A3048" s="63" t="str">
        <f>VLOOKUP(L3048,[1]Sheet1!$N:$P,3,0)</f>
        <v>M1 HONDA MARAMAG</v>
      </c>
      <c r="B3048" s="66">
        <v>46246.69023148148</v>
      </c>
      <c r="C3048" s="66">
        <v>46259.594189814823</v>
      </c>
      <c r="D3048" s="67" t="s">
        <v>2456</v>
      </c>
      <c r="E3048" s="67" t="s">
        <v>2457</v>
      </c>
      <c r="F3048" s="1">
        <v>1</v>
      </c>
      <c r="G3048" s="63" t="str">
        <f>VLOOKUP(D3048,[2]MINDANAO!$B:$C,2,0)</f>
        <v>CLICK125 FI</v>
      </c>
      <c r="H3048" s="67">
        <v>81070</v>
      </c>
      <c r="I3048" s="63" t="str">
        <f>VLOOKUP(L3048,'[3]NEW LEGEND 2026'!M:S,7,0)</f>
        <v>HONDA</v>
      </c>
      <c r="J3048" s="67" t="s">
        <v>6994</v>
      </c>
      <c r="K3048" s="67" t="s">
        <v>6995</v>
      </c>
      <c r="L3048" s="67" t="s">
        <v>439</v>
      </c>
      <c r="M3048" s="63" t="str">
        <f>VLOOKUP(D3048,'[3]NEW LEGEND 2026'!G:I,3,0)</f>
        <v>HONDA</v>
      </c>
      <c r="N3048" s="63" t="str">
        <f>VLOOKUP(D3048,'[3]NEW LEGEND 2026'!G:J,4,0)</f>
        <v>BLACK</v>
      </c>
      <c r="O3048" s="68" t="str">
        <f t="shared" si="283"/>
        <v>AUG</v>
      </c>
      <c r="P3048" s="68">
        <f t="shared" si="284"/>
        <v>25</v>
      </c>
      <c r="Q3048" s="68">
        <f t="shared" si="285"/>
        <v>2026</v>
      </c>
      <c r="R3048" s="69">
        <f t="shared" si="286"/>
        <v>-206.59418981482304</v>
      </c>
      <c r="S3048" s="69">
        <f t="shared" si="287"/>
        <v>-193.69023148147971</v>
      </c>
      <c r="T3048" s="70" t="str">
        <f t="shared" si="288"/>
        <v>1-30 DAYS</v>
      </c>
      <c r="U3048" s="70" t="str">
        <f t="shared" si="288"/>
        <v>1-30 DAYS</v>
      </c>
    </row>
    <row r="3049" spans="1:21">
      <c r="A3049" s="63" t="str">
        <f>VLOOKUP(L3049,[1]Sheet1!$N:$P,3,0)</f>
        <v>M1 BUTUAN</v>
      </c>
      <c r="B3049" s="66">
        <v>46224.479629629634</v>
      </c>
      <c r="C3049" s="66">
        <v>46259.615300925929</v>
      </c>
      <c r="D3049" s="67" t="s">
        <v>663</v>
      </c>
      <c r="E3049" s="67" t="s">
        <v>664</v>
      </c>
      <c r="F3049" s="1">
        <v>1</v>
      </c>
      <c r="G3049" s="63" t="str">
        <f>VLOOKUP(D3049,[2]MINDANAO!$B:$C,2,0)</f>
        <v>CT125</v>
      </c>
      <c r="H3049" s="67">
        <v>58118</v>
      </c>
      <c r="I3049" s="63" t="str">
        <f>VLOOKUP(L3049,'[3]NEW LEGEND 2026'!M:S,7,0)</f>
        <v>MUTI</v>
      </c>
      <c r="J3049" s="67" t="s">
        <v>6996</v>
      </c>
      <c r="K3049" s="67" t="s">
        <v>6997</v>
      </c>
      <c r="L3049" s="67" t="s">
        <v>897</v>
      </c>
      <c r="M3049" s="63" t="str">
        <f>VLOOKUP(D3049,'[3]NEW LEGEND 2026'!G:I,3,0)</f>
        <v>KAWASAKI</v>
      </c>
      <c r="N3049" s="63" t="str">
        <f>VLOOKUP(D3049,'[3]NEW LEGEND 2026'!G:J,4,0)</f>
        <v>BLACK/RED</v>
      </c>
      <c r="O3049" s="68" t="str">
        <f t="shared" si="283"/>
        <v>AUG</v>
      </c>
      <c r="P3049" s="68">
        <f t="shared" si="284"/>
        <v>25</v>
      </c>
      <c r="Q3049" s="68">
        <f t="shared" si="285"/>
        <v>2026</v>
      </c>
      <c r="R3049" s="69">
        <f t="shared" si="286"/>
        <v>-206.61530092592875</v>
      </c>
      <c r="S3049" s="69">
        <f t="shared" si="287"/>
        <v>-171.47962962963356</v>
      </c>
      <c r="T3049" s="70" t="str">
        <f t="shared" si="288"/>
        <v>1-30 DAYS</v>
      </c>
      <c r="U3049" s="70" t="str">
        <f t="shared" si="288"/>
        <v>1-30 DAYS</v>
      </c>
    </row>
    <row r="3050" spans="1:21">
      <c r="A3050" s="63" t="str">
        <f>VLOOKUP(L3050,[1]Sheet1!$N:$P,3,0)</f>
        <v>M1 BUTUAN</v>
      </c>
      <c r="B3050" s="66">
        <v>46224.479629629634</v>
      </c>
      <c r="C3050" s="66">
        <v>46259.615300925929</v>
      </c>
      <c r="D3050" s="67" t="s">
        <v>663</v>
      </c>
      <c r="E3050" s="67" t="s">
        <v>664</v>
      </c>
      <c r="F3050" s="1">
        <v>1</v>
      </c>
      <c r="G3050" s="63" t="str">
        <f>VLOOKUP(D3050,[2]MINDANAO!$B:$C,2,0)</f>
        <v>CT125</v>
      </c>
      <c r="H3050" s="67">
        <v>58118</v>
      </c>
      <c r="I3050" s="63" t="str">
        <f>VLOOKUP(L3050,'[3]NEW LEGEND 2026'!M:S,7,0)</f>
        <v>MUTI</v>
      </c>
      <c r="J3050" s="67" t="s">
        <v>6998</v>
      </c>
      <c r="K3050" s="67" t="s">
        <v>6999</v>
      </c>
      <c r="L3050" s="67" t="s">
        <v>897</v>
      </c>
      <c r="M3050" s="63" t="str">
        <f>VLOOKUP(D3050,'[3]NEW LEGEND 2026'!G:I,3,0)</f>
        <v>KAWASAKI</v>
      </c>
      <c r="N3050" s="63" t="str">
        <f>VLOOKUP(D3050,'[3]NEW LEGEND 2026'!G:J,4,0)</f>
        <v>BLACK/RED</v>
      </c>
      <c r="O3050" s="68" t="str">
        <f t="shared" si="283"/>
        <v>AUG</v>
      </c>
      <c r="P3050" s="68">
        <f t="shared" si="284"/>
        <v>25</v>
      </c>
      <c r="Q3050" s="68">
        <f t="shared" si="285"/>
        <v>2026</v>
      </c>
      <c r="R3050" s="69">
        <f t="shared" si="286"/>
        <v>-206.61530092592875</v>
      </c>
      <c r="S3050" s="69">
        <f t="shared" si="287"/>
        <v>-171.47962962963356</v>
      </c>
      <c r="T3050" s="70" t="str">
        <f t="shared" si="288"/>
        <v>1-30 DAYS</v>
      </c>
      <c r="U3050" s="70" t="str">
        <f t="shared" si="288"/>
        <v>1-30 DAYS</v>
      </c>
    </row>
    <row r="3051" spans="1:21">
      <c r="A3051" s="63" t="str">
        <f>VLOOKUP(L3051,[1]Sheet1!$N:$P,3,0)</f>
        <v>M1 BUTUAN</v>
      </c>
      <c r="B3051" s="66">
        <v>46217.668078703697</v>
      </c>
      <c r="C3051" s="66">
        <v>46259.615300925929</v>
      </c>
      <c r="D3051" s="67" t="s">
        <v>907</v>
      </c>
      <c r="E3051" s="67" t="s">
        <v>908</v>
      </c>
      <c r="F3051" s="1">
        <v>1</v>
      </c>
      <c r="G3051" s="63" t="str">
        <f>VLOOKUP(D3051,[2]MINDANAO!$B:$C,2,0)</f>
        <v>CT125</v>
      </c>
      <c r="H3051" s="67">
        <v>59246</v>
      </c>
      <c r="I3051" s="63" t="str">
        <f>VLOOKUP(L3051,'[3]NEW LEGEND 2026'!M:S,7,0)</f>
        <v>MUTI</v>
      </c>
      <c r="J3051" s="67" t="s">
        <v>7000</v>
      </c>
      <c r="K3051" s="67" t="s">
        <v>7001</v>
      </c>
      <c r="L3051" s="67" t="s">
        <v>897</v>
      </c>
      <c r="M3051" s="63" t="str">
        <f>VLOOKUP(D3051,'[3]NEW LEGEND 2026'!G:I,3,0)</f>
        <v>KAWASAKI</v>
      </c>
      <c r="N3051" s="63" t="str">
        <f>VLOOKUP(D3051,'[3]NEW LEGEND 2026'!G:J,4,0)</f>
        <v>BLACK/GRAY</v>
      </c>
      <c r="O3051" s="68" t="str">
        <f t="shared" si="283"/>
        <v>AUG</v>
      </c>
      <c r="P3051" s="68">
        <f t="shared" si="284"/>
        <v>25</v>
      </c>
      <c r="Q3051" s="68">
        <f t="shared" si="285"/>
        <v>2026</v>
      </c>
      <c r="R3051" s="69">
        <f t="shared" si="286"/>
        <v>-206.61530092592875</v>
      </c>
      <c r="S3051" s="69">
        <f t="shared" si="287"/>
        <v>-164.66807870369666</v>
      </c>
      <c r="T3051" s="70" t="str">
        <f t="shared" si="288"/>
        <v>1-30 DAYS</v>
      </c>
      <c r="U3051" s="70" t="str">
        <f t="shared" si="288"/>
        <v>1-30 DAYS</v>
      </c>
    </row>
    <row r="3052" spans="1:21">
      <c r="A3052" s="63" t="str">
        <f>VLOOKUP(L3052,[1]Sheet1!$N:$P,3,0)</f>
        <v>M1 BUTUAN</v>
      </c>
      <c r="B3052" s="66">
        <v>46217.668078703697</v>
      </c>
      <c r="C3052" s="66">
        <v>46259.615300925929</v>
      </c>
      <c r="D3052" s="67" t="s">
        <v>907</v>
      </c>
      <c r="E3052" s="67" t="s">
        <v>908</v>
      </c>
      <c r="F3052" s="1">
        <v>1</v>
      </c>
      <c r="G3052" s="63" t="str">
        <f>VLOOKUP(D3052,[2]MINDANAO!$B:$C,2,0)</f>
        <v>CT125</v>
      </c>
      <c r="H3052" s="67">
        <v>59246</v>
      </c>
      <c r="I3052" s="63" t="str">
        <f>VLOOKUP(L3052,'[3]NEW LEGEND 2026'!M:S,7,0)</f>
        <v>MUTI</v>
      </c>
      <c r="J3052" s="67" t="s">
        <v>7002</v>
      </c>
      <c r="K3052" s="67" t="s">
        <v>7003</v>
      </c>
      <c r="L3052" s="67" t="s">
        <v>897</v>
      </c>
      <c r="M3052" s="63" t="str">
        <f>VLOOKUP(D3052,'[3]NEW LEGEND 2026'!G:I,3,0)</f>
        <v>KAWASAKI</v>
      </c>
      <c r="N3052" s="63" t="str">
        <f>VLOOKUP(D3052,'[3]NEW LEGEND 2026'!G:J,4,0)</f>
        <v>BLACK/GRAY</v>
      </c>
      <c r="O3052" s="68" t="str">
        <f t="shared" si="283"/>
        <v>AUG</v>
      </c>
      <c r="P3052" s="68">
        <f t="shared" si="284"/>
        <v>25</v>
      </c>
      <c r="Q3052" s="68">
        <f t="shared" si="285"/>
        <v>2026</v>
      </c>
      <c r="R3052" s="69">
        <f t="shared" si="286"/>
        <v>-206.61530092592875</v>
      </c>
      <c r="S3052" s="69">
        <f t="shared" si="287"/>
        <v>-164.66807870369666</v>
      </c>
      <c r="T3052" s="70" t="str">
        <f t="shared" si="288"/>
        <v>1-30 DAYS</v>
      </c>
      <c r="U3052" s="70" t="str">
        <f t="shared" si="288"/>
        <v>1-30 DAYS</v>
      </c>
    </row>
    <row r="3053" spans="1:21">
      <c r="A3053" s="63" t="str">
        <f>VLOOKUP(L3053,[1]Sheet1!$N:$P,3,0)</f>
        <v>M1 BUTUAN</v>
      </c>
      <c r="B3053" s="66">
        <v>46217.660300925927</v>
      </c>
      <c r="C3053" s="66">
        <v>46259.615300925929</v>
      </c>
      <c r="D3053" s="67" t="s">
        <v>907</v>
      </c>
      <c r="E3053" s="67" t="s">
        <v>908</v>
      </c>
      <c r="F3053" s="1">
        <v>1</v>
      </c>
      <c r="G3053" s="63" t="str">
        <f>VLOOKUP(D3053,[2]MINDANAO!$B:$C,2,0)</f>
        <v>CT125</v>
      </c>
      <c r="H3053" s="67">
        <v>59246</v>
      </c>
      <c r="I3053" s="63" t="str">
        <f>VLOOKUP(L3053,'[3]NEW LEGEND 2026'!M:S,7,0)</f>
        <v>MUTI</v>
      </c>
      <c r="J3053" s="67" t="s">
        <v>7004</v>
      </c>
      <c r="K3053" s="67" t="s">
        <v>7005</v>
      </c>
      <c r="L3053" s="67" t="s">
        <v>897</v>
      </c>
      <c r="M3053" s="63" t="str">
        <f>VLOOKUP(D3053,'[3]NEW LEGEND 2026'!G:I,3,0)</f>
        <v>KAWASAKI</v>
      </c>
      <c r="N3053" s="63" t="str">
        <f>VLOOKUP(D3053,'[3]NEW LEGEND 2026'!G:J,4,0)</f>
        <v>BLACK/GRAY</v>
      </c>
      <c r="O3053" s="68" t="str">
        <f t="shared" si="283"/>
        <v>AUG</v>
      </c>
      <c r="P3053" s="68">
        <f t="shared" si="284"/>
        <v>25</v>
      </c>
      <c r="Q3053" s="68">
        <f t="shared" si="285"/>
        <v>2026</v>
      </c>
      <c r="R3053" s="69">
        <f t="shared" si="286"/>
        <v>-206.61530092592875</v>
      </c>
      <c r="S3053" s="69">
        <f t="shared" si="287"/>
        <v>-164.660300925927</v>
      </c>
      <c r="T3053" s="70" t="str">
        <f t="shared" si="288"/>
        <v>1-30 DAYS</v>
      </c>
      <c r="U3053" s="70" t="str">
        <f t="shared" si="288"/>
        <v>1-30 DAYS</v>
      </c>
    </row>
    <row r="3054" spans="1:21">
      <c r="A3054" s="63" t="str">
        <f>VLOOKUP(L3054,[1]Sheet1!$N:$P,3,0)</f>
        <v>M1 BUTUAN</v>
      </c>
      <c r="B3054" s="66">
        <v>46217.660300925927</v>
      </c>
      <c r="C3054" s="66">
        <v>46259.615300925929</v>
      </c>
      <c r="D3054" s="67" t="s">
        <v>907</v>
      </c>
      <c r="E3054" s="67" t="s">
        <v>908</v>
      </c>
      <c r="F3054" s="1">
        <v>1</v>
      </c>
      <c r="G3054" s="63" t="str">
        <f>VLOOKUP(D3054,[2]MINDANAO!$B:$C,2,0)</f>
        <v>CT125</v>
      </c>
      <c r="H3054" s="67">
        <v>59246</v>
      </c>
      <c r="I3054" s="63" t="str">
        <f>VLOOKUP(L3054,'[3]NEW LEGEND 2026'!M:S,7,0)</f>
        <v>MUTI</v>
      </c>
      <c r="J3054" s="67" t="s">
        <v>7006</v>
      </c>
      <c r="K3054" s="67" t="s">
        <v>7007</v>
      </c>
      <c r="L3054" s="67" t="s">
        <v>897</v>
      </c>
      <c r="M3054" s="63" t="str">
        <f>VLOOKUP(D3054,'[3]NEW LEGEND 2026'!G:I,3,0)</f>
        <v>KAWASAKI</v>
      </c>
      <c r="N3054" s="63" t="str">
        <f>VLOOKUP(D3054,'[3]NEW LEGEND 2026'!G:J,4,0)</f>
        <v>BLACK/GRAY</v>
      </c>
      <c r="O3054" s="68" t="str">
        <f t="shared" si="283"/>
        <v>AUG</v>
      </c>
      <c r="P3054" s="68">
        <f t="shared" si="284"/>
        <v>25</v>
      </c>
      <c r="Q3054" s="68">
        <f t="shared" si="285"/>
        <v>2026</v>
      </c>
      <c r="R3054" s="69">
        <f t="shared" si="286"/>
        <v>-206.61530092592875</v>
      </c>
      <c r="S3054" s="69">
        <f t="shared" si="287"/>
        <v>-164.660300925927</v>
      </c>
      <c r="T3054" s="70" t="str">
        <f t="shared" si="288"/>
        <v>1-30 DAYS</v>
      </c>
      <c r="U3054" s="70" t="str">
        <f t="shared" si="288"/>
        <v>1-30 DAYS</v>
      </c>
    </row>
    <row r="3055" spans="1:21">
      <c r="A3055" s="63" t="str">
        <f>VLOOKUP(L3055,[1]Sheet1!$N:$P,3,0)</f>
        <v>M1 BUTUAN</v>
      </c>
      <c r="B3055" s="66">
        <v>46234.389155092591</v>
      </c>
      <c r="C3055" s="66">
        <v>46259.615300925929</v>
      </c>
      <c r="D3055" s="67" t="s">
        <v>663</v>
      </c>
      <c r="E3055" s="67" t="s">
        <v>664</v>
      </c>
      <c r="F3055" s="1">
        <v>1</v>
      </c>
      <c r="G3055" s="63" t="str">
        <f>VLOOKUP(D3055,[2]MINDANAO!$B:$C,2,0)</f>
        <v>CT125</v>
      </c>
      <c r="H3055" s="67">
        <v>58118</v>
      </c>
      <c r="I3055" s="63" t="str">
        <f>VLOOKUP(L3055,'[3]NEW LEGEND 2026'!M:S,7,0)</f>
        <v>MUTI</v>
      </c>
      <c r="J3055" s="67" t="s">
        <v>7008</v>
      </c>
      <c r="K3055" s="67" t="s">
        <v>7009</v>
      </c>
      <c r="L3055" s="67" t="s">
        <v>897</v>
      </c>
      <c r="M3055" s="63" t="str">
        <f>VLOOKUP(D3055,'[3]NEW LEGEND 2026'!G:I,3,0)</f>
        <v>KAWASAKI</v>
      </c>
      <c r="N3055" s="63" t="str">
        <f>VLOOKUP(D3055,'[3]NEW LEGEND 2026'!G:J,4,0)</f>
        <v>BLACK/RED</v>
      </c>
      <c r="O3055" s="68" t="str">
        <f t="shared" si="283"/>
        <v>AUG</v>
      </c>
      <c r="P3055" s="68">
        <f t="shared" si="284"/>
        <v>25</v>
      </c>
      <c r="Q3055" s="68">
        <f t="shared" si="285"/>
        <v>2026</v>
      </c>
      <c r="R3055" s="69">
        <f t="shared" si="286"/>
        <v>-206.61530092592875</v>
      </c>
      <c r="S3055" s="69">
        <f t="shared" si="287"/>
        <v>-181.38915509259095</v>
      </c>
      <c r="T3055" s="70" t="str">
        <f t="shared" si="288"/>
        <v>1-30 DAYS</v>
      </c>
      <c r="U3055" s="70" t="str">
        <f t="shared" si="288"/>
        <v>1-30 DAYS</v>
      </c>
    </row>
    <row r="3056" spans="1:21">
      <c r="A3056" s="63" t="str">
        <f>VLOOKUP(L3056,[1]Sheet1!$N:$P,3,0)</f>
        <v>M1 BUTUAN</v>
      </c>
      <c r="B3056" s="66">
        <v>46224.479641203703</v>
      </c>
      <c r="C3056" s="66">
        <v>46259.615300925929</v>
      </c>
      <c r="D3056" s="67" t="s">
        <v>663</v>
      </c>
      <c r="E3056" s="67" t="s">
        <v>664</v>
      </c>
      <c r="F3056" s="1">
        <v>1</v>
      </c>
      <c r="G3056" s="63" t="str">
        <f>VLOOKUP(D3056,[2]MINDANAO!$B:$C,2,0)</f>
        <v>CT125</v>
      </c>
      <c r="H3056" s="67">
        <v>58118</v>
      </c>
      <c r="I3056" s="63" t="str">
        <f>VLOOKUP(L3056,'[3]NEW LEGEND 2026'!M:S,7,0)</f>
        <v>MUTI</v>
      </c>
      <c r="J3056" s="67" t="s">
        <v>7010</v>
      </c>
      <c r="K3056" s="67" t="s">
        <v>7011</v>
      </c>
      <c r="L3056" s="67" t="s">
        <v>897</v>
      </c>
      <c r="M3056" s="63" t="str">
        <f>VLOOKUP(D3056,'[3]NEW LEGEND 2026'!G:I,3,0)</f>
        <v>KAWASAKI</v>
      </c>
      <c r="N3056" s="63" t="str">
        <f>VLOOKUP(D3056,'[3]NEW LEGEND 2026'!G:J,4,0)</f>
        <v>BLACK/RED</v>
      </c>
      <c r="O3056" s="68" t="str">
        <f t="shared" si="283"/>
        <v>AUG</v>
      </c>
      <c r="P3056" s="68">
        <f t="shared" si="284"/>
        <v>25</v>
      </c>
      <c r="Q3056" s="68">
        <f t="shared" si="285"/>
        <v>2026</v>
      </c>
      <c r="R3056" s="69">
        <f t="shared" si="286"/>
        <v>-206.61530092592875</v>
      </c>
      <c r="S3056" s="69">
        <f t="shared" si="287"/>
        <v>-171.47964120370307</v>
      </c>
      <c r="T3056" s="70" t="str">
        <f t="shared" si="288"/>
        <v>1-30 DAYS</v>
      </c>
      <c r="U3056" s="70" t="str">
        <f t="shared" si="288"/>
        <v>1-30 DAYS</v>
      </c>
    </row>
    <row r="3057" spans="1:21">
      <c r="A3057" s="63" t="str">
        <f>VLOOKUP(L3057,[1]Sheet1!$N:$P,3,0)</f>
        <v>M1 BUTUAN</v>
      </c>
      <c r="B3057" s="66">
        <v>46234.389155092591</v>
      </c>
      <c r="C3057" s="66">
        <v>46259.615300925929</v>
      </c>
      <c r="D3057" s="67" t="s">
        <v>663</v>
      </c>
      <c r="E3057" s="67" t="s">
        <v>664</v>
      </c>
      <c r="F3057" s="1">
        <v>1</v>
      </c>
      <c r="G3057" s="63" t="str">
        <f>VLOOKUP(D3057,[2]MINDANAO!$B:$C,2,0)</f>
        <v>CT125</v>
      </c>
      <c r="H3057" s="67">
        <v>58118</v>
      </c>
      <c r="I3057" s="63" t="str">
        <f>VLOOKUP(L3057,'[3]NEW LEGEND 2026'!M:S,7,0)</f>
        <v>MUTI</v>
      </c>
      <c r="J3057" s="67" t="s">
        <v>7012</v>
      </c>
      <c r="K3057" s="67" t="s">
        <v>7013</v>
      </c>
      <c r="L3057" s="67" t="s">
        <v>897</v>
      </c>
      <c r="M3057" s="63" t="str">
        <f>VLOOKUP(D3057,'[3]NEW LEGEND 2026'!G:I,3,0)</f>
        <v>KAWASAKI</v>
      </c>
      <c r="N3057" s="63" t="str">
        <f>VLOOKUP(D3057,'[3]NEW LEGEND 2026'!G:J,4,0)</f>
        <v>BLACK/RED</v>
      </c>
      <c r="O3057" s="68" t="str">
        <f t="shared" si="283"/>
        <v>AUG</v>
      </c>
      <c r="P3057" s="68">
        <f t="shared" si="284"/>
        <v>25</v>
      </c>
      <c r="Q3057" s="68">
        <f t="shared" si="285"/>
        <v>2026</v>
      </c>
      <c r="R3057" s="69">
        <f t="shared" si="286"/>
        <v>-206.61530092592875</v>
      </c>
      <c r="S3057" s="69">
        <f t="shared" si="287"/>
        <v>-181.38915509259095</v>
      </c>
      <c r="T3057" s="70" t="str">
        <f t="shared" si="288"/>
        <v>1-30 DAYS</v>
      </c>
      <c r="U3057" s="70" t="str">
        <f t="shared" si="288"/>
        <v>1-30 DAYS</v>
      </c>
    </row>
    <row r="3058" spans="1:21">
      <c r="A3058" s="63" t="str">
        <f>VLOOKUP(L3058,[1]Sheet1!$N:$P,3,0)</f>
        <v>M1 BUTUAN</v>
      </c>
      <c r="B3058" s="66">
        <v>46224.467835648153</v>
      </c>
      <c r="C3058" s="66">
        <v>46259.615300925929</v>
      </c>
      <c r="D3058" s="67" t="s">
        <v>663</v>
      </c>
      <c r="E3058" s="67" t="s">
        <v>664</v>
      </c>
      <c r="F3058" s="1">
        <v>1</v>
      </c>
      <c r="G3058" s="63" t="str">
        <f>VLOOKUP(D3058,[2]MINDANAO!$B:$C,2,0)</f>
        <v>CT125</v>
      </c>
      <c r="H3058" s="67">
        <v>58118</v>
      </c>
      <c r="I3058" s="63" t="str">
        <f>VLOOKUP(L3058,'[3]NEW LEGEND 2026'!M:S,7,0)</f>
        <v>MUTI</v>
      </c>
      <c r="J3058" s="67" t="s">
        <v>7014</v>
      </c>
      <c r="K3058" s="67" t="s">
        <v>7015</v>
      </c>
      <c r="L3058" s="67" t="s">
        <v>897</v>
      </c>
      <c r="M3058" s="63" t="str">
        <f>VLOOKUP(D3058,'[3]NEW LEGEND 2026'!G:I,3,0)</f>
        <v>KAWASAKI</v>
      </c>
      <c r="N3058" s="63" t="str">
        <f>VLOOKUP(D3058,'[3]NEW LEGEND 2026'!G:J,4,0)</f>
        <v>BLACK/RED</v>
      </c>
      <c r="O3058" s="68" t="str">
        <f t="shared" si="283"/>
        <v>AUG</v>
      </c>
      <c r="P3058" s="68">
        <f t="shared" si="284"/>
        <v>25</v>
      </c>
      <c r="Q3058" s="68">
        <f t="shared" si="285"/>
        <v>2026</v>
      </c>
      <c r="R3058" s="69">
        <f t="shared" si="286"/>
        <v>-206.61530092592875</v>
      </c>
      <c r="S3058" s="69">
        <f t="shared" si="287"/>
        <v>-171.46783564815269</v>
      </c>
      <c r="T3058" s="70" t="str">
        <f t="shared" si="288"/>
        <v>1-30 DAYS</v>
      </c>
      <c r="U3058" s="70" t="str">
        <f t="shared" si="288"/>
        <v>1-30 DAYS</v>
      </c>
    </row>
    <row r="3059" spans="1:21">
      <c r="A3059" s="63" t="str">
        <f>VLOOKUP(L3059,[1]Sheet1!$N:$P,3,0)</f>
        <v>M1 BUTUAN</v>
      </c>
      <c r="B3059" s="66">
        <v>46234.389155092591</v>
      </c>
      <c r="C3059" s="66">
        <v>46259.615300925929</v>
      </c>
      <c r="D3059" s="67" t="s">
        <v>663</v>
      </c>
      <c r="E3059" s="67" t="s">
        <v>664</v>
      </c>
      <c r="F3059" s="1">
        <v>1</v>
      </c>
      <c r="G3059" s="63" t="str">
        <f>VLOOKUP(D3059,[2]MINDANAO!$B:$C,2,0)</f>
        <v>CT125</v>
      </c>
      <c r="H3059" s="67">
        <v>58118</v>
      </c>
      <c r="I3059" s="63" t="str">
        <f>VLOOKUP(L3059,'[3]NEW LEGEND 2026'!M:S,7,0)</f>
        <v>MUTI</v>
      </c>
      <c r="J3059" s="67" t="s">
        <v>7016</v>
      </c>
      <c r="K3059" s="67" t="s">
        <v>7017</v>
      </c>
      <c r="L3059" s="67" t="s">
        <v>897</v>
      </c>
      <c r="M3059" s="63" t="str">
        <f>VLOOKUP(D3059,'[3]NEW LEGEND 2026'!G:I,3,0)</f>
        <v>KAWASAKI</v>
      </c>
      <c r="N3059" s="63" t="str">
        <f>VLOOKUP(D3059,'[3]NEW LEGEND 2026'!G:J,4,0)</f>
        <v>BLACK/RED</v>
      </c>
      <c r="O3059" s="68" t="str">
        <f t="shared" si="283"/>
        <v>AUG</v>
      </c>
      <c r="P3059" s="68">
        <f t="shared" si="284"/>
        <v>25</v>
      </c>
      <c r="Q3059" s="68">
        <f t="shared" si="285"/>
        <v>2026</v>
      </c>
      <c r="R3059" s="69">
        <f t="shared" si="286"/>
        <v>-206.61530092592875</v>
      </c>
      <c r="S3059" s="69">
        <f t="shared" si="287"/>
        <v>-181.38915509259095</v>
      </c>
      <c r="T3059" s="70" t="str">
        <f t="shared" si="288"/>
        <v>1-30 DAYS</v>
      </c>
      <c r="U3059" s="70" t="str">
        <f t="shared" si="288"/>
        <v>1-30 DAYS</v>
      </c>
    </row>
    <row r="3060" spans="1:21">
      <c r="A3060" s="63" t="str">
        <f>VLOOKUP(L3060,[1]Sheet1!$N:$P,3,0)</f>
        <v>M1 BUTUAN</v>
      </c>
      <c r="B3060" s="66">
        <v>46224.479641203703</v>
      </c>
      <c r="C3060" s="66">
        <v>46259.615300925929</v>
      </c>
      <c r="D3060" s="67" t="s">
        <v>663</v>
      </c>
      <c r="E3060" s="67" t="s">
        <v>664</v>
      </c>
      <c r="F3060" s="1">
        <v>1</v>
      </c>
      <c r="G3060" s="63" t="str">
        <f>VLOOKUP(D3060,[2]MINDANAO!$B:$C,2,0)</f>
        <v>CT125</v>
      </c>
      <c r="H3060" s="67">
        <v>58118</v>
      </c>
      <c r="I3060" s="63" t="str">
        <f>VLOOKUP(L3060,'[3]NEW LEGEND 2026'!M:S,7,0)</f>
        <v>MUTI</v>
      </c>
      <c r="J3060" s="67" t="s">
        <v>7018</v>
      </c>
      <c r="K3060" s="67" t="s">
        <v>7019</v>
      </c>
      <c r="L3060" s="67" t="s">
        <v>897</v>
      </c>
      <c r="M3060" s="63" t="str">
        <f>VLOOKUP(D3060,'[3]NEW LEGEND 2026'!G:I,3,0)</f>
        <v>KAWASAKI</v>
      </c>
      <c r="N3060" s="63" t="str">
        <f>VLOOKUP(D3060,'[3]NEW LEGEND 2026'!G:J,4,0)</f>
        <v>BLACK/RED</v>
      </c>
      <c r="O3060" s="68" t="str">
        <f t="shared" si="283"/>
        <v>AUG</v>
      </c>
      <c r="P3060" s="68">
        <f t="shared" si="284"/>
        <v>25</v>
      </c>
      <c r="Q3060" s="68">
        <f t="shared" si="285"/>
        <v>2026</v>
      </c>
      <c r="R3060" s="69">
        <f t="shared" si="286"/>
        <v>-206.61530092592875</v>
      </c>
      <c r="S3060" s="69">
        <f t="shared" si="287"/>
        <v>-171.47964120370307</v>
      </c>
      <c r="T3060" s="70" t="str">
        <f t="shared" si="288"/>
        <v>1-30 DAYS</v>
      </c>
      <c r="U3060" s="70" t="str">
        <f t="shared" si="288"/>
        <v>1-30 DAYS</v>
      </c>
    </row>
    <row r="3061" spans="1:21">
      <c r="A3061" s="63" t="str">
        <f>VLOOKUP(L3061,[1]Sheet1!$N:$P,3,0)</f>
        <v>M1 BUTUAN</v>
      </c>
      <c r="B3061" s="66">
        <v>46234.389155092591</v>
      </c>
      <c r="C3061" s="66">
        <v>46259.615300925929</v>
      </c>
      <c r="D3061" s="67" t="s">
        <v>663</v>
      </c>
      <c r="E3061" s="67" t="s">
        <v>664</v>
      </c>
      <c r="F3061" s="1">
        <v>1</v>
      </c>
      <c r="G3061" s="63" t="str">
        <f>VLOOKUP(D3061,[2]MINDANAO!$B:$C,2,0)</f>
        <v>CT125</v>
      </c>
      <c r="H3061" s="67">
        <v>58118</v>
      </c>
      <c r="I3061" s="63" t="str">
        <f>VLOOKUP(L3061,'[3]NEW LEGEND 2026'!M:S,7,0)</f>
        <v>MUTI</v>
      </c>
      <c r="J3061" s="67" t="s">
        <v>7020</v>
      </c>
      <c r="K3061" s="67" t="s">
        <v>7021</v>
      </c>
      <c r="L3061" s="67" t="s">
        <v>897</v>
      </c>
      <c r="M3061" s="63" t="str">
        <f>VLOOKUP(D3061,'[3]NEW LEGEND 2026'!G:I,3,0)</f>
        <v>KAWASAKI</v>
      </c>
      <c r="N3061" s="63" t="str">
        <f>VLOOKUP(D3061,'[3]NEW LEGEND 2026'!G:J,4,0)</f>
        <v>BLACK/RED</v>
      </c>
      <c r="O3061" s="68" t="str">
        <f t="shared" si="283"/>
        <v>AUG</v>
      </c>
      <c r="P3061" s="68">
        <f t="shared" si="284"/>
        <v>25</v>
      </c>
      <c r="Q3061" s="68">
        <f t="shared" si="285"/>
        <v>2026</v>
      </c>
      <c r="R3061" s="69">
        <f t="shared" si="286"/>
        <v>-206.61530092592875</v>
      </c>
      <c r="S3061" s="69">
        <f t="shared" si="287"/>
        <v>-181.38915509259095</v>
      </c>
      <c r="T3061" s="70" t="str">
        <f t="shared" si="288"/>
        <v>1-30 DAYS</v>
      </c>
      <c r="U3061" s="70" t="str">
        <f t="shared" si="288"/>
        <v>1-30 DAYS</v>
      </c>
    </row>
    <row r="3062" spans="1:21">
      <c r="A3062" s="63" t="str">
        <f>VLOOKUP(L3062,[1]Sheet1!$N:$P,3,0)</f>
        <v>M1 BUTUAN</v>
      </c>
      <c r="B3062" s="66">
        <v>46224.590219907397</v>
      </c>
      <c r="C3062" s="66">
        <v>46259.615300925929</v>
      </c>
      <c r="D3062" s="67" t="s">
        <v>663</v>
      </c>
      <c r="E3062" s="67" t="s">
        <v>664</v>
      </c>
      <c r="F3062" s="1">
        <v>1</v>
      </c>
      <c r="G3062" s="63" t="str">
        <f>VLOOKUP(D3062,[2]MINDANAO!$B:$C,2,0)</f>
        <v>CT125</v>
      </c>
      <c r="H3062" s="67">
        <v>58118</v>
      </c>
      <c r="I3062" s="63" t="str">
        <f>VLOOKUP(L3062,'[3]NEW LEGEND 2026'!M:S,7,0)</f>
        <v>MUTI</v>
      </c>
      <c r="J3062" s="67" t="s">
        <v>7022</v>
      </c>
      <c r="K3062" s="67" t="s">
        <v>7023</v>
      </c>
      <c r="L3062" s="67" t="s">
        <v>897</v>
      </c>
      <c r="M3062" s="63" t="str">
        <f>VLOOKUP(D3062,'[3]NEW LEGEND 2026'!G:I,3,0)</f>
        <v>KAWASAKI</v>
      </c>
      <c r="N3062" s="63" t="str">
        <f>VLOOKUP(D3062,'[3]NEW LEGEND 2026'!G:J,4,0)</f>
        <v>BLACK/RED</v>
      </c>
      <c r="O3062" s="68" t="str">
        <f t="shared" si="283"/>
        <v>AUG</v>
      </c>
      <c r="P3062" s="68">
        <f t="shared" si="284"/>
        <v>25</v>
      </c>
      <c r="Q3062" s="68">
        <f t="shared" si="285"/>
        <v>2026</v>
      </c>
      <c r="R3062" s="69">
        <f t="shared" si="286"/>
        <v>-206.61530092592875</v>
      </c>
      <c r="S3062" s="69">
        <f t="shared" si="287"/>
        <v>-171.59021990739711</v>
      </c>
      <c r="T3062" s="70" t="str">
        <f t="shared" si="288"/>
        <v>1-30 DAYS</v>
      </c>
      <c r="U3062" s="70" t="str">
        <f t="shared" si="288"/>
        <v>1-30 DAYS</v>
      </c>
    </row>
    <row r="3063" spans="1:21">
      <c r="A3063" s="63" t="str">
        <f>VLOOKUP(L3063,[1]Sheet1!$N:$P,3,0)</f>
        <v>M1 BUTUAN</v>
      </c>
      <c r="B3063" s="66">
        <v>46224.479629629634</v>
      </c>
      <c r="C3063" s="66">
        <v>46259.615300925929</v>
      </c>
      <c r="D3063" s="67" t="s">
        <v>663</v>
      </c>
      <c r="E3063" s="67" t="s">
        <v>664</v>
      </c>
      <c r="F3063" s="1">
        <v>1</v>
      </c>
      <c r="G3063" s="63" t="str">
        <f>VLOOKUP(D3063,[2]MINDANAO!$B:$C,2,0)</f>
        <v>CT125</v>
      </c>
      <c r="H3063" s="67">
        <v>58118</v>
      </c>
      <c r="I3063" s="63" t="str">
        <f>VLOOKUP(L3063,'[3]NEW LEGEND 2026'!M:S,7,0)</f>
        <v>MUTI</v>
      </c>
      <c r="J3063" s="67" t="s">
        <v>7024</v>
      </c>
      <c r="K3063" s="67" t="s">
        <v>7025</v>
      </c>
      <c r="L3063" s="67" t="s">
        <v>897</v>
      </c>
      <c r="M3063" s="63" t="str">
        <f>VLOOKUP(D3063,'[3]NEW LEGEND 2026'!G:I,3,0)</f>
        <v>KAWASAKI</v>
      </c>
      <c r="N3063" s="63" t="str">
        <f>VLOOKUP(D3063,'[3]NEW LEGEND 2026'!G:J,4,0)</f>
        <v>BLACK/RED</v>
      </c>
      <c r="O3063" s="68" t="str">
        <f t="shared" si="283"/>
        <v>AUG</v>
      </c>
      <c r="P3063" s="68">
        <f t="shared" si="284"/>
        <v>25</v>
      </c>
      <c r="Q3063" s="68">
        <f t="shared" si="285"/>
        <v>2026</v>
      </c>
      <c r="R3063" s="69">
        <f t="shared" si="286"/>
        <v>-206.61530092592875</v>
      </c>
      <c r="S3063" s="69">
        <f t="shared" si="287"/>
        <v>-171.47962962963356</v>
      </c>
      <c r="T3063" s="70" t="str">
        <f t="shared" si="288"/>
        <v>1-30 DAYS</v>
      </c>
      <c r="U3063" s="70" t="str">
        <f t="shared" si="288"/>
        <v>1-30 DAYS</v>
      </c>
    </row>
    <row r="3064" spans="1:21">
      <c r="A3064" s="63" t="str">
        <f>VLOOKUP(L3064,[1]Sheet1!$N:$P,3,0)</f>
        <v>M1 BUTUAN</v>
      </c>
      <c r="B3064" s="66">
        <v>46253.595706018517</v>
      </c>
      <c r="C3064" s="66">
        <v>46259.615300925929</v>
      </c>
      <c r="D3064" s="67" t="s">
        <v>2674</v>
      </c>
      <c r="E3064" s="67" t="s">
        <v>2675</v>
      </c>
      <c r="F3064" s="1">
        <v>1</v>
      </c>
      <c r="G3064" s="63" t="str">
        <f>VLOOKUP(D3064,[2]MINDANAO!$B:$C,2,0)</f>
        <v>CLICK125 FI SE</v>
      </c>
      <c r="H3064" s="67">
        <v>85394</v>
      </c>
      <c r="I3064" s="63" t="str">
        <f>VLOOKUP(L3064,'[3]NEW LEGEND 2026'!M:S,7,0)</f>
        <v>MUTI</v>
      </c>
      <c r="J3064" s="67" t="s">
        <v>7026</v>
      </c>
      <c r="K3064" s="67" t="s">
        <v>7027</v>
      </c>
      <c r="L3064" s="67" t="s">
        <v>897</v>
      </c>
      <c r="M3064" s="63" t="str">
        <f>VLOOKUP(D3064,'[3]NEW LEGEND 2026'!G:I,3,0)</f>
        <v>HONDA</v>
      </c>
      <c r="N3064" s="63" t="str">
        <f>VLOOKUP(D3064,'[3]NEW LEGEND 2026'!G:J,4,0)</f>
        <v>BROWN</v>
      </c>
      <c r="O3064" s="68" t="str">
        <f t="shared" si="283"/>
        <v>AUG</v>
      </c>
      <c r="P3064" s="68">
        <f t="shared" si="284"/>
        <v>25</v>
      </c>
      <c r="Q3064" s="68">
        <f t="shared" si="285"/>
        <v>2026</v>
      </c>
      <c r="R3064" s="69">
        <f t="shared" si="286"/>
        <v>-206.61530092592875</v>
      </c>
      <c r="S3064" s="69">
        <f t="shared" si="287"/>
        <v>-200.59570601851738</v>
      </c>
      <c r="T3064" s="70" t="str">
        <f t="shared" si="288"/>
        <v>1-30 DAYS</v>
      </c>
      <c r="U3064" s="70" t="str">
        <f t="shared" si="288"/>
        <v>1-30 DAYS</v>
      </c>
    </row>
    <row r="3065" spans="1:21">
      <c r="A3065" s="63" t="str">
        <f>VLOOKUP(L3065,[1]Sheet1!$N:$P,3,0)</f>
        <v>M1 BUTUAN</v>
      </c>
      <c r="B3065" s="66">
        <v>46253.595706018517</v>
      </c>
      <c r="C3065" s="66">
        <v>46259.615300925929</v>
      </c>
      <c r="D3065" s="67" t="s">
        <v>2674</v>
      </c>
      <c r="E3065" s="67" t="s">
        <v>2675</v>
      </c>
      <c r="F3065" s="1">
        <v>1</v>
      </c>
      <c r="G3065" s="63" t="str">
        <f>VLOOKUP(D3065,[2]MINDANAO!$B:$C,2,0)</f>
        <v>CLICK125 FI SE</v>
      </c>
      <c r="H3065" s="67">
        <v>85394</v>
      </c>
      <c r="I3065" s="63" t="str">
        <f>VLOOKUP(L3065,'[3]NEW LEGEND 2026'!M:S,7,0)</f>
        <v>MUTI</v>
      </c>
      <c r="J3065" s="67" t="s">
        <v>7028</v>
      </c>
      <c r="K3065" s="67" t="s">
        <v>7029</v>
      </c>
      <c r="L3065" s="67" t="s">
        <v>897</v>
      </c>
      <c r="M3065" s="63" t="str">
        <f>VLOOKUP(D3065,'[3]NEW LEGEND 2026'!G:I,3,0)</f>
        <v>HONDA</v>
      </c>
      <c r="N3065" s="63" t="str">
        <f>VLOOKUP(D3065,'[3]NEW LEGEND 2026'!G:J,4,0)</f>
        <v>BROWN</v>
      </c>
      <c r="O3065" s="68" t="str">
        <f t="shared" si="283"/>
        <v>AUG</v>
      </c>
      <c r="P3065" s="68">
        <f t="shared" si="284"/>
        <v>25</v>
      </c>
      <c r="Q3065" s="68">
        <f t="shared" si="285"/>
        <v>2026</v>
      </c>
      <c r="R3065" s="69">
        <f t="shared" si="286"/>
        <v>-206.61530092592875</v>
      </c>
      <c r="S3065" s="69">
        <f t="shared" si="287"/>
        <v>-200.59570601851738</v>
      </c>
      <c r="T3065" s="70" t="str">
        <f t="shared" si="288"/>
        <v>1-30 DAYS</v>
      </c>
      <c r="U3065" s="70" t="str">
        <f t="shared" si="288"/>
        <v>1-30 DAYS</v>
      </c>
    </row>
    <row r="3066" spans="1:21">
      <c r="A3066" s="63" t="str">
        <f>VLOOKUP(L3066,[1]Sheet1!$N:$P,3,0)</f>
        <v>M1 BUTUAN</v>
      </c>
      <c r="B3066" s="66">
        <v>46253.595706018517</v>
      </c>
      <c r="C3066" s="66">
        <v>46259.615300925929</v>
      </c>
      <c r="D3066" s="67" t="s">
        <v>2674</v>
      </c>
      <c r="E3066" s="67" t="s">
        <v>2675</v>
      </c>
      <c r="F3066" s="1">
        <v>1</v>
      </c>
      <c r="G3066" s="63" t="str">
        <f>VLOOKUP(D3066,[2]MINDANAO!$B:$C,2,0)</f>
        <v>CLICK125 FI SE</v>
      </c>
      <c r="H3066" s="67">
        <v>85394</v>
      </c>
      <c r="I3066" s="63" t="str">
        <f>VLOOKUP(L3066,'[3]NEW LEGEND 2026'!M:S,7,0)</f>
        <v>MUTI</v>
      </c>
      <c r="J3066" s="67" t="s">
        <v>7030</v>
      </c>
      <c r="K3066" s="67" t="s">
        <v>7031</v>
      </c>
      <c r="L3066" s="67" t="s">
        <v>897</v>
      </c>
      <c r="M3066" s="63" t="str">
        <f>VLOOKUP(D3066,'[3]NEW LEGEND 2026'!G:I,3,0)</f>
        <v>HONDA</v>
      </c>
      <c r="N3066" s="63" t="str">
        <f>VLOOKUP(D3066,'[3]NEW LEGEND 2026'!G:J,4,0)</f>
        <v>BROWN</v>
      </c>
      <c r="O3066" s="68" t="str">
        <f t="shared" si="283"/>
        <v>AUG</v>
      </c>
      <c r="P3066" s="68">
        <f t="shared" si="284"/>
        <v>25</v>
      </c>
      <c r="Q3066" s="68">
        <f t="shared" si="285"/>
        <v>2026</v>
      </c>
      <c r="R3066" s="69">
        <f t="shared" si="286"/>
        <v>-206.61530092592875</v>
      </c>
      <c r="S3066" s="69">
        <f t="shared" si="287"/>
        <v>-200.59570601851738</v>
      </c>
      <c r="T3066" s="70" t="str">
        <f t="shared" si="288"/>
        <v>1-30 DAYS</v>
      </c>
      <c r="U3066" s="70" t="str">
        <f t="shared" si="288"/>
        <v>1-30 DAYS</v>
      </c>
    </row>
    <row r="3067" spans="1:21">
      <c r="A3067" s="63" t="str">
        <f>VLOOKUP(L3067,[1]Sheet1!$N:$P,3,0)</f>
        <v>M1 BUTUAN</v>
      </c>
      <c r="B3067" s="66">
        <v>46253.601875</v>
      </c>
      <c r="C3067" s="66">
        <v>46259.615300925929</v>
      </c>
      <c r="D3067" s="67" t="s">
        <v>2456</v>
      </c>
      <c r="E3067" s="67" t="s">
        <v>2457</v>
      </c>
      <c r="F3067" s="1">
        <v>1</v>
      </c>
      <c r="G3067" s="63" t="str">
        <f>VLOOKUP(D3067,[2]MINDANAO!$B:$C,2,0)</f>
        <v>CLICK125 FI</v>
      </c>
      <c r="H3067" s="67">
        <v>81070</v>
      </c>
      <c r="I3067" s="63" t="str">
        <f>VLOOKUP(L3067,'[3]NEW LEGEND 2026'!M:S,7,0)</f>
        <v>MUTI</v>
      </c>
      <c r="J3067" s="67" t="s">
        <v>7032</v>
      </c>
      <c r="K3067" s="67" t="s">
        <v>7033</v>
      </c>
      <c r="L3067" s="67" t="s">
        <v>897</v>
      </c>
      <c r="M3067" s="63" t="str">
        <f>VLOOKUP(D3067,'[3]NEW LEGEND 2026'!G:I,3,0)</f>
        <v>HONDA</v>
      </c>
      <c r="N3067" s="63" t="str">
        <f>VLOOKUP(D3067,'[3]NEW LEGEND 2026'!G:J,4,0)</f>
        <v>BLACK</v>
      </c>
      <c r="O3067" s="68" t="str">
        <f t="shared" si="283"/>
        <v>AUG</v>
      </c>
      <c r="P3067" s="68">
        <f t="shared" si="284"/>
        <v>25</v>
      </c>
      <c r="Q3067" s="68">
        <f t="shared" si="285"/>
        <v>2026</v>
      </c>
      <c r="R3067" s="69">
        <f t="shared" si="286"/>
        <v>-206.61530092592875</v>
      </c>
      <c r="S3067" s="69">
        <f t="shared" si="287"/>
        <v>-200.60187500000029</v>
      </c>
      <c r="T3067" s="70" t="str">
        <f t="shared" si="288"/>
        <v>1-30 DAYS</v>
      </c>
      <c r="U3067" s="70" t="str">
        <f t="shared" si="288"/>
        <v>1-30 DAYS</v>
      </c>
    </row>
    <row r="3068" spans="1:21">
      <c r="A3068" s="63" t="str">
        <f>VLOOKUP(L3068,[1]Sheet1!$N:$P,3,0)</f>
        <v>M1 BUTUAN</v>
      </c>
      <c r="B3068" s="66">
        <v>46253.601875</v>
      </c>
      <c r="C3068" s="66">
        <v>46259.615300925929</v>
      </c>
      <c r="D3068" s="67" t="s">
        <v>3166</v>
      </c>
      <c r="E3068" s="67" t="s">
        <v>3167</v>
      </c>
      <c r="F3068" s="1">
        <v>1</v>
      </c>
      <c r="G3068" s="63" t="str">
        <f>VLOOKUP(D3068,[2]MINDANAO!$B:$C,2,0)</f>
        <v>CLICK125 FI</v>
      </c>
      <c r="H3068" s="67">
        <v>81070</v>
      </c>
      <c r="I3068" s="63" t="str">
        <f>VLOOKUP(L3068,'[3]NEW LEGEND 2026'!M:S,7,0)</f>
        <v>MUTI</v>
      </c>
      <c r="J3068" s="67" t="s">
        <v>7034</v>
      </c>
      <c r="K3068" s="67" t="s">
        <v>7035</v>
      </c>
      <c r="L3068" s="67" t="s">
        <v>897</v>
      </c>
      <c r="M3068" s="63" t="str">
        <f>VLOOKUP(D3068,'[3]NEW LEGEND 2026'!G:I,3,0)</f>
        <v>HONDA</v>
      </c>
      <c r="N3068" s="63" t="str">
        <f>VLOOKUP(D3068,'[3]NEW LEGEND 2026'!G:J,4,0)</f>
        <v>GRAY/BLACK</v>
      </c>
      <c r="O3068" s="68" t="str">
        <f t="shared" si="283"/>
        <v>AUG</v>
      </c>
      <c r="P3068" s="68">
        <f t="shared" si="284"/>
        <v>25</v>
      </c>
      <c r="Q3068" s="68">
        <f t="shared" si="285"/>
        <v>2026</v>
      </c>
      <c r="R3068" s="69">
        <f t="shared" si="286"/>
        <v>-206.61530092592875</v>
      </c>
      <c r="S3068" s="69">
        <f t="shared" si="287"/>
        <v>-200.60187500000029</v>
      </c>
      <c r="T3068" s="70" t="str">
        <f t="shared" si="288"/>
        <v>1-30 DAYS</v>
      </c>
      <c r="U3068" s="70" t="str">
        <f t="shared" si="288"/>
        <v>1-30 DAYS</v>
      </c>
    </row>
    <row r="3069" spans="1:21">
      <c r="A3069" s="63" t="str">
        <f>VLOOKUP(L3069,[1]Sheet1!$N:$P,3,0)</f>
        <v>M2 CABANTIAN</v>
      </c>
      <c r="B3069" s="66">
        <v>46200.633020833331</v>
      </c>
      <c r="C3069" s="66">
        <v>46259.620532407411</v>
      </c>
      <c r="D3069" s="67" t="s">
        <v>3174</v>
      </c>
      <c r="E3069" s="67" t="s">
        <v>3175</v>
      </c>
      <c r="F3069" s="1">
        <v>1</v>
      </c>
      <c r="G3069" s="63" t="str">
        <f>VLOOKUP(D3069,[2]MINDANAO!$B:$C,2,0)</f>
        <v>MIO GEAR S</v>
      </c>
      <c r="H3069" s="67">
        <v>68006.25</v>
      </c>
      <c r="I3069" s="63" t="str">
        <f>VLOOKUP(L3069,'[3]NEW LEGEND 2026'!M:S,7,0)</f>
        <v>ULTIMATE</v>
      </c>
      <c r="J3069" s="67" t="s">
        <v>7036</v>
      </c>
      <c r="K3069" s="67" t="s">
        <v>7037</v>
      </c>
      <c r="L3069" s="67" t="s">
        <v>707</v>
      </c>
      <c r="M3069" s="63" t="str">
        <f>VLOOKUP(D3069,'[3]NEW LEGEND 2026'!G:I,3,0)</f>
        <v>YAMAHA</v>
      </c>
      <c r="N3069" s="63" t="str">
        <f>VLOOKUP(D3069,'[3]NEW LEGEND 2026'!G:J,4,0)</f>
        <v>GRAY</v>
      </c>
      <c r="O3069" s="68" t="str">
        <f t="shared" si="283"/>
        <v>AUG</v>
      </c>
      <c r="P3069" s="68">
        <f t="shared" si="284"/>
        <v>25</v>
      </c>
      <c r="Q3069" s="68">
        <f t="shared" si="285"/>
        <v>2026</v>
      </c>
      <c r="R3069" s="69">
        <f t="shared" si="286"/>
        <v>-206.62053240741079</v>
      </c>
      <c r="S3069" s="69">
        <f t="shared" si="287"/>
        <v>-147.6330208333311</v>
      </c>
      <c r="T3069" s="70" t="str">
        <f t="shared" si="288"/>
        <v>1-30 DAYS</v>
      </c>
      <c r="U3069" s="70" t="str">
        <f t="shared" si="288"/>
        <v>1-30 DAYS</v>
      </c>
    </row>
    <row r="3070" spans="1:21">
      <c r="A3070" s="63" t="str">
        <f>VLOOKUP(L3070,[1]Sheet1!$N:$P,3,0)</f>
        <v>M1 ISULAN</v>
      </c>
      <c r="B3070" s="66">
        <v>46259.464108796303</v>
      </c>
      <c r="C3070" s="66">
        <v>46259.633611111109</v>
      </c>
      <c r="D3070" s="67" t="s">
        <v>2456</v>
      </c>
      <c r="E3070" s="67" t="s">
        <v>2457</v>
      </c>
      <c r="F3070" s="1">
        <v>1</v>
      </c>
      <c r="G3070" s="63" t="str">
        <f>VLOOKUP(D3070,[2]MINDANAO!$B:$C,2,0)</f>
        <v>CLICK125 FI</v>
      </c>
      <c r="H3070" s="67">
        <v>81070</v>
      </c>
      <c r="I3070" s="63" t="str">
        <f>VLOOKUP(L3070,'[3]NEW LEGEND 2026'!M:S,7,0)</f>
        <v>MUTI</v>
      </c>
      <c r="J3070" s="67" t="s">
        <v>7038</v>
      </c>
      <c r="K3070" s="67" t="s">
        <v>7039</v>
      </c>
      <c r="L3070" s="67" t="s">
        <v>391</v>
      </c>
      <c r="M3070" s="63" t="str">
        <f>VLOOKUP(D3070,'[3]NEW LEGEND 2026'!G:I,3,0)</f>
        <v>HONDA</v>
      </c>
      <c r="N3070" s="63" t="str">
        <f>VLOOKUP(D3070,'[3]NEW LEGEND 2026'!G:J,4,0)</f>
        <v>BLACK</v>
      </c>
      <c r="O3070" s="68" t="str">
        <f t="shared" si="283"/>
        <v>AUG</v>
      </c>
      <c r="P3070" s="68">
        <f t="shared" si="284"/>
        <v>25</v>
      </c>
      <c r="Q3070" s="68">
        <f t="shared" si="285"/>
        <v>2026</v>
      </c>
      <c r="R3070" s="69">
        <f t="shared" si="286"/>
        <v>-206.63361111110862</v>
      </c>
      <c r="S3070" s="69">
        <f t="shared" si="287"/>
        <v>-206.46410879630275</v>
      </c>
      <c r="T3070" s="70" t="str">
        <f t="shared" si="288"/>
        <v>1-30 DAYS</v>
      </c>
      <c r="U3070" s="70" t="str">
        <f t="shared" si="288"/>
        <v>1-30 DAYS</v>
      </c>
    </row>
    <row r="3071" spans="1:21">
      <c r="A3071" s="63" t="str">
        <f>VLOOKUP(L3071,[1]Sheet1!$N:$P,3,0)</f>
        <v>M1 ISULAN</v>
      </c>
      <c r="B3071" s="66">
        <v>46259.464108796303</v>
      </c>
      <c r="C3071" s="66">
        <v>46259.633611111109</v>
      </c>
      <c r="D3071" s="67" t="s">
        <v>2456</v>
      </c>
      <c r="E3071" s="67" t="s">
        <v>2457</v>
      </c>
      <c r="F3071" s="1">
        <v>1</v>
      </c>
      <c r="G3071" s="63" t="str">
        <f>VLOOKUP(D3071,[2]MINDANAO!$B:$C,2,0)</f>
        <v>CLICK125 FI</v>
      </c>
      <c r="H3071" s="67">
        <v>81070</v>
      </c>
      <c r="I3071" s="63" t="str">
        <f>VLOOKUP(L3071,'[3]NEW LEGEND 2026'!M:S,7,0)</f>
        <v>MUTI</v>
      </c>
      <c r="J3071" s="67" t="s">
        <v>7040</v>
      </c>
      <c r="K3071" s="67" t="s">
        <v>7041</v>
      </c>
      <c r="L3071" s="67" t="s">
        <v>391</v>
      </c>
      <c r="M3071" s="63" t="str">
        <f>VLOOKUP(D3071,'[3]NEW LEGEND 2026'!G:I,3,0)</f>
        <v>HONDA</v>
      </c>
      <c r="N3071" s="63" t="str">
        <f>VLOOKUP(D3071,'[3]NEW LEGEND 2026'!G:J,4,0)</f>
        <v>BLACK</v>
      </c>
      <c r="O3071" s="68" t="str">
        <f t="shared" si="283"/>
        <v>AUG</v>
      </c>
      <c r="P3071" s="68">
        <f t="shared" si="284"/>
        <v>25</v>
      </c>
      <c r="Q3071" s="68">
        <f t="shared" si="285"/>
        <v>2026</v>
      </c>
      <c r="R3071" s="69">
        <f t="shared" si="286"/>
        <v>-206.63361111110862</v>
      </c>
      <c r="S3071" s="69">
        <f t="shared" si="287"/>
        <v>-206.46410879630275</v>
      </c>
      <c r="T3071" s="70" t="str">
        <f t="shared" si="288"/>
        <v>1-30 DAYS</v>
      </c>
      <c r="U3071" s="70" t="str">
        <f t="shared" si="288"/>
        <v>1-30 DAYS</v>
      </c>
    </row>
    <row r="3072" spans="1:21">
      <c r="A3072" s="63" t="str">
        <f>VLOOKUP(L3072,[1]Sheet1!$N:$P,3,0)</f>
        <v>M1 ISULAN</v>
      </c>
      <c r="B3072" s="66">
        <v>46259.464108796303</v>
      </c>
      <c r="C3072" s="66">
        <v>46259.633611111109</v>
      </c>
      <c r="D3072" s="67" t="s">
        <v>2456</v>
      </c>
      <c r="E3072" s="67" t="s">
        <v>2457</v>
      </c>
      <c r="F3072" s="1">
        <v>1</v>
      </c>
      <c r="G3072" s="63" t="str">
        <f>VLOOKUP(D3072,[2]MINDANAO!$B:$C,2,0)</f>
        <v>CLICK125 FI</v>
      </c>
      <c r="H3072" s="67">
        <v>81070</v>
      </c>
      <c r="I3072" s="63" t="str">
        <f>VLOOKUP(L3072,'[3]NEW LEGEND 2026'!M:S,7,0)</f>
        <v>MUTI</v>
      </c>
      <c r="J3072" s="67" t="s">
        <v>7042</v>
      </c>
      <c r="K3072" s="67" t="s">
        <v>7043</v>
      </c>
      <c r="L3072" s="67" t="s">
        <v>391</v>
      </c>
      <c r="M3072" s="63" t="str">
        <f>VLOOKUP(D3072,'[3]NEW LEGEND 2026'!G:I,3,0)</f>
        <v>HONDA</v>
      </c>
      <c r="N3072" s="63" t="str">
        <f>VLOOKUP(D3072,'[3]NEW LEGEND 2026'!G:J,4,0)</f>
        <v>BLACK</v>
      </c>
      <c r="O3072" s="68" t="str">
        <f t="shared" si="283"/>
        <v>AUG</v>
      </c>
      <c r="P3072" s="68">
        <f t="shared" si="284"/>
        <v>25</v>
      </c>
      <c r="Q3072" s="68">
        <f t="shared" si="285"/>
        <v>2026</v>
      </c>
      <c r="R3072" s="69">
        <f t="shared" si="286"/>
        <v>-206.63361111110862</v>
      </c>
      <c r="S3072" s="69">
        <f t="shared" si="287"/>
        <v>-206.46410879630275</v>
      </c>
      <c r="T3072" s="70" t="str">
        <f t="shared" si="288"/>
        <v>1-30 DAYS</v>
      </c>
      <c r="U3072" s="70" t="str">
        <f t="shared" si="288"/>
        <v>1-30 DAYS</v>
      </c>
    </row>
    <row r="3073" spans="1:21">
      <c r="A3073" s="63" t="str">
        <f>VLOOKUP(L3073,[1]Sheet1!$N:$P,3,0)</f>
        <v>M1 ISULAN</v>
      </c>
      <c r="B3073" s="66">
        <v>46259.464108796303</v>
      </c>
      <c r="C3073" s="66">
        <v>46259.633611111109</v>
      </c>
      <c r="D3073" s="67" t="s">
        <v>2456</v>
      </c>
      <c r="E3073" s="67" t="s">
        <v>2457</v>
      </c>
      <c r="F3073" s="1">
        <v>1</v>
      </c>
      <c r="G3073" s="63" t="str">
        <f>VLOOKUP(D3073,[2]MINDANAO!$B:$C,2,0)</f>
        <v>CLICK125 FI</v>
      </c>
      <c r="H3073" s="67">
        <v>81070</v>
      </c>
      <c r="I3073" s="63" t="str">
        <f>VLOOKUP(L3073,'[3]NEW LEGEND 2026'!M:S,7,0)</f>
        <v>MUTI</v>
      </c>
      <c r="J3073" s="67" t="s">
        <v>7044</v>
      </c>
      <c r="K3073" s="67" t="s">
        <v>7045</v>
      </c>
      <c r="L3073" s="67" t="s">
        <v>391</v>
      </c>
      <c r="M3073" s="63" t="str">
        <f>VLOOKUP(D3073,'[3]NEW LEGEND 2026'!G:I,3,0)</f>
        <v>HONDA</v>
      </c>
      <c r="N3073" s="63" t="str">
        <f>VLOOKUP(D3073,'[3]NEW LEGEND 2026'!G:J,4,0)</f>
        <v>BLACK</v>
      </c>
      <c r="O3073" s="68" t="str">
        <f t="shared" si="283"/>
        <v>AUG</v>
      </c>
      <c r="P3073" s="68">
        <f t="shared" si="284"/>
        <v>25</v>
      </c>
      <c r="Q3073" s="68">
        <f t="shared" si="285"/>
        <v>2026</v>
      </c>
      <c r="R3073" s="69">
        <f t="shared" si="286"/>
        <v>-206.63361111110862</v>
      </c>
      <c r="S3073" s="69">
        <f t="shared" si="287"/>
        <v>-206.46410879630275</v>
      </c>
      <c r="T3073" s="70" t="str">
        <f t="shared" si="288"/>
        <v>1-30 DAYS</v>
      </c>
      <c r="U3073" s="70" t="str">
        <f t="shared" si="288"/>
        <v>1-30 DAYS</v>
      </c>
    </row>
    <row r="3074" spans="1:21">
      <c r="A3074" s="63" t="str">
        <f>VLOOKUP(L3074,[1]Sheet1!$N:$P,3,0)</f>
        <v>M1 ISULAN</v>
      </c>
      <c r="B3074" s="66">
        <v>46259.460439814808</v>
      </c>
      <c r="C3074" s="66">
        <v>46259.633611111109</v>
      </c>
      <c r="D3074" s="67" t="s">
        <v>2193</v>
      </c>
      <c r="E3074" s="67" t="s">
        <v>2194</v>
      </c>
      <c r="F3074" s="1">
        <v>1</v>
      </c>
      <c r="G3074" s="63" t="str">
        <f>VLOOKUP(D3074,[2]MINDANAO!$B:$C,2,0)</f>
        <v>CRF150</v>
      </c>
      <c r="H3074" s="67">
        <v>140870</v>
      </c>
      <c r="I3074" s="63" t="str">
        <f>VLOOKUP(L3074,'[3]NEW LEGEND 2026'!M:S,7,0)</f>
        <v>MUTI</v>
      </c>
      <c r="J3074" s="67" t="s">
        <v>7046</v>
      </c>
      <c r="K3074" s="67" t="s">
        <v>7047</v>
      </c>
      <c r="L3074" s="67" t="s">
        <v>391</v>
      </c>
      <c r="M3074" s="63" t="str">
        <f>VLOOKUP(D3074,'[3]NEW LEGEND 2026'!G:I,3,0)</f>
        <v>HONDA</v>
      </c>
      <c r="N3074" s="63" t="str">
        <f>VLOOKUP(D3074,'[3]NEW LEGEND 2026'!G:J,4,0)</f>
        <v>WHITE/BLACK</v>
      </c>
      <c r="O3074" s="68" t="str">
        <f t="shared" ref="O3074:O3137" si="289">CHOOSE(MONTH(C3074),"JAN","FEB","MAR","APR","MAY","JUN","JUL","AUG","SEP","OCT","NOV","DEC")</f>
        <v>AUG</v>
      </c>
      <c r="P3074" s="68">
        <f t="shared" ref="P3074:P3137" si="290">DAY(C3074)</f>
        <v>25</v>
      </c>
      <c r="Q3074" s="68">
        <f t="shared" ref="Q3074:Q3137" si="291">YEAR(C3074)</f>
        <v>2026</v>
      </c>
      <c r="R3074" s="69">
        <f t="shared" ref="R3074:R3137" si="292">DATE(2026,1,31)-C3074</f>
        <v>-206.63361111110862</v>
      </c>
      <c r="S3074" s="69">
        <f t="shared" si="287"/>
        <v>-206.46043981480761</v>
      </c>
      <c r="T3074" s="70" t="str">
        <f t="shared" si="288"/>
        <v>1-30 DAYS</v>
      </c>
      <c r="U3074" s="70" t="str">
        <f t="shared" si="288"/>
        <v>1-30 DAYS</v>
      </c>
    </row>
    <row r="3075" spans="1:21">
      <c r="A3075" s="63" t="str">
        <f>VLOOKUP(L3075,[1]Sheet1!$N:$P,3,0)</f>
        <v>M1 ISULAN</v>
      </c>
      <c r="B3075" s="66">
        <v>46259.460439814808</v>
      </c>
      <c r="C3075" s="66">
        <v>46259.633611111109</v>
      </c>
      <c r="D3075" s="67" t="s">
        <v>2193</v>
      </c>
      <c r="E3075" s="67" t="s">
        <v>2194</v>
      </c>
      <c r="F3075" s="1">
        <v>1</v>
      </c>
      <c r="G3075" s="63" t="str">
        <f>VLOOKUP(D3075,[2]MINDANAO!$B:$C,2,0)</f>
        <v>CRF150</v>
      </c>
      <c r="H3075" s="67">
        <v>140870</v>
      </c>
      <c r="I3075" s="63" t="str">
        <f>VLOOKUP(L3075,'[3]NEW LEGEND 2026'!M:S,7,0)</f>
        <v>MUTI</v>
      </c>
      <c r="J3075" s="67" t="s">
        <v>7048</v>
      </c>
      <c r="K3075" s="67" t="s">
        <v>7049</v>
      </c>
      <c r="L3075" s="67" t="s">
        <v>391</v>
      </c>
      <c r="M3075" s="63" t="str">
        <f>VLOOKUP(D3075,'[3]NEW LEGEND 2026'!G:I,3,0)</f>
        <v>HONDA</v>
      </c>
      <c r="N3075" s="63" t="str">
        <f>VLOOKUP(D3075,'[3]NEW LEGEND 2026'!G:J,4,0)</f>
        <v>WHITE/BLACK</v>
      </c>
      <c r="O3075" s="68" t="str">
        <f t="shared" si="289"/>
        <v>AUG</v>
      </c>
      <c r="P3075" s="68">
        <f t="shared" si="290"/>
        <v>25</v>
      </c>
      <c r="Q3075" s="68">
        <f t="shared" si="291"/>
        <v>2026</v>
      </c>
      <c r="R3075" s="69">
        <f t="shared" si="292"/>
        <v>-206.63361111110862</v>
      </c>
      <c r="S3075" s="69">
        <f t="shared" ref="S3075:S3138" si="293">DATE(2026,1,31)-B3075</f>
        <v>-206.46043981480761</v>
      </c>
      <c r="T3075" s="70" t="str">
        <f t="shared" si="288"/>
        <v>1-30 DAYS</v>
      </c>
      <c r="U3075" s="70" t="str">
        <f t="shared" si="288"/>
        <v>1-30 DAYS</v>
      </c>
    </row>
    <row r="3076" spans="1:21">
      <c r="A3076" s="63" t="str">
        <f>VLOOKUP(L3076,[1]Sheet1!$N:$P,3,0)</f>
        <v>M1 ISULAN</v>
      </c>
      <c r="B3076" s="66">
        <v>46259.460439814808</v>
      </c>
      <c r="C3076" s="66">
        <v>46259.633611111109</v>
      </c>
      <c r="D3076" s="67" t="s">
        <v>2329</v>
      </c>
      <c r="E3076" s="67" t="s">
        <v>2330</v>
      </c>
      <c r="F3076" s="1">
        <v>1</v>
      </c>
      <c r="G3076" s="63" t="str">
        <f>VLOOKUP(D3076,[2]MINDANAO!$B:$C,2,0)</f>
        <v>CRF150</v>
      </c>
      <c r="H3076" s="67">
        <v>141790</v>
      </c>
      <c r="I3076" s="63" t="str">
        <f>VLOOKUP(L3076,'[3]NEW LEGEND 2026'!M:S,7,0)</f>
        <v>MUTI</v>
      </c>
      <c r="J3076" s="67" t="s">
        <v>7050</v>
      </c>
      <c r="K3076" s="67" t="s">
        <v>7051</v>
      </c>
      <c r="L3076" s="67" t="s">
        <v>391</v>
      </c>
      <c r="M3076" s="63" t="str">
        <f>VLOOKUP(D3076,'[3]NEW LEGEND 2026'!G:I,3,0)</f>
        <v>HONDA</v>
      </c>
      <c r="N3076" s="63" t="str">
        <f>VLOOKUP(D3076,'[3]NEW LEGEND 2026'!G:J,4,0)</f>
        <v>BLACK</v>
      </c>
      <c r="O3076" s="68" t="str">
        <f t="shared" si="289"/>
        <v>AUG</v>
      </c>
      <c r="P3076" s="68">
        <f t="shared" si="290"/>
        <v>25</v>
      </c>
      <c r="Q3076" s="68">
        <f t="shared" si="291"/>
        <v>2026</v>
      </c>
      <c r="R3076" s="69">
        <f t="shared" si="292"/>
        <v>-206.63361111110862</v>
      </c>
      <c r="S3076" s="69">
        <f t="shared" si="293"/>
        <v>-206.46043981480761</v>
      </c>
      <c r="T3076" s="70" t="str">
        <f t="shared" si="288"/>
        <v>1-30 DAYS</v>
      </c>
      <c r="U3076" s="70" t="str">
        <f t="shared" si="288"/>
        <v>1-30 DAYS</v>
      </c>
    </row>
    <row r="3077" spans="1:21">
      <c r="A3077" s="63" t="str">
        <f>VLOOKUP(L3077,[1]Sheet1!$N:$P,3,0)</f>
        <v>M1 ISULAN</v>
      </c>
      <c r="B3077" s="66">
        <v>46259.460439814808</v>
      </c>
      <c r="C3077" s="66">
        <v>46259.633611111109</v>
      </c>
      <c r="D3077" s="67" t="s">
        <v>3512</v>
      </c>
      <c r="E3077" s="67" t="s">
        <v>3513</v>
      </c>
      <c r="F3077" s="1">
        <v>1</v>
      </c>
      <c r="G3077" s="63" t="str">
        <f>VLOOKUP(D3077,[2]MINDANAO!$B:$C,2,0)</f>
        <v>CRF150</v>
      </c>
      <c r="H3077" s="67">
        <v>124883.93</v>
      </c>
      <c r="I3077" s="63" t="str">
        <f>VLOOKUP(L3077,'[3]NEW LEGEND 2026'!M:S,7,0)</f>
        <v>MUTI</v>
      </c>
      <c r="J3077" s="67" t="s">
        <v>7052</v>
      </c>
      <c r="K3077" s="67" t="s">
        <v>7053</v>
      </c>
      <c r="L3077" s="67" t="s">
        <v>391</v>
      </c>
      <c r="M3077" s="63" t="str">
        <f>VLOOKUP(D3077,'[3]NEW LEGEND 2026'!G:I,3,0)</f>
        <v>HONDA</v>
      </c>
      <c r="N3077" s="63" t="str">
        <f>VLOOKUP(D3077,'[3]NEW LEGEND 2026'!G:J,4,0)</f>
        <v>RED</v>
      </c>
      <c r="O3077" s="68" t="str">
        <f t="shared" si="289"/>
        <v>AUG</v>
      </c>
      <c r="P3077" s="68">
        <f t="shared" si="290"/>
        <v>25</v>
      </c>
      <c r="Q3077" s="68">
        <f t="shared" si="291"/>
        <v>2026</v>
      </c>
      <c r="R3077" s="69">
        <f t="shared" si="292"/>
        <v>-206.63361111110862</v>
      </c>
      <c r="S3077" s="69">
        <f t="shared" si="293"/>
        <v>-206.46043981480761</v>
      </c>
      <c r="T3077" s="70" t="str">
        <f t="shared" si="288"/>
        <v>1-30 DAYS</v>
      </c>
      <c r="U3077" s="70" t="str">
        <f t="shared" si="288"/>
        <v>1-30 DAYS</v>
      </c>
    </row>
    <row r="3078" spans="1:21">
      <c r="A3078" s="63" t="str">
        <f>VLOOKUP(L3078,[1]Sheet1!$N:$P,3,0)</f>
        <v>M1 ISULAN</v>
      </c>
      <c r="B3078" s="66">
        <v>46256.675844907397</v>
      </c>
      <c r="C3078" s="66">
        <v>46259.633611111109</v>
      </c>
      <c r="D3078" s="67" t="s">
        <v>4034</v>
      </c>
      <c r="E3078" s="67" t="s">
        <v>4035</v>
      </c>
      <c r="F3078" s="1">
        <v>1</v>
      </c>
      <c r="G3078" s="63" t="str">
        <f>VLOOKUP(D3078,[2]MINDANAO!$B:$C,2,0)</f>
        <v>KLX150</v>
      </c>
      <c r="H3078" s="67">
        <v>117523.21</v>
      </c>
      <c r="I3078" s="63" t="str">
        <f>VLOOKUP(L3078,'[3]NEW LEGEND 2026'!M:S,7,0)</f>
        <v>MUTI</v>
      </c>
      <c r="J3078" s="67" t="s">
        <v>7054</v>
      </c>
      <c r="K3078" s="67" t="s">
        <v>7055</v>
      </c>
      <c r="L3078" s="67" t="s">
        <v>391</v>
      </c>
      <c r="M3078" s="63" t="str">
        <f>VLOOKUP(D3078,'[3]NEW LEGEND 2026'!G:I,3,0)</f>
        <v>KAWASAKI</v>
      </c>
      <c r="N3078" s="63" t="str">
        <f>VLOOKUP(D3078,'[3]NEW LEGEND 2026'!G:J,4,0)</f>
        <v>GREEN</v>
      </c>
      <c r="O3078" s="68" t="str">
        <f t="shared" si="289"/>
        <v>AUG</v>
      </c>
      <c r="P3078" s="68">
        <f t="shared" si="290"/>
        <v>25</v>
      </c>
      <c r="Q3078" s="68">
        <f t="shared" si="291"/>
        <v>2026</v>
      </c>
      <c r="R3078" s="69">
        <f t="shared" si="292"/>
        <v>-206.63361111110862</v>
      </c>
      <c r="S3078" s="69">
        <f t="shared" si="293"/>
        <v>-203.67584490739682</v>
      </c>
      <c r="T3078" s="70" t="str">
        <f t="shared" si="288"/>
        <v>1-30 DAYS</v>
      </c>
      <c r="U3078" s="70" t="str">
        <f t="shared" si="288"/>
        <v>1-30 DAYS</v>
      </c>
    </row>
    <row r="3079" spans="1:21">
      <c r="A3079" s="63" t="str">
        <f>VLOOKUP(L3079,[1]Sheet1!$N:$P,3,0)</f>
        <v>M1 ISULAN</v>
      </c>
      <c r="B3079" s="66">
        <v>46256.675844907397</v>
      </c>
      <c r="C3079" s="66">
        <v>46259.633611111109</v>
      </c>
      <c r="D3079" s="67" t="s">
        <v>4034</v>
      </c>
      <c r="E3079" s="67" t="s">
        <v>4035</v>
      </c>
      <c r="F3079" s="1">
        <v>1</v>
      </c>
      <c r="G3079" s="63" t="str">
        <f>VLOOKUP(D3079,[2]MINDANAO!$B:$C,2,0)</f>
        <v>KLX150</v>
      </c>
      <c r="H3079" s="67">
        <v>117523.21</v>
      </c>
      <c r="I3079" s="63" t="str">
        <f>VLOOKUP(L3079,'[3]NEW LEGEND 2026'!M:S,7,0)</f>
        <v>MUTI</v>
      </c>
      <c r="J3079" s="67" t="s">
        <v>7056</v>
      </c>
      <c r="K3079" s="67" t="s">
        <v>7057</v>
      </c>
      <c r="L3079" s="67" t="s">
        <v>391</v>
      </c>
      <c r="M3079" s="63" t="str">
        <f>VLOOKUP(D3079,'[3]NEW LEGEND 2026'!G:I,3,0)</f>
        <v>KAWASAKI</v>
      </c>
      <c r="N3079" s="63" t="str">
        <f>VLOOKUP(D3079,'[3]NEW LEGEND 2026'!G:J,4,0)</f>
        <v>GREEN</v>
      </c>
      <c r="O3079" s="68" t="str">
        <f t="shared" si="289"/>
        <v>AUG</v>
      </c>
      <c r="P3079" s="68">
        <f t="shared" si="290"/>
        <v>25</v>
      </c>
      <c r="Q3079" s="68">
        <f t="shared" si="291"/>
        <v>2026</v>
      </c>
      <c r="R3079" s="69">
        <f t="shared" si="292"/>
        <v>-206.63361111110862</v>
      </c>
      <c r="S3079" s="69">
        <f t="shared" si="293"/>
        <v>-203.67584490739682</v>
      </c>
      <c r="T3079" s="70" t="str">
        <f t="shared" si="288"/>
        <v>1-30 DAYS</v>
      </c>
      <c r="U3079" s="70" t="str">
        <f t="shared" si="288"/>
        <v>1-30 DAYS</v>
      </c>
    </row>
    <row r="3080" spans="1:21">
      <c r="A3080" s="63" t="str">
        <f>VLOOKUP(L3080,[1]Sheet1!$N:$P,3,0)</f>
        <v>M1 ISULAN</v>
      </c>
      <c r="B3080" s="66">
        <v>46259.456886574073</v>
      </c>
      <c r="C3080" s="66">
        <v>46259.633611111109</v>
      </c>
      <c r="D3080" s="67" t="s">
        <v>1007</v>
      </c>
      <c r="E3080" s="67" t="s">
        <v>1008</v>
      </c>
      <c r="F3080" s="1">
        <v>1</v>
      </c>
      <c r="G3080" s="63" t="str">
        <f>VLOOKUP(D3080,[2]MINDANAO!$B:$C,2,0)</f>
        <v>XRM DUAL SPORTS FI(DS)</v>
      </c>
      <c r="H3080" s="67">
        <v>70950</v>
      </c>
      <c r="I3080" s="63" t="str">
        <f>VLOOKUP(L3080,'[3]NEW LEGEND 2026'!M:S,7,0)</f>
        <v>MUTI</v>
      </c>
      <c r="J3080" s="67" t="s">
        <v>7058</v>
      </c>
      <c r="K3080" s="67" t="s">
        <v>7059</v>
      </c>
      <c r="L3080" s="67" t="s">
        <v>391</v>
      </c>
      <c r="M3080" s="63" t="str">
        <f>VLOOKUP(D3080,'[3]NEW LEGEND 2026'!G:I,3,0)</f>
        <v>HONDA</v>
      </c>
      <c r="N3080" s="63" t="str">
        <f>VLOOKUP(D3080,'[3]NEW LEGEND 2026'!G:J,4,0)</f>
        <v>BLACK</v>
      </c>
      <c r="O3080" s="68" t="str">
        <f t="shared" si="289"/>
        <v>AUG</v>
      </c>
      <c r="P3080" s="68">
        <f t="shared" si="290"/>
        <v>25</v>
      </c>
      <c r="Q3080" s="68">
        <f t="shared" si="291"/>
        <v>2026</v>
      </c>
      <c r="R3080" s="69">
        <f t="shared" si="292"/>
        <v>-206.63361111110862</v>
      </c>
      <c r="S3080" s="69">
        <f t="shared" si="293"/>
        <v>-206.456886574073</v>
      </c>
      <c r="T3080" s="70" t="str">
        <f t="shared" si="288"/>
        <v>1-30 DAYS</v>
      </c>
      <c r="U3080" s="70" t="str">
        <f t="shared" si="288"/>
        <v>1-30 DAYS</v>
      </c>
    </row>
    <row r="3081" spans="1:21">
      <c r="A3081" s="63" t="str">
        <f>VLOOKUP(L3081,[1]Sheet1!$N:$P,3,0)</f>
        <v>M1 ISULAN</v>
      </c>
      <c r="B3081" s="66">
        <v>46259.456886574073</v>
      </c>
      <c r="C3081" s="66">
        <v>46259.633611111109</v>
      </c>
      <c r="D3081" s="67" t="s">
        <v>1007</v>
      </c>
      <c r="E3081" s="67" t="s">
        <v>1008</v>
      </c>
      <c r="F3081" s="1">
        <v>1</v>
      </c>
      <c r="G3081" s="63" t="str">
        <f>VLOOKUP(D3081,[2]MINDANAO!$B:$C,2,0)</f>
        <v>XRM DUAL SPORTS FI(DS)</v>
      </c>
      <c r="H3081" s="67">
        <v>70950</v>
      </c>
      <c r="I3081" s="63" t="str">
        <f>VLOOKUP(L3081,'[3]NEW LEGEND 2026'!M:S,7,0)</f>
        <v>MUTI</v>
      </c>
      <c r="J3081" s="67" t="s">
        <v>7060</v>
      </c>
      <c r="K3081" s="67" t="s">
        <v>7061</v>
      </c>
      <c r="L3081" s="67" t="s">
        <v>391</v>
      </c>
      <c r="M3081" s="63" t="str">
        <f>VLOOKUP(D3081,'[3]NEW LEGEND 2026'!G:I,3,0)</f>
        <v>HONDA</v>
      </c>
      <c r="N3081" s="63" t="str">
        <f>VLOOKUP(D3081,'[3]NEW LEGEND 2026'!G:J,4,0)</f>
        <v>BLACK</v>
      </c>
      <c r="O3081" s="68" t="str">
        <f t="shared" si="289"/>
        <v>AUG</v>
      </c>
      <c r="P3081" s="68">
        <f t="shared" si="290"/>
        <v>25</v>
      </c>
      <c r="Q3081" s="68">
        <f t="shared" si="291"/>
        <v>2026</v>
      </c>
      <c r="R3081" s="69">
        <f t="shared" si="292"/>
        <v>-206.63361111110862</v>
      </c>
      <c r="S3081" s="69">
        <f t="shared" si="293"/>
        <v>-206.456886574073</v>
      </c>
      <c r="T3081" s="70" t="str">
        <f t="shared" si="288"/>
        <v>1-30 DAYS</v>
      </c>
      <c r="U3081" s="70" t="str">
        <f t="shared" si="288"/>
        <v>1-30 DAYS</v>
      </c>
    </row>
    <row r="3082" spans="1:21">
      <c r="A3082" s="63" t="str">
        <f>VLOOKUP(L3082,[1]Sheet1!$N:$P,3,0)</f>
        <v>M1 ISULAN</v>
      </c>
      <c r="B3082" s="66">
        <v>46259.456886574073</v>
      </c>
      <c r="C3082" s="66">
        <v>46259.633611111109</v>
      </c>
      <c r="D3082" s="67" t="s">
        <v>893</v>
      </c>
      <c r="E3082" s="67" t="s">
        <v>894</v>
      </c>
      <c r="F3082" s="1">
        <v>1</v>
      </c>
      <c r="G3082" s="63" t="str">
        <f>VLOOKUP(D3082,[2]MINDANAO!$B:$C,2,0)</f>
        <v>XRM DUAL SPORTS FI(DS)</v>
      </c>
      <c r="H3082" s="67">
        <v>70158</v>
      </c>
      <c r="I3082" s="63" t="str">
        <f>VLOOKUP(L3082,'[3]NEW LEGEND 2026'!M:S,7,0)</f>
        <v>MUTI</v>
      </c>
      <c r="J3082" s="67" t="s">
        <v>7062</v>
      </c>
      <c r="K3082" s="67" t="s">
        <v>7063</v>
      </c>
      <c r="L3082" s="67" t="s">
        <v>391</v>
      </c>
      <c r="M3082" s="63" t="str">
        <f>VLOOKUP(D3082,'[3]NEW LEGEND 2026'!G:I,3,0)</f>
        <v>HONDA</v>
      </c>
      <c r="N3082" s="63" t="str">
        <f>VLOOKUP(D3082,'[3]NEW LEGEND 2026'!G:J,4,0)</f>
        <v>RED/BLACK</v>
      </c>
      <c r="O3082" s="68" t="str">
        <f t="shared" si="289"/>
        <v>AUG</v>
      </c>
      <c r="P3082" s="68">
        <f t="shared" si="290"/>
        <v>25</v>
      </c>
      <c r="Q3082" s="68">
        <f t="shared" si="291"/>
        <v>2026</v>
      </c>
      <c r="R3082" s="69">
        <f t="shared" si="292"/>
        <v>-206.63361111110862</v>
      </c>
      <c r="S3082" s="69">
        <f t="shared" si="293"/>
        <v>-206.456886574073</v>
      </c>
      <c r="T3082" s="70" t="str">
        <f t="shared" si="288"/>
        <v>1-30 DAYS</v>
      </c>
      <c r="U3082" s="70" t="str">
        <f t="shared" si="288"/>
        <v>1-30 DAYS</v>
      </c>
    </row>
    <row r="3083" spans="1:21">
      <c r="A3083" s="63" t="str">
        <f>VLOOKUP(L3083,[1]Sheet1!$N:$P,3,0)</f>
        <v>M1 ISULAN</v>
      </c>
      <c r="B3083" s="66">
        <v>46259.456886574073</v>
      </c>
      <c r="C3083" s="66">
        <v>46259.633611111109</v>
      </c>
      <c r="D3083" s="67" t="s">
        <v>893</v>
      </c>
      <c r="E3083" s="67" t="s">
        <v>894</v>
      </c>
      <c r="F3083" s="1">
        <v>1</v>
      </c>
      <c r="G3083" s="63" t="str">
        <f>VLOOKUP(D3083,[2]MINDANAO!$B:$C,2,0)</f>
        <v>XRM DUAL SPORTS FI(DS)</v>
      </c>
      <c r="H3083" s="67">
        <v>70158</v>
      </c>
      <c r="I3083" s="63" t="str">
        <f>VLOOKUP(L3083,'[3]NEW LEGEND 2026'!M:S,7,0)</f>
        <v>MUTI</v>
      </c>
      <c r="J3083" s="67" t="s">
        <v>7064</v>
      </c>
      <c r="K3083" s="67" t="s">
        <v>7065</v>
      </c>
      <c r="L3083" s="67" t="s">
        <v>391</v>
      </c>
      <c r="M3083" s="63" t="str">
        <f>VLOOKUP(D3083,'[3]NEW LEGEND 2026'!G:I,3,0)</f>
        <v>HONDA</v>
      </c>
      <c r="N3083" s="63" t="str">
        <f>VLOOKUP(D3083,'[3]NEW LEGEND 2026'!G:J,4,0)</f>
        <v>RED/BLACK</v>
      </c>
      <c r="O3083" s="68" t="str">
        <f t="shared" si="289"/>
        <v>AUG</v>
      </c>
      <c r="P3083" s="68">
        <f t="shared" si="290"/>
        <v>25</v>
      </c>
      <c r="Q3083" s="68">
        <f t="shared" si="291"/>
        <v>2026</v>
      </c>
      <c r="R3083" s="69">
        <f t="shared" si="292"/>
        <v>-206.63361111110862</v>
      </c>
      <c r="S3083" s="69">
        <f t="shared" si="293"/>
        <v>-206.456886574073</v>
      </c>
      <c r="T3083" s="70" t="str">
        <f t="shared" si="288"/>
        <v>1-30 DAYS</v>
      </c>
      <c r="U3083" s="70" t="str">
        <f t="shared" si="288"/>
        <v>1-30 DAYS</v>
      </c>
    </row>
    <row r="3084" spans="1:21">
      <c r="A3084" s="63" t="str">
        <f>VLOOKUP(L3084,[1]Sheet1!$N:$P,3,0)</f>
        <v>M1 ISULAN</v>
      </c>
      <c r="B3084" s="66">
        <v>46259.456886574073</v>
      </c>
      <c r="C3084" s="66">
        <v>46259.633611111109</v>
      </c>
      <c r="D3084" s="67" t="s">
        <v>2600</v>
      </c>
      <c r="E3084" s="67" t="s">
        <v>2601</v>
      </c>
      <c r="F3084" s="1">
        <v>1</v>
      </c>
      <c r="G3084" s="63" t="str">
        <f>VLOOKUP(D3084,[2]MINDANAO!$B:$C,2,0)</f>
        <v>ADV160 ABS</v>
      </c>
      <c r="H3084" s="67">
        <v>138000</v>
      </c>
      <c r="I3084" s="63" t="str">
        <f>VLOOKUP(L3084,'[3]NEW LEGEND 2026'!M:S,7,0)</f>
        <v>MUTI</v>
      </c>
      <c r="J3084" s="67" t="s">
        <v>7066</v>
      </c>
      <c r="K3084" s="67" t="s">
        <v>7067</v>
      </c>
      <c r="L3084" s="67" t="s">
        <v>391</v>
      </c>
      <c r="M3084" s="63" t="str">
        <f>VLOOKUP(D3084,'[3]NEW LEGEND 2026'!G:I,3,0)</f>
        <v>HONDA</v>
      </c>
      <c r="N3084" s="63" t="str">
        <f>VLOOKUP(D3084,'[3]NEW LEGEND 2026'!G:J,4,0)</f>
        <v>GREEN</v>
      </c>
      <c r="O3084" s="68" t="str">
        <f t="shared" si="289"/>
        <v>AUG</v>
      </c>
      <c r="P3084" s="68">
        <f t="shared" si="290"/>
        <v>25</v>
      </c>
      <c r="Q3084" s="68">
        <f t="shared" si="291"/>
        <v>2026</v>
      </c>
      <c r="R3084" s="69">
        <f t="shared" si="292"/>
        <v>-206.63361111110862</v>
      </c>
      <c r="S3084" s="69">
        <f t="shared" si="293"/>
        <v>-206.456886574073</v>
      </c>
      <c r="T3084" s="70" t="str">
        <f t="shared" si="288"/>
        <v>1-30 DAYS</v>
      </c>
      <c r="U3084" s="70" t="str">
        <f t="shared" si="288"/>
        <v>1-30 DAYS</v>
      </c>
    </row>
    <row r="3085" spans="1:21">
      <c r="A3085" s="63" t="str">
        <f>VLOOKUP(L3085,[1]Sheet1!$N:$P,3,0)</f>
        <v>M1 ISULAN</v>
      </c>
      <c r="B3085" s="66">
        <v>46259.456886574073</v>
      </c>
      <c r="C3085" s="66">
        <v>46259.633611111109</v>
      </c>
      <c r="D3085" s="67" t="s">
        <v>2600</v>
      </c>
      <c r="E3085" s="67" t="s">
        <v>2601</v>
      </c>
      <c r="F3085" s="1">
        <v>1</v>
      </c>
      <c r="G3085" s="63" t="str">
        <f>VLOOKUP(D3085,[2]MINDANAO!$B:$C,2,0)</f>
        <v>ADV160 ABS</v>
      </c>
      <c r="H3085" s="67">
        <v>138000</v>
      </c>
      <c r="I3085" s="63" t="str">
        <f>VLOOKUP(L3085,'[3]NEW LEGEND 2026'!M:S,7,0)</f>
        <v>MUTI</v>
      </c>
      <c r="J3085" s="67" t="s">
        <v>7068</v>
      </c>
      <c r="K3085" s="67" t="s">
        <v>7069</v>
      </c>
      <c r="L3085" s="67" t="s">
        <v>391</v>
      </c>
      <c r="M3085" s="63" t="str">
        <f>VLOOKUP(D3085,'[3]NEW LEGEND 2026'!G:I,3,0)</f>
        <v>HONDA</v>
      </c>
      <c r="N3085" s="63" t="str">
        <f>VLOOKUP(D3085,'[3]NEW LEGEND 2026'!G:J,4,0)</f>
        <v>GREEN</v>
      </c>
      <c r="O3085" s="68" t="str">
        <f t="shared" si="289"/>
        <v>AUG</v>
      </c>
      <c r="P3085" s="68">
        <f t="shared" si="290"/>
        <v>25</v>
      </c>
      <c r="Q3085" s="68">
        <f t="shared" si="291"/>
        <v>2026</v>
      </c>
      <c r="R3085" s="69">
        <f t="shared" si="292"/>
        <v>-206.63361111110862</v>
      </c>
      <c r="S3085" s="69">
        <f t="shared" si="293"/>
        <v>-206.456886574073</v>
      </c>
      <c r="T3085" s="70" t="str">
        <f t="shared" si="288"/>
        <v>1-30 DAYS</v>
      </c>
      <c r="U3085" s="70" t="str">
        <f t="shared" si="288"/>
        <v>1-30 DAYS</v>
      </c>
    </row>
    <row r="3086" spans="1:21">
      <c r="A3086" s="63" t="str">
        <f>VLOOKUP(L3086,[1]Sheet1!$N:$P,3,0)</f>
        <v>M1 ISULAN</v>
      </c>
      <c r="B3086" s="66">
        <v>46259.456886574073</v>
      </c>
      <c r="C3086" s="66">
        <v>46259.633611111109</v>
      </c>
      <c r="D3086" s="67" t="s">
        <v>2075</v>
      </c>
      <c r="E3086" s="67" t="s">
        <v>2076</v>
      </c>
      <c r="F3086" s="1">
        <v>1</v>
      </c>
      <c r="G3086" s="63" t="str">
        <f>VLOOKUP(D3086,[2]MINDANAO!$B:$C,2,0)</f>
        <v>CLICK160 FI</v>
      </c>
      <c r="H3086" s="67">
        <v>104990</v>
      </c>
      <c r="I3086" s="63" t="str">
        <f>VLOOKUP(L3086,'[3]NEW LEGEND 2026'!M:S,7,0)</f>
        <v>MUTI</v>
      </c>
      <c r="J3086" s="67" t="s">
        <v>7070</v>
      </c>
      <c r="K3086" s="67" t="s">
        <v>7071</v>
      </c>
      <c r="L3086" s="67" t="s">
        <v>391</v>
      </c>
      <c r="M3086" s="63" t="str">
        <f>VLOOKUP(D3086,'[3]NEW LEGEND 2026'!G:I,3,0)</f>
        <v>HONDA</v>
      </c>
      <c r="N3086" s="63" t="str">
        <f>VLOOKUP(D3086,'[3]NEW LEGEND 2026'!G:J,4,0)</f>
        <v>WHITE</v>
      </c>
      <c r="O3086" s="68" t="str">
        <f t="shared" si="289"/>
        <v>AUG</v>
      </c>
      <c r="P3086" s="68">
        <f t="shared" si="290"/>
        <v>25</v>
      </c>
      <c r="Q3086" s="68">
        <f t="shared" si="291"/>
        <v>2026</v>
      </c>
      <c r="R3086" s="69">
        <f t="shared" si="292"/>
        <v>-206.63361111110862</v>
      </c>
      <c r="S3086" s="69">
        <f t="shared" si="293"/>
        <v>-206.456886574073</v>
      </c>
      <c r="T3086" s="70" t="str">
        <f t="shared" si="288"/>
        <v>1-30 DAYS</v>
      </c>
      <c r="U3086" s="70" t="str">
        <f t="shared" si="288"/>
        <v>1-30 DAYS</v>
      </c>
    </row>
    <row r="3087" spans="1:21">
      <c r="A3087" s="63" t="str">
        <f>VLOOKUP(L3087,[1]Sheet1!$N:$P,3,0)</f>
        <v>M1 ISULAN</v>
      </c>
      <c r="B3087" s="66">
        <v>46259.456886574073</v>
      </c>
      <c r="C3087" s="66">
        <v>46259.633611111109</v>
      </c>
      <c r="D3087" s="67" t="s">
        <v>2165</v>
      </c>
      <c r="E3087" s="67" t="s">
        <v>2166</v>
      </c>
      <c r="F3087" s="1">
        <v>1</v>
      </c>
      <c r="G3087" s="63" t="str">
        <f>VLOOKUP(D3087,[2]MINDANAO!$B:$C,2,0)</f>
        <v>CLICK160 FI</v>
      </c>
      <c r="H3087" s="67">
        <v>104990</v>
      </c>
      <c r="I3087" s="63" t="str">
        <f>VLOOKUP(L3087,'[3]NEW LEGEND 2026'!M:S,7,0)</f>
        <v>MUTI</v>
      </c>
      <c r="J3087" s="67" t="s">
        <v>7072</v>
      </c>
      <c r="K3087" s="67" t="s">
        <v>7073</v>
      </c>
      <c r="L3087" s="67" t="s">
        <v>391</v>
      </c>
      <c r="M3087" s="63" t="str">
        <f>VLOOKUP(D3087,'[3]NEW LEGEND 2026'!G:I,3,0)</f>
        <v>HONDA</v>
      </c>
      <c r="N3087" s="63" t="str">
        <f>VLOOKUP(D3087,'[3]NEW LEGEND 2026'!G:J,4,0)</f>
        <v>SILVER</v>
      </c>
      <c r="O3087" s="68" t="str">
        <f t="shared" si="289"/>
        <v>AUG</v>
      </c>
      <c r="P3087" s="68">
        <f t="shared" si="290"/>
        <v>25</v>
      </c>
      <c r="Q3087" s="68">
        <f t="shared" si="291"/>
        <v>2026</v>
      </c>
      <c r="R3087" s="69">
        <f t="shared" si="292"/>
        <v>-206.63361111110862</v>
      </c>
      <c r="S3087" s="69">
        <f t="shared" si="293"/>
        <v>-206.456886574073</v>
      </c>
      <c r="T3087" s="70" t="str">
        <f t="shared" si="288"/>
        <v>1-30 DAYS</v>
      </c>
      <c r="U3087" s="70" t="str">
        <f t="shared" si="288"/>
        <v>1-30 DAYS</v>
      </c>
    </row>
    <row r="3088" spans="1:21">
      <c r="A3088" s="63" t="str">
        <f>VLOOKUP(L3088,[1]Sheet1!$N:$P,3,0)</f>
        <v>M1 ISULAN</v>
      </c>
      <c r="B3088" s="66">
        <v>46259.45689814815</v>
      </c>
      <c r="C3088" s="66">
        <v>46259.633611111109</v>
      </c>
      <c r="D3088" s="67" t="s">
        <v>966</v>
      </c>
      <c r="E3088" s="67" t="s">
        <v>967</v>
      </c>
      <c r="F3088" s="1">
        <v>1</v>
      </c>
      <c r="G3088" s="63" t="str">
        <f>VLOOKUP(D3088,[2]MINDANAO!$B:$C,2,0)</f>
        <v>TMX150 SUPREMO</v>
      </c>
      <c r="H3088" s="67">
        <v>76598</v>
      </c>
      <c r="I3088" s="63" t="str">
        <f>VLOOKUP(L3088,'[3]NEW LEGEND 2026'!M:S,7,0)</f>
        <v>MUTI</v>
      </c>
      <c r="J3088" s="67" t="s">
        <v>7074</v>
      </c>
      <c r="K3088" s="67" t="s">
        <v>7075</v>
      </c>
      <c r="L3088" s="67" t="s">
        <v>391</v>
      </c>
      <c r="M3088" s="63" t="str">
        <f>VLOOKUP(D3088,'[3]NEW LEGEND 2026'!G:I,3,0)</f>
        <v>HONDA</v>
      </c>
      <c r="N3088" s="63" t="str">
        <f>VLOOKUP(D3088,'[3]NEW LEGEND 2026'!G:J,4,0)</f>
        <v>RED</v>
      </c>
      <c r="O3088" s="68" t="str">
        <f t="shared" si="289"/>
        <v>AUG</v>
      </c>
      <c r="P3088" s="68">
        <f t="shared" si="290"/>
        <v>25</v>
      </c>
      <c r="Q3088" s="68">
        <f t="shared" si="291"/>
        <v>2026</v>
      </c>
      <c r="R3088" s="69">
        <f t="shared" si="292"/>
        <v>-206.63361111110862</v>
      </c>
      <c r="S3088" s="69">
        <f t="shared" si="293"/>
        <v>-206.45689814814978</v>
      </c>
      <c r="T3088" s="70" t="str">
        <f t="shared" si="288"/>
        <v>1-30 DAYS</v>
      </c>
      <c r="U3088" s="70" t="str">
        <f t="shared" si="288"/>
        <v>1-30 DAYS</v>
      </c>
    </row>
    <row r="3089" spans="1:21">
      <c r="A3089" s="63" t="str">
        <f>VLOOKUP(L3089,[1]Sheet1!$N:$P,3,0)</f>
        <v>M1 MLANG</v>
      </c>
      <c r="B3089" s="66">
        <v>46217.646203703713</v>
      </c>
      <c r="C3089" s="66">
        <v>46259.671296296299</v>
      </c>
      <c r="D3089" s="67" t="s">
        <v>907</v>
      </c>
      <c r="E3089" s="67" t="s">
        <v>908</v>
      </c>
      <c r="F3089" s="1">
        <v>1</v>
      </c>
      <c r="G3089" s="63" t="str">
        <f>VLOOKUP(D3089,[2]MINDANAO!$B:$C,2,0)</f>
        <v>CT125</v>
      </c>
      <c r="H3089" s="67">
        <v>59246</v>
      </c>
      <c r="I3089" s="63" t="str">
        <f>VLOOKUP(L3089,'[3]NEW LEGEND 2026'!M:S,7,0)</f>
        <v>MUTI</v>
      </c>
      <c r="J3089" s="67" t="s">
        <v>7076</v>
      </c>
      <c r="K3089" s="67" t="s">
        <v>7077</v>
      </c>
      <c r="L3089" s="67" t="s">
        <v>537</v>
      </c>
      <c r="M3089" s="63" t="str">
        <f>VLOOKUP(D3089,'[3]NEW LEGEND 2026'!G:I,3,0)</f>
        <v>KAWASAKI</v>
      </c>
      <c r="N3089" s="63" t="str">
        <f>VLOOKUP(D3089,'[3]NEW LEGEND 2026'!G:J,4,0)</f>
        <v>BLACK/GRAY</v>
      </c>
      <c r="O3089" s="68" t="str">
        <f t="shared" si="289"/>
        <v>AUG</v>
      </c>
      <c r="P3089" s="68">
        <f t="shared" si="290"/>
        <v>25</v>
      </c>
      <c r="Q3089" s="68">
        <f t="shared" si="291"/>
        <v>2026</v>
      </c>
      <c r="R3089" s="69">
        <f t="shared" si="292"/>
        <v>-206.67129629629926</v>
      </c>
      <c r="S3089" s="69">
        <f t="shared" si="293"/>
        <v>-164.64620370371267</v>
      </c>
      <c r="T3089" s="70" t="str">
        <f t="shared" si="288"/>
        <v>1-30 DAYS</v>
      </c>
      <c r="U3089" s="70" t="str">
        <f t="shared" si="288"/>
        <v>1-30 DAYS</v>
      </c>
    </row>
    <row r="3090" spans="1:21">
      <c r="A3090" s="63" t="str">
        <f>VLOOKUP(L3090,[1]Sheet1!$N:$P,3,0)</f>
        <v>M1 MLANG</v>
      </c>
      <c r="B3090" s="66">
        <v>46219.590243055558</v>
      </c>
      <c r="C3090" s="66">
        <v>46259.671296296299</v>
      </c>
      <c r="D3090" s="67" t="s">
        <v>907</v>
      </c>
      <c r="E3090" s="67" t="s">
        <v>908</v>
      </c>
      <c r="F3090" s="1">
        <v>1</v>
      </c>
      <c r="G3090" s="63" t="str">
        <f>VLOOKUP(D3090,[2]MINDANAO!$B:$C,2,0)</f>
        <v>CT125</v>
      </c>
      <c r="H3090" s="67">
        <v>59246</v>
      </c>
      <c r="I3090" s="63" t="str">
        <f>VLOOKUP(L3090,'[3]NEW LEGEND 2026'!M:S,7,0)</f>
        <v>MUTI</v>
      </c>
      <c r="J3090" s="67" t="s">
        <v>7078</v>
      </c>
      <c r="K3090" s="67" t="s">
        <v>7079</v>
      </c>
      <c r="L3090" s="67" t="s">
        <v>537</v>
      </c>
      <c r="M3090" s="63" t="str">
        <f>VLOOKUP(D3090,'[3]NEW LEGEND 2026'!G:I,3,0)</f>
        <v>KAWASAKI</v>
      </c>
      <c r="N3090" s="63" t="str">
        <f>VLOOKUP(D3090,'[3]NEW LEGEND 2026'!G:J,4,0)</f>
        <v>BLACK/GRAY</v>
      </c>
      <c r="O3090" s="68" t="str">
        <f t="shared" si="289"/>
        <v>AUG</v>
      </c>
      <c r="P3090" s="68">
        <f t="shared" si="290"/>
        <v>25</v>
      </c>
      <c r="Q3090" s="68">
        <f t="shared" si="291"/>
        <v>2026</v>
      </c>
      <c r="R3090" s="69">
        <f t="shared" si="292"/>
        <v>-206.67129629629926</v>
      </c>
      <c r="S3090" s="69">
        <f t="shared" si="293"/>
        <v>-166.59024305555795</v>
      </c>
      <c r="T3090" s="70" t="str">
        <f t="shared" ref="T3090:U3153" si="294">IF(R3090&lt;=30,"1-30 DAYS",IF(R3090&lt;=60,"31-60 DAYS",IF(R3090&lt;=90,"61-90 DAYS","91 DAYS UP")))</f>
        <v>1-30 DAYS</v>
      </c>
      <c r="U3090" s="70" t="str">
        <f t="shared" si="294"/>
        <v>1-30 DAYS</v>
      </c>
    </row>
    <row r="3091" spans="1:21">
      <c r="A3091" s="63" t="str">
        <f>VLOOKUP(L3091,[1]Sheet1!$N:$P,3,0)</f>
        <v>M1 MLANG</v>
      </c>
      <c r="B3091" s="66">
        <v>46219.572187500002</v>
      </c>
      <c r="C3091" s="66">
        <v>46259.671296296299</v>
      </c>
      <c r="D3091" s="67" t="s">
        <v>907</v>
      </c>
      <c r="E3091" s="67" t="s">
        <v>908</v>
      </c>
      <c r="F3091" s="1">
        <v>1</v>
      </c>
      <c r="G3091" s="63" t="str">
        <f>VLOOKUP(D3091,[2]MINDANAO!$B:$C,2,0)</f>
        <v>CT125</v>
      </c>
      <c r="H3091" s="67">
        <v>59246</v>
      </c>
      <c r="I3091" s="63" t="str">
        <f>VLOOKUP(L3091,'[3]NEW LEGEND 2026'!M:S,7,0)</f>
        <v>MUTI</v>
      </c>
      <c r="J3091" s="67" t="s">
        <v>7080</v>
      </c>
      <c r="K3091" s="67" t="s">
        <v>7081</v>
      </c>
      <c r="L3091" s="67" t="s">
        <v>537</v>
      </c>
      <c r="M3091" s="63" t="str">
        <f>VLOOKUP(D3091,'[3]NEW LEGEND 2026'!G:I,3,0)</f>
        <v>KAWASAKI</v>
      </c>
      <c r="N3091" s="63" t="str">
        <f>VLOOKUP(D3091,'[3]NEW LEGEND 2026'!G:J,4,0)</f>
        <v>BLACK/GRAY</v>
      </c>
      <c r="O3091" s="68" t="str">
        <f t="shared" si="289"/>
        <v>AUG</v>
      </c>
      <c r="P3091" s="68">
        <f t="shared" si="290"/>
        <v>25</v>
      </c>
      <c r="Q3091" s="68">
        <f t="shared" si="291"/>
        <v>2026</v>
      </c>
      <c r="R3091" s="69">
        <f t="shared" si="292"/>
        <v>-206.67129629629926</v>
      </c>
      <c r="S3091" s="69">
        <f t="shared" si="293"/>
        <v>-166.57218750000175</v>
      </c>
      <c r="T3091" s="70" t="str">
        <f t="shared" si="294"/>
        <v>1-30 DAYS</v>
      </c>
      <c r="U3091" s="70" t="str">
        <f t="shared" si="294"/>
        <v>1-30 DAYS</v>
      </c>
    </row>
    <row r="3092" spans="1:21">
      <c r="A3092" s="63" t="str">
        <f>VLOOKUP(L3092,[1]Sheet1!$N:$P,3,0)</f>
        <v>M1 KIDAPAWAN</v>
      </c>
      <c r="B3092" s="66">
        <v>46045.67895833333</v>
      </c>
      <c r="C3092" s="66">
        <v>46259.693124999998</v>
      </c>
      <c r="D3092" s="67" t="s">
        <v>1121</v>
      </c>
      <c r="E3092" s="67" t="s">
        <v>1122</v>
      </c>
      <c r="F3092" s="1">
        <v>1</v>
      </c>
      <c r="G3092" s="63" t="str">
        <f>VLOOKUP(D3092,[2]MINDANAO!$B:$C,2,0)</f>
        <v>BARAKO II (DUAL START)</v>
      </c>
      <c r="H3092" s="67">
        <v>94120</v>
      </c>
      <c r="I3092" s="63" t="str">
        <f>VLOOKUP(L3092,'[3]NEW LEGEND 2026'!M:S,7,0)</f>
        <v>MUTI</v>
      </c>
      <c r="J3092" s="67" t="s">
        <v>7082</v>
      </c>
      <c r="K3092" s="67" t="s">
        <v>7083</v>
      </c>
      <c r="L3092" s="67" t="s">
        <v>503</v>
      </c>
      <c r="M3092" s="63" t="str">
        <f>VLOOKUP(D3092,'[3]NEW LEGEND 2026'!G:I,3,0)</f>
        <v>KAWASAKI</v>
      </c>
      <c r="N3092" s="63" t="str">
        <f>VLOOKUP(D3092,'[3]NEW LEGEND 2026'!G:J,4,0)</f>
        <v>BLACK</v>
      </c>
      <c r="O3092" s="68" t="str">
        <f t="shared" si="289"/>
        <v>AUG</v>
      </c>
      <c r="P3092" s="68">
        <f t="shared" si="290"/>
        <v>25</v>
      </c>
      <c r="Q3092" s="68">
        <f t="shared" si="291"/>
        <v>2026</v>
      </c>
      <c r="R3092" s="69">
        <f t="shared" si="292"/>
        <v>-206.69312499999796</v>
      </c>
      <c r="S3092" s="69">
        <f t="shared" si="293"/>
        <v>7.3210416666697711</v>
      </c>
      <c r="T3092" s="70" t="str">
        <f t="shared" si="294"/>
        <v>1-30 DAYS</v>
      </c>
      <c r="U3092" s="70" t="str">
        <f t="shared" si="294"/>
        <v>1-30 DAYS</v>
      </c>
    </row>
    <row r="3093" spans="1:21">
      <c r="A3093" s="63" t="str">
        <f>VLOOKUP(L3093,[1]Sheet1!$N:$P,3,0)</f>
        <v>M1 KIDAPAWAN</v>
      </c>
      <c r="B3093" s="66">
        <v>46100.686805555553</v>
      </c>
      <c r="C3093" s="66">
        <v>46259.693194444437</v>
      </c>
      <c r="D3093" s="67" t="s">
        <v>1121</v>
      </c>
      <c r="E3093" s="67" t="s">
        <v>1122</v>
      </c>
      <c r="F3093" s="1">
        <v>1</v>
      </c>
      <c r="G3093" s="63" t="str">
        <f>VLOOKUP(D3093,[2]MINDANAO!$B:$C,2,0)</f>
        <v>BARAKO II (DUAL START)</v>
      </c>
      <c r="H3093" s="67">
        <v>94120</v>
      </c>
      <c r="I3093" s="63" t="str">
        <f>VLOOKUP(L3093,'[3]NEW LEGEND 2026'!M:S,7,0)</f>
        <v>MUTI</v>
      </c>
      <c r="J3093" s="67" t="s">
        <v>7084</v>
      </c>
      <c r="K3093" s="67" t="s">
        <v>7085</v>
      </c>
      <c r="L3093" s="67" t="s">
        <v>503</v>
      </c>
      <c r="M3093" s="63" t="str">
        <f>VLOOKUP(D3093,'[3]NEW LEGEND 2026'!G:I,3,0)</f>
        <v>KAWASAKI</v>
      </c>
      <c r="N3093" s="63" t="str">
        <f>VLOOKUP(D3093,'[3]NEW LEGEND 2026'!G:J,4,0)</f>
        <v>BLACK</v>
      </c>
      <c r="O3093" s="68" t="str">
        <f t="shared" si="289"/>
        <v>AUG</v>
      </c>
      <c r="P3093" s="68">
        <f t="shared" si="290"/>
        <v>25</v>
      </c>
      <c r="Q3093" s="68">
        <f t="shared" si="291"/>
        <v>2026</v>
      </c>
      <c r="R3093" s="69">
        <f t="shared" si="292"/>
        <v>-206.69319444443681</v>
      </c>
      <c r="S3093" s="69">
        <f t="shared" si="293"/>
        <v>-47.686805555553292</v>
      </c>
      <c r="T3093" s="70" t="str">
        <f t="shared" si="294"/>
        <v>1-30 DAYS</v>
      </c>
      <c r="U3093" s="70" t="str">
        <f t="shared" si="294"/>
        <v>1-30 DAYS</v>
      </c>
    </row>
    <row r="3094" spans="1:21">
      <c r="A3094" s="63" t="str">
        <f>VLOOKUP(L3094,[1]Sheet1!$N:$P,3,0)</f>
        <v>M1 MARBEL</v>
      </c>
      <c r="B3094" s="66">
        <v>46256.57775462963</v>
      </c>
      <c r="C3094" s="66">
        <v>46259.699814814812</v>
      </c>
      <c r="D3094" s="67" t="s">
        <v>663</v>
      </c>
      <c r="E3094" s="67" t="s">
        <v>664</v>
      </c>
      <c r="F3094" s="1">
        <v>1</v>
      </c>
      <c r="G3094" s="63" t="str">
        <f>VLOOKUP(D3094,[2]MINDANAO!$B:$C,2,0)</f>
        <v>CT125</v>
      </c>
      <c r="H3094" s="67">
        <v>58118</v>
      </c>
      <c r="I3094" s="63" t="str">
        <f>VLOOKUP(L3094,'[3]NEW LEGEND 2026'!M:S,7,0)</f>
        <v>MUTI</v>
      </c>
      <c r="J3094" s="67" t="s">
        <v>7086</v>
      </c>
      <c r="K3094" s="67" t="s">
        <v>7087</v>
      </c>
      <c r="L3094" s="67" t="s">
        <v>473</v>
      </c>
      <c r="M3094" s="63" t="str">
        <f>VLOOKUP(D3094,'[3]NEW LEGEND 2026'!G:I,3,0)</f>
        <v>KAWASAKI</v>
      </c>
      <c r="N3094" s="63" t="str">
        <f>VLOOKUP(D3094,'[3]NEW LEGEND 2026'!G:J,4,0)</f>
        <v>BLACK/RED</v>
      </c>
      <c r="O3094" s="68" t="str">
        <f t="shared" si="289"/>
        <v>AUG</v>
      </c>
      <c r="P3094" s="68">
        <f t="shared" si="290"/>
        <v>25</v>
      </c>
      <c r="Q3094" s="68">
        <f t="shared" si="291"/>
        <v>2026</v>
      </c>
      <c r="R3094" s="69">
        <f t="shared" si="292"/>
        <v>-206.69981481481227</v>
      </c>
      <c r="S3094" s="69">
        <f t="shared" si="293"/>
        <v>-203.57775462963036</v>
      </c>
      <c r="T3094" s="70" t="str">
        <f t="shared" si="294"/>
        <v>1-30 DAYS</v>
      </c>
      <c r="U3094" s="70" t="str">
        <f t="shared" si="294"/>
        <v>1-30 DAYS</v>
      </c>
    </row>
    <row r="3095" spans="1:21">
      <c r="A3095" s="63" t="str">
        <f>VLOOKUP(L3095,[1]Sheet1!$N:$P,3,0)</f>
        <v>M1 MARBEL</v>
      </c>
      <c r="B3095" s="66">
        <v>46217.646203703713</v>
      </c>
      <c r="C3095" s="66">
        <v>46259.699814814812</v>
      </c>
      <c r="D3095" s="67" t="s">
        <v>907</v>
      </c>
      <c r="E3095" s="67" t="s">
        <v>908</v>
      </c>
      <c r="F3095" s="1">
        <v>1</v>
      </c>
      <c r="G3095" s="63" t="str">
        <f>VLOOKUP(D3095,[2]MINDANAO!$B:$C,2,0)</f>
        <v>CT125</v>
      </c>
      <c r="H3095" s="67">
        <v>59246</v>
      </c>
      <c r="I3095" s="63" t="str">
        <f>VLOOKUP(L3095,'[3]NEW LEGEND 2026'!M:S,7,0)</f>
        <v>MUTI</v>
      </c>
      <c r="J3095" s="67" t="s">
        <v>7088</v>
      </c>
      <c r="K3095" s="67" t="s">
        <v>7089</v>
      </c>
      <c r="L3095" s="67" t="s">
        <v>473</v>
      </c>
      <c r="M3095" s="63" t="str">
        <f>VLOOKUP(D3095,'[3]NEW LEGEND 2026'!G:I,3,0)</f>
        <v>KAWASAKI</v>
      </c>
      <c r="N3095" s="63" t="str">
        <f>VLOOKUP(D3095,'[3]NEW LEGEND 2026'!G:J,4,0)</f>
        <v>BLACK/GRAY</v>
      </c>
      <c r="O3095" s="68" t="str">
        <f t="shared" si="289"/>
        <v>AUG</v>
      </c>
      <c r="P3095" s="68">
        <f t="shared" si="290"/>
        <v>25</v>
      </c>
      <c r="Q3095" s="68">
        <f t="shared" si="291"/>
        <v>2026</v>
      </c>
      <c r="R3095" s="69">
        <f t="shared" si="292"/>
        <v>-206.69981481481227</v>
      </c>
      <c r="S3095" s="69">
        <f t="shared" si="293"/>
        <v>-164.64620370371267</v>
      </c>
      <c r="T3095" s="70" t="str">
        <f t="shared" si="294"/>
        <v>1-30 DAYS</v>
      </c>
      <c r="U3095" s="70" t="str">
        <f t="shared" si="294"/>
        <v>1-30 DAYS</v>
      </c>
    </row>
    <row r="3096" spans="1:21">
      <c r="A3096" s="63" t="str">
        <f>VLOOKUP(L3096,[1]Sheet1!$N:$P,3,0)</f>
        <v>M1 ALABEL</v>
      </c>
      <c r="B3096" s="66">
        <v>46219.487002314818</v>
      </c>
      <c r="C3096" s="66">
        <v>46260.367465277777</v>
      </c>
      <c r="D3096" s="67" t="s">
        <v>907</v>
      </c>
      <c r="E3096" s="67" t="s">
        <v>908</v>
      </c>
      <c r="F3096" s="1">
        <v>1</v>
      </c>
      <c r="G3096" s="63" t="str">
        <f>VLOOKUP(D3096,[2]MINDANAO!$B:$C,2,0)</f>
        <v>CT125</v>
      </c>
      <c r="H3096" s="67">
        <v>59246</v>
      </c>
      <c r="I3096" s="63" t="str">
        <f>VLOOKUP(L3096,'[3]NEW LEGEND 2026'!M:S,7,0)</f>
        <v>MUTI</v>
      </c>
      <c r="J3096" s="67" t="s">
        <v>7090</v>
      </c>
      <c r="K3096" s="67" t="s">
        <v>7091</v>
      </c>
      <c r="L3096" s="67" t="s">
        <v>526</v>
      </c>
      <c r="M3096" s="63" t="str">
        <f>VLOOKUP(D3096,'[3]NEW LEGEND 2026'!G:I,3,0)</f>
        <v>KAWASAKI</v>
      </c>
      <c r="N3096" s="63" t="str">
        <f>VLOOKUP(D3096,'[3]NEW LEGEND 2026'!G:J,4,0)</f>
        <v>BLACK/GRAY</v>
      </c>
      <c r="O3096" s="68" t="str">
        <f t="shared" si="289"/>
        <v>AUG</v>
      </c>
      <c r="P3096" s="68">
        <f t="shared" si="290"/>
        <v>26</v>
      </c>
      <c r="Q3096" s="68">
        <f t="shared" si="291"/>
        <v>2026</v>
      </c>
      <c r="R3096" s="69">
        <f t="shared" si="292"/>
        <v>-207.36746527777723</v>
      </c>
      <c r="S3096" s="69">
        <f t="shared" si="293"/>
        <v>-166.4870023148178</v>
      </c>
      <c r="T3096" s="70" t="str">
        <f t="shared" si="294"/>
        <v>1-30 DAYS</v>
      </c>
      <c r="U3096" s="70" t="str">
        <f t="shared" si="294"/>
        <v>1-30 DAYS</v>
      </c>
    </row>
    <row r="3097" spans="1:21">
      <c r="A3097" s="63" t="str">
        <f>VLOOKUP(L3097,[1]Sheet1!$N:$P,3,0)</f>
        <v>M1 KIDAPAWAN</v>
      </c>
      <c r="B3097" s="66">
        <v>46258.716770833344</v>
      </c>
      <c r="C3097" s="66">
        <v>46260.369409722232</v>
      </c>
      <c r="D3097" s="67" t="s">
        <v>3512</v>
      </c>
      <c r="E3097" s="67" t="s">
        <v>3513</v>
      </c>
      <c r="F3097" s="1">
        <v>1</v>
      </c>
      <c r="G3097" s="63" t="str">
        <f>VLOOKUP(D3097,[2]MINDANAO!$B:$C,2,0)</f>
        <v>CRF150</v>
      </c>
      <c r="H3097" s="67">
        <v>124883.93</v>
      </c>
      <c r="I3097" s="63" t="str">
        <f>VLOOKUP(L3097,'[3]NEW LEGEND 2026'!M:S,7,0)</f>
        <v>MUTI</v>
      </c>
      <c r="J3097" s="67" t="s">
        <v>7092</v>
      </c>
      <c r="K3097" s="67" t="s">
        <v>7093</v>
      </c>
      <c r="L3097" s="67" t="s">
        <v>503</v>
      </c>
      <c r="M3097" s="63" t="str">
        <f>VLOOKUP(D3097,'[3]NEW LEGEND 2026'!G:I,3,0)</f>
        <v>HONDA</v>
      </c>
      <c r="N3097" s="63" t="str">
        <f>VLOOKUP(D3097,'[3]NEW LEGEND 2026'!G:J,4,0)</f>
        <v>RED</v>
      </c>
      <c r="O3097" s="68" t="str">
        <f t="shared" si="289"/>
        <v>AUG</v>
      </c>
      <c r="P3097" s="68">
        <f t="shared" si="290"/>
        <v>26</v>
      </c>
      <c r="Q3097" s="68">
        <f t="shared" si="291"/>
        <v>2026</v>
      </c>
      <c r="R3097" s="69">
        <f t="shared" si="292"/>
        <v>-207.36940972223238</v>
      </c>
      <c r="S3097" s="69">
        <f t="shared" si="293"/>
        <v>-205.71677083334362</v>
      </c>
      <c r="T3097" s="70" t="str">
        <f t="shared" si="294"/>
        <v>1-30 DAYS</v>
      </c>
      <c r="U3097" s="70" t="str">
        <f t="shared" si="294"/>
        <v>1-30 DAYS</v>
      </c>
    </row>
    <row r="3098" spans="1:21">
      <c r="A3098" s="63" t="str">
        <f>VLOOKUP(L3098,[1]Sheet1!$N:$P,3,0)</f>
        <v>M1 KIDAPAWAN</v>
      </c>
      <c r="B3098" s="66">
        <v>46258.716770833344</v>
      </c>
      <c r="C3098" s="66">
        <v>46260.369409722232</v>
      </c>
      <c r="D3098" s="67" t="s">
        <v>2329</v>
      </c>
      <c r="E3098" s="67" t="s">
        <v>2330</v>
      </c>
      <c r="F3098" s="1">
        <v>1</v>
      </c>
      <c r="G3098" s="63" t="str">
        <f>VLOOKUP(D3098,[2]MINDANAO!$B:$C,2,0)</f>
        <v>CRF150</v>
      </c>
      <c r="H3098" s="67">
        <v>141790</v>
      </c>
      <c r="I3098" s="63" t="str">
        <f>VLOOKUP(L3098,'[3]NEW LEGEND 2026'!M:S,7,0)</f>
        <v>MUTI</v>
      </c>
      <c r="J3098" s="67" t="s">
        <v>7094</v>
      </c>
      <c r="K3098" s="67" t="s">
        <v>7095</v>
      </c>
      <c r="L3098" s="67" t="s">
        <v>503</v>
      </c>
      <c r="M3098" s="63" t="str">
        <f>VLOOKUP(D3098,'[3]NEW LEGEND 2026'!G:I,3,0)</f>
        <v>HONDA</v>
      </c>
      <c r="N3098" s="63" t="str">
        <f>VLOOKUP(D3098,'[3]NEW LEGEND 2026'!G:J,4,0)</f>
        <v>BLACK</v>
      </c>
      <c r="O3098" s="68" t="str">
        <f t="shared" si="289"/>
        <v>AUG</v>
      </c>
      <c r="P3098" s="68">
        <f t="shared" si="290"/>
        <v>26</v>
      </c>
      <c r="Q3098" s="68">
        <f t="shared" si="291"/>
        <v>2026</v>
      </c>
      <c r="R3098" s="69">
        <f t="shared" si="292"/>
        <v>-207.36940972223238</v>
      </c>
      <c r="S3098" s="69">
        <f t="shared" si="293"/>
        <v>-205.71677083334362</v>
      </c>
      <c r="T3098" s="70" t="str">
        <f t="shared" si="294"/>
        <v>1-30 DAYS</v>
      </c>
      <c r="U3098" s="70" t="str">
        <f t="shared" si="294"/>
        <v>1-30 DAYS</v>
      </c>
    </row>
    <row r="3099" spans="1:21">
      <c r="A3099" s="63" t="str">
        <f>VLOOKUP(L3099,[1]Sheet1!$N:$P,3,0)</f>
        <v>M1 KIDAPAWAN</v>
      </c>
      <c r="B3099" s="66">
        <v>46258.716770833344</v>
      </c>
      <c r="C3099" s="66">
        <v>46260.369409722232</v>
      </c>
      <c r="D3099" s="67" t="s">
        <v>2407</v>
      </c>
      <c r="E3099" s="67" t="s">
        <v>2408</v>
      </c>
      <c r="F3099" s="1">
        <v>1</v>
      </c>
      <c r="G3099" s="63" t="str">
        <f>VLOOKUP(D3099,[2]MINDANAO!$B:$C,2,0)</f>
        <v>CLICK160 FI</v>
      </c>
      <c r="H3099" s="67">
        <v>104990</v>
      </c>
      <c r="I3099" s="63" t="str">
        <f>VLOOKUP(L3099,'[3]NEW LEGEND 2026'!M:S,7,0)</f>
        <v>MUTI</v>
      </c>
      <c r="J3099" s="67" t="s">
        <v>7096</v>
      </c>
      <c r="K3099" s="67" t="s">
        <v>7097</v>
      </c>
      <c r="L3099" s="67" t="s">
        <v>503</v>
      </c>
      <c r="M3099" s="63" t="str">
        <f>VLOOKUP(D3099,'[3]NEW LEGEND 2026'!G:I,3,0)</f>
        <v>HONDA</v>
      </c>
      <c r="N3099" s="63" t="str">
        <f>VLOOKUP(D3099,'[3]NEW LEGEND 2026'!G:J,4,0)</f>
        <v>BLACK</v>
      </c>
      <c r="O3099" s="68" t="str">
        <f t="shared" si="289"/>
        <v>AUG</v>
      </c>
      <c r="P3099" s="68">
        <f t="shared" si="290"/>
        <v>26</v>
      </c>
      <c r="Q3099" s="68">
        <f t="shared" si="291"/>
        <v>2026</v>
      </c>
      <c r="R3099" s="69">
        <f t="shared" si="292"/>
        <v>-207.36940972223238</v>
      </c>
      <c r="S3099" s="69">
        <f t="shared" si="293"/>
        <v>-205.71677083334362</v>
      </c>
      <c r="T3099" s="70" t="str">
        <f t="shared" si="294"/>
        <v>1-30 DAYS</v>
      </c>
      <c r="U3099" s="70" t="str">
        <f t="shared" si="294"/>
        <v>1-30 DAYS</v>
      </c>
    </row>
    <row r="3100" spans="1:21">
      <c r="A3100" s="63" t="str">
        <f>VLOOKUP(L3100,[1]Sheet1!$N:$P,3,0)</f>
        <v>M1 KIDAPAWAN</v>
      </c>
      <c r="B3100" s="66">
        <v>46258.716770833344</v>
      </c>
      <c r="C3100" s="66">
        <v>46260.369409722232</v>
      </c>
      <c r="D3100" s="67" t="s">
        <v>3166</v>
      </c>
      <c r="E3100" s="67" t="s">
        <v>3167</v>
      </c>
      <c r="F3100" s="1">
        <v>1</v>
      </c>
      <c r="G3100" s="63" t="str">
        <f>VLOOKUP(D3100,[2]MINDANAO!$B:$C,2,0)</f>
        <v>CLICK125 FI</v>
      </c>
      <c r="H3100" s="67">
        <v>81070</v>
      </c>
      <c r="I3100" s="63" t="str">
        <f>VLOOKUP(L3100,'[3]NEW LEGEND 2026'!M:S,7,0)</f>
        <v>MUTI</v>
      </c>
      <c r="J3100" s="67" t="s">
        <v>7098</v>
      </c>
      <c r="K3100" s="67" t="s">
        <v>7099</v>
      </c>
      <c r="L3100" s="67" t="s">
        <v>503</v>
      </c>
      <c r="M3100" s="63" t="str">
        <f>VLOOKUP(D3100,'[3]NEW LEGEND 2026'!G:I,3,0)</f>
        <v>HONDA</v>
      </c>
      <c r="N3100" s="63" t="str">
        <f>VLOOKUP(D3100,'[3]NEW LEGEND 2026'!G:J,4,0)</f>
        <v>GRAY/BLACK</v>
      </c>
      <c r="O3100" s="68" t="str">
        <f t="shared" si="289"/>
        <v>AUG</v>
      </c>
      <c r="P3100" s="68">
        <f t="shared" si="290"/>
        <v>26</v>
      </c>
      <c r="Q3100" s="68">
        <f t="shared" si="291"/>
        <v>2026</v>
      </c>
      <c r="R3100" s="69">
        <f t="shared" si="292"/>
        <v>-207.36940972223238</v>
      </c>
      <c r="S3100" s="69">
        <f t="shared" si="293"/>
        <v>-205.71677083334362</v>
      </c>
      <c r="T3100" s="70" t="str">
        <f t="shared" si="294"/>
        <v>1-30 DAYS</v>
      </c>
      <c r="U3100" s="70" t="str">
        <f t="shared" si="294"/>
        <v>1-30 DAYS</v>
      </c>
    </row>
    <row r="3101" spans="1:21">
      <c r="A3101" s="63" t="str">
        <f>VLOOKUP(L3101,[1]Sheet1!$N:$P,3,0)</f>
        <v>M1 KIDAPAWAN</v>
      </c>
      <c r="B3101" s="66">
        <v>46258.720277777778</v>
      </c>
      <c r="C3101" s="66">
        <v>46260.369409722232</v>
      </c>
      <c r="D3101" s="67" t="s">
        <v>2456</v>
      </c>
      <c r="E3101" s="67" t="s">
        <v>2457</v>
      </c>
      <c r="F3101" s="1">
        <v>1</v>
      </c>
      <c r="G3101" s="63" t="str">
        <f>VLOOKUP(D3101,[2]MINDANAO!$B:$C,2,0)</f>
        <v>CLICK125 FI</v>
      </c>
      <c r="H3101" s="67">
        <v>81070</v>
      </c>
      <c r="I3101" s="63" t="str">
        <f>VLOOKUP(L3101,'[3]NEW LEGEND 2026'!M:S,7,0)</f>
        <v>MUTI</v>
      </c>
      <c r="J3101" s="67" t="s">
        <v>7100</v>
      </c>
      <c r="K3101" s="67" t="s">
        <v>7101</v>
      </c>
      <c r="L3101" s="67" t="s">
        <v>503</v>
      </c>
      <c r="M3101" s="63" t="str">
        <f>VLOOKUP(D3101,'[3]NEW LEGEND 2026'!G:I,3,0)</f>
        <v>HONDA</v>
      </c>
      <c r="N3101" s="63" t="str">
        <f>VLOOKUP(D3101,'[3]NEW LEGEND 2026'!G:J,4,0)</f>
        <v>BLACK</v>
      </c>
      <c r="O3101" s="68" t="str">
        <f t="shared" si="289"/>
        <v>AUG</v>
      </c>
      <c r="P3101" s="68">
        <f t="shared" si="290"/>
        <v>26</v>
      </c>
      <c r="Q3101" s="68">
        <f t="shared" si="291"/>
        <v>2026</v>
      </c>
      <c r="R3101" s="69">
        <f t="shared" si="292"/>
        <v>-207.36940972223238</v>
      </c>
      <c r="S3101" s="69">
        <f t="shared" si="293"/>
        <v>-205.72027777777839</v>
      </c>
      <c r="T3101" s="70" t="str">
        <f t="shared" si="294"/>
        <v>1-30 DAYS</v>
      </c>
      <c r="U3101" s="70" t="str">
        <f t="shared" si="294"/>
        <v>1-30 DAYS</v>
      </c>
    </row>
    <row r="3102" spans="1:21">
      <c r="A3102" s="63" t="str">
        <f>VLOOKUP(L3102,[1]Sheet1!$N:$P,3,0)</f>
        <v>M1 KIDAPAWAN</v>
      </c>
      <c r="B3102" s="66">
        <v>46258.720277777778</v>
      </c>
      <c r="C3102" s="66">
        <v>46260.369409722232</v>
      </c>
      <c r="D3102" s="67" t="s">
        <v>2456</v>
      </c>
      <c r="E3102" s="67" t="s">
        <v>2457</v>
      </c>
      <c r="F3102" s="1">
        <v>1</v>
      </c>
      <c r="G3102" s="63" t="str">
        <f>VLOOKUP(D3102,[2]MINDANAO!$B:$C,2,0)</f>
        <v>CLICK125 FI</v>
      </c>
      <c r="H3102" s="67">
        <v>81070</v>
      </c>
      <c r="I3102" s="63" t="str">
        <f>VLOOKUP(L3102,'[3]NEW LEGEND 2026'!M:S,7,0)</f>
        <v>MUTI</v>
      </c>
      <c r="J3102" s="67" t="s">
        <v>7102</v>
      </c>
      <c r="K3102" s="67" t="s">
        <v>7103</v>
      </c>
      <c r="L3102" s="67" t="s">
        <v>503</v>
      </c>
      <c r="M3102" s="63" t="str">
        <f>VLOOKUP(D3102,'[3]NEW LEGEND 2026'!G:I,3,0)</f>
        <v>HONDA</v>
      </c>
      <c r="N3102" s="63" t="str">
        <f>VLOOKUP(D3102,'[3]NEW LEGEND 2026'!G:J,4,0)</f>
        <v>BLACK</v>
      </c>
      <c r="O3102" s="68" t="str">
        <f t="shared" si="289"/>
        <v>AUG</v>
      </c>
      <c r="P3102" s="68">
        <f t="shared" si="290"/>
        <v>26</v>
      </c>
      <c r="Q3102" s="68">
        <f t="shared" si="291"/>
        <v>2026</v>
      </c>
      <c r="R3102" s="69">
        <f t="shared" si="292"/>
        <v>-207.36940972223238</v>
      </c>
      <c r="S3102" s="69">
        <f t="shared" si="293"/>
        <v>-205.72027777777839</v>
      </c>
      <c r="T3102" s="70" t="str">
        <f t="shared" si="294"/>
        <v>1-30 DAYS</v>
      </c>
      <c r="U3102" s="70" t="str">
        <f t="shared" si="294"/>
        <v>1-30 DAYS</v>
      </c>
    </row>
    <row r="3103" spans="1:21">
      <c r="A3103" s="63" t="str">
        <f>VLOOKUP(L3103,[1]Sheet1!$N:$P,3,0)</f>
        <v>M1 KIDAPAWAN</v>
      </c>
      <c r="B3103" s="66">
        <v>46258.720277777778</v>
      </c>
      <c r="C3103" s="66">
        <v>46260.369409722232</v>
      </c>
      <c r="D3103" s="67" t="s">
        <v>2456</v>
      </c>
      <c r="E3103" s="67" t="s">
        <v>2457</v>
      </c>
      <c r="F3103" s="1">
        <v>1</v>
      </c>
      <c r="G3103" s="63" t="str">
        <f>VLOOKUP(D3103,[2]MINDANAO!$B:$C,2,0)</f>
        <v>CLICK125 FI</v>
      </c>
      <c r="H3103" s="67">
        <v>81070</v>
      </c>
      <c r="I3103" s="63" t="str">
        <f>VLOOKUP(L3103,'[3]NEW LEGEND 2026'!M:S,7,0)</f>
        <v>MUTI</v>
      </c>
      <c r="J3103" s="67" t="s">
        <v>7104</v>
      </c>
      <c r="K3103" s="67" t="s">
        <v>7105</v>
      </c>
      <c r="L3103" s="67" t="s">
        <v>503</v>
      </c>
      <c r="M3103" s="63" t="str">
        <f>VLOOKUP(D3103,'[3]NEW LEGEND 2026'!G:I,3,0)</f>
        <v>HONDA</v>
      </c>
      <c r="N3103" s="63" t="str">
        <f>VLOOKUP(D3103,'[3]NEW LEGEND 2026'!G:J,4,0)</f>
        <v>BLACK</v>
      </c>
      <c r="O3103" s="68" t="str">
        <f t="shared" si="289"/>
        <v>AUG</v>
      </c>
      <c r="P3103" s="68">
        <f t="shared" si="290"/>
        <v>26</v>
      </c>
      <c r="Q3103" s="68">
        <f t="shared" si="291"/>
        <v>2026</v>
      </c>
      <c r="R3103" s="69">
        <f t="shared" si="292"/>
        <v>-207.36940972223238</v>
      </c>
      <c r="S3103" s="69">
        <f t="shared" si="293"/>
        <v>-205.72027777777839</v>
      </c>
      <c r="T3103" s="70" t="str">
        <f t="shared" si="294"/>
        <v>1-30 DAYS</v>
      </c>
      <c r="U3103" s="70" t="str">
        <f t="shared" si="294"/>
        <v>1-30 DAYS</v>
      </c>
    </row>
    <row r="3104" spans="1:21">
      <c r="A3104" s="63" t="str">
        <f>VLOOKUP(L3104,[1]Sheet1!$N:$P,3,0)</f>
        <v>M1 KIDAPAWAN</v>
      </c>
      <c r="B3104" s="66">
        <v>46258.720277777778</v>
      </c>
      <c r="C3104" s="66">
        <v>46260.369409722232</v>
      </c>
      <c r="D3104" s="67" t="s">
        <v>2456</v>
      </c>
      <c r="E3104" s="67" t="s">
        <v>2457</v>
      </c>
      <c r="F3104" s="1">
        <v>1</v>
      </c>
      <c r="G3104" s="63" t="str">
        <f>VLOOKUP(D3104,[2]MINDANAO!$B:$C,2,0)</f>
        <v>CLICK125 FI</v>
      </c>
      <c r="H3104" s="67">
        <v>81070</v>
      </c>
      <c r="I3104" s="63" t="str">
        <f>VLOOKUP(L3104,'[3]NEW LEGEND 2026'!M:S,7,0)</f>
        <v>MUTI</v>
      </c>
      <c r="J3104" s="67" t="s">
        <v>7106</v>
      </c>
      <c r="K3104" s="67" t="s">
        <v>7107</v>
      </c>
      <c r="L3104" s="67" t="s">
        <v>503</v>
      </c>
      <c r="M3104" s="63" t="str">
        <f>VLOOKUP(D3104,'[3]NEW LEGEND 2026'!G:I,3,0)</f>
        <v>HONDA</v>
      </c>
      <c r="N3104" s="63" t="str">
        <f>VLOOKUP(D3104,'[3]NEW LEGEND 2026'!G:J,4,0)</f>
        <v>BLACK</v>
      </c>
      <c r="O3104" s="68" t="str">
        <f t="shared" si="289"/>
        <v>AUG</v>
      </c>
      <c r="P3104" s="68">
        <f t="shared" si="290"/>
        <v>26</v>
      </c>
      <c r="Q3104" s="68">
        <f t="shared" si="291"/>
        <v>2026</v>
      </c>
      <c r="R3104" s="69">
        <f t="shared" si="292"/>
        <v>-207.36940972223238</v>
      </c>
      <c r="S3104" s="69">
        <f t="shared" si="293"/>
        <v>-205.72027777777839</v>
      </c>
      <c r="T3104" s="70" t="str">
        <f t="shared" si="294"/>
        <v>1-30 DAYS</v>
      </c>
      <c r="U3104" s="70" t="str">
        <f t="shared" si="294"/>
        <v>1-30 DAYS</v>
      </c>
    </row>
    <row r="3105" spans="1:21">
      <c r="A3105" s="63" t="str">
        <f>VLOOKUP(L3105,[1]Sheet1!$N:$P,3,0)</f>
        <v>M1 KIDAPAWAN</v>
      </c>
      <c r="B3105" s="66">
        <v>46258.720277777778</v>
      </c>
      <c r="C3105" s="66">
        <v>46260.369409722232</v>
      </c>
      <c r="D3105" s="67" t="s">
        <v>2456</v>
      </c>
      <c r="E3105" s="67" t="s">
        <v>2457</v>
      </c>
      <c r="F3105" s="1">
        <v>1</v>
      </c>
      <c r="G3105" s="63" t="str">
        <f>VLOOKUP(D3105,[2]MINDANAO!$B:$C,2,0)</f>
        <v>CLICK125 FI</v>
      </c>
      <c r="H3105" s="67">
        <v>81070</v>
      </c>
      <c r="I3105" s="63" t="str">
        <f>VLOOKUP(L3105,'[3]NEW LEGEND 2026'!M:S,7,0)</f>
        <v>MUTI</v>
      </c>
      <c r="J3105" s="67" t="s">
        <v>7108</v>
      </c>
      <c r="K3105" s="67" t="s">
        <v>7109</v>
      </c>
      <c r="L3105" s="67" t="s">
        <v>503</v>
      </c>
      <c r="M3105" s="63" t="str">
        <f>VLOOKUP(D3105,'[3]NEW LEGEND 2026'!G:I,3,0)</f>
        <v>HONDA</v>
      </c>
      <c r="N3105" s="63" t="str">
        <f>VLOOKUP(D3105,'[3]NEW LEGEND 2026'!G:J,4,0)</f>
        <v>BLACK</v>
      </c>
      <c r="O3105" s="68" t="str">
        <f t="shared" si="289"/>
        <v>AUG</v>
      </c>
      <c r="P3105" s="68">
        <f t="shared" si="290"/>
        <v>26</v>
      </c>
      <c r="Q3105" s="68">
        <f t="shared" si="291"/>
        <v>2026</v>
      </c>
      <c r="R3105" s="69">
        <f t="shared" si="292"/>
        <v>-207.36940972223238</v>
      </c>
      <c r="S3105" s="69">
        <f t="shared" si="293"/>
        <v>-205.72027777777839</v>
      </c>
      <c r="T3105" s="70" t="str">
        <f t="shared" si="294"/>
        <v>1-30 DAYS</v>
      </c>
      <c r="U3105" s="70" t="str">
        <f t="shared" si="294"/>
        <v>1-30 DAYS</v>
      </c>
    </row>
    <row r="3106" spans="1:21">
      <c r="A3106" s="63" t="str">
        <f>VLOOKUP(L3106,[1]Sheet1!$N:$P,3,0)</f>
        <v>M1 KIDAPAWAN</v>
      </c>
      <c r="B3106" s="66">
        <v>46258.720277777778</v>
      </c>
      <c r="C3106" s="66">
        <v>46260.369409722232</v>
      </c>
      <c r="D3106" s="67" t="s">
        <v>2456</v>
      </c>
      <c r="E3106" s="67" t="s">
        <v>2457</v>
      </c>
      <c r="F3106" s="1">
        <v>1</v>
      </c>
      <c r="G3106" s="63" t="str">
        <f>VLOOKUP(D3106,[2]MINDANAO!$B:$C,2,0)</f>
        <v>CLICK125 FI</v>
      </c>
      <c r="H3106" s="67">
        <v>81070</v>
      </c>
      <c r="I3106" s="63" t="str">
        <f>VLOOKUP(L3106,'[3]NEW LEGEND 2026'!M:S,7,0)</f>
        <v>MUTI</v>
      </c>
      <c r="J3106" s="67" t="s">
        <v>7110</v>
      </c>
      <c r="K3106" s="67" t="s">
        <v>7111</v>
      </c>
      <c r="L3106" s="67" t="s">
        <v>503</v>
      </c>
      <c r="M3106" s="63" t="str">
        <f>VLOOKUP(D3106,'[3]NEW LEGEND 2026'!G:I,3,0)</f>
        <v>HONDA</v>
      </c>
      <c r="N3106" s="63" t="str">
        <f>VLOOKUP(D3106,'[3]NEW LEGEND 2026'!G:J,4,0)</f>
        <v>BLACK</v>
      </c>
      <c r="O3106" s="68" t="str">
        <f t="shared" si="289"/>
        <v>AUG</v>
      </c>
      <c r="P3106" s="68">
        <f t="shared" si="290"/>
        <v>26</v>
      </c>
      <c r="Q3106" s="68">
        <f t="shared" si="291"/>
        <v>2026</v>
      </c>
      <c r="R3106" s="69">
        <f t="shared" si="292"/>
        <v>-207.36940972223238</v>
      </c>
      <c r="S3106" s="69">
        <f t="shared" si="293"/>
        <v>-205.72027777777839</v>
      </c>
      <c r="T3106" s="70" t="str">
        <f t="shared" si="294"/>
        <v>1-30 DAYS</v>
      </c>
      <c r="U3106" s="70" t="str">
        <f t="shared" si="294"/>
        <v>1-30 DAYS</v>
      </c>
    </row>
    <row r="3107" spans="1:21">
      <c r="A3107" s="63" t="str">
        <f>VLOOKUP(L3107,[1]Sheet1!$N:$P,3,0)</f>
        <v>M1 KIDAPAWAN</v>
      </c>
      <c r="B3107" s="66">
        <v>46258.724814814806</v>
      </c>
      <c r="C3107" s="66">
        <v>46260.369409722232</v>
      </c>
      <c r="D3107" s="67" t="s">
        <v>3030</v>
      </c>
      <c r="E3107" s="67" t="s">
        <v>3031</v>
      </c>
      <c r="F3107" s="1">
        <v>1</v>
      </c>
      <c r="G3107" s="63" t="str">
        <f>VLOOKUP(D3107,[2]MINDANAO!$B:$C,2,0)</f>
        <v>NAVI</v>
      </c>
      <c r="H3107" s="67">
        <v>58898</v>
      </c>
      <c r="I3107" s="63" t="str">
        <f>VLOOKUP(L3107,'[3]NEW LEGEND 2026'!M:S,7,0)</f>
        <v>MUTI</v>
      </c>
      <c r="J3107" s="67" t="s">
        <v>7112</v>
      </c>
      <c r="K3107" s="67" t="s">
        <v>7113</v>
      </c>
      <c r="L3107" s="67" t="s">
        <v>503</v>
      </c>
      <c r="M3107" s="63" t="str">
        <f>VLOOKUP(D3107,'[3]NEW LEGEND 2026'!G:I,3,0)</f>
        <v>HONDA</v>
      </c>
      <c r="N3107" s="63" t="str">
        <f>VLOOKUP(D3107,'[3]NEW LEGEND 2026'!G:J,4,0)</f>
        <v>WHITE/BLACK</v>
      </c>
      <c r="O3107" s="68" t="str">
        <f t="shared" si="289"/>
        <v>AUG</v>
      </c>
      <c r="P3107" s="68">
        <f t="shared" si="290"/>
        <v>26</v>
      </c>
      <c r="Q3107" s="68">
        <f t="shared" si="291"/>
        <v>2026</v>
      </c>
      <c r="R3107" s="69">
        <f t="shared" si="292"/>
        <v>-207.36940972223238</v>
      </c>
      <c r="S3107" s="69">
        <f t="shared" si="293"/>
        <v>-205.72481481480645</v>
      </c>
      <c r="T3107" s="70" t="str">
        <f t="shared" si="294"/>
        <v>1-30 DAYS</v>
      </c>
      <c r="U3107" s="70" t="str">
        <f t="shared" si="294"/>
        <v>1-30 DAYS</v>
      </c>
    </row>
    <row r="3108" spans="1:21">
      <c r="A3108" s="63" t="str">
        <f>VLOOKUP(L3108,[1]Sheet1!$N:$P,3,0)</f>
        <v>M1 KIDAPAWAN</v>
      </c>
      <c r="B3108" s="66">
        <v>46258.724814814806</v>
      </c>
      <c r="C3108" s="66">
        <v>46260.369409722232</v>
      </c>
      <c r="D3108" s="67" t="s">
        <v>1464</v>
      </c>
      <c r="E3108" s="67" t="s">
        <v>1465</v>
      </c>
      <c r="F3108" s="1">
        <v>1</v>
      </c>
      <c r="G3108" s="63" t="str">
        <f>VLOOKUP(D3108,[2]MINDANAO!$B:$C,2,0)</f>
        <v>NAVI</v>
      </c>
      <c r="H3108" s="67">
        <v>58990</v>
      </c>
      <c r="I3108" s="63" t="str">
        <f>VLOOKUP(L3108,'[3]NEW LEGEND 2026'!M:S,7,0)</f>
        <v>MUTI</v>
      </c>
      <c r="J3108" s="67" t="s">
        <v>7114</v>
      </c>
      <c r="K3108" s="67" t="s">
        <v>7115</v>
      </c>
      <c r="L3108" s="67" t="s">
        <v>503</v>
      </c>
      <c r="M3108" s="63" t="str">
        <f>VLOOKUP(D3108,'[3]NEW LEGEND 2026'!G:I,3,0)</f>
        <v>HONDA</v>
      </c>
      <c r="N3108" s="63" t="str">
        <f>VLOOKUP(D3108,'[3]NEW LEGEND 2026'!G:J,4,0)</f>
        <v>GREEN/BLACK</v>
      </c>
      <c r="O3108" s="68" t="str">
        <f t="shared" si="289"/>
        <v>AUG</v>
      </c>
      <c r="P3108" s="68">
        <f t="shared" si="290"/>
        <v>26</v>
      </c>
      <c r="Q3108" s="68">
        <f t="shared" si="291"/>
        <v>2026</v>
      </c>
      <c r="R3108" s="69">
        <f t="shared" si="292"/>
        <v>-207.36940972223238</v>
      </c>
      <c r="S3108" s="69">
        <f t="shared" si="293"/>
        <v>-205.72481481480645</v>
      </c>
      <c r="T3108" s="70" t="str">
        <f t="shared" si="294"/>
        <v>1-30 DAYS</v>
      </c>
      <c r="U3108" s="70" t="str">
        <f t="shared" si="294"/>
        <v>1-30 DAYS</v>
      </c>
    </row>
    <row r="3109" spans="1:21">
      <c r="A3109" s="63" t="str">
        <f>VLOOKUP(L3109,[1]Sheet1!$N:$P,3,0)</f>
        <v>M1 KIDAPAWAN</v>
      </c>
      <c r="B3109" s="66">
        <v>46258.724814814806</v>
      </c>
      <c r="C3109" s="66">
        <v>46260.369409722232</v>
      </c>
      <c r="D3109" s="67" t="s">
        <v>2456</v>
      </c>
      <c r="E3109" s="67" t="s">
        <v>2457</v>
      </c>
      <c r="F3109" s="1">
        <v>1</v>
      </c>
      <c r="G3109" s="63" t="str">
        <f>VLOOKUP(D3109,[2]MINDANAO!$B:$C,2,0)</f>
        <v>CLICK125 FI</v>
      </c>
      <c r="H3109" s="67">
        <v>81070</v>
      </c>
      <c r="I3109" s="63" t="str">
        <f>VLOOKUP(L3109,'[3]NEW LEGEND 2026'!M:S,7,0)</f>
        <v>MUTI</v>
      </c>
      <c r="J3109" s="67" t="s">
        <v>7116</v>
      </c>
      <c r="K3109" s="67" t="s">
        <v>7117</v>
      </c>
      <c r="L3109" s="67" t="s">
        <v>503</v>
      </c>
      <c r="M3109" s="63" t="str">
        <f>VLOOKUP(D3109,'[3]NEW LEGEND 2026'!G:I,3,0)</f>
        <v>HONDA</v>
      </c>
      <c r="N3109" s="63" t="str">
        <f>VLOOKUP(D3109,'[3]NEW LEGEND 2026'!G:J,4,0)</f>
        <v>BLACK</v>
      </c>
      <c r="O3109" s="68" t="str">
        <f t="shared" si="289"/>
        <v>AUG</v>
      </c>
      <c r="P3109" s="68">
        <f t="shared" si="290"/>
        <v>26</v>
      </c>
      <c r="Q3109" s="68">
        <f t="shared" si="291"/>
        <v>2026</v>
      </c>
      <c r="R3109" s="69">
        <f t="shared" si="292"/>
        <v>-207.36940972223238</v>
      </c>
      <c r="S3109" s="69">
        <f t="shared" si="293"/>
        <v>-205.72481481480645</v>
      </c>
      <c r="T3109" s="70" t="str">
        <f t="shared" si="294"/>
        <v>1-30 DAYS</v>
      </c>
      <c r="U3109" s="70" t="str">
        <f t="shared" si="294"/>
        <v>1-30 DAYS</v>
      </c>
    </row>
    <row r="3110" spans="1:21">
      <c r="A3110" s="63" t="str">
        <f>VLOOKUP(L3110,[1]Sheet1!$N:$P,3,0)</f>
        <v>M2 CATALUNAN GRANDE</v>
      </c>
      <c r="B3110" s="66">
        <v>46188.568055555559</v>
      </c>
      <c r="C3110" s="66">
        <v>46260.394062500003</v>
      </c>
      <c r="D3110" s="67" t="s">
        <v>907</v>
      </c>
      <c r="E3110" s="67" t="s">
        <v>908</v>
      </c>
      <c r="F3110" s="1">
        <v>1</v>
      </c>
      <c r="G3110" s="63" t="str">
        <f>VLOOKUP(D3110,[2]MINDANAO!$B:$C,2,0)</f>
        <v>CT125</v>
      </c>
      <c r="H3110" s="67">
        <v>59246</v>
      </c>
      <c r="I3110" s="63" t="str">
        <f>VLOOKUP(L3110,'[3]NEW LEGEND 2026'!M:S,7,0)</f>
        <v>ULTIMATE</v>
      </c>
      <c r="J3110" s="67" t="s">
        <v>7118</v>
      </c>
      <c r="K3110" s="67" t="s">
        <v>7119</v>
      </c>
      <c r="L3110" s="67" t="s">
        <v>675</v>
      </c>
      <c r="M3110" s="63" t="str">
        <f>VLOOKUP(D3110,'[3]NEW LEGEND 2026'!G:I,3,0)</f>
        <v>KAWASAKI</v>
      </c>
      <c r="N3110" s="63" t="str">
        <f>VLOOKUP(D3110,'[3]NEW LEGEND 2026'!G:J,4,0)</f>
        <v>BLACK/GRAY</v>
      </c>
      <c r="O3110" s="68" t="str">
        <f t="shared" si="289"/>
        <v>AUG</v>
      </c>
      <c r="P3110" s="68">
        <f t="shared" si="290"/>
        <v>26</v>
      </c>
      <c r="Q3110" s="68">
        <f t="shared" si="291"/>
        <v>2026</v>
      </c>
      <c r="R3110" s="69">
        <f t="shared" si="292"/>
        <v>-207.3940625000032</v>
      </c>
      <c r="S3110" s="69">
        <f t="shared" si="293"/>
        <v>-135.56805555555911</v>
      </c>
      <c r="T3110" s="70" t="str">
        <f t="shared" si="294"/>
        <v>1-30 DAYS</v>
      </c>
      <c r="U3110" s="70" t="str">
        <f t="shared" si="294"/>
        <v>1-30 DAYS</v>
      </c>
    </row>
    <row r="3111" spans="1:21">
      <c r="A3111" s="63" t="str">
        <f>VLOOKUP(L3111,[1]Sheet1!$N:$P,3,0)</f>
        <v>M1 DIGOS</v>
      </c>
      <c r="B3111" s="66">
        <v>46260.435011574067</v>
      </c>
      <c r="C3111" s="66">
        <v>46260.43608796296</v>
      </c>
      <c r="D3111" s="67" t="s">
        <v>2193</v>
      </c>
      <c r="E3111" s="67" t="s">
        <v>2194</v>
      </c>
      <c r="F3111" s="1">
        <v>1</v>
      </c>
      <c r="G3111" s="63" t="str">
        <f>VLOOKUP(D3111,[2]MINDANAO!$B:$C,2,0)</f>
        <v>CRF150</v>
      </c>
      <c r="H3111" s="67">
        <v>140870</v>
      </c>
      <c r="I3111" s="63" t="str">
        <f>VLOOKUP(L3111,'[3]NEW LEGEND 2026'!M:S,7,0)</f>
        <v>MUTI</v>
      </c>
      <c r="J3111" s="67" t="s">
        <v>7120</v>
      </c>
      <c r="K3111" s="67" t="s">
        <v>7121</v>
      </c>
      <c r="L3111" s="67" t="s">
        <v>490</v>
      </c>
      <c r="M3111" s="63" t="str">
        <f>VLOOKUP(D3111,'[3]NEW LEGEND 2026'!G:I,3,0)</f>
        <v>HONDA</v>
      </c>
      <c r="N3111" s="63" t="str">
        <f>VLOOKUP(D3111,'[3]NEW LEGEND 2026'!G:J,4,0)</f>
        <v>WHITE/BLACK</v>
      </c>
      <c r="O3111" s="68" t="str">
        <f t="shared" si="289"/>
        <v>AUG</v>
      </c>
      <c r="P3111" s="68">
        <f t="shared" si="290"/>
        <v>26</v>
      </c>
      <c r="Q3111" s="68">
        <f t="shared" si="291"/>
        <v>2026</v>
      </c>
      <c r="R3111" s="69">
        <f t="shared" si="292"/>
        <v>-207.4360879629603</v>
      </c>
      <c r="S3111" s="69">
        <f t="shared" si="293"/>
        <v>-207.43501157406718</v>
      </c>
      <c r="T3111" s="70" t="str">
        <f t="shared" si="294"/>
        <v>1-30 DAYS</v>
      </c>
      <c r="U3111" s="70" t="str">
        <f t="shared" si="294"/>
        <v>1-30 DAYS</v>
      </c>
    </row>
    <row r="3112" spans="1:21">
      <c r="A3112" s="63" t="str">
        <f>VLOOKUP(L3112,[1]Sheet1!$N:$P,3,0)</f>
        <v>M1 DIGOS</v>
      </c>
      <c r="B3112" s="66">
        <v>46260.435011574067</v>
      </c>
      <c r="C3112" s="66">
        <v>46260.43608796296</v>
      </c>
      <c r="D3112" s="67" t="s">
        <v>2193</v>
      </c>
      <c r="E3112" s="67" t="s">
        <v>2194</v>
      </c>
      <c r="F3112" s="1">
        <v>1</v>
      </c>
      <c r="G3112" s="63" t="str">
        <f>VLOOKUP(D3112,[2]MINDANAO!$B:$C,2,0)</f>
        <v>CRF150</v>
      </c>
      <c r="H3112" s="67">
        <v>140870</v>
      </c>
      <c r="I3112" s="63" t="str">
        <f>VLOOKUP(L3112,'[3]NEW LEGEND 2026'!M:S,7,0)</f>
        <v>MUTI</v>
      </c>
      <c r="J3112" s="67" t="s">
        <v>7122</v>
      </c>
      <c r="K3112" s="67" t="s">
        <v>7123</v>
      </c>
      <c r="L3112" s="67" t="s">
        <v>490</v>
      </c>
      <c r="M3112" s="63" t="str">
        <f>VLOOKUP(D3112,'[3]NEW LEGEND 2026'!G:I,3,0)</f>
        <v>HONDA</v>
      </c>
      <c r="N3112" s="63" t="str">
        <f>VLOOKUP(D3112,'[3]NEW LEGEND 2026'!G:J,4,0)</f>
        <v>WHITE/BLACK</v>
      </c>
      <c r="O3112" s="68" t="str">
        <f t="shared" si="289"/>
        <v>AUG</v>
      </c>
      <c r="P3112" s="68">
        <f t="shared" si="290"/>
        <v>26</v>
      </c>
      <c r="Q3112" s="68">
        <f t="shared" si="291"/>
        <v>2026</v>
      </c>
      <c r="R3112" s="69">
        <f t="shared" si="292"/>
        <v>-207.4360879629603</v>
      </c>
      <c r="S3112" s="69">
        <f t="shared" si="293"/>
        <v>-207.43501157406718</v>
      </c>
      <c r="T3112" s="70" t="str">
        <f t="shared" si="294"/>
        <v>1-30 DAYS</v>
      </c>
      <c r="U3112" s="70" t="str">
        <f t="shared" si="294"/>
        <v>1-30 DAYS</v>
      </c>
    </row>
    <row r="3113" spans="1:21">
      <c r="A3113" s="63" t="str">
        <f>VLOOKUP(L3113,[1]Sheet1!$N:$P,3,0)</f>
        <v>GREATWALL</v>
      </c>
      <c r="B3113" s="66">
        <v>46260.475717592592</v>
      </c>
      <c r="C3113" s="66">
        <v>46260.475706018522</v>
      </c>
      <c r="D3113" s="67" t="s">
        <v>2193</v>
      </c>
      <c r="E3113" s="67" t="s">
        <v>2194</v>
      </c>
      <c r="F3113" s="1">
        <v>1</v>
      </c>
      <c r="G3113" s="63" t="str">
        <f>VLOOKUP(D3113,[2]MINDANAO!$B:$C,2,0)</f>
        <v>CRF150</v>
      </c>
      <c r="H3113" s="67">
        <v>140870</v>
      </c>
      <c r="I3113" s="63" t="str">
        <f>VLOOKUP(L3113,'[3]NEW LEGEND 2026'!M:S,7,0)</f>
        <v>ULTIMATE</v>
      </c>
      <c r="J3113" s="67" t="s">
        <v>7124</v>
      </c>
      <c r="K3113" s="67" t="s">
        <v>7125</v>
      </c>
      <c r="L3113" s="67" t="s">
        <v>2451</v>
      </c>
      <c r="M3113" s="63" t="str">
        <f>VLOOKUP(D3113,'[3]NEW LEGEND 2026'!G:I,3,0)</f>
        <v>HONDA</v>
      </c>
      <c r="N3113" s="63" t="str">
        <f>VLOOKUP(D3113,'[3]NEW LEGEND 2026'!G:J,4,0)</f>
        <v>WHITE/BLACK</v>
      </c>
      <c r="O3113" s="68" t="str">
        <f t="shared" si="289"/>
        <v>AUG</v>
      </c>
      <c r="P3113" s="68">
        <f t="shared" si="290"/>
        <v>26</v>
      </c>
      <c r="Q3113" s="68">
        <f t="shared" si="291"/>
        <v>2026</v>
      </c>
      <c r="R3113" s="69">
        <f t="shared" si="292"/>
        <v>-207.47570601852203</v>
      </c>
      <c r="S3113" s="69">
        <f t="shared" si="293"/>
        <v>-207.47571759259154</v>
      </c>
      <c r="T3113" s="70" t="str">
        <f t="shared" si="294"/>
        <v>1-30 DAYS</v>
      </c>
      <c r="U3113" s="70" t="str">
        <f t="shared" si="294"/>
        <v>1-30 DAYS</v>
      </c>
    </row>
    <row r="3114" spans="1:21">
      <c r="A3114" s="63" t="str">
        <f>VLOOKUP(L3114,[1]Sheet1!$N:$P,3,0)</f>
        <v>GREATWALL</v>
      </c>
      <c r="B3114" s="66">
        <v>46260.475717592592</v>
      </c>
      <c r="C3114" s="66">
        <v>46260.475706018522</v>
      </c>
      <c r="D3114" s="67" t="s">
        <v>2193</v>
      </c>
      <c r="E3114" s="67" t="s">
        <v>2194</v>
      </c>
      <c r="F3114" s="1">
        <v>1</v>
      </c>
      <c r="G3114" s="63" t="str">
        <f>VLOOKUP(D3114,[2]MINDANAO!$B:$C,2,0)</f>
        <v>CRF150</v>
      </c>
      <c r="H3114" s="67">
        <v>140870</v>
      </c>
      <c r="I3114" s="63" t="str">
        <f>VLOOKUP(L3114,'[3]NEW LEGEND 2026'!M:S,7,0)</f>
        <v>ULTIMATE</v>
      </c>
      <c r="J3114" s="67" t="s">
        <v>7126</v>
      </c>
      <c r="K3114" s="67" t="s">
        <v>7127</v>
      </c>
      <c r="L3114" s="67" t="s">
        <v>2451</v>
      </c>
      <c r="M3114" s="63" t="str">
        <f>VLOOKUP(D3114,'[3]NEW LEGEND 2026'!G:I,3,0)</f>
        <v>HONDA</v>
      </c>
      <c r="N3114" s="63" t="str">
        <f>VLOOKUP(D3114,'[3]NEW LEGEND 2026'!G:J,4,0)</f>
        <v>WHITE/BLACK</v>
      </c>
      <c r="O3114" s="68" t="str">
        <f t="shared" si="289"/>
        <v>AUG</v>
      </c>
      <c r="P3114" s="68">
        <f t="shared" si="290"/>
        <v>26</v>
      </c>
      <c r="Q3114" s="68">
        <f t="shared" si="291"/>
        <v>2026</v>
      </c>
      <c r="R3114" s="69">
        <f t="shared" si="292"/>
        <v>-207.47570601852203</v>
      </c>
      <c r="S3114" s="69">
        <f t="shared" si="293"/>
        <v>-207.47571759259154</v>
      </c>
      <c r="T3114" s="70" t="str">
        <f t="shared" si="294"/>
        <v>1-30 DAYS</v>
      </c>
      <c r="U3114" s="70" t="str">
        <f t="shared" si="294"/>
        <v>1-30 DAYS</v>
      </c>
    </row>
    <row r="3115" spans="1:21">
      <c r="A3115" s="63" t="str">
        <f>VLOOKUP(L3115,[1]Sheet1!$N:$P,3,0)</f>
        <v>M2 CABANTIAN</v>
      </c>
      <c r="B3115" s="66">
        <v>46157.568888888891</v>
      </c>
      <c r="C3115" s="66">
        <v>46260.492604166669</v>
      </c>
      <c r="D3115" s="67" t="s">
        <v>1975</v>
      </c>
      <c r="E3115" s="67" t="s">
        <v>1976</v>
      </c>
      <c r="F3115" s="1">
        <v>1</v>
      </c>
      <c r="G3115" s="63" t="str">
        <f>VLOOKUP(D3115,[2]MINDANAO!$B:$C,2,0)</f>
        <v>NMAX155 FI ABS</v>
      </c>
      <c r="H3115" s="67">
        <v>131528.57</v>
      </c>
      <c r="I3115" s="63" t="str">
        <f>VLOOKUP(L3115,'[3]NEW LEGEND 2026'!M:S,7,0)</f>
        <v>ULTIMATE</v>
      </c>
      <c r="J3115" s="67" t="s">
        <v>7128</v>
      </c>
      <c r="K3115" s="67" t="s">
        <v>7129</v>
      </c>
      <c r="L3115" s="67" t="s">
        <v>707</v>
      </c>
      <c r="M3115" s="63" t="str">
        <f>VLOOKUP(D3115,'[3]NEW LEGEND 2026'!G:I,3,0)</f>
        <v>YAMAHA</v>
      </c>
      <c r="N3115" s="63" t="str">
        <f>VLOOKUP(D3115,'[3]NEW LEGEND 2026'!G:J,4,0)</f>
        <v>MATTE DARK GRAY</v>
      </c>
      <c r="O3115" s="68" t="str">
        <f t="shared" si="289"/>
        <v>AUG</v>
      </c>
      <c r="P3115" s="68">
        <f t="shared" si="290"/>
        <v>26</v>
      </c>
      <c r="Q3115" s="68">
        <f t="shared" si="291"/>
        <v>2026</v>
      </c>
      <c r="R3115" s="69">
        <f t="shared" si="292"/>
        <v>-207.49260416666948</v>
      </c>
      <c r="S3115" s="69">
        <f t="shared" si="293"/>
        <v>-104.5688888888908</v>
      </c>
      <c r="T3115" s="70" t="str">
        <f t="shared" si="294"/>
        <v>1-30 DAYS</v>
      </c>
      <c r="U3115" s="70" t="str">
        <f t="shared" si="294"/>
        <v>1-30 DAYS</v>
      </c>
    </row>
    <row r="3116" spans="1:21">
      <c r="A3116" s="63" t="str">
        <f>VLOOKUP(L3116,[1]Sheet1!$N:$P,3,0)</f>
        <v>M1 BANSALAN</v>
      </c>
      <c r="B3116" s="66">
        <v>46259.66133101852</v>
      </c>
      <c r="C3116" s="66">
        <v>46260.56490740741</v>
      </c>
      <c r="D3116" s="67" t="s">
        <v>2674</v>
      </c>
      <c r="E3116" s="67" t="s">
        <v>2675</v>
      </c>
      <c r="F3116" s="1">
        <v>1</v>
      </c>
      <c r="G3116" s="63" t="str">
        <f>VLOOKUP(D3116,[2]MINDANAO!$B:$C,2,0)</f>
        <v>CLICK125 FI SE</v>
      </c>
      <c r="H3116" s="67">
        <v>85394</v>
      </c>
      <c r="I3116" s="63" t="str">
        <f>VLOOKUP(L3116,'[3]NEW LEGEND 2026'!M:S,7,0)</f>
        <v>MUTI</v>
      </c>
      <c r="J3116" s="67" t="s">
        <v>7130</v>
      </c>
      <c r="K3116" s="67" t="s">
        <v>7131</v>
      </c>
      <c r="L3116" s="67" t="s">
        <v>900</v>
      </c>
      <c r="M3116" s="63" t="str">
        <f>VLOOKUP(D3116,'[3]NEW LEGEND 2026'!G:I,3,0)</f>
        <v>HONDA</v>
      </c>
      <c r="N3116" s="63" t="str">
        <f>VLOOKUP(D3116,'[3]NEW LEGEND 2026'!G:J,4,0)</f>
        <v>BROWN</v>
      </c>
      <c r="O3116" s="68" t="str">
        <f t="shared" si="289"/>
        <v>AUG</v>
      </c>
      <c r="P3116" s="68">
        <f t="shared" si="290"/>
        <v>26</v>
      </c>
      <c r="Q3116" s="68">
        <f t="shared" si="291"/>
        <v>2026</v>
      </c>
      <c r="R3116" s="69">
        <f t="shared" si="292"/>
        <v>-207.56490740740992</v>
      </c>
      <c r="S3116" s="69">
        <f t="shared" si="293"/>
        <v>-206.66133101852029</v>
      </c>
      <c r="T3116" s="70" t="str">
        <f t="shared" si="294"/>
        <v>1-30 DAYS</v>
      </c>
      <c r="U3116" s="70" t="str">
        <f t="shared" si="294"/>
        <v>1-30 DAYS</v>
      </c>
    </row>
    <row r="3117" spans="1:21">
      <c r="A3117" s="63" t="str">
        <f>VLOOKUP(L3117,[1]Sheet1!$N:$P,3,0)</f>
        <v>M1 BANSALAN</v>
      </c>
      <c r="B3117" s="66">
        <v>46259.66133101852</v>
      </c>
      <c r="C3117" s="66">
        <v>46260.56490740741</v>
      </c>
      <c r="D3117" s="67" t="s">
        <v>2456</v>
      </c>
      <c r="E3117" s="67" t="s">
        <v>2457</v>
      </c>
      <c r="F3117" s="1">
        <v>1</v>
      </c>
      <c r="G3117" s="63" t="str">
        <f>VLOOKUP(D3117,[2]MINDANAO!$B:$C,2,0)</f>
        <v>CLICK125 FI</v>
      </c>
      <c r="H3117" s="67">
        <v>81070</v>
      </c>
      <c r="I3117" s="63" t="str">
        <f>VLOOKUP(L3117,'[3]NEW LEGEND 2026'!M:S,7,0)</f>
        <v>MUTI</v>
      </c>
      <c r="J3117" s="67" t="s">
        <v>7132</v>
      </c>
      <c r="K3117" s="67" t="s">
        <v>7133</v>
      </c>
      <c r="L3117" s="67" t="s">
        <v>900</v>
      </c>
      <c r="M3117" s="63" t="str">
        <f>VLOOKUP(D3117,'[3]NEW LEGEND 2026'!G:I,3,0)</f>
        <v>HONDA</v>
      </c>
      <c r="N3117" s="63" t="str">
        <f>VLOOKUP(D3117,'[3]NEW LEGEND 2026'!G:J,4,0)</f>
        <v>BLACK</v>
      </c>
      <c r="O3117" s="68" t="str">
        <f t="shared" si="289"/>
        <v>AUG</v>
      </c>
      <c r="P3117" s="68">
        <f t="shared" si="290"/>
        <v>26</v>
      </c>
      <c r="Q3117" s="68">
        <f t="shared" si="291"/>
        <v>2026</v>
      </c>
      <c r="R3117" s="69">
        <f t="shared" si="292"/>
        <v>-207.56490740740992</v>
      </c>
      <c r="S3117" s="69">
        <f t="shared" si="293"/>
        <v>-206.66133101852029</v>
      </c>
      <c r="T3117" s="70" t="str">
        <f t="shared" si="294"/>
        <v>1-30 DAYS</v>
      </c>
      <c r="U3117" s="70" t="str">
        <f t="shared" si="294"/>
        <v>1-30 DAYS</v>
      </c>
    </row>
    <row r="3118" spans="1:21">
      <c r="A3118" s="63" t="str">
        <f>VLOOKUP(L3118,[1]Sheet1!$N:$P,3,0)</f>
        <v>M1 BANSALAN</v>
      </c>
      <c r="B3118" s="66">
        <v>46259.66133101852</v>
      </c>
      <c r="C3118" s="66">
        <v>46260.56490740741</v>
      </c>
      <c r="D3118" s="67" t="s">
        <v>2456</v>
      </c>
      <c r="E3118" s="67" t="s">
        <v>2457</v>
      </c>
      <c r="F3118" s="1">
        <v>1</v>
      </c>
      <c r="G3118" s="63" t="str">
        <f>VLOOKUP(D3118,[2]MINDANAO!$B:$C,2,0)</f>
        <v>CLICK125 FI</v>
      </c>
      <c r="H3118" s="67">
        <v>81070</v>
      </c>
      <c r="I3118" s="63" t="str">
        <f>VLOOKUP(L3118,'[3]NEW LEGEND 2026'!M:S,7,0)</f>
        <v>MUTI</v>
      </c>
      <c r="J3118" s="67" t="s">
        <v>7134</v>
      </c>
      <c r="K3118" s="67" t="s">
        <v>7135</v>
      </c>
      <c r="L3118" s="67" t="s">
        <v>900</v>
      </c>
      <c r="M3118" s="63" t="str">
        <f>VLOOKUP(D3118,'[3]NEW LEGEND 2026'!G:I,3,0)</f>
        <v>HONDA</v>
      </c>
      <c r="N3118" s="63" t="str">
        <f>VLOOKUP(D3118,'[3]NEW LEGEND 2026'!G:J,4,0)</f>
        <v>BLACK</v>
      </c>
      <c r="O3118" s="68" t="str">
        <f t="shared" si="289"/>
        <v>AUG</v>
      </c>
      <c r="P3118" s="68">
        <f t="shared" si="290"/>
        <v>26</v>
      </c>
      <c r="Q3118" s="68">
        <f t="shared" si="291"/>
        <v>2026</v>
      </c>
      <c r="R3118" s="69">
        <f t="shared" si="292"/>
        <v>-207.56490740740992</v>
      </c>
      <c r="S3118" s="69">
        <f t="shared" si="293"/>
        <v>-206.66133101852029</v>
      </c>
      <c r="T3118" s="70" t="str">
        <f t="shared" si="294"/>
        <v>1-30 DAYS</v>
      </c>
      <c r="U3118" s="70" t="str">
        <f t="shared" si="294"/>
        <v>1-30 DAYS</v>
      </c>
    </row>
    <row r="3119" spans="1:21">
      <c r="A3119" s="63" t="str">
        <f>VLOOKUP(L3119,[1]Sheet1!$N:$P,3,0)</f>
        <v>M1 BANSALAN</v>
      </c>
      <c r="B3119" s="66">
        <v>46259.66133101852</v>
      </c>
      <c r="C3119" s="66">
        <v>46260.56490740741</v>
      </c>
      <c r="D3119" s="67" t="s">
        <v>2456</v>
      </c>
      <c r="E3119" s="67" t="s">
        <v>2457</v>
      </c>
      <c r="F3119" s="1">
        <v>1</v>
      </c>
      <c r="G3119" s="63" t="str">
        <f>VLOOKUP(D3119,[2]MINDANAO!$B:$C,2,0)</f>
        <v>CLICK125 FI</v>
      </c>
      <c r="H3119" s="67">
        <v>81070</v>
      </c>
      <c r="I3119" s="63" t="str">
        <f>VLOOKUP(L3119,'[3]NEW LEGEND 2026'!M:S,7,0)</f>
        <v>MUTI</v>
      </c>
      <c r="J3119" s="67" t="s">
        <v>7136</v>
      </c>
      <c r="K3119" s="67" t="s">
        <v>7137</v>
      </c>
      <c r="L3119" s="67" t="s">
        <v>900</v>
      </c>
      <c r="M3119" s="63" t="str">
        <f>VLOOKUP(D3119,'[3]NEW LEGEND 2026'!G:I,3,0)</f>
        <v>HONDA</v>
      </c>
      <c r="N3119" s="63" t="str">
        <f>VLOOKUP(D3119,'[3]NEW LEGEND 2026'!G:J,4,0)</f>
        <v>BLACK</v>
      </c>
      <c r="O3119" s="68" t="str">
        <f t="shared" si="289"/>
        <v>AUG</v>
      </c>
      <c r="P3119" s="68">
        <f t="shared" si="290"/>
        <v>26</v>
      </c>
      <c r="Q3119" s="68">
        <f t="shared" si="291"/>
        <v>2026</v>
      </c>
      <c r="R3119" s="69">
        <f t="shared" si="292"/>
        <v>-207.56490740740992</v>
      </c>
      <c r="S3119" s="69">
        <f t="shared" si="293"/>
        <v>-206.66133101852029</v>
      </c>
      <c r="T3119" s="70" t="str">
        <f t="shared" si="294"/>
        <v>1-30 DAYS</v>
      </c>
      <c r="U3119" s="70" t="str">
        <f t="shared" si="294"/>
        <v>1-30 DAYS</v>
      </c>
    </row>
    <row r="3120" spans="1:21">
      <c r="A3120" s="63" t="str">
        <f>VLOOKUP(L3120,[1]Sheet1!$N:$P,3,0)</f>
        <v>M1 BANSALAN</v>
      </c>
      <c r="B3120" s="66">
        <v>46259.66133101852</v>
      </c>
      <c r="C3120" s="66">
        <v>46260.56490740741</v>
      </c>
      <c r="D3120" s="67" t="s">
        <v>2456</v>
      </c>
      <c r="E3120" s="67" t="s">
        <v>2457</v>
      </c>
      <c r="F3120" s="1">
        <v>1</v>
      </c>
      <c r="G3120" s="63" t="str">
        <f>VLOOKUP(D3120,[2]MINDANAO!$B:$C,2,0)</f>
        <v>CLICK125 FI</v>
      </c>
      <c r="H3120" s="67">
        <v>81070</v>
      </c>
      <c r="I3120" s="63" t="str">
        <f>VLOOKUP(L3120,'[3]NEW LEGEND 2026'!M:S,7,0)</f>
        <v>MUTI</v>
      </c>
      <c r="J3120" s="67" t="s">
        <v>7138</v>
      </c>
      <c r="K3120" s="67" t="s">
        <v>7139</v>
      </c>
      <c r="L3120" s="67" t="s">
        <v>900</v>
      </c>
      <c r="M3120" s="63" t="str">
        <f>VLOOKUP(D3120,'[3]NEW LEGEND 2026'!G:I,3,0)</f>
        <v>HONDA</v>
      </c>
      <c r="N3120" s="63" t="str">
        <f>VLOOKUP(D3120,'[3]NEW LEGEND 2026'!G:J,4,0)</f>
        <v>BLACK</v>
      </c>
      <c r="O3120" s="68" t="str">
        <f t="shared" si="289"/>
        <v>AUG</v>
      </c>
      <c r="P3120" s="68">
        <f t="shared" si="290"/>
        <v>26</v>
      </c>
      <c r="Q3120" s="68">
        <f t="shared" si="291"/>
        <v>2026</v>
      </c>
      <c r="R3120" s="69">
        <f t="shared" si="292"/>
        <v>-207.56490740740992</v>
      </c>
      <c r="S3120" s="69">
        <f t="shared" si="293"/>
        <v>-206.66133101852029</v>
      </c>
      <c r="T3120" s="70" t="str">
        <f t="shared" si="294"/>
        <v>1-30 DAYS</v>
      </c>
      <c r="U3120" s="70" t="str">
        <f t="shared" si="294"/>
        <v>1-30 DAYS</v>
      </c>
    </row>
    <row r="3121" spans="1:21">
      <c r="A3121" s="63" t="str">
        <f>VLOOKUP(L3121,[1]Sheet1!$N:$P,3,0)</f>
        <v>M1 BANSALAN</v>
      </c>
      <c r="B3121" s="66">
        <v>46259.66133101852</v>
      </c>
      <c r="C3121" s="66">
        <v>46260.56490740741</v>
      </c>
      <c r="D3121" s="67" t="s">
        <v>2456</v>
      </c>
      <c r="E3121" s="67" t="s">
        <v>2457</v>
      </c>
      <c r="F3121" s="1">
        <v>1</v>
      </c>
      <c r="G3121" s="63" t="str">
        <f>VLOOKUP(D3121,[2]MINDANAO!$B:$C,2,0)</f>
        <v>CLICK125 FI</v>
      </c>
      <c r="H3121" s="67">
        <v>81070</v>
      </c>
      <c r="I3121" s="63" t="str">
        <f>VLOOKUP(L3121,'[3]NEW LEGEND 2026'!M:S,7,0)</f>
        <v>MUTI</v>
      </c>
      <c r="J3121" s="67" t="s">
        <v>7140</v>
      </c>
      <c r="K3121" s="67" t="s">
        <v>7141</v>
      </c>
      <c r="L3121" s="67" t="s">
        <v>900</v>
      </c>
      <c r="M3121" s="63" t="str">
        <f>VLOOKUP(D3121,'[3]NEW LEGEND 2026'!G:I,3,0)</f>
        <v>HONDA</v>
      </c>
      <c r="N3121" s="63" t="str">
        <f>VLOOKUP(D3121,'[3]NEW LEGEND 2026'!G:J,4,0)</f>
        <v>BLACK</v>
      </c>
      <c r="O3121" s="68" t="str">
        <f t="shared" si="289"/>
        <v>AUG</v>
      </c>
      <c r="P3121" s="68">
        <f t="shared" si="290"/>
        <v>26</v>
      </c>
      <c r="Q3121" s="68">
        <f t="shared" si="291"/>
        <v>2026</v>
      </c>
      <c r="R3121" s="69">
        <f t="shared" si="292"/>
        <v>-207.56490740740992</v>
      </c>
      <c r="S3121" s="69">
        <f t="shared" si="293"/>
        <v>-206.66133101852029</v>
      </c>
      <c r="T3121" s="70" t="str">
        <f t="shared" si="294"/>
        <v>1-30 DAYS</v>
      </c>
      <c r="U3121" s="70" t="str">
        <f t="shared" si="294"/>
        <v>1-30 DAYS</v>
      </c>
    </row>
    <row r="3122" spans="1:21">
      <c r="A3122" s="63" t="str">
        <f>VLOOKUP(L3122,[1]Sheet1!$N:$P,3,0)</f>
        <v>M1 BANSALAN</v>
      </c>
      <c r="B3122" s="66">
        <v>46259.66133101852</v>
      </c>
      <c r="C3122" s="66">
        <v>46260.56490740741</v>
      </c>
      <c r="D3122" s="67" t="s">
        <v>2456</v>
      </c>
      <c r="E3122" s="67" t="s">
        <v>2457</v>
      </c>
      <c r="F3122" s="1">
        <v>1</v>
      </c>
      <c r="G3122" s="63" t="str">
        <f>VLOOKUP(D3122,[2]MINDANAO!$B:$C,2,0)</f>
        <v>CLICK125 FI</v>
      </c>
      <c r="H3122" s="67">
        <v>81070</v>
      </c>
      <c r="I3122" s="63" t="str">
        <f>VLOOKUP(L3122,'[3]NEW LEGEND 2026'!M:S,7,0)</f>
        <v>MUTI</v>
      </c>
      <c r="J3122" s="67" t="s">
        <v>7142</v>
      </c>
      <c r="K3122" s="67" t="s">
        <v>7143</v>
      </c>
      <c r="L3122" s="67" t="s">
        <v>900</v>
      </c>
      <c r="M3122" s="63" t="str">
        <f>VLOOKUP(D3122,'[3]NEW LEGEND 2026'!G:I,3,0)</f>
        <v>HONDA</v>
      </c>
      <c r="N3122" s="63" t="str">
        <f>VLOOKUP(D3122,'[3]NEW LEGEND 2026'!G:J,4,0)</f>
        <v>BLACK</v>
      </c>
      <c r="O3122" s="68" t="str">
        <f t="shared" si="289"/>
        <v>AUG</v>
      </c>
      <c r="P3122" s="68">
        <f t="shared" si="290"/>
        <v>26</v>
      </c>
      <c r="Q3122" s="68">
        <f t="shared" si="291"/>
        <v>2026</v>
      </c>
      <c r="R3122" s="69">
        <f t="shared" si="292"/>
        <v>-207.56490740740992</v>
      </c>
      <c r="S3122" s="69">
        <f t="shared" si="293"/>
        <v>-206.66133101852029</v>
      </c>
      <c r="T3122" s="70" t="str">
        <f t="shared" si="294"/>
        <v>1-30 DAYS</v>
      </c>
      <c r="U3122" s="70" t="str">
        <f t="shared" si="294"/>
        <v>1-30 DAYS</v>
      </c>
    </row>
    <row r="3123" spans="1:21">
      <c r="A3123" s="63" t="str">
        <f>VLOOKUP(L3123,[1]Sheet1!$N:$P,3,0)</f>
        <v>M1 BANSALAN</v>
      </c>
      <c r="B3123" s="66">
        <v>46259.66133101852</v>
      </c>
      <c r="C3123" s="66">
        <v>46260.56490740741</v>
      </c>
      <c r="D3123" s="67" t="s">
        <v>2456</v>
      </c>
      <c r="E3123" s="67" t="s">
        <v>2457</v>
      </c>
      <c r="F3123" s="1">
        <v>1</v>
      </c>
      <c r="G3123" s="63" t="str">
        <f>VLOOKUP(D3123,[2]MINDANAO!$B:$C,2,0)</f>
        <v>CLICK125 FI</v>
      </c>
      <c r="H3123" s="67">
        <v>81070</v>
      </c>
      <c r="I3123" s="63" t="str">
        <f>VLOOKUP(L3123,'[3]NEW LEGEND 2026'!M:S,7,0)</f>
        <v>MUTI</v>
      </c>
      <c r="J3123" s="67" t="s">
        <v>7144</v>
      </c>
      <c r="K3123" s="67" t="s">
        <v>7145</v>
      </c>
      <c r="L3123" s="67" t="s">
        <v>900</v>
      </c>
      <c r="M3123" s="63" t="str">
        <f>VLOOKUP(D3123,'[3]NEW LEGEND 2026'!G:I,3,0)</f>
        <v>HONDA</v>
      </c>
      <c r="N3123" s="63" t="str">
        <f>VLOOKUP(D3123,'[3]NEW LEGEND 2026'!G:J,4,0)</f>
        <v>BLACK</v>
      </c>
      <c r="O3123" s="68" t="str">
        <f t="shared" si="289"/>
        <v>AUG</v>
      </c>
      <c r="P3123" s="68">
        <f t="shared" si="290"/>
        <v>26</v>
      </c>
      <c r="Q3123" s="68">
        <f t="shared" si="291"/>
        <v>2026</v>
      </c>
      <c r="R3123" s="69">
        <f t="shared" si="292"/>
        <v>-207.56490740740992</v>
      </c>
      <c r="S3123" s="69">
        <f t="shared" si="293"/>
        <v>-206.66133101852029</v>
      </c>
      <c r="T3123" s="70" t="str">
        <f t="shared" si="294"/>
        <v>1-30 DAYS</v>
      </c>
      <c r="U3123" s="70" t="str">
        <f t="shared" si="294"/>
        <v>1-30 DAYS</v>
      </c>
    </row>
    <row r="3124" spans="1:21">
      <c r="A3124" s="63" t="str">
        <f>VLOOKUP(L3124,[1]Sheet1!$N:$P,3,0)</f>
        <v>M1 BANSALAN</v>
      </c>
      <c r="B3124" s="66">
        <v>46259.668553240743</v>
      </c>
      <c r="C3124" s="66">
        <v>46260.56490740741</v>
      </c>
      <c r="D3124" s="67" t="s">
        <v>2456</v>
      </c>
      <c r="E3124" s="67" t="s">
        <v>2457</v>
      </c>
      <c r="F3124" s="1">
        <v>1</v>
      </c>
      <c r="G3124" s="63" t="str">
        <f>VLOOKUP(D3124,[2]MINDANAO!$B:$C,2,0)</f>
        <v>CLICK125 FI</v>
      </c>
      <c r="H3124" s="67">
        <v>81070</v>
      </c>
      <c r="I3124" s="63" t="str">
        <f>VLOOKUP(L3124,'[3]NEW LEGEND 2026'!M:S,7,0)</f>
        <v>MUTI</v>
      </c>
      <c r="J3124" s="67" t="s">
        <v>7146</v>
      </c>
      <c r="K3124" s="67" t="s">
        <v>7147</v>
      </c>
      <c r="L3124" s="67" t="s">
        <v>900</v>
      </c>
      <c r="M3124" s="63" t="str">
        <f>VLOOKUP(D3124,'[3]NEW LEGEND 2026'!G:I,3,0)</f>
        <v>HONDA</v>
      </c>
      <c r="N3124" s="63" t="str">
        <f>VLOOKUP(D3124,'[3]NEW LEGEND 2026'!G:J,4,0)</f>
        <v>BLACK</v>
      </c>
      <c r="O3124" s="68" t="str">
        <f t="shared" si="289"/>
        <v>AUG</v>
      </c>
      <c r="P3124" s="68">
        <f t="shared" si="290"/>
        <v>26</v>
      </c>
      <c r="Q3124" s="68">
        <f t="shared" si="291"/>
        <v>2026</v>
      </c>
      <c r="R3124" s="69">
        <f t="shared" si="292"/>
        <v>-207.56490740740992</v>
      </c>
      <c r="S3124" s="69">
        <f t="shared" si="293"/>
        <v>-206.66855324074277</v>
      </c>
      <c r="T3124" s="70" t="str">
        <f t="shared" si="294"/>
        <v>1-30 DAYS</v>
      </c>
      <c r="U3124" s="70" t="str">
        <f t="shared" si="294"/>
        <v>1-30 DAYS</v>
      </c>
    </row>
    <row r="3125" spans="1:21">
      <c r="A3125" s="63" t="str">
        <f>VLOOKUP(L3125,[1]Sheet1!$N:$P,3,0)</f>
        <v>M1 BANSALAN</v>
      </c>
      <c r="B3125" s="66">
        <v>46259.668553240743</v>
      </c>
      <c r="C3125" s="66">
        <v>46260.56490740741</v>
      </c>
      <c r="D3125" s="67" t="s">
        <v>3512</v>
      </c>
      <c r="E3125" s="67" t="s">
        <v>3513</v>
      </c>
      <c r="F3125" s="1">
        <v>1</v>
      </c>
      <c r="G3125" s="63" t="str">
        <f>VLOOKUP(D3125,[2]MINDANAO!$B:$C,2,0)</f>
        <v>CRF150</v>
      </c>
      <c r="H3125" s="67">
        <v>124883.93</v>
      </c>
      <c r="I3125" s="63" t="str">
        <f>VLOOKUP(L3125,'[3]NEW LEGEND 2026'!M:S,7,0)</f>
        <v>MUTI</v>
      </c>
      <c r="J3125" s="67" t="s">
        <v>7148</v>
      </c>
      <c r="K3125" s="67" t="s">
        <v>7149</v>
      </c>
      <c r="L3125" s="67" t="s">
        <v>900</v>
      </c>
      <c r="M3125" s="63" t="str">
        <f>VLOOKUP(D3125,'[3]NEW LEGEND 2026'!G:I,3,0)</f>
        <v>HONDA</v>
      </c>
      <c r="N3125" s="63" t="str">
        <f>VLOOKUP(D3125,'[3]NEW LEGEND 2026'!G:J,4,0)</f>
        <v>RED</v>
      </c>
      <c r="O3125" s="68" t="str">
        <f t="shared" si="289"/>
        <v>AUG</v>
      </c>
      <c r="P3125" s="68">
        <f t="shared" si="290"/>
        <v>26</v>
      </c>
      <c r="Q3125" s="68">
        <f t="shared" si="291"/>
        <v>2026</v>
      </c>
      <c r="R3125" s="69">
        <f t="shared" si="292"/>
        <v>-207.56490740740992</v>
      </c>
      <c r="S3125" s="69">
        <f t="shared" si="293"/>
        <v>-206.66855324074277</v>
      </c>
      <c r="T3125" s="70" t="str">
        <f t="shared" si="294"/>
        <v>1-30 DAYS</v>
      </c>
      <c r="U3125" s="70" t="str">
        <f t="shared" si="294"/>
        <v>1-30 DAYS</v>
      </c>
    </row>
    <row r="3126" spans="1:21">
      <c r="A3126" s="63" t="str">
        <f>VLOOKUP(L3126,[1]Sheet1!$N:$P,3,0)</f>
        <v>M1 BANSALAN</v>
      </c>
      <c r="B3126" s="66">
        <v>46259.668553240743</v>
      </c>
      <c r="C3126" s="66">
        <v>46260.56490740741</v>
      </c>
      <c r="D3126" s="67" t="s">
        <v>2193</v>
      </c>
      <c r="E3126" s="67" t="s">
        <v>2194</v>
      </c>
      <c r="F3126" s="1">
        <v>1</v>
      </c>
      <c r="G3126" s="63" t="str">
        <f>VLOOKUP(D3126,[2]MINDANAO!$B:$C,2,0)</f>
        <v>CRF150</v>
      </c>
      <c r="H3126" s="67">
        <v>140870</v>
      </c>
      <c r="I3126" s="63" t="str">
        <f>VLOOKUP(L3126,'[3]NEW LEGEND 2026'!M:S,7,0)</f>
        <v>MUTI</v>
      </c>
      <c r="J3126" s="67" t="s">
        <v>7150</v>
      </c>
      <c r="K3126" s="67" t="s">
        <v>7151</v>
      </c>
      <c r="L3126" s="67" t="s">
        <v>900</v>
      </c>
      <c r="M3126" s="63" t="str">
        <f>VLOOKUP(D3126,'[3]NEW LEGEND 2026'!G:I,3,0)</f>
        <v>HONDA</v>
      </c>
      <c r="N3126" s="63" t="str">
        <f>VLOOKUP(D3126,'[3]NEW LEGEND 2026'!G:J,4,0)</f>
        <v>WHITE/BLACK</v>
      </c>
      <c r="O3126" s="68" t="str">
        <f t="shared" si="289"/>
        <v>AUG</v>
      </c>
      <c r="P3126" s="68">
        <f t="shared" si="290"/>
        <v>26</v>
      </c>
      <c r="Q3126" s="68">
        <f t="shared" si="291"/>
        <v>2026</v>
      </c>
      <c r="R3126" s="69">
        <f t="shared" si="292"/>
        <v>-207.56490740740992</v>
      </c>
      <c r="S3126" s="69">
        <f t="shared" si="293"/>
        <v>-206.66855324074277</v>
      </c>
      <c r="T3126" s="70" t="str">
        <f t="shared" si="294"/>
        <v>1-30 DAYS</v>
      </c>
      <c r="U3126" s="70" t="str">
        <f t="shared" si="294"/>
        <v>1-30 DAYS</v>
      </c>
    </row>
    <row r="3127" spans="1:21">
      <c r="A3127" s="63" t="str">
        <f>VLOOKUP(L3127,[1]Sheet1!$N:$P,3,0)</f>
        <v>M1 BANSALAN</v>
      </c>
      <c r="B3127" s="66">
        <v>46259.668553240743</v>
      </c>
      <c r="C3127" s="66">
        <v>46260.56490740741</v>
      </c>
      <c r="D3127" s="67" t="s">
        <v>3512</v>
      </c>
      <c r="E3127" s="67" t="s">
        <v>3513</v>
      </c>
      <c r="F3127" s="1">
        <v>1</v>
      </c>
      <c r="G3127" s="63" t="str">
        <f>VLOOKUP(D3127,[2]MINDANAO!$B:$C,2,0)</f>
        <v>CRF150</v>
      </c>
      <c r="H3127" s="67">
        <v>124883.93</v>
      </c>
      <c r="I3127" s="63" t="str">
        <f>VLOOKUP(L3127,'[3]NEW LEGEND 2026'!M:S,7,0)</f>
        <v>MUTI</v>
      </c>
      <c r="J3127" s="67" t="s">
        <v>7152</v>
      </c>
      <c r="K3127" s="67" t="s">
        <v>7153</v>
      </c>
      <c r="L3127" s="67" t="s">
        <v>900</v>
      </c>
      <c r="M3127" s="63" t="str">
        <f>VLOOKUP(D3127,'[3]NEW LEGEND 2026'!G:I,3,0)</f>
        <v>HONDA</v>
      </c>
      <c r="N3127" s="63" t="str">
        <f>VLOOKUP(D3127,'[3]NEW LEGEND 2026'!G:J,4,0)</f>
        <v>RED</v>
      </c>
      <c r="O3127" s="68" t="str">
        <f t="shared" si="289"/>
        <v>AUG</v>
      </c>
      <c r="P3127" s="68">
        <f t="shared" si="290"/>
        <v>26</v>
      </c>
      <c r="Q3127" s="68">
        <f t="shared" si="291"/>
        <v>2026</v>
      </c>
      <c r="R3127" s="69">
        <f t="shared" si="292"/>
        <v>-207.56490740740992</v>
      </c>
      <c r="S3127" s="69">
        <f t="shared" si="293"/>
        <v>-206.66855324074277</v>
      </c>
      <c r="T3127" s="70" t="str">
        <f t="shared" si="294"/>
        <v>1-30 DAYS</v>
      </c>
      <c r="U3127" s="70" t="str">
        <f t="shared" si="294"/>
        <v>1-30 DAYS</v>
      </c>
    </row>
    <row r="3128" spans="1:21">
      <c r="A3128" s="63" t="str">
        <f>VLOOKUP(L3128,[1]Sheet1!$N:$P,3,0)</f>
        <v>M1 BANSALAN</v>
      </c>
      <c r="B3128" s="66">
        <v>46259.668553240743</v>
      </c>
      <c r="C3128" s="66">
        <v>46260.56490740741</v>
      </c>
      <c r="D3128" s="67" t="s">
        <v>2193</v>
      </c>
      <c r="E3128" s="67" t="s">
        <v>2194</v>
      </c>
      <c r="F3128" s="1">
        <v>1</v>
      </c>
      <c r="G3128" s="63" t="str">
        <f>VLOOKUP(D3128,[2]MINDANAO!$B:$C,2,0)</f>
        <v>CRF150</v>
      </c>
      <c r="H3128" s="67">
        <v>140870</v>
      </c>
      <c r="I3128" s="63" t="str">
        <f>VLOOKUP(L3128,'[3]NEW LEGEND 2026'!M:S,7,0)</f>
        <v>MUTI</v>
      </c>
      <c r="J3128" s="67" t="s">
        <v>7154</v>
      </c>
      <c r="K3128" s="67" t="s">
        <v>7155</v>
      </c>
      <c r="L3128" s="67" t="s">
        <v>900</v>
      </c>
      <c r="M3128" s="63" t="str">
        <f>VLOOKUP(D3128,'[3]NEW LEGEND 2026'!G:I,3,0)</f>
        <v>HONDA</v>
      </c>
      <c r="N3128" s="63" t="str">
        <f>VLOOKUP(D3128,'[3]NEW LEGEND 2026'!G:J,4,0)</f>
        <v>WHITE/BLACK</v>
      </c>
      <c r="O3128" s="68" t="str">
        <f t="shared" si="289"/>
        <v>AUG</v>
      </c>
      <c r="P3128" s="68">
        <f t="shared" si="290"/>
        <v>26</v>
      </c>
      <c r="Q3128" s="68">
        <f t="shared" si="291"/>
        <v>2026</v>
      </c>
      <c r="R3128" s="69">
        <f t="shared" si="292"/>
        <v>-207.56490740740992</v>
      </c>
      <c r="S3128" s="69">
        <f t="shared" si="293"/>
        <v>-206.66855324074277</v>
      </c>
      <c r="T3128" s="70" t="str">
        <f t="shared" si="294"/>
        <v>1-30 DAYS</v>
      </c>
      <c r="U3128" s="70" t="str">
        <f t="shared" si="294"/>
        <v>1-30 DAYS</v>
      </c>
    </row>
    <row r="3129" spans="1:21">
      <c r="A3129" s="63" t="str">
        <f>VLOOKUP(L3129,[1]Sheet1!$N:$P,3,0)</f>
        <v>M1 BANSALAN</v>
      </c>
      <c r="B3129" s="66">
        <v>46259.668553240743</v>
      </c>
      <c r="C3129" s="66">
        <v>46260.56490740741</v>
      </c>
      <c r="D3129" s="67" t="s">
        <v>2329</v>
      </c>
      <c r="E3129" s="67" t="s">
        <v>2330</v>
      </c>
      <c r="F3129" s="1">
        <v>1</v>
      </c>
      <c r="G3129" s="63" t="str">
        <f>VLOOKUP(D3129,[2]MINDANAO!$B:$C,2,0)</f>
        <v>CRF150</v>
      </c>
      <c r="H3129" s="67">
        <v>141790</v>
      </c>
      <c r="I3129" s="63" t="str">
        <f>VLOOKUP(L3129,'[3]NEW LEGEND 2026'!M:S,7,0)</f>
        <v>MUTI</v>
      </c>
      <c r="J3129" s="67" t="s">
        <v>7156</v>
      </c>
      <c r="K3129" s="67" t="s">
        <v>7157</v>
      </c>
      <c r="L3129" s="67" t="s">
        <v>900</v>
      </c>
      <c r="M3129" s="63" t="str">
        <f>VLOOKUP(D3129,'[3]NEW LEGEND 2026'!G:I,3,0)</f>
        <v>HONDA</v>
      </c>
      <c r="N3129" s="63" t="str">
        <f>VLOOKUP(D3129,'[3]NEW LEGEND 2026'!G:J,4,0)</f>
        <v>BLACK</v>
      </c>
      <c r="O3129" s="68" t="str">
        <f t="shared" si="289"/>
        <v>AUG</v>
      </c>
      <c r="P3129" s="68">
        <f t="shared" si="290"/>
        <v>26</v>
      </c>
      <c r="Q3129" s="68">
        <f t="shared" si="291"/>
        <v>2026</v>
      </c>
      <c r="R3129" s="69">
        <f t="shared" si="292"/>
        <v>-207.56490740740992</v>
      </c>
      <c r="S3129" s="69">
        <f t="shared" si="293"/>
        <v>-206.66855324074277</v>
      </c>
      <c r="T3129" s="70" t="str">
        <f t="shared" si="294"/>
        <v>1-30 DAYS</v>
      </c>
      <c r="U3129" s="70" t="str">
        <f t="shared" si="294"/>
        <v>1-30 DAYS</v>
      </c>
    </row>
    <row r="3130" spans="1:21">
      <c r="A3130" s="63" t="str">
        <f>VLOOKUP(L3130,[1]Sheet1!$N:$P,3,0)</f>
        <v>M1 BANSALAN</v>
      </c>
      <c r="B3130" s="66">
        <v>46259.668553240743</v>
      </c>
      <c r="C3130" s="66">
        <v>46260.56490740741</v>
      </c>
      <c r="D3130" s="67" t="s">
        <v>893</v>
      </c>
      <c r="E3130" s="67" t="s">
        <v>894</v>
      </c>
      <c r="F3130" s="1">
        <v>1</v>
      </c>
      <c r="G3130" s="63" t="str">
        <f>VLOOKUP(D3130,[2]MINDANAO!$B:$C,2,0)</f>
        <v>XRM DUAL SPORTS FI(DS)</v>
      </c>
      <c r="H3130" s="67">
        <v>70158</v>
      </c>
      <c r="I3130" s="63" t="str">
        <f>VLOOKUP(L3130,'[3]NEW LEGEND 2026'!M:S,7,0)</f>
        <v>MUTI</v>
      </c>
      <c r="J3130" s="67" t="s">
        <v>7158</v>
      </c>
      <c r="K3130" s="67" t="s">
        <v>7159</v>
      </c>
      <c r="L3130" s="67" t="s">
        <v>900</v>
      </c>
      <c r="M3130" s="63" t="str">
        <f>VLOOKUP(D3130,'[3]NEW LEGEND 2026'!G:I,3,0)</f>
        <v>HONDA</v>
      </c>
      <c r="N3130" s="63" t="str">
        <f>VLOOKUP(D3130,'[3]NEW LEGEND 2026'!G:J,4,0)</f>
        <v>RED/BLACK</v>
      </c>
      <c r="O3130" s="68" t="str">
        <f t="shared" si="289"/>
        <v>AUG</v>
      </c>
      <c r="P3130" s="68">
        <f t="shared" si="290"/>
        <v>26</v>
      </c>
      <c r="Q3130" s="68">
        <f t="shared" si="291"/>
        <v>2026</v>
      </c>
      <c r="R3130" s="69">
        <f t="shared" si="292"/>
        <v>-207.56490740740992</v>
      </c>
      <c r="S3130" s="69">
        <f t="shared" si="293"/>
        <v>-206.66855324074277</v>
      </c>
      <c r="T3130" s="70" t="str">
        <f t="shared" si="294"/>
        <v>1-30 DAYS</v>
      </c>
      <c r="U3130" s="70" t="str">
        <f t="shared" si="294"/>
        <v>1-30 DAYS</v>
      </c>
    </row>
    <row r="3131" spans="1:21">
      <c r="A3131" s="63" t="str">
        <f>VLOOKUP(L3131,[1]Sheet1!$N:$P,3,0)</f>
        <v>M1 BANSALAN</v>
      </c>
      <c r="B3131" s="66">
        <v>46259.668553240743</v>
      </c>
      <c r="C3131" s="66">
        <v>46260.56490740741</v>
      </c>
      <c r="D3131" s="67" t="s">
        <v>1007</v>
      </c>
      <c r="E3131" s="67" t="s">
        <v>1008</v>
      </c>
      <c r="F3131" s="1">
        <v>1</v>
      </c>
      <c r="G3131" s="63" t="str">
        <f>VLOOKUP(D3131,[2]MINDANAO!$B:$C,2,0)</f>
        <v>XRM DUAL SPORTS FI(DS)</v>
      </c>
      <c r="H3131" s="67">
        <v>70950</v>
      </c>
      <c r="I3131" s="63" t="str">
        <f>VLOOKUP(L3131,'[3]NEW LEGEND 2026'!M:S,7,0)</f>
        <v>MUTI</v>
      </c>
      <c r="J3131" s="67" t="s">
        <v>7160</v>
      </c>
      <c r="K3131" s="67" t="s">
        <v>7161</v>
      </c>
      <c r="L3131" s="67" t="s">
        <v>900</v>
      </c>
      <c r="M3131" s="63" t="str">
        <f>VLOOKUP(D3131,'[3]NEW LEGEND 2026'!G:I,3,0)</f>
        <v>HONDA</v>
      </c>
      <c r="N3131" s="63" t="str">
        <f>VLOOKUP(D3131,'[3]NEW LEGEND 2026'!G:J,4,0)</f>
        <v>BLACK</v>
      </c>
      <c r="O3131" s="68" t="str">
        <f t="shared" si="289"/>
        <v>AUG</v>
      </c>
      <c r="P3131" s="68">
        <f t="shared" si="290"/>
        <v>26</v>
      </c>
      <c r="Q3131" s="68">
        <f t="shared" si="291"/>
        <v>2026</v>
      </c>
      <c r="R3131" s="69">
        <f t="shared" si="292"/>
        <v>-207.56490740740992</v>
      </c>
      <c r="S3131" s="69">
        <f t="shared" si="293"/>
        <v>-206.66855324074277</v>
      </c>
      <c r="T3131" s="70" t="str">
        <f t="shared" si="294"/>
        <v>1-30 DAYS</v>
      </c>
      <c r="U3131" s="70" t="str">
        <f t="shared" si="294"/>
        <v>1-30 DAYS</v>
      </c>
    </row>
    <row r="3132" spans="1:21">
      <c r="A3132" s="63" t="str">
        <f>VLOOKUP(L3132,[1]Sheet1!$N:$P,3,0)</f>
        <v>M1 BANSALAN</v>
      </c>
      <c r="B3132" s="66">
        <v>46249.430439814823</v>
      </c>
      <c r="C3132" s="66">
        <v>46260.56490740741</v>
      </c>
      <c r="D3132" s="67" t="s">
        <v>1575</v>
      </c>
      <c r="E3132" s="67" t="s">
        <v>1576</v>
      </c>
      <c r="F3132" s="1">
        <v>1</v>
      </c>
      <c r="G3132" s="63" t="str">
        <f>VLOOKUP(D3132,[2]MINDANAO!$B:$C,2,0)</f>
        <v>RAIDER150 FI BLADE</v>
      </c>
      <c r="H3132" s="67">
        <v>110446.43</v>
      </c>
      <c r="I3132" s="63" t="str">
        <f>VLOOKUP(L3132,'[3]NEW LEGEND 2026'!M:S,7,0)</f>
        <v>MUTI</v>
      </c>
      <c r="J3132" s="67" t="s">
        <v>7162</v>
      </c>
      <c r="K3132" s="67" t="s">
        <v>7163</v>
      </c>
      <c r="L3132" s="67" t="s">
        <v>900</v>
      </c>
      <c r="M3132" s="63" t="str">
        <f>VLOOKUP(D3132,'[3]NEW LEGEND 2026'!G:I,3,0)</f>
        <v>SUZUKI</v>
      </c>
      <c r="N3132" s="63" t="str">
        <f>VLOOKUP(D3132,'[3]NEW LEGEND 2026'!G:J,4,0)</f>
        <v>BLUE/GRAY</v>
      </c>
      <c r="O3132" s="68" t="str">
        <f t="shared" si="289"/>
        <v>AUG</v>
      </c>
      <c r="P3132" s="68">
        <f t="shared" si="290"/>
        <v>26</v>
      </c>
      <c r="Q3132" s="68">
        <f t="shared" si="291"/>
        <v>2026</v>
      </c>
      <c r="R3132" s="69">
        <f t="shared" si="292"/>
        <v>-207.56490740740992</v>
      </c>
      <c r="S3132" s="69">
        <f t="shared" si="293"/>
        <v>-196.43043981482333</v>
      </c>
      <c r="T3132" s="70" t="str">
        <f t="shared" si="294"/>
        <v>1-30 DAYS</v>
      </c>
      <c r="U3132" s="70" t="str">
        <f t="shared" si="294"/>
        <v>1-30 DAYS</v>
      </c>
    </row>
    <row r="3133" spans="1:21">
      <c r="A3133" s="63" t="str">
        <f>VLOOKUP(L3133,[1]Sheet1!$N:$P,3,0)</f>
        <v>M1 BANSALAN</v>
      </c>
      <c r="B3133" s="66">
        <v>46252.499444444453</v>
      </c>
      <c r="C3133" s="66">
        <v>46260.56490740741</v>
      </c>
      <c r="D3133" s="67" t="s">
        <v>1894</v>
      </c>
      <c r="E3133" s="67" t="s">
        <v>1895</v>
      </c>
      <c r="F3133" s="1">
        <v>1</v>
      </c>
      <c r="G3133" s="63" t="str">
        <f>VLOOKUP(D3133,[2]MINDANAO!$B:$C,2,0)</f>
        <v>RAIDER150 FI BLADE</v>
      </c>
      <c r="H3133" s="67">
        <v>110446.43</v>
      </c>
      <c r="I3133" s="63" t="str">
        <f>VLOOKUP(L3133,'[3]NEW LEGEND 2026'!M:S,7,0)</f>
        <v>MUTI</v>
      </c>
      <c r="J3133" s="67" t="s">
        <v>7164</v>
      </c>
      <c r="K3133" s="67" t="s">
        <v>7165</v>
      </c>
      <c r="L3133" s="67" t="s">
        <v>900</v>
      </c>
      <c r="M3133" s="63" t="str">
        <f>VLOOKUP(D3133,'[3]NEW LEGEND 2026'!G:I,3,0)</f>
        <v>SUZUKI</v>
      </c>
      <c r="N3133" s="63" t="str">
        <f>VLOOKUP(D3133,'[3]NEW LEGEND 2026'!G:J,4,0)</f>
        <v>RED/BLACK</v>
      </c>
      <c r="O3133" s="68" t="str">
        <f t="shared" si="289"/>
        <v>AUG</v>
      </c>
      <c r="P3133" s="68">
        <f t="shared" si="290"/>
        <v>26</v>
      </c>
      <c r="Q3133" s="68">
        <f t="shared" si="291"/>
        <v>2026</v>
      </c>
      <c r="R3133" s="69">
        <f t="shared" si="292"/>
        <v>-207.56490740740992</v>
      </c>
      <c r="S3133" s="69">
        <f t="shared" si="293"/>
        <v>-199.49944444445282</v>
      </c>
      <c r="T3133" s="70" t="str">
        <f t="shared" si="294"/>
        <v>1-30 DAYS</v>
      </c>
      <c r="U3133" s="70" t="str">
        <f t="shared" si="294"/>
        <v>1-30 DAYS</v>
      </c>
    </row>
    <row r="3134" spans="1:21">
      <c r="A3134" s="63" t="str">
        <f>VLOOKUP(L3134,[1]Sheet1!$N:$P,3,0)</f>
        <v>M1 BANSALAN</v>
      </c>
      <c r="B3134" s="66">
        <v>46252.496307870373</v>
      </c>
      <c r="C3134" s="66">
        <v>46260.56490740741</v>
      </c>
      <c r="D3134" s="67" t="s">
        <v>1476</v>
      </c>
      <c r="E3134" s="67" t="s">
        <v>1477</v>
      </c>
      <c r="F3134" s="1">
        <v>1</v>
      </c>
      <c r="G3134" s="63" t="str">
        <f>VLOOKUP(D3134,[2]MINDANAO!$B:$C,2,0)</f>
        <v>RAIDER150 FI BLADE</v>
      </c>
      <c r="H3134" s="67">
        <v>110446.43</v>
      </c>
      <c r="I3134" s="63" t="str">
        <f>VLOOKUP(L3134,'[3]NEW LEGEND 2026'!M:S,7,0)</f>
        <v>MUTI</v>
      </c>
      <c r="J3134" s="67" t="s">
        <v>7166</v>
      </c>
      <c r="K3134" s="67" t="s">
        <v>7167</v>
      </c>
      <c r="L3134" s="67" t="s">
        <v>900</v>
      </c>
      <c r="M3134" s="63" t="str">
        <f>VLOOKUP(D3134,'[3]NEW LEGEND 2026'!G:I,3,0)</f>
        <v>SUZUKI</v>
      </c>
      <c r="N3134" s="63" t="str">
        <f>VLOOKUP(D3134,'[3]NEW LEGEND 2026'!G:J,4,0)</f>
        <v>GRAY/BLACK</v>
      </c>
      <c r="O3134" s="68" t="str">
        <f t="shared" si="289"/>
        <v>AUG</v>
      </c>
      <c r="P3134" s="68">
        <f t="shared" si="290"/>
        <v>26</v>
      </c>
      <c r="Q3134" s="68">
        <f t="shared" si="291"/>
        <v>2026</v>
      </c>
      <c r="R3134" s="69">
        <f t="shared" si="292"/>
        <v>-207.56490740740992</v>
      </c>
      <c r="S3134" s="69">
        <f t="shared" si="293"/>
        <v>-199.49630787037313</v>
      </c>
      <c r="T3134" s="70" t="str">
        <f t="shared" si="294"/>
        <v>1-30 DAYS</v>
      </c>
      <c r="U3134" s="70" t="str">
        <f t="shared" si="294"/>
        <v>1-30 DAYS</v>
      </c>
    </row>
    <row r="3135" spans="1:21">
      <c r="A3135" s="63" t="str">
        <f>VLOOKUP(L3135,[1]Sheet1!$N:$P,3,0)</f>
        <v>M1 BANSALAN</v>
      </c>
      <c r="B3135" s="66">
        <v>46256.521134259259</v>
      </c>
      <c r="C3135" s="66">
        <v>46260.56490740741</v>
      </c>
      <c r="D3135" s="67" t="s">
        <v>6702</v>
      </c>
      <c r="E3135" s="67" t="s">
        <v>6703</v>
      </c>
      <c r="F3135" s="1">
        <v>1</v>
      </c>
      <c r="G3135" s="63" t="str">
        <f>VLOOKUP(D3135,[2]MINDANAO!$B:$C,2,0)</f>
        <v>MIO AEROX 155</v>
      </c>
      <c r="H3135" s="67">
        <v>111184.82</v>
      </c>
      <c r="I3135" s="63" t="str">
        <f>VLOOKUP(L3135,'[3]NEW LEGEND 2026'!M:S,7,0)</f>
        <v>MUTI</v>
      </c>
      <c r="J3135" s="67" t="s">
        <v>7168</v>
      </c>
      <c r="K3135" s="67" t="s">
        <v>7169</v>
      </c>
      <c r="L3135" s="67" t="s">
        <v>900</v>
      </c>
      <c r="M3135" s="63" t="str">
        <f>VLOOKUP(D3135,'[3]NEW LEGEND 2026'!G:I,3,0)</f>
        <v>YAMAHA</v>
      </c>
      <c r="N3135" s="63" t="str">
        <f>VLOOKUP(D3135,'[3]NEW LEGEND 2026'!G:J,4,0)</f>
        <v>BLACK</v>
      </c>
      <c r="O3135" s="68" t="str">
        <f t="shared" si="289"/>
        <v>AUG</v>
      </c>
      <c r="P3135" s="68">
        <f t="shared" si="290"/>
        <v>26</v>
      </c>
      <c r="Q3135" s="68">
        <f t="shared" si="291"/>
        <v>2026</v>
      </c>
      <c r="R3135" s="69">
        <f t="shared" si="292"/>
        <v>-207.56490740740992</v>
      </c>
      <c r="S3135" s="69">
        <f t="shared" si="293"/>
        <v>-203.52113425925927</v>
      </c>
      <c r="T3135" s="70" t="str">
        <f t="shared" si="294"/>
        <v>1-30 DAYS</v>
      </c>
      <c r="U3135" s="70" t="str">
        <f t="shared" si="294"/>
        <v>1-30 DAYS</v>
      </c>
    </row>
    <row r="3136" spans="1:21">
      <c r="A3136" s="63" t="str">
        <f>VLOOKUP(L3136,[1]Sheet1!$N:$P,3,0)</f>
        <v>M1 BANSALAN</v>
      </c>
      <c r="B3136" s="66">
        <v>46219.406956018523</v>
      </c>
      <c r="C3136" s="66">
        <v>46260.56490740741</v>
      </c>
      <c r="D3136" s="67" t="s">
        <v>663</v>
      </c>
      <c r="E3136" s="67" t="s">
        <v>664</v>
      </c>
      <c r="F3136" s="1">
        <v>1</v>
      </c>
      <c r="G3136" s="63" t="str">
        <f>VLOOKUP(D3136,[2]MINDANAO!$B:$C,2,0)</f>
        <v>CT125</v>
      </c>
      <c r="H3136" s="67">
        <v>58118</v>
      </c>
      <c r="I3136" s="63" t="str">
        <f>VLOOKUP(L3136,'[3]NEW LEGEND 2026'!M:S,7,0)</f>
        <v>MUTI</v>
      </c>
      <c r="J3136" s="67" t="s">
        <v>7170</v>
      </c>
      <c r="K3136" s="67" t="s">
        <v>7171</v>
      </c>
      <c r="L3136" s="67" t="s">
        <v>900</v>
      </c>
      <c r="M3136" s="63" t="str">
        <f>VLOOKUP(D3136,'[3]NEW LEGEND 2026'!G:I,3,0)</f>
        <v>KAWASAKI</v>
      </c>
      <c r="N3136" s="63" t="str">
        <f>VLOOKUP(D3136,'[3]NEW LEGEND 2026'!G:J,4,0)</f>
        <v>BLACK/RED</v>
      </c>
      <c r="O3136" s="68" t="str">
        <f t="shared" si="289"/>
        <v>AUG</v>
      </c>
      <c r="P3136" s="68">
        <f t="shared" si="290"/>
        <v>26</v>
      </c>
      <c r="Q3136" s="68">
        <f t="shared" si="291"/>
        <v>2026</v>
      </c>
      <c r="R3136" s="69">
        <f t="shared" si="292"/>
        <v>-207.56490740740992</v>
      </c>
      <c r="S3136" s="69">
        <f t="shared" si="293"/>
        <v>-166.40695601852349</v>
      </c>
      <c r="T3136" s="70" t="str">
        <f t="shared" si="294"/>
        <v>1-30 DAYS</v>
      </c>
      <c r="U3136" s="70" t="str">
        <f t="shared" si="294"/>
        <v>1-30 DAYS</v>
      </c>
    </row>
    <row r="3137" spans="1:21">
      <c r="A3137" s="63" t="str">
        <f>VLOOKUP(L3137,[1]Sheet1!$N:$P,3,0)</f>
        <v>M1 BANSALAN</v>
      </c>
      <c r="B3137" s="66">
        <v>46224.467835648153</v>
      </c>
      <c r="C3137" s="66">
        <v>46260.56490740741</v>
      </c>
      <c r="D3137" s="67" t="s">
        <v>663</v>
      </c>
      <c r="E3137" s="67" t="s">
        <v>664</v>
      </c>
      <c r="F3137" s="1">
        <v>1</v>
      </c>
      <c r="G3137" s="63" t="str">
        <f>VLOOKUP(D3137,[2]MINDANAO!$B:$C,2,0)</f>
        <v>CT125</v>
      </c>
      <c r="H3137" s="67">
        <v>58118</v>
      </c>
      <c r="I3137" s="63" t="str">
        <f>VLOOKUP(L3137,'[3]NEW LEGEND 2026'!M:S,7,0)</f>
        <v>MUTI</v>
      </c>
      <c r="J3137" s="67" t="s">
        <v>7172</v>
      </c>
      <c r="K3137" s="67" t="s">
        <v>7173</v>
      </c>
      <c r="L3137" s="67" t="s">
        <v>900</v>
      </c>
      <c r="M3137" s="63" t="str">
        <f>VLOOKUP(D3137,'[3]NEW LEGEND 2026'!G:I,3,0)</f>
        <v>KAWASAKI</v>
      </c>
      <c r="N3137" s="63" t="str">
        <f>VLOOKUP(D3137,'[3]NEW LEGEND 2026'!G:J,4,0)</f>
        <v>BLACK/RED</v>
      </c>
      <c r="O3137" s="68" t="str">
        <f t="shared" si="289"/>
        <v>AUG</v>
      </c>
      <c r="P3137" s="68">
        <f t="shared" si="290"/>
        <v>26</v>
      </c>
      <c r="Q3137" s="68">
        <f t="shared" si="291"/>
        <v>2026</v>
      </c>
      <c r="R3137" s="69">
        <f t="shared" si="292"/>
        <v>-207.56490740740992</v>
      </c>
      <c r="S3137" s="69">
        <f t="shared" si="293"/>
        <v>-171.46783564815269</v>
      </c>
      <c r="T3137" s="70" t="str">
        <f t="shared" si="294"/>
        <v>1-30 DAYS</v>
      </c>
      <c r="U3137" s="70" t="str">
        <f t="shared" si="294"/>
        <v>1-30 DAYS</v>
      </c>
    </row>
    <row r="3138" spans="1:21">
      <c r="A3138" s="63" t="str">
        <f>VLOOKUP(L3138,[1]Sheet1!$N:$P,3,0)</f>
        <v>M1 BANSALAN</v>
      </c>
      <c r="B3138" s="66">
        <v>46219.406956018523</v>
      </c>
      <c r="C3138" s="66">
        <v>46260.56490740741</v>
      </c>
      <c r="D3138" s="67" t="s">
        <v>663</v>
      </c>
      <c r="E3138" s="67" t="s">
        <v>664</v>
      </c>
      <c r="F3138" s="1">
        <v>1</v>
      </c>
      <c r="G3138" s="63" t="str">
        <f>VLOOKUP(D3138,[2]MINDANAO!$B:$C,2,0)</f>
        <v>CT125</v>
      </c>
      <c r="H3138" s="67">
        <v>58118</v>
      </c>
      <c r="I3138" s="63" t="str">
        <f>VLOOKUP(L3138,'[3]NEW LEGEND 2026'!M:S,7,0)</f>
        <v>MUTI</v>
      </c>
      <c r="J3138" s="67" t="s">
        <v>7174</v>
      </c>
      <c r="K3138" s="67" t="s">
        <v>7175</v>
      </c>
      <c r="L3138" s="67" t="s">
        <v>900</v>
      </c>
      <c r="M3138" s="63" t="str">
        <f>VLOOKUP(D3138,'[3]NEW LEGEND 2026'!G:I,3,0)</f>
        <v>KAWASAKI</v>
      </c>
      <c r="N3138" s="63" t="str">
        <f>VLOOKUP(D3138,'[3]NEW LEGEND 2026'!G:J,4,0)</f>
        <v>BLACK/RED</v>
      </c>
      <c r="O3138" s="68" t="str">
        <f t="shared" ref="O3138:O3201" si="295">CHOOSE(MONTH(C3138),"JAN","FEB","MAR","APR","MAY","JUN","JUL","AUG","SEP","OCT","NOV","DEC")</f>
        <v>AUG</v>
      </c>
      <c r="P3138" s="68">
        <f t="shared" ref="P3138:P3201" si="296">DAY(C3138)</f>
        <v>26</v>
      </c>
      <c r="Q3138" s="68">
        <f t="shared" ref="Q3138:Q3201" si="297">YEAR(C3138)</f>
        <v>2026</v>
      </c>
      <c r="R3138" s="69">
        <f t="shared" ref="R3138:R3201" si="298">DATE(2026,1,31)-C3138</f>
        <v>-207.56490740740992</v>
      </c>
      <c r="S3138" s="69">
        <f t="shared" si="293"/>
        <v>-166.40695601852349</v>
      </c>
      <c r="T3138" s="70" t="str">
        <f t="shared" si="294"/>
        <v>1-30 DAYS</v>
      </c>
      <c r="U3138" s="70" t="str">
        <f t="shared" si="294"/>
        <v>1-30 DAYS</v>
      </c>
    </row>
    <row r="3139" spans="1:21">
      <c r="A3139" s="63" t="str">
        <f>VLOOKUP(L3139,[1]Sheet1!$N:$P,3,0)</f>
        <v>M1 BANSALAN</v>
      </c>
      <c r="B3139" s="66">
        <v>46219.403368055559</v>
      </c>
      <c r="C3139" s="66">
        <v>46260.56490740741</v>
      </c>
      <c r="D3139" s="67" t="s">
        <v>663</v>
      </c>
      <c r="E3139" s="67" t="s">
        <v>664</v>
      </c>
      <c r="F3139" s="1">
        <v>1</v>
      </c>
      <c r="G3139" s="63" t="str">
        <f>VLOOKUP(D3139,[2]MINDANAO!$B:$C,2,0)</f>
        <v>CT125</v>
      </c>
      <c r="H3139" s="67">
        <v>58118</v>
      </c>
      <c r="I3139" s="63" t="str">
        <f>VLOOKUP(L3139,'[3]NEW LEGEND 2026'!M:S,7,0)</f>
        <v>MUTI</v>
      </c>
      <c r="J3139" s="67" t="s">
        <v>7176</v>
      </c>
      <c r="K3139" s="67" t="s">
        <v>7177</v>
      </c>
      <c r="L3139" s="67" t="s">
        <v>900</v>
      </c>
      <c r="M3139" s="63" t="str">
        <f>VLOOKUP(D3139,'[3]NEW LEGEND 2026'!G:I,3,0)</f>
        <v>KAWASAKI</v>
      </c>
      <c r="N3139" s="63" t="str">
        <f>VLOOKUP(D3139,'[3]NEW LEGEND 2026'!G:J,4,0)</f>
        <v>BLACK/RED</v>
      </c>
      <c r="O3139" s="68" t="str">
        <f t="shared" si="295"/>
        <v>AUG</v>
      </c>
      <c r="P3139" s="68">
        <f t="shared" si="296"/>
        <v>26</v>
      </c>
      <c r="Q3139" s="68">
        <f t="shared" si="297"/>
        <v>2026</v>
      </c>
      <c r="R3139" s="69">
        <f t="shared" si="298"/>
        <v>-207.56490740740992</v>
      </c>
      <c r="S3139" s="69">
        <f t="shared" ref="S3139:S3202" si="299">DATE(2026,1,31)-B3139</f>
        <v>-166.40336805555853</v>
      </c>
      <c r="T3139" s="70" t="str">
        <f t="shared" si="294"/>
        <v>1-30 DAYS</v>
      </c>
      <c r="U3139" s="70" t="str">
        <f t="shared" si="294"/>
        <v>1-30 DAYS</v>
      </c>
    </row>
    <row r="3140" spans="1:21">
      <c r="A3140" s="63" t="str">
        <f>VLOOKUP(L3140,[1]Sheet1!$N:$P,3,0)</f>
        <v>M1 BANSALAN</v>
      </c>
      <c r="B3140" s="66">
        <v>46219.467789351853</v>
      </c>
      <c r="C3140" s="66">
        <v>46260.56490740741</v>
      </c>
      <c r="D3140" s="67" t="s">
        <v>663</v>
      </c>
      <c r="E3140" s="67" t="s">
        <v>664</v>
      </c>
      <c r="F3140" s="1">
        <v>1</v>
      </c>
      <c r="G3140" s="63" t="str">
        <f>VLOOKUP(D3140,[2]MINDANAO!$B:$C,2,0)</f>
        <v>CT125</v>
      </c>
      <c r="H3140" s="67">
        <v>58118</v>
      </c>
      <c r="I3140" s="63" t="str">
        <f>VLOOKUP(L3140,'[3]NEW LEGEND 2026'!M:S,7,0)</f>
        <v>MUTI</v>
      </c>
      <c r="J3140" s="67" t="s">
        <v>7178</v>
      </c>
      <c r="K3140" s="67" t="s">
        <v>7179</v>
      </c>
      <c r="L3140" s="67" t="s">
        <v>900</v>
      </c>
      <c r="M3140" s="63" t="str">
        <f>VLOOKUP(D3140,'[3]NEW LEGEND 2026'!G:I,3,0)</f>
        <v>KAWASAKI</v>
      </c>
      <c r="N3140" s="63" t="str">
        <f>VLOOKUP(D3140,'[3]NEW LEGEND 2026'!G:J,4,0)</f>
        <v>BLACK/RED</v>
      </c>
      <c r="O3140" s="68" t="str">
        <f t="shared" si="295"/>
        <v>AUG</v>
      </c>
      <c r="P3140" s="68">
        <f t="shared" si="296"/>
        <v>26</v>
      </c>
      <c r="Q3140" s="68">
        <f t="shared" si="297"/>
        <v>2026</v>
      </c>
      <c r="R3140" s="69">
        <f t="shared" si="298"/>
        <v>-207.56490740740992</v>
      </c>
      <c r="S3140" s="69">
        <f t="shared" si="299"/>
        <v>-166.46778935185284</v>
      </c>
      <c r="T3140" s="70" t="str">
        <f t="shared" si="294"/>
        <v>1-30 DAYS</v>
      </c>
      <c r="U3140" s="70" t="str">
        <f t="shared" si="294"/>
        <v>1-30 DAYS</v>
      </c>
    </row>
    <row r="3141" spans="1:21">
      <c r="A3141" s="63" t="str">
        <f>VLOOKUP(L3141,[1]Sheet1!$N:$P,3,0)</f>
        <v>M1 BANSALAN</v>
      </c>
      <c r="B3141" s="66">
        <v>46219.460995370369</v>
      </c>
      <c r="C3141" s="66">
        <v>46260.56490740741</v>
      </c>
      <c r="D3141" s="67" t="s">
        <v>663</v>
      </c>
      <c r="E3141" s="67" t="s">
        <v>664</v>
      </c>
      <c r="F3141" s="1">
        <v>1</v>
      </c>
      <c r="G3141" s="63" t="str">
        <f>VLOOKUP(D3141,[2]MINDANAO!$B:$C,2,0)</f>
        <v>CT125</v>
      </c>
      <c r="H3141" s="67">
        <v>58118</v>
      </c>
      <c r="I3141" s="63" t="str">
        <f>VLOOKUP(L3141,'[3]NEW LEGEND 2026'!M:S,7,0)</f>
        <v>MUTI</v>
      </c>
      <c r="J3141" s="67" t="s">
        <v>7180</v>
      </c>
      <c r="K3141" s="67" t="s">
        <v>7181</v>
      </c>
      <c r="L3141" s="67" t="s">
        <v>900</v>
      </c>
      <c r="M3141" s="63" t="str">
        <f>VLOOKUP(D3141,'[3]NEW LEGEND 2026'!G:I,3,0)</f>
        <v>KAWASAKI</v>
      </c>
      <c r="N3141" s="63" t="str">
        <f>VLOOKUP(D3141,'[3]NEW LEGEND 2026'!G:J,4,0)</f>
        <v>BLACK/RED</v>
      </c>
      <c r="O3141" s="68" t="str">
        <f t="shared" si="295"/>
        <v>AUG</v>
      </c>
      <c r="P3141" s="68">
        <f t="shared" si="296"/>
        <v>26</v>
      </c>
      <c r="Q3141" s="68">
        <f t="shared" si="297"/>
        <v>2026</v>
      </c>
      <c r="R3141" s="69">
        <f t="shared" si="298"/>
        <v>-207.56490740740992</v>
      </c>
      <c r="S3141" s="69">
        <f t="shared" si="299"/>
        <v>-166.46099537036935</v>
      </c>
      <c r="T3141" s="70" t="str">
        <f t="shared" si="294"/>
        <v>1-30 DAYS</v>
      </c>
      <c r="U3141" s="70" t="str">
        <f t="shared" si="294"/>
        <v>1-30 DAYS</v>
      </c>
    </row>
    <row r="3142" spans="1:21">
      <c r="A3142" s="63" t="str">
        <f>VLOOKUP(L3142,[1]Sheet1!$N:$P,3,0)</f>
        <v>M1 BANSALAN</v>
      </c>
      <c r="B3142" s="66">
        <v>46219.467789351853</v>
      </c>
      <c r="C3142" s="66">
        <v>46260.56490740741</v>
      </c>
      <c r="D3142" s="67" t="s">
        <v>663</v>
      </c>
      <c r="E3142" s="67" t="s">
        <v>664</v>
      </c>
      <c r="F3142" s="1">
        <v>1</v>
      </c>
      <c r="G3142" s="63" t="str">
        <f>VLOOKUP(D3142,[2]MINDANAO!$B:$C,2,0)</f>
        <v>CT125</v>
      </c>
      <c r="H3142" s="67">
        <v>58118</v>
      </c>
      <c r="I3142" s="63" t="str">
        <f>VLOOKUP(L3142,'[3]NEW LEGEND 2026'!M:S,7,0)</f>
        <v>MUTI</v>
      </c>
      <c r="J3142" s="67" t="s">
        <v>7182</v>
      </c>
      <c r="K3142" s="67" t="s">
        <v>7183</v>
      </c>
      <c r="L3142" s="67" t="s">
        <v>900</v>
      </c>
      <c r="M3142" s="63" t="str">
        <f>VLOOKUP(D3142,'[3]NEW LEGEND 2026'!G:I,3,0)</f>
        <v>KAWASAKI</v>
      </c>
      <c r="N3142" s="63" t="str">
        <f>VLOOKUP(D3142,'[3]NEW LEGEND 2026'!G:J,4,0)</f>
        <v>BLACK/RED</v>
      </c>
      <c r="O3142" s="68" t="str">
        <f t="shared" si="295"/>
        <v>AUG</v>
      </c>
      <c r="P3142" s="68">
        <f t="shared" si="296"/>
        <v>26</v>
      </c>
      <c r="Q3142" s="68">
        <f t="shared" si="297"/>
        <v>2026</v>
      </c>
      <c r="R3142" s="69">
        <f t="shared" si="298"/>
        <v>-207.56490740740992</v>
      </c>
      <c r="S3142" s="69">
        <f t="shared" si="299"/>
        <v>-166.46778935185284</v>
      </c>
      <c r="T3142" s="70" t="str">
        <f t="shared" si="294"/>
        <v>1-30 DAYS</v>
      </c>
      <c r="U3142" s="70" t="str">
        <f t="shared" si="294"/>
        <v>1-30 DAYS</v>
      </c>
    </row>
    <row r="3143" spans="1:21">
      <c r="A3143" s="63" t="str">
        <f>VLOOKUP(L3143,[1]Sheet1!$N:$P,3,0)</f>
        <v>M1 BANSALAN</v>
      </c>
      <c r="B3143" s="66">
        <v>46217.674953703703</v>
      </c>
      <c r="C3143" s="66">
        <v>46260.56490740741</v>
      </c>
      <c r="D3143" s="67" t="s">
        <v>907</v>
      </c>
      <c r="E3143" s="67" t="s">
        <v>908</v>
      </c>
      <c r="F3143" s="1">
        <v>1</v>
      </c>
      <c r="G3143" s="63" t="str">
        <f>VLOOKUP(D3143,[2]MINDANAO!$B:$C,2,0)</f>
        <v>CT125</v>
      </c>
      <c r="H3143" s="67">
        <v>59246</v>
      </c>
      <c r="I3143" s="63" t="str">
        <f>VLOOKUP(L3143,'[3]NEW LEGEND 2026'!M:S,7,0)</f>
        <v>MUTI</v>
      </c>
      <c r="J3143" s="67" t="s">
        <v>7184</v>
      </c>
      <c r="K3143" s="67" t="s">
        <v>7185</v>
      </c>
      <c r="L3143" s="67" t="s">
        <v>900</v>
      </c>
      <c r="M3143" s="63" t="str">
        <f>VLOOKUP(D3143,'[3]NEW LEGEND 2026'!G:I,3,0)</f>
        <v>KAWASAKI</v>
      </c>
      <c r="N3143" s="63" t="str">
        <f>VLOOKUP(D3143,'[3]NEW LEGEND 2026'!G:J,4,0)</f>
        <v>BLACK/GRAY</v>
      </c>
      <c r="O3143" s="68" t="str">
        <f t="shared" si="295"/>
        <v>AUG</v>
      </c>
      <c r="P3143" s="68">
        <f t="shared" si="296"/>
        <v>26</v>
      </c>
      <c r="Q3143" s="68">
        <f t="shared" si="297"/>
        <v>2026</v>
      </c>
      <c r="R3143" s="69">
        <f t="shared" si="298"/>
        <v>-207.56490740740992</v>
      </c>
      <c r="S3143" s="69">
        <f t="shared" si="299"/>
        <v>-164.67495370370307</v>
      </c>
      <c r="T3143" s="70" t="str">
        <f t="shared" si="294"/>
        <v>1-30 DAYS</v>
      </c>
      <c r="U3143" s="70" t="str">
        <f t="shared" si="294"/>
        <v>1-30 DAYS</v>
      </c>
    </row>
    <row r="3144" spans="1:21">
      <c r="A3144" s="63" t="str">
        <f>VLOOKUP(L3144,[1]Sheet1!$N:$P,3,0)</f>
        <v>M1 SURALLAH</v>
      </c>
      <c r="B3144" s="66">
        <v>46256.680833333332</v>
      </c>
      <c r="C3144" s="66">
        <v>46260.564965277779</v>
      </c>
      <c r="D3144" s="67" t="s">
        <v>4034</v>
      </c>
      <c r="E3144" s="67" t="s">
        <v>4035</v>
      </c>
      <c r="F3144" s="1">
        <v>1</v>
      </c>
      <c r="G3144" s="63" t="str">
        <f>VLOOKUP(D3144,[2]MINDANAO!$B:$C,2,0)</f>
        <v>KLX150</v>
      </c>
      <c r="H3144" s="67">
        <v>117523.21</v>
      </c>
      <c r="I3144" s="63" t="str">
        <f>VLOOKUP(L3144,'[3]NEW LEGEND 2026'!M:S,7,0)</f>
        <v>MUTI</v>
      </c>
      <c r="J3144" s="67" t="s">
        <v>7186</v>
      </c>
      <c r="K3144" s="67" t="s">
        <v>7187</v>
      </c>
      <c r="L3144" s="67" t="s">
        <v>546</v>
      </c>
      <c r="M3144" s="63" t="str">
        <f>VLOOKUP(D3144,'[3]NEW LEGEND 2026'!G:I,3,0)</f>
        <v>KAWASAKI</v>
      </c>
      <c r="N3144" s="63" t="str">
        <f>VLOOKUP(D3144,'[3]NEW LEGEND 2026'!G:J,4,0)</f>
        <v>GREEN</v>
      </c>
      <c r="O3144" s="68" t="str">
        <f t="shared" si="295"/>
        <v>AUG</v>
      </c>
      <c r="P3144" s="68">
        <f t="shared" si="296"/>
        <v>26</v>
      </c>
      <c r="Q3144" s="68">
        <f t="shared" si="297"/>
        <v>2026</v>
      </c>
      <c r="R3144" s="69">
        <f t="shared" si="298"/>
        <v>-207.56496527777927</v>
      </c>
      <c r="S3144" s="69">
        <f t="shared" si="299"/>
        <v>-203.68083333333198</v>
      </c>
      <c r="T3144" s="70" t="str">
        <f t="shared" si="294"/>
        <v>1-30 DAYS</v>
      </c>
      <c r="U3144" s="70" t="str">
        <f t="shared" si="294"/>
        <v>1-30 DAYS</v>
      </c>
    </row>
    <row r="3145" spans="1:21">
      <c r="A3145" s="63" t="str">
        <f>VLOOKUP(L3145,[1]Sheet1!$N:$P,3,0)</f>
        <v>M1 SURALLAH</v>
      </c>
      <c r="B3145" s="66">
        <v>46256.688171296293</v>
      </c>
      <c r="C3145" s="66">
        <v>46260.564965277779</v>
      </c>
      <c r="D3145" s="67" t="s">
        <v>4034</v>
      </c>
      <c r="E3145" s="67" t="s">
        <v>4035</v>
      </c>
      <c r="F3145" s="1">
        <v>1</v>
      </c>
      <c r="G3145" s="63" t="str">
        <f>VLOOKUP(D3145,[2]MINDANAO!$B:$C,2,0)</f>
        <v>KLX150</v>
      </c>
      <c r="H3145" s="67">
        <v>117523.21</v>
      </c>
      <c r="I3145" s="63" t="str">
        <f>VLOOKUP(L3145,'[3]NEW LEGEND 2026'!M:S,7,0)</f>
        <v>MUTI</v>
      </c>
      <c r="J3145" s="67" t="s">
        <v>7188</v>
      </c>
      <c r="K3145" s="67" t="s">
        <v>7189</v>
      </c>
      <c r="L3145" s="67" t="s">
        <v>546</v>
      </c>
      <c r="M3145" s="63" t="str">
        <f>VLOOKUP(D3145,'[3]NEW LEGEND 2026'!G:I,3,0)</f>
        <v>KAWASAKI</v>
      </c>
      <c r="N3145" s="63" t="str">
        <f>VLOOKUP(D3145,'[3]NEW LEGEND 2026'!G:J,4,0)</f>
        <v>GREEN</v>
      </c>
      <c r="O3145" s="68" t="str">
        <f t="shared" si="295"/>
        <v>AUG</v>
      </c>
      <c r="P3145" s="68">
        <f t="shared" si="296"/>
        <v>26</v>
      </c>
      <c r="Q3145" s="68">
        <f t="shared" si="297"/>
        <v>2026</v>
      </c>
      <c r="R3145" s="69">
        <f t="shared" si="298"/>
        <v>-207.56496527777927</v>
      </c>
      <c r="S3145" s="69">
        <f t="shared" si="299"/>
        <v>-203.68817129629315</v>
      </c>
      <c r="T3145" s="70" t="str">
        <f t="shared" si="294"/>
        <v>1-30 DAYS</v>
      </c>
      <c r="U3145" s="70" t="str">
        <f t="shared" si="294"/>
        <v>1-30 DAYS</v>
      </c>
    </row>
    <row r="3146" spans="1:21">
      <c r="A3146" s="63" t="str">
        <f>VLOOKUP(L3146,[1]Sheet1!$N:$P,3,0)</f>
        <v>M1 SURALLAH</v>
      </c>
      <c r="B3146" s="66">
        <v>46256.688171296293</v>
      </c>
      <c r="C3146" s="66">
        <v>46260.564965277779</v>
      </c>
      <c r="D3146" s="67" t="s">
        <v>4034</v>
      </c>
      <c r="E3146" s="67" t="s">
        <v>4035</v>
      </c>
      <c r="F3146" s="1">
        <v>1</v>
      </c>
      <c r="G3146" s="63" t="str">
        <f>VLOOKUP(D3146,[2]MINDANAO!$B:$C,2,0)</f>
        <v>KLX150</v>
      </c>
      <c r="H3146" s="67">
        <v>117523.21</v>
      </c>
      <c r="I3146" s="63" t="str">
        <f>VLOOKUP(L3146,'[3]NEW LEGEND 2026'!M:S,7,0)</f>
        <v>MUTI</v>
      </c>
      <c r="J3146" s="67" t="s">
        <v>7190</v>
      </c>
      <c r="K3146" s="67" t="s">
        <v>7191</v>
      </c>
      <c r="L3146" s="67" t="s">
        <v>546</v>
      </c>
      <c r="M3146" s="63" t="str">
        <f>VLOOKUP(D3146,'[3]NEW LEGEND 2026'!G:I,3,0)</f>
        <v>KAWASAKI</v>
      </c>
      <c r="N3146" s="63" t="str">
        <f>VLOOKUP(D3146,'[3]NEW LEGEND 2026'!G:J,4,0)</f>
        <v>GREEN</v>
      </c>
      <c r="O3146" s="68" t="str">
        <f t="shared" si="295"/>
        <v>AUG</v>
      </c>
      <c r="P3146" s="68">
        <f t="shared" si="296"/>
        <v>26</v>
      </c>
      <c r="Q3146" s="68">
        <f t="shared" si="297"/>
        <v>2026</v>
      </c>
      <c r="R3146" s="69">
        <f t="shared" si="298"/>
        <v>-207.56496527777927</v>
      </c>
      <c r="S3146" s="69">
        <f t="shared" si="299"/>
        <v>-203.68817129629315</v>
      </c>
      <c r="T3146" s="70" t="str">
        <f t="shared" si="294"/>
        <v>1-30 DAYS</v>
      </c>
      <c r="U3146" s="70" t="str">
        <f t="shared" si="294"/>
        <v>1-30 DAYS</v>
      </c>
    </row>
    <row r="3147" spans="1:21">
      <c r="A3147" s="63" t="str">
        <f>VLOOKUP(L3147,[1]Sheet1!$N:$P,3,0)</f>
        <v>M1 SURALLAH</v>
      </c>
      <c r="B3147" s="66">
        <v>46256.675844907397</v>
      </c>
      <c r="C3147" s="66">
        <v>46260.564965277779</v>
      </c>
      <c r="D3147" s="67" t="s">
        <v>4034</v>
      </c>
      <c r="E3147" s="67" t="s">
        <v>4035</v>
      </c>
      <c r="F3147" s="1">
        <v>1</v>
      </c>
      <c r="G3147" s="63" t="str">
        <f>VLOOKUP(D3147,[2]MINDANAO!$B:$C,2,0)</f>
        <v>KLX150</v>
      </c>
      <c r="H3147" s="67">
        <v>117523.21</v>
      </c>
      <c r="I3147" s="63" t="str">
        <f>VLOOKUP(L3147,'[3]NEW LEGEND 2026'!M:S,7,0)</f>
        <v>MUTI</v>
      </c>
      <c r="J3147" s="67" t="s">
        <v>7192</v>
      </c>
      <c r="K3147" s="67" t="s">
        <v>7193</v>
      </c>
      <c r="L3147" s="67" t="s">
        <v>546</v>
      </c>
      <c r="M3147" s="63" t="str">
        <f>VLOOKUP(D3147,'[3]NEW LEGEND 2026'!G:I,3,0)</f>
        <v>KAWASAKI</v>
      </c>
      <c r="N3147" s="63" t="str">
        <f>VLOOKUP(D3147,'[3]NEW LEGEND 2026'!G:J,4,0)</f>
        <v>GREEN</v>
      </c>
      <c r="O3147" s="68" t="str">
        <f t="shared" si="295"/>
        <v>AUG</v>
      </c>
      <c r="P3147" s="68">
        <f t="shared" si="296"/>
        <v>26</v>
      </c>
      <c r="Q3147" s="68">
        <f t="shared" si="297"/>
        <v>2026</v>
      </c>
      <c r="R3147" s="69">
        <f t="shared" si="298"/>
        <v>-207.56496527777927</v>
      </c>
      <c r="S3147" s="69">
        <f t="shared" si="299"/>
        <v>-203.67584490739682</v>
      </c>
      <c r="T3147" s="70" t="str">
        <f t="shared" si="294"/>
        <v>1-30 DAYS</v>
      </c>
      <c r="U3147" s="70" t="str">
        <f t="shared" si="294"/>
        <v>1-30 DAYS</v>
      </c>
    </row>
    <row r="3148" spans="1:21">
      <c r="A3148" s="63" t="str">
        <f>VLOOKUP(L3148,[1]Sheet1!$N:$P,3,0)</f>
        <v>M1 SURALLAH</v>
      </c>
      <c r="B3148" s="66">
        <v>46254.469166666669</v>
      </c>
      <c r="C3148" s="66">
        <v>46260.564965277779</v>
      </c>
      <c r="D3148" s="67" t="s">
        <v>6710</v>
      </c>
      <c r="E3148" s="67" t="s">
        <v>6711</v>
      </c>
      <c r="F3148" s="1">
        <v>1</v>
      </c>
      <c r="G3148" s="63" t="str">
        <f>VLOOKUP(D3148,[2]MINDANAO!$B:$C,2,0)</f>
        <v>LEXI155</v>
      </c>
      <c r="H3148" s="67">
        <v>74064.89</v>
      </c>
      <c r="I3148" s="63" t="str">
        <f>VLOOKUP(L3148,'[3]NEW LEGEND 2026'!M:S,7,0)</f>
        <v>MUTI</v>
      </c>
      <c r="J3148" s="67" t="s">
        <v>7194</v>
      </c>
      <c r="K3148" s="67" t="s">
        <v>7195</v>
      </c>
      <c r="L3148" s="67" t="s">
        <v>546</v>
      </c>
      <c r="M3148" s="63" t="str">
        <f>VLOOKUP(D3148,'[3]NEW LEGEND 2026'!G:I,3,0)</f>
        <v>YAMAHA</v>
      </c>
      <c r="N3148" s="63" t="str">
        <f>VLOOKUP(D3148,'[3]NEW LEGEND 2026'!G:J,4,0)</f>
        <v>BLACK/MATTE BLACK</v>
      </c>
      <c r="O3148" s="68" t="str">
        <f t="shared" si="295"/>
        <v>AUG</v>
      </c>
      <c r="P3148" s="68">
        <f t="shared" si="296"/>
        <v>26</v>
      </c>
      <c r="Q3148" s="68">
        <f t="shared" si="297"/>
        <v>2026</v>
      </c>
      <c r="R3148" s="69">
        <f t="shared" si="298"/>
        <v>-207.56496527777927</v>
      </c>
      <c r="S3148" s="69">
        <f t="shared" si="299"/>
        <v>-201.46916666666948</v>
      </c>
      <c r="T3148" s="70" t="str">
        <f t="shared" si="294"/>
        <v>1-30 DAYS</v>
      </c>
      <c r="U3148" s="70" t="str">
        <f t="shared" si="294"/>
        <v>1-30 DAYS</v>
      </c>
    </row>
    <row r="3149" spans="1:21">
      <c r="A3149" s="63" t="str">
        <f>VLOOKUP(L3149,[1]Sheet1!$N:$P,3,0)</f>
        <v>M1 SURALLAH</v>
      </c>
      <c r="B3149" s="66">
        <v>46256.457777777781</v>
      </c>
      <c r="C3149" s="66">
        <v>46260.564965277779</v>
      </c>
      <c r="D3149" s="67" t="s">
        <v>6382</v>
      </c>
      <c r="E3149" s="67" t="s">
        <v>6383</v>
      </c>
      <c r="F3149" s="1">
        <v>1</v>
      </c>
      <c r="G3149" s="63" t="e">
        <f>VLOOKUP(D3149,[2]MINDANAO!$B:$C,2,0)</f>
        <v>#N/A</v>
      </c>
      <c r="H3149" s="67">
        <v>81300.89</v>
      </c>
      <c r="I3149" s="63" t="str">
        <f>VLOOKUP(L3149,'[3]NEW LEGEND 2026'!M:S,7,0)</f>
        <v>MUTI</v>
      </c>
      <c r="J3149" s="67" t="s">
        <v>7196</v>
      </c>
      <c r="K3149" s="67" t="s">
        <v>7197</v>
      </c>
      <c r="L3149" s="67" t="s">
        <v>546</v>
      </c>
      <c r="M3149" s="63" t="str">
        <f>VLOOKUP(D3149,'[3]NEW LEGEND 2026'!G:I,3,0)</f>
        <v>SUZUKI</v>
      </c>
      <c r="N3149" s="63" t="str">
        <f>VLOOKUP(D3149,'[3]NEW LEGEND 2026'!G:J,4,0)</f>
        <v>GREEN</v>
      </c>
      <c r="O3149" s="68" t="str">
        <f t="shared" si="295"/>
        <v>AUG</v>
      </c>
      <c r="P3149" s="68">
        <f t="shared" si="296"/>
        <v>26</v>
      </c>
      <c r="Q3149" s="68">
        <f t="shared" si="297"/>
        <v>2026</v>
      </c>
      <c r="R3149" s="69">
        <f t="shared" si="298"/>
        <v>-207.56496527777927</v>
      </c>
      <c r="S3149" s="69">
        <f t="shared" si="299"/>
        <v>-203.4577777777813</v>
      </c>
      <c r="T3149" s="70" t="str">
        <f t="shared" si="294"/>
        <v>1-30 DAYS</v>
      </c>
      <c r="U3149" s="70" t="str">
        <f t="shared" si="294"/>
        <v>1-30 DAYS</v>
      </c>
    </row>
    <row r="3150" spans="1:21">
      <c r="A3150" s="63" t="str">
        <f>VLOOKUP(L3150,[1]Sheet1!$N:$P,3,0)</f>
        <v>M1 DON CARLOS</v>
      </c>
      <c r="B3150" s="66">
        <v>46255.597673611112</v>
      </c>
      <c r="C3150" s="66">
        <v>46260.585046296299</v>
      </c>
      <c r="D3150" s="67" t="s">
        <v>893</v>
      </c>
      <c r="E3150" s="67" t="s">
        <v>894</v>
      </c>
      <c r="F3150" s="1">
        <v>1</v>
      </c>
      <c r="G3150" s="63" t="str">
        <f>VLOOKUP(D3150,[2]MINDANAO!$B:$C,2,0)</f>
        <v>XRM DUAL SPORTS FI(DS)</v>
      </c>
      <c r="H3150" s="67">
        <v>70158</v>
      </c>
      <c r="I3150" s="63" t="str">
        <f>VLOOKUP(L3150,'[3]NEW LEGEND 2026'!M:S,7,0)</f>
        <v>MUTI</v>
      </c>
      <c r="J3150" s="67" t="s">
        <v>7198</v>
      </c>
      <c r="K3150" s="67" t="s">
        <v>7199</v>
      </c>
      <c r="L3150" s="67" t="s">
        <v>416</v>
      </c>
      <c r="M3150" s="63" t="str">
        <f>VLOOKUP(D3150,'[3]NEW LEGEND 2026'!G:I,3,0)</f>
        <v>HONDA</v>
      </c>
      <c r="N3150" s="63" t="str">
        <f>VLOOKUP(D3150,'[3]NEW LEGEND 2026'!G:J,4,0)</f>
        <v>RED/BLACK</v>
      </c>
      <c r="O3150" s="68" t="str">
        <f t="shared" si="295"/>
        <v>AUG</v>
      </c>
      <c r="P3150" s="68">
        <f t="shared" si="296"/>
        <v>26</v>
      </c>
      <c r="Q3150" s="68">
        <f t="shared" si="297"/>
        <v>2026</v>
      </c>
      <c r="R3150" s="69">
        <f t="shared" si="298"/>
        <v>-207.58504629629897</v>
      </c>
      <c r="S3150" s="69">
        <f t="shared" si="299"/>
        <v>-202.59767361111153</v>
      </c>
      <c r="T3150" s="70" t="str">
        <f t="shared" si="294"/>
        <v>1-30 DAYS</v>
      </c>
      <c r="U3150" s="70" t="str">
        <f t="shared" si="294"/>
        <v>1-30 DAYS</v>
      </c>
    </row>
    <row r="3151" spans="1:21">
      <c r="A3151" s="63" t="str">
        <f>VLOOKUP(L3151,[1]Sheet1!$N:$P,3,0)</f>
        <v>M1 DON CARLOS</v>
      </c>
      <c r="B3151" s="66">
        <v>46255.597673611112</v>
      </c>
      <c r="C3151" s="66">
        <v>46260.585046296299</v>
      </c>
      <c r="D3151" s="67" t="s">
        <v>1007</v>
      </c>
      <c r="E3151" s="67" t="s">
        <v>1008</v>
      </c>
      <c r="F3151" s="1">
        <v>1</v>
      </c>
      <c r="G3151" s="63" t="str">
        <f>VLOOKUP(D3151,[2]MINDANAO!$B:$C,2,0)</f>
        <v>XRM DUAL SPORTS FI(DS)</v>
      </c>
      <c r="H3151" s="67">
        <v>70950</v>
      </c>
      <c r="I3151" s="63" t="str">
        <f>VLOOKUP(L3151,'[3]NEW LEGEND 2026'!M:S,7,0)</f>
        <v>MUTI</v>
      </c>
      <c r="J3151" s="67" t="s">
        <v>7200</v>
      </c>
      <c r="K3151" s="67" t="s">
        <v>7201</v>
      </c>
      <c r="L3151" s="67" t="s">
        <v>416</v>
      </c>
      <c r="M3151" s="63" t="str">
        <f>VLOOKUP(D3151,'[3]NEW LEGEND 2026'!G:I,3,0)</f>
        <v>HONDA</v>
      </c>
      <c r="N3151" s="63" t="str">
        <f>VLOOKUP(D3151,'[3]NEW LEGEND 2026'!G:J,4,0)</f>
        <v>BLACK</v>
      </c>
      <c r="O3151" s="68" t="str">
        <f t="shared" si="295"/>
        <v>AUG</v>
      </c>
      <c r="P3151" s="68">
        <f t="shared" si="296"/>
        <v>26</v>
      </c>
      <c r="Q3151" s="68">
        <f t="shared" si="297"/>
        <v>2026</v>
      </c>
      <c r="R3151" s="69">
        <f t="shared" si="298"/>
        <v>-207.58504629629897</v>
      </c>
      <c r="S3151" s="69">
        <f t="shared" si="299"/>
        <v>-202.59767361111153</v>
      </c>
      <c r="T3151" s="70" t="str">
        <f t="shared" si="294"/>
        <v>1-30 DAYS</v>
      </c>
      <c r="U3151" s="70" t="str">
        <f t="shared" si="294"/>
        <v>1-30 DAYS</v>
      </c>
    </row>
    <row r="3152" spans="1:21">
      <c r="A3152" s="63" t="str">
        <f>VLOOKUP(L3152,[1]Sheet1!$N:$P,3,0)</f>
        <v>M1 DON CARLOS</v>
      </c>
      <c r="B3152" s="66">
        <v>46255.597673611112</v>
      </c>
      <c r="C3152" s="66">
        <v>46260.585046296299</v>
      </c>
      <c r="D3152" s="67" t="s">
        <v>2674</v>
      </c>
      <c r="E3152" s="67" t="s">
        <v>2675</v>
      </c>
      <c r="F3152" s="1">
        <v>1</v>
      </c>
      <c r="G3152" s="63" t="str">
        <f>VLOOKUP(D3152,[2]MINDANAO!$B:$C,2,0)</f>
        <v>CLICK125 FI SE</v>
      </c>
      <c r="H3152" s="67">
        <v>85394</v>
      </c>
      <c r="I3152" s="63" t="str">
        <f>VLOOKUP(L3152,'[3]NEW LEGEND 2026'!M:S,7,0)</f>
        <v>MUTI</v>
      </c>
      <c r="J3152" s="67" t="s">
        <v>7202</v>
      </c>
      <c r="K3152" s="67" t="s">
        <v>7203</v>
      </c>
      <c r="L3152" s="67" t="s">
        <v>416</v>
      </c>
      <c r="M3152" s="63" t="str">
        <f>VLOOKUP(D3152,'[3]NEW LEGEND 2026'!G:I,3,0)</f>
        <v>HONDA</v>
      </c>
      <c r="N3152" s="63" t="str">
        <f>VLOOKUP(D3152,'[3]NEW LEGEND 2026'!G:J,4,0)</f>
        <v>BROWN</v>
      </c>
      <c r="O3152" s="68" t="str">
        <f t="shared" si="295"/>
        <v>AUG</v>
      </c>
      <c r="P3152" s="68">
        <f t="shared" si="296"/>
        <v>26</v>
      </c>
      <c r="Q3152" s="68">
        <f t="shared" si="297"/>
        <v>2026</v>
      </c>
      <c r="R3152" s="69">
        <f t="shared" si="298"/>
        <v>-207.58504629629897</v>
      </c>
      <c r="S3152" s="69">
        <f t="shared" si="299"/>
        <v>-202.59767361111153</v>
      </c>
      <c r="T3152" s="70" t="str">
        <f t="shared" si="294"/>
        <v>1-30 DAYS</v>
      </c>
      <c r="U3152" s="70" t="str">
        <f t="shared" si="294"/>
        <v>1-30 DAYS</v>
      </c>
    </row>
    <row r="3153" spans="1:21">
      <c r="A3153" s="63" t="str">
        <f>VLOOKUP(L3153,[1]Sheet1!$N:$P,3,0)</f>
        <v>M1 DON CARLOS</v>
      </c>
      <c r="B3153" s="66">
        <v>46255.597673611112</v>
      </c>
      <c r="C3153" s="66">
        <v>46260.585046296299</v>
      </c>
      <c r="D3153" s="67" t="s">
        <v>2674</v>
      </c>
      <c r="E3153" s="67" t="s">
        <v>2675</v>
      </c>
      <c r="F3153" s="1">
        <v>1</v>
      </c>
      <c r="G3153" s="63" t="str">
        <f>VLOOKUP(D3153,[2]MINDANAO!$B:$C,2,0)</f>
        <v>CLICK125 FI SE</v>
      </c>
      <c r="H3153" s="67">
        <v>85394</v>
      </c>
      <c r="I3153" s="63" t="str">
        <f>VLOOKUP(L3153,'[3]NEW LEGEND 2026'!M:S,7,0)</f>
        <v>MUTI</v>
      </c>
      <c r="J3153" s="67" t="s">
        <v>7204</v>
      </c>
      <c r="K3153" s="67" t="s">
        <v>7205</v>
      </c>
      <c r="L3153" s="67" t="s">
        <v>416</v>
      </c>
      <c r="M3153" s="63" t="str">
        <f>VLOOKUP(D3153,'[3]NEW LEGEND 2026'!G:I,3,0)</f>
        <v>HONDA</v>
      </c>
      <c r="N3153" s="63" t="str">
        <f>VLOOKUP(D3153,'[3]NEW LEGEND 2026'!G:J,4,0)</f>
        <v>BROWN</v>
      </c>
      <c r="O3153" s="68" t="str">
        <f t="shared" si="295"/>
        <v>AUG</v>
      </c>
      <c r="P3153" s="68">
        <f t="shared" si="296"/>
        <v>26</v>
      </c>
      <c r="Q3153" s="68">
        <f t="shared" si="297"/>
        <v>2026</v>
      </c>
      <c r="R3153" s="69">
        <f t="shared" si="298"/>
        <v>-207.58504629629897</v>
      </c>
      <c r="S3153" s="69">
        <f t="shared" si="299"/>
        <v>-202.59767361111153</v>
      </c>
      <c r="T3153" s="70" t="str">
        <f t="shared" si="294"/>
        <v>1-30 DAYS</v>
      </c>
      <c r="U3153" s="70" t="str">
        <f t="shared" si="294"/>
        <v>1-30 DAYS</v>
      </c>
    </row>
    <row r="3154" spans="1:21">
      <c r="A3154" s="63" t="str">
        <f>VLOOKUP(L3154,[1]Sheet1!$N:$P,3,0)</f>
        <v>M1 DON CARLOS</v>
      </c>
      <c r="B3154" s="66">
        <v>46217.660300925927</v>
      </c>
      <c r="C3154" s="66">
        <v>46260.585046296299</v>
      </c>
      <c r="D3154" s="67" t="s">
        <v>907</v>
      </c>
      <c r="E3154" s="67" t="s">
        <v>908</v>
      </c>
      <c r="F3154" s="1">
        <v>1</v>
      </c>
      <c r="G3154" s="63" t="str">
        <f>VLOOKUP(D3154,[2]MINDANAO!$B:$C,2,0)</f>
        <v>CT125</v>
      </c>
      <c r="H3154" s="67">
        <v>59246</v>
      </c>
      <c r="I3154" s="63" t="str">
        <f>VLOOKUP(L3154,'[3]NEW LEGEND 2026'!M:S,7,0)</f>
        <v>MUTI</v>
      </c>
      <c r="J3154" s="67" t="s">
        <v>7206</v>
      </c>
      <c r="K3154" s="67" t="s">
        <v>7207</v>
      </c>
      <c r="L3154" s="67" t="s">
        <v>416</v>
      </c>
      <c r="M3154" s="63" t="str">
        <f>VLOOKUP(D3154,'[3]NEW LEGEND 2026'!G:I,3,0)</f>
        <v>KAWASAKI</v>
      </c>
      <c r="N3154" s="63" t="str">
        <f>VLOOKUP(D3154,'[3]NEW LEGEND 2026'!G:J,4,0)</f>
        <v>BLACK/GRAY</v>
      </c>
      <c r="O3154" s="68" t="str">
        <f t="shared" si="295"/>
        <v>AUG</v>
      </c>
      <c r="P3154" s="68">
        <f t="shared" si="296"/>
        <v>26</v>
      </c>
      <c r="Q3154" s="68">
        <f t="shared" si="297"/>
        <v>2026</v>
      </c>
      <c r="R3154" s="69">
        <f t="shared" si="298"/>
        <v>-207.58504629629897</v>
      </c>
      <c r="S3154" s="69">
        <f t="shared" si="299"/>
        <v>-164.660300925927</v>
      </c>
      <c r="T3154" s="70" t="str">
        <f t="shared" ref="T3154:U3217" si="300">IF(R3154&lt;=30,"1-30 DAYS",IF(R3154&lt;=60,"31-60 DAYS",IF(R3154&lt;=90,"61-90 DAYS","91 DAYS UP")))</f>
        <v>1-30 DAYS</v>
      </c>
      <c r="U3154" s="70" t="str">
        <f t="shared" si="300"/>
        <v>1-30 DAYS</v>
      </c>
    </row>
    <row r="3155" spans="1:21">
      <c r="A3155" s="63" t="str">
        <f>VLOOKUP(L3155,[1]Sheet1!$N:$P,3,0)</f>
        <v>M1 DON CARLOS</v>
      </c>
      <c r="B3155" s="66">
        <v>46217.653599537043</v>
      </c>
      <c r="C3155" s="66">
        <v>46260.585046296299</v>
      </c>
      <c r="D3155" s="67" t="s">
        <v>907</v>
      </c>
      <c r="E3155" s="67" t="s">
        <v>908</v>
      </c>
      <c r="F3155" s="1">
        <v>1</v>
      </c>
      <c r="G3155" s="63" t="str">
        <f>VLOOKUP(D3155,[2]MINDANAO!$B:$C,2,0)</f>
        <v>CT125</v>
      </c>
      <c r="H3155" s="67">
        <v>59246</v>
      </c>
      <c r="I3155" s="63" t="str">
        <f>VLOOKUP(L3155,'[3]NEW LEGEND 2026'!M:S,7,0)</f>
        <v>MUTI</v>
      </c>
      <c r="J3155" s="67" t="s">
        <v>7208</v>
      </c>
      <c r="K3155" s="67" t="s">
        <v>7209</v>
      </c>
      <c r="L3155" s="67" t="s">
        <v>416</v>
      </c>
      <c r="M3155" s="63" t="str">
        <f>VLOOKUP(D3155,'[3]NEW LEGEND 2026'!G:I,3,0)</f>
        <v>KAWASAKI</v>
      </c>
      <c r="N3155" s="63" t="str">
        <f>VLOOKUP(D3155,'[3]NEW LEGEND 2026'!G:J,4,0)</f>
        <v>BLACK/GRAY</v>
      </c>
      <c r="O3155" s="68" t="str">
        <f t="shared" si="295"/>
        <v>AUG</v>
      </c>
      <c r="P3155" s="68">
        <f t="shared" si="296"/>
        <v>26</v>
      </c>
      <c r="Q3155" s="68">
        <f t="shared" si="297"/>
        <v>2026</v>
      </c>
      <c r="R3155" s="69">
        <f t="shared" si="298"/>
        <v>-207.58504629629897</v>
      </c>
      <c r="S3155" s="69">
        <f t="shared" si="299"/>
        <v>-164.65359953704319</v>
      </c>
      <c r="T3155" s="70" t="str">
        <f t="shared" si="300"/>
        <v>1-30 DAYS</v>
      </c>
      <c r="U3155" s="70" t="str">
        <f t="shared" si="300"/>
        <v>1-30 DAYS</v>
      </c>
    </row>
    <row r="3156" spans="1:21">
      <c r="A3156" s="63" t="str">
        <f>VLOOKUP(L3156,[1]Sheet1!$N:$P,3,0)</f>
        <v>M1 DON CARLOS</v>
      </c>
      <c r="B3156" s="66">
        <v>46217.660300925927</v>
      </c>
      <c r="C3156" s="66">
        <v>46260.585046296299</v>
      </c>
      <c r="D3156" s="67" t="s">
        <v>907</v>
      </c>
      <c r="E3156" s="67" t="s">
        <v>908</v>
      </c>
      <c r="F3156" s="1">
        <v>1</v>
      </c>
      <c r="G3156" s="63" t="str">
        <f>VLOOKUP(D3156,[2]MINDANAO!$B:$C,2,0)</f>
        <v>CT125</v>
      </c>
      <c r="H3156" s="67">
        <v>59246</v>
      </c>
      <c r="I3156" s="63" t="str">
        <f>VLOOKUP(L3156,'[3]NEW LEGEND 2026'!M:S,7,0)</f>
        <v>MUTI</v>
      </c>
      <c r="J3156" s="67" t="s">
        <v>7210</v>
      </c>
      <c r="K3156" s="67" t="s">
        <v>7211</v>
      </c>
      <c r="L3156" s="67" t="s">
        <v>416</v>
      </c>
      <c r="M3156" s="63" t="str">
        <f>VLOOKUP(D3156,'[3]NEW LEGEND 2026'!G:I,3,0)</f>
        <v>KAWASAKI</v>
      </c>
      <c r="N3156" s="63" t="str">
        <f>VLOOKUP(D3156,'[3]NEW LEGEND 2026'!G:J,4,0)</f>
        <v>BLACK/GRAY</v>
      </c>
      <c r="O3156" s="68" t="str">
        <f t="shared" si="295"/>
        <v>AUG</v>
      </c>
      <c r="P3156" s="68">
        <f t="shared" si="296"/>
        <v>26</v>
      </c>
      <c r="Q3156" s="68">
        <f t="shared" si="297"/>
        <v>2026</v>
      </c>
      <c r="R3156" s="69">
        <f t="shared" si="298"/>
        <v>-207.58504629629897</v>
      </c>
      <c r="S3156" s="69">
        <f t="shared" si="299"/>
        <v>-164.660300925927</v>
      </c>
      <c r="T3156" s="70" t="str">
        <f t="shared" si="300"/>
        <v>1-30 DAYS</v>
      </c>
      <c r="U3156" s="70" t="str">
        <f t="shared" si="300"/>
        <v>1-30 DAYS</v>
      </c>
    </row>
    <row r="3157" spans="1:21">
      <c r="A3157" s="63" t="str">
        <f>VLOOKUP(L3157,[1]Sheet1!$N:$P,3,0)</f>
        <v>M1 DON CARLOS</v>
      </c>
      <c r="B3157" s="66">
        <v>46217.646203703713</v>
      </c>
      <c r="C3157" s="66">
        <v>46260.585046296299</v>
      </c>
      <c r="D3157" s="67" t="s">
        <v>907</v>
      </c>
      <c r="E3157" s="67" t="s">
        <v>908</v>
      </c>
      <c r="F3157" s="1">
        <v>1</v>
      </c>
      <c r="G3157" s="63" t="str">
        <f>VLOOKUP(D3157,[2]MINDANAO!$B:$C,2,0)</f>
        <v>CT125</v>
      </c>
      <c r="H3157" s="67">
        <v>59246</v>
      </c>
      <c r="I3157" s="63" t="str">
        <f>VLOOKUP(L3157,'[3]NEW LEGEND 2026'!M:S,7,0)</f>
        <v>MUTI</v>
      </c>
      <c r="J3157" s="67" t="s">
        <v>7212</v>
      </c>
      <c r="K3157" s="67" t="s">
        <v>7213</v>
      </c>
      <c r="L3157" s="67" t="s">
        <v>416</v>
      </c>
      <c r="M3157" s="63" t="str">
        <f>VLOOKUP(D3157,'[3]NEW LEGEND 2026'!G:I,3,0)</f>
        <v>KAWASAKI</v>
      </c>
      <c r="N3157" s="63" t="str">
        <f>VLOOKUP(D3157,'[3]NEW LEGEND 2026'!G:J,4,0)</f>
        <v>BLACK/GRAY</v>
      </c>
      <c r="O3157" s="68" t="str">
        <f t="shared" si="295"/>
        <v>AUG</v>
      </c>
      <c r="P3157" s="68">
        <f t="shared" si="296"/>
        <v>26</v>
      </c>
      <c r="Q3157" s="68">
        <f t="shared" si="297"/>
        <v>2026</v>
      </c>
      <c r="R3157" s="69">
        <f t="shared" si="298"/>
        <v>-207.58504629629897</v>
      </c>
      <c r="S3157" s="69">
        <f t="shared" si="299"/>
        <v>-164.64620370371267</v>
      </c>
      <c r="T3157" s="70" t="str">
        <f t="shared" si="300"/>
        <v>1-30 DAYS</v>
      </c>
      <c r="U3157" s="70" t="str">
        <f t="shared" si="300"/>
        <v>1-30 DAYS</v>
      </c>
    </row>
    <row r="3158" spans="1:21">
      <c r="A3158" s="63" t="str">
        <f>VLOOKUP(L3158,[1]Sheet1!$N:$P,3,0)</f>
        <v>M1 KABACAN</v>
      </c>
      <c r="B3158" s="66">
        <v>46219.467789351853</v>
      </c>
      <c r="C3158" s="66">
        <v>46260.586597222216</v>
      </c>
      <c r="D3158" s="67" t="s">
        <v>663</v>
      </c>
      <c r="E3158" s="67" t="s">
        <v>664</v>
      </c>
      <c r="F3158" s="1">
        <v>1</v>
      </c>
      <c r="G3158" s="63" t="str">
        <f>VLOOKUP(D3158,[2]MINDANAO!$B:$C,2,0)</f>
        <v>CT125</v>
      </c>
      <c r="H3158" s="67">
        <v>58118</v>
      </c>
      <c r="I3158" s="63" t="str">
        <f>VLOOKUP(L3158,'[3]NEW LEGEND 2026'!M:S,7,0)</f>
        <v>MUTI</v>
      </c>
      <c r="J3158" s="67" t="s">
        <v>7214</v>
      </c>
      <c r="K3158" s="67" t="s">
        <v>7215</v>
      </c>
      <c r="L3158" s="67" t="s">
        <v>397</v>
      </c>
      <c r="M3158" s="63" t="str">
        <f>VLOOKUP(D3158,'[3]NEW LEGEND 2026'!G:I,3,0)</f>
        <v>KAWASAKI</v>
      </c>
      <c r="N3158" s="63" t="str">
        <f>VLOOKUP(D3158,'[3]NEW LEGEND 2026'!G:J,4,0)</f>
        <v>BLACK/RED</v>
      </c>
      <c r="O3158" s="68" t="str">
        <f t="shared" si="295"/>
        <v>AUG</v>
      </c>
      <c r="P3158" s="68">
        <f t="shared" si="296"/>
        <v>26</v>
      </c>
      <c r="Q3158" s="68">
        <f t="shared" si="297"/>
        <v>2026</v>
      </c>
      <c r="R3158" s="69">
        <f t="shared" si="298"/>
        <v>-207.58659722221637</v>
      </c>
      <c r="S3158" s="69">
        <f t="shared" si="299"/>
        <v>-166.46778935185284</v>
      </c>
      <c r="T3158" s="70" t="str">
        <f t="shared" si="300"/>
        <v>1-30 DAYS</v>
      </c>
      <c r="U3158" s="70" t="str">
        <f t="shared" si="300"/>
        <v>1-30 DAYS</v>
      </c>
    </row>
    <row r="3159" spans="1:21">
      <c r="A3159" s="63" t="str">
        <f>VLOOKUP(L3159,[1]Sheet1!$N:$P,3,0)</f>
        <v>M1 KABACAN</v>
      </c>
      <c r="B3159" s="66">
        <v>46219.406956018523</v>
      </c>
      <c r="C3159" s="66">
        <v>46260.586597222216</v>
      </c>
      <c r="D3159" s="67" t="s">
        <v>663</v>
      </c>
      <c r="E3159" s="67" t="s">
        <v>664</v>
      </c>
      <c r="F3159" s="1">
        <v>1</v>
      </c>
      <c r="G3159" s="63" t="str">
        <f>VLOOKUP(D3159,[2]MINDANAO!$B:$C,2,0)</f>
        <v>CT125</v>
      </c>
      <c r="H3159" s="67">
        <v>58118</v>
      </c>
      <c r="I3159" s="63" t="str">
        <f>VLOOKUP(L3159,'[3]NEW LEGEND 2026'!M:S,7,0)</f>
        <v>MUTI</v>
      </c>
      <c r="J3159" s="67" t="s">
        <v>7216</v>
      </c>
      <c r="K3159" s="67" t="s">
        <v>7217</v>
      </c>
      <c r="L3159" s="67" t="s">
        <v>397</v>
      </c>
      <c r="M3159" s="63" t="str">
        <f>VLOOKUP(D3159,'[3]NEW LEGEND 2026'!G:I,3,0)</f>
        <v>KAWASAKI</v>
      </c>
      <c r="N3159" s="63" t="str">
        <f>VLOOKUP(D3159,'[3]NEW LEGEND 2026'!G:J,4,0)</f>
        <v>BLACK/RED</v>
      </c>
      <c r="O3159" s="68" t="str">
        <f t="shared" si="295"/>
        <v>AUG</v>
      </c>
      <c r="P3159" s="68">
        <f t="shared" si="296"/>
        <v>26</v>
      </c>
      <c r="Q3159" s="68">
        <f t="shared" si="297"/>
        <v>2026</v>
      </c>
      <c r="R3159" s="69">
        <f t="shared" si="298"/>
        <v>-207.58659722221637</v>
      </c>
      <c r="S3159" s="69">
        <f t="shared" si="299"/>
        <v>-166.40695601852349</v>
      </c>
      <c r="T3159" s="70" t="str">
        <f t="shared" si="300"/>
        <v>1-30 DAYS</v>
      </c>
      <c r="U3159" s="70" t="str">
        <f t="shared" si="300"/>
        <v>1-30 DAYS</v>
      </c>
    </row>
    <row r="3160" spans="1:21">
      <c r="A3160" s="63" t="str">
        <f>VLOOKUP(L3160,[1]Sheet1!$N:$P,3,0)</f>
        <v>M1 KABACAN</v>
      </c>
      <c r="B3160" s="66">
        <v>46219.590243055558</v>
      </c>
      <c r="C3160" s="66">
        <v>46260.586597222216</v>
      </c>
      <c r="D3160" s="67" t="s">
        <v>907</v>
      </c>
      <c r="E3160" s="67" t="s">
        <v>908</v>
      </c>
      <c r="F3160" s="1">
        <v>1</v>
      </c>
      <c r="G3160" s="63" t="str">
        <f>VLOOKUP(D3160,[2]MINDANAO!$B:$C,2,0)</f>
        <v>CT125</v>
      </c>
      <c r="H3160" s="67">
        <v>59246</v>
      </c>
      <c r="I3160" s="63" t="str">
        <f>VLOOKUP(L3160,'[3]NEW LEGEND 2026'!M:S,7,0)</f>
        <v>MUTI</v>
      </c>
      <c r="J3160" s="67" t="s">
        <v>7218</v>
      </c>
      <c r="K3160" s="67" t="s">
        <v>7219</v>
      </c>
      <c r="L3160" s="67" t="s">
        <v>397</v>
      </c>
      <c r="M3160" s="63" t="str">
        <f>VLOOKUP(D3160,'[3]NEW LEGEND 2026'!G:I,3,0)</f>
        <v>KAWASAKI</v>
      </c>
      <c r="N3160" s="63" t="str">
        <f>VLOOKUP(D3160,'[3]NEW LEGEND 2026'!G:J,4,0)</f>
        <v>BLACK/GRAY</v>
      </c>
      <c r="O3160" s="68" t="str">
        <f t="shared" si="295"/>
        <v>AUG</v>
      </c>
      <c r="P3160" s="68">
        <f t="shared" si="296"/>
        <v>26</v>
      </c>
      <c r="Q3160" s="68">
        <f t="shared" si="297"/>
        <v>2026</v>
      </c>
      <c r="R3160" s="69">
        <f t="shared" si="298"/>
        <v>-207.58659722221637</v>
      </c>
      <c r="S3160" s="69">
        <f t="shared" si="299"/>
        <v>-166.59024305555795</v>
      </c>
      <c r="T3160" s="70" t="str">
        <f t="shared" si="300"/>
        <v>1-30 DAYS</v>
      </c>
      <c r="U3160" s="70" t="str">
        <f t="shared" si="300"/>
        <v>1-30 DAYS</v>
      </c>
    </row>
    <row r="3161" spans="1:21">
      <c r="A3161" s="63" t="str">
        <f>VLOOKUP(L3161,[1]Sheet1!$N:$P,3,0)</f>
        <v>M1 KABACAN</v>
      </c>
      <c r="B3161" s="66">
        <v>46219.494456018518</v>
      </c>
      <c r="C3161" s="66">
        <v>46260.586597222216</v>
      </c>
      <c r="D3161" s="67" t="s">
        <v>907</v>
      </c>
      <c r="E3161" s="67" t="s">
        <v>908</v>
      </c>
      <c r="F3161" s="1">
        <v>1</v>
      </c>
      <c r="G3161" s="63" t="str">
        <f>VLOOKUP(D3161,[2]MINDANAO!$B:$C,2,0)</f>
        <v>CT125</v>
      </c>
      <c r="H3161" s="67">
        <v>59246</v>
      </c>
      <c r="I3161" s="63" t="str">
        <f>VLOOKUP(L3161,'[3]NEW LEGEND 2026'!M:S,7,0)</f>
        <v>MUTI</v>
      </c>
      <c r="J3161" s="67" t="s">
        <v>7220</v>
      </c>
      <c r="K3161" s="67" t="s">
        <v>7221</v>
      </c>
      <c r="L3161" s="67" t="s">
        <v>397</v>
      </c>
      <c r="M3161" s="63" t="str">
        <f>VLOOKUP(D3161,'[3]NEW LEGEND 2026'!G:I,3,0)</f>
        <v>KAWASAKI</v>
      </c>
      <c r="N3161" s="63" t="str">
        <f>VLOOKUP(D3161,'[3]NEW LEGEND 2026'!G:J,4,0)</f>
        <v>BLACK/GRAY</v>
      </c>
      <c r="O3161" s="68" t="str">
        <f t="shared" si="295"/>
        <v>AUG</v>
      </c>
      <c r="P3161" s="68">
        <f t="shared" si="296"/>
        <v>26</v>
      </c>
      <c r="Q3161" s="68">
        <f t="shared" si="297"/>
        <v>2026</v>
      </c>
      <c r="R3161" s="69">
        <f t="shared" si="298"/>
        <v>-207.58659722221637</v>
      </c>
      <c r="S3161" s="69">
        <f t="shared" si="299"/>
        <v>-166.49445601851767</v>
      </c>
      <c r="T3161" s="70" t="str">
        <f t="shared" si="300"/>
        <v>1-30 DAYS</v>
      </c>
      <c r="U3161" s="70" t="str">
        <f t="shared" si="300"/>
        <v>1-30 DAYS</v>
      </c>
    </row>
    <row r="3162" spans="1:21">
      <c r="A3162" s="63" t="str">
        <f>VLOOKUP(L3162,[1]Sheet1!$N:$P,3,0)</f>
        <v>M1 KABACAN</v>
      </c>
      <c r="B3162" s="66">
        <v>46219.590243055558</v>
      </c>
      <c r="C3162" s="66">
        <v>46260.586597222216</v>
      </c>
      <c r="D3162" s="67" t="s">
        <v>907</v>
      </c>
      <c r="E3162" s="67" t="s">
        <v>908</v>
      </c>
      <c r="F3162" s="1">
        <v>1</v>
      </c>
      <c r="G3162" s="63" t="str">
        <f>VLOOKUP(D3162,[2]MINDANAO!$B:$C,2,0)</f>
        <v>CT125</v>
      </c>
      <c r="H3162" s="67">
        <v>59246</v>
      </c>
      <c r="I3162" s="63" t="str">
        <f>VLOOKUP(L3162,'[3]NEW LEGEND 2026'!M:S,7,0)</f>
        <v>MUTI</v>
      </c>
      <c r="J3162" s="67" t="s">
        <v>7222</v>
      </c>
      <c r="K3162" s="67" t="s">
        <v>7223</v>
      </c>
      <c r="L3162" s="67" t="s">
        <v>397</v>
      </c>
      <c r="M3162" s="63" t="str">
        <f>VLOOKUP(D3162,'[3]NEW LEGEND 2026'!G:I,3,0)</f>
        <v>KAWASAKI</v>
      </c>
      <c r="N3162" s="63" t="str">
        <f>VLOOKUP(D3162,'[3]NEW LEGEND 2026'!G:J,4,0)</f>
        <v>BLACK/GRAY</v>
      </c>
      <c r="O3162" s="68" t="str">
        <f t="shared" si="295"/>
        <v>AUG</v>
      </c>
      <c r="P3162" s="68">
        <f t="shared" si="296"/>
        <v>26</v>
      </c>
      <c r="Q3162" s="68">
        <f t="shared" si="297"/>
        <v>2026</v>
      </c>
      <c r="R3162" s="69">
        <f t="shared" si="298"/>
        <v>-207.58659722221637</v>
      </c>
      <c r="S3162" s="69">
        <f t="shared" si="299"/>
        <v>-166.59024305555795</v>
      </c>
      <c r="T3162" s="70" t="str">
        <f t="shared" si="300"/>
        <v>1-30 DAYS</v>
      </c>
      <c r="U3162" s="70" t="str">
        <f t="shared" si="300"/>
        <v>1-30 DAYS</v>
      </c>
    </row>
    <row r="3163" spans="1:21">
      <c r="A3163" s="63" t="str">
        <f>VLOOKUP(L3163,[1]Sheet1!$N:$P,3,0)</f>
        <v>M1 KABACAN</v>
      </c>
      <c r="B3163" s="66">
        <v>46258.70239583333</v>
      </c>
      <c r="C3163" s="66">
        <v>46260.586597222216</v>
      </c>
      <c r="D3163" s="67" t="s">
        <v>893</v>
      </c>
      <c r="E3163" s="67" t="s">
        <v>894</v>
      </c>
      <c r="F3163" s="1">
        <v>1</v>
      </c>
      <c r="G3163" s="63" t="str">
        <f>VLOOKUP(D3163,[2]MINDANAO!$B:$C,2,0)</f>
        <v>XRM DUAL SPORTS FI(DS)</v>
      </c>
      <c r="H3163" s="67">
        <v>70158</v>
      </c>
      <c r="I3163" s="63" t="str">
        <f>VLOOKUP(L3163,'[3]NEW LEGEND 2026'!M:S,7,0)</f>
        <v>MUTI</v>
      </c>
      <c r="J3163" s="67" t="s">
        <v>7224</v>
      </c>
      <c r="K3163" s="67" t="s">
        <v>7225</v>
      </c>
      <c r="L3163" s="67" t="s">
        <v>397</v>
      </c>
      <c r="M3163" s="63" t="str">
        <f>VLOOKUP(D3163,'[3]NEW LEGEND 2026'!G:I,3,0)</f>
        <v>HONDA</v>
      </c>
      <c r="N3163" s="63" t="str">
        <f>VLOOKUP(D3163,'[3]NEW LEGEND 2026'!G:J,4,0)</f>
        <v>RED/BLACK</v>
      </c>
      <c r="O3163" s="68" t="str">
        <f t="shared" si="295"/>
        <v>AUG</v>
      </c>
      <c r="P3163" s="68">
        <f t="shared" si="296"/>
        <v>26</v>
      </c>
      <c r="Q3163" s="68">
        <f t="shared" si="297"/>
        <v>2026</v>
      </c>
      <c r="R3163" s="69">
        <f t="shared" si="298"/>
        <v>-207.58659722221637</v>
      </c>
      <c r="S3163" s="69">
        <f t="shared" si="299"/>
        <v>-205.70239583333023</v>
      </c>
      <c r="T3163" s="70" t="str">
        <f t="shared" si="300"/>
        <v>1-30 DAYS</v>
      </c>
      <c r="U3163" s="70" t="str">
        <f t="shared" si="300"/>
        <v>1-30 DAYS</v>
      </c>
    </row>
    <row r="3164" spans="1:21">
      <c r="A3164" s="63" t="str">
        <f>VLOOKUP(L3164,[1]Sheet1!$N:$P,3,0)</f>
        <v>M1 KABACAN</v>
      </c>
      <c r="B3164" s="66">
        <v>46258.70239583333</v>
      </c>
      <c r="C3164" s="66">
        <v>46260.586597222216</v>
      </c>
      <c r="D3164" s="67" t="s">
        <v>893</v>
      </c>
      <c r="E3164" s="67" t="s">
        <v>894</v>
      </c>
      <c r="F3164" s="1">
        <v>1</v>
      </c>
      <c r="G3164" s="63" t="str">
        <f>VLOOKUP(D3164,[2]MINDANAO!$B:$C,2,0)</f>
        <v>XRM DUAL SPORTS FI(DS)</v>
      </c>
      <c r="H3164" s="67">
        <v>70158</v>
      </c>
      <c r="I3164" s="63" t="str">
        <f>VLOOKUP(L3164,'[3]NEW LEGEND 2026'!M:S,7,0)</f>
        <v>MUTI</v>
      </c>
      <c r="J3164" s="67" t="s">
        <v>7226</v>
      </c>
      <c r="K3164" s="67" t="s">
        <v>7227</v>
      </c>
      <c r="L3164" s="67" t="s">
        <v>397</v>
      </c>
      <c r="M3164" s="63" t="str">
        <f>VLOOKUP(D3164,'[3]NEW LEGEND 2026'!G:I,3,0)</f>
        <v>HONDA</v>
      </c>
      <c r="N3164" s="63" t="str">
        <f>VLOOKUP(D3164,'[3]NEW LEGEND 2026'!G:J,4,0)</f>
        <v>RED/BLACK</v>
      </c>
      <c r="O3164" s="68" t="str">
        <f t="shared" si="295"/>
        <v>AUG</v>
      </c>
      <c r="P3164" s="68">
        <f t="shared" si="296"/>
        <v>26</v>
      </c>
      <c r="Q3164" s="68">
        <f t="shared" si="297"/>
        <v>2026</v>
      </c>
      <c r="R3164" s="69">
        <f t="shared" si="298"/>
        <v>-207.58659722221637</v>
      </c>
      <c r="S3164" s="69">
        <f t="shared" si="299"/>
        <v>-205.70239583333023</v>
      </c>
      <c r="T3164" s="70" t="str">
        <f t="shared" si="300"/>
        <v>1-30 DAYS</v>
      </c>
      <c r="U3164" s="70" t="str">
        <f t="shared" si="300"/>
        <v>1-30 DAYS</v>
      </c>
    </row>
    <row r="3165" spans="1:21">
      <c r="A3165" s="63" t="str">
        <f>VLOOKUP(L3165,[1]Sheet1!$N:$P,3,0)</f>
        <v>M1 KABACAN</v>
      </c>
      <c r="B3165" s="66">
        <v>46253.702326388891</v>
      </c>
      <c r="C3165" s="66">
        <v>46260.587013888893</v>
      </c>
      <c r="D3165" s="67" t="s">
        <v>4034</v>
      </c>
      <c r="E3165" s="67" t="s">
        <v>4035</v>
      </c>
      <c r="F3165" s="1">
        <v>1</v>
      </c>
      <c r="G3165" s="63" t="str">
        <f>VLOOKUP(D3165,[2]MINDANAO!$B:$C,2,0)</f>
        <v>KLX150</v>
      </c>
      <c r="H3165" s="67">
        <v>117523.21</v>
      </c>
      <c r="I3165" s="63" t="str">
        <f>VLOOKUP(L3165,'[3]NEW LEGEND 2026'!M:S,7,0)</f>
        <v>MUTI</v>
      </c>
      <c r="J3165" s="67" t="s">
        <v>7228</v>
      </c>
      <c r="K3165" s="67" t="s">
        <v>7229</v>
      </c>
      <c r="L3165" s="67" t="s">
        <v>397</v>
      </c>
      <c r="M3165" s="63" t="str">
        <f>VLOOKUP(D3165,'[3]NEW LEGEND 2026'!G:I,3,0)</f>
        <v>KAWASAKI</v>
      </c>
      <c r="N3165" s="63" t="str">
        <f>VLOOKUP(D3165,'[3]NEW LEGEND 2026'!G:J,4,0)</f>
        <v>GREEN</v>
      </c>
      <c r="O3165" s="68" t="str">
        <f t="shared" si="295"/>
        <v>AUG</v>
      </c>
      <c r="P3165" s="68">
        <f t="shared" si="296"/>
        <v>26</v>
      </c>
      <c r="Q3165" s="68">
        <f t="shared" si="297"/>
        <v>2026</v>
      </c>
      <c r="R3165" s="69">
        <f t="shared" si="298"/>
        <v>-207.58701388889313</v>
      </c>
      <c r="S3165" s="69">
        <f t="shared" si="299"/>
        <v>-200.70232638889138</v>
      </c>
      <c r="T3165" s="70" t="str">
        <f t="shared" si="300"/>
        <v>1-30 DAYS</v>
      </c>
      <c r="U3165" s="70" t="str">
        <f t="shared" si="300"/>
        <v>1-30 DAYS</v>
      </c>
    </row>
    <row r="3166" spans="1:21">
      <c r="A3166" s="63" t="str">
        <f>VLOOKUP(L3166,[1]Sheet1!$N:$P,3,0)</f>
        <v>M1 KABACAN</v>
      </c>
      <c r="B3166" s="66">
        <v>46258.693877314807</v>
      </c>
      <c r="C3166" s="66">
        <v>46260.587013888893</v>
      </c>
      <c r="D3166" s="67" t="s">
        <v>3512</v>
      </c>
      <c r="E3166" s="67" t="s">
        <v>3513</v>
      </c>
      <c r="F3166" s="1">
        <v>1</v>
      </c>
      <c r="G3166" s="63" t="str">
        <f>VLOOKUP(D3166,[2]MINDANAO!$B:$C,2,0)</f>
        <v>CRF150</v>
      </c>
      <c r="H3166" s="67">
        <v>124883.93</v>
      </c>
      <c r="I3166" s="63" t="str">
        <f>VLOOKUP(L3166,'[3]NEW LEGEND 2026'!M:S,7,0)</f>
        <v>MUTI</v>
      </c>
      <c r="J3166" s="67" t="s">
        <v>7230</v>
      </c>
      <c r="K3166" s="67" t="s">
        <v>7231</v>
      </c>
      <c r="L3166" s="67" t="s">
        <v>397</v>
      </c>
      <c r="M3166" s="63" t="str">
        <f>VLOOKUP(D3166,'[3]NEW LEGEND 2026'!G:I,3,0)</f>
        <v>HONDA</v>
      </c>
      <c r="N3166" s="63" t="str">
        <f>VLOOKUP(D3166,'[3]NEW LEGEND 2026'!G:J,4,0)</f>
        <v>RED</v>
      </c>
      <c r="O3166" s="68" t="str">
        <f t="shared" si="295"/>
        <v>AUG</v>
      </c>
      <c r="P3166" s="68">
        <f t="shared" si="296"/>
        <v>26</v>
      </c>
      <c r="Q3166" s="68">
        <f t="shared" si="297"/>
        <v>2026</v>
      </c>
      <c r="R3166" s="69">
        <f t="shared" si="298"/>
        <v>-207.58701388889313</v>
      </c>
      <c r="S3166" s="69">
        <f t="shared" si="299"/>
        <v>-205.69387731480674</v>
      </c>
      <c r="T3166" s="70" t="str">
        <f t="shared" si="300"/>
        <v>1-30 DAYS</v>
      </c>
      <c r="U3166" s="70" t="str">
        <f t="shared" si="300"/>
        <v>1-30 DAYS</v>
      </c>
    </row>
    <row r="3167" spans="1:21">
      <c r="A3167" s="63" t="str">
        <f>VLOOKUP(L3167,[1]Sheet1!$N:$P,3,0)</f>
        <v>M1 KABACAN</v>
      </c>
      <c r="B3167" s="66">
        <v>46256.521134259259</v>
      </c>
      <c r="C3167" s="66">
        <v>46260.587013888893</v>
      </c>
      <c r="D3167" s="67" t="s">
        <v>6702</v>
      </c>
      <c r="E3167" s="67" t="s">
        <v>6703</v>
      </c>
      <c r="F3167" s="1">
        <v>1</v>
      </c>
      <c r="G3167" s="63" t="str">
        <f>VLOOKUP(D3167,[2]MINDANAO!$B:$C,2,0)</f>
        <v>MIO AEROX 155</v>
      </c>
      <c r="H3167" s="67">
        <v>111184.82</v>
      </c>
      <c r="I3167" s="63" t="str">
        <f>VLOOKUP(L3167,'[3]NEW LEGEND 2026'!M:S,7,0)</f>
        <v>MUTI</v>
      </c>
      <c r="J3167" s="67" t="s">
        <v>7232</v>
      </c>
      <c r="K3167" s="67" t="s">
        <v>7233</v>
      </c>
      <c r="L3167" s="67" t="s">
        <v>397</v>
      </c>
      <c r="M3167" s="63" t="str">
        <f>VLOOKUP(D3167,'[3]NEW LEGEND 2026'!G:I,3,0)</f>
        <v>YAMAHA</v>
      </c>
      <c r="N3167" s="63" t="str">
        <f>VLOOKUP(D3167,'[3]NEW LEGEND 2026'!G:J,4,0)</f>
        <v>BLACK</v>
      </c>
      <c r="O3167" s="68" t="str">
        <f t="shared" si="295"/>
        <v>AUG</v>
      </c>
      <c r="P3167" s="68">
        <f t="shared" si="296"/>
        <v>26</v>
      </c>
      <c r="Q3167" s="68">
        <f t="shared" si="297"/>
        <v>2026</v>
      </c>
      <c r="R3167" s="69">
        <f t="shared" si="298"/>
        <v>-207.58701388889313</v>
      </c>
      <c r="S3167" s="69">
        <f t="shared" si="299"/>
        <v>-203.52113425925927</v>
      </c>
      <c r="T3167" s="70" t="str">
        <f t="shared" si="300"/>
        <v>1-30 DAYS</v>
      </c>
      <c r="U3167" s="70" t="str">
        <f t="shared" si="300"/>
        <v>1-30 DAYS</v>
      </c>
    </row>
    <row r="3168" spans="1:21">
      <c r="A3168" s="63" t="str">
        <f>VLOOKUP(L3168,[1]Sheet1!$N:$P,3,0)</f>
        <v>M1 KABACAN</v>
      </c>
      <c r="B3168" s="66">
        <v>46258.693888888891</v>
      </c>
      <c r="C3168" s="66">
        <v>46260.587013888893</v>
      </c>
      <c r="D3168" s="67" t="s">
        <v>5908</v>
      </c>
      <c r="E3168" s="67" t="s">
        <v>5909</v>
      </c>
      <c r="F3168" s="1">
        <v>1</v>
      </c>
      <c r="G3168" s="63" t="str">
        <f>VLOOKUP(D3168,[2]MINDANAO!$B:$C,2,0)</f>
        <v>NAVI</v>
      </c>
      <c r="H3168" s="67">
        <v>58990</v>
      </c>
      <c r="I3168" s="63" t="str">
        <f>VLOOKUP(L3168,'[3]NEW LEGEND 2026'!M:S,7,0)</f>
        <v>MUTI</v>
      </c>
      <c r="J3168" s="67" t="s">
        <v>7234</v>
      </c>
      <c r="K3168" s="67" t="s">
        <v>7235</v>
      </c>
      <c r="L3168" s="67" t="s">
        <v>397</v>
      </c>
      <c r="M3168" s="63" t="str">
        <f>VLOOKUP(D3168,'[3]NEW LEGEND 2026'!G:I,3,0)</f>
        <v>HONDA</v>
      </c>
      <c r="N3168" s="63" t="str">
        <f>VLOOKUP(D3168,'[3]NEW LEGEND 2026'!G:J,4,0)</f>
        <v>BLACK</v>
      </c>
      <c r="O3168" s="68" t="str">
        <f t="shared" si="295"/>
        <v>AUG</v>
      </c>
      <c r="P3168" s="68">
        <f t="shared" si="296"/>
        <v>26</v>
      </c>
      <c r="Q3168" s="68">
        <f t="shared" si="297"/>
        <v>2026</v>
      </c>
      <c r="R3168" s="69">
        <f t="shared" si="298"/>
        <v>-207.58701388889313</v>
      </c>
      <c r="S3168" s="69">
        <f t="shared" si="299"/>
        <v>-205.6938888888908</v>
      </c>
      <c r="T3168" s="70" t="str">
        <f t="shared" si="300"/>
        <v>1-30 DAYS</v>
      </c>
      <c r="U3168" s="70" t="str">
        <f t="shared" si="300"/>
        <v>1-30 DAYS</v>
      </c>
    </row>
    <row r="3169" spans="1:21">
      <c r="A3169" s="63" t="str">
        <f>VLOOKUP(L3169,[1]Sheet1!$N:$P,3,0)</f>
        <v>M1 KABACAN</v>
      </c>
      <c r="B3169" s="66">
        <v>46251.617060185177</v>
      </c>
      <c r="C3169" s="66">
        <v>46260.587013888893</v>
      </c>
      <c r="D3169" s="67" t="s">
        <v>1575</v>
      </c>
      <c r="E3169" s="67" t="s">
        <v>1576</v>
      </c>
      <c r="F3169" s="1">
        <v>1</v>
      </c>
      <c r="G3169" s="63" t="str">
        <f>VLOOKUP(D3169,[2]MINDANAO!$B:$C,2,0)</f>
        <v>RAIDER150 FI BLADE</v>
      </c>
      <c r="H3169" s="67">
        <v>110446.43</v>
      </c>
      <c r="I3169" s="63" t="str">
        <f>VLOOKUP(L3169,'[3]NEW LEGEND 2026'!M:S,7,0)</f>
        <v>MUTI</v>
      </c>
      <c r="J3169" s="67" t="s">
        <v>7236</v>
      </c>
      <c r="K3169" s="67" t="s">
        <v>7237</v>
      </c>
      <c r="L3169" s="67" t="s">
        <v>397</v>
      </c>
      <c r="M3169" s="63" t="str">
        <f>VLOOKUP(D3169,'[3]NEW LEGEND 2026'!G:I,3,0)</f>
        <v>SUZUKI</v>
      </c>
      <c r="N3169" s="63" t="str">
        <f>VLOOKUP(D3169,'[3]NEW LEGEND 2026'!G:J,4,0)</f>
        <v>BLUE/GRAY</v>
      </c>
      <c r="O3169" s="68" t="str">
        <f t="shared" si="295"/>
        <v>AUG</v>
      </c>
      <c r="P3169" s="68">
        <f t="shared" si="296"/>
        <v>26</v>
      </c>
      <c r="Q3169" s="68">
        <f t="shared" si="297"/>
        <v>2026</v>
      </c>
      <c r="R3169" s="69">
        <f t="shared" si="298"/>
        <v>-207.58701388889313</v>
      </c>
      <c r="S3169" s="69">
        <f t="shared" si="299"/>
        <v>-198.61706018517725</v>
      </c>
      <c r="T3169" s="70" t="str">
        <f t="shared" si="300"/>
        <v>1-30 DAYS</v>
      </c>
      <c r="U3169" s="70" t="str">
        <f t="shared" si="300"/>
        <v>1-30 DAYS</v>
      </c>
    </row>
    <row r="3170" spans="1:21">
      <c r="A3170" s="63" t="str">
        <f>VLOOKUP(L3170,[1]Sheet1!$N:$P,3,0)</f>
        <v>M1 KABACAN</v>
      </c>
      <c r="B3170" s="66">
        <v>46251.617060185177</v>
      </c>
      <c r="C3170" s="66">
        <v>46260.587013888893</v>
      </c>
      <c r="D3170" s="67" t="s">
        <v>1575</v>
      </c>
      <c r="E3170" s="67" t="s">
        <v>1576</v>
      </c>
      <c r="F3170" s="1">
        <v>1</v>
      </c>
      <c r="G3170" s="63" t="str">
        <f>VLOOKUP(D3170,[2]MINDANAO!$B:$C,2,0)</f>
        <v>RAIDER150 FI BLADE</v>
      </c>
      <c r="H3170" s="67">
        <v>110446.43</v>
      </c>
      <c r="I3170" s="63" t="str">
        <f>VLOOKUP(L3170,'[3]NEW LEGEND 2026'!M:S,7,0)</f>
        <v>MUTI</v>
      </c>
      <c r="J3170" s="67" t="s">
        <v>7238</v>
      </c>
      <c r="K3170" s="67" t="s">
        <v>7239</v>
      </c>
      <c r="L3170" s="67" t="s">
        <v>397</v>
      </c>
      <c r="M3170" s="63" t="str">
        <f>VLOOKUP(D3170,'[3]NEW LEGEND 2026'!G:I,3,0)</f>
        <v>SUZUKI</v>
      </c>
      <c r="N3170" s="63" t="str">
        <f>VLOOKUP(D3170,'[3]NEW LEGEND 2026'!G:J,4,0)</f>
        <v>BLUE/GRAY</v>
      </c>
      <c r="O3170" s="68" t="str">
        <f t="shared" si="295"/>
        <v>AUG</v>
      </c>
      <c r="P3170" s="68">
        <f t="shared" si="296"/>
        <v>26</v>
      </c>
      <c r="Q3170" s="68">
        <f t="shared" si="297"/>
        <v>2026</v>
      </c>
      <c r="R3170" s="69">
        <f t="shared" si="298"/>
        <v>-207.58701388889313</v>
      </c>
      <c r="S3170" s="69">
        <f t="shared" si="299"/>
        <v>-198.61706018517725</v>
      </c>
      <c r="T3170" s="70" t="str">
        <f t="shared" si="300"/>
        <v>1-30 DAYS</v>
      </c>
      <c r="U3170" s="70" t="str">
        <f t="shared" si="300"/>
        <v>1-30 DAYS</v>
      </c>
    </row>
    <row r="3171" spans="1:21">
      <c r="A3171" s="63" t="str">
        <f>VLOOKUP(L3171,[1]Sheet1!$N:$P,3,0)</f>
        <v>M1 KABACAN</v>
      </c>
      <c r="B3171" s="66">
        <v>46258.693888888891</v>
      </c>
      <c r="C3171" s="66">
        <v>46260.587013888893</v>
      </c>
      <c r="D3171" s="67" t="s">
        <v>893</v>
      </c>
      <c r="E3171" s="67" t="s">
        <v>894</v>
      </c>
      <c r="F3171" s="1">
        <v>1</v>
      </c>
      <c r="G3171" s="63" t="str">
        <f>VLOOKUP(D3171,[2]MINDANAO!$B:$C,2,0)</f>
        <v>XRM DUAL SPORTS FI(DS)</v>
      </c>
      <c r="H3171" s="67">
        <v>70158</v>
      </c>
      <c r="I3171" s="63" t="str">
        <f>VLOOKUP(L3171,'[3]NEW LEGEND 2026'!M:S,7,0)</f>
        <v>MUTI</v>
      </c>
      <c r="J3171" s="67" t="s">
        <v>7240</v>
      </c>
      <c r="K3171" s="67" t="s">
        <v>7241</v>
      </c>
      <c r="L3171" s="67" t="s">
        <v>397</v>
      </c>
      <c r="M3171" s="63" t="str">
        <f>VLOOKUP(D3171,'[3]NEW LEGEND 2026'!G:I,3,0)</f>
        <v>HONDA</v>
      </c>
      <c r="N3171" s="63" t="str">
        <f>VLOOKUP(D3171,'[3]NEW LEGEND 2026'!G:J,4,0)</f>
        <v>RED/BLACK</v>
      </c>
      <c r="O3171" s="68" t="str">
        <f t="shared" si="295"/>
        <v>AUG</v>
      </c>
      <c r="P3171" s="68">
        <f t="shared" si="296"/>
        <v>26</v>
      </c>
      <c r="Q3171" s="68">
        <f t="shared" si="297"/>
        <v>2026</v>
      </c>
      <c r="R3171" s="69">
        <f t="shared" si="298"/>
        <v>-207.58701388889313</v>
      </c>
      <c r="S3171" s="69">
        <f t="shared" si="299"/>
        <v>-205.6938888888908</v>
      </c>
      <c r="T3171" s="70" t="str">
        <f t="shared" si="300"/>
        <v>1-30 DAYS</v>
      </c>
      <c r="U3171" s="70" t="str">
        <f t="shared" si="300"/>
        <v>1-30 DAYS</v>
      </c>
    </row>
    <row r="3172" spans="1:21">
      <c r="A3172" s="63" t="str">
        <f>VLOOKUP(L3172,[1]Sheet1!$N:$P,3,0)</f>
        <v>M1 KABACAN</v>
      </c>
      <c r="B3172" s="66">
        <v>46255.60365740741</v>
      </c>
      <c r="C3172" s="66">
        <v>46260.587488425917</v>
      </c>
      <c r="D3172" s="67" t="s">
        <v>2674</v>
      </c>
      <c r="E3172" s="67" t="s">
        <v>2675</v>
      </c>
      <c r="F3172" s="1">
        <v>1</v>
      </c>
      <c r="G3172" s="63" t="str">
        <f>VLOOKUP(D3172,[2]MINDANAO!$B:$C,2,0)</f>
        <v>CLICK125 FI SE</v>
      </c>
      <c r="H3172" s="67">
        <v>85394</v>
      </c>
      <c r="I3172" s="63" t="str">
        <f>VLOOKUP(L3172,'[3]NEW LEGEND 2026'!M:S,7,0)</f>
        <v>MUTI</v>
      </c>
      <c r="J3172" s="67" t="s">
        <v>7242</v>
      </c>
      <c r="K3172" s="67" t="s">
        <v>7243</v>
      </c>
      <c r="L3172" s="67" t="s">
        <v>397</v>
      </c>
      <c r="M3172" s="63" t="str">
        <f>VLOOKUP(D3172,'[3]NEW LEGEND 2026'!G:I,3,0)</f>
        <v>HONDA</v>
      </c>
      <c r="N3172" s="63" t="str">
        <f>VLOOKUP(D3172,'[3]NEW LEGEND 2026'!G:J,4,0)</f>
        <v>BROWN</v>
      </c>
      <c r="O3172" s="68" t="str">
        <f t="shared" si="295"/>
        <v>AUG</v>
      </c>
      <c r="P3172" s="68">
        <f t="shared" si="296"/>
        <v>26</v>
      </c>
      <c r="Q3172" s="68">
        <f t="shared" si="297"/>
        <v>2026</v>
      </c>
      <c r="R3172" s="69">
        <f t="shared" si="298"/>
        <v>-207.5874884259174</v>
      </c>
      <c r="S3172" s="69">
        <f t="shared" si="299"/>
        <v>-202.60365740740963</v>
      </c>
      <c r="T3172" s="70" t="str">
        <f t="shared" si="300"/>
        <v>1-30 DAYS</v>
      </c>
      <c r="U3172" s="70" t="str">
        <f t="shared" si="300"/>
        <v>1-30 DAYS</v>
      </c>
    </row>
    <row r="3173" spans="1:21">
      <c r="A3173" s="63" t="str">
        <f>VLOOKUP(L3173,[1]Sheet1!$N:$P,3,0)</f>
        <v>M1 KABACAN</v>
      </c>
      <c r="B3173" s="66">
        <v>46255.60365740741</v>
      </c>
      <c r="C3173" s="66">
        <v>46260.587488425917</v>
      </c>
      <c r="D3173" s="67" t="s">
        <v>2456</v>
      </c>
      <c r="E3173" s="67" t="s">
        <v>2457</v>
      </c>
      <c r="F3173" s="1">
        <v>1</v>
      </c>
      <c r="G3173" s="63" t="str">
        <f>VLOOKUP(D3173,[2]MINDANAO!$B:$C,2,0)</f>
        <v>CLICK125 FI</v>
      </c>
      <c r="H3173" s="67">
        <v>81070</v>
      </c>
      <c r="I3173" s="63" t="str">
        <f>VLOOKUP(L3173,'[3]NEW LEGEND 2026'!M:S,7,0)</f>
        <v>MUTI</v>
      </c>
      <c r="J3173" s="67" t="s">
        <v>7244</v>
      </c>
      <c r="K3173" s="67" t="s">
        <v>7245</v>
      </c>
      <c r="L3173" s="67" t="s">
        <v>397</v>
      </c>
      <c r="M3173" s="63" t="str">
        <f>VLOOKUP(D3173,'[3]NEW LEGEND 2026'!G:I,3,0)</f>
        <v>HONDA</v>
      </c>
      <c r="N3173" s="63" t="str">
        <f>VLOOKUP(D3173,'[3]NEW LEGEND 2026'!G:J,4,0)</f>
        <v>BLACK</v>
      </c>
      <c r="O3173" s="68" t="str">
        <f t="shared" si="295"/>
        <v>AUG</v>
      </c>
      <c r="P3173" s="68">
        <f t="shared" si="296"/>
        <v>26</v>
      </c>
      <c r="Q3173" s="68">
        <f t="shared" si="297"/>
        <v>2026</v>
      </c>
      <c r="R3173" s="69">
        <f t="shared" si="298"/>
        <v>-207.5874884259174</v>
      </c>
      <c r="S3173" s="69">
        <f t="shared" si="299"/>
        <v>-202.60365740740963</v>
      </c>
      <c r="T3173" s="70" t="str">
        <f t="shared" si="300"/>
        <v>1-30 DAYS</v>
      </c>
      <c r="U3173" s="70" t="str">
        <f t="shared" si="300"/>
        <v>1-30 DAYS</v>
      </c>
    </row>
    <row r="3174" spans="1:21">
      <c r="A3174" s="63" t="str">
        <f>VLOOKUP(L3174,[1]Sheet1!$N:$P,3,0)</f>
        <v>M1 KABACAN</v>
      </c>
      <c r="B3174" s="66">
        <v>46255.60365740741</v>
      </c>
      <c r="C3174" s="66">
        <v>46260.587488425917</v>
      </c>
      <c r="D3174" s="67" t="s">
        <v>3166</v>
      </c>
      <c r="E3174" s="67" t="s">
        <v>3167</v>
      </c>
      <c r="F3174" s="1">
        <v>1</v>
      </c>
      <c r="G3174" s="63" t="str">
        <f>VLOOKUP(D3174,[2]MINDANAO!$B:$C,2,0)</f>
        <v>CLICK125 FI</v>
      </c>
      <c r="H3174" s="67">
        <v>81070</v>
      </c>
      <c r="I3174" s="63" t="str">
        <f>VLOOKUP(L3174,'[3]NEW LEGEND 2026'!M:S,7,0)</f>
        <v>MUTI</v>
      </c>
      <c r="J3174" s="67" t="s">
        <v>7246</v>
      </c>
      <c r="K3174" s="67" t="s">
        <v>7247</v>
      </c>
      <c r="L3174" s="67" t="s">
        <v>397</v>
      </c>
      <c r="M3174" s="63" t="str">
        <f>VLOOKUP(D3174,'[3]NEW LEGEND 2026'!G:I,3,0)</f>
        <v>HONDA</v>
      </c>
      <c r="N3174" s="63" t="str">
        <f>VLOOKUP(D3174,'[3]NEW LEGEND 2026'!G:J,4,0)</f>
        <v>GRAY/BLACK</v>
      </c>
      <c r="O3174" s="68" t="str">
        <f t="shared" si="295"/>
        <v>AUG</v>
      </c>
      <c r="P3174" s="68">
        <f t="shared" si="296"/>
        <v>26</v>
      </c>
      <c r="Q3174" s="68">
        <f t="shared" si="297"/>
        <v>2026</v>
      </c>
      <c r="R3174" s="69">
        <f t="shared" si="298"/>
        <v>-207.5874884259174</v>
      </c>
      <c r="S3174" s="69">
        <f t="shared" si="299"/>
        <v>-202.60365740740963</v>
      </c>
      <c r="T3174" s="70" t="str">
        <f t="shared" si="300"/>
        <v>1-30 DAYS</v>
      </c>
      <c r="U3174" s="70" t="str">
        <f t="shared" si="300"/>
        <v>1-30 DAYS</v>
      </c>
    </row>
    <row r="3175" spans="1:21">
      <c r="A3175" s="63" t="str">
        <f>VLOOKUP(L3175,[1]Sheet1!$N:$P,3,0)</f>
        <v>M1 KABACAN</v>
      </c>
      <c r="B3175" s="66">
        <v>46255.60365740741</v>
      </c>
      <c r="C3175" s="66">
        <v>46260.587488425917</v>
      </c>
      <c r="D3175" s="67" t="s">
        <v>2456</v>
      </c>
      <c r="E3175" s="67" t="s">
        <v>2457</v>
      </c>
      <c r="F3175" s="1">
        <v>1</v>
      </c>
      <c r="G3175" s="63" t="str">
        <f>VLOOKUP(D3175,[2]MINDANAO!$B:$C,2,0)</f>
        <v>CLICK125 FI</v>
      </c>
      <c r="H3175" s="67">
        <v>81070</v>
      </c>
      <c r="I3175" s="63" t="str">
        <f>VLOOKUP(L3175,'[3]NEW LEGEND 2026'!M:S,7,0)</f>
        <v>MUTI</v>
      </c>
      <c r="J3175" s="67" t="s">
        <v>7248</v>
      </c>
      <c r="K3175" s="67" t="s">
        <v>7249</v>
      </c>
      <c r="L3175" s="67" t="s">
        <v>397</v>
      </c>
      <c r="M3175" s="63" t="str">
        <f>VLOOKUP(D3175,'[3]NEW LEGEND 2026'!G:I,3,0)</f>
        <v>HONDA</v>
      </c>
      <c r="N3175" s="63" t="str">
        <f>VLOOKUP(D3175,'[3]NEW LEGEND 2026'!G:J,4,0)</f>
        <v>BLACK</v>
      </c>
      <c r="O3175" s="68" t="str">
        <f t="shared" si="295"/>
        <v>AUG</v>
      </c>
      <c r="P3175" s="68">
        <f t="shared" si="296"/>
        <v>26</v>
      </c>
      <c r="Q3175" s="68">
        <f t="shared" si="297"/>
        <v>2026</v>
      </c>
      <c r="R3175" s="69">
        <f t="shared" si="298"/>
        <v>-207.5874884259174</v>
      </c>
      <c r="S3175" s="69">
        <f t="shared" si="299"/>
        <v>-202.60365740740963</v>
      </c>
      <c r="T3175" s="70" t="str">
        <f t="shared" si="300"/>
        <v>1-30 DAYS</v>
      </c>
      <c r="U3175" s="70" t="str">
        <f t="shared" si="300"/>
        <v>1-30 DAYS</v>
      </c>
    </row>
    <row r="3176" spans="1:21">
      <c r="A3176" s="63" t="str">
        <f>VLOOKUP(L3176,[1]Sheet1!$N:$P,3,0)</f>
        <v>M1 KABACAN</v>
      </c>
      <c r="B3176" s="66">
        <v>46255.60365740741</v>
      </c>
      <c r="C3176" s="66">
        <v>46260.587488425917</v>
      </c>
      <c r="D3176" s="67" t="s">
        <v>3166</v>
      </c>
      <c r="E3176" s="67" t="s">
        <v>3167</v>
      </c>
      <c r="F3176" s="1">
        <v>1</v>
      </c>
      <c r="G3176" s="63" t="str">
        <f>VLOOKUP(D3176,[2]MINDANAO!$B:$C,2,0)</f>
        <v>CLICK125 FI</v>
      </c>
      <c r="H3176" s="67">
        <v>81070</v>
      </c>
      <c r="I3176" s="63" t="str">
        <f>VLOOKUP(L3176,'[3]NEW LEGEND 2026'!M:S,7,0)</f>
        <v>MUTI</v>
      </c>
      <c r="J3176" s="67" t="s">
        <v>7250</v>
      </c>
      <c r="K3176" s="67" t="s">
        <v>7251</v>
      </c>
      <c r="L3176" s="67" t="s">
        <v>397</v>
      </c>
      <c r="M3176" s="63" t="str">
        <f>VLOOKUP(D3176,'[3]NEW LEGEND 2026'!G:I,3,0)</f>
        <v>HONDA</v>
      </c>
      <c r="N3176" s="63" t="str">
        <f>VLOOKUP(D3176,'[3]NEW LEGEND 2026'!G:J,4,0)</f>
        <v>GRAY/BLACK</v>
      </c>
      <c r="O3176" s="68" t="str">
        <f t="shared" si="295"/>
        <v>AUG</v>
      </c>
      <c r="P3176" s="68">
        <f t="shared" si="296"/>
        <v>26</v>
      </c>
      <c r="Q3176" s="68">
        <f t="shared" si="297"/>
        <v>2026</v>
      </c>
      <c r="R3176" s="69">
        <f t="shared" si="298"/>
        <v>-207.5874884259174</v>
      </c>
      <c r="S3176" s="69">
        <f t="shared" si="299"/>
        <v>-202.60365740740963</v>
      </c>
      <c r="T3176" s="70" t="str">
        <f t="shared" si="300"/>
        <v>1-30 DAYS</v>
      </c>
      <c r="U3176" s="70" t="str">
        <f t="shared" si="300"/>
        <v>1-30 DAYS</v>
      </c>
    </row>
    <row r="3177" spans="1:21">
      <c r="A3177" s="63" t="str">
        <f>VLOOKUP(L3177,[1]Sheet1!$N:$P,3,0)</f>
        <v>M1 KABACAN</v>
      </c>
      <c r="B3177" s="66">
        <v>46255.60365740741</v>
      </c>
      <c r="C3177" s="66">
        <v>46260.587488425917</v>
      </c>
      <c r="D3177" s="67" t="s">
        <v>2456</v>
      </c>
      <c r="E3177" s="67" t="s">
        <v>2457</v>
      </c>
      <c r="F3177" s="1">
        <v>1</v>
      </c>
      <c r="G3177" s="63" t="str">
        <f>VLOOKUP(D3177,[2]MINDANAO!$B:$C,2,0)</f>
        <v>CLICK125 FI</v>
      </c>
      <c r="H3177" s="67">
        <v>81070</v>
      </c>
      <c r="I3177" s="63" t="str">
        <f>VLOOKUP(L3177,'[3]NEW LEGEND 2026'!M:S,7,0)</f>
        <v>MUTI</v>
      </c>
      <c r="J3177" s="67" t="s">
        <v>7252</v>
      </c>
      <c r="K3177" s="67" t="s">
        <v>7253</v>
      </c>
      <c r="L3177" s="67" t="s">
        <v>397</v>
      </c>
      <c r="M3177" s="63" t="str">
        <f>VLOOKUP(D3177,'[3]NEW LEGEND 2026'!G:I,3,0)</f>
        <v>HONDA</v>
      </c>
      <c r="N3177" s="63" t="str">
        <f>VLOOKUP(D3177,'[3]NEW LEGEND 2026'!G:J,4,0)</f>
        <v>BLACK</v>
      </c>
      <c r="O3177" s="68" t="str">
        <f t="shared" si="295"/>
        <v>AUG</v>
      </c>
      <c r="P3177" s="68">
        <f t="shared" si="296"/>
        <v>26</v>
      </c>
      <c r="Q3177" s="68">
        <f t="shared" si="297"/>
        <v>2026</v>
      </c>
      <c r="R3177" s="69">
        <f t="shared" si="298"/>
        <v>-207.5874884259174</v>
      </c>
      <c r="S3177" s="69">
        <f t="shared" si="299"/>
        <v>-202.60365740740963</v>
      </c>
      <c r="T3177" s="70" t="str">
        <f t="shared" si="300"/>
        <v>1-30 DAYS</v>
      </c>
      <c r="U3177" s="70" t="str">
        <f t="shared" si="300"/>
        <v>1-30 DAYS</v>
      </c>
    </row>
    <row r="3178" spans="1:21">
      <c r="A3178" s="63" t="str">
        <f>VLOOKUP(L3178,[1]Sheet1!$N:$P,3,0)</f>
        <v>M1 KABACAN</v>
      </c>
      <c r="B3178" s="66">
        <v>46255.60365740741</v>
      </c>
      <c r="C3178" s="66">
        <v>46260.587488425917</v>
      </c>
      <c r="D3178" s="67" t="s">
        <v>3166</v>
      </c>
      <c r="E3178" s="67" t="s">
        <v>3167</v>
      </c>
      <c r="F3178" s="1">
        <v>1</v>
      </c>
      <c r="G3178" s="63" t="str">
        <f>VLOOKUP(D3178,[2]MINDANAO!$B:$C,2,0)</f>
        <v>CLICK125 FI</v>
      </c>
      <c r="H3178" s="67">
        <v>81070</v>
      </c>
      <c r="I3178" s="63" t="str">
        <f>VLOOKUP(L3178,'[3]NEW LEGEND 2026'!M:S,7,0)</f>
        <v>MUTI</v>
      </c>
      <c r="J3178" s="67" t="s">
        <v>7254</v>
      </c>
      <c r="K3178" s="67" t="s">
        <v>7255</v>
      </c>
      <c r="L3178" s="67" t="s">
        <v>397</v>
      </c>
      <c r="M3178" s="63" t="str">
        <f>VLOOKUP(D3178,'[3]NEW LEGEND 2026'!G:I,3,0)</f>
        <v>HONDA</v>
      </c>
      <c r="N3178" s="63" t="str">
        <f>VLOOKUP(D3178,'[3]NEW LEGEND 2026'!G:J,4,0)</f>
        <v>GRAY/BLACK</v>
      </c>
      <c r="O3178" s="68" t="str">
        <f t="shared" si="295"/>
        <v>AUG</v>
      </c>
      <c r="P3178" s="68">
        <f t="shared" si="296"/>
        <v>26</v>
      </c>
      <c r="Q3178" s="68">
        <f t="shared" si="297"/>
        <v>2026</v>
      </c>
      <c r="R3178" s="69">
        <f t="shared" si="298"/>
        <v>-207.5874884259174</v>
      </c>
      <c r="S3178" s="69">
        <f t="shared" si="299"/>
        <v>-202.60365740740963</v>
      </c>
      <c r="T3178" s="70" t="str">
        <f t="shared" si="300"/>
        <v>1-30 DAYS</v>
      </c>
      <c r="U3178" s="70" t="str">
        <f t="shared" si="300"/>
        <v>1-30 DAYS</v>
      </c>
    </row>
    <row r="3179" spans="1:21">
      <c r="A3179" s="63" t="str">
        <f>VLOOKUP(L3179,[1]Sheet1!$N:$P,3,0)</f>
        <v>M2 PANABO</v>
      </c>
      <c r="B3179" s="66">
        <v>46226.344282407408</v>
      </c>
      <c r="C3179" s="66">
        <v>46260.619733796288</v>
      </c>
      <c r="D3179" s="67" t="s">
        <v>1634</v>
      </c>
      <c r="E3179" s="67" t="s">
        <v>1635</v>
      </c>
      <c r="F3179" s="1">
        <v>1</v>
      </c>
      <c r="G3179" s="63" t="str">
        <f>VLOOKUP(D3179,[2]MINDANAO!$B:$C,2,0)</f>
        <v>XTZ125</v>
      </c>
      <c r="H3179" s="67">
        <v>85446</v>
      </c>
      <c r="I3179" s="63" t="str">
        <f>VLOOKUP(L3179,'[3]NEW LEGEND 2026'!M:S,7,0)</f>
        <v>ULTIMATE</v>
      </c>
      <c r="J3179" s="67" t="s">
        <v>7256</v>
      </c>
      <c r="K3179" s="67" t="s">
        <v>7257</v>
      </c>
      <c r="L3179" s="67" t="s">
        <v>929</v>
      </c>
      <c r="M3179" s="63" t="str">
        <f>VLOOKUP(D3179,'[3]NEW LEGEND 2026'!G:I,3,0)</f>
        <v>YAMAHA</v>
      </c>
      <c r="N3179" s="63" t="str">
        <f>VLOOKUP(D3179,'[3]NEW LEGEND 2026'!G:J,4,0)</f>
        <v>BLACK</v>
      </c>
      <c r="O3179" s="68" t="str">
        <f t="shared" si="295"/>
        <v>AUG</v>
      </c>
      <c r="P3179" s="68">
        <f t="shared" si="296"/>
        <v>26</v>
      </c>
      <c r="Q3179" s="68">
        <f t="shared" si="297"/>
        <v>2026</v>
      </c>
      <c r="R3179" s="69">
        <f t="shared" si="298"/>
        <v>-207.61973379628762</v>
      </c>
      <c r="S3179" s="69">
        <f t="shared" si="299"/>
        <v>-173.34428240740817</v>
      </c>
      <c r="T3179" s="70" t="str">
        <f t="shared" si="300"/>
        <v>1-30 DAYS</v>
      </c>
      <c r="U3179" s="70" t="str">
        <f t="shared" si="300"/>
        <v>1-30 DAYS</v>
      </c>
    </row>
    <row r="3180" spans="1:21">
      <c r="A3180" s="63" t="str">
        <f>VLOOKUP(L3180,[1]Sheet1!$N:$P,3,0)</f>
        <v>M1 ALABEL</v>
      </c>
      <c r="B3180" s="66">
        <v>46260.628483796303</v>
      </c>
      <c r="C3180" s="66">
        <v>46260.628472222219</v>
      </c>
      <c r="D3180" s="67" t="s">
        <v>3626</v>
      </c>
      <c r="E3180" s="67" t="s">
        <v>3627</v>
      </c>
      <c r="F3180" s="1">
        <v>1</v>
      </c>
      <c r="G3180" s="63" t="str">
        <f>VLOOKUP(D3180,[2]MINDANAO!$B:$C,2,0)</f>
        <v>MIO AEROX 155</v>
      </c>
      <c r="H3180" s="67">
        <v>111184.82</v>
      </c>
      <c r="I3180" s="63" t="str">
        <f>VLOOKUP(L3180,'[3]NEW LEGEND 2026'!M:S,7,0)</f>
        <v>MUTI</v>
      </c>
      <c r="J3180" s="67" t="s">
        <v>7258</v>
      </c>
      <c r="K3180" s="67" t="s">
        <v>7259</v>
      </c>
      <c r="L3180" s="67" t="s">
        <v>526</v>
      </c>
      <c r="M3180" s="63" t="str">
        <f>VLOOKUP(D3180,'[3]NEW LEGEND 2026'!G:I,3,0)</f>
        <v>YAMAHA</v>
      </c>
      <c r="N3180" s="63" t="str">
        <f>VLOOKUP(D3180,'[3]NEW LEGEND 2026'!G:J,4,0)</f>
        <v>LIGHT BLUE</v>
      </c>
      <c r="O3180" s="68" t="str">
        <f t="shared" si="295"/>
        <v>AUG</v>
      </c>
      <c r="P3180" s="68">
        <f t="shared" si="296"/>
        <v>26</v>
      </c>
      <c r="Q3180" s="68">
        <f t="shared" si="297"/>
        <v>2026</v>
      </c>
      <c r="R3180" s="69">
        <f t="shared" si="298"/>
        <v>-207.62847222221899</v>
      </c>
      <c r="S3180" s="69">
        <f t="shared" si="299"/>
        <v>-207.62848379630304</v>
      </c>
      <c r="T3180" s="70" t="str">
        <f t="shared" si="300"/>
        <v>1-30 DAYS</v>
      </c>
      <c r="U3180" s="70" t="str">
        <f t="shared" si="300"/>
        <v>1-30 DAYS</v>
      </c>
    </row>
    <row r="3181" spans="1:21">
      <c r="A3181" s="63" t="str">
        <f>VLOOKUP(L3181,[1]Sheet1!$N:$P,3,0)</f>
        <v>M1 ALABEL</v>
      </c>
      <c r="B3181" s="66">
        <v>46260.628483796303</v>
      </c>
      <c r="C3181" s="66">
        <v>46260.628472222219</v>
      </c>
      <c r="D3181" s="67" t="s">
        <v>3626</v>
      </c>
      <c r="E3181" s="67" t="s">
        <v>3627</v>
      </c>
      <c r="F3181" s="1">
        <v>1</v>
      </c>
      <c r="G3181" s="63" t="str">
        <f>VLOOKUP(D3181,[2]MINDANAO!$B:$C,2,0)</f>
        <v>MIO AEROX 155</v>
      </c>
      <c r="H3181" s="67">
        <v>111184.82</v>
      </c>
      <c r="I3181" s="63" t="str">
        <f>VLOOKUP(L3181,'[3]NEW LEGEND 2026'!M:S,7,0)</f>
        <v>MUTI</v>
      </c>
      <c r="J3181" s="67" t="s">
        <v>7260</v>
      </c>
      <c r="K3181" s="67" t="s">
        <v>7261</v>
      </c>
      <c r="L3181" s="67" t="s">
        <v>526</v>
      </c>
      <c r="M3181" s="63" t="str">
        <f>VLOOKUP(D3181,'[3]NEW LEGEND 2026'!G:I,3,0)</f>
        <v>YAMAHA</v>
      </c>
      <c r="N3181" s="63" t="str">
        <f>VLOOKUP(D3181,'[3]NEW LEGEND 2026'!G:J,4,0)</f>
        <v>LIGHT BLUE</v>
      </c>
      <c r="O3181" s="68" t="str">
        <f t="shared" si="295"/>
        <v>AUG</v>
      </c>
      <c r="P3181" s="68">
        <f t="shared" si="296"/>
        <v>26</v>
      </c>
      <c r="Q3181" s="68">
        <f t="shared" si="297"/>
        <v>2026</v>
      </c>
      <c r="R3181" s="69">
        <f t="shared" si="298"/>
        <v>-207.62847222221899</v>
      </c>
      <c r="S3181" s="69">
        <f t="shared" si="299"/>
        <v>-207.62848379630304</v>
      </c>
      <c r="T3181" s="70" t="str">
        <f t="shared" si="300"/>
        <v>1-30 DAYS</v>
      </c>
      <c r="U3181" s="70" t="str">
        <f t="shared" si="300"/>
        <v>1-30 DAYS</v>
      </c>
    </row>
    <row r="3182" spans="1:21">
      <c r="A3182" s="63" t="str">
        <f>VLOOKUP(L3182,[1]Sheet1!$N:$P,3,0)</f>
        <v>M1 BANGA</v>
      </c>
      <c r="B3182" s="66">
        <v>46260.457546296297</v>
      </c>
      <c r="C3182" s="66">
        <v>46260.639606481483</v>
      </c>
      <c r="D3182" s="67" t="s">
        <v>2329</v>
      </c>
      <c r="E3182" s="67" t="s">
        <v>2330</v>
      </c>
      <c r="F3182" s="1">
        <v>1</v>
      </c>
      <c r="G3182" s="63" t="str">
        <f>VLOOKUP(D3182,[2]MINDANAO!$B:$C,2,0)</f>
        <v>CRF150</v>
      </c>
      <c r="H3182" s="67">
        <v>141790</v>
      </c>
      <c r="I3182" s="63" t="str">
        <f>VLOOKUP(L3182,'[3]NEW LEGEND 2026'!M:S,7,0)</f>
        <v>MUTI</v>
      </c>
      <c r="J3182" s="67" t="s">
        <v>7262</v>
      </c>
      <c r="K3182" s="67" t="s">
        <v>7123</v>
      </c>
      <c r="L3182" s="67" t="s">
        <v>394</v>
      </c>
      <c r="M3182" s="63" t="str">
        <f>VLOOKUP(D3182,'[3]NEW LEGEND 2026'!G:I,3,0)</f>
        <v>HONDA</v>
      </c>
      <c r="N3182" s="63" t="str">
        <f>VLOOKUP(D3182,'[3]NEW LEGEND 2026'!G:J,4,0)</f>
        <v>BLACK</v>
      </c>
      <c r="O3182" s="68" t="str">
        <f t="shared" si="295"/>
        <v>AUG</v>
      </c>
      <c r="P3182" s="68">
        <f t="shared" si="296"/>
        <v>26</v>
      </c>
      <c r="Q3182" s="68">
        <f t="shared" si="297"/>
        <v>2026</v>
      </c>
      <c r="R3182" s="69">
        <f t="shared" si="298"/>
        <v>-207.6396064814835</v>
      </c>
      <c r="S3182" s="69">
        <f t="shared" si="299"/>
        <v>-207.45754629629664</v>
      </c>
      <c r="T3182" s="70" t="str">
        <f t="shared" si="300"/>
        <v>1-30 DAYS</v>
      </c>
      <c r="U3182" s="70" t="str">
        <f t="shared" si="300"/>
        <v>1-30 DAYS</v>
      </c>
    </row>
    <row r="3183" spans="1:21">
      <c r="A3183" s="63" t="str">
        <f>VLOOKUP(L3183,[1]Sheet1!$N:$P,3,0)</f>
        <v>M2 CABANTIAN</v>
      </c>
      <c r="B3183" s="66">
        <v>45934.471226851849</v>
      </c>
      <c r="C3183" s="66">
        <v>46260.654988425929</v>
      </c>
      <c r="D3183" s="67" t="s">
        <v>853</v>
      </c>
      <c r="E3183" s="67" t="s">
        <v>854</v>
      </c>
      <c r="F3183" s="1">
        <v>1</v>
      </c>
      <c r="G3183" s="63" t="str">
        <f>VLOOKUP(D3183,[2]MINDANAO!$B:$C,2,0)</f>
        <v>TMX150 SUPREMO</v>
      </c>
      <c r="H3183" s="67">
        <v>76598</v>
      </c>
      <c r="I3183" s="63" t="str">
        <f>VLOOKUP(L3183,'[3]NEW LEGEND 2026'!M:S,7,0)</f>
        <v>ULTIMATE</v>
      </c>
      <c r="J3183" s="67" t="s">
        <v>7263</v>
      </c>
      <c r="K3183" s="67" t="s">
        <v>7264</v>
      </c>
      <c r="L3183" s="67" t="s">
        <v>707</v>
      </c>
      <c r="M3183" s="63" t="str">
        <f>VLOOKUP(D3183,'[3]NEW LEGEND 2026'!G:I,3,0)</f>
        <v>HONDA</v>
      </c>
      <c r="N3183" s="63" t="str">
        <f>VLOOKUP(D3183,'[3]NEW LEGEND 2026'!G:J,4,0)</f>
        <v>BLACK</v>
      </c>
      <c r="O3183" s="68" t="str">
        <f t="shared" si="295"/>
        <v>AUG</v>
      </c>
      <c r="P3183" s="68">
        <f t="shared" si="296"/>
        <v>26</v>
      </c>
      <c r="Q3183" s="68">
        <f t="shared" si="297"/>
        <v>2026</v>
      </c>
      <c r="R3183" s="69">
        <f t="shared" si="298"/>
        <v>-207.65498842592933</v>
      </c>
      <c r="S3183" s="69">
        <f t="shared" si="299"/>
        <v>118.52877314815123</v>
      </c>
      <c r="T3183" s="70" t="str">
        <f t="shared" si="300"/>
        <v>1-30 DAYS</v>
      </c>
      <c r="U3183" s="70" t="str">
        <f t="shared" si="300"/>
        <v>91 DAYS UP</v>
      </c>
    </row>
    <row r="3184" spans="1:21">
      <c r="A3184" s="63" t="str">
        <f>VLOOKUP(L3184,[1]Sheet1!$N:$P,3,0)</f>
        <v>M1 HONDA KORONADAL</v>
      </c>
      <c r="B3184" s="66">
        <v>46260.658391203702</v>
      </c>
      <c r="C3184" s="66">
        <v>46260.658391203702</v>
      </c>
      <c r="D3184" s="67" t="s">
        <v>553</v>
      </c>
      <c r="E3184" s="67" t="s">
        <v>554</v>
      </c>
      <c r="F3184" s="1">
        <v>1</v>
      </c>
      <c r="G3184" s="63" t="str">
        <f>VLOOKUP(D3184,[2]MINDANAO!$B:$C,2,0)</f>
        <v>TMX ALPHA FI</v>
      </c>
      <c r="H3184" s="67">
        <v>56356</v>
      </c>
      <c r="I3184" s="63" t="str">
        <f>VLOOKUP(L3184,'[3]NEW LEGEND 2026'!M:S,7,0)</f>
        <v>HONDA</v>
      </c>
      <c r="J3184" s="67" t="s">
        <v>7265</v>
      </c>
      <c r="K3184" s="67" t="s">
        <v>7266</v>
      </c>
      <c r="L3184" s="67" t="s">
        <v>1952</v>
      </c>
      <c r="M3184" s="63" t="str">
        <f>VLOOKUP(D3184,'[3]NEW LEGEND 2026'!G:I,3,0)</f>
        <v>HONDA</v>
      </c>
      <c r="N3184" s="63" t="str">
        <f>VLOOKUP(D3184,'[3]NEW LEGEND 2026'!G:J,4,0)</f>
        <v>SILVER</v>
      </c>
      <c r="O3184" s="68" t="str">
        <f t="shared" si="295"/>
        <v>AUG</v>
      </c>
      <c r="P3184" s="68">
        <f t="shared" si="296"/>
        <v>26</v>
      </c>
      <c r="Q3184" s="68">
        <f t="shared" si="297"/>
        <v>2026</v>
      </c>
      <c r="R3184" s="69">
        <f t="shared" si="298"/>
        <v>-207.65839120370219</v>
      </c>
      <c r="S3184" s="69">
        <f t="shared" si="299"/>
        <v>-207.65839120370219</v>
      </c>
      <c r="T3184" s="70" t="str">
        <f t="shared" si="300"/>
        <v>1-30 DAYS</v>
      </c>
      <c r="U3184" s="70" t="str">
        <f t="shared" si="300"/>
        <v>1-30 DAYS</v>
      </c>
    </row>
    <row r="3185" spans="1:21">
      <c r="A3185" s="63" t="str">
        <f>VLOOKUP(L3185,[1]Sheet1!$N:$P,3,0)</f>
        <v>M1 HONDA KORONADAL</v>
      </c>
      <c r="B3185" s="66">
        <v>46260.658391203702</v>
      </c>
      <c r="C3185" s="66">
        <v>46260.658391203702</v>
      </c>
      <c r="D3185" s="67" t="s">
        <v>831</v>
      </c>
      <c r="E3185" s="67" t="s">
        <v>832</v>
      </c>
      <c r="F3185" s="1">
        <v>1</v>
      </c>
      <c r="G3185" s="63" t="str">
        <f>VLOOKUP(D3185,[2]MINDANAO!$B:$C,2,0)</f>
        <v>TMX ALPHA FI</v>
      </c>
      <c r="H3185" s="67">
        <v>56358</v>
      </c>
      <c r="I3185" s="63" t="str">
        <f>VLOOKUP(L3185,'[3]NEW LEGEND 2026'!M:S,7,0)</f>
        <v>HONDA</v>
      </c>
      <c r="J3185" s="67" t="s">
        <v>7267</v>
      </c>
      <c r="K3185" s="67" t="s">
        <v>7268</v>
      </c>
      <c r="L3185" s="67" t="s">
        <v>1952</v>
      </c>
      <c r="M3185" s="63" t="str">
        <f>VLOOKUP(D3185,'[3]NEW LEGEND 2026'!G:I,3,0)</f>
        <v>HONDA</v>
      </c>
      <c r="N3185" s="63" t="str">
        <f>VLOOKUP(D3185,'[3]NEW LEGEND 2026'!G:J,4,0)</f>
        <v>BLACK</v>
      </c>
      <c r="O3185" s="68" t="str">
        <f t="shared" si="295"/>
        <v>AUG</v>
      </c>
      <c r="P3185" s="68">
        <f t="shared" si="296"/>
        <v>26</v>
      </c>
      <c r="Q3185" s="68">
        <f t="shared" si="297"/>
        <v>2026</v>
      </c>
      <c r="R3185" s="69">
        <f t="shared" si="298"/>
        <v>-207.65839120370219</v>
      </c>
      <c r="S3185" s="69">
        <f t="shared" si="299"/>
        <v>-207.65839120370219</v>
      </c>
      <c r="T3185" s="70" t="str">
        <f t="shared" si="300"/>
        <v>1-30 DAYS</v>
      </c>
      <c r="U3185" s="70" t="str">
        <f t="shared" si="300"/>
        <v>1-30 DAYS</v>
      </c>
    </row>
    <row r="3186" spans="1:21">
      <c r="A3186" s="63" t="str">
        <f>VLOOKUP(L3186,[1]Sheet1!$N:$P,3,0)</f>
        <v>M1 MALUNGON</v>
      </c>
      <c r="B3186" s="66">
        <v>46260.594942129632</v>
      </c>
      <c r="C3186" s="66">
        <v>46261.343078703707</v>
      </c>
      <c r="D3186" s="67" t="s">
        <v>6160</v>
      </c>
      <c r="E3186" s="67" t="s">
        <v>6161</v>
      </c>
      <c r="F3186" s="1">
        <v>1</v>
      </c>
      <c r="G3186" s="63" t="str">
        <f>VLOOKUP(D3186,[2]MINDANAO!$B:$C,2,0)</f>
        <v>ADV160 ROADSYNC</v>
      </c>
      <c r="H3186" s="67">
        <v>165268</v>
      </c>
      <c r="I3186" s="63" t="str">
        <f>VLOOKUP(L3186,'[3]NEW LEGEND 2026'!M:S,7,0)</f>
        <v>MUTI</v>
      </c>
      <c r="J3186" s="67" t="s">
        <v>7269</v>
      </c>
      <c r="K3186" s="67" t="s">
        <v>7270</v>
      </c>
      <c r="L3186" s="67" t="s">
        <v>462</v>
      </c>
      <c r="M3186" s="63" t="str">
        <f>VLOOKUP(D3186,'[3]NEW LEGEND 2026'!G:I,3,0)</f>
        <v>HONDA</v>
      </c>
      <c r="N3186" s="63" t="str">
        <f>VLOOKUP(D3186,'[3]NEW LEGEND 2026'!G:J,4,0)</f>
        <v>WHITE</v>
      </c>
      <c r="O3186" s="68" t="str">
        <f t="shared" si="295"/>
        <v>AUG</v>
      </c>
      <c r="P3186" s="68">
        <f t="shared" si="296"/>
        <v>27</v>
      </c>
      <c r="Q3186" s="68">
        <f t="shared" si="297"/>
        <v>2026</v>
      </c>
      <c r="R3186" s="69">
        <f t="shared" si="298"/>
        <v>-208.34307870370685</v>
      </c>
      <c r="S3186" s="69">
        <f t="shared" si="299"/>
        <v>-207.59494212963182</v>
      </c>
      <c r="T3186" s="70" t="str">
        <f t="shared" si="300"/>
        <v>1-30 DAYS</v>
      </c>
      <c r="U3186" s="70" t="str">
        <f t="shared" si="300"/>
        <v>1-30 DAYS</v>
      </c>
    </row>
    <row r="3187" spans="1:21">
      <c r="A3187" s="63" t="str">
        <f>VLOOKUP(L3187,[1]Sheet1!$N:$P,3,0)</f>
        <v>M1 MALUNGON</v>
      </c>
      <c r="B3187" s="66">
        <v>46220.640277777777</v>
      </c>
      <c r="C3187" s="66">
        <v>46261.343078703707</v>
      </c>
      <c r="D3187" s="67" t="s">
        <v>3834</v>
      </c>
      <c r="E3187" s="67" t="s">
        <v>3835</v>
      </c>
      <c r="F3187" s="1">
        <v>1</v>
      </c>
      <c r="G3187" s="63" t="str">
        <f>VLOOKUP(D3187,[2]MINDANAO!$B:$C,2,0)</f>
        <v>WIZARD</v>
      </c>
      <c r="H3187" s="67">
        <v>35116.07</v>
      </c>
      <c r="I3187" s="63" t="str">
        <f>VLOOKUP(L3187,'[3]NEW LEGEND 2026'!M:S,7,0)</f>
        <v>MUTI</v>
      </c>
      <c r="J3187" s="67" t="s">
        <v>7271</v>
      </c>
      <c r="K3187" s="67" t="s">
        <v>7272</v>
      </c>
      <c r="L3187" s="67" t="s">
        <v>462</v>
      </c>
      <c r="M3187" s="63" t="str">
        <f>VLOOKUP(D3187,'[3]NEW LEGEND 2026'!G:I,3,0)</f>
        <v>SKYGO</v>
      </c>
      <c r="N3187" s="63" t="str">
        <f>VLOOKUP(D3187,'[3]NEW LEGEND 2026'!G:J,4,0)</f>
        <v>BLACK</v>
      </c>
      <c r="O3187" s="68" t="str">
        <f t="shared" si="295"/>
        <v>AUG</v>
      </c>
      <c r="P3187" s="68">
        <f t="shared" si="296"/>
        <v>27</v>
      </c>
      <c r="Q3187" s="68">
        <f t="shared" si="297"/>
        <v>2026</v>
      </c>
      <c r="R3187" s="69">
        <f t="shared" si="298"/>
        <v>-208.34307870370685</v>
      </c>
      <c r="S3187" s="69">
        <f t="shared" si="299"/>
        <v>-167.64027777777665</v>
      </c>
      <c r="T3187" s="70" t="str">
        <f t="shared" si="300"/>
        <v>1-30 DAYS</v>
      </c>
      <c r="U3187" s="70" t="str">
        <f t="shared" si="300"/>
        <v>1-30 DAYS</v>
      </c>
    </row>
    <row r="3188" spans="1:21">
      <c r="A3188" s="63" t="str">
        <f>VLOOKUP(L3188,[1]Sheet1!$N:$P,3,0)</f>
        <v>M1 DIGOS</v>
      </c>
      <c r="B3188" s="66">
        <v>46261.365405092591</v>
      </c>
      <c r="C3188" s="66">
        <v>46261.365405092591</v>
      </c>
      <c r="D3188" s="67" t="s">
        <v>1060</v>
      </c>
      <c r="E3188" s="67" t="s">
        <v>1061</v>
      </c>
      <c r="F3188" s="1">
        <v>1</v>
      </c>
      <c r="G3188" s="63" t="str">
        <f>VLOOKUP(D3188,[2]MINDANAO!$B:$C,2,0)</f>
        <v>MIO AEROX S 155</v>
      </c>
      <c r="H3188" s="67">
        <v>152427</v>
      </c>
      <c r="I3188" s="63" t="str">
        <f>VLOOKUP(L3188,'[3]NEW LEGEND 2026'!M:S,7,0)</f>
        <v>MUTI</v>
      </c>
      <c r="J3188" s="67" t="s">
        <v>7273</v>
      </c>
      <c r="K3188" s="67" t="s">
        <v>7274</v>
      </c>
      <c r="L3188" s="67" t="s">
        <v>490</v>
      </c>
      <c r="M3188" s="63" t="str">
        <f>VLOOKUP(D3188,'[3]NEW LEGEND 2026'!G:I,3,0)</f>
        <v>YAMAHA</v>
      </c>
      <c r="N3188" s="63" t="str">
        <f>VLOOKUP(D3188,'[3]NEW LEGEND 2026'!G:J,4,0)</f>
        <v>MATTE BLUE</v>
      </c>
      <c r="O3188" s="68" t="str">
        <f t="shared" si="295"/>
        <v>AUG</v>
      </c>
      <c r="P3188" s="68">
        <f t="shared" si="296"/>
        <v>27</v>
      </c>
      <c r="Q3188" s="68">
        <f t="shared" si="297"/>
        <v>2026</v>
      </c>
      <c r="R3188" s="69">
        <f t="shared" si="298"/>
        <v>-208.36540509259066</v>
      </c>
      <c r="S3188" s="69">
        <f t="shared" si="299"/>
        <v>-208.36540509259066</v>
      </c>
      <c r="T3188" s="70" t="str">
        <f t="shared" si="300"/>
        <v>1-30 DAYS</v>
      </c>
      <c r="U3188" s="70" t="str">
        <f t="shared" si="300"/>
        <v>1-30 DAYS</v>
      </c>
    </row>
    <row r="3189" spans="1:21">
      <c r="A3189" s="63" t="str">
        <f>VLOOKUP(L3189,[1]Sheet1!$N:$P,3,0)</f>
        <v>M1 HONDA SURALLAH</v>
      </c>
      <c r="B3189" s="66">
        <v>46252.459953703707</v>
      </c>
      <c r="C3189" s="66">
        <v>46261.375833333332</v>
      </c>
      <c r="D3189" s="67" t="s">
        <v>2193</v>
      </c>
      <c r="E3189" s="67" t="s">
        <v>2194</v>
      </c>
      <c r="F3189" s="1">
        <v>1</v>
      </c>
      <c r="G3189" s="63" t="str">
        <f>VLOOKUP(D3189,[2]MINDANAO!$B:$C,2,0)</f>
        <v>CRF150</v>
      </c>
      <c r="H3189" s="67">
        <v>140870</v>
      </c>
      <c r="I3189" s="63" t="str">
        <f>VLOOKUP(L3189,'[3]NEW LEGEND 2026'!M:S,7,0)</f>
        <v>HONDA</v>
      </c>
      <c r="J3189" s="67" t="s">
        <v>7275</v>
      </c>
      <c r="K3189" s="67" t="s">
        <v>7276</v>
      </c>
      <c r="L3189" s="67" t="s">
        <v>1031</v>
      </c>
      <c r="M3189" s="63" t="str">
        <f>VLOOKUP(D3189,'[3]NEW LEGEND 2026'!G:I,3,0)</f>
        <v>HONDA</v>
      </c>
      <c r="N3189" s="63" t="str">
        <f>VLOOKUP(D3189,'[3]NEW LEGEND 2026'!G:J,4,0)</f>
        <v>WHITE/BLACK</v>
      </c>
      <c r="O3189" s="68" t="str">
        <f t="shared" si="295"/>
        <v>AUG</v>
      </c>
      <c r="P3189" s="68">
        <f t="shared" si="296"/>
        <v>27</v>
      </c>
      <c r="Q3189" s="68">
        <f t="shared" si="297"/>
        <v>2026</v>
      </c>
      <c r="R3189" s="69">
        <f t="shared" si="298"/>
        <v>-208.37583333333168</v>
      </c>
      <c r="S3189" s="69">
        <f t="shared" si="299"/>
        <v>-199.45995370370656</v>
      </c>
      <c r="T3189" s="70" t="str">
        <f t="shared" si="300"/>
        <v>1-30 DAYS</v>
      </c>
      <c r="U3189" s="70" t="str">
        <f t="shared" si="300"/>
        <v>1-30 DAYS</v>
      </c>
    </row>
    <row r="3190" spans="1:21">
      <c r="A3190" s="63" t="str">
        <f>VLOOKUP(L3190,[1]Sheet1!$N:$P,3,0)</f>
        <v>M1 HONDA SURALLAH</v>
      </c>
      <c r="B3190" s="66">
        <v>46254.477106481478</v>
      </c>
      <c r="C3190" s="66">
        <v>46261.375833333332</v>
      </c>
      <c r="D3190" s="67" t="s">
        <v>865</v>
      </c>
      <c r="E3190" s="67" t="s">
        <v>866</v>
      </c>
      <c r="F3190" s="1">
        <v>1</v>
      </c>
      <c r="G3190" s="63" t="str">
        <f>VLOOKUP(D3190,[2]MINDANAO!$B:$C,2,0)</f>
        <v>XRM RS</v>
      </c>
      <c r="H3190" s="67">
        <v>73838</v>
      </c>
      <c r="I3190" s="63" t="str">
        <f>VLOOKUP(L3190,'[3]NEW LEGEND 2026'!M:S,7,0)</f>
        <v>HONDA</v>
      </c>
      <c r="J3190" s="67" t="s">
        <v>7277</v>
      </c>
      <c r="K3190" s="67" t="s">
        <v>7278</v>
      </c>
      <c r="L3190" s="67" t="s">
        <v>1031</v>
      </c>
      <c r="M3190" s="63" t="str">
        <f>VLOOKUP(D3190,'[3]NEW LEGEND 2026'!G:I,3,0)</f>
        <v>HONDA</v>
      </c>
      <c r="N3190" s="63" t="str">
        <f>VLOOKUP(D3190,'[3]NEW LEGEND 2026'!G:J,4,0)</f>
        <v>RED/BLACK</v>
      </c>
      <c r="O3190" s="68" t="str">
        <f t="shared" si="295"/>
        <v>AUG</v>
      </c>
      <c r="P3190" s="68">
        <f t="shared" si="296"/>
        <v>27</v>
      </c>
      <c r="Q3190" s="68">
        <f t="shared" si="297"/>
        <v>2026</v>
      </c>
      <c r="R3190" s="69">
        <f t="shared" si="298"/>
        <v>-208.37583333333168</v>
      </c>
      <c r="S3190" s="69">
        <f t="shared" si="299"/>
        <v>-201.47710648147768</v>
      </c>
      <c r="T3190" s="70" t="str">
        <f t="shared" si="300"/>
        <v>1-30 DAYS</v>
      </c>
      <c r="U3190" s="70" t="str">
        <f t="shared" si="300"/>
        <v>1-30 DAYS</v>
      </c>
    </row>
    <row r="3191" spans="1:21">
      <c r="A3191" s="63" t="str">
        <f>VLOOKUP(L3191,[1]Sheet1!$N:$P,3,0)</f>
        <v>M1 HONDA SURALLAH</v>
      </c>
      <c r="B3191" s="66">
        <v>46248.708564814813</v>
      </c>
      <c r="C3191" s="66">
        <v>46261.375833333332</v>
      </c>
      <c r="D3191" s="67" t="s">
        <v>2674</v>
      </c>
      <c r="E3191" s="67" t="s">
        <v>2675</v>
      </c>
      <c r="F3191" s="1">
        <v>1</v>
      </c>
      <c r="G3191" s="63" t="str">
        <f>VLOOKUP(D3191,[2]MINDANAO!$B:$C,2,0)</f>
        <v>CLICK125 FI SE</v>
      </c>
      <c r="H3191" s="67">
        <v>85394</v>
      </c>
      <c r="I3191" s="63" t="str">
        <f>VLOOKUP(L3191,'[3]NEW LEGEND 2026'!M:S,7,0)</f>
        <v>HONDA</v>
      </c>
      <c r="J3191" s="67" t="s">
        <v>7279</v>
      </c>
      <c r="K3191" s="67" t="s">
        <v>7280</v>
      </c>
      <c r="L3191" s="67" t="s">
        <v>1031</v>
      </c>
      <c r="M3191" s="63" t="str">
        <f>VLOOKUP(D3191,'[3]NEW LEGEND 2026'!G:I,3,0)</f>
        <v>HONDA</v>
      </c>
      <c r="N3191" s="63" t="str">
        <f>VLOOKUP(D3191,'[3]NEW LEGEND 2026'!G:J,4,0)</f>
        <v>BROWN</v>
      </c>
      <c r="O3191" s="68" t="str">
        <f t="shared" si="295"/>
        <v>AUG</v>
      </c>
      <c r="P3191" s="68">
        <f t="shared" si="296"/>
        <v>27</v>
      </c>
      <c r="Q3191" s="68">
        <f t="shared" si="297"/>
        <v>2026</v>
      </c>
      <c r="R3191" s="69">
        <f t="shared" si="298"/>
        <v>-208.37583333333168</v>
      </c>
      <c r="S3191" s="69">
        <f t="shared" si="299"/>
        <v>-195.70856481481314</v>
      </c>
      <c r="T3191" s="70" t="str">
        <f t="shared" si="300"/>
        <v>1-30 DAYS</v>
      </c>
      <c r="U3191" s="70" t="str">
        <f t="shared" si="300"/>
        <v>1-30 DAYS</v>
      </c>
    </row>
    <row r="3192" spans="1:21">
      <c r="A3192" s="63" t="str">
        <f>VLOOKUP(L3192,[1]Sheet1!$N:$P,3,0)</f>
        <v>M1 HONDA SURALLAH</v>
      </c>
      <c r="B3192" s="66">
        <v>46244.435983796298</v>
      </c>
      <c r="C3192" s="66">
        <v>46261.375833333332</v>
      </c>
      <c r="D3192" s="67" t="s">
        <v>893</v>
      </c>
      <c r="E3192" s="67" t="s">
        <v>894</v>
      </c>
      <c r="F3192" s="1">
        <v>1</v>
      </c>
      <c r="G3192" s="63" t="str">
        <f>VLOOKUP(D3192,[2]MINDANAO!$B:$C,2,0)</f>
        <v>XRM DUAL SPORTS FI(DS)</v>
      </c>
      <c r="H3192" s="67">
        <v>70158</v>
      </c>
      <c r="I3192" s="63" t="str">
        <f>VLOOKUP(L3192,'[3]NEW LEGEND 2026'!M:S,7,0)</f>
        <v>HONDA</v>
      </c>
      <c r="J3192" s="67" t="s">
        <v>7281</v>
      </c>
      <c r="K3192" s="67" t="s">
        <v>7282</v>
      </c>
      <c r="L3192" s="67" t="s">
        <v>1031</v>
      </c>
      <c r="M3192" s="63" t="str">
        <f>VLOOKUP(D3192,'[3]NEW LEGEND 2026'!G:I,3,0)</f>
        <v>HONDA</v>
      </c>
      <c r="N3192" s="63" t="str">
        <f>VLOOKUP(D3192,'[3]NEW LEGEND 2026'!G:J,4,0)</f>
        <v>RED/BLACK</v>
      </c>
      <c r="O3192" s="68" t="str">
        <f t="shared" si="295"/>
        <v>AUG</v>
      </c>
      <c r="P3192" s="68">
        <f t="shared" si="296"/>
        <v>27</v>
      </c>
      <c r="Q3192" s="68">
        <f t="shared" si="297"/>
        <v>2026</v>
      </c>
      <c r="R3192" s="69">
        <f t="shared" si="298"/>
        <v>-208.37583333333168</v>
      </c>
      <c r="S3192" s="69">
        <f t="shared" si="299"/>
        <v>-191.43598379629839</v>
      </c>
      <c r="T3192" s="70" t="str">
        <f t="shared" si="300"/>
        <v>1-30 DAYS</v>
      </c>
      <c r="U3192" s="70" t="str">
        <f t="shared" si="300"/>
        <v>1-30 DAYS</v>
      </c>
    </row>
    <row r="3193" spans="1:21">
      <c r="A3193" s="63" t="str">
        <f>VLOOKUP(L3193,[1]Sheet1!$N:$P,3,0)</f>
        <v>M1 HONDA SURALLAH</v>
      </c>
      <c r="B3193" s="66">
        <v>46254.483796296299</v>
      </c>
      <c r="C3193" s="66">
        <v>46261.375833333332</v>
      </c>
      <c r="D3193" s="67" t="s">
        <v>893</v>
      </c>
      <c r="E3193" s="67" t="s">
        <v>894</v>
      </c>
      <c r="F3193" s="1">
        <v>1</v>
      </c>
      <c r="G3193" s="63" t="str">
        <f>VLOOKUP(D3193,[2]MINDANAO!$B:$C,2,0)</f>
        <v>XRM DUAL SPORTS FI(DS)</v>
      </c>
      <c r="H3193" s="67">
        <v>70158</v>
      </c>
      <c r="I3193" s="63" t="str">
        <f>VLOOKUP(L3193,'[3]NEW LEGEND 2026'!M:S,7,0)</f>
        <v>HONDA</v>
      </c>
      <c r="J3193" s="67" t="s">
        <v>7283</v>
      </c>
      <c r="K3193" s="67" t="s">
        <v>7284</v>
      </c>
      <c r="L3193" s="67" t="s">
        <v>1031</v>
      </c>
      <c r="M3193" s="63" t="str">
        <f>VLOOKUP(D3193,'[3]NEW LEGEND 2026'!G:I,3,0)</f>
        <v>HONDA</v>
      </c>
      <c r="N3193" s="63" t="str">
        <f>VLOOKUP(D3193,'[3]NEW LEGEND 2026'!G:J,4,0)</f>
        <v>RED/BLACK</v>
      </c>
      <c r="O3193" s="68" t="str">
        <f t="shared" si="295"/>
        <v>AUG</v>
      </c>
      <c r="P3193" s="68">
        <f t="shared" si="296"/>
        <v>27</v>
      </c>
      <c r="Q3193" s="68">
        <f t="shared" si="297"/>
        <v>2026</v>
      </c>
      <c r="R3193" s="69">
        <f t="shared" si="298"/>
        <v>-208.37583333333168</v>
      </c>
      <c r="S3193" s="69">
        <f t="shared" si="299"/>
        <v>-201.48379629629926</v>
      </c>
      <c r="T3193" s="70" t="str">
        <f t="shared" si="300"/>
        <v>1-30 DAYS</v>
      </c>
      <c r="U3193" s="70" t="str">
        <f t="shared" si="300"/>
        <v>1-30 DAYS</v>
      </c>
    </row>
    <row r="3194" spans="1:21">
      <c r="A3194" s="63" t="str">
        <f>VLOOKUP(L3194,[1]Sheet1!$N:$P,3,0)</f>
        <v>M1 HONDA SURALLAH</v>
      </c>
      <c r="B3194" s="66">
        <v>46254.472361111111</v>
      </c>
      <c r="C3194" s="66">
        <v>46261.375833333332</v>
      </c>
      <c r="D3194" s="67" t="s">
        <v>2115</v>
      </c>
      <c r="E3194" s="67" t="s">
        <v>2116</v>
      </c>
      <c r="F3194" s="1">
        <v>1</v>
      </c>
      <c r="G3194" s="63" t="str">
        <f>VLOOKUP(D3194,[2]MINDANAO!$B:$C,2,0)</f>
        <v>BEAT FI PREM</v>
      </c>
      <c r="H3194" s="67">
        <v>64508.93</v>
      </c>
      <c r="I3194" s="63" t="str">
        <f>VLOOKUP(L3194,'[3]NEW LEGEND 2026'!M:S,7,0)</f>
        <v>HONDA</v>
      </c>
      <c r="J3194" s="67" t="s">
        <v>7285</v>
      </c>
      <c r="K3194" s="67" t="s">
        <v>7286</v>
      </c>
      <c r="L3194" s="67" t="s">
        <v>1031</v>
      </c>
      <c r="M3194" s="63" t="str">
        <f>VLOOKUP(D3194,'[3]NEW LEGEND 2026'!G:I,3,0)</f>
        <v>HONDA</v>
      </c>
      <c r="N3194" s="63" t="str">
        <f>VLOOKUP(D3194,'[3]NEW LEGEND 2026'!G:J,4,0)</f>
        <v>WHITE</v>
      </c>
      <c r="O3194" s="68" t="str">
        <f t="shared" si="295"/>
        <v>AUG</v>
      </c>
      <c r="P3194" s="68">
        <f t="shared" si="296"/>
        <v>27</v>
      </c>
      <c r="Q3194" s="68">
        <f t="shared" si="297"/>
        <v>2026</v>
      </c>
      <c r="R3194" s="69">
        <f t="shared" si="298"/>
        <v>-208.37583333333168</v>
      </c>
      <c r="S3194" s="69">
        <f t="shared" si="299"/>
        <v>-201.47236111111124</v>
      </c>
      <c r="T3194" s="70" t="str">
        <f t="shared" si="300"/>
        <v>1-30 DAYS</v>
      </c>
      <c r="U3194" s="70" t="str">
        <f t="shared" si="300"/>
        <v>1-30 DAYS</v>
      </c>
    </row>
    <row r="3195" spans="1:21">
      <c r="A3195" s="63" t="str">
        <f>VLOOKUP(L3195,[1]Sheet1!$N:$P,3,0)</f>
        <v>M1 MARBEL</v>
      </c>
      <c r="B3195" s="66">
        <v>46261.376030092593</v>
      </c>
      <c r="C3195" s="66">
        <v>46261.378506944442</v>
      </c>
      <c r="D3195" s="67" t="s">
        <v>6706</v>
      </c>
      <c r="E3195" s="67" t="s">
        <v>6707</v>
      </c>
      <c r="F3195" s="1">
        <v>1</v>
      </c>
      <c r="G3195" s="63" t="str">
        <f>VLOOKUP(D3195,[2]MINDANAO!$B:$C,2,0)</f>
        <v>MIO AEROX 155</v>
      </c>
      <c r="H3195" s="67">
        <v>111184.82</v>
      </c>
      <c r="I3195" s="63" t="str">
        <f>VLOOKUP(L3195,'[3]NEW LEGEND 2026'!M:S,7,0)</f>
        <v>MUTI</v>
      </c>
      <c r="J3195" s="67" t="s">
        <v>7287</v>
      </c>
      <c r="K3195" s="67" t="s">
        <v>7288</v>
      </c>
      <c r="L3195" s="67" t="s">
        <v>473</v>
      </c>
      <c r="M3195" s="63" t="str">
        <f>VLOOKUP(D3195,'[3]NEW LEGEND 2026'!G:I,3,0)</f>
        <v>YAMAHA</v>
      </c>
      <c r="N3195" s="63" t="str">
        <f>VLOOKUP(D3195,'[3]NEW LEGEND 2026'!G:J,4,0)</f>
        <v>BLUE/BLACK</v>
      </c>
      <c r="O3195" s="68" t="str">
        <f t="shared" si="295"/>
        <v>AUG</v>
      </c>
      <c r="P3195" s="68">
        <f t="shared" si="296"/>
        <v>27</v>
      </c>
      <c r="Q3195" s="68">
        <f t="shared" si="297"/>
        <v>2026</v>
      </c>
      <c r="R3195" s="69">
        <f t="shared" si="298"/>
        <v>-208.37850694444205</v>
      </c>
      <c r="S3195" s="69">
        <f t="shared" si="299"/>
        <v>-208.37603009259328</v>
      </c>
      <c r="T3195" s="70" t="str">
        <f t="shared" si="300"/>
        <v>1-30 DAYS</v>
      </c>
      <c r="U3195" s="70" t="str">
        <f t="shared" si="300"/>
        <v>1-30 DAYS</v>
      </c>
    </row>
    <row r="3196" spans="1:21">
      <c r="A3196" s="63" t="str">
        <f>VLOOKUP(L3196,[1]Sheet1!$N:$P,3,0)</f>
        <v>M1 MARBEL</v>
      </c>
      <c r="B3196" s="66">
        <v>46260.495717592603</v>
      </c>
      <c r="C3196" s="66">
        <v>46261.378506944442</v>
      </c>
      <c r="D3196" s="67" t="s">
        <v>1103</v>
      </c>
      <c r="E3196" s="67" t="s">
        <v>1104</v>
      </c>
      <c r="F3196" s="1">
        <v>1</v>
      </c>
      <c r="G3196" s="63" t="str">
        <f>VLOOKUP(D3196,[2]MINDANAO!$B:$C,2,0)</f>
        <v>TMX ALPHA FI</v>
      </c>
      <c r="H3196" s="67">
        <v>56358</v>
      </c>
      <c r="I3196" s="63" t="str">
        <f>VLOOKUP(L3196,'[3]NEW LEGEND 2026'!M:S,7,0)</f>
        <v>MUTI</v>
      </c>
      <c r="J3196" s="67" t="s">
        <v>7289</v>
      </c>
      <c r="K3196" s="67" t="s">
        <v>7290</v>
      </c>
      <c r="L3196" s="67" t="s">
        <v>473</v>
      </c>
      <c r="M3196" s="63" t="str">
        <f>VLOOKUP(D3196,'[3]NEW LEGEND 2026'!G:I,3,0)</f>
        <v>HONDA</v>
      </c>
      <c r="N3196" s="63" t="str">
        <f>VLOOKUP(D3196,'[3]NEW LEGEND 2026'!G:J,4,0)</f>
        <v>RED</v>
      </c>
      <c r="O3196" s="68" t="str">
        <f t="shared" si="295"/>
        <v>AUG</v>
      </c>
      <c r="P3196" s="68">
        <f t="shared" si="296"/>
        <v>27</v>
      </c>
      <c r="Q3196" s="68">
        <f t="shared" si="297"/>
        <v>2026</v>
      </c>
      <c r="R3196" s="69">
        <f t="shared" si="298"/>
        <v>-208.37850694444205</v>
      </c>
      <c r="S3196" s="69">
        <f t="shared" si="299"/>
        <v>-207.49571759260289</v>
      </c>
      <c r="T3196" s="70" t="str">
        <f t="shared" si="300"/>
        <v>1-30 DAYS</v>
      </c>
      <c r="U3196" s="70" t="str">
        <f t="shared" si="300"/>
        <v>1-30 DAYS</v>
      </c>
    </row>
    <row r="3197" spans="1:21">
      <c r="A3197" s="63" t="str">
        <f>VLOOKUP(L3197,[1]Sheet1!$N:$P,3,0)</f>
        <v>M1 MARBEL</v>
      </c>
      <c r="B3197" s="66">
        <v>46260.498043981483</v>
      </c>
      <c r="C3197" s="66">
        <v>46261.378506944442</v>
      </c>
      <c r="D3197" s="67" t="s">
        <v>1007</v>
      </c>
      <c r="E3197" s="67" t="s">
        <v>1008</v>
      </c>
      <c r="F3197" s="1">
        <v>1</v>
      </c>
      <c r="G3197" s="63" t="str">
        <f>VLOOKUP(D3197,[2]MINDANAO!$B:$C,2,0)</f>
        <v>XRM DUAL SPORTS FI(DS)</v>
      </c>
      <c r="H3197" s="67">
        <v>70950</v>
      </c>
      <c r="I3197" s="63" t="str">
        <f>VLOOKUP(L3197,'[3]NEW LEGEND 2026'!M:S,7,0)</f>
        <v>MUTI</v>
      </c>
      <c r="J3197" s="67" t="s">
        <v>7291</v>
      </c>
      <c r="K3197" s="67" t="s">
        <v>7292</v>
      </c>
      <c r="L3197" s="67" t="s">
        <v>473</v>
      </c>
      <c r="M3197" s="63" t="str">
        <f>VLOOKUP(D3197,'[3]NEW LEGEND 2026'!G:I,3,0)</f>
        <v>HONDA</v>
      </c>
      <c r="N3197" s="63" t="str">
        <f>VLOOKUP(D3197,'[3]NEW LEGEND 2026'!G:J,4,0)</f>
        <v>BLACK</v>
      </c>
      <c r="O3197" s="68" t="str">
        <f t="shared" si="295"/>
        <v>AUG</v>
      </c>
      <c r="P3197" s="68">
        <f t="shared" si="296"/>
        <v>27</v>
      </c>
      <c r="Q3197" s="68">
        <f t="shared" si="297"/>
        <v>2026</v>
      </c>
      <c r="R3197" s="69">
        <f t="shared" si="298"/>
        <v>-208.37850694444205</v>
      </c>
      <c r="S3197" s="69">
        <f t="shared" si="299"/>
        <v>-207.49804398148262</v>
      </c>
      <c r="T3197" s="70" t="str">
        <f t="shared" si="300"/>
        <v>1-30 DAYS</v>
      </c>
      <c r="U3197" s="70" t="str">
        <f t="shared" si="300"/>
        <v>1-30 DAYS</v>
      </c>
    </row>
    <row r="3198" spans="1:21">
      <c r="A3198" s="63" t="str">
        <f>VLOOKUP(L3198,[1]Sheet1!$N:$P,3,0)</f>
        <v>GREATWALL</v>
      </c>
      <c r="B3198" s="66">
        <v>46224.590219907397</v>
      </c>
      <c r="C3198" s="66">
        <v>46261.384259259263</v>
      </c>
      <c r="D3198" s="67" t="s">
        <v>663</v>
      </c>
      <c r="E3198" s="67" t="s">
        <v>664</v>
      </c>
      <c r="F3198" s="1">
        <v>1</v>
      </c>
      <c r="G3198" s="63" t="str">
        <f>VLOOKUP(D3198,[2]MINDANAO!$B:$C,2,0)</f>
        <v>CT125</v>
      </c>
      <c r="H3198" s="67">
        <v>58118</v>
      </c>
      <c r="I3198" s="63" t="str">
        <f>VLOOKUP(L3198,'[3]NEW LEGEND 2026'!M:S,7,0)</f>
        <v>MUTI</v>
      </c>
      <c r="J3198" s="67" t="s">
        <v>7293</v>
      </c>
      <c r="K3198" s="67" t="s">
        <v>7294</v>
      </c>
      <c r="L3198" s="67" t="s">
        <v>583</v>
      </c>
      <c r="M3198" s="63" t="str">
        <f>VLOOKUP(D3198,'[3]NEW LEGEND 2026'!G:I,3,0)</f>
        <v>KAWASAKI</v>
      </c>
      <c r="N3198" s="63" t="str">
        <f>VLOOKUP(D3198,'[3]NEW LEGEND 2026'!G:J,4,0)</f>
        <v>BLACK/RED</v>
      </c>
      <c r="O3198" s="68" t="str">
        <f t="shared" si="295"/>
        <v>AUG</v>
      </c>
      <c r="P3198" s="68">
        <f t="shared" si="296"/>
        <v>27</v>
      </c>
      <c r="Q3198" s="68">
        <f t="shared" si="297"/>
        <v>2026</v>
      </c>
      <c r="R3198" s="69">
        <f t="shared" si="298"/>
        <v>-208.38425925926276</v>
      </c>
      <c r="S3198" s="69">
        <f t="shared" si="299"/>
        <v>-171.59021990739711</v>
      </c>
      <c r="T3198" s="70" t="str">
        <f t="shared" si="300"/>
        <v>1-30 DAYS</v>
      </c>
      <c r="U3198" s="70" t="str">
        <f t="shared" si="300"/>
        <v>1-30 DAYS</v>
      </c>
    </row>
    <row r="3199" spans="1:21">
      <c r="A3199" s="63" t="str">
        <f>VLOOKUP(L3199,[1]Sheet1!$N:$P,3,0)</f>
        <v>M1 MARBEL</v>
      </c>
      <c r="B3199" s="66">
        <v>46224.590219907397</v>
      </c>
      <c r="C3199" s="66">
        <v>46261.39334490741</v>
      </c>
      <c r="D3199" s="67" t="s">
        <v>663</v>
      </c>
      <c r="E3199" s="67" t="s">
        <v>664</v>
      </c>
      <c r="F3199" s="1">
        <v>1</v>
      </c>
      <c r="G3199" s="63" t="str">
        <f>VLOOKUP(D3199,[2]MINDANAO!$B:$C,2,0)</f>
        <v>CT125</v>
      </c>
      <c r="H3199" s="67">
        <v>58118</v>
      </c>
      <c r="I3199" s="63" t="str">
        <f>VLOOKUP(L3199,'[3]NEW LEGEND 2026'!M:S,7,0)</f>
        <v>MUTI</v>
      </c>
      <c r="J3199" s="67" t="s">
        <v>7295</v>
      </c>
      <c r="K3199" s="67" t="s">
        <v>7296</v>
      </c>
      <c r="L3199" s="67" t="s">
        <v>473</v>
      </c>
      <c r="M3199" s="63" t="str">
        <f>VLOOKUP(D3199,'[3]NEW LEGEND 2026'!G:I,3,0)</f>
        <v>KAWASAKI</v>
      </c>
      <c r="N3199" s="63" t="str">
        <f>VLOOKUP(D3199,'[3]NEW LEGEND 2026'!G:J,4,0)</f>
        <v>BLACK/RED</v>
      </c>
      <c r="O3199" s="68" t="str">
        <f t="shared" si="295"/>
        <v>AUG</v>
      </c>
      <c r="P3199" s="68">
        <f t="shared" si="296"/>
        <v>27</v>
      </c>
      <c r="Q3199" s="68">
        <f t="shared" si="297"/>
        <v>2026</v>
      </c>
      <c r="R3199" s="69">
        <f t="shared" si="298"/>
        <v>-208.39334490741021</v>
      </c>
      <c r="S3199" s="69">
        <f t="shared" si="299"/>
        <v>-171.59021990739711</v>
      </c>
      <c r="T3199" s="70" t="str">
        <f t="shared" si="300"/>
        <v>1-30 DAYS</v>
      </c>
      <c r="U3199" s="70" t="str">
        <f t="shared" si="300"/>
        <v>1-30 DAYS</v>
      </c>
    </row>
    <row r="3200" spans="1:21">
      <c r="A3200" s="63" t="str">
        <f>VLOOKUP(L3200,[1]Sheet1!$N:$P,3,0)</f>
        <v>M1 HONDA MALUNGON</v>
      </c>
      <c r="B3200" s="66">
        <v>46242.602349537039</v>
      </c>
      <c r="C3200" s="66">
        <v>46261.394548611112</v>
      </c>
      <c r="D3200" s="67" t="s">
        <v>6160</v>
      </c>
      <c r="E3200" s="67" t="s">
        <v>6161</v>
      </c>
      <c r="F3200" s="1">
        <v>1</v>
      </c>
      <c r="G3200" s="63" t="str">
        <f>VLOOKUP(D3200,[2]MINDANAO!$B:$C,2,0)</f>
        <v>ADV160 ROADSYNC</v>
      </c>
      <c r="H3200" s="67">
        <v>165268</v>
      </c>
      <c r="I3200" s="63" t="str">
        <f>VLOOKUP(L3200,'[3]NEW LEGEND 2026'!M:S,7,0)</f>
        <v>HONDA</v>
      </c>
      <c r="J3200" s="67" t="s">
        <v>7297</v>
      </c>
      <c r="K3200" s="67" t="s">
        <v>7298</v>
      </c>
      <c r="L3200" s="67" t="s">
        <v>884</v>
      </c>
      <c r="M3200" s="63" t="str">
        <f>VLOOKUP(D3200,'[3]NEW LEGEND 2026'!G:I,3,0)</f>
        <v>HONDA</v>
      </c>
      <c r="N3200" s="63" t="str">
        <f>VLOOKUP(D3200,'[3]NEW LEGEND 2026'!G:J,4,0)</f>
        <v>WHITE</v>
      </c>
      <c r="O3200" s="68" t="str">
        <f t="shared" si="295"/>
        <v>AUG</v>
      </c>
      <c r="P3200" s="68">
        <f t="shared" si="296"/>
        <v>27</v>
      </c>
      <c r="Q3200" s="68">
        <f t="shared" si="297"/>
        <v>2026</v>
      </c>
      <c r="R3200" s="69">
        <f t="shared" si="298"/>
        <v>-208.39454861111153</v>
      </c>
      <c r="S3200" s="69">
        <f t="shared" si="299"/>
        <v>-189.60234953703912</v>
      </c>
      <c r="T3200" s="70" t="str">
        <f t="shared" si="300"/>
        <v>1-30 DAYS</v>
      </c>
      <c r="U3200" s="70" t="str">
        <f t="shared" si="300"/>
        <v>1-30 DAYS</v>
      </c>
    </row>
    <row r="3201" spans="1:21">
      <c r="A3201" s="63" t="str">
        <f>VLOOKUP(L3201,[1]Sheet1!$N:$P,3,0)</f>
        <v>M1 MIDSAYAP</v>
      </c>
      <c r="B3201" s="66">
        <v>46260.659907407397</v>
      </c>
      <c r="C3201" s="66">
        <v>46261.412256944437</v>
      </c>
      <c r="D3201" s="67" t="s">
        <v>893</v>
      </c>
      <c r="E3201" s="67" t="s">
        <v>894</v>
      </c>
      <c r="F3201" s="1">
        <v>1</v>
      </c>
      <c r="G3201" s="63" t="str">
        <f>VLOOKUP(D3201,[2]MINDANAO!$B:$C,2,0)</f>
        <v>XRM DUAL SPORTS FI(DS)</v>
      </c>
      <c r="H3201" s="67">
        <v>70158</v>
      </c>
      <c r="I3201" s="63" t="str">
        <f>VLOOKUP(L3201,'[3]NEW LEGEND 2026'!M:S,7,0)</f>
        <v>MUTI</v>
      </c>
      <c r="J3201" s="67" t="s">
        <v>7299</v>
      </c>
      <c r="K3201" s="67" t="s">
        <v>7300</v>
      </c>
      <c r="L3201" s="67" t="s">
        <v>1579</v>
      </c>
      <c r="M3201" s="63" t="str">
        <f>VLOOKUP(D3201,'[3]NEW LEGEND 2026'!G:I,3,0)</f>
        <v>HONDA</v>
      </c>
      <c r="N3201" s="63" t="str">
        <f>VLOOKUP(D3201,'[3]NEW LEGEND 2026'!G:J,4,0)</f>
        <v>RED/BLACK</v>
      </c>
      <c r="O3201" s="68" t="str">
        <f t="shared" si="295"/>
        <v>AUG</v>
      </c>
      <c r="P3201" s="68">
        <f t="shared" si="296"/>
        <v>27</v>
      </c>
      <c r="Q3201" s="68">
        <f t="shared" si="297"/>
        <v>2026</v>
      </c>
      <c r="R3201" s="69">
        <f t="shared" si="298"/>
        <v>-208.4122569444371</v>
      </c>
      <c r="S3201" s="69">
        <f t="shared" si="299"/>
        <v>-207.65990740739653</v>
      </c>
      <c r="T3201" s="70" t="str">
        <f t="shared" si="300"/>
        <v>1-30 DAYS</v>
      </c>
      <c r="U3201" s="70" t="str">
        <f t="shared" si="300"/>
        <v>1-30 DAYS</v>
      </c>
    </row>
    <row r="3202" spans="1:21">
      <c r="A3202" s="63" t="str">
        <f>VLOOKUP(L3202,[1]Sheet1!$N:$P,3,0)</f>
        <v>M1 MIDSAYAP</v>
      </c>
      <c r="B3202" s="66">
        <v>46260.659907407397</v>
      </c>
      <c r="C3202" s="66">
        <v>46261.412256944437</v>
      </c>
      <c r="D3202" s="67" t="s">
        <v>893</v>
      </c>
      <c r="E3202" s="67" t="s">
        <v>894</v>
      </c>
      <c r="F3202" s="1">
        <v>1</v>
      </c>
      <c r="G3202" s="63" t="str">
        <f>VLOOKUP(D3202,[2]MINDANAO!$B:$C,2,0)</f>
        <v>XRM DUAL SPORTS FI(DS)</v>
      </c>
      <c r="H3202" s="67">
        <v>70158</v>
      </c>
      <c r="I3202" s="63" t="str">
        <f>VLOOKUP(L3202,'[3]NEW LEGEND 2026'!M:S,7,0)</f>
        <v>MUTI</v>
      </c>
      <c r="J3202" s="67" t="s">
        <v>7301</v>
      </c>
      <c r="K3202" s="67" t="s">
        <v>7302</v>
      </c>
      <c r="L3202" s="67" t="s">
        <v>1579</v>
      </c>
      <c r="M3202" s="63" t="str">
        <f>VLOOKUP(D3202,'[3]NEW LEGEND 2026'!G:I,3,0)</f>
        <v>HONDA</v>
      </c>
      <c r="N3202" s="63" t="str">
        <f>VLOOKUP(D3202,'[3]NEW LEGEND 2026'!G:J,4,0)</f>
        <v>RED/BLACK</v>
      </c>
      <c r="O3202" s="68" t="str">
        <f t="shared" ref="O3202:O3265" si="301">CHOOSE(MONTH(C3202),"JAN","FEB","MAR","APR","MAY","JUN","JUL","AUG","SEP","OCT","NOV","DEC")</f>
        <v>AUG</v>
      </c>
      <c r="P3202" s="68">
        <f t="shared" ref="P3202:P3265" si="302">DAY(C3202)</f>
        <v>27</v>
      </c>
      <c r="Q3202" s="68">
        <f t="shared" ref="Q3202:Q3265" si="303">YEAR(C3202)</f>
        <v>2026</v>
      </c>
      <c r="R3202" s="69">
        <f t="shared" ref="R3202:R3265" si="304">DATE(2026,1,31)-C3202</f>
        <v>-208.4122569444371</v>
      </c>
      <c r="S3202" s="69">
        <f t="shared" si="299"/>
        <v>-207.65990740739653</v>
      </c>
      <c r="T3202" s="70" t="str">
        <f t="shared" si="300"/>
        <v>1-30 DAYS</v>
      </c>
      <c r="U3202" s="70" t="str">
        <f t="shared" si="300"/>
        <v>1-30 DAYS</v>
      </c>
    </row>
    <row r="3203" spans="1:21">
      <c r="A3203" s="63" t="str">
        <f>VLOOKUP(L3203,[1]Sheet1!$N:$P,3,0)</f>
        <v>M1 MIDSAYAP</v>
      </c>
      <c r="B3203" s="66">
        <v>46260.659918981481</v>
      </c>
      <c r="C3203" s="66">
        <v>46261.412256944437</v>
      </c>
      <c r="D3203" s="67" t="s">
        <v>2193</v>
      </c>
      <c r="E3203" s="67" t="s">
        <v>2194</v>
      </c>
      <c r="F3203" s="1">
        <v>1</v>
      </c>
      <c r="G3203" s="63" t="str">
        <f>VLOOKUP(D3203,[2]MINDANAO!$B:$C,2,0)</f>
        <v>CRF150</v>
      </c>
      <c r="H3203" s="67">
        <v>140870</v>
      </c>
      <c r="I3203" s="63" t="str">
        <f>VLOOKUP(L3203,'[3]NEW LEGEND 2026'!M:S,7,0)</f>
        <v>MUTI</v>
      </c>
      <c r="J3203" s="67" t="s">
        <v>7303</v>
      </c>
      <c r="K3203" s="67" t="s">
        <v>7304</v>
      </c>
      <c r="L3203" s="67" t="s">
        <v>1579</v>
      </c>
      <c r="M3203" s="63" t="str">
        <f>VLOOKUP(D3203,'[3]NEW LEGEND 2026'!G:I,3,0)</f>
        <v>HONDA</v>
      </c>
      <c r="N3203" s="63" t="str">
        <f>VLOOKUP(D3203,'[3]NEW LEGEND 2026'!G:J,4,0)</f>
        <v>WHITE/BLACK</v>
      </c>
      <c r="O3203" s="68" t="str">
        <f t="shared" si="301"/>
        <v>AUG</v>
      </c>
      <c r="P3203" s="68">
        <f t="shared" si="302"/>
        <v>27</v>
      </c>
      <c r="Q3203" s="68">
        <f t="shared" si="303"/>
        <v>2026</v>
      </c>
      <c r="R3203" s="69">
        <f t="shared" si="304"/>
        <v>-208.4122569444371</v>
      </c>
      <c r="S3203" s="69">
        <f t="shared" ref="S3203:S3266" si="305">DATE(2026,1,31)-B3203</f>
        <v>-207.65991898148059</v>
      </c>
      <c r="T3203" s="70" t="str">
        <f t="shared" si="300"/>
        <v>1-30 DAYS</v>
      </c>
      <c r="U3203" s="70" t="str">
        <f t="shared" si="300"/>
        <v>1-30 DAYS</v>
      </c>
    </row>
    <row r="3204" spans="1:21">
      <c r="A3204" s="63" t="str">
        <f>VLOOKUP(L3204,[1]Sheet1!$N:$P,3,0)</f>
        <v>M1 MIDSAYAP</v>
      </c>
      <c r="B3204" s="66">
        <v>46260.659918981481</v>
      </c>
      <c r="C3204" s="66">
        <v>46261.412256944437</v>
      </c>
      <c r="D3204" s="67" t="s">
        <v>1167</v>
      </c>
      <c r="E3204" s="67" t="s">
        <v>1168</v>
      </c>
      <c r="F3204" s="1">
        <v>1</v>
      </c>
      <c r="G3204" s="63" t="str">
        <f>VLOOKUP(D3204,[2]MINDANAO!$B:$C,2,0)</f>
        <v>XR150</v>
      </c>
      <c r="H3204" s="67">
        <v>94078</v>
      </c>
      <c r="I3204" s="63" t="str">
        <f>VLOOKUP(L3204,'[3]NEW LEGEND 2026'!M:S,7,0)</f>
        <v>MUTI</v>
      </c>
      <c r="J3204" s="67" t="s">
        <v>7305</v>
      </c>
      <c r="K3204" s="67" t="s">
        <v>7306</v>
      </c>
      <c r="L3204" s="67" t="s">
        <v>1579</v>
      </c>
      <c r="M3204" s="63" t="str">
        <f>VLOOKUP(D3204,'[3]NEW LEGEND 2026'!G:I,3,0)</f>
        <v>HONDA</v>
      </c>
      <c r="N3204" s="63" t="str">
        <f>VLOOKUP(D3204,'[3]NEW LEGEND 2026'!G:J,4,0)</f>
        <v>BLACK</v>
      </c>
      <c r="O3204" s="68" t="str">
        <f t="shared" si="301"/>
        <v>AUG</v>
      </c>
      <c r="P3204" s="68">
        <f t="shared" si="302"/>
        <v>27</v>
      </c>
      <c r="Q3204" s="68">
        <f t="shared" si="303"/>
        <v>2026</v>
      </c>
      <c r="R3204" s="69">
        <f t="shared" si="304"/>
        <v>-208.4122569444371</v>
      </c>
      <c r="S3204" s="69">
        <f t="shared" si="305"/>
        <v>-207.65991898148059</v>
      </c>
      <c r="T3204" s="70" t="str">
        <f t="shared" si="300"/>
        <v>1-30 DAYS</v>
      </c>
      <c r="U3204" s="70" t="str">
        <f t="shared" si="300"/>
        <v>1-30 DAYS</v>
      </c>
    </row>
    <row r="3205" spans="1:21">
      <c r="A3205" s="63" t="str">
        <f>VLOOKUP(L3205,[1]Sheet1!$N:$P,3,0)</f>
        <v>M1 MIDSAYAP</v>
      </c>
      <c r="B3205" s="66">
        <v>46260.659918981481</v>
      </c>
      <c r="C3205" s="66">
        <v>46261.412256944437</v>
      </c>
      <c r="D3205" s="67" t="s">
        <v>1167</v>
      </c>
      <c r="E3205" s="67" t="s">
        <v>1168</v>
      </c>
      <c r="F3205" s="1">
        <v>1</v>
      </c>
      <c r="G3205" s="63" t="str">
        <f>VLOOKUP(D3205,[2]MINDANAO!$B:$C,2,0)</f>
        <v>XR150</v>
      </c>
      <c r="H3205" s="67">
        <v>94078</v>
      </c>
      <c r="I3205" s="63" t="str">
        <f>VLOOKUP(L3205,'[3]NEW LEGEND 2026'!M:S,7,0)</f>
        <v>MUTI</v>
      </c>
      <c r="J3205" s="67" t="s">
        <v>7307</v>
      </c>
      <c r="K3205" s="67" t="s">
        <v>7308</v>
      </c>
      <c r="L3205" s="67" t="s">
        <v>1579</v>
      </c>
      <c r="M3205" s="63" t="str">
        <f>VLOOKUP(D3205,'[3]NEW LEGEND 2026'!G:I,3,0)</f>
        <v>HONDA</v>
      </c>
      <c r="N3205" s="63" t="str">
        <f>VLOOKUP(D3205,'[3]NEW LEGEND 2026'!G:J,4,0)</f>
        <v>BLACK</v>
      </c>
      <c r="O3205" s="68" t="str">
        <f t="shared" si="301"/>
        <v>AUG</v>
      </c>
      <c r="P3205" s="68">
        <f t="shared" si="302"/>
        <v>27</v>
      </c>
      <c r="Q3205" s="68">
        <f t="shared" si="303"/>
        <v>2026</v>
      </c>
      <c r="R3205" s="69">
        <f t="shared" si="304"/>
        <v>-208.4122569444371</v>
      </c>
      <c r="S3205" s="69">
        <f t="shared" si="305"/>
        <v>-207.65991898148059</v>
      </c>
      <c r="T3205" s="70" t="str">
        <f t="shared" si="300"/>
        <v>1-30 DAYS</v>
      </c>
      <c r="U3205" s="70" t="str">
        <f t="shared" si="300"/>
        <v>1-30 DAYS</v>
      </c>
    </row>
    <row r="3206" spans="1:21">
      <c r="A3206" s="63" t="str">
        <f>VLOOKUP(L3206,[1]Sheet1!$N:$P,3,0)</f>
        <v>M1 MIDSAYAP</v>
      </c>
      <c r="B3206" s="66">
        <v>46256.675844907397</v>
      </c>
      <c r="C3206" s="66">
        <v>46261.412256944437</v>
      </c>
      <c r="D3206" s="67" t="s">
        <v>4034</v>
      </c>
      <c r="E3206" s="67" t="s">
        <v>4035</v>
      </c>
      <c r="F3206" s="1">
        <v>1</v>
      </c>
      <c r="G3206" s="63" t="str">
        <f>VLOOKUP(D3206,[2]MINDANAO!$B:$C,2,0)</f>
        <v>KLX150</v>
      </c>
      <c r="H3206" s="67">
        <v>117523.21</v>
      </c>
      <c r="I3206" s="63" t="str">
        <f>VLOOKUP(L3206,'[3]NEW LEGEND 2026'!M:S,7,0)</f>
        <v>MUTI</v>
      </c>
      <c r="J3206" s="67" t="s">
        <v>7309</v>
      </c>
      <c r="K3206" s="67" t="s">
        <v>7310</v>
      </c>
      <c r="L3206" s="67" t="s">
        <v>1579</v>
      </c>
      <c r="M3206" s="63" t="str">
        <f>VLOOKUP(D3206,'[3]NEW LEGEND 2026'!G:I,3,0)</f>
        <v>KAWASAKI</v>
      </c>
      <c r="N3206" s="63" t="str">
        <f>VLOOKUP(D3206,'[3]NEW LEGEND 2026'!G:J,4,0)</f>
        <v>GREEN</v>
      </c>
      <c r="O3206" s="68" t="str">
        <f t="shared" si="301"/>
        <v>AUG</v>
      </c>
      <c r="P3206" s="68">
        <f t="shared" si="302"/>
        <v>27</v>
      </c>
      <c r="Q3206" s="68">
        <f t="shared" si="303"/>
        <v>2026</v>
      </c>
      <c r="R3206" s="69">
        <f t="shared" si="304"/>
        <v>-208.4122569444371</v>
      </c>
      <c r="S3206" s="69">
        <f t="shared" si="305"/>
        <v>-203.67584490739682</v>
      </c>
      <c r="T3206" s="70" t="str">
        <f t="shared" si="300"/>
        <v>1-30 DAYS</v>
      </c>
      <c r="U3206" s="70" t="str">
        <f t="shared" si="300"/>
        <v>1-30 DAYS</v>
      </c>
    </row>
    <row r="3207" spans="1:21">
      <c r="A3207" s="63" t="str">
        <f>VLOOKUP(L3207,[1]Sheet1!$N:$P,3,0)</f>
        <v>M1 MIDSAYAP</v>
      </c>
      <c r="B3207" s="66">
        <v>46256.57775462963</v>
      </c>
      <c r="C3207" s="66">
        <v>46261.412256944437</v>
      </c>
      <c r="D3207" s="67" t="s">
        <v>663</v>
      </c>
      <c r="E3207" s="67" t="s">
        <v>664</v>
      </c>
      <c r="F3207" s="1">
        <v>1</v>
      </c>
      <c r="G3207" s="63" t="str">
        <f>VLOOKUP(D3207,[2]MINDANAO!$B:$C,2,0)</f>
        <v>CT125</v>
      </c>
      <c r="H3207" s="67">
        <v>58118</v>
      </c>
      <c r="I3207" s="63" t="str">
        <f>VLOOKUP(L3207,'[3]NEW LEGEND 2026'!M:S,7,0)</f>
        <v>MUTI</v>
      </c>
      <c r="J3207" s="67" t="s">
        <v>7311</v>
      </c>
      <c r="K3207" s="67" t="s">
        <v>7312</v>
      </c>
      <c r="L3207" s="67" t="s">
        <v>1579</v>
      </c>
      <c r="M3207" s="63" t="str">
        <f>VLOOKUP(D3207,'[3]NEW LEGEND 2026'!G:I,3,0)</f>
        <v>KAWASAKI</v>
      </c>
      <c r="N3207" s="63" t="str">
        <f>VLOOKUP(D3207,'[3]NEW LEGEND 2026'!G:J,4,0)</f>
        <v>BLACK/RED</v>
      </c>
      <c r="O3207" s="68" t="str">
        <f t="shared" si="301"/>
        <v>AUG</v>
      </c>
      <c r="P3207" s="68">
        <f t="shared" si="302"/>
        <v>27</v>
      </c>
      <c r="Q3207" s="68">
        <f t="shared" si="303"/>
        <v>2026</v>
      </c>
      <c r="R3207" s="69">
        <f t="shared" si="304"/>
        <v>-208.4122569444371</v>
      </c>
      <c r="S3207" s="69">
        <f t="shared" si="305"/>
        <v>-203.57775462963036</v>
      </c>
      <c r="T3207" s="70" t="str">
        <f t="shared" si="300"/>
        <v>1-30 DAYS</v>
      </c>
      <c r="U3207" s="70" t="str">
        <f t="shared" si="300"/>
        <v>1-30 DAYS</v>
      </c>
    </row>
    <row r="3208" spans="1:21">
      <c r="A3208" s="63" t="str">
        <f>VLOOKUP(L3208,[1]Sheet1!$N:$P,3,0)</f>
        <v>M1 MIDSAYAP</v>
      </c>
      <c r="B3208" s="66">
        <v>46256.55878472222</v>
      </c>
      <c r="C3208" s="66">
        <v>46261.412256944437</v>
      </c>
      <c r="D3208" s="67" t="s">
        <v>663</v>
      </c>
      <c r="E3208" s="67" t="s">
        <v>664</v>
      </c>
      <c r="F3208" s="1">
        <v>1</v>
      </c>
      <c r="G3208" s="63" t="str">
        <f>VLOOKUP(D3208,[2]MINDANAO!$B:$C,2,0)</f>
        <v>CT125</v>
      </c>
      <c r="H3208" s="67">
        <v>58118</v>
      </c>
      <c r="I3208" s="63" t="str">
        <f>VLOOKUP(L3208,'[3]NEW LEGEND 2026'!M:S,7,0)</f>
        <v>MUTI</v>
      </c>
      <c r="J3208" s="67" t="s">
        <v>7313</v>
      </c>
      <c r="K3208" s="67" t="s">
        <v>7314</v>
      </c>
      <c r="L3208" s="67" t="s">
        <v>1579</v>
      </c>
      <c r="M3208" s="63" t="str">
        <f>VLOOKUP(D3208,'[3]NEW LEGEND 2026'!G:I,3,0)</f>
        <v>KAWASAKI</v>
      </c>
      <c r="N3208" s="63" t="str">
        <f>VLOOKUP(D3208,'[3]NEW LEGEND 2026'!G:J,4,0)</f>
        <v>BLACK/RED</v>
      </c>
      <c r="O3208" s="68" t="str">
        <f t="shared" si="301"/>
        <v>AUG</v>
      </c>
      <c r="P3208" s="68">
        <f t="shared" si="302"/>
        <v>27</v>
      </c>
      <c r="Q3208" s="68">
        <f t="shared" si="303"/>
        <v>2026</v>
      </c>
      <c r="R3208" s="69">
        <f t="shared" si="304"/>
        <v>-208.4122569444371</v>
      </c>
      <c r="S3208" s="69">
        <f t="shared" si="305"/>
        <v>-203.55878472221957</v>
      </c>
      <c r="T3208" s="70" t="str">
        <f t="shared" si="300"/>
        <v>1-30 DAYS</v>
      </c>
      <c r="U3208" s="70" t="str">
        <f t="shared" si="300"/>
        <v>1-30 DAYS</v>
      </c>
    </row>
    <row r="3209" spans="1:21">
      <c r="A3209" s="63" t="str">
        <f>VLOOKUP(L3209,[1]Sheet1!$N:$P,3,0)</f>
        <v>M1 MIDSAYAP</v>
      </c>
      <c r="B3209" s="66">
        <v>46256.565532407411</v>
      </c>
      <c r="C3209" s="66">
        <v>46261.412256944437</v>
      </c>
      <c r="D3209" s="67" t="s">
        <v>663</v>
      </c>
      <c r="E3209" s="67" t="s">
        <v>664</v>
      </c>
      <c r="F3209" s="1">
        <v>1</v>
      </c>
      <c r="G3209" s="63" t="str">
        <f>VLOOKUP(D3209,[2]MINDANAO!$B:$C,2,0)</f>
        <v>CT125</v>
      </c>
      <c r="H3209" s="67">
        <v>58118</v>
      </c>
      <c r="I3209" s="63" t="str">
        <f>VLOOKUP(L3209,'[3]NEW LEGEND 2026'!M:S,7,0)</f>
        <v>MUTI</v>
      </c>
      <c r="J3209" s="67" t="s">
        <v>7315</v>
      </c>
      <c r="K3209" s="67" t="s">
        <v>7316</v>
      </c>
      <c r="L3209" s="67" t="s">
        <v>1579</v>
      </c>
      <c r="M3209" s="63" t="str">
        <f>VLOOKUP(D3209,'[3]NEW LEGEND 2026'!G:I,3,0)</f>
        <v>KAWASAKI</v>
      </c>
      <c r="N3209" s="63" t="str">
        <f>VLOOKUP(D3209,'[3]NEW LEGEND 2026'!G:J,4,0)</f>
        <v>BLACK/RED</v>
      </c>
      <c r="O3209" s="68" t="str">
        <f t="shared" si="301"/>
        <v>AUG</v>
      </c>
      <c r="P3209" s="68">
        <f t="shared" si="302"/>
        <v>27</v>
      </c>
      <c r="Q3209" s="68">
        <f t="shared" si="303"/>
        <v>2026</v>
      </c>
      <c r="R3209" s="69">
        <f t="shared" si="304"/>
        <v>-208.4122569444371</v>
      </c>
      <c r="S3209" s="69">
        <f t="shared" si="305"/>
        <v>-203.5655324074105</v>
      </c>
      <c r="T3209" s="70" t="str">
        <f t="shared" si="300"/>
        <v>1-30 DAYS</v>
      </c>
      <c r="U3209" s="70" t="str">
        <f t="shared" si="300"/>
        <v>1-30 DAYS</v>
      </c>
    </row>
    <row r="3210" spans="1:21">
      <c r="A3210" s="63" t="str">
        <f>VLOOKUP(L3210,[1]Sheet1!$N:$P,3,0)</f>
        <v>M1 MIDSAYAP</v>
      </c>
      <c r="B3210" s="66">
        <v>46256.57775462963</v>
      </c>
      <c r="C3210" s="66">
        <v>46261.412256944437</v>
      </c>
      <c r="D3210" s="67" t="s">
        <v>663</v>
      </c>
      <c r="E3210" s="67" t="s">
        <v>664</v>
      </c>
      <c r="F3210" s="1">
        <v>1</v>
      </c>
      <c r="G3210" s="63" t="str">
        <f>VLOOKUP(D3210,[2]MINDANAO!$B:$C,2,0)</f>
        <v>CT125</v>
      </c>
      <c r="H3210" s="67">
        <v>58118</v>
      </c>
      <c r="I3210" s="63" t="str">
        <f>VLOOKUP(L3210,'[3]NEW LEGEND 2026'!M:S,7,0)</f>
        <v>MUTI</v>
      </c>
      <c r="J3210" s="67" t="s">
        <v>7317</v>
      </c>
      <c r="K3210" s="67" t="s">
        <v>7318</v>
      </c>
      <c r="L3210" s="67" t="s">
        <v>1579</v>
      </c>
      <c r="M3210" s="63" t="str">
        <f>VLOOKUP(D3210,'[3]NEW LEGEND 2026'!G:I,3,0)</f>
        <v>KAWASAKI</v>
      </c>
      <c r="N3210" s="63" t="str">
        <f>VLOOKUP(D3210,'[3]NEW LEGEND 2026'!G:J,4,0)</f>
        <v>BLACK/RED</v>
      </c>
      <c r="O3210" s="68" t="str">
        <f t="shared" si="301"/>
        <v>AUG</v>
      </c>
      <c r="P3210" s="68">
        <f t="shared" si="302"/>
        <v>27</v>
      </c>
      <c r="Q3210" s="68">
        <f t="shared" si="303"/>
        <v>2026</v>
      </c>
      <c r="R3210" s="69">
        <f t="shared" si="304"/>
        <v>-208.4122569444371</v>
      </c>
      <c r="S3210" s="69">
        <f t="shared" si="305"/>
        <v>-203.57775462963036</v>
      </c>
      <c r="T3210" s="70" t="str">
        <f t="shared" si="300"/>
        <v>1-30 DAYS</v>
      </c>
      <c r="U3210" s="70" t="str">
        <f t="shared" si="300"/>
        <v>1-30 DAYS</v>
      </c>
    </row>
    <row r="3211" spans="1:21">
      <c r="A3211" s="63" t="str">
        <f>VLOOKUP(L3211,[1]Sheet1!$N:$P,3,0)</f>
        <v>M1 MIDSAYAP</v>
      </c>
      <c r="B3211" s="66">
        <v>46256.558796296304</v>
      </c>
      <c r="C3211" s="66">
        <v>46261.412256944437</v>
      </c>
      <c r="D3211" s="67" t="s">
        <v>663</v>
      </c>
      <c r="E3211" s="67" t="s">
        <v>664</v>
      </c>
      <c r="F3211" s="1">
        <v>1</v>
      </c>
      <c r="G3211" s="63" t="str">
        <f>VLOOKUP(D3211,[2]MINDANAO!$B:$C,2,0)</f>
        <v>CT125</v>
      </c>
      <c r="H3211" s="67">
        <v>58118</v>
      </c>
      <c r="I3211" s="63" t="str">
        <f>VLOOKUP(L3211,'[3]NEW LEGEND 2026'!M:S,7,0)</f>
        <v>MUTI</v>
      </c>
      <c r="J3211" s="67" t="s">
        <v>7319</v>
      </c>
      <c r="K3211" s="67" t="s">
        <v>7320</v>
      </c>
      <c r="L3211" s="67" t="s">
        <v>1579</v>
      </c>
      <c r="M3211" s="63" t="str">
        <f>VLOOKUP(D3211,'[3]NEW LEGEND 2026'!G:I,3,0)</f>
        <v>KAWASAKI</v>
      </c>
      <c r="N3211" s="63" t="str">
        <f>VLOOKUP(D3211,'[3]NEW LEGEND 2026'!G:J,4,0)</f>
        <v>BLACK/RED</v>
      </c>
      <c r="O3211" s="68" t="str">
        <f t="shared" si="301"/>
        <v>AUG</v>
      </c>
      <c r="P3211" s="68">
        <f t="shared" si="302"/>
        <v>27</v>
      </c>
      <c r="Q3211" s="68">
        <f t="shared" si="303"/>
        <v>2026</v>
      </c>
      <c r="R3211" s="69">
        <f t="shared" si="304"/>
        <v>-208.4122569444371</v>
      </c>
      <c r="S3211" s="69">
        <f t="shared" si="305"/>
        <v>-203.55879629630363</v>
      </c>
      <c r="T3211" s="70" t="str">
        <f t="shared" si="300"/>
        <v>1-30 DAYS</v>
      </c>
      <c r="U3211" s="70" t="str">
        <f t="shared" si="300"/>
        <v>1-30 DAYS</v>
      </c>
    </row>
    <row r="3212" spans="1:21">
      <c r="A3212" s="63" t="str">
        <f>VLOOKUP(L3212,[1]Sheet1!$N:$P,3,0)</f>
        <v>M1 MIDSAYAP</v>
      </c>
      <c r="B3212" s="66">
        <v>46260.664606481478</v>
      </c>
      <c r="C3212" s="66">
        <v>46261.412256944437</v>
      </c>
      <c r="D3212" s="67" t="s">
        <v>2456</v>
      </c>
      <c r="E3212" s="67" t="s">
        <v>2457</v>
      </c>
      <c r="F3212" s="1">
        <v>1</v>
      </c>
      <c r="G3212" s="63" t="str">
        <f>VLOOKUP(D3212,[2]MINDANAO!$B:$C,2,0)</f>
        <v>CLICK125 FI</v>
      </c>
      <c r="H3212" s="67">
        <v>81070</v>
      </c>
      <c r="I3212" s="63" t="str">
        <f>VLOOKUP(L3212,'[3]NEW LEGEND 2026'!M:S,7,0)</f>
        <v>MUTI</v>
      </c>
      <c r="J3212" s="67" t="s">
        <v>7321</v>
      </c>
      <c r="K3212" s="67" t="s">
        <v>7322</v>
      </c>
      <c r="L3212" s="67" t="s">
        <v>1579</v>
      </c>
      <c r="M3212" s="63" t="str">
        <f>VLOOKUP(D3212,'[3]NEW LEGEND 2026'!G:I,3,0)</f>
        <v>HONDA</v>
      </c>
      <c r="N3212" s="63" t="str">
        <f>VLOOKUP(D3212,'[3]NEW LEGEND 2026'!G:J,4,0)</f>
        <v>BLACK</v>
      </c>
      <c r="O3212" s="68" t="str">
        <f t="shared" si="301"/>
        <v>AUG</v>
      </c>
      <c r="P3212" s="68">
        <f t="shared" si="302"/>
        <v>27</v>
      </c>
      <c r="Q3212" s="68">
        <f t="shared" si="303"/>
        <v>2026</v>
      </c>
      <c r="R3212" s="69">
        <f t="shared" si="304"/>
        <v>-208.4122569444371</v>
      </c>
      <c r="S3212" s="69">
        <f t="shared" si="305"/>
        <v>-207.66460648147768</v>
      </c>
      <c r="T3212" s="70" t="str">
        <f t="shared" si="300"/>
        <v>1-30 DAYS</v>
      </c>
      <c r="U3212" s="70" t="str">
        <f t="shared" si="300"/>
        <v>1-30 DAYS</v>
      </c>
    </row>
    <row r="3213" spans="1:21">
      <c r="A3213" s="63" t="str">
        <f>VLOOKUP(L3213,[1]Sheet1!$N:$P,3,0)</f>
        <v>M1 MIDSAYAP</v>
      </c>
      <c r="B3213" s="66">
        <v>46260.667754629627</v>
      </c>
      <c r="C3213" s="66">
        <v>46261.412256944437</v>
      </c>
      <c r="D3213" s="67" t="s">
        <v>2456</v>
      </c>
      <c r="E3213" s="67" t="s">
        <v>2457</v>
      </c>
      <c r="F3213" s="1">
        <v>1</v>
      </c>
      <c r="G3213" s="63" t="str">
        <f>VLOOKUP(D3213,[2]MINDANAO!$B:$C,2,0)</f>
        <v>CLICK125 FI</v>
      </c>
      <c r="H3213" s="67">
        <v>81070</v>
      </c>
      <c r="I3213" s="63" t="str">
        <f>VLOOKUP(L3213,'[3]NEW LEGEND 2026'!M:S,7,0)</f>
        <v>MUTI</v>
      </c>
      <c r="J3213" s="67" t="s">
        <v>7323</v>
      </c>
      <c r="K3213" s="67" t="s">
        <v>7324</v>
      </c>
      <c r="L3213" s="67" t="s">
        <v>1579</v>
      </c>
      <c r="M3213" s="63" t="str">
        <f>VLOOKUP(D3213,'[3]NEW LEGEND 2026'!G:I,3,0)</f>
        <v>HONDA</v>
      </c>
      <c r="N3213" s="63" t="str">
        <f>VLOOKUP(D3213,'[3]NEW LEGEND 2026'!G:J,4,0)</f>
        <v>BLACK</v>
      </c>
      <c r="O3213" s="68" t="str">
        <f t="shared" si="301"/>
        <v>AUG</v>
      </c>
      <c r="P3213" s="68">
        <f t="shared" si="302"/>
        <v>27</v>
      </c>
      <c r="Q3213" s="68">
        <f t="shared" si="303"/>
        <v>2026</v>
      </c>
      <c r="R3213" s="69">
        <f t="shared" si="304"/>
        <v>-208.4122569444371</v>
      </c>
      <c r="S3213" s="69">
        <f t="shared" si="305"/>
        <v>-207.66775462962687</v>
      </c>
      <c r="T3213" s="70" t="str">
        <f t="shared" si="300"/>
        <v>1-30 DAYS</v>
      </c>
      <c r="U3213" s="70" t="str">
        <f t="shared" si="300"/>
        <v>1-30 DAYS</v>
      </c>
    </row>
    <row r="3214" spans="1:21">
      <c r="A3214" s="63" t="str">
        <f>VLOOKUP(L3214,[1]Sheet1!$N:$P,3,0)</f>
        <v>M1 MIDSAYAP</v>
      </c>
      <c r="B3214" s="66">
        <v>46260.667754629627</v>
      </c>
      <c r="C3214" s="66">
        <v>46261.412256944437</v>
      </c>
      <c r="D3214" s="67" t="s">
        <v>2456</v>
      </c>
      <c r="E3214" s="67" t="s">
        <v>2457</v>
      </c>
      <c r="F3214" s="1">
        <v>1</v>
      </c>
      <c r="G3214" s="63" t="str">
        <f>VLOOKUP(D3214,[2]MINDANAO!$B:$C,2,0)</f>
        <v>CLICK125 FI</v>
      </c>
      <c r="H3214" s="67">
        <v>81070</v>
      </c>
      <c r="I3214" s="63" t="str">
        <f>VLOOKUP(L3214,'[3]NEW LEGEND 2026'!M:S,7,0)</f>
        <v>MUTI</v>
      </c>
      <c r="J3214" s="67" t="s">
        <v>7325</v>
      </c>
      <c r="K3214" s="67" t="s">
        <v>7326</v>
      </c>
      <c r="L3214" s="67" t="s">
        <v>1579</v>
      </c>
      <c r="M3214" s="63" t="str">
        <f>VLOOKUP(D3214,'[3]NEW LEGEND 2026'!G:I,3,0)</f>
        <v>HONDA</v>
      </c>
      <c r="N3214" s="63" t="str">
        <f>VLOOKUP(D3214,'[3]NEW LEGEND 2026'!G:J,4,0)</f>
        <v>BLACK</v>
      </c>
      <c r="O3214" s="68" t="str">
        <f t="shared" si="301"/>
        <v>AUG</v>
      </c>
      <c r="P3214" s="68">
        <f t="shared" si="302"/>
        <v>27</v>
      </c>
      <c r="Q3214" s="68">
        <f t="shared" si="303"/>
        <v>2026</v>
      </c>
      <c r="R3214" s="69">
        <f t="shared" si="304"/>
        <v>-208.4122569444371</v>
      </c>
      <c r="S3214" s="69">
        <f t="shared" si="305"/>
        <v>-207.66775462962687</v>
      </c>
      <c r="T3214" s="70" t="str">
        <f t="shared" si="300"/>
        <v>1-30 DAYS</v>
      </c>
      <c r="U3214" s="70" t="str">
        <f t="shared" si="300"/>
        <v>1-30 DAYS</v>
      </c>
    </row>
    <row r="3215" spans="1:21">
      <c r="A3215" s="63" t="str">
        <f>VLOOKUP(L3215,[1]Sheet1!$N:$P,3,0)</f>
        <v>M1 MIDSAYAP</v>
      </c>
      <c r="B3215" s="66">
        <v>46260.667754629627</v>
      </c>
      <c r="C3215" s="66">
        <v>46261.412256944437</v>
      </c>
      <c r="D3215" s="67" t="s">
        <v>2456</v>
      </c>
      <c r="E3215" s="67" t="s">
        <v>2457</v>
      </c>
      <c r="F3215" s="1">
        <v>1</v>
      </c>
      <c r="G3215" s="63" t="str">
        <f>VLOOKUP(D3215,[2]MINDANAO!$B:$C,2,0)</f>
        <v>CLICK125 FI</v>
      </c>
      <c r="H3215" s="67">
        <v>81070</v>
      </c>
      <c r="I3215" s="63" t="str">
        <f>VLOOKUP(L3215,'[3]NEW LEGEND 2026'!M:S,7,0)</f>
        <v>MUTI</v>
      </c>
      <c r="J3215" s="67" t="s">
        <v>7327</v>
      </c>
      <c r="K3215" s="67" t="s">
        <v>7328</v>
      </c>
      <c r="L3215" s="67" t="s">
        <v>1579</v>
      </c>
      <c r="M3215" s="63" t="str">
        <f>VLOOKUP(D3215,'[3]NEW LEGEND 2026'!G:I,3,0)</f>
        <v>HONDA</v>
      </c>
      <c r="N3215" s="63" t="str">
        <f>VLOOKUP(D3215,'[3]NEW LEGEND 2026'!G:J,4,0)</f>
        <v>BLACK</v>
      </c>
      <c r="O3215" s="68" t="str">
        <f t="shared" si="301"/>
        <v>AUG</v>
      </c>
      <c r="P3215" s="68">
        <f t="shared" si="302"/>
        <v>27</v>
      </c>
      <c r="Q3215" s="68">
        <f t="shared" si="303"/>
        <v>2026</v>
      </c>
      <c r="R3215" s="69">
        <f t="shared" si="304"/>
        <v>-208.4122569444371</v>
      </c>
      <c r="S3215" s="69">
        <f t="shared" si="305"/>
        <v>-207.66775462962687</v>
      </c>
      <c r="T3215" s="70" t="str">
        <f t="shared" si="300"/>
        <v>1-30 DAYS</v>
      </c>
      <c r="U3215" s="70" t="str">
        <f t="shared" si="300"/>
        <v>1-30 DAYS</v>
      </c>
    </row>
    <row r="3216" spans="1:21">
      <c r="A3216" s="63" t="str">
        <f>VLOOKUP(L3216,[1]Sheet1!$N:$P,3,0)</f>
        <v>M1 MIDSAYAP</v>
      </c>
      <c r="B3216" s="66">
        <v>46260.667754629627</v>
      </c>
      <c r="C3216" s="66">
        <v>46261.412256944437</v>
      </c>
      <c r="D3216" s="67" t="s">
        <v>2456</v>
      </c>
      <c r="E3216" s="67" t="s">
        <v>2457</v>
      </c>
      <c r="F3216" s="1">
        <v>1</v>
      </c>
      <c r="G3216" s="63" t="str">
        <f>VLOOKUP(D3216,[2]MINDANAO!$B:$C,2,0)</f>
        <v>CLICK125 FI</v>
      </c>
      <c r="H3216" s="67">
        <v>81070</v>
      </c>
      <c r="I3216" s="63" t="str">
        <f>VLOOKUP(L3216,'[3]NEW LEGEND 2026'!M:S,7,0)</f>
        <v>MUTI</v>
      </c>
      <c r="J3216" s="67" t="s">
        <v>7329</v>
      </c>
      <c r="K3216" s="67" t="s">
        <v>7330</v>
      </c>
      <c r="L3216" s="67" t="s">
        <v>1579</v>
      </c>
      <c r="M3216" s="63" t="str">
        <f>VLOOKUP(D3216,'[3]NEW LEGEND 2026'!G:I,3,0)</f>
        <v>HONDA</v>
      </c>
      <c r="N3216" s="63" t="str">
        <f>VLOOKUP(D3216,'[3]NEW LEGEND 2026'!G:J,4,0)</f>
        <v>BLACK</v>
      </c>
      <c r="O3216" s="68" t="str">
        <f t="shared" si="301"/>
        <v>AUG</v>
      </c>
      <c r="P3216" s="68">
        <f t="shared" si="302"/>
        <v>27</v>
      </c>
      <c r="Q3216" s="68">
        <f t="shared" si="303"/>
        <v>2026</v>
      </c>
      <c r="R3216" s="69">
        <f t="shared" si="304"/>
        <v>-208.4122569444371</v>
      </c>
      <c r="S3216" s="69">
        <f t="shared" si="305"/>
        <v>-207.66775462962687</v>
      </c>
      <c r="T3216" s="70" t="str">
        <f t="shared" si="300"/>
        <v>1-30 DAYS</v>
      </c>
      <c r="U3216" s="70" t="str">
        <f t="shared" si="300"/>
        <v>1-30 DAYS</v>
      </c>
    </row>
    <row r="3217" spans="1:21">
      <c r="A3217" s="63" t="str">
        <f>VLOOKUP(L3217,[1]Sheet1!$N:$P,3,0)</f>
        <v>M1 MIDSAYAP</v>
      </c>
      <c r="B3217" s="66">
        <v>46252.496307870373</v>
      </c>
      <c r="C3217" s="66">
        <v>46261.412256944437</v>
      </c>
      <c r="D3217" s="67" t="s">
        <v>1476</v>
      </c>
      <c r="E3217" s="67" t="s">
        <v>1477</v>
      </c>
      <c r="F3217" s="1">
        <v>1</v>
      </c>
      <c r="G3217" s="63" t="str">
        <f>VLOOKUP(D3217,[2]MINDANAO!$B:$C,2,0)</f>
        <v>RAIDER150 FI BLADE</v>
      </c>
      <c r="H3217" s="67">
        <v>110446.43</v>
      </c>
      <c r="I3217" s="63" t="str">
        <f>VLOOKUP(L3217,'[3]NEW LEGEND 2026'!M:S,7,0)</f>
        <v>MUTI</v>
      </c>
      <c r="J3217" s="67" t="s">
        <v>7331</v>
      </c>
      <c r="K3217" s="67" t="s">
        <v>7332</v>
      </c>
      <c r="L3217" s="67" t="s">
        <v>1579</v>
      </c>
      <c r="M3217" s="63" t="str">
        <f>VLOOKUP(D3217,'[3]NEW LEGEND 2026'!G:I,3,0)</f>
        <v>SUZUKI</v>
      </c>
      <c r="N3217" s="63" t="str">
        <f>VLOOKUP(D3217,'[3]NEW LEGEND 2026'!G:J,4,0)</f>
        <v>GRAY/BLACK</v>
      </c>
      <c r="O3217" s="68" t="str">
        <f t="shared" si="301"/>
        <v>AUG</v>
      </c>
      <c r="P3217" s="68">
        <f t="shared" si="302"/>
        <v>27</v>
      </c>
      <c r="Q3217" s="68">
        <f t="shared" si="303"/>
        <v>2026</v>
      </c>
      <c r="R3217" s="69">
        <f t="shared" si="304"/>
        <v>-208.4122569444371</v>
      </c>
      <c r="S3217" s="69">
        <f t="shared" si="305"/>
        <v>-199.49630787037313</v>
      </c>
      <c r="T3217" s="70" t="str">
        <f t="shared" si="300"/>
        <v>1-30 DAYS</v>
      </c>
      <c r="U3217" s="70" t="str">
        <f t="shared" si="300"/>
        <v>1-30 DAYS</v>
      </c>
    </row>
    <row r="3218" spans="1:21">
      <c r="A3218" s="63" t="str">
        <f>VLOOKUP(L3218,[1]Sheet1!$N:$P,3,0)</f>
        <v>M1 MIDSAYAP</v>
      </c>
      <c r="B3218" s="66">
        <v>46252.499444444453</v>
      </c>
      <c r="C3218" s="66">
        <v>46261.412256944437</v>
      </c>
      <c r="D3218" s="67" t="s">
        <v>1894</v>
      </c>
      <c r="E3218" s="67" t="s">
        <v>1895</v>
      </c>
      <c r="F3218" s="1">
        <v>1</v>
      </c>
      <c r="G3218" s="63" t="str">
        <f>VLOOKUP(D3218,[2]MINDANAO!$B:$C,2,0)</f>
        <v>RAIDER150 FI BLADE</v>
      </c>
      <c r="H3218" s="67">
        <v>110446.43</v>
      </c>
      <c r="I3218" s="63" t="str">
        <f>VLOOKUP(L3218,'[3]NEW LEGEND 2026'!M:S,7,0)</f>
        <v>MUTI</v>
      </c>
      <c r="J3218" s="67" t="s">
        <v>7333</v>
      </c>
      <c r="K3218" s="67" t="s">
        <v>7334</v>
      </c>
      <c r="L3218" s="67" t="s">
        <v>1579</v>
      </c>
      <c r="M3218" s="63" t="str">
        <f>VLOOKUP(D3218,'[3]NEW LEGEND 2026'!G:I,3,0)</f>
        <v>SUZUKI</v>
      </c>
      <c r="N3218" s="63" t="str">
        <f>VLOOKUP(D3218,'[3]NEW LEGEND 2026'!G:J,4,0)</f>
        <v>RED/BLACK</v>
      </c>
      <c r="O3218" s="68" t="str">
        <f t="shared" si="301"/>
        <v>AUG</v>
      </c>
      <c r="P3218" s="68">
        <f t="shared" si="302"/>
        <v>27</v>
      </c>
      <c r="Q3218" s="68">
        <f t="shared" si="303"/>
        <v>2026</v>
      </c>
      <c r="R3218" s="69">
        <f t="shared" si="304"/>
        <v>-208.4122569444371</v>
      </c>
      <c r="S3218" s="69">
        <f t="shared" si="305"/>
        <v>-199.49944444445282</v>
      </c>
      <c r="T3218" s="70" t="str">
        <f t="shared" ref="T3218:U3281" si="306">IF(R3218&lt;=30,"1-30 DAYS",IF(R3218&lt;=60,"31-60 DAYS",IF(R3218&lt;=90,"61-90 DAYS","91 DAYS UP")))</f>
        <v>1-30 DAYS</v>
      </c>
      <c r="U3218" s="70" t="str">
        <f t="shared" si="306"/>
        <v>1-30 DAYS</v>
      </c>
    </row>
    <row r="3219" spans="1:21">
      <c r="A3219" s="63" t="str">
        <f>VLOOKUP(L3219,[1]Sheet1!$N:$P,3,0)</f>
        <v>M1 MIDSAYAP</v>
      </c>
      <c r="B3219" s="66">
        <v>46249.423495370371</v>
      </c>
      <c r="C3219" s="66">
        <v>46261.412256944437</v>
      </c>
      <c r="D3219" s="67" t="s">
        <v>1894</v>
      </c>
      <c r="E3219" s="67" t="s">
        <v>1895</v>
      </c>
      <c r="F3219" s="1">
        <v>1</v>
      </c>
      <c r="G3219" s="63" t="str">
        <f>VLOOKUP(D3219,[2]MINDANAO!$B:$C,2,0)</f>
        <v>RAIDER150 FI BLADE</v>
      </c>
      <c r="H3219" s="67">
        <v>110446.43</v>
      </c>
      <c r="I3219" s="63" t="str">
        <f>VLOOKUP(L3219,'[3]NEW LEGEND 2026'!M:S,7,0)</f>
        <v>MUTI</v>
      </c>
      <c r="J3219" s="67" t="s">
        <v>7335</v>
      </c>
      <c r="K3219" s="67" t="s">
        <v>7336</v>
      </c>
      <c r="L3219" s="67" t="s">
        <v>1579</v>
      </c>
      <c r="M3219" s="63" t="str">
        <f>VLOOKUP(D3219,'[3]NEW LEGEND 2026'!G:I,3,0)</f>
        <v>SUZUKI</v>
      </c>
      <c r="N3219" s="63" t="str">
        <f>VLOOKUP(D3219,'[3]NEW LEGEND 2026'!G:J,4,0)</f>
        <v>RED/BLACK</v>
      </c>
      <c r="O3219" s="68" t="str">
        <f t="shared" si="301"/>
        <v>AUG</v>
      </c>
      <c r="P3219" s="68">
        <f t="shared" si="302"/>
        <v>27</v>
      </c>
      <c r="Q3219" s="68">
        <f t="shared" si="303"/>
        <v>2026</v>
      </c>
      <c r="R3219" s="69">
        <f t="shared" si="304"/>
        <v>-208.4122569444371</v>
      </c>
      <c r="S3219" s="69">
        <f t="shared" si="305"/>
        <v>-196.4234953703708</v>
      </c>
      <c r="T3219" s="70" t="str">
        <f t="shared" si="306"/>
        <v>1-30 DAYS</v>
      </c>
      <c r="U3219" s="70" t="str">
        <f t="shared" si="306"/>
        <v>1-30 DAYS</v>
      </c>
    </row>
    <row r="3220" spans="1:21">
      <c r="A3220" s="63" t="str">
        <f>VLOOKUP(L3220,[1]Sheet1!$N:$P,3,0)</f>
        <v>M1 SAN FRANCISCO</v>
      </c>
      <c r="B3220" s="66">
        <v>46260.618217592593</v>
      </c>
      <c r="C3220" s="66">
        <v>46261.415613425917</v>
      </c>
      <c r="D3220" s="67" t="s">
        <v>2193</v>
      </c>
      <c r="E3220" s="67" t="s">
        <v>2194</v>
      </c>
      <c r="F3220" s="1">
        <v>1</v>
      </c>
      <c r="G3220" s="63" t="str">
        <f>VLOOKUP(D3220,[2]MINDANAO!$B:$C,2,0)</f>
        <v>CRF150</v>
      </c>
      <c r="H3220" s="67">
        <v>140870</v>
      </c>
      <c r="I3220" s="63" t="str">
        <f>VLOOKUP(L3220,'[3]NEW LEGEND 2026'!M:S,7,0)</f>
        <v>MUTI</v>
      </c>
      <c r="J3220" s="67" t="s">
        <v>7337</v>
      </c>
      <c r="K3220" s="67" t="s">
        <v>7338</v>
      </c>
      <c r="L3220" s="67" t="s">
        <v>1179</v>
      </c>
      <c r="M3220" s="63" t="str">
        <f>VLOOKUP(D3220,'[3]NEW LEGEND 2026'!G:I,3,0)</f>
        <v>HONDA</v>
      </c>
      <c r="N3220" s="63" t="str">
        <f>VLOOKUP(D3220,'[3]NEW LEGEND 2026'!G:J,4,0)</f>
        <v>WHITE/BLACK</v>
      </c>
      <c r="O3220" s="68" t="str">
        <f t="shared" si="301"/>
        <v>AUG</v>
      </c>
      <c r="P3220" s="68">
        <f t="shared" si="302"/>
        <v>27</v>
      </c>
      <c r="Q3220" s="68">
        <f t="shared" si="303"/>
        <v>2026</v>
      </c>
      <c r="R3220" s="69">
        <f t="shared" si="304"/>
        <v>-208.4156134259174</v>
      </c>
      <c r="S3220" s="69">
        <f t="shared" si="305"/>
        <v>-207.61821759259328</v>
      </c>
      <c r="T3220" s="70" t="str">
        <f t="shared" si="306"/>
        <v>1-30 DAYS</v>
      </c>
      <c r="U3220" s="70" t="str">
        <f t="shared" si="306"/>
        <v>1-30 DAYS</v>
      </c>
    </row>
    <row r="3221" spans="1:21">
      <c r="A3221" s="63" t="str">
        <f>VLOOKUP(L3221,[1]Sheet1!$N:$P,3,0)</f>
        <v>M1 SAN FRANCISCO</v>
      </c>
      <c r="B3221" s="66">
        <v>46260.618217592593</v>
      </c>
      <c r="C3221" s="66">
        <v>46261.415613425917</v>
      </c>
      <c r="D3221" s="67" t="s">
        <v>2193</v>
      </c>
      <c r="E3221" s="67" t="s">
        <v>2194</v>
      </c>
      <c r="F3221" s="1">
        <v>1</v>
      </c>
      <c r="G3221" s="63" t="str">
        <f>VLOOKUP(D3221,[2]MINDANAO!$B:$C,2,0)</f>
        <v>CRF150</v>
      </c>
      <c r="H3221" s="67">
        <v>140870</v>
      </c>
      <c r="I3221" s="63" t="str">
        <f>VLOOKUP(L3221,'[3]NEW LEGEND 2026'!M:S,7,0)</f>
        <v>MUTI</v>
      </c>
      <c r="J3221" s="67" t="s">
        <v>7339</v>
      </c>
      <c r="K3221" s="67" t="s">
        <v>7340</v>
      </c>
      <c r="L3221" s="67" t="s">
        <v>1179</v>
      </c>
      <c r="M3221" s="63" t="str">
        <f>VLOOKUP(D3221,'[3]NEW LEGEND 2026'!G:I,3,0)</f>
        <v>HONDA</v>
      </c>
      <c r="N3221" s="63" t="str">
        <f>VLOOKUP(D3221,'[3]NEW LEGEND 2026'!G:J,4,0)</f>
        <v>WHITE/BLACK</v>
      </c>
      <c r="O3221" s="68" t="str">
        <f t="shared" si="301"/>
        <v>AUG</v>
      </c>
      <c r="P3221" s="68">
        <f t="shared" si="302"/>
        <v>27</v>
      </c>
      <c r="Q3221" s="68">
        <f t="shared" si="303"/>
        <v>2026</v>
      </c>
      <c r="R3221" s="69">
        <f t="shared" si="304"/>
        <v>-208.4156134259174</v>
      </c>
      <c r="S3221" s="69">
        <f t="shared" si="305"/>
        <v>-207.61821759259328</v>
      </c>
      <c r="T3221" s="70" t="str">
        <f t="shared" si="306"/>
        <v>1-30 DAYS</v>
      </c>
      <c r="U3221" s="70" t="str">
        <f t="shared" si="306"/>
        <v>1-30 DAYS</v>
      </c>
    </row>
    <row r="3222" spans="1:21">
      <c r="A3222" s="63" t="str">
        <f>VLOOKUP(L3222,[1]Sheet1!$N:$P,3,0)</f>
        <v>M1 SAN FRANCISCO</v>
      </c>
      <c r="B3222" s="66">
        <v>46256.688171296293</v>
      </c>
      <c r="C3222" s="66">
        <v>46261.415613425917</v>
      </c>
      <c r="D3222" s="67" t="s">
        <v>4034</v>
      </c>
      <c r="E3222" s="67" t="s">
        <v>4035</v>
      </c>
      <c r="F3222" s="1">
        <v>1</v>
      </c>
      <c r="G3222" s="63" t="str">
        <f>VLOOKUP(D3222,[2]MINDANAO!$B:$C,2,0)</f>
        <v>KLX150</v>
      </c>
      <c r="H3222" s="67">
        <v>117523.21</v>
      </c>
      <c r="I3222" s="63" t="str">
        <f>VLOOKUP(L3222,'[3]NEW LEGEND 2026'!M:S,7,0)</f>
        <v>MUTI</v>
      </c>
      <c r="J3222" s="67" t="s">
        <v>7341</v>
      </c>
      <c r="K3222" s="67" t="s">
        <v>7342</v>
      </c>
      <c r="L3222" s="67" t="s">
        <v>1179</v>
      </c>
      <c r="M3222" s="63" t="str">
        <f>VLOOKUP(D3222,'[3]NEW LEGEND 2026'!G:I,3,0)</f>
        <v>KAWASAKI</v>
      </c>
      <c r="N3222" s="63" t="str">
        <f>VLOOKUP(D3222,'[3]NEW LEGEND 2026'!G:J,4,0)</f>
        <v>GREEN</v>
      </c>
      <c r="O3222" s="68" t="str">
        <f t="shared" si="301"/>
        <v>AUG</v>
      </c>
      <c r="P3222" s="68">
        <f t="shared" si="302"/>
        <v>27</v>
      </c>
      <c r="Q3222" s="68">
        <f t="shared" si="303"/>
        <v>2026</v>
      </c>
      <c r="R3222" s="69">
        <f t="shared" si="304"/>
        <v>-208.4156134259174</v>
      </c>
      <c r="S3222" s="69">
        <f t="shared" si="305"/>
        <v>-203.68817129629315</v>
      </c>
      <c r="T3222" s="70" t="str">
        <f t="shared" si="306"/>
        <v>1-30 DAYS</v>
      </c>
      <c r="U3222" s="70" t="str">
        <f t="shared" si="306"/>
        <v>1-30 DAYS</v>
      </c>
    </row>
    <row r="3223" spans="1:21">
      <c r="A3223" s="63" t="str">
        <f>VLOOKUP(L3223,[1]Sheet1!$N:$P,3,0)</f>
        <v>M1 SAN FRANCISCO</v>
      </c>
      <c r="B3223" s="66">
        <v>46256.680833333332</v>
      </c>
      <c r="C3223" s="66">
        <v>46261.415613425917</v>
      </c>
      <c r="D3223" s="67" t="s">
        <v>4034</v>
      </c>
      <c r="E3223" s="67" t="s">
        <v>4035</v>
      </c>
      <c r="F3223" s="1">
        <v>1</v>
      </c>
      <c r="G3223" s="63" t="str">
        <f>VLOOKUP(D3223,[2]MINDANAO!$B:$C,2,0)</f>
        <v>KLX150</v>
      </c>
      <c r="H3223" s="67">
        <v>117523.21</v>
      </c>
      <c r="I3223" s="63" t="str">
        <f>VLOOKUP(L3223,'[3]NEW LEGEND 2026'!M:S,7,0)</f>
        <v>MUTI</v>
      </c>
      <c r="J3223" s="67" t="s">
        <v>7343</v>
      </c>
      <c r="K3223" s="67" t="s">
        <v>7344</v>
      </c>
      <c r="L3223" s="67" t="s">
        <v>1179</v>
      </c>
      <c r="M3223" s="63" t="str">
        <f>VLOOKUP(D3223,'[3]NEW LEGEND 2026'!G:I,3,0)</f>
        <v>KAWASAKI</v>
      </c>
      <c r="N3223" s="63" t="str">
        <f>VLOOKUP(D3223,'[3]NEW LEGEND 2026'!G:J,4,0)</f>
        <v>GREEN</v>
      </c>
      <c r="O3223" s="68" t="str">
        <f t="shared" si="301"/>
        <v>AUG</v>
      </c>
      <c r="P3223" s="68">
        <f t="shared" si="302"/>
        <v>27</v>
      </c>
      <c r="Q3223" s="68">
        <f t="shared" si="303"/>
        <v>2026</v>
      </c>
      <c r="R3223" s="69">
        <f t="shared" si="304"/>
        <v>-208.4156134259174</v>
      </c>
      <c r="S3223" s="69">
        <f t="shared" si="305"/>
        <v>-203.68083333333198</v>
      </c>
      <c r="T3223" s="70" t="str">
        <f t="shared" si="306"/>
        <v>1-30 DAYS</v>
      </c>
      <c r="U3223" s="70" t="str">
        <f t="shared" si="306"/>
        <v>1-30 DAYS</v>
      </c>
    </row>
    <row r="3224" spans="1:21">
      <c r="A3224" s="63" t="str">
        <f>VLOOKUP(L3224,[1]Sheet1!$N:$P,3,0)</f>
        <v>M1 SAN FRANCISCO</v>
      </c>
      <c r="B3224" s="66">
        <v>46260.618217592593</v>
      </c>
      <c r="C3224" s="66">
        <v>46261.415613425917</v>
      </c>
      <c r="D3224" s="67" t="s">
        <v>2456</v>
      </c>
      <c r="E3224" s="67" t="s">
        <v>2457</v>
      </c>
      <c r="F3224" s="1">
        <v>1</v>
      </c>
      <c r="G3224" s="63" t="str">
        <f>VLOOKUP(D3224,[2]MINDANAO!$B:$C,2,0)</f>
        <v>CLICK125 FI</v>
      </c>
      <c r="H3224" s="67">
        <v>81070</v>
      </c>
      <c r="I3224" s="63" t="str">
        <f>VLOOKUP(L3224,'[3]NEW LEGEND 2026'!M:S,7,0)</f>
        <v>MUTI</v>
      </c>
      <c r="J3224" s="67" t="s">
        <v>7345</v>
      </c>
      <c r="K3224" s="67" t="s">
        <v>7346</v>
      </c>
      <c r="L3224" s="67" t="s">
        <v>1179</v>
      </c>
      <c r="M3224" s="63" t="str">
        <f>VLOOKUP(D3224,'[3]NEW LEGEND 2026'!G:I,3,0)</f>
        <v>HONDA</v>
      </c>
      <c r="N3224" s="63" t="str">
        <f>VLOOKUP(D3224,'[3]NEW LEGEND 2026'!G:J,4,0)</f>
        <v>BLACK</v>
      </c>
      <c r="O3224" s="68" t="str">
        <f t="shared" si="301"/>
        <v>AUG</v>
      </c>
      <c r="P3224" s="68">
        <f t="shared" si="302"/>
        <v>27</v>
      </c>
      <c r="Q3224" s="68">
        <f t="shared" si="303"/>
        <v>2026</v>
      </c>
      <c r="R3224" s="69">
        <f t="shared" si="304"/>
        <v>-208.4156134259174</v>
      </c>
      <c r="S3224" s="69">
        <f t="shared" si="305"/>
        <v>-207.61821759259328</v>
      </c>
      <c r="T3224" s="70" t="str">
        <f t="shared" si="306"/>
        <v>1-30 DAYS</v>
      </c>
      <c r="U3224" s="70" t="str">
        <f t="shared" si="306"/>
        <v>1-30 DAYS</v>
      </c>
    </row>
    <row r="3225" spans="1:21">
      <c r="A3225" s="63" t="str">
        <f>VLOOKUP(L3225,[1]Sheet1!$N:$P,3,0)</f>
        <v>M1 SAN FRANCISCO</v>
      </c>
      <c r="B3225" s="66">
        <v>46260.618217592593</v>
      </c>
      <c r="C3225" s="66">
        <v>46261.415613425917</v>
      </c>
      <c r="D3225" s="67" t="s">
        <v>3166</v>
      </c>
      <c r="E3225" s="67" t="s">
        <v>3167</v>
      </c>
      <c r="F3225" s="1">
        <v>1</v>
      </c>
      <c r="G3225" s="63" t="str">
        <f>VLOOKUP(D3225,[2]MINDANAO!$B:$C,2,0)</f>
        <v>CLICK125 FI</v>
      </c>
      <c r="H3225" s="67">
        <v>81070</v>
      </c>
      <c r="I3225" s="63" t="str">
        <f>VLOOKUP(L3225,'[3]NEW LEGEND 2026'!M:S,7,0)</f>
        <v>MUTI</v>
      </c>
      <c r="J3225" s="67" t="s">
        <v>7347</v>
      </c>
      <c r="K3225" s="67" t="s">
        <v>7348</v>
      </c>
      <c r="L3225" s="67" t="s">
        <v>1179</v>
      </c>
      <c r="M3225" s="63" t="str">
        <f>VLOOKUP(D3225,'[3]NEW LEGEND 2026'!G:I,3,0)</f>
        <v>HONDA</v>
      </c>
      <c r="N3225" s="63" t="str">
        <f>VLOOKUP(D3225,'[3]NEW LEGEND 2026'!G:J,4,0)</f>
        <v>GRAY/BLACK</v>
      </c>
      <c r="O3225" s="68" t="str">
        <f t="shared" si="301"/>
        <v>AUG</v>
      </c>
      <c r="P3225" s="68">
        <f t="shared" si="302"/>
        <v>27</v>
      </c>
      <c r="Q3225" s="68">
        <f t="shared" si="303"/>
        <v>2026</v>
      </c>
      <c r="R3225" s="69">
        <f t="shared" si="304"/>
        <v>-208.4156134259174</v>
      </c>
      <c r="S3225" s="69">
        <f t="shared" si="305"/>
        <v>-207.61821759259328</v>
      </c>
      <c r="T3225" s="70" t="str">
        <f t="shared" si="306"/>
        <v>1-30 DAYS</v>
      </c>
      <c r="U3225" s="70" t="str">
        <f t="shared" si="306"/>
        <v>1-30 DAYS</v>
      </c>
    </row>
    <row r="3226" spans="1:21">
      <c r="A3226" s="63" t="str">
        <f>VLOOKUP(L3226,[1]Sheet1!$N:$P,3,0)</f>
        <v>M1 SAN FRANCISCO</v>
      </c>
      <c r="B3226" s="66">
        <v>46260.618217592593</v>
      </c>
      <c r="C3226" s="66">
        <v>46261.415613425917</v>
      </c>
      <c r="D3226" s="67" t="s">
        <v>1492</v>
      </c>
      <c r="E3226" s="67" t="s">
        <v>1493</v>
      </c>
      <c r="F3226" s="1">
        <v>1</v>
      </c>
      <c r="G3226" s="63" t="str">
        <f>VLOOKUP(D3226,[2]MINDANAO!$B:$C,2,0)</f>
        <v>BEAT FI PREM</v>
      </c>
      <c r="H3226" s="67">
        <v>72250</v>
      </c>
      <c r="I3226" s="63" t="str">
        <f>VLOOKUP(L3226,'[3]NEW LEGEND 2026'!M:S,7,0)</f>
        <v>MUTI</v>
      </c>
      <c r="J3226" s="67" t="s">
        <v>7349</v>
      </c>
      <c r="K3226" s="67" t="s">
        <v>7350</v>
      </c>
      <c r="L3226" s="67" t="s">
        <v>1179</v>
      </c>
      <c r="M3226" s="63" t="str">
        <f>VLOOKUP(D3226,'[3]NEW LEGEND 2026'!G:I,3,0)</f>
        <v>HONDA</v>
      </c>
      <c r="N3226" s="63" t="str">
        <f>VLOOKUP(D3226,'[3]NEW LEGEND 2026'!G:J,4,0)</f>
        <v>SILVER</v>
      </c>
      <c r="O3226" s="68" t="str">
        <f t="shared" si="301"/>
        <v>AUG</v>
      </c>
      <c r="P3226" s="68">
        <f t="shared" si="302"/>
        <v>27</v>
      </c>
      <c r="Q3226" s="68">
        <f t="shared" si="303"/>
        <v>2026</v>
      </c>
      <c r="R3226" s="69">
        <f t="shared" si="304"/>
        <v>-208.4156134259174</v>
      </c>
      <c r="S3226" s="69">
        <f t="shared" si="305"/>
        <v>-207.61821759259328</v>
      </c>
      <c r="T3226" s="70" t="str">
        <f t="shared" si="306"/>
        <v>1-30 DAYS</v>
      </c>
      <c r="U3226" s="70" t="str">
        <f t="shared" si="306"/>
        <v>1-30 DAYS</v>
      </c>
    </row>
    <row r="3227" spans="1:21">
      <c r="A3227" s="63" t="str">
        <f>VLOOKUP(L3227,[1]Sheet1!$N:$P,3,0)</f>
        <v>M1 SAN FRANCISCO</v>
      </c>
      <c r="B3227" s="66">
        <v>46253.594641203701</v>
      </c>
      <c r="C3227" s="66">
        <v>46261.415613425917</v>
      </c>
      <c r="D3227" s="67" t="s">
        <v>6710</v>
      </c>
      <c r="E3227" s="67" t="s">
        <v>6711</v>
      </c>
      <c r="F3227" s="1">
        <v>1</v>
      </c>
      <c r="G3227" s="63" t="str">
        <f>VLOOKUP(D3227,[2]MINDANAO!$B:$C,2,0)</f>
        <v>LEXI155</v>
      </c>
      <c r="H3227" s="67">
        <v>74064.89</v>
      </c>
      <c r="I3227" s="63" t="str">
        <f>VLOOKUP(L3227,'[3]NEW LEGEND 2026'!M:S,7,0)</f>
        <v>MUTI</v>
      </c>
      <c r="J3227" s="67" t="s">
        <v>7351</v>
      </c>
      <c r="K3227" s="67" t="s">
        <v>7352</v>
      </c>
      <c r="L3227" s="67" t="s">
        <v>1179</v>
      </c>
      <c r="M3227" s="63" t="str">
        <f>VLOOKUP(D3227,'[3]NEW LEGEND 2026'!G:I,3,0)</f>
        <v>YAMAHA</v>
      </c>
      <c r="N3227" s="63" t="str">
        <f>VLOOKUP(D3227,'[3]NEW LEGEND 2026'!G:J,4,0)</f>
        <v>BLACK/MATTE BLACK</v>
      </c>
      <c r="O3227" s="68" t="str">
        <f t="shared" si="301"/>
        <v>AUG</v>
      </c>
      <c r="P3227" s="68">
        <f t="shared" si="302"/>
        <v>27</v>
      </c>
      <c r="Q3227" s="68">
        <f t="shared" si="303"/>
        <v>2026</v>
      </c>
      <c r="R3227" s="69">
        <f t="shared" si="304"/>
        <v>-208.4156134259174</v>
      </c>
      <c r="S3227" s="69">
        <f t="shared" si="305"/>
        <v>-200.59464120370103</v>
      </c>
      <c r="T3227" s="70" t="str">
        <f t="shared" si="306"/>
        <v>1-30 DAYS</v>
      </c>
      <c r="U3227" s="70" t="str">
        <f t="shared" si="306"/>
        <v>1-30 DAYS</v>
      </c>
    </row>
    <row r="3228" spans="1:21">
      <c r="A3228" s="63" t="str">
        <f>VLOOKUP(L3228,[1]Sheet1!$N:$P,3,0)</f>
        <v>M1 DIGOS</v>
      </c>
      <c r="B3228" s="66">
        <v>46259.644953703697</v>
      </c>
      <c r="C3228" s="66">
        <v>46261.440324074072</v>
      </c>
      <c r="D3228" s="67" t="s">
        <v>2456</v>
      </c>
      <c r="E3228" s="67" t="s">
        <v>2457</v>
      </c>
      <c r="F3228" s="1">
        <v>1</v>
      </c>
      <c r="G3228" s="63" t="str">
        <f>VLOOKUP(D3228,[2]MINDANAO!$B:$C,2,0)</f>
        <v>CLICK125 FI</v>
      </c>
      <c r="H3228" s="67">
        <v>81070</v>
      </c>
      <c r="I3228" s="63" t="str">
        <f>VLOOKUP(L3228,'[3]NEW LEGEND 2026'!M:S,7,0)</f>
        <v>MUTI</v>
      </c>
      <c r="J3228" s="67" t="s">
        <v>7353</v>
      </c>
      <c r="K3228" s="67" t="s">
        <v>7354</v>
      </c>
      <c r="L3228" s="67" t="s">
        <v>490</v>
      </c>
      <c r="M3228" s="63" t="str">
        <f>VLOOKUP(D3228,'[3]NEW LEGEND 2026'!G:I,3,0)</f>
        <v>HONDA</v>
      </c>
      <c r="N3228" s="63" t="str">
        <f>VLOOKUP(D3228,'[3]NEW LEGEND 2026'!G:J,4,0)</f>
        <v>BLACK</v>
      </c>
      <c r="O3228" s="68" t="str">
        <f t="shared" si="301"/>
        <v>AUG</v>
      </c>
      <c r="P3228" s="68">
        <f t="shared" si="302"/>
        <v>27</v>
      </c>
      <c r="Q3228" s="68">
        <f t="shared" si="303"/>
        <v>2026</v>
      </c>
      <c r="R3228" s="69">
        <f t="shared" si="304"/>
        <v>-208.44032407407212</v>
      </c>
      <c r="S3228" s="69">
        <f t="shared" si="305"/>
        <v>-206.64495370369696</v>
      </c>
      <c r="T3228" s="70" t="str">
        <f t="shared" si="306"/>
        <v>1-30 DAYS</v>
      </c>
      <c r="U3228" s="70" t="str">
        <f t="shared" si="306"/>
        <v>1-30 DAYS</v>
      </c>
    </row>
    <row r="3229" spans="1:21">
      <c r="A3229" s="63" t="str">
        <f>VLOOKUP(L3229,[1]Sheet1!$N:$P,3,0)</f>
        <v>M1 DIGOS</v>
      </c>
      <c r="B3229" s="66">
        <v>46256.426736111112</v>
      </c>
      <c r="C3229" s="66">
        <v>46261.440324074072</v>
      </c>
      <c r="D3229" s="67" t="s">
        <v>1567</v>
      </c>
      <c r="E3229" s="67" t="s">
        <v>1568</v>
      </c>
      <c r="F3229" s="1">
        <v>1</v>
      </c>
      <c r="G3229" s="63" t="str">
        <f>VLOOKUP(D3229,[2]MINDANAO!$B:$C,2,0)</f>
        <v>RAIDER150 FI BLADE</v>
      </c>
      <c r="H3229" s="67">
        <v>110446.43</v>
      </c>
      <c r="I3229" s="63" t="str">
        <f>VLOOKUP(L3229,'[3]NEW LEGEND 2026'!M:S,7,0)</f>
        <v>MUTI</v>
      </c>
      <c r="J3229" s="67" t="s">
        <v>7355</v>
      </c>
      <c r="K3229" s="67" t="s">
        <v>7356</v>
      </c>
      <c r="L3229" s="67" t="s">
        <v>490</v>
      </c>
      <c r="M3229" s="63" t="str">
        <f>VLOOKUP(D3229,'[3]NEW LEGEND 2026'!G:I,3,0)</f>
        <v>SUZUKI</v>
      </c>
      <c r="N3229" s="63" t="str">
        <f>VLOOKUP(D3229,'[3]NEW LEGEND 2026'!G:J,4,0)</f>
        <v>IVORY/GRAY</v>
      </c>
      <c r="O3229" s="68" t="str">
        <f t="shared" si="301"/>
        <v>AUG</v>
      </c>
      <c r="P3229" s="68">
        <f t="shared" si="302"/>
        <v>27</v>
      </c>
      <c r="Q3229" s="68">
        <f t="shared" si="303"/>
        <v>2026</v>
      </c>
      <c r="R3229" s="69">
        <f t="shared" si="304"/>
        <v>-208.44032407407212</v>
      </c>
      <c r="S3229" s="69">
        <f t="shared" si="305"/>
        <v>-203.4267361111124</v>
      </c>
      <c r="T3229" s="70" t="str">
        <f t="shared" si="306"/>
        <v>1-30 DAYS</v>
      </c>
      <c r="U3229" s="70" t="str">
        <f t="shared" si="306"/>
        <v>1-30 DAYS</v>
      </c>
    </row>
    <row r="3230" spans="1:21">
      <c r="A3230" s="63" t="str">
        <f>VLOOKUP(L3230,[1]Sheet1!$N:$P,3,0)</f>
        <v>M1 DIGOS</v>
      </c>
      <c r="B3230" s="66">
        <v>46259.648622685178</v>
      </c>
      <c r="C3230" s="66">
        <v>46261.440451388888</v>
      </c>
      <c r="D3230" s="67" t="s">
        <v>2456</v>
      </c>
      <c r="E3230" s="67" t="s">
        <v>2457</v>
      </c>
      <c r="F3230" s="1">
        <v>1</v>
      </c>
      <c r="G3230" s="63" t="str">
        <f>VLOOKUP(D3230,[2]MINDANAO!$B:$C,2,0)</f>
        <v>CLICK125 FI</v>
      </c>
      <c r="H3230" s="67">
        <v>81070</v>
      </c>
      <c r="I3230" s="63" t="str">
        <f>VLOOKUP(L3230,'[3]NEW LEGEND 2026'!M:S,7,0)</f>
        <v>MUTI</v>
      </c>
      <c r="J3230" s="67" t="s">
        <v>7357</v>
      </c>
      <c r="K3230" s="67" t="s">
        <v>7358</v>
      </c>
      <c r="L3230" s="67" t="s">
        <v>490</v>
      </c>
      <c r="M3230" s="63" t="str">
        <f>VLOOKUP(D3230,'[3]NEW LEGEND 2026'!G:I,3,0)</f>
        <v>HONDA</v>
      </c>
      <c r="N3230" s="63" t="str">
        <f>VLOOKUP(D3230,'[3]NEW LEGEND 2026'!G:J,4,0)</f>
        <v>BLACK</v>
      </c>
      <c r="O3230" s="68" t="str">
        <f t="shared" si="301"/>
        <v>AUG</v>
      </c>
      <c r="P3230" s="68">
        <f t="shared" si="302"/>
        <v>27</v>
      </c>
      <c r="Q3230" s="68">
        <f t="shared" si="303"/>
        <v>2026</v>
      </c>
      <c r="R3230" s="69">
        <f t="shared" si="304"/>
        <v>-208.4404513888876</v>
      </c>
      <c r="S3230" s="69">
        <f t="shared" si="305"/>
        <v>-206.64862268517754</v>
      </c>
      <c r="T3230" s="70" t="str">
        <f t="shared" si="306"/>
        <v>1-30 DAYS</v>
      </c>
      <c r="U3230" s="70" t="str">
        <f t="shared" si="306"/>
        <v>1-30 DAYS</v>
      </c>
    </row>
    <row r="3231" spans="1:21">
      <c r="A3231" s="63" t="str">
        <f>VLOOKUP(L3231,[1]Sheet1!$N:$P,3,0)</f>
        <v>M1 DIGOS</v>
      </c>
      <c r="B3231" s="66">
        <v>46259.648622685178</v>
      </c>
      <c r="C3231" s="66">
        <v>46261.440451388888</v>
      </c>
      <c r="D3231" s="67" t="s">
        <v>2456</v>
      </c>
      <c r="E3231" s="67" t="s">
        <v>2457</v>
      </c>
      <c r="F3231" s="1">
        <v>1</v>
      </c>
      <c r="G3231" s="63" t="str">
        <f>VLOOKUP(D3231,[2]MINDANAO!$B:$C,2,0)</f>
        <v>CLICK125 FI</v>
      </c>
      <c r="H3231" s="67">
        <v>81070</v>
      </c>
      <c r="I3231" s="63" t="str">
        <f>VLOOKUP(L3231,'[3]NEW LEGEND 2026'!M:S,7,0)</f>
        <v>MUTI</v>
      </c>
      <c r="J3231" s="67" t="s">
        <v>7359</v>
      </c>
      <c r="K3231" s="67" t="s">
        <v>7360</v>
      </c>
      <c r="L3231" s="67" t="s">
        <v>490</v>
      </c>
      <c r="M3231" s="63" t="str">
        <f>VLOOKUP(D3231,'[3]NEW LEGEND 2026'!G:I,3,0)</f>
        <v>HONDA</v>
      </c>
      <c r="N3231" s="63" t="str">
        <f>VLOOKUP(D3231,'[3]NEW LEGEND 2026'!G:J,4,0)</f>
        <v>BLACK</v>
      </c>
      <c r="O3231" s="68" t="str">
        <f t="shared" si="301"/>
        <v>AUG</v>
      </c>
      <c r="P3231" s="68">
        <f t="shared" si="302"/>
        <v>27</v>
      </c>
      <c r="Q3231" s="68">
        <f t="shared" si="303"/>
        <v>2026</v>
      </c>
      <c r="R3231" s="69">
        <f t="shared" si="304"/>
        <v>-208.4404513888876</v>
      </c>
      <c r="S3231" s="69">
        <f t="shared" si="305"/>
        <v>-206.64862268517754</v>
      </c>
      <c r="T3231" s="70" t="str">
        <f t="shared" si="306"/>
        <v>1-30 DAYS</v>
      </c>
      <c r="U3231" s="70" t="str">
        <f t="shared" si="306"/>
        <v>1-30 DAYS</v>
      </c>
    </row>
    <row r="3232" spans="1:21">
      <c r="A3232" s="63" t="str">
        <f>VLOOKUP(L3232,[1]Sheet1!$N:$P,3,0)</f>
        <v>M1 DIGOS</v>
      </c>
      <c r="B3232" s="66">
        <v>46256.521134259259</v>
      </c>
      <c r="C3232" s="66">
        <v>46261.440451388888</v>
      </c>
      <c r="D3232" s="67" t="s">
        <v>6706</v>
      </c>
      <c r="E3232" s="67" t="s">
        <v>6707</v>
      </c>
      <c r="F3232" s="1">
        <v>1</v>
      </c>
      <c r="G3232" s="63" t="str">
        <f>VLOOKUP(D3232,[2]MINDANAO!$B:$C,2,0)</f>
        <v>MIO AEROX 155</v>
      </c>
      <c r="H3232" s="67">
        <v>111184.82</v>
      </c>
      <c r="I3232" s="63" t="str">
        <f>VLOOKUP(L3232,'[3]NEW LEGEND 2026'!M:S,7,0)</f>
        <v>MUTI</v>
      </c>
      <c r="J3232" s="67" t="s">
        <v>7361</v>
      </c>
      <c r="K3232" s="67" t="s">
        <v>7362</v>
      </c>
      <c r="L3232" s="67" t="s">
        <v>490</v>
      </c>
      <c r="M3232" s="63" t="str">
        <f>VLOOKUP(D3232,'[3]NEW LEGEND 2026'!G:I,3,0)</f>
        <v>YAMAHA</v>
      </c>
      <c r="N3232" s="63" t="str">
        <f>VLOOKUP(D3232,'[3]NEW LEGEND 2026'!G:J,4,0)</f>
        <v>BLUE/BLACK</v>
      </c>
      <c r="O3232" s="68" t="str">
        <f t="shared" si="301"/>
        <v>AUG</v>
      </c>
      <c r="P3232" s="68">
        <f t="shared" si="302"/>
        <v>27</v>
      </c>
      <c r="Q3232" s="68">
        <f t="shared" si="303"/>
        <v>2026</v>
      </c>
      <c r="R3232" s="69">
        <f t="shared" si="304"/>
        <v>-208.4404513888876</v>
      </c>
      <c r="S3232" s="69">
        <f t="shared" si="305"/>
        <v>-203.52113425925927</v>
      </c>
      <c r="T3232" s="70" t="str">
        <f t="shared" si="306"/>
        <v>1-30 DAYS</v>
      </c>
      <c r="U3232" s="70" t="str">
        <f t="shared" si="306"/>
        <v>1-30 DAYS</v>
      </c>
    </row>
    <row r="3233" spans="1:21">
      <c r="A3233" s="63" t="str">
        <f>VLOOKUP(L3233,[1]Sheet1!$N:$P,3,0)</f>
        <v>M1 DIGOS</v>
      </c>
      <c r="B3233" s="66">
        <v>46256.521134259259</v>
      </c>
      <c r="C3233" s="66">
        <v>46261.440451388888</v>
      </c>
      <c r="D3233" s="67" t="s">
        <v>6706</v>
      </c>
      <c r="E3233" s="67" t="s">
        <v>6707</v>
      </c>
      <c r="F3233" s="1">
        <v>1</v>
      </c>
      <c r="G3233" s="63" t="str">
        <f>VLOOKUP(D3233,[2]MINDANAO!$B:$C,2,0)</f>
        <v>MIO AEROX 155</v>
      </c>
      <c r="H3233" s="67">
        <v>111184.82</v>
      </c>
      <c r="I3233" s="63" t="str">
        <f>VLOOKUP(L3233,'[3]NEW LEGEND 2026'!M:S,7,0)</f>
        <v>MUTI</v>
      </c>
      <c r="J3233" s="67" t="s">
        <v>7363</v>
      </c>
      <c r="K3233" s="67" t="s">
        <v>7364</v>
      </c>
      <c r="L3233" s="67" t="s">
        <v>490</v>
      </c>
      <c r="M3233" s="63" t="str">
        <f>VLOOKUP(D3233,'[3]NEW LEGEND 2026'!G:I,3,0)</f>
        <v>YAMAHA</v>
      </c>
      <c r="N3233" s="63" t="str">
        <f>VLOOKUP(D3233,'[3]NEW LEGEND 2026'!G:J,4,0)</f>
        <v>BLUE/BLACK</v>
      </c>
      <c r="O3233" s="68" t="str">
        <f t="shared" si="301"/>
        <v>AUG</v>
      </c>
      <c r="P3233" s="68">
        <f t="shared" si="302"/>
        <v>27</v>
      </c>
      <c r="Q3233" s="68">
        <f t="shared" si="303"/>
        <v>2026</v>
      </c>
      <c r="R3233" s="69">
        <f t="shared" si="304"/>
        <v>-208.4404513888876</v>
      </c>
      <c r="S3233" s="69">
        <f t="shared" si="305"/>
        <v>-203.52113425925927</v>
      </c>
      <c r="T3233" s="70" t="str">
        <f t="shared" si="306"/>
        <v>1-30 DAYS</v>
      </c>
      <c r="U3233" s="70" t="str">
        <f t="shared" si="306"/>
        <v>1-30 DAYS</v>
      </c>
    </row>
    <row r="3234" spans="1:21">
      <c r="A3234" s="63" t="str">
        <f>VLOOKUP(L3234,[1]Sheet1!$N:$P,3,0)</f>
        <v>M1 DIGOS</v>
      </c>
      <c r="B3234" s="66">
        <v>46249.423495370371</v>
      </c>
      <c r="C3234" s="66">
        <v>46261.440451388888</v>
      </c>
      <c r="D3234" s="67" t="s">
        <v>1894</v>
      </c>
      <c r="E3234" s="67" t="s">
        <v>1895</v>
      </c>
      <c r="F3234" s="1">
        <v>1</v>
      </c>
      <c r="G3234" s="63" t="str">
        <f>VLOOKUP(D3234,[2]MINDANAO!$B:$C,2,0)</f>
        <v>RAIDER150 FI BLADE</v>
      </c>
      <c r="H3234" s="67">
        <v>110446.43</v>
      </c>
      <c r="I3234" s="63" t="str">
        <f>VLOOKUP(L3234,'[3]NEW LEGEND 2026'!M:S,7,0)</f>
        <v>MUTI</v>
      </c>
      <c r="J3234" s="67" t="s">
        <v>7365</v>
      </c>
      <c r="K3234" s="67" t="s">
        <v>7366</v>
      </c>
      <c r="L3234" s="67" t="s">
        <v>490</v>
      </c>
      <c r="M3234" s="63" t="str">
        <f>VLOOKUP(D3234,'[3]NEW LEGEND 2026'!G:I,3,0)</f>
        <v>SUZUKI</v>
      </c>
      <c r="N3234" s="63" t="str">
        <f>VLOOKUP(D3234,'[3]NEW LEGEND 2026'!G:J,4,0)</f>
        <v>RED/BLACK</v>
      </c>
      <c r="O3234" s="68" t="str">
        <f t="shared" si="301"/>
        <v>AUG</v>
      </c>
      <c r="P3234" s="68">
        <f t="shared" si="302"/>
        <v>27</v>
      </c>
      <c r="Q3234" s="68">
        <f t="shared" si="303"/>
        <v>2026</v>
      </c>
      <c r="R3234" s="69">
        <f t="shared" si="304"/>
        <v>-208.4404513888876</v>
      </c>
      <c r="S3234" s="69">
        <f t="shared" si="305"/>
        <v>-196.4234953703708</v>
      </c>
      <c r="T3234" s="70" t="str">
        <f t="shared" si="306"/>
        <v>1-30 DAYS</v>
      </c>
      <c r="U3234" s="70" t="str">
        <f t="shared" si="306"/>
        <v>1-30 DAYS</v>
      </c>
    </row>
    <row r="3235" spans="1:21">
      <c r="A3235" s="63" t="str">
        <f>VLOOKUP(L3235,[1]Sheet1!$N:$P,3,0)</f>
        <v>M1 DIGOS</v>
      </c>
      <c r="B3235" s="66">
        <v>46252.499444444453</v>
      </c>
      <c r="C3235" s="66">
        <v>46261.440451388888</v>
      </c>
      <c r="D3235" s="67" t="s">
        <v>1894</v>
      </c>
      <c r="E3235" s="67" t="s">
        <v>1895</v>
      </c>
      <c r="F3235" s="1">
        <v>1</v>
      </c>
      <c r="G3235" s="63" t="str">
        <f>VLOOKUP(D3235,[2]MINDANAO!$B:$C,2,0)</f>
        <v>RAIDER150 FI BLADE</v>
      </c>
      <c r="H3235" s="67">
        <v>110446.43</v>
      </c>
      <c r="I3235" s="63" t="str">
        <f>VLOOKUP(L3235,'[3]NEW LEGEND 2026'!M:S,7,0)</f>
        <v>MUTI</v>
      </c>
      <c r="J3235" s="67" t="s">
        <v>7367</v>
      </c>
      <c r="K3235" s="67" t="s">
        <v>7368</v>
      </c>
      <c r="L3235" s="67" t="s">
        <v>490</v>
      </c>
      <c r="M3235" s="63" t="str">
        <f>VLOOKUP(D3235,'[3]NEW LEGEND 2026'!G:I,3,0)</f>
        <v>SUZUKI</v>
      </c>
      <c r="N3235" s="63" t="str">
        <f>VLOOKUP(D3235,'[3]NEW LEGEND 2026'!G:J,4,0)</f>
        <v>RED/BLACK</v>
      </c>
      <c r="O3235" s="68" t="str">
        <f t="shared" si="301"/>
        <v>AUG</v>
      </c>
      <c r="P3235" s="68">
        <f t="shared" si="302"/>
        <v>27</v>
      </c>
      <c r="Q3235" s="68">
        <f t="shared" si="303"/>
        <v>2026</v>
      </c>
      <c r="R3235" s="69">
        <f t="shared" si="304"/>
        <v>-208.4404513888876</v>
      </c>
      <c r="S3235" s="69">
        <f t="shared" si="305"/>
        <v>-199.49944444445282</v>
      </c>
      <c r="T3235" s="70" t="str">
        <f t="shared" si="306"/>
        <v>1-30 DAYS</v>
      </c>
      <c r="U3235" s="70" t="str">
        <f t="shared" si="306"/>
        <v>1-30 DAYS</v>
      </c>
    </row>
    <row r="3236" spans="1:21">
      <c r="A3236" s="63" t="str">
        <f>VLOOKUP(L3236,[1]Sheet1!$N:$P,3,0)</f>
        <v>M1 DIGOS</v>
      </c>
      <c r="B3236" s="66">
        <v>46259.648622685178</v>
      </c>
      <c r="C3236" s="66">
        <v>46261.440451388888</v>
      </c>
      <c r="D3236" s="67" t="s">
        <v>2075</v>
      </c>
      <c r="E3236" s="67" t="s">
        <v>2076</v>
      </c>
      <c r="F3236" s="1">
        <v>1</v>
      </c>
      <c r="G3236" s="63" t="str">
        <f>VLOOKUP(D3236,[2]MINDANAO!$B:$C,2,0)</f>
        <v>CLICK160 FI</v>
      </c>
      <c r="H3236" s="67">
        <v>104990</v>
      </c>
      <c r="I3236" s="63" t="str">
        <f>VLOOKUP(L3236,'[3]NEW LEGEND 2026'!M:S,7,0)</f>
        <v>MUTI</v>
      </c>
      <c r="J3236" s="67" t="s">
        <v>7369</v>
      </c>
      <c r="K3236" s="67" t="s">
        <v>7370</v>
      </c>
      <c r="L3236" s="67" t="s">
        <v>490</v>
      </c>
      <c r="M3236" s="63" t="str">
        <f>VLOOKUP(D3236,'[3]NEW LEGEND 2026'!G:I,3,0)</f>
        <v>HONDA</v>
      </c>
      <c r="N3236" s="63" t="str">
        <f>VLOOKUP(D3236,'[3]NEW LEGEND 2026'!G:J,4,0)</f>
        <v>WHITE</v>
      </c>
      <c r="O3236" s="68" t="str">
        <f t="shared" si="301"/>
        <v>AUG</v>
      </c>
      <c r="P3236" s="68">
        <f t="shared" si="302"/>
        <v>27</v>
      </c>
      <c r="Q3236" s="68">
        <f t="shared" si="303"/>
        <v>2026</v>
      </c>
      <c r="R3236" s="69">
        <f t="shared" si="304"/>
        <v>-208.4404513888876</v>
      </c>
      <c r="S3236" s="69">
        <f t="shared" si="305"/>
        <v>-206.64862268517754</v>
      </c>
      <c r="T3236" s="70" t="str">
        <f t="shared" si="306"/>
        <v>1-30 DAYS</v>
      </c>
      <c r="U3236" s="70" t="str">
        <f t="shared" si="306"/>
        <v>1-30 DAYS</v>
      </c>
    </row>
    <row r="3237" spans="1:21">
      <c r="A3237" s="63" t="str">
        <f>VLOOKUP(L3237,[1]Sheet1!$N:$P,3,0)</f>
        <v>M1 DIGOS</v>
      </c>
      <c r="B3237" s="66">
        <v>46259.648622685178</v>
      </c>
      <c r="C3237" s="66">
        <v>46261.440451388888</v>
      </c>
      <c r="D3237" s="67" t="s">
        <v>2075</v>
      </c>
      <c r="E3237" s="67" t="s">
        <v>2076</v>
      </c>
      <c r="F3237" s="1">
        <v>1</v>
      </c>
      <c r="G3237" s="63" t="str">
        <f>VLOOKUP(D3237,[2]MINDANAO!$B:$C,2,0)</f>
        <v>CLICK160 FI</v>
      </c>
      <c r="H3237" s="67">
        <v>104990</v>
      </c>
      <c r="I3237" s="63" t="str">
        <f>VLOOKUP(L3237,'[3]NEW LEGEND 2026'!M:S,7,0)</f>
        <v>MUTI</v>
      </c>
      <c r="J3237" s="67" t="s">
        <v>7371</v>
      </c>
      <c r="K3237" s="67" t="s">
        <v>7372</v>
      </c>
      <c r="L3237" s="67" t="s">
        <v>490</v>
      </c>
      <c r="M3237" s="63" t="str">
        <f>VLOOKUP(D3237,'[3]NEW LEGEND 2026'!G:I,3,0)</f>
        <v>HONDA</v>
      </c>
      <c r="N3237" s="63" t="str">
        <f>VLOOKUP(D3237,'[3]NEW LEGEND 2026'!G:J,4,0)</f>
        <v>WHITE</v>
      </c>
      <c r="O3237" s="68" t="str">
        <f t="shared" si="301"/>
        <v>AUG</v>
      </c>
      <c r="P3237" s="68">
        <f t="shared" si="302"/>
        <v>27</v>
      </c>
      <c r="Q3237" s="68">
        <f t="shared" si="303"/>
        <v>2026</v>
      </c>
      <c r="R3237" s="69">
        <f t="shared" si="304"/>
        <v>-208.4404513888876</v>
      </c>
      <c r="S3237" s="69">
        <f t="shared" si="305"/>
        <v>-206.64862268517754</v>
      </c>
      <c r="T3237" s="70" t="str">
        <f t="shared" si="306"/>
        <v>1-30 DAYS</v>
      </c>
      <c r="U3237" s="70" t="str">
        <f t="shared" si="306"/>
        <v>1-30 DAYS</v>
      </c>
    </row>
    <row r="3238" spans="1:21">
      <c r="A3238" s="63" t="str">
        <f>VLOOKUP(L3238,[1]Sheet1!$N:$P,3,0)</f>
        <v>M1 DIGOS</v>
      </c>
      <c r="B3238" s="66">
        <v>46259.644953703697</v>
      </c>
      <c r="C3238" s="66">
        <v>46261.440451388888</v>
      </c>
      <c r="D3238" s="67" t="s">
        <v>2456</v>
      </c>
      <c r="E3238" s="67" t="s">
        <v>2457</v>
      </c>
      <c r="F3238" s="1">
        <v>1</v>
      </c>
      <c r="G3238" s="63" t="str">
        <f>VLOOKUP(D3238,[2]MINDANAO!$B:$C,2,0)</f>
        <v>CLICK125 FI</v>
      </c>
      <c r="H3238" s="67">
        <v>81070</v>
      </c>
      <c r="I3238" s="63" t="str">
        <f>VLOOKUP(L3238,'[3]NEW LEGEND 2026'!M:S,7,0)</f>
        <v>MUTI</v>
      </c>
      <c r="J3238" s="67" t="s">
        <v>7373</v>
      </c>
      <c r="K3238" s="67" t="s">
        <v>7374</v>
      </c>
      <c r="L3238" s="67" t="s">
        <v>490</v>
      </c>
      <c r="M3238" s="63" t="str">
        <f>VLOOKUP(D3238,'[3]NEW LEGEND 2026'!G:I,3,0)</f>
        <v>HONDA</v>
      </c>
      <c r="N3238" s="63" t="str">
        <f>VLOOKUP(D3238,'[3]NEW LEGEND 2026'!G:J,4,0)</f>
        <v>BLACK</v>
      </c>
      <c r="O3238" s="68" t="str">
        <f t="shared" si="301"/>
        <v>AUG</v>
      </c>
      <c r="P3238" s="68">
        <f t="shared" si="302"/>
        <v>27</v>
      </c>
      <c r="Q3238" s="68">
        <f t="shared" si="303"/>
        <v>2026</v>
      </c>
      <c r="R3238" s="69">
        <f t="shared" si="304"/>
        <v>-208.4404513888876</v>
      </c>
      <c r="S3238" s="69">
        <f t="shared" si="305"/>
        <v>-206.64495370369696</v>
      </c>
      <c r="T3238" s="70" t="str">
        <f t="shared" si="306"/>
        <v>1-30 DAYS</v>
      </c>
      <c r="U3238" s="70" t="str">
        <f t="shared" si="306"/>
        <v>1-30 DAYS</v>
      </c>
    </row>
    <row r="3239" spans="1:21">
      <c r="A3239" s="63" t="str">
        <f>VLOOKUP(L3239,[1]Sheet1!$N:$P,3,0)</f>
        <v>M1 DIGOS</v>
      </c>
      <c r="B3239" s="66">
        <v>46259.644953703697</v>
      </c>
      <c r="C3239" s="66">
        <v>46261.440451388888</v>
      </c>
      <c r="D3239" s="67" t="s">
        <v>2456</v>
      </c>
      <c r="E3239" s="67" t="s">
        <v>2457</v>
      </c>
      <c r="F3239" s="1">
        <v>1</v>
      </c>
      <c r="G3239" s="63" t="str">
        <f>VLOOKUP(D3239,[2]MINDANAO!$B:$C,2,0)</f>
        <v>CLICK125 FI</v>
      </c>
      <c r="H3239" s="67">
        <v>81070</v>
      </c>
      <c r="I3239" s="63" t="str">
        <f>VLOOKUP(L3239,'[3]NEW LEGEND 2026'!M:S,7,0)</f>
        <v>MUTI</v>
      </c>
      <c r="J3239" s="67" t="s">
        <v>7375</v>
      </c>
      <c r="K3239" s="67" t="s">
        <v>7376</v>
      </c>
      <c r="L3239" s="67" t="s">
        <v>490</v>
      </c>
      <c r="M3239" s="63" t="str">
        <f>VLOOKUP(D3239,'[3]NEW LEGEND 2026'!G:I,3,0)</f>
        <v>HONDA</v>
      </c>
      <c r="N3239" s="63" t="str">
        <f>VLOOKUP(D3239,'[3]NEW LEGEND 2026'!G:J,4,0)</f>
        <v>BLACK</v>
      </c>
      <c r="O3239" s="68" t="str">
        <f t="shared" si="301"/>
        <v>AUG</v>
      </c>
      <c r="P3239" s="68">
        <f t="shared" si="302"/>
        <v>27</v>
      </c>
      <c r="Q3239" s="68">
        <f t="shared" si="303"/>
        <v>2026</v>
      </c>
      <c r="R3239" s="69">
        <f t="shared" si="304"/>
        <v>-208.4404513888876</v>
      </c>
      <c r="S3239" s="69">
        <f t="shared" si="305"/>
        <v>-206.64495370369696</v>
      </c>
      <c r="T3239" s="70" t="str">
        <f t="shared" si="306"/>
        <v>1-30 DAYS</v>
      </c>
      <c r="U3239" s="70" t="str">
        <f t="shared" si="306"/>
        <v>1-30 DAYS</v>
      </c>
    </row>
    <row r="3240" spans="1:21">
      <c r="A3240" s="63" t="str">
        <f>VLOOKUP(L3240,[1]Sheet1!$N:$P,3,0)</f>
        <v>M1 DIGOS</v>
      </c>
      <c r="B3240" s="66">
        <v>46259.644953703697</v>
      </c>
      <c r="C3240" s="66">
        <v>46261.440451388888</v>
      </c>
      <c r="D3240" s="67" t="s">
        <v>2456</v>
      </c>
      <c r="E3240" s="67" t="s">
        <v>2457</v>
      </c>
      <c r="F3240" s="1">
        <v>1</v>
      </c>
      <c r="G3240" s="63" t="str">
        <f>VLOOKUP(D3240,[2]MINDANAO!$B:$C,2,0)</f>
        <v>CLICK125 FI</v>
      </c>
      <c r="H3240" s="67">
        <v>81070</v>
      </c>
      <c r="I3240" s="63" t="str">
        <f>VLOOKUP(L3240,'[3]NEW LEGEND 2026'!M:S,7,0)</f>
        <v>MUTI</v>
      </c>
      <c r="J3240" s="67" t="s">
        <v>7377</v>
      </c>
      <c r="K3240" s="67" t="s">
        <v>7378</v>
      </c>
      <c r="L3240" s="67" t="s">
        <v>490</v>
      </c>
      <c r="M3240" s="63" t="str">
        <f>VLOOKUP(D3240,'[3]NEW LEGEND 2026'!G:I,3,0)</f>
        <v>HONDA</v>
      </c>
      <c r="N3240" s="63" t="str">
        <f>VLOOKUP(D3240,'[3]NEW LEGEND 2026'!G:J,4,0)</f>
        <v>BLACK</v>
      </c>
      <c r="O3240" s="68" t="str">
        <f t="shared" si="301"/>
        <v>AUG</v>
      </c>
      <c r="P3240" s="68">
        <f t="shared" si="302"/>
        <v>27</v>
      </c>
      <c r="Q3240" s="68">
        <f t="shared" si="303"/>
        <v>2026</v>
      </c>
      <c r="R3240" s="69">
        <f t="shared" si="304"/>
        <v>-208.4404513888876</v>
      </c>
      <c r="S3240" s="69">
        <f t="shared" si="305"/>
        <v>-206.64495370369696</v>
      </c>
      <c r="T3240" s="70" t="str">
        <f t="shared" si="306"/>
        <v>1-30 DAYS</v>
      </c>
      <c r="U3240" s="70" t="str">
        <f t="shared" si="306"/>
        <v>1-30 DAYS</v>
      </c>
    </row>
    <row r="3241" spans="1:21">
      <c r="A3241" s="63" t="str">
        <f>VLOOKUP(L3241,[1]Sheet1!$N:$P,3,0)</f>
        <v>M1 DIGOS</v>
      </c>
      <c r="B3241" s="66">
        <v>46259.644953703697</v>
      </c>
      <c r="C3241" s="66">
        <v>46261.440451388888</v>
      </c>
      <c r="D3241" s="67" t="s">
        <v>2456</v>
      </c>
      <c r="E3241" s="67" t="s">
        <v>2457</v>
      </c>
      <c r="F3241" s="1">
        <v>1</v>
      </c>
      <c r="G3241" s="63" t="str">
        <f>VLOOKUP(D3241,[2]MINDANAO!$B:$C,2,0)</f>
        <v>CLICK125 FI</v>
      </c>
      <c r="H3241" s="67">
        <v>81070</v>
      </c>
      <c r="I3241" s="63" t="str">
        <f>VLOOKUP(L3241,'[3]NEW LEGEND 2026'!M:S,7,0)</f>
        <v>MUTI</v>
      </c>
      <c r="J3241" s="67" t="s">
        <v>7379</v>
      </c>
      <c r="K3241" s="67" t="s">
        <v>7380</v>
      </c>
      <c r="L3241" s="67" t="s">
        <v>490</v>
      </c>
      <c r="M3241" s="63" t="str">
        <f>VLOOKUP(D3241,'[3]NEW LEGEND 2026'!G:I,3,0)</f>
        <v>HONDA</v>
      </c>
      <c r="N3241" s="63" t="str">
        <f>VLOOKUP(D3241,'[3]NEW LEGEND 2026'!G:J,4,0)</f>
        <v>BLACK</v>
      </c>
      <c r="O3241" s="68" t="str">
        <f t="shared" si="301"/>
        <v>AUG</v>
      </c>
      <c r="P3241" s="68">
        <f t="shared" si="302"/>
        <v>27</v>
      </c>
      <c r="Q3241" s="68">
        <f t="shared" si="303"/>
        <v>2026</v>
      </c>
      <c r="R3241" s="69">
        <f t="shared" si="304"/>
        <v>-208.4404513888876</v>
      </c>
      <c r="S3241" s="69">
        <f t="shared" si="305"/>
        <v>-206.64495370369696</v>
      </c>
      <c r="T3241" s="70" t="str">
        <f t="shared" si="306"/>
        <v>1-30 DAYS</v>
      </c>
      <c r="U3241" s="70" t="str">
        <f t="shared" si="306"/>
        <v>1-30 DAYS</v>
      </c>
    </row>
    <row r="3242" spans="1:21">
      <c r="A3242" s="63" t="str">
        <f>VLOOKUP(L3242,[1]Sheet1!$N:$P,3,0)</f>
        <v>M1 DIGOS</v>
      </c>
      <c r="B3242" s="66">
        <v>46259.644953703697</v>
      </c>
      <c r="C3242" s="66">
        <v>46261.440451388888</v>
      </c>
      <c r="D3242" s="67" t="s">
        <v>2456</v>
      </c>
      <c r="E3242" s="67" t="s">
        <v>2457</v>
      </c>
      <c r="F3242" s="1">
        <v>1</v>
      </c>
      <c r="G3242" s="63" t="str">
        <f>VLOOKUP(D3242,[2]MINDANAO!$B:$C,2,0)</f>
        <v>CLICK125 FI</v>
      </c>
      <c r="H3242" s="67">
        <v>81070</v>
      </c>
      <c r="I3242" s="63" t="str">
        <f>VLOOKUP(L3242,'[3]NEW LEGEND 2026'!M:S,7,0)</f>
        <v>MUTI</v>
      </c>
      <c r="J3242" s="67" t="s">
        <v>7381</v>
      </c>
      <c r="K3242" s="67" t="s">
        <v>7382</v>
      </c>
      <c r="L3242" s="67" t="s">
        <v>490</v>
      </c>
      <c r="M3242" s="63" t="str">
        <f>VLOOKUP(D3242,'[3]NEW LEGEND 2026'!G:I,3,0)</f>
        <v>HONDA</v>
      </c>
      <c r="N3242" s="63" t="str">
        <f>VLOOKUP(D3242,'[3]NEW LEGEND 2026'!G:J,4,0)</f>
        <v>BLACK</v>
      </c>
      <c r="O3242" s="68" t="str">
        <f t="shared" si="301"/>
        <v>AUG</v>
      </c>
      <c r="P3242" s="68">
        <f t="shared" si="302"/>
        <v>27</v>
      </c>
      <c r="Q3242" s="68">
        <f t="shared" si="303"/>
        <v>2026</v>
      </c>
      <c r="R3242" s="69">
        <f t="shared" si="304"/>
        <v>-208.4404513888876</v>
      </c>
      <c r="S3242" s="69">
        <f t="shared" si="305"/>
        <v>-206.64495370369696</v>
      </c>
      <c r="T3242" s="70" t="str">
        <f t="shared" si="306"/>
        <v>1-30 DAYS</v>
      </c>
      <c r="U3242" s="70" t="str">
        <f t="shared" si="306"/>
        <v>1-30 DAYS</v>
      </c>
    </row>
    <row r="3243" spans="1:21">
      <c r="A3243" s="63" t="str">
        <f>VLOOKUP(L3243,[1]Sheet1!$N:$P,3,0)</f>
        <v>M1 DIGOS</v>
      </c>
      <c r="B3243" s="66">
        <v>46259.650752314818</v>
      </c>
      <c r="C3243" s="66">
        <v>46261.440451388888</v>
      </c>
      <c r="D3243" s="67" t="s">
        <v>2165</v>
      </c>
      <c r="E3243" s="67" t="s">
        <v>2166</v>
      </c>
      <c r="F3243" s="1">
        <v>1</v>
      </c>
      <c r="G3243" s="63" t="str">
        <f>VLOOKUP(D3243,[2]MINDANAO!$B:$C,2,0)</f>
        <v>CLICK160 FI</v>
      </c>
      <c r="H3243" s="67">
        <v>104990</v>
      </c>
      <c r="I3243" s="63" t="str">
        <f>VLOOKUP(L3243,'[3]NEW LEGEND 2026'!M:S,7,0)</f>
        <v>MUTI</v>
      </c>
      <c r="J3243" s="67" t="s">
        <v>7383</v>
      </c>
      <c r="K3243" s="67" t="s">
        <v>7384</v>
      </c>
      <c r="L3243" s="67" t="s">
        <v>490</v>
      </c>
      <c r="M3243" s="63" t="str">
        <f>VLOOKUP(D3243,'[3]NEW LEGEND 2026'!G:I,3,0)</f>
        <v>HONDA</v>
      </c>
      <c r="N3243" s="63" t="str">
        <f>VLOOKUP(D3243,'[3]NEW LEGEND 2026'!G:J,4,0)</f>
        <v>SILVER</v>
      </c>
      <c r="O3243" s="68" t="str">
        <f t="shared" si="301"/>
        <v>AUG</v>
      </c>
      <c r="P3243" s="68">
        <f t="shared" si="302"/>
        <v>27</v>
      </c>
      <c r="Q3243" s="68">
        <f t="shared" si="303"/>
        <v>2026</v>
      </c>
      <c r="R3243" s="69">
        <f t="shared" si="304"/>
        <v>-208.4404513888876</v>
      </c>
      <c r="S3243" s="69">
        <f t="shared" si="305"/>
        <v>-206.65075231481751</v>
      </c>
      <c r="T3243" s="70" t="str">
        <f t="shared" si="306"/>
        <v>1-30 DAYS</v>
      </c>
      <c r="U3243" s="70" t="str">
        <f t="shared" si="306"/>
        <v>1-30 DAYS</v>
      </c>
    </row>
    <row r="3244" spans="1:21">
      <c r="A3244" s="63" t="str">
        <f>VLOOKUP(L3244,[1]Sheet1!$N:$P,3,0)</f>
        <v>M1 DIGOS</v>
      </c>
      <c r="B3244" s="66">
        <v>46259.650752314818</v>
      </c>
      <c r="C3244" s="66">
        <v>46261.440451388888</v>
      </c>
      <c r="D3244" s="67" t="s">
        <v>966</v>
      </c>
      <c r="E3244" s="67" t="s">
        <v>967</v>
      </c>
      <c r="F3244" s="1">
        <v>1</v>
      </c>
      <c r="G3244" s="63" t="str">
        <f>VLOOKUP(D3244,[2]MINDANAO!$B:$C,2,0)</f>
        <v>TMX150 SUPREMO</v>
      </c>
      <c r="H3244" s="67">
        <v>76598</v>
      </c>
      <c r="I3244" s="63" t="str">
        <f>VLOOKUP(L3244,'[3]NEW LEGEND 2026'!M:S,7,0)</f>
        <v>MUTI</v>
      </c>
      <c r="J3244" s="67" t="s">
        <v>7385</v>
      </c>
      <c r="K3244" s="67" t="s">
        <v>7386</v>
      </c>
      <c r="L3244" s="67" t="s">
        <v>490</v>
      </c>
      <c r="M3244" s="63" t="str">
        <f>VLOOKUP(D3244,'[3]NEW LEGEND 2026'!G:I,3,0)</f>
        <v>HONDA</v>
      </c>
      <c r="N3244" s="63" t="str">
        <f>VLOOKUP(D3244,'[3]NEW LEGEND 2026'!G:J,4,0)</f>
        <v>RED</v>
      </c>
      <c r="O3244" s="68" t="str">
        <f t="shared" si="301"/>
        <v>AUG</v>
      </c>
      <c r="P3244" s="68">
        <f t="shared" si="302"/>
        <v>27</v>
      </c>
      <c r="Q3244" s="68">
        <f t="shared" si="303"/>
        <v>2026</v>
      </c>
      <c r="R3244" s="69">
        <f t="shared" si="304"/>
        <v>-208.4404513888876</v>
      </c>
      <c r="S3244" s="69">
        <f t="shared" si="305"/>
        <v>-206.65075231481751</v>
      </c>
      <c r="T3244" s="70" t="str">
        <f t="shared" si="306"/>
        <v>1-30 DAYS</v>
      </c>
      <c r="U3244" s="70" t="str">
        <f t="shared" si="306"/>
        <v>1-30 DAYS</v>
      </c>
    </row>
    <row r="3245" spans="1:21">
      <c r="A3245" s="63" t="str">
        <f>VLOOKUP(L3245,[1]Sheet1!$N:$P,3,0)</f>
        <v>M1 DIGOS</v>
      </c>
      <c r="B3245" s="66">
        <v>46259.650752314818</v>
      </c>
      <c r="C3245" s="66">
        <v>46261.440451388888</v>
      </c>
      <c r="D3245" s="67" t="s">
        <v>553</v>
      </c>
      <c r="E3245" s="67" t="s">
        <v>554</v>
      </c>
      <c r="F3245" s="1">
        <v>1</v>
      </c>
      <c r="G3245" s="63" t="str">
        <f>VLOOKUP(D3245,[2]MINDANAO!$B:$C,2,0)</f>
        <v>TMX ALPHA FI</v>
      </c>
      <c r="H3245" s="67">
        <v>56356</v>
      </c>
      <c r="I3245" s="63" t="str">
        <f>VLOOKUP(L3245,'[3]NEW LEGEND 2026'!M:S,7,0)</f>
        <v>MUTI</v>
      </c>
      <c r="J3245" s="67" t="s">
        <v>7387</v>
      </c>
      <c r="K3245" s="67" t="s">
        <v>7388</v>
      </c>
      <c r="L3245" s="67" t="s">
        <v>490</v>
      </c>
      <c r="M3245" s="63" t="str">
        <f>VLOOKUP(D3245,'[3]NEW LEGEND 2026'!G:I,3,0)</f>
        <v>HONDA</v>
      </c>
      <c r="N3245" s="63" t="str">
        <f>VLOOKUP(D3245,'[3]NEW LEGEND 2026'!G:J,4,0)</f>
        <v>SILVER</v>
      </c>
      <c r="O3245" s="68" t="str">
        <f t="shared" si="301"/>
        <v>AUG</v>
      </c>
      <c r="P3245" s="68">
        <f t="shared" si="302"/>
        <v>27</v>
      </c>
      <c r="Q3245" s="68">
        <f t="shared" si="303"/>
        <v>2026</v>
      </c>
      <c r="R3245" s="69">
        <f t="shared" si="304"/>
        <v>-208.4404513888876</v>
      </c>
      <c r="S3245" s="69">
        <f t="shared" si="305"/>
        <v>-206.65075231481751</v>
      </c>
      <c r="T3245" s="70" t="str">
        <f t="shared" si="306"/>
        <v>1-30 DAYS</v>
      </c>
      <c r="U3245" s="70" t="str">
        <f t="shared" si="306"/>
        <v>1-30 DAYS</v>
      </c>
    </row>
    <row r="3246" spans="1:21">
      <c r="A3246" s="63" t="str">
        <f>VLOOKUP(L3246,[1]Sheet1!$N:$P,3,0)</f>
        <v>M1 DIGOS</v>
      </c>
      <c r="B3246" s="66">
        <v>46237.551851851851</v>
      </c>
      <c r="C3246" s="66">
        <v>46261.441018518519</v>
      </c>
      <c r="D3246" s="67" t="s">
        <v>1894</v>
      </c>
      <c r="E3246" s="67" t="s">
        <v>1895</v>
      </c>
      <c r="F3246" s="1">
        <v>1</v>
      </c>
      <c r="G3246" s="63" t="str">
        <f>VLOOKUP(D3246,[2]MINDANAO!$B:$C,2,0)</f>
        <v>RAIDER150 FI BLADE</v>
      </c>
      <c r="H3246" s="67">
        <v>110446.43</v>
      </c>
      <c r="I3246" s="63" t="str">
        <f>VLOOKUP(L3246,'[3]NEW LEGEND 2026'!M:S,7,0)</f>
        <v>MUTI</v>
      </c>
      <c r="J3246" s="67" t="s">
        <v>7389</v>
      </c>
      <c r="K3246" s="67" t="s">
        <v>7390</v>
      </c>
      <c r="L3246" s="67" t="s">
        <v>490</v>
      </c>
      <c r="M3246" s="63" t="str">
        <f>VLOOKUP(D3246,'[3]NEW LEGEND 2026'!G:I,3,0)</f>
        <v>SUZUKI</v>
      </c>
      <c r="N3246" s="63" t="str">
        <f>VLOOKUP(D3246,'[3]NEW LEGEND 2026'!G:J,4,0)</f>
        <v>RED/BLACK</v>
      </c>
      <c r="O3246" s="68" t="str">
        <f t="shared" si="301"/>
        <v>AUG</v>
      </c>
      <c r="P3246" s="68">
        <f t="shared" si="302"/>
        <v>27</v>
      </c>
      <c r="Q3246" s="68">
        <f t="shared" si="303"/>
        <v>2026</v>
      </c>
      <c r="R3246" s="69">
        <f t="shared" si="304"/>
        <v>-208.44101851851883</v>
      </c>
      <c r="S3246" s="69">
        <f t="shared" si="305"/>
        <v>-184.5518518518511</v>
      </c>
      <c r="T3246" s="70" t="str">
        <f t="shared" si="306"/>
        <v>1-30 DAYS</v>
      </c>
      <c r="U3246" s="70" t="str">
        <f t="shared" si="306"/>
        <v>1-30 DAYS</v>
      </c>
    </row>
    <row r="3247" spans="1:21">
      <c r="A3247" s="63" t="str">
        <f>VLOOKUP(L3247,[1]Sheet1!$N:$P,3,0)</f>
        <v>M2 TAGUM 1</v>
      </c>
      <c r="B3247" s="66">
        <v>46258.576562499999</v>
      </c>
      <c r="C3247" s="66">
        <v>46261.456631944442</v>
      </c>
      <c r="D3247" s="67" t="s">
        <v>2456</v>
      </c>
      <c r="E3247" s="67" t="s">
        <v>2457</v>
      </c>
      <c r="F3247" s="1">
        <v>1</v>
      </c>
      <c r="G3247" s="63" t="str">
        <f>VLOOKUP(D3247,[2]MINDANAO!$B:$C,2,0)</f>
        <v>CLICK125 FI</v>
      </c>
      <c r="H3247" s="67">
        <v>81070</v>
      </c>
      <c r="I3247" s="63" t="str">
        <f>VLOOKUP(L3247,'[3]NEW LEGEND 2026'!M:S,7,0)</f>
        <v>ULTIMATE</v>
      </c>
      <c r="J3247" s="67" t="s">
        <v>7391</v>
      </c>
      <c r="K3247" s="67" t="s">
        <v>7392</v>
      </c>
      <c r="L3247" s="67" t="s">
        <v>804</v>
      </c>
      <c r="M3247" s="63" t="str">
        <f>VLOOKUP(D3247,'[3]NEW LEGEND 2026'!G:I,3,0)</f>
        <v>HONDA</v>
      </c>
      <c r="N3247" s="63" t="str">
        <f>VLOOKUP(D3247,'[3]NEW LEGEND 2026'!G:J,4,0)</f>
        <v>BLACK</v>
      </c>
      <c r="O3247" s="68" t="str">
        <f t="shared" si="301"/>
        <v>AUG</v>
      </c>
      <c r="P3247" s="68">
        <f t="shared" si="302"/>
        <v>27</v>
      </c>
      <c r="Q3247" s="68">
        <f t="shared" si="303"/>
        <v>2026</v>
      </c>
      <c r="R3247" s="69">
        <f t="shared" si="304"/>
        <v>-208.45663194444205</v>
      </c>
      <c r="S3247" s="69">
        <f t="shared" si="305"/>
        <v>-205.57656249999854</v>
      </c>
      <c r="T3247" s="70" t="str">
        <f t="shared" si="306"/>
        <v>1-30 DAYS</v>
      </c>
      <c r="U3247" s="70" t="str">
        <f t="shared" si="306"/>
        <v>1-30 DAYS</v>
      </c>
    </row>
    <row r="3248" spans="1:21">
      <c r="A3248" s="63" t="str">
        <f>VLOOKUP(L3248,[1]Sheet1!$N:$P,3,0)</f>
        <v>M2 TAGUM 1</v>
      </c>
      <c r="B3248" s="66">
        <v>46258.582881944443</v>
      </c>
      <c r="C3248" s="66">
        <v>46261.456631944442</v>
      </c>
      <c r="D3248" s="67" t="s">
        <v>663</v>
      </c>
      <c r="E3248" s="67" t="s">
        <v>664</v>
      </c>
      <c r="F3248" s="1">
        <v>1</v>
      </c>
      <c r="G3248" s="63" t="str">
        <f>VLOOKUP(D3248,[2]MINDANAO!$B:$C,2,0)</f>
        <v>CT125</v>
      </c>
      <c r="H3248" s="67">
        <v>58118</v>
      </c>
      <c r="I3248" s="63" t="str">
        <f>VLOOKUP(L3248,'[3]NEW LEGEND 2026'!M:S,7,0)</f>
        <v>ULTIMATE</v>
      </c>
      <c r="J3248" s="67" t="s">
        <v>7393</v>
      </c>
      <c r="K3248" s="67" t="s">
        <v>7394</v>
      </c>
      <c r="L3248" s="67" t="s">
        <v>804</v>
      </c>
      <c r="M3248" s="63" t="str">
        <f>VLOOKUP(D3248,'[3]NEW LEGEND 2026'!G:I,3,0)</f>
        <v>KAWASAKI</v>
      </c>
      <c r="N3248" s="63" t="str">
        <f>VLOOKUP(D3248,'[3]NEW LEGEND 2026'!G:J,4,0)</f>
        <v>BLACK/RED</v>
      </c>
      <c r="O3248" s="68" t="str">
        <f t="shared" si="301"/>
        <v>AUG</v>
      </c>
      <c r="P3248" s="68">
        <f t="shared" si="302"/>
        <v>27</v>
      </c>
      <c r="Q3248" s="68">
        <f t="shared" si="303"/>
        <v>2026</v>
      </c>
      <c r="R3248" s="69">
        <f t="shared" si="304"/>
        <v>-208.45663194444205</v>
      </c>
      <c r="S3248" s="69">
        <f t="shared" si="305"/>
        <v>-205.58288194444322</v>
      </c>
      <c r="T3248" s="70" t="str">
        <f t="shared" si="306"/>
        <v>1-30 DAYS</v>
      </c>
      <c r="U3248" s="70" t="str">
        <f t="shared" si="306"/>
        <v>1-30 DAYS</v>
      </c>
    </row>
    <row r="3249" spans="1:21">
      <c r="A3249" s="63" t="str">
        <f>VLOOKUP(L3249,[1]Sheet1!$N:$P,3,0)</f>
        <v>M2 TAGUM 1</v>
      </c>
      <c r="B3249" s="66">
        <v>46258.58289351852</v>
      </c>
      <c r="C3249" s="66">
        <v>46261.456631944442</v>
      </c>
      <c r="D3249" s="67" t="s">
        <v>663</v>
      </c>
      <c r="E3249" s="67" t="s">
        <v>664</v>
      </c>
      <c r="F3249" s="1">
        <v>1</v>
      </c>
      <c r="G3249" s="63" t="str">
        <f>VLOOKUP(D3249,[2]MINDANAO!$B:$C,2,0)</f>
        <v>CT125</v>
      </c>
      <c r="H3249" s="67">
        <v>58118</v>
      </c>
      <c r="I3249" s="63" t="str">
        <f>VLOOKUP(L3249,'[3]NEW LEGEND 2026'!M:S,7,0)</f>
        <v>ULTIMATE</v>
      </c>
      <c r="J3249" s="67" t="s">
        <v>7395</v>
      </c>
      <c r="K3249" s="67" t="s">
        <v>7396</v>
      </c>
      <c r="L3249" s="67" t="s">
        <v>804</v>
      </c>
      <c r="M3249" s="63" t="str">
        <f>VLOOKUP(D3249,'[3]NEW LEGEND 2026'!G:I,3,0)</f>
        <v>KAWASAKI</v>
      </c>
      <c r="N3249" s="63" t="str">
        <f>VLOOKUP(D3249,'[3]NEW LEGEND 2026'!G:J,4,0)</f>
        <v>BLACK/RED</v>
      </c>
      <c r="O3249" s="68" t="str">
        <f t="shared" si="301"/>
        <v>AUG</v>
      </c>
      <c r="P3249" s="68">
        <f t="shared" si="302"/>
        <v>27</v>
      </c>
      <c r="Q3249" s="68">
        <f t="shared" si="303"/>
        <v>2026</v>
      </c>
      <c r="R3249" s="69">
        <f t="shared" si="304"/>
        <v>-208.45663194444205</v>
      </c>
      <c r="S3249" s="69">
        <f t="shared" si="305"/>
        <v>-205.58289351852</v>
      </c>
      <c r="T3249" s="70" t="str">
        <f t="shared" si="306"/>
        <v>1-30 DAYS</v>
      </c>
      <c r="U3249" s="70" t="str">
        <f t="shared" si="306"/>
        <v>1-30 DAYS</v>
      </c>
    </row>
    <row r="3250" spans="1:21">
      <c r="A3250" s="63" t="str">
        <f>VLOOKUP(L3250,[1]Sheet1!$N:$P,3,0)</f>
        <v>M2 TAGUM 1</v>
      </c>
      <c r="B3250" s="66">
        <v>46258.58289351852</v>
      </c>
      <c r="C3250" s="66">
        <v>46261.456631944442</v>
      </c>
      <c r="D3250" s="67" t="s">
        <v>663</v>
      </c>
      <c r="E3250" s="67" t="s">
        <v>664</v>
      </c>
      <c r="F3250" s="1">
        <v>1</v>
      </c>
      <c r="G3250" s="63" t="str">
        <f>VLOOKUP(D3250,[2]MINDANAO!$B:$C,2,0)</f>
        <v>CT125</v>
      </c>
      <c r="H3250" s="67">
        <v>58118</v>
      </c>
      <c r="I3250" s="63" t="str">
        <f>VLOOKUP(L3250,'[3]NEW LEGEND 2026'!M:S,7,0)</f>
        <v>ULTIMATE</v>
      </c>
      <c r="J3250" s="67" t="s">
        <v>7397</v>
      </c>
      <c r="K3250" s="67" t="s">
        <v>7398</v>
      </c>
      <c r="L3250" s="67" t="s">
        <v>804</v>
      </c>
      <c r="M3250" s="63" t="str">
        <f>VLOOKUP(D3250,'[3]NEW LEGEND 2026'!G:I,3,0)</f>
        <v>KAWASAKI</v>
      </c>
      <c r="N3250" s="63" t="str">
        <f>VLOOKUP(D3250,'[3]NEW LEGEND 2026'!G:J,4,0)</f>
        <v>BLACK/RED</v>
      </c>
      <c r="O3250" s="68" t="str">
        <f t="shared" si="301"/>
        <v>AUG</v>
      </c>
      <c r="P3250" s="68">
        <f t="shared" si="302"/>
        <v>27</v>
      </c>
      <c r="Q3250" s="68">
        <f t="shared" si="303"/>
        <v>2026</v>
      </c>
      <c r="R3250" s="69">
        <f t="shared" si="304"/>
        <v>-208.45663194444205</v>
      </c>
      <c r="S3250" s="69">
        <f t="shared" si="305"/>
        <v>-205.58289351852</v>
      </c>
      <c r="T3250" s="70" t="str">
        <f t="shared" si="306"/>
        <v>1-30 DAYS</v>
      </c>
      <c r="U3250" s="70" t="str">
        <f t="shared" si="306"/>
        <v>1-30 DAYS</v>
      </c>
    </row>
    <row r="3251" spans="1:21">
      <c r="A3251" s="63" t="str">
        <f>VLOOKUP(L3251,[1]Sheet1!$N:$P,3,0)</f>
        <v>M2 TAGUM 1</v>
      </c>
      <c r="B3251" s="66">
        <v>46258.58289351852</v>
      </c>
      <c r="C3251" s="66">
        <v>46261.456631944442</v>
      </c>
      <c r="D3251" s="67" t="s">
        <v>907</v>
      </c>
      <c r="E3251" s="67" t="s">
        <v>908</v>
      </c>
      <c r="F3251" s="1">
        <v>1</v>
      </c>
      <c r="G3251" s="63" t="str">
        <f>VLOOKUP(D3251,[2]MINDANAO!$B:$C,2,0)</f>
        <v>CT125</v>
      </c>
      <c r="H3251" s="67">
        <v>59246</v>
      </c>
      <c r="I3251" s="63" t="str">
        <f>VLOOKUP(L3251,'[3]NEW LEGEND 2026'!M:S,7,0)</f>
        <v>ULTIMATE</v>
      </c>
      <c r="J3251" s="67" t="s">
        <v>7399</v>
      </c>
      <c r="K3251" s="67" t="s">
        <v>7400</v>
      </c>
      <c r="L3251" s="67" t="s">
        <v>804</v>
      </c>
      <c r="M3251" s="63" t="str">
        <f>VLOOKUP(D3251,'[3]NEW LEGEND 2026'!G:I,3,0)</f>
        <v>KAWASAKI</v>
      </c>
      <c r="N3251" s="63" t="str">
        <f>VLOOKUP(D3251,'[3]NEW LEGEND 2026'!G:J,4,0)</f>
        <v>BLACK/GRAY</v>
      </c>
      <c r="O3251" s="68" t="str">
        <f t="shared" si="301"/>
        <v>AUG</v>
      </c>
      <c r="P3251" s="68">
        <f t="shared" si="302"/>
        <v>27</v>
      </c>
      <c r="Q3251" s="68">
        <f t="shared" si="303"/>
        <v>2026</v>
      </c>
      <c r="R3251" s="69">
        <f t="shared" si="304"/>
        <v>-208.45663194444205</v>
      </c>
      <c r="S3251" s="69">
        <f t="shared" si="305"/>
        <v>-205.58289351852</v>
      </c>
      <c r="T3251" s="70" t="str">
        <f t="shared" si="306"/>
        <v>1-30 DAYS</v>
      </c>
      <c r="U3251" s="70" t="str">
        <f t="shared" si="306"/>
        <v>1-30 DAYS</v>
      </c>
    </row>
    <row r="3252" spans="1:21">
      <c r="A3252" s="63" t="str">
        <f>VLOOKUP(L3252,[1]Sheet1!$N:$P,3,0)</f>
        <v>M2 TAGUM 1</v>
      </c>
      <c r="B3252" s="66">
        <v>46258.58289351852</v>
      </c>
      <c r="C3252" s="66">
        <v>46261.456631944442</v>
      </c>
      <c r="D3252" s="67" t="s">
        <v>907</v>
      </c>
      <c r="E3252" s="67" t="s">
        <v>908</v>
      </c>
      <c r="F3252" s="1">
        <v>1</v>
      </c>
      <c r="G3252" s="63" t="str">
        <f>VLOOKUP(D3252,[2]MINDANAO!$B:$C,2,0)</f>
        <v>CT125</v>
      </c>
      <c r="H3252" s="67">
        <v>59246</v>
      </c>
      <c r="I3252" s="63" t="str">
        <f>VLOOKUP(L3252,'[3]NEW LEGEND 2026'!M:S,7,0)</f>
        <v>ULTIMATE</v>
      </c>
      <c r="J3252" s="67" t="s">
        <v>7401</v>
      </c>
      <c r="K3252" s="67" t="s">
        <v>7402</v>
      </c>
      <c r="L3252" s="67" t="s">
        <v>804</v>
      </c>
      <c r="M3252" s="63" t="str">
        <f>VLOOKUP(D3252,'[3]NEW LEGEND 2026'!G:I,3,0)</f>
        <v>KAWASAKI</v>
      </c>
      <c r="N3252" s="63" t="str">
        <f>VLOOKUP(D3252,'[3]NEW LEGEND 2026'!G:J,4,0)</f>
        <v>BLACK/GRAY</v>
      </c>
      <c r="O3252" s="68" t="str">
        <f t="shared" si="301"/>
        <v>AUG</v>
      </c>
      <c r="P3252" s="68">
        <f t="shared" si="302"/>
        <v>27</v>
      </c>
      <c r="Q3252" s="68">
        <f t="shared" si="303"/>
        <v>2026</v>
      </c>
      <c r="R3252" s="69">
        <f t="shared" si="304"/>
        <v>-208.45663194444205</v>
      </c>
      <c r="S3252" s="69">
        <f t="shared" si="305"/>
        <v>-205.58289351852</v>
      </c>
      <c r="T3252" s="70" t="str">
        <f t="shared" si="306"/>
        <v>1-30 DAYS</v>
      </c>
      <c r="U3252" s="70" t="str">
        <f t="shared" si="306"/>
        <v>1-30 DAYS</v>
      </c>
    </row>
    <row r="3253" spans="1:21">
      <c r="A3253" s="63" t="str">
        <f>VLOOKUP(L3253,[1]Sheet1!$N:$P,3,0)</f>
        <v>M2 TAGUM 1</v>
      </c>
      <c r="B3253" s="66">
        <v>46258.582881944443</v>
      </c>
      <c r="C3253" s="66">
        <v>46261.456631944442</v>
      </c>
      <c r="D3253" s="67" t="s">
        <v>2690</v>
      </c>
      <c r="E3253" s="67" t="s">
        <v>2691</v>
      </c>
      <c r="F3253" s="1">
        <v>1</v>
      </c>
      <c r="G3253" s="63" t="str">
        <f>VLOOKUP(D3253,[2]MINDANAO!$B:$C,2,0)</f>
        <v>MIO I125</v>
      </c>
      <c r="H3253" s="67">
        <v>63024.11</v>
      </c>
      <c r="I3253" s="63" t="str">
        <f>VLOOKUP(L3253,'[3]NEW LEGEND 2026'!M:S,7,0)</f>
        <v>ULTIMATE</v>
      </c>
      <c r="J3253" s="67" t="s">
        <v>7403</v>
      </c>
      <c r="K3253" s="67" t="s">
        <v>7404</v>
      </c>
      <c r="L3253" s="67" t="s">
        <v>804</v>
      </c>
      <c r="M3253" s="63" t="str">
        <f>VLOOKUP(D3253,'[3]NEW LEGEND 2026'!G:I,3,0)</f>
        <v>YAMAHA</v>
      </c>
      <c r="N3253" s="63" t="str">
        <f>VLOOKUP(D3253,'[3]NEW LEGEND 2026'!G:J,4,0)</f>
        <v>MATTE GREEN/MATTE BROWN</v>
      </c>
      <c r="O3253" s="68" t="str">
        <f t="shared" si="301"/>
        <v>AUG</v>
      </c>
      <c r="P3253" s="68">
        <f t="shared" si="302"/>
        <v>27</v>
      </c>
      <c r="Q3253" s="68">
        <f t="shared" si="303"/>
        <v>2026</v>
      </c>
      <c r="R3253" s="69">
        <f t="shared" si="304"/>
        <v>-208.45663194444205</v>
      </c>
      <c r="S3253" s="69">
        <f t="shared" si="305"/>
        <v>-205.58288194444322</v>
      </c>
      <c r="T3253" s="70" t="str">
        <f t="shared" si="306"/>
        <v>1-30 DAYS</v>
      </c>
      <c r="U3253" s="70" t="str">
        <f t="shared" si="306"/>
        <v>1-30 DAYS</v>
      </c>
    </row>
    <row r="3254" spans="1:21">
      <c r="A3254" s="63" t="str">
        <f>VLOOKUP(L3254,[1]Sheet1!$N:$P,3,0)</f>
        <v>M2 TAGUM 1</v>
      </c>
      <c r="B3254" s="66">
        <v>46258.582881944443</v>
      </c>
      <c r="C3254" s="66">
        <v>46261.456631944442</v>
      </c>
      <c r="D3254" s="67" t="s">
        <v>2071</v>
      </c>
      <c r="E3254" s="67" t="s">
        <v>2072</v>
      </c>
      <c r="F3254" s="1">
        <v>1</v>
      </c>
      <c r="G3254" s="63" t="str">
        <f>VLOOKUP(D3254,[2]MINDANAO!$B:$C,2,0)</f>
        <v>MIO I125</v>
      </c>
      <c r="H3254" s="67">
        <v>63024.11</v>
      </c>
      <c r="I3254" s="63" t="str">
        <f>VLOOKUP(L3254,'[3]NEW LEGEND 2026'!M:S,7,0)</f>
        <v>ULTIMATE</v>
      </c>
      <c r="J3254" s="67" t="s">
        <v>7405</v>
      </c>
      <c r="K3254" s="67" t="s">
        <v>7406</v>
      </c>
      <c r="L3254" s="67" t="s">
        <v>804</v>
      </c>
      <c r="M3254" s="63" t="str">
        <f>VLOOKUP(D3254,'[3]NEW LEGEND 2026'!G:I,3,0)</f>
        <v>YAMAHA</v>
      </c>
      <c r="N3254" s="63" t="str">
        <f>VLOOKUP(D3254,'[3]NEW LEGEND 2026'!G:J,4,0)</f>
        <v>MATTE BLUE</v>
      </c>
      <c r="O3254" s="68" t="str">
        <f t="shared" si="301"/>
        <v>AUG</v>
      </c>
      <c r="P3254" s="68">
        <f t="shared" si="302"/>
        <v>27</v>
      </c>
      <c r="Q3254" s="68">
        <f t="shared" si="303"/>
        <v>2026</v>
      </c>
      <c r="R3254" s="69">
        <f t="shared" si="304"/>
        <v>-208.45663194444205</v>
      </c>
      <c r="S3254" s="69">
        <f t="shared" si="305"/>
        <v>-205.58288194444322</v>
      </c>
      <c r="T3254" s="70" t="str">
        <f t="shared" si="306"/>
        <v>1-30 DAYS</v>
      </c>
      <c r="U3254" s="70" t="str">
        <f t="shared" si="306"/>
        <v>1-30 DAYS</v>
      </c>
    </row>
    <row r="3255" spans="1:21">
      <c r="A3255" s="63" t="str">
        <f>VLOOKUP(L3255,[1]Sheet1!$N:$P,3,0)</f>
        <v>M2 TAGUM 1</v>
      </c>
      <c r="B3255" s="66">
        <v>46258.576562499999</v>
      </c>
      <c r="C3255" s="66">
        <v>46261.456631944442</v>
      </c>
      <c r="D3255" s="67" t="s">
        <v>1167</v>
      </c>
      <c r="E3255" s="67" t="s">
        <v>1168</v>
      </c>
      <c r="F3255" s="1">
        <v>1</v>
      </c>
      <c r="G3255" s="63" t="str">
        <f>VLOOKUP(D3255,[2]MINDANAO!$B:$C,2,0)</f>
        <v>XR150</v>
      </c>
      <c r="H3255" s="67">
        <v>94078</v>
      </c>
      <c r="I3255" s="63" t="str">
        <f>VLOOKUP(L3255,'[3]NEW LEGEND 2026'!M:S,7,0)</f>
        <v>ULTIMATE</v>
      </c>
      <c r="J3255" s="67" t="s">
        <v>7407</v>
      </c>
      <c r="K3255" s="67" t="s">
        <v>7408</v>
      </c>
      <c r="L3255" s="67" t="s">
        <v>804</v>
      </c>
      <c r="M3255" s="63" t="str">
        <f>VLOOKUP(D3255,'[3]NEW LEGEND 2026'!G:I,3,0)</f>
        <v>HONDA</v>
      </c>
      <c r="N3255" s="63" t="str">
        <f>VLOOKUP(D3255,'[3]NEW LEGEND 2026'!G:J,4,0)</f>
        <v>BLACK</v>
      </c>
      <c r="O3255" s="68" t="str">
        <f t="shared" si="301"/>
        <v>AUG</v>
      </c>
      <c r="P3255" s="68">
        <f t="shared" si="302"/>
        <v>27</v>
      </c>
      <c r="Q3255" s="68">
        <f t="shared" si="303"/>
        <v>2026</v>
      </c>
      <c r="R3255" s="69">
        <f t="shared" si="304"/>
        <v>-208.45663194444205</v>
      </c>
      <c r="S3255" s="69">
        <f t="shared" si="305"/>
        <v>-205.57656249999854</v>
      </c>
      <c r="T3255" s="70" t="str">
        <f t="shared" si="306"/>
        <v>1-30 DAYS</v>
      </c>
      <c r="U3255" s="70" t="str">
        <f t="shared" si="306"/>
        <v>1-30 DAYS</v>
      </c>
    </row>
    <row r="3256" spans="1:21">
      <c r="A3256" s="63" t="str">
        <f>VLOOKUP(L3256,[1]Sheet1!$N:$P,3,0)</f>
        <v>M2 TAGUM 1</v>
      </c>
      <c r="B3256" s="66">
        <v>46258.576562499999</v>
      </c>
      <c r="C3256" s="66">
        <v>46261.456631944442</v>
      </c>
      <c r="D3256" s="67" t="s">
        <v>1888</v>
      </c>
      <c r="E3256" s="67" t="s">
        <v>1889</v>
      </c>
      <c r="F3256" s="1">
        <v>1</v>
      </c>
      <c r="G3256" s="63" t="str">
        <f>VLOOKUP(D3256,[2]MINDANAO!$B:$C,2,0)</f>
        <v>XR150</v>
      </c>
      <c r="H3256" s="67">
        <v>94870</v>
      </c>
      <c r="I3256" s="63" t="str">
        <f>VLOOKUP(L3256,'[3]NEW LEGEND 2026'!M:S,7,0)</f>
        <v>ULTIMATE</v>
      </c>
      <c r="J3256" s="67" t="s">
        <v>7409</v>
      </c>
      <c r="K3256" s="67" t="s">
        <v>7410</v>
      </c>
      <c r="L3256" s="67" t="s">
        <v>804</v>
      </c>
      <c r="M3256" s="63" t="str">
        <f>VLOOKUP(D3256,'[3]NEW LEGEND 2026'!G:I,3,0)</f>
        <v>HONDA</v>
      </c>
      <c r="N3256" s="63" t="str">
        <f>VLOOKUP(D3256,'[3]NEW LEGEND 2026'!G:J,4,0)</f>
        <v>WHITE</v>
      </c>
      <c r="O3256" s="68" t="str">
        <f t="shared" si="301"/>
        <v>AUG</v>
      </c>
      <c r="P3256" s="68">
        <f t="shared" si="302"/>
        <v>27</v>
      </c>
      <c r="Q3256" s="68">
        <f t="shared" si="303"/>
        <v>2026</v>
      </c>
      <c r="R3256" s="69">
        <f t="shared" si="304"/>
        <v>-208.45663194444205</v>
      </c>
      <c r="S3256" s="69">
        <f t="shared" si="305"/>
        <v>-205.57656249999854</v>
      </c>
      <c r="T3256" s="70" t="str">
        <f t="shared" si="306"/>
        <v>1-30 DAYS</v>
      </c>
      <c r="U3256" s="70" t="str">
        <f t="shared" si="306"/>
        <v>1-30 DAYS</v>
      </c>
    </row>
    <row r="3257" spans="1:21">
      <c r="A3257" s="63" t="str">
        <f>VLOOKUP(L3257,[1]Sheet1!$N:$P,3,0)</f>
        <v>M2 TAGUM 1</v>
      </c>
      <c r="B3257" s="66">
        <v>46258.576562499999</v>
      </c>
      <c r="C3257" s="66">
        <v>46261.456631944442</v>
      </c>
      <c r="D3257" s="67" t="s">
        <v>553</v>
      </c>
      <c r="E3257" s="67" t="s">
        <v>554</v>
      </c>
      <c r="F3257" s="1">
        <v>1</v>
      </c>
      <c r="G3257" s="63" t="str">
        <f>VLOOKUP(D3257,[2]MINDANAO!$B:$C,2,0)</f>
        <v>TMX ALPHA FI</v>
      </c>
      <c r="H3257" s="67">
        <v>56356</v>
      </c>
      <c r="I3257" s="63" t="str">
        <f>VLOOKUP(L3257,'[3]NEW LEGEND 2026'!M:S,7,0)</f>
        <v>ULTIMATE</v>
      </c>
      <c r="J3257" s="67" t="s">
        <v>7411</v>
      </c>
      <c r="K3257" s="67" t="s">
        <v>7412</v>
      </c>
      <c r="L3257" s="67" t="s">
        <v>804</v>
      </c>
      <c r="M3257" s="63" t="str">
        <f>VLOOKUP(D3257,'[3]NEW LEGEND 2026'!G:I,3,0)</f>
        <v>HONDA</v>
      </c>
      <c r="N3257" s="63" t="str">
        <f>VLOOKUP(D3257,'[3]NEW LEGEND 2026'!G:J,4,0)</f>
        <v>SILVER</v>
      </c>
      <c r="O3257" s="68" t="str">
        <f t="shared" si="301"/>
        <v>AUG</v>
      </c>
      <c r="P3257" s="68">
        <f t="shared" si="302"/>
        <v>27</v>
      </c>
      <c r="Q3257" s="68">
        <f t="shared" si="303"/>
        <v>2026</v>
      </c>
      <c r="R3257" s="69">
        <f t="shared" si="304"/>
        <v>-208.45663194444205</v>
      </c>
      <c r="S3257" s="69">
        <f t="shared" si="305"/>
        <v>-205.57656249999854</v>
      </c>
      <c r="T3257" s="70" t="str">
        <f t="shared" si="306"/>
        <v>1-30 DAYS</v>
      </c>
      <c r="U3257" s="70" t="str">
        <f t="shared" si="306"/>
        <v>1-30 DAYS</v>
      </c>
    </row>
    <row r="3258" spans="1:21">
      <c r="A3258" s="63" t="str">
        <f>VLOOKUP(L3258,[1]Sheet1!$N:$P,3,0)</f>
        <v>M2 TAGUM 1</v>
      </c>
      <c r="B3258" s="66">
        <v>46258.576562499999</v>
      </c>
      <c r="C3258" s="66">
        <v>46261.456631944442</v>
      </c>
      <c r="D3258" s="67" t="s">
        <v>553</v>
      </c>
      <c r="E3258" s="67" t="s">
        <v>554</v>
      </c>
      <c r="F3258" s="1">
        <v>1</v>
      </c>
      <c r="G3258" s="63" t="str">
        <f>VLOOKUP(D3258,[2]MINDANAO!$B:$C,2,0)</f>
        <v>TMX ALPHA FI</v>
      </c>
      <c r="H3258" s="67">
        <v>56356</v>
      </c>
      <c r="I3258" s="63" t="str">
        <f>VLOOKUP(L3258,'[3]NEW LEGEND 2026'!M:S,7,0)</f>
        <v>ULTIMATE</v>
      </c>
      <c r="J3258" s="67" t="s">
        <v>7413</v>
      </c>
      <c r="K3258" s="67" t="s">
        <v>7414</v>
      </c>
      <c r="L3258" s="67" t="s">
        <v>804</v>
      </c>
      <c r="M3258" s="63" t="str">
        <f>VLOOKUP(D3258,'[3]NEW LEGEND 2026'!G:I,3,0)</f>
        <v>HONDA</v>
      </c>
      <c r="N3258" s="63" t="str">
        <f>VLOOKUP(D3258,'[3]NEW LEGEND 2026'!G:J,4,0)</f>
        <v>SILVER</v>
      </c>
      <c r="O3258" s="68" t="str">
        <f t="shared" si="301"/>
        <v>AUG</v>
      </c>
      <c r="P3258" s="68">
        <f t="shared" si="302"/>
        <v>27</v>
      </c>
      <c r="Q3258" s="68">
        <f t="shared" si="303"/>
        <v>2026</v>
      </c>
      <c r="R3258" s="69">
        <f t="shared" si="304"/>
        <v>-208.45663194444205</v>
      </c>
      <c r="S3258" s="69">
        <f t="shared" si="305"/>
        <v>-205.57656249999854</v>
      </c>
      <c r="T3258" s="70" t="str">
        <f t="shared" si="306"/>
        <v>1-30 DAYS</v>
      </c>
      <c r="U3258" s="70" t="str">
        <f t="shared" si="306"/>
        <v>1-30 DAYS</v>
      </c>
    </row>
    <row r="3259" spans="1:21">
      <c r="A3259" s="63" t="str">
        <f>VLOOKUP(L3259,[1]Sheet1!$N:$P,3,0)</f>
        <v>M1 NABUNTURAN</v>
      </c>
      <c r="B3259" s="66">
        <v>46261.502696759257</v>
      </c>
      <c r="C3259" s="66">
        <v>46261.502685185187</v>
      </c>
      <c r="D3259" s="67" t="s">
        <v>2946</v>
      </c>
      <c r="E3259" s="67" t="s">
        <v>2947</v>
      </c>
      <c r="F3259" s="1">
        <v>1</v>
      </c>
      <c r="G3259" s="63" t="str">
        <f>VLOOKUP(D3259,[2]MINDANAO!$B:$C,2,0)</f>
        <v>BAJAJ RE 4S FI</v>
      </c>
      <c r="H3259" s="67">
        <v>187000</v>
      </c>
      <c r="I3259" s="63" t="str">
        <f>VLOOKUP(L3259,'[3]NEW LEGEND 2026'!M:S,7,0)</f>
        <v>MUTI</v>
      </c>
      <c r="J3259" s="67" t="s">
        <v>7415</v>
      </c>
      <c r="K3259" s="67" t="s">
        <v>7416</v>
      </c>
      <c r="L3259" s="67" t="s">
        <v>371</v>
      </c>
      <c r="M3259" s="63" t="str">
        <f>VLOOKUP(D3259,'[3]NEW LEGEND 2026'!G:I,3,0)</f>
        <v>TRIMOTORS</v>
      </c>
      <c r="N3259" s="63" t="str">
        <f>VLOOKUP(D3259,'[3]NEW LEGEND 2026'!G:J,4,0)</f>
        <v>YELLOW</v>
      </c>
      <c r="O3259" s="68" t="str">
        <f t="shared" si="301"/>
        <v>AUG</v>
      </c>
      <c r="P3259" s="68">
        <f t="shared" si="302"/>
        <v>27</v>
      </c>
      <c r="Q3259" s="68">
        <f t="shared" si="303"/>
        <v>2026</v>
      </c>
      <c r="R3259" s="69">
        <f t="shared" si="304"/>
        <v>-208.50268518518715</v>
      </c>
      <c r="S3259" s="69">
        <f t="shared" si="305"/>
        <v>-208.50269675925665</v>
      </c>
      <c r="T3259" s="70" t="str">
        <f t="shared" si="306"/>
        <v>1-30 DAYS</v>
      </c>
      <c r="U3259" s="70" t="str">
        <f t="shared" si="306"/>
        <v>1-30 DAYS</v>
      </c>
    </row>
    <row r="3260" spans="1:21">
      <c r="A3260" s="63" t="str">
        <f>VLOOKUP(L3260,[1]Sheet1!$N:$P,3,0)</f>
        <v>M1 NABUNTURAN</v>
      </c>
      <c r="B3260" s="66">
        <v>46261.502696759257</v>
      </c>
      <c r="C3260" s="66">
        <v>46261.502685185187</v>
      </c>
      <c r="D3260" s="67" t="s">
        <v>2283</v>
      </c>
      <c r="E3260" s="67" t="s">
        <v>2284</v>
      </c>
      <c r="F3260" s="1">
        <v>1</v>
      </c>
      <c r="G3260" s="63" t="str">
        <f>VLOOKUP(D3260,[2]MINDANAO!$B:$C,2,0)</f>
        <v>BAJAJ RE 4S FI</v>
      </c>
      <c r="H3260" s="67">
        <v>187000</v>
      </c>
      <c r="I3260" s="63" t="str">
        <f>VLOOKUP(L3260,'[3]NEW LEGEND 2026'!M:S,7,0)</f>
        <v>MUTI</v>
      </c>
      <c r="J3260" s="67" t="s">
        <v>7417</v>
      </c>
      <c r="K3260" s="67" t="s">
        <v>7418</v>
      </c>
      <c r="L3260" s="67" t="s">
        <v>371</v>
      </c>
      <c r="M3260" s="63" t="str">
        <f>VLOOKUP(D3260,'[3]NEW LEGEND 2026'!G:I,3,0)</f>
        <v>TRIMOTORS</v>
      </c>
      <c r="N3260" s="63" t="str">
        <f>VLOOKUP(D3260,'[3]NEW LEGEND 2026'!G:J,4,0)</f>
        <v>RED</v>
      </c>
      <c r="O3260" s="68" t="str">
        <f t="shared" si="301"/>
        <v>AUG</v>
      </c>
      <c r="P3260" s="68">
        <f t="shared" si="302"/>
        <v>27</v>
      </c>
      <c r="Q3260" s="68">
        <f t="shared" si="303"/>
        <v>2026</v>
      </c>
      <c r="R3260" s="69">
        <f t="shared" si="304"/>
        <v>-208.50268518518715</v>
      </c>
      <c r="S3260" s="69">
        <f t="shared" si="305"/>
        <v>-208.50269675925665</v>
      </c>
      <c r="T3260" s="70" t="str">
        <f t="shared" si="306"/>
        <v>1-30 DAYS</v>
      </c>
      <c r="U3260" s="70" t="str">
        <f t="shared" si="306"/>
        <v>1-30 DAYS</v>
      </c>
    </row>
    <row r="3261" spans="1:21">
      <c r="A3261" s="63" t="str">
        <f>VLOOKUP(L3261,[1]Sheet1!$N:$P,3,0)</f>
        <v>M1 NABUNTURAN</v>
      </c>
      <c r="B3261" s="66">
        <v>46261.502696759257</v>
      </c>
      <c r="C3261" s="66">
        <v>46261.502685185187</v>
      </c>
      <c r="D3261" s="67" t="s">
        <v>2283</v>
      </c>
      <c r="E3261" s="67" t="s">
        <v>2284</v>
      </c>
      <c r="F3261" s="1">
        <v>1</v>
      </c>
      <c r="G3261" s="63" t="str">
        <f>VLOOKUP(D3261,[2]MINDANAO!$B:$C,2,0)</f>
        <v>BAJAJ RE 4S FI</v>
      </c>
      <c r="H3261" s="67">
        <v>187000</v>
      </c>
      <c r="I3261" s="63" t="str">
        <f>VLOOKUP(L3261,'[3]NEW LEGEND 2026'!M:S,7,0)</f>
        <v>MUTI</v>
      </c>
      <c r="J3261" s="67" t="s">
        <v>7419</v>
      </c>
      <c r="K3261" s="67" t="s">
        <v>7420</v>
      </c>
      <c r="L3261" s="67" t="s">
        <v>371</v>
      </c>
      <c r="M3261" s="63" t="str">
        <f>VLOOKUP(D3261,'[3]NEW LEGEND 2026'!G:I,3,0)</f>
        <v>TRIMOTORS</v>
      </c>
      <c r="N3261" s="63" t="str">
        <f>VLOOKUP(D3261,'[3]NEW LEGEND 2026'!G:J,4,0)</f>
        <v>RED</v>
      </c>
      <c r="O3261" s="68" t="str">
        <f t="shared" si="301"/>
        <v>AUG</v>
      </c>
      <c r="P3261" s="68">
        <f t="shared" si="302"/>
        <v>27</v>
      </c>
      <c r="Q3261" s="68">
        <f t="shared" si="303"/>
        <v>2026</v>
      </c>
      <c r="R3261" s="69">
        <f t="shared" si="304"/>
        <v>-208.50268518518715</v>
      </c>
      <c r="S3261" s="69">
        <f t="shared" si="305"/>
        <v>-208.50269675925665</v>
      </c>
      <c r="T3261" s="70" t="str">
        <f t="shared" si="306"/>
        <v>1-30 DAYS</v>
      </c>
      <c r="U3261" s="70" t="str">
        <f t="shared" si="306"/>
        <v>1-30 DAYS</v>
      </c>
    </row>
    <row r="3262" spans="1:21">
      <c r="A3262" s="63" t="str">
        <f>VLOOKUP(L3262,[1]Sheet1!$N:$P,3,0)</f>
        <v>M1 NABUNTURAN</v>
      </c>
      <c r="B3262" s="66">
        <v>46261.502696759257</v>
      </c>
      <c r="C3262" s="66">
        <v>46261.502685185187</v>
      </c>
      <c r="D3262" s="67" t="s">
        <v>2283</v>
      </c>
      <c r="E3262" s="67" t="s">
        <v>2284</v>
      </c>
      <c r="F3262" s="1">
        <v>1</v>
      </c>
      <c r="G3262" s="63" t="str">
        <f>VLOOKUP(D3262,[2]MINDANAO!$B:$C,2,0)</f>
        <v>BAJAJ RE 4S FI</v>
      </c>
      <c r="H3262" s="67">
        <v>187000</v>
      </c>
      <c r="I3262" s="63" t="str">
        <f>VLOOKUP(L3262,'[3]NEW LEGEND 2026'!M:S,7,0)</f>
        <v>MUTI</v>
      </c>
      <c r="J3262" s="67" t="s">
        <v>7421</v>
      </c>
      <c r="K3262" s="67" t="s">
        <v>7422</v>
      </c>
      <c r="L3262" s="67" t="s">
        <v>371</v>
      </c>
      <c r="M3262" s="63" t="str">
        <f>VLOOKUP(D3262,'[3]NEW LEGEND 2026'!G:I,3,0)</f>
        <v>TRIMOTORS</v>
      </c>
      <c r="N3262" s="63" t="str">
        <f>VLOOKUP(D3262,'[3]NEW LEGEND 2026'!G:J,4,0)</f>
        <v>RED</v>
      </c>
      <c r="O3262" s="68" t="str">
        <f t="shared" si="301"/>
        <v>AUG</v>
      </c>
      <c r="P3262" s="68">
        <f t="shared" si="302"/>
        <v>27</v>
      </c>
      <c r="Q3262" s="68">
        <f t="shared" si="303"/>
        <v>2026</v>
      </c>
      <c r="R3262" s="69">
        <f t="shared" si="304"/>
        <v>-208.50268518518715</v>
      </c>
      <c r="S3262" s="69">
        <f t="shared" si="305"/>
        <v>-208.50269675925665</v>
      </c>
      <c r="T3262" s="70" t="str">
        <f t="shared" si="306"/>
        <v>1-30 DAYS</v>
      </c>
      <c r="U3262" s="70" t="str">
        <f t="shared" si="306"/>
        <v>1-30 DAYS</v>
      </c>
    </row>
    <row r="3263" spans="1:21">
      <c r="A3263" s="63" t="str">
        <f>VLOOKUP(L3263,[1]Sheet1!$N:$P,3,0)</f>
        <v>M1 NABUNTURAN</v>
      </c>
      <c r="B3263" s="66">
        <v>46261.502696759257</v>
      </c>
      <c r="C3263" s="66">
        <v>46261.502685185187</v>
      </c>
      <c r="D3263" s="67" t="s">
        <v>2283</v>
      </c>
      <c r="E3263" s="67" t="s">
        <v>2284</v>
      </c>
      <c r="F3263" s="1">
        <v>1</v>
      </c>
      <c r="G3263" s="63" t="str">
        <f>VLOOKUP(D3263,[2]MINDANAO!$B:$C,2,0)</f>
        <v>BAJAJ RE 4S FI</v>
      </c>
      <c r="H3263" s="67">
        <v>187000</v>
      </c>
      <c r="I3263" s="63" t="str">
        <f>VLOOKUP(L3263,'[3]NEW LEGEND 2026'!M:S,7,0)</f>
        <v>MUTI</v>
      </c>
      <c r="J3263" s="67" t="s">
        <v>7423</v>
      </c>
      <c r="K3263" s="67" t="s">
        <v>7424</v>
      </c>
      <c r="L3263" s="67" t="s">
        <v>371</v>
      </c>
      <c r="M3263" s="63" t="str">
        <f>VLOOKUP(D3263,'[3]NEW LEGEND 2026'!G:I,3,0)</f>
        <v>TRIMOTORS</v>
      </c>
      <c r="N3263" s="63" t="str">
        <f>VLOOKUP(D3263,'[3]NEW LEGEND 2026'!G:J,4,0)</f>
        <v>RED</v>
      </c>
      <c r="O3263" s="68" t="str">
        <f t="shared" si="301"/>
        <v>AUG</v>
      </c>
      <c r="P3263" s="68">
        <f t="shared" si="302"/>
        <v>27</v>
      </c>
      <c r="Q3263" s="68">
        <f t="shared" si="303"/>
        <v>2026</v>
      </c>
      <c r="R3263" s="69">
        <f t="shared" si="304"/>
        <v>-208.50268518518715</v>
      </c>
      <c r="S3263" s="69">
        <f t="shared" si="305"/>
        <v>-208.50269675925665</v>
      </c>
      <c r="T3263" s="70" t="str">
        <f t="shared" si="306"/>
        <v>1-30 DAYS</v>
      </c>
      <c r="U3263" s="70" t="str">
        <f t="shared" si="306"/>
        <v>1-30 DAYS</v>
      </c>
    </row>
    <row r="3264" spans="1:21">
      <c r="A3264" s="63" t="str">
        <f>VLOOKUP(L3264,[1]Sheet1!$N:$P,3,0)</f>
        <v>M1 NABUNTURAN</v>
      </c>
      <c r="B3264" s="66">
        <v>46261.502696759257</v>
      </c>
      <c r="C3264" s="66">
        <v>46261.502685185187</v>
      </c>
      <c r="D3264" s="67" t="s">
        <v>2283</v>
      </c>
      <c r="E3264" s="67" t="s">
        <v>2284</v>
      </c>
      <c r="F3264" s="1">
        <v>1</v>
      </c>
      <c r="G3264" s="63" t="str">
        <f>VLOOKUP(D3264,[2]MINDANAO!$B:$C,2,0)</f>
        <v>BAJAJ RE 4S FI</v>
      </c>
      <c r="H3264" s="67">
        <v>187000</v>
      </c>
      <c r="I3264" s="63" t="str">
        <f>VLOOKUP(L3264,'[3]NEW LEGEND 2026'!M:S,7,0)</f>
        <v>MUTI</v>
      </c>
      <c r="J3264" s="67" t="s">
        <v>7425</v>
      </c>
      <c r="K3264" s="67" t="s">
        <v>7426</v>
      </c>
      <c r="L3264" s="67" t="s">
        <v>371</v>
      </c>
      <c r="M3264" s="63" t="str">
        <f>VLOOKUP(D3264,'[3]NEW LEGEND 2026'!G:I,3,0)</f>
        <v>TRIMOTORS</v>
      </c>
      <c r="N3264" s="63" t="str">
        <f>VLOOKUP(D3264,'[3]NEW LEGEND 2026'!G:J,4,0)</f>
        <v>RED</v>
      </c>
      <c r="O3264" s="68" t="str">
        <f t="shared" si="301"/>
        <v>AUG</v>
      </c>
      <c r="P3264" s="68">
        <f t="shared" si="302"/>
        <v>27</v>
      </c>
      <c r="Q3264" s="68">
        <f t="shared" si="303"/>
        <v>2026</v>
      </c>
      <c r="R3264" s="69">
        <f t="shared" si="304"/>
        <v>-208.50268518518715</v>
      </c>
      <c r="S3264" s="69">
        <f t="shared" si="305"/>
        <v>-208.50269675925665</v>
      </c>
      <c r="T3264" s="70" t="str">
        <f t="shared" si="306"/>
        <v>1-30 DAYS</v>
      </c>
      <c r="U3264" s="70" t="str">
        <f t="shared" si="306"/>
        <v>1-30 DAYS</v>
      </c>
    </row>
    <row r="3265" spans="1:21">
      <c r="A3265" s="63" t="str">
        <f>VLOOKUP(L3265,[1]Sheet1!$N:$P,3,0)</f>
        <v>M1 NABUNTURAN</v>
      </c>
      <c r="B3265" s="66">
        <v>46261.502708333333</v>
      </c>
      <c r="C3265" s="66">
        <v>46261.502685185187</v>
      </c>
      <c r="D3265" s="67" t="s">
        <v>2283</v>
      </c>
      <c r="E3265" s="67" t="s">
        <v>2284</v>
      </c>
      <c r="F3265" s="1">
        <v>1</v>
      </c>
      <c r="G3265" s="63" t="str">
        <f>VLOOKUP(D3265,[2]MINDANAO!$B:$C,2,0)</f>
        <v>BAJAJ RE 4S FI</v>
      </c>
      <c r="H3265" s="67">
        <v>187000</v>
      </c>
      <c r="I3265" s="63" t="str">
        <f>VLOOKUP(L3265,'[3]NEW LEGEND 2026'!M:S,7,0)</f>
        <v>MUTI</v>
      </c>
      <c r="J3265" s="67" t="s">
        <v>7427</v>
      </c>
      <c r="K3265" s="67" t="s">
        <v>7428</v>
      </c>
      <c r="L3265" s="67" t="s">
        <v>371</v>
      </c>
      <c r="M3265" s="63" t="str">
        <f>VLOOKUP(D3265,'[3]NEW LEGEND 2026'!G:I,3,0)</f>
        <v>TRIMOTORS</v>
      </c>
      <c r="N3265" s="63" t="str">
        <f>VLOOKUP(D3265,'[3]NEW LEGEND 2026'!G:J,4,0)</f>
        <v>RED</v>
      </c>
      <c r="O3265" s="68" t="str">
        <f t="shared" si="301"/>
        <v>AUG</v>
      </c>
      <c r="P3265" s="68">
        <f t="shared" si="302"/>
        <v>27</v>
      </c>
      <c r="Q3265" s="68">
        <f t="shared" si="303"/>
        <v>2026</v>
      </c>
      <c r="R3265" s="69">
        <f t="shared" si="304"/>
        <v>-208.50268518518715</v>
      </c>
      <c r="S3265" s="69">
        <f t="shared" si="305"/>
        <v>-208.50270833333343</v>
      </c>
      <c r="T3265" s="70" t="str">
        <f t="shared" si="306"/>
        <v>1-30 DAYS</v>
      </c>
      <c r="U3265" s="70" t="str">
        <f t="shared" si="306"/>
        <v>1-30 DAYS</v>
      </c>
    </row>
    <row r="3266" spans="1:21">
      <c r="A3266" s="63" t="str">
        <f>VLOOKUP(L3266,[1]Sheet1!$N:$P,3,0)</f>
        <v>M1 NABUNTURAN</v>
      </c>
      <c r="B3266" s="66">
        <v>46261.502708333333</v>
      </c>
      <c r="C3266" s="66">
        <v>46261.502685185187</v>
      </c>
      <c r="D3266" s="67" t="s">
        <v>2283</v>
      </c>
      <c r="E3266" s="67" t="s">
        <v>2284</v>
      </c>
      <c r="F3266" s="1">
        <v>1</v>
      </c>
      <c r="G3266" s="63" t="str">
        <f>VLOOKUP(D3266,[2]MINDANAO!$B:$C,2,0)</f>
        <v>BAJAJ RE 4S FI</v>
      </c>
      <c r="H3266" s="67">
        <v>187000</v>
      </c>
      <c r="I3266" s="63" t="str">
        <f>VLOOKUP(L3266,'[3]NEW LEGEND 2026'!M:S,7,0)</f>
        <v>MUTI</v>
      </c>
      <c r="J3266" s="67" t="s">
        <v>7429</v>
      </c>
      <c r="K3266" s="67" t="s">
        <v>7430</v>
      </c>
      <c r="L3266" s="67" t="s">
        <v>371</v>
      </c>
      <c r="M3266" s="63" t="str">
        <f>VLOOKUP(D3266,'[3]NEW LEGEND 2026'!G:I,3,0)</f>
        <v>TRIMOTORS</v>
      </c>
      <c r="N3266" s="63" t="str">
        <f>VLOOKUP(D3266,'[3]NEW LEGEND 2026'!G:J,4,0)</f>
        <v>RED</v>
      </c>
      <c r="O3266" s="68" t="str">
        <f t="shared" ref="O3266:O3329" si="307">CHOOSE(MONTH(C3266),"JAN","FEB","MAR","APR","MAY","JUN","JUL","AUG","SEP","OCT","NOV","DEC")</f>
        <v>AUG</v>
      </c>
      <c r="P3266" s="68">
        <f t="shared" ref="P3266:P3329" si="308">DAY(C3266)</f>
        <v>27</v>
      </c>
      <c r="Q3266" s="68">
        <f t="shared" ref="Q3266:Q3329" si="309">YEAR(C3266)</f>
        <v>2026</v>
      </c>
      <c r="R3266" s="69">
        <f t="shared" ref="R3266:R3329" si="310">DATE(2026,1,31)-C3266</f>
        <v>-208.50268518518715</v>
      </c>
      <c r="S3266" s="69">
        <f t="shared" si="305"/>
        <v>-208.50270833333343</v>
      </c>
      <c r="T3266" s="70" t="str">
        <f t="shared" si="306"/>
        <v>1-30 DAYS</v>
      </c>
      <c r="U3266" s="70" t="str">
        <f t="shared" si="306"/>
        <v>1-30 DAYS</v>
      </c>
    </row>
    <row r="3267" spans="1:21">
      <c r="A3267" s="63" t="str">
        <f>VLOOKUP(L3267,[1]Sheet1!$N:$P,3,0)</f>
        <v>M1 NABUNTURAN</v>
      </c>
      <c r="B3267" s="66">
        <v>46261.502708333333</v>
      </c>
      <c r="C3267" s="66">
        <v>46261.502685185187</v>
      </c>
      <c r="D3267" s="67" t="s">
        <v>2283</v>
      </c>
      <c r="E3267" s="67" t="s">
        <v>2284</v>
      </c>
      <c r="F3267" s="1">
        <v>1</v>
      </c>
      <c r="G3267" s="63" t="str">
        <f>VLOOKUP(D3267,[2]MINDANAO!$B:$C,2,0)</f>
        <v>BAJAJ RE 4S FI</v>
      </c>
      <c r="H3267" s="67">
        <v>187000</v>
      </c>
      <c r="I3267" s="63" t="str">
        <f>VLOOKUP(L3267,'[3]NEW LEGEND 2026'!M:S,7,0)</f>
        <v>MUTI</v>
      </c>
      <c r="J3267" s="67" t="s">
        <v>7431</v>
      </c>
      <c r="K3267" s="67" t="s">
        <v>7432</v>
      </c>
      <c r="L3267" s="67" t="s">
        <v>371</v>
      </c>
      <c r="M3267" s="63" t="str">
        <f>VLOOKUP(D3267,'[3]NEW LEGEND 2026'!G:I,3,0)</f>
        <v>TRIMOTORS</v>
      </c>
      <c r="N3267" s="63" t="str">
        <f>VLOOKUP(D3267,'[3]NEW LEGEND 2026'!G:J,4,0)</f>
        <v>RED</v>
      </c>
      <c r="O3267" s="68" t="str">
        <f t="shared" si="307"/>
        <v>AUG</v>
      </c>
      <c r="P3267" s="68">
        <f t="shared" si="308"/>
        <v>27</v>
      </c>
      <c r="Q3267" s="68">
        <f t="shared" si="309"/>
        <v>2026</v>
      </c>
      <c r="R3267" s="69">
        <f t="shared" si="310"/>
        <v>-208.50268518518715</v>
      </c>
      <c r="S3267" s="69">
        <f t="shared" ref="S3267:S3330" si="311">DATE(2026,1,31)-B3267</f>
        <v>-208.50270833333343</v>
      </c>
      <c r="T3267" s="70" t="str">
        <f t="shared" si="306"/>
        <v>1-30 DAYS</v>
      </c>
      <c r="U3267" s="70" t="str">
        <f t="shared" si="306"/>
        <v>1-30 DAYS</v>
      </c>
    </row>
    <row r="3268" spans="1:21">
      <c r="A3268" s="63" t="str">
        <f>VLOOKUP(L3268,[1]Sheet1!$N:$P,3,0)</f>
        <v>M2 CATALUNAN GRANDE</v>
      </c>
      <c r="B3268" s="66">
        <v>46260.606909722221</v>
      </c>
      <c r="C3268" s="66">
        <v>46261.511770833327</v>
      </c>
      <c r="D3268" s="67" t="s">
        <v>6000</v>
      </c>
      <c r="E3268" s="67" t="s">
        <v>6001</v>
      </c>
      <c r="F3268" s="1">
        <v>1</v>
      </c>
      <c r="G3268" s="63" t="str">
        <f>VLOOKUP(D3268,[2]MINDANAO!$B:$C,2,0)</f>
        <v>ADV160 ROADSYNC</v>
      </c>
      <c r="H3268" s="67">
        <v>165268</v>
      </c>
      <c r="I3268" s="63" t="str">
        <f>VLOOKUP(L3268,'[3]NEW LEGEND 2026'!M:S,7,0)</f>
        <v>ULTIMATE</v>
      </c>
      <c r="J3268" s="67" t="s">
        <v>7433</v>
      </c>
      <c r="K3268" s="67" t="s">
        <v>7434</v>
      </c>
      <c r="L3268" s="67" t="s">
        <v>675</v>
      </c>
      <c r="M3268" s="63" t="str">
        <f>VLOOKUP(D3268,'[3]NEW LEGEND 2026'!G:I,3,0)</f>
        <v>HONDA</v>
      </c>
      <c r="N3268" s="63" t="str">
        <f>VLOOKUP(D3268,'[3]NEW LEGEND 2026'!G:J,4,0)</f>
        <v>BROWN</v>
      </c>
      <c r="O3268" s="68" t="str">
        <f t="shared" si="307"/>
        <v>AUG</v>
      </c>
      <c r="P3268" s="68">
        <f t="shared" si="308"/>
        <v>27</v>
      </c>
      <c r="Q3268" s="68">
        <f t="shared" si="309"/>
        <v>2026</v>
      </c>
      <c r="R3268" s="69">
        <f t="shared" si="310"/>
        <v>-208.51177083332732</v>
      </c>
      <c r="S3268" s="69">
        <f t="shared" si="311"/>
        <v>-207.60690972222073</v>
      </c>
      <c r="T3268" s="70" t="str">
        <f t="shared" si="306"/>
        <v>1-30 DAYS</v>
      </c>
      <c r="U3268" s="70" t="str">
        <f t="shared" si="306"/>
        <v>1-30 DAYS</v>
      </c>
    </row>
    <row r="3269" spans="1:21">
      <c r="A3269" s="63" t="str">
        <f>VLOOKUP(L3269,[1]Sheet1!$N:$P,3,0)</f>
        <v>M2 CATALUNAN GRANDE</v>
      </c>
      <c r="B3269" s="66">
        <v>46260.553553240738</v>
      </c>
      <c r="C3269" s="66">
        <v>46261.565694444442</v>
      </c>
      <c r="D3269" s="67" t="s">
        <v>3512</v>
      </c>
      <c r="E3269" s="67" t="s">
        <v>3513</v>
      </c>
      <c r="F3269" s="1">
        <v>1</v>
      </c>
      <c r="G3269" s="63" t="str">
        <f>VLOOKUP(D3269,[2]MINDANAO!$B:$C,2,0)</f>
        <v>CRF150</v>
      </c>
      <c r="H3269" s="67">
        <v>124883.93</v>
      </c>
      <c r="I3269" s="63" t="str">
        <f>VLOOKUP(L3269,'[3]NEW LEGEND 2026'!M:S,7,0)</f>
        <v>ULTIMATE</v>
      </c>
      <c r="J3269" s="67" t="s">
        <v>7435</v>
      </c>
      <c r="K3269" s="67" t="s">
        <v>7436</v>
      </c>
      <c r="L3269" s="67" t="s">
        <v>675</v>
      </c>
      <c r="M3269" s="63" t="str">
        <f>VLOOKUP(D3269,'[3]NEW LEGEND 2026'!G:I,3,0)</f>
        <v>HONDA</v>
      </c>
      <c r="N3269" s="63" t="str">
        <f>VLOOKUP(D3269,'[3]NEW LEGEND 2026'!G:J,4,0)</f>
        <v>RED</v>
      </c>
      <c r="O3269" s="68" t="str">
        <f t="shared" si="307"/>
        <v>AUG</v>
      </c>
      <c r="P3269" s="68">
        <f t="shared" si="308"/>
        <v>27</v>
      </c>
      <c r="Q3269" s="68">
        <f t="shared" si="309"/>
        <v>2026</v>
      </c>
      <c r="R3269" s="69">
        <f t="shared" si="310"/>
        <v>-208.56569444444176</v>
      </c>
      <c r="S3269" s="69">
        <f t="shared" si="311"/>
        <v>-207.55355324073753</v>
      </c>
      <c r="T3269" s="70" t="str">
        <f t="shared" si="306"/>
        <v>1-30 DAYS</v>
      </c>
      <c r="U3269" s="70" t="str">
        <f t="shared" si="306"/>
        <v>1-30 DAYS</v>
      </c>
    </row>
    <row r="3270" spans="1:21">
      <c r="A3270" s="63" t="str">
        <f>VLOOKUP(L3270,[1]Sheet1!$N:$P,3,0)</f>
        <v>M2 CATALUNAN GRANDE</v>
      </c>
      <c r="B3270" s="66">
        <v>46260.553553240738</v>
      </c>
      <c r="C3270" s="66">
        <v>46261.565694444442</v>
      </c>
      <c r="D3270" s="67" t="s">
        <v>2193</v>
      </c>
      <c r="E3270" s="67" t="s">
        <v>2194</v>
      </c>
      <c r="F3270" s="1">
        <v>1</v>
      </c>
      <c r="G3270" s="63" t="str">
        <f>VLOOKUP(D3270,[2]MINDANAO!$B:$C,2,0)</f>
        <v>CRF150</v>
      </c>
      <c r="H3270" s="67">
        <v>140870</v>
      </c>
      <c r="I3270" s="63" t="str">
        <f>VLOOKUP(L3270,'[3]NEW LEGEND 2026'!M:S,7,0)</f>
        <v>ULTIMATE</v>
      </c>
      <c r="J3270" s="67" t="s">
        <v>7437</v>
      </c>
      <c r="K3270" s="67" t="s">
        <v>7438</v>
      </c>
      <c r="L3270" s="67" t="s">
        <v>675</v>
      </c>
      <c r="M3270" s="63" t="str">
        <f>VLOOKUP(D3270,'[3]NEW LEGEND 2026'!G:I,3,0)</f>
        <v>HONDA</v>
      </c>
      <c r="N3270" s="63" t="str">
        <f>VLOOKUP(D3270,'[3]NEW LEGEND 2026'!G:J,4,0)</f>
        <v>WHITE/BLACK</v>
      </c>
      <c r="O3270" s="68" t="str">
        <f t="shared" si="307"/>
        <v>AUG</v>
      </c>
      <c r="P3270" s="68">
        <f t="shared" si="308"/>
        <v>27</v>
      </c>
      <c r="Q3270" s="68">
        <f t="shared" si="309"/>
        <v>2026</v>
      </c>
      <c r="R3270" s="69">
        <f t="shared" si="310"/>
        <v>-208.56569444444176</v>
      </c>
      <c r="S3270" s="69">
        <f t="shared" si="311"/>
        <v>-207.55355324073753</v>
      </c>
      <c r="T3270" s="70" t="str">
        <f t="shared" si="306"/>
        <v>1-30 DAYS</v>
      </c>
      <c r="U3270" s="70" t="str">
        <f t="shared" si="306"/>
        <v>1-30 DAYS</v>
      </c>
    </row>
    <row r="3271" spans="1:21">
      <c r="A3271" s="63" t="str">
        <f>VLOOKUP(L3271,[1]Sheet1!$N:$P,3,0)</f>
        <v>M2 CATALUNAN GRANDE</v>
      </c>
      <c r="B3271" s="66">
        <v>46260.553553240738</v>
      </c>
      <c r="C3271" s="66">
        <v>46261.565694444442</v>
      </c>
      <c r="D3271" s="67" t="s">
        <v>2456</v>
      </c>
      <c r="E3271" s="67" t="s">
        <v>2457</v>
      </c>
      <c r="F3271" s="1">
        <v>1</v>
      </c>
      <c r="G3271" s="63" t="str">
        <f>VLOOKUP(D3271,[2]MINDANAO!$B:$C,2,0)</f>
        <v>CLICK125 FI</v>
      </c>
      <c r="H3271" s="67">
        <v>81070</v>
      </c>
      <c r="I3271" s="63" t="str">
        <f>VLOOKUP(L3271,'[3]NEW LEGEND 2026'!M:S,7,0)</f>
        <v>ULTIMATE</v>
      </c>
      <c r="J3271" s="67" t="s">
        <v>7439</v>
      </c>
      <c r="K3271" s="67" t="s">
        <v>7440</v>
      </c>
      <c r="L3271" s="67" t="s">
        <v>675</v>
      </c>
      <c r="M3271" s="63" t="str">
        <f>VLOOKUP(D3271,'[3]NEW LEGEND 2026'!G:I,3,0)</f>
        <v>HONDA</v>
      </c>
      <c r="N3271" s="63" t="str">
        <f>VLOOKUP(D3271,'[3]NEW LEGEND 2026'!G:J,4,0)</f>
        <v>BLACK</v>
      </c>
      <c r="O3271" s="68" t="str">
        <f t="shared" si="307"/>
        <v>AUG</v>
      </c>
      <c r="P3271" s="68">
        <f t="shared" si="308"/>
        <v>27</v>
      </c>
      <c r="Q3271" s="68">
        <f t="shared" si="309"/>
        <v>2026</v>
      </c>
      <c r="R3271" s="69">
        <f t="shared" si="310"/>
        <v>-208.56569444444176</v>
      </c>
      <c r="S3271" s="69">
        <f t="shared" si="311"/>
        <v>-207.55355324073753</v>
      </c>
      <c r="T3271" s="70" t="str">
        <f t="shared" si="306"/>
        <v>1-30 DAYS</v>
      </c>
      <c r="U3271" s="70" t="str">
        <f t="shared" si="306"/>
        <v>1-30 DAYS</v>
      </c>
    </row>
    <row r="3272" spans="1:21">
      <c r="A3272" s="63" t="str">
        <f>VLOOKUP(L3272,[1]Sheet1!$N:$P,3,0)</f>
        <v>M2 CATALUNAN GRANDE</v>
      </c>
      <c r="B3272" s="66">
        <v>46260.553553240738</v>
      </c>
      <c r="C3272" s="66">
        <v>46261.565694444442</v>
      </c>
      <c r="D3272" s="67" t="s">
        <v>2456</v>
      </c>
      <c r="E3272" s="67" t="s">
        <v>2457</v>
      </c>
      <c r="F3272" s="1">
        <v>1</v>
      </c>
      <c r="G3272" s="63" t="str">
        <f>VLOOKUP(D3272,[2]MINDANAO!$B:$C,2,0)</f>
        <v>CLICK125 FI</v>
      </c>
      <c r="H3272" s="67">
        <v>81070</v>
      </c>
      <c r="I3272" s="63" t="str">
        <f>VLOOKUP(L3272,'[3]NEW LEGEND 2026'!M:S,7,0)</f>
        <v>ULTIMATE</v>
      </c>
      <c r="J3272" s="67" t="s">
        <v>7441</v>
      </c>
      <c r="K3272" s="67" t="s">
        <v>7442</v>
      </c>
      <c r="L3272" s="67" t="s">
        <v>675</v>
      </c>
      <c r="M3272" s="63" t="str">
        <f>VLOOKUP(D3272,'[3]NEW LEGEND 2026'!G:I,3,0)</f>
        <v>HONDA</v>
      </c>
      <c r="N3272" s="63" t="str">
        <f>VLOOKUP(D3272,'[3]NEW LEGEND 2026'!G:J,4,0)</f>
        <v>BLACK</v>
      </c>
      <c r="O3272" s="68" t="str">
        <f t="shared" si="307"/>
        <v>AUG</v>
      </c>
      <c r="P3272" s="68">
        <f t="shared" si="308"/>
        <v>27</v>
      </c>
      <c r="Q3272" s="68">
        <f t="shared" si="309"/>
        <v>2026</v>
      </c>
      <c r="R3272" s="69">
        <f t="shared" si="310"/>
        <v>-208.56569444444176</v>
      </c>
      <c r="S3272" s="69">
        <f t="shared" si="311"/>
        <v>-207.55355324073753</v>
      </c>
      <c r="T3272" s="70" t="str">
        <f t="shared" si="306"/>
        <v>1-30 DAYS</v>
      </c>
      <c r="U3272" s="70" t="str">
        <f t="shared" si="306"/>
        <v>1-30 DAYS</v>
      </c>
    </row>
    <row r="3273" spans="1:21">
      <c r="A3273" s="63" t="str">
        <f>VLOOKUP(L3273,[1]Sheet1!$N:$P,3,0)</f>
        <v>M2 CATALUNAN GRANDE</v>
      </c>
      <c r="B3273" s="66">
        <v>46260.553553240738</v>
      </c>
      <c r="C3273" s="66">
        <v>46261.565694444442</v>
      </c>
      <c r="D3273" s="67" t="s">
        <v>2456</v>
      </c>
      <c r="E3273" s="67" t="s">
        <v>2457</v>
      </c>
      <c r="F3273" s="1">
        <v>1</v>
      </c>
      <c r="G3273" s="63" t="str">
        <f>VLOOKUP(D3273,[2]MINDANAO!$B:$C,2,0)</f>
        <v>CLICK125 FI</v>
      </c>
      <c r="H3273" s="67">
        <v>81070</v>
      </c>
      <c r="I3273" s="63" t="str">
        <f>VLOOKUP(L3273,'[3]NEW LEGEND 2026'!M:S,7,0)</f>
        <v>ULTIMATE</v>
      </c>
      <c r="J3273" s="67" t="s">
        <v>7443</v>
      </c>
      <c r="K3273" s="67" t="s">
        <v>7444</v>
      </c>
      <c r="L3273" s="67" t="s">
        <v>675</v>
      </c>
      <c r="M3273" s="63" t="str">
        <f>VLOOKUP(D3273,'[3]NEW LEGEND 2026'!G:I,3,0)</f>
        <v>HONDA</v>
      </c>
      <c r="N3273" s="63" t="str">
        <f>VLOOKUP(D3273,'[3]NEW LEGEND 2026'!G:J,4,0)</f>
        <v>BLACK</v>
      </c>
      <c r="O3273" s="68" t="str">
        <f t="shared" si="307"/>
        <v>AUG</v>
      </c>
      <c r="P3273" s="68">
        <f t="shared" si="308"/>
        <v>27</v>
      </c>
      <c r="Q3273" s="68">
        <f t="shared" si="309"/>
        <v>2026</v>
      </c>
      <c r="R3273" s="69">
        <f t="shared" si="310"/>
        <v>-208.56569444444176</v>
      </c>
      <c r="S3273" s="69">
        <f t="shared" si="311"/>
        <v>-207.55355324073753</v>
      </c>
      <c r="T3273" s="70" t="str">
        <f t="shared" si="306"/>
        <v>1-30 DAYS</v>
      </c>
      <c r="U3273" s="70" t="str">
        <f t="shared" si="306"/>
        <v>1-30 DAYS</v>
      </c>
    </row>
    <row r="3274" spans="1:21">
      <c r="A3274" s="63" t="str">
        <f>VLOOKUP(L3274,[1]Sheet1!$N:$P,3,0)</f>
        <v>M2 CATALUNAN GRANDE</v>
      </c>
      <c r="B3274" s="66">
        <v>46260.553553240738</v>
      </c>
      <c r="C3274" s="66">
        <v>46261.565694444442</v>
      </c>
      <c r="D3274" s="67" t="s">
        <v>2456</v>
      </c>
      <c r="E3274" s="67" t="s">
        <v>2457</v>
      </c>
      <c r="F3274" s="1">
        <v>1</v>
      </c>
      <c r="G3274" s="63" t="str">
        <f>VLOOKUP(D3274,[2]MINDANAO!$B:$C,2,0)</f>
        <v>CLICK125 FI</v>
      </c>
      <c r="H3274" s="67">
        <v>81070</v>
      </c>
      <c r="I3274" s="63" t="str">
        <f>VLOOKUP(L3274,'[3]NEW LEGEND 2026'!M:S,7,0)</f>
        <v>ULTIMATE</v>
      </c>
      <c r="J3274" s="67" t="s">
        <v>7445</v>
      </c>
      <c r="K3274" s="67" t="s">
        <v>7446</v>
      </c>
      <c r="L3274" s="67" t="s">
        <v>675</v>
      </c>
      <c r="M3274" s="63" t="str">
        <f>VLOOKUP(D3274,'[3]NEW LEGEND 2026'!G:I,3,0)</f>
        <v>HONDA</v>
      </c>
      <c r="N3274" s="63" t="str">
        <f>VLOOKUP(D3274,'[3]NEW LEGEND 2026'!G:J,4,0)</f>
        <v>BLACK</v>
      </c>
      <c r="O3274" s="68" t="str">
        <f t="shared" si="307"/>
        <v>AUG</v>
      </c>
      <c r="P3274" s="68">
        <f t="shared" si="308"/>
        <v>27</v>
      </c>
      <c r="Q3274" s="68">
        <f t="shared" si="309"/>
        <v>2026</v>
      </c>
      <c r="R3274" s="69">
        <f t="shared" si="310"/>
        <v>-208.56569444444176</v>
      </c>
      <c r="S3274" s="69">
        <f t="shared" si="311"/>
        <v>-207.55355324073753</v>
      </c>
      <c r="T3274" s="70" t="str">
        <f t="shared" si="306"/>
        <v>1-30 DAYS</v>
      </c>
      <c r="U3274" s="70" t="str">
        <f t="shared" si="306"/>
        <v>1-30 DAYS</v>
      </c>
    </row>
    <row r="3275" spans="1:21">
      <c r="A3275" s="63" t="str">
        <f>VLOOKUP(L3275,[1]Sheet1!$N:$P,3,0)</f>
        <v>M2 CATALUNAN GRANDE</v>
      </c>
      <c r="B3275" s="66">
        <v>46260.553553240738</v>
      </c>
      <c r="C3275" s="66">
        <v>46261.565694444442</v>
      </c>
      <c r="D3275" s="67" t="s">
        <v>966</v>
      </c>
      <c r="E3275" s="67" t="s">
        <v>967</v>
      </c>
      <c r="F3275" s="1">
        <v>1</v>
      </c>
      <c r="G3275" s="63" t="str">
        <f>VLOOKUP(D3275,[2]MINDANAO!$B:$C,2,0)</f>
        <v>TMX150 SUPREMO</v>
      </c>
      <c r="H3275" s="67">
        <v>76598</v>
      </c>
      <c r="I3275" s="63" t="str">
        <f>VLOOKUP(L3275,'[3]NEW LEGEND 2026'!M:S,7,0)</f>
        <v>ULTIMATE</v>
      </c>
      <c r="J3275" s="67" t="s">
        <v>7447</v>
      </c>
      <c r="K3275" s="67" t="s">
        <v>7448</v>
      </c>
      <c r="L3275" s="67" t="s">
        <v>675</v>
      </c>
      <c r="M3275" s="63" t="str">
        <f>VLOOKUP(D3275,'[3]NEW LEGEND 2026'!G:I,3,0)</f>
        <v>HONDA</v>
      </c>
      <c r="N3275" s="63" t="str">
        <f>VLOOKUP(D3275,'[3]NEW LEGEND 2026'!G:J,4,0)</f>
        <v>RED</v>
      </c>
      <c r="O3275" s="68" t="str">
        <f t="shared" si="307"/>
        <v>AUG</v>
      </c>
      <c r="P3275" s="68">
        <f t="shared" si="308"/>
        <v>27</v>
      </c>
      <c r="Q3275" s="68">
        <f t="shared" si="309"/>
        <v>2026</v>
      </c>
      <c r="R3275" s="69">
        <f t="shared" si="310"/>
        <v>-208.56569444444176</v>
      </c>
      <c r="S3275" s="69">
        <f t="shared" si="311"/>
        <v>-207.55355324073753</v>
      </c>
      <c r="T3275" s="70" t="str">
        <f t="shared" si="306"/>
        <v>1-30 DAYS</v>
      </c>
      <c r="U3275" s="70" t="str">
        <f t="shared" si="306"/>
        <v>1-30 DAYS</v>
      </c>
    </row>
    <row r="3276" spans="1:21">
      <c r="A3276" s="63" t="str">
        <f>VLOOKUP(L3276,[1]Sheet1!$N:$P,3,0)</f>
        <v>M2 CATALUNAN GRANDE</v>
      </c>
      <c r="B3276" s="66">
        <v>46260.485671296286</v>
      </c>
      <c r="C3276" s="66">
        <v>46261.565694444442</v>
      </c>
      <c r="D3276" s="67" t="s">
        <v>1575</v>
      </c>
      <c r="E3276" s="67" t="s">
        <v>1576</v>
      </c>
      <c r="F3276" s="1">
        <v>1</v>
      </c>
      <c r="G3276" s="63" t="str">
        <f>VLOOKUP(D3276,[2]MINDANAO!$B:$C,2,0)</f>
        <v>RAIDER150 FI BLADE</v>
      </c>
      <c r="H3276" s="67">
        <v>110446.43</v>
      </c>
      <c r="I3276" s="63" t="str">
        <f>VLOOKUP(L3276,'[3]NEW LEGEND 2026'!M:S,7,0)</f>
        <v>ULTIMATE</v>
      </c>
      <c r="J3276" s="67" t="s">
        <v>7449</v>
      </c>
      <c r="K3276" s="67" t="s">
        <v>7450</v>
      </c>
      <c r="L3276" s="67" t="s">
        <v>675</v>
      </c>
      <c r="M3276" s="63" t="str">
        <f>VLOOKUP(D3276,'[3]NEW LEGEND 2026'!G:I,3,0)</f>
        <v>SUZUKI</v>
      </c>
      <c r="N3276" s="63" t="str">
        <f>VLOOKUP(D3276,'[3]NEW LEGEND 2026'!G:J,4,0)</f>
        <v>BLUE/GRAY</v>
      </c>
      <c r="O3276" s="68" t="str">
        <f t="shared" si="307"/>
        <v>AUG</v>
      </c>
      <c r="P3276" s="68">
        <f t="shared" si="308"/>
        <v>27</v>
      </c>
      <c r="Q3276" s="68">
        <f t="shared" si="309"/>
        <v>2026</v>
      </c>
      <c r="R3276" s="69">
        <f t="shared" si="310"/>
        <v>-208.56569444444176</v>
      </c>
      <c r="S3276" s="69">
        <f t="shared" si="311"/>
        <v>-207.48567129628645</v>
      </c>
      <c r="T3276" s="70" t="str">
        <f t="shared" si="306"/>
        <v>1-30 DAYS</v>
      </c>
      <c r="U3276" s="70" t="str">
        <f t="shared" si="306"/>
        <v>1-30 DAYS</v>
      </c>
    </row>
    <row r="3277" spans="1:21">
      <c r="A3277" s="63" t="str">
        <f>VLOOKUP(L3277,[1]Sheet1!$N:$P,3,0)</f>
        <v>M2 CATALUNAN GRANDE</v>
      </c>
      <c r="B3277" s="66">
        <v>46260.485671296286</v>
      </c>
      <c r="C3277" s="66">
        <v>46261.565694444442</v>
      </c>
      <c r="D3277" s="67" t="s">
        <v>1476</v>
      </c>
      <c r="E3277" s="67" t="s">
        <v>1477</v>
      </c>
      <c r="F3277" s="1">
        <v>1</v>
      </c>
      <c r="G3277" s="63" t="str">
        <f>VLOOKUP(D3277,[2]MINDANAO!$B:$C,2,0)</f>
        <v>RAIDER150 FI BLADE</v>
      </c>
      <c r="H3277" s="67">
        <v>110446.43</v>
      </c>
      <c r="I3277" s="63" t="str">
        <f>VLOOKUP(L3277,'[3]NEW LEGEND 2026'!M:S,7,0)</f>
        <v>ULTIMATE</v>
      </c>
      <c r="J3277" s="67" t="s">
        <v>7451</v>
      </c>
      <c r="K3277" s="67" t="s">
        <v>7452</v>
      </c>
      <c r="L3277" s="67" t="s">
        <v>675</v>
      </c>
      <c r="M3277" s="63" t="str">
        <f>VLOOKUP(D3277,'[3]NEW LEGEND 2026'!G:I,3,0)</f>
        <v>SUZUKI</v>
      </c>
      <c r="N3277" s="63" t="str">
        <f>VLOOKUP(D3277,'[3]NEW LEGEND 2026'!G:J,4,0)</f>
        <v>GRAY/BLACK</v>
      </c>
      <c r="O3277" s="68" t="str">
        <f t="shared" si="307"/>
        <v>AUG</v>
      </c>
      <c r="P3277" s="68">
        <f t="shared" si="308"/>
        <v>27</v>
      </c>
      <c r="Q3277" s="68">
        <f t="shared" si="309"/>
        <v>2026</v>
      </c>
      <c r="R3277" s="69">
        <f t="shared" si="310"/>
        <v>-208.56569444444176</v>
      </c>
      <c r="S3277" s="69">
        <f t="shared" si="311"/>
        <v>-207.48567129628645</v>
      </c>
      <c r="T3277" s="70" t="str">
        <f t="shared" si="306"/>
        <v>1-30 DAYS</v>
      </c>
      <c r="U3277" s="70" t="str">
        <f t="shared" si="306"/>
        <v>1-30 DAYS</v>
      </c>
    </row>
    <row r="3278" spans="1:21">
      <c r="A3278" s="63" t="str">
        <f>VLOOKUP(L3278,[1]Sheet1!$N:$P,3,0)</f>
        <v>M2 CATALUNAN GRANDE</v>
      </c>
      <c r="B3278" s="66">
        <v>46260.485671296286</v>
      </c>
      <c r="C3278" s="66">
        <v>46261.565694444442</v>
      </c>
      <c r="D3278" s="67" t="s">
        <v>1894</v>
      </c>
      <c r="E3278" s="67" t="s">
        <v>1895</v>
      </c>
      <c r="F3278" s="1">
        <v>1</v>
      </c>
      <c r="G3278" s="63" t="str">
        <f>VLOOKUP(D3278,[2]MINDANAO!$B:$C,2,0)</f>
        <v>RAIDER150 FI BLADE</v>
      </c>
      <c r="H3278" s="67">
        <v>110446.43</v>
      </c>
      <c r="I3278" s="63" t="str">
        <f>VLOOKUP(L3278,'[3]NEW LEGEND 2026'!M:S,7,0)</f>
        <v>ULTIMATE</v>
      </c>
      <c r="J3278" s="67" t="s">
        <v>7453</v>
      </c>
      <c r="K3278" s="67" t="s">
        <v>7454</v>
      </c>
      <c r="L3278" s="67" t="s">
        <v>675</v>
      </c>
      <c r="M3278" s="63" t="str">
        <f>VLOOKUP(D3278,'[3]NEW LEGEND 2026'!G:I,3,0)</f>
        <v>SUZUKI</v>
      </c>
      <c r="N3278" s="63" t="str">
        <f>VLOOKUP(D3278,'[3]NEW LEGEND 2026'!G:J,4,0)</f>
        <v>RED/BLACK</v>
      </c>
      <c r="O3278" s="68" t="str">
        <f t="shared" si="307"/>
        <v>AUG</v>
      </c>
      <c r="P3278" s="68">
        <f t="shared" si="308"/>
        <v>27</v>
      </c>
      <c r="Q3278" s="68">
        <f t="shared" si="309"/>
        <v>2026</v>
      </c>
      <c r="R3278" s="69">
        <f t="shared" si="310"/>
        <v>-208.56569444444176</v>
      </c>
      <c r="S3278" s="69">
        <f t="shared" si="311"/>
        <v>-207.48567129628645</v>
      </c>
      <c r="T3278" s="70" t="str">
        <f t="shared" si="306"/>
        <v>1-30 DAYS</v>
      </c>
      <c r="U3278" s="70" t="str">
        <f t="shared" si="306"/>
        <v>1-30 DAYS</v>
      </c>
    </row>
    <row r="3279" spans="1:21">
      <c r="A3279" s="63" t="str">
        <f>VLOOKUP(L3279,[1]Sheet1!$N:$P,3,0)</f>
        <v>M2 CATALUNAN GRANDE</v>
      </c>
      <c r="B3279" s="66">
        <v>46260.485671296286</v>
      </c>
      <c r="C3279" s="66">
        <v>46261.565694444442</v>
      </c>
      <c r="D3279" s="67" t="s">
        <v>663</v>
      </c>
      <c r="E3279" s="67" t="s">
        <v>664</v>
      </c>
      <c r="F3279" s="1">
        <v>1</v>
      </c>
      <c r="G3279" s="63" t="str">
        <f>VLOOKUP(D3279,[2]MINDANAO!$B:$C,2,0)</f>
        <v>CT125</v>
      </c>
      <c r="H3279" s="67">
        <v>58118</v>
      </c>
      <c r="I3279" s="63" t="str">
        <f>VLOOKUP(L3279,'[3]NEW LEGEND 2026'!M:S,7,0)</f>
        <v>ULTIMATE</v>
      </c>
      <c r="J3279" s="67" t="s">
        <v>7455</v>
      </c>
      <c r="K3279" s="67" t="s">
        <v>7456</v>
      </c>
      <c r="L3279" s="67" t="s">
        <v>675</v>
      </c>
      <c r="M3279" s="63" t="str">
        <f>VLOOKUP(D3279,'[3]NEW LEGEND 2026'!G:I,3,0)</f>
        <v>KAWASAKI</v>
      </c>
      <c r="N3279" s="63" t="str">
        <f>VLOOKUP(D3279,'[3]NEW LEGEND 2026'!G:J,4,0)</f>
        <v>BLACK/RED</v>
      </c>
      <c r="O3279" s="68" t="str">
        <f t="shared" si="307"/>
        <v>AUG</v>
      </c>
      <c r="P3279" s="68">
        <f t="shared" si="308"/>
        <v>27</v>
      </c>
      <c r="Q3279" s="68">
        <f t="shared" si="309"/>
        <v>2026</v>
      </c>
      <c r="R3279" s="69">
        <f t="shared" si="310"/>
        <v>-208.56569444444176</v>
      </c>
      <c r="S3279" s="69">
        <f t="shared" si="311"/>
        <v>-207.48567129628645</v>
      </c>
      <c r="T3279" s="70" t="str">
        <f t="shared" si="306"/>
        <v>1-30 DAYS</v>
      </c>
      <c r="U3279" s="70" t="str">
        <f t="shared" si="306"/>
        <v>1-30 DAYS</v>
      </c>
    </row>
    <row r="3280" spans="1:21">
      <c r="A3280" s="63" t="str">
        <f>VLOOKUP(L3280,[1]Sheet1!$N:$P,3,0)</f>
        <v>M2 CATALUNAN GRANDE</v>
      </c>
      <c r="B3280" s="66">
        <v>46260.485671296286</v>
      </c>
      <c r="C3280" s="66">
        <v>46261.565694444442</v>
      </c>
      <c r="D3280" s="67" t="s">
        <v>907</v>
      </c>
      <c r="E3280" s="67" t="s">
        <v>908</v>
      </c>
      <c r="F3280" s="1">
        <v>1</v>
      </c>
      <c r="G3280" s="63" t="str">
        <f>VLOOKUP(D3280,[2]MINDANAO!$B:$C,2,0)</f>
        <v>CT125</v>
      </c>
      <c r="H3280" s="67">
        <v>59246</v>
      </c>
      <c r="I3280" s="63" t="str">
        <f>VLOOKUP(L3280,'[3]NEW LEGEND 2026'!M:S,7,0)</f>
        <v>ULTIMATE</v>
      </c>
      <c r="J3280" s="67" t="s">
        <v>7457</v>
      </c>
      <c r="K3280" s="67" t="s">
        <v>7458</v>
      </c>
      <c r="L3280" s="67" t="s">
        <v>675</v>
      </c>
      <c r="M3280" s="63" t="str">
        <f>VLOOKUP(D3280,'[3]NEW LEGEND 2026'!G:I,3,0)</f>
        <v>KAWASAKI</v>
      </c>
      <c r="N3280" s="63" t="str">
        <f>VLOOKUP(D3280,'[3]NEW LEGEND 2026'!G:J,4,0)</f>
        <v>BLACK/GRAY</v>
      </c>
      <c r="O3280" s="68" t="str">
        <f t="shared" si="307"/>
        <v>AUG</v>
      </c>
      <c r="P3280" s="68">
        <f t="shared" si="308"/>
        <v>27</v>
      </c>
      <c r="Q3280" s="68">
        <f t="shared" si="309"/>
        <v>2026</v>
      </c>
      <c r="R3280" s="69">
        <f t="shared" si="310"/>
        <v>-208.56569444444176</v>
      </c>
      <c r="S3280" s="69">
        <f t="shared" si="311"/>
        <v>-207.48567129628645</v>
      </c>
      <c r="T3280" s="70" t="str">
        <f t="shared" si="306"/>
        <v>1-30 DAYS</v>
      </c>
      <c r="U3280" s="70" t="str">
        <f t="shared" si="306"/>
        <v>1-30 DAYS</v>
      </c>
    </row>
    <row r="3281" spans="1:21">
      <c r="A3281" s="63" t="str">
        <f>VLOOKUP(L3281,[1]Sheet1!$N:$P,3,0)</f>
        <v>M2 CATALUNAN GRANDE</v>
      </c>
      <c r="B3281" s="66">
        <v>46260.485671296286</v>
      </c>
      <c r="C3281" s="66">
        <v>46261.565694444442</v>
      </c>
      <c r="D3281" s="67" t="s">
        <v>663</v>
      </c>
      <c r="E3281" s="67" t="s">
        <v>664</v>
      </c>
      <c r="F3281" s="1">
        <v>1</v>
      </c>
      <c r="G3281" s="63" t="str">
        <f>VLOOKUP(D3281,[2]MINDANAO!$B:$C,2,0)</f>
        <v>CT125</v>
      </c>
      <c r="H3281" s="67">
        <v>58118</v>
      </c>
      <c r="I3281" s="63" t="str">
        <f>VLOOKUP(L3281,'[3]NEW LEGEND 2026'!M:S,7,0)</f>
        <v>ULTIMATE</v>
      </c>
      <c r="J3281" s="67" t="s">
        <v>7459</v>
      </c>
      <c r="K3281" s="67" t="s">
        <v>7460</v>
      </c>
      <c r="L3281" s="67" t="s">
        <v>675</v>
      </c>
      <c r="M3281" s="63" t="str">
        <f>VLOOKUP(D3281,'[3]NEW LEGEND 2026'!G:I,3,0)</f>
        <v>KAWASAKI</v>
      </c>
      <c r="N3281" s="63" t="str">
        <f>VLOOKUP(D3281,'[3]NEW LEGEND 2026'!G:J,4,0)</f>
        <v>BLACK/RED</v>
      </c>
      <c r="O3281" s="68" t="str">
        <f t="shared" si="307"/>
        <v>AUG</v>
      </c>
      <c r="P3281" s="68">
        <f t="shared" si="308"/>
        <v>27</v>
      </c>
      <c r="Q3281" s="68">
        <f t="shared" si="309"/>
        <v>2026</v>
      </c>
      <c r="R3281" s="69">
        <f t="shared" si="310"/>
        <v>-208.56569444444176</v>
      </c>
      <c r="S3281" s="69">
        <f t="shared" si="311"/>
        <v>-207.48567129628645</v>
      </c>
      <c r="T3281" s="70" t="str">
        <f t="shared" si="306"/>
        <v>1-30 DAYS</v>
      </c>
      <c r="U3281" s="70" t="str">
        <f t="shared" si="306"/>
        <v>1-30 DAYS</v>
      </c>
    </row>
    <row r="3282" spans="1:21">
      <c r="A3282" s="63" t="str">
        <f>VLOOKUP(L3282,[1]Sheet1!$N:$P,3,0)</f>
        <v>M2 CATALUNAN GRANDE</v>
      </c>
      <c r="B3282" s="66">
        <v>46260.485671296286</v>
      </c>
      <c r="C3282" s="66">
        <v>46261.565694444442</v>
      </c>
      <c r="D3282" s="67" t="s">
        <v>907</v>
      </c>
      <c r="E3282" s="67" t="s">
        <v>908</v>
      </c>
      <c r="F3282" s="1">
        <v>1</v>
      </c>
      <c r="G3282" s="63" t="str">
        <f>VLOOKUP(D3282,[2]MINDANAO!$B:$C,2,0)</f>
        <v>CT125</v>
      </c>
      <c r="H3282" s="67">
        <v>59246</v>
      </c>
      <c r="I3282" s="63" t="str">
        <f>VLOOKUP(L3282,'[3]NEW LEGEND 2026'!M:S,7,0)</f>
        <v>ULTIMATE</v>
      </c>
      <c r="J3282" s="67" t="s">
        <v>7461</v>
      </c>
      <c r="K3282" s="67" t="s">
        <v>7462</v>
      </c>
      <c r="L3282" s="67" t="s">
        <v>675</v>
      </c>
      <c r="M3282" s="63" t="str">
        <f>VLOOKUP(D3282,'[3]NEW LEGEND 2026'!G:I,3,0)</f>
        <v>KAWASAKI</v>
      </c>
      <c r="N3282" s="63" t="str">
        <f>VLOOKUP(D3282,'[3]NEW LEGEND 2026'!G:J,4,0)</f>
        <v>BLACK/GRAY</v>
      </c>
      <c r="O3282" s="68" t="str">
        <f t="shared" si="307"/>
        <v>AUG</v>
      </c>
      <c r="P3282" s="68">
        <f t="shared" si="308"/>
        <v>27</v>
      </c>
      <c r="Q3282" s="68">
        <f t="shared" si="309"/>
        <v>2026</v>
      </c>
      <c r="R3282" s="69">
        <f t="shared" si="310"/>
        <v>-208.56569444444176</v>
      </c>
      <c r="S3282" s="69">
        <f t="shared" si="311"/>
        <v>-207.48567129628645</v>
      </c>
      <c r="T3282" s="70" t="str">
        <f t="shared" ref="T3282:U3345" si="312">IF(R3282&lt;=30,"1-30 DAYS",IF(R3282&lt;=60,"31-60 DAYS",IF(R3282&lt;=90,"61-90 DAYS","91 DAYS UP")))</f>
        <v>1-30 DAYS</v>
      </c>
      <c r="U3282" s="70" t="str">
        <f t="shared" si="312"/>
        <v>1-30 DAYS</v>
      </c>
    </row>
    <row r="3283" spans="1:21">
      <c r="A3283" s="63" t="str">
        <f>VLOOKUP(L3283,[1]Sheet1!$N:$P,3,0)</f>
        <v>M2 CATALUNAN GRANDE</v>
      </c>
      <c r="B3283" s="66">
        <v>46260.485671296286</v>
      </c>
      <c r="C3283" s="66">
        <v>46261.565694444442</v>
      </c>
      <c r="D3283" s="67" t="s">
        <v>663</v>
      </c>
      <c r="E3283" s="67" t="s">
        <v>664</v>
      </c>
      <c r="F3283" s="1">
        <v>1</v>
      </c>
      <c r="G3283" s="63" t="str">
        <f>VLOOKUP(D3283,[2]MINDANAO!$B:$C,2,0)</f>
        <v>CT125</v>
      </c>
      <c r="H3283" s="67">
        <v>58118</v>
      </c>
      <c r="I3283" s="63" t="str">
        <f>VLOOKUP(L3283,'[3]NEW LEGEND 2026'!M:S,7,0)</f>
        <v>ULTIMATE</v>
      </c>
      <c r="J3283" s="67" t="s">
        <v>7463</v>
      </c>
      <c r="K3283" s="67" t="s">
        <v>7464</v>
      </c>
      <c r="L3283" s="67" t="s">
        <v>675</v>
      </c>
      <c r="M3283" s="63" t="str">
        <f>VLOOKUP(D3283,'[3]NEW LEGEND 2026'!G:I,3,0)</f>
        <v>KAWASAKI</v>
      </c>
      <c r="N3283" s="63" t="str">
        <f>VLOOKUP(D3283,'[3]NEW LEGEND 2026'!G:J,4,0)</f>
        <v>BLACK/RED</v>
      </c>
      <c r="O3283" s="68" t="str">
        <f t="shared" si="307"/>
        <v>AUG</v>
      </c>
      <c r="P3283" s="68">
        <f t="shared" si="308"/>
        <v>27</v>
      </c>
      <c r="Q3283" s="68">
        <f t="shared" si="309"/>
        <v>2026</v>
      </c>
      <c r="R3283" s="69">
        <f t="shared" si="310"/>
        <v>-208.56569444444176</v>
      </c>
      <c r="S3283" s="69">
        <f t="shared" si="311"/>
        <v>-207.48567129628645</v>
      </c>
      <c r="T3283" s="70" t="str">
        <f t="shared" si="312"/>
        <v>1-30 DAYS</v>
      </c>
      <c r="U3283" s="70" t="str">
        <f t="shared" si="312"/>
        <v>1-30 DAYS</v>
      </c>
    </row>
    <row r="3284" spans="1:21">
      <c r="A3284" s="63" t="str">
        <f>VLOOKUP(L3284,[1]Sheet1!$N:$P,3,0)</f>
        <v>M2 CATALUNAN GRANDE</v>
      </c>
      <c r="B3284" s="66">
        <v>46260.485671296286</v>
      </c>
      <c r="C3284" s="66">
        <v>46261.565694444442</v>
      </c>
      <c r="D3284" s="67" t="s">
        <v>663</v>
      </c>
      <c r="E3284" s="67" t="s">
        <v>664</v>
      </c>
      <c r="F3284" s="1">
        <v>1</v>
      </c>
      <c r="G3284" s="63" t="str">
        <f>VLOOKUP(D3284,[2]MINDANAO!$B:$C,2,0)</f>
        <v>CT125</v>
      </c>
      <c r="H3284" s="67">
        <v>58118</v>
      </c>
      <c r="I3284" s="63" t="str">
        <f>VLOOKUP(L3284,'[3]NEW LEGEND 2026'!M:S,7,0)</f>
        <v>ULTIMATE</v>
      </c>
      <c r="J3284" s="67" t="s">
        <v>7465</v>
      </c>
      <c r="K3284" s="67" t="s">
        <v>7466</v>
      </c>
      <c r="L3284" s="67" t="s">
        <v>675</v>
      </c>
      <c r="M3284" s="63" t="str">
        <f>VLOOKUP(D3284,'[3]NEW LEGEND 2026'!G:I,3,0)</f>
        <v>KAWASAKI</v>
      </c>
      <c r="N3284" s="63" t="str">
        <f>VLOOKUP(D3284,'[3]NEW LEGEND 2026'!G:J,4,0)</f>
        <v>BLACK/RED</v>
      </c>
      <c r="O3284" s="68" t="str">
        <f t="shared" si="307"/>
        <v>AUG</v>
      </c>
      <c r="P3284" s="68">
        <f t="shared" si="308"/>
        <v>27</v>
      </c>
      <c r="Q3284" s="68">
        <f t="shared" si="309"/>
        <v>2026</v>
      </c>
      <c r="R3284" s="69">
        <f t="shared" si="310"/>
        <v>-208.56569444444176</v>
      </c>
      <c r="S3284" s="69">
        <f t="shared" si="311"/>
        <v>-207.48567129628645</v>
      </c>
      <c r="T3284" s="70" t="str">
        <f t="shared" si="312"/>
        <v>1-30 DAYS</v>
      </c>
      <c r="U3284" s="70" t="str">
        <f t="shared" si="312"/>
        <v>1-30 DAYS</v>
      </c>
    </row>
    <row r="3285" spans="1:21">
      <c r="A3285" s="63" t="str">
        <f>VLOOKUP(L3285,[1]Sheet1!$N:$P,3,0)</f>
        <v>M2 CATALUNAN GRANDE</v>
      </c>
      <c r="B3285" s="66">
        <v>46260.485671296286</v>
      </c>
      <c r="C3285" s="66">
        <v>46261.565694444442</v>
      </c>
      <c r="D3285" s="67" t="s">
        <v>663</v>
      </c>
      <c r="E3285" s="67" t="s">
        <v>664</v>
      </c>
      <c r="F3285" s="1">
        <v>1</v>
      </c>
      <c r="G3285" s="63" t="str">
        <f>VLOOKUP(D3285,[2]MINDANAO!$B:$C,2,0)</f>
        <v>CT125</v>
      </c>
      <c r="H3285" s="67">
        <v>58118</v>
      </c>
      <c r="I3285" s="63" t="str">
        <f>VLOOKUP(L3285,'[3]NEW LEGEND 2026'!M:S,7,0)</f>
        <v>ULTIMATE</v>
      </c>
      <c r="J3285" s="67" t="s">
        <v>7467</v>
      </c>
      <c r="K3285" s="67" t="s">
        <v>7468</v>
      </c>
      <c r="L3285" s="67" t="s">
        <v>675</v>
      </c>
      <c r="M3285" s="63" t="str">
        <f>VLOOKUP(D3285,'[3]NEW LEGEND 2026'!G:I,3,0)</f>
        <v>KAWASAKI</v>
      </c>
      <c r="N3285" s="63" t="str">
        <f>VLOOKUP(D3285,'[3]NEW LEGEND 2026'!G:J,4,0)</f>
        <v>BLACK/RED</v>
      </c>
      <c r="O3285" s="68" t="str">
        <f t="shared" si="307"/>
        <v>AUG</v>
      </c>
      <c r="P3285" s="68">
        <f t="shared" si="308"/>
        <v>27</v>
      </c>
      <c r="Q3285" s="68">
        <f t="shared" si="309"/>
        <v>2026</v>
      </c>
      <c r="R3285" s="69">
        <f t="shared" si="310"/>
        <v>-208.56569444444176</v>
      </c>
      <c r="S3285" s="69">
        <f t="shared" si="311"/>
        <v>-207.48567129628645</v>
      </c>
      <c r="T3285" s="70" t="str">
        <f t="shared" si="312"/>
        <v>1-30 DAYS</v>
      </c>
      <c r="U3285" s="70" t="str">
        <f t="shared" si="312"/>
        <v>1-30 DAYS</v>
      </c>
    </row>
    <row r="3286" spans="1:21">
      <c r="A3286" s="63" t="str">
        <f>VLOOKUP(L3286,[1]Sheet1!$N:$P,3,0)</f>
        <v>M2 CATALUNAN GRANDE</v>
      </c>
      <c r="B3286" s="66">
        <v>46260.485671296286</v>
      </c>
      <c r="C3286" s="66">
        <v>46261.565694444442</v>
      </c>
      <c r="D3286" s="67" t="s">
        <v>907</v>
      </c>
      <c r="E3286" s="67" t="s">
        <v>908</v>
      </c>
      <c r="F3286" s="1">
        <v>1</v>
      </c>
      <c r="G3286" s="63" t="str">
        <f>VLOOKUP(D3286,[2]MINDANAO!$B:$C,2,0)</f>
        <v>CT125</v>
      </c>
      <c r="H3286" s="67">
        <v>59246</v>
      </c>
      <c r="I3286" s="63" t="str">
        <f>VLOOKUP(L3286,'[3]NEW LEGEND 2026'!M:S,7,0)</f>
        <v>ULTIMATE</v>
      </c>
      <c r="J3286" s="67" t="s">
        <v>7469</v>
      </c>
      <c r="K3286" s="67" t="s">
        <v>7470</v>
      </c>
      <c r="L3286" s="67" t="s">
        <v>675</v>
      </c>
      <c r="M3286" s="63" t="str">
        <f>VLOOKUP(D3286,'[3]NEW LEGEND 2026'!G:I,3,0)</f>
        <v>KAWASAKI</v>
      </c>
      <c r="N3286" s="63" t="str">
        <f>VLOOKUP(D3286,'[3]NEW LEGEND 2026'!G:J,4,0)</f>
        <v>BLACK/GRAY</v>
      </c>
      <c r="O3286" s="68" t="str">
        <f t="shared" si="307"/>
        <v>AUG</v>
      </c>
      <c r="P3286" s="68">
        <f t="shared" si="308"/>
        <v>27</v>
      </c>
      <c r="Q3286" s="68">
        <f t="shared" si="309"/>
        <v>2026</v>
      </c>
      <c r="R3286" s="69">
        <f t="shared" si="310"/>
        <v>-208.56569444444176</v>
      </c>
      <c r="S3286" s="69">
        <f t="shared" si="311"/>
        <v>-207.48567129628645</v>
      </c>
      <c r="T3286" s="70" t="str">
        <f t="shared" si="312"/>
        <v>1-30 DAYS</v>
      </c>
      <c r="U3286" s="70" t="str">
        <f t="shared" si="312"/>
        <v>1-30 DAYS</v>
      </c>
    </row>
    <row r="3287" spans="1:21">
      <c r="A3287" s="63" t="str">
        <f>VLOOKUP(L3287,[1]Sheet1!$N:$P,3,0)</f>
        <v>M2 CATALUNAN GRANDE</v>
      </c>
      <c r="B3287" s="66">
        <v>46260.485671296286</v>
      </c>
      <c r="C3287" s="66">
        <v>46261.565694444442</v>
      </c>
      <c r="D3287" s="67" t="s">
        <v>663</v>
      </c>
      <c r="E3287" s="67" t="s">
        <v>664</v>
      </c>
      <c r="F3287" s="1">
        <v>1</v>
      </c>
      <c r="G3287" s="63" t="str">
        <f>VLOOKUP(D3287,[2]MINDANAO!$B:$C,2,0)</f>
        <v>CT125</v>
      </c>
      <c r="H3287" s="67">
        <v>58118</v>
      </c>
      <c r="I3287" s="63" t="str">
        <f>VLOOKUP(L3287,'[3]NEW LEGEND 2026'!M:S,7,0)</f>
        <v>ULTIMATE</v>
      </c>
      <c r="J3287" s="67" t="s">
        <v>7471</v>
      </c>
      <c r="K3287" s="67" t="s">
        <v>7472</v>
      </c>
      <c r="L3287" s="67" t="s">
        <v>675</v>
      </c>
      <c r="M3287" s="63" t="str">
        <f>VLOOKUP(D3287,'[3]NEW LEGEND 2026'!G:I,3,0)</f>
        <v>KAWASAKI</v>
      </c>
      <c r="N3287" s="63" t="str">
        <f>VLOOKUP(D3287,'[3]NEW LEGEND 2026'!G:J,4,0)</f>
        <v>BLACK/RED</v>
      </c>
      <c r="O3287" s="68" t="str">
        <f t="shared" si="307"/>
        <v>AUG</v>
      </c>
      <c r="P3287" s="68">
        <f t="shared" si="308"/>
        <v>27</v>
      </c>
      <c r="Q3287" s="68">
        <f t="shared" si="309"/>
        <v>2026</v>
      </c>
      <c r="R3287" s="69">
        <f t="shared" si="310"/>
        <v>-208.56569444444176</v>
      </c>
      <c r="S3287" s="69">
        <f t="shared" si="311"/>
        <v>-207.48567129628645</v>
      </c>
      <c r="T3287" s="70" t="str">
        <f t="shared" si="312"/>
        <v>1-30 DAYS</v>
      </c>
      <c r="U3287" s="70" t="str">
        <f t="shared" si="312"/>
        <v>1-30 DAYS</v>
      </c>
    </row>
    <row r="3288" spans="1:21">
      <c r="A3288" s="63" t="str">
        <f>VLOOKUP(L3288,[1]Sheet1!$N:$P,3,0)</f>
        <v>M2 CATALUNAN GRANDE</v>
      </c>
      <c r="B3288" s="66">
        <v>46260.485671296286</v>
      </c>
      <c r="C3288" s="66">
        <v>46261.565694444442</v>
      </c>
      <c r="D3288" s="67" t="s">
        <v>663</v>
      </c>
      <c r="E3288" s="67" t="s">
        <v>664</v>
      </c>
      <c r="F3288" s="1">
        <v>1</v>
      </c>
      <c r="G3288" s="63" t="str">
        <f>VLOOKUP(D3288,[2]MINDANAO!$B:$C,2,0)</f>
        <v>CT125</v>
      </c>
      <c r="H3288" s="67">
        <v>58118</v>
      </c>
      <c r="I3288" s="63" t="str">
        <f>VLOOKUP(L3288,'[3]NEW LEGEND 2026'!M:S,7,0)</f>
        <v>ULTIMATE</v>
      </c>
      <c r="J3288" s="67" t="s">
        <v>7473</v>
      </c>
      <c r="K3288" s="67" t="s">
        <v>7474</v>
      </c>
      <c r="L3288" s="67" t="s">
        <v>675</v>
      </c>
      <c r="M3288" s="63" t="str">
        <f>VLOOKUP(D3288,'[3]NEW LEGEND 2026'!G:I,3,0)</f>
        <v>KAWASAKI</v>
      </c>
      <c r="N3288" s="63" t="str">
        <f>VLOOKUP(D3288,'[3]NEW LEGEND 2026'!G:J,4,0)</f>
        <v>BLACK/RED</v>
      </c>
      <c r="O3288" s="68" t="str">
        <f t="shared" si="307"/>
        <v>AUG</v>
      </c>
      <c r="P3288" s="68">
        <f t="shared" si="308"/>
        <v>27</v>
      </c>
      <c r="Q3288" s="68">
        <f t="shared" si="309"/>
        <v>2026</v>
      </c>
      <c r="R3288" s="69">
        <f t="shared" si="310"/>
        <v>-208.56569444444176</v>
      </c>
      <c r="S3288" s="69">
        <f t="shared" si="311"/>
        <v>-207.48567129628645</v>
      </c>
      <c r="T3288" s="70" t="str">
        <f t="shared" si="312"/>
        <v>1-30 DAYS</v>
      </c>
      <c r="U3288" s="70" t="str">
        <f t="shared" si="312"/>
        <v>1-30 DAYS</v>
      </c>
    </row>
    <row r="3289" spans="1:21">
      <c r="A3289" s="63" t="str">
        <f>VLOOKUP(L3289,[1]Sheet1!$N:$P,3,0)</f>
        <v>GREATWALL</v>
      </c>
      <c r="B3289" s="66">
        <v>46261.573506944442</v>
      </c>
      <c r="C3289" s="66">
        <v>46261.573506944442</v>
      </c>
      <c r="D3289" s="67" t="s">
        <v>6706</v>
      </c>
      <c r="E3289" s="67" t="s">
        <v>6707</v>
      </c>
      <c r="F3289" s="1">
        <v>1</v>
      </c>
      <c r="G3289" s="63" t="str">
        <f>VLOOKUP(D3289,[2]MINDANAO!$B:$C,2,0)</f>
        <v>MIO AEROX 155</v>
      </c>
      <c r="H3289" s="67">
        <v>111184.82</v>
      </c>
      <c r="I3289" s="63" t="str">
        <f>VLOOKUP(L3289,'[3]NEW LEGEND 2026'!M:S,7,0)</f>
        <v>ULTIMATE</v>
      </c>
      <c r="J3289" s="67" t="s">
        <v>7475</v>
      </c>
      <c r="K3289" s="67" t="s">
        <v>7476</v>
      </c>
      <c r="L3289" s="67" t="s">
        <v>2451</v>
      </c>
      <c r="M3289" s="63" t="str">
        <f>VLOOKUP(D3289,'[3]NEW LEGEND 2026'!G:I,3,0)</f>
        <v>YAMAHA</v>
      </c>
      <c r="N3289" s="63" t="str">
        <f>VLOOKUP(D3289,'[3]NEW LEGEND 2026'!G:J,4,0)</f>
        <v>BLUE/BLACK</v>
      </c>
      <c r="O3289" s="68" t="str">
        <f t="shared" si="307"/>
        <v>AUG</v>
      </c>
      <c r="P3289" s="68">
        <f t="shared" si="308"/>
        <v>27</v>
      </c>
      <c r="Q3289" s="68">
        <f t="shared" si="309"/>
        <v>2026</v>
      </c>
      <c r="R3289" s="69">
        <f t="shared" si="310"/>
        <v>-208.57350694444176</v>
      </c>
      <c r="S3289" s="69">
        <f t="shared" si="311"/>
        <v>-208.57350694444176</v>
      </c>
      <c r="T3289" s="70" t="str">
        <f t="shared" si="312"/>
        <v>1-30 DAYS</v>
      </c>
      <c r="U3289" s="70" t="str">
        <f t="shared" si="312"/>
        <v>1-30 DAYS</v>
      </c>
    </row>
    <row r="3290" spans="1:21">
      <c r="A3290" s="63" t="str">
        <f>VLOOKUP(L3290,[1]Sheet1!$N:$P,3,0)</f>
        <v>GREATWALL</v>
      </c>
      <c r="B3290" s="66">
        <v>46261.573506944442</v>
      </c>
      <c r="C3290" s="66">
        <v>46261.573506944442</v>
      </c>
      <c r="D3290" s="67" t="s">
        <v>6706</v>
      </c>
      <c r="E3290" s="67" t="s">
        <v>6707</v>
      </c>
      <c r="F3290" s="1">
        <v>1</v>
      </c>
      <c r="G3290" s="63" t="str">
        <f>VLOOKUP(D3290,[2]MINDANAO!$B:$C,2,0)</f>
        <v>MIO AEROX 155</v>
      </c>
      <c r="H3290" s="67">
        <v>111184.82</v>
      </c>
      <c r="I3290" s="63" t="str">
        <f>VLOOKUP(L3290,'[3]NEW LEGEND 2026'!M:S,7,0)</f>
        <v>ULTIMATE</v>
      </c>
      <c r="J3290" s="67" t="s">
        <v>7477</v>
      </c>
      <c r="K3290" s="67" t="s">
        <v>7478</v>
      </c>
      <c r="L3290" s="67" t="s">
        <v>2451</v>
      </c>
      <c r="M3290" s="63" t="str">
        <f>VLOOKUP(D3290,'[3]NEW LEGEND 2026'!G:I,3,0)</f>
        <v>YAMAHA</v>
      </c>
      <c r="N3290" s="63" t="str">
        <f>VLOOKUP(D3290,'[3]NEW LEGEND 2026'!G:J,4,0)</f>
        <v>BLUE/BLACK</v>
      </c>
      <c r="O3290" s="68" t="str">
        <f t="shared" si="307"/>
        <v>AUG</v>
      </c>
      <c r="P3290" s="68">
        <f t="shared" si="308"/>
        <v>27</v>
      </c>
      <c r="Q3290" s="68">
        <f t="shared" si="309"/>
        <v>2026</v>
      </c>
      <c r="R3290" s="69">
        <f t="shared" si="310"/>
        <v>-208.57350694444176</v>
      </c>
      <c r="S3290" s="69">
        <f t="shared" si="311"/>
        <v>-208.57350694444176</v>
      </c>
      <c r="T3290" s="70" t="str">
        <f t="shared" si="312"/>
        <v>1-30 DAYS</v>
      </c>
      <c r="U3290" s="70" t="str">
        <f t="shared" si="312"/>
        <v>1-30 DAYS</v>
      </c>
    </row>
    <row r="3291" spans="1:21">
      <c r="A3291" s="63" t="str">
        <f>VLOOKUP(L3291,[1]Sheet1!$N:$P,3,0)</f>
        <v>GREATWALL</v>
      </c>
      <c r="B3291" s="66">
        <v>46261.573506944442</v>
      </c>
      <c r="C3291" s="66">
        <v>46261.573506944442</v>
      </c>
      <c r="D3291" s="67" t="s">
        <v>6702</v>
      </c>
      <c r="E3291" s="67" t="s">
        <v>6703</v>
      </c>
      <c r="F3291" s="1">
        <v>1</v>
      </c>
      <c r="G3291" s="63" t="str">
        <f>VLOOKUP(D3291,[2]MINDANAO!$B:$C,2,0)</f>
        <v>MIO AEROX 155</v>
      </c>
      <c r="H3291" s="67">
        <v>111184.82</v>
      </c>
      <c r="I3291" s="63" t="str">
        <f>VLOOKUP(L3291,'[3]NEW LEGEND 2026'!M:S,7,0)</f>
        <v>ULTIMATE</v>
      </c>
      <c r="J3291" s="67" t="s">
        <v>7479</v>
      </c>
      <c r="K3291" s="67" t="s">
        <v>7480</v>
      </c>
      <c r="L3291" s="67" t="s">
        <v>2451</v>
      </c>
      <c r="M3291" s="63" t="str">
        <f>VLOOKUP(D3291,'[3]NEW LEGEND 2026'!G:I,3,0)</f>
        <v>YAMAHA</v>
      </c>
      <c r="N3291" s="63" t="str">
        <f>VLOOKUP(D3291,'[3]NEW LEGEND 2026'!G:J,4,0)</f>
        <v>BLACK</v>
      </c>
      <c r="O3291" s="68" t="str">
        <f t="shared" si="307"/>
        <v>AUG</v>
      </c>
      <c r="P3291" s="68">
        <f t="shared" si="308"/>
        <v>27</v>
      </c>
      <c r="Q3291" s="68">
        <f t="shared" si="309"/>
        <v>2026</v>
      </c>
      <c r="R3291" s="69">
        <f t="shared" si="310"/>
        <v>-208.57350694444176</v>
      </c>
      <c r="S3291" s="69">
        <f t="shared" si="311"/>
        <v>-208.57350694444176</v>
      </c>
      <c r="T3291" s="70" t="str">
        <f t="shared" si="312"/>
        <v>1-30 DAYS</v>
      </c>
      <c r="U3291" s="70" t="str">
        <f t="shared" si="312"/>
        <v>1-30 DAYS</v>
      </c>
    </row>
    <row r="3292" spans="1:21">
      <c r="A3292" s="63" t="str">
        <f>VLOOKUP(L3292,[1]Sheet1!$N:$P,3,0)</f>
        <v>GREATWALL</v>
      </c>
      <c r="B3292" s="66">
        <v>46261.575624999998</v>
      </c>
      <c r="C3292" s="66">
        <v>46261.575613425928</v>
      </c>
      <c r="D3292" s="67" t="s">
        <v>2456</v>
      </c>
      <c r="E3292" s="67" t="s">
        <v>2457</v>
      </c>
      <c r="F3292" s="1">
        <v>1</v>
      </c>
      <c r="G3292" s="63" t="str">
        <f>VLOOKUP(D3292,[2]MINDANAO!$B:$C,2,0)</f>
        <v>CLICK125 FI</v>
      </c>
      <c r="H3292" s="67">
        <v>81070</v>
      </c>
      <c r="I3292" s="63" t="str">
        <f>VLOOKUP(L3292,'[3]NEW LEGEND 2026'!M:S,7,0)</f>
        <v>ULTIMATE</v>
      </c>
      <c r="J3292" s="67" t="s">
        <v>7481</v>
      </c>
      <c r="K3292" s="67" t="s">
        <v>7482</v>
      </c>
      <c r="L3292" s="67" t="s">
        <v>2451</v>
      </c>
      <c r="M3292" s="63" t="str">
        <f>VLOOKUP(D3292,'[3]NEW LEGEND 2026'!G:I,3,0)</f>
        <v>HONDA</v>
      </c>
      <c r="N3292" s="63" t="str">
        <f>VLOOKUP(D3292,'[3]NEW LEGEND 2026'!G:J,4,0)</f>
        <v>BLACK</v>
      </c>
      <c r="O3292" s="68" t="str">
        <f t="shared" si="307"/>
        <v>AUG</v>
      </c>
      <c r="P3292" s="68">
        <f t="shared" si="308"/>
        <v>27</v>
      </c>
      <c r="Q3292" s="68">
        <f t="shared" si="309"/>
        <v>2026</v>
      </c>
      <c r="R3292" s="69">
        <f t="shared" si="310"/>
        <v>-208.57561342592817</v>
      </c>
      <c r="S3292" s="69">
        <f t="shared" si="311"/>
        <v>-208.57562499999767</v>
      </c>
      <c r="T3292" s="70" t="str">
        <f t="shared" si="312"/>
        <v>1-30 DAYS</v>
      </c>
      <c r="U3292" s="70" t="str">
        <f t="shared" si="312"/>
        <v>1-30 DAYS</v>
      </c>
    </row>
    <row r="3293" spans="1:21">
      <c r="A3293" s="63" t="str">
        <f>VLOOKUP(L3293,[1]Sheet1!$N:$P,3,0)</f>
        <v>GREATWALL</v>
      </c>
      <c r="B3293" s="66">
        <v>46261.601377314822</v>
      </c>
      <c r="C3293" s="66">
        <v>46261.601365740738</v>
      </c>
      <c r="D3293" s="67" t="s">
        <v>1121</v>
      </c>
      <c r="E3293" s="67" t="s">
        <v>1122</v>
      </c>
      <c r="F3293" s="1">
        <v>1</v>
      </c>
      <c r="G3293" s="63" t="str">
        <f>VLOOKUP(D3293,[2]MINDANAO!$B:$C,2,0)</f>
        <v>BARAKO II (DUAL START)</v>
      </c>
      <c r="H3293" s="67">
        <v>94120</v>
      </c>
      <c r="I3293" s="63" t="str">
        <f>VLOOKUP(L3293,'[3]NEW LEGEND 2026'!M:S,7,0)</f>
        <v>MUTI</v>
      </c>
      <c r="J3293" s="67" t="s">
        <v>7483</v>
      </c>
      <c r="K3293" s="67" t="s">
        <v>7484</v>
      </c>
      <c r="L3293" s="67" t="s">
        <v>583</v>
      </c>
      <c r="M3293" s="63" t="str">
        <f>VLOOKUP(D3293,'[3]NEW LEGEND 2026'!G:I,3,0)</f>
        <v>KAWASAKI</v>
      </c>
      <c r="N3293" s="63" t="str">
        <f>VLOOKUP(D3293,'[3]NEW LEGEND 2026'!G:J,4,0)</f>
        <v>BLACK</v>
      </c>
      <c r="O3293" s="68" t="str">
        <f t="shared" si="307"/>
        <v>AUG</v>
      </c>
      <c r="P3293" s="68">
        <f t="shared" si="308"/>
        <v>27</v>
      </c>
      <c r="Q3293" s="68">
        <f t="shared" si="309"/>
        <v>2026</v>
      </c>
      <c r="R3293" s="69">
        <f t="shared" si="310"/>
        <v>-208.6013657407384</v>
      </c>
      <c r="S3293" s="69">
        <f t="shared" si="311"/>
        <v>-208.60137731482246</v>
      </c>
      <c r="T3293" s="70" t="str">
        <f t="shared" si="312"/>
        <v>1-30 DAYS</v>
      </c>
      <c r="U3293" s="70" t="str">
        <f t="shared" si="312"/>
        <v>1-30 DAYS</v>
      </c>
    </row>
    <row r="3294" spans="1:21">
      <c r="A3294" s="63" t="str">
        <f>VLOOKUP(L3294,[1]Sheet1!$N:$P,3,0)</f>
        <v>GREATWALL</v>
      </c>
      <c r="B3294" s="66">
        <v>46261.601377314822</v>
      </c>
      <c r="C3294" s="66">
        <v>46261.601365740738</v>
      </c>
      <c r="D3294" s="67" t="s">
        <v>1121</v>
      </c>
      <c r="E3294" s="67" t="s">
        <v>1122</v>
      </c>
      <c r="F3294" s="1">
        <v>1</v>
      </c>
      <c r="G3294" s="63" t="str">
        <f>VLOOKUP(D3294,[2]MINDANAO!$B:$C,2,0)</f>
        <v>BARAKO II (DUAL START)</v>
      </c>
      <c r="H3294" s="67">
        <v>94120</v>
      </c>
      <c r="I3294" s="63" t="str">
        <f>VLOOKUP(L3294,'[3]NEW LEGEND 2026'!M:S,7,0)</f>
        <v>MUTI</v>
      </c>
      <c r="J3294" s="67" t="s">
        <v>7485</v>
      </c>
      <c r="K3294" s="67" t="s">
        <v>7486</v>
      </c>
      <c r="L3294" s="67" t="s">
        <v>583</v>
      </c>
      <c r="M3294" s="63" t="str">
        <f>VLOOKUP(D3294,'[3]NEW LEGEND 2026'!G:I,3,0)</f>
        <v>KAWASAKI</v>
      </c>
      <c r="N3294" s="63" t="str">
        <f>VLOOKUP(D3294,'[3]NEW LEGEND 2026'!G:J,4,0)</f>
        <v>BLACK</v>
      </c>
      <c r="O3294" s="68" t="str">
        <f t="shared" si="307"/>
        <v>AUG</v>
      </c>
      <c r="P3294" s="68">
        <f t="shared" si="308"/>
        <v>27</v>
      </c>
      <c r="Q3294" s="68">
        <f t="shared" si="309"/>
        <v>2026</v>
      </c>
      <c r="R3294" s="69">
        <f t="shared" si="310"/>
        <v>-208.6013657407384</v>
      </c>
      <c r="S3294" s="69">
        <f t="shared" si="311"/>
        <v>-208.60137731482246</v>
      </c>
      <c r="T3294" s="70" t="str">
        <f t="shared" si="312"/>
        <v>1-30 DAYS</v>
      </c>
      <c r="U3294" s="70" t="str">
        <f t="shared" si="312"/>
        <v>1-30 DAYS</v>
      </c>
    </row>
    <row r="3295" spans="1:21">
      <c r="A3295" s="63" t="str">
        <f>VLOOKUP(L3295,[1]Sheet1!$N:$P,3,0)</f>
        <v>GREATWALL</v>
      </c>
      <c r="B3295" s="66">
        <v>46261.601377314822</v>
      </c>
      <c r="C3295" s="66">
        <v>46261.601365740738</v>
      </c>
      <c r="D3295" s="67" t="s">
        <v>1121</v>
      </c>
      <c r="E3295" s="67" t="s">
        <v>1122</v>
      </c>
      <c r="F3295" s="1">
        <v>1</v>
      </c>
      <c r="G3295" s="63" t="str">
        <f>VLOOKUP(D3295,[2]MINDANAO!$B:$C,2,0)</f>
        <v>BARAKO II (DUAL START)</v>
      </c>
      <c r="H3295" s="67">
        <v>94120</v>
      </c>
      <c r="I3295" s="63" t="str">
        <f>VLOOKUP(L3295,'[3]NEW LEGEND 2026'!M:S,7,0)</f>
        <v>MUTI</v>
      </c>
      <c r="J3295" s="67" t="s">
        <v>7487</v>
      </c>
      <c r="K3295" s="67" t="s">
        <v>7488</v>
      </c>
      <c r="L3295" s="67" t="s">
        <v>583</v>
      </c>
      <c r="M3295" s="63" t="str">
        <f>VLOOKUP(D3295,'[3]NEW LEGEND 2026'!G:I,3,0)</f>
        <v>KAWASAKI</v>
      </c>
      <c r="N3295" s="63" t="str">
        <f>VLOOKUP(D3295,'[3]NEW LEGEND 2026'!G:J,4,0)</f>
        <v>BLACK</v>
      </c>
      <c r="O3295" s="68" t="str">
        <f t="shared" si="307"/>
        <v>AUG</v>
      </c>
      <c r="P3295" s="68">
        <f t="shared" si="308"/>
        <v>27</v>
      </c>
      <c r="Q3295" s="68">
        <f t="shared" si="309"/>
        <v>2026</v>
      </c>
      <c r="R3295" s="69">
        <f t="shared" si="310"/>
        <v>-208.6013657407384</v>
      </c>
      <c r="S3295" s="69">
        <f t="shared" si="311"/>
        <v>-208.60137731482246</v>
      </c>
      <c r="T3295" s="70" t="str">
        <f t="shared" si="312"/>
        <v>1-30 DAYS</v>
      </c>
      <c r="U3295" s="70" t="str">
        <f t="shared" si="312"/>
        <v>1-30 DAYS</v>
      </c>
    </row>
    <row r="3296" spans="1:21">
      <c r="A3296" s="63" t="str">
        <f>VLOOKUP(L3296,[1]Sheet1!$N:$P,3,0)</f>
        <v>GREATWALL</v>
      </c>
      <c r="B3296" s="66">
        <v>46261.601377314822</v>
      </c>
      <c r="C3296" s="66">
        <v>46261.601365740738</v>
      </c>
      <c r="D3296" s="67" t="s">
        <v>1121</v>
      </c>
      <c r="E3296" s="67" t="s">
        <v>1122</v>
      </c>
      <c r="F3296" s="1">
        <v>1</v>
      </c>
      <c r="G3296" s="63" t="str">
        <f>VLOOKUP(D3296,[2]MINDANAO!$B:$C,2,0)</f>
        <v>BARAKO II (DUAL START)</v>
      </c>
      <c r="H3296" s="67">
        <v>94120</v>
      </c>
      <c r="I3296" s="63" t="str">
        <f>VLOOKUP(L3296,'[3]NEW LEGEND 2026'!M:S,7,0)</f>
        <v>MUTI</v>
      </c>
      <c r="J3296" s="67" t="s">
        <v>7489</v>
      </c>
      <c r="K3296" s="67" t="s">
        <v>7490</v>
      </c>
      <c r="L3296" s="67" t="s">
        <v>583</v>
      </c>
      <c r="M3296" s="63" t="str">
        <f>VLOOKUP(D3296,'[3]NEW LEGEND 2026'!G:I,3,0)</f>
        <v>KAWASAKI</v>
      </c>
      <c r="N3296" s="63" t="str">
        <f>VLOOKUP(D3296,'[3]NEW LEGEND 2026'!G:J,4,0)</f>
        <v>BLACK</v>
      </c>
      <c r="O3296" s="68" t="str">
        <f t="shared" si="307"/>
        <v>AUG</v>
      </c>
      <c r="P3296" s="68">
        <f t="shared" si="308"/>
        <v>27</v>
      </c>
      <c r="Q3296" s="68">
        <f t="shared" si="309"/>
        <v>2026</v>
      </c>
      <c r="R3296" s="69">
        <f t="shared" si="310"/>
        <v>-208.6013657407384</v>
      </c>
      <c r="S3296" s="69">
        <f t="shared" si="311"/>
        <v>-208.60137731482246</v>
      </c>
      <c r="T3296" s="70" t="str">
        <f t="shared" si="312"/>
        <v>1-30 DAYS</v>
      </c>
      <c r="U3296" s="70" t="str">
        <f t="shared" si="312"/>
        <v>1-30 DAYS</v>
      </c>
    </row>
    <row r="3297" spans="1:21">
      <c r="A3297" s="63" t="str">
        <f>VLOOKUP(L3297,[1]Sheet1!$N:$P,3,0)</f>
        <v>GREATWALL</v>
      </c>
      <c r="B3297" s="66">
        <v>46261.601377314822</v>
      </c>
      <c r="C3297" s="66">
        <v>46261.601365740738</v>
      </c>
      <c r="D3297" s="67" t="s">
        <v>1121</v>
      </c>
      <c r="E3297" s="67" t="s">
        <v>1122</v>
      </c>
      <c r="F3297" s="1">
        <v>1</v>
      </c>
      <c r="G3297" s="63" t="str">
        <f>VLOOKUP(D3297,[2]MINDANAO!$B:$C,2,0)</f>
        <v>BARAKO II (DUAL START)</v>
      </c>
      <c r="H3297" s="67">
        <v>94120</v>
      </c>
      <c r="I3297" s="63" t="str">
        <f>VLOOKUP(L3297,'[3]NEW LEGEND 2026'!M:S,7,0)</f>
        <v>MUTI</v>
      </c>
      <c r="J3297" s="67" t="s">
        <v>7491</v>
      </c>
      <c r="K3297" s="67" t="s">
        <v>7492</v>
      </c>
      <c r="L3297" s="67" t="s">
        <v>583</v>
      </c>
      <c r="M3297" s="63" t="str">
        <f>VLOOKUP(D3297,'[3]NEW LEGEND 2026'!G:I,3,0)</f>
        <v>KAWASAKI</v>
      </c>
      <c r="N3297" s="63" t="str">
        <f>VLOOKUP(D3297,'[3]NEW LEGEND 2026'!G:J,4,0)</f>
        <v>BLACK</v>
      </c>
      <c r="O3297" s="68" t="str">
        <f t="shared" si="307"/>
        <v>AUG</v>
      </c>
      <c r="P3297" s="68">
        <f t="shared" si="308"/>
        <v>27</v>
      </c>
      <c r="Q3297" s="68">
        <f t="shared" si="309"/>
        <v>2026</v>
      </c>
      <c r="R3297" s="69">
        <f t="shared" si="310"/>
        <v>-208.6013657407384</v>
      </c>
      <c r="S3297" s="69">
        <f t="shared" si="311"/>
        <v>-208.60137731482246</v>
      </c>
      <c r="T3297" s="70" t="str">
        <f t="shared" si="312"/>
        <v>1-30 DAYS</v>
      </c>
      <c r="U3297" s="70" t="str">
        <f t="shared" si="312"/>
        <v>1-30 DAYS</v>
      </c>
    </row>
    <row r="3298" spans="1:21">
      <c r="A3298" s="63" t="str">
        <f>VLOOKUP(L3298,[1]Sheet1!$N:$P,3,0)</f>
        <v>GREATWALL</v>
      </c>
      <c r="B3298" s="66">
        <v>46261.601377314822</v>
      </c>
      <c r="C3298" s="66">
        <v>46261.601365740738</v>
      </c>
      <c r="D3298" s="67" t="s">
        <v>1121</v>
      </c>
      <c r="E3298" s="67" t="s">
        <v>1122</v>
      </c>
      <c r="F3298" s="1">
        <v>1</v>
      </c>
      <c r="G3298" s="63" t="str">
        <f>VLOOKUP(D3298,[2]MINDANAO!$B:$C,2,0)</f>
        <v>BARAKO II (DUAL START)</v>
      </c>
      <c r="H3298" s="67">
        <v>94120</v>
      </c>
      <c r="I3298" s="63" t="str">
        <f>VLOOKUP(L3298,'[3]NEW LEGEND 2026'!M:S,7,0)</f>
        <v>MUTI</v>
      </c>
      <c r="J3298" s="67" t="s">
        <v>7493</v>
      </c>
      <c r="K3298" s="67" t="s">
        <v>7494</v>
      </c>
      <c r="L3298" s="67" t="s">
        <v>583</v>
      </c>
      <c r="M3298" s="63" t="str">
        <f>VLOOKUP(D3298,'[3]NEW LEGEND 2026'!G:I,3,0)</f>
        <v>KAWASAKI</v>
      </c>
      <c r="N3298" s="63" t="str">
        <f>VLOOKUP(D3298,'[3]NEW LEGEND 2026'!G:J,4,0)</f>
        <v>BLACK</v>
      </c>
      <c r="O3298" s="68" t="str">
        <f t="shared" si="307"/>
        <v>AUG</v>
      </c>
      <c r="P3298" s="68">
        <f t="shared" si="308"/>
        <v>27</v>
      </c>
      <c r="Q3298" s="68">
        <f t="shared" si="309"/>
        <v>2026</v>
      </c>
      <c r="R3298" s="69">
        <f t="shared" si="310"/>
        <v>-208.6013657407384</v>
      </c>
      <c r="S3298" s="69">
        <f t="shared" si="311"/>
        <v>-208.60137731482246</v>
      </c>
      <c r="T3298" s="70" t="str">
        <f t="shared" si="312"/>
        <v>1-30 DAYS</v>
      </c>
      <c r="U3298" s="70" t="str">
        <f t="shared" si="312"/>
        <v>1-30 DAYS</v>
      </c>
    </row>
    <row r="3299" spans="1:21">
      <c r="A3299" s="63" t="str">
        <f>VLOOKUP(L3299,[1]Sheet1!$N:$P,3,0)</f>
        <v>GREATWALL</v>
      </c>
      <c r="B3299" s="66">
        <v>46261.601377314822</v>
      </c>
      <c r="C3299" s="66">
        <v>46261.601365740738</v>
      </c>
      <c r="D3299" s="67" t="s">
        <v>1121</v>
      </c>
      <c r="E3299" s="67" t="s">
        <v>1122</v>
      </c>
      <c r="F3299" s="1">
        <v>1</v>
      </c>
      <c r="G3299" s="63" t="str">
        <f>VLOOKUP(D3299,[2]MINDANAO!$B:$C,2,0)</f>
        <v>BARAKO II (DUAL START)</v>
      </c>
      <c r="H3299" s="67">
        <v>94120</v>
      </c>
      <c r="I3299" s="63" t="str">
        <f>VLOOKUP(L3299,'[3]NEW LEGEND 2026'!M:S,7,0)</f>
        <v>MUTI</v>
      </c>
      <c r="J3299" s="67" t="s">
        <v>7495</v>
      </c>
      <c r="K3299" s="67" t="s">
        <v>7496</v>
      </c>
      <c r="L3299" s="67" t="s">
        <v>583</v>
      </c>
      <c r="M3299" s="63" t="str">
        <f>VLOOKUP(D3299,'[3]NEW LEGEND 2026'!G:I,3,0)</f>
        <v>KAWASAKI</v>
      </c>
      <c r="N3299" s="63" t="str">
        <f>VLOOKUP(D3299,'[3]NEW LEGEND 2026'!G:J,4,0)</f>
        <v>BLACK</v>
      </c>
      <c r="O3299" s="68" t="str">
        <f t="shared" si="307"/>
        <v>AUG</v>
      </c>
      <c r="P3299" s="68">
        <f t="shared" si="308"/>
        <v>27</v>
      </c>
      <c r="Q3299" s="68">
        <f t="shared" si="309"/>
        <v>2026</v>
      </c>
      <c r="R3299" s="69">
        <f t="shared" si="310"/>
        <v>-208.6013657407384</v>
      </c>
      <c r="S3299" s="69">
        <f t="shared" si="311"/>
        <v>-208.60137731482246</v>
      </c>
      <c r="T3299" s="70" t="str">
        <f t="shared" si="312"/>
        <v>1-30 DAYS</v>
      </c>
      <c r="U3299" s="70" t="str">
        <f t="shared" si="312"/>
        <v>1-30 DAYS</v>
      </c>
    </row>
    <row r="3300" spans="1:21">
      <c r="A3300" s="63" t="str">
        <f>VLOOKUP(L3300,[1]Sheet1!$N:$P,3,0)</f>
        <v>GREATWALL</v>
      </c>
      <c r="B3300" s="66">
        <v>46261.601377314822</v>
      </c>
      <c r="C3300" s="66">
        <v>46261.601365740738</v>
      </c>
      <c r="D3300" s="67" t="s">
        <v>1121</v>
      </c>
      <c r="E3300" s="67" t="s">
        <v>1122</v>
      </c>
      <c r="F3300" s="1">
        <v>1</v>
      </c>
      <c r="G3300" s="63" t="str">
        <f>VLOOKUP(D3300,[2]MINDANAO!$B:$C,2,0)</f>
        <v>BARAKO II (DUAL START)</v>
      </c>
      <c r="H3300" s="67">
        <v>94120</v>
      </c>
      <c r="I3300" s="63" t="str">
        <f>VLOOKUP(L3300,'[3]NEW LEGEND 2026'!M:S,7,0)</f>
        <v>MUTI</v>
      </c>
      <c r="J3300" s="67" t="s">
        <v>7497</v>
      </c>
      <c r="K3300" s="67" t="s">
        <v>7498</v>
      </c>
      <c r="L3300" s="67" t="s">
        <v>583</v>
      </c>
      <c r="M3300" s="63" t="str">
        <f>VLOOKUP(D3300,'[3]NEW LEGEND 2026'!G:I,3,0)</f>
        <v>KAWASAKI</v>
      </c>
      <c r="N3300" s="63" t="str">
        <f>VLOOKUP(D3300,'[3]NEW LEGEND 2026'!G:J,4,0)</f>
        <v>BLACK</v>
      </c>
      <c r="O3300" s="68" t="str">
        <f t="shared" si="307"/>
        <v>AUG</v>
      </c>
      <c r="P3300" s="68">
        <f t="shared" si="308"/>
        <v>27</v>
      </c>
      <c r="Q3300" s="68">
        <f t="shared" si="309"/>
        <v>2026</v>
      </c>
      <c r="R3300" s="69">
        <f t="shared" si="310"/>
        <v>-208.6013657407384</v>
      </c>
      <c r="S3300" s="69">
        <f t="shared" si="311"/>
        <v>-208.60137731482246</v>
      </c>
      <c r="T3300" s="70" t="str">
        <f t="shared" si="312"/>
        <v>1-30 DAYS</v>
      </c>
      <c r="U3300" s="70" t="str">
        <f t="shared" si="312"/>
        <v>1-30 DAYS</v>
      </c>
    </row>
    <row r="3301" spans="1:21">
      <c r="A3301" s="63" t="str">
        <f>VLOOKUP(L3301,[1]Sheet1!$N:$P,3,0)</f>
        <v>M1 TUPI</v>
      </c>
      <c r="B3301" s="66">
        <v>46248.638391203713</v>
      </c>
      <c r="C3301" s="66">
        <v>46261.61146990741</v>
      </c>
      <c r="D3301" s="67" t="s">
        <v>6250</v>
      </c>
      <c r="E3301" s="67" t="s">
        <v>6251</v>
      </c>
      <c r="F3301" s="1">
        <v>1</v>
      </c>
      <c r="G3301" s="63" t="str">
        <f>VLOOKUP(D3301,[2]MINDANAO!$B:$C,2,0)</f>
        <v>LEXI155</v>
      </c>
      <c r="H3301" s="67">
        <v>82952.680000000008</v>
      </c>
      <c r="I3301" s="63" t="str">
        <f>VLOOKUP(L3301,'[3]NEW LEGEND 2026'!M:S,7,0)</f>
        <v>MUTI</v>
      </c>
      <c r="J3301" s="67" t="s">
        <v>7499</v>
      </c>
      <c r="K3301" s="67" t="s">
        <v>7500</v>
      </c>
      <c r="L3301" s="67" t="s">
        <v>426</v>
      </c>
      <c r="M3301" s="63" t="str">
        <f>VLOOKUP(D3301,'[3]NEW LEGEND 2026'!G:I,3,0)</f>
        <v>YAMAHA</v>
      </c>
      <c r="N3301" s="63" t="str">
        <f>VLOOKUP(D3301,'[3]NEW LEGEND 2026'!G:J,4,0)</f>
        <v>MATTE DARK GREEN/MATTE BLACK</v>
      </c>
      <c r="O3301" s="68" t="str">
        <f t="shared" si="307"/>
        <v>AUG</v>
      </c>
      <c r="P3301" s="68">
        <f t="shared" si="308"/>
        <v>27</v>
      </c>
      <c r="Q3301" s="68">
        <f t="shared" si="309"/>
        <v>2026</v>
      </c>
      <c r="R3301" s="69">
        <f t="shared" si="310"/>
        <v>-208.61146990740963</v>
      </c>
      <c r="S3301" s="69">
        <f t="shared" si="311"/>
        <v>-195.63839120371267</v>
      </c>
      <c r="T3301" s="70" t="str">
        <f t="shared" si="312"/>
        <v>1-30 DAYS</v>
      </c>
      <c r="U3301" s="70" t="str">
        <f t="shared" si="312"/>
        <v>1-30 DAYS</v>
      </c>
    </row>
    <row r="3302" spans="1:21">
      <c r="A3302" s="63" t="str">
        <f>VLOOKUP(L3302,[1]Sheet1!$N:$P,3,0)</f>
        <v>GREATWALL</v>
      </c>
      <c r="B3302" s="66">
        <v>46261.611944444441</v>
      </c>
      <c r="C3302" s="66">
        <v>46261.611932870372</v>
      </c>
      <c r="D3302" s="67" t="s">
        <v>542</v>
      </c>
      <c r="E3302" s="67" t="s">
        <v>543</v>
      </c>
      <c r="F3302" s="1">
        <v>1</v>
      </c>
      <c r="G3302" s="63" t="str">
        <f>VLOOKUP(D3302,[2]MINDANAO!$B:$C,2,0)</f>
        <v>CT100</v>
      </c>
      <c r="H3302" s="67">
        <v>55298</v>
      </c>
      <c r="I3302" s="63" t="str">
        <f>VLOOKUP(L3302,'[3]NEW LEGEND 2026'!M:S,7,0)</f>
        <v>MUTI</v>
      </c>
      <c r="J3302" s="67" t="s">
        <v>7501</v>
      </c>
      <c r="K3302" s="67" t="s">
        <v>7502</v>
      </c>
      <c r="L3302" s="67" t="s">
        <v>583</v>
      </c>
      <c r="M3302" s="63" t="str">
        <f>VLOOKUP(D3302,'[3]NEW LEGEND 2026'!G:I,3,0)</f>
        <v>KAWASAKI</v>
      </c>
      <c r="N3302" s="63" t="str">
        <f>VLOOKUP(D3302,'[3]NEW LEGEND 2026'!G:J,4,0)</f>
        <v>BLACK BLUE</v>
      </c>
      <c r="O3302" s="68" t="str">
        <f t="shared" si="307"/>
        <v>AUG</v>
      </c>
      <c r="P3302" s="68">
        <f t="shared" si="308"/>
        <v>27</v>
      </c>
      <c r="Q3302" s="68">
        <f t="shared" si="309"/>
        <v>2026</v>
      </c>
      <c r="R3302" s="69">
        <f t="shared" si="310"/>
        <v>-208.61193287037167</v>
      </c>
      <c r="S3302" s="69">
        <f t="shared" si="311"/>
        <v>-208.61194444444118</v>
      </c>
      <c r="T3302" s="70" t="str">
        <f t="shared" si="312"/>
        <v>1-30 DAYS</v>
      </c>
      <c r="U3302" s="70" t="str">
        <f t="shared" si="312"/>
        <v>1-30 DAYS</v>
      </c>
    </row>
    <row r="3303" spans="1:21">
      <c r="A3303" s="63" t="str">
        <f>VLOOKUP(L3303,[1]Sheet1!$N:$P,3,0)</f>
        <v>GREATWALL</v>
      </c>
      <c r="B3303" s="66">
        <v>46261.611944444441</v>
      </c>
      <c r="C3303" s="66">
        <v>46261.611932870372</v>
      </c>
      <c r="D3303" s="67" t="s">
        <v>542</v>
      </c>
      <c r="E3303" s="67" t="s">
        <v>543</v>
      </c>
      <c r="F3303" s="1">
        <v>1</v>
      </c>
      <c r="G3303" s="63" t="str">
        <f>VLOOKUP(D3303,[2]MINDANAO!$B:$C,2,0)</f>
        <v>CT100</v>
      </c>
      <c r="H3303" s="67">
        <v>55298</v>
      </c>
      <c r="I3303" s="63" t="str">
        <f>VLOOKUP(L3303,'[3]NEW LEGEND 2026'!M:S,7,0)</f>
        <v>MUTI</v>
      </c>
      <c r="J3303" s="67" t="s">
        <v>7503</v>
      </c>
      <c r="K3303" s="67" t="s">
        <v>7504</v>
      </c>
      <c r="L3303" s="67" t="s">
        <v>583</v>
      </c>
      <c r="M3303" s="63" t="str">
        <f>VLOOKUP(D3303,'[3]NEW LEGEND 2026'!G:I,3,0)</f>
        <v>KAWASAKI</v>
      </c>
      <c r="N3303" s="63" t="str">
        <f>VLOOKUP(D3303,'[3]NEW LEGEND 2026'!G:J,4,0)</f>
        <v>BLACK BLUE</v>
      </c>
      <c r="O3303" s="68" t="str">
        <f t="shared" si="307"/>
        <v>AUG</v>
      </c>
      <c r="P3303" s="68">
        <f t="shared" si="308"/>
        <v>27</v>
      </c>
      <c r="Q3303" s="68">
        <f t="shared" si="309"/>
        <v>2026</v>
      </c>
      <c r="R3303" s="69">
        <f t="shared" si="310"/>
        <v>-208.61193287037167</v>
      </c>
      <c r="S3303" s="69">
        <f t="shared" si="311"/>
        <v>-208.61194444444118</v>
      </c>
      <c r="T3303" s="70" t="str">
        <f t="shared" si="312"/>
        <v>1-30 DAYS</v>
      </c>
      <c r="U3303" s="70" t="str">
        <f t="shared" si="312"/>
        <v>1-30 DAYS</v>
      </c>
    </row>
    <row r="3304" spans="1:21">
      <c r="A3304" s="63" t="str">
        <f>VLOOKUP(L3304,[1]Sheet1!$N:$P,3,0)</f>
        <v>GREATWALL</v>
      </c>
      <c r="B3304" s="66">
        <v>46261.611944444441</v>
      </c>
      <c r="C3304" s="66">
        <v>46261.611932870372</v>
      </c>
      <c r="D3304" s="67" t="s">
        <v>542</v>
      </c>
      <c r="E3304" s="67" t="s">
        <v>543</v>
      </c>
      <c r="F3304" s="1">
        <v>1</v>
      </c>
      <c r="G3304" s="63" t="str">
        <f>VLOOKUP(D3304,[2]MINDANAO!$B:$C,2,0)</f>
        <v>CT100</v>
      </c>
      <c r="H3304" s="67">
        <v>55298</v>
      </c>
      <c r="I3304" s="63" t="str">
        <f>VLOOKUP(L3304,'[3]NEW LEGEND 2026'!M:S,7,0)</f>
        <v>MUTI</v>
      </c>
      <c r="J3304" s="67" t="s">
        <v>7505</v>
      </c>
      <c r="K3304" s="67" t="s">
        <v>7506</v>
      </c>
      <c r="L3304" s="67" t="s">
        <v>583</v>
      </c>
      <c r="M3304" s="63" t="str">
        <f>VLOOKUP(D3304,'[3]NEW LEGEND 2026'!G:I,3,0)</f>
        <v>KAWASAKI</v>
      </c>
      <c r="N3304" s="63" t="str">
        <f>VLOOKUP(D3304,'[3]NEW LEGEND 2026'!G:J,4,0)</f>
        <v>BLACK BLUE</v>
      </c>
      <c r="O3304" s="68" t="str">
        <f t="shared" si="307"/>
        <v>AUG</v>
      </c>
      <c r="P3304" s="68">
        <f t="shared" si="308"/>
        <v>27</v>
      </c>
      <c r="Q3304" s="68">
        <f t="shared" si="309"/>
        <v>2026</v>
      </c>
      <c r="R3304" s="69">
        <f t="shared" si="310"/>
        <v>-208.61193287037167</v>
      </c>
      <c r="S3304" s="69">
        <f t="shared" si="311"/>
        <v>-208.61194444444118</v>
      </c>
      <c r="T3304" s="70" t="str">
        <f t="shared" si="312"/>
        <v>1-30 DAYS</v>
      </c>
      <c r="U3304" s="70" t="str">
        <f t="shared" si="312"/>
        <v>1-30 DAYS</v>
      </c>
    </row>
    <row r="3305" spans="1:21">
      <c r="A3305" s="63" t="str">
        <f>VLOOKUP(L3305,[1]Sheet1!$N:$P,3,0)</f>
        <v>GREATWALL</v>
      </c>
      <c r="B3305" s="66">
        <v>46261.611944444441</v>
      </c>
      <c r="C3305" s="66">
        <v>46261.611932870372</v>
      </c>
      <c r="D3305" s="67" t="s">
        <v>542</v>
      </c>
      <c r="E3305" s="67" t="s">
        <v>543</v>
      </c>
      <c r="F3305" s="1">
        <v>1</v>
      </c>
      <c r="G3305" s="63" t="str">
        <f>VLOOKUP(D3305,[2]MINDANAO!$B:$C,2,0)</f>
        <v>CT100</v>
      </c>
      <c r="H3305" s="67">
        <v>55298</v>
      </c>
      <c r="I3305" s="63" t="str">
        <f>VLOOKUP(L3305,'[3]NEW LEGEND 2026'!M:S,7,0)</f>
        <v>MUTI</v>
      </c>
      <c r="J3305" s="67" t="s">
        <v>7507</v>
      </c>
      <c r="K3305" s="67" t="s">
        <v>7508</v>
      </c>
      <c r="L3305" s="67" t="s">
        <v>583</v>
      </c>
      <c r="M3305" s="63" t="str">
        <f>VLOOKUP(D3305,'[3]NEW LEGEND 2026'!G:I,3,0)</f>
        <v>KAWASAKI</v>
      </c>
      <c r="N3305" s="63" t="str">
        <f>VLOOKUP(D3305,'[3]NEW LEGEND 2026'!G:J,4,0)</f>
        <v>BLACK BLUE</v>
      </c>
      <c r="O3305" s="68" t="str">
        <f t="shared" si="307"/>
        <v>AUG</v>
      </c>
      <c r="P3305" s="68">
        <f t="shared" si="308"/>
        <v>27</v>
      </c>
      <c r="Q3305" s="68">
        <f t="shared" si="309"/>
        <v>2026</v>
      </c>
      <c r="R3305" s="69">
        <f t="shared" si="310"/>
        <v>-208.61193287037167</v>
      </c>
      <c r="S3305" s="69">
        <f t="shared" si="311"/>
        <v>-208.61194444444118</v>
      </c>
      <c r="T3305" s="70" t="str">
        <f t="shared" si="312"/>
        <v>1-30 DAYS</v>
      </c>
      <c r="U3305" s="70" t="str">
        <f t="shared" si="312"/>
        <v>1-30 DAYS</v>
      </c>
    </row>
    <row r="3306" spans="1:21">
      <c r="A3306" s="63" t="str">
        <f>VLOOKUP(L3306,[1]Sheet1!$N:$P,3,0)</f>
        <v>GREATWALL</v>
      </c>
      <c r="B3306" s="66">
        <v>46261.611944444441</v>
      </c>
      <c r="C3306" s="66">
        <v>46261.611932870372</v>
      </c>
      <c r="D3306" s="67" t="s">
        <v>542</v>
      </c>
      <c r="E3306" s="67" t="s">
        <v>543</v>
      </c>
      <c r="F3306" s="1">
        <v>1</v>
      </c>
      <c r="G3306" s="63" t="str">
        <f>VLOOKUP(D3306,[2]MINDANAO!$B:$C,2,0)</f>
        <v>CT100</v>
      </c>
      <c r="H3306" s="67">
        <v>55298</v>
      </c>
      <c r="I3306" s="63" t="str">
        <f>VLOOKUP(L3306,'[3]NEW LEGEND 2026'!M:S,7,0)</f>
        <v>MUTI</v>
      </c>
      <c r="J3306" s="67" t="s">
        <v>7509</v>
      </c>
      <c r="K3306" s="67" t="s">
        <v>7510</v>
      </c>
      <c r="L3306" s="67" t="s">
        <v>583</v>
      </c>
      <c r="M3306" s="63" t="str">
        <f>VLOOKUP(D3306,'[3]NEW LEGEND 2026'!G:I,3,0)</f>
        <v>KAWASAKI</v>
      </c>
      <c r="N3306" s="63" t="str">
        <f>VLOOKUP(D3306,'[3]NEW LEGEND 2026'!G:J,4,0)</f>
        <v>BLACK BLUE</v>
      </c>
      <c r="O3306" s="68" t="str">
        <f t="shared" si="307"/>
        <v>AUG</v>
      </c>
      <c r="P3306" s="68">
        <f t="shared" si="308"/>
        <v>27</v>
      </c>
      <c r="Q3306" s="68">
        <f t="shared" si="309"/>
        <v>2026</v>
      </c>
      <c r="R3306" s="69">
        <f t="shared" si="310"/>
        <v>-208.61193287037167</v>
      </c>
      <c r="S3306" s="69">
        <f t="shared" si="311"/>
        <v>-208.61194444444118</v>
      </c>
      <c r="T3306" s="70" t="str">
        <f t="shared" si="312"/>
        <v>1-30 DAYS</v>
      </c>
      <c r="U3306" s="70" t="str">
        <f t="shared" si="312"/>
        <v>1-30 DAYS</v>
      </c>
    </row>
    <row r="3307" spans="1:21">
      <c r="A3307" s="63" t="str">
        <f>VLOOKUP(L3307,[1]Sheet1!$N:$P,3,0)</f>
        <v>GREATWALL</v>
      </c>
      <c r="B3307" s="66">
        <v>46261.611944444441</v>
      </c>
      <c r="C3307" s="66">
        <v>46261.611932870372</v>
      </c>
      <c r="D3307" s="67" t="s">
        <v>542</v>
      </c>
      <c r="E3307" s="67" t="s">
        <v>543</v>
      </c>
      <c r="F3307" s="1">
        <v>1</v>
      </c>
      <c r="G3307" s="63" t="str">
        <f>VLOOKUP(D3307,[2]MINDANAO!$B:$C,2,0)</f>
        <v>CT100</v>
      </c>
      <c r="H3307" s="67">
        <v>55298</v>
      </c>
      <c r="I3307" s="63" t="str">
        <f>VLOOKUP(L3307,'[3]NEW LEGEND 2026'!M:S,7,0)</f>
        <v>MUTI</v>
      </c>
      <c r="J3307" s="67" t="s">
        <v>7511</v>
      </c>
      <c r="K3307" s="67" t="s">
        <v>7512</v>
      </c>
      <c r="L3307" s="67" t="s">
        <v>583</v>
      </c>
      <c r="M3307" s="63" t="str">
        <f>VLOOKUP(D3307,'[3]NEW LEGEND 2026'!G:I,3,0)</f>
        <v>KAWASAKI</v>
      </c>
      <c r="N3307" s="63" t="str">
        <f>VLOOKUP(D3307,'[3]NEW LEGEND 2026'!G:J,4,0)</f>
        <v>BLACK BLUE</v>
      </c>
      <c r="O3307" s="68" t="str">
        <f t="shared" si="307"/>
        <v>AUG</v>
      </c>
      <c r="P3307" s="68">
        <f t="shared" si="308"/>
        <v>27</v>
      </c>
      <c r="Q3307" s="68">
        <f t="shared" si="309"/>
        <v>2026</v>
      </c>
      <c r="R3307" s="69">
        <f t="shared" si="310"/>
        <v>-208.61193287037167</v>
      </c>
      <c r="S3307" s="69">
        <f t="shared" si="311"/>
        <v>-208.61194444444118</v>
      </c>
      <c r="T3307" s="70" t="str">
        <f t="shared" si="312"/>
        <v>1-30 DAYS</v>
      </c>
      <c r="U3307" s="70" t="str">
        <f t="shared" si="312"/>
        <v>1-30 DAYS</v>
      </c>
    </row>
    <row r="3308" spans="1:21">
      <c r="A3308" s="63" t="str">
        <f>VLOOKUP(L3308,[1]Sheet1!$N:$P,3,0)</f>
        <v>GREATWALL</v>
      </c>
      <c r="B3308" s="66">
        <v>46261.611944444441</v>
      </c>
      <c r="C3308" s="66">
        <v>46261.611932870372</v>
      </c>
      <c r="D3308" s="67" t="s">
        <v>542</v>
      </c>
      <c r="E3308" s="67" t="s">
        <v>543</v>
      </c>
      <c r="F3308" s="1">
        <v>1</v>
      </c>
      <c r="G3308" s="63" t="str">
        <f>VLOOKUP(D3308,[2]MINDANAO!$B:$C,2,0)</f>
        <v>CT100</v>
      </c>
      <c r="H3308" s="67">
        <v>55298</v>
      </c>
      <c r="I3308" s="63" t="str">
        <f>VLOOKUP(L3308,'[3]NEW LEGEND 2026'!M:S,7,0)</f>
        <v>MUTI</v>
      </c>
      <c r="J3308" s="67" t="s">
        <v>7513</v>
      </c>
      <c r="K3308" s="67" t="s">
        <v>7514</v>
      </c>
      <c r="L3308" s="67" t="s">
        <v>583</v>
      </c>
      <c r="M3308" s="63" t="str">
        <f>VLOOKUP(D3308,'[3]NEW LEGEND 2026'!G:I,3,0)</f>
        <v>KAWASAKI</v>
      </c>
      <c r="N3308" s="63" t="str">
        <f>VLOOKUP(D3308,'[3]NEW LEGEND 2026'!G:J,4,0)</f>
        <v>BLACK BLUE</v>
      </c>
      <c r="O3308" s="68" t="str">
        <f t="shared" si="307"/>
        <v>AUG</v>
      </c>
      <c r="P3308" s="68">
        <f t="shared" si="308"/>
        <v>27</v>
      </c>
      <c r="Q3308" s="68">
        <f t="shared" si="309"/>
        <v>2026</v>
      </c>
      <c r="R3308" s="69">
        <f t="shared" si="310"/>
        <v>-208.61193287037167</v>
      </c>
      <c r="S3308" s="69">
        <f t="shared" si="311"/>
        <v>-208.61194444444118</v>
      </c>
      <c r="T3308" s="70" t="str">
        <f t="shared" si="312"/>
        <v>1-30 DAYS</v>
      </c>
      <c r="U3308" s="70" t="str">
        <f t="shared" si="312"/>
        <v>1-30 DAYS</v>
      </c>
    </row>
    <row r="3309" spans="1:21">
      <c r="A3309" s="63" t="str">
        <f>VLOOKUP(L3309,[1]Sheet1!$N:$P,3,0)</f>
        <v>GREATWALL</v>
      </c>
      <c r="B3309" s="66">
        <v>46261.611944444441</v>
      </c>
      <c r="C3309" s="66">
        <v>46261.611932870372</v>
      </c>
      <c r="D3309" s="67" t="s">
        <v>542</v>
      </c>
      <c r="E3309" s="67" t="s">
        <v>543</v>
      </c>
      <c r="F3309" s="1">
        <v>1</v>
      </c>
      <c r="G3309" s="63" t="str">
        <f>VLOOKUP(D3309,[2]MINDANAO!$B:$C,2,0)</f>
        <v>CT100</v>
      </c>
      <c r="H3309" s="67">
        <v>55298</v>
      </c>
      <c r="I3309" s="63" t="str">
        <f>VLOOKUP(L3309,'[3]NEW LEGEND 2026'!M:S,7,0)</f>
        <v>MUTI</v>
      </c>
      <c r="J3309" s="67" t="s">
        <v>7515</v>
      </c>
      <c r="K3309" s="67" t="s">
        <v>7516</v>
      </c>
      <c r="L3309" s="67" t="s">
        <v>583</v>
      </c>
      <c r="M3309" s="63" t="str">
        <f>VLOOKUP(D3309,'[3]NEW LEGEND 2026'!G:I,3,0)</f>
        <v>KAWASAKI</v>
      </c>
      <c r="N3309" s="63" t="str">
        <f>VLOOKUP(D3309,'[3]NEW LEGEND 2026'!G:J,4,0)</f>
        <v>BLACK BLUE</v>
      </c>
      <c r="O3309" s="68" t="str">
        <f t="shared" si="307"/>
        <v>AUG</v>
      </c>
      <c r="P3309" s="68">
        <f t="shared" si="308"/>
        <v>27</v>
      </c>
      <c r="Q3309" s="68">
        <f t="shared" si="309"/>
        <v>2026</v>
      </c>
      <c r="R3309" s="69">
        <f t="shared" si="310"/>
        <v>-208.61193287037167</v>
      </c>
      <c r="S3309" s="69">
        <f t="shared" si="311"/>
        <v>-208.61194444444118</v>
      </c>
      <c r="T3309" s="70" t="str">
        <f t="shared" si="312"/>
        <v>1-30 DAYS</v>
      </c>
      <c r="U3309" s="70" t="str">
        <f t="shared" si="312"/>
        <v>1-30 DAYS</v>
      </c>
    </row>
    <row r="3310" spans="1:21">
      <c r="A3310" s="63" t="str">
        <f>VLOOKUP(L3310,[1]Sheet1!$N:$P,3,0)</f>
        <v>GREATWALL</v>
      </c>
      <c r="B3310" s="66">
        <v>46261.611944444441</v>
      </c>
      <c r="C3310" s="66">
        <v>46261.611932870372</v>
      </c>
      <c r="D3310" s="67" t="s">
        <v>542</v>
      </c>
      <c r="E3310" s="67" t="s">
        <v>543</v>
      </c>
      <c r="F3310" s="1">
        <v>1</v>
      </c>
      <c r="G3310" s="63" t="str">
        <f>VLOOKUP(D3310,[2]MINDANAO!$B:$C,2,0)</f>
        <v>CT100</v>
      </c>
      <c r="H3310" s="67">
        <v>55298</v>
      </c>
      <c r="I3310" s="63" t="str">
        <f>VLOOKUP(L3310,'[3]NEW LEGEND 2026'!M:S,7,0)</f>
        <v>MUTI</v>
      </c>
      <c r="J3310" s="67" t="s">
        <v>7517</v>
      </c>
      <c r="K3310" s="67" t="s">
        <v>7518</v>
      </c>
      <c r="L3310" s="67" t="s">
        <v>583</v>
      </c>
      <c r="M3310" s="63" t="str">
        <f>VLOOKUP(D3310,'[3]NEW LEGEND 2026'!G:I,3,0)</f>
        <v>KAWASAKI</v>
      </c>
      <c r="N3310" s="63" t="str">
        <f>VLOOKUP(D3310,'[3]NEW LEGEND 2026'!G:J,4,0)</f>
        <v>BLACK BLUE</v>
      </c>
      <c r="O3310" s="68" t="str">
        <f t="shared" si="307"/>
        <v>AUG</v>
      </c>
      <c r="P3310" s="68">
        <f t="shared" si="308"/>
        <v>27</v>
      </c>
      <c r="Q3310" s="68">
        <f t="shared" si="309"/>
        <v>2026</v>
      </c>
      <c r="R3310" s="69">
        <f t="shared" si="310"/>
        <v>-208.61193287037167</v>
      </c>
      <c r="S3310" s="69">
        <f t="shared" si="311"/>
        <v>-208.61194444444118</v>
      </c>
      <c r="T3310" s="70" t="str">
        <f t="shared" si="312"/>
        <v>1-30 DAYS</v>
      </c>
      <c r="U3310" s="70" t="str">
        <f t="shared" si="312"/>
        <v>1-30 DAYS</v>
      </c>
    </row>
    <row r="3311" spans="1:21">
      <c r="A3311" s="63" t="str">
        <f>VLOOKUP(L3311,[1]Sheet1!$N:$P,3,0)</f>
        <v>GREATWALL</v>
      </c>
      <c r="B3311" s="66">
        <v>46261.611944444441</v>
      </c>
      <c r="C3311" s="66">
        <v>46261.611932870372</v>
      </c>
      <c r="D3311" s="67" t="s">
        <v>542</v>
      </c>
      <c r="E3311" s="67" t="s">
        <v>543</v>
      </c>
      <c r="F3311" s="1">
        <v>1</v>
      </c>
      <c r="G3311" s="63" t="str">
        <f>VLOOKUP(D3311,[2]MINDANAO!$B:$C,2,0)</f>
        <v>CT100</v>
      </c>
      <c r="H3311" s="67">
        <v>55298</v>
      </c>
      <c r="I3311" s="63" t="str">
        <f>VLOOKUP(L3311,'[3]NEW LEGEND 2026'!M:S,7,0)</f>
        <v>MUTI</v>
      </c>
      <c r="J3311" s="67" t="s">
        <v>7519</v>
      </c>
      <c r="K3311" s="67" t="s">
        <v>7520</v>
      </c>
      <c r="L3311" s="67" t="s">
        <v>583</v>
      </c>
      <c r="M3311" s="63" t="str">
        <f>VLOOKUP(D3311,'[3]NEW LEGEND 2026'!G:I,3,0)</f>
        <v>KAWASAKI</v>
      </c>
      <c r="N3311" s="63" t="str">
        <f>VLOOKUP(D3311,'[3]NEW LEGEND 2026'!G:J,4,0)</f>
        <v>BLACK BLUE</v>
      </c>
      <c r="O3311" s="68" t="str">
        <f t="shared" si="307"/>
        <v>AUG</v>
      </c>
      <c r="P3311" s="68">
        <f t="shared" si="308"/>
        <v>27</v>
      </c>
      <c r="Q3311" s="68">
        <f t="shared" si="309"/>
        <v>2026</v>
      </c>
      <c r="R3311" s="69">
        <f t="shared" si="310"/>
        <v>-208.61193287037167</v>
      </c>
      <c r="S3311" s="69">
        <f t="shared" si="311"/>
        <v>-208.61194444444118</v>
      </c>
      <c r="T3311" s="70" t="str">
        <f t="shared" si="312"/>
        <v>1-30 DAYS</v>
      </c>
      <c r="U3311" s="70" t="str">
        <f t="shared" si="312"/>
        <v>1-30 DAYS</v>
      </c>
    </row>
    <row r="3312" spans="1:21">
      <c r="A3312" s="63" t="str">
        <f>VLOOKUP(L3312,[1]Sheet1!$N:$P,3,0)</f>
        <v>GREATWALL</v>
      </c>
      <c r="B3312" s="66">
        <v>46261.619189814817</v>
      </c>
      <c r="C3312" s="66">
        <v>46261.61917824074</v>
      </c>
      <c r="D3312" s="67" t="s">
        <v>542</v>
      </c>
      <c r="E3312" s="67" t="s">
        <v>543</v>
      </c>
      <c r="F3312" s="1">
        <v>1</v>
      </c>
      <c r="G3312" s="63" t="str">
        <f>VLOOKUP(D3312,[2]MINDANAO!$B:$C,2,0)</f>
        <v>CT100</v>
      </c>
      <c r="H3312" s="67">
        <v>55298</v>
      </c>
      <c r="I3312" s="63" t="str">
        <f>VLOOKUP(L3312,'[3]NEW LEGEND 2026'!M:S,7,0)</f>
        <v>MUTI</v>
      </c>
      <c r="J3312" s="67" t="s">
        <v>7521</v>
      </c>
      <c r="K3312" s="67" t="s">
        <v>7522</v>
      </c>
      <c r="L3312" s="67" t="s">
        <v>583</v>
      </c>
      <c r="M3312" s="63" t="str">
        <f>VLOOKUP(D3312,'[3]NEW LEGEND 2026'!G:I,3,0)</f>
        <v>KAWASAKI</v>
      </c>
      <c r="N3312" s="63" t="str">
        <f>VLOOKUP(D3312,'[3]NEW LEGEND 2026'!G:J,4,0)</f>
        <v>BLACK BLUE</v>
      </c>
      <c r="O3312" s="68" t="str">
        <f t="shared" si="307"/>
        <v>AUG</v>
      </c>
      <c r="P3312" s="68">
        <f t="shared" si="308"/>
        <v>27</v>
      </c>
      <c r="Q3312" s="68">
        <f t="shared" si="309"/>
        <v>2026</v>
      </c>
      <c r="R3312" s="69">
        <f t="shared" si="310"/>
        <v>-208.61917824074044</v>
      </c>
      <c r="S3312" s="69">
        <f t="shared" si="311"/>
        <v>-208.61918981481722</v>
      </c>
      <c r="T3312" s="70" t="str">
        <f t="shared" si="312"/>
        <v>1-30 DAYS</v>
      </c>
      <c r="U3312" s="70" t="str">
        <f t="shared" si="312"/>
        <v>1-30 DAYS</v>
      </c>
    </row>
    <row r="3313" spans="1:21">
      <c r="A3313" s="63" t="str">
        <f>VLOOKUP(L3313,[1]Sheet1!$N:$P,3,0)</f>
        <v>GREATWALL</v>
      </c>
      <c r="B3313" s="66">
        <v>46261.619189814817</v>
      </c>
      <c r="C3313" s="66">
        <v>46261.61917824074</v>
      </c>
      <c r="D3313" s="67" t="s">
        <v>542</v>
      </c>
      <c r="E3313" s="67" t="s">
        <v>543</v>
      </c>
      <c r="F3313" s="1">
        <v>1</v>
      </c>
      <c r="G3313" s="63" t="str">
        <f>VLOOKUP(D3313,[2]MINDANAO!$B:$C,2,0)</f>
        <v>CT100</v>
      </c>
      <c r="H3313" s="67">
        <v>55298</v>
      </c>
      <c r="I3313" s="63" t="str">
        <f>VLOOKUP(L3313,'[3]NEW LEGEND 2026'!M:S,7,0)</f>
        <v>MUTI</v>
      </c>
      <c r="J3313" s="67" t="s">
        <v>7523</v>
      </c>
      <c r="K3313" s="67" t="s">
        <v>7524</v>
      </c>
      <c r="L3313" s="67" t="s">
        <v>583</v>
      </c>
      <c r="M3313" s="63" t="str">
        <f>VLOOKUP(D3313,'[3]NEW LEGEND 2026'!G:I,3,0)</f>
        <v>KAWASAKI</v>
      </c>
      <c r="N3313" s="63" t="str">
        <f>VLOOKUP(D3313,'[3]NEW LEGEND 2026'!G:J,4,0)</f>
        <v>BLACK BLUE</v>
      </c>
      <c r="O3313" s="68" t="str">
        <f t="shared" si="307"/>
        <v>AUG</v>
      </c>
      <c r="P3313" s="68">
        <f t="shared" si="308"/>
        <v>27</v>
      </c>
      <c r="Q3313" s="68">
        <f t="shared" si="309"/>
        <v>2026</v>
      </c>
      <c r="R3313" s="69">
        <f t="shared" si="310"/>
        <v>-208.61917824074044</v>
      </c>
      <c r="S3313" s="69">
        <f t="shared" si="311"/>
        <v>-208.61918981481722</v>
      </c>
      <c r="T3313" s="70" t="str">
        <f t="shared" si="312"/>
        <v>1-30 DAYS</v>
      </c>
      <c r="U3313" s="70" t="str">
        <f t="shared" si="312"/>
        <v>1-30 DAYS</v>
      </c>
    </row>
    <row r="3314" spans="1:21">
      <c r="A3314" s="63" t="str">
        <f>VLOOKUP(L3314,[1]Sheet1!$N:$P,3,0)</f>
        <v>GREATWALL</v>
      </c>
      <c r="B3314" s="66">
        <v>46261.619189814817</v>
      </c>
      <c r="C3314" s="66">
        <v>46261.61917824074</v>
      </c>
      <c r="D3314" s="67" t="s">
        <v>542</v>
      </c>
      <c r="E3314" s="67" t="s">
        <v>543</v>
      </c>
      <c r="F3314" s="1">
        <v>1</v>
      </c>
      <c r="G3314" s="63" t="str">
        <f>VLOOKUP(D3314,[2]MINDANAO!$B:$C,2,0)</f>
        <v>CT100</v>
      </c>
      <c r="H3314" s="67">
        <v>55298</v>
      </c>
      <c r="I3314" s="63" t="str">
        <f>VLOOKUP(L3314,'[3]NEW LEGEND 2026'!M:S,7,0)</f>
        <v>MUTI</v>
      </c>
      <c r="J3314" s="67" t="s">
        <v>7525</v>
      </c>
      <c r="K3314" s="67" t="s">
        <v>7526</v>
      </c>
      <c r="L3314" s="67" t="s">
        <v>583</v>
      </c>
      <c r="M3314" s="63" t="str">
        <f>VLOOKUP(D3314,'[3]NEW LEGEND 2026'!G:I,3,0)</f>
        <v>KAWASAKI</v>
      </c>
      <c r="N3314" s="63" t="str">
        <f>VLOOKUP(D3314,'[3]NEW LEGEND 2026'!G:J,4,0)</f>
        <v>BLACK BLUE</v>
      </c>
      <c r="O3314" s="68" t="str">
        <f t="shared" si="307"/>
        <v>AUG</v>
      </c>
      <c r="P3314" s="68">
        <f t="shared" si="308"/>
        <v>27</v>
      </c>
      <c r="Q3314" s="68">
        <f t="shared" si="309"/>
        <v>2026</v>
      </c>
      <c r="R3314" s="69">
        <f t="shared" si="310"/>
        <v>-208.61917824074044</v>
      </c>
      <c r="S3314" s="69">
        <f t="shared" si="311"/>
        <v>-208.61918981481722</v>
      </c>
      <c r="T3314" s="70" t="str">
        <f t="shared" si="312"/>
        <v>1-30 DAYS</v>
      </c>
      <c r="U3314" s="70" t="str">
        <f t="shared" si="312"/>
        <v>1-30 DAYS</v>
      </c>
    </row>
    <row r="3315" spans="1:21">
      <c r="A3315" s="63" t="str">
        <f>VLOOKUP(L3315,[1]Sheet1!$N:$P,3,0)</f>
        <v>GREATWALL</v>
      </c>
      <c r="B3315" s="66">
        <v>46261.619189814817</v>
      </c>
      <c r="C3315" s="66">
        <v>46261.61917824074</v>
      </c>
      <c r="D3315" s="67" t="s">
        <v>542</v>
      </c>
      <c r="E3315" s="67" t="s">
        <v>543</v>
      </c>
      <c r="F3315" s="1">
        <v>1</v>
      </c>
      <c r="G3315" s="63" t="str">
        <f>VLOOKUP(D3315,[2]MINDANAO!$B:$C,2,0)</f>
        <v>CT100</v>
      </c>
      <c r="H3315" s="67">
        <v>55298</v>
      </c>
      <c r="I3315" s="63" t="str">
        <f>VLOOKUP(L3315,'[3]NEW LEGEND 2026'!M:S,7,0)</f>
        <v>MUTI</v>
      </c>
      <c r="J3315" s="67" t="s">
        <v>7527</v>
      </c>
      <c r="K3315" s="67" t="s">
        <v>7528</v>
      </c>
      <c r="L3315" s="67" t="s">
        <v>583</v>
      </c>
      <c r="M3315" s="63" t="str">
        <f>VLOOKUP(D3315,'[3]NEW LEGEND 2026'!G:I,3,0)</f>
        <v>KAWASAKI</v>
      </c>
      <c r="N3315" s="63" t="str">
        <f>VLOOKUP(D3315,'[3]NEW LEGEND 2026'!G:J,4,0)</f>
        <v>BLACK BLUE</v>
      </c>
      <c r="O3315" s="68" t="str">
        <f t="shared" si="307"/>
        <v>AUG</v>
      </c>
      <c r="P3315" s="68">
        <f t="shared" si="308"/>
        <v>27</v>
      </c>
      <c r="Q3315" s="68">
        <f t="shared" si="309"/>
        <v>2026</v>
      </c>
      <c r="R3315" s="69">
        <f t="shared" si="310"/>
        <v>-208.61917824074044</v>
      </c>
      <c r="S3315" s="69">
        <f t="shared" si="311"/>
        <v>-208.61918981481722</v>
      </c>
      <c r="T3315" s="70" t="str">
        <f t="shared" si="312"/>
        <v>1-30 DAYS</v>
      </c>
      <c r="U3315" s="70" t="str">
        <f t="shared" si="312"/>
        <v>1-30 DAYS</v>
      </c>
    </row>
    <row r="3316" spans="1:21">
      <c r="A3316" s="63" t="str">
        <f>VLOOKUP(L3316,[1]Sheet1!$N:$P,3,0)</f>
        <v>GREATWALL</v>
      </c>
      <c r="B3316" s="66">
        <v>46261.619189814817</v>
      </c>
      <c r="C3316" s="66">
        <v>46261.61917824074</v>
      </c>
      <c r="D3316" s="67" t="s">
        <v>542</v>
      </c>
      <c r="E3316" s="67" t="s">
        <v>543</v>
      </c>
      <c r="F3316" s="1">
        <v>1</v>
      </c>
      <c r="G3316" s="63" t="str">
        <f>VLOOKUP(D3316,[2]MINDANAO!$B:$C,2,0)</f>
        <v>CT100</v>
      </c>
      <c r="H3316" s="67">
        <v>55298</v>
      </c>
      <c r="I3316" s="63" t="str">
        <f>VLOOKUP(L3316,'[3]NEW LEGEND 2026'!M:S,7,0)</f>
        <v>MUTI</v>
      </c>
      <c r="J3316" s="67" t="s">
        <v>7529</v>
      </c>
      <c r="K3316" s="67" t="s">
        <v>7530</v>
      </c>
      <c r="L3316" s="67" t="s">
        <v>583</v>
      </c>
      <c r="M3316" s="63" t="str">
        <f>VLOOKUP(D3316,'[3]NEW LEGEND 2026'!G:I,3,0)</f>
        <v>KAWASAKI</v>
      </c>
      <c r="N3316" s="63" t="str">
        <f>VLOOKUP(D3316,'[3]NEW LEGEND 2026'!G:J,4,0)</f>
        <v>BLACK BLUE</v>
      </c>
      <c r="O3316" s="68" t="str">
        <f t="shared" si="307"/>
        <v>AUG</v>
      </c>
      <c r="P3316" s="68">
        <f t="shared" si="308"/>
        <v>27</v>
      </c>
      <c r="Q3316" s="68">
        <f t="shared" si="309"/>
        <v>2026</v>
      </c>
      <c r="R3316" s="69">
        <f t="shared" si="310"/>
        <v>-208.61917824074044</v>
      </c>
      <c r="S3316" s="69">
        <f t="shared" si="311"/>
        <v>-208.61918981481722</v>
      </c>
      <c r="T3316" s="70" t="str">
        <f t="shared" si="312"/>
        <v>1-30 DAYS</v>
      </c>
      <c r="U3316" s="70" t="str">
        <f t="shared" si="312"/>
        <v>1-30 DAYS</v>
      </c>
    </row>
    <row r="3317" spans="1:21">
      <c r="A3317" s="63" t="str">
        <f>VLOOKUP(L3317,[1]Sheet1!$N:$P,3,0)</f>
        <v>GREATWALL</v>
      </c>
      <c r="B3317" s="66">
        <v>46261.619189814817</v>
      </c>
      <c r="C3317" s="66">
        <v>46261.61917824074</v>
      </c>
      <c r="D3317" s="67" t="s">
        <v>542</v>
      </c>
      <c r="E3317" s="67" t="s">
        <v>543</v>
      </c>
      <c r="F3317" s="1">
        <v>1</v>
      </c>
      <c r="G3317" s="63" t="str">
        <f>VLOOKUP(D3317,[2]MINDANAO!$B:$C,2,0)</f>
        <v>CT100</v>
      </c>
      <c r="H3317" s="67">
        <v>55298</v>
      </c>
      <c r="I3317" s="63" t="str">
        <f>VLOOKUP(L3317,'[3]NEW LEGEND 2026'!M:S,7,0)</f>
        <v>MUTI</v>
      </c>
      <c r="J3317" s="67" t="s">
        <v>7531</v>
      </c>
      <c r="K3317" s="67" t="s">
        <v>7532</v>
      </c>
      <c r="L3317" s="67" t="s">
        <v>583</v>
      </c>
      <c r="M3317" s="63" t="str">
        <f>VLOOKUP(D3317,'[3]NEW LEGEND 2026'!G:I,3,0)</f>
        <v>KAWASAKI</v>
      </c>
      <c r="N3317" s="63" t="str">
        <f>VLOOKUP(D3317,'[3]NEW LEGEND 2026'!G:J,4,0)</f>
        <v>BLACK BLUE</v>
      </c>
      <c r="O3317" s="68" t="str">
        <f t="shared" si="307"/>
        <v>AUG</v>
      </c>
      <c r="P3317" s="68">
        <f t="shared" si="308"/>
        <v>27</v>
      </c>
      <c r="Q3317" s="68">
        <f t="shared" si="309"/>
        <v>2026</v>
      </c>
      <c r="R3317" s="69">
        <f t="shared" si="310"/>
        <v>-208.61917824074044</v>
      </c>
      <c r="S3317" s="69">
        <f t="shared" si="311"/>
        <v>-208.61918981481722</v>
      </c>
      <c r="T3317" s="70" t="str">
        <f t="shared" si="312"/>
        <v>1-30 DAYS</v>
      </c>
      <c r="U3317" s="70" t="str">
        <f t="shared" si="312"/>
        <v>1-30 DAYS</v>
      </c>
    </row>
    <row r="3318" spans="1:21">
      <c r="A3318" s="63" t="str">
        <f>VLOOKUP(L3318,[1]Sheet1!$N:$P,3,0)</f>
        <v>GREATWALL</v>
      </c>
      <c r="B3318" s="66">
        <v>46261.619189814817</v>
      </c>
      <c r="C3318" s="66">
        <v>46261.61917824074</v>
      </c>
      <c r="D3318" s="67" t="s">
        <v>542</v>
      </c>
      <c r="E3318" s="67" t="s">
        <v>543</v>
      </c>
      <c r="F3318" s="1">
        <v>1</v>
      </c>
      <c r="G3318" s="63" t="str">
        <f>VLOOKUP(D3318,[2]MINDANAO!$B:$C,2,0)</f>
        <v>CT100</v>
      </c>
      <c r="H3318" s="67">
        <v>55298</v>
      </c>
      <c r="I3318" s="63" t="str">
        <f>VLOOKUP(L3318,'[3]NEW LEGEND 2026'!M:S,7,0)</f>
        <v>MUTI</v>
      </c>
      <c r="J3318" s="67" t="s">
        <v>7533</v>
      </c>
      <c r="K3318" s="67" t="s">
        <v>7534</v>
      </c>
      <c r="L3318" s="67" t="s">
        <v>583</v>
      </c>
      <c r="M3318" s="63" t="str">
        <f>VLOOKUP(D3318,'[3]NEW LEGEND 2026'!G:I,3,0)</f>
        <v>KAWASAKI</v>
      </c>
      <c r="N3318" s="63" t="str">
        <f>VLOOKUP(D3318,'[3]NEW LEGEND 2026'!G:J,4,0)</f>
        <v>BLACK BLUE</v>
      </c>
      <c r="O3318" s="68" t="str">
        <f t="shared" si="307"/>
        <v>AUG</v>
      </c>
      <c r="P3318" s="68">
        <f t="shared" si="308"/>
        <v>27</v>
      </c>
      <c r="Q3318" s="68">
        <f t="shared" si="309"/>
        <v>2026</v>
      </c>
      <c r="R3318" s="69">
        <f t="shared" si="310"/>
        <v>-208.61917824074044</v>
      </c>
      <c r="S3318" s="69">
        <f t="shared" si="311"/>
        <v>-208.61918981481722</v>
      </c>
      <c r="T3318" s="70" t="str">
        <f t="shared" si="312"/>
        <v>1-30 DAYS</v>
      </c>
      <c r="U3318" s="70" t="str">
        <f t="shared" si="312"/>
        <v>1-30 DAYS</v>
      </c>
    </row>
    <row r="3319" spans="1:21">
      <c r="A3319" s="63" t="str">
        <f>VLOOKUP(L3319,[1]Sheet1!$N:$P,3,0)</f>
        <v>GREATWALL</v>
      </c>
      <c r="B3319" s="66">
        <v>46261.619189814817</v>
      </c>
      <c r="C3319" s="66">
        <v>46261.61917824074</v>
      </c>
      <c r="D3319" s="67" t="s">
        <v>542</v>
      </c>
      <c r="E3319" s="67" t="s">
        <v>543</v>
      </c>
      <c r="F3319" s="1">
        <v>1</v>
      </c>
      <c r="G3319" s="63" t="str">
        <f>VLOOKUP(D3319,[2]MINDANAO!$B:$C,2,0)</f>
        <v>CT100</v>
      </c>
      <c r="H3319" s="67">
        <v>55298</v>
      </c>
      <c r="I3319" s="63" t="str">
        <f>VLOOKUP(L3319,'[3]NEW LEGEND 2026'!M:S,7,0)</f>
        <v>MUTI</v>
      </c>
      <c r="J3319" s="67" t="s">
        <v>7535</v>
      </c>
      <c r="K3319" s="67" t="s">
        <v>7536</v>
      </c>
      <c r="L3319" s="67" t="s">
        <v>583</v>
      </c>
      <c r="M3319" s="63" t="str">
        <f>VLOOKUP(D3319,'[3]NEW LEGEND 2026'!G:I,3,0)</f>
        <v>KAWASAKI</v>
      </c>
      <c r="N3319" s="63" t="str">
        <f>VLOOKUP(D3319,'[3]NEW LEGEND 2026'!G:J,4,0)</f>
        <v>BLACK BLUE</v>
      </c>
      <c r="O3319" s="68" t="str">
        <f t="shared" si="307"/>
        <v>AUG</v>
      </c>
      <c r="P3319" s="68">
        <f t="shared" si="308"/>
        <v>27</v>
      </c>
      <c r="Q3319" s="68">
        <f t="shared" si="309"/>
        <v>2026</v>
      </c>
      <c r="R3319" s="69">
        <f t="shared" si="310"/>
        <v>-208.61917824074044</v>
      </c>
      <c r="S3319" s="69">
        <f t="shared" si="311"/>
        <v>-208.61918981481722</v>
      </c>
      <c r="T3319" s="70" t="str">
        <f t="shared" si="312"/>
        <v>1-30 DAYS</v>
      </c>
      <c r="U3319" s="70" t="str">
        <f t="shared" si="312"/>
        <v>1-30 DAYS</v>
      </c>
    </row>
    <row r="3320" spans="1:21">
      <c r="A3320" s="63" t="str">
        <f>VLOOKUP(L3320,[1]Sheet1!$N:$P,3,0)</f>
        <v>GREATWALL</v>
      </c>
      <c r="B3320" s="66">
        <v>46261.619189814817</v>
      </c>
      <c r="C3320" s="66">
        <v>46261.61917824074</v>
      </c>
      <c r="D3320" s="67" t="s">
        <v>542</v>
      </c>
      <c r="E3320" s="67" t="s">
        <v>543</v>
      </c>
      <c r="F3320" s="1">
        <v>1</v>
      </c>
      <c r="G3320" s="63" t="str">
        <f>VLOOKUP(D3320,[2]MINDANAO!$B:$C,2,0)</f>
        <v>CT100</v>
      </c>
      <c r="H3320" s="67">
        <v>55298</v>
      </c>
      <c r="I3320" s="63" t="str">
        <f>VLOOKUP(L3320,'[3]NEW LEGEND 2026'!M:S,7,0)</f>
        <v>MUTI</v>
      </c>
      <c r="J3320" s="67" t="s">
        <v>7537</v>
      </c>
      <c r="K3320" s="67" t="s">
        <v>7538</v>
      </c>
      <c r="L3320" s="67" t="s">
        <v>583</v>
      </c>
      <c r="M3320" s="63" t="str">
        <f>VLOOKUP(D3320,'[3]NEW LEGEND 2026'!G:I,3,0)</f>
        <v>KAWASAKI</v>
      </c>
      <c r="N3320" s="63" t="str">
        <f>VLOOKUP(D3320,'[3]NEW LEGEND 2026'!G:J,4,0)</f>
        <v>BLACK BLUE</v>
      </c>
      <c r="O3320" s="68" t="str">
        <f t="shared" si="307"/>
        <v>AUG</v>
      </c>
      <c r="P3320" s="68">
        <f t="shared" si="308"/>
        <v>27</v>
      </c>
      <c r="Q3320" s="68">
        <f t="shared" si="309"/>
        <v>2026</v>
      </c>
      <c r="R3320" s="69">
        <f t="shared" si="310"/>
        <v>-208.61917824074044</v>
      </c>
      <c r="S3320" s="69">
        <f t="shared" si="311"/>
        <v>-208.61918981481722</v>
      </c>
      <c r="T3320" s="70" t="str">
        <f t="shared" si="312"/>
        <v>1-30 DAYS</v>
      </c>
      <c r="U3320" s="70" t="str">
        <f t="shared" si="312"/>
        <v>1-30 DAYS</v>
      </c>
    </row>
    <row r="3321" spans="1:21">
      <c r="A3321" s="63" t="str">
        <f>VLOOKUP(L3321,[1]Sheet1!$N:$P,3,0)</f>
        <v>GREATWALL</v>
      </c>
      <c r="B3321" s="66">
        <v>46261.619189814817</v>
      </c>
      <c r="C3321" s="66">
        <v>46261.61917824074</v>
      </c>
      <c r="D3321" s="67" t="s">
        <v>542</v>
      </c>
      <c r="E3321" s="67" t="s">
        <v>543</v>
      </c>
      <c r="F3321" s="1">
        <v>1</v>
      </c>
      <c r="G3321" s="63" t="str">
        <f>VLOOKUP(D3321,[2]MINDANAO!$B:$C,2,0)</f>
        <v>CT100</v>
      </c>
      <c r="H3321" s="67">
        <v>55298</v>
      </c>
      <c r="I3321" s="63" t="str">
        <f>VLOOKUP(L3321,'[3]NEW LEGEND 2026'!M:S,7,0)</f>
        <v>MUTI</v>
      </c>
      <c r="J3321" s="67" t="s">
        <v>7539</v>
      </c>
      <c r="K3321" s="67" t="s">
        <v>7540</v>
      </c>
      <c r="L3321" s="67" t="s">
        <v>583</v>
      </c>
      <c r="M3321" s="63" t="str">
        <f>VLOOKUP(D3321,'[3]NEW LEGEND 2026'!G:I,3,0)</f>
        <v>KAWASAKI</v>
      </c>
      <c r="N3321" s="63" t="str">
        <f>VLOOKUP(D3321,'[3]NEW LEGEND 2026'!G:J,4,0)</f>
        <v>BLACK BLUE</v>
      </c>
      <c r="O3321" s="68" t="str">
        <f t="shared" si="307"/>
        <v>AUG</v>
      </c>
      <c r="P3321" s="68">
        <f t="shared" si="308"/>
        <v>27</v>
      </c>
      <c r="Q3321" s="68">
        <f t="shared" si="309"/>
        <v>2026</v>
      </c>
      <c r="R3321" s="69">
        <f t="shared" si="310"/>
        <v>-208.61917824074044</v>
      </c>
      <c r="S3321" s="69">
        <f t="shared" si="311"/>
        <v>-208.61918981481722</v>
      </c>
      <c r="T3321" s="70" t="str">
        <f t="shared" si="312"/>
        <v>1-30 DAYS</v>
      </c>
      <c r="U3321" s="70" t="str">
        <f t="shared" si="312"/>
        <v>1-30 DAYS</v>
      </c>
    </row>
    <row r="3322" spans="1:21">
      <c r="A3322" s="63" t="str">
        <f>VLOOKUP(L3322,[1]Sheet1!$N:$P,3,0)</f>
        <v>GREATWALL</v>
      </c>
      <c r="B3322" s="66">
        <v>46261.622534722221</v>
      </c>
      <c r="C3322" s="66">
        <v>46261.622523148151</v>
      </c>
      <c r="D3322" s="67" t="s">
        <v>542</v>
      </c>
      <c r="E3322" s="67" t="s">
        <v>543</v>
      </c>
      <c r="F3322" s="1">
        <v>1</v>
      </c>
      <c r="G3322" s="63" t="str">
        <f>VLOOKUP(D3322,[2]MINDANAO!$B:$C,2,0)</f>
        <v>CT100</v>
      </c>
      <c r="H3322" s="67">
        <v>55298</v>
      </c>
      <c r="I3322" s="63" t="str">
        <f>VLOOKUP(L3322,'[3]NEW LEGEND 2026'!M:S,7,0)</f>
        <v>MUTI</v>
      </c>
      <c r="J3322" s="67" t="s">
        <v>7541</v>
      </c>
      <c r="K3322" s="67" t="s">
        <v>7542</v>
      </c>
      <c r="L3322" s="67" t="s">
        <v>583</v>
      </c>
      <c r="M3322" s="63" t="str">
        <f>VLOOKUP(D3322,'[3]NEW LEGEND 2026'!G:I,3,0)</f>
        <v>KAWASAKI</v>
      </c>
      <c r="N3322" s="63" t="str">
        <f>VLOOKUP(D3322,'[3]NEW LEGEND 2026'!G:J,4,0)</f>
        <v>BLACK BLUE</v>
      </c>
      <c r="O3322" s="68" t="str">
        <f t="shared" si="307"/>
        <v>AUG</v>
      </c>
      <c r="P3322" s="68">
        <f t="shared" si="308"/>
        <v>27</v>
      </c>
      <c r="Q3322" s="68">
        <f t="shared" si="309"/>
        <v>2026</v>
      </c>
      <c r="R3322" s="69">
        <f t="shared" si="310"/>
        <v>-208.62252314815123</v>
      </c>
      <c r="S3322" s="69">
        <f t="shared" si="311"/>
        <v>-208.62253472222073</v>
      </c>
      <c r="T3322" s="70" t="str">
        <f t="shared" si="312"/>
        <v>1-30 DAYS</v>
      </c>
      <c r="U3322" s="70" t="str">
        <f t="shared" si="312"/>
        <v>1-30 DAYS</v>
      </c>
    </row>
    <row r="3323" spans="1:21">
      <c r="A3323" s="63" t="str">
        <f>VLOOKUP(L3323,[1]Sheet1!$N:$P,3,0)</f>
        <v>GREATWALL</v>
      </c>
      <c r="B3323" s="66">
        <v>46261.622534722221</v>
      </c>
      <c r="C3323" s="66">
        <v>46261.622523148151</v>
      </c>
      <c r="D3323" s="67" t="s">
        <v>542</v>
      </c>
      <c r="E3323" s="67" t="s">
        <v>543</v>
      </c>
      <c r="F3323" s="1">
        <v>1</v>
      </c>
      <c r="G3323" s="63" t="str">
        <f>VLOOKUP(D3323,[2]MINDANAO!$B:$C,2,0)</f>
        <v>CT100</v>
      </c>
      <c r="H3323" s="67">
        <v>55298</v>
      </c>
      <c r="I3323" s="63" t="str">
        <f>VLOOKUP(L3323,'[3]NEW LEGEND 2026'!M:S,7,0)</f>
        <v>MUTI</v>
      </c>
      <c r="J3323" s="67" t="s">
        <v>7543</v>
      </c>
      <c r="K3323" s="67" t="s">
        <v>7544</v>
      </c>
      <c r="L3323" s="67" t="s">
        <v>583</v>
      </c>
      <c r="M3323" s="63" t="str">
        <f>VLOOKUP(D3323,'[3]NEW LEGEND 2026'!G:I,3,0)</f>
        <v>KAWASAKI</v>
      </c>
      <c r="N3323" s="63" t="str">
        <f>VLOOKUP(D3323,'[3]NEW LEGEND 2026'!G:J,4,0)</f>
        <v>BLACK BLUE</v>
      </c>
      <c r="O3323" s="68" t="str">
        <f t="shared" si="307"/>
        <v>AUG</v>
      </c>
      <c r="P3323" s="68">
        <f t="shared" si="308"/>
        <v>27</v>
      </c>
      <c r="Q3323" s="68">
        <f t="shared" si="309"/>
        <v>2026</v>
      </c>
      <c r="R3323" s="69">
        <f t="shared" si="310"/>
        <v>-208.62252314815123</v>
      </c>
      <c r="S3323" s="69">
        <f t="shared" si="311"/>
        <v>-208.62253472222073</v>
      </c>
      <c r="T3323" s="70" t="str">
        <f t="shared" si="312"/>
        <v>1-30 DAYS</v>
      </c>
      <c r="U3323" s="70" t="str">
        <f t="shared" si="312"/>
        <v>1-30 DAYS</v>
      </c>
    </row>
    <row r="3324" spans="1:21">
      <c r="A3324" s="63" t="str">
        <f>VLOOKUP(L3324,[1]Sheet1!$N:$P,3,0)</f>
        <v>M2 BAYUGAN</v>
      </c>
      <c r="B3324" s="66">
        <v>46206.5862037037</v>
      </c>
      <c r="C3324" s="66">
        <v>46261.626238425917</v>
      </c>
      <c r="D3324" s="67" t="s">
        <v>907</v>
      </c>
      <c r="E3324" s="67" t="s">
        <v>908</v>
      </c>
      <c r="F3324" s="1">
        <v>1</v>
      </c>
      <c r="G3324" s="63" t="str">
        <f>VLOOKUP(D3324,[2]MINDANAO!$B:$C,2,0)</f>
        <v>CT125</v>
      </c>
      <c r="H3324" s="67">
        <v>59246</v>
      </c>
      <c r="I3324" s="63" t="str">
        <f>VLOOKUP(L3324,'[3]NEW LEGEND 2026'!M:S,7,0)</f>
        <v>ULTIMATE</v>
      </c>
      <c r="J3324" s="67" t="s">
        <v>7545</v>
      </c>
      <c r="K3324" s="67" t="s">
        <v>7546</v>
      </c>
      <c r="L3324" s="67" t="s">
        <v>692</v>
      </c>
      <c r="M3324" s="63" t="str">
        <f>VLOOKUP(D3324,'[3]NEW LEGEND 2026'!G:I,3,0)</f>
        <v>KAWASAKI</v>
      </c>
      <c r="N3324" s="63" t="str">
        <f>VLOOKUP(D3324,'[3]NEW LEGEND 2026'!G:J,4,0)</f>
        <v>BLACK/GRAY</v>
      </c>
      <c r="O3324" s="68" t="str">
        <f t="shared" si="307"/>
        <v>AUG</v>
      </c>
      <c r="P3324" s="68">
        <f t="shared" si="308"/>
        <v>27</v>
      </c>
      <c r="Q3324" s="68">
        <f t="shared" si="309"/>
        <v>2026</v>
      </c>
      <c r="R3324" s="69">
        <f t="shared" si="310"/>
        <v>-208.62623842591711</v>
      </c>
      <c r="S3324" s="69">
        <f t="shared" si="311"/>
        <v>-153.58620370370045</v>
      </c>
      <c r="T3324" s="70" t="str">
        <f t="shared" si="312"/>
        <v>1-30 DAYS</v>
      </c>
      <c r="U3324" s="70" t="str">
        <f t="shared" si="312"/>
        <v>1-30 DAYS</v>
      </c>
    </row>
    <row r="3325" spans="1:21">
      <c r="A3325" s="63" t="str">
        <f>VLOOKUP(L3325,[1]Sheet1!$N:$P,3,0)</f>
        <v>M2 BAYUGAN</v>
      </c>
      <c r="B3325" s="66">
        <v>46206.582939814813</v>
      </c>
      <c r="C3325" s="66">
        <v>46261.626238425917</v>
      </c>
      <c r="D3325" s="67" t="s">
        <v>663</v>
      </c>
      <c r="E3325" s="67" t="s">
        <v>664</v>
      </c>
      <c r="F3325" s="1">
        <v>1</v>
      </c>
      <c r="G3325" s="63" t="str">
        <f>VLOOKUP(D3325,[2]MINDANAO!$B:$C,2,0)</f>
        <v>CT125</v>
      </c>
      <c r="H3325" s="67">
        <v>58118</v>
      </c>
      <c r="I3325" s="63" t="str">
        <f>VLOOKUP(L3325,'[3]NEW LEGEND 2026'!M:S,7,0)</f>
        <v>ULTIMATE</v>
      </c>
      <c r="J3325" s="67" t="s">
        <v>7547</v>
      </c>
      <c r="K3325" s="67" t="s">
        <v>7548</v>
      </c>
      <c r="L3325" s="67" t="s">
        <v>692</v>
      </c>
      <c r="M3325" s="63" t="str">
        <f>VLOOKUP(D3325,'[3]NEW LEGEND 2026'!G:I,3,0)</f>
        <v>KAWASAKI</v>
      </c>
      <c r="N3325" s="63" t="str">
        <f>VLOOKUP(D3325,'[3]NEW LEGEND 2026'!G:J,4,0)</f>
        <v>BLACK/RED</v>
      </c>
      <c r="O3325" s="68" t="str">
        <f t="shared" si="307"/>
        <v>AUG</v>
      </c>
      <c r="P3325" s="68">
        <f t="shared" si="308"/>
        <v>27</v>
      </c>
      <c r="Q3325" s="68">
        <f t="shared" si="309"/>
        <v>2026</v>
      </c>
      <c r="R3325" s="69">
        <f t="shared" si="310"/>
        <v>-208.62623842591711</v>
      </c>
      <c r="S3325" s="69">
        <f t="shared" si="311"/>
        <v>-153.58293981481256</v>
      </c>
      <c r="T3325" s="70" t="str">
        <f t="shared" si="312"/>
        <v>1-30 DAYS</v>
      </c>
      <c r="U3325" s="70" t="str">
        <f t="shared" si="312"/>
        <v>1-30 DAYS</v>
      </c>
    </row>
    <row r="3326" spans="1:21">
      <c r="A3326" s="63" t="str">
        <f>VLOOKUP(L3326,[1]Sheet1!$N:$P,3,0)</f>
        <v>M2 BAYUGAN</v>
      </c>
      <c r="B3326" s="66">
        <v>46206.582939814813</v>
      </c>
      <c r="C3326" s="66">
        <v>46261.626238425917</v>
      </c>
      <c r="D3326" s="67" t="s">
        <v>663</v>
      </c>
      <c r="E3326" s="67" t="s">
        <v>664</v>
      </c>
      <c r="F3326" s="1">
        <v>1</v>
      </c>
      <c r="G3326" s="63" t="str">
        <f>VLOOKUP(D3326,[2]MINDANAO!$B:$C,2,0)</f>
        <v>CT125</v>
      </c>
      <c r="H3326" s="67">
        <v>58118</v>
      </c>
      <c r="I3326" s="63" t="str">
        <f>VLOOKUP(L3326,'[3]NEW LEGEND 2026'!M:S,7,0)</f>
        <v>ULTIMATE</v>
      </c>
      <c r="J3326" s="67" t="s">
        <v>7549</v>
      </c>
      <c r="K3326" s="67" t="s">
        <v>7550</v>
      </c>
      <c r="L3326" s="67" t="s">
        <v>692</v>
      </c>
      <c r="M3326" s="63" t="str">
        <f>VLOOKUP(D3326,'[3]NEW LEGEND 2026'!G:I,3,0)</f>
        <v>KAWASAKI</v>
      </c>
      <c r="N3326" s="63" t="str">
        <f>VLOOKUP(D3326,'[3]NEW LEGEND 2026'!G:J,4,0)</f>
        <v>BLACK/RED</v>
      </c>
      <c r="O3326" s="68" t="str">
        <f t="shared" si="307"/>
        <v>AUG</v>
      </c>
      <c r="P3326" s="68">
        <f t="shared" si="308"/>
        <v>27</v>
      </c>
      <c r="Q3326" s="68">
        <f t="shared" si="309"/>
        <v>2026</v>
      </c>
      <c r="R3326" s="69">
        <f t="shared" si="310"/>
        <v>-208.62623842591711</v>
      </c>
      <c r="S3326" s="69">
        <f t="shared" si="311"/>
        <v>-153.58293981481256</v>
      </c>
      <c r="T3326" s="70" t="str">
        <f t="shared" si="312"/>
        <v>1-30 DAYS</v>
      </c>
      <c r="U3326" s="70" t="str">
        <f t="shared" si="312"/>
        <v>1-30 DAYS</v>
      </c>
    </row>
    <row r="3327" spans="1:21">
      <c r="A3327" s="63" t="str">
        <f>VLOOKUP(L3327,[1]Sheet1!$N:$P,3,0)</f>
        <v>M2 BAYUGAN</v>
      </c>
      <c r="B3327" s="66">
        <v>46206.582939814813</v>
      </c>
      <c r="C3327" s="66">
        <v>46261.626238425917</v>
      </c>
      <c r="D3327" s="67" t="s">
        <v>663</v>
      </c>
      <c r="E3327" s="67" t="s">
        <v>664</v>
      </c>
      <c r="F3327" s="1">
        <v>1</v>
      </c>
      <c r="G3327" s="63" t="str">
        <f>VLOOKUP(D3327,[2]MINDANAO!$B:$C,2,0)</f>
        <v>CT125</v>
      </c>
      <c r="H3327" s="67">
        <v>58118</v>
      </c>
      <c r="I3327" s="63" t="str">
        <f>VLOOKUP(L3327,'[3]NEW LEGEND 2026'!M:S,7,0)</f>
        <v>ULTIMATE</v>
      </c>
      <c r="J3327" s="67" t="s">
        <v>7551</v>
      </c>
      <c r="K3327" s="67" t="s">
        <v>7552</v>
      </c>
      <c r="L3327" s="67" t="s">
        <v>692</v>
      </c>
      <c r="M3327" s="63" t="str">
        <f>VLOOKUP(D3327,'[3]NEW LEGEND 2026'!G:I,3,0)</f>
        <v>KAWASAKI</v>
      </c>
      <c r="N3327" s="63" t="str">
        <f>VLOOKUP(D3327,'[3]NEW LEGEND 2026'!G:J,4,0)</f>
        <v>BLACK/RED</v>
      </c>
      <c r="O3327" s="68" t="str">
        <f t="shared" si="307"/>
        <v>AUG</v>
      </c>
      <c r="P3327" s="68">
        <f t="shared" si="308"/>
        <v>27</v>
      </c>
      <c r="Q3327" s="68">
        <f t="shared" si="309"/>
        <v>2026</v>
      </c>
      <c r="R3327" s="69">
        <f t="shared" si="310"/>
        <v>-208.62623842591711</v>
      </c>
      <c r="S3327" s="69">
        <f t="shared" si="311"/>
        <v>-153.58293981481256</v>
      </c>
      <c r="T3327" s="70" t="str">
        <f t="shared" si="312"/>
        <v>1-30 DAYS</v>
      </c>
      <c r="U3327" s="70" t="str">
        <f t="shared" si="312"/>
        <v>1-30 DAYS</v>
      </c>
    </row>
    <row r="3328" spans="1:21">
      <c r="A3328" s="63" t="str">
        <f>VLOOKUP(L3328,[1]Sheet1!$N:$P,3,0)</f>
        <v>M2 BAYUGAN</v>
      </c>
      <c r="B3328" s="66">
        <v>46206.5862037037</v>
      </c>
      <c r="C3328" s="66">
        <v>46261.626238425917</v>
      </c>
      <c r="D3328" s="67" t="s">
        <v>907</v>
      </c>
      <c r="E3328" s="67" t="s">
        <v>908</v>
      </c>
      <c r="F3328" s="1">
        <v>1</v>
      </c>
      <c r="G3328" s="63" t="str">
        <f>VLOOKUP(D3328,[2]MINDANAO!$B:$C,2,0)</f>
        <v>CT125</v>
      </c>
      <c r="H3328" s="67">
        <v>59246</v>
      </c>
      <c r="I3328" s="63" t="str">
        <f>VLOOKUP(L3328,'[3]NEW LEGEND 2026'!M:S,7,0)</f>
        <v>ULTIMATE</v>
      </c>
      <c r="J3328" s="67" t="s">
        <v>7553</v>
      </c>
      <c r="K3328" s="67" t="s">
        <v>7554</v>
      </c>
      <c r="L3328" s="67" t="s">
        <v>692</v>
      </c>
      <c r="M3328" s="63" t="str">
        <f>VLOOKUP(D3328,'[3]NEW LEGEND 2026'!G:I,3,0)</f>
        <v>KAWASAKI</v>
      </c>
      <c r="N3328" s="63" t="str">
        <f>VLOOKUP(D3328,'[3]NEW LEGEND 2026'!G:J,4,0)</f>
        <v>BLACK/GRAY</v>
      </c>
      <c r="O3328" s="68" t="str">
        <f t="shared" si="307"/>
        <v>AUG</v>
      </c>
      <c r="P3328" s="68">
        <f t="shared" si="308"/>
        <v>27</v>
      </c>
      <c r="Q3328" s="68">
        <f t="shared" si="309"/>
        <v>2026</v>
      </c>
      <c r="R3328" s="69">
        <f t="shared" si="310"/>
        <v>-208.62623842591711</v>
      </c>
      <c r="S3328" s="69">
        <f t="shared" si="311"/>
        <v>-153.58620370370045</v>
      </c>
      <c r="T3328" s="70" t="str">
        <f t="shared" si="312"/>
        <v>1-30 DAYS</v>
      </c>
      <c r="U3328" s="70" t="str">
        <f t="shared" si="312"/>
        <v>1-30 DAYS</v>
      </c>
    </row>
    <row r="3329" spans="1:21">
      <c r="A3329" s="63" t="str">
        <f>VLOOKUP(L3329,[1]Sheet1!$N:$P,3,0)</f>
        <v>GREATWALL</v>
      </c>
      <c r="B3329" s="66">
        <v>46261.628576388888</v>
      </c>
      <c r="C3329" s="66">
        <v>46261.628553240742</v>
      </c>
      <c r="D3329" s="67" t="s">
        <v>663</v>
      </c>
      <c r="E3329" s="67" t="s">
        <v>664</v>
      </c>
      <c r="F3329" s="1">
        <v>1</v>
      </c>
      <c r="G3329" s="63" t="str">
        <f>VLOOKUP(D3329,[2]MINDANAO!$B:$C,2,0)</f>
        <v>CT125</v>
      </c>
      <c r="H3329" s="67">
        <v>58118</v>
      </c>
      <c r="I3329" s="63" t="str">
        <f>VLOOKUP(L3329,'[3]NEW LEGEND 2026'!M:S,7,0)</f>
        <v>MUTI</v>
      </c>
      <c r="J3329" s="67" t="s">
        <v>7555</v>
      </c>
      <c r="K3329" s="67" t="s">
        <v>7556</v>
      </c>
      <c r="L3329" s="67" t="s">
        <v>583</v>
      </c>
      <c r="M3329" s="63" t="str">
        <f>VLOOKUP(D3329,'[3]NEW LEGEND 2026'!G:I,3,0)</f>
        <v>KAWASAKI</v>
      </c>
      <c r="N3329" s="63" t="str">
        <f>VLOOKUP(D3329,'[3]NEW LEGEND 2026'!G:J,4,0)</f>
        <v>BLACK/RED</v>
      </c>
      <c r="O3329" s="68" t="str">
        <f t="shared" si="307"/>
        <v>AUG</v>
      </c>
      <c r="P3329" s="68">
        <f t="shared" si="308"/>
        <v>27</v>
      </c>
      <c r="Q3329" s="68">
        <f t="shared" si="309"/>
        <v>2026</v>
      </c>
      <c r="R3329" s="69">
        <f t="shared" si="310"/>
        <v>-208.62855324074189</v>
      </c>
      <c r="S3329" s="69">
        <f t="shared" si="311"/>
        <v>-208.62857638888818</v>
      </c>
      <c r="T3329" s="70" t="str">
        <f t="shared" si="312"/>
        <v>1-30 DAYS</v>
      </c>
      <c r="U3329" s="70" t="str">
        <f t="shared" si="312"/>
        <v>1-30 DAYS</v>
      </c>
    </row>
    <row r="3330" spans="1:21">
      <c r="A3330" s="63" t="str">
        <f>VLOOKUP(L3330,[1]Sheet1!$N:$P,3,0)</f>
        <v>GREATWALL</v>
      </c>
      <c r="B3330" s="66">
        <v>46261.628576388888</v>
      </c>
      <c r="C3330" s="66">
        <v>46261.628553240742</v>
      </c>
      <c r="D3330" s="67" t="s">
        <v>663</v>
      </c>
      <c r="E3330" s="67" t="s">
        <v>664</v>
      </c>
      <c r="F3330" s="1">
        <v>1</v>
      </c>
      <c r="G3330" s="63" t="str">
        <f>VLOOKUP(D3330,[2]MINDANAO!$B:$C,2,0)</f>
        <v>CT125</v>
      </c>
      <c r="H3330" s="67">
        <v>58118</v>
      </c>
      <c r="I3330" s="63" t="str">
        <f>VLOOKUP(L3330,'[3]NEW LEGEND 2026'!M:S,7,0)</f>
        <v>MUTI</v>
      </c>
      <c r="J3330" s="67" t="s">
        <v>7557</v>
      </c>
      <c r="K3330" s="67" t="s">
        <v>7558</v>
      </c>
      <c r="L3330" s="67" t="s">
        <v>583</v>
      </c>
      <c r="M3330" s="63" t="str">
        <f>VLOOKUP(D3330,'[3]NEW LEGEND 2026'!G:I,3,0)</f>
        <v>KAWASAKI</v>
      </c>
      <c r="N3330" s="63" t="str">
        <f>VLOOKUP(D3330,'[3]NEW LEGEND 2026'!G:J,4,0)</f>
        <v>BLACK/RED</v>
      </c>
      <c r="O3330" s="68" t="str">
        <f t="shared" ref="O3330:O3393" si="313">CHOOSE(MONTH(C3330),"JAN","FEB","MAR","APR","MAY","JUN","JUL","AUG","SEP","OCT","NOV","DEC")</f>
        <v>AUG</v>
      </c>
      <c r="P3330" s="68">
        <f t="shared" ref="P3330:P3393" si="314">DAY(C3330)</f>
        <v>27</v>
      </c>
      <c r="Q3330" s="68">
        <f t="shared" ref="Q3330:Q3393" si="315">YEAR(C3330)</f>
        <v>2026</v>
      </c>
      <c r="R3330" s="69">
        <f t="shared" ref="R3330:R3393" si="316">DATE(2026,1,31)-C3330</f>
        <v>-208.62855324074189</v>
      </c>
      <c r="S3330" s="69">
        <f t="shared" si="311"/>
        <v>-208.62857638888818</v>
      </c>
      <c r="T3330" s="70" t="str">
        <f t="shared" si="312"/>
        <v>1-30 DAYS</v>
      </c>
      <c r="U3330" s="70" t="str">
        <f t="shared" si="312"/>
        <v>1-30 DAYS</v>
      </c>
    </row>
    <row r="3331" spans="1:21">
      <c r="A3331" s="63" t="str">
        <f>VLOOKUP(L3331,[1]Sheet1!$N:$P,3,0)</f>
        <v>GREATWALL</v>
      </c>
      <c r="B3331" s="66">
        <v>46261.628576388888</v>
      </c>
      <c r="C3331" s="66">
        <v>46261.628553240742</v>
      </c>
      <c r="D3331" s="67" t="s">
        <v>663</v>
      </c>
      <c r="E3331" s="67" t="s">
        <v>664</v>
      </c>
      <c r="F3331" s="1">
        <v>1</v>
      </c>
      <c r="G3331" s="63" t="str">
        <f>VLOOKUP(D3331,[2]MINDANAO!$B:$C,2,0)</f>
        <v>CT125</v>
      </c>
      <c r="H3331" s="67">
        <v>58118</v>
      </c>
      <c r="I3331" s="63" t="str">
        <f>VLOOKUP(L3331,'[3]NEW LEGEND 2026'!M:S,7,0)</f>
        <v>MUTI</v>
      </c>
      <c r="J3331" s="67" t="s">
        <v>7559</v>
      </c>
      <c r="K3331" s="67" t="s">
        <v>7560</v>
      </c>
      <c r="L3331" s="67" t="s">
        <v>583</v>
      </c>
      <c r="M3331" s="63" t="str">
        <f>VLOOKUP(D3331,'[3]NEW LEGEND 2026'!G:I,3,0)</f>
        <v>KAWASAKI</v>
      </c>
      <c r="N3331" s="63" t="str">
        <f>VLOOKUP(D3331,'[3]NEW LEGEND 2026'!G:J,4,0)</f>
        <v>BLACK/RED</v>
      </c>
      <c r="O3331" s="68" t="str">
        <f t="shared" si="313"/>
        <v>AUG</v>
      </c>
      <c r="P3331" s="68">
        <f t="shared" si="314"/>
        <v>27</v>
      </c>
      <c r="Q3331" s="68">
        <f t="shared" si="315"/>
        <v>2026</v>
      </c>
      <c r="R3331" s="69">
        <f t="shared" si="316"/>
        <v>-208.62855324074189</v>
      </c>
      <c r="S3331" s="69">
        <f t="shared" ref="S3331:S3394" si="317">DATE(2026,1,31)-B3331</f>
        <v>-208.62857638888818</v>
      </c>
      <c r="T3331" s="70" t="str">
        <f t="shared" si="312"/>
        <v>1-30 DAYS</v>
      </c>
      <c r="U3331" s="70" t="str">
        <f t="shared" si="312"/>
        <v>1-30 DAYS</v>
      </c>
    </row>
    <row r="3332" spans="1:21">
      <c r="A3332" s="63" t="str">
        <f>VLOOKUP(L3332,[1]Sheet1!$N:$P,3,0)</f>
        <v>GREATWALL</v>
      </c>
      <c r="B3332" s="66">
        <v>46261.628576388888</v>
      </c>
      <c r="C3332" s="66">
        <v>46261.628553240742</v>
      </c>
      <c r="D3332" s="67" t="s">
        <v>663</v>
      </c>
      <c r="E3332" s="67" t="s">
        <v>664</v>
      </c>
      <c r="F3332" s="1">
        <v>1</v>
      </c>
      <c r="G3332" s="63" t="str">
        <f>VLOOKUP(D3332,[2]MINDANAO!$B:$C,2,0)</f>
        <v>CT125</v>
      </c>
      <c r="H3332" s="67">
        <v>58118</v>
      </c>
      <c r="I3332" s="63" t="str">
        <f>VLOOKUP(L3332,'[3]NEW LEGEND 2026'!M:S,7,0)</f>
        <v>MUTI</v>
      </c>
      <c r="J3332" s="67" t="s">
        <v>7561</v>
      </c>
      <c r="K3332" s="67" t="s">
        <v>7562</v>
      </c>
      <c r="L3332" s="67" t="s">
        <v>583</v>
      </c>
      <c r="M3332" s="63" t="str">
        <f>VLOOKUP(D3332,'[3]NEW LEGEND 2026'!G:I,3,0)</f>
        <v>KAWASAKI</v>
      </c>
      <c r="N3332" s="63" t="str">
        <f>VLOOKUP(D3332,'[3]NEW LEGEND 2026'!G:J,4,0)</f>
        <v>BLACK/RED</v>
      </c>
      <c r="O3332" s="68" t="str">
        <f t="shared" si="313"/>
        <v>AUG</v>
      </c>
      <c r="P3332" s="68">
        <f t="shared" si="314"/>
        <v>27</v>
      </c>
      <c r="Q3332" s="68">
        <f t="shared" si="315"/>
        <v>2026</v>
      </c>
      <c r="R3332" s="69">
        <f t="shared" si="316"/>
        <v>-208.62855324074189</v>
      </c>
      <c r="S3332" s="69">
        <f t="shared" si="317"/>
        <v>-208.62857638888818</v>
      </c>
      <c r="T3332" s="70" t="str">
        <f t="shared" si="312"/>
        <v>1-30 DAYS</v>
      </c>
      <c r="U3332" s="70" t="str">
        <f t="shared" si="312"/>
        <v>1-30 DAYS</v>
      </c>
    </row>
    <row r="3333" spans="1:21">
      <c r="A3333" s="63" t="str">
        <f>VLOOKUP(L3333,[1]Sheet1!$N:$P,3,0)</f>
        <v>GREATWALL</v>
      </c>
      <c r="B3333" s="66">
        <v>46261.628587962958</v>
      </c>
      <c r="C3333" s="66">
        <v>46261.628553240742</v>
      </c>
      <c r="D3333" s="67" t="s">
        <v>663</v>
      </c>
      <c r="E3333" s="67" t="s">
        <v>664</v>
      </c>
      <c r="F3333" s="1">
        <v>1</v>
      </c>
      <c r="G3333" s="63" t="str">
        <f>VLOOKUP(D3333,[2]MINDANAO!$B:$C,2,0)</f>
        <v>CT125</v>
      </c>
      <c r="H3333" s="67">
        <v>58118</v>
      </c>
      <c r="I3333" s="63" t="str">
        <f>VLOOKUP(L3333,'[3]NEW LEGEND 2026'!M:S,7,0)</f>
        <v>MUTI</v>
      </c>
      <c r="J3333" s="67" t="s">
        <v>7563</v>
      </c>
      <c r="K3333" s="67" t="s">
        <v>7564</v>
      </c>
      <c r="L3333" s="67" t="s">
        <v>583</v>
      </c>
      <c r="M3333" s="63" t="str">
        <f>VLOOKUP(D3333,'[3]NEW LEGEND 2026'!G:I,3,0)</f>
        <v>KAWASAKI</v>
      </c>
      <c r="N3333" s="63" t="str">
        <f>VLOOKUP(D3333,'[3]NEW LEGEND 2026'!G:J,4,0)</f>
        <v>BLACK/RED</v>
      </c>
      <c r="O3333" s="68" t="str">
        <f t="shared" si="313"/>
        <v>AUG</v>
      </c>
      <c r="P3333" s="68">
        <f t="shared" si="314"/>
        <v>27</v>
      </c>
      <c r="Q3333" s="68">
        <f t="shared" si="315"/>
        <v>2026</v>
      </c>
      <c r="R3333" s="69">
        <f t="shared" si="316"/>
        <v>-208.62855324074189</v>
      </c>
      <c r="S3333" s="69">
        <f t="shared" si="317"/>
        <v>-208.62858796295768</v>
      </c>
      <c r="T3333" s="70" t="str">
        <f t="shared" si="312"/>
        <v>1-30 DAYS</v>
      </c>
      <c r="U3333" s="70" t="str">
        <f t="shared" si="312"/>
        <v>1-30 DAYS</v>
      </c>
    </row>
    <row r="3334" spans="1:21">
      <c r="A3334" s="63" t="str">
        <f>VLOOKUP(L3334,[1]Sheet1!$N:$P,3,0)</f>
        <v>GREATWALL</v>
      </c>
      <c r="B3334" s="66">
        <v>46261.628587962958</v>
      </c>
      <c r="C3334" s="66">
        <v>46261.628553240742</v>
      </c>
      <c r="D3334" s="67" t="s">
        <v>663</v>
      </c>
      <c r="E3334" s="67" t="s">
        <v>664</v>
      </c>
      <c r="F3334" s="1">
        <v>1</v>
      </c>
      <c r="G3334" s="63" t="str">
        <f>VLOOKUP(D3334,[2]MINDANAO!$B:$C,2,0)</f>
        <v>CT125</v>
      </c>
      <c r="H3334" s="67">
        <v>58118</v>
      </c>
      <c r="I3334" s="63" t="str">
        <f>VLOOKUP(L3334,'[3]NEW LEGEND 2026'!M:S,7,0)</f>
        <v>MUTI</v>
      </c>
      <c r="J3334" s="67" t="s">
        <v>7565</v>
      </c>
      <c r="K3334" s="67" t="s">
        <v>7566</v>
      </c>
      <c r="L3334" s="67" t="s">
        <v>583</v>
      </c>
      <c r="M3334" s="63" t="str">
        <f>VLOOKUP(D3334,'[3]NEW LEGEND 2026'!G:I,3,0)</f>
        <v>KAWASAKI</v>
      </c>
      <c r="N3334" s="63" t="str">
        <f>VLOOKUP(D3334,'[3]NEW LEGEND 2026'!G:J,4,0)</f>
        <v>BLACK/RED</v>
      </c>
      <c r="O3334" s="68" t="str">
        <f t="shared" si="313"/>
        <v>AUG</v>
      </c>
      <c r="P3334" s="68">
        <f t="shared" si="314"/>
        <v>27</v>
      </c>
      <c r="Q3334" s="68">
        <f t="shared" si="315"/>
        <v>2026</v>
      </c>
      <c r="R3334" s="69">
        <f t="shared" si="316"/>
        <v>-208.62855324074189</v>
      </c>
      <c r="S3334" s="69">
        <f t="shared" si="317"/>
        <v>-208.62858796295768</v>
      </c>
      <c r="T3334" s="70" t="str">
        <f t="shared" si="312"/>
        <v>1-30 DAYS</v>
      </c>
      <c r="U3334" s="70" t="str">
        <f t="shared" si="312"/>
        <v>1-30 DAYS</v>
      </c>
    </row>
    <row r="3335" spans="1:21">
      <c r="A3335" s="63" t="str">
        <f>VLOOKUP(L3335,[1]Sheet1!$N:$P,3,0)</f>
        <v>GREATWALL</v>
      </c>
      <c r="B3335" s="66">
        <v>46261.628587962958</v>
      </c>
      <c r="C3335" s="66">
        <v>46261.628553240742</v>
      </c>
      <c r="D3335" s="67" t="s">
        <v>663</v>
      </c>
      <c r="E3335" s="67" t="s">
        <v>664</v>
      </c>
      <c r="F3335" s="1">
        <v>1</v>
      </c>
      <c r="G3335" s="63" t="str">
        <f>VLOOKUP(D3335,[2]MINDANAO!$B:$C,2,0)</f>
        <v>CT125</v>
      </c>
      <c r="H3335" s="67">
        <v>58118</v>
      </c>
      <c r="I3335" s="63" t="str">
        <f>VLOOKUP(L3335,'[3]NEW LEGEND 2026'!M:S,7,0)</f>
        <v>MUTI</v>
      </c>
      <c r="J3335" s="67" t="s">
        <v>7567</v>
      </c>
      <c r="K3335" s="67" t="s">
        <v>7568</v>
      </c>
      <c r="L3335" s="67" t="s">
        <v>583</v>
      </c>
      <c r="M3335" s="63" t="str">
        <f>VLOOKUP(D3335,'[3]NEW LEGEND 2026'!G:I,3,0)</f>
        <v>KAWASAKI</v>
      </c>
      <c r="N3335" s="63" t="str">
        <f>VLOOKUP(D3335,'[3]NEW LEGEND 2026'!G:J,4,0)</f>
        <v>BLACK/RED</v>
      </c>
      <c r="O3335" s="68" t="str">
        <f t="shared" si="313"/>
        <v>AUG</v>
      </c>
      <c r="P3335" s="68">
        <f t="shared" si="314"/>
        <v>27</v>
      </c>
      <c r="Q3335" s="68">
        <f t="shared" si="315"/>
        <v>2026</v>
      </c>
      <c r="R3335" s="69">
        <f t="shared" si="316"/>
        <v>-208.62855324074189</v>
      </c>
      <c r="S3335" s="69">
        <f t="shared" si="317"/>
        <v>-208.62858796295768</v>
      </c>
      <c r="T3335" s="70" t="str">
        <f t="shared" si="312"/>
        <v>1-30 DAYS</v>
      </c>
      <c r="U3335" s="70" t="str">
        <f t="shared" si="312"/>
        <v>1-30 DAYS</v>
      </c>
    </row>
    <row r="3336" spans="1:21">
      <c r="A3336" s="63" t="str">
        <f>VLOOKUP(L3336,[1]Sheet1!$N:$P,3,0)</f>
        <v>GREATWALL</v>
      </c>
      <c r="B3336" s="66">
        <v>46261.628587962958</v>
      </c>
      <c r="C3336" s="66">
        <v>46261.628553240742</v>
      </c>
      <c r="D3336" s="67" t="s">
        <v>663</v>
      </c>
      <c r="E3336" s="67" t="s">
        <v>664</v>
      </c>
      <c r="F3336" s="1">
        <v>1</v>
      </c>
      <c r="G3336" s="63" t="str">
        <f>VLOOKUP(D3336,[2]MINDANAO!$B:$C,2,0)</f>
        <v>CT125</v>
      </c>
      <c r="H3336" s="67">
        <v>58118</v>
      </c>
      <c r="I3336" s="63" t="str">
        <f>VLOOKUP(L3336,'[3]NEW LEGEND 2026'!M:S,7,0)</f>
        <v>MUTI</v>
      </c>
      <c r="J3336" s="67" t="s">
        <v>7569</v>
      </c>
      <c r="K3336" s="67" t="s">
        <v>7570</v>
      </c>
      <c r="L3336" s="67" t="s">
        <v>583</v>
      </c>
      <c r="M3336" s="63" t="str">
        <f>VLOOKUP(D3336,'[3]NEW LEGEND 2026'!G:I,3,0)</f>
        <v>KAWASAKI</v>
      </c>
      <c r="N3336" s="63" t="str">
        <f>VLOOKUP(D3336,'[3]NEW LEGEND 2026'!G:J,4,0)</f>
        <v>BLACK/RED</v>
      </c>
      <c r="O3336" s="68" t="str">
        <f t="shared" si="313"/>
        <v>AUG</v>
      </c>
      <c r="P3336" s="68">
        <f t="shared" si="314"/>
        <v>27</v>
      </c>
      <c r="Q3336" s="68">
        <f t="shared" si="315"/>
        <v>2026</v>
      </c>
      <c r="R3336" s="69">
        <f t="shared" si="316"/>
        <v>-208.62855324074189</v>
      </c>
      <c r="S3336" s="69">
        <f t="shared" si="317"/>
        <v>-208.62858796295768</v>
      </c>
      <c r="T3336" s="70" t="str">
        <f t="shared" si="312"/>
        <v>1-30 DAYS</v>
      </c>
      <c r="U3336" s="70" t="str">
        <f t="shared" si="312"/>
        <v>1-30 DAYS</v>
      </c>
    </row>
    <row r="3337" spans="1:21">
      <c r="A3337" s="63" t="str">
        <f>VLOOKUP(L3337,[1]Sheet1!$N:$P,3,0)</f>
        <v>GREATWALL</v>
      </c>
      <c r="B3337" s="66">
        <v>46261.628587962958</v>
      </c>
      <c r="C3337" s="66">
        <v>46261.628553240742</v>
      </c>
      <c r="D3337" s="67" t="s">
        <v>663</v>
      </c>
      <c r="E3337" s="67" t="s">
        <v>664</v>
      </c>
      <c r="F3337" s="1">
        <v>1</v>
      </c>
      <c r="G3337" s="63" t="str">
        <f>VLOOKUP(D3337,[2]MINDANAO!$B:$C,2,0)</f>
        <v>CT125</v>
      </c>
      <c r="H3337" s="67">
        <v>58118</v>
      </c>
      <c r="I3337" s="63" t="str">
        <f>VLOOKUP(L3337,'[3]NEW LEGEND 2026'!M:S,7,0)</f>
        <v>MUTI</v>
      </c>
      <c r="J3337" s="67" t="s">
        <v>7571</v>
      </c>
      <c r="K3337" s="67" t="s">
        <v>7572</v>
      </c>
      <c r="L3337" s="67" t="s">
        <v>583</v>
      </c>
      <c r="M3337" s="63" t="str">
        <f>VLOOKUP(D3337,'[3]NEW LEGEND 2026'!G:I,3,0)</f>
        <v>KAWASAKI</v>
      </c>
      <c r="N3337" s="63" t="str">
        <f>VLOOKUP(D3337,'[3]NEW LEGEND 2026'!G:J,4,0)</f>
        <v>BLACK/RED</v>
      </c>
      <c r="O3337" s="68" t="str">
        <f t="shared" si="313"/>
        <v>AUG</v>
      </c>
      <c r="P3337" s="68">
        <f t="shared" si="314"/>
        <v>27</v>
      </c>
      <c r="Q3337" s="68">
        <f t="shared" si="315"/>
        <v>2026</v>
      </c>
      <c r="R3337" s="69">
        <f t="shared" si="316"/>
        <v>-208.62855324074189</v>
      </c>
      <c r="S3337" s="69">
        <f t="shared" si="317"/>
        <v>-208.62858796295768</v>
      </c>
      <c r="T3337" s="70" t="str">
        <f t="shared" si="312"/>
        <v>1-30 DAYS</v>
      </c>
      <c r="U3337" s="70" t="str">
        <f t="shared" si="312"/>
        <v>1-30 DAYS</v>
      </c>
    </row>
    <row r="3338" spans="1:21">
      <c r="A3338" s="63" t="str">
        <f>VLOOKUP(L3338,[1]Sheet1!$N:$P,3,0)</f>
        <v>GREATWALL</v>
      </c>
      <c r="B3338" s="66">
        <v>46261.628587962958</v>
      </c>
      <c r="C3338" s="66">
        <v>46261.628553240742</v>
      </c>
      <c r="D3338" s="67" t="s">
        <v>663</v>
      </c>
      <c r="E3338" s="67" t="s">
        <v>664</v>
      </c>
      <c r="F3338" s="1">
        <v>1</v>
      </c>
      <c r="G3338" s="63" t="str">
        <f>VLOOKUP(D3338,[2]MINDANAO!$B:$C,2,0)</f>
        <v>CT125</v>
      </c>
      <c r="H3338" s="67">
        <v>58118</v>
      </c>
      <c r="I3338" s="63" t="str">
        <f>VLOOKUP(L3338,'[3]NEW LEGEND 2026'!M:S,7,0)</f>
        <v>MUTI</v>
      </c>
      <c r="J3338" s="67" t="s">
        <v>7573</v>
      </c>
      <c r="K3338" s="67" t="s">
        <v>7574</v>
      </c>
      <c r="L3338" s="67" t="s">
        <v>583</v>
      </c>
      <c r="M3338" s="63" t="str">
        <f>VLOOKUP(D3338,'[3]NEW LEGEND 2026'!G:I,3,0)</f>
        <v>KAWASAKI</v>
      </c>
      <c r="N3338" s="63" t="str">
        <f>VLOOKUP(D3338,'[3]NEW LEGEND 2026'!G:J,4,0)</f>
        <v>BLACK/RED</v>
      </c>
      <c r="O3338" s="68" t="str">
        <f t="shared" si="313"/>
        <v>AUG</v>
      </c>
      <c r="P3338" s="68">
        <f t="shared" si="314"/>
        <v>27</v>
      </c>
      <c r="Q3338" s="68">
        <f t="shared" si="315"/>
        <v>2026</v>
      </c>
      <c r="R3338" s="69">
        <f t="shared" si="316"/>
        <v>-208.62855324074189</v>
      </c>
      <c r="S3338" s="69">
        <f t="shared" si="317"/>
        <v>-208.62858796295768</v>
      </c>
      <c r="T3338" s="70" t="str">
        <f t="shared" si="312"/>
        <v>1-30 DAYS</v>
      </c>
      <c r="U3338" s="70" t="str">
        <f t="shared" si="312"/>
        <v>1-30 DAYS</v>
      </c>
    </row>
    <row r="3339" spans="1:21">
      <c r="A3339" s="63" t="str">
        <f>VLOOKUP(L3339,[1]Sheet1!$N:$P,3,0)</f>
        <v>GREATWALL</v>
      </c>
      <c r="B3339" s="66">
        <v>46261.63689814815</v>
      </c>
      <c r="C3339" s="66">
        <v>46261.636874999997</v>
      </c>
      <c r="D3339" s="67" t="s">
        <v>663</v>
      </c>
      <c r="E3339" s="67" t="s">
        <v>664</v>
      </c>
      <c r="F3339" s="1">
        <v>1</v>
      </c>
      <c r="G3339" s="63" t="str">
        <f>VLOOKUP(D3339,[2]MINDANAO!$B:$C,2,0)</f>
        <v>CT125</v>
      </c>
      <c r="H3339" s="67">
        <v>58118</v>
      </c>
      <c r="I3339" s="63" t="str">
        <f>VLOOKUP(L3339,'[3]NEW LEGEND 2026'!M:S,7,0)</f>
        <v>MUTI</v>
      </c>
      <c r="J3339" s="67" t="s">
        <v>7575</v>
      </c>
      <c r="K3339" s="67" t="s">
        <v>7576</v>
      </c>
      <c r="L3339" s="67" t="s">
        <v>583</v>
      </c>
      <c r="M3339" s="63" t="str">
        <f>VLOOKUP(D3339,'[3]NEW LEGEND 2026'!G:I,3,0)</f>
        <v>KAWASAKI</v>
      </c>
      <c r="N3339" s="63" t="str">
        <f>VLOOKUP(D3339,'[3]NEW LEGEND 2026'!G:J,4,0)</f>
        <v>BLACK/RED</v>
      </c>
      <c r="O3339" s="68" t="str">
        <f t="shared" si="313"/>
        <v>AUG</v>
      </c>
      <c r="P3339" s="68">
        <f t="shared" si="314"/>
        <v>27</v>
      </c>
      <c r="Q3339" s="68">
        <f t="shared" si="315"/>
        <v>2026</v>
      </c>
      <c r="R3339" s="69">
        <f t="shared" si="316"/>
        <v>-208.63687499999651</v>
      </c>
      <c r="S3339" s="69">
        <f t="shared" si="317"/>
        <v>-208.63689814815007</v>
      </c>
      <c r="T3339" s="70" t="str">
        <f t="shared" si="312"/>
        <v>1-30 DAYS</v>
      </c>
      <c r="U3339" s="70" t="str">
        <f t="shared" si="312"/>
        <v>1-30 DAYS</v>
      </c>
    </row>
    <row r="3340" spans="1:21">
      <c r="A3340" s="63" t="str">
        <f>VLOOKUP(L3340,[1]Sheet1!$N:$P,3,0)</f>
        <v>GREATWALL</v>
      </c>
      <c r="B3340" s="66">
        <v>46261.63689814815</v>
      </c>
      <c r="C3340" s="66">
        <v>46261.636874999997</v>
      </c>
      <c r="D3340" s="67" t="s">
        <v>663</v>
      </c>
      <c r="E3340" s="67" t="s">
        <v>664</v>
      </c>
      <c r="F3340" s="1">
        <v>1</v>
      </c>
      <c r="G3340" s="63" t="str">
        <f>VLOOKUP(D3340,[2]MINDANAO!$B:$C,2,0)</f>
        <v>CT125</v>
      </c>
      <c r="H3340" s="67">
        <v>58118</v>
      </c>
      <c r="I3340" s="63" t="str">
        <f>VLOOKUP(L3340,'[3]NEW LEGEND 2026'!M:S,7,0)</f>
        <v>MUTI</v>
      </c>
      <c r="J3340" s="67" t="s">
        <v>7577</v>
      </c>
      <c r="K3340" s="67" t="s">
        <v>7578</v>
      </c>
      <c r="L3340" s="67" t="s">
        <v>583</v>
      </c>
      <c r="M3340" s="63" t="str">
        <f>VLOOKUP(D3340,'[3]NEW LEGEND 2026'!G:I,3,0)</f>
        <v>KAWASAKI</v>
      </c>
      <c r="N3340" s="63" t="str">
        <f>VLOOKUP(D3340,'[3]NEW LEGEND 2026'!G:J,4,0)</f>
        <v>BLACK/RED</v>
      </c>
      <c r="O3340" s="68" t="str">
        <f t="shared" si="313"/>
        <v>AUG</v>
      </c>
      <c r="P3340" s="68">
        <f t="shared" si="314"/>
        <v>27</v>
      </c>
      <c r="Q3340" s="68">
        <f t="shared" si="315"/>
        <v>2026</v>
      </c>
      <c r="R3340" s="69">
        <f t="shared" si="316"/>
        <v>-208.63687499999651</v>
      </c>
      <c r="S3340" s="69">
        <f t="shared" si="317"/>
        <v>-208.63689814815007</v>
      </c>
      <c r="T3340" s="70" t="str">
        <f t="shared" si="312"/>
        <v>1-30 DAYS</v>
      </c>
      <c r="U3340" s="70" t="str">
        <f t="shared" si="312"/>
        <v>1-30 DAYS</v>
      </c>
    </row>
    <row r="3341" spans="1:21">
      <c r="A3341" s="63" t="str">
        <f>VLOOKUP(L3341,[1]Sheet1!$N:$P,3,0)</f>
        <v>GREATWALL</v>
      </c>
      <c r="B3341" s="66">
        <v>46261.63689814815</v>
      </c>
      <c r="C3341" s="66">
        <v>46261.636874999997</v>
      </c>
      <c r="D3341" s="67" t="s">
        <v>663</v>
      </c>
      <c r="E3341" s="67" t="s">
        <v>664</v>
      </c>
      <c r="F3341" s="1">
        <v>1</v>
      </c>
      <c r="G3341" s="63" t="str">
        <f>VLOOKUP(D3341,[2]MINDANAO!$B:$C,2,0)</f>
        <v>CT125</v>
      </c>
      <c r="H3341" s="67">
        <v>58118</v>
      </c>
      <c r="I3341" s="63" t="str">
        <f>VLOOKUP(L3341,'[3]NEW LEGEND 2026'!M:S,7,0)</f>
        <v>MUTI</v>
      </c>
      <c r="J3341" s="67" t="s">
        <v>7579</v>
      </c>
      <c r="K3341" s="67" t="s">
        <v>7580</v>
      </c>
      <c r="L3341" s="67" t="s">
        <v>583</v>
      </c>
      <c r="M3341" s="63" t="str">
        <f>VLOOKUP(D3341,'[3]NEW LEGEND 2026'!G:I,3,0)</f>
        <v>KAWASAKI</v>
      </c>
      <c r="N3341" s="63" t="str">
        <f>VLOOKUP(D3341,'[3]NEW LEGEND 2026'!G:J,4,0)</f>
        <v>BLACK/RED</v>
      </c>
      <c r="O3341" s="68" t="str">
        <f t="shared" si="313"/>
        <v>AUG</v>
      </c>
      <c r="P3341" s="68">
        <f t="shared" si="314"/>
        <v>27</v>
      </c>
      <c r="Q3341" s="68">
        <f t="shared" si="315"/>
        <v>2026</v>
      </c>
      <c r="R3341" s="69">
        <f t="shared" si="316"/>
        <v>-208.63687499999651</v>
      </c>
      <c r="S3341" s="69">
        <f t="shared" si="317"/>
        <v>-208.63689814815007</v>
      </c>
      <c r="T3341" s="70" t="str">
        <f t="shared" si="312"/>
        <v>1-30 DAYS</v>
      </c>
      <c r="U3341" s="70" t="str">
        <f t="shared" si="312"/>
        <v>1-30 DAYS</v>
      </c>
    </row>
    <row r="3342" spans="1:21">
      <c r="A3342" s="63" t="str">
        <f>VLOOKUP(L3342,[1]Sheet1!$N:$P,3,0)</f>
        <v>GREATWALL</v>
      </c>
      <c r="B3342" s="66">
        <v>46261.63689814815</v>
      </c>
      <c r="C3342" s="66">
        <v>46261.636874999997</v>
      </c>
      <c r="D3342" s="67" t="s">
        <v>663</v>
      </c>
      <c r="E3342" s="67" t="s">
        <v>664</v>
      </c>
      <c r="F3342" s="1">
        <v>1</v>
      </c>
      <c r="G3342" s="63" t="str">
        <f>VLOOKUP(D3342,[2]MINDANAO!$B:$C,2,0)</f>
        <v>CT125</v>
      </c>
      <c r="H3342" s="67">
        <v>58118</v>
      </c>
      <c r="I3342" s="63" t="str">
        <f>VLOOKUP(L3342,'[3]NEW LEGEND 2026'!M:S,7,0)</f>
        <v>MUTI</v>
      </c>
      <c r="J3342" s="67" t="s">
        <v>7581</v>
      </c>
      <c r="K3342" s="67" t="s">
        <v>7582</v>
      </c>
      <c r="L3342" s="67" t="s">
        <v>583</v>
      </c>
      <c r="M3342" s="63" t="str">
        <f>VLOOKUP(D3342,'[3]NEW LEGEND 2026'!G:I,3,0)</f>
        <v>KAWASAKI</v>
      </c>
      <c r="N3342" s="63" t="str">
        <f>VLOOKUP(D3342,'[3]NEW LEGEND 2026'!G:J,4,0)</f>
        <v>BLACK/RED</v>
      </c>
      <c r="O3342" s="68" t="str">
        <f t="shared" si="313"/>
        <v>AUG</v>
      </c>
      <c r="P3342" s="68">
        <f t="shared" si="314"/>
        <v>27</v>
      </c>
      <c r="Q3342" s="68">
        <f t="shared" si="315"/>
        <v>2026</v>
      </c>
      <c r="R3342" s="69">
        <f t="shared" si="316"/>
        <v>-208.63687499999651</v>
      </c>
      <c r="S3342" s="69">
        <f t="shared" si="317"/>
        <v>-208.63689814815007</v>
      </c>
      <c r="T3342" s="70" t="str">
        <f t="shared" si="312"/>
        <v>1-30 DAYS</v>
      </c>
      <c r="U3342" s="70" t="str">
        <f t="shared" si="312"/>
        <v>1-30 DAYS</v>
      </c>
    </row>
    <row r="3343" spans="1:21">
      <c r="A3343" s="63" t="str">
        <f>VLOOKUP(L3343,[1]Sheet1!$N:$P,3,0)</f>
        <v>GREATWALL</v>
      </c>
      <c r="B3343" s="66">
        <v>46261.63689814815</v>
      </c>
      <c r="C3343" s="66">
        <v>46261.636874999997</v>
      </c>
      <c r="D3343" s="67" t="s">
        <v>663</v>
      </c>
      <c r="E3343" s="67" t="s">
        <v>664</v>
      </c>
      <c r="F3343" s="1">
        <v>1</v>
      </c>
      <c r="G3343" s="63" t="str">
        <f>VLOOKUP(D3343,[2]MINDANAO!$B:$C,2,0)</f>
        <v>CT125</v>
      </c>
      <c r="H3343" s="67">
        <v>58118</v>
      </c>
      <c r="I3343" s="63" t="str">
        <f>VLOOKUP(L3343,'[3]NEW LEGEND 2026'!M:S,7,0)</f>
        <v>MUTI</v>
      </c>
      <c r="J3343" s="67" t="s">
        <v>7583</v>
      </c>
      <c r="K3343" s="67" t="s">
        <v>7584</v>
      </c>
      <c r="L3343" s="67" t="s">
        <v>583</v>
      </c>
      <c r="M3343" s="63" t="str">
        <f>VLOOKUP(D3343,'[3]NEW LEGEND 2026'!G:I,3,0)</f>
        <v>KAWASAKI</v>
      </c>
      <c r="N3343" s="63" t="str">
        <f>VLOOKUP(D3343,'[3]NEW LEGEND 2026'!G:J,4,0)</f>
        <v>BLACK/RED</v>
      </c>
      <c r="O3343" s="68" t="str">
        <f t="shared" si="313"/>
        <v>AUG</v>
      </c>
      <c r="P3343" s="68">
        <f t="shared" si="314"/>
        <v>27</v>
      </c>
      <c r="Q3343" s="68">
        <f t="shared" si="315"/>
        <v>2026</v>
      </c>
      <c r="R3343" s="69">
        <f t="shared" si="316"/>
        <v>-208.63687499999651</v>
      </c>
      <c r="S3343" s="69">
        <f t="shared" si="317"/>
        <v>-208.63689814815007</v>
      </c>
      <c r="T3343" s="70" t="str">
        <f t="shared" si="312"/>
        <v>1-30 DAYS</v>
      </c>
      <c r="U3343" s="70" t="str">
        <f t="shared" si="312"/>
        <v>1-30 DAYS</v>
      </c>
    </row>
    <row r="3344" spans="1:21">
      <c r="A3344" s="63" t="str">
        <f>VLOOKUP(L3344,[1]Sheet1!$N:$P,3,0)</f>
        <v>GREATWALL</v>
      </c>
      <c r="B3344" s="66">
        <v>46261.63689814815</v>
      </c>
      <c r="C3344" s="66">
        <v>46261.636874999997</v>
      </c>
      <c r="D3344" s="67" t="s">
        <v>663</v>
      </c>
      <c r="E3344" s="67" t="s">
        <v>664</v>
      </c>
      <c r="F3344" s="1">
        <v>1</v>
      </c>
      <c r="G3344" s="63" t="str">
        <f>VLOOKUP(D3344,[2]MINDANAO!$B:$C,2,0)</f>
        <v>CT125</v>
      </c>
      <c r="H3344" s="67">
        <v>58118</v>
      </c>
      <c r="I3344" s="63" t="str">
        <f>VLOOKUP(L3344,'[3]NEW LEGEND 2026'!M:S,7,0)</f>
        <v>MUTI</v>
      </c>
      <c r="J3344" s="67" t="s">
        <v>7585</v>
      </c>
      <c r="K3344" s="67" t="s">
        <v>7586</v>
      </c>
      <c r="L3344" s="67" t="s">
        <v>583</v>
      </c>
      <c r="M3344" s="63" t="str">
        <f>VLOOKUP(D3344,'[3]NEW LEGEND 2026'!G:I,3,0)</f>
        <v>KAWASAKI</v>
      </c>
      <c r="N3344" s="63" t="str">
        <f>VLOOKUP(D3344,'[3]NEW LEGEND 2026'!G:J,4,0)</f>
        <v>BLACK/RED</v>
      </c>
      <c r="O3344" s="68" t="str">
        <f t="shared" si="313"/>
        <v>AUG</v>
      </c>
      <c r="P3344" s="68">
        <f t="shared" si="314"/>
        <v>27</v>
      </c>
      <c r="Q3344" s="68">
        <f t="shared" si="315"/>
        <v>2026</v>
      </c>
      <c r="R3344" s="69">
        <f t="shared" si="316"/>
        <v>-208.63687499999651</v>
      </c>
      <c r="S3344" s="69">
        <f t="shared" si="317"/>
        <v>-208.63689814815007</v>
      </c>
      <c r="T3344" s="70" t="str">
        <f t="shared" si="312"/>
        <v>1-30 DAYS</v>
      </c>
      <c r="U3344" s="70" t="str">
        <f t="shared" si="312"/>
        <v>1-30 DAYS</v>
      </c>
    </row>
    <row r="3345" spans="1:21">
      <c r="A3345" s="63" t="str">
        <f>VLOOKUP(L3345,[1]Sheet1!$N:$P,3,0)</f>
        <v>GREATWALL</v>
      </c>
      <c r="B3345" s="66">
        <v>46261.63689814815</v>
      </c>
      <c r="C3345" s="66">
        <v>46261.636874999997</v>
      </c>
      <c r="D3345" s="67" t="s">
        <v>663</v>
      </c>
      <c r="E3345" s="67" t="s">
        <v>664</v>
      </c>
      <c r="F3345" s="1">
        <v>1</v>
      </c>
      <c r="G3345" s="63" t="str">
        <f>VLOOKUP(D3345,[2]MINDANAO!$B:$C,2,0)</f>
        <v>CT125</v>
      </c>
      <c r="H3345" s="67">
        <v>58118</v>
      </c>
      <c r="I3345" s="63" t="str">
        <f>VLOOKUP(L3345,'[3]NEW LEGEND 2026'!M:S,7,0)</f>
        <v>MUTI</v>
      </c>
      <c r="J3345" s="67" t="s">
        <v>7587</v>
      </c>
      <c r="K3345" s="67" t="s">
        <v>7588</v>
      </c>
      <c r="L3345" s="67" t="s">
        <v>583</v>
      </c>
      <c r="M3345" s="63" t="str">
        <f>VLOOKUP(D3345,'[3]NEW LEGEND 2026'!G:I,3,0)</f>
        <v>KAWASAKI</v>
      </c>
      <c r="N3345" s="63" t="str">
        <f>VLOOKUP(D3345,'[3]NEW LEGEND 2026'!G:J,4,0)</f>
        <v>BLACK/RED</v>
      </c>
      <c r="O3345" s="68" t="str">
        <f t="shared" si="313"/>
        <v>AUG</v>
      </c>
      <c r="P3345" s="68">
        <f t="shared" si="314"/>
        <v>27</v>
      </c>
      <c r="Q3345" s="68">
        <f t="shared" si="315"/>
        <v>2026</v>
      </c>
      <c r="R3345" s="69">
        <f t="shared" si="316"/>
        <v>-208.63687499999651</v>
      </c>
      <c r="S3345" s="69">
        <f t="shared" si="317"/>
        <v>-208.63689814815007</v>
      </c>
      <c r="T3345" s="70" t="str">
        <f t="shared" si="312"/>
        <v>1-30 DAYS</v>
      </c>
      <c r="U3345" s="70" t="str">
        <f t="shared" si="312"/>
        <v>1-30 DAYS</v>
      </c>
    </row>
    <row r="3346" spans="1:21">
      <c r="A3346" s="63" t="str">
        <f>VLOOKUP(L3346,[1]Sheet1!$N:$P,3,0)</f>
        <v>GREATWALL</v>
      </c>
      <c r="B3346" s="66">
        <v>46261.63689814815</v>
      </c>
      <c r="C3346" s="66">
        <v>46261.636874999997</v>
      </c>
      <c r="D3346" s="67" t="s">
        <v>663</v>
      </c>
      <c r="E3346" s="67" t="s">
        <v>664</v>
      </c>
      <c r="F3346" s="1">
        <v>1</v>
      </c>
      <c r="G3346" s="63" t="str">
        <f>VLOOKUP(D3346,[2]MINDANAO!$B:$C,2,0)</f>
        <v>CT125</v>
      </c>
      <c r="H3346" s="67">
        <v>58118</v>
      </c>
      <c r="I3346" s="63" t="str">
        <f>VLOOKUP(L3346,'[3]NEW LEGEND 2026'!M:S,7,0)</f>
        <v>MUTI</v>
      </c>
      <c r="J3346" s="67" t="s">
        <v>7589</v>
      </c>
      <c r="K3346" s="67" t="s">
        <v>7590</v>
      </c>
      <c r="L3346" s="67" t="s">
        <v>583</v>
      </c>
      <c r="M3346" s="63" t="str">
        <f>VLOOKUP(D3346,'[3]NEW LEGEND 2026'!G:I,3,0)</f>
        <v>KAWASAKI</v>
      </c>
      <c r="N3346" s="63" t="str">
        <f>VLOOKUP(D3346,'[3]NEW LEGEND 2026'!G:J,4,0)</f>
        <v>BLACK/RED</v>
      </c>
      <c r="O3346" s="68" t="str">
        <f t="shared" si="313"/>
        <v>AUG</v>
      </c>
      <c r="P3346" s="68">
        <f t="shared" si="314"/>
        <v>27</v>
      </c>
      <c r="Q3346" s="68">
        <f t="shared" si="315"/>
        <v>2026</v>
      </c>
      <c r="R3346" s="69">
        <f t="shared" si="316"/>
        <v>-208.63687499999651</v>
      </c>
      <c r="S3346" s="69">
        <f t="shared" si="317"/>
        <v>-208.63689814815007</v>
      </c>
      <c r="T3346" s="70" t="str">
        <f t="shared" ref="T3346:U3409" si="318">IF(R3346&lt;=30,"1-30 DAYS",IF(R3346&lt;=60,"31-60 DAYS",IF(R3346&lt;=90,"61-90 DAYS","91 DAYS UP")))</f>
        <v>1-30 DAYS</v>
      </c>
      <c r="U3346" s="70" t="str">
        <f t="shared" si="318"/>
        <v>1-30 DAYS</v>
      </c>
    </row>
    <row r="3347" spans="1:21">
      <c r="A3347" s="63" t="str">
        <f>VLOOKUP(L3347,[1]Sheet1!$N:$P,3,0)</f>
        <v>GREATWALL</v>
      </c>
      <c r="B3347" s="66">
        <v>46261.63690972222</v>
      </c>
      <c r="C3347" s="66">
        <v>46261.636874999997</v>
      </c>
      <c r="D3347" s="67" t="s">
        <v>663</v>
      </c>
      <c r="E3347" s="67" t="s">
        <v>664</v>
      </c>
      <c r="F3347" s="1">
        <v>1</v>
      </c>
      <c r="G3347" s="63" t="str">
        <f>VLOOKUP(D3347,[2]MINDANAO!$B:$C,2,0)</f>
        <v>CT125</v>
      </c>
      <c r="H3347" s="67">
        <v>58118</v>
      </c>
      <c r="I3347" s="63" t="str">
        <f>VLOOKUP(L3347,'[3]NEW LEGEND 2026'!M:S,7,0)</f>
        <v>MUTI</v>
      </c>
      <c r="J3347" s="67" t="s">
        <v>7591</v>
      </c>
      <c r="K3347" s="67" t="s">
        <v>7592</v>
      </c>
      <c r="L3347" s="67" t="s">
        <v>583</v>
      </c>
      <c r="M3347" s="63" t="str">
        <f>VLOOKUP(D3347,'[3]NEW LEGEND 2026'!G:I,3,0)</f>
        <v>KAWASAKI</v>
      </c>
      <c r="N3347" s="63" t="str">
        <f>VLOOKUP(D3347,'[3]NEW LEGEND 2026'!G:J,4,0)</f>
        <v>BLACK/RED</v>
      </c>
      <c r="O3347" s="68" t="str">
        <f t="shared" si="313"/>
        <v>AUG</v>
      </c>
      <c r="P3347" s="68">
        <f t="shared" si="314"/>
        <v>27</v>
      </c>
      <c r="Q3347" s="68">
        <f t="shared" si="315"/>
        <v>2026</v>
      </c>
      <c r="R3347" s="69">
        <f t="shared" si="316"/>
        <v>-208.63687499999651</v>
      </c>
      <c r="S3347" s="69">
        <f t="shared" si="317"/>
        <v>-208.63690972221957</v>
      </c>
      <c r="T3347" s="70" t="str">
        <f t="shared" si="318"/>
        <v>1-30 DAYS</v>
      </c>
      <c r="U3347" s="70" t="str">
        <f t="shared" si="318"/>
        <v>1-30 DAYS</v>
      </c>
    </row>
    <row r="3348" spans="1:21">
      <c r="A3348" s="63" t="str">
        <f>VLOOKUP(L3348,[1]Sheet1!$N:$P,3,0)</f>
        <v>GREATWALL</v>
      </c>
      <c r="B3348" s="66">
        <v>46261.642314814817</v>
      </c>
      <c r="C3348" s="66">
        <v>46261.642291666663</v>
      </c>
      <c r="D3348" s="67" t="s">
        <v>663</v>
      </c>
      <c r="E3348" s="67" t="s">
        <v>664</v>
      </c>
      <c r="F3348" s="1">
        <v>1</v>
      </c>
      <c r="G3348" s="63" t="str">
        <f>VLOOKUP(D3348,[2]MINDANAO!$B:$C,2,0)</f>
        <v>CT125</v>
      </c>
      <c r="H3348" s="67">
        <v>58118</v>
      </c>
      <c r="I3348" s="63" t="str">
        <f>VLOOKUP(L3348,'[3]NEW LEGEND 2026'!M:S,7,0)</f>
        <v>MUTI</v>
      </c>
      <c r="J3348" s="67" t="s">
        <v>7593</v>
      </c>
      <c r="K3348" s="67" t="s">
        <v>7594</v>
      </c>
      <c r="L3348" s="67" t="s">
        <v>583</v>
      </c>
      <c r="M3348" s="63" t="str">
        <f>VLOOKUP(D3348,'[3]NEW LEGEND 2026'!G:I,3,0)</f>
        <v>KAWASAKI</v>
      </c>
      <c r="N3348" s="63" t="str">
        <f>VLOOKUP(D3348,'[3]NEW LEGEND 2026'!G:J,4,0)</f>
        <v>BLACK/RED</v>
      </c>
      <c r="O3348" s="68" t="str">
        <f t="shared" si="313"/>
        <v>AUG</v>
      </c>
      <c r="P3348" s="68">
        <f t="shared" si="314"/>
        <v>27</v>
      </c>
      <c r="Q3348" s="68">
        <f t="shared" si="315"/>
        <v>2026</v>
      </c>
      <c r="R3348" s="69">
        <f t="shared" si="316"/>
        <v>-208.64229166666337</v>
      </c>
      <c r="S3348" s="69">
        <f t="shared" si="317"/>
        <v>-208.64231481481693</v>
      </c>
      <c r="T3348" s="70" t="str">
        <f t="shared" si="318"/>
        <v>1-30 DAYS</v>
      </c>
      <c r="U3348" s="70" t="str">
        <f t="shared" si="318"/>
        <v>1-30 DAYS</v>
      </c>
    </row>
    <row r="3349" spans="1:21">
      <c r="A3349" s="63" t="str">
        <f>VLOOKUP(L3349,[1]Sheet1!$N:$P,3,0)</f>
        <v>GREATWALL</v>
      </c>
      <c r="B3349" s="66">
        <v>46261.642314814817</v>
      </c>
      <c r="C3349" s="66">
        <v>46261.642291666663</v>
      </c>
      <c r="D3349" s="67" t="s">
        <v>663</v>
      </c>
      <c r="E3349" s="67" t="s">
        <v>664</v>
      </c>
      <c r="F3349" s="1">
        <v>1</v>
      </c>
      <c r="G3349" s="63" t="str">
        <f>VLOOKUP(D3349,[2]MINDANAO!$B:$C,2,0)</f>
        <v>CT125</v>
      </c>
      <c r="H3349" s="67">
        <v>58118</v>
      </c>
      <c r="I3349" s="63" t="str">
        <f>VLOOKUP(L3349,'[3]NEW LEGEND 2026'!M:S,7,0)</f>
        <v>MUTI</v>
      </c>
      <c r="J3349" s="67" t="s">
        <v>7595</v>
      </c>
      <c r="K3349" s="67" t="s">
        <v>7596</v>
      </c>
      <c r="L3349" s="67" t="s">
        <v>583</v>
      </c>
      <c r="M3349" s="63" t="str">
        <f>VLOOKUP(D3349,'[3]NEW LEGEND 2026'!G:I,3,0)</f>
        <v>KAWASAKI</v>
      </c>
      <c r="N3349" s="63" t="str">
        <f>VLOOKUP(D3349,'[3]NEW LEGEND 2026'!G:J,4,0)</f>
        <v>BLACK/RED</v>
      </c>
      <c r="O3349" s="68" t="str">
        <f t="shared" si="313"/>
        <v>AUG</v>
      </c>
      <c r="P3349" s="68">
        <f t="shared" si="314"/>
        <v>27</v>
      </c>
      <c r="Q3349" s="68">
        <f t="shared" si="315"/>
        <v>2026</v>
      </c>
      <c r="R3349" s="69">
        <f t="shared" si="316"/>
        <v>-208.64229166666337</v>
      </c>
      <c r="S3349" s="69">
        <f t="shared" si="317"/>
        <v>-208.64231481481693</v>
      </c>
      <c r="T3349" s="70" t="str">
        <f t="shared" si="318"/>
        <v>1-30 DAYS</v>
      </c>
      <c r="U3349" s="70" t="str">
        <f t="shared" si="318"/>
        <v>1-30 DAYS</v>
      </c>
    </row>
    <row r="3350" spans="1:21">
      <c r="A3350" s="63" t="str">
        <f>VLOOKUP(L3350,[1]Sheet1!$N:$P,3,0)</f>
        <v>GREATWALL</v>
      </c>
      <c r="B3350" s="66">
        <v>46261.642314814817</v>
      </c>
      <c r="C3350" s="66">
        <v>46261.642291666663</v>
      </c>
      <c r="D3350" s="67" t="s">
        <v>663</v>
      </c>
      <c r="E3350" s="67" t="s">
        <v>664</v>
      </c>
      <c r="F3350" s="1">
        <v>1</v>
      </c>
      <c r="G3350" s="63" t="str">
        <f>VLOOKUP(D3350,[2]MINDANAO!$B:$C,2,0)</f>
        <v>CT125</v>
      </c>
      <c r="H3350" s="67">
        <v>58118</v>
      </c>
      <c r="I3350" s="63" t="str">
        <f>VLOOKUP(L3350,'[3]NEW LEGEND 2026'!M:S,7,0)</f>
        <v>MUTI</v>
      </c>
      <c r="J3350" s="67" t="s">
        <v>7597</v>
      </c>
      <c r="K3350" s="67" t="s">
        <v>7598</v>
      </c>
      <c r="L3350" s="67" t="s">
        <v>583</v>
      </c>
      <c r="M3350" s="63" t="str">
        <f>VLOOKUP(D3350,'[3]NEW LEGEND 2026'!G:I,3,0)</f>
        <v>KAWASAKI</v>
      </c>
      <c r="N3350" s="63" t="str">
        <f>VLOOKUP(D3350,'[3]NEW LEGEND 2026'!G:J,4,0)</f>
        <v>BLACK/RED</v>
      </c>
      <c r="O3350" s="68" t="str">
        <f t="shared" si="313"/>
        <v>AUG</v>
      </c>
      <c r="P3350" s="68">
        <f t="shared" si="314"/>
        <v>27</v>
      </c>
      <c r="Q3350" s="68">
        <f t="shared" si="315"/>
        <v>2026</v>
      </c>
      <c r="R3350" s="69">
        <f t="shared" si="316"/>
        <v>-208.64229166666337</v>
      </c>
      <c r="S3350" s="69">
        <f t="shared" si="317"/>
        <v>-208.64231481481693</v>
      </c>
      <c r="T3350" s="70" t="str">
        <f t="shared" si="318"/>
        <v>1-30 DAYS</v>
      </c>
      <c r="U3350" s="70" t="str">
        <f t="shared" si="318"/>
        <v>1-30 DAYS</v>
      </c>
    </row>
    <row r="3351" spans="1:21">
      <c r="A3351" s="63" t="str">
        <f>VLOOKUP(L3351,[1]Sheet1!$N:$P,3,0)</f>
        <v>GREATWALL</v>
      </c>
      <c r="B3351" s="66">
        <v>46261.642314814817</v>
      </c>
      <c r="C3351" s="66">
        <v>46261.642291666663</v>
      </c>
      <c r="D3351" s="67" t="s">
        <v>663</v>
      </c>
      <c r="E3351" s="67" t="s">
        <v>664</v>
      </c>
      <c r="F3351" s="1">
        <v>1</v>
      </c>
      <c r="G3351" s="63" t="str">
        <f>VLOOKUP(D3351,[2]MINDANAO!$B:$C,2,0)</f>
        <v>CT125</v>
      </c>
      <c r="H3351" s="67">
        <v>58118</v>
      </c>
      <c r="I3351" s="63" t="str">
        <f>VLOOKUP(L3351,'[3]NEW LEGEND 2026'!M:S,7,0)</f>
        <v>MUTI</v>
      </c>
      <c r="J3351" s="67" t="s">
        <v>7599</v>
      </c>
      <c r="K3351" s="67" t="s">
        <v>7600</v>
      </c>
      <c r="L3351" s="67" t="s">
        <v>583</v>
      </c>
      <c r="M3351" s="63" t="str">
        <f>VLOOKUP(D3351,'[3]NEW LEGEND 2026'!G:I,3,0)</f>
        <v>KAWASAKI</v>
      </c>
      <c r="N3351" s="63" t="str">
        <f>VLOOKUP(D3351,'[3]NEW LEGEND 2026'!G:J,4,0)</f>
        <v>BLACK/RED</v>
      </c>
      <c r="O3351" s="68" t="str">
        <f t="shared" si="313"/>
        <v>AUG</v>
      </c>
      <c r="P3351" s="68">
        <f t="shared" si="314"/>
        <v>27</v>
      </c>
      <c r="Q3351" s="68">
        <f t="shared" si="315"/>
        <v>2026</v>
      </c>
      <c r="R3351" s="69">
        <f t="shared" si="316"/>
        <v>-208.64229166666337</v>
      </c>
      <c r="S3351" s="69">
        <f t="shared" si="317"/>
        <v>-208.64231481481693</v>
      </c>
      <c r="T3351" s="70" t="str">
        <f t="shared" si="318"/>
        <v>1-30 DAYS</v>
      </c>
      <c r="U3351" s="70" t="str">
        <f t="shared" si="318"/>
        <v>1-30 DAYS</v>
      </c>
    </row>
    <row r="3352" spans="1:21">
      <c r="A3352" s="63" t="str">
        <f>VLOOKUP(L3352,[1]Sheet1!$N:$P,3,0)</f>
        <v>GREATWALL</v>
      </c>
      <c r="B3352" s="66">
        <v>46261.642314814817</v>
      </c>
      <c r="C3352" s="66">
        <v>46261.642291666663</v>
      </c>
      <c r="D3352" s="67" t="s">
        <v>663</v>
      </c>
      <c r="E3352" s="67" t="s">
        <v>664</v>
      </c>
      <c r="F3352" s="1">
        <v>1</v>
      </c>
      <c r="G3352" s="63" t="str">
        <f>VLOOKUP(D3352,[2]MINDANAO!$B:$C,2,0)</f>
        <v>CT125</v>
      </c>
      <c r="H3352" s="67">
        <v>58118</v>
      </c>
      <c r="I3352" s="63" t="str">
        <f>VLOOKUP(L3352,'[3]NEW LEGEND 2026'!M:S,7,0)</f>
        <v>MUTI</v>
      </c>
      <c r="J3352" s="67" t="s">
        <v>7601</v>
      </c>
      <c r="K3352" s="67" t="s">
        <v>7602</v>
      </c>
      <c r="L3352" s="67" t="s">
        <v>583</v>
      </c>
      <c r="M3352" s="63" t="str">
        <f>VLOOKUP(D3352,'[3]NEW LEGEND 2026'!G:I,3,0)</f>
        <v>KAWASAKI</v>
      </c>
      <c r="N3352" s="63" t="str">
        <f>VLOOKUP(D3352,'[3]NEW LEGEND 2026'!G:J,4,0)</f>
        <v>BLACK/RED</v>
      </c>
      <c r="O3352" s="68" t="str">
        <f t="shared" si="313"/>
        <v>AUG</v>
      </c>
      <c r="P3352" s="68">
        <f t="shared" si="314"/>
        <v>27</v>
      </c>
      <c r="Q3352" s="68">
        <f t="shared" si="315"/>
        <v>2026</v>
      </c>
      <c r="R3352" s="69">
        <f t="shared" si="316"/>
        <v>-208.64229166666337</v>
      </c>
      <c r="S3352" s="69">
        <f t="shared" si="317"/>
        <v>-208.64231481481693</v>
      </c>
      <c r="T3352" s="70" t="str">
        <f t="shared" si="318"/>
        <v>1-30 DAYS</v>
      </c>
      <c r="U3352" s="70" t="str">
        <f t="shared" si="318"/>
        <v>1-30 DAYS</v>
      </c>
    </row>
    <row r="3353" spans="1:21">
      <c r="A3353" s="63" t="str">
        <f>VLOOKUP(L3353,[1]Sheet1!$N:$P,3,0)</f>
        <v>GREATWALL</v>
      </c>
      <c r="B3353" s="66">
        <v>46261.647812499999</v>
      </c>
      <c r="C3353" s="66">
        <v>46261.647789351853</v>
      </c>
      <c r="D3353" s="67" t="s">
        <v>663</v>
      </c>
      <c r="E3353" s="67" t="s">
        <v>664</v>
      </c>
      <c r="F3353" s="1">
        <v>1</v>
      </c>
      <c r="G3353" s="63" t="str">
        <f>VLOOKUP(D3353,[2]MINDANAO!$B:$C,2,0)</f>
        <v>CT125</v>
      </c>
      <c r="H3353" s="67">
        <v>58118</v>
      </c>
      <c r="I3353" s="63" t="str">
        <f>VLOOKUP(L3353,'[3]NEW LEGEND 2026'!M:S,7,0)</f>
        <v>MUTI</v>
      </c>
      <c r="J3353" s="67" t="s">
        <v>7603</v>
      </c>
      <c r="K3353" s="67" t="s">
        <v>7604</v>
      </c>
      <c r="L3353" s="67" t="s">
        <v>583</v>
      </c>
      <c r="M3353" s="63" t="str">
        <f>VLOOKUP(D3353,'[3]NEW LEGEND 2026'!G:I,3,0)</f>
        <v>KAWASAKI</v>
      </c>
      <c r="N3353" s="63" t="str">
        <f>VLOOKUP(D3353,'[3]NEW LEGEND 2026'!G:J,4,0)</f>
        <v>BLACK/RED</v>
      </c>
      <c r="O3353" s="68" t="str">
        <f t="shared" si="313"/>
        <v>AUG</v>
      </c>
      <c r="P3353" s="68">
        <f t="shared" si="314"/>
        <v>27</v>
      </c>
      <c r="Q3353" s="68">
        <f t="shared" si="315"/>
        <v>2026</v>
      </c>
      <c r="R3353" s="69">
        <f t="shared" si="316"/>
        <v>-208.64778935185313</v>
      </c>
      <c r="S3353" s="69">
        <f t="shared" si="317"/>
        <v>-208.64781249999942</v>
      </c>
      <c r="T3353" s="70" t="str">
        <f t="shared" si="318"/>
        <v>1-30 DAYS</v>
      </c>
      <c r="U3353" s="70" t="str">
        <f t="shared" si="318"/>
        <v>1-30 DAYS</v>
      </c>
    </row>
    <row r="3354" spans="1:21">
      <c r="A3354" s="63" t="str">
        <f>VLOOKUP(L3354,[1]Sheet1!$N:$P,3,0)</f>
        <v>GREATWALL</v>
      </c>
      <c r="B3354" s="66">
        <v>46261.647824074083</v>
      </c>
      <c r="C3354" s="66">
        <v>46261.647789351853</v>
      </c>
      <c r="D3354" s="67" t="s">
        <v>663</v>
      </c>
      <c r="E3354" s="67" t="s">
        <v>664</v>
      </c>
      <c r="F3354" s="1">
        <v>1</v>
      </c>
      <c r="G3354" s="63" t="str">
        <f>VLOOKUP(D3354,[2]MINDANAO!$B:$C,2,0)</f>
        <v>CT125</v>
      </c>
      <c r="H3354" s="67">
        <v>58118</v>
      </c>
      <c r="I3354" s="63" t="str">
        <f>VLOOKUP(L3354,'[3]NEW LEGEND 2026'!M:S,7,0)</f>
        <v>MUTI</v>
      </c>
      <c r="J3354" s="67" t="s">
        <v>7605</v>
      </c>
      <c r="K3354" s="67" t="s">
        <v>7606</v>
      </c>
      <c r="L3354" s="67" t="s">
        <v>583</v>
      </c>
      <c r="M3354" s="63" t="str">
        <f>VLOOKUP(D3354,'[3]NEW LEGEND 2026'!G:I,3,0)</f>
        <v>KAWASAKI</v>
      </c>
      <c r="N3354" s="63" t="str">
        <f>VLOOKUP(D3354,'[3]NEW LEGEND 2026'!G:J,4,0)</f>
        <v>BLACK/RED</v>
      </c>
      <c r="O3354" s="68" t="str">
        <f t="shared" si="313"/>
        <v>AUG</v>
      </c>
      <c r="P3354" s="68">
        <f t="shared" si="314"/>
        <v>27</v>
      </c>
      <c r="Q3354" s="68">
        <f t="shared" si="315"/>
        <v>2026</v>
      </c>
      <c r="R3354" s="69">
        <f t="shared" si="316"/>
        <v>-208.64778935185313</v>
      </c>
      <c r="S3354" s="69">
        <f t="shared" si="317"/>
        <v>-208.64782407408347</v>
      </c>
      <c r="T3354" s="70" t="str">
        <f t="shared" si="318"/>
        <v>1-30 DAYS</v>
      </c>
      <c r="U3354" s="70" t="str">
        <f t="shared" si="318"/>
        <v>1-30 DAYS</v>
      </c>
    </row>
    <row r="3355" spans="1:21">
      <c r="A3355" s="63" t="str">
        <f>VLOOKUP(L3355,[1]Sheet1!$N:$P,3,0)</f>
        <v>GREATWALL</v>
      </c>
      <c r="B3355" s="66">
        <v>46261.647824074083</v>
      </c>
      <c r="C3355" s="66">
        <v>46261.647789351853</v>
      </c>
      <c r="D3355" s="67" t="s">
        <v>663</v>
      </c>
      <c r="E3355" s="67" t="s">
        <v>664</v>
      </c>
      <c r="F3355" s="1">
        <v>1</v>
      </c>
      <c r="G3355" s="63" t="str">
        <f>VLOOKUP(D3355,[2]MINDANAO!$B:$C,2,0)</f>
        <v>CT125</v>
      </c>
      <c r="H3355" s="67">
        <v>58118</v>
      </c>
      <c r="I3355" s="63" t="str">
        <f>VLOOKUP(L3355,'[3]NEW LEGEND 2026'!M:S,7,0)</f>
        <v>MUTI</v>
      </c>
      <c r="J3355" s="67" t="s">
        <v>7607</v>
      </c>
      <c r="K3355" s="67" t="s">
        <v>7608</v>
      </c>
      <c r="L3355" s="67" t="s">
        <v>583</v>
      </c>
      <c r="M3355" s="63" t="str">
        <f>VLOOKUP(D3355,'[3]NEW LEGEND 2026'!G:I,3,0)</f>
        <v>KAWASAKI</v>
      </c>
      <c r="N3355" s="63" t="str">
        <f>VLOOKUP(D3355,'[3]NEW LEGEND 2026'!G:J,4,0)</f>
        <v>BLACK/RED</v>
      </c>
      <c r="O3355" s="68" t="str">
        <f t="shared" si="313"/>
        <v>AUG</v>
      </c>
      <c r="P3355" s="68">
        <f t="shared" si="314"/>
        <v>27</v>
      </c>
      <c r="Q3355" s="68">
        <f t="shared" si="315"/>
        <v>2026</v>
      </c>
      <c r="R3355" s="69">
        <f t="shared" si="316"/>
        <v>-208.64778935185313</v>
      </c>
      <c r="S3355" s="69">
        <f t="shared" si="317"/>
        <v>-208.64782407408347</v>
      </c>
      <c r="T3355" s="70" t="str">
        <f t="shared" si="318"/>
        <v>1-30 DAYS</v>
      </c>
      <c r="U3355" s="70" t="str">
        <f t="shared" si="318"/>
        <v>1-30 DAYS</v>
      </c>
    </row>
    <row r="3356" spans="1:21">
      <c r="A3356" s="63" t="str">
        <f>VLOOKUP(L3356,[1]Sheet1!$N:$P,3,0)</f>
        <v>GREATWALL</v>
      </c>
      <c r="B3356" s="66">
        <v>46261.647824074083</v>
      </c>
      <c r="C3356" s="66">
        <v>46261.647789351853</v>
      </c>
      <c r="D3356" s="67" t="s">
        <v>663</v>
      </c>
      <c r="E3356" s="67" t="s">
        <v>664</v>
      </c>
      <c r="F3356" s="1">
        <v>1</v>
      </c>
      <c r="G3356" s="63" t="str">
        <f>VLOOKUP(D3356,[2]MINDANAO!$B:$C,2,0)</f>
        <v>CT125</v>
      </c>
      <c r="H3356" s="67">
        <v>58118</v>
      </c>
      <c r="I3356" s="63" t="str">
        <f>VLOOKUP(L3356,'[3]NEW LEGEND 2026'!M:S,7,0)</f>
        <v>MUTI</v>
      </c>
      <c r="J3356" s="67" t="s">
        <v>7609</v>
      </c>
      <c r="K3356" s="67" t="s">
        <v>7610</v>
      </c>
      <c r="L3356" s="67" t="s">
        <v>583</v>
      </c>
      <c r="M3356" s="63" t="str">
        <f>VLOOKUP(D3356,'[3]NEW LEGEND 2026'!G:I,3,0)</f>
        <v>KAWASAKI</v>
      </c>
      <c r="N3356" s="63" t="str">
        <f>VLOOKUP(D3356,'[3]NEW LEGEND 2026'!G:J,4,0)</f>
        <v>BLACK/RED</v>
      </c>
      <c r="O3356" s="68" t="str">
        <f t="shared" si="313"/>
        <v>AUG</v>
      </c>
      <c r="P3356" s="68">
        <f t="shared" si="314"/>
        <v>27</v>
      </c>
      <c r="Q3356" s="68">
        <f t="shared" si="315"/>
        <v>2026</v>
      </c>
      <c r="R3356" s="69">
        <f t="shared" si="316"/>
        <v>-208.64778935185313</v>
      </c>
      <c r="S3356" s="69">
        <f t="shared" si="317"/>
        <v>-208.64782407408347</v>
      </c>
      <c r="T3356" s="70" t="str">
        <f t="shared" si="318"/>
        <v>1-30 DAYS</v>
      </c>
      <c r="U3356" s="70" t="str">
        <f t="shared" si="318"/>
        <v>1-30 DAYS</v>
      </c>
    </row>
    <row r="3357" spans="1:21">
      <c r="A3357" s="63" t="str">
        <f>VLOOKUP(L3357,[1]Sheet1!$N:$P,3,0)</f>
        <v>GREATWALL</v>
      </c>
      <c r="B3357" s="66">
        <v>46261.647824074083</v>
      </c>
      <c r="C3357" s="66">
        <v>46261.647789351853</v>
      </c>
      <c r="D3357" s="67" t="s">
        <v>663</v>
      </c>
      <c r="E3357" s="67" t="s">
        <v>664</v>
      </c>
      <c r="F3357" s="1">
        <v>1</v>
      </c>
      <c r="G3357" s="63" t="str">
        <f>VLOOKUP(D3357,[2]MINDANAO!$B:$C,2,0)</f>
        <v>CT125</v>
      </c>
      <c r="H3357" s="67">
        <v>58118</v>
      </c>
      <c r="I3357" s="63" t="str">
        <f>VLOOKUP(L3357,'[3]NEW LEGEND 2026'!M:S,7,0)</f>
        <v>MUTI</v>
      </c>
      <c r="J3357" s="67" t="s">
        <v>7611</v>
      </c>
      <c r="K3357" s="67" t="s">
        <v>7612</v>
      </c>
      <c r="L3357" s="67" t="s">
        <v>583</v>
      </c>
      <c r="M3357" s="63" t="str">
        <f>VLOOKUP(D3357,'[3]NEW LEGEND 2026'!G:I,3,0)</f>
        <v>KAWASAKI</v>
      </c>
      <c r="N3357" s="63" t="str">
        <f>VLOOKUP(D3357,'[3]NEW LEGEND 2026'!G:J,4,0)</f>
        <v>BLACK/RED</v>
      </c>
      <c r="O3357" s="68" t="str">
        <f t="shared" si="313"/>
        <v>AUG</v>
      </c>
      <c r="P3357" s="68">
        <f t="shared" si="314"/>
        <v>27</v>
      </c>
      <c r="Q3357" s="68">
        <f t="shared" si="315"/>
        <v>2026</v>
      </c>
      <c r="R3357" s="69">
        <f t="shared" si="316"/>
        <v>-208.64778935185313</v>
      </c>
      <c r="S3357" s="69">
        <f t="shared" si="317"/>
        <v>-208.64782407408347</v>
      </c>
      <c r="T3357" s="70" t="str">
        <f t="shared" si="318"/>
        <v>1-30 DAYS</v>
      </c>
      <c r="U3357" s="70" t="str">
        <f t="shared" si="318"/>
        <v>1-30 DAYS</v>
      </c>
    </row>
    <row r="3358" spans="1:21">
      <c r="A3358" s="63" t="str">
        <f>VLOOKUP(L3358,[1]Sheet1!$N:$P,3,0)</f>
        <v>GREATWALL</v>
      </c>
      <c r="B3358" s="66">
        <v>46261.647824074083</v>
      </c>
      <c r="C3358" s="66">
        <v>46261.647789351853</v>
      </c>
      <c r="D3358" s="67" t="s">
        <v>663</v>
      </c>
      <c r="E3358" s="67" t="s">
        <v>664</v>
      </c>
      <c r="F3358" s="1">
        <v>1</v>
      </c>
      <c r="G3358" s="63" t="str">
        <f>VLOOKUP(D3358,[2]MINDANAO!$B:$C,2,0)</f>
        <v>CT125</v>
      </c>
      <c r="H3358" s="67">
        <v>58118</v>
      </c>
      <c r="I3358" s="63" t="str">
        <f>VLOOKUP(L3358,'[3]NEW LEGEND 2026'!M:S,7,0)</f>
        <v>MUTI</v>
      </c>
      <c r="J3358" s="67" t="s">
        <v>7613</v>
      </c>
      <c r="K3358" s="67" t="s">
        <v>7614</v>
      </c>
      <c r="L3358" s="67" t="s">
        <v>583</v>
      </c>
      <c r="M3358" s="63" t="str">
        <f>VLOOKUP(D3358,'[3]NEW LEGEND 2026'!G:I,3,0)</f>
        <v>KAWASAKI</v>
      </c>
      <c r="N3358" s="63" t="str">
        <f>VLOOKUP(D3358,'[3]NEW LEGEND 2026'!G:J,4,0)</f>
        <v>BLACK/RED</v>
      </c>
      <c r="O3358" s="68" t="str">
        <f t="shared" si="313"/>
        <v>AUG</v>
      </c>
      <c r="P3358" s="68">
        <f t="shared" si="314"/>
        <v>27</v>
      </c>
      <c r="Q3358" s="68">
        <f t="shared" si="315"/>
        <v>2026</v>
      </c>
      <c r="R3358" s="69">
        <f t="shared" si="316"/>
        <v>-208.64778935185313</v>
      </c>
      <c r="S3358" s="69">
        <f t="shared" si="317"/>
        <v>-208.64782407408347</v>
      </c>
      <c r="T3358" s="70" t="str">
        <f t="shared" si="318"/>
        <v>1-30 DAYS</v>
      </c>
      <c r="U3358" s="70" t="str">
        <f t="shared" si="318"/>
        <v>1-30 DAYS</v>
      </c>
    </row>
    <row r="3359" spans="1:21">
      <c r="A3359" s="63" t="str">
        <f>VLOOKUP(L3359,[1]Sheet1!$N:$P,3,0)</f>
        <v>GREATWALL</v>
      </c>
      <c r="B3359" s="66">
        <v>46261.647824074083</v>
      </c>
      <c r="C3359" s="66">
        <v>46261.647789351853</v>
      </c>
      <c r="D3359" s="67" t="s">
        <v>663</v>
      </c>
      <c r="E3359" s="67" t="s">
        <v>664</v>
      </c>
      <c r="F3359" s="1">
        <v>1</v>
      </c>
      <c r="G3359" s="63" t="str">
        <f>VLOOKUP(D3359,[2]MINDANAO!$B:$C,2,0)</f>
        <v>CT125</v>
      </c>
      <c r="H3359" s="67">
        <v>58118</v>
      </c>
      <c r="I3359" s="63" t="str">
        <f>VLOOKUP(L3359,'[3]NEW LEGEND 2026'!M:S,7,0)</f>
        <v>MUTI</v>
      </c>
      <c r="J3359" s="67" t="s">
        <v>7615</v>
      </c>
      <c r="K3359" s="67" t="s">
        <v>7616</v>
      </c>
      <c r="L3359" s="67" t="s">
        <v>583</v>
      </c>
      <c r="M3359" s="63" t="str">
        <f>VLOOKUP(D3359,'[3]NEW LEGEND 2026'!G:I,3,0)</f>
        <v>KAWASAKI</v>
      </c>
      <c r="N3359" s="63" t="str">
        <f>VLOOKUP(D3359,'[3]NEW LEGEND 2026'!G:J,4,0)</f>
        <v>BLACK/RED</v>
      </c>
      <c r="O3359" s="68" t="str">
        <f t="shared" si="313"/>
        <v>AUG</v>
      </c>
      <c r="P3359" s="68">
        <f t="shared" si="314"/>
        <v>27</v>
      </c>
      <c r="Q3359" s="68">
        <f t="shared" si="315"/>
        <v>2026</v>
      </c>
      <c r="R3359" s="69">
        <f t="shared" si="316"/>
        <v>-208.64778935185313</v>
      </c>
      <c r="S3359" s="69">
        <f t="shared" si="317"/>
        <v>-208.64782407408347</v>
      </c>
      <c r="T3359" s="70" t="str">
        <f t="shared" si="318"/>
        <v>1-30 DAYS</v>
      </c>
      <c r="U3359" s="70" t="str">
        <f t="shared" si="318"/>
        <v>1-30 DAYS</v>
      </c>
    </row>
    <row r="3360" spans="1:21">
      <c r="A3360" s="63" t="str">
        <f>VLOOKUP(L3360,[1]Sheet1!$N:$P,3,0)</f>
        <v>GREATWALL</v>
      </c>
      <c r="B3360" s="66">
        <v>46261.647824074083</v>
      </c>
      <c r="C3360" s="66">
        <v>46261.647789351853</v>
      </c>
      <c r="D3360" s="67" t="s">
        <v>663</v>
      </c>
      <c r="E3360" s="67" t="s">
        <v>664</v>
      </c>
      <c r="F3360" s="1">
        <v>1</v>
      </c>
      <c r="G3360" s="63" t="str">
        <f>VLOOKUP(D3360,[2]MINDANAO!$B:$C,2,0)</f>
        <v>CT125</v>
      </c>
      <c r="H3360" s="67">
        <v>58118</v>
      </c>
      <c r="I3360" s="63" t="str">
        <f>VLOOKUP(L3360,'[3]NEW LEGEND 2026'!M:S,7,0)</f>
        <v>MUTI</v>
      </c>
      <c r="J3360" s="67" t="s">
        <v>7617</v>
      </c>
      <c r="K3360" s="67" t="s">
        <v>7618</v>
      </c>
      <c r="L3360" s="67" t="s">
        <v>583</v>
      </c>
      <c r="M3360" s="63" t="str">
        <f>VLOOKUP(D3360,'[3]NEW LEGEND 2026'!G:I,3,0)</f>
        <v>KAWASAKI</v>
      </c>
      <c r="N3360" s="63" t="str">
        <f>VLOOKUP(D3360,'[3]NEW LEGEND 2026'!G:J,4,0)</f>
        <v>BLACK/RED</v>
      </c>
      <c r="O3360" s="68" t="str">
        <f t="shared" si="313"/>
        <v>AUG</v>
      </c>
      <c r="P3360" s="68">
        <f t="shared" si="314"/>
        <v>27</v>
      </c>
      <c r="Q3360" s="68">
        <f t="shared" si="315"/>
        <v>2026</v>
      </c>
      <c r="R3360" s="69">
        <f t="shared" si="316"/>
        <v>-208.64778935185313</v>
      </c>
      <c r="S3360" s="69">
        <f t="shared" si="317"/>
        <v>-208.64782407408347</v>
      </c>
      <c r="T3360" s="70" t="str">
        <f t="shared" si="318"/>
        <v>1-30 DAYS</v>
      </c>
      <c r="U3360" s="70" t="str">
        <f t="shared" si="318"/>
        <v>1-30 DAYS</v>
      </c>
    </row>
    <row r="3361" spans="1:21">
      <c r="A3361" s="63" t="str">
        <f>VLOOKUP(L3361,[1]Sheet1!$N:$P,3,0)</f>
        <v>GREATWALL</v>
      </c>
      <c r="B3361" s="66">
        <v>46261.647824074083</v>
      </c>
      <c r="C3361" s="66">
        <v>46261.647789351853</v>
      </c>
      <c r="D3361" s="67" t="s">
        <v>663</v>
      </c>
      <c r="E3361" s="67" t="s">
        <v>664</v>
      </c>
      <c r="F3361" s="1">
        <v>1</v>
      </c>
      <c r="G3361" s="63" t="str">
        <f>VLOOKUP(D3361,[2]MINDANAO!$B:$C,2,0)</f>
        <v>CT125</v>
      </c>
      <c r="H3361" s="67">
        <v>58118</v>
      </c>
      <c r="I3361" s="63" t="str">
        <f>VLOOKUP(L3361,'[3]NEW LEGEND 2026'!M:S,7,0)</f>
        <v>MUTI</v>
      </c>
      <c r="J3361" s="67" t="s">
        <v>7619</v>
      </c>
      <c r="K3361" s="67" t="s">
        <v>7620</v>
      </c>
      <c r="L3361" s="67" t="s">
        <v>583</v>
      </c>
      <c r="M3361" s="63" t="str">
        <f>VLOOKUP(D3361,'[3]NEW LEGEND 2026'!G:I,3,0)</f>
        <v>KAWASAKI</v>
      </c>
      <c r="N3361" s="63" t="str">
        <f>VLOOKUP(D3361,'[3]NEW LEGEND 2026'!G:J,4,0)</f>
        <v>BLACK/RED</v>
      </c>
      <c r="O3361" s="68" t="str">
        <f t="shared" si="313"/>
        <v>AUG</v>
      </c>
      <c r="P3361" s="68">
        <f t="shared" si="314"/>
        <v>27</v>
      </c>
      <c r="Q3361" s="68">
        <f t="shared" si="315"/>
        <v>2026</v>
      </c>
      <c r="R3361" s="69">
        <f t="shared" si="316"/>
        <v>-208.64778935185313</v>
      </c>
      <c r="S3361" s="69">
        <f t="shared" si="317"/>
        <v>-208.64782407408347</v>
      </c>
      <c r="T3361" s="70" t="str">
        <f t="shared" si="318"/>
        <v>1-30 DAYS</v>
      </c>
      <c r="U3361" s="70" t="str">
        <f t="shared" si="318"/>
        <v>1-30 DAYS</v>
      </c>
    </row>
    <row r="3362" spans="1:21">
      <c r="A3362" s="63" t="str">
        <f>VLOOKUP(L3362,[1]Sheet1!$N:$P,3,0)</f>
        <v>GREATWALL</v>
      </c>
      <c r="B3362" s="66">
        <v>46261.647824074083</v>
      </c>
      <c r="C3362" s="66">
        <v>46261.647789351853</v>
      </c>
      <c r="D3362" s="67" t="s">
        <v>663</v>
      </c>
      <c r="E3362" s="67" t="s">
        <v>664</v>
      </c>
      <c r="F3362" s="1">
        <v>1</v>
      </c>
      <c r="G3362" s="63" t="str">
        <f>VLOOKUP(D3362,[2]MINDANAO!$B:$C,2,0)</f>
        <v>CT125</v>
      </c>
      <c r="H3362" s="67">
        <v>58118</v>
      </c>
      <c r="I3362" s="63" t="str">
        <f>VLOOKUP(L3362,'[3]NEW LEGEND 2026'!M:S,7,0)</f>
        <v>MUTI</v>
      </c>
      <c r="J3362" s="67" t="s">
        <v>7621</v>
      </c>
      <c r="K3362" s="67" t="s">
        <v>7622</v>
      </c>
      <c r="L3362" s="67" t="s">
        <v>583</v>
      </c>
      <c r="M3362" s="63" t="str">
        <f>VLOOKUP(D3362,'[3]NEW LEGEND 2026'!G:I,3,0)</f>
        <v>KAWASAKI</v>
      </c>
      <c r="N3362" s="63" t="str">
        <f>VLOOKUP(D3362,'[3]NEW LEGEND 2026'!G:J,4,0)</f>
        <v>BLACK/RED</v>
      </c>
      <c r="O3362" s="68" t="str">
        <f t="shared" si="313"/>
        <v>AUG</v>
      </c>
      <c r="P3362" s="68">
        <f t="shared" si="314"/>
        <v>27</v>
      </c>
      <c r="Q3362" s="68">
        <f t="shared" si="315"/>
        <v>2026</v>
      </c>
      <c r="R3362" s="69">
        <f t="shared" si="316"/>
        <v>-208.64778935185313</v>
      </c>
      <c r="S3362" s="69">
        <f t="shared" si="317"/>
        <v>-208.64782407408347</v>
      </c>
      <c r="T3362" s="70" t="str">
        <f t="shared" si="318"/>
        <v>1-30 DAYS</v>
      </c>
      <c r="U3362" s="70" t="str">
        <f t="shared" si="318"/>
        <v>1-30 DAYS</v>
      </c>
    </row>
    <row r="3363" spans="1:21">
      <c r="A3363" s="63" t="str">
        <f>VLOOKUP(L3363,[1]Sheet1!$N:$P,3,0)</f>
        <v>M1 MLANG</v>
      </c>
      <c r="B3363" s="66">
        <v>46260.605497685188</v>
      </c>
      <c r="C3363" s="66">
        <v>46261.652071759258</v>
      </c>
      <c r="D3363" s="67" t="s">
        <v>3512</v>
      </c>
      <c r="E3363" s="67" t="s">
        <v>3513</v>
      </c>
      <c r="F3363" s="1">
        <v>1</v>
      </c>
      <c r="G3363" s="63" t="str">
        <f>VLOOKUP(D3363,[2]MINDANAO!$B:$C,2,0)</f>
        <v>CRF150</v>
      </c>
      <c r="H3363" s="67">
        <v>124883.93</v>
      </c>
      <c r="I3363" s="63" t="str">
        <f>VLOOKUP(L3363,'[3]NEW LEGEND 2026'!M:S,7,0)</f>
        <v>MUTI</v>
      </c>
      <c r="J3363" s="67" t="s">
        <v>7623</v>
      </c>
      <c r="K3363" s="67" t="s">
        <v>7624</v>
      </c>
      <c r="L3363" s="67" t="s">
        <v>537</v>
      </c>
      <c r="M3363" s="63" t="str">
        <f>VLOOKUP(D3363,'[3]NEW LEGEND 2026'!G:I,3,0)</f>
        <v>HONDA</v>
      </c>
      <c r="N3363" s="63" t="str">
        <f>VLOOKUP(D3363,'[3]NEW LEGEND 2026'!G:J,4,0)</f>
        <v>RED</v>
      </c>
      <c r="O3363" s="68" t="str">
        <f t="shared" si="313"/>
        <v>AUG</v>
      </c>
      <c r="P3363" s="68">
        <f t="shared" si="314"/>
        <v>27</v>
      </c>
      <c r="Q3363" s="68">
        <f t="shared" si="315"/>
        <v>2026</v>
      </c>
      <c r="R3363" s="69">
        <f t="shared" si="316"/>
        <v>-208.65207175925752</v>
      </c>
      <c r="S3363" s="69">
        <f t="shared" si="317"/>
        <v>-207.60549768518831</v>
      </c>
      <c r="T3363" s="70" t="str">
        <f t="shared" si="318"/>
        <v>1-30 DAYS</v>
      </c>
      <c r="U3363" s="70" t="str">
        <f t="shared" si="318"/>
        <v>1-30 DAYS</v>
      </c>
    </row>
    <row r="3364" spans="1:21">
      <c r="A3364" s="63" t="str">
        <f>VLOOKUP(L3364,[1]Sheet1!$N:$P,3,0)</f>
        <v>M2 TIBUNGCO</v>
      </c>
      <c r="B3364" s="66">
        <v>46248.679675925923</v>
      </c>
      <c r="C3364" s="66">
        <v>46261.659328703703</v>
      </c>
      <c r="D3364" s="67" t="s">
        <v>2456</v>
      </c>
      <c r="E3364" s="67" t="s">
        <v>2457</v>
      </c>
      <c r="F3364" s="1">
        <v>1</v>
      </c>
      <c r="G3364" s="63" t="str">
        <f>VLOOKUP(D3364,[2]MINDANAO!$B:$C,2,0)</f>
        <v>CLICK125 FI</v>
      </c>
      <c r="H3364" s="67">
        <v>81070</v>
      </c>
      <c r="I3364" s="63" t="str">
        <f>VLOOKUP(L3364,'[3]NEW LEGEND 2026'!M:S,7,0)</f>
        <v>ULTIMATE</v>
      </c>
      <c r="J3364" s="67" t="s">
        <v>7625</v>
      </c>
      <c r="K3364" s="67" t="s">
        <v>7626</v>
      </c>
      <c r="L3364" s="67" t="s">
        <v>4108</v>
      </c>
      <c r="M3364" s="63" t="str">
        <f>VLOOKUP(D3364,'[3]NEW LEGEND 2026'!G:I,3,0)</f>
        <v>HONDA</v>
      </c>
      <c r="N3364" s="63" t="str">
        <f>VLOOKUP(D3364,'[3]NEW LEGEND 2026'!G:J,4,0)</f>
        <v>BLACK</v>
      </c>
      <c r="O3364" s="68" t="str">
        <f t="shared" si="313"/>
        <v>AUG</v>
      </c>
      <c r="P3364" s="68">
        <f t="shared" si="314"/>
        <v>27</v>
      </c>
      <c r="Q3364" s="68">
        <f t="shared" si="315"/>
        <v>2026</v>
      </c>
      <c r="R3364" s="69">
        <f t="shared" si="316"/>
        <v>-208.65932870370307</v>
      </c>
      <c r="S3364" s="69">
        <f t="shared" si="317"/>
        <v>-195.67967592592322</v>
      </c>
      <c r="T3364" s="70" t="str">
        <f t="shared" si="318"/>
        <v>1-30 DAYS</v>
      </c>
      <c r="U3364" s="70" t="str">
        <f t="shared" si="318"/>
        <v>1-30 DAYS</v>
      </c>
    </row>
    <row r="3365" spans="1:21">
      <c r="A3365" s="63" t="str">
        <f>VLOOKUP(L3365,[1]Sheet1!$N:$P,3,0)</f>
        <v>M1 HONDA ISULAN</v>
      </c>
      <c r="B3365" s="66">
        <v>46261.656111111108</v>
      </c>
      <c r="C3365" s="66">
        <v>46261.66028935185</v>
      </c>
      <c r="D3365" s="67" t="s">
        <v>2456</v>
      </c>
      <c r="E3365" s="67" t="s">
        <v>2457</v>
      </c>
      <c r="F3365" s="1">
        <v>1</v>
      </c>
      <c r="G3365" s="63" t="str">
        <f>VLOOKUP(D3365,[2]MINDANAO!$B:$C,2,0)</f>
        <v>CLICK125 FI</v>
      </c>
      <c r="H3365" s="67">
        <v>81070</v>
      </c>
      <c r="I3365" s="63" t="str">
        <f>VLOOKUP(L3365,'[3]NEW LEGEND 2026'!M:S,7,0)</f>
        <v>HONDA</v>
      </c>
      <c r="J3365" s="67" t="s">
        <v>7627</v>
      </c>
      <c r="K3365" s="67" t="s">
        <v>7628</v>
      </c>
      <c r="L3365" s="67" t="s">
        <v>406</v>
      </c>
      <c r="M3365" s="63" t="str">
        <f>VLOOKUP(D3365,'[3]NEW LEGEND 2026'!G:I,3,0)</f>
        <v>HONDA</v>
      </c>
      <c r="N3365" s="63" t="str">
        <f>VLOOKUP(D3365,'[3]NEW LEGEND 2026'!G:J,4,0)</f>
        <v>BLACK</v>
      </c>
      <c r="O3365" s="68" t="str">
        <f t="shared" si="313"/>
        <v>AUG</v>
      </c>
      <c r="P3365" s="68">
        <f t="shared" si="314"/>
        <v>27</v>
      </c>
      <c r="Q3365" s="68">
        <f t="shared" si="315"/>
        <v>2026</v>
      </c>
      <c r="R3365" s="69">
        <f t="shared" si="316"/>
        <v>-208.66028935185022</v>
      </c>
      <c r="S3365" s="69">
        <f t="shared" si="317"/>
        <v>-208.65611111110775</v>
      </c>
      <c r="T3365" s="70" t="str">
        <f t="shared" si="318"/>
        <v>1-30 DAYS</v>
      </c>
      <c r="U3365" s="70" t="str">
        <f t="shared" si="318"/>
        <v>1-30 DAYS</v>
      </c>
    </row>
    <row r="3366" spans="1:21">
      <c r="A3366" s="63" t="str">
        <f>VLOOKUP(L3366,[1]Sheet1!$N:$P,3,0)</f>
        <v>GREATWALL</v>
      </c>
      <c r="B3366" s="66">
        <v>46261.669525462959</v>
      </c>
      <c r="C3366" s="66">
        <v>46261.669502314813</v>
      </c>
      <c r="D3366" s="67" t="s">
        <v>663</v>
      </c>
      <c r="E3366" s="67" t="s">
        <v>664</v>
      </c>
      <c r="F3366" s="1">
        <v>1</v>
      </c>
      <c r="G3366" s="63" t="str">
        <f>VLOOKUP(D3366,[2]MINDANAO!$B:$C,2,0)</f>
        <v>CT125</v>
      </c>
      <c r="H3366" s="67">
        <v>58118</v>
      </c>
      <c r="I3366" s="63" t="str">
        <f>VLOOKUP(L3366,'[3]NEW LEGEND 2026'!M:S,7,0)</f>
        <v>MUTI</v>
      </c>
      <c r="J3366" s="67" t="s">
        <v>7629</v>
      </c>
      <c r="K3366" s="67" t="s">
        <v>7630</v>
      </c>
      <c r="L3366" s="67" t="s">
        <v>583</v>
      </c>
      <c r="M3366" s="63" t="str">
        <f>VLOOKUP(D3366,'[3]NEW LEGEND 2026'!G:I,3,0)</f>
        <v>KAWASAKI</v>
      </c>
      <c r="N3366" s="63" t="str">
        <f>VLOOKUP(D3366,'[3]NEW LEGEND 2026'!G:J,4,0)</f>
        <v>BLACK/RED</v>
      </c>
      <c r="O3366" s="68" t="str">
        <f t="shared" si="313"/>
        <v>AUG</v>
      </c>
      <c r="P3366" s="68">
        <f t="shared" si="314"/>
        <v>27</v>
      </c>
      <c r="Q3366" s="68">
        <f t="shared" si="315"/>
        <v>2026</v>
      </c>
      <c r="R3366" s="69">
        <f t="shared" si="316"/>
        <v>-208.66950231481314</v>
      </c>
      <c r="S3366" s="69">
        <f t="shared" si="317"/>
        <v>-208.66952546295943</v>
      </c>
      <c r="T3366" s="70" t="str">
        <f t="shared" si="318"/>
        <v>1-30 DAYS</v>
      </c>
      <c r="U3366" s="70" t="str">
        <f t="shared" si="318"/>
        <v>1-30 DAYS</v>
      </c>
    </row>
    <row r="3367" spans="1:21">
      <c r="A3367" s="63" t="str">
        <f>VLOOKUP(L3367,[1]Sheet1!$N:$P,3,0)</f>
        <v>GREATWALL</v>
      </c>
      <c r="B3367" s="66">
        <v>46261.669525462959</v>
      </c>
      <c r="C3367" s="66">
        <v>46261.669502314813</v>
      </c>
      <c r="D3367" s="67" t="s">
        <v>663</v>
      </c>
      <c r="E3367" s="67" t="s">
        <v>664</v>
      </c>
      <c r="F3367" s="1">
        <v>1</v>
      </c>
      <c r="G3367" s="63" t="str">
        <f>VLOOKUP(D3367,[2]MINDANAO!$B:$C,2,0)</f>
        <v>CT125</v>
      </c>
      <c r="H3367" s="67">
        <v>58118</v>
      </c>
      <c r="I3367" s="63" t="str">
        <f>VLOOKUP(L3367,'[3]NEW LEGEND 2026'!M:S,7,0)</f>
        <v>MUTI</v>
      </c>
      <c r="J3367" s="67" t="s">
        <v>7631</v>
      </c>
      <c r="K3367" s="67" t="s">
        <v>7632</v>
      </c>
      <c r="L3367" s="67" t="s">
        <v>583</v>
      </c>
      <c r="M3367" s="63" t="str">
        <f>VLOOKUP(D3367,'[3]NEW LEGEND 2026'!G:I,3,0)</f>
        <v>KAWASAKI</v>
      </c>
      <c r="N3367" s="63" t="str">
        <f>VLOOKUP(D3367,'[3]NEW LEGEND 2026'!G:J,4,0)</f>
        <v>BLACK/RED</v>
      </c>
      <c r="O3367" s="68" t="str">
        <f t="shared" si="313"/>
        <v>AUG</v>
      </c>
      <c r="P3367" s="68">
        <f t="shared" si="314"/>
        <v>27</v>
      </c>
      <c r="Q3367" s="68">
        <f t="shared" si="315"/>
        <v>2026</v>
      </c>
      <c r="R3367" s="69">
        <f t="shared" si="316"/>
        <v>-208.66950231481314</v>
      </c>
      <c r="S3367" s="69">
        <f t="shared" si="317"/>
        <v>-208.66952546295943</v>
      </c>
      <c r="T3367" s="70" t="str">
        <f t="shared" si="318"/>
        <v>1-30 DAYS</v>
      </c>
      <c r="U3367" s="70" t="str">
        <f t="shared" si="318"/>
        <v>1-30 DAYS</v>
      </c>
    </row>
    <row r="3368" spans="1:21">
      <c r="A3368" s="63" t="str">
        <f>VLOOKUP(L3368,[1]Sheet1!$N:$P,3,0)</f>
        <v>GREATWALL</v>
      </c>
      <c r="B3368" s="66">
        <v>46261.669537037043</v>
      </c>
      <c r="C3368" s="66">
        <v>46261.669502314813</v>
      </c>
      <c r="D3368" s="67" t="s">
        <v>663</v>
      </c>
      <c r="E3368" s="67" t="s">
        <v>664</v>
      </c>
      <c r="F3368" s="1">
        <v>1</v>
      </c>
      <c r="G3368" s="63" t="str">
        <f>VLOOKUP(D3368,[2]MINDANAO!$B:$C,2,0)</f>
        <v>CT125</v>
      </c>
      <c r="H3368" s="67">
        <v>58118</v>
      </c>
      <c r="I3368" s="63" t="str">
        <f>VLOOKUP(L3368,'[3]NEW LEGEND 2026'!M:S,7,0)</f>
        <v>MUTI</v>
      </c>
      <c r="J3368" s="67" t="s">
        <v>7633</v>
      </c>
      <c r="K3368" s="67" t="s">
        <v>7634</v>
      </c>
      <c r="L3368" s="67" t="s">
        <v>583</v>
      </c>
      <c r="M3368" s="63" t="str">
        <f>VLOOKUP(D3368,'[3]NEW LEGEND 2026'!G:I,3,0)</f>
        <v>KAWASAKI</v>
      </c>
      <c r="N3368" s="63" t="str">
        <f>VLOOKUP(D3368,'[3]NEW LEGEND 2026'!G:J,4,0)</f>
        <v>BLACK/RED</v>
      </c>
      <c r="O3368" s="68" t="str">
        <f t="shared" si="313"/>
        <v>AUG</v>
      </c>
      <c r="P3368" s="68">
        <f t="shared" si="314"/>
        <v>27</v>
      </c>
      <c r="Q3368" s="68">
        <f t="shared" si="315"/>
        <v>2026</v>
      </c>
      <c r="R3368" s="69">
        <f t="shared" si="316"/>
        <v>-208.66950231481314</v>
      </c>
      <c r="S3368" s="69">
        <f t="shared" si="317"/>
        <v>-208.66953703704348</v>
      </c>
      <c r="T3368" s="70" t="str">
        <f t="shared" si="318"/>
        <v>1-30 DAYS</v>
      </c>
      <c r="U3368" s="70" t="str">
        <f t="shared" si="318"/>
        <v>1-30 DAYS</v>
      </c>
    </row>
    <row r="3369" spans="1:21">
      <c r="A3369" s="63" t="str">
        <f>VLOOKUP(L3369,[1]Sheet1!$N:$P,3,0)</f>
        <v>GREATWALL</v>
      </c>
      <c r="B3369" s="66">
        <v>46261.669537037043</v>
      </c>
      <c r="C3369" s="66">
        <v>46261.669502314813</v>
      </c>
      <c r="D3369" s="67" t="s">
        <v>663</v>
      </c>
      <c r="E3369" s="67" t="s">
        <v>664</v>
      </c>
      <c r="F3369" s="1">
        <v>1</v>
      </c>
      <c r="G3369" s="63" t="str">
        <f>VLOOKUP(D3369,[2]MINDANAO!$B:$C,2,0)</f>
        <v>CT125</v>
      </c>
      <c r="H3369" s="67">
        <v>58118</v>
      </c>
      <c r="I3369" s="63" t="str">
        <f>VLOOKUP(L3369,'[3]NEW LEGEND 2026'!M:S,7,0)</f>
        <v>MUTI</v>
      </c>
      <c r="J3369" s="67" t="s">
        <v>7635</v>
      </c>
      <c r="K3369" s="67" t="s">
        <v>7636</v>
      </c>
      <c r="L3369" s="67" t="s">
        <v>583</v>
      </c>
      <c r="M3369" s="63" t="str">
        <f>VLOOKUP(D3369,'[3]NEW LEGEND 2026'!G:I,3,0)</f>
        <v>KAWASAKI</v>
      </c>
      <c r="N3369" s="63" t="str">
        <f>VLOOKUP(D3369,'[3]NEW LEGEND 2026'!G:J,4,0)</f>
        <v>BLACK/RED</v>
      </c>
      <c r="O3369" s="68" t="str">
        <f t="shared" si="313"/>
        <v>AUG</v>
      </c>
      <c r="P3369" s="68">
        <f t="shared" si="314"/>
        <v>27</v>
      </c>
      <c r="Q3369" s="68">
        <f t="shared" si="315"/>
        <v>2026</v>
      </c>
      <c r="R3369" s="69">
        <f t="shared" si="316"/>
        <v>-208.66950231481314</v>
      </c>
      <c r="S3369" s="69">
        <f t="shared" si="317"/>
        <v>-208.66953703704348</v>
      </c>
      <c r="T3369" s="70" t="str">
        <f t="shared" si="318"/>
        <v>1-30 DAYS</v>
      </c>
      <c r="U3369" s="70" t="str">
        <f t="shared" si="318"/>
        <v>1-30 DAYS</v>
      </c>
    </row>
    <row r="3370" spans="1:21">
      <c r="A3370" s="63" t="str">
        <f>VLOOKUP(L3370,[1]Sheet1!$N:$P,3,0)</f>
        <v>GREATWALL</v>
      </c>
      <c r="B3370" s="66">
        <v>46261.669537037043</v>
      </c>
      <c r="C3370" s="66">
        <v>46261.669502314813</v>
      </c>
      <c r="D3370" s="67" t="s">
        <v>663</v>
      </c>
      <c r="E3370" s="67" t="s">
        <v>664</v>
      </c>
      <c r="F3370" s="1">
        <v>1</v>
      </c>
      <c r="G3370" s="63" t="str">
        <f>VLOOKUP(D3370,[2]MINDANAO!$B:$C,2,0)</f>
        <v>CT125</v>
      </c>
      <c r="H3370" s="67">
        <v>58118</v>
      </c>
      <c r="I3370" s="63" t="str">
        <f>VLOOKUP(L3370,'[3]NEW LEGEND 2026'!M:S,7,0)</f>
        <v>MUTI</v>
      </c>
      <c r="J3370" s="67" t="s">
        <v>7637</v>
      </c>
      <c r="K3370" s="67" t="s">
        <v>7638</v>
      </c>
      <c r="L3370" s="67" t="s">
        <v>583</v>
      </c>
      <c r="M3370" s="63" t="str">
        <f>VLOOKUP(D3370,'[3]NEW LEGEND 2026'!G:I,3,0)</f>
        <v>KAWASAKI</v>
      </c>
      <c r="N3370" s="63" t="str">
        <f>VLOOKUP(D3370,'[3]NEW LEGEND 2026'!G:J,4,0)</f>
        <v>BLACK/RED</v>
      </c>
      <c r="O3370" s="68" t="str">
        <f t="shared" si="313"/>
        <v>AUG</v>
      </c>
      <c r="P3370" s="68">
        <f t="shared" si="314"/>
        <v>27</v>
      </c>
      <c r="Q3370" s="68">
        <f t="shared" si="315"/>
        <v>2026</v>
      </c>
      <c r="R3370" s="69">
        <f t="shared" si="316"/>
        <v>-208.66950231481314</v>
      </c>
      <c r="S3370" s="69">
        <f t="shared" si="317"/>
        <v>-208.66953703704348</v>
      </c>
      <c r="T3370" s="70" t="str">
        <f t="shared" si="318"/>
        <v>1-30 DAYS</v>
      </c>
      <c r="U3370" s="70" t="str">
        <f t="shared" si="318"/>
        <v>1-30 DAYS</v>
      </c>
    </row>
    <row r="3371" spans="1:21">
      <c r="A3371" s="63" t="str">
        <f>VLOOKUP(L3371,[1]Sheet1!$N:$P,3,0)</f>
        <v>GREATWALL</v>
      </c>
      <c r="B3371" s="66">
        <v>46261.669537037043</v>
      </c>
      <c r="C3371" s="66">
        <v>46261.669502314813</v>
      </c>
      <c r="D3371" s="67" t="s">
        <v>663</v>
      </c>
      <c r="E3371" s="67" t="s">
        <v>664</v>
      </c>
      <c r="F3371" s="1">
        <v>1</v>
      </c>
      <c r="G3371" s="63" t="str">
        <f>VLOOKUP(D3371,[2]MINDANAO!$B:$C,2,0)</f>
        <v>CT125</v>
      </c>
      <c r="H3371" s="67">
        <v>58118</v>
      </c>
      <c r="I3371" s="63" t="str">
        <f>VLOOKUP(L3371,'[3]NEW LEGEND 2026'!M:S,7,0)</f>
        <v>MUTI</v>
      </c>
      <c r="J3371" s="67" t="s">
        <v>7639</v>
      </c>
      <c r="K3371" s="67" t="s">
        <v>7640</v>
      </c>
      <c r="L3371" s="67" t="s">
        <v>583</v>
      </c>
      <c r="M3371" s="63" t="str">
        <f>VLOOKUP(D3371,'[3]NEW LEGEND 2026'!G:I,3,0)</f>
        <v>KAWASAKI</v>
      </c>
      <c r="N3371" s="63" t="str">
        <f>VLOOKUP(D3371,'[3]NEW LEGEND 2026'!G:J,4,0)</f>
        <v>BLACK/RED</v>
      </c>
      <c r="O3371" s="68" t="str">
        <f t="shared" si="313"/>
        <v>AUG</v>
      </c>
      <c r="P3371" s="68">
        <f t="shared" si="314"/>
        <v>27</v>
      </c>
      <c r="Q3371" s="68">
        <f t="shared" si="315"/>
        <v>2026</v>
      </c>
      <c r="R3371" s="69">
        <f t="shared" si="316"/>
        <v>-208.66950231481314</v>
      </c>
      <c r="S3371" s="69">
        <f t="shared" si="317"/>
        <v>-208.66953703704348</v>
      </c>
      <c r="T3371" s="70" t="str">
        <f t="shared" si="318"/>
        <v>1-30 DAYS</v>
      </c>
      <c r="U3371" s="70" t="str">
        <f t="shared" si="318"/>
        <v>1-30 DAYS</v>
      </c>
    </row>
    <row r="3372" spans="1:21">
      <c r="A3372" s="63" t="str">
        <f>VLOOKUP(L3372,[1]Sheet1!$N:$P,3,0)</f>
        <v>GREATWALL</v>
      </c>
      <c r="B3372" s="66">
        <v>46261.669537037043</v>
      </c>
      <c r="C3372" s="66">
        <v>46261.669502314813</v>
      </c>
      <c r="D3372" s="67" t="s">
        <v>663</v>
      </c>
      <c r="E3372" s="67" t="s">
        <v>664</v>
      </c>
      <c r="F3372" s="1">
        <v>1</v>
      </c>
      <c r="G3372" s="63" t="str">
        <f>VLOOKUP(D3372,[2]MINDANAO!$B:$C,2,0)</f>
        <v>CT125</v>
      </c>
      <c r="H3372" s="67">
        <v>58118</v>
      </c>
      <c r="I3372" s="63" t="str">
        <f>VLOOKUP(L3372,'[3]NEW LEGEND 2026'!M:S,7,0)</f>
        <v>MUTI</v>
      </c>
      <c r="J3372" s="67" t="s">
        <v>7641</v>
      </c>
      <c r="K3372" s="67" t="s">
        <v>7642</v>
      </c>
      <c r="L3372" s="67" t="s">
        <v>583</v>
      </c>
      <c r="M3372" s="63" t="str">
        <f>VLOOKUP(D3372,'[3]NEW LEGEND 2026'!G:I,3,0)</f>
        <v>KAWASAKI</v>
      </c>
      <c r="N3372" s="63" t="str">
        <f>VLOOKUP(D3372,'[3]NEW LEGEND 2026'!G:J,4,0)</f>
        <v>BLACK/RED</v>
      </c>
      <c r="O3372" s="68" t="str">
        <f t="shared" si="313"/>
        <v>AUG</v>
      </c>
      <c r="P3372" s="68">
        <f t="shared" si="314"/>
        <v>27</v>
      </c>
      <c r="Q3372" s="68">
        <f t="shared" si="315"/>
        <v>2026</v>
      </c>
      <c r="R3372" s="69">
        <f t="shared" si="316"/>
        <v>-208.66950231481314</v>
      </c>
      <c r="S3372" s="69">
        <f t="shared" si="317"/>
        <v>-208.66953703704348</v>
      </c>
      <c r="T3372" s="70" t="str">
        <f t="shared" si="318"/>
        <v>1-30 DAYS</v>
      </c>
      <c r="U3372" s="70" t="str">
        <f t="shared" si="318"/>
        <v>1-30 DAYS</v>
      </c>
    </row>
    <row r="3373" spans="1:21">
      <c r="A3373" s="63" t="str">
        <f>VLOOKUP(L3373,[1]Sheet1!$N:$P,3,0)</f>
        <v>GREATWALL</v>
      </c>
      <c r="B3373" s="66">
        <v>46261.669537037043</v>
      </c>
      <c r="C3373" s="66">
        <v>46261.669502314813</v>
      </c>
      <c r="D3373" s="67" t="s">
        <v>663</v>
      </c>
      <c r="E3373" s="67" t="s">
        <v>664</v>
      </c>
      <c r="F3373" s="1">
        <v>1</v>
      </c>
      <c r="G3373" s="63" t="str">
        <f>VLOOKUP(D3373,[2]MINDANAO!$B:$C,2,0)</f>
        <v>CT125</v>
      </c>
      <c r="H3373" s="67">
        <v>58118</v>
      </c>
      <c r="I3373" s="63" t="str">
        <f>VLOOKUP(L3373,'[3]NEW LEGEND 2026'!M:S,7,0)</f>
        <v>MUTI</v>
      </c>
      <c r="J3373" s="67" t="s">
        <v>7643</v>
      </c>
      <c r="K3373" s="67" t="s">
        <v>7644</v>
      </c>
      <c r="L3373" s="67" t="s">
        <v>583</v>
      </c>
      <c r="M3373" s="63" t="str">
        <f>VLOOKUP(D3373,'[3]NEW LEGEND 2026'!G:I,3,0)</f>
        <v>KAWASAKI</v>
      </c>
      <c r="N3373" s="63" t="str">
        <f>VLOOKUP(D3373,'[3]NEW LEGEND 2026'!G:J,4,0)</f>
        <v>BLACK/RED</v>
      </c>
      <c r="O3373" s="68" t="str">
        <f t="shared" si="313"/>
        <v>AUG</v>
      </c>
      <c r="P3373" s="68">
        <f t="shared" si="314"/>
        <v>27</v>
      </c>
      <c r="Q3373" s="68">
        <f t="shared" si="315"/>
        <v>2026</v>
      </c>
      <c r="R3373" s="69">
        <f t="shared" si="316"/>
        <v>-208.66950231481314</v>
      </c>
      <c r="S3373" s="69">
        <f t="shared" si="317"/>
        <v>-208.66953703704348</v>
      </c>
      <c r="T3373" s="70" t="str">
        <f t="shared" si="318"/>
        <v>1-30 DAYS</v>
      </c>
      <c r="U3373" s="70" t="str">
        <f t="shared" si="318"/>
        <v>1-30 DAYS</v>
      </c>
    </row>
    <row r="3374" spans="1:21">
      <c r="A3374" s="63" t="str">
        <f>VLOOKUP(L3374,[1]Sheet1!$N:$P,3,0)</f>
        <v>GREATWALL</v>
      </c>
      <c r="B3374" s="66">
        <v>46261.669537037043</v>
      </c>
      <c r="C3374" s="66">
        <v>46261.669502314813</v>
      </c>
      <c r="D3374" s="67" t="s">
        <v>663</v>
      </c>
      <c r="E3374" s="67" t="s">
        <v>664</v>
      </c>
      <c r="F3374" s="1">
        <v>1</v>
      </c>
      <c r="G3374" s="63" t="str">
        <f>VLOOKUP(D3374,[2]MINDANAO!$B:$C,2,0)</f>
        <v>CT125</v>
      </c>
      <c r="H3374" s="67">
        <v>58118</v>
      </c>
      <c r="I3374" s="63" t="str">
        <f>VLOOKUP(L3374,'[3]NEW LEGEND 2026'!M:S,7,0)</f>
        <v>MUTI</v>
      </c>
      <c r="J3374" s="67" t="s">
        <v>7645</v>
      </c>
      <c r="K3374" s="67" t="s">
        <v>7646</v>
      </c>
      <c r="L3374" s="67" t="s">
        <v>583</v>
      </c>
      <c r="M3374" s="63" t="str">
        <f>VLOOKUP(D3374,'[3]NEW LEGEND 2026'!G:I,3,0)</f>
        <v>KAWASAKI</v>
      </c>
      <c r="N3374" s="63" t="str">
        <f>VLOOKUP(D3374,'[3]NEW LEGEND 2026'!G:J,4,0)</f>
        <v>BLACK/RED</v>
      </c>
      <c r="O3374" s="68" t="str">
        <f t="shared" si="313"/>
        <v>AUG</v>
      </c>
      <c r="P3374" s="68">
        <f t="shared" si="314"/>
        <v>27</v>
      </c>
      <c r="Q3374" s="68">
        <f t="shared" si="315"/>
        <v>2026</v>
      </c>
      <c r="R3374" s="69">
        <f t="shared" si="316"/>
        <v>-208.66950231481314</v>
      </c>
      <c r="S3374" s="69">
        <f t="shared" si="317"/>
        <v>-208.66953703704348</v>
      </c>
      <c r="T3374" s="70" t="str">
        <f t="shared" si="318"/>
        <v>1-30 DAYS</v>
      </c>
      <c r="U3374" s="70" t="str">
        <f t="shared" si="318"/>
        <v>1-30 DAYS</v>
      </c>
    </row>
    <row r="3375" spans="1:21">
      <c r="A3375" s="63" t="str">
        <f>VLOOKUP(L3375,[1]Sheet1!$N:$P,3,0)</f>
        <v>GREATWALL</v>
      </c>
      <c r="B3375" s="66">
        <v>46261.676516203697</v>
      </c>
      <c r="C3375" s="66">
        <v>46261.676481481481</v>
      </c>
      <c r="D3375" s="67" t="s">
        <v>663</v>
      </c>
      <c r="E3375" s="67" t="s">
        <v>664</v>
      </c>
      <c r="F3375" s="1">
        <v>1</v>
      </c>
      <c r="G3375" s="63" t="str">
        <f>VLOOKUP(D3375,[2]MINDANAO!$B:$C,2,0)</f>
        <v>CT125</v>
      </c>
      <c r="H3375" s="67">
        <v>58118</v>
      </c>
      <c r="I3375" s="63" t="str">
        <f>VLOOKUP(L3375,'[3]NEW LEGEND 2026'!M:S,7,0)</f>
        <v>MUTI</v>
      </c>
      <c r="J3375" s="67" t="s">
        <v>7647</v>
      </c>
      <c r="K3375" s="67" t="s">
        <v>7648</v>
      </c>
      <c r="L3375" s="67" t="s">
        <v>583</v>
      </c>
      <c r="M3375" s="63" t="str">
        <f>VLOOKUP(D3375,'[3]NEW LEGEND 2026'!G:I,3,0)</f>
        <v>KAWASAKI</v>
      </c>
      <c r="N3375" s="63" t="str">
        <f>VLOOKUP(D3375,'[3]NEW LEGEND 2026'!G:J,4,0)</f>
        <v>BLACK/RED</v>
      </c>
      <c r="O3375" s="68" t="str">
        <f t="shared" si="313"/>
        <v>AUG</v>
      </c>
      <c r="P3375" s="68">
        <f t="shared" si="314"/>
        <v>27</v>
      </c>
      <c r="Q3375" s="68">
        <f t="shared" si="315"/>
        <v>2026</v>
      </c>
      <c r="R3375" s="69">
        <f t="shared" si="316"/>
        <v>-208.67648148148146</v>
      </c>
      <c r="S3375" s="69">
        <f t="shared" si="317"/>
        <v>-208.67651620369725</v>
      </c>
      <c r="T3375" s="70" t="str">
        <f t="shared" si="318"/>
        <v>1-30 DAYS</v>
      </c>
      <c r="U3375" s="70" t="str">
        <f t="shared" si="318"/>
        <v>1-30 DAYS</v>
      </c>
    </row>
    <row r="3376" spans="1:21">
      <c r="A3376" s="63" t="str">
        <f>VLOOKUP(L3376,[1]Sheet1!$N:$P,3,0)</f>
        <v>GREATWALL</v>
      </c>
      <c r="B3376" s="66">
        <v>46261.676516203697</v>
      </c>
      <c r="C3376" s="66">
        <v>46261.676481481481</v>
      </c>
      <c r="D3376" s="67" t="s">
        <v>663</v>
      </c>
      <c r="E3376" s="67" t="s">
        <v>664</v>
      </c>
      <c r="F3376" s="1">
        <v>1</v>
      </c>
      <c r="G3376" s="63" t="str">
        <f>VLOOKUP(D3376,[2]MINDANAO!$B:$C,2,0)</f>
        <v>CT125</v>
      </c>
      <c r="H3376" s="67">
        <v>58118</v>
      </c>
      <c r="I3376" s="63" t="str">
        <f>VLOOKUP(L3376,'[3]NEW LEGEND 2026'!M:S,7,0)</f>
        <v>MUTI</v>
      </c>
      <c r="J3376" s="67" t="s">
        <v>7649</v>
      </c>
      <c r="K3376" s="67" t="s">
        <v>7650</v>
      </c>
      <c r="L3376" s="67" t="s">
        <v>583</v>
      </c>
      <c r="M3376" s="63" t="str">
        <f>VLOOKUP(D3376,'[3]NEW LEGEND 2026'!G:I,3,0)</f>
        <v>KAWASAKI</v>
      </c>
      <c r="N3376" s="63" t="str">
        <f>VLOOKUP(D3376,'[3]NEW LEGEND 2026'!G:J,4,0)</f>
        <v>BLACK/RED</v>
      </c>
      <c r="O3376" s="68" t="str">
        <f t="shared" si="313"/>
        <v>AUG</v>
      </c>
      <c r="P3376" s="68">
        <f t="shared" si="314"/>
        <v>27</v>
      </c>
      <c r="Q3376" s="68">
        <f t="shared" si="315"/>
        <v>2026</v>
      </c>
      <c r="R3376" s="69">
        <f t="shared" si="316"/>
        <v>-208.67648148148146</v>
      </c>
      <c r="S3376" s="69">
        <f t="shared" si="317"/>
        <v>-208.67651620369725</v>
      </c>
      <c r="T3376" s="70" t="str">
        <f t="shared" si="318"/>
        <v>1-30 DAYS</v>
      </c>
      <c r="U3376" s="70" t="str">
        <f t="shared" si="318"/>
        <v>1-30 DAYS</v>
      </c>
    </row>
    <row r="3377" spans="1:21">
      <c r="A3377" s="63" t="str">
        <f>VLOOKUP(L3377,[1]Sheet1!$N:$P,3,0)</f>
        <v>GREATWALL</v>
      </c>
      <c r="B3377" s="66">
        <v>46261.676516203697</v>
      </c>
      <c r="C3377" s="66">
        <v>46261.676481481481</v>
      </c>
      <c r="D3377" s="67" t="s">
        <v>663</v>
      </c>
      <c r="E3377" s="67" t="s">
        <v>664</v>
      </c>
      <c r="F3377" s="1">
        <v>1</v>
      </c>
      <c r="G3377" s="63" t="str">
        <f>VLOOKUP(D3377,[2]MINDANAO!$B:$C,2,0)</f>
        <v>CT125</v>
      </c>
      <c r="H3377" s="67">
        <v>58118</v>
      </c>
      <c r="I3377" s="63" t="str">
        <f>VLOOKUP(L3377,'[3]NEW LEGEND 2026'!M:S,7,0)</f>
        <v>MUTI</v>
      </c>
      <c r="J3377" s="67" t="s">
        <v>7651</v>
      </c>
      <c r="K3377" s="67" t="s">
        <v>7652</v>
      </c>
      <c r="L3377" s="67" t="s">
        <v>583</v>
      </c>
      <c r="M3377" s="63" t="str">
        <f>VLOOKUP(D3377,'[3]NEW LEGEND 2026'!G:I,3,0)</f>
        <v>KAWASAKI</v>
      </c>
      <c r="N3377" s="63" t="str">
        <f>VLOOKUP(D3377,'[3]NEW LEGEND 2026'!G:J,4,0)</f>
        <v>BLACK/RED</v>
      </c>
      <c r="O3377" s="68" t="str">
        <f t="shared" si="313"/>
        <v>AUG</v>
      </c>
      <c r="P3377" s="68">
        <f t="shared" si="314"/>
        <v>27</v>
      </c>
      <c r="Q3377" s="68">
        <f t="shared" si="315"/>
        <v>2026</v>
      </c>
      <c r="R3377" s="69">
        <f t="shared" si="316"/>
        <v>-208.67648148148146</v>
      </c>
      <c r="S3377" s="69">
        <f t="shared" si="317"/>
        <v>-208.67651620369725</v>
      </c>
      <c r="T3377" s="70" t="str">
        <f t="shared" si="318"/>
        <v>1-30 DAYS</v>
      </c>
      <c r="U3377" s="70" t="str">
        <f t="shared" si="318"/>
        <v>1-30 DAYS</v>
      </c>
    </row>
    <row r="3378" spans="1:21">
      <c r="A3378" s="63" t="str">
        <f>VLOOKUP(L3378,[1]Sheet1!$N:$P,3,0)</f>
        <v>GREATWALL</v>
      </c>
      <c r="B3378" s="66">
        <v>46261.676516203697</v>
      </c>
      <c r="C3378" s="66">
        <v>46261.676481481481</v>
      </c>
      <c r="D3378" s="67" t="s">
        <v>663</v>
      </c>
      <c r="E3378" s="67" t="s">
        <v>664</v>
      </c>
      <c r="F3378" s="1">
        <v>1</v>
      </c>
      <c r="G3378" s="63" t="str">
        <f>VLOOKUP(D3378,[2]MINDANAO!$B:$C,2,0)</f>
        <v>CT125</v>
      </c>
      <c r="H3378" s="67">
        <v>58118</v>
      </c>
      <c r="I3378" s="63" t="str">
        <f>VLOOKUP(L3378,'[3]NEW LEGEND 2026'!M:S,7,0)</f>
        <v>MUTI</v>
      </c>
      <c r="J3378" s="67" t="s">
        <v>7653</v>
      </c>
      <c r="K3378" s="67" t="s">
        <v>7654</v>
      </c>
      <c r="L3378" s="67" t="s">
        <v>583</v>
      </c>
      <c r="M3378" s="63" t="str">
        <f>VLOOKUP(D3378,'[3]NEW LEGEND 2026'!G:I,3,0)</f>
        <v>KAWASAKI</v>
      </c>
      <c r="N3378" s="63" t="str">
        <f>VLOOKUP(D3378,'[3]NEW LEGEND 2026'!G:J,4,0)</f>
        <v>BLACK/RED</v>
      </c>
      <c r="O3378" s="68" t="str">
        <f t="shared" si="313"/>
        <v>AUG</v>
      </c>
      <c r="P3378" s="68">
        <f t="shared" si="314"/>
        <v>27</v>
      </c>
      <c r="Q3378" s="68">
        <f t="shared" si="315"/>
        <v>2026</v>
      </c>
      <c r="R3378" s="69">
        <f t="shared" si="316"/>
        <v>-208.67648148148146</v>
      </c>
      <c r="S3378" s="69">
        <f t="shared" si="317"/>
        <v>-208.67651620369725</v>
      </c>
      <c r="T3378" s="70" t="str">
        <f t="shared" si="318"/>
        <v>1-30 DAYS</v>
      </c>
      <c r="U3378" s="70" t="str">
        <f t="shared" si="318"/>
        <v>1-30 DAYS</v>
      </c>
    </row>
    <row r="3379" spans="1:21">
      <c r="A3379" s="63" t="str">
        <f>VLOOKUP(L3379,[1]Sheet1!$N:$P,3,0)</f>
        <v>GREATWALL</v>
      </c>
      <c r="B3379" s="66">
        <v>46261.676516203697</v>
      </c>
      <c r="C3379" s="66">
        <v>46261.676481481481</v>
      </c>
      <c r="D3379" s="67" t="s">
        <v>663</v>
      </c>
      <c r="E3379" s="67" t="s">
        <v>664</v>
      </c>
      <c r="F3379" s="1">
        <v>1</v>
      </c>
      <c r="G3379" s="63" t="str">
        <f>VLOOKUP(D3379,[2]MINDANAO!$B:$C,2,0)</f>
        <v>CT125</v>
      </c>
      <c r="H3379" s="67">
        <v>58118</v>
      </c>
      <c r="I3379" s="63" t="str">
        <f>VLOOKUP(L3379,'[3]NEW LEGEND 2026'!M:S,7,0)</f>
        <v>MUTI</v>
      </c>
      <c r="J3379" s="67" t="s">
        <v>7655</v>
      </c>
      <c r="K3379" s="67" t="s">
        <v>7656</v>
      </c>
      <c r="L3379" s="67" t="s">
        <v>583</v>
      </c>
      <c r="M3379" s="63" t="str">
        <f>VLOOKUP(D3379,'[3]NEW LEGEND 2026'!G:I,3,0)</f>
        <v>KAWASAKI</v>
      </c>
      <c r="N3379" s="63" t="str">
        <f>VLOOKUP(D3379,'[3]NEW LEGEND 2026'!G:J,4,0)</f>
        <v>BLACK/RED</v>
      </c>
      <c r="O3379" s="68" t="str">
        <f t="shared" si="313"/>
        <v>AUG</v>
      </c>
      <c r="P3379" s="68">
        <f t="shared" si="314"/>
        <v>27</v>
      </c>
      <c r="Q3379" s="68">
        <f t="shared" si="315"/>
        <v>2026</v>
      </c>
      <c r="R3379" s="69">
        <f t="shared" si="316"/>
        <v>-208.67648148148146</v>
      </c>
      <c r="S3379" s="69">
        <f t="shared" si="317"/>
        <v>-208.67651620369725</v>
      </c>
      <c r="T3379" s="70" t="str">
        <f t="shared" si="318"/>
        <v>1-30 DAYS</v>
      </c>
      <c r="U3379" s="70" t="str">
        <f t="shared" si="318"/>
        <v>1-30 DAYS</v>
      </c>
    </row>
    <row r="3380" spans="1:21">
      <c r="A3380" s="63" t="str">
        <f>VLOOKUP(L3380,[1]Sheet1!$N:$P,3,0)</f>
        <v>GREATWALL</v>
      </c>
      <c r="B3380" s="66">
        <v>46261.676516203697</v>
      </c>
      <c r="C3380" s="66">
        <v>46261.676481481481</v>
      </c>
      <c r="D3380" s="67" t="s">
        <v>663</v>
      </c>
      <c r="E3380" s="67" t="s">
        <v>664</v>
      </c>
      <c r="F3380" s="1">
        <v>1</v>
      </c>
      <c r="G3380" s="63" t="str">
        <f>VLOOKUP(D3380,[2]MINDANAO!$B:$C,2,0)</f>
        <v>CT125</v>
      </c>
      <c r="H3380" s="67">
        <v>58118</v>
      </c>
      <c r="I3380" s="63" t="str">
        <f>VLOOKUP(L3380,'[3]NEW LEGEND 2026'!M:S,7,0)</f>
        <v>MUTI</v>
      </c>
      <c r="J3380" s="67" t="s">
        <v>7657</v>
      </c>
      <c r="K3380" s="67" t="s">
        <v>7658</v>
      </c>
      <c r="L3380" s="67" t="s">
        <v>583</v>
      </c>
      <c r="M3380" s="63" t="str">
        <f>VLOOKUP(D3380,'[3]NEW LEGEND 2026'!G:I,3,0)</f>
        <v>KAWASAKI</v>
      </c>
      <c r="N3380" s="63" t="str">
        <f>VLOOKUP(D3380,'[3]NEW LEGEND 2026'!G:J,4,0)</f>
        <v>BLACK/RED</v>
      </c>
      <c r="O3380" s="68" t="str">
        <f t="shared" si="313"/>
        <v>AUG</v>
      </c>
      <c r="P3380" s="68">
        <f t="shared" si="314"/>
        <v>27</v>
      </c>
      <c r="Q3380" s="68">
        <f t="shared" si="315"/>
        <v>2026</v>
      </c>
      <c r="R3380" s="69">
        <f t="shared" si="316"/>
        <v>-208.67648148148146</v>
      </c>
      <c r="S3380" s="69">
        <f t="shared" si="317"/>
        <v>-208.67651620369725</v>
      </c>
      <c r="T3380" s="70" t="str">
        <f t="shared" si="318"/>
        <v>1-30 DAYS</v>
      </c>
      <c r="U3380" s="70" t="str">
        <f t="shared" si="318"/>
        <v>1-30 DAYS</v>
      </c>
    </row>
    <row r="3381" spans="1:21">
      <c r="A3381" s="63" t="str">
        <f>VLOOKUP(L3381,[1]Sheet1!$N:$P,3,0)</f>
        <v>GREATWALL</v>
      </c>
      <c r="B3381" s="66">
        <v>46261.676516203697</v>
      </c>
      <c r="C3381" s="66">
        <v>46261.676481481481</v>
      </c>
      <c r="D3381" s="67" t="s">
        <v>663</v>
      </c>
      <c r="E3381" s="67" t="s">
        <v>664</v>
      </c>
      <c r="F3381" s="1">
        <v>1</v>
      </c>
      <c r="G3381" s="63" t="str">
        <f>VLOOKUP(D3381,[2]MINDANAO!$B:$C,2,0)</f>
        <v>CT125</v>
      </c>
      <c r="H3381" s="67">
        <v>58118</v>
      </c>
      <c r="I3381" s="63" t="str">
        <f>VLOOKUP(L3381,'[3]NEW LEGEND 2026'!M:S,7,0)</f>
        <v>MUTI</v>
      </c>
      <c r="J3381" s="67" t="s">
        <v>7659</v>
      </c>
      <c r="K3381" s="67" t="s">
        <v>7660</v>
      </c>
      <c r="L3381" s="67" t="s">
        <v>583</v>
      </c>
      <c r="M3381" s="63" t="str">
        <f>VLOOKUP(D3381,'[3]NEW LEGEND 2026'!G:I,3,0)</f>
        <v>KAWASAKI</v>
      </c>
      <c r="N3381" s="63" t="str">
        <f>VLOOKUP(D3381,'[3]NEW LEGEND 2026'!G:J,4,0)</f>
        <v>BLACK/RED</v>
      </c>
      <c r="O3381" s="68" t="str">
        <f t="shared" si="313"/>
        <v>AUG</v>
      </c>
      <c r="P3381" s="68">
        <f t="shared" si="314"/>
        <v>27</v>
      </c>
      <c r="Q3381" s="68">
        <f t="shared" si="315"/>
        <v>2026</v>
      </c>
      <c r="R3381" s="69">
        <f t="shared" si="316"/>
        <v>-208.67648148148146</v>
      </c>
      <c r="S3381" s="69">
        <f t="shared" si="317"/>
        <v>-208.67651620369725</v>
      </c>
      <c r="T3381" s="70" t="str">
        <f t="shared" si="318"/>
        <v>1-30 DAYS</v>
      </c>
      <c r="U3381" s="70" t="str">
        <f t="shared" si="318"/>
        <v>1-30 DAYS</v>
      </c>
    </row>
    <row r="3382" spans="1:21">
      <c r="A3382" s="63" t="str">
        <f>VLOOKUP(L3382,[1]Sheet1!$N:$P,3,0)</f>
        <v>GREATWALL</v>
      </c>
      <c r="B3382" s="66">
        <v>46261.676516203697</v>
      </c>
      <c r="C3382" s="66">
        <v>46261.676481481481</v>
      </c>
      <c r="D3382" s="67" t="s">
        <v>663</v>
      </c>
      <c r="E3382" s="67" t="s">
        <v>664</v>
      </c>
      <c r="F3382" s="1">
        <v>1</v>
      </c>
      <c r="G3382" s="63" t="str">
        <f>VLOOKUP(D3382,[2]MINDANAO!$B:$C,2,0)</f>
        <v>CT125</v>
      </c>
      <c r="H3382" s="67">
        <v>58118</v>
      </c>
      <c r="I3382" s="63" t="str">
        <f>VLOOKUP(L3382,'[3]NEW LEGEND 2026'!M:S,7,0)</f>
        <v>MUTI</v>
      </c>
      <c r="J3382" s="67" t="s">
        <v>7661</v>
      </c>
      <c r="K3382" s="67" t="s">
        <v>7662</v>
      </c>
      <c r="L3382" s="67" t="s">
        <v>583</v>
      </c>
      <c r="M3382" s="63" t="str">
        <f>VLOOKUP(D3382,'[3]NEW LEGEND 2026'!G:I,3,0)</f>
        <v>KAWASAKI</v>
      </c>
      <c r="N3382" s="63" t="str">
        <f>VLOOKUP(D3382,'[3]NEW LEGEND 2026'!G:J,4,0)</f>
        <v>BLACK/RED</v>
      </c>
      <c r="O3382" s="68" t="str">
        <f t="shared" si="313"/>
        <v>AUG</v>
      </c>
      <c r="P3382" s="68">
        <f t="shared" si="314"/>
        <v>27</v>
      </c>
      <c r="Q3382" s="68">
        <f t="shared" si="315"/>
        <v>2026</v>
      </c>
      <c r="R3382" s="69">
        <f t="shared" si="316"/>
        <v>-208.67648148148146</v>
      </c>
      <c r="S3382" s="69">
        <f t="shared" si="317"/>
        <v>-208.67651620369725</v>
      </c>
      <c r="T3382" s="70" t="str">
        <f t="shared" si="318"/>
        <v>1-30 DAYS</v>
      </c>
      <c r="U3382" s="70" t="str">
        <f t="shared" si="318"/>
        <v>1-30 DAYS</v>
      </c>
    </row>
    <row r="3383" spans="1:21">
      <c r="A3383" s="63" t="str">
        <f>VLOOKUP(L3383,[1]Sheet1!$N:$P,3,0)</f>
        <v>GREATWALL</v>
      </c>
      <c r="B3383" s="66">
        <v>46261.676516203697</v>
      </c>
      <c r="C3383" s="66">
        <v>46261.676481481481</v>
      </c>
      <c r="D3383" s="67" t="s">
        <v>663</v>
      </c>
      <c r="E3383" s="67" t="s">
        <v>664</v>
      </c>
      <c r="F3383" s="1">
        <v>1</v>
      </c>
      <c r="G3383" s="63" t="str">
        <f>VLOOKUP(D3383,[2]MINDANAO!$B:$C,2,0)</f>
        <v>CT125</v>
      </c>
      <c r="H3383" s="67">
        <v>58118</v>
      </c>
      <c r="I3383" s="63" t="str">
        <f>VLOOKUP(L3383,'[3]NEW LEGEND 2026'!M:S,7,0)</f>
        <v>MUTI</v>
      </c>
      <c r="J3383" s="67" t="s">
        <v>7663</v>
      </c>
      <c r="K3383" s="67" t="s">
        <v>7664</v>
      </c>
      <c r="L3383" s="67" t="s">
        <v>583</v>
      </c>
      <c r="M3383" s="63" t="str">
        <f>VLOOKUP(D3383,'[3]NEW LEGEND 2026'!G:I,3,0)</f>
        <v>KAWASAKI</v>
      </c>
      <c r="N3383" s="63" t="str">
        <f>VLOOKUP(D3383,'[3]NEW LEGEND 2026'!G:J,4,0)</f>
        <v>BLACK/RED</v>
      </c>
      <c r="O3383" s="68" t="str">
        <f t="shared" si="313"/>
        <v>AUG</v>
      </c>
      <c r="P3383" s="68">
        <f t="shared" si="314"/>
        <v>27</v>
      </c>
      <c r="Q3383" s="68">
        <f t="shared" si="315"/>
        <v>2026</v>
      </c>
      <c r="R3383" s="69">
        <f t="shared" si="316"/>
        <v>-208.67648148148146</v>
      </c>
      <c r="S3383" s="69">
        <f t="shared" si="317"/>
        <v>-208.67651620369725</v>
      </c>
      <c r="T3383" s="70" t="str">
        <f t="shared" si="318"/>
        <v>1-30 DAYS</v>
      </c>
      <c r="U3383" s="70" t="str">
        <f t="shared" si="318"/>
        <v>1-30 DAYS</v>
      </c>
    </row>
    <row r="3384" spans="1:21">
      <c r="A3384" s="63" t="str">
        <f>VLOOKUP(L3384,[1]Sheet1!$N:$P,3,0)</f>
        <v>GREATWALL</v>
      </c>
      <c r="B3384" s="66">
        <v>46261.676516203697</v>
      </c>
      <c r="C3384" s="66">
        <v>46261.676481481481</v>
      </c>
      <c r="D3384" s="67" t="s">
        <v>663</v>
      </c>
      <c r="E3384" s="67" t="s">
        <v>664</v>
      </c>
      <c r="F3384" s="1">
        <v>1</v>
      </c>
      <c r="G3384" s="63" t="str">
        <f>VLOOKUP(D3384,[2]MINDANAO!$B:$C,2,0)</f>
        <v>CT125</v>
      </c>
      <c r="H3384" s="67">
        <v>58118</v>
      </c>
      <c r="I3384" s="63" t="str">
        <f>VLOOKUP(L3384,'[3]NEW LEGEND 2026'!M:S,7,0)</f>
        <v>MUTI</v>
      </c>
      <c r="J3384" s="67" t="s">
        <v>7665</v>
      </c>
      <c r="K3384" s="67" t="s">
        <v>7666</v>
      </c>
      <c r="L3384" s="67" t="s">
        <v>583</v>
      </c>
      <c r="M3384" s="63" t="str">
        <f>VLOOKUP(D3384,'[3]NEW LEGEND 2026'!G:I,3,0)</f>
        <v>KAWASAKI</v>
      </c>
      <c r="N3384" s="63" t="str">
        <f>VLOOKUP(D3384,'[3]NEW LEGEND 2026'!G:J,4,0)</f>
        <v>BLACK/RED</v>
      </c>
      <c r="O3384" s="68" t="str">
        <f t="shared" si="313"/>
        <v>AUG</v>
      </c>
      <c r="P3384" s="68">
        <f t="shared" si="314"/>
        <v>27</v>
      </c>
      <c r="Q3384" s="68">
        <f t="shared" si="315"/>
        <v>2026</v>
      </c>
      <c r="R3384" s="69">
        <f t="shared" si="316"/>
        <v>-208.67648148148146</v>
      </c>
      <c r="S3384" s="69">
        <f t="shared" si="317"/>
        <v>-208.67651620369725</v>
      </c>
      <c r="T3384" s="70" t="str">
        <f t="shared" si="318"/>
        <v>1-30 DAYS</v>
      </c>
      <c r="U3384" s="70" t="str">
        <f t="shared" si="318"/>
        <v>1-30 DAYS</v>
      </c>
    </row>
    <row r="3385" spans="1:21">
      <c r="A3385" s="63" t="str">
        <f>VLOOKUP(L3385,[1]Sheet1!$N:$P,3,0)</f>
        <v>GREATWALL</v>
      </c>
      <c r="B3385" s="66">
        <v>46261.681689814817</v>
      </c>
      <c r="C3385" s="66">
        <v>46261.681666666656</v>
      </c>
      <c r="D3385" s="67" t="s">
        <v>663</v>
      </c>
      <c r="E3385" s="67" t="s">
        <v>664</v>
      </c>
      <c r="F3385" s="1">
        <v>1</v>
      </c>
      <c r="G3385" s="63" t="str">
        <f>VLOOKUP(D3385,[2]MINDANAO!$B:$C,2,0)</f>
        <v>CT125</v>
      </c>
      <c r="H3385" s="67">
        <v>58118</v>
      </c>
      <c r="I3385" s="63" t="str">
        <f>VLOOKUP(L3385,'[3]NEW LEGEND 2026'!M:S,7,0)</f>
        <v>MUTI</v>
      </c>
      <c r="J3385" s="67" t="s">
        <v>7667</v>
      </c>
      <c r="K3385" s="67" t="s">
        <v>7668</v>
      </c>
      <c r="L3385" s="67" t="s">
        <v>583</v>
      </c>
      <c r="M3385" s="63" t="str">
        <f>VLOOKUP(D3385,'[3]NEW LEGEND 2026'!G:I,3,0)</f>
        <v>KAWASAKI</v>
      </c>
      <c r="N3385" s="63" t="str">
        <f>VLOOKUP(D3385,'[3]NEW LEGEND 2026'!G:J,4,0)</f>
        <v>BLACK/RED</v>
      </c>
      <c r="O3385" s="68" t="str">
        <f t="shared" si="313"/>
        <v>AUG</v>
      </c>
      <c r="P3385" s="68">
        <f t="shared" si="314"/>
        <v>27</v>
      </c>
      <c r="Q3385" s="68">
        <f t="shared" si="315"/>
        <v>2026</v>
      </c>
      <c r="R3385" s="69">
        <f t="shared" si="316"/>
        <v>-208.68166666665638</v>
      </c>
      <c r="S3385" s="69">
        <f t="shared" si="317"/>
        <v>-208.68168981481722</v>
      </c>
      <c r="T3385" s="70" t="str">
        <f t="shared" si="318"/>
        <v>1-30 DAYS</v>
      </c>
      <c r="U3385" s="70" t="str">
        <f t="shared" si="318"/>
        <v>1-30 DAYS</v>
      </c>
    </row>
    <row r="3386" spans="1:21">
      <c r="A3386" s="63" t="str">
        <f>VLOOKUP(L3386,[1]Sheet1!$N:$P,3,0)</f>
        <v>GREATWALL</v>
      </c>
      <c r="B3386" s="66">
        <v>46261.681689814817</v>
      </c>
      <c r="C3386" s="66">
        <v>46261.681666666656</v>
      </c>
      <c r="D3386" s="67" t="s">
        <v>663</v>
      </c>
      <c r="E3386" s="67" t="s">
        <v>664</v>
      </c>
      <c r="F3386" s="1">
        <v>1</v>
      </c>
      <c r="G3386" s="63" t="str">
        <f>VLOOKUP(D3386,[2]MINDANAO!$B:$C,2,0)</f>
        <v>CT125</v>
      </c>
      <c r="H3386" s="67">
        <v>58118</v>
      </c>
      <c r="I3386" s="63" t="str">
        <f>VLOOKUP(L3386,'[3]NEW LEGEND 2026'!M:S,7,0)</f>
        <v>MUTI</v>
      </c>
      <c r="J3386" s="67" t="s">
        <v>7669</v>
      </c>
      <c r="K3386" s="67" t="s">
        <v>7670</v>
      </c>
      <c r="L3386" s="67" t="s">
        <v>583</v>
      </c>
      <c r="M3386" s="63" t="str">
        <f>VLOOKUP(D3386,'[3]NEW LEGEND 2026'!G:I,3,0)</f>
        <v>KAWASAKI</v>
      </c>
      <c r="N3386" s="63" t="str">
        <f>VLOOKUP(D3386,'[3]NEW LEGEND 2026'!G:J,4,0)</f>
        <v>BLACK/RED</v>
      </c>
      <c r="O3386" s="68" t="str">
        <f t="shared" si="313"/>
        <v>AUG</v>
      </c>
      <c r="P3386" s="68">
        <f t="shared" si="314"/>
        <v>27</v>
      </c>
      <c r="Q3386" s="68">
        <f t="shared" si="315"/>
        <v>2026</v>
      </c>
      <c r="R3386" s="69">
        <f t="shared" si="316"/>
        <v>-208.68166666665638</v>
      </c>
      <c r="S3386" s="69">
        <f t="shared" si="317"/>
        <v>-208.68168981481722</v>
      </c>
      <c r="T3386" s="70" t="str">
        <f t="shared" si="318"/>
        <v>1-30 DAYS</v>
      </c>
      <c r="U3386" s="70" t="str">
        <f t="shared" si="318"/>
        <v>1-30 DAYS</v>
      </c>
    </row>
    <row r="3387" spans="1:21">
      <c r="A3387" s="63" t="str">
        <f>VLOOKUP(L3387,[1]Sheet1!$N:$P,3,0)</f>
        <v>GREATWALL</v>
      </c>
      <c r="B3387" s="66">
        <v>46261.681689814817</v>
      </c>
      <c r="C3387" s="66">
        <v>46261.681666666656</v>
      </c>
      <c r="D3387" s="67" t="s">
        <v>663</v>
      </c>
      <c r="E3387" s="67" t="s">
        <v>664</v>
      </c>
      <c r="F3387" s="1">
        <v>1</v>
      </c>
      <c r="G3387" s="63" t="str">
        <f>VLOOKUP(D3387,[2]MINDANAO!$B:$C,2,0)</f>
        <v>CT125</v>
      </c>
      <c r="H3387" s="67">
        <v>58118</v>
      </c>
      <c r="I3387" s="63" t="str">
        <f>VLOOKUP(L3387,'[3]NEW LEGEND 2026'!M:S,7,0)</f>
        <v>MUTI</v>
      </c>
      <c r="J3387" s="67" t="s">
        <v>7671</v>
      </c>
      <c r="K3387" s="67" t="s">
        <v>7672</v>
      </c>
      <c r="L3387" s="67" t="s">
        <v>583</v>
      </c>
      <c r="M3387" s="63" t="str">
        <f>VLOOKUP(D3387,'[3]NEW LEGEND 2026'!G:I,3,0)</f>
        <v>KAWASAKI</v>
      </c>
      <c r="N3387" s="63" t="str">
        <f>VLOOKUP(D3387,'[3]NEW LEGEND 2026'!G:J,4,0)</f>
        <v>BLACK/RED</v>
      </c>
      <c r="O3387" s="68" t="str">
        <f t="shared" si="313"/>
        <v>AUG</v>
      </c>
      <c r="P3387" s="68">
        <f t="shared" si="314"/>
        <v>27</v>
      </c>
      <c r="Q3387" s="68">
        <f t="shared" si="315"/>
        <v>2026</v>
      </c>
      <c r="R3387" s="69">
        <f t="shared" si="316"/>
        <v>-208.68166666665638</v>
      </c>
      <c r="S3387" s="69">
        <f t="shared" si="317"/>
        <v>-208.68168981481722</v>
      </c>
      <c r="T3387" s="70" t="str">
        <f t="shared" si="318"/>
        <v>1-30 DAYS</v>
      </c>
      <c r="U3387" s="70" t="str">
        <f t="shared" si="318"/>
        <v>1-30 DAYS</v>
      </c>
    </row>
    <row r="3388" spans="1:21">
      <c r="A3388" s="63" t="str">
        <f>VLOOKUP(L3388,[1]Sheet1!$N:$P,3,0)</f>
        <v>GREATWALL</v>
      </c>
      <c r="B3388" s="66">
        <v>46261.681689814817</v>
      </c>
      <c r="C3388" s="66">
        <v>46261.681666666656</v>
      </c>
      <c r="D3388" s="67" t="s">
        <v>663</v>
      </c>
      <c r="E3388" s="67" t="s">
        <v>664</v>
      </c>
      <c r="F3388" s="1">
        <v>1</v>
      </c>
      <c r="G3388" s="63" t="str">
        <f>VLOOKUP(D3388,[2]MINDANAO!$B:$C,2,0)</f>
        <v>CT125</v>
      </c>
      <c r="H3388" s="67">
        <v>58118</v>
      </c>
      <c r="I3388" s="63" t="str">
        <f>VLOOKUP(L3388,'[3]NEW LEGEND 2026'!M:S,7,0)</f>
        <v>MUTI</v>
      </c>
      <c r="J3388" s="67" t="s">
        <v>7673</v>
      </c>
      <c r="K3388" s="67" t="s">
        <v>7674</v>
      </c>
      <c r="L3388" s="67" t="s">
        <v>583</v>
      </c>
      <c r="M3388" s="63" t="str">
        <f>VLOOKUP(D3388,'[3]NEW LEGEND 2026'!G:I,3,0)</f>
        <v>KAWASAKI</v>
      </c>
      <c r="N3388" s="63" t="str">
        <f>VLOOKUP(D3388,'[3]NEW LEGEND 2026'!G:J,4,0)</f>
        <v>BLACK/RED</v>
      </c>
      <c r="O3388" s="68" t="str">
        <f t="shared" si="313"/>
        <v>AUG</v>
      </c>
      <c r="P3388" s="68">
        <f t="shared" si="314"/>
        <v>27</v>
      </c>
      <c r="Q3388" s="68">
        <f t="shared" si="315"/>
        <v>2026</v>
      </c>
      <c r="R3388" s="69">
        <f t="shared" si="316"/>
        <v>-208.68166666665638</v>
      </c>
      <c r="S3388" s="69">
        <f t="shared" si="317"/>
        <v>-208.68168981481722</v>
      </c>
      <c r="T3388" s="70" t="str">
        <f t="shared" si="318"/>
        <v>1-30 DAYS</v>
      </c>
      <c r="U3388" s="70" t="str">
        <f t="shared" si="318"/>
        <v>1-30 DAYS</v>
      </c>
    </row>
    <row r="3389" spans="1:21">
      <c r="A3389" s="63" t="str">
        <f>VLOOKUP(L3389,[1]Sheet1!$N:$P,3,0)</f>
        <v>GREATWALL</v>
      </c>
      <c r="B3389" s="66">
        <v>46261.681689814817</v>
      </c>
      <c r="C3389" s="66">
        <v>46261.681666666656</v>
      </c>
      <c r="D3389" s="67" t="s">
        <v>663</v>
      </c>
      <c r="E3389" s="67" t="s">
        <v>664</v>
      </c>
      <c r="F3389" s="1">
        <v>1</v>
      </c>
      <c r="G3389" s="63" t="str">
        <f>VLOOKUP(D3389,[2]MINDANAO!$B:$C,2,0)</f>
        <v>CT125</v>
      </c>
      <c r="H3389" s="67">
        <v>58118</v>
      </c>
      <c r="I3389" s="63" t="str">
        <f>VLOOKUP(L3389,'[3]NEW LEGEND 2026'!M:S,7,0)</f>
        <v>MUTI</v>
      </c>
      <c r="J3389" s="67" t="s">
        <v>7675</v>
      </c>
      <c r="K3389" s="67" t="s">
        <v>7676</v>
      </c>
      <c r="L3389" s="67" t="s">
        <v>583</v>
      </c>
      <c r="M3389" s="63" t="str">
        <f>VLOOKUP(D3389,'[3]NEW LEGEND 2026'!G:I,3,0)</f>
        <v>KAWASAKI</v>
      </c>
      <c r="N3389" s="63" t="str">
        <f>VLOOKUP(D3389,'[3]NEW LEGEND 2026'!G:J,4,0)</f>
        <v>BLACK/RED</v>
      </c>
      <c r="O3389" s="68" t="str">
        <f t="shared" si="313"/>
        <v>AUG</v>
      </c>
      <c r="P3389" s="68">
        <f t="shared" si="314"/>
        <v>27</v>
      </c>
      <c r="Q3389" s="68">
        <f t="shared" si="315"/>
        <v>2026</v>
      </c>
      <c r="R3389" s="69">
        <f t="shared" si="316"/>
        <v>-208.68166666665638</v>
      </c>
      <c r="S3389" s="69">
        <f t="shared" si="317"/>
        <v>-208.68168981481722</v>
      </c>
      <c r="T3389" s="70" t="str">
        <f t="shared" si="318"/>
        <v>1-30 DAYS</v>
      </c>
      <c r="U3389" s="70" t="str">
        <f t="shared" si="318"/>
        <v>1-30 DAYS</v>
      </c>
    </row>
    <row r="3390" spans="1:21">
      <c r="A3390" s="63" t="str">
        <f>VLOOKUP(L3390,[1]Sheet1!$N:$P,3,0)</f>
        <v>GREATWALL</v>
      </c>
      <c r="B3390" s="66">
        <v>46261.681689814817</v>
      </c>
      <c r="C3390" s="66">
        <v>46261.681666666656</v>
      </c>
      <c r="D3390" s="67" t="s">
        <v>663</v>
      </c>
      <c r="E3390" s="67" t="s">
        <v>664</v>
      </c>
      <c r="F3390" s="1">
        <v>1</v>
      </c>
      <c r="G3390" s="63" t="str">
        <f>VLOOKUP(D3390,[2]MINDANAO!$B:$C,2,0)</f>
        <v>CT125</v>
      </c>
      <c r="H3390" s="67">
        <v>58118</v>
      </c>
      <c r="I3390" s="63" t="str">
        <f>VLOOKUP(L3390,'[3]NEW LEGEND 2026'!M:S,7,0)</f>
        <v>MUTI</v>
      </c>
      <c r="J3390" s="67" t="s">
        <v>7677</v>
      </c>
      <c r="K3390" s="67" t="s">
        <v>7678</v>
      </c>
      <c r="L3390" s="67" t="s">
        <v>583</v>
      </c>
      <c r="M3390" s="63" t="str">
        <f>VLOOKUP(D3390,'[3]NEW LEGEND 2026'!G:I,3,0)</f>
        <v>KAWASAKI</v>
      </c>
      <c r="N3390" s="63" t="str">
        <f>VLOOKUP(D3390,'[3]NEW LEGEND 2026'!G:J,4,0)</f>
        <v>BLACK/RED</v>
      </c>
      <c r="O3390" s="68" t="str">
        <f t="shared" si="313"/>
        <v>AUG</v>
      </c>
      <c r="P3390" s="68">
        <f t="shared" si="314"/>
        <v>27</v>
      </c>
      <c r="Q3390" s="68">
        <f t="shared" si="315"/>
        <v>2026</v>
      </c>
      <c r="R3390" s="69">
        <f t="shared" si="316"/>
        <v>-208.68166666665638</v>
      </c>
      <c r="S3390" s="69">
        <f t="shared" si="317"/>
        <v>-208.68168981481722</v>
      </c>
      <c r="T3390" s="70" t="str">
        <f t="shared" si="318"/>
        <v>1-30 DAYS</v>
      </c>
      <c r="U3390" s="70" t="str">
        <f t="shared" si="318"/>
        <v>1-30 DAYS</v>
      </c>
    </row>
    <row r="3391" spans="1:21">
      <c r="A3391" s="63" t="str">
        <f>VLOOKUP(L3391,[1]Sheet1!$N:$P,3,0)</f>
        <v>GREATWALL</v>
      </c>
      <c r="B3391" s="66">
        <v>46261.681689814817</v>
      </c>
      <c r="C3391" s="66">
        <v>46261.681666666656</v>
      </c>
      <c r="D3391" s="67" t="s">
        <v>663</v>
      </c>
      <c r="E3391" s="67" t="s">
        <v>664</v>
      </c>
      <c r="F3391" s="1">
        <v>1</v>
      </c>
      <c r="G3391" s="63" t="str">
        <f>VLOOKUP(D3391,[2]MINDANAO!$B:$C,2,0)</f>
        <v>CT125</v>
      </c>
      <c r="H3391" s="67">
        <v>58118</v>
      </c>
      <c r="I3391" s="63" t="str">
        <f>VLOOKUP(L3391,'[3]NEW LEGEND 2026'!M:S,7,0)</f>
        <v>MUTI</v>
      </c>
      <c r="J3391" s="67" t="s">
        <v>7679</v>
      </c>
      <c r="K3391" s="67" t="s">
        <v>7680</v>
      </c>
      <c r="L3391" s="67" t="s">
        <v>583</v>
      </c>
      <c r="M3391" s="63" t="str">
        <f>VLOOKUP(D3391,'[3]NEW LEGEND 2026'!G:I,3,0)</f>
        <v>KAWASAKI</v>
      </c>
      <c r="N3391" s="63" t="str">
        <f>VLOOKUP(D3391,'[3]NEW LEGEND 2026'!G:J,4,0)</f>
        <v>BLACK/RED</v>
      </c>
      <c r="O3391" s="68" t="str">
        <f t="shared" si="313"/>
        <v>AUG</v>
      </c>
      <c r="P3391" s="68">
        <f t="shared" si="314"/>
        <v>27</v>
      </c>
      <c r="Q3391" s="68">
        <f t="shared" si="315"/>
        <v>2026</v>
      </c>
      <c r="R3391" s="69">
        <f t="shared" si="316"/>
        <v>-208.68166666665638</v>
      </c>
      <c r="S3391" s="69">
        <f t="shared" si="317"/>
        <v>-208.68168981481722</v>
      </c>
      <c r="T3391" s="70" t="str">
        <f t="shared" si="318"/>
        <v>1-30 DAYS</v>
      </c>
      <c r="U3391" s="70" t="str">
        <f t="shared" si="318"/>
        <v>1-30 DAYS</v>
      </c>
    </row>
    <row r="3392" spans="1:21">
      <c r="A3392" s="63" t="str">
        <f>VLOOKUP(L3392,[1]Sheet1!$N:$P,3,0)</f>
        <v>GREATWALL</v>
      </c>
      <c r="B3392" s="66">
        <v>46261.681689814817</v>
      </c>
      <c r="C3392" s="66">
        <v>46261.681666666656</v>
      </c>
      <c r="D3392" s="67" t="s">
        <v>663</v>
      </c>
      <c r="E3392" s="67" t="s">
        <v>664</v>
      </c>
      <c r="F3392" s="1">
        <v>1</v>
      </c>
      <c r="G3392" s="63" t="str">
        <f>VLOOKUP(D3392,[2]MINDANAO!$B:$C,2,0)</f>
        <v>CT125</v>
      </c>
      <c r="H3392" s="67">
        <v>58118</v>
      </c>
      <c r="I3392" s="63" t="str">
        <f>VLOOKUP(L3392,'[3]NEW LEGEND 2026'!M:S,7,0)</f>
        <v>MUTI</v>
      </c>
      <c r="J3392" s="67" t="s">
        <v>7681</v>
      </c>
      <c r="K3392" s="67" t="s">
        <v>7682</v>
      </c>
      <c r="L3392" s="67" t="s">
        <v>583</v>
      </c>
      <c r="M3392" s="63" t="str">
        <f>VLOOKUP(D3392,'[3]NEW LEGEND 2026'!G:I,3,0)</f>
        <v>KAWASAKI</v>
      </c>
      <c r="N3392" s="63" t="str">
        <f>VLOOKUP(D3392,'[3]NEW LEGEND 2026'!G:J,4,0)</f>
        <v>BLACK/RED</v>
      </c>
      <c r="O3392" s="68" t="str">
        <f t="shared" si="313"/>
        <v>AUG</v>
      </c>
      <c r="P3392" s="68">
        <f t="shared" si="314"/>
        <v>27</v>
      </c>
      <c r="Q3392" s="68">
        <f t="shared" si="315"/>
        <v>2026</v>
      </c>
      <c r="R3392" s="69">
        <f t="shared" si="316"/>
        <v>-208.68166666665638</v>
      </c>
      <c r="S3392" s="69">
        <f t="shared" si="317"/>
        <v>-208.68168981481722</v>
      </c>
      <c r="T3392" s="70" t="str">
        <f t="shared" si="318"/>
        <v>1-30 DAYS</v>
      </c>
      <c r="U3392" s="70" t="str">
        <f t="shared" si="318"/>
        <v>1-30 DAYS</v>
      </c>
    </row>
    <row r="3393" spans="1:21">
      <c r="A3393" s="63" t="str">
        <f>VLOOKUP(L3393,[1]Sheet1!$N:$P,3,0)</f>
        <v>GREATWALL</v>
      </c>
      <c r="B3393" s="66">
        <v>46261.681689814817</v>
      </c>
      <c r="C3393" s="66">
        <v>46261.681666666656</v>
      </c>
      <c r="D3393" s="67" t="s">
        <v>663</v>
      </c>
      <c r="E3393" s="67" t="s">
        <v>664</v>
      </c>
      <c r="F3393" s="1">
        <v>1</v>
      </c>
      <c r="G3393" s="63" t="str">
        <f>VLOOKUP(D3393,[2]MINDANAO!$B:$C,2,0)</f>
        <v>CT125</v>
      </c>
      <c r="H3393" s="67">
        <v>58118</v>
      </c>
      <c r="I3393" s="63" t="str">
        <f>VLOOKUP(L3393,'[3]NEW LEGEND 2026'!M:S,7,0)</f>
        <v>MUTI</v>
      </c>
      <c r="J3393" s="67" t="s">
        <v>7683</v>
      </c>
      <c r="K3393" s="67" t="s">
        <v>7684</v>
      </c>
      <c r="L3393" s="67" t="s">
        <v>583</v>
      </c>
      <c r="M3393" s="63" t="str">
        <f>VLOOKUP(D3393,'[3]NEW LEGEND 2026'!G:I,3,0)</f>
        <v>KAWASAKI</v>
      </c>
      <c r="N3393" s="63" t="str">
        <f>VLOOKUP(D3393,'[3]NEW LEGEND 2026'!G:J,4,0)</f>
        <v>BLACK/RED</v>
      </c>
      <c r="O3393" s="68" t="str">
        <f t="shared" si="313"/>
        <v>AUG</v>
      </c>
      <c r="P3393" s="68">
        <f t="shared" si="314"/>
        <v>27</v>
      </c>
      <c r="Q3393" s="68">
        <f t="shared" si="315"/>
        <v>2026</v>
      </c>
      <c r="R3393" s="69">
        <f t="shared" si="316"/>
        <v>-208.68166666665638</v>
      </c>
      <c r="S3393" s="69">
        <f t="shared" si="317"/>
        <v>-208.68168981481722</v>
      </c>
      <c r="T3393" s="70" t="str">
        <f t="shared" si="318"/>
        <v>1-30 DAYS</v>
      </c>
      <c r="U3393" s="70" t="str">
        <f t="shared" si="318"/>
        <v>1-30 DAYS</v>
      </c>
    </row>
    <row r="3394" spans="1:21">
      <c r="A3394" s="63" t="str">
        <f>VLOOKUP(L3394,[1]Sheet1!$N:$P,3,0)</f>
        <v>GREATWALL</v>
      </c>
      <c r="B3394" s="66">
        <v>46261.681701388887</v>
      </c>
      <c r="C3394" s="66">
        <v>46261.681666666656</v>
      </c>
      <c r="D3394" s="67" t="s">
        <v>663</v>
      </c>
      <c r="E3394" s="67" t="s">
        <v>664</v>
      </c>
      <c r="F3394" s="1">
        <v>1</v>
      </c>
      <c r="G3394" s="63" t="str">
        <f>VLOOKUP(D3394,[2]MINDANAO!$B:$C,2,0)</f>
        <v>CT125</v>
      </c>
      <c r="H3394" s="67">
        <v>58118</v>
      </c>
      <c r="I3394" s="63" t="str">
        <f>VLOOKUP(L3394,'[3]NEW LEGEND 2026'!M:S,7,0)</f>
        <v>MUTI</v>
      </c>
      <c r="J3394" s="67" t="s">
        <v>7685</v>
      </c>
      <c r="K3394" s="67" t="s">
        <v>7686</v>
      </c>
      <c r="L3394" s="67" t="s">
        <v>583</v>
      </c>
      <c r="M3394" s="63" t="str">
        <f>VLOOKUP(D3394,'[3]NEW LEGEND 2026'!G:I,3,0)</f>
        <v>KAWASAKI</v>
      </c>
      <c r="N3394" s="63" t="str">
        <f>VLOOKUP(D3394,'[3]NEW LEGEND 2026'!G:J,4,0)</f>
        <v>BLACK/RED</v>
      </c>
      <c r="O3394" s="68" t="str">
        <f t="shared" ref="O3394:O3457" si="319">CHOOSE(MONTH(C3394),"JAN","FEB","MAR","APR","MAY","JUN","JUL","AUG","SEP","OCT","NOV","DEC")</f>
        <v>AUG</v>
      </c>
      <c r="P3394" s="68">
        <f t="shared" ref="P3394:P3457" si="320">DAY(C3394)</f>
        <v>27</v>
      </c>
      <c r="Q3394" s="68">
        <f t="shared" ref="Q3394:Q3457" si="321">YEAR(C3394)</f>
        <v>2026</v>
      </c>
      <c r="R3394" s="69">
        <f t="shared" ref="R3394:R3457" si="322">DATE(2026,1,31)-C3394</f>
        <v>-208.68166666665638</v>
      </c>
      <c r="S3394" s="69">
        <f t="shared" si="317"/>
        <v>-208.68170138888672</v>
      </c>
      <c r="T3394" s="70" t="str">
        <f t="shared" si="318"/>
        <v>1-30 DAYS</v>
      </c>
      <c r="U3394" s="70" t="str">
        <f t="shared" si="318"/>
        <v>1-30 DAYS</v>
      </c>
    </row>
    <row r="3395" spans="1:21">
      <c r="A3395" s="63" t="str">
        <f>VLOOKUP(L3395,[1]Sheet1!$N:$P,3,0)</f>
        <v>GREATWALL</v>
      </c>
      <c r="B3395" s="66">
        <v>46261.691643518519</v>
      </c>
      <c r="C3395" s="66">
        <v>46261.691620370373</v>
      </c>
      <c r="D3395" s="67" t="s">
        <v>663</v>
      </c>
      <c r="E3395" s="67" t="s">
        <v>664</v>
      </c>
      <c r="F3395" s="1">
        <v>1</v>
      </c>
      <c r="G3395" s="63" t="str">
        <f>VLOOKUP(D3395,[2]MINDANAO!$B:$C,2,0)</f>
        <v>CT125</v>
      </c>
      <c r="H3395" s="67">
        <v>58118</v>
      </c>
      <c r="I3395" s="63" t="str">
        <f>VLOOKUP(L3395,'[3]NEW LEGEND 2026'!M:S,7,0)</f>
        <v>MUTI</v>
      </c>
      <c r="J3395" s="67" t="s">
        <v>7687</v>
      </c>
      <c r="K3395" s="67" t="s">
        <v>7688</v>
      </c>
      <c r="L3395" s="67" t="s">
        <v>583</v>
      </c>
      <c r="M3395" s="63" t="str">
        <f>VLOOKUP(D3395,'[3]NEW LEGEND 2026'!G:I,3,0)</f>
        <v>KAWASAKI</v>
      </c>
      <c r="N3395" s="63" t="str">
        <f>VLOOKUP(D3395,'[3]NEW LEGEND 2026'!G:J,4,0)</f>
        <v>BLACK/RED</v>
      </c>
      <c r="O3395" s="68" t="str">
        <f t="shared" si="319"/>
        <v>AUG</v>
      </c>
      <c r="P3395" s="68">
        <f t="shared" si="320"/>
        <v>27</v>
      </c>
      <c r="Q3395" s="68">
        <f t="shared" si="321"/>
        <v>2026</v>
      </c>
      <c r="R3395" s="69">
        <f t="shared" si="322"/>
        <v>-208.69162037037313</v>
      </c>
      <c r="S3395" s="69">
        <f t="shared" ref="S3395:S3458" si="323">DATE(2026,1,31)-B3395</f>
        <v>-208.69164351851941</v>
      </c>
      <c r="T3395" s="70" t="str">
        <f t="shared" si="318"/>
        <v>1-30 DAYS</v>
      </c>
      <c r="U3395" s="70" t="str">
        <f t="shared" si="318"/>
        <v>1-30 DAYS</v>
      </c>
    </row>
    <row r="3396" spans="1:21">
      <c r="A3396" s="63" t="str">
        <f>VLOOKUP(L3396,[1]Sheet1!$N:$P,3,0)</f>
        <v>GREATWALL</v>
      </c>
      <c r="B3396" s="66">
        <v>46261.691643518519</v>
      </c>
      <c r="C3396" s="66">
        <v>46261.691620370373</v>
      </c>
      <c r="D3396" s="67" t="s">
        <v>663</v>
      </c>
      <c r="E3396" s="67" t="s">
        <v>664</v>
      </c>
      <c r="F3396" s="1">
        <v>1</v>
      </c>
      <c r="G3396" s="63" t="str">
        <f>VLOOKUP(D3396,[2]MINDANAO!$B:$C,2,0)</f>
        <v>CT125</v>
      </c>
      <c r="H3396" s="67">
        <v>58118</v>
      </c>
      <c r="I3396" s="63" t="str">
        <f>VLOOKUP(L3396,'[3]NEW LEGEND 2026'!M:S,7,0)</f>
        <v>MUTI</v>
      </c>
      <c r="J3396" s="67" t="s">
        <v>7689</v>
      </c>
      <c r="K3396" s="67" t="s">
        <v>7690</v>
      </c>
      <c r="L3396" s="67" t="s">
        <v>583</v>
      </c>
      <c r="M3396" s="63" t="str">
        <f>VLOOKUP(D3396,'[3]NEW LEGEND 2026'!G:I,3,0)</f>
        <v>KAWASAKI</v>
      </c>
      <c r="N3396" s="63" t="str">
        <f>VLOOKUP(D3396,'[3]NEW LEGEND 2026'!G:J,4,0)</f>
        <v>BLACK/RED</v>
      </c>
      <c r="O3396" s="68" t="str">
        <f t="shared" si="319"/>
        <v>AUG</v>
      </c>
      <c r="P3396" s="68">
        <f t="shared" si="320"/>
        <v>27</v>
      </c>
      <c r="Q3396" s="68">
        <f t="shared" si="321"/>
        <v>2026</v>
      </c>
      <c r="R3396" s="69">
        <f t="shared" si="322"/>
        <v>-208.69162037037313</v>
      </c>
      <c r="S3396" s="69">
        <f t="shared" si="323"/>
        <v>-208.69164351851941</v>
      </c>
      <c r="T3396" s="70" t="str">
        <f t="shared" si="318"/>
        <v>1-30 DAYS</v>
      </c>
      <c r="U3396" s="70" t="str">
        <f t="shared" si="318"/>
        <v>1-30 DAYS</v>
      </c>
    </row>
    <row r="3397" spans="1:21">
      <c r="A3397" s="63" t="str">
        <f>VLOOKUP(L3397,[1]Sheet1!$N:$P,3,0)</f>
        <v>GREATWALL</v>
      </c>
      <c r="B3397" s="66">
        <v>46261.691643518519</v>
      </c>
      <c r="C3397" s="66">
        <v>46261.691620370373</v>
      </c>
      <c r="D3397" s="67" t="s">
        <v>663</v>
      </c>
      <c r="E3397" s="67" t="s">
        <v>664</v>
      </c>
      <c r="F3397" s="1">
        <v>1</v>
      </c>
      <c r="G3397" s="63" t="str">
        <f>VLOOKUP(D3397,[2]MINDANAO!$B:$C,2,0)</f>
        <v>CT125</v>
      </c>
      <c r="H3397" s="67">
        <v>58118</v>
      </c>
      <c r="I3397" s="63" t="str">
        <f>VLOOKUP(L3397,'[3]NEW LEGEND 2026'!M:S,7,0)</f>
        <v>MUTI</v>
      </c>
      <c r="J3397" s="67" t="s">
        <v>7691</v>
      </c>
      <c r="K3397" s="67" t="s">
        <v>7692</v>
      </c>
      <c r="L3397" s="67" t="s">
        <v>583</v>
      </c>
      <c r="M3397" s="63" t="str">
        <f>VLOOKUP(D3397,'[3]NEW LEGEND 2026'!G:I,3,0)</f>
        <v>KAWASAKI</v>
      </c>
      <c r="N3397" s="63" t="str">
        <f>VLOOKUP(D3397,'[3]NEW LEGEND 2026'!G:J,4,0)</f>
        <v>BLACK/RED</v>
      </c>
      <c r="O3397" s="68" t="str">
        <f t="shared" si="319"/>
        <v>AUG</v>
      </c>
      <c r="P3397" s="68">
        <f t="shared" si="320"/>
        <v>27</v>
      </c>
      <c r="Q3397" s="68">
        <f t="shared" si="321"/>
        <v>2026</v>
      </c>
      <c r="R3397" s="69">
        <f t="shared" si="322"/>
        <v>-208.69162037037313</v>
      </c>
      <c r="S3397" s="69">
        <f t="shared" si="323"/>
        <v>-208.69164351851941</v>
      </c>
      <c r="T3397" s="70" t="str">
        <f t="shared" si="318"/>
        <v>1-30 DAYS</v>
      </c>
      <c r="U3397" s="70" t="str">
        <f t="shared" si="318"/>
        <v>1-30 DAYS</v>
      </c>
    </row>
    <row r="3398" spans="1:21">
      <c r="A3398" s="63" t="str">
        <f>VLOOKUP(L3398,[1]Sheet1!$N:$P,3,0)</f>
        <v>GREATWALL</v>
      </c>
      <c r="B3398" s="66">
        <v>46261.691643518519</v>
      </c>
      <c r="C3398" s="66">
        <v>46261.691620370373</v>
      </c>
      <c r="D3398" s="67" t="s">
        <v>663</v>
      </c>
      <c r="E3398" s="67" t="s">
        <v>664</v>
      </c>
      <c r="F3398" s="1">
        <v>1</v>
      </c>
      <c r="G3398" s="63" t="str">
        <f>VLOOKUP(D3398,[2]MINDANAO!$B:$C,2,0)</f>
        <v>CT125</v>
      </c>
      <c r="H3398" s="67">
        <v>58118</v>
      </c>
      <c r="I3398" s="63" t="str">
        <f>VLOOKUP(L3398,'[3]NEW LEGEND 2026'!M:S,7,0)</f>
        <v>MUTI</v>
      </c>
      <c r="J3398" s="67" t="s">
        <v>7693</v>
      </c>
      <c r="K3398" s="67" t="s">
        <v>7694</v>
      </c>
      <c r="L3398" s="67" t="s">
        <v>583</v>
      </c>
      <c r="M3398" s="63" t="str">
        <f>VLOOKUP(D3398,'[3]NEW LEGEND 2026'!G:I,3,0)</f>
        <v>KAWASAKI</v>
      </c>
      <c r="N3398" s="63" t="str">
        <f>VLOOKUP(D3398,'[3]NEW LEGEND 2026'!G:J,4,0)</f>
        <v>BLACK/RED</v>
      </c>
      <c r="O3398" s="68" t="str">
        <f t="shared" si="319"/>
        <v>AUG</v>
      </c>
      <c r="P3398" s="68">
        <f t="shared" si="320"/>
        <v>27</v>
      </c>
      <c r="Q3398" s="68">
        <f t="shared" si="321"/>
        <v>2026</v>
      </c>
      <c r="R3398" s="69">
        <f t="shared" si="322"/>
        <v>-208.69162037037313</v>
      </c>
      <c r="S3398" s="69">
        <f t="shared" si="323"/>
        <v>-208.69164351851941</v>
      </c>
      <c r="T3398" s="70" t="str">
        <f t="shared" si="318"/>
        <v>1-30 DAYS</v>
      </c>
      <c r="U3398" s="70" t="str">
        <f t="shared" si="318"/>
        <v>1-30 DAYS</v>
      </c>
    </row>
    <row r="3399" spans="1:21">
      <c r="A3399" s="63" t="str">
        <f>VLOOKUP(L3399,[1]Sheet1!$N:$P,3,0)</f>
        <v>GREATWALL</v>
      </c>
      <c r="B3399" s="66">
        <v>46261.691643518519</v>
      </c>
      <c r="C3399" s="66">
        <v>46261.691620370373</v>
      </c>
      <c r="D3399" s="67" t="s">
        <v>663</v>
      </c>
      <c r="E3399" s="67" t="s">
        <v>664</v>
      </c>
      <c r="F3399" s="1">
        <v>1</v>
      </c>
      <c r="G3399" s="63" t="str">
        <f>VLOOKUP(D3399,[2]MINDANAO!$B:$C,2,0)</f>
        <v>CT125</v>
      </c>
      <c r="H3399" s="67">
        <v>58118</v>
      </c>
      <c r="I3399" s="63" t="str">
        <f>VLOOKUP(L3399,'[3]NEW LEGEND 2026'!M:S,7,0)</f>
        <v>MUTI</v>
      </c>
      <c r="J3399" s="67" t="s">
        <v>7695</v>
      </c>
      <c r="K3399" s="67" t="s">
        <v>7696</v>
      </c>
      <c r="L3399" s="67" t="s">
        <v>583</v>
      </c>
      <c r="M3399" s="63" t="str">
        <f>VLOOKUP(D3399,'[3]NEW LEGEND 2026'!G:I,3,0)</f>
        <v>KAWASAKI</v>
      </c>
      <c r="N3399" s="63" t="str">
        <f>VLOOKUP(D3399,'[3]NEW LEGEND 2026'!G:J,4,0)</f>
        <v>BLACK/RED</v>
      </c>
      <c r="O3399" s="68" t="str">
        <f t="shared" si="319"/>
        <v>AUG</v>
      </c>
      <c r="P3399" s="68">
        <f t="shared" si="320"/>
        <v>27</v>
      </c>
      <c r="Q3399" s="68">
        <f t="shared" si="321"/>
        <v>2026</v>
      </c>
      <c r="R3399" s="69">
        <f t="shared" si="322"/>
        <v>-208.69162037037313</v>
      </c>
      <c r="S3399" s="69">
        <f t="shared" si="323"/>
        <v>-208.69164351851941</v>
      </c>
      <c r="T3399" s="70" t="str">
        <f t="shared" si="318"/>
        <v>1-30 DAYS</v>
      </c>
      <c r="U3399" s="70" t="str">
        <f t="shared" si="318"/>
        <v>1-30 DAYS</v>
      </c>
    </row>
    <row r="3400" spans="1:21">
      <c r="A3400" s="63" t="str">
        <f>VLOOKUP(L3400,[1]Sheet1!$N:$P,3,0)</f>
        <v>GREATWALL</v>
      </c>
      <c r="B3400" s="66">
        <v>46261.691643518519</v>
      </c>
      <c r="C3400" s="66">
        <v>46261.691620370373</v>
      </c>
      <c r="D3400" s="67" t="s">
        <v>663</v>
      </c>
      <c r="E3400" s="67" t="s">
        <v>664</v>
      </c>
      <c r="F3400" s="1">
        <v>1</v>
      </c>
      <c r="G3400" s="63" t="str">
        <f>VLOOKUP(D3400,[2]MINDANAO!$B:$C,2,0)</f>
        <v>CT125</v>
      </c>
      <c r="H3400" s="67">
        <v>58118</v>
      </c>
      <c r="I3400" s="63" t="str">
        <f>VLOOKUP(L3400,'[3]NEW LEGEND 2026'!M:S,7,0)</f>
        <v>MUTI</v>
      </c>
      <c r="J3400" s="67" t="s">
        <v>7697</v>
      </c>
      <c r="K3400" s="67" t="s">
        <v>7698</v>
      </c>
      <c r="L3400" s="67" t="s">
        <v>583</v>
      </c>
      <c r="M3400" s="63" t="str">
        <f>VLOOKUP(D3400,'[3]NEW LEGEND 2026'!G:I,3,0)</f>
        <v>KAWASAKI</v>
      </c>
      <c r="N3400" s="63" t="str">
        <f>VLOOKUP(D3400,'[3]NEW LEGEND 2026'!G:J,4,0)</f>
        <v>BLACK/RED</v>
      </c>
      <c r="O3400" s="68" t="str">
        <f t="shared" si="319"/>
        <v>AUG</v>
      </c>
      <c r="P3400" s="68">
        <f t="shared" si="320"/>
        <v>27</v>
      </c>
      <c r="Q3400" s="68">
        <f t="shared" si="321"/>
        <v>2026</v>
      </c>
      <c r="R3400" s="69">
        <f t="shared" si="322"/>
        <v>-208.69162037037313</v>
      </c>
      <c r="S3400" s="69">
        <f t="shared" si="323"/>
        <v>-208.69164351851941</v>
      </c>
      <c r="T3400" s="70" t="str">
        <f t="shared" si="318"/>
        <v>1-30 DAYS</v>
      </c>
      <c r="U3400" s="70" t="str">
        <f t="shared" si="318"/>
        <v>1-30 DAYS</v>
      </c>
    </row>
    <row r="3401" spans="1:21">
      <c r="A3401" s="63" t="str">
        <f>VLOOKUP(L3401,[1]Sheet1!$N:$P,3,0)</f>
        <v>GREATWALL</v>
      </c>
      <c r="B3401" s="66">
        <v>46261.691643518519</v>
      </c>
      <c r="C3401" s="66">
        <v>46261.691620370373</v>
      </c>
      <c r="D3401" s="67" t="s">
        <v>663</v>
      </c>
      <c r="E3401" s="67" t="s">
        <v>664</v>
      </c>
      <c r="F3401" s="1">
        <v>1</v>
      </c>
      <c r="G3401" s="63" t="str">
        <f>VLOOKUP(D3401,[2]MINDANAO!$B:$C,2,0)</f>
        <v>CT125</v>
      </c>
      <c r="H3401" s="67">
        <v>58118</v>
      </c>
      <c r="I3401" s="63" t="str">
        <f>VLOOKUP(L3401,'[3]NEW LEGEND 2026'!M:S,7,0)</f>
        <v>MUTI</v>
      </c>
      <c r="J3401" s="67" t="s">
        <v>7699</v>
      </c>
      <c r="K3401" s="67" t="s">
        <v>7700</v>
      </c>
      <c r="L3401" s="67" t="s">
        <v>583</v>
      </c>
      <c r="M3401" s="63" t="str">
        <f>VLOOKUP(D3401,'[3]NEW LEGEND 2026'!G:I,3,0)</f>
        <v>KAWASAKI</v>
      </c>
      <c r="N3401" s="63" t="str">
        <f>VLOOKUP(D3401,'[3]NEW LEGEND 2026'!G:J,4,0)</f>
        <v>BLACK/RED</v>
      </c>
      <c r="O3401" s="68" t="str">
        <f t="shared" si="319"/>
        <v>AUG</v>
      </c>
      <c r="P3401" s="68">
        <f t="shared" si="320"/>
        <v>27</v>
      </c>
      <c r="Q3401" s="68">
        <f t="shared" si="321"/>
        <v>2026</v>
      </c>
      <c r="R3401" s="69">
        <f t="shared" si="322"/>
        <v>-208.69162037037313</v>
      </c>
      <c r="S3401" s="69">
        <f t="shared" si="323"/>
        <v>-208.69164351851941</v>
      </c>
      <c r="T3401" s="70" t="str">
        <f t="shared" si="318"/>
        <v>1-30 DAYS</v>
      </c>
      <c r="U3401" s="70" t="str">
        <f t="shared" si="318"/>
        <v>1-30 DAYS</v>
      </c>
    </row>
    <row r="3402" spans="1:21">
      <c r="A3402" s="63" t="str">
        <f>VLOOKUP(L3402,[1]Sheet1!$N:$P,3,0)</f>
        <v>GREATWALL</v>
      </c>
      <c r="B3402" s="66">
        <v>46261.691643518519</v>
      </c>
      <c r="C3402" s="66">
        <v>46261.691620370373</v>
      </c>
      <c r="D3402" s="67" t="s">
        <v>663</v>
      </c>
      <c r="E3402" s="67" t="s">
        <v>664</v>
      </c>
      <c r="F3402" s="1">
        <v>1</v>
      </c>
      <c r="G3402" s="63" t="str">
        <f>VLOOKUP(D3402,[2]MINDANAO!$B:$C,2,0)</f>
        <v>CT125</v>
      </c>
      <c r="H3402" s="67">
        <v>58118</v>
      </c>
      <c r="I3402" s="63" t="str">
        <f>VLOOKUP(L3402,'[3]NEW LEGEND 2026'!M:S,7,0)</f>
        <v>MUTI</v>
      </c>
      <c r="J3402" s="67" t="s">
        <v>7701</v>
      </c>
      <c r="K3402" s="67" t="s">
        <v>7702</v>
      </c>
      <c r="L3402" s="67" t="s">
        <v>583</v>
      </c>
      <c r="M3402" s="63" t="str">
        <f>VLOOKUP(D3402,'[3]NEW LEGEND 2026'!G:I,3,0)</f>
        <v>KAWASAKI</v>
      </c>
      <c r="N3402" s="63" t="str">
        <f>VLOOKUP(D3402,'[3]NEW LEGEND 2026'!G:J,4,0)</f>
        <v>BLACK/RED</v>
      </c>
      <c r="O3402" s="68" t="str">
        <f t="shared" si="319"/>
        <v>AUG</v>
      </c>
      <c r="P3402" s="68">
        <f t="shared" si="320"/>
        <v>27</v>
      </c>
      <c r="Q3402" s="68">
        <f t="shared" si="321"/>
        <v>2026</v>
      </c>
      <c r="R3402" s="69">
        <f t="shared" si="322"/>
        <v>-208.69162037037313</v>
      </c>
      <c r="S3402" s="69">
        <f t="shared" si="323"/>
        <v>-208.69164351851941</v>
      </c>
      <c r="T3402" s="70" t="str">
        <f t="shared" si="318"/>
        <v>1-30 DAYS</v>
      </c>
      <c r="U3402" s="70" t="str">
        <f t="shared" si="318"/>
        <v>1-30 DAYS</v>
      </c>
    </row>
    <row r="3403" spans="1:21">
      <c r="A3403" s="63" t="str">
        <f>VLOOKUP(L3403,[1]Sheet1!$N:$P,3,0)</f>
        <v>GREATWALL</v>
      </c>
      <c r="B3403" s="66">
        <v>46261.691643518519</v>
      </c>
      <c r="C3403" s="66">
        <v>46261.691620370373</v>
      </c>
      <c r="D3403" s="67" t="s">
        <v>663</v>
      </c>
      <c r="E3403" s="67" t="s">
        <v>664</v>
      </c>
      <c r="F3403" s="1">
        <v>1</v>
      </c>
      <c r="G3403" s="63" t="str">
        <f>VLOOKUP(D3403,[2]MINDANAO!$B:$C,2,0)</f>
        <v>CT125</v>
      </c>
      <c r="H3403" s="67">
        <v>58118</v>
      </c>
      <c r="I3403" s="63" t="str">
        <f>VLOOKUP(L3403,'[3]NEW LEGEND 2026'!M:S,7,0)</f>
        <v>MUTI</v>
      </c>
      <c r="J3403" s="67" t="s">
        <v>7703</v>
      </c>
      <c r="K3403" s="67" t="s">
        <v>7704</v>
      </c>
      <c r="L3403" s="67" t="s">
        <v>583</v>
      </c>
      <c r="M3403" s="63" t="str">
        <f>VLOOKUP(D3403,'[3]NEW LEGEND 2026'!G:I,3,0)</f>
        <v>KAWASAKI</v>
      </c>
      <c r="N3403" s="63" t="str">
        <f>VLOOKUP(D3403,'[3]NEW LEGEND 2026'!G:J,4,0)</f>
        <v>BLACK/RED</v>
      </c>
      <c r="O3403" s="68" t="str">
        <f t="shared" si="319"/>
        <v>AUG</v>
      </c>
      <c r="P3403" s="68">
        <f t="shared" si="320"/>
        <v>27</v>
      </c>
      <c r="Q3403" s="68">
        <f t="shared" si="321"/>
        <v>2026</v>
      </c>
      <c r="R3403" s="69">
        <f t="shared" si="322"/>
        <v>-208.69162037037313</v>
      </c>
      <c r="S3403" s="69">
        <f t="shared" si="323"/>
        <v>-208.69164351851941</v>
      </c>
      <c r="T3403" s="70" t="str">
        <f t="shared" si="318"/>
        <v>1-30 DAYS</v>
      </c>
      <c r="U3403" s="70" t="str">
        <f t="shared" si="318"/>
        <v>1-30 DAYS</v>
      </c>
    </row>
    <row r="3404" spans="1:21">
      <c r="A3404" s="63" t="str">
        <f>VLOOKUP(L3404,[1]Sheet1!$N:$P,3,0)</f>
        <v>GREATWALL</v>
      </c>
      <c r="B3404" s="66">
        <v>46261.691643518519</v>
      </c>
      <c r="C3404" s="66">
        <v>46261.691620370373</v>
      </c>
      <c r="D3404" s="67" t="s">
        <v>663</v>
      </c>
      <c r="E3404" s="67" t="s">
        <v>664</v>
      </c>
      <c r="F3404" s="1">
        <v>1</v>
      </c>
      <c r="G3404" s="63" t="str">
        <f>VLOOKUP(D3404,[2]MINDANAO!$B:$C,2,0)</f>
        <v>CT125</v>
      </c>
      <c r="H3404" s="67">
        <v>58118</v>
      </c>
      <c r="I3404" s="63" t="str">
        <f>VLOOKUP(L3404,'[3]NEW LEGEND 2026'!M:S,7,0)</f>
        <v>MUTI</v>
      </c>
      <c r="J3404" s="67" t="s">
        <v>7705</v>
      </c>
      <c r="K3404" s="67" t="s">
        <v>7706</v>
      </c>
      <c r="L3404" s="67" t="s">
        <v>583</v>
      </c>
      <c r="M3404" s="63" t="str">
        <f>VLOOKUP(D3404,'[3]NEW LEGEND 2026'!G:I,3,0)</f>
        <v>KAWASAKI</v>
      </c>
      <c r="N3404" s="63" t="str">
        <f>VLOOKUP(D3404,'[3]NEW LEGEND 2026'!G:J,4,0)</f>
        <v>BLACK/RED</v>
      </c>
      <c r="O3404" s="68" t="str">
        <f t="shared" si="319"/>
        <v>AUG</v>
      </c>
      <c r="P3404" s="68">
        <f t="shared" si="320"/>
        <v>27</v>
      </c>
      <c r="Q3404" s="68">
        <f t="shared" si="321"/>
        <v>2026</v>
      </c>
      <c r="R3404" s="69">
        <f t="shared" si="322"/>
        <v>-208.69162037037313</v>
      </c>
      <c r="S3404" s="69">
        <f t="shared" si="323"/>
        <v>-208.69164351851941</v>
      </c>
      <c r="T3404" s="70" t="str">
        <f t="shared" si="318"/>
        <v>1-30 DAYS</v>
      </c>
      <c r="U3404" s="70" t="str">
        <f t="shared" si="318"/>
        <v>1-30 DAYS</v>
      </c>
    </row>
    <row r="3405" spans="1:21">
      <c r="A3405" s="63" t="str">
        <f>VLOOKUP(L3405,[1]Sheet1!$N:$P,3,0)</f>
        <v>M2 CABANTIAN</v>
      </c>
      <c r="B3405" s="66">
        <v>46260.475717592592</v>
      </c>
      <c r="C3405" s="66">
        <v>46261.698946759258</v>
      </c>
      <c r="D3405" s="67" t="s">
        <v>907</v>
      </c>
      <c r="E3405" s="67" t="s">
        <v>908</v>
      </c>
      <c r="F3405" s="1">
        <v>1</v>
      </c>
      <c r="G3405" s="63" t="str">
        <f>VLOOKUP(D3405,[2]MINDANAO!$B:$C,2,0)</f>
        <v>CT125</v>
      </c>
      <c r="H3405" s="67">
        <v>59246</v>
      </c>
      <c r="I3405" s="63" t="str">
        <f>VLOOKUP(L3405,'[3]NEW LEGEND 2026'!M:S,7,0)</f>
        <v>ULTIMATE</v>
      </c>
      <c r="J3405" s="67" t="s">
        <v>7707</v>
      </c>
      <c r="K3405" s="67" t="s">
        <v>7708</v>
      </c>
      <c r="L3405" s="67" t="s">
        <v>707</v>
      </c>
      <c r="M3405" s="63" t="str">
        <f>VLOOKUP(D3405,'[3]NEW LEGEND 2026'!G:I,3,0)</f>
        <v>KAWASAKI</v>
      </c>
      <c r="N3405" s="63" t="str">
        <f>VLOOKUP(D3405,'[3]NEW LEGEND 2026'!G:J,4,0)</f>
        <v>BLACK/GRAY</v>
      </c>
      <c r="O3405" s="68" t="str">
        <f t="shared" si="319"/>
        <v>AUG</v>
      </c>
      <c r="P3405" s="68">
        <f t="shared" si="320"/>
        <v>27</v>
      </c>
      <c r="Q3405" s="68">
        <f t="shared" si="321"/>
        <v>2026</v>
      </c>
      <c r="R3405" s="69">
        <f t="shared" si="322"/>
        <v>-208.69894675925752</v>
      </c>
      <c r="S3405" s="69">
        <f t="shared" si="323"/>
        <v>-207.47571759259154</v>
      </c>
      <c r="T3405" s="70" t="str">
        <f t="shared" si="318"/>
        <v>1-30 DAYS</v>
      </c>
      <c r="U3405" s="70" t="str">
        <f t="shared" si="318"/>
        <v>1-30 DAYS</v>
      </c>
    </row>
    <row r="3406" spans="1:21">
      <c r="A3406" s="63" t="str">
        <f>VLOOKUP(L3406,[1]Sheet1!$N:$P,3,0)</f>
        <v>M2 CABANTIAN</v>
      </c>
      <c r="B3406" s="66">
        <v>46260.475717592592</v>
      </c>
      <c r="C3406" s="66">
        <v>46261.698946759258</v>
      </c>
      <c r="D3406" s="67" t="s">
        <v>907</v>
      </c>
      <c r="E3406" s="67" t="s">
        <v>908</v>
      </c>
      <c r="F3406" s="1">
        <v>1</v>
      </c>
      <c r="G3406" s="63" t="str">
        <f>VLOOKUP(D3406,[2]MINDANAO!$B:$C,2,0)</f>
        <v>CT125</v>
      </c>
      <c r="H3406" s="67">
        <v>59246</v>
      </c>
      <c r="I3406" s="63" t="str">
        <f>VLOOKUP(L3406,'[3]NEW LEGEND 2026'!M:S,7,0)</f>
        <v>ULTIMATE</v>
      </c>
      <c r="J3406" s="67" t="s">
        <v>7709</v>
      </c>
      <c r="K3406" s="67" t="s">
        <v>7710</v>
      </c>
      <c r="L3406" s="67" t="s">
        <v>707</v>
      </c>
      <c r="M3406" s="63" t="str">
        <f>VLOOKUP(D3406,'[3]NEW LEGEND 2026'!G:I,3,0)</f>
        <v>KAWASAKI</v>
      </c>
      <c r="N3406" s="63" t="str">
        <f>VLOOKUP(D3406,'[3]NEW LEGEND 2026'!G:J,4,0)</f>
        <v>BLACK/GRAY</v>
      </c>
      <c r="O3406" s="68" t="str">
        <f t="shared" si="319"/>
        <v>AUG</v>
      </c>
      <c r="P3406" s="68">
        <f t="shared" si="320"/>
        <v>27</v>
      </c>
      <c r="Q3406" s="68">
        <f t="shared" si="321"/>
        <v>2026</v>
      </c>
      <c r="R3406" s="69">
        <f t="shared" si="322"/>
        <v>-208.69894675925752</v>
      </c>
      <c r="S3406" s="69">
        <f t="shared" si="323"/>
        <v>-207.47571759259154</v>
      </c>
      <c r="T3406" s="70" t="str">
        <f t="shared" si="318"/>
        <v>1-30 DAYS</v>
      </c>
      <c r="U3406" s="70" t="str">
        <f t="shared" si="318"/>
        <v>1-30 DAYS</v>
      </c>
    </row>
    <row r="3407" spans="1:21">
      <c r="A3407" s="63" t="str">
        <f>VLOOKUP(L3407,[1]Sheet1!$N:$P,3,0)</f>
        <v>M2 CABANTIAN</v>
      </c>
      <c r="B3407" s="66">
        <v>46260.475717592592</v>
      </c>
      <c r="C3407" s="66">
        <v>46261.698946759258</v>
      </c>
      <c r="D3407" s="67" t="s">
        <v>907</v>
      </c>
      <c r="E3407" s="67" t="s">
        <v>908</v>
      </c>
      <c r="F3407" s="1">
        <v>1</v>
      </c>
      <c r="G3407" s="63" t="str">
        <f>VLOOKUP(D3407,[2]MINDANAO!$B:$C,2,0)</f>
        <v>CT125</v>
      </c>
      <c r="H3407" s="67">
        <v>59246</v>
      </c>
      <c r="I3407" s="63" t="str">
        <f>VLOOKUP(L3407,'[3]NEW LEGEND 2026'!M:S,7,0)</f>
        <v>ULTIMATE</v>
      </c>
      <c r="J3407" s="67" t="s">
        <v>7711</v>
      </c>
      <c r="K3407" s="67" t="s">
        <v>7712</v>
      </c>
      <c r="L3407" s="67" t="s">
        <v>707</v>
      </c>
      <c r="M3407" s="63" t="str">
        <f>VLOOKUP(D3407,'[3]NEW LEGEND 2026'!G:I,3,0)</f>
        <v>KAWASAKI</v>
      </c>
      <c r="N3407" s="63" t="str">
        <f>VLOOKUP(D3407,'[3]NEW LEGEND 2026'!G:J,4,0)</f>
        <v>BLACK/GRAY</v>
      </c>
      <c r="O3407" s="68" t="str">
        <f t="shared" si="319"/>
        <v>AUG</v>
      </c>
      <c r="P3407" s="68">
        <f t="shared" si="320"/>
        <v>27</v>
      </c>
      <c r="Q3407" s="68">
        <f t="shared" si="321"/>
        <v>2026</v>
      </c>
      <c r="R3407" s="69">
        <f t="shared" si="322"/>
        <v>-208.69894675925752</v>
      </c>
      <c r="S3407" s="69">
        <f t="shared" si="323"/>
        <v>-207.47571759259154</v>
      </c>
      <c r="T3407" s="70" t="str">
        <f t="shared" si="318"/>
        <v>1-30 DAYS</v>
      </c>
      <c r="U3407" s="70" t="str">
        <f t="shared" si="318"/>
        <v>1-30 DAYS</v>
      </c>
    </row>
    <row r="3408" spans="1:21">
      <c r="A3408" s="63" t="str">
        <f>VLOOKUP(L3408,[1]Sheet1!$N:$P,3,0)</f>
        <v>M2 CABANTIAN</v>
      </c>
      <c r="B3408" s="66">
        <v>46260.475717592592</v>
      </c>
      <c r="C3408" s="66">
        <v>46261.698946759258</v>
      </c>
      <c r="D3408" s="67" t="s">
        <v>907</v>
      </c>
      <c r="E3408" s="67" t="s">
        <v>908</v>
      </c>
      <c r="F3408" s="1">
        <v>1</v>
      </c>
      <c r="G3408" s="63" t="str">
        <f>VLOOKUP(D3408,[2]MINDANAO!$B:$C,2,0)</f>
        <v>CT125</v>
      </c>
      <c r="H3408" s="67">
        <v>59246</v>
      </c>
      <c r="I3408" s="63" t="str">
        <f>VLOOKUP(L3408,'[3]NEW LEGEND 2026'!M:S,7,0)</f>
        <v>ULTIMATE</v>
      </c>
      <c r="J3408" s="67" t="s">
        <v>7713</v>
      </c>
      <c r="K3408" s="67" t="s">
        <v>7714</v>
      </c>
      <c r="L3408" s="67" t="s">
        <v>707</v>
      </c>
      <c r="M3408" s="63" t="str">
        <f>VLOOKUP(D3408,'[3]NEW LEGEND 2026'!G:I,3,0)</f>
        <v>KAWASAKI</v>
      </c>
      <c r="N3408" s="63" t="str">
        <f>VLOOKUP(D3408,'[3]NEW LEGEND 2026'!G:J,4,0)</f>
        <v>BLACK/GRAY</v>
      </c>
      <c r="O3408" s="68" t="str">
        <f t="shared" si="319"/>
        <v>AUG</v>
      </c>
      <c r="P3408" s="68">
        <f t="shared" si="320"/>
        <v>27</v>
      </c>
      <c r="Q3408" s="68">
        <f t="shared" si="321"/>
        <v>2026</v>
      </c>
      <c r="R3408" s="69">
        <f t="shared" si="322"/>
        <v>-208.69894675925752</v>
      </c>
      <c r="S3408" s="69">
        <f t="shared" si="323"/>
        <v>-207.47571759259154</v>
      </c>
      <c r="T3408" s="70" t="str">
        <f t="shared" si="318"/>
        <v>1-30 DAYS</v>
      </c>
      <c r="U3408" s="70" t="str">
        <f t="shared" si="318"/>
        <v>1-30 DAYS</v>
      </c>
    </row>
    <row r="3409" spans="1:21">
      <c r="A3409" s="63" t="str">
        <f>VLOOKUP(L3409,[1]Sheet1!$N:$P,3,0)</f>
        <v>M2 CABANTIAN</v>
      </c>
      <c r="B3409" s="66">
        <v>46260.475717592592</v>
      </c>
      <c r="C3409" s="66">
        <v>46261.698946759258</v>
      </c>
      <c r="D3409" s="67" t="s">
        <v>907</v>
      </c>
      <c r="E3409" s="67" t="s">
        <v>908</v>
      </c>
      <c r="F3409" s="1">
        <v>1</v>
      </c>
      <c r="G3409" s="63" t="str">
        <f>VLOOKUP(D3409,[2]MINDANAO!$B:$C,2,0)</f>
        <v>CT125</v>
      </c>
      <c r="H3409" s="67">
        <v>59246</v>
      </c>
      <c r="I3409" s="63" t="str">
        <f>VLOOKUP(L3409,'[3]NEW LEGEND 2026'!M:S,7,0)</f>
        <v>ULTIMATE</v>
      </c>
      <c r="J3409" s="67" t="s">
        <v>7715</v>
      </c>
      <c r="K3409" s="67" t="s">
        <v>7716</v>
      </c>
      <c r="L3409" s="67" t="s">
        <v>707</v>
      </c>
      <c r="M3409" s="63" t="str">
        <f>VLOOKUP(D3409,'[3]NEW LEGEND 2026'!G:I,3,0)</f>
        <v>KAWASAKI</v>
      </c>
      <c r="N3409" s="63" t="str">
        <f>VLOOKUP(D3409,'[3]NEW LEGEND 2026'!G:J,4,0)</f>
        <v>BLACK/GRAY</v>
      </c>
      <c r="O3409" s="68" t="str">
        <f t="shared" si="319"/>
        <v>AUG</v>
      </c>
      <c r="P3409" s="68">
        <f t="shared" si="320"/>
        <v>27</v>
      </c>
      <c r="Q3409" s="68">
        <f t="shared" si="321"/>
        <v>2026</v>
      </c>
      <c r="R3409" s="69">
        <f t="shared" si="322"/>
        <v>-208.69894675925752</v>
      </c>
      <c r="S3409" s="69">
        <f t="shared" si="323"/>
        <v>-207.47571759259154</v>
      </c>
      <c r="T3409" s="70" t="str">
        <f t="shared" si="318"/>
        <v>1-30 DAYS</v>
      </c>
      <c r="U3409" s="70" t="str">
        <f t="shared" si="318"/>
        <v>1-30 DAYS</v>
      </c>
    </row>
    <row r="3410" spans="1:21">
      <c r="A3410" s="63" t="str">
        <f>VLOOKUP(L3410,[1]Sheet1!$N:$P,3,0)</f>
        <v>M2 CABANTIAN</v>
      </c>
      <c r="B3410" s="66">
        <v>46260.475717592592</v>
      </c>
      <c r="C3410" s="66">
        <v>46261.698946759258</v>
      </c>
      <c r="D3410" s="67" t="s">
        <v>907</v>
      </c>
      <c r="E3410" s="67" t="s">
        <v>908</v>
      </c>
      <c r="F3410" s="1">
        <v>1</v>
      </c>
      <c r="G3410" s="63" t="str">
        <f>VLOOKUP(D3410,[2]MINDANAO!$B:$C,2,0)</f>
        <v>CT125</v>
      </c>
      <c r="H3410" s="67">
        <v>59246</v>
      </c>
      <c r="I3410" s="63" t="str">
        <f>VLOOKUP(L3410,'[3]NEW LEGEND 2026'!M:S,7,0)</f>
        <v>ULTIMATE</v>
      </c>
      <c r="J3410" s="67" t="s">
        <v>7717</v>
      </c>
      <c r="K3410" s="67" t="s">
        <v>7718</v>
      </c>
      <c r="L3410" s="67" t="s">
        <v>707</v>
      </c>
      <c r="M3410" s="63" t="str">
        <f>VLOOKUP(D3410,'[3]NEW LEGEND 2026'!G:I,3,0)</f>
        <v>KAWASAKI</v>
      </c>
      <c r="N3410" s="63" t="str">
        <f>VLOOKUP(D3410,'[3]NEW LEGEND 2026'!G:J,4,0)</f>
        <v>BLACK/GRAY</v>
      </c>
      <c r="O3410" s="68" t="str">
        <f t="shared" si="319"/>
        <v>AUG</v>
      </c>
      <c r="P3410" s="68">
        <f t="shared" si="320"/>
        <v>27</v>
      </c>
      <c r="Q3410" s="68">
        <f t="shared" si="321"/>
        <v>2026</v>
      </c>
      <c r="R3410" s="69">
        <f t="shared" si="322"/>
        <v>-208.69894675925752</v>
      </c>
      <c r="S3410" s="69">
        <f t="shared" si="323"/>
        <v>-207.47571759259154</v>
      </c>
      <c r="T3410" s="70" t="str">
        <f t="shared" ref="T3410:U3473" si="324">IF(R3410&lt;=30,"1-30 DAYS",IF(R3410&lt;=60,"31-60 DAYS",IF(R3410&lt;=90,"61-90 DAYS","91 DAYS UP")))</f>
        <v>1-30 DAYS</v>
      </c>
      <c r="U3410" s="70" t="str">
        <f t="shared" si="324"/>
        <v>1-30 DAYS</v>
      </c>
    </row>
    <row r="3411" spans="1:21">
      <c r="A3411" s="63" t="str">
        <f>VLOOKUP(L3411,[1]Sheet1!$N:$P,3,0)</f>
        <v>M2 CABANTIAN</v>
      </c>
      <c r="B3411" s="66">
        <v>46260.475717592592</v>
      </c>
      <c r="C3411" s="66">
        <v>46261.698946759258</v>
      </c>
      <c r="D3411" s="67" t="s">
        <v>907</v>
      </c>
      <c r="E3411" s="67" t="s">
        <v>908</v>
      </c>
      <c r="F3411" s="1">
        <v>1</v>
      </c>
      <c r="G3411" s="63" t="str">
        <f>VLOOKUP(D3411,[2]MINDANAO!$B:$C,2,0)</f>
        <v>CT125</v>
      </c>
      <c r="H3411" s="67">
        <v>59246</v>
      </c>
      <c r="I3411" s="63" t="str">
        <f>VLOOKUP(L3411,'[3]NEW LEGEND 2026'!M:S,7,0)</f>
        <v>ULTIMATE</v>
      </c>
      <c r="J3411" s="67" t="s">
        <v>7719</v>
      </c>
      <c r="K3411" s="67" t="s">
        <v>7720</v>
      </c>
      <c r="L3411" s="67" t="s">
        <v>707</v>
      </c>
      <c r="M3411" s="63" t="str">
        <f>VLOOKUP(D3411,'[3]NEW LEGEND 2026'!G:I,3,0)</f>
        <v>KAWASAKI</v>
      </c>
      <c r="N3411" s="63" t="str">
        <f>VLOOKUP(D3411,'[3]NEW LEGEND 2026'!G:J,4,0)</f>
        <v>BLACK/GRAY</v>
      </c>
      <c r="O3411" s="68" t="str">
        <f t="shared" si="319"/>
        <v>AUG</v>
      </c>
      <c r="P3411" s="68">
        <f t="shared" si="320"/>
        <v>27</v>
      </c>
      <c r="Q3411" s="68">
        <f t="shared" si="321"/>
        <v>2026</v>
      </c>
      <c r="R3411" s="69">
        <f t="shared" si="322"/>
        <v>-208.69894675925752</v>
      </c>
      <c r="S3411" s="69">
        <f t="shared" si="323"/>
        <v>-207.47571759259154</v>
      </c>
      <c r="T3411" s="70" t="str">
        <f t="shared" si="324"/>
        <v>1-30 DAYS</v>
      </c>
      <c r="U3411" s="70" t="str">
        <f t="shared" si="324"/>
        <v>1-30 DAYS</v>
      </c>
    </row>
    <row r="3412" spans="1:21">
      <c r="A3412" s="63" t="str">
        <f>VLOOKUP(L3412,[1]Sheet1!$N:$P,3,0)</f>
        <v>M2 CABANTIAN</v>
      </c>
      <c r="B3412" s="66">
        <v>46260.475717592592</v>
      </c>
      <c r="C3412" s="66">
        <v>46261.698946759258</v>
      </c>
      <c r="D3412" s="67" t="s">
        <v>907</v>
      </c>
      <c r="E3412" s="67" t="s">
        <v>908</v>
      </c>
      <c r="F3412" s="1">
        <v>1</v>
      </c>
      <c r="G3412" s="63" t="str">
        <f>VLOOKUP(D3412,[2]MINDANAO!$B:$C,2,0)</f>
        <v>CT125</v>
      </c>
      <c r="H3412" s="67">
        <v>59246</v>
      </c>
      <c r="I3412" s="63" t="str">
        <f>VLOOKUP(L3412,'[3]NEW LEGEND 2026'!M:S,7,0)</f>
        <v>ULTIMATE</v>
      </c>
      <c r="J3412" s="67" t="s">
        <v>7721</v>
      </c>
      <c r="K3412" s="67" t="s">
        <v>7722</v>
      </c>
      <c r="L3412" s="67" t="s">
        <v>707</v>
      </c>
      <c r="M3412" s="63" t="str">
        <f>VLOOKUP(D3412,'[3]NEW LEGEND 2026'!G:I,3,0)</f>
        <v>KAWASAKI</v>
      </c>
      <c r="N3412" s="63" t="str">
        <f>VLOOKUP(D3412,'[3]NEW LEGEND 2026'!G:J,4,0)</f>
        <v>BLACK/GRAY</v>
      </c>
      <c r="O3412" s="68" t="str">
        <f t="shared" si="319"/>
        <v>AUG</v>
      </c>
      <c r="P3412" s="68">
        <f t="shared" si="320"/>
        <v>27</v>
      </c>
      <c r="Q3412" s="68">
        <f t="shared" si="321"/>
        <v>2026</v>
      </c>
      <c r="R3412" s="69">
        <f t="shared" si="322"/>
        <v>-208.69894675925752</v>
      </c>
      <c r="S3412" s="69">
        <f t="shared" si="323"/>
        <v>-207.47571759259154</v>
      </c>
      <c r="T3412" s="70" t="str">
        <f t="shared" si="324"/>
        <v>1-30 DAYS</v>
      </c>
      <c r="U3412" s="70" t="str">
        <f t="shared" si="324"/>
        <v>1-30 DAYS</v>
      </c>
    </row>
    <row r="3413" spans="1:21">
      <c r="A3413" s="63" t="str">
        <f>VLOOKUP(L3413,[1]Sheet1!$N:$P,3,0)</f>
        <v>M2 CABANTIAN</v>
      </c>
      <c r="B3413" s="66">
        <v>46260.475717592592</v>
      </c>
      <c r="C3413" s="66">
        <v>46261.698946759258</v>
      </c>
      <c r="D3413" s="67" t="s">
        <v>663</v>
      </c>
      <c r="E3413" s="67" t="s">
        <v>664</v>
      </c>
      <c r="F3413" s="1">
        <v>1</v>
      </c>
      <c r="G3413" s="63" t="str">
        <f>VLOOKUP(D3413,[2]MINDANAO!$B:$C,2,0)</f>
        <v>CT125</v>
      </c>
      <c r="H3413" s="67">
        <v>58118</v>
      </c>
      <c r="I3413" s="63" t="str">
        <f>VLOOKUP(L3413,'[3]NEW LEGEND 2026'!M:S,7,0)</f>
        <v>ULTIMATE</v>
      </c>
      <c r="J3413" s="67" t="s">
        <v>7723</v>
      </c>
      <c r="K3413" s="67" t="s">
        <v>7724</v>
      </c>
      <c r="L3413" s="67" t="s">
        <v>707</v>
      </c>
      <c r="M3413" s="63" t="str">
        <f>VLOOKUP(D3413,'[3]NEW LEGEND 2026'!G:I,3,0)</f>
        <v>KAWASAKI</v>
      </c>
      <c r="N3413" s="63" t="str">
        <f>VLOOKUP(D3413,'[3]NEW LEGEND 2026'!G:J,4,0)</f>
        <v>BLACK/RED</v>
      </c>
      <c r="O3413" s="68" t="str">
        <f t="shared" si="319"/>
        <v>AUG</v>
      </c>
      <c r="P3413" s="68">
        <f t="shared" si="320"/>
        <v>27</v>
      </c>
      <c r="Q3413" s="68">
        <f t="shared" si="321"/>
        <v>2026</v>
      </c>
      <c r="R3413" s="69">
        <f t="shared" si="322"/>
        <v>-208.69894675925752</v>
      </c>
      <c r="S3413" s="69">
        <f t="shared" si="323"/>
        <v>-207.47571759259154</v>
      </c>
      <c r="T3413" s="70" t="str">
        <f t="shared" si="324"/>
        <v>1-30 DAYS</v>
      </c>
      <c r="U3413" s="70" t="str">
        <f t="shared" si="324"/>
        <v>1-30 DAYS</v>
      </c>
    </row>
    <row r="3414" spans="1:21">
      <c r="A3414" s="63" t="str">
        <f>VLOOKUP(L3414,[1]Sheet1!$N:$P,3,0)</f>
        <v>M2 CABANTIAN</v>
      </c>
      <c r="B3414" s="66">
        <v>46260.475706018522</v>
      </c>
      <c r="C3414" s="66">
        <v>46261.698946759258</v>
      </c>
      <c r="D3414" s="67" t="s">
        <v>2456</v>
      </c>
      <c r="E3414" s="67" t="s">
        <v>2457</v>
      </c>
      <c r="F3414" s="1">
        <v>1</v>
      </c>
      <c r="G3414" s="63" t="str">
        <f>VLOOKUP(D3414,[2]MINDANAO!$B:$C,2,0)</f>
        <v>CLICK125 FI</v>
      </c>
      <c r="H3414" s="67">
        <v>81070</v>
      </c>
      <c r="I3414" s="63" t="str">
        <f>VLOOKUP(L3414,'[3]NEW LEGEND 2026'!M:S,7,0)</f>
        <v>ULTIMATE</v>
      </c>
      <c r="J3414" s="67" t="s">
        <v>7725</v>
      </c>
      <c r="K3414" s="67" t="s">
        <v>7726</v>
      </c>
      <c r="L3414" s="67" t="s">
        <v>707</v>
      </c>
      <c r="M3414" s="63" t="str">
        <f>VLOOKUP(D3414,'[3]NEW LEGEND 2026'!G:I,3,0)</f>
        <v>HONDA</v>
      </c>
      <c r="N3414" s="63" t="str">
        <f>VLOOKUP(D3414,'[3]NEW LEGEND 2026'!G:J,4,0)</f>
        <v>BLACK</v>
      </c>
      <c r="O3414" s="68" t="str">
        <f t="shared" si="319"/>
        <v>AUG</v>
      </c>
      <c r="P3414" s="68">
        <f t="shared" si="320"/>
        <v>27</v>
      </c>
      <c r="Q3414" s="68">
        <f t="shared" si="321"/>
        <v>2026</v>
      </c>
      <c r="R3414" s="69">
        <f t="shared" si="322"/>
        <v>-208.69894675925752</v>
      </c>
      <c r="S3414" s="69">
        <f t="shared" si="323"/>
        <v>-207.47570601852203</v>
      </c>
      <c r="T3414" s="70" t="str">
        <f t="shared" si="324"/>
        <v>1-30 DAYS</v>
      </c>
      <c r="U3414" s="70" t="str">
        <f t="shared" si="324"/>
        <v>1-30 DAYS</v>
      </c>
    </row>
    <row r="3415" spans="1:21">
      <c r="A3415" s="63" t="str">
        <f>VLOOKUP(L3415,[1]Sheet1!$N:$P,3,0)</f>
        <v>M2 CABANTIAN</v>
      </c>
      <c r="B3415" s="66">
        <v>46260.475706018522</v>
      </c>
      <c r="C3415" s="66">
        <v>46261.698946759258</v>
      </c>
      <c r="D3415" s="67" t="s">
        <v>2456</v>
      </c>
      <c r="E3415" s="67" t="s">
        <v>2457</v>
      </c>
      <c r="F3415" s="1">
        <v>1</v>
      </c>
      <c r="G3415" s="63" t="str">
        <f>VLOOKUP(D3415,[2]MINDANAO!$B:$C,2,0)</f>
        <v>CLICK125 FI</v>
      </c>
      <c r="H3415" s="67">
        <v>81070</v>
      </c>
      <c r="I3415" s="63" t="str">
        <f>VLOOKUP(L3415,'[3]NEW LEGEND 2026'!M:S,7,0)</f>
        <v>ULTIMATE</v>
      </c>
      <c r="J3415" s="67" t="s">
        <v>7727</v>
      </c>
      <c r="K3415" s="67" t="s">
        <v>7728</v>
      </c>
      <c r="L3415" s="67" t="s">
        <v>707</v>
      </c>
      <c r="M3415" s="63" t="str">
        <f>VLOOKUP(D3415,'[3]NEW LEGEND 2026'!G:I,3,0)</f>
        <v>HONDA</v>
      </c>
      <c r="N3415" s="63" t="str">
        <f>VLOOKUP(D3415,'[3]NEW LEGEND 2026'!G:J,4,0)</f>
        <v>BLACK</v>
      </c>
      <c r="O3415" s="68" t="str">
        <f t="shared" si="319"/>
        <v>AUG</v>
      </c>
      <c r="P3415" s="68">
        <f t="shared" si="320"/>
        <v>27</v>
      </c>
      <c r="Q3415" s="68">
        <f t="shared" si="321"/>
        <v>2026</v>
      </c>
      <c r="R3415" s="69">
        <f t="shared" si="322"/>
        <v>-208.69894675925752</v>
      </c>
      <c r="S3415" s="69">
        <f t="shared" si="323"/>
        <v>-207.47570601852203</v>
      </c>
      <c r="T3415" s="70" t="str">
        <f t="shared" si="324"/>
        <v>1-30 DAYS</v>
      </c>
      <c r="U3415" s="70" t="str">
        <f t="shared" si="324"/>
        <v>1-30 DAYS</v>
      </c>
    </row>
    <row r="3416" spans="1:21">
      <c r="A3416" s="63" t="str">
        <f>VLOOKUP(L3416,[1]Sheet1!$N:$P,3,0)</f>
        <v>M2 CABANTIAN</v>
      </c>
      <c r="B3416" s="66">
        <v>46260.475717592592</v>
      </c>
      <c r="C3416" s="66">
        <v>46261.698946759258</v>
      </c>
      <c r="D3416" s="67" t="s">
        <v>2456</v>
      </c>
      <c r="E3416" s="67" t="s">
        <v>2457</v>
      </c>
      <c r="F3416" s="1">
        <v>1</v>
      </c>
      <c r="G3416" s="63" t="str">
        <f>VLOOKUP(D3416,[2]MINDANAO!$B:$C,2,0)</f>
        <v>CLICK125 FI</v>
      </c>
      <c r="H3416" s="67">
        <v>81070</v>
      </c>
      <c r="I3416" s="63" t="str">
        <f>VLOOKUP(L3416,'[3]NEW LEGEND 2026'!M:S,7,0)</f>
        <v>ULTIMATE</v>
      </c>
      <c r="J3416" s="67" t="s">
        <v>7729</v>
      </c>
      <c r="K3416" s="67" t="s">
        <v>7730</v>
      </c>
      <c r="L3416" s="67" t="s">
        <v>707</v>
      </c>
      <c r="M3416" s="63" t="str">
        <f>VLOOKUP(D3416,'[3]NEW LEGEND 2026'!G:I,3,0)</f>
        <v>HONDA</v>
      </c>
      <c r="N3416" s="63" t="str">
        <f>VLOOKUP(D3416,'[3]NEW LEGEND 2026'!G:J,4,0)</f>
        <v>BLACK</v>
      </c>
      <c r="O3416" s="68" t="str">
        <f t="shared" si="319"/>
        <v>AUG</v>
      </c>
      <c r="P3416" s="68">
        <f t="shared" si="320"/>
        <v>27</v>
      </c>
      <c r="Q3416" s="68">
        <f t="shared" si="321"/>
        <v>2026</v>
      </c>
      <c r="R3416" s="69">
        <f t="shared" si="322"/>
        <v>-208.69894675925752</v>
      </c>
      <c r="S3416" s="69">
        <f t="shared" si="323"/>
        <v>-207.47571759259154</v>
      </c>
      <c r="T3416" s="70" t="str">
        <f t="shared" si="324"/>
        <v>1-30 DAYS</v>
      </c>
      <c r="U3416" s="70" t="str">
        <f t="shared" si="324"/>
        <v>1-30 DAYS</v>
      </c>
    </row>
    <row r="3417" spans="1:21">
      <c r="A3417" s="63" t="str">
        <f>VLOOKUP(L3417,[1]Sheet1!$N:$P,3,0)</f>
        <v>M2 CABANTIAN</v>
      </c>
      <c r="B3417" s="66">
        <v>46260.475717592592</v>
      </c>
      <c r="C3417" s="66">
        <v>46261.698946759258</v>
      </c>
      <c r="D3417" s="67" t="s">
        <v>2456</v>
      </c>
      <c r="E3417" s="67" t="s">
        <v>2457</v>
      </c>
      <c r="F3417" s="1">
        <v>1</v>
      </c>
      <c r="G3417" s="63" t="str">
        <f>VLOOKUP(D3417,[2]MINDANAO!$B:$C,2,0)</f>
        <v>CLICK125 FI</v>
      </c>
      <c r="H3417" s="67">
        <v>81070</v>
      </c>
      <c r="I3417" s="63" t="str">
        <f>VLOOKUP(L3417,'[3]NEW LEGEND 2026'!M:S,7,0)</f>
        <v>ULTIMATE</v>
      </c>
      <c r="J3417" s="67" t="s">
        <v>7731</v>
      </c>
      <c r="K3417" s="67" t="s">
        <v>7732</v>
      </c>
      <c r="L3417" s="67" t="s">
        <v>707</v>
      </c>
      <c r="M3417" s="63" t="str">
        <f>VLOOKUP(D3417,'[3]NEW LEGEND 2026'!G:I,3,0)</f>
        <v>HONDA</v>
      </c>
      <c r="N3417" s="63" t="str">
        <f>VLOOKUP(D3417,'[3]NEW LEGEND 2026'!G:J,4,0)</f>
        <v>BLACK</v>
      </c>
      <c r="O3417" s="68" t="str">
        <f t="shared" si="319"/>
        <v>AUG</v>
      </c>
      <c r="P3417" s="68">
        <f t="shared" si="320"/>
        <v>27</v>
      </c>
      <c r="Q3417" s="68">
        <f t="shared" si="321"/>
        <v>2026</v>
      </c>
      <c r="R3417" s="69">
        <f t="shared" si="322"/>
        <v>-208.69894675925752</v>
      </c>
      <c r="S3417" s="69">
        <f t="shared" si="323"/>
        <v>-207.47571759259154</v>
      </c>
      <c r="T3417" s="70" t="str">
        <f t="shared" si="324"/>
        <v>1-30 DAYS</v>
      </c>
      <c r="U3417" s="70" t="str">
        <f t="shared" si="324"/>
        <v>1-30 DAYS</v>
      </c>
    </row>
    <row r="3418" spans="1:21">
      <c r="A3418" s="63" t="str">
        <f>VLOOKUP(L3418,[1]Sheet1!$N:$P,3,0)</f>
        <v>M2 CABANTIAN</v>
      </c>
      <c r="B3418" s="66">
        <v>46260.475717592592</v>
      </c>
      <c r="C3418" s="66">
        <v>46261.698946759258</v>
      </c>
      <c r="D3418" s="67" t="s">
        <v>2456</v>
      </c>
      <c r="E3418" s="67" t="s">
        <v>2457</v>
      </c>
      <c r="F3418" s="1">
        <v>1</v>
      </c>
      <c r="G3418" s="63" t="str">
        <f>VLOOKUP(D3418,[2]MINDANAO!$B:$C,2,0)</f>
        <v>CLICK125 FI</v>
      </c>
      <c r="H3418" s="67">
        <v>81070</v>
      </c>
      <c r="I3418" s="63" t="str">
        <f>VLOOKUP(L3418,'[3]NEW LEGEND 2026'!M:S,7,0)</f>
        <v>ULTIMATE</v>
      </c>
      <c r="J3418" s="67" t="s">
        <v>7733</v>
      </c>
      <c r="K3418" s="67" t="s">
        <v>7734</v>
      </c>
      <c r="L3418" s="67" t="s">
        <v>707</v>
      </c>
      <c r="M3418" s="63" t="str">
        <f>VLOOKUP(D3418,'[3]NEW LEGEND 2026'!G:I,3,0)</f>
        <v>HONDA</v>
      </c>
      <c r="N3418" s="63" t="str">
        <f>VLOOKUP(D3418,'[3]NEW LEGEND 2026'!G:J,4,0)</f>
        <v>BLACK</v>
      </c>
      <c r="O3418" s="68" t="str">
        <f t="shared" si="319"/>
        <v>AUG</v>
      </c>
      <c r="P3418" s="68">
        <f t="shared" si="320"/>
        <v>27</v>
      </c>
      <c r="Q3418" s="68">
        <f t="shared" si="321"/>
        <v>2026</v>
      </c>
      <c r="R3418" s="69">
        <f t="shared" si="322"/>
        <v>-208.69894675925752</v>
      </c>
      <c r="S3418" s="69">
        <f t="shared" si="323"/>
        <v>-207.47571759259154</v>
      </c>
      <c r="T3418" s="70" t="str">
        <f t="shared" si="324"/>
        <v>1-30 DAYS</v>
      </c>
      <c r="U3418" s="70" t="str">
        <f t="shared" si="324"/>
        <v>1-30 DAYS</v>
      </c>
    </row>
    <row r="3419" spans="1:21">
      <c r="A3419" s="63" t="str">
        <f>VLOOKUP(L3419,[1]Sheet1!$N:$P,3,0)</f>
        <v>M2 CABANTIAN</v>
      </c>
      <c r="B3419" s="66">
        <v>46260.475717592592</v>
      </c>
      <c r="C3419" s="66">
        <v>46261.698946759258</v>
      </c>
      <c r="D3419" s="67" t="s">
        <v>2456</v>
      </c>
      <c r="E3419" s="67" t="s">
        <v>2457</v>
      </c>
      <c r="F3419" s="1">
        <v>1</v>
      </c>
      <c r="G3419" s="63" t="str">
        <f>VLOOKUP(D3419,[2]MINDANAO!$B:$C,2,0)</f>
        <v>CLICK125 FI</v>
      </c>
      <c r="H3419" s="67">
        <v>81070</v>
      </c>
      <c r="I3419" s="63" t="str">
        <f>VLOOKUP(L3419,'[3]NEW LEGEND 2026'!M:S,7,0)</f>
        <v>ULTIMATE</v>
      </c>
      <c r="J3419" s="67" t="s">
        <v>7735</v>
      </c>
      <c r="K3419" s="67" t="s">
        <v>7736</v>
      </c>
      <c r="L3419" s="67" t="s">
        <v>707</v>
      </c>
      <c r="M3419" s="63" t="str">
        <f>VLOOKUP(D3419,'[3]NEW LEGEND 2026'!G:I,3,0)</f>
        <v>HONDA</v>
      </c>
      <c r="N3419" s="63" t="str">
        <f>VLOOKUP(D3419,'[3]NEW LEGEND 2026'!G:J,4,0)</f>
        <v>BLACK</v>
      </c>
      <c r="O3419" s="68" t="str">
        <f t="shared" si="319"/>
        <v>AUG</v>
      </c>
      <c r="P3419" s="68">
        <f t="shared" si="320"/>
        <v>27</v>
      </c>
      <c r="Q3419" s="68">
        <f t="shared" si="321"/>
        <v>2026</v>
      </c>
      <c r="R3419" s="69">
        <f t="shared" si="322"/>
        <v>-208.69894675925752</v>
      </c>
      <c r="S3419" s="69">
        <f t="shared" si="323"/>
        <v>-207.47571759259154</v>
      </c>
      <c r="T3419" s="70" t="str">
        <f t="shared" si="324"/>
        <v>1-30 DAYS</v>
      </c>
      <c r="U3419" s="70" t="str">
        <f t="shared" si="324"/>
        <v>1-30 DAYS</v>
      </c>
    </row>
    <row r="3420" spans="1:21">
      <c r="A3420" s="63" t="str">
        <f>VLOOKUP(L3420,[1]Sheet1!$N:$P,3,0)</f>
        <v>M2 CABANTIAN</v>
      </c>
      <c r="B3420" s="66">
        <v>46260.475717592592</v>
      </c>
      <c r="C3420" s="66">
        <v>46261.698946759258</v>
      </c>
      <c r="D3420" s="67" t="s">
        <v>2456</v>
      </c>
      <c r="E3420" s="67" t="s">
        <v>2457</v>
      </c>
      <c r="F3420" s="1">
        <v>1</v>
      </c>
      <c r="G3420" s="63" t="str">
        <f>VLOOKUP(D3420,[2]MINDANAO!$B:$C,2,0)</f>
        <v>CLICK125 FI</v>
      </c>
      <c r="H3420" s="67">
        <v>81070</v>
      </c>
      <c r="I3420" s="63" t="str">
        <f>VLOOKUP(L3420,'[3]NEW LEGEND 2026'!M:S,7,0)</f>
        <v>ULTIMATE</v>
      </c>
      <c r="J3420" s="67" t="s">
        <v>7737</v>
      </c>
      <c r="K3420" s="67" t="s">
        <v>7738</v>
      </c>
      <c r="L3420" s="67" t="s">
        <v>707</v>
      </c>
      <c r="M3420" s="63" t="str">
        <f>VLOOKUP(D3420,'[3]NEW LEGEND 2026'!G:I,3,0)</f>
        <v>HONDA</v>
      </c>
      <c r="N3420" s="63" t="str">
        <f>VLOOKUP(D3420,'[3]NEW LEGEND 2026'!G:J,4,0)</f>
        <v>BLACK</v>
      </c>
      <c r="O3420" s="68" t="str">
        <f t="shared" si="319"/>
        <v>AUG</v>
      </c>
      <c r="P3420" s="68">
        <f t="shared" si="320"/>
        <v>27</v>
      </c>
      <c r="Q3420" s="68">
        <f t="shared" si="321"/>
        <v>2026</v>
      </c>
      <c r="R3420" s="69">
        <f t="shared" si="322"/>
        <v>-208.69894675925752</v>
      </c>
      <c r="S3420" s="69">
        <f t="shared" si="323"/>
        <v>-207.47571759259154</v>
      </c>
      <c r="T3420" s="70" t="str">
        <f t="shared" si="324"/>
        <v>1-30 DAYS</v>
      </c>
      <c r="U3420" s="70" t="str">
        <f t="shared" si="324"/>
        <v>1-30 DAYS</v>
      </c>
    </row>
    <row r="3421" spans="1:21">
      <c r="A3421" s="63" t="str">
        <f>VLOOKUP(L3421,[1]Sheet1!$N:$P,3,0)</f>
        <v>M2 CABANTIAN</v>
      </c>
      <c r="B3421" s="66">
        <v>46260.475717592592</v>
      </c>
      <c r="C3421" s="66">
        <v>46261.698946759258</v>
      </c>
      <c r="D3421" s="67" t="s">
        <v>2456</v>
      </c>
      <c r="E3421" s="67" t="s">
        <v>2457</v>
      </c>
      <c r="F3421" s="1">
        <v>1</v>
      </c>
      <c r="G3421" s="63" t="str">
        <f>VLOOKUP(D3421,[2]MINDANAO!$B:$C,2,0)</f>
        <v>CLICK125 FI</v>
      </c>
      <c r="H3421" s="67">
        <v>81070</v>
      </c>
      <c r="I3421" s="63" t="str">
        <f>VLOOKUP(L3421,'[3]NEW LEGEND 2026'!M:S,7,0)</f>
        <v>ULTIMATE</v>
      </c>
      <c r="J3421" s="67" t="s">
        <v>7739</v>
      </c>
      <c r="K3421" s="67" t="s">
        <v>7740</v>
      </c>
      <c r="L3421" s="67" t="s">
        <v>707</v>
      </c>
      <c r="M3421" s="63" t="str">
        <f>VLOOKUP(D3421,'[3]NEW LEGEND 2026'!G:I,3,0)</f>
        <v>HONDA</v>
      </c>
      <c r="N3421" s="63" t="str">
        <f>VLOOKUP(D3421,'[3]NEW LEGEND 2026'!G:J,4,0)</f>
        <v>BLACK</v>
      </c>
      <c r="O3421" s="68" t="str">
        <f t="shared" si="319"/>
        <v>AUG</v>
      </c>
      <c r="P3421" s="68">
        <f t="shared" si="320"/>
        <v>27</v>
      </c>
      <c r="Q3421" s="68">
        <f t="shared" si="321"/>
        <v>2026</v>
      </c>
      <c r="R3421" s="69">
        <f t="shared" si="322"/>
        <v>-208.69894675925752</v>
      </c>
      <c r="S3421" s="69">
        <f t="shared" si="323"/>
        <v>-207.47571759259154</v>
      </c>
      <c r="T3421" s="70" t="str">
        <f t="shared" si="324"/>
        <v>1-30 DAYS</v>
      </c>
      <c r="U3421" s="70" t="str">
        <f t="shared" si="324"/>
        <v>1-30 DAYS</v>
      </c>
    </row>
    <row r="3422" spans="1:21">
      <c r="A3422" s="63" t="str">
        <f>VLOOKUP(L3422,[1]Sheet1!$N:$P,3,0)</f>
        <v>M1 HONDA MARAMAG</v>
      </c>
      <c r="B3422" s="66">
        <v>46261.568101851852</v>
      </c>
      <c r="C3422" s="66">
        <v>46261.699004629627</v>
      </c>
      <c r="D3422" s="67" t="s">
        <v>1888</v>
      </c>
      <c r="E3422" s="67" t="s">
        <v>1889</v>
      </c>
      <c r="F3422" s="1">
        <v>1</v>
      </c>
      <c r="G3422" s="63" t="str">
        <f>VLOOKUP(D3422,[2]MINDANAO!$B:$C,2,0)</f>
        <v>XR150</v>
      </c>
      <c r="H3422" s="67">
        <v>94870</v>
      </c>
      <c r="I3422" s="63" t="str">
        <f>VLOOKUP(L3422,'[3]NEW LEGEND 2026'!M:S,7,0)</f>
        <v>HONDA</v>
      </c>
      <c r="J3422" s="67" t="s">
        <v>7741</v>
      </c>
      <c r="K3422" s="67" t="s">
        <v>7742</v>
      </c>
      <c r="L3422" s="67" t="s">
        <v>439</v>
      </c>
      <c r="M3422" s="63" t="str">
        <f>VLOOKUP(D3422,'[3]NEW LEGEND 2026'!G:I,3,0)</f>
        <v>HONDA</v>
      </c>
      <c r="N3422" s="63" t="str">
        <f>VLOOKUP(D3422,'[3]NEW LEGEND 2026'!G:J,4,0)</f>
        <v>WHITE</v>
      </c>
      <c r="O3422" s="68" t="str">
        <f t="shared" si="319"/>
        <v>AUG</v>
      </c>
      <c r="P3422" s="68">
        <f t="shared" si="320"/>
        <v>27</v>
      </c>
      <c r="Q3422" s="68">
        <f t="shared" si="321"/>
        <v>2026</v>
      </c>
      <c r="R3422" s="69">
        <f t="shared" si="322"/>
        <v>-208.69900462962687</v>
      </c>
      <c r="S3422" s="69">
        <f t="shared" si="323"/>
        <v>-208.56810185185168</v>
      </c>
      <c r="T3422" s="70" t="str">
        <f t="shared" si="324"/>
        <v>1-30 DAYS</v>
      </c>
      <c r="U3422" s="70" t="str">
        <f t="shared" si="324"/>
        <v>1-30 DAYS</v>
      </c>
    </row>
    <row r="3423" spans="1:21">
      <c r="A3423" s="63" t="str">
        <f>VLOOKUP(L3423,[1]Sheet1!$N:$P,3,0)</f>
        <v>GREATWALL</v>
      </c>
      <c r="B3423" s="66">
        <v>46261.701666666668</v>
      </c>
      <c r="C3423" s="66">
        <v>46261.701655092591</v>
      </c>
      <c r="D3423" s="67" t="s">
        <v>1090</v>
      </c>
      <c r="E3423" s="67" t="s">
        <v>1091</v>
      </c>
      <c r="F3423" s="1">
        <v>1</v>
      </c>
      <c r="G3423" s="63" t="str">
        <f>VLOOKUP(D3423,[2]MINDANAO!$B:$C,2,0)</f>
        <v>BARAKO III FI(DUAL START)</v>
      </c>
      <c r="H3423" s="67">
        <v>88651.790000000008</v>
      </c>
      <c r="I3423" s="63" t="str">
        <f>VLOOKUP(L3423,'[3]NEW LEGEND 2026'!M:S,7,0)</f>
        <v>MUTI</v>
      </c>
      <c r="J3423" s="67" t="s">
        <v>7743</v>
      </c>
      <c r="K3423" s="67" t="s">
        <v>7744</v>
      </c>
      <c r="L3423" s="67" t="s">
        <v>583</v>
      </c>
      <c r="M3423" s="63" t="str">
        <f>VLOOKUP(D3423,'[3]NEW LEGEND 2026'!G:I,3,0)</f>
        <v>KAWASAKI</v>
      </c>
      <c r="N3423" s="63" t="str">
        <f>VLOOKUP(D3423,'[3]NEW LEGEND 2026'!G:J,4,0)</f>
        <v>BLUE</v>
      </c>
      <c r="O3423" s="68" t="str">
        <f t="shared" si="319"/>
        <v>AUG</v>
      </c>
      <c r="P3423" s="68">
        <f t="shared" si="320"/>
        <v>27</v>
      </c>
      <c r="Q3423" s="68">
        <f t="shared" si="321"/>
        <v>2026</v>
      </c>
      <c r="R3423" s="69">
        <f t="shared" si="322"/>
        <v>-208.70165509259095</v>
      </c>
      <c r="S3423" s="69">
        <f t="shared" si="323"/>
        <v>-208.70166666666773</v>
      </c>
      <c r="T3423" s="70" t="str">
        <f t="shared" si="324"/>
        <v>1-30 DAYS</v>
      </c>
      <c r="U3423" s="70" t="str">
        <f t="shared" si="324"/>
        <v>1-30 DAYS</v>
      </c>
    </row>
    <row r="3424" spans="1:21">
      <c r="A3424" s="63" t="str">
        <f>VLOOKUP(L3424,[1]Sheet1!$N:$P,3,0)</f>
        <v>GREATWALL</v>
      </c>
      <c r="B3424" s="66">
        <v>46261.701666666668</v>
      </c>
      <c r="C3424" s="66">
        <v>46261.701655092591</v>
      </c>
      <c r="D3424" s="67" t="s">
        <v>1090</v>
      </c>
      <c r="E3424" s="67" t="s">
        <v>1091</v>
      </c>
      <c r="F3424" s="1">
        <v>1</v>
      </c>
      <c r="G3424" s="63" t="str">
        <f>VLOOKUP(D3424,[2]MINDANAO!$B:$C,2,0)</f>
        <v>BARAKO III FI(DUAL START)</v>
      </c>
      <c r="H3424" s="67">
        <v>88651.790000000008</v>
      </c>
      <c r="I3424" s="63" t="str">
        <f>VLOOKUP(L3424,'[3]NEW LEGEND 2026'!M:S,7,0)</f>
        <v>MUTI</v>
      </c>
      <c r="J3424" s="67" t="s">
        <v>7745</v>
      </c>
      <c r="K3424" s="67" t="s">
        <v>7746</v>
      </c>
      <c r="L3424" s="67" t="s">
        <v>583</v>
      </c>
      <c r="M3424" s="63" t="str">
        <f>VLOOKUP(D3424,'[3]NEW LEGEND 2026'!G:I,3,0)</f>
        <v>KAWASAKI</v>
      </c>
      <c r="N3424" s="63" t="str">
        <f>VLOOKUP(D3424,'[3]NEW LEGEND 2026'!G:J,4,0)</f>
        <v>BLUE</v>
      </c>
      <c r="O3424" s="68" t="str">
        <f t="shared" si="319"/>
        <v>AUG</v>
      </c>
      <c r="P3424" s="68">
        <f t="shared" si="320"/>
        <v>27</v>
      </c>
      <c r="Q3424" s="68">
        <f t="shared" si="321"/>
        <v>2026</v>
      </c>
      <c r="R3424" s="69">
        <f t="shared" si="322"/>
        <v>-208.70165509259095</v>
      </c>
      <c r="S3424" s="69">
        <f t="shared" si="323"/>
        <v>-208.70166666666773</v>
      </c>
      <c r="T3424" s="70" t="str">
        <f t="shared" si="324"/>
        <v>1-30 DAYS</v>
      </c>
      <c r="U3424" s="70" t="str">
        <f t="shared" si="324"/>
        <v>1-30 DAYS</v>
      </c>
    </row>
    <row r="3425" spans="1:21">
      <c r="A3425" s="63" t="str">
        <f>VLOOKUP(L3425,[1]Sheet1!$N:$P,3,0)</f>
        <v>GREATWALL</v>
      </c>
      <c r="B3425" s="66">
        <v>46261.701666666668</v>
      </c>
      <c r="C3425" s="66">
        <v>46261.701655092591</v>
      </c>
      <c r="D3425" s="67" t="s">
        <v>1090</v>
      </c>
      <c r="E3425" s="67" t="s">
        <v>1091</v>
      </c>
      <c r="F3425" s="1">
        <v>1</v>
      </c>
      <c r="G3425" s="63" t="str">
        <f>VLOOKUP(D3425,[2]MINDANAO!$B:$C,2,0)</f>
        <v>BARAKO III FI(DUAL START)</v>
      </c>
      <c r="H3425" s="67">
        <v>88651.790000000008</v>
      </c>
      <c r="I3425" s="63" t="str">
        <f>VLOOKUP(L3425,'[3]NEW LEGEND 2026'!M:S,7,0)</f>
        <v>MUTI</v>
      </c>
      <c r="J3425" s="67" t="s">
        <v>7747</v>
      </c>
      <c r="K3425" s="67" t="s">
        <v>7748</v>
      </c>
      <c r="L3425" s="67" t="s">
        <v>583</v>
      </c>
      <c r="M3425" s="63" t="str">
        <f>VLOOKUP(D3425,'[3]NEW LEGEND 2026'!G:I,3,0)</f>
        <v>KAWASAKI</v>
      </c>
      <c r="N3425" s="63" t="str">
        <f>VLOOKUP(D3425,'[3]NEW LEGEND 2026'!G:J,4,0)</f>
        <v>BLUE</v>
      </c>
      <c r="O3425" s="68" t="str">
        <f t="shared" si="319"/>
        <v>AUG</v>
      </c>
      <c r="P3425" s="68">
        <f t="shared" si="320"/>
        <v>27</v>
      </c>
      <c r="Q3425" s="68">
        <f t="shared" si="321"/>
        <v>2026</v>
      </c>
      <c r="R3425" s="69">
        <f t="shared" si="322"/>
        <v>-208.70165509259095</v>
      </c>
      <c r="S3425" s="69">
        <f t="shared" si="323"/>
        <v>-208.70166666666773</v>
      </c>
      <c r="T3425" s="70" t="str">
        <f t="shared" si="324"/>
        <v>1-30 DAYS</v>
      </c>
      <c r="U3425" s="70" t="str">
        <f t="shared" si="324"/>
        <v>1-30 DAYS</v>
      </c>
    </row>
    <row r="3426" spans="1:21">
      <c r="A3426" s="63" t="str">
        <f>VLOOKUP(L3426,[1]Sheet1!$N:$P,3,0)</f>
        <v>GREATWALL</v>
      </c>
      <c r="B3426" s="66">
        <v>46261.701666666668</v>
      </c>
      <c r="C3426" s="66">
        <v>46261.701655092591</v>
      </c>
      <c r="D3426" s="67" t="s">
        <v>1090</v>
      </c>
      <c r="E3426" s="67" t="s">
        <v>1091</v>
      </c>
      <c r="F3426" s="1">
        <v>1</v>
      </c>
      <c r="G3426" s="63" t="str">
        <f>VLOOKUP(D3426,[2]MINDANAO!$B:$C,2,0)</f>
        <v>BARAKO III FI(DUAL START)</v>
      </c>
      <c r="H3426" s="67">
        <v>88651.790000000008</v>
      </c>
      <c r="I3426" s="63" t="str">
        <f>VLOOKUP(L3426,'[3]NEW LEGEND 2026'!M:S,7,0)</f>
        <v>MUTI</v>
      </c>
      <c r="J3426" s="67" t="s">
        <v>7749</v>
      </c>
      <c r="K3426" s="67" t="s">
        <v>7750</v>
      </c>
      <c r="L3426" s="67" t="s">
        <v>583</v>
      </c>
      <c r="M3426" s="63" t="str">
        <f>VLOOKUP(D3426,'[3]NEW LEGEND 2026'!G:I,3,0)</f>
        <v>KAWASAKI</v>
      </c>
      <c r="N3426" s="63" t="str">
        <f>VLOOKUP(D3426,'[3]NEW LEGEND 2026'!G:J,4,0)</f>
        <v>BLUE</v>
      </c>
      <c r="O3426" s="68" t="str">
        <f t="shared" si="319"/>
        <v>AUG</v>
      </c>
      <c r="P3426" s="68">
        <f t="shared" si="320"/>
        <v>27</v>
      </c>
      <c r="Q3426" s="68">
        <f t="shared" si="321"/>
        <v>2026</v>
      </c>
      <c r="R3426" s="69">
        <f t="shared" si="322"/>
        <v>-208.70165509259095</v>
      </c>
      <c r="S3426" s="69">
        <f t="shared" si="323"/>
        <v>-208.70166666666773</v>
      </c>
      <c r="T3426" s="70" t="str">
        <f t="shared" si="324"/>
        <v>1-30 DAYS</v>
      </c>
      <c r="U3426" s="70" t="str">
        <f t="shared" si="324"/>
        <v>1-30 DAYS</v>
      </c>
    </row>
    <row r="3427" spans="1:21">
      <c r="A3427" s="63" t="str">
        <f>VLOOKUP(L3427,[1]Sheet1!$N:$P,3,0)</f>
        <v>GREATWALL</v>
      </c>
      <c r="B3427" s="66">
        <v>46261.701666666668</v>
      </c>
      <c r="C3427" s="66">
        <v>46261.701655092591</v>
      </c>
      <c r="D3427" s="67" t="s">
        <v>1090</v>
      </c>
      <c r="E3427" s="67" t="s">
        <v>1091</v>
      </c>
      <c r="F3427" s="1">
        <v>1</v>
      </c>
      <c r="G3427" s="63" t="str">
        <f>VLOOKUP(D3427,[2]MINDANAO!$B:$C,2,0)</f>
        <v>BARAKO III FI(DUAL START)</v>
      </c>
      <c r="H3427" s="67">
        <v>88651.790000000008</v>
      </c>
      <c r="I3427" s="63" t="str">
        <f>VLOOKUP(L3427,'[3]NEW LEGEND 2026'!M:S,7,0)</f>
        <v>MUTI</v>
      </c>
      <c r="J3427" s="67" t="s">
        <v>7751</v>
      </c>
      <c r="K3427" s="67" t="s">
        <v>7752</v>
      </c>
      <c r="L3427" s="67" t="s">
        <v>583</v>
      </c>
      <c r="M3427" s="63" t="str">
        <f>VLOOKUP(D3427,'[3]NEW LEGEND 2026'!G:I,3,0)</f>
        <v>KAWASAKI</v>
      </c>
      <c r="N3427" s="63" t="str">
        <f>VLOOKUP(D3427,'[3]NEW LEGEND 2026'!G:J,4,0)</f>
        <v>BLUE</v>
      </c>
      <c r="O3427" s="68" t="str">
        <f t="shared" si="319"/>
        <v>AUG</v>
      </c>
      <c r="P3427" s="68">
        <f t="shared" si="320"/>
        <v>27</v>
      </c>
      <c r="Q3427" s="68">
        <f t="shared" si="321"/>
        <v>2026</v>
      </c>
      <c r="R3427" s="69">
        <f t="shared" si="322"/>
        <v>-208.70165509259095</v>
      </c>
      <c r="S3427" s="69">
        <f t="shared" si="323"/>
        <v>-208.70166666666773</v>
      </c>
      <c r="T3427" s="70" t="str">
        <f t="shared" si="324"/>
        <v>1-30 DAYS</v>
      </c>
      <c r="U3427" s="70" t="str">
        <f t="shared" si="324"/>
        <v>1-30 DAYS</v>
      </c>
    </row>
    <row r="3428" spans="1:21">
      <c r="A3428" s="63" t="str">
        <f>VLOOKUP(L3428,[1]Sheet1!$N:$P,3,0)</f>
        <v>GREATWALL</v>
      </c>
      <c r="B3428" s="66">
        <v>46261.701666666668</v>
      </c>
      <c r="C3428" s="66">
        <v>46261.701655092591</v>
      </c>
      <c r="D3428" s="67" t="s">
        <v>1090</v>
      </c>
      <c r="E3428" s="67" t="s">
        <v>1091</v>
      </c>
      <c r="F3428" s="1">
        <v>1</v>
      </c>
      <c r="G3428" s="63" t="str">
        <f>VLOOKUP(D3428,[2]MINDANAO!$B:$C,2,0)</f>
        <v>BARAKO III FI(DUAL START)</v>
      </c>
      <c r="H3428" s="67">
        <v>88651.790000000008</v>
      </c>
      <c r="I3428" s="63" t="str">
        <f>VLOOKUP(L3428,'[3]NEW LEGEND 2026'!M:S,7,0)</f>
        <v>MUTI</v>
      </c>
      <c r="J3428" s="67" t="s">
        <v>7753</v>
      </c>
      <c r="K3428" s="67" t="s">
        <v>7754</v>
      </c>
      <c r="L3428" s="67" t="s">
        <v>583</v>
      </c>
      <c r="M3428" s="63" t="str">
        <f>VLOOKUP(D3428,'[3]NEW LEGEND 2026'!G:I,3,0)</f>
        <v>KAWASAKI</v>
      </c>
      <c r="N3428" s="63" t="str">
        <f>VLOOKUP(D3428,'[3]NEW LEGEND 2026'!G:J,4,0)</f>
        <v>BLUE</v>
      </c>
      <c r="O3428" s="68" t="str">
        <f t="shared" si="319"/>
        <v>AUG</v>
      </c>
      <c r="P3428" s="68">
        <f t="shared" si="320"/>
        <v>27</v>
      </c>
      <c r="Q3428" s="68">
        <f t="shared" si="321"/>
        <v>2026</v>
      </c>
      <c r="R3428" s="69">
        <f t="shared" si="322"/>
        <v>-208.70165509259095</v>
      </c>
      <c r="S3428" s="69">
        <f t="shared" si="323"/>
        <v>-208.70166666666773</v>
      </c>
      <c r="T3428" s="70" t="str">
        <f t="shared" si="324"/>
        <v>1-30 DAYS</v>
      </c>
      <c r="U3428" s="70" t="str">
        <f t="shared" si="324"/>
        <v>1-30 DAYS</v>
      </c>
    </row>
    <row r="3429" spans="1:21">
      <c r="A3429" s="63" t="str">
        <f>VLOOKUP(L3429,[1]Sheet1!$N:$P,3,0)</f>
        <v>GREATWALL</v>
      </c>
      <c r="B3429" s="66">
        <v>46261.701666666668</v>
      </c>
      <c r="C3429" s="66">
        <v>46261.701655092591</v>
      </c>
      <c r="D3429" s="67" t="s">
        <v>1090</v>
      </c>
      <c r="E3429" s="67" t="s">
        <v>1091</v>
      </c>
      <c r="F3429" s="1">
        <v>1</v>
      </c>
      <c r="G3429" s="63" t="str">
        <f>VLOOKUP(D3429,[2]MINDANAO!$B:$C,2,0)</f>
        <v>BARAKO III FI(DUAL START)</v>
      </c>
      <c r="H3429" s="67">
        <v>88651.790000000008</v>
      </c>
      <c r="I3429" s="63" t="str">
        <f>VLOOKUP(L3429,'[3]NEW LEGEND 2026'!M:S,7,0)</f>
        <v>MUTI</v>
      </c>
      <c r="J3429" s="67" t="s">
        <v>7755</v>
      </c>
      <c r="K3429" s="67" t="s">
        <v>7756</v>
      </c>
      <c r="L3429" s="67" t="s">
        <v>583</v>
      </c>
      <c r="M3429" s="63" t="str">
        <f>VLOOKUP(D3429,'[3]NEW LEGEND 2026'!G:I,3,0)</f>
        <v>KAWASAKI</v>
      </c>
      <c r="N3429" s="63" t="str">
        <f>VLOOKUP(D3429,'[3]NEW LEGEND 2026'!G:J,4,0)</f>
        <v>BLUE</v>
      </c>
      <c r="O3429" s="68" t="str">
        <f t="shared" si="319"/>
        <v>AUG</v>
      </c>
      <c r="P3429" s="68">
        <f t="shared" si="320"/>
        <v>27</v>
      </c>
      <c r="Q3429" s="68">
        <f t="shared" si="321"/>
        <v>2026</v>
      </c>
      <c r="R3429" s="69">
        <f t="shared" si="322"/>
        <v>-208.70165509259095</v>
      </c>
      <c r="S3429" s="69">
        <f t="shared" si="323"/>
        <v>-208.70166666666773</v>
      </c>
      <c r="T3429" s="70" t="str">
        <f t="shared" si="324"/>
        <v>1-30 DAYS</v>
      </c>
      <c r="U3429" s="70" t="str">
        <f t="shared" si="324"/>
        <v>1-30 DAYS</v>
      </c>
    </row>
    <row r="3430" spans="1:21">
      <c r="A3430" s="63" t="str">
        <f>VLOOKUP(L3430,[1]Sheet1!$N:$P,3,0)</f>
        <v>GREATWALL</v>
      </c>
      <c r="B3430" s="66">
        <v>46261.701666666668</v>
      </c>
      <c r="C3430" s="66">
        <v>46261.701655092591</v>
      </c>
      <c r="D3430" s="67" t="s">
        <v>1090</v>
      </c>
      <c r="E3430" s="67" t="s">
        <v>1091</v>
      </c>
      <c r="F3430" s="1">
        <v>1</v>
      </c>
      <c r="G3430" s="63" t="str">
        <f>VLOOKUP(D3430,[2]MINDANAO!$B:$C,2,0)</f>
        <v>BARAKO III FI(DUAL START)</v>
      </c>
      <c r="H3430" s="67">
        <v>88651.790000000008</v>
      </c>
      <c r="I3430" s="63" t="str">
        <f>VLOOKUP(L3430,'[3]NEW LEGEND 2026'!M:S,7,0)</f>
        <v>MUTI</v>
      </c>
      <c r="J3430" s="67" t="s">
        <v>7757</v>
      </c>
      <c r="K3430" s="67" t="s">
        <v>7758</v>
      </c>
      <c r="L3430" s="67" t="s">
        <v>583</v>
      </c>
      <c r="M3430" s="63" t="str">
        <f>VLOOKUP(D3430,'[3]NEW LEGEND 2026'!G:I,3,0)</f>
        <v>KAWASAKI</v>
      </c>
      <c r="N3430" s="63" t="str">
        <f>VLOOKUP(D3430,'[3]NEW LEGEND 2026'!G:J,4,0)</f>
        <v>BLUE</v>
      </c>
      <c r="O3430" s="68" t="str">
        <f t="shared" si="319"/>
        <v>AUG</v>
      </c>
      <c r="P3430" s="68">
        <f t="shared" si="320"/>
        <v>27</v>
      </c>
      <c r="Q3430" s="68">
        <f t="shared" si="321"/>
        <v>2026</v>
      </c>
      <c r="R3430" s="69">
        <f t="shared" si="322"/>
        <v>-208.70165509259095</v>
      </c>
      <c r="S3430" s="69">
        <f t="shared" si="323"/>
        <v>-208.70166666666773</v>
      </c>
      <c r="T3430" s="70" t="str">
        <f t="shared" si="324"/>
        <v>1-30 DAYS</v>
      </c>
      <c r="U3430" s="70" t="str">
        <f t="shared" si="324"/>
        <v>1-30 DAYS</v>
      </c>
    </row>
    <row r="3431" spans="1:21">
      <c r="A3431" s="63" t="str">
        <f>VLOOKUP(L3431,[1]Sheet1!$N:$P,3,0)</f>
        <v>GREATWALL</v>
      </c>
      <c r="B3431" s="66">
        <v>46261.701666666668</v>
      </c>
      <c r="C3431" s="66">
        <v>46261.701655092591</v>
      </c>
      <c r="D3431" s="67" t="s">
        <v>1090</v>
      </c>
      <c r="E3431" s="67" t="s">
        <v>1091</v>
      </c>
      <c r="F3431" s="1">
        <v>1</v>
      </c>
      <c r="G3431" s="63" t="str">
        <f>VLOOKUP(D3431,[2]MINDANAO!$B:$C,2,0)</f>
        <v>BARAKO III FI(DUAL START)</v>
      </c>
      <c r="H3431" s="67">
        <v>88651.790000000008</v>
      </c>
      <c r="I3431" s="63" t="str">
        <f>VLOOKUP(L3431,'[3]NEW LEGEND 2026'!M:S,7,0)</f>
        <v>MUTI</v>
      </c>
      <c r="J3431" s="67" t="s">
        <v>7759</v>
      </c>
      <c r="K3431" s="67" t="s">
        <v>7760</v>
      </c>
      <c r="L3431" s="67" t="s">
        <v>583</v>
      </c>
      <c r="M3431" s="63" t="str">
        <f>VLOOKUP(D3431,'[3]NEW LEGEND 2026'!G:I,3,0)</f>
        <v>KAWASAKI</v>
      </c>
      <c r="N3431" s="63" t="str">
        <f>VLOOKUP(D3431,'[3]NEW LEGEND 2026'!G:J,4,0)</f>
        <v>BLUE</v>
      </c>
      <c r="O3431" s="68" t="str">
        <f t="shared" si="319"/>
        <v>AUG</v>
      </c>
      <c r="P3431" s="68">
        <f t="shared" si="320"/>
        <v>27</v>
      </c>
      <c r="Q3431" s="68">
        <f t="shared" si="321"/>
        <v>2026</v>
      </c>
      <c r="R3431" s="69">
        <f t="shared" si="322"/>
        <v>-208.70165509259095</v>
      </c>
      <c r="S3431" s="69">
        <f t="shared" si="323"/>
        <v>-208.70166666666773</v>
      </c>
      <c r="T3431" s="70" t="str">
        <f t="shared" si="324"/>
        <v>1-30 DAYS</v>
      </c>
      <c r="U3431" s="70" t="str">
        <f t="shared" si="324"/>
        <v>1-30 DAYS</v>
      </c>
    </row>
    <row r="3432" spans="1:21">
      <c r="A3432" s="63" t="str">
        <f>VLOOKUP(L3432,[1]Sheet1!$N:$P,3,0)</f>
        <v>M1 DIGOS</v>
      </c>
      <c r="B3432" s="66">
        <v>46261.699826388889</v>
      </c>
      <c r="C3432" s="66">
        <v>46261.70417824074</v>
      </c>
      <c r="D3432" s="67" t="s">
        <v>865</v>
      </c>
      <c r="E3432" s="67" t="s">
        <v>866</v>
      </c>
      <c r="F3432" s="1">
        <v>1</v>
      </c>
      <c r="G3432" s="63" t="str">
        <f>VLOOKUP(D3432,[2]MINDANAO!$B:$C,2,0)</f>
        <v>XRM RS</v>
      </c>
      <c r="H3432" s="67">
        <v>73838</v>
      </c>
      <c r="I3432" s="63" t="str">
        <f>VLOOKUP(L3432,'[3]NEW LEGEND 2026'!M:S,7,0)</f>
        <v>MUTI</v>
      </c>
      <c r="J3432" s="67" t="s">
        <v>7761</v>
      </c>
      <c r="K3432" s="67" t="s">
        <v>7762</v>
      </c>
      <c r="L3432" s="67" t="s">
        <v>490</v>
      </c>
      <c r="M3432" s="63" t="str">
        <f>VLOOKUP(D3432,'[3]NEW LEGEND 2026'!G:I,3,0)</f>
        <v>HONDA</v>
      </c>
      <c r="N3432" s="63" t="str">
        <f>VLOOKUP(D3432,'[3]NEW LEGEND 2026'!G:J,4,0)</f>
        <v>RED/BLACK</v>
      </c>
      <c r="O3432" s="68" t="str">
        <f t="shared" si="319"/>
        <v>AUG</v>
      </c>
      <c r="P3432" s="68">
        <f t="shared" si="320"/>
        <v>27</v>
      </c>
      <c r="Q3432" s="68">
        <f t="shared" si="321"/>
        <v>2026</v>
      </c>
      <c r="R3432" s="69">
        <f t="shared" si="322"/>
        <v>-208.70417824073957</v>
      </c>
      <c r="S3432" s="69">
        <f t="shared" si="323"/>
        <v>-208.69982638888905</v>
      </c>
      <c r="T3432" s="70" t="str">
        <f t="shared" si="324"/>
        <v>1-30 DAYS</v>
      </c>
      <c r="U3432" s="70" t="str">
        <f t="shared" si="324"/>
        <v>1-30 DAYS</v>
      </c>
    </row>
    <row r="3433" spans="1:21">
      <c r="A3433" s="63" t="str">
        <f>VLOOKUP(L3433,[1]Sheet1!$N:$P,3,0)</f>
        <v>GREATWALL</v>
      </c>
      <c r="B3433" s="66">
        <v>46261.70648148148</v>
      </c>
      <c r="C3433" s="66">
        <v>46261.706469907411</v>
      </c>
      <c r="D3433" s="67" t="s">
        <v>1007</v>
      </c>
      <c r="E3433" s="67" t="s">
        <v>1008</v>
      </c>
      <c r="F3433" s="1">
        <v>1</v>
      </c>
      <c r="G3433" s="63" t="str">
        <f>VLOOKUP(D3433,[2]MINDANAO!$B:$C,2,0)</f>
        <v>XRM DUAL SPORTS FI(DS)</v>
      </c>
      <c r="H3433" s="67">
        <v>70950</v>
      </c>
      <c r="I3433" s="63" t="str">
        <f>VLOOKUP(L3433,'[3]NEW LEGEND 2026'!M:S,7,0)</f>
        <v>HONDA</v>
      </c>
      <c r="J3433" s="67" t="s">
        <v>7763</v>
      </c>
      <c r="K3433" s="67" t="s">
        <v>7764</v>
      </c>
      <c r="L3433" s="67" t="s">
        <v>1231</v>
      </c>
      <c r="M3433" s="63" t="str">
        <f>VLOOKUP(D3433,'[3]NEW LEGEND 2026'!G:I,3,0)</f>
        <v>HONDA</v>
      </c>
      <c r="N3433" s="63" t="str">
        <f>VLOOKUP(D3433,'[3]NEW LEGEND 2026'!G:J,4,0)</f>
        <v>BLACK</v>
      </c>
      <c r="O3433" s="68" t="str">
        <f t="shared" si="319"/>
        <v>AUG</v>
      </c>
      <c r="P3433" s="68">
        <f t="shared" si="320"/>
        <v>27</v>
      </c>
      <c r="Q3433" s="68">
        <f t="shared" si="321"/>
        <v>2026</v>
      </c>
      <c r="R3433" s="69">
        <f t="shared" si="322"/>
        <v>-208.70646990741079</v>
      </c>
      <c r="S3433" s="69">
        <f t="shared" si="323"/>
        <v>-208.7064814814803</v>
      </c>
      <c r="T3433" s="70" t="str">
        <f t="shared" si="324"/>
        <v>1-30 DAYS</v>
      </c>
      <c r="U3433" s="70" t="str">
        <f t="shared" si="324"/>
        <v>1-30 DAYS</v>
      </c>
    </row>
    <row r="3434" spans="1:21">
      <c r="A3434" s="63" t="str">
        <f>VLOOKUP(L3434,[1]Sheet1!$N:$P,3,0)</f>
        <v>GREATWALL</v>
      </c>
      <c r="B3434" s="66">
        <v>46261.70648148148</v>
      </c>
      <c r="C3434" s="66">
        <v>46261.706469907411</v>
      </c>
      <c r="D3434" s="67" t="s">
        <v>1007</v>
      </c>
      <c r="E3434" s="67" t="s">
        <v>1008</v>
      </c>
      <c r="F3434" s="1">
        <v>1</v>
      </c>
      <c r="G3434" s="63" t="str">
        <f>VLOOKUP(D3434,[2]MINDANAO!$B:$C,2,0)</f>
        <v>XRM DUAL SPORTS FI(DS)</v>
      </c>
      <c r="H3434" s="67">
        <v>70950</v>
      </c>
      <c r="I3434" s="63" t="str">
        <f>VLOOKUP(L3434,'[3]NEW LEGEND 2026'!M:S,7,0)</f>
        <v>HONDA</v>
      </c>
      <c r="J3434" s="67" t="s">
        <v>7765</v>
      </c>
      <c r="K3434" s="67" t="s">
        <v>7766</v>
      </c>
      <c r="L3434" s="67" t="s">
        <v>1231</v>
      </c>
      <c r="M3434" s="63" t="str">
        <f>VLOOKUP(D3434,'[3]NEW LEGEND 2026'!G:I,3,0)</f>
        <v>HONDA</v>
      </c>
      <c r="N3434" s="63" t="str">
        <f>VLOOKUP(D3434,'[3]NEW LEGEND 2026'!G:J,4,0)</f>
        <v>BLACK</v>
      </c>
      <c r="O3434" s="68" t="str">
        <f t="shared" si="319"/>
        <v>AUG</v>
      </c>
      <c r="P3434" s="68">
        <f t="shared" si="320"/>
        <v>27</v>
      </c>
      <c r="Q3434" s="68">
        <f t="shared" si="321"/>
        <v>2026</v>
      </c>
      <c r="R3434" s="69">
        <f t="shared" si="322"/>
        <v>-208.70646990741079</v>
      </c>
      <c r="S3434" s="69">
        <f t="shared" si="323"/>
        <v>-208.7064814814803</v>
      </c>
      <c r="T3434" s="70" t="str">
        <f t="shared" si="324"/>
        <v>1-30 DAYS</v>
      </c>
      <c r="U3434" s="70" t="str">
        <f t="shared" si="324"/>
        <v>1-30 DAYS</v>
      </c>
    </row>
    <row r="3435" spans="1:21">
      <c r="A3435" s="63" t="str">
        <f>VLOOKUP(L3435,[1]Sheet1!$N:$P,3,0)</f>
        <v>GREATWALL</v>
      </c>
      <c r="B3435" s="66">
        <v>46261.70648148148</v>
      </c>
      <c r="C3435" s="66">
        <v>46261.706469907411</v>
      </c>
      <c r="D3435" s="67" t="s">
        <v>1007</v>
      </c>
      <c r="E3435" s="67" t="s">
        <v>1008</v>
      </c>
      <c r="F3435" s="1">
        <v>1</v>
      </c>
      <c r="G3435" s="63" t="str">
        <f>VLOOKUP(D3435,[2]MINDANAO!$B:$C,2,0)</f>
        <v>XRM DUAL SPORTS FI(DS)</v>
      </c>
      <c r="H3435" s="67">
        <v>70950</v>
      </c>
      <c r="I3435" s="63" t="str">
        <f>VLOOKUP(L3435,'[3]NEW LEGEND 2026'!M:S,7,0)</f>
        <v>HONDA</v>
      </c>
      <c r="J3435" s="67" t="s">
        <v>7767</v>
      </c>
      <c r="K3435" s="67" t="s">
        <v>7768</v>
      </c>
      <c r="L3435" s="67" t="s">
        <v>1231</v>
      </c>
      <c r="M3435" s="63" t="str">
        <f>VLOOKUP(D3435,'[3]NEW LEGEND 2026'!G:I,3,0)</f>
        <v>HONDA</v>
      </c>
      <c r="N3435" s="63" t="str">
        <f>VLOOKUP(D3435,'[3]NEW LEGEND 2026'!G:J,4,0)</f>
        <v>BLACK</v>
      </c>
      <c r="O3435" s="68" t="str">
        <f t="shared" si="319"/>
        <v>AUG</v>
      </c>
      <c r="P3435" s="68">
        <f t="shared" si="320"/>
        <v>27</v>
      </c>
      <c r="Q3435" s="68">
        <f t="shared" si="321"/>
        <v>2026</v>
      </c>
      <c r="R3435" s="69">
        <f t="shared" si="322"/>
        <v>-208.70646990741079</v>
      </c>
      <c r="S3435" s="69">
        <f t="shared" si="323"/>
        <v>-208.7064814814803</v>
      </c>
      <c r="T3435" s="70" t="str">
        <f t="shared" si="324"/>
        <v>1-30 DAYS</v>
      </c>
      <c r="U3435" s="70" t="str">
        <f t="shared" si="324"/>
        <v>1-30 DAYS</v>
      </c>
    </row>
    <row r="3436" spans="1:21">
      <c r="A3436" s="63" t="str">
        <f>VLOOKUP(L3436,[1]Sheet1!$N:$P,3,0)</f>
        <v>GREATWALL</v>
      </c>
      <c r="B3436" s="66">
        <v>46261.70648148148</v>
      </c>
      <c r="C3436" s="66">
        <v>46261.706469907411</v>
      </c>
      <c r="D3436" s="67" t="s">
        <v>1007</v>
      </c>
      <c r="E3436" s="67" t="s">
        <v>1008</v>
      </c>
      <c r="F3436" s="1">
        <v>1</v>
      </c>
      <c r="G3436" s="63" t="str">
        <f>VLOOKUP(D3436,[2]MINDANAO!$B:$C,2,0)</f>
        <v>XRM DUAL SPORTS FI(DS)</v>
      </c>
      <c r="H3436" s="67">
        <v>70950</v>
      </c>
      <c r="I3436" s="63" t="str">
        <f>VLOOKUP(L3436,'[3]NEW LEGEND 2026'!M:S,7,0)</f>
        <v>HONDA</v>
      </c>
      <c r="J3436" s="67" t="s">
        <v>7769</v>
      </c>
      <c r="K3436" s="67" t="s">
        <v>7770</v>
      </c>
      <c r="L3436" s="67" t="s">
        <v>1231</v>
      </c>
      <c r="M3436" s="63" t="str">
        <f>VLOOKUP(D3436,'[3]NEW LEGEND 2026'!G:I,3,0)</f>
        <v>HONDA</v>
      </c>
      <c r="N3436" s="63" t="str">
        <f>VLOOKUP(D3436,'[3]NEW LEGEND 2026'!G:J,4,0)</f>
        <v>BLACK</v>
      </c>
      <c r="O3436" s="68" t="str">
        <f t="shared" si="319"/>
        <v>AUG</v>
      </c>
      <c r="P3436" s="68">
        <f t="shared" si="320"/>
        <v>27</v>
      </c>
      <c r="Q3436" s="68">
        <f t="shared" si="321"/>
        <v>2026</v>
      </c>
      <c r="R3436" s="69">
        <f t="shared" si="322"/>
        <v>-208.70646990741079</v>
      </c>
      <c r="S3436" s="69">
        <f t="shared" si="323"/>
        <v>-208.7064814814803</v>
      </c>
      <c r="T3436" s="70" t="str">
        <f t="shared" si="324"/>
        <v>1-30 DAYS</v>
      </c>
      <c r="U3436" s="70" t="str">
        <f t="shared" si="324"/>
        <v>1-30 DAYS</v>
      </c>
    </row>
    <row r="3437" spans="1:21">
      <c r="A3437" s="63" t="str">
        <f>VLOOKUP(L3437,[1]Sheet1!$N:$P,3,0)</f>
        <v>GREATWALL</v>
      </c>
      <c r="B3437" s="66">
        <v>46261.70648148148</v>
      </c>
      <c r="C3437" s="66">
        <v>46261.706469907411</v>
      </c>
      <c r="D3437" s="67" t="s">
        <v>1007</v>
      </c>
      <c r="E3437" s="67" t="s">
        <v>1008</v>
      </c>
      <c r="F3437" s="1">
        <v>1</v>
      </c>
      <c r="G3437" s="63" t="str">
        <f>VLOOKUP(D3437,[2]MINDANAO!$B:$C,2,0)</f>
        <v>XRM DUAL SPORTS FI(DS)</v>
      </c>
      <c r="H3437" s="67">
        <v>70950</v>
      </c>
      <c r="I3437" s="63" t="str">
        <f>VLOOKUP(L3437,'[3]NEW LEGEND 2026'!M:S,7,0)</f>
        <v>HONDA</v>
      </c>
      <c r="J3437" s="67" t="s">
        <v>7771</v>
      </c>
      <c r="K3437" s="67" t="s">
        <v>7772</v>
      </c>
      <c r="L3437" s="67" t="s">
        <v>1231</v>
      </c>
      <c r="M3437" s="63" t="str">
        <f>VLOOKUP(D3437,'[3]NEW LEGEND 2026'!G:I,3,0)</f>
        <v>HONDA</v>
      </c>
      <c r="N3437" s="63" t="str">
        <f>VLOOKUP(D3437,'[3]NEW LEGEND 2026'!G:J,4,0)</f>
        <v>BLACK</v>
      </c>
      <c r="O3437" s="68" t="str">
        <f t="shared" si="319"/>
        <v>AUG</v>
      </c>
      <c r="P3437" s="68">
        <f t="shared" si="320"/>
        <v>27</v>
      </c>
      <c r="Q3437" s="68">
        <f t="shared" si="321"/>
        <v>2026</v>
      </c>
      <c r="R3437" s="69">
        <f t="shared" si="322"/>
        <v>-208.70646990741079</v>
      </c>
      <c r="S3437" s="69">
        <f t="shared" si="323"/>
        <v>-208.7064814814803</v>
      </c>
      <c r="T3437" s="70" t="str">
        <f t="shared" si="324"/>
        <v>1-30 DAYS</v>
      </c>
      <c r="U3437" s="70" t="str">
        <f t="shared" si="324"/>
        <v>1-30 DAYS</v>
      </c>
    </row>
    <row r="3438" spans="1:21">
      <c r="A3438" s="63" t="str">
        <f>VLOOKUP(L3438,[1]Sheet1!$N:$P,3,0)</f>
        <v>GREATWALL</v>
      </c>
      <c r="B3438" s="66">
        <v>46261.70648148148</v>
      </c>
      <c r="C3438" s="66">
        <v>46261.706469907411</v>
      </c>
      <c r="D3438" s="67" t="s">
        <v>1007</v>
      </c>
      <c r="E3438" s="67" t="s">
        <v>1008</v>
      </c>
      <c r="F3438" s="1">
        <v>1</v>
      </c>
      <c r="G3438" s="63" t="str">
        <f>VLOOKUP(D3438,[2]MINDANAO!$B:$C,2,0)</f>
        <v>XRM DUAL SPORTS FI(DS)</v>
      </c>
      <c r="H3438" s="67">
        <v>70950</v>
      </c>
      <c r="I3438" s="63" t="str">
        <f>VLOOKUP(L3438,'[3]NEW LEGEND 2026'!M:S,7,0)</f>
        <v>HONDA</v>
      </c>
      <c r="J3438" s="67" t="s">
        <v>7773</v>
      </c>
      <c r="K3438" s="67" t="s">
        <v>7774</v>
      </c>
      <c r="L3438" s="67" t="s">
        <v>1231</v>
      </c>
      <c r="M3438" s="63" t="str">
        <f>VLOOKUP(D3438,'[3]NEW LEGEND 2026'!G:I,3,0)</f>
        <v>HONDA</v>
      </c>
      <c r="N3438" s="63" t="str">
        <f>VLOOKUP(D3438,'[3]NEW LEGEND 2026'!G:J,4,0)</f>
        <v>BLACK</v>
      </c>
      <c r="O3438" s="68" t="str">
        <f t="shared" si="319"/>
        <v>AUG</v>
      </c>
      <c r="P3438" s="68">
        <f t="shared" si="320"/>
        <v>27</v>
      </c>
      <c r="Q3438" s="68">
        <f t="shared" si="321"/>
        <v>2026</v>
      </c>
      <c r="R3438" s="69">
        <f t="shared" si="322"/>
        <v>-208.70646990741079</v>
      </c>
      <c r="S3438" s="69">
        <f t="shared" si="323"/>
        <v>-208.7064814814803</v>
      </c>
      <c r="T3438" s="70" t="str">
        <f t="shared" si="324"/>
        <v>1-30 DAYS</v>
      </c>
      <c r="U3438" s="70" t="str">
        <f t="shared" si="324"/>
        <v>1-30 DAYS</v>
      </c>
    </row>
    <row r="3439" spans="1:21">
      <c r="A3439" s="63" t="str">
        <f>VLOOKUP(L3439,[1]Sheet1!$N:$P,3,0)</f>
        <v>GREATWALL</v>
      </c>
      <c r="B3439" s="66">
        <v>46261.70648148148</v>
      </c>
      <c r="C3439" s="66">
        <v>46261.706469907411</v>
      </c>
      <c r="D3439" s="67" t="s">
        <v>1007</v>
      </c>
      <c r="E3439" s="67" t="s">
        <v>1008</v>
      </c>
      <c r="F3439" s="1">
        <v>1</v>
      </c>
      <c r="G3439" s="63" t="str">
        <f>VLOOKUP(D3439,[2]MINDANAO!$B:$C,2,0)</f>
        <v>XRM DUAL SPORTS FI(DS)</v>
      </c>
      <c r="H3439" s="67">
        <v>70950</v>
      </c>
      <c r="I3439" s="63" t="str">
        <f>VLOOKUP(L3439,'[3]NEW LEGEND 2026'!M:S,7,0)</f>
        <v>HONDA</v>
      </c>
      <c r="J3439" s="67" t="s">
        <v>7775</v>
      </c>
      <c r="K3439" s="67" t="s">
        <v>7776</v>
      </c>
      <c r="L3439" s="67" t="s">
        <v>1231</v>
      </c>
      <c r="M3439" s="63" t="str">
        <f>VLOOKUP(D3439,'[3]NEW LEGEND 2026'!G:I,3,0)</f>
        <v>HONDA</v>
      </c>
      <c r="N3439" s="63" t="str">
        <f>VLOOKUP(D3439,'[3]NEW LEGEND 2026'!G:J,4,0)</f>
        <v>BLACK</v>
      </c>
      <c r="O3439" s="68" t="str">
        <f t="shared" si="319"/>
        <v>AUG</v>
      </c>
      <c r="P3439" s="68">
        <f t="shared" si="320"/>
        <v>27</v>
      </c>
      <c r="Q3439" s="68">
        <f t="shared" si="321"/>
        <v>2026</v>
      </c>
      <c r="R3439" s="69">
        <f t="shared" si="322"/>
        <v>-208.70646990741079</v>
      </c>
      <c r="S3439" s="69">
        <f t="shared" si="323"/>
        <v>-208.7064814814803</v>
      </c>
      <c r="T3439" s="70" t="str">
        <f t="shared" si="324"/>
        <v>1-30 DAYS</v>
      </c>
      <c r="U3439" s="70" t="str">
        <f t="shared" si="324"/>
        <v>1-30 DAYS</v>
      </c>
    </row>
    <row r="3440" spans="1:21">
      <c r="A3440" s="63" t="str">
        <f>VLOOKUP(L3440,[1]Sheet1!$N:$P,3,0)</f>
        <v>GREATWALL</v>
      </c>
      <c r="B3440" s="66">
        <v>46261.70648148148</v>
      </c>
      <c r="C3440" s="66">
        <v>46261.706469907411</v>
      </c>
      <c r="D3440" s="67" t="s">
        <v>1007</v>
      </c>
      <c r="E3440" s="67" t="s">
        <v>1008</v>
      </c>
      <c r="F3440" s="1">
        <v>1</v>
      </c>
      <c r="G3440" s="63" t="str">
        <f>VLOOKUP(D3440,[2]MINDANAO!$B:$C,2,0)</f>
        <v>XRM DUAL SPORTS FI(DS)</v>
      </c>
      <c r="H3440" s="67">
        <v>70950</v>
      </c>
      <c r="I3440" s="63" t="str">
        <f>VLOOKUP(L3440,'[3]NEW LEGEND 2026'!M:S,7,0)</f>
        <v>HONDA</v>
      </c>
      <c r="J3440" s="67" t="s">
        <v>7777</v>
      </c>
      <c r="K3440" s="67" t="s">
        <v>7778</v>
      </c>
      <c r="L3440" s="67" t="s">
        <v>1231</v>
      </c>
      <c r="M3440" s="63" t="str">
        <f>VLOOKUP(D3440,'[3]NEW LEGEND 2026'!G:I,3,0)</f>
        <v>HONDA</v>
      </c>
      <c r="N3440" s="63" t="str">
        <f>VLOOKUP(D3440,'[3]NEW LEGEND 2026'!G:J,4,0)</f>
        <v>BLACK</v>
      </c>
      <c r="O3440" s="68" t="str">
        <f t="shared" si="319"/>
        <v>AUG</v>
      </c>
      <c r="P3440" s="68">
        <f t="shared" si="320"/>
        <v>27</v>
      </c>
      <c r="Q3440" s="68">
        <f t="shared" si="321"/>
        <v>2026</v>
      </c>
      <c r="R3440" s="69">
        <f t="shared" si="322"/>
        <v>-208.70646990741079</v>
      </c>
      <c r="S3440" s="69">
        <f t="shared" si="323"/>
        <v>-208.7064814814803</v>
      </c>
      <c r="T3440" s="70" t="str">
        <f t="shared" si="324"/>
        <v>1-30 DAYS</v>
      </c>
      <c r="U3440" s="70" t="str">
        <f t="shared" si="324"/>
        <v>1-30 DAYS</v>
      </c>
    </row>
    <row r="3441" spans="1:21">
      <c r="A3441" s="63" t="str">
        <f>VLOOKUP(L3441,[1]Sheet1!$N:$P,3,0)</f>
        <v>GREATWALL</v>
      </c>
      <c r="B3441" s="66">
        <v>46261.70648148148</v>
      </c>
      <c r="C3441" s="66">
        <v>46261.706469907411</v>
      </c>
      <c r="D3441" s="67" t="s">
        <v>1007</v>
      </c>
      <c r="E3441" s="67" t="s">
        <v>1008</v>
      </c>
      <c r="F3441" s="1">
        <v>1</v>
      </c>
      <c r="G3441" s="63" t="str">
        <f>VLOOKUP(D3441,[2]MINDANAO!$B:$C,2,0)</f>
        <v>XRM DUAL SPORTS FI(DS)</v>
      </c>
      <c r="H3441" s="67">
        <v>70950</v>
      </c>
      <c r="I3441" s="63" t="str">
        <f>VLOOKUP(L3441,'[3]NEW LEGEND 2026'!M:S,7,0)</f>
        <v>HONDA</v>
      </c>
      <c r="J3441" s="67" t="s">
        <v>7779</v>
      </c>
      <c r="K3441" s="67" t="s">
        <v>7780</v>
      </c>
      <c r="L3441" s="67" t="s">
        <v>1231</v>
      </c>
      <c r="M3441" s="63" t="str">
        <f>VLOOKUP(D3441,'[3]NEW LEGEND 2026'!G:I,3,0)</f>
        <v>HONDA</v>
      </c>
      <c r="N3441" s="63" t="str">
        <f>VLOOKUP(D3441,'[3]NEW LEGEND 2026'!G:J,4,0)</f>
        <v>BLACK</v>
      </c>
      <c r="O3441" s="68" t="str">
        <f t="shared" si="319"/>
        <v>AUG</v>
      </c>
      <c r="P3441" s="68">
        <f t="shared" si="320"/>
        <v>27</v>
      </c>
      <c r="Q3441" s="68">
        <f t="shared" si="321"/>
        <v>2026</v>
      </c>
      <c r="R3441" s="69">
        <f t="shared" si="322"/>
        <v>-208.70646990741079</v>
      </c>
      <c r="S3441" s="69">
        <f t="shared" si="323"/>
        <v>-208.7064814814803</v>
      </c>
      <c r="T3441" s="70" t="str">
        <f t="shared" si="324"/>
        <v>1-30 DAYS</v>
      </c>
      <c r="U3441" s="70" t="str">
        <f t="shared" si="324"/>
        <v>1-30 DAYS</v>
      </c>
    </row>
    <row r="3442" spans="1:21">
      <c r="A3442" s="63" t="str">
        <f>VLOOKUP(L3442,[1]Sheet1!$N:$P,3,0)</f>
        <v>GREATWALL</v>
      </c>
      <c r="B3442" s="66">
        <v>46261.70648148148</v>
      </c>
      <c r="C3442" s="66">
        <v>46261.706469907411</v>
      </c>
      <c r="D3442" s="67" t="s">
        <v>1007</v>
      </c>
      <c r="E3442" s="67" t="s">
        <v>1008</v>
      </c>
      <c r="F3442" s="1">
        <v>1</v>
      </c>
      <c r="G3442" s="63" t="str">
        <f>VLOOKUP(D3442,[2]MINDANAO!$B:$C,2,0)</f>
        <v>XRM DUAL SPORTS FI(DS)</v>
      </c>
      <c r="H3442" s="67">
        <v>70950</v>
      </c>
      <c r="I3442" s="63" t="str">
        <f>VLOOKUP(L3442,'[3]NEW LEGEND 2026'!M:S,7,0)</f>
        <v>HONDA</v>
      </c>
      <c r="J3442" s="67" t="s">
        <v>7781</v>
      </c>
      <c r="K3442" s="67" t="s">
        <v>7782</v>
      </c>
      <c r="L3442" s="67" t="s">
        <v>1231</v>
      </c>
      <c r="M3442" s="63" t="str">
        <f>VLOOKUP(D3442,'[3]NEW LEGEND 2026'!G:I,3,0)</f>
        <v>HONDA</v>
      </c>
      <c r="N3442" s="63" t="str">
        <f>VLOOKUP(D3442,'[3]NEW LEGEND 2026'!G:J,4,0)</f>
        <v>BLACK</v>
      </c>
      <c r="O3442" s="68" t="str">
        <f t="shared" si="319"/>
        <v>AUG</v>
      </c>
      <c r="P3442" s="68">
        <f t="shared" si="320"/>
        <v>27</v>
      </c>
      <c r="Q3442" s="68">
        <f t="shared" si="321"/>
        <v>2026</v>
      </c>
      <c r="R3442" s="69">
        <f t="shared" si="322"/>
        <v>-208.70646990741079</v>
      </c>
      <c r="S3442" s="69">
        <f t="shared" si="323"/>
        <v>-208.7064814814803</v>
      </c>
      <c r="T3442" s="70" t="str">
        <f t="shared" si="324"/>
        <v>1-30 DAYS</v>
      </c>
      <c r="U3442" s="70" t="str">
        <f t="shared" si="324"/>
        <v>1-30 DAYS</v>
      </c>
    </row>
    <row r="3443" spans="1:21">
      <c r="A3443" s="63" t="str">
        <f>VLOOKUP(L3443,[1]Sheet1!$N:$P,3,0)</f>
        <v>M1 HONDA ISULAN</v>
      </c>
      <c r="B3443" s="66">
        <v>46261.428252314807</v>
      </c>
      <c r="C3443" s="66">
        <v>46262.331608796303</v>
      </c>
      <c r="D3443" s="67" t="s">
        <v>486</v>
      </c>
      <c r="E3443" s="67" t="s">
        <v>487</v>
      </c>
      <c r="F3443" s="1">
        <v>1</v>
      </c>
      <c r="G3443" s="63" t="str">
        <f>VLOOKUP(D3443,[2]MINDANAO!$B:$C,2,0)</f>
        <v>CRF300 RALLY</v>
      </c>
      <c r="H3443" s="67">
        <v>289118</v>
      </c>
      <c r="I3443" s="63" t="str">
        <f>VLOOKUP(L3443,'[3]NEW LEGEND 2026'!M:S,7,0)</f>
        <v>HONDA</v>
      </c>
      <c r="J3443" s="67" t="s">
        <v>7783</v>
      </c>
      <c r="K3443" s="67" t="s">
        <v>7784</v>
      </c>
      <c r="L3443" s="67" t="s">
        <v>406</v>
      </c>
      <c r="M3443" s="63" t="str">
        <f>VLOOKUP(D3443,'[3]NEW LEGEND 2026'!G:I,3,0)</f>
        <v>HONDA</v>
      </c>
      <c r="N3443" s="63" t="str">
        <f>VLOOKUP(D3443,'[3]NEW LEGEND 2026'!G:J,4,0)</f>
        <v>RED</v>
      </c>
      <c r="O3443" s="68" t="str">
        <f t="shared" si="319"/>
        <v>AUG</v>
      </c>
      <c r="P3443" s="68">
        <f t="shared" si="320"/>
        <v>28</v>
      </c>
      <c r="Q3443" s="68">
        <f t="shared" si="321"/>
        <v>2026</v>
      </c>
      <c r="R3443" s="69">
        <f t="shared" si="322"/>
        <v>-209.33160879630304</v>
      </c>
      <c r="S3443" s="69">
        <f t="shared" si="323"/>
        <v>-208.42825231480674</v>
      </c>
      <c r="T3443" s="70" t="str">
        <f t="shared" si="324"/>
        <v>1-30 DAYS</v>
      </c>
      <c r="U3443" s="70" t="str">
        <f t="shared" si="324"/>
        <v>1-30 DAYS</v>
      </c>
    </row>
    <row r="3444" spans="1:21">
      <c r="A3444" s="63" t="str">
        <f>VLOOKUP(L3444,[1]Sheet1!$N:$P,3,0)</f>
        <v>M2 BAYUGAN</v>
      </c>
      <c r="B3444" s="66">
        <v>46260.644826388889</v>
      </c>
      <c r="C3444" s="66">
        <v>46262.372083333343</v>
      </c>
      <c r="D3444" s="67" t="s">
        <v>663</v>
      </c>
      <c r="E3444" s="67" t="s">
        <v>664</v>
      </c>
      <c r="F3444" s="1">
        <v>1</v>
      </c>
      <c r="G3444" s="63" t="str">
        <f>VLOOKUP(D3444,[2]MINDANAO!$B:$C,2,0)</f>
        <v>CT125</v>
      </c>
      <c r="H3444" s="67">
        <v>58118</v>
      </c>
      <c r="I3444" s="63" t="str">
        <f>VLOOKUP(L3444,'[3]NEW LEGEND 2026'!M:S,7,0)</f>
        <v>ULTIMATE</v>
      </c>
      <c r="J3444" s="67" t="s">
        <v>7785</v>
      </c>
      <c r="K3444" s="67" t="s">
        <v>7786</v>
      </c>
      <c r="L3444" s="67" t="s">
        <v>692</v>
      </c>
      <c r="M3444" s="63" t="str">
        <f>VLOOKUP(D3444,'[3]NEW LEGEND 2026'!G:I,3,0)</f>
        <v>KAWASAKI</v>
      </c>
      <c r="N3444" s="63" t="str">
        <f>VLOOKUP(D3444,'[3]NEW LEGEND 2026'!G:J,4,0)</f>
        <v>BLACK/RED</v>
      </c>
      <c r="O3444" s="68" t="str">
        <f t="shared" si="319"/>
        <v>AUG</v>
      </c>
      <c r="P3444" s="68">
        <f t="shared" si="320"/>
        <v>28</v>
      </c>
      <c r="Q3444" s="68">
        <f t="shared" si="321"/>
        <v>2026</v>
      </c>
      <c r="R3444" s="69">
        <f t="shared" si="322"/>
        <v>-209.37208333334274</v>
      </c>
      <c r="S3444" s="69">
        <f t="shared" si="323"/>
        <v>-207.64482638888876</v>
      </c>
      <c r="T3444" s="70" t="str">
        <f t="shared" si="324"/>
        <v>1-30 DAYS</v>
      </c>
      <c r="U3444" s="70" t="str">
        <f t="shared" si="324"/>
        <v>1-30 DAYS</v>
      </c>
    </row>
    <row r="3445" spans="1:21">
      <c r="A3445" s="63" t="str">
        <f>VLOOKUP(L3445,[1]Sheet1!$N:$P,3,0)</f>
        <v>M2 BAYUGAN</v>
      </c>
      <c r="B3445" s="66">
        <v>46260.644826388889</v>
      </c>
      <c r="C3445" s="66">
        <v>46262.372083333343</v>
      </c>
      <c r="D3445" s="67" t="s">
        <v>663</v>
      </c>
      <c r="E3445" s="67" t="s">
        <v>664</v>
      </c>
      <c r="F3445" s="1">
        <v>1</v>
      </c>
      <c r="G3445" s="63" t="str">
        <f>VLOOKUP(D3445,[2]MINDANAO!$B:$C,2,0)</f>
        <v>CT125</v>
      </c>
      <c r="H3445" s="67">
        <v>58118</v>
      </c>
      <c r="I3445" s="63" t="str">
        <f>VLOOKUP(L3445,'[3]NEW LEGEND 2026'!M:S,7,0)</f>
        <v>ULTIMATE</v>
      </c>
      <c r="J3445" s="67" t="s">
        <v>7787</v>
      </c>
      <c r="K3445" s="67" t="s">
        <v>7788</v>
      </c>
      <c r="L3445" s="67" t="s">
        <v>692</v>
      </c>
      <c r="M3445" s="63" t="str">
        <f>VLOOKUP(D3445,'[3]NEW LEGEND 2026'!G:I,3,0)</f>
        <v>KAWASAKI</v>
      </c>
      <c r="N3445" s="63" t="str">
        <f>VLOOKUP(D3445,'[3]NEW LEGEND 2026'!G:J,4,0)</f>
        <v>BLACK/RED</v>
      </c>
      <c r="O3445" s="68" t="str">
        <f t="shared" si="319"/>
        <v>AUG</v>
      </c>
      <c r="P3445" s="68">
        <f t="shared" si="320"/>
        <v>28</v>
      </c>
      <c r="Q3445" s="68">
        <f t="shared" si="321"/>
        <v>2026</v>
      </c>
      <c r="R3445" s="69">
        <f t="shared" si="322"/>
        <v>-209.37208333334274</v>
      </c>
      <c r="S3445" s="69">
        <f t="shared" si="323"/>
        <v>-207.64482638888876</v>
      </c>
      <c r="T3445" s="70" t="str">
        <f t="shared" si="324"/>
        <v>1-30 DAYS</v>
      </c>
      <c r="U3445" s="70" t="str">
        <f t="shared" si="324"/>
        <v>1-30 DAYS</v>
      </c>
    </row>
    <row r="3446" spans="1:21">
      <c r="A3446" s="63" t="str">
        <f>VLOOKUP(L3446,[1]Sheet1!$N:$P,3,0)</f>
        <v>M2 BAYUGAN</v>
      </c>
      <c r="B3446" s="66">
        <v>46260.644826388889</v>
      </c>
      <c r="C3446" s="66">
        <v>46262.372083333343</v>
      </c>
      <c r="D3446" s="67" t="s">
        <v>663</v>
      </c>
      <c r="E3446" s="67" t="s">
        <v>664</v>
      </c>
      <c r="F3446" s="1">
        <v>1</v>
      </c>
      <c r="G3446" s="63" t="str">
        <f>VLOOKUP(D3446,[2]MINDANAO!$B:$C,2,0)</f>
        <v>CT125</v>
      </c>
      <c r="H3446" s="67">
        <v>58118</v>
      </c>
      <c r="I3446" s="63" t="str">
        <f>VLOOKUP(L3446,'[3]NEW LEGEND 2026'!M:S,7,0)</f>
        <v>ULTIMATE</v>
      </c>
      <c r="J3446" s="67" t="s">
        <v>7789</v>
      </c>
      <c r="K3446" s="67" t="s">
        <v>7790</v>
      </c>
      <c r="L3446" s="67" t="s">
        <v>692</v>
      </c>
      <c r="M3446" s="63" t="str">
        <f>VLOOKUP(D3446,'[3]NEW LEGEND 2026'!G:I,3,0)</f>
        <v>KAWASAKI</v>
      </c>
      <c r="N3446" s="63" t="str">
        <f>VLOOKUP(D3446,'[3]NEW LEGEND 2026'!G:J,4,0)</f>
        <v>BLACK/RED</v>
      </c>
      <c r="O3446" s="68" t="str">
        <f t="shared" si="319"/>
        <v>AUG</v>
      </c>
      <c r="P3446" s="68">
        <f t="shared" si="320"/>
        <v>28</v>
      </c>
      <c r="Q3446" s="68">
        <f t="shared" si="321"/>
        <v>2026</v>
      </c>
      <c r="R3446" s="69">
        <f t="shared" si="322"/>
        <v>-209.37208333334274</v>
      </c>
      <c r="S3446" s="69">
        <f t="shared" si="323"/>
        <v>-207.64482638888876</v>
      </c>
      <c r="T3446" s="70" t="str">
        <f t="shared" si="324"/>
        <v>1-30 DAYS</v>
      </c>
      <c r="U3446" s="70" t="str">
        <f t="shared" si="324"/>
        <v>1-30 DAYS</v>
      </c>
    </row>
    <row r="3447" spans="1:21">
      <c r="A3447" s="63" t="str">
        <f>VLOOKUP(L3447,[1]Sheet1!$N:$P,3,0)</f>
        <v>M2 BAYUGAN</v>
      </c>
      <c r="B3447" s="66">
        <v>46260.644826388889</v>
      </c>
      <c r="C3447" s="66">
        <v>46262.372083333343</v>
      </c>
      <c r="D3447" s="67" t="s">
        <v>663</v>
      </c>
      <c r="E3447" s="67" t="s">
        <v>664</v>
      </c>
      <c r="F3447" s="1">
        <v>1</v>
      </c>
      <c r="G3447" s="63" t="str">
        <f>VLOOKUP(D3447,[2]MINDANAO!$B:$C,2,0)</f>
        <v>CT125</v>
      </c>
      <c r="H3447" s="67">
        <v>58118</v>
      </c>
      <c r="I3447" s="63" t="str">
        <f>VLOOKUP(L3447,'[3]NEW LEGEND 2026'!M:S,7,0)</f>
        <v>ULTIMATE</v>
      </c>
      <c r="J3447" s="67" t="s">
        <v>7791</v>
      </c>
      <c r="K3447" s="67" t="s">
        <v>7792</v>
      </c>
      <c r="L3447" s="67" t="s">
        <v>692</v>
      </c>
      <c r="M3447" s="63" t="str">
        <f>VLOOKUP(D3447,'[3]NEW LEGEND 2026'!G:I,3,0)</f>
        <v>KAWASAKI</v>
      </c>
      <c r="N3447" s="63" t="str">
        <f>VLOOKUP(D3447,'[3]NEW LEGEND 2026'!G:J,4,0)</f>
        <v>BLACK/RED</v>
      </c>
      <c r="O3447" s="68" t="str">
        <f t="shared" si="319"/>
        <v>AUG</v>
      </c>
      <c r="P3447" s="68">
        <f t="shared" si="320"/>
        <v>28</v>
      </c>
      <c r="Q3447" s="68">
        <f t="shared" si="321"/>
        <v>2026</v>
      </c>
      <c r="R3447" s="69">
        <f t="shared" si="322"/>
        <v>-209.37208333334274</v>
      </c>
      <c r="S3447" s="69">
        <f t="shared" si="323"/>
        <v>-207.64482638888876</v>
      </c>
      <c r="T3447" s="70" t="str">
        <f t="shared" si="324"/>
        <v>1-30 DAYS</v>
      </c>
      <c r="U3447" s="70" t="str">
        <f t="shared" si="324"/>
        <v>1-30 DAYS</v>
      </c>
    </row>
    <row r="3448" spans="1:21">
      <c r="A3448" s="63" t="str">
        <f>VLOOKUP(L3448,[1]Sheet1!$N:$P,3,0)</f>
        <v>M2 BAYUGAN</v>
      </c>
      <c r="B3448" s="66">
        <v>46260.644826388889</v>
      </c>
      <c r="C3448" s="66">
        <v>46262.372083333343</v>
      </c>
      <c r="D3448" s="67" t="s">
        <v>663</v>
      </c>
      <c r="E3448" s="67" t="s">
        <v>664</v>
      </c>
      <c r="F3448" s="1">
        <v>1</v>
      </c>
      <c r="G3448" s="63" t="str">
        <f>VLOOKUP(D3448,[2]MINDANAO!$B:$C,2,0)</f>
        <v>CT125</v>
      </c>
      <c r="H3448" s="67">
        <v>58118</v>
      </c>
      <c r="I3448" s="63" t="str">
        <f>VLOOKUP(L3448,'[3]NEW LEGEND 2026'!M:S,7,0)</f>
        <v>ULTIMATE</v>
      </c>
      <c r="J3448" s="67" t="s">
        <v>7793</v>
      </c>
      <c r="K3448" s="67" t="s">
        <v>7794</v>
      </c>
      <c r="L3448" s="67" t="s">
        <v>692</v>
      </c>
      <c r="M3448" s="63" t="str">
        <f>VLOOKUP(D3448,'[3]NEW LEGEND 2026'!G:I,3,0)</f>
        <v>KAWASAKI</v>
      </c>
      <c r="N3448" s="63" t="str">
        <f>VLOOKUP(D3448,'[3]NEW LEGEND 2026'!G:J,4,0)</f>
        <v>BLACK/RED</v>
      </c>
      <c r="O3448" s="68" t="str">
        <f t="shared" si="319"/>
        <v>AUG</v>
      </c>
      <c r="P3448" s="68">
        <f t="shared" si="320"/>
        <v>28</v>
      </c>
      <c r="Q3448" s="68">
        <f t="shared" si="321"/>
        <v>2026</v>
      </c>
      <c r="R3448" s="69">
        <f t="shared" si="322"/>
        <v>-209.37208333334274</v>
      </c>
      <c r="S3448" s="69">
        <f t="shared" si="323"/>
        <v>-207.64482638888876</v>
      </c>
      <c r="T3448" s="70" t="str">
        <f t="shared" si="324"/>
        <v>1-30 DAYS</v>
      </c>
      <c r="U3448" s="70" t="str">
        <f t="shared" si="324"/>
        <v>1-30 DAYS</v>
      </c>
    </row>
    <row r="3449" spans="1:21">
      <c r="A3449" s="63" t="str">
        <f>VLOOKUP(L3449,[1]Sheet1!$N:$P,3,0)</f>
        <v>M2 BAYUGAN</v>
      </c>
      <c r="B3449" s="66">
        <v>46260.639872685177</v>
      </c>
      <c r="C3449" s="66">
        <v>46262.372083333343</v>
      </c>
      <c r="D3449" s="67" t="s">
        <v>1345</v>
      </c>
      <c r="E3449" s="67" t="s">
        <v>1346</v>
      </c>
      <c r="F3449" s="1">
        <v>1</v>
      </c>
      <c r="G3449" s="63" t="str">
        <f>VLOOKUP(D3449,[2]MINDANAO!$B:$C,2,0)</f>
        <v>XRM MOTARD FI</v>
      </c>
      <c r="H3449" s="67">
        <v>75550</v>
      </c>
      <c r="I3449" s="63" t="str">
        <f>VLOOKUP(L3449,'[3]NEW LEGEND 2026'!M:S,7,0)</f>
        <v>ULTIMATE</v>
      </c>
      <c r="J3449" s="67" t="s">
        <v>7795</v>
      </c>
      <c r="K3449" s="67" t="s">
        <v>7796</v>
      </c>
      <c r="L3449" s="67" t="s">
        <v>692</v>
      </c>
      <c r="M3449" s="63" t="str">
        <f>VLOOKUP(D3449,'[3]NEW LEGEND 2026'!G:I,3,0)</f>
        <v>HONDA</v>
      </c>
      <c r="N3449" s="63" t="str">
        <f>VLOOKUP(D3449,'[3]NEW LEGEND 2026'!G:J,4,0)</f>
        <v>BLACK</v>
      </c>
      <c r="O3449" s="68" t="str">
        <f t="shared" si="319"/>
        <v>AUG</v>
      </c>
      <c r="P3449" s="68">
        <f t="shared" si="320"/>
        <v>28</v>
      </c>
      <c r="Q3449" s="68">
        <f t="shared" si="321"/>
        <v>2026</v>
      </c>
      <c r="R3449" s="69">
        <f t="shared" si="322"/>
        <v>-209.37208333334274</v>
      </c>
      <c r="S3449" s="69">
        <f t="shared" si="323"/>
        <v>-207.63987268517667</v>
      </c>
      <c r="T3449" s="70" t="str">
        <f t="shared" si="324"/>
        <v>1-30 DAYS</v>
      </c>
      <c r="U3449" s="70" t="str">
        <f t="shared" si="324"/>
        <v>1-30 DAYS</v>
      </c>
    </row>
    <row r="3450" spans="1:21">
      <c r="A3450" s="63" t="str">
        <f>VLOOKUP(L3450,[1]Sheet1!$N:$P,3,0)</f>
        <v>M2 BAYUGAN</v>
      </c>
      <c r="B3450" s="66">
        <v>46260.644826388889</v>
      </c>
      <c r="C3450" s="66">
        <v>46262.372083333343</v>
      </c>
      <c r="D3450" s="67" t="s">
        <v>4034</v>
      </c>
      <c r="E3450" s="67" t="s">
        <v>4035</v>
      </c>
      <c r="F3450" s="1">
        <v>1</v>
      </c>
      <c r="G3450" s="63" t="str">
        <f>VLOOKUP(D3450,[2]MINDANAO!$B:$C,2,0)</f>
        <v>KLX150</v>
      </c>
      <c r="H3450" s="67">
        <v>117523.21</v>
      </c>
      <c r="I3450" s="63" t="str">
        <f>VLOOKUP(L3450,'[3]NEW LEGEND 2026'!M:S,7,0)</f>
        <v>ULTIMATE</v>
      </c>
      <c r="J3450" s="67" t="s">
        <v>7797</v>
      </c>
      <c r="K3450" s="67" t="s">
        <v>7798</v>
      </c>
      <c r="L3450" s="67" t="s">
        <v>692</v>
      </c>
      <c r="M3450" s="63" t="str">
        <f>VLOOKUP(D3450,'[3]NEW LEGEND 2026'!G:I,3,0)</f>
        <v>KAWASAKI</v>
      </c>
      <c r="N3450" s="63" t="str">
        <f>VLOOKUP(D3450,'[3]NEW LEGEND 2026'!G:J,4,0)</f>
        <v>GREEN</v>
      </c>
      <c r="O3450" s="68" t="str">
        <f t="shared" si="319"/>
        <v>AUG</v>
      </c>
      <c r="P3450" s="68">
        <f t="shared" si="320"/>
        <v>28</v>
      </c>
      <c r="Q3450" s="68">
        <f t="shared" si="321"/>
        <v>2026</v>
      </c>
      <c r="R3450" s="69">
        <f t="shared" si="322"/>
        <v>-209.37208333334274</v>
      </c>
      <c r="S3450" s="69">
        <f t="shared" si="323"/>
        <v>-207.64482638888876</v>
      </c>
      <c r="T3450" s="70" t="str">
        <f t="shared" si="324"/>
        <v>1-30 DAYS</v>
      </c>
      <c r="U3450" s="70" t="str">
        <f t="shared" si="324"/>
        <v>1-30 DAYS</v>
      </c>
    </row>
    <row r="3451" spans="1:21">
      <c r="A3451" s="63" t="str">
        <f>VLOOKUP(L3451,[1]Sheet1!$N:$P,3,0)</f>
        <v>M2 BAYUGAN</v>
      </c>
      <c r="B3451" s="66">
        <v>46260.639872685177</v>
      </c>
      <c r="C3451" s="66">
        <v>46262.372083333343</v>
      </c>
      <c r="D3451" s="67" t="s">
        <v>2075</v>
      </c>
      <c r="E3451" s="67" t="s">
        <v>2076</v>
      </c>
      <c r="F3451" s="1">
        <v>1</v>
      </c>
      <c r="G3451" s="63" t="str">
        <f>VLOOKUP(D3451,[2]MINDANAO!$B:$C,2,0)</f>
        <v>CLICK160 FI</v>
      </c>
      <c r="H3451" s="67">
        <v>104990</v>
      </c>
      <c r="I3451" s="63" t="str">
        <f>VLOOKUP(L3451,'[3]NEW LEGEND 2026'!M:S,7,0)</f>
        <v>ULTIMATE</v>
      </c>
      <c r="J3451" s="67" t="s">
        <v>7799</v>
      </c>
      <c r="K3451" s="67" t="s">
        <v>7800</v>
      </c>
      <c r="L3451" s="67" t="s">
        <v>692</v>
      </c>
      <c r="M3451" s="63" t="str">
        <f>VLOOKUP(D3451,'[3]NEW LEGEND 2026'!G:I,3,0)</f>
        <v>HONDA</v>
      </c>
      <c r="N3451" s="63" t="str">
        <f>VLOOKUP(D3451,'[3]NEW LEGEND 2026'!G:J,4,0)</f>
        <v>WHITE</v>
      </c>
      <c r="O3451" s="68" t="str">
        <f t="shared" si="319"/>
        <v>AUG</v>
      </c>
      <c r="P3451" s="68">
        <f t="shared" si="320"/>
        <v>28</v>
      </c>
      <c r="Q3451" s="68">
        <f t="shared" si="321"/>
        <v>2026</v>
      </c>
      <c r="R3451" s="69">
        <f t="shared" si="322"/>
        <v>-209.37208333334274</v>
      </c>
      <c r="S3451" s="69">
        <f t="shared" si="323"/>
        <v>-207.63987268517667</v>
      </c>
      <c r="T3451" s="70" t="str">
        <f t="shared" si="324"/>
        <v>1-30 DAYS</v>
      </c>
      <c r="U3451" s="70" t="str">
        <f t="shared" si="324"/>
        <v>1-30 DAYS</v>
      </c>
    </row>
    <row r="3452" spans="1:21">
      <c r="A3452" s="63" t="str">
        <f>VLOOKUP(L3452,[1]Sheet1!$N:$P,3,0)</f>
        <v>M2 BAYUGAN</v>
      </c>
      <c r="B3452" s="66">
        <v>46260.644826388889</v>
      </c>
      <c r="C3452" s="66">
        <v>46262.372083333343</v>
      </c>
      <c r="D3452" s="67" t="s">
        <v>6710</v>
      </c>
      <c r="E3452" s="67" t="s">
        <v>6711</v>
      </c>
      <c r="F3452" s="1">
        <v>1</v>
      </c>
      <c r="G3452" s="63" t="str">
        <f>VLOOKUP(D3452,[2]MINDANAO!$B:$C,2,0)</f>
        <v>LEXI155</v>
      </c>
      <c r="H3452" s="67">
        <v>74064.89</v>
      </c>
      <c r="I3452" s="63" t="str">
        <f>VLOOKUP(L3452,'[3]NEW LEGEND 2026'!M:S,7,0)</f>
        <v>ULTIMATE</v>
      </c>
      <c r="J3452" s="67" t="s">
        <v>7801</v>
      </c>
      <c r="K3452" s="67" t="s">
        <v>7802</v>
      </c>
      <c r="L3452" s="67" t="s">
        <v>692</v>
      </c>
      <c r="M3452" s="63" t="str">
        <f>VLOOKUP(D3452,'[3]NEW LEGEND 2026'!G:I,3,0)</f>
        <v>YAMAHA</v>
      </c>
      <c r="N3452" s="63" t="str">
        <f>VLOOKUP(D3452,'[3]NEW LEGEND 2026'!G:J,4,0)</f>
        <v>BLACK/MATTE BLACK</v>
      </c>
      <c r="O3452" s="68" t="str">
        <f t="shared" si="319"/>
        <v>AUG</v>
      </c>
      <c r="P3452" s="68">
        <f t="shared" si="320"/>
        <v>28</v>
      </c>
      <c r="Q3452" s="68">
        <f t="shared" si="321"/>
        <v>2026</v>
      </c>
      <c r="R3452" s="69">
        <f t="shared" si="322"/>
        <v>-209.37208333334274</v>
      </c>
      <c r="S3452" s="69">
        <f t="shared" si="323"/>
        <v>-207.64482638888876</v>
      </c>
      <c r="T3452" s="70" t="str">
        <f t="shared" si="324"/>
        <v>1-30 DAYS</v>
      </c>
      <c r="U3452" s="70" t="str">
        <f t="shared" si="324"/>
        <v>1-30 DAYS</v>
      </c>
    </row>
    <row r="3453" spans="1:21">
      <c r="A3453" s="63" t="str">
        <f>VLOOKUP(L3453,[1]Sheet1!$N:$P,3,0)</f>
        <v>M2 PROSPERIDAD</v>
      </c>
      <c r="B3453" s="66">
        <v>46260.633750000001</v>
      </c>
      <c r="C3453" s="66">
        <v>46262.382141203707</v>
      </c>
      <c r="D3453" s="67" t="s">
        <v>663</v>
      </c>
      <c r="E3453" s="67" t="s">
        <v>664</v>
      </c>
      <c r="F3453" s="1">
        <v>1</v>
      </c>
      <c r="G3453" s="63" t="str">
        <f>VLOOKUP(D3453,[2]MINDANAO!$B:$C,2,0)</f>
        <v>CT125</v>
      </c>
      <c r="H3453" s="67">
        <v>58118</v>
      </c>
      <c r="I3453" s="63" t="str">
        <f>VLOOKUP(L3453,'[3]NEW LEGEND 2026'!M:S,7,0)</f>
        <v>ULTIMATE</v>
      </c>
      <c r="J3453" s="67" t="s">
        <v>7803</v>
      </c>
      <c r="K3453" s="67" t="s">
        <v>7804</v>
      </c>
      <c r="L3453" s="67" t="s">
        <v>718</v>
      </c>
      <c r="M3453" s="63" t="str">
        <f>VLOOKUP(D3453,'[3]NEW LEGEND 2026'!G:I,3,0)</f>
        <v>KAWASAKI</v>
      </c>
      <c r="N3453" s="63" t="str">
        <f>VLOOKUP(D3453,'[3]NEW LEGEND 2026'!G:J,4,0)</f>
        <v>BLACK/RED</v>
      </c>
      <c r="O3453" s="68" t="str">
        <f t="shared" si="319"/>
        <v>AUG</v>
      </c>
      <c r="P3453" s="68">
        <f t="shared" si="320"/>
        <v>28</v>
      </c>
      <c r="Q3453" s="68">
        <f t="shared" si="321"/>
        <v>2026</v>
      </c>
      <c r="R3453" s="69">
        <f t="shared" si="322"/>
        <v>-209.38214120370685</v>
      </c>
      <c r="S3453" s="69">
        <f t="shared" si="323"/>
        <v>-207.63375000000087</v>
      </c>
      <c r="T3453" s="70" t="str">
        <f t="shared" si="324"/>
        <v>1-30 DAYS</v>
      </c>
      <c r="U3453" s="70" t="str">
        <f t="shared" si="324"/>
        <v>1-30 DAYS</v>
      </c>
    </row>
    <row r="3454" spans="1:21">
      <c r="A3454" s="63" t="str">
        <f>VLOOKUP(L3454,[1]Sheet1!$N:$P,3,0)</f>
        <v>M2 PROSPERIDAD</v>
      </c>
      <c r="B3454" s="66">
        <v>46260.633750000001</v>
      </c>
      <c r="C3454" s="66">
        <v>46262.382141203707</v>
      </c>
      <c r="D3454" s="67" t="s">
        <v>663</v>
      </c>
      <c r="E3454" s="67" t="s">
        <v>664</v>
      </c>
      <c r="F3454" s="1">
        <v>1</v>
      </c>
      <c r="G3454" s="63" t="str">
        <f>VLOOKUP(D3454,[2]MINDANAO!$B:$C,2,0)</f>
        <v>CT125</v>
      </c>
      <c r="H3454" s="67">
        <v>58118</v>
      </c>
      <c r="I3454" s="63" t="str">
        <f>VLOOKUP(L3454,'[3]NEW LEGEND 2026'!M:S,7,0)</f>
        <v>ULTIMATE</v>
      </c>
      <c r="J3454" s="67" t="s">
        <v>7805</v>
      </c>
      <c r="K3454" s="67" t="s">
        <v>7806</v>
      </c>
      <c r="L3454" s="67" t="s">
        <v>718</v>
      </c>
      <c r="M3454" s="63" t="str">
        <f>VLOOKUP(D3454,'[3]NEW LEGEND 2026'!G:I,3,0)</f>
        <v>KAWASAKI</v>
      </c>
      <c r="N3454" s="63" t="str">
        <f>VLOOKUP(D3454,'[3]NEW LEGEND 2026'!G:J,4,0)</f>
        <v>BLACK/RED</v>
      </c>
      <c r="O3454" s="68" t="str">
        <f t="shared" si="319"/>
        <v>AUG</v>
      </c>
      <c r="P3454" s="68">
        <f t="shared" si="320"/>
        <v>28</v>
      </c>
      <c r="Q3454" s="68">
        <f t="shared" si="321"/>
        <v>2026</v>
      </c>
      <c r="R3454" s="69">
        <f t="shared" si="322"/>
        <v>-209.38214120370685</v>
      </c>
      <c r="S3454" s="69">
        <f t="shared" si="323"/>
        <v>-207.63375000000087</v>
      </c>
      <c r="T3454" s="70" t="str">
        <f t="shared" si="324"/>
        <v>1-30 DAYS</v>
      </c>
      <c r="U3454" s="70" t="str">
        <f t="shared" si="324"/>
        <v>1-30 DAYS</v>
      </c>
    </row>
    <row r="3455" spans="1:21">
      <c r="A3455" s="63" t="str">
        <f>VLOOKUP(L3455,[1]Sheet1!$N:$P,3,0)</f>
        <v>M2 PROSPERIDAD</v>
      </c>
      <c r="B3455" s="66">
        <v>46260.633750000001</v>
      </c>
      <c r="C3455" s="66">
        <v>46262.382141203707</v>
      </c>
      <c r="D3455" s="67" t="s">
        <v>663</v>
      </c>
      <c r="E3455" s="67" t="s">
        <v>664</v>
      </c>
      <c r="F3455" s="1">
        <v>1</v>
      </c>
      <c r="G3455" s="63" t="str">
        <f>VLOOKUP(D3455,[2]MINDANAO!$B:$C,2,0)</f>
        <v>CT125</v>
      </c>
      <c r="H3455" s="67">
        <v>58118</v>
      </c>
      <c r="I3455" s="63" t="str">
        <f>VLOOKUP(L3455,'[3]NEW LEGEND 2026'!M:S,7,0)</f>
        <v>ULTIMATE</v>
      </c>
      <c r="J3455" s="67" t="s">
        <v>7807</v>
      </c>
      <c r="K3455" s="67" t="s">
        <v>7808</v>
      </c>
      <c r="L3455" s="67" t="s">
        <v>718</v>
      </c>
      <c r="M3455" s="63" t="str">
        <f>VLOOKUP(D3455,'[3]NEW LEGEND 2026'!G:I,3,0)</f>
        <v>KAWASAKI</v>
      </c>
      <c r="N3455" s="63" t="str">
        <f>VLOOKUP(D3455,'[3]NEW LEGEND 2026'!G:J,4,0)</f>
        <v>BLACK/RED</v>
      </c>
      <c r="O3455" s="68" t="str">
        <f t="shared" si="319"/>
        <v>AUG</v>
      </c>
      <c r="P3455" s="68">
        <f t="shared" si="320"/>
        <v>28</v>
      </c>
      <c r="Q3455" s="68">
        <f t="shared" si="321"/>
        <v>2026</v>
      </c>
      <c r="R3455" s="69">
        <f t="shared" si="322"/>
        <v>-209.38214120370685</v>
      </c>
      <c r="S3455" s="69">
        <f t="shared" si="323"/>
        <v>-207.63375000000087</v>
      </c>
      <c r="T3455" s="70" t="str">
        <f t="shared" si="324"/>
        <v>1-30 DAYS</v>
      </c>
      <c r="U3455" s="70" t="str">
        <f t="shared" si="324"/>
        <v>1-30 DAYS</v>
      </c>
    </row>
    <row r="3456" spans="1:21">
      <c r="A3456" s="63" t="str">
        <f>VLOOKUP(L3456,[1]Sheet1!$N:$P,3,0)</f>
        <v>M2 PROSPERIDAD</v>
      </c>
      <c r="B3456" s="66">
        <v>46260.633750000001</v>
      </c>
      <c r="C3456" s="66">
        <v>46262.382141203707</v>
      </c>
      <c r="D3456" s="67" t="s">
        <v>663</v>
      </c>
      <c r="E3456" s="67" t="s">
        <v>664</v>
      </c>
      <c r="F3456" s="1">
        <v>1</v>
      </c>
      <c r="G3456" s="63" t="str">
        <f>VLOOKUP(D3456,[2]MINDANAO!$B:$C,2,0)</f>
        <v>CT125</v>
      </c>
      <c r="H3456" s="67">
        <v>58118</v>
      </c>
      <c r="I3456" s="63" t="str">
        <f>VLOOKUP(L3456,'[3]NEW LEGEND 2026'!M:S,7,0)</f>
        <v>ULTIMATE</v>
      </c>
      <c r="J3456" s="67" t="s">
        <v>7809</v>
      </c>
      <c r="K3456" s="67" t="s">
        <v>7810</v>
      </c>
      <c r="L3456" s="67" t="s">
        <v>718</v>
      </c>
      <c r="M3456" s="63" t="str">
        <f>VLOOKUP(D3456,'[3]NEW LEGEND 2026'!G:I,3,0)</f>
        <v>KAWASAKI</v>
      </c>
      <c r="N3456" s="63" t="str">
        <f>VLOOKUP(D3456,'[3]NEW LEGEND 2026'!G:J,4,0)</f>
        <v>BLACK/RED</v>
      </c>
      <c r="O3456" s="68" t="str">
        <f t="shared" si="319"/>
        <v>AUG</v>
      </c>
      <c r="P3456" s="68">
        <f t="shared" si="320"/>
        <v>28</v>
      </c>
      <c r="Q3456" s="68">
        <f t="shared" si="321"/>
        <v>2026</v>
      </c>
      <c r="R3456" s="69">
        <f t="shared" si="322"/>
        <v>-209.38214120370685</v>
      </c>
      <c r="S3456" s="69">
        <f t="shared" si="323"/>
        <v>-207.63375000000087</v>
      </c>
      <c r="T3456" s="70" t="str">
        <f t="shared" si="324"/>
        <v>1-30 DAYS</v>
      </c>
      <c r="U3456" s="70" t="str">
        <f t="shared" si="324"/>
        <v>1-30 DAYS</v>
      </c>
    </row>
    <row r="3457" spans="1:21">
      <c r="A3457" s="63" t="str">
        <f>VLOOKUP(L3457,[1]Sheet1!$N:$P,3,0)</f>
        <v>M2 PROSPERIDAD</v>
      </c>
      <c r="B3457" s="66">
        <v>46260.633750000001</v>
      </c>
      <c r="C3457" s="66">
        <v>46262.382141203707</v>
      </c>
      <c r="D3457" s="67" t="s">
        <v>663</v>
      </c>
      <c r="E3457" s="67" t="s">
        <v>664</v>
      </c>
      <c r="F3457" s="1">
        <v>1</v>
      </c>
      <c r="G3457" s="63" t="str">
        <f>VLOOKUP(D3457,[2]MINDANAO!$B:$C,2,0)</f>
        <v>CT125</v>
      </c>
      <c r="H3457" s="67">
        <v>58118</v>
      </c>
      <c r="I3457" s="63" t="str">
        <f>VLOOKUP(L3457,'[3]NEW LEGEND 2026'!M:S,7,0)</f>
        <v>ULTIMATE</v>
      </c>
      <c r="J3457" s="67" t="s">
        <v>7811</v>
      </c>
      <c r="K3457" s="67" t="s">
        <v>7812</v>
      </c>
      <c r="L3457" s="67" t="s">
        <v>718</v>
      </c>
      <c r="M3457" s="63" t="str">
        <f>VLOOKUP(D3457,'[3]NEW LEGEND 2026'!G:I,3,0)</f>
        <v>KAWASAKI</v>
      </c>
      <c r="N3457" s="63" t="str">
        <f>VLOOKUP(D3457,'[3]NEW LEGEND 2026'!G:J,4,0)</f>
        <v>BLACK/RED</v>
      </c>
      <c r="O3457" s="68" t="str">
        <f t="shared" si="319"/>
        <v>AUG</v>
      </c>
      <c r="P3457" s="68">
        <f t="shared" si="320"/>
        <v>28</v>
      </c>
      <c r="Q3457" s="68">
        <f t="shared" si="321"/>
        <v>2026</v>
      </c>
      <c r="R3457" s="69">
        <f t="shared" si="322"/>
        <v>-209.38214120370685</v>
      </c>
      <c r="S3457" s="69">
        <f t="shared" si="323"/>
        <v>-207.63375000000087</v>
      </c>
      <c r="T3457" s="70" t="str">
        <f t="shared" si="324"/>
        <v>1-30 DAYS</v>
      </c>
      <c r="U3457" s="70" t="str">
        <f t="shared" si="324"/>
        <v>1-30 DAYS</v>
      </c>
    </row>
    <row r="3458" spans="1:21">
      <c r="A3458" s="63" t="str">
        <f>VLOOKUP(L3458,[1]Sheet1!$N:$P,3,0)</f>
        <v>M2 PROSPERIDAD</v>
      </c>
      <c r="B3458" s="66">
        <v>46260.633750000001</v>
      </c>
      <c r="C3458" s="66">
        <v>46262.382141203707</v>
      </c>
      <c r="D3458" s="67" t="s">
        <v>4034</v>
      </c>
      <c r="E3458" s="67" t="s">
        <v>4035</v>
      </c>
      <c r="F3458" s="1">
        <v>1</v>
      </c>
      <c r="G3458" s="63" t="str">
        <f>VLOOKUP(D3458,[2]MINDANAO!$B:$C,2,0)</f>
        <v>KLX150</v>
      </c>
      <c r="H3458" s="67">
        <v>117523.21</v>
      </c>
      <c r="I3458" s="63" t="str">
        <f>VLOOKUP(L3458,'[3]NEW LEGEND 2026'!M:S,7,0)</f>
        <v>ULTIMATE</v>
      </c>
      <c r="J3458" s="67" t="s">
        <v>7813</v>
      </c>
      <c r="K3458" s="67" t="s">
        <v>7814</v>
      </c>
      <c r="L3458" s="67" t="s">
        <v>718</v>
      </c>
      <c r="M3458" s="63" t="str">
        <f>VLOOKUP(D3458,'[3]NEW LEGEND 2026'!G:I,3,0)</f>
        <v>KAWASAKI</v>
      </c>
      <c r="N3458" s="63" t="str">
        <f>VLOOKUP(D3458,'[3]NEW LEGEND 2026'!G:J,4,0)</f>
        <v>GREEN</v>
      </c>
      <c r="O3458" s="68" t="str">
        <f t="shared" ref="O3458:O3521" si="325">CHOOSE(MONTH(C3458),"JAN","FEB","MAR","APR","MAY","JUN","JUL","AUG","SEP","OCT","NOV","DEC")</f>
        <v>AUG</v>
      </c>
      <c r="P3458" s="68">
        <f t="shared" ref="P3458:P3521" si="326">DAY(C3458)</f>
        <v>28</v>
      </c>
      <c r="Q3458" s="68">
        <f t="shared" ref="Q3458:Q3521" si="327">YEAR(C3458)</f>
        <v>2026</v>
      </c>
      <c r="R3458" s="69">
        <f t="shared" ref="R3458:R3521" si="328">DATE(2026,1,31)-C3458</f>
        <v>-209.38214120370685</v>
      </c>
      <c r="S3458" s="69">
        <f t="shared" si="323"/>
        <v>-207.63375000000087</v>
      </c>
      <c r="T3458" s="70" t="str">
        <f t="shared" si="324"/>
        <v>1-30 DAYS</v>
      </c>
      <c r="U3458" s="70" t="str">
        <f t="shared" si="324"/>
        <v>1-30 DAYS</v>
      </c>
    </row>
    <row r="3459" spans="1:21">
      <c r="A3459" s="63" t="str">
        <f>VLOOKUP(L3459,[1]Sheet1!$N:$P,3,0)</f>
        <v>M2 PROSPERIDAD</v>
      </c>
      <c r="B3459" s="66">
        <v>46260.629270833328</v>
      </c>
      <c r="C3459" s="66">
        <v>46262.382141203707</v>
      </c>
      <c r="D3459" s="67" t="s">
        <v>1345</v>
      </c>
      <c r="E3459" s="67" t="s">
        <v>1346</v>
      </c>
      <c r="F3459" s="1">
        <v>1</v>
      </c>
      <c r="G3459" s="63" t="str">
        <f>VLOOKUP(D3459,[2]MINDANAO!$B:$C,2,0)</f>
        <v>XRM MOTARD FI</v>
      </c>
      <c r="H3459" s="67">
        <v>75550</v>
      </c>
      <c r="I3459" s="63" t="str">
        <f>VLOOKUP(L3459,'[3]NEW LEGEND 2026'!M:S,7,0)</f>
        <v>ULTIMATE</v>
      </c>
      <c r="J3459" s="67" t="s">
        <v>7815</v>
      </c>
      <c r="K3459" s="67" t="s">
        <v>7816</v>
      </c>
      <c r="L3459" s="67" t="s">
        <v>718</v>
      </c>
      <c r="M3459" s="63" t="str">
        <f>VLOOKUP(D3459,'[3]NEW LEGEND 2026'!G:I,3,0)</f>
        <v>HONDA</v>
      </c>
      <c r="N3459" s="63" t="str">
        <f>VLOOKUP(D3459,'[3]NEW LEGEND 2026'!G:J,4,0)</f>
        <v>BLACK</v>
      </c>
      <c r="O3459" s="68" t="str">
        <f t="shared" si="325"/>
        <v>AUG</v>
      </c>
      <c r="P3459" s="68">
        <f t="shared" si="326"/>
        <v>28</v>
      </c>
      <c r="Q3459" s="68">
        <f t="shared" si="327"/>
        <v>2026</v>
      </c>
      <c r="R3459" s="69">
        <f t="shared" si="328"/>
        <v>-209.38214120370685</v>
      </c>
      <c r="S3459" s="69">
        <f t="shared" ref="S3459:S3522" si="329">DATE(2026,1,31)-B3459</f>
        <v>-207.62927083332761</v>
      </c>
      <c r="T3459" s="70" t="str">
        <f t="shared" si="324"/>
        <v>1-30 DAYS</v>
      </c>
      <c r="U3459" s="70" t="str">
        <f t="shared" si="324"/>
        <v>1-30 DAYS</v>
      </c>
    </row>
    <row r="3460" spans="1:21">
      <c r="A3460" s="63" t="str">
        <f>VLOOKUP(L3460,[1]Sheet1!$N:$P,3,0)</f>
        <v>M2 PROSPERIDAD</v>
      </c>
      <c r="B3460" s="66">
        <v>46260.629270833328</v>
      </c>
      <c r="C3460" s="66">
        <v>46262.382141203707</v>
      </c>
      <c r="D3460" s="67" t="s">
        <v>3166</v>
      </c>
      <c r="E3460" s="67" t="s">
        <v>3167</v>
      </c>
      <c r="F3460" s="1">
        <v>1</v>
      </c>
      <c r="G3460" s="63" t="str">
        <f>VLOOKUP(D3460,[2]MINDANAO!$B:$C,2,0)</f>
        <v>CLICK125 FI</v>
      </c>
      <c r="H3460" s="67">
        <v>81070</v>
      </c>
      <c r="I3460" s="63" t="str">
        <f>VLOOKUP(L3460,'[3]NEW LEGEND 2026'!M:S,7,0)</f>
        <v>ULTIMATE</v>
      </c>
      <c r="J3460" s="67" t="s">
        <v>7817</v>
      </c>
      <c r="K3460" s="67" t="s">
        <v>7818</v>
      </c>
      <c r="L3460" s="67" t="s">
        <v>718</v>
      </c>
      <c r="M3460" s="63" t="str">
        <f>VLOOKUP(D3460,'[3]NEW LEGEND 2026'!G:I,3,0)</f>
        <v>HONDA</v>
      </c>
      <c r="N3460" s="63" t="str">
        <f>VLOOKUP(D3460,'[3]NEW LEGEND 2026'!G:J,4,0)</f>
        <v>GRAY/BLACK</v>
      </c>
      <c r="O3460" s="68" t="str">
        <f t="shared" si="325"/>
        <v>AUG</v>
      </c>
      <c r="P3460" s="68">
        <f t="shared" si="326"/>
        <v>28</v>
      </c>
      <c r="Q3460" s="68">
        <f t="shared" si="327"/>
        <v>2026</v>
      </c>
      <c r="R3460" s="69">
        <f t="shared" si="328"/>
        <v>-209.38214120370685</v>
      </c>
      <c r="S3460" s="69">
        <f t="shared" si="329"/>
        <v>-207.62927083332761</v>
      </c>
      <c r="T3460" s="70" t="str">
        <f t="shared" si="324"/>
        <v>1-30 DAYS</v>
      </c>
      <c r="U3460" s="70" t="str">
        <f t="shared" si="324"/>
        <v>1-30 DAYS</v>
      </c>
    </row>
    <row r="3461" spans="1:21">
      <c r="A3461" s="63" t="str">
        <f>VLOOKUP(L3461,[1]Sheet1!$N:$P,3,0)</f>
        <v>M2 PROSPERIDAD</v>
      </c>
      <c r="B3461" s="66">
        <v>46260.629270833328</v>
      </c>
      <c r="C3461" s="66">
        <v>46262.382141203707</v>
      </c>
      <c r="D3461" s="67" t="s">
        <v>2456</v>
      </c>
      <c r="E3461" s="67" t="s">
        <v>2457</v>
      </c>
      <c r="F3461" s="1">
        <v>1</v>
      </c>
      <c r="G3461" s="63" t="str">
        <f>VLOOKUP(D3461,[2]MINDANAO!$B:$C,2,0)</f>
        <v>CLICK125 FI</v>
      </c>
      <c r="H3461" s="67">
        <v>81070</v>
      </c>
      <c r="I3461" s="63" t="str">
        <f>VLOOKUP(L3461,'[3]NEW LEGEND 2026'!M:S,7,0)</f>
        <v>ULTIMATE</v>
      </c>
      <c r="J3461" s="67" t="s">
        <v>7819</v>
      </c>
      <c r="K3461" s="67" t="s">
        <v>7820</v>
      </c>
      <c r="L3461" s="67" t="s">
        <v>718</v>
      </c>
      <c r="M3461" s="63" t="str">
        <f>VLOOKUP(D3461,'[3]NEW LEGEND 2026'!G:I,3,0)</f>
        <v>HONDA</v>
      </c>
      <c r="N3461" s="63" t="str">
        <f>VLOOKUP(D3461,'[3]NEW LEGEND 2026'!G:J,4,0)</f>
        <v>BLACK</v>
      </c>
      <c r="O3461" s="68" t="str">
        <f t="shared" si="325"/>
        <v>AUG</v>
      </c>
      <c r="P3461" s="68">
        <f t="shared" si="326"/>
        <v>28</v>
      </c>
      <c r="Q3461" s="68">
        <f t="shared" si="327"/>
        <v>2026</v>
      </c>
      <c r="R3461" s="69">
        <f t="shared" si="328"/>
        <v>-209.38214120370685</v>
      </c>
      <c r="S3461" s="69">
        <f t="shared" si="329"/>
        <v>-207.62927083332761</v>
      </c>
      <c r="T3461" s="70" t="str">
        <f t="shared" si="324"/>
        <v>1-30 DAYS</v>
      </c>
      <c r="U3461" s="70" t="str">
        <f t="shared" si="324"/>
        <v>1-30 DAYS</v>
      </c>
    </row>
    <row r="3462" spans="1:21">
      <c r="A3462" s="63" t="str">
        <f>VLOOKUP(L3462,[1]Sheet1!$N:$P,3,0)</f>
        <v>M2 PROSPERIDAD</v>
      </c>
      <c r="B3462" s="66">
        <v>46260.629270833328</v>
      </c>
      <c r="C3462" s="66">
        <v>46262.382141203707</v>
      </c>
      <c r="D3462" s="67" t="s">
        <v>3166</v>
      </c>
      <c r="E3462" s="67" t="s">
        <v>3167</v>
      </c>
      <c r="F3462" s="1">
        <v>1</v>
      </c>
      <c r="G3462" s="63" t="str">
        <f>VLOOKUP(D3462,[2]MINDANAO!$B:$C,2,0)</f>
        <v>CLICK125 FI</v>
      </c>
      <c r="H3462" s="67">
        <v>81070</v>
      </c>
      <c r="I3462" s="63" t="str">
        <f>VLOOKUP(L3462,'[3]NEW LEGEND 2026'!M:S,7,0)</f>
        <v>ULTIMATE</v>
      </c>
      <c r="J3462" s="67" t="s">
        <v>7821</v>
      </c>
      <c r="K3462" s="67" t="s">
        <v>7822</v>
      </c>
      <c r="L3462" s="67" t="s">
        <v>718</v>
      </c>
      <c r="M3462" s="63" t="str">
        <f>VLOOKUP(D3462,'[3]NEW LEGEND 2026'!G:I,3,0)</f>
        <v>HONDA</v>
      </c>
      <c r="N3462" s="63" t="str">
        <f>VLOOKUP(D3462,'[3]NEW LEGEND 2026'!G:J,4,0)</f>
        <v>GRAY/BLACK</v>
      </c>
      <c r="O3462" s="68" t="str">
        <f t="shared" si="325"/>
        <v>AUG</v>
      </c>
      <c r="P3462" s="68">
        <f t="shared" si="326"/>
        <v>28</v>
      </c>
      <c r="Q3462" s="68">
        <f t="shared" si="327"/>
        <v>2026</v>
      </c>
      <c r="R3462" s="69">
        <f t="shared" si="328"/>
        <v>-209.38214120370685</v>
      </c>
      <c r="S3462" s="69">
        <f t="shared" si="329"/>
        <v>-207.62927083332761</v>
      </c>
      <c r="T3462" s="70" t="str">
        <f t="shared" si="324"/>
        <v>1-30 DAYS</v>
      </c>
      <c r="U3462" s="70" t="str">
        <f t="shared" si="324"/>
        <v>1-30 DAYS</v>
      </c>
    </row>
    <row r="3463" spans="1:21">
      <c r="A3463" s="63" t="str">
        <f>VLOOKUP(L3463,[1]Sheet1!$N:$P,3,0)</f>
        <v>M1 TUPI</v>
      </c>
      <c r="B3463" s="66">
        <v>46249.503900462973</v>
      </c>
      <c r="C3463" s="66">
        <v>46262.394386574073</v>
      </c>
      <c r="D3463" s="67" t="s">
        <v>966</v>
      </c>
      <c r="E3463" s="67" t="s">
        <v>967</v>
      </c>
      <c r="F3463" s="1">
        <v>1</v>
      </c>
      <c r="G3463" s="63" t="str">
        <f>VLOOKUP(D3463,[2]MINDANAO!$B:$C,2,0)</f>
        <v>TMX150 SUPREMO</v>
      </c>
      <c r="H3463" s="67">
        <v>76598</v>
      </c>
      <c r="I3463" s="63" t="str">
        <f>VLOOKUP(L3463,'[3]NEW LEGEND 2026'!M:S,7,0)</f>
        <v>MUTI</v>
      </c>
      <c r="J3463" s="67" t="s">
        <v>7823</v>
      </c>
      <c r="K3463" s="67" t="s">
        <v>7824</v>
      </c>
      <c r="L3463" s="67" t="s">
        <v>426</v>
      </c>
      <c r="M3463" s="63" t="str">
        <f>VLOOKUP(D3463,'[3]NEW LEGEND 2026'!G:I,3,0)</f>
        <v>HONDA</v>
      </c>
      <c r="N3463" s="63" t="str">
        <f>VLOOKUP(D3463,'[3]NEW LEGEND 2026'!G:J,4,0)</f>
        <v>RED</v>
      </c>
      <c r="O3463" s="68" t="str">
        <f t="shared" si="325"/>
        <v>AUG</v>
      </c>
      <c r="P3463" s="68">
        <f t="shared" si="326"/>
        <v>28</v>
      </c>
      <c r="Q3463" s="68">
        <f t="shared" si="327"/>
        <v>2026</v>
      </c>
      <c r="R3463" s="69">
        <f t="shared" si="328"/>
        <v>-209.394386574073</v>
      </c>
      <c r="S3463" s="69">
        <f t="shared" si="329"/>
        <v>-196.50390046297252</v>
      </c>
      <c r="T3463" s="70" t="str">
        <f t="shared" si="324"/>
        <v>1-30 DAYS</v>
      </c>
      <c r="U3463" s="70" t="str">
        <f t="shared" si="324"/>
        <v>1-30 DAYS</v>
      </c>
    </row>
    <row r="3464" spans="1:21">
      <c r="A3464" s="63" t="str">
        <f>VLOOKUP(L3464,[1]Sheet1!$N:$P,3,0)</f>
        <v>M2 TAGUM 3</v>
      </c>
      <c r="B3464" s="66">
        <v>46258.490844907406</v>
      </c>
      <c r="C3464" s="66">
        <v>46262.497025462973</v>
      </c>
      <c r="D3464" s="67" t="s">
        <v>2456</v>
      </c>
      <c r="E3464" s="67" t="s">
        <v>2457</v>
      </c>
      <c r="F3464" s="1">
        <v>1</v>
      </c>
      <c r="G3464" s="63" t="str">
        <f>VLOOKUP(D3464,[2]MINDANAO!$B:$C,2,0)</f>
        <v>CLICK125 FI</v>
      </c>
      <c r="H3464" s="67">
        <v>81070</v>
      </c>
      <c r="I3464" s="63" t="str">
        <f>VLOOKUP(L3464,'[3]NEW LEGEND 2026'!M:S,7,0)</f>
        <v>ULTIMATE</v>
      </c>
      <c r="J3464" s="67" t="s">
        <v>7825</v>
      </c>
      <c r="K3464" s="67" t="s">
        <v>7826</v>
      </c>
      <c r="L3464" s="67" t="s">
        <v>744</v>
      </c>
      <c r="M3464" s="63" t="str">
        <f>VLOOKUP(D3464,'[3]NEW LEGEND 2026'!G:I,3,0)</f>
        <v>HONDA</v>
      </c>
      <c r="N3464" s="63" t="str">
        <f>VLOOKUP(D3464,'[3]NEW LEGEND 2026'!G:J,4,0)</f>
        <v>BLACK</v>
      </c>
      <c r="O3464" s="68" t="str">
        <f t="shared" si="325"/>
        <v>AUG</v>
      </c>
      <c r="P3464" s="68">
        <f t="shared" si="326"/>
        <v>28</v>
      </c>
      <c r="Q3464" s="68">
        <f t="shared" si="327"/>
        <v>2026</v>
      </c>
      <c r="R3464" s="69">
        <f t="shared" si="328"/>
        <v>-209.4970254629734</v>
      </c>
      <c r="S3464" s="69">
        <f t="shared" si="329"/>
        <v>-205.49084490740643</v>
      </c>
      <c r="T3464" s="70" t="str">
        <f t="shared" si="324"/>
        <v>1-30 DAYS</v>
      </c>
      <c r="U3464" s="70" t="str">
        <f t="shared" si="324"/>
        <v>1-30 DAYS</v>
      </c>
    </row>
    <row r="3465" spans="1:21">
      <c r="A3465" s="63" t="str">
        <f>VLOOKUP(L3465,[1]Sheet1!$N:$P,3,0)</f>
        <v>M2 TAGUM 3</v>
      </c>
      <c r="B3465" s="66">
        <v>46258.487905092603</v>
      </c>
      <c r="C3465" s="66">
        <v>46262.497025462973</v>
      </c>
      <c r="D3465" s="67" t="s">
        <v>3166</v>
      </c>
      <c r="E3465" s="67" t="s">
        <v>3167</v>
      </c>
      <c r="F3465" s="1">
        <v>1</v>
      </c>
      <c r="G3465" s="63" t="str">
        <f>VLOOKUP(D3465,[2]MINDANAO!$B:$C,2,0)</f>
        <v>CLICK125 FI</v>
      </c>
      <c r="H3465" s="67">
        <v>81070</v>
      </c>
      <c r="I3465" s="63" t="str">
        <f>VLOOKUP(L3465,'[3]NEW LEGEND 2026'!M:S,7,0)</f>
        <v>ULTIMATE</v>
      </c>
      <c r="J3465" s="67" t="s">
        <v>7827</v>
      </c>
      <c r="K3465" s="67" t="s">
        <v>7828</v>
      </c>
      <c r="L3465" s="67" t="s">
        <v>744</v>
      </c>
      <c r="M3465" s="63" t="str">
        <f>VLOOKUP(D3465,'[3]NEW LEGEND 2026'!G:I,3,0)</f>
        <v>HONDA</v>
      </c>
      <c r="N3465" s="63" t="str">
        <f>VLOOKUP(D3465,'[3]NEW LEGEND 2026'!G:J,4,0)</f>
        <v>GRAY/BLACK</v>
      </c>
      <c r="O3465" s="68" t="str">
        <f t="shared" si="325"/>
        <v>AUG</v>
      </c>
      <c r="P3465" s="68">
        <f t="shared" si="326"/>
        <v>28</v>
      </c>
      <c r="Q3465" s="68">
        <f t="shared" si="327"/>
        <v>2026</v>
      </c>
      <c r="R3465" s="69">
        <f t="shared" si="328"/>
        <v>-209.4970254629734</v>
      </c>
      <c r="S3465" s="69">
        <f t="shared" si="329"/>
        <v>-205.48790509260289</v>
      </c>
      <c r="T3465" s="70" t="str">
        <f t="shared" si="324"/>
        <v>1-30 DAYS</v>
      </c>
      <c r="U3465" s="70" t="str">
        <f t="shared" si="324"/>
        <v>1-30 DAYS</v>
      </c>
    </row>
    <row r="3466" spans="1:21">
      <c r="A3466" s="63" t="str">
        <f>VLOOKUP(L3466,[1]Sheet1!$N:$P,3,0)</f>
        <v>M2 TAGUM 3</v>
      </c>
      <c r="B3466" s="66">
        <v>46258.490844907406</v>
      </c>
      <c r="C3466" s="66">
        <v>46262.497025462973</v>
      </c>
      <c r="D3466" s="67" t="s">
        <v>2456</v>
      </c>
      <c r="E3466" s="67" t="s">
        <v>2457</v>
      </c>
      <c r="F3466" s="1">
        <v>1</v>
      </c>
      <c r="G3466" s="63" t="str">
        <f>VLOOKUP(D3466,[2]MINDANAO!$B:$C,2,0)</f>
        <v>CLICK125 FI</v>
      </c>
      <c r="H3466" s="67">
        <v>81070</v>
      </c>
      <c r="I3466" s="63" t="str">
        <f>VLOOKUP(L3466,'[3]NEW LEGEND 2026'!M:S,7,0)</f>
        <v>ULTIMATE</v>
      </c>
      <c r="J3466" s="67" t="s">
        <v>7829</v>
      </c>
      <c r="K3466" s="67" t="s">
        <v>7830</v>
      </c>
      <c r="L3466" s="67" t="s">
        <v>744</v>
      </c>
      <c r="M3466" s="63" t="str">
        <f>VLOOKUP(D3466,'[3]NEW LEGEND 2026'!G:I,3,0)</f>
        <v>HONDA</v>
      </c>
      <c r="N3466" s="63" t="str">
        <f>VLOOKUP(D3466,'[3]NEW LEGEND 2026'!G:J,4,0)</f>
        <v>BLACK</v>
      </c>
      <c r="O3466" s="68" t="str">
        <f t="shared" si="325"/>
        <v>AUG</v>
      </c>
      <c r="P3466" s="68">
        <f t="shared" si="326"/>
        <v>28</v>
      </c>
      <c r="Q3466" s="68">
        <f t="shared" si="327"/>
        <v>2026</v>
      </c>
      <c r="R3466" s="69">
        <f t="shared" si="328"/>
        <v>-209.4970254629734</v>
      </c>
      <c r="S3466" s="69">
        <f t="shared" si="329"/>
        <v>-205.49084490740643</v>
      </c>
      <c r="T3466" s="70" t="str">
        <f t="shared" si="324"/>
        <v>1-30 DAYS</v>
      </c>
      <c r="U3466" s="70" t="str">
        <f t="shared" si="324"/>
        <v>1-30 DAYS</v>
      </c>
    </row>
    <row r="3467" spans="1:21">
      <c r="A3467" s="63" t="str">
        <f>VLOOKUP(L3467,[1]Sheet1!$N:$P,3,0)</f>
        <v>M2 TAGUM 3</v>
      </c>
      <c r="B3467" s="66">
        <v>46258.49559027778</v>
      </c>
      <c r="C3467" s="66">
        <v>46262.497025462973</v>
      </c>
      <c r="D3467" s="67" t="s">
        <v>2674</v>
      </c>
      <c r="E3467" s="67" t="s">
        <v>2675</v>
      </c>
      <c r="F3467" s="1">
        <v>1</v>
      </c>
      <c r="G3467" s="63" t="str">
        <f>VLOOKUP(D3467,[2]MINDANAO!$B:$C,2,0)</f>
        <v>CLICK125 FI SE</v>
      </c>
      <c r="H3467" s="67">
        <v>85394</v>
      </c>
      <c r="I3467" s="63" t="str">
        <f>VLOOKUP(L3467,'[3]NEW LEGEND 2026'!M:S,7,0)</f>
        <v>ULTIMATE</v>
      </c>
      <c r="J3467" s="67" t="s">
        <v>7831</v>
      </c>
      <c r="K3467" s="67" t="s">
        <v>7832</v>
      </c>
      <c r="L3467" s="67" t="s">
        <v>744</v>
      </c>
      <c r="M3467" s="63" t="str">
        <f>VLOOKUP(D3467,'[3]NEW LEGEND 2026'!G:I,3,0)</f>
        <v>HONDA</v>
      </c>
      <c r="N3467" s="63" t="str">
        <f>VLOOKUP(D3467,'[3]NEW LEGEND 2026'!G:J,4,0)</f>
        <v>BROWN</v>
      </c>
      <c r="O3467" s="68" t="str">
        <f t="shared" si="325"/>
        <v>AUG</v>
      </c>
      <c r="P3467" s="68">
        <f t="shared" si="326"/>
        <v>28</v>
      </c>
      <c r="Q3467" s="68">
        <f t="shared" si="327"/>
        <v>2026</v>
      </c>
      <c r="R3467" s="69">
        <f t="shared" si="328"/>
        <v>-209.4970254629734</v>
      </c>
      <c r="S3467" s="69">
        <f t="shared" si="329"/>
        <v>-205.49559027778014</v>
      </c>
      <c r="T3467" s="70" t="str">
        <f t="shared" si="324"/>
        <v>1-30 DAYS</v>
      </c>
      <c r="U3467" s="70" t="str">
        <f t="shared" si="324"/>
        <v>1-30 DAYS</v>
      </c>
    </row>
    <row r="3468" spans="1:21">
      <c r="A3468" s="63" t="str">
        <f>VLOOKUP(L3468,[1]Sheet1!$N:$P,3,0)</f>
        <v>M2 TAGUM 3</v>
      </c>
      <c r="B3468" s="66">
        <v>46258.49559027778</v>
      </c>
      <c r="C3468" s="66">
        <v>46262.497025462973</v>
      </c>
      <c r="D3468" s="67" t="s">
        <v>2407</v>
      </c>
      <c r="E3468" s="67" t="s">
        <v>2408</v>
      </c>
      <c r="F3468" s="1">
        <v>1</v>
      </c>
      <c r="G3468" s="63" t="str">
        <f>VLOOKUP(D3468,[2]MINDANAO!$B:$C,2,0)</f>
        <v>CLICK160 FI</v>
      </c>
      <c r="H3468" s="67">
        <v>104990</v>
      </c>
      <c r="I3468" s="63" t="str">
        <f>VLOOKUP(L3468,'[3]NEW LEGEND 2026'!M:S,7,0)</f>
        <v>ULTIMATE</v>
      </c>
      <c r="J3468" s="67" t="s">
        <v>7833</v>
      </c>
      <c r="K3468" s="67" t="s">
        <v>7834</v>
      </c>
      <c r="L3468" s="67" t="s">
        <v>744</v>
      </c>
      <c r="M3468" s="63" t="str">
        <f>VLOOKUP(D3468,'[3]NEW LEGEND 2026'!G:I,3,0)</f>
        <v>HONDA</v>
      </c>
      <c r="N3468" s="63" t="str">
        <f>VLOOKUP(D3468,'[3]NEW LEGEND 2026'!G:J,4,0)</f>
        <v>BLACK</v>
      </c>
      <c r="O3468" s="68" t="str">
        <f t="shared" si="325"/>
        <v>AUG</v>
      </c>
      <c r="P3468" s="68">
        <f t="shared" si="326"/>
        <v>28</v>
      </c>
      <c r="Q3468" s="68">
        <f t="shared" si="327"/>
        <v>2026</v>
      </c>
      <c r="R3468" s="69">
        <f t="shared" si="328"/>
        <v>-209.4970254629734</v>
      </c>
      <c r="S3468" s="69">
        <f t="shared" si="329"/>
        <v>-205.49559027778014</v>
      </c>
      <c r="T3468" s="70" t="str">
        <f t="shared" si="324"/>
        <v>1-30 DAYS</v>
      </c>
      <c r="U3468" s="70" t="str">
        <f t="shared" si="324"/>
        <v>1-30 DAYS</v>
      </c>
    </row>
    <row r="3469" spans="1:21">
      <c r="A3469" s="63" t="str">
        <f>VLOOKUP(L3469,[1]Sheet1!$N:$P,3,0)</f>
        <v>M2 TAGUM 3</v>
      </c>
      <c r="B3469" s="66">
        <v>46258.49559027778</v>
      </c>
      <c r="C3469" s="66">
        <v>46262.497025462973</v>
      </c>
      <c r="D3469" s="67" t="s">
        <v>2407</v>
      </c>
      <c r="E3469" s="67" t="s">
        <v>2408</v>
      </c>
      <c r="F3469" s="1">
        <v>1</v>
      </c>
      <c r="G3469" s="63" t="str">
        <f>VLOOKUP(D3469,[2]MINDANAO!$B:$C,2,0)</f>
        <v>CLICK160 FI</v>
      </c>
      <c r="H3469" s="67">
        <v>104990</v>
      </c>
      <c r="I3469" s="63" t="str">
        <f>VLOOKUP(L3469,'[3]NEW LEGEND 2026'!M:S,7,0)</f>
        <v>ULTIMATE</v>
      </c>
      <c r="J3469" s="67" t="s">
        <v>7835</v>
      </c>
      <c r="K3469" s="67" t="s">
        <v>7836</v>
      </c>
      <c r="L3469" s="67" t="s">
        <v>744</v>
      </c>
      <c r="M3469" s="63" t="str">
        <f>VLOOKUP(D3469,'[3]NEW LEGEND 2026'!G:I,3,0)</f>
        <v>HONDA</v>
      </c>
      <c r="N3469" s="63" t="str">
        <f>VLOOKUP(D3469,'[3]NEW LEGEND 2026'!G:J,4,0)</f>
        <v>BLACK</v>
      </c>
      <c r="O3469" s="68" t="str">
        <f t="shared" si="325"/>
        <v>AUG</v>
      </c>
      <c r="P3469" s="68">
        <f t="shared" si="326"/>
        <v>28</v>
      </c>
      <c r="Q3469" s="68">
        <f t="shared" si="327"/>
        <v>2026</v>
      </c>
      <c r="R3469" s="69">
        <f t="shared" si="328"/>
        <v>-209.4970254629734</v>
      </c>
      <c r="S3469" s="69">
        <f t="shared" si="329"/>
        <v>-205.49559027778014</v>
      </c>
      <c r="T3469" s="70" t="str">
        <f t="shared" si="324"/>
        <v>1-30 DAYS</v>
      </c>
      <c r="U3469" s="70" t="str">
        <f t="shared" si="324"/>
        <v>1-30 DAYS</v>
      </c>
    </row>
    <row r="3470" spans="1:21">
      <c r="A3470" s="63" t="str">
        <f>VLOOKUP(L3470,[1]Sheet1!$N:$P,3,0)</f>
        <v>M2 TAGUM 3</v>
      </c>
      <c r="B3470" s="66">
        <v>46258.49559027778</v>
      </c>
      <c r="C3470" s="66">
        <v>46262.497025462973</v>
      </c>
      <c r="D3470" s="67" t="s">
        <v>2193</v>
      </c>
      <c r="E3470" s="67" t="s">
        <v>2194</v>
      </c>
      <c r="F3470" s="1">
        <v>1</v>
      </c>
      <c r="G3470" s="63" t="str">
        <f>VLOOKUP(D3470,[2]MINDANAO!$B:$C,2,0)</f>
        <v>CRF150</v>
      </c>
      <c r="H3470" s="67">
        <v>140870</v>
      </c>
      <c r="I3470" s="63" t="str">
        <f>VLOOKUP(L3470,'[3]NEW LEGEND 2026'!M:S,7,0)</f>
        <v>ULTIMATE</v>
      </c>
      <c r="J3470" s="67" t="s">
        <v>7837</v>
      </c>
      <c r="K3470" s="67" t="s">
        <v>7838</v>
      </c>
      <c r="L3470" s="67" t="s">
        <v>744</v>
      </c>
      <c r="M3470" s="63" t="str">
        <f>VLOOKUP(D3470,'[3]NEW LEGEND 2026'!G:I,3,0)</f>
        <v>HONDA</v>
      </c>
      <c r="N3470" s="63" t="str">
        <f>VLOOKUP(D3470,'[3]NEW LEGEND 2026'!G:J,4,0)</f>
        <v>WHITE/BLACK</v>
      </c>
      <c r="O3470" s="68" t="str">
        <f t="shared" si="325"/>
        <v>AUG</v>
      </c>
      <c r="P3470" s="68">
        <f t="shared" si="326"/>
        <v>28</v>
      </c>
      <c r="Q3470" s="68">
        <f t="shared" si="327"/>
        <v>2026</v>
      </c>
      <c r="R3470" s="69">
        <f t="shared" si="328"/>
        <v>-209.4970254629734</v>
      </c>
      <c r="S3470" s="69">
        <f t="shared" si="329"/>
        <v>-205.49559027778014</v>
      </c>
      <c r="T3470" s="70" t="str">
        <f t="shared" si="324"/>
        <v>1-30 DAYS</v>
      </c>
      <c r="U3470" s="70" t="str">
        <f t="shared" si="324"/>
        <v>1-30 DAYS</v>
      </c>
    </row>
    <row r="3471" spans="1:21">
      <c r="A3471" s="63" t="str">
        <f>VLOOKUP(L3471,[1]Sheet1!$N:$P,3,0)</f>
        <v>M2 TAGUM 3</v>
      </c>
      <c r="B3471" s="66">
        <v>46258.49559027778</v>
      </c>
      <c r="C3471" s="66">
        <v>46262.497025462973</v>
      </c>
      <c r="D3471" s="67" t="s">
        <v>3512</v>
      </c>
      <c r="E3471" s="67" t="s">
        <v>3513</v>
      </c>
      <c r="F3471" s="1">
        <v>1</v>
      </c>
      <c r="G3471" s="63" t="str">
        <f>VLOOKUP(D3471,[2]MINDANAO!$B:$C,2,0)</f>
        <v>CRF150</v>
      </c>
      <c r="H3471" s="67">
        <v>124883.93</v>
      </c>
      <c r="I3471" s="63" t="str">
        <f>VLOOKUP(L3471,'[3]NEW LEGEND 2026'!M:S,7,0)</f>
        <v>ULTIMATE</v>
      </c>
      <c r="J3471" s="67" t="s">
        <v>7839</v>
      </c>
      <c r="K3471" s="67" t="s">
        <v>7840</v>
      </c>
      <c r="L3471" s="67" t="s">
        <v>744</v>
      </c>
      <c r="M3471" s="63" t="str">
        <f>VLOOKUP(D3471,'[3]NEW LEGEND 2026'!G:I,3,0)</f>
        <v>HONDA</v>
      </c>
      <c r="N3471" s="63" t="str">
        <f>VLOOKUP(D3471,'[3]NEW LEGEND 2026'!G:J,4,0)</f>
        <v>RED</v>
      </c>
      <c r="O3471" s="68" t="str">
        <f t="shared" si="325"/>
        <v>AUG</v>
      </c>
      <c r="P3471" s="68">
        <f t="shared" si="326"/>
        <v>28</v>
      </c>
      <c r="Q3471" s="68">
        <f t="shared" si="327"/>
        <v>2026</v>
      </c>
      <c r="R3471" s="69">
        <f t="shared" si="328"/>
        <v>-209.4970254629734</v>
      </c>
      <c r="S3471" s="69">
        <f t="shared" si="329"/>
        <v>-205.49559027778014</v>
      </c>
      <c r="T3471" s="70" t="str">
        <f t="shared" si="324"/>
        <v>1-30 DAYS</v>
      </c>
      <c r="U3471" s="70" t="str">
        <f t="shared" si="324"/>
        <v>1-30 DAYS</v>
      </c>
    </row>
    <row r="3472" spans="1:21">
      <c r="A3472" s="63" t="str">
        <f>VLOOKUP(L3472,[1]Sheet1!$N:$P,3,0)</f>
        <v>M2 TAGUM 3</v>
      </c>
      <c r="B3472" s="66">
        <v>46258.569432870368</v>
      </c>
      <c r="C3472" s="66">
        <v>46262.497025462973</v>
      </c>
      <c r="D3472" s="67" t="s">
        <v>3406</v>
      </c>
      <c r="E3472" s="67" t="s">
        <v>3407</v>
      </c>
      <c r="F3472" s="1">
        <v>1</v>
      </c>
      <c r="G3472" s="63" t="str">
        <f>VLOOKUP(D3472,[2]MINDANAO!$B:$C,2,0)</f>
        <v>WIZARD</v>
      </c>
      <c r="H3472" s="67">
        <v>35116.07</v>
      </c>
      <c r="I3472" s="63" t="str">
        <f>VLOOKUP(L3472,'[3]NEW LEGEND 2026'!M:S,7,0)</f>
        <v>ULTIMATE</v>
      </c>
      <c r="J3472" s="67" t="s">
        <v>7841</v>
      </c>
      <c r="K3472" s="67" t="s">
        <v>7842</v>
      </c>
      <c r="L3472" s="67" t="s">
        <v>744</v>
      </c>
      <c r="M3472" s="63" t="str">
        <f>VLOOKUP(D3472,'[3]NEW LEGEND 2026'!G:I,3,0)</f>
        <v>SKYGO</v>
      </c>
      <c r="N3472" s="63" t="str">
        <f>VLOOKUP(D3472,'[3]NEW LEGEND 2026'!G:J,4,0)</f>
        <v>BLUE</v>
      </c>
      <c r="O3472" s="68" t="str">
        <f t="shared" si="325"/>
        <v>AUG</v>
      </c>
      <c r="P3472" s="68">
        <f t="shared" si="326"/>
        <v>28</v>
      </c>
      <c r="Q3472" s="68">
        <f t="shared" si="327"/>
        <v>2026</v>
      </c>
      <c r="R3472" s="69">
        <f t="shared" si="328"/>
        <v>-209.4970254629734</v>
      </c>
      <c r="S3472" s="69">
        <f t="shared" si="329"/>
        <v>-205.56943287036847</v>
      </c>
      <c r="T3472" s="70" t="str">
        <f t="shared" si="324"/>
        <v>1-30 DAYS</v>
      </c>
      <c r="U3472" s="70" t="str">
        <f t="shared" si="324"/>
        <v>1-30 DAYS</v>
      </c>
    </row>
    <row r="3473" spans="1:21">
      <c r="A3473" s="63" t="str">
        <f>VLOOKUP(L3473,[1]Sheet1!$N:$P,3,0)</f>
        <v>M2 TAGUM 3</v>
      </c>
      <c r="B3473" s="66">
        <v>46258.569432870368</v>
      </c>
      <c r="C3473" s="66">
        <v>46262.497025462973</v>
      </c>
      <c r="D3473" s="67" t="s">
        <v>3406</v>
      </c>
      <c r="E3473" s="67" t="s">
        <v>3407</v>
      </c>
      <c r="F3473" s="1">
        <v>1</v>
      </c>
      <c r="G3473" s="63" t="str">
        <f>VLOOKUP(D3473,[2]MINDANAO!$B:$C,2,0)</f>
        <v>WIZARD</v>
      </c>
      <c r="H3473" s="67">
        <v>35116.07</v>
      </c>
      <c r="I3473" s="63" t="str">
        <f>VLOOKUP(L3473,'[3]NEW LEGEND 2026'!M:S,7,0)</f>
        <v>ULTIMATE</v>
      </c>
      <c r="J3473" s="67" t="s">
        <v>7843</v>
      </c>
      <c r="K3473" s="67" t="s">
        <v>7844</v>
      </c>
      <c r="L3473" s="67" t="s">
        <v>744</v>
      </c>
      <c r="M3473" s="63" t="str">
        <f>VLOOKUP(D3473,'[3]NEW LEGEND 2026'!G:I,3,0)</f>
        <v>SKYGO</v>
      </c>
      <c r="N3473" s="63" t="str">
        <f>VLOOKUP(D3473,'[3]NEW LEGEND 2026'!G:J,4,0)</f>
        <v>BLUE</v>
      </c>
      <c r="O3473" s="68" t="str">
        <f t="shared" si="325"/>
        <v>AUG</v>
      </c>
      <c r="P3473" s="68">
        <f t="shared" si="326"/>
        <v>28</v>
      </c>
      <c r="Q3473" s="68">
        <f t="shared" si="327"/>
        <v>2026</v>
      </c>
      <c r="R3473" s="69">
        <f t="shared" si="328"/>
        <v>-209.4970254629734</v>
      </c>
      <c r="S3473" s="69">
        <f t="shared" si="329"/>
        <v>-205.56943287036847</v>
      </c>
      <c r="T3473" s="70" t="str">
        <f t="shared" si="324"/>
        <v>1-30 DAYS</v>
      </c>
      <c r="U3473" s="70" t="str">
        <f t="shared" si="324"/>
        <v>1-30 DAYS</v>
      </c>
    </row>
    <row r="3474" spans="1:21">
      <c r="A3474" s="63" t="str">
        <f>VLOOKUP(L3474,[1]Sheet1!$N:$P,3,0)</f>
        <v>M2 TAGUM 3</v>
      </c>
      <c r="B3474" s="66">
        <v>46258.569432870368</v>
      </c>
      <c r="C3474" s="66">
        <v>46262.497025462973</v>
      </c>
      <c r="D3474" s="67" t="s">
        <v>6710</v>
      </c>
      <c r="E3474" s="67" t="s">
        <v>6711</v>
      </c>
      <c r="F3474" s="1">
        <v>1</v>
      </c>
      <c r="G3474" s="63" t="str">
        <f>VLOOKUP(D3474,[2]MINDANAO!$B:$C,2,0)</f>
        <v>LEXI155</v>
      </c>
      <c r="H3474" s="67">
        <v>74064.89</v>
      </c>
      <c r="I3474" s="63" t="str">
        <f>VLOOKUP(L3474,'[3]NEW LEGEND 2026'!M:S,7,0)</f>
        <v>ULTIMATE</v>
      </c>
      <c r="J3474" s="67" t="s">
        <v>7845</v>
      </c>
      <c r="K3474" s="67" t="s">
        <v>7846</v>
      </c>
      <c r="L3474" s="67" t="s">
        <v>744</v>
      </c>
      <c r="M3474" s="63" t="str">
        <f>VLOOKUP(D3474,'[3]NEW LEGEND 2026'!G:I,3,0)</f>
        <v>YAMAHA</v>
      </c>
      <c r="N3474" s="63" t="str">
        <f>VLOOKUP(D3474,'[3]NEW LEGEND 2026'!G:J,4,0)</f>
        <v>BLACK/MATTE BLACK</v>
      </c>
      <c r="O3474" s="68" t="str">
        <f t="shared" si="325"/>
        <v>AUG</v>
      </c>
      <c r="P3474" s="68">
        <f t="shared" si="326"/>
        <v>28</v>
      </c>
      <c r="Q3474" s="68">
        <f t="shared" si="327"/>
        <v>2026</v>
      </c>
      <c r="R3474" s="69">
        <f t="shared" si="328"/>
        <v>-209.4970254629734</v>
      </c>
      <c r="S3474" s="69">
        <f t="shared" si="329"/>
        <v>-205.56943287036847</v>
      </c>
      <c r="T3474" s="70" t="str">
        <f t="shared" ref="T3474:U3537" si="330">IF(R3474&lt;=30,"1-30 DAYS",IF(R3474&lt;=60,"31-60 DAYS",IF(R3474&lt;=90,"61-90 DAYS","91 DAYS UP")))</f>
        <v>1-30 DAYS</v>
      </c>
      <c r="U3474" s="70" t="str">
        <f t="shared" si="330"/>
        <v>1-30 DAYS</v>
      </c>
    </row>
    <row r="3475" spans="1:21">
      <c r="A3475" s="63" t="str">
        <f>VLOOKUP(L3475,[1]Sheet1!$N:$P,3,0)</f>
        <v>M2 TAGUM 3</v>
      </c>
      <c r="B3475" s="66">
        <v>46258.569432870368</v>
      </c>
      <c r="C3475" s="66">
        <v>46262.497025462973</v>
      </c>
      <c r="D3475" s="67" t="s">
        <v>1363</v>
      </c>
      <c r="E3475" s="67" t="s">
        <v>1364</v>
      </c>
      <c r="F3475" s="1">
        <v>1</v>
      </c>
      <c r="G3475" s="63" t="str">
        <f>VLOOKUP(D3475,[2]MINDANAO!$B:$C,2,0)</f>
        <v>ACCESS 125 RIDE CONNECT</v>
      </c>
      <c r="H3475" s="67">
        <v>81300.89</v>
      </c>
      <c r="I3475" s="63" t="str">
        <f>VLOOKUP(L3475,'[3]NEW LEGEND 2026'!M:S,7,0)</f>
        <v>ULTIMATE</v>
      </c>
      <c r="J3475" s="67" t="s">
        <v>7847</v>
      </c>
      <c r="K3475" s="67" t="s">
        <v>7848</v>
      </c>
      <c r="L3475" s="67" t="s">
        <v>744</v>
      </c>
      <c r="M3475" s="63" t="str">
        <f>VLOOKUP(D3475,'[3]NEW LEGEND 2026'!G:I,3,0)</f>
        <v>SUZUKI</v>
      </c>
      <c r="N3475" s="63" t="str">
        <f>VLOOKUP(D3475,'[3]NEW LEGEND 2026'!G:J,4,0)</f>
        <v>BLUE</v>
      </c>
      <c r="O3475" s="68" t="str">
        <f t="shared" si="325"/>
        <v>AUG</v>
      </c>
      <c r="P3475" s="68">
        <f t="shared" si="326"/>
        <v>28</v>
      </c>
      <c r="Q3475" s="68">
        <f t="shared" si="327"/>
        <v>2026</v>
      </c>
      <c r="R3475" s="69">
        <f t="shared" si="328"/>
        <v>-209.4970254629734</v>
      </c>
      <c r="S3475" s="69">
        <f t="shared" si="329"/>
        <v>-205.56943287036847</v>
      </c>
      <c r="T3475" s="70" t="str">
        <f t="shared" si="330"/>
        <v>1-30 DAYS</v>
      </c>
      <c r="U3475" s="70" t="str">
        <f t="shared" si="330"/>
        <v>1-30 DAYS</v>
      </c>
    </row>
    <row r="3476" spans="1:21">
      <c r="A3476" s="63" t="str">
        <f>VLOOKUP(L3476,[1]Sheet1!$N:$P,3,0)</f>
        <v>M2 TAGUM 3</v>
      </c>
      <c r="B3476" s="66">
        <v>46258.49559027778</v>
      </c>
      <c r="C3476" s="66">
        <v>46262.497025462973</v>
      </c>
      <c r="D3476" s="67" t="s">
        <v>893</v>
      </c>
      <c r="E3476" s="67" t="s">
        <v>894</v>
      </c>
      <c r="F3476" s="1">
        <v>1</v>
      </c>
      <c r="G3476" s="63" t="str">
        <f>VLOOKUP(D3476,[2]MINDANAO!$B:$C,2,0)</f>
        <v>XRM DUAL SPORTS FI(DS)</v>
      </c>
      <c r="H3476" s="67">
        <v>70158</v>
      </c>
      <c r="I3476" s="63" t="str">
        <f>VLOOKUP(L3476,'[3]NEW LEGEND 2026'!M:S,7,0)</f>
        <v>ULTIMATE</v>
      </c>
      <c r="J3476" s="67" t="s">
        <v>7849</v>
      </c>
      <c r="K3476" s="67" t="s">
        <v>7850</v>
      </c>
      <c r="L3476" s="67" t="s">
        <v>744</v>
      </c>
      <c r="M3476" s="63" t="str">
        <f>VLOOKUP(D3476,'[3]NEW LEGEND 2026'!G:I,3,0)</f>
        <v>HONDA</v>
      </c>
      <c r="N3476" s="63" t="str">
        <f>VLOOKUP(D3476,'[3]NEW LEGEND 2026'!G:J,4,0)</f>
        <v>RED/BLACK</v>
      </c>
      <c r="O3476" s="68" t="str">
        <f t="shared" si="325"/>
        <v>AUG</v>
      </c>
      <c r="P3476" s="68">
        <f t="shared" si="326"/>
        <v>28</v>
      </c>
      <c r="Q3476" s="68">
        <f t="shared" si="327"/>
        <v>2026</v>
      </c>
      <c r="R3476" s="69">
        <f t="shared" si="328"/>
        <v>-209.4970254629734</v>
      </c>
      <c r="S3476" s="69">
        <f t="shared" si="329"/>
        <v>-205.49559027778014</v>
      </c>
      <c r="T3476" s="70" t="str">
        <f t="shared" si="330"/>
        <v>1-30 DAYS</v>
      </c>
      <c r="U3476" s="70" t="str">
        <f t="shared" si="330"/>
        <v>1-30 DAYS</v>
      </c>
    </row>
    <row r="3477" spans="1:21">
      <c r="A3477" s="63" t="str">
        <f>VLOOKUP(L3477,[1]Sheet1!$N:$P,3,0)</f>
        <v>M2 TAGUM 3</v>
      </c>
      <c r="B3477" s="66">
        <v>46258.49559027778</v>
      </c>
      <c r="C3477" s="66">
        <v>46262.497025462973</v>
      </c>
      <c r="D3477" s="67" t="s">
        <v>893</v>
      </c>
      <c r="E3477" s="67" t="s">
        <v>894</v>
      </c>
      <c r="F3477" s="1">
        <v>1</v>
      </c>
      <c r="G3477" s="63" t="str">
        <f>VLOOKUP(D3477,[2]MINDANAO!$B:$C,2,0)</f>
        <v>XRM DUAL SPORTS FI(DS)</v>
      </c>
      <c r="H3477" s="67">
        <v>70158</v>
      </c>
      <c r="I3477" s="63" t="str">
        <f>VLOOKUP(L3477,'[3]NEW LEGEND 2026'!M:S,7,0)</f>
        <v>ULTIMATE</v>
      </c>
      <c r="J3477" s="67" t="s">
        <v>7851</v>
      </c>
      <c r="K3477" s="67" t="s">
        <v>7852</v>
      </c>
      <c r="L3477" s="67" t="s">
        <v>744</v>
      </c>
      <c r="M3477" s="63" t="str">
        <f>VLOOKUP(D3477,'[3]NEW LEGEND 2026'!G:I,3,0)</f>
        <v>HONDA</v>
      </c>
      <c r="N3477" s="63" t="str">
        <f>VLOOKUP(D3477,'[3]NEW LEGEND 2026'!G:J,4,0)</f>
        <v>RED/BLACK</v>
      </c>
      <c r="O3477" s="68" t="str">
        <f t="shared" si="325"/>
        <v>AUG</v>
      </c>
      <c r="P3477" s="68">
        <f t="shared" si="326"/>
        <v>28</v>
      </c>
      <c r="Q3477" s="68">
        <f t="shared" si="327"/>
        <v>2026</v>
      </c>
      <c r="R3477" s="69">
        <f t="shared" si="328"/>
        <v>-209.4970254629734</v>
      </c>
      <c r="S3477" s="69">
        <f t="shared" si="329"/>
        <v>-205.49559027778014</v>
      </c>
      <c r="T3477" s="70" t="str">
        <f t="shared" si="330"/>
        <v>1-30 DAYS</v>
      </c>
      <c r="U3477" s="70" t="str">
        <f t="shared" si="330"/>
        <v>1-30 DAYS</v>
      </c>
    </row>
    <row r="3478" spans="1:21">
      <c r="A3478" s="63" t="str">
        <f>VLOOKUP(L3478,[1]Sheet1!$N:$P,3,0)</f>
        <v>M2 TAGUM 3</v>
      </c>
      <c r="B3478" s="66">
        <v>46258.49559027778</v>
      </c>
      <c r="C3478" s="66">
        <v>46262.497025462973</v>
      </c>
      <c r="D3478" s="67" t="s">
        <v>893</v>
      </c>
      <c r="E3478" s="67" t="s">
        <v>894</v>
      </c>
      <c r="F3478" s="1">
        <v>1</v>
      </c>
      <c r="G3478" s="63" t="str">
        <f>VLOOKUP(D3478,[2]MINDANAO!$B:$C,2,0)</f>
        <v>XRM DUAL SPORTS FI(DS)</v>
      </c>
      <c r="H3478" s="67">
        <v>70158</v>
      </c>
      <c r="I3478" s="63" t="str">
        <f>VLOOKUP(L3478,'[3]NEW LEGEND 2026'!M:S,7,0)</f>
        <v>ULTIMATE</v>
      </c>
      <c r="J3478" s="67" t="s">
        <v>7853</v>
      </c>
      <c r="K3478" s="67" t="s">
        <v>7854</v>
      </c>
      <c r="L3478" s="67" t="s">
        <v>744</v>
      </c>
      <c r="M3478" s="63" t="str">
        <f>VLOOKUP(D3478,'[3]NEW LEGEND 2026'!G:I,3,0)</f>
        <v>HONDA</v>
      </c>
      <c r="N3478" s="63" t="str">
        <f>VLOOKUP(D3478,'[3]NEW LEGEND 2026'!G:J,4,0)</f>
        <v>RED/BLACK</v>
      </c>
      <c r="O3478" s="68" t="str">
        <f t="shared" si="325"/>
        <v>AUG</v>
      </c>
      <c r="P3478" s="68">
        <f t="shared" si="326"/>
        <v>28</v>
      </c>
      <c r="Q3478" s="68">
        <f t="shared" si="327"/>
        <v>2026</v>
      </c>
      <c r="R3478" s="69">
        <f t="shared" si="328"/>
        <v>-209.4970254629734</v>
      </c>
      <c r="S3478" s="69">
        <f t="shared" si="329"/>
        <v>-205.49559027778014</v>
      </c>
      <c r="T3478" s="70" t="str">
        <f t="shared" si="330"/>
        <v>1-30 DAYS</v>
      </c>
      <c r="U3478" s="70" t="str">
        <f t="shared" si="330"/>
        <v>1-30 DAYS</v>
      </c>
    </row>
    <row r="3479" spans="1:21">
      <c r="A3479" s="63" t="str">
        <f>VLOOKUP(L3479,[1]Sheet1!$N:$P,3,0)</f>
        <v>M1 ISULAN</v>
      </c>
      <c r="B3479" s="66">
        <v>46219.494456018518</v>
      </c>
      <c r="C3479" s="66">
        <v>46262.500590277778</v>
      </c>
      <c r="D3479" s="67" t="s">
        <v>907</v>
      </c>
      <c r="E3479" s="67" t="s">
        <v>908</v>
      </c>
      <c r="F3479" s="1">
        <v>1</v>
      </c>
      <c r="G3479" s="63" t="str">
        <f>VLOOKUP(D3479,[2]MINDANAO!$B:$C,2,0)</f>
        <v>CT125</v>
      </c>
      <c r="H3479" s="67">
        <v>59246</v>
      </c>
      <c r="I3479" s="63" t="str">
        <f>VLOOKUP(L3479,'[3]NEW LEGEND 2026'!M:S,7,0)</f>
        <v>MUTI</v>
      </c>
      <c r="J3479" s="67" t="s">
        <v>7855</v>
      </c>
      <c r="K3479" s="67" t="s">
        <v>7856</v>
      </c>
      <c r="L3479" s="67" t="s">
        <v>391</v>
      </c>
      <c r="M3479" s="63" t="str">
        <f>VLOOKUP(D3479,'[3]NEW LEGEND 2026'!G:I,3,0)</f>
        <v>KAWASAKI</v>
      </c>
      <c r="N3479" s="63" t="str">
        <f>VLOOKUP(D3479,'[3]NEW LEGEND 2026'!G:J,4,0)</f>
        <v>BLACK/GRAY</v>
      </c>
      <c r="O3479" s="68" t="str">
        <f t="shared" si="325"/>
        <v>AUG</v>
      </c>
      <c r="P3479" s="68">
        <f t="shared" si="326"/>
        <v>28</v>
      </c>
      <c r="Q3479" s="68">
        <f t="shared" si="327"/>
        <v>2026</v>
      </c>
      <c r="R3479" s="69">
        <f t="shared" si="328"/>
        <v>-209.50059027777752</v>
      </c>
      <c r="S3479" s="69">
        <f t="shared" si="329"/>
        <v>-166.49445601851767</v>
      </c>
      <c r="T3479" s="70" t="str">
        <f t="shared" si="330"/>
        <v>1-30 DAYS</v>
      </c>
      <c r="U3479" s="70" t="str">
        <f t="shared" si="330"/>
        <v>1-30 DAYS</v>
      </c>
    </row>
    <row r="3480" spans="1:21">
      <c r="A3480" s="63" t="str">
        <f>VLOOKUP(L3480,[1]Sheet1!$N:$P,3,0)</f>
        <v>M1 ISULAN</v>
      </c>
      <c r="B3480" s="66">
        <v>46219.494456018518</v>
      </c>
      <c r="C3480" s="66">
        <v>46262.500590277778</v>
      </c>
      <c r="D3480" s="67" t="s">
        <v>907</v>
      </c>
      <c r="E3480" s="67" t="s">
        <v>908</v>
      </c>
      <c r="F3480" s="1">
        <v>1</v>
      </c>
      <c r="G3480" s="63" t="str">
        <f>VLOOKUP(D3480,[2]MINDANAO!$B:$C,2,0)</f>
        <v>CT125</v>
      </c>
      <c r="H3480" s="67">
        <v>59246</v>
      </c>
      <c r="I3480" s="63" t="str">
        <f>VLOOKUP(L3480,'[3]NEW LEGEND 2026'!M:S,7,0)</f>
        <v>MUTI</v>
      </c>
      <c r="J3480" s="67" t="s">
        <v>7857</v>
      </c>
      <c r="K3480" s="67" t="s">
        <v>7858</v>
      </c>
      <c r="L3480" s="67" t="s">
        <v>391</v>
      </c>
      <c r="M3480" s="63" t="str">
        <f>VLOOKUP(D3480,'[3]NEW LEGEND 2026'!G:I,3,0)</f>
        <v>KAWASAKI</v>
      </c>
      <c r="N3480" s="63" t="str">
        <f>VLOOKUP(D3480,'[3]NEW LEGEND 2026'!G:J,4,0)</f>
        <v>BLACK/GRAY</v>
      </c>
      <c r="O3480" s="68" t="str">
        <f t="shared" si="325"/>
        <v>AUG</v>
      </c>
      <c r="P3480" s="68">
        <f t="shared" si="326"/>
        <v>28</v>
      </c>
      <c r="Q3480" s="68">
        <f t="shared" si="327"/>
        <v>2026</v>
      </c>
      <c r="R3480" s="69">
        <f t="shared" si="328"/>
        <v>-209.50059027777752</v>
      </c>
      <c r="S3480" s="69">
        <f t="shared" si="329"/>
        <v>-166.49445601851767</v>
      </c>
      <c r="T3480" s="70" t="str">
        <f t="shared" si="330"/>
        <v>1-30 DAYS</v>
      </c>
      <c r="U3480" s="70" t="str">
        <f t="shared" si="330"/>
        <v>1-30 DAYS</v>
      </c>
    </row>
    <row r="3481" spans="1:21">
      <c r="A3481" s="63" t="str">
        <f>VLOOKUP(L3481,[1]Sheet1!$N:$P,3,0)</f>
        <v>M1 ISULAN</v>
      </c>
      <c r="B3481" s="66">
        <v>46217.653611111113</v>
      </c>
      <c r="C3481" s="66">
        <v>46262.500590277778</v>
      </c>
      <c r="D3481" s="67" t="s">
        <v>907</v>
      </c>
      <c r="E3481" s="67" t="s">
        <v>908</v>
      </c>
      <c r="F3481" s="1">
        <v>1</v>
      </c>
      <c r="G3481" s="63" t="str">
        <f>VLOOKUP(D3481,[2]MINDANAO!$B:$C,2,0)</f>
        <v>CT125</v>
      </c>
      <c r="H3481" s="67">
        <v>59246</v>
      </c>
      <c r="I3481" s="63" t="str">
        <f>VLOOKUP(L3481,'[3]NEW LEGEND 2026'!M:S,7,0)</f>
        <v>MUTI</v>
      </c>
      <c r="J3481" s="67" t="s">
        <v>7859</v>
      </c>
      <c r="K3481" s="67" t="s">
        <v>7860</v>
      </c>
      <c r="L3481" s="67" t="s">
        <v>391</v>
      </c>
      <c r="M3481" s="63" t="str">
        <f>VLOOKUP(D3481,'[3]NEW LEGEND 2026'!G:I,3,0)</f>
        <v>KAWASAKI</v>
      </c>
      <c r="N3481" s="63" t="str">
        <f>VLOOKUP(D3481,'[3]NEW LEGEND 2026'!G:J,4,0)</f>
        <v>BLACK/GRAY</v>
      </c>
      <c r="O3481" s="68" t="str">
        <f t="shared" si="325"/>
        <v>AUG</v>
      </c>
      <c r="P3481" s="68">
        <f t="shared" si="326"/>
        <v>28</v>
      </c>
      <c r="Q3481" s="68">
        <f t="shared" si="327"/>
        <v>2026</v>
      </c>
      <c r="R3481" s="69">
        <f t="shared" si="328"/>
        <v>-209.50059027777752</v>
      </c>
      <c r="S3481" s="69">
        <f t="shared" si="329"/>
        <v>-164.6536111111127</v>
      </c>
      <c r="T3481" s="70" t="str">
        <f t="shared" si="330"/>
        <v>1-30 DAYS</v>
      </c>
      <c r="U3481" s="70" t="str">
        <f t="shared" si="330"/>
        <v>1-30 DAYS</v>
      </c>
    </row>
    <row r="3482" spans="1:21">
      <c r="A3482" s="63" t="str">
        <f>VLOOKUP(L3482,[1]Sheet1!$N:$P,3,0)</f>
        <v>M1 ISULAN</v>
      </c>
      <c r="B3482" s="66">
        <v>46217.646215277768</v>
      </c>
      <c r="C3482" s="66">
        <v>46262.500590277778</v>
      </c>
      <c r="D3482" s="67" t="s">
        <v>907</v>
      </c>
      <c r="E3482" s="67" t="s">
        <v>908</v>
      </c>
      <c r="F3482" s="1">
        <v>1</v>
      </c>
      <c r="G3482" s="63" t="str">
        <f>VLOOKUP(D3482,[2]MINDANAO!$B:$C,2,0)</f>
        <v>CT125</v>
      </c>
      <c r="H3482" s="67">
        <v>59246</v>
      </c>
      <c r="I3482" s="63" t="str">
        <f>VLOOKUP(L3482,'[3]NEW LEGEND 2026'!M:S,7,0)</f>
        <v>MUTI</v>
      </c>
      <c r="J3482" s="67" t="s">
        <v>7861</v>
      </c>
      <c r="K3482" s="67" t="s">
        <v>7862</v>
      </c>
      <c r="L3482" s="67" t="s">
        <v>391</v>
      </c>
      <c r="M3482" s="63" t="str">
        <f>VLOOKUP(D3482,'[3]NEW LEGEND 2026'!G:I,3,0)</f>
        <v>KAWASAKI</v>
      </c>
      <c r="N3482" s="63" t="str">
        <f>VLOOKUP(D3482,'[3]NEW LEGEND 2026'!G:J,4,0)</f>
        <v>BLACK/GRAY</v>
      </c>
      <c r="O3482" s="68" t="str">
        <f t="shared" si="325"/>
        <v>AUG</v>
      </c>
      <c r="P3482" s="68">
        <f t="shared" si="326"/>
        <v>28</v>
      </c>
      <c r="Q3482" s="68">
        <f t="shared" si="327"/>
        <v>2026</v>
      </c>
      <c r="R3482" s="69">
        <f t="shared" si="328"/>
        <v>-209.50059027777752</v>
      </c>
      <c r="S3482" s="69">
        <f t="shared" si="329"/>
        <v>-164.64621527776762</v>
      </c>
      <c r="T3482" s="70" t="str">
        <f t="shared" si="330"/>
        <v>1-30 DAYS</v>
      </c>
      <c r="U3482" s="70" t="str">
        <f t="shared" si="330"/>
        <v>1-30 DAYS</v>
      </c>
    </row>
    <row r="3483" spans="1:21">
      <c r="A3483" s="63" t="str">
        <f>VLOOKUP(L3483,[1]Sheet1!$N:$P,3,0)</f>
        <v>M1 ISULAN</v>
      </c>
      <c r="B3483" s="66">
        <v>46217.646203703713</v>
      </c>
      <c r="C3483" s="66">
        <v>46262.500590277778</v>
      </c>
      <c r="D3483" s="67" t="s">
        <v>907</v>
      </c>
      <c r="E3483" s="67" t="s">
        <v>908</v>
      </c>
      <c r="F3483" s="1">
        <v>1</v>
      </c>
      <c r="G3483" s="63" t="str">
        <f>VLOOKUP(D3483,[2]MINDANAO!$B:$C,2,0)</f>
        <v>CT125</v>
      </c>
      <c r="H3483" s="67">
        <v>59246</v>
      </c>
      <c r="I3483" s="63" t="str">
        <f>VLOOKUP(L3483,'[3]NEW LEGEND 2026'!M:S,7,0)</f>
        <v>MUTI</v>
      </c>
      <c r="J3483" s="67" t="s">
        <v>7863</v>
      </c>
      <c r="K3483" s="67" t="s">
        <v>7864</v>
      </c>
      <c r="L3483" s="67" t="s">
        <v>391</v>
      </c>
      <c r="M3483" s="63" t="str">
        <f>VLOOKUP(D3483,'[3]NEW LEGEND 2026'!G:I,3,0)</f>
        <v>KAWASAKI</v>
      </c>
      <c r="N3483" s="63" t="str">
        <f>VLOOKUP(D3483,'[3]NEW LEGEND 2026'!G:J,4,0)</f>
        <v>BLACK/GRAY</v>
      </c>
      <c r="O3483" s="68" t="str">
        <f t="shared" si="325"/>
        <v>AUG</v>
      </c>
      <c r="P3483" s="68">
        <f t="shared" si="326"/>
        <v>28</v>
      </c>
      <c r="Q3483" s="68">
        <f t="shared" si="327"/>
        <v>2026</v>
      </c>
      <c r="R3483" s="69">
        <f t="shared" si="328"/>
        <v>-209.50059027777752</v>
      </c>
      <c r="S3483" s="69">
        <f t="shared" si="329"/>
        <v>-164.64620370371267</v>
      </c>
      <c r="T3483" s="70" t="str">
        <f t="shared" si="330"/>
        <v>1-30 DAYS</v>
      </c>
      <c r="U3483" s="70" t="str">
        <f t="shared" si="330"/>
        <v>1-30 DAYS</v>
      </c>
    </row>
    <row r="3484" spans="1:21">
      <c r="A3484" s="63" t="str">
        <f>VLOOKUP(L3484,[1]Sheet1!$N:$P,3,0)</f>
        <v>M1 ISULAN</v>
      </c>
      <c r="B3484" s="66">
        <v>46217.646203703713</v>
      </c>
      <c r="C3484" s="66">
        <v>46262.500590277778</v>
      </c>
      <c r="D3484" s="67" t="s">
        <v>907</v>
      </c>
      <c r="E3484" s="67" t="s">
        <v>908</v>
      </c>
      <c r="F3484" s="1">
        <v>1</v>
      </c>
      <c r="G3484" s="63" t="str">
        <f>VLOOKUP(D3484,[2]MINDANAO!$B:$C,2,0)</f>
        <v>CT125</v>
      </c>
      <c r="H3484" s="67">
        <v>59246</v>
      </c>
      <c r="I3484" s="63" t="str">
        <f>VLOOKUP(L3484,'[3]NEW LEGEND 2026'!M:S,7,0)</f>
        <v>MUTI</v>
      </c>
      <c r="J3484" s="67" t="s">
        <v>7865</v>
      </c>
      <c r="K3484" s="67" t="s">
        <v>7866</v>
      </c>
      <c r="L3484" s="67" t="s">
        <v>391</v>
      </c>
      <c r="M3484" s="63" t="str">
        <f>VLOOKUP(D3484,'[3]NEW LEGEND 2026'!G:I,3,0)</f>
        <v>KAWASAKI</v>
      </c>
      <c r="N3484" s="63" t="str">
        <f>VLOOKUP(D3484,'[3]NEW LEGEND 2026'!G:J,4,0)</f>
        <v>BLACK/GRAY</v>
      </c>
      <c r="O3484" s="68" t="str">
        <f t="shared" si="325"/>
        <v>AUG</v>
      </c>
      <c r="P3484" s="68">
        <f t="shared" si="326"/>
        <v>28</v>
      </c>
      <c r="Q3484" s="68">
        <f t="shared" si="327"/>
        <v>2026</v>
      </c>
      <c r="R3484" s="69">
        <f t="shared" si="328"/>
        <v>-209.50059027777752</v>
      </c>
      <c r="S3484" s="69">
        <f t="shared" si="329"/>
        <v>-164.64620370371267</v>
      </c>
      <c r="T3484" s="70" t="str">
        <f t="shared" si="330"/>
        <v>1-30 DAYS</v>
      </c>
      <c r="U3484" s="70" t="str">
        <f t="shared" si="330"/>
        <v>1-30 DAYS</v>
      </c>
    </row>
    <row r="3485" spans="1:21">
      <c r="A3485" s="63" t="str">
        <f>VLOOKUP(L3485,[1]Sheet1!$N:$P,3,0)</f>
        <v>M1 ISULAN</v>
      </c>
      <c r="B3485" s="66">
        <v>46217.671435185177</v>
      </c>
      <c r="C3485" s="66">
        <v>46262.500590277778</v>
      </c>
      <c r="D3485" s="67" t="s">
        <v>907</v>
      </c>
      <c r="E3485" s="67" t="s">
        <v>908</v>
      </c>
      <c r="F3485" s="1">
        <v>1</v>
      </c>
      <c r="G3485" s="63" t="str">
        <f>VLOOKUP(D3485,[2]MINDANAO!$B:$C,2,0)</f>
        <v>CT125</v>
      </c>
      <c r="H3485" s="67">
        <v>59246</v>
      </c>
      <c r="I3485" s="63" t="str">
        <f>VLOOKUP(L3485,'[3]NEW LEGEND 2026'!M:S,7,0)</f>
        <v>MUTI</v>
      </c>
      <c r="J3485" s="67" t="s">
        <v>7867</v>
      </c>
      <c r="K3485" s="67" t="s">
        <v>7868</v>
      </c>
      <c r="L3485" s="67" t="s">
        <v>391</v>
      </c>
      <c r="M3485" s="63" t="str">
        <f>VLOOKUP(D3485,'[3]NEW LEGEND 2026'!G:I,3,0)</f>
        <v>KAWASAKI</v>
      </c>
      <c r="N3485" s="63" t="str">
        <f>VLOOKUP(D3485,'[3]NEW LEGEND 2026'!G:J,4,0)</f>
        <v>BLACK/GRAY</v>
      </c>
      <c r="O3485" s="68" t="str">
        <f t="shared" si="325"/>
        <v>AUG</v>
      </c>
      <c r="P3485" s="68">
        <f t="shared" si="326"/>
        <v>28</v>
      </c>
      <c r="Q3485" s="68">
        <f t="shared" si="327"/>
        <v>2026</v>
      </c>
      <c r="R3485" s="69">
        <f t="shared" si="328"/>
        <v>-209.50059027777752</v>
      </c>
      <c r="S3485" s="69">
        <f t="shared" si="329"/>
        <v>-164.67143518517696</v>
      </c>
      <c r="T3485" s="70" t="str">
        <f t="shared" si="330"/>
        <v>1-30 DAYS</v>
      </c>
      <c r="U3485" s="70" t="str">
        <f t="shared" si="330"/>
        <v>1-30 DAYS</v>
      </c>
    </row>
    <row r="3486" spans="1:21">
      <c r="A3486" s="63" t="str">
        <f>VLOOKUP(L3486,[1]Sheet1!$N:$P,3,0)</f>
        <v>M1 ISULAN</v>
      </c>
      <c r="B3486" s="66">
        <v>46217.674953703703</v>
      </c>
      <c r="C3486" s="66">
        <v>46262.500590277778</v>
      </c>
      <c r="D3486" s="67" t="s">
        <v>907</v>
      </c>
      <c r="E3486" s="67" t="s">
        <v>908</v>
      </c>
      <c r="F3486" s="1">
        <v>1</v>
      </c>
      <c r="G3486" s="63" t="str">
        <f>VLOOKUP(D3486,[2]MINDANAO!$B:$C,2,0)</f>
        <v>CT125</v>
      </c>
      <c r="H3486" s="67">
        <v>59246</v>
      </c>
      <c r="I3486" s="63" t="str">
        <f>VLOOKUP(L3486,'[3]NEW LEGEND 2026'!M:S,7,0)</f>
        <v>MUTI</v>
      </c>
      <c r="J3486" s="67" t="s">
        <v>7869</v>
      </c>
      <c r="K3486" s="67" t="s">
        <v>7870</v>
      </c>
      <c r="L3486" s="67" t="s">
        <v>391</v>
      </c>
      <c r="M3486" s="63" t="str">
        <f>VLOOKUP(D3486,'[3]NEW LEGEND 2026'!G:I,3,0)</f>
        <v>KAWASAKI</v>
      </c>
      <c r="N3486" s="63" t="str">
        <f>VLOOKUP(D3486,'[3]NEW LEGEND 2026'!G:J,4,0)</f>
        <v>BLACK/GRAY</v>
      </c>
      <c r="O3486" s="68" t="str">
        <f t="shared" si="325"/>
        <v>AUG</v>
      </c>
      <c r="P3486" s="68">
        <f t="shared" si="326"/>
        <v>28</v>
      </c>
      <c r="Q3486" s="68">
        <f t="shared" si="327"/>
        <v>2026</v>
      </c>
      <c r="R3486" s="69">
        <f t="shared" si="328"/>
        <v>-209.50059027777752</v>
      </c>
      <c r="S3486" s="69">
        <f t="shared" si="329"/>
        <v>-164.67495370370307</v>
      </c>
      <c r="T3486" s="70" t="str">
        <f t="shared" si="330"/>
        <v>1-30 DAYS</v>
      </c>
      <c r="U3486" s="70" t="str">
        <f t="shared" si="330"/>
        <v>1-30 DAYS</v>
      </c>
    </row>
    <row r="3487" spans="1:21">
      <c r="A3487" s="63" t="str">
        <f>VLOOKUP(L3487,[1]Sheet1!$N:$P,3,0)</f>
        <v>M1 ISULAN</v>
      </c>
      <c r="B3487" s="66">
        <v>46219.487002314818</v>
      </c>
      <c r="C3487" s="66">
        <v>46262.500590277778</v>
      </c>
      <c r="D3487" s="67" t="s">
        <v>907</v>
      </c>
      <c r="E3487" s="67" t="s">
        <v>908</v>
      </c>
      <c r="F3487" s="1">
        <v>1</v>
      </c>
      <c r="G3487" s="63" t="str">
        <f>VLOOKUP(D3487,[2]MINDANAO!$B:$C,2,0)</f>
        <v>CT125</v>
      </c>
      <c r="H3487" s="67">
        <v>59246</v>
      </c>
      <c r="I3487" s="63" t="str">
        <f>VLOOKUP(L3487,'[3]NEW LEGEND 2026'!M:S,7,0)</f>
        <v>MUTI</v>
      </c>
      <c r="J3487" s="67" t="s">
        <v>7871</v>
      </c>
      <c r="K3487" s="67" t="s">
        <v>7872</v>
      </c>
      <c r="L3487" s="67" t="s">
        <v>391</v>
      </c>
      <c r="M3487" s="63" t="str">
        <f>VLOOKUP(D3487,'[3]NEW LEGEND 2026'!G:I,3,0)</f>
        <v>KAWASAKI</v>
      </c>
      <c r="N3487" s="63" t="str">
        <f>VLOOKUP(D3487,'[3]NEW LEGEND 2026'!G:J,4,0)</f>
        <v>BLACK/GRAY</v>
      </c>
      <c r="O3487" s="68" t="str">
        <f t="shared" si="325"/>
        <v>AUG</v>
      </c>
      <c r="P3487" s="68">
        <f t="shared" si="326"/>
        <v>28</v>
      </c>
      <c r="Q3487" s="68">
        <f t="shared" si="327"/>
        <v>2026</v>
      </c>
      <c r="R3487" s="69">
        <f t="shared" si="328"/>
        <v>-209.50059027777752</v>
      </c>
      <c r="S3487" s="69">
        <f t="shared" si="329"/>
        <v>-166.4870023148178</v>
      </c>
      <c r="T3487" s="70" t="str">
        <f t="shared" si="330"/>
        <v>1-30 DAYS</v>
      </c>
      <c r="U3487" s="70" t="str">
        <f t="shared" si="330"/>
        <v>1-30 DAYS</v>
      </c>
    </row>
    <row r="3488" spans="1:21">
      <c r="A3488" s="63" t="str">
        <f>VLOOKUP(L3488,[1]Sheet1!$N:$P,3,0)</f>
        <v>M1 ISULAN</v>
      </c>
      <c r="B3488" s="66">
        <v>46217.660300925927</v>
      </c>
      <c r="C3488" s="66">
        <v>46262.500590277778</v>
      </c>
      <c r="D3488" s="67" t="s">
        <v>907</v>
      </c>
      <c r="E3488" s="67" t="s">
        <v>908</v>
      </c>
      <c r="F3488" s="1">
        <v>1</v>
      </c>
      <c r="G3488" s="63" t="str">
        <f>VLOOKUP(D3488,[2]MINDANAO!$B:$C,2,0)</f>
        <v>CT125</v>
      </c>
      <c r="H3488" s="67">
        <v>59246</v>
      </c>
      <c r="I3488" s="63" t="str">
        <f>VLOOKUP(L3488,'[3]NEW LEGEND 2026'!M:S,7,0)</f>
        <v>MUTI</v>
      </c>
      <c r="J3488" s="67" t="s">
        <v>7873</v>
      </c>
      <c r="K3488" s="67" t="s">
        <v>7874</v>
      </c>
      <c r="L3488" s="67" t="s">
        <v>391</v>
      </c>
      <c r="M3488" s="63" t="str">
        <f>VLOOKUP(D3488,'[3]NEW LEGEND 2026'!G:I,3,0)</f>
        <v>KAWASAKI</v>
      </c>
      <c r="N3488" s="63" t="str">
        <f>VLOOKUP(D3488,'[3]NEW LEGEND 2026'!G:J,4,0)</f>
        <v>BLACK/GRAY</v>
      </c>
      <c r="O3488" s="68" t="str">
        <f t="shared" si="325"/>
        <v>AUG</v>
      </c>
      <c r="P3488" s="68">
        <f t="shared" si="326"/>
        <v>28</v>
      </c>
      <c r="Q3488" s="68">
        <f t="shared" si="327"/>
        <v>2026</v>
      </c>
      <c r="R3488" s="69">
        <f t="shared" si="328"/>
        <v>-209.50059027777752</v>
      </c>
      <c r="S3488" s="69">
        <f t="shared" si="329"/>
        <v>-164.660300925927</v>
      </c>
      <c r="T3488" s="70" t="str">
        <f t="shared" si="330"/>
        <v>1-30 DAYS</v>
      </c>
      <c r="U3488" s="70" t="str">
        <f t="shared" si="330"/>
        <v>1-30 DAYS</v>
      </c>
    </row>
    <row r="3489" spans="1:21">
      <c r="A3489" s="63" t="str">
        <f>VLOOKUP(L3489,[1]Sheet1!$N:$P,3,0)</f>
        <v>M1 ISULAN</v>
      </c>
      <c r="B3489" s="66">
        <v>46217.668078703697</v>
      </c>
      <c r="C3489" s="66">
        <v>46262.500590277778</v>
      </c>
      <c r="D3489" s="67" t="s">
        <v>907</v>
      </c>
      <c r="E3489" s="67" t="s">
        <v>908</v>
      </c>
      <c r="F3489" s="1">
        <v>1</v>
      </c>
      <c r="G3489" s="63" t="str">
        <f>VLOOKUP(D3489,[2]MINDANAO!$B:$C,2,0)</f>
        <v>CT125</v>
      </c>
      <c r="H3489" s="67">
        <v>59246</v>
      </c>
      <c r="I3489" s="63" t="str">
        <f>VLOOKUP(L3489,'[3]NEW LEGEND 2026'!M:S,7,0)</f>
        <v>MUTI</v>
      </c>
      <c r="J3489" s="67" t="s">
        <v>7875</v>
      </c>
      <c r="K3489" s="67" t="s">
        <v>7876</v>
      </c>
      <c r="L3489" s="67" t="s">
        <v>391</v>
      </c>
      <c r="M3489" s="63" t="str">
        <f>VLOOKUP(D3489,'[3]NEW LEGEND 2026'!G:I,3,0)</f>
        <v>KAWASAKI</v>
      </c>
      <c r="N3489" s="63" t="str">
        <f>VLOOKUP(D3489,'[3]NEW LEGEND 2026'!G:J,4,0)</f>
        <v>BLACK/GRAY</v>
      </c>
      <c r="O3489" s="68" t="str">
        <f t="shared" si="325"/>
        <v>AUG</v>
      </c>
      <c r="P3489" s="68">
        <f t="shared" si="326"/>
        <v>28</v>
      </c>
      <c r="Q3489" s="68">
        <f t="shared" si="327"/>
        <v>2026</v>
      </c>
      <c r="R3489" s="69">
        <f t="shared" si="328"/>
        <v>-209.50059027777752</v>
      </c>
      <c r="S3489" s="69">
        <f t="shared" si="329"/>
        <v>-164.66807870369666</v>
      </c>
      <c r="T3489" s="70" t="str">
        <f t="shared" si="330"/>
        <v>1-30 DAYS</v>
      </c>
      <c r="U3489" s="70" t="str">
        <f t="shared" si="330"/>
        <v>1-30 DAYS</v>
      </c>
    </row>
    <row r="3490" spans="1:21">
      <c r="A3490" s="63" t="str">
        <f>VLOOKUP(L3490,[1]Sheet1!$N:$P,3,0)</f>
        <v>M1 ISULAN</v>
      </c>
      <c r="B3490" s="66">
        <v>46217.656886574077</v>
      </c>
      <c r="C3490" s="66">
        <v>46262.500590277778</v>
      </c>
      <c r="D3490" s="67" t="s">
        <v>907</v>
      </c>
      <c r="E3490" s="67" t="s">
        <v>908</v>
      </c>
      <c r="F3490" s="1">
        <v>1</v>
      </c>
      <c r="G3490" s="63" t="str">
        <f>VLOOKUP(D3490,[2]MINDANAO!$B:$C,2,0)</f>
        <v>CT125</v>
      </c>
      <c r="H3490" s="67">
        <v>59246</v>
      </c>
      <c r="I3490" s="63" t="str">
        <f>VLOOKUP(L3490,'[3]NEW LEGEND 2026'!M:S,7,0)</f>
        <v>MUTI</v>
      </c>
      <c r="J3490" s="67" t="s">
        <v>7877</v>
      </c>
      <c r="K3490" s="67" t="s">
        <v>7878</v>
      </c>
      <c r="L3490" s="67" t="s">
        <v>391</v>
      </c>
      <c r="M3490" s="63" t="str">
        <f>VLOOKUP(D3490,'[3]NEW LEGEND 2026'!G:I,3,0)</f>
        <v>KAWASAKI</v>
      </c>
      <c r="N3490" s="63" t="str">
        <f>VLOOKUP(D3490,'[3]NEW LEGEND 2026'!G:J,4,0)</f>
        <v>BLACK/GRAY</v>
      </c>
      <c r="O3490" s="68" t="str">
        <f t="shared" si="325"/>
        <v>AUG</v>
      </c>
      <c r="P3490" s="68">
        <f t="shared" si="326"/>
        <v>28</v>
      </c>
      <c r="Q3490" s="68">
        <f t="shared" si="327"/>
        <v>2026</v>
      </c>
      <c r="R3490" s="69">
        <f t="shared" si="328"/>
        <v>-209.50059027777752</v>
      </c>
      <c r="S3490" s="69">
        <f t="shared" si="329"/>
        <v>-164.65688657407736</v>
      </c>
      <c r="T3490" s="70" t="str">
        <f t="shared" si="330"/>
        <v>1-30 DAYS</v>
      </c>
      <c r="U3490" s="70" t="str">
        <f t="shared" si="330"/>
        <v>1-30 DAYS</v>
      </c>
    </row>
    <row r="3491" spans="1:21">
      <c r="A3491" s="63" t="str">
        <f>VLOOKUP(L3491,[1]Sheet1!$N:$P,3,0)</f>
        <v>M1 ISULAN</v>
      </c>
      <c r="B3491" s="66">
        <v>46219.544618055559</v>
      </c>
      <c r="C3491" s="66">
        <v>46262.500590277778</v>
      </c>
      <c r="D3491" s="67" t="s">
        <v>907</v>
      </c>
      <c r="E3491" s="67" t="s">
        <v>908</v>
      </c>
      <c r="F3491" s="1">
        <v>1</v>
      </c>
      <c r="G3491" s="63" t="str">
        <f>VLOOKUP(D3491,[2]MINDANAO!$B:$C,2,0)</f>
        <v>CT125</v>
      </c>
      <c r="H3491" s="67">
        <v>59246</v>
      </c>
      <c r="I3491" s="63" t="str">
        <f>VLOOKUP(L3491,'[3]NEW LEGEND 2026'!M:S,7,0)</f>
        <v>MUTI</v>
      </c>
      <c r="J3491" s="67" t="s">
        <v>7879</v>
      </c>
      <c r="K3491" s="67" t="s">
        <v>7880</v>
      </c>
      <c r="L3491" s="67" t="s">
        <v>391</v>
      </c>
      <c r="M3491" s="63" t="str">
        <f>VLOOKUP(D3491,'[3]NEW LEGEND 2026'!G:I,3,0)</f>
        <v>KAWASAKI</v>
      </c>
      <c r="N3491" s="63" t="str">
        <f>VLOOKUP(D3491,'[3]NEW LEGEND 2026'!G:J,4,0)</f>
        <v>BLACK/GRAY</v>
      </c>
      <c r="O3491" s="68" t="str">
        <f t="shared" si="325"/>
        <v>AUG</v>
      </c>
      <c r="P3491" s="68">
        <f t="shared" si="326"/>
        <v>28</v>
      </c>
      <c r="Q3491" s="68">
        <f t="shared" si="327"/>
        <v>2026</v>
      </c>
      <c r="R3491" s="69">
        <f t="shared" si="328"/>
        <v>-209.50059027777752</v>
      </c>
      <c r="S3491" s="69">
        <f t="shared" si="329"/>
        <v>-166.54461805555911</v>
      </c>
      <c r="T3491" s="70" t="str">
        <f t="shared" si="330"/>
        <v>1-30 DAYS</v>
      </c>
      <c r="U3491" s="70" t="str">
        <f t="shared" si="330"/>
        <v>1-30 DAYS</v>
      </c>
    </row>
    <row r="3492" spans="1:21">
      <c r="A3492" s="63" t="str">
        <f>VLOOKUP(L3492,[1]Sheet1!$N:$P,3,0)</f>
        <v>M1 ISULAN</v>
      </c>
      <c r="B3492" s="66">
        <v>46219.486990740741</v>
      </c>
      <c r="C3492" s="66">
        <v>46262.500590277778</v>
      </c>
      <c r="D3492" s="67" t="s">
        <v>907</v>
      </c>
      <c r="E3492" s="67" t="s">
        <v>908</v>
      </c>
      <c r="F3492" s="1">
        <v>1</v>
      </c>
      <c r="G3492" s="63" t="str">
        <f>VLOOKUP(D3492,[2]MINDANAO!$B:$C,2,0)</f>
        <v>CT125</v>
      </c>
      <c r="H3492" s="67">
        <v>59246</v>
      </c>
      <c r="I3492" s="63" t="str">
        <f>VLOOKUP(L3492,'[3]NEW LEGEND 2026'!M:S,7,0)</f>
        <v>MUTI</v>
      </c>
      <c r="J3492" s="67" t="s">
        <v>7881</v>
      </c>
      <c r="K3492" s="67" t="s">
        <v>7882</v>
      </c>
      <c r="L3492" s="67" t="s">
        <v>391</v>
      </c>
      <c r="M3492" s="63" t="str">
        <f>VLOOKUP(D3492,'[3]NEW LEGEND 2026'!G:I,3,0)</f>
        <v>KAWASAKI</v>
      </c>
      <c r="N3492" s="63" t="str">
        <f>VLOOKUP(D3492,'[3]NEW LEGEND 2026'!G:J,4,0)</f>
        <v>BLACK/GRAY</v>
      </c>
      <c r="O3492" s="68" t="str">
        <f t="shared" si="325"/>
        <v>AUG</v>
      </c>
      <c r="P3492" s="68">
        <f t="shared" si="326"/>
        <v>28</v>
      </c>
      <c r="Q3492" s="68">
        <f t="shared" si="327"/>
        <v>2026</v>
      </c>
      <c r="R3492" s="69">
        <f t="shared" si="328"/>
        <v>-209.50059027777752</v>
      </c>
      <c r="S3492" s="69">
        <f t="shared" si="329"/>
        <v>-166.48699074074102</v>
      </c>
      <c r="T3492" s="70" t="str">
        <f t="shared" si="330"/>
        <v>1-30 DAYS</v>
      </c>
      <c r="U3492" s="70" t="str">
        <f t="shared" si="330"/>
        <v>1-30 DAYS</v>
      </c>
    </row>
    <row r="3493" spans="1:21">
      <c r="A3493" s="63" t="str">
        <f>VLOOKUP(L3493,[1]Sheet1!$N:$P,3,0)</f>
        <v>M1 ISULAN</v>
      </c>
      <c r="B3493" s="66">
        <v>46219.487002314818</v>
      </c>
      <c r="C3493" s="66">
        <v>46262.500590277778</v>
      </c>
      <c r="D3493" s="67" t="s">
        <v>907</v>
      </c>
      <c r="E3493" s="67" t="s">
        <v>908</v>
      </c>
      <c r="F3493" s="1">
        <v>1</v>
      </c>
      <c r="G3493" s="63" t="str">
        <f>VLOOKUP(D3493,[2]MINDANAO!$B:$C,2,0)</f>
        <v>CT125</v>
      </c>
      <c r="H3493" s="67">
        <v>59246</v>
      </c>
      <c r="I3493" s="63" t="str">
        <f>VLOOKUP(L3493,'[3]NEW LEGEND 2026'!M:S,7,0)</f>
        <v>MUTI</v>
      </c>
      <c r="J3493" s="67" t="s">
        <v>7883</v>
      </c>
      <c r="K3493" s="67" t="s">
        <v>7884</v>
      </c>
      <c r="L3493" s="67" t="s">
        <v>391</v>
      </c>
      <c r="M3493" s="63" t="str">
        <f>VLOOKUP(D3493,'[3]NEW LEGEND 2026'!G:I,3,0)</f>
        <v>KAWASAKI</v>
      </c>
      <c r="N3493" s="63" t="str">
        <f>VLOOKUP(D3493,'[3]NEW LEGEND 2026'!G:J,4,0)</f>
        <v>BLACK/GRAY</v>
      </c>
      <c r="O3493" s="68" t="str">
        <f t="shared" si="325"/>
        <v>AUG</v>
      </c>
      <c r="P3493" s="68">
        <f t="shared" si="326"/>
        <v>28</v>
      </c>
      <c r="Q3493" s="68">
        <f t="shared" si="327"/>
        <v>2026</v>
      </c>
      <c r="R3493" s="69">
        <f t="shared" si="328"/>
        <v>-209.50059027777752</v>
      </c>
      <c r="S3493" s="69">
        <f t="shared" si="329"/>
        <v>-166.4870023148178</v>
      </c>
      <c r="T3493" s="70" t="str">
        <f t="shared" si="330"/>
        <v>1-30 DAYS</v>
      </c>
      <c r="U3493" s="70" t="str">
        <f t="shared" si="330"/>
        <v>1-30 DAYS</v>
      </c>
    </row>
    <row r="3494" spans="1:21">
      <c r="A3494" s="63" t="str">
        <f>VLOOKUP(L3494,[1]Sheet1!$N:$P,3,0)</f>
        <v>M1 ISULAN</v>
      </c>
      <c r="B3494" s="66">
        <v>46219.558437500003</v>
      </c>
      <c r="C3494" s="66">
        <v>46262.500590277778</v>
      </c>
      <c r="D3494" s="67" t="s">
        <v>907</v>
      </c>
      <c r="E3494" s="67" t="s">
        <v>908</v>
      </c>
      <c r="F3494" s="1">
        <v>1</v>
      </c>
      <c r="G3494" s="63" t="str">
        <f>VLOOKUP(D3494,[2]MINDANAO!$B:$C,2,0)</f>
        <v>CT125</v>
      </c>
      <c r="H3494" s="67">
        <v>59246</v>
      </c>
      <c r="I3494" s="63" t="str">
        <f>VLOOKUP(L3494,'[3]NEW LEGEND 2026'!M:S,7,0)</f>
        <v>MUTI</v>
      </c>
      <c r="J3494" s="67" t="s">
        <v>7885</v>
      </c>
      <c r="K3494" s="67" t="s">
        <v>7886</v>
      </c>
      <c r="L3494" s="67" t="s">
        <v>391</v>
      </c>
      <c r="M3494" s="63" t="str">
        <f>VLOOKUP(D3494,'[3]NEW LEGEND 2026'!G:I,3,0)</f>
        <v>KAWASAKI</v>
      </c>
      <c r="N3494" s="63" t="str">
        <f>VLOOKUP(D3494,'[3]NEW LEGEND 2026'!G:J,4,0)</f>
        <v>BLACK/GRAY</v>
      </c>
      <c r="O3494" s="68" t="str">
        <f t="shared" si="325"/>
        <v>AUG</v>
      </c>
      <c r="P3494" s="68">
        <f t="shared" si="326"/>
        <v>28</v>
      </c>
      <c r="Q3494" s="68">
        <f t="shared" si="327"/>
        <v>2026</v>
      </c>
      <c r="R3494" s="69">
        <f t="shared" si="328"/>
        <v>-209.50059027777752</v>
      </c>
      <c r="S3494" s="69">
        <f t="shared" si="329"/>
        <v>-166.55843750000349</v>
      </c>
      <c r="T3494" s="70" t="str">
        <f t="shared" si="330"/>
        <v>1-30 DAYS</v>
      </c>
      <c r="U3494" s="70" t="str">
        <f t="shared" si="330"/>
        <v>1-30 DAYS</v>
      </c>
    </row>
    <row r="3495" spans="1:21">
      <c r="A3495" s="63" t="str">
        <f>VLOOKUP(L3495,[1]Sheet1!$N:$P,3,0)</f>
        <v>M1 ISULAN</v>
      </c>
      <c r="B3495" s="66">
        <v>46219.487002314818</v>
      </c>
      <c r="C3495" s="66">
        <v>46262.500590277778</v>
      </c>
      <c r="D3495" s="67" t="s">
        <v>907</v>
      </c>
      <c r="E3495" s="67" t="s">
        <v>908</v>
      </c>
      <c r="F3495" s="1">
        <v>1</v>
      </c>
      <c r="G3495" s="63" t="str">
        <f>VLOOKUP(D3495,[2]MINDANAO!$B:$C,2,0)</f>
        <v>CT125</v>
      </c>
      <c r="H3495" s="67">
        <v>59246</v>
      </c>
      <c r="I3495" s="63" t="str">
        <f>VLOOKUP(L3495,'[3]NEW LEGEND 2026'!M:S,7,0)</f>
        <v>MUTI</v>
      </c>
      <c r="J3495" s="67" t="s">
        <v>7887</v>
      </c>
      <c r="K3495" s="67" t="s">
        <v>7888</v>
      </c>
      <c r="L3495" s="67" t="s">
        <v>391</v>
      </c>
      <c r="M3495" s="63" t="str">
        <f>VLOOKUP(D3495,'[3]NEW LEGEND 2026'!G:I,3,0)</f>
        <v>KAWASAKI</v>
      </c>
      <c r="N3495" s="63" t="str">
        <f>VLOOKUP(D3495,'[3]NEW LEGEND 2026'!G:J,4,0)</f>
        <v>BLACK/GRAY</v>
      </c>
      <c r="O3495" s="68" t="str">
        <f t="shared" si="325"/>
        <v>AUG</v>
      </c>
      <c r="P3495" s="68">
        <f t="shared" si="326"/>
        <v>28</v>
      </c>
      <c r="Q3495" s="68">
        <f t="shared" si="327"/>
        <v>2026</v>
      </c>
      <c r="R3495" s="69">
        <f t="shared" si="328"/>
        <v>-209.50059027777752</v>
      </c>
      <c r="S3495" s="69">
        <f t="shared" si="329"/>
        <v>-166.4870023148178</v>
      </c>
      <c r="T3495" s="70" t="str">
        <f t="shared" si="330"/>
        <v>1-30 DAYS</v>
      </c>
      <c r="U3495" s="70" t="str">
        <f t="shared" si="330"/>
        <v>1-30 DAYS</v>
      </c>
    </row>
    <row r="3496" spans="1:21">
      <c r="A3496" s="63" t="str">
        <f>VLOOKUP(L3496,[1]Sheet1!$N:$P,3,0)</f>
        <v>M1 ISULAN</v>
      </c>
      <c r="B3496" s="66">
        <v>46219.544629629629</v>
      </c>
      <c r="C3496" s="66">
        <v>46262.500590277778</v>
      </c>
      <c r="D3496" s="67" t="s">
        <v>907</v>
      </c>
      <c r="E3496" s="67" t="s">
        <v>908</v>
      </c>
      <c r="F3496" s="1">
        <v>1</v>
      </c>
      <c r="G3496" s="63" t="str">
        <f>VLOOKUP(D3496,[2]MINDANAO!$B:$C,2,0)</f>
        <v>CT125</v>
      </c>
      <c r="H3496" s="67">
        <v>59246</v>
      </c>
      <c r="I3496" s="63" t="str">
        <f>VLOOKUP(L3496,'[3]NEW LEGEND 2026'!M:S,7,0)</f>
        <v>MUTI</v>
      </c>
      <c r="J3496" s="67" t="s">
        <v>7889</v>
      </c>
      <c r="K3496" s="67" t="s">
        <v>7890</v>
      </c>
      <c r="L3496" s="67" t="s">
        <v>391</v>
      </c>
      <c r="M3496" s="63" t="str">
        <f>VLOOKUP(D3496,'[3]NEW LEGEND 2026'!G:I,3,0)</f>
        <v>KAWASAKI</v>
      </c>
      <c r="N3496" s="63" t="str">
        <f>VLOOKUP(D3496,'[3]NEW LEGEND 2026'!G:J,4,0)</f>
        <v>BLACK/GRAY</v>
      </c>
      <c r="O3496" s="68" t="str">
        <f t="shared" si="325"/>
        <v>AUG</v>
      </c>
      <c r="P3496" s="68">
        <f t="shared" si="326"/>
        <v>28</v>
      </c>
      <c r="Q3496" s="68">
        <f t="shared" si="327"/>
        <v>2026</v>
      </c>
      <c r="R3496" s="69">
        <f t="shared" si="328"/>
        <v>-209.50059027777752</v>
      </c>
      <c r="S3496" s="69">
        <f t="shared" si="329"/>
        <v>-166.54462962962862</v>
      </c>
      <c r="T3496" s="70" t="str">
        <f t="shared" si="330"/>
        <v>1-30 DAYS</v>
      </c>
      <c r="U3496" s="70" t="str">
        <f t="shared" si="330"/>
        <v>1-30 DAYS</v>
      </c>
    </row>
    <row r="3497" spans="1:21">
      <c r="A3497" s="63" t="str">
        <f>VLOOKUP(L3497,[1]Sheet1!$N:$P,3,0)</f>
        <v>M1 ISULAN</v>
      </c>
      <c r="B3497" s="66">
        <v>46219.494456018518</v>
      </c>
      <c r="C3497" s="66">
        <v>46262.500590277778</v>
      </c>
      <c r="D3497" s="67" t="s">
        <v>907</v>
      </c>
      <c r="E3497" s="67" t="s">
        <v>908</v>
      </c>
      <c r="F3497" s="1">
        <v>1</v>
      </c>
      <c r="G3497" s="63" t="str">
        <f>VLOOKUP(D3497,[2]MINDANAO!$B:$C,2,0)</f>
        <v>CT125</v>
      </c>
      <c r="H3497" s="67">
        <v>59246</v>
      </c>
      <c r="I3497" s="63" t="str">
        <f>VLOOKUP(L3497,'[3]NEW LEGEND 2026'!M:S,7,0)</f>
        <v>MUTI</v>
      </c>
      <c r="J3497" s="67" t="s">
        <v>7891</v>
      </c>
      <c r="K3497" s="67" t="s">
        <v>7892</v>
      </c>
      <c r="L3497" s="67" t="s">
        <v>391</v>
      </c>
      <c r="M3497" s="63" t="str">
        <f>VLOOKUP(D3497,'[3]NEW LEGEND 2026'!G:I,3,0)</f>
        <v>KAWASAKI</v>
      </c>
      <c r="N3497" s="63" t="str">
        <f>VLOOKUP(D3497,'[3]NEW LEGEND 2026'!G:J,4,0)</f>
        <v>BLACK/GRAY</v>
      </c>
      <c r="O3497" s="68" t="str">
        <f t="shared" si="325"/>
        <v>AUG</v>
      </c>
      <c r="P3497" s="68">
        <f t="shared" si="326"/>
        <v>28</v>
      </c>
      <c r="Q3497" s="68">
        <f t="shared" si="327"/>
        <v>2026</v>
      </c>
      <c r="R3497" s="69">
        <f t="shared" si="328"/>
        <v>-209.50059027777752</v>
      </c>
      <c r="S3497" s="69">
        <f t="shared" si="329"/>
        <v>-166.49445601851767</v>
      </c>
      <c r="T3497" s="70" t="str">
        <f t="shared" si="330"/>
        <v>1-30 DAYS</v>
      </c>
      <c r="U3497" s="70" t="str">
        <f t="shared" si="330"/>
        <v>1-30 DAYS</v>
      </c>
    </row>
    <row r="3498" spans="1:21">
      <c r="A3498" s="63" t="str">
        <f>VLOOKUP(L3498,[1]Sheet1!$N:$P,3,0)</f>
        <v>M1 ISULAN</v>
      </c>
      <c r="B3498" s="66">
        <v>46261.419803240737</v>
      </c>
      <c r="C3498" s="66">
        <v>46262.500590277778</v>
      </c>
      <c r="D3498" s="67" t="s">
        <v>1007</v>
      </c>
      <c r="E3498" s="67" t="s">
        <v>1008</v>
      </c>
      <c r="F3498" s="1">
        <v>1</v>
      </c>
      <c r="G3498" s="63" t="str">
        <f>VLOOKUP(D3498,[2]MINDANAO!$B:$C,2,0)</f>
        <v>XRM DUAL SPORTS FI(DS)</v>
      </c>
      <c r="H3498" s="67">
        <v>70950</v>
      </c>
      <c r="I3498" s="63" t="str">
        <f>VLOOKUP(L3498,'[3]NEW LEGEND 2026'!M:S,7,0)</f>
        <v>MUTI</v>
      </c>
      <c r="J3498" s="67" t="s">
        <v>7893</v>
      </c>
      <c r="K3498" s="67" t="s">
        <v>7894</v>
      </c>
      <c r="L3498" s="67" t="s">
        <v>391</v>
      </c>
      <c r="M3498" s="63" t="str">
        <f>VLOOKUP(D3498,'[3]NEW LEGEND 2026'!G:I,3,0)</f>
        <v>HONDA</v>
      </c>
      <c r="N3498" s="63" t="str">
        <f>VLOOKUP(D3498,'[3]NEW LEGEND 2026'!G:J,4,0)</f>
        <v>BLACK</v>
      </c>
      <c r="O3498" s="68" t="str">
        <f t="shared" si="325"/>
        <v>AUG</v>
      </c>
      <c r="P3498" s="68">
        <f t="shared" si="326"/>
        <v>28</v>
      </c>
      <c r="Q3498" s="68">
        <f t="shared" si="327"/>
        <v>2026</v>
      </c>
      <c r="R3498" s="69">
        <f t="shared" si="328"/>
        <v>-209.50059027777752</v>
      </c>
      <c r="S3498" s="69">
        <f t="shared" si="329"/>
        <v>-208.41980324073666</v>
      </c>
      <c r="T3498" s="70" t="str">
        <f t="shared" si="330"/>
        <v>1-30 DAYS</v>
      </c>
      <c r="U3498" s="70" t="str">
        <f t="shared" si="330"/>
        <v>1-30 DAYS</v>
      </c>
    </row>
    <row r="3499" spans="1:21">
      <c r="A3499" s="63" t="str">
        <f>VLOOKUP(L3499,[1]Sheet1!$N:$P,3,0)</f>
        <v>M1 ISULAN</v>
      </c>
      <c r="B3499" s="66">
        <v>46261.419803240737</v>
      </c>
      <c r="C3499" s="66">
        <v>46262.500590277778</v>
      </c>
      <c r="D3499" s="67" t="s">
        <v>1007</v>
      </c>
      <c r="E3499" s="67" t="s">
        <v>1008</v>
      </c>
      <c r="F3499" s="1">
        <v>1</v>
      </c>
      <c r="G3499" s="63" t="str">
        <f>VLOOKUP(D3499,[2]MINDANAO!$B:$C,2,0)</f>
        <v>XRM DUAL SPORTS FI(DS)</v>
      </c>
      <c r="H3499" s="67">
        <v>70950</v>
      </c>
      <c r="I3499" s="63" t="str">
        <f>VLOOKUP(L3499,'[3]NEW LEGEND 2026'!M:S,7,0)</f>
        <v>MUTI</v>
      </c>
      <c r="J3499" s="67" t="s">
        <v>7895</v>
      </c>
      <c r="K3499" s="67" t="s">
        <v>7896</v>
      </c>
      <c r="L3499" s="67" t="s">
        <v>391</v>
      </c>
      <c r="M3499" s="63" t="str">
        <f>VLOOKUP(D3499,'[3]NEW LEGEND 2026'!G:I,3,0)</f>
        <v>HONDA</v>
      </c>
      <c r="N3499" s="63" t="str">
        <f>VLOOKUP(D3499,'[3]NEW LEGEND 2026'!G:J,4,0)</f>
        <v>BLACK</v>
      </c>
      <c r="O3499" s="68" t="str">
        <f t="shared" si="325"/>
        <v>AUG</v>
      </c>
      <c r="P3499" s="68">
        <f t="shared" si="326"/>
        <v>28</v>
      </c>
      <c r="Q3499" s="68">
        <f t="shared" si="327"/>
        <v>2026</v>
      </c>
      <c r="R3499" s="69">
        <f t="shared" si="328"/>
        <v>-209.50059027777752</v>
      </c>
      <c r="S3499" s="69">
        <f t="shared" si="329"/>
        <v>-208.41980324073666</v>
      </c>
      <c r="T3499" s="70" t="str">
        <f t="shared" si="330"/>
        <v>1-30 DAYS</v>
      </c>
      <c r="U3499" s="70" t="str">
        <f t="shared" si="330"/>
        <v>1-30 DAYS</v>
      </c>
    </row>
    <row r="3500" spans="1:21">
      <c r="A3500" s="63" t="str">
        <f>VLOOKUP(L3500,[1]Sheet1!$N:$P,3,0)</f>
        <v>M1 ISULAN</v>
      </c>
      <c r="B3500" s="66">
        <v>46261.419803240737</v>
      </c>
      <c r="C3500" s="66">
        <v>46262.500590277778</v>
      </c>
      <c r="D3500" s="67" t="s">
        <v>1007</v>
      </c>
      <c r="E3500" s="67" t="s">
        <v>1008</v>
      </c>
      <c r="F3500" s="1">
        <v>1</v>
      </c>
      <c r="G3500" s="63" t="str">
        <f>VLOOKUP(D3500,[2]MINDANAO!$B:$C,2,0)</f>
        <v>XRM DUAL SPORTS FI(DS)</v>
      </c>
      <c r="H3500" s="67">
        <v>70950</v>
      </c>
      <c r="I3500" s="63" t="str">
        <f>VLOOKUP(L3500,'[3]NEW LEGEND 2026'!M:S,7,0)</f>
        <v>MUTI</v>
      </c>
      <c r="J3500" s="67" t="s">
        <v>7897</v>
      </c>
      <c r="K3500" s="67" t="s">
        <v>7898</v>
      </c>
      <c r="L3500" s="67" t="s">
        <v>391</v>
      </c>
      <c r="M3500" s="63" t="str">
        <f>VLOOKUP(D3500,'[3]NEW LEGEND 2026'!G:I,3,0)</f>
        <v>HONDA</v>
      </c>
      <c r="N3500" s="63" t="str">
        <f>VLOOKUP(D3500,'[3]NEW LEGEND 2026'!G:J,4,0)</f>
        <v>BLACK</v>
      </c>
      <c r="O3500" s="68" t="str">
        <f t="shared" si="325"/>
        <v>AUG</v>
      </c>
      <c r="P3500" s="68">
        <f t="shared" si="326"/>
        <v>28</v>
      </c>
      <c r="Q3500" s="68">
        <f t="shared" si="327"/>
        <v>2026</v>
      </c>
      <c r="R3500" s="69">
        <f t="shared" si="328"/>
        <v>-209.50059027777752</v>
      </c>
      <c r="S3500" s="69">
        <f t="shared" si="329"/>
        <v>-208.41980324073666</v>
      </c>
      <c r="T3500" s="70" t="str">
        <f t="shared" si="330"/>
        <v>1-30 DAYS</v>
      </c>
      <c r="U3500" s="70" t="str">
        <f t="shared" si="330"/>
        <v>1-30 DAYS</v>
      </c>
    </row>
    <row r="3501" spans="1:21">
      <c r="A3501" s="63" t="str">
        <f>VLOOKUP(L3501,[1]Sheet1!$N:$P,3,0)</f>
        <v>M1 ISULAN</v>
      </c>
      <c r="B3501" s="66">
        <v>46261.419803240737</v>
      </c>
      <c r="C3501" s="66">
        <v>46262.500590277778</v>
      </c>
      <c r="D3501" s="67" t="s">
        <v>1007</v>
      </c>
      <c r="E3501" s="67" t="s">
        <v>1008</v>
      </c>
      <c r="F3501" s="1">
        <v>1</v>
      </c>
      <c r="G3501" s="63" t="str">
        <f>VLOOKUP(D3501,[2]MINDANAO!$B:$C,2,0)</f>
        <v>XRM DUAL SPORTS FI(DS)</v>
      </c>
      <c r="H3501" s="67">
        <v>70950</v>
      </c>
      <c r="I3501" s="63" t="str">
        <f>VLOOKUP(L3501,'[3]NEW LEGEND 2026'!M:S,7,0)</f>
        <v>MUTI</v>
      </c>
      <c r="J3501" s="67" t="s">
        <v>7899</v>
      </c>
      <c r="K3501" s="67" t="s">
        <v>7900</v>
      </c>
      <c r="L3501" s="67" t="s">
        <v>391</v>
      </c>
      <c r="M3501" s="63" t="str">
        <f>VLOOKUP(D3501,'[3]NEW LEGEND 2026'!G:I,3,0)</f>
        <v>HONDA</v>
      </c>
      <c r="N3501" s="63" t="str">
        <f>VLOOKUP(D3501,'[3]NEW LEGEND 2026'!G:J,4,0)</f>
        <v>BLACK</v>
      </c>
      <c r="O3501" s="68" t="str">
        <f t="shared" si="325"/>
        <v>AUG</v>
      </c>
      <c r="P3501" s="68">
        <f t="shared" si="326"/>
        <v>28</v>
      </c>
      <c r="Q3501" s="68">
        <f t="shared" si="327"/>
        <v>2026</v>
      </c>
      <c r="R3501" s="69">
        <f t="shared" si="328"/>
        <v>-209.50059027777752</v>
      </c>
      <c r="S3501" s="69">
        <f t="shared" si="329"/>
        <v>-208.41980324073666</v>
      </c>
      <c r="T3501" s="70" t="str">
        <f t="shared" si="330"/>
        <v>1-30 DAYS</v>
      </c>
      <c r="U3501" s="70" t="str">
        <f t="shared" si="330"/>
        <v>1-30 DAYS</v>
      </c>
    </row>
    <row r="3502" spans="1:21">
      <c r="A3502" s="63" t="str">
        <f>VLOOKUP(L3502,[1]Sheet1!$N:$P,3,0)</f>
        <v>M1 ISULAN</v>
      </c>
      <c r="B3502" s="66">
        <v>46261.419803240737</v>
      </c>
      <c r="C3502" s="66">
        <v>46262.500590277778</v>
      </c>
      <c r="D3502" s="67" t="s">
        <v>1007</v>
      </c>
      <c r="E3502" s="67" t="s">
        <v>1008</v>
      </c>
      <c r="F3502" s="1">
        <v>1</v>
      </c>
      <c r="G3502" s="63" t="str">
        <f>VLOOKUP(D3502,[2]MINDANAO!$B:$C,2,0)</f>
        <v>XRM DUAL SPORTS FI(DS)</v>
      </c>
      <c r="H3502" s="67">
        <v>70950</v>
      </c>
      <c r="I3502" s="63" t="str">
        <f>VLOOKUP(L3502,'[3]NEW LEGEND 2026'!M:S,7,0)</f>
        <v>MUTI</v>
      </c>
      <c r="J3502" s="67" t="s">
        <v>7901</v>
      </c>
      <c r="K3502" s="67" t="s">
        <v>7902</v>
      </c>
      <c r="L3502" s="67" t="s">
        <v>391</v>
      </c>
      <c r="M3502" s="63" t="str">
        <f>VLOOKUP(D3502,'[3]NEW LEGEND 2026'!G:I,3,0)</f>
        <v>HONDA</v>
      </c>
      <c r="N3502" s="63" t="str">
        <f>VLOOKUP(D3502,'[3]NEW LEGEND 2026'!G:J,4,0)</f>
        <v>BLACK</v>
      </c>
      <c r="O3502" s="68" t="str">
        <f t="shared" si="325"/>
        <v>AUG</v>
      </c>
      <c r="P3502" s="68">
        <f t="shared" si="326"/>
        <v>28</v>
      </c>
      <c r="Q3502" s="68">
        <f t="shared" si="327"/>
        <v>2026</v>
      </c>
      <c r="R3502" s="69">
        <f t="shared" si="328"/>
        <v>-209.50059027777752</v>
      </c>
      <c r="S3502" s="69">
        <f t="shared" si="329"/>
        <v>-208.41980324073666</v>
      </c>
      <c r="T3502" s="70" t="str">
        <f t="shared" si="330"/>
        <v>1-30 DAYS</v>
      </c>
      <c r="U3502" s="70" t="str">
        <f t="shared" si="330"/>
        <v>1-30 DAYS</v>
      </c>
    </row>
    <row r="3503" spans="1:21">
      <c r="A3503" s="63" t="str">
        <f>VLOOKUP(L3503,[1]Sheet1!$N:$P,3,0)</f>
        <v>M1 HONDA ISULAN</v>
      </c>
      <c r="B3503" s="66">
        <v>46261.686006944437</v>
      </c>
      <c r="C3503" s="66">
        <v>46262.566134259258</v>
      </c>
      <c r="D3503" s="67" t="s">
        <v>2674</v>
      </c>
      <c r="E3503" s="67" t="s">
        <v>2675</v>
      </c>
      <c r="F3503" s="1">
        <v>1</v>
      </c>
      <c r="G3503" s="63" t="str">
        <f>VLOOKUP(D3503,[2]MINDANAO!$B:$C,2,0)</f>
        <v>CLICK125 FI SE</v>
      </c>
      <c r="H3503" s="67">
        <v>85394</v>
      </c>
      <c r="I3503" s="63" t="str">
        <f>VLOOKUP(L3503,'[3]NEW LEGEND 2026'!M:S,7,0)</f>
        <v>HONDA</v>
      </c>
      <c r="J3503" s="67" t="s">
        <v>7903</v>
      </c>
      <c r="K3503" s="67" t="s">
        <v>7904</v>
      </c>
      <c r="L3503" s="67" t="s">
        <v>406</v>
      </c>
      <c r="M3503" s="63" t="str">
        <f>VLOOKUP(D3503,'[3]NEW LEGEND 2026'!G:I,3,0)</f>
        <v>HONDA</v>
      </c>
      <c r="N3503" s="63" t="str">
        <f>VLOOKUP(D3503,'[3]NEW LEGEND 2026'!G:J,4,0)</f>
        <v>BROWN</v>
      </c>
      <c r="O3503" s="68" t="str">
        <f t="shared" si="325"/>
        <v>AUG</v>
      </c>
      <c r="P3503" s="68">
        <f t="shared" si="326"/>
        <v>28</v>
      </c>
      <c r="Q3503" s="68">
        <f t="shared" si="327"/>
        <v>2026</v>
      </c>
      <c r="R3503" s="69">
        <f t="shared" si="328"/>
        <v>-209.56613425925752</v>
      </c>
      <c r="S3503" s="69">
        <f t="shared" si="329"/>
        <v>-208.68600694443739</v>
      </c>
      <c r="T3503" s="70" t="str">
        <f t="shared" si="330"/>
        <v>1-30 DAYS</v>
      </c>
      <c r="U3503" s="70" t="str">
        <f t="shared" si="330"/>
        <v>1-30 DAYS</v>
      </c>
    </row>
    <row r="3504" spans="1:21">
      <c r="A3504" s="63" t="str">
        <f>VLOOKUP(L3504,[1]Sheet1!$N:$P,3,0)</f>
        <v>M1 HONDA ISULAN</v>
      </c>
      <c r="B3504" s="66">
        <v>46253.582812499997</v>
      </c>
      <c r="C3504" s="66">
        <v>46262.567326388889</v>
      </c>
      <c r="D3504" s="67" t="s">
        <v>1007</v>
      </c>
      <c r="E3504" s="67" t="s">
        <v>1008</v>
      </c>
      <c r="F3504" s="1">
        <v>1</v>
      </c>
      <c r="G3504" s="63" t="str">
        <f>VLOOKUP(D3504,[2]MINDANAO!$B:$C,2,0)</f>
        <v>XRM DUAL SPORTS FI(DS)</v>
      </c>
      <c r="H3504" s="67">
        <v>70950</v>
      </c>
      <c r="I3504" s="63" t="str">
        <f>VLOOKUP(L3504,'[3]NEW LEGEND 2026'!M:S,7,0)</f>
        <v>HONDA</v>
      </c>
      <c r="J3504" s="67" t="s">
        <v>7905</v>
      </c>
      <c r="K3504" s="67" t="s">
        <v>7906</v>
      </c>
      <c r="L3504" s="67" t="s">
        <v>406</v>
      </c>
      <c r="M3504" s="63" t="str">
        <f>VLOOKUP(D3504,'[3]NEW LEGEND 2026'!G:I,3,0)</f>
        <v>HONDA</v>
      </c>
      <c r="N3504" s="63" t="str">
        <f>VLOOKUP(D3504,'[3]NEW LEGEND 2026'!G:J,4,0)</f>
        <v>BLACK</v>
      </c>
      <c r="O3504" s="68" t="str">
        <f t="shared" si="325"/>
        <v>AUG</v>
      </c>
      <c r="P3504" s="68">
        <f t="shared" si="326"/>
        <v>28</v>
      </c>
      <c r="Q3504" s="68">
        <f t="shared" si="327"/>
        <v>2026</v>
      </c>
      <c r="R3504" s="69">
        <f t="shared" si="328"/>
        <v>-209.56732638888934</v>
      </c>
      <c r="S3504" s="69">
        <f t="shared" si="329"/>
        <v>-200.58281249999709</v>
      </c>
      <c r="T3504" s="70" t="str">
        <f t="shared" si="330"/>
        <v>1-30 DAYS</v>
      </c>
      <c r="U3504" s="70" t="str">
        <f t="shared" si="330"/>
        <v>1-30 DAYS</v>
      </c>
    </row>
    <row r="3505" spans="1:21">
      <c r="A3505" s="63" t="str">
        <f>VLOOKUP(L3505,[1]Sheet1!$N:$P,3,0)</f>
        <v>GREATWALL</v>
      </c>
      <c r="B3505" s="66">
        <v>46262.578067129631</v>
      </c>
      <c r="C3505" s="66">
        <v>46262.578055555547</v>
      </c>
      <c r="D3505" s="67" t="s">
        <v>4503</v>
      </c>
      <c r="E3505" s="67" t="s">
        <v>4504</v>
      </c>
      <c r="F3505" s="1">
        <v>1</v>
      </c>
      <c r="G3505" s="63" t="str">
        <f>VLOOKUP(D3505,[2]MINDANAO!$B:$C,2,0)</f>
        <v>CLICK125 FI SE</v>
      </c>
      <c r="H3505" s="67">
        <v>84750</v>
      </c>
      <c r="I3505" s="63" t="str">
        <f>VLOOKUP(L3505,'[3]NEW LEGEND 2026'!M:S,7,0)</f>
        <v>HONDA</v>
      </c>
      <c r="J3505" s="67" t="s">
        <v>7907</v>
      </c>
      <c r="K3505" s="67" t="s">
        <v>7908</v>
      </c>
      <c r="L3505" s="67" t="s">
        <v>1231</v>
      </c>
      <c r="M3505" s="63" t="str">
        <f>VLOOKUP(D3505,'[3]NEW LEGEND 2026'!G:I,3,0)</f>
        <v>HONDA</v>
      </c>
      <c r="N3505" s="63" t="str">
        <f>VLOOKUP(D3505,'[3]NEW LEGEND 2026'!G:J,4,0)</f>
        <v>GRAY</v>
      </c>
      <c r="O3505" s="68" t="str">
        <f t="shared" si="325"/>
        <v>AUG</v>
      </c>
      <c r="P3505" s="68">
        <f t="shared" si="326"/>
        <v>28</v>
      </c>
      <c r="Q3505" s="68">
        <f t="shared" si="327"/>
        <v>2026</v>
      </c>
      <c r="R3505" s="69">
        <f t="shared" si="328"/>
        <v>-209.5780555555466</v>
      </c>
      <c r="S3505" s="69">
        <f t="shared" si="329"/>
        <v>-209.57806712963065</v>
      </c>
      <c r="T3505" s="70" t="str">
        <f t="shared" si="330"/>
        <v>1-30 DAYS</v>
      </c>
      <c r="U3505" s="70" t="str">
        <f t="shared" si="330"/>
        <v>1-30 DAYS</v>
      </c>
    </row>
    <row r="3506" spans="1:21">
      <c r="A3506" s="63" t="str">
        <f>VLOOKUP(L3506,[1]Sheet1!$N:$P,3,0)</f>
        <v>GREATWALL</v>
      </c>
      <c r="B3506" s="66">
        <v>46262.578067129631</v>
      </c>
      <c r="C3506" s="66">
        <v>46262.578055555547</v>
      </c>
      <c r="D3506" s="67" t="s">
        <v>4503</v>
      </c>
      <c r="E3506" s="67" t="s">
        <v>4504</v>
      </c>
      <c r="F3506" s="1">
        <v>1</v>
      </c>
      <c r="G3506" s="63" t="str">
        <f>VLOOKUP(D3506,[2]MINDANAO!$B:$C,2,0)</f>
        <v>CLICK125 FI SE</v>
      </c>
      <c r="H3506" s="67">
        <v>84750</v>
      </c>
      <c r="I3506" s="63" t="str">
        <f>VLOOKUP(L3506,'[3]NEW LEGEND 2026'!M:S,7,0)</f>
        <v>HONDA</v>
      </c>
      <c r="J3506" s="67" t="s">
        <v>7909</v>
      </c>
      <c r="K3506" s="67" t="s">
        <v>7910</v>
      </c>
      <c r="L3506" s="67" t="s">
        <v>1231</v>
      </c>
      <c r="M3506" s="63" t="str">
        <f>VLOOKUP(D3506,'[3]NEW LEGEND 2026'!G:I,3,0)</f>
        <v>HONDA</v>
      </c>
      <c r="N3506" s="63" t="str">
        <f>VLOOKUP(D3506,'[3]NEW LEGEND 2026'!G:J,4,0)</f>
        <v>GRAY</v>
      </c>
      <c r="O3506" s="68" t="str">
        <f t="shared" si="325"/>
        <v>AUG</v>
      </c>
      <c r="P3506" s="68">
        <f t="shared" si="326"/>
        <v>28</v>
      </c>
      <c r="Q3506" s="68">
        <f t="shared" si="327"/>
        <v>2026</v>
      </c>
      <c r="R3506" s="69">
        <f t="shared" si="328"/>
        <v>-209.5780555555466</v>
      </c>
      <c r="S3506" s="69">
        <f t="shared" si="329"/>
        <v>-209.57806712963065</v>
      </c>
      <c r="T3506" s="70" t="str">
        <f t="shared" si="330"/>
        <v>1-30 DAYS</v>
      </c>
      <c r="U3506" s="70" t="str">
        <f t="shared" si="330"/>
        <v>1-30 DAYS</v>
      </c>
    </row>
    <row r="3507" spans="1:21">
      <c r="A3507" s="63" t="str">
        <f>VLOOKUP(L3507,[1]Sheet1!$N:$P,3,0)</f>
        <v>GREATWALL</v>
      </c>
      <c r="B3507" s="66">
        <v>46262.578067129631</v>
      </c>
      <c r="C3507" s="66">
        <v>46262.578055555547</v>
      </c>
      <c r="D3507" s="67" t="s">
        <v>4503</v>
      </c>
      <c r="E3507" s="67" t="s">
        <v>4504</v>
      </c>
      <c r="F3507" s="1">
        <v>1</v>
      </c>
      <c r="G3507" s="63" t="str">
        <f>VLOOKUP(D3507,[2]MINDANAO!$B:$C,2,0)</f>
        <v>CLICK125 FI SE</v>
      </c>
      <c r="H3507" s="67">
        <v>84750</v>
      </c>
      <c r="I3507" s="63" t="str">
        <f>VLOOKUP(L3507,'[3]NEW LEGEND 2026'!M:S,7,0)</f>
        <v>HONDA</v>
      </c>
      <c r="J3507" s="67" t="s">
        <v>7911</v>
      </c>
      <c r="K3507" s="67" t="s">
        <v>7912</v>
      </c>
      <c r="L3507" s="67" t="s">
        <v>1231</v>
      </c>
      <c r="M3507" s="63" t="str">
        <f>VLOOKUP(D3507,'[3]NEW LEGEND 2026'!G:I,3,0)</f>
        <v>HONDA</v>
      </c>
      <c r="N3507" s="63" t="str">
        <f>VLOOKUP(D3507,'[3]NEW LEGEND 2026'!G:J,4,0)</f>
        <v>GRAY</v>
      </c>
      <c r="O3507" s="68" t="str">
        <f t="shared" si="325"/>
        <v>AUG</v>
      </c>
      <c r="P3507" s="68">
        <f t="shared" si="326"/>
        <v>28</v>
      </c>
      <c r="Q3507" s="68">
        <f t="shared" si="327"/>
        <v>2026</v>
      </c>
      <c r="R3507" s="69">
        <f t="shared" si="328"/>
        <v>-209.5780555555466</v>
      </c>
      <c r="S3507" s="69">
        <f t="shared" si="329"/>
        <v>-209.57806712963065</v>
      </c>
      <c r="T3507" s="70" t="str">
        <f t="shared" si="330"/>
        <v>1-30 DAYS</v>
      </c>
      <c r="U3507" s="70" t="str">
        <f t="shared" si="330"/>
        <v>1-30 DAYS</v>
      </c>
    </row>
    <row r="3508" spans="1:21">
      <c r="A3508" s="63" t="str">
        <f>VLOOKUP(L3508,[1]Sheet1!$N:$P,3,0)</f>
        <v>GREATWALL</v>
      </c>
      <c r="B3508" s="66">
        <v>46262.578067129631</v>
      </c>
      <c r="C3508" s="66">
        <v>46262.578055555547</v>
      </c>
      <c r="D3508" s="67" t="s">
        <v>4503</v>
      </c>
      <c r="E3508" s="67" t="s">
        <v>4504</v>
      </c>
      <c r="F3508" s="1">
        <v>1</v>
      </c>
      <c r="G3508" s="63" t="str">
        <f>VLOOKUP(D3508,[2]MINDANAO!$B:$C,2,0)</f>
        <v>CLICK125 FI SE</v>
      </c>
      <c r="H3508" s="67">
        <v>84750</v>
      </c>
      <c r="I3508" s="63" t="str">
        <f>VLOOKUP(L3508,'[3]NEW LEGEND 2026'!M:S,7,0)</f>
        <v>HONDA</v>
      </c>
      <c r="J3508" s="67" t="s">
        <v>7913</v>
      </c>
      <c r="K3508" s="67" t="s">
        <v>7914</v>
      </c>
      <c r="L3508" s="67" t="s">
        <v>1231</v>
      </c>
      <c r="M3508" s="63" t="str">
        <f>VLOOKUP(D3508,'[3]NEW LEGEND 2026'!G:I,3,0)</f>
        <v>HONDA</v>
      </c>
      <c r="N3508" s="63" t="str">
        <f>VLOOKUP(D3508,'[3]NEW LEGEND 2026'!G:J,4,0)</f>
        <v>GRAY</v>
      </c>
      <c r="O3508" s="68" t="str">
        <f t="shared" si="325"/>
        <v>AUG</v>
      </c>
      <c r="P3508" s="68">
        <f t="shared" si="326"/>
        <v>28</v>
      </c>
      <c r="Q3508" s="68">
        <f t="shared" si="327"/>
        <v>2026</v>
      </c>
      <c r="R3508" s="69">
        <f t="shared" si="328"/>
        <v>-209.5780555555466</v>
      </c>
      <c r="S3508" s="69">
        <f t="shared" si="329"/>
        <v>-209.57806712963065</v>
      </c>
      <c r="T3508" s="70" t="str">
        <f t="shared" si="330"/>
        <v>1-30 DAYS</v>
      </c>
      <c r="U3508" s="70" t="str">
        <f t="shared" si="330"/>
        <v>1-30 DAYS</v>
      </c>
    </row>
    <row r="3509" spans="1:21">
      <c r="A3509" s="63" t="str">
        <f>VLOOKUP(L3509,[1]Sheet1!$N:$P,3,0)</f>
        <v>M2 CABANTIAN</v>
      </c>
      <c r="B3509" s="66">
        <v>46262.584236111114</v>
      </c>
      <c r="C3509" s="66">
        <v>46262.584236111114</v>
      </c>
      <c r="D3509" s="67" t="s">
        <v>2946</v>
      </c>
      <c r="E3509" s="67" t="s">
        <v>2947</v>
      </c>
      <c r="F3509" s="1">
        <v>1</v>
      </c>
      <c r="G3509" s="63" t="str">
        <f>VLOOKUP(D3509,[2]MINDANAO!$B:$C,2,0)</f>
        <v>BAJAJ RE 4S FI</v>
      </c>
      <c r="H3509" s="67">
        <v>187000</v>
      </c>
      <c r="I3509" s="63" t="str">
        <f>VLOOKUP(L3509,'[3]NEW LEGEND 2026'!M:S,7,0)</f>
        <v>ULTIMATE</v>
      </c>
      <c r="J3509" s="67" t="s">
        <v>7915</v>
      </c>
      <c r="K3509" s="67" t="s">
        <v>7916</v>
      </c>
      <c r="L3509" s="67" t="s">
        <v>707</v>
      </c>
      <c r="M3509" s="63" t="str">
        <f>VLOOKUP(D3509,'[3]NEW LEGEND 2026'!G:I,3,0)</f>
        <v>TRIMOTORS</v>
      </c>
      <c r="N3509" s="63" t="str">
        <f>VLOOKUP(D3509,'[3]NEW LEGEND 2026'!G:J,4,0)</f>
        <v>YELLOW</v>
      </c>
      <c r="O3509" s="68" t="str">
        <f t="shared" si="325"/>
        <v>AUG</v>
      </c>
      <c r="P3509" s="68">
        <f t="shared" si="326"/>
        <v>28</v>
      </c>
      <c r="Q3509" s="68">
        <f t="shared" si="327"/>
        <v>2026</v>
      </c>
      <c r="R3509" s="69">
        <f t="shared" si="328"/>
        <v>-209.58423611111357</v>
      </c>
      <c r="S3509" s="69">
        <f t="shared" si="329"/>
        <v>-209.58423611111357</v>
      </c>
      <c r="T3509" s="70" t="str">
        <f t="shared" si="330"/>
        <v>1-30 DAYS</v>
      </c>
      <c r="U3509" s="70" t="str">
        <f t="shared" si="330"/>
        <v>1-30 DAYS</v>
      </c>
    </row>
    <row r="3510" spans="1:21">
      <c r="A3510" s="63" t="str">
        <f>VLOOKUP(L3510,[1]Sheet1!$N:$P,3,0)</f>
        <v>M2 CABANTIAN</v>
      </c>
      <c r="B3510" s="66">
        <v>46262.584236111114</v>
      </c>
      <c r="C3510" s="66">
        <v>46262.584236111114</v>
      </c>
      <c r="D3510" s="67" t="s">
        <v>2946</v>
      </c>
      <c r="E3510" s="67" t="s">
        <v>2947</v>
      </c>
      <c r="F3510" s="1">
        <v>1</v>
      </c>
      <c r="G3510" s="63" t="str">
        <f>VLOOKUP(D3510,[2]MINDANAO!$B:$C,2,0)</f>
        <v>BAJAJ RE 4S FI</v>
      </c>
      <c r="H3510" s="67">
        <v>187000</v>
      </c>
      <c r="I3510" s="63" t="str">
        <f>VLOOKUP(L3510,'[3]NEW LEGEND 2026'!M:S,7,0)</f>
        <v>ULTIMATE</v>
      </c>
      <c r="J3510" s="67" t="s">
        <v>7917</v>
      </c>
      <c r="K3510" s="67" t="s">
        <v>7918</v>
      </c>
      <c r="L3510" s="67" t="s">
        <v>707</v>
      </c>
      <c r="M3510" s="63" t="str">
        <f>VLOOKUP(D3510,'[3]NEW LEGEND 2026'!G:I,3,0)</f>
        <v>TRIMOTORS</v>
      </c>
      <c r="N3510" s="63" t="str">
        <f>VLOOKUP(D3510,'[3]NEW LEGEND 2026'!G:J,4,0)</f>
        <v>YELLOW</v>
      </c>
      <c r="O3510" s="68" t="str">
        <f t="shared" si="325"/>
        <v>AUG</v>
      </c>
      <c r="P3510" s="68">
        <f t="shared" si="326"/>
        <v>28</v>
      </c>
      <c r="Q3510" s="68">
        <f t="shared" si="327"/>
        <v>2026</v>
      </c>
      <c r="R3510" s="69">
        <f t="shared" si="328"/>
        <v>-209.58423611111357</v>
      </c>
      <c r="S3510" s="69">
        <f t="shared" si="329"/>
        <v>-209.58423611111357</v>
      </c>
      <c r="T3510" s="70" t="str">
        <f t="shared" si="330"/>
        <v>1-30 DAYS</v>
      </c>
      <c r="U3510" s="70" t="str">
        <f t="shared" si="330"/>
        <v>1-30 DAYS</v>
      </c>
    </row>
    <row r="3511" spans="1:21">
      <c r="A3511" s="63" t="str">
        <f>VLOOKUP(L3511,[1]Sheet1!$N:$P,3,0)</f>
        <v>M2 CABANTIAN</v>
      </c>
      <c r="B3511" s="66">
        <v>46262.584236111114</v>
      </c>
      <c r="C3511" s="66">
        <v>46262.584236111114</v>
      </c>
      <c r="D3511" s="67" t="s">
        <v>2946</v>
      </c>
      <c r="E3511" s="67" t="s">
        <v>2947</v>
      </c>
      <c r="F3511" s="1">
        <v>1</v>
      </c>
      <c r="G3511" s="63" t="str">
        <f>VLOOKUP(D3511,[2]MINDANAO!$B:$C,2,0)</f>
        <v>BAJAJ RE 4S FI</v>
      </c>
      <c r="H3511" s="67">
        <v>187000</v>
      </c>
      <c r="I3511" s="63" t="str">
        <f>VLOOKUP(L3511,'[3]NEW LEGEND 2026'!M:S,7,0)</f>
        <v>ULTIMATE</v>
      </c>
      <c r="J3511" s="67" t="s">
        <v>7919</v>
      </c>
      <c r="K3511" s="67" t="s">
        <v>7920</v>
      </c>
      <c r="L3511" s="67" t="s">
        <v>707</v>
      </c>
      <c r="M3511" s="63" t="str">
        <f>VLOOKUP(D3511,'[3]NEW LEGEND 2026'!G:I,3,0)</f>
        <v>TRIMOTORS</v>
      </c>
      <c r="N3511" s="63" t="str">
        <f>VLOOKUP(D3511,'[3]NEW LEGEND 2026'!G:J,4,0)</f>
        <v>YELLOW</v>
      </c>
      <c r="O3511" s="68" t="str">
        <f t="shared" si="325"/>
        <v>AUG</v>
      </c>
      <c r="P3511" s="68">
        <f t="shared" si="326"/>
        <v>28</v>
      </c>
      <c r="Q3511" s="68">
        <f t="shared" si="327"/>
        <v>2026</v>
      </c>
      <c r="R3511" s="69">
        <f t="shared" si="328"/>
        <v>-209.58423611111357</v>
      </c>
      <c r="S3511" s="69">
        <f t="shared" si="329"/>
        <v>-209.58423611111357</v>
      </c>
      <c r="T3511" s="70" t="str">
        <f t="shared" si="330"/>
        <v>1-30 DAYS</v>
      </c>
      <c r="U3511" s="70" t="str">
        <f t="shared" si="330"/>
        <v>1-30 DAYS</v>
      </c>
    </row>
    <row r="3512" spans="1:21">
      <c r="A3512" s="63" t="str">
        <f>VLOOKUP(L3512,[1]Sheet1!$N:$P,3,0)</f>
        <v>M2 CABANTIAN</v>
      </c>
      <c r="B3512" s="66">
        <v>46262.584236111114</v>
      </c>
      <c r="C3512" s="66">
        <v>46262.584236111114</v>
      </c>
      <c r="D3512" s="67" t="s">
        <v>2283</v>
      </c>
      <c r="E3512" s="67" t="s">
        <v>2284</v>
      </c>
      <c r="F3512" s="1">
        <v>1</v>
      </c>
      <c r="G3512" s="63" t="str">
        <f>VLOOKUP(D3512,[2]MINDANAO!$B:$C,2,0)</f>
        <v>BAJAJ RE 4S FI</v>
      </c>
      <c r="H3512" s="67">
        <v>187000</v>
      </c>
      <c r="I3512" s="63" t="str">
        <f>VLOOKUP(L3512,'[3]NEW LEGEND 2026'!M:S,7,0)</f>
        <v>ULTIMATE</v>
      </c>
      <c r="J3512" s="67" t="s">
        <v>7921</v>
      </c>
      <c r="K3512" s="67" t="s">
        <v>7922</v>
      </c>
      <c r="L3512" s="67" t="s">
        <v>707</v>
      </c>
      <c r="M3512" s="63" t="str">
        <f>VLOOKUP(D3512,'[3]NEW LEGEND 2026'!G:I,3,0)</f>
        <v>TRIMOTORS</v>
      </c>
      <c r="N3512" s="63" t="str">
        <f>VLOOKUP(D3512,'[3]NEW LEGEND 2026'!G:J,4,0)</f>
        <v>RED</v>
      </c>
      <c r="O3512" s="68" t="str">
        <f t="shared" si="325"/>
        <v>AUG</v>
      </c>
      <c r="P3512" s="68">
        <f t="shared" si="326"/>
        <v>28</v>
      </c>
      <c r="Q3512" s="68">
        <f t="shared" si="327"/>
        <v>2026</v>
      </c>
      <c r="R3512" s="69">
        <f t="shared" si="328"/>
        <v>-209.58423611111357</v>
      </c>
      <c r="S3512" s="69">
        <f t="shared" si="329"/>
        <v>-209.58423611111357</v>
      </c>
      <c r="T3512" s="70" t="str">
        <f t="shared" si="330"/>
        <v>1-30 DAYS</v>
      </c>
      <c r="U3512" s="70" t="str">
        <f t="shared" si="330"/>
        <v>1-30 DAYS</v>
      </c>
    </row>
    <row r="3513" spans="1:21">
      <c r="A3513" s="63" t="str">
        <f>VLOOKUP(L3513,[1]Sheet1!$N:$P,3,0)</f>
        <v>M2 CABANTIAN</v>
      </c>
      <c r="B3513" s="66">
        <v>46262.584236111114</v>
      </c>
      <c r="C3513" s="66">
        <v>46262.584236111114</v>
      </c>
      <c r="D3513" s="67" t="s">
        <v>1516</v>
      </c>
      <c r="E3513" s="67" t="s">
        <v>1517</v>
      </c>
      <c r="F3513" s="1">
        <v>1</v>
      </c>
      <c r="G3513" s="63" t="str">
        <f>VLOOKUP(D3513,[2]MINDANAO!$B:$C,2,0)</f>
        <v>BAJAJ RE 4S FI</v>
      </c>
      <c r="H3513" s="67">
        <v>187000</v>
      </c>
      <c r="I3513" s="63" t="str">
        <f>VLOOKUP(L3513,'[3]NEW LEGEND 2026'!M:S,7,0)</f>
        <v>ULTIMATE</v>
      </c>
      <c r="J3513" s="67" t="s">
        <v>7923</v>
      </c>
      <c r="K3513" s="67" t="s">
        <v>7924</v>
      </c>
      <c r="L3513" s="67" t="s">
        <v>707</v>
      </c>
      <c r="M3513" s="63" t="str">
        <f>VLOOKUP(D3513,'[3]NEW LEGEND 2026'!G:I,3,0)</f>
        <v>TRIMOTORS</v>
      </c>
      <c r="N3513" s="63" t="str">
        <f>VLOOKUP(D3513,'[3]NEW LEGEND 2026'!G:J,4,0)</f>
        <v>WHITE</v>
      </c>
      <c r="O3513" s="68" t="str">
        <f t="shared" si="325"/>
        <v>AUG</v>
      </c>
      <c r="P3513" s="68">
        <f t="shared" si="326"/>
        <v>28</v>
      </c>
      <c r="Q3513" s="68">
        <f t="shared" si="327"/>
        <v>2026</v>
      </c>
      <c r="R3513" s="69">
        <f t="shared" si="328"/>
        <v>-209.58423611111357</v>
      </c>
      <c r="S3513" s="69">
        <f t="shared" si="329"/>
        <v>-209.58423611111357</v>
      </c>
      <c r="T3513" s="70" t="str">
        <f t="shared" si="330"/>
        <v>1-30 DAYS</v>
      </c>
      <c r="U3513" s="70" t="str">
        <f t="shared" si="330"/>
        <v>1-30 DAYS</v>
      </c>
    </row>
    <row r="3514" spans="1:21">
      <c r="A3514" s="63" t="str">
        <f>VLOOKUP(L3514,[1]Sheet1!$N:$P,3,0)</f>
        <v>M1 BANGA</v>
      </c>
      <c r="B3514" s="66">
        <v>46254.469166666669</v>
      </c>
      <c r="C3514" s="66">
        <v>46262.584432870368</v>
      </c>
      <c r="D3514" s="67" t="s">
        <v>6710</v>
      </c>
      <c r="E3514" s="67" t="s">
        <v>6711</v>
      </c>
      <c r="F3514" s="1">
        <v>1</v>
      </c>
      <c r="G3514" s="63" t="str">
        <f>VLOOKUP(D3514,[2]MINDANAO!$B:$C,2,0)</f>
        <v>LEXI155</v>
      </c>
      <c r="H3514" s="67">
        <v>74064.89</v>
      </c>
      <c r="I3514" s="63" t="str">
        <f>VLOOKUP(L3514,'[3]NEW LEGEND 2026'!M:S,7,0)</f>
        <v>MUTI</v>
      </c>
      <c r="J3514" s="67" t="s">
        <v>7925</v>
      </c>
      <c r="K3514" s="67" t="s">
        <v>7926</v>
      </c>
      <c r="L3514" s="67" t="s">
        <v>394</v>
      </c>
      <c r="M3514" s="63" t="str">
        <f>VLOOKUP(D3514,'[3]NEW LEGEND 2026'!G:I,3,0)</f>
        <v>YAMAHA</v>
      </c>
      <c r="N3514" s="63" t="str">
        <f>VLOOKUP(D3514,'[3]NEW LEGEND 2026'!G:J,4,0)</f>
        <v>BLACK/MATTE BLACK</v>
      </c>
      <c r="O3514" s="68" t="str">
        <f t="shared" si="325"/>
        <v>AUG</v>
      </c>
      <c r="P3514" s="68">
        <f t="shared" si="326"/>
        <v>28</v>
      </c>
      <c r="Q3514" s="68">
        <f t="shared" si="327"/>
        <v>2026</v>
      </c>
      <c r="R3514" s="69">
        <f t="shared" si="328"/>
        <v>-209.58443287036789</v>
      </c>
      <c r="S3514" s="69">
        <f t="shared" si="329"/>
        <v>-201.46916666666948</v>
      </c>
      <c r="T3514" s="70" t="str">
        <f t="shared" si="330"/>
        <v>1-30 DAYS</v>
      </c>
      <c r="U3514" s="70" t="str">
        <f t="shared" si="330"/>
        <v>1-30 DAYS</v>
      </c>
    </row>
    <row r="3515" spans="1:21">
      <c r="A3515" s="63" t="str">
        <f>VLOOKUP(L3515,[1]Sheet1!$N:$P,3,0)</f>
        <v>M1 BANGA</v>
      </c>
      <c r="B3515" s="66">
        <v>46254.458773148152</v>
      </c>
      <c r="C3515" s="66">
        <v>46262.584432870368</v>
      </c>
      <c r="D3515" s="67" t="s">
        <v>6250</v>
      </c>
      <c r="E3515" s="67" t="s">
        <v>6251</v>
      </c>
      <c r="F3515" s="1">
        <v>1</v>
      </c>
      <c r="G3515" s="63" t="str">
        <f>VLOOKUP(D3515,[2]MINDANAO!$B:$C,2,0)</f>
        <v>LEXI155</v>
      </c>
      <c r="H3515" s="67">
        <v>82952.680000000008</v>
      </c>
      <c r="I3515" s="63" t="str">
        <f>VLOOKUP(L3515,'[3]NEW LEGEND 2026'!M:S,7,0)</f>
        <v>MUTI</v>
      </c>
      <c r="J3515" s="67" t="s">
        <v>7927</v>
      </c>
      <c r="K3515" s="67" t="s">
        <v>7928</v>
      </c>
      <c r="L3515" s="67" t="s">
        <v>394</v>
      </c>
      <c r="M3515" s="63" t="str">
        <f>VLOOKUP(D3515,'[3]NEW LEGEND 2026'!G:I,3,0)</f>
        <v>YAMAHA</v>
      </c>
      <c r="N3515" s="63" t="str">
        <f>VLOOKUP(D3515,'[3]NEW LEGEND 2026'!G:J,4,0)</f>
        <v>MATTE DARK GREEN/MATTE BLACK</v>
      </c>
      <c r="O3515" s="68" t="str">
        <f t="shared" si="325"/>
        <v>AUG</v>
      </c>
      <c r="P3515" s="68">
        <f t="shared" si="326"/>
        <v>28</v>
      </c>
      <c r="Q3515" s="68">
        <f t="shared" si="327"/>
        <v>2026</v>
      </c>
      <c r="R3515" s="69">
        <f t="shared" si="328"/>
        <v>-209.58443287036789</v>
      </c>
      <c r="S3515" s="69">
        <f t="shared" si="329"/>
        <v>-201.45877314815152</v>
      </c>
      <c r="T3515" s="70" t="str">
        <f t="shared" si="330"/>
        <v>1-30 DAYS</v>
      </c>
      <c r="U3515" s="70" t="str">
        <f t="shared" si="330"/>
        <v>1-30 DAYS</v>
      </c>
    </row>
    <row r="3516" spans="1:21">
      <c r="A3516" s="63" t="str">
        <f>VLOOKUP(L3516,[1]Sheet1!$N:$P,3,0)</f>
        <v>M1 BANGA</v>
      </c>
      <c r="B3516" s="66">
        <v>46254.458773148152</v>
      </c>
      <c r="C3516" s="66">
        <v>46262.584432870368</v>
      </c>
      <c r="D3516" s="67" t="s">
        <v>6250</v>
      </c>
      <c r="E3516" s="67" t="s">
        <v>6251</v>
      </c>
      <c r="F3516" s="1">
        <v>1</v>
      </c>
      <c r="G3516" s="63" t="str">
        <f>VLOOKUP(D3516,[2]MINDANAO!$B:$C,2,0)</f>
        <v>LEXI155</v>
      </c>
      <c r="H3516" s="67">
        <v>82952.680000000008</v>
      </c>
      <c r="I3516" s="63" t="str">
        <f>VLOOKUP(L3516,'[3]NEW LEGEND 2026'!M:S,7,0)</f>
        <v>MUTI</v>
      </c>
      <c r="J3516" s="67" t="s">
        <v>7929</v>
      </c>
      <c r="K3516" s="67" t="s">
        <v>7930</v>
      </c>
      <c r="L3516" s="67" t="s">
        <v>394</v>
      </c>
      <c r="M3516" s="63" t="str">
        <f>VLOOKUP(D3516,'[3]NEW LEGEND 2026'!G:I,3,0)</f>
        <v>YAMAHA</v>
      </c>
      <c r="N3516" s="63" t="str">
        <f>VLOOKUP(D3516,'[3]NEW LEGEND 2026'!G:J,4,0)</f>
        <v>MATTE DARK GREEN/MATTE BLACK</v>
      </c>
      <c r="O3516" s="68" t="str">
        <f t="shared" si="325"/>
        <v>AUG</v>
      </c>
      <c r="P3516" s="68">
        <f t="shared" si="326"/>
        <v>28</v>
      </c>
      <c r="Q3516" s="68">
        <f t="shared" si="327"/>
        <v>2026</v>
      </c>
      <c r="R3516" s="69">
        <f t="shared" si="328"/>
        <v>-209.58443287036789</v>
      </c>
      <c r="S3516" s="69">
        <f t="shared" si="329"/>
        <v>-201.45877314815152</v>
      </c>
      <c r="T3516" s="70" t="str">
        <f t="shared" si="330"/>
        <v>1-30 DAYS</v>
      </c>
      <c r="U3516" s="70" t="str">
        <f t="shared" si="330"/>
        <v>1-30 DAYS</v>
      </c>
    </row>
    <row r="3517" spans="1:21">
      <c r="A3517" s="63" t="str">
        <f>VLOOKUP(L3517,[1]Sheet1!$N:$P,3,0)</f>
        <v>M1 BANGA</v>
      </c>
      <c r="B3517" s="66">
        <v>46260.557141203702</v>
      </c>
      <c r="C3517" s="66">
        <v>46262.584432870368</v>
      </c>
      <c r="D3517" s="67" t="s">
        <v>7931</v>
      </c>
      <c r="E3517" s="67" t="s">
        <v>7932</v>
      </c>
      <c r="F3517" s="1">
        <v>1</v>
      </c>
      <c r="G3517" s="63" t="str">
        <f>VLOOKUP(D3517,[2]MINDANAO!$B:$C,2,0)</f>
        <v>SNIPER 155 FI</v>
      </c>
      <c r="H3517" s="67">
        <v>104541.96</v>
      </c>
      <c r="I3517" s="63" t="str">
        <f>VLOOKUP(L3517,'[3]NEW LEGEND 2026'!M:S,7,0)</f>
        <v>MUTI</v>
      </c>
      <c r="J3517" s="67" t="s">
        <v>7933</v>
      </c>
      <c r="K3517" s="67" t="s">
        <v>7934</v>
      </c>
      <c r="L3517" s="67" t="s">
        <v>394</v>
      </c>
      <c r="M3517" s="63" t="str">
        <f>VLOOKUP(D3517,'[3]NEW LEGEND 2026'!G:I,3,0)</f>
        <v>YAMAHA</v>
      </c>
      <c r="N3517" s="63" t="str">
        <f>VLOOKUP(D3517,'[3]NEW LEGEND 2026'!G:J,4,0)</f>
        <v>CYAN</v>
      </c>
      <c r="O3517" s="68" t="str">
        <f t="shared" si="325"/>
        <v>AUG</v>
      </c>
      <c r="P3517" s="68">
        <f t="shared" si="326"/>
        <v>28</v>
      </c>
      <c r="Q3517" s="68">
        <f t="shared" si="327"/>
        <v>2026</v>
      </c>
      <c r="R3517" s="69">
        <f t="shared" si="328"/>
        <v>-209.58443287036789</v>
      </c>
      <c r="S3517" s="69">
        <f t="shared" si="329"/>
        <v>-207.55714120370249</v>
      </c>
      <c r="T3517" s="70" t="str">
        <f t="shared" si="330"/>
        <v>1-30 DAYS</v>
      </c>
      <c r="U3517" s="70" t="str">
        <f t="shared" si="330"/>
        <v>1-30 DAYS</v>
      </c>
    </row>
    <row r="3518" spans="1:21">
      <c r="A3518" s="63" t="str">
        <f>VLOOKUP(L3518,[1]Sheet1!$N:$P,3,0)</f>
        <v>M1 BANGA</v>
      </c>
      <c r="B3518" s="66">
        <v>46262.440497685187</v>
      </c>
      <c r="C3518" s="66">
        <v>46262.584432870368</v>
      </c>
      <c r="D3518" s="67" t="s">
        <v>1007</v>
      </c>
      <c r="E3518" s="67" t="s">
        <v>1008</v>
      </c>
      <c r="F3518" s="1">
        <v>1</v>
      </c>
      <c r="G3518" s="63" t="str">
        <f>VLOOKUP(D3518,[2]MINDANAO!$B:$C,2,0)</f>
        <v>XRM DUAL SPORTS FI(DS)</v>
      </c>
      <c r="H3518" s="67">
        <v>70950</v>
      </c>
      <c r="I3518" s="63" t="str">
        <f>VLOOKUP(L3518,'[3]NEW LEGEND 2026'!M:S,7,0)</f>
        <v>MUTI</v>
      </c>
      <c r="J3518" s="67" t="s">
        <v>7935</v>
      </c>
      <c r="K3518" s="67" t="s">
        <v>7936</v>
      </c>
      <c r="L3518" s="67" t="s">
        <v>394</v>
      </c>
      <c r="M3518" s="63" t="str">
        <f>VLOOKUP(D3518,'[3]NEW LEGEND 2026'!G:I,3,0)</f>
        <v>HONDA</v>
      </c>
      <c r="N3518" s="63" t="str">
        <f>VLOOKUP(D3518,'[3]NEW LEGEND 2026'!G:J,4,0)</f>
        <v>BLACK</v>
      </c>
      <c r="O3518" s="68" t="str">
        <f t="shared" si="325"/>
        <v>AUG</v>
      </c>
      <c r="P3518" s="68">
        <f t="shared" si="326"/>
        <v>28</v>
      </c>
      <c r="Q3518" s="68">
        <f t="shared" si="327"/>
        <v>2026</v>
      </c>
      <c r="R3518" s="69">
        <f t="shared" si="328"/>
        <v>-209.58443287036789</v>
      </c>
      <c r="S3518" s="69">
        <f t="shared" si="329"/>
        <v>-209.44049768518744</v>
      </c>
      <c r="T3518" s="70" t="str">
        <f t="shared" si="330"/>
        <v>1-30 DAYS</v>
      </c>
      <c r="U3518" s="70" t="str">
        <f t="shared" si="330"/>
        <v>1-30 DAYS</v>
      </c>
    </row>
    <row r="3519" spans="1:21">
      <c r="A3519" s="63" t="str">
        <f>VLOOKUP(L3519,[1]Sheet1!$N:$P,3,0)</f>
        <v>M1 BANGA</v>
      </c>
      <c r="B3519" s="66">
        <v>46262.440497685187</v>
      </c>
      <c r="C3519" s="66">
        <v>46262.584432870368</v>
      </c>
      <c r="D3519" s="67" t="s">
        <v>1007</v>
      </c>
      <c r="E3519" s="67" t="s">
        <v>1008</v>
      </c>
      <c r="F3519" s="1">
        <v>1</v>
      </c>
      <c r="G3519" s="63" t="str">
        <f>VLOOKUP(D3519,[2]MINDANAO!$B:$C,2,0)</f>
        <v>XRM DUAL SPORTS FI(DS)</v>
      </c>
      <c r="H3519" s="67">
        <v>70950</v>
      </c>
      <c r="I3519" s="63" t="str">
        <f>VLOOKUP(L3519,'[3]NEW LEGEND 2026'!M:S,7,0)</f>
        <v>MUTI</v>
      </c>
      <c r="J3519" s="67" t="s">
        <v>7937</v>
      </c>
      <c r="K3519" s="67" t="s">
        <v>7938</v>
      </c>
      <c r="L3519" s="67" t="s">
        <v>394</v>
      </c>
      <c r="M3519" s="63" t="str">
        <f>VLOOKUP(D3519,'[3]NEW LEGEND 2026'!G:I,3,0)</f>
        <v>HONDA</v>
      </c>
      <c r="N3519" s="63" t="str">
        <f>VLOOKUP(D3519,'[3]NEW LEGEND 2026'!G:J,4,0)</f>
        <v>BLACK</v>
      </c>
      <c r="O3519" s="68" t="str">
        <f t="shared" si="325"/>
        <v>AUG</v>
      </c>
      <c r="P3519" s="68">
        <f t="shared" si="326"/>
        <v>28</v>
      </c>
      <c r="Q3519" s="68">
        <f t="shared" si="327"/>
        <v>2026</v>
      </c>
      <c r="R3519" s="69">
        <f t="shared" si="328"/>
        <v>-209.58443287036789</v>
      </c>
      <c r="S3519" s="69">
        <f t="shared" si="329"/>
        <v>-209.44049768518744</v>
      </c>
      <c r="T3519" s="70" t="str">
        <f t="shared" si="330"/>
        <v>1-30 DAYS</v>
      </c>
      <c r="U3519" s="70" t="str">
        <f t="shared" si="330"/>
        <v>1-30 DAYS</v>
      </c>
    </row>
    <row r="3520" spans="1:21">
      <c r="A3520" s="63" t="str">
        <f>VLOOKUP(L3520,[1]Sheet1!$N:$P,3,0)</f>
        <v>M1 BANGA</v>
      </c>
      <c r="B3520" s="66">
        <v>46262.440497685187</v>
      </c>
      <c r="C3520" s="66">
        <v>46262.584432870368</v>
      </c>
      <c r="D3520" s="67" t="s">
        <v>1007</v>
      </c>
      <c r="E3520" s="67" t="s">
        <v>1008</v>
      </c>
      <c r="F3520" s="1">
        <v>1</v>
      </c>
      <c r="G3520" s="63" t="str">
        <f>VLOOKUP(D3520,[2]MINDANAO!$B:$C,2,0)</f>
        <v>XRM DUAL SPORTS FI(DS)</v>
      </c>
      <c r="H3520" s="67">
        <v>70950</v>
      </c>
      <c r="I3520" s="63" t="str">
        <f>VLOOKUP(L3520,'[3]NEW LEGEND 2026'!M:S,7,0)</f>
        <v>MUTI</v>
      </c>
      <c r="J3520" s="67" t="s">
        <v>7939</v>
      </c>
      <c r="K3520" s="67" t="s">
        <v>7940</v>
      </c>
      <c r="L3520" s="67" t="s">
        <v>394</v>
      </c>
      <c r="M3520" s="63" t="str">
        <f>VLOOKUP(D3520,'[3]NEW LEGEND 2026'!G:I,3,0)</f>
        <v>HONDA</v>
      </c>
      <c r="N3520" s="63" t="str">
        <f>VLOOKUP(D3520,'[3]NEW LEGEND 2026'!G:J,4,0)</f>
        <v>BLACK</v>
      </c>
      <c r="O3520" s="68" t="str">
        <f t="shared" si="325"/>
        <v>AUG</v>
      </c>
      <c r="P3520" s="68">
        <f t="shared" si="326"/>
        <v>28</v>
      </c>
      <c r="Q3520" s="68">
        <f t="shared" si="327"/>
        <v>2026</v>
      </c>
      <c r="R3520" s="69">
        <f t="shared" si="328"/>
        <v>-209.58443287036789</v>
      </c>
      <c r="S3520" s="69">
        <f t="shared" si="329"/>
        <v>-209.44049768518744</v>
      </c>
      <c r="T3520" s="70" t="str">
        <f t="shared" si="330"/>
        <v>1-30 DAYS</v>
      </c>
      <c r="U3520" s="70" t="str">
        <f t="shared" si="330"/>
        <v>1-30 DAYS</v>
      </c>
    </row>
    <row r="3521" spans="1:21">
      <c r="A3521" s="63" t="str">
        <f>VLOOKUP(L3521,[1]Sheet1!$N:$P,3,0)</f>
        <v>M1 BANGA</v>
      </c>
      <c r="B3521" s="66">
        <v>46262.440497685187</v>
      </c>
      <c r="C3521" s="66">
        <v>46262.584432870368</v>
      </c>
      <c r="D3521" s="67" t="s">
        <v>966</v>
      </c>
      <c r="E3521" s="67" t="s">
        <v>967</v>
      </c>
      <c r="F3521" s="1">
        <v>1</v>
      </c>
      <c r="G3521" s="63" t="str">
        <f>VLOOKUP(D3521,[2]MINDANAO!$B:$C,2,0)</f>
        <v>TMX150 SUPREMO</v>
      </c>
      <c r="H3521" s="67">
        <v>76598</v>
      </c>
      <c r="I3521" s="63" t="str">
        <f>VLOOKUP(L3521,'[3]NEW LEGEND 2026'!M:S,7,0)</f>
        <v>MUTI</v>
      </c>
      <c r="J3521" s="67" t="s">
        <v>7941</v>
      </c>
      <c r="K3521" s="67" t="s">
        <v>7942</v>
      </c>
      <c r="L3521" s="67" t="s">
        <v>394</v>
      </c>
      <c r="M3521" s="63" t="str">
        <f>VLOOKUP(D3521,'[3]NEW LEGEND 2026'!G:I,3,0)</f>
        <v>HONDA</v>
      </c>
      <c r="N3521" s="63" t="str">
        <f>VLOOKUP(D3521,'[3]NEW LEGEND 2026'!G:J,4,0)</f>
        <v>RED</v>
      </c>
      <c r="O3521" s="68" t="str">
        <f t="shared" si="325"/>
        <v>AUG</v>
      </c>
      <c r="P3521" s="68">
        <f t="shared" si="326"/>
        <v>28</v>
      </c>
      <c r="Q3521" s="68">
        <f t="shared" si="327"/>
        <v>2026</v>
      </c>
      <c r="R3521" s="69">
        <f t="shared" si="328"/>
        <v>-209.58443287036789</v>
      </c>
      <c r="S3521" s="69">
        <f t="shared" si="329"/>
        <v>-209.44049768518744</v>
      </c>
      <c r="T3521" s="70" t="str">
        <f t="shared" si="330"/>
        <v>1-30 DAYS</v>
      </c>
      <c r="U3521" s="70" t="str">
        <f t="shared" si="330"/>
        <v>1-30 DAYS</v>
      </c>
    </row>
    <row r="3522" spans="1:21">
      <c r="A3522" s="63" t="str">
        <f>VLOOKUP(L3522,[1]Sheet1!$N:$P,3,0)</f>
        <v>M1 BANGA</v>
      </c>
      <c r="B3522" s="66">
        <v>46262.442754629628</v>
      </c>
      <c r="C3522" s="66">
        <v>46262.584432870368</v>
      </c>
      <c r="D3522" s="67" t="s">
        <v>2456</v>
      </c>
      <c r="E3522" s="67" t="s">
        <v>2457</v>
      </c>
      <c r="F3522" s="1">
        <v>1</v>
      </c>
      <c r="G3522" s="63" t="str">
        <f>VLOOKUP(D3522,[2]MINDANAO!$B:$C,2,0)</f>
        <v>CLICK125 FI</v>
      </c>
      <c r="H3522" s="67">
        <v>81070</v>
      </c>
      <c r="I3522" s="63" t="str">
        <f>VLOOKUP(L3522,'[3]NEW LEGEND 2026'!M:S,7,0)</f>
        <v>MUTI</v>
      </c>
      <c r="J3522" s="67" t="s">
        <v>7943</v>
      </c>
      <c r="K3522" s="67" t="s">
        <v>7944</v>
      </c>
      <c r="L3522" s="67" t="s">
        <v>394</v>
      </c>
      <c r="M3522" s="63" t="str">
        <f>VLOOKUP(D3522,'[3]NEW LEGEND 2026'!G:I,3,0)</f>
        <v>HONDA</v>
      </c>
      <c r="N3522" s="63" t="str">
        <f>VLOOKUP(D3522,'[3]NEW LEGEND 2026'!G:J,4,0)</f>
        <v>BLACK</v>
      </c>
      <c r="O3522" s="68" t="str">
        <f t="shared" ref="O3522:O3585" si="331">CHOOSE(MONTH(C3522),"JAN","FEB","MAR","APR","MAY","JUN","JUL","AUG","SEP","OCT","NOV","DEC")</f>
        <v>AUG</v>
      </c>
      <c r="P3522" s="68">
        <f t="shared" ref="P3522:P3585" si="332">DAY(C3522)</f>
        <v>28</v>
      </c>
      <c r="Q3522" s="68">
        <f t="shared" ref="Q3522:Q3585" si="333">YEAR(C3522)</f>
        <v>2026</v>
      </c>
      <c r="R3522" s="69">
        <f t="shared" ref="R3522:R3585" si="334">DATE(2026,1,31)-C3522</f>
        <v>-209.58443287036789</v>
      </c>
      <c r="S3522" s="69">
        <f t="shared" si="329"/>
        <v>-209.44275462962833</v>
      </c>
      <c r="T3522" s="70" t="str">
        <f t="shared" si="330"/>
        <v>1-30 DAYS</v>
      </c>
      <c r="U3522" s="70" t="str">
        <f t="shared" si="330"/>
        <v>1-30 DAYS</v>
      </c>
    </row>
    <row r="3523" spans="1:21">
      <c r="A3523" s="63" t="str">
        <f>VLOOKUP(L3523,[1]Sheet1!$N:$P,3,0)</f>
        <v>M1 BANGA</v>
      </c>
      <c r="B3523" s="66">
        <v>46262.442754629628</v>
      </c>
      <c r="C3523" s="66">
        <v>46262.584432870368</v>
      </c>
      <c r="D3523" s="67" t="s">
        <v>3166</v>
      </c>
      <c r="E3523" s="67" t="s">
        <v>3167</v>
      </c>
      <c r="F3523" s="1">
        <v>1</v>
      </c>
      <c r="G3523" s="63" t="str">
        <f>VLOOKUP(D3523,[2]MINDANAO!$B:$C,2,0)</f>
        <v>CLICK125 FI</v>
      </c>
      <c r="H3523" s="67">
        <v>81070</v>
      </c>
      <c r="I3523" s="63" t="str">
        <f>VLOOKUP(L3523,'[3]NEW LEGEND 2026'!M:S,7,0)</f>
        <v>MUTI</v>
      </c>
      <c r="J3523" s="67" t="s">
        <v>7945</v>
      </c>
      <c r="K3523" s="67" t="s">
        <v>7946</v>
      </c>
      <c r="L3523" s="67" t="s">
        <v>394</v>
      </c>
      <c r="M3523" s="63" t="str">
        <f>VLOOKUP(D3523,'[3]NEW LEGEND 2026'!G:I,3,0)</f>
        <v>HONDA</v>
      </c>
      <c r="N3523" s="63" t="str">
        <f>VLOOKUP(D3523,'[3]NEW LEGEND 2026'!G:J,4,0)</f>
        <v>GRAY/BLACK</v>
      </c>
      <c r="O3523" s="68" t="str">
        <f t="shared" si="331"/>
        <v>AUG</v>
      </c>
      <c r="P3523" s="68">
        <f t="shared" si="332"/>
        <v>28</v>
      </c>
      <c r="Q3523" s="68">
        <f t="shared" si="333"/>
        <v>2026</v>
      </c>
      <c r="R3523" s="69">
        <f t="shared" si="334"/>
        <v>-209.58443287036789</v>
      </c>
      <c r="S3523" s="69">
        <f t="shared" ref="S3523:S3586" si="335">DATE(2026,1,31)-B3523</f>
        <v>-209.44275462962833</v>
      </c>
      <c r="T3523" s="70" t="str">
        <f t="shared" si="330"/>
        <v>1-30 DAYS</v>
      </c>
      <c r="U3523" s="70" t="str">
        <f t="shared" si="330"/>
        <v>1-30 DAYS</v>
      </c>
    </row>
    <row r="3524" spans="1:21">
      <c r="A3524" s="63" t="str">
        <f>VLOOKUP(L3524,[1]Sheet1!$N:$P,3,0)</f>
        <v>M1 BANGA</v>
      </c>
      <c r="B3524" s="66">
        <v>46262.442754629628</v>
      </c>
      <c r="C3524" s="66">
        <v>46262.584432870368</v>
      </c>
      <c r="D3524" s="67" t="s">
        <v>3166</v>
      </c>
      <c r="E3524" s="67" t="s">
        <v>3167</v>
      </c>
      <c r="F3524" s="1">
        <v>1</v>
      </c>
      <c r="G3524" s="63" t="str">
        <f>VLOOKUP(D3524,[2]MINDANAO!$B:$C,2,0)</f>
        <v>CLICK125 FI</v>
      </c>
      <c r="H3524" s="67">
        <v>81070</v>
      </c>
      <c r="I3524" s="63" t="str">
        <f>VLOOKUP(L3524,'[3]NEW LEGEND 2026'!M:S,7,0)</f>
        <v>MUTI</v>
      </c>
      <c r="J3524" s="67" t="s">
        <v>7947</v>
      </c>
      <c r="K3524" s="67" t="s">
        <v>7948</v>
      </c>
      <c r="L3524" s="67" t="s">
        <v>394</v>
      </c>
      <c r="M3524" s="63" t="str">
        <f>VLOOKUP(D3524,'[3]NEW LEGEND 2026'!G:I,3,0)</f>
        <v>HONDA</v>
      </c>
      <c r="N3524" s="63" t="str">
        <f>VLOOKUP(D3524,'[3]NEW LEGEND 2026'!G:J,4,0)</f>
        <v>GRAY/BLACK</v>
      </c>
      <c r="O3524" s="68" t="str">
        <f t="shared" si="331"/>
        <v>AUG</v>
      </c>
      <c r="P3524" s="68">
        <f t="shared" si="332"/>
        <v>28</v>
      </c>
      <c r="Q3524" s="68">
        <f t="shared" si="333"/>
        <v>2026</v>
      </c>
      <c r="R3524" s="69">
        <f t="shared" si="334"/>
        <v>-209.58443287036789</v>
      </c>
      <c r="S3524" s="69">
        <f t="shared" si="335"/>
        <v>-209.44275462962833</v>
      </c>
      <c r="T3524" s="70" t="str">
        <f t="shared" si="330"/>
        <v>1-30 DAYS</v>
      </c>
      <c r="U3524" s="70" t="str">
        <f t="shared" si="330"/>
        <v>1-30 DAYS</v>
      </c>
    </row>
    <row r="3525" spans="1:21">
      <c r="A3525" s="63" t="str">
        <f>VLOOKUP(L3525,[1]Sheet1!$N:$P,3,0)</f>
        <v>M1 BANGA</v>
      </c>
      <c r="B3525" s="66">
        <v>46262.442754629628</v>
      </c>
      <c r="C3525" s="66">
        <v>46262.584432870368</v>
      </c>
      <c r="D3525" s="67" t="s">
        <v>3166</v>
      </c>
      <c r="E3525" s="67" t="s">
        <v>3167</v>
      </c>
      <c r="F3525" s="1">
        <v>1</v>
      </c>
      <c r="G3525" s="63" t="str">
        <f>VLOOKUP(D3525,[2]MINDANAO!$B:$C,2,0)</f>
        <v>CLICK125 FI</v>
      </c>
      <c r="H3525" s="67">
        <v>81070</v>
      </c>
      <c r="I3525" s="63" t="str">
        <f>VLOOKUP(L3525,'[3]NEW LEGEND 2026'!M:S,7,0)</f>
        <v>MUTI</v>
      </c>
      <c r="J3525" s="67" t="s">
        <v>7949</v>
      </c>
      <c r="K3525" s="67" t="s">
        <v>7950</v>
      </c>
      <c r="L3525" s="67" t="s">
        <v>394</v>
      </c>
      <c r="M3525" s="63" t="str">
        <f>VLOOKUP(D3525,'[3]NEW LEGEND 2026'!G:I,3,0)</f>
        <v>HONDA</v>
      </c>
      <c r="N3525" s="63" t="str">
        <f>VLOOKUP(D3525,'[3]NEW LEGEND 2026'!G:J,4,0)</f>
        <v>GRAY/BLACK</v>
      </c>
      <c r="O3525" s="68" t="str">
        <f t="shared" si="331"/>
        <v>AUG</v>
      </c>
      <c r="P3525" s="68">
        <f t="shared" si="332"/>
        <v>28</v>
      </c>
      <c r="Q3525" s="68">
        <f t="shared" si="333"/>
        <v>2026</v>
      </c>
      <c r="R3525" s="69">
        <f t="shared" si="334"/>
        <v>-209.58443287036789</v>
      </c>
      <c r="S3525" s="69">
        <f t="shared" si="335"/>
        <v>-209.44275462962833</v>
      </c>
      <c r="T3525" s="70" t="str">
        <f t="shared" si="330"/>
        <v>1-30 DAYS</v>
      </c>
      <c r="U3525" s="70" t="str">
        <f t="shared" si="330"/>
        <v>1-30 DAYS</v>
      </c>
    </row>
    <row r="3526" spans="1:21">
      <c r="A3526" s="63" t="str">
        <f>VLOOKUP(L3526,[1]Sheet1!$N:$P,3,0)</f>
        <v>M1 BUTUAN</v>
      </c>
      <c r="B3526" s="66">
        <v>46260.622997685183</v>
      </c>
      <c r="C3526" s="66">
        <v>46262.586435185192</v>
      </c>
      <c r="D3526" s="67" t="s">
        <v>2456</v>
      </c>
      <c r="E3526" s="67" t="s">
        <v>2457</v>
      </c>
      <c r="F3526" s="1">
        <v>1</v>
      </c>
      <c r="G3526" s="63" t="str">
        <f>VLOOKUP(D3526,[2]MINDANAO!$B:$C,2,0)</f>
        <v>CLICK125 FI</v>
      </c>
      <c r="H3526" s="67">
        <v>81070</v>
      </c>
      <c r="I3526" s="63" t="str">
        <f>VLOOKUP(L3526,'[3]NEW LEGEND 2026'!M:S,7,0)</f>
        <v>MUTI</v>
      </c>
      <c r="J3526" s="67" t="s">
        <v>7951</v>
      </c>
      <c r="K3526" s="67" t="s">
        <v>7952</v>
      </c>
      <c r="L3526" s="67" t="s">
        <v>897</v>
      </c>
      <c r="M3526" s="63" t="str">
        <f>VLOOKUP(D3526,'[3]NEW LEGEND 2026'!G:I,3,0)</f>
        <v>HONDA</v>
      </c>
      <c r="N3526" s="63" t="str">
        <f>VLOOKUP(D3526,'[3]NEW LEGEND 2026'!G:J,4,0)</f>
        <v>BLACK</v>
      </c>
      <c r="O3526" s="68" t="str">
        <f t="shared" si="331"/>
        <v>AUG</v>
      </c>
      <c r="P3526" s="68">
        <f t="shared" si="332"/>
        <v>28</v>
      </c>
      <c r="Q3526" s="68">
        <f t="shared" si="333"/>
        <v>2026</v>
      </c>
      <c r="R3526" s="69">
        <f t="shared" si="334"/>
        <v>-209.58643518519239</v>
      </c>
      <c r="S3526" s="69">
        <f t="shared" si="335"/>
        <v>-207.62299768518278</v>
      </c>
      <c r="T3526" s="70" t="str">
        <f t="shared" si="330"/>
        <v>1-30 DAYS</v>
      </c>
      <c r="U3526" s="70" t="str">
        <f t="shared" si="330"/>
        <v>1-30 DAYS</v>
      </c>
    </row>
    <row r="3527" spans="1:21">
      <c r="A3527" s="63" t="str">
        <f>VLOOKUP(L3527,[1]Sheet1!$N:$P,3,0)</f>
        <v>M1 BUTUAN</v>
      </c>
      <c r="B3527" s="66">
        <v>46260.622997685183</v>
      </c>
      <c r="C3527" s="66">
        <v>46262.586435185192</v>
      </c>
      <c r="D3527" s="67" t="s">
        <v>2456</v>
      </c>
      <c r="E3527" s="67" t="s">
        <v>2457</v>
      </c>
      <c r="F3527" s="1">
        <v>1</v>
      </c>
      <c r="G3527" s="63" t="str">
        <f>VLOOKUP(D3527,[2]MINDANAO!$B:$C,2,0)</f>
        <v>CLICK125 FI</v>
      </c>
      <c r="H3527" s="67">
        <v>81070</v>
      </c>
      <c r="I3527" s="63" t="str">
        <f>VLOOKUP(L3527,'[3]NEW LEGEND 2026'!M:S,7,0)</f>
        <v>MUTI</v>
      </c>
      <c r="J3527" s="67" t="s">
        <v>7953</v>
      </c>
      <c r="K3527" s="67" t="s">
        <v>7954</v>
      </c>
      <c r="L3527" s="67" t="s">
        <v>897</v>
      </c>
      <c r="M3527" s="63" t="str">
        <f>VLOOKUP(D3527,'[3]NEW LEGEND 2026'!G:I,3,0)</f>
        <v>HONDA</v>
      </c>
      <c r="N3527" s="63" t="str">
        <f>VLOOKUP(D3527,'[3]NEW LEGEND 2026'!G:J,4,0)</f>
        <v>BLACK</v>
      </c>
      <c r="O3527" s="68" t="str">
        <f t="shared" si="331"/>
        <v>AUG</v>
      </c>
      <c r="P3527" s="68">
        <f t="shared" si="332"/>
        <v>28</v>
      </c>
      <c r="Q3527" s="68">
        <f t="shared" si="333"/>
        <v>2026</v>
      </c>
      <c r="R3527" s="69">
        <f t="shared" si="334"/>
        <v>-209.58643518519239</v>
      </c>
      <c r="S3527" s="69">
        <f t="shared" si="335"/>
        <v>-207.62299768518278</v>
      </c>
      <c r="T3527" s="70" t="str">
        <f t="shared" si="330"/>
        <v>1-30 DAYS</v>
      </c>
      <c r="U3527" s="70" t="str">
        <f t="shared" si="330"/>
        <v>1-30 DAYS</v>
      </c>
    </row>
    <row r="3528" spans="1:21">
      <c r="A3528" s="63" t="str">
        <f>VLOOKUP(L3528,[1]Sheet1!$N:$P,3,0)</f>
        <v>M1 BUTUAN</v>
      </c>
      <c r="B3528" s="66">
        <v>46260.622997685183</v>
      </c>
      <c r="C3528" s="66">
        <v>46262.586435185192</v>
      </c>
      <c r="D3528" s="67" t="s">
        <v>3166</v>
      </c>
      <c r="E3528" s="67" t="s">
        <v>3167</v>
      </c>
      <c r="F3528" s="1">
        <v>1</v>
      </c>
      <c r="G3528" s="63" t="str">
        <f>VLOOKUP(D3528,[2]MINDANAO!$B:$C,2,0)</f>
        <v>CLICK125 FI</v>
      </c>
      <c r="H3528" s="67">
        <v>81070</v>
      </c>
      <c r="I3528" s="63" t="str">
        <f>VLOOKUP(L3528,'[3]NEW LEGEND 2026'!M:S,7,0)</f>
        <v>MUTI</v>
      </c>
      <c r="J3528" s="67" t="s">
        <v>7955</v>
      </c>
      <c r="K3528" s="67" t="s">
        <v>7956</v>
      </c>
      <c r="L3528" s="67" t="s">
        <v>897</v>
      </c>
      <c r="M3528" s="63" t="str">
        <f>VLOOKUP(D3528,'[3]NEW LEGEND 2026'!G:I,3,0)</f>
        <v>HONDA</v>
      </c>
      <c r="N3528" s="63" t="str">
        <f>VLOOKUP(D3528,'[3]NEW LEGEND 2026'!G:J,4,0)</f>
        <v>GRAY/BLACK</v>
      </c>
      <c r="O3528" s="68" t="str">
        <f t="shared" si="331"/>
        <v>AUG</v>
      </c>
      <c r="P3528" s="68">
        <f t="shared" si="332"/>
        <v>28</v>
      </c>
      <c r="Q3528" s="68">
        <f t="shared" si="333"/>
        <v>2026</v>
      </c>
      <c r="R3528" s="69">
        <f t="shared" si="334"/>
        <v>-209.58643518519239</v>
      </c>
      <c r="S3528" s="69">
        <f t="shared" si="335"/>
        <v>-207.62299768518278</v>
      </c>
      <c r="T3528" s="70" t="str">
        <f t="shared" si="330"/>
        <v>1-30 DAYS</v>
      </c>
      <c r="U3528" s="70" t="str">
        <f t="shared" si="330"/>
        <v>1-30 DAYS</v>
      </c>
    </row>
    <row r="3529" spans="1:21">
      <c r="A3529" s="63" t="str">
        <f>VLOOKUP(L3529,[1]Sheet1!$N:$P,3,0)</f>
        <v>M1 BUTUAN</v>
      </c>
      <c r="B3529" s="66">
        <v>46260.622997685183</v>
      </c>
      <c r="C3529" s="66">
        <v>46262.586435185192</v>
      </c>
      <c r="D3529" s="67" t="s">
        <v>1345</v>
      </c>
      <c r="E3529" s="67" t="s">
        <v>1346</v>
      </c>
      <c r="F3529" s="1">
        <v>1</v>
      </c>
      <c r="G3529" s="63" t="str">
        <f>VLOOKUP(D3529,[2]MINDANAO!$B:$C,2,0)</f>
        <v>XRM MOTARD FI</v>
      </c>
      <c r="H3529" s="67">
        <v>75550</v>
      </c>
      <c r="I3529" s="63" t="str">
        <f>VLOOKUP(L3529,'[3]NEW LEGEND 2026'!M:S,7,0)</f>
        <v>MUTI</v>
      </c>
      <c r="J3529" s="67" t="s">
        <v>7957</v>
      </c>
      <c r="K3529" s="67" t="s">
        <v>7958</v>
      </c>
      <c r="L3529" s="67" t="s">
        <v>897</v>
      </c>
      <c r="M3529" s="63" t="str">
        <f>VLOOKUP(D3529,'[3]NEW LEGEND 2026'!G:I,3,0)</f>
        <v>HONDA</v>
      </c>
      <c r="N3529" s="63" t="str">
        <f>VLOOKUP(D3529,'[3]NEW LEGEND 2026'!G:J,4,0)</f>
        <v>BLACK</v>
      </c>
      <c r="O3529" s="68" t="str">
        <f t="shared" si="331"/>
        <v>AUG</v>
      </c>
      <c r="P3529" s="68">
        <f t="shared" si="332"/>
        <v>28</v>
      </c>
      <c r="Q3529" s="68">
        <f t="shared" si="333"/>
        <v>2026</v>
      </c>
      <c r="R3529" s="69">
        <f t="shared" si="334"/>
        <v>-209.58643518519239</v>
      </c>
      <c r="S3529" s="69">
        <f t="shared" si="335"/>
        <v>-207.62299768518278</v>
      </c>
      <c r="T3529" s="70" t="str">
        <f t="shared" si="330"/>
        <v>1-30 DAYS</v>
      </c>
      <c r="U3529" s="70" t="str">
        <f t="shared" si="330"/>
        <v>1-30 DAYS</v>
      </c>
    </row>
    <row r="3530" spans="1:21">
      <c r="A3530" s="63" t="str">
        <f>VLOOKUP(L3530,[1]Sheet1!$N:$P,3,0)</f>
        <v>M1 BUTUAN</v>
      </c>
      <c r="B3530" s="66">
        <v>46256.675844907397</v>
      </c>
      <c r="C3530" s="66">
        <v>46262.586435185192</v>
      </c>
      <c r="D3530" s="67" t="s">
        <v>4034</v>
      </c>
      <c r="E3530" s="67" t="s">
        <v>4035</v>
      </c>
      <c r="F3530" s="1">
        <v>1</v>
      </c>
      <c r="G3530" s="63" t="str">
        <f>VLOOKUP(D3530,[2]MINDANAO!$B:$C,2,0)</f>
        <v>KLX150</v>
      </c>
      <c r="H3530" s="67">
        <v>117523.21</v>
      </c>
      <c r="I3530" s="63" t="str">
        <f>VLOOKUP(L3530,'[3]NEW LEGEND 2026'!M:S,7,0)</f>
        <v>MUTI</v>
      </c>
      <c r="J3530" s="67" t="s">
        <v>7959</v>
      </c>
      <c r="K3530" s="67" t="s">
        <v>7960</v>
      </c>
      <c r="L3530" s="67" t="s">
        <v>897</v>
      </c>
      <c r="M3530" s="63" t="str">
        <f>VLOOKUP(D3530,'[3]NEW LEGEND 2026'!G:I,3,0)</f>
        <v>KAWASAKI</v>
      </c>
      <c r="N3530" s="63" t="str">
        <f>VLOOKUP(D3530,'[3]NEW LEGEND 2026'!G:J,4,0)</f>
        <v>GREEN</v>
      </c>
      <c r="O3530" s="68" t="str">
        <f t="shared" si="331"/>
        <v>AUG</v>
      </c>
      <c r="P3530" s="68">
        <f t="shared" si="332"/>
        <v>28</v>
      </c>
      <c r="Q3530" s="68">
        <f t="shared" si="333"/>
        <v>2026</v>
      </c>
      <c r="R3530" s="69">
        <f t="shared" si="334"/>
        <v>-209.58643518519239</v>
      </c>
      <c r="S3530" s="69">
        <f t="shared" si="335"/>
        <v>-203.67584490739682</v>
      </c>
      <c r="T3530" s="70" t="str">
        <f t="shared" si="330"/>
        <v>1-30 DAYS</v>
      </c>
      <c r="U3530" s="70" t="str">
        <f t="shared" si="330"/>
        <v>1-30 DAYS</v>
      </c>
    </row>
    <row r="3531" spans="1:21">
      <c r="A3531" s="63" t="str">
        <f>VLOOKUP(L3531,[1]Sheet1!$N:$P,3,0)</f>
        <v>M1 DON CARLOS</v>
      </c>
      <c r="B3531" s="66">
        <v>46262.591585648152</v>
      </c>
      <c r="C3531" s="66">
        <v>46262.591585648152</v>
      </c>
      <c r="D3531" s="67" t="s">
        <v>3134</v>
      </c>
      <c r="E3531" s="67" t="s">
        <v>3135</v>
      </c>
      <c r="F3531" s="1">
        <v>1</v>
      </c>
      <c r="G3531" s="63" t="str">
        <f>VLOOKUP(D3531,[2]MINDANAO!$B:$C,2,0)</f>
        <v>BAJAJ RE 4S FI</v>
      </c>
      <c r="H3531" s="67">
        <v>187000</v>
      </c>
      <c r="I3531" s="63" t="str">
        <f>VLOOKUP(L3531,'[3]NEW LEGEND 2026'!M:S,7,0)</f>
        <v>MUTI</v>
      </c>
      <c r="J3531" s="67" t="s">
        <v>7961</v>
      </c>
      <c r="K3531" s="67" t="s">
        <v>7962</v>
      </c>
      <c r="L3531" s="67" t="s">
        <v>416</v>
      </c>
      <c r="M3531" s="63" t="str">
        <f>VLOOKUP(D3531,'[3]NEW LEGEND 2026'!G:I,3,0)</f>
        <v>TRIMOTORS</v>
      </c>
      <c r="N3531" s="63" t="str">
        <f>VLOOKUP(D3531,'[3]NEW LEGEND 2026'!G:J,4,0)</f>
        <v>BLUE</v>
      </c>
      <c r="O3531" s="68" t="str">
        <f t="shared" si="331"/>
        <v>AUG</v>
      </c>
      <c r="P3531" s="68">
        <f t="shared" si="332"/>
        <v>28</v>
      </c>
      <c r="Q3531" s="68">
        <f t="shared" si="333"/>
        <v>2026</v>
      </c>
      <c r="R3531" s="69">
        <f t="shared" si="334"/>
        <v>-209.59158564815152</v>
      </c>
      <c r="S3531" s="69">
        <f t="shared" si="335"/>
        <v>-209.59158564815152</v>
      </c>
      <c r="T3531" s="70" t="str">
        <f t="shared" si="330"/>
        <v>1-30 DAYS</v>
      </c>
      <c r="U3531" s="70" t="str">
        <f t="shared" si="330"/>
        <v>1-30 DAYS</v>
      </c>
    </row>
    <row r="3532" spans="1:21">
      <c r="A3532" s="63" t="str">
        <f>VLOOKUP(L3532,[1]Sheet1!$N:$P,3,0)</f>
        <v>M1 SAN FRANCISCO</v>
      </c>
      <c r="B3532" s="66">
        <v>46262.600601851853</v>
      </c>
      <c r="C3532" s="66">
        <v>46262.600590277783</v>
      </c>
      <c r="D3532" s="67" t="s">
        <v>3134</v>
      </c>
      <c r="E3532" s="67" t="s">
        <v>3135</v>
      </c>
      <c r="F3532" s="1">
        <v>1</v>
      </c>
      <c r="G3532" s="63" t="str">
        <f>VLOOKUP(D3532,[2]MINDANAO!$B:$C,2,0)</f>
        <v>BAJAJ RE 4S FI</v>
      </c>
      <c r="H3532" s="67">
        <v>187000</v>
      </c>
      <c r="I3532" s="63" t="str">
        <f>VLOOKUP(L3532,'[3]NEW LEGEND 2026'!M:S,7,0)</f>
        <v>MUTI</v>
      </c>
      <c r="J3532" s="67" t="s">
        <v>7963</v>
      </c>
      <c r="K3532" s="67" t="s">
        <v>7964</v>
      </c>
      <c r="L3532" s="67" t="s">
        <v>1179</v>
      </c>
      <c r="M3532" s="63" t="str">
        <f>VLOOKUP(D3532,'[3]NEW LEGEND 2026'!G:I,3,0)</f>
        <v>TRIMOTORS</v>
      </c>
      <c r="N3532" s="63" t="str">
        <f>VLOOKUP(D3532,'[3]NEW LEGEND 2026'!G:J,4,0)</f>
        <v>BLUE</v>
      </c>
      <c r="O3532" s="68" t="str">
        <f t="shared" si="331"/>
        <v>AUG</v>
      </c>
      <c r="P3532" s="68">
        <f t="shared" si="332"/>
        <v>28</v>
      </c>
      <c r="Q3532" s="68">
        <f t="shared" si="333"/>
        <v>2026</v>
      </c>
      <c r="R3532" s="69">
        <f t="shared" si="334"/>
        <v>-209.60059027778334</v>
      </c>
      <c r="S3532" s="69">
        <f t="shared" si="335"/>
        <v>-209.60060185185284</v>
      </c>
      <c r="T3532" s="70" t="str">
        <f t="shared" si="330"/>
        <v>1-30 DAYS</v>
      </c>
      <c r="U3532" s="70" t="str">
        <f t="shared" si="330"/>
        <v>1-30 DAYS</v>
      </c>
    </row>
    <row r="3533" spans="1:21">
      <c r="A3533" s="63" t="str">
        <f>VLOOKUP(L3533,[1]Sheet1!$N:$P,3,0)</f>
        <v>M1 SAN FRANCISCO</v>
      </c>
      <c r="B3533" s="66">
        <v>46262.600601851853</v>
      </c>
      <c r="C3533" s="66">
        <v>46262.600590277783</v>
      </c>
      <c r="D3533" s="67" t="s">
        <v>3134</v>
      </c>
      <c r="E3533" s="67" t="s">
        <v>3135</v>
      </c>
      <c r="F3533" s="1">
        <v>1</v>
      </c>
      <c r="G3533" s="63" t="str">
        <f>VLOOKUP(D3533,[2]MINDANAO!$B:$C,2,0)</f>
        <v>BAJAJ RE 4S FI</v>
      </c>
      <c r="H3533" s="67">
        <v>187000</v>
      </c>
      <c r="I3533" s="63" t="str">
        <f>VLOOKUP(L3533,'[3]NEW LEGEND 2026'!M:S,7,0)</f>
        <v>MUTI</v>
      </c>
      <c r="J3533" s="67" t="s">
        <v>7965</v>
      </c>
      <c r="K3533" s="67" t="s">
        <v>7966</v>
      </c>
      <c r="L3533" s="67" t="s">
        <v>1179</v>
      </c>
      <c r="M3533" s="63" t="str">
        <f>VLOOKUP(D3533,'[3]NEW LEGEND 2026'!G:I,3,0)</f>
        <v>TRIMOTORS</v>
      </c>
      <c r="N3533" s="63" t="str">
        <f>VLOOKUP(D3533,'[3]NEW LEGEND 2026'!G:J,4,0)</f>
        <v>BLUE</v>
      </c>
      <c r="O3533" s="68" t="str">
        <f t="shared" si="331"/>
        <v>AUG</v>
      </c>
      <c r="P3533" s="68">
        <f t="shared" si="332"/>
        <v>28</v>
      </c>
      <c r="Q3533" s="68">
        <f t="shared" si="333"/>
        <v>2026</v>
      </c>
      <c r="R3533" s="69">
        <f t="shared" si="334"/>
        <v>-209.60059027778334</v>
      </c>
      <c r="S3533" s="69">
        <f t="shared" si="335"/>
        <v>-209.60060185185284</v>
      </c>
      <c r="T3533" s="70" t="str">
        <f t="shared" si="330"/>
        <v>1-30 DAYS</v>
      </c>
      <c r="U3533" s="70" t="str">
        <f t="shared" si="330"/>
        <v>1-30 DAYS</v>
      </c>
    </row>
    <row r="3534" spans="1:21">
      <c r="A3534" s="63" t="str">
        <f>VLOOKUP(L3534,[1]Sheet1!$N:$P,3,0)</f>
        <v>M1 SAN FRANCISCO</v>
      </c>
      <c r="B3534" s="66">
        <v>46262.600601851853</v>
      </c>
      <c r="C3534" s="66">
        <v>46262.600590277783</v>
      </c>
      <c r="D3534" s="67" t="s">
        <v>3134</v>
      </c>
      <c r="E3534" s="67" t="s">
        <v>3135</v>
      </c>
      <c r="F3534" s="1">
        <v>1</v>
      </c>
      <c r="G3534" s="63" t="str">
        <f>VLOOKUP(D3534,[2]MINDANAO!$B:$C,2,0)</f>
        <v>BAJAJ RE 4S FI</v>
      </c>
      <c r="H3534" s="67">
        <v>187000</v>
      </c>
      <c r="I3534" s="63" t="str">
        <f>VLOOKUP(L3534,'[3]NEW LEGEND 2026'!M:S,7,0)</f>
        <v>MUTI</v>
      </c>
      <c r="J3534" s="67" t="s">
        <v>7967</v>
      </c>
      <c r="K3534" s="67" t="s">
        <v>7968</v>
      </c>
      <c r="L3534" s="67" t="s">
        <v>1179</v>
      </c>
      <c r="M3534" s="63" t="str">
        <f>VLOOKUP(D3534,'[3]NEW LEGEND 2026'!G:I,3,0)</f>
        <v>TRIMOTORS</v>
      </c>
      <c r="N3534" s="63" t="str">
        <f>VLOOKUP(D3534,'[3]NEW LEGEND 2026'!G:J,4,0)</f>
        <v>BLUE</v>
      </c>
      <c r="O3534" s="68" t="str">
        <f t="shared" si="331"/>
        <v>AUG</v>
      </c>
      <c r="P3534" s="68">
        <f t="shared" si="332"/>
        <v>28</v>
      </c>
      <c r="Q3534" s="68">
        <f t="shared" si="333"/>
        <v>2026</v>
      </c>
      <c r="R3534" s="69">
        <f t="shared" si="334"/>
        <v>-209.60059027778334</v>
      </c>
      <c r="S3534" s="69">
        <f t="shared" si="335"/>
        <v>-209.60060185185284</v>
      </c>
      <c r="T3534" s="70" t="str">
        <f t="shared" si="330"/>
        <v>1-30 DAYS</v>
      </c>
      <c r="U3534" s="70" t="str">
        <f t="shared" si="330"/>
        <v>1-30 DAYS</v>
      </c>
    </row>
    <row r="3535" spans="1:21">
      <c r="A3535" s="63" t="str">
        <f>VLOOKUP(L3535,[1]Sheet1!$N:$P,3,0)</f>
        <v>M1 SAN FRANCISCO</v>
      </c>
      <c r="B3535" s="66">
        <v>46262.600601851853</v>
      </c>
      <c r="C3535" s="66">
        <v>46262.600590277783</v>
      </c>
      <c r="D3535" s="67" t="s">
        <v>3134</v>
      </c>
      <c r="E3535" s="67" t="s">
        <v>3135</v>
      </c>
      <c r="F3535" s="1">
        <v>1</v>
      </c>
      <c r="G3535" s="63" t="str">
        <f>VLOOKUP(D3535,[2]MINDANAO!$B:$C,2,0)</f>
        <v>BAJAJ RE 4S FI</v>
      </c>
      <c r="H3535" s="67">
        <v>187000</v>
      </c>
      <c r="I3535" s="63" t="str">
        <f>VLOOKUP(L3535,'[3]NEW LEGEND 2026'!M:S,7,0)</f>
        <v>MUTI</v>
      </c>
      <c r="J3535" s="67" t="s">
        <v>7969</v>
      </c>
      <c r="K3535" s="67" t="s">
        <v>7970</v>
      </c>
      <c r="L3535" s="67" t="s">
        <v>1179</v>
      </c>
      <c r="M3535" s="63" t="str">
        <f>VLOOKUP(D3535,'[3]NEW LEGEND 2026'!G:I,3,0)</f>
        <v>TRIMOTORS</v>
      </c>
      <c r="N3535" s="63" t="str">
        <f>VLOOKUP(D3535,'[3]NEW LEGEND 2026'!G:J,4,0)</f>
        <v>BLUE</v>
      </c>
      <c r="O3535" s="68" t="str">
        <f t="shared" si="331"/>
        <v>AUG</v>
      </c>
      <c r="P3535" s="68">
        <f t="shared" si="332"/>
        <v>28</v>
      </c>
      <c r="Q3535" s="68">
        <f t="shared" si="333"/>
        <v>2026</v>
      </c>
      <c r="R3535" s="69">
        <f t="shared" si="334"/>
        <v>-209.60059027778334</v>
      </c>
      <c r="S3535" s="69">
        <f t="shared" si="335"/>
        <v>-209.60060185185284</v>
      </c>
      <c r="T3535" s="70" t="str">
        <f t="shared" si="330"/>
        <v>1-30 DAYS</v>
      </c>
      <c r="U3535" s="70" t="str">
        <f t="shared" si="330"/>
        <v>1-30 DAYS</v>
      </c>
    </row>
    <row r="3536" spans="1:21">
      <c r="A3536" s="63" t="str">
        <f>VLOOKUP(L3536,[1]Sheet1!$N:$P,3,0)</f>
        <v>M1 SAN FRANCISCO</v>
      </c>
      <c r="B3536" s="66">
        <v>46262.600601851853</v>
      </c>
      <c r="C3536" s="66">
        <v>46262.600590277783</v>
      </c>
      <c r="D3536" s="67" t="s">
        <v>2946</v>
      </c>
      <c r="E3536" s="67" t="s">
        <v>2947</v>
      </c>
      <c r="F3536" s="1">
        <v>1</v>
      </c>
      <c r="G3536" s="63" t="str">
        <f>VLOOKUP(D3536,[2]MINDANAO!$B:$C,2,0)</f>
        <v>BAJAJ RE 4S FI</v>
      </c>
      <c r="H3536" s="67">
        <v>187000</v>
      </c>
      <c r="I3536" s="63" t="str">
        <f>VLOOKUP(L3536,'[3]NEW LEGEND 2026'!M:S,7,0)</f>
        <v>MUTI</v>
      </c>
      <c r="J3536" s="67" t="s">
        <v>7971</v>
      </c>
      <c r="K3536" s="67" t="s">
        <v>7972</v>
      </c>
      <c r="L3536" s="67" t="s">
        <v>1179</v>
      </c>
      <c r="M3536" s="63" t="str">
        <f>VLOOKUP(D3536,'[3]NEW LEGEND 2026'!G:I,3,0)</f>
        <v>TRIMOTORS</v>
      </c>
      <c r="N3536" s="63" t="str">
        <f>VLOOKUP(D3536,'[3]NEW LEGEND 2026'!G:J,4,0)</f>
        <v>YELLOW</v>
      </c>
      <c r="O3536" s="68" t="str">
        <f t="shared" si="331"/>
        <v>AUG</v>
      </c>
      <c r="P3536" s="68">
        <f t="shared" si="332"/>
        <v>28</v>
      </c>
      <c r="Q3536" s="68">
        <f t="shared" si="333"/>
        <v>2026</v>
      </c>
      <c r="R3536" s="69">
        <f t="shared" si="334"/>
        <v>-209.60059027778334</v>
      </c>
      <c r="S3536" s="69">
        <f t="shared" si="335"/>
        <v>-209.60060185185284</v>
      </c>
      <c r="T3536" s="70" t="str">
        <f t="shared" si="330"/>
        <v>1-30 DAYS</v>
      </c>
      <c r="U3536" s="70" t="str">
        <f t="shared" si="330"/>
        <v>1-30 DAYS</v>
      </c>
    </row>
    <row r="3537" spans="1:21">
      <c r="A3537" s="63" t="str">
        <f>VLOOKUP(L3537,[1]Sheet1!$N:$P,3,0)</f>
        <v>M1 SAN FRANCISCO</v>
      </c>
      <c r="B3537" s="66">
        <v>46262.600601851853</v>
      </c>
      <c r="C3537" s="66">
        <v>46262.600590277783</v>
      </c>
      <c r="D3537" s="67" t="s">
        <v>2946</v>
      </c>
      <c r="E3537" s="67" t="s">
        <v>2947</v>
      </c>
      <c r="F3537" s="1">
        <v>1</v>
      </c>
      <c r="G3537" s="63" t="str">
        <f>VLOOKUP(D3537,[2]MINDANAO!$B:$C,2,0)</f>
        <v>BAJAJ RE 4S FI</v>
      </c>
      <c r="H3537" s="67">
        <v>187000</v>
      </c>
      <c r="I3537" s="63" t="str">
        <f>VLOOKUP(L3537,'[3]NEW LEGEND 2026'!M:S,7,0)</f>
        <v>MUTI</v>
      </c>
      <c r="J3537" s="67" t="s">
        <v>7973</v>
      </c>
      <c r="K3537" s="67" t="s">
        <v>7974</v>
      </c>
      <c r="L3537" s="67" t="s">
        <v>1179</v>
      </c>
      <c r="M3537" s="63" t="str">
        <f>VLOOKUP(D3537,'[3]NEW LEGEND 2026'!G:I,3,0)</f>
        <v>TRIMOTORS</v>
      </c>
      <c r="N3537" s="63" t="str">
        <f>VLOOKUP(D3537,'[3]NEW LEGEND 2026'!G:J,4,0)</f>
        <v>YELLOW</v>
      </c>
      <c r="O3537" s="68" t="str">
        <f t="shared" si="331"/>
        <v>AUG</v>
      </c>
      <c r="P3537" s="68">
        <f t="shared" si="332"/>
        <v>28</v>
      </c>
      <c r="Q3537" s="68">
        <f t="shared" si="333"/>
        <v>2026</v>
      </c>
      <c r="R3537" s="69">
        <f t="shared" si="334"/>
        <v>-209.60059027778334</v>
      </c>
      <c r="S3537" s="69">
        <f t="shared" si="335"/>
        <v>-209.60060185185284</v>
      </c>
      <c r="T3537" s="70" t="str">
        <f t="shared" si="330"/>
        <v>1-30 DAYS</v>
      </c>
      <c r="U3537" s="70" t="str">
        <f t="shared" si="330"/>
        <v>1-30 DAYS</v>
      </c>
    </row>
    <row r="3538" spans="1:21">
      <c r="A3538" s="63" t="str">
        <f>VLOOKUP(L3538,[1]Sheet1!$N:$P,3,0)</f>
        <v>M1 SAN FRANCISCO</v>
      </c>
      <c r="B3538" s="66">
        <v>46262.600601851853</v>
      </c>
      <c r="C3538" s="66">
        <v>46262.600590277783</v>
      </c>
      <c r="D3538" s="67" t="s">
        <v>2946</v>
      </c>
      <c r="E3538" s="67" t="s">
        <v>2947</v>
      </c>
      <c r="F3538" s="1">
        <v>1</v>
      </c>
      <c r="G3538" s="63" t="str">
        <f>VLOOKUP(D3538,[2]MINDANAO!$B:$C,2,0)</f>
        <v>BAJAJ RE 4S FI</v>
      </c>
      <c r="H3538" s="67">
        <v>187000</v>
      </c>
      <c r="I3538" s="63" t="str">
        <f>VLOOKUP(L3538,'[3]NEW LEGEND 2026'!M:S,7,0)</f>
        <v>MUTI</v>
      </c>
      <c r="J3538" s="67" t="s">
        <v>7975</v>
      </c>
      <c r="K3538" s="67" t="s">
        <v>7976</v>
      </c>
      <c r="L3538" s="67" t="s">
        <v>1179</v>
      </c>
      <c r="M3538" s="63" t="str">
        <f>VLOOKUP(D3538,'[3]NEW LEGEND 2026'!G:I,3,0)</f>
        <v>TRIMOTORS</v>
      </c>
      <c r="N3538" s="63" t="str">
        <f>VLOOKUP(D3538,'[3]NEW LEGEND 2026'!G:J,4,0)</f>
        <v>YELLOW</v>
      </c>
      <c r="O3538" s="68" t="str">
        <f t="shared" si="331"/>
        <v>AUG</v>
      </c>
      <c r="P3538" s="68">
        <f t="shared" si="332"/>
        <v>28</v>
      </c>
      <c r="Q3538" s="68">
        <f t="shared" si="333"/>
        <v>2026</v>
      </c>
      <c r="R3538" s="69">
        <f t="shared" si="334"/>
        <v>-209.60059027778334</v>
      </c>
      <c r="S3538" s="69">
        <f t="shared" si="335"/>
        <v>-209.60060185185284</v>
      </c>
      <c r="T3538" s="70" t="str">
        <f t="shared" ref="T3538:U3601" si="336">IF(R3538&lt;=30,"1-30 DAYS",IF(R3538&lt;=60,"31-60 DAYS",IF(R3538&lt;=90,"61-90 DAYS","91 DAYS UP")))</f>
        <v>1-30 DAYS</v>
      </c>
      <c r="U3538" s="70" t="str">
        <f t="shared" si="336"/>
        <v>1-30 DAYS</v>
      </c>
    </row>
    <row r="3539" spans="1:21">
      <c r="A3539" s="63" t="str">
        <f>VLOOKUP(L3539,[1]Sheet1!$N:$P,3,0)</f>
        <v>M1 SAN FRANCISCO</v>
      </c>
      <c r="B3539" s="66">
        <v>46262.600601851853</v>
      </c>
      <c r="C3539" s="66">
        <v>46262.600590277783</v>
      </c>
      <c r="D3539" s="67" t="s">
        <v>2946</v>
      </c>
      <c r="E3539" s="67" t="s">
        <v>2947</v>
      </c>
      <c r="F3539" s="1">
        <v>1</v>
      </c>
      <c r="G3539" s="63" t="str">
        <f>VLOOKUP(D3539,[2]MINDANAO!$B:$C,2,0)</f>
        <v>BAJAJ RE 4S FI</v>
      </c>
      <c r="H3539" s="67">
        <v>187000</v>
      </c>
      <c r="I3539" s="63" t="str">
        <f>VLOOKUP(L3539,'[3]NEW LEGEND 2026'!M:S,7,0)</f>
        <v>MUTI</v>
      </c>
      <c r="J3539" s="67" t="s">
        <v>7977</v>
      </c>
      <c r="K3539" s="67" t="s">
        <v>7978</v>
      </c>
      <c r="L3539" s="67" t="s">
        <v>1179</v>
      </c>
      <c r="M3539" s="63" t="str">
        <f>VLOOKUP(D3539,'[3]NEW LEGEND 2026'!G:I,3,0)</f>
        <v>TRIMOTORS</v>
      </c>
      <c r="N3539" s="63" t="str">
        <f>VLOOKUP(D3539,'[3]NEW LEGEND 2026'!G:J,4,0)</f>
        <v>YELLOW</v>
      </c>
      <c r="O3539" s="68" t="str">
        <f t="shared" si="331"/>
        <v>AUG</v>
      </c>
      <c r="P3539" s="68">
        <f t="shared" si="332"/>
        <v>28</v>
      </c>
      <c r="Q3539" s="68">
        <f t="shared" si="333"/>
        <v>2026</v>
      </c>
      <c r="R3539" s="69">
        <f t="shared" si="334"/>
        <v>-209.60059027778334</v>
      </c>
      <c r="S3539" s="69">
        <f t="shared" si="335"/>
        <v>-209.60060185185284</v>
      </c>
      <c r="T3539" s="70" t="str">
        <f t="shared" si="336"/>
        <v>1-30 DAYS</v>
      </c>
      <c r="U3539" s="70" t="str">
        <f t="shared" si="336"/>
        <v>1-30 DAYS</v>
      </c>
    </row>
    <row r="3540" spans="1:21">
      <c r="A3540" s="63" t="str">
        <f>VLOOKUP(L3540,[1]Sheet1!$N:$P,3,0)</f>
        <v>GREATWALL</v>
      </c>
      <c r="B3540" s="66">
        <v>46262.603078703702</v>
      </c>
      <c r="C3540" s="66">
        <v>46262.603067129632</v>
      </c>
      <c r="D3540" s="67" t="s">
        <v>1007</v>
      </c>
      <c r="E3540" s="67" t="s">
        <v>1008</v>
      </c>
      <c r="F3540" s="1">
        <v>1</v>
      </c>
      <c r="G3540" s="63" t="str">
        <f>VLOOKUP(D3540,[2]MINDANAO!$B:$C,2,0)</f>
        <v>XRM DUAL SPORTS FI(DS)</v>
      </c>
      <c r="H3540" s="67">
        <v>70950</v>
      </c>
      <c r="I3540" s="63" t="str">
        <f>VLOOKUP(L3540,'[3]NEW LEGEND 2026'!M:S,7,0)</f>
        <v>HONDA</v>
      </c>
      <c r="J3540" s="67" t="s">
        <v>7979</v>
      </c>
      <c r="K3540" s="67" t="s">
        <v>7980</v>
      </c>
      <c r="L3540" s="67" t="s">
        <v>1231</v>
      </c>
      <c r="M3540" s="63" t="str">
        <f>VLOOKUP(D3540,'[3]NEW LEGEND 2026'!G:I,3,0)</f>
        <v>HONDA</v>
      </c>
      <c r="N3540" s="63" t="str">
        <f>VLOOKUP(D3540,'[3]NEW LEGEND 2026'!G:J,4,0)</f>
        <v>BLACK</v>
      </c>
      <c r="O3540" s="68" t="str">
        <f t="shared" si="331"/>
        <v>AUG</v>
      </c>
      <c r="P3540" s="68">
        <f t="shared" si="332"/>
        <v>28</v>
      </c>
      <c r="Q3540" s="68">
        <f t="shared" si="333"/>
        <v>2026</v>
      </c>
      <c r="R3540" s="69">
        <f t="shared" si="334"/>
        <v>-209.60306712963211</v>
      </c>
      <c r="S3540" s="69">
        <f t="shared" si="335"/>
        <v>-209.60307870370161</v>
      </c>
      <c r="T3540" s="70" t="str">
        <f t="shared" si="336"/>
        <v>1-30 DAYS</v>
      </c>
      <c r="U3540" s="70" t="str">
        <f t="shared" si="336"/>
        <v>1-30 DAYS</v>
      </c>
    </row>
    <row r="3541" spans="1:21">
      <c r="A3541" s="63" t="str">
        <f>VLOOKUP(L3541,[1]Sheet1!$N:$P,3,0)</f>
        <v>GREATWALL</v>
      </c>
      <c r="B3541" s="66">
        <v>46262.603078703702</v>
      </c>
      <c r="C3541" s="66">
        <v>46262.603067129632</v>
      </c>
      <c r="D3541" s="67" t="s">
        <v>1007</v>
      </c>
      <c r="E3541" s="67" t="s">
        <v>1008</v>
      </c>
      <c r="F3541" s="1">
        <v>1</v>
      </c>
      <c r="G3541" s="63" t="str">
        <f>VLOOKUP(D3541,[2]MINDANAO!$B:$C,2,0)</f>
        <v>XRM DUAL SPORTS FI(DS)</v>
      </c>
      <c r="H3541" s="67">
        <v>70950</v>
      </c>
      <c r="I3541" s="63" t="str">
        <f>VLOOKUP(L3541,'[3]NEW LEGEND 2026'!M:S,7,0)</f>
        <v>HONDA</v>
      </c>
      <c r="J3541" s="67" t="s">
        <v>7981</v>
      </c>
      <c r="K3541" s="67" t="s">
        <v>7982</v>
      </c>
      <c r="L3541" s="67" t="s">
        <v>1231</v>
      </c>
      <c r="M3541" s="63" t="str">
        <f>VLOOKUP(D3541,'[3]NEW LEGEND 2026'!G:I,3,0)</f>
        <v>HONDA</v>
      </c>
      <c r="N3541" s="63" t="str">
        <f>VLOOKUP(D3541,'[3]NEW LEGEND 2026'!G:J,4,0)</f>
        <v>BLACK</v>
      </c>
      <c r="O3541" s="68" t="str">
        <f t="shared" si="331"/>
        <v>AUG</v>
      </c>
      <c r="P3541" s="68">
        <f t="shared" si="332"/>
        <v>28</v>
      </c>
      <c r="Q3541" s="68">
        <f t="shared" si="333"/>
        <v>2026</v>
      </c>
      <c r="R3541" s="69">
        <f t="shared" si="334"/>
        <v>-209.60306712963211</v>
      </c>
      <c r="S3541" s="69">
        <f t="shared" si="335"/>
        <v>-209.60307870370161</v>
      </c>
      <c r="T3541" s="70" t="str">
        <f t="shared" si="336"/>
        <v>1-30 DAYS</v>
      </c>
      <c r="U3541" s="70" t="str">
        <f t="shared" si="336"/>
        <v>1-30 DAYS</v>
      </c>
    </row>
    <row r="3542" spans="1:21">
      <c r="A3542" s="63" t="str">
        <f>VLOOKUP(L3542,[1]Sheet1!$N:$P,3,0)</f>
        <v>GREATWALL</v>
      </c>
      <c r="B3542" s="66">
        <v>46262.603078703702</v>
      </c>
      <c r="C3542" s="66">
        <v>46262.603067129632</v>
      </c>
      <c r="D3542" s="67" t="s">
        <v>1007</v>
      </c>
      <c r="E3542" s="67" t="s">
        <v>1008</v>
      </c>
      <c r="F3542" s="1">
        <v>1</v>
      </c>
      <c r="G3542" s="63" t="str">
        <f>VLOOKUP(D3542,[2]MINDANAO!$B:$C,2,0)</f>
        <v>XRM DUAL SPORTS FI(DS)</v>
      </c>
      <c r="H3542" s="67">
        <v>70950</v>
      </c>
      <c r="I3542" s="63" t="str">
        <f>VLOOKUP(L3542,'[3]NEW LEGEND 2026'!M:S,7,0)</f>
        <v>HONDA</v>
      </c>
      <c r="J3542" s="67" t="s">
        <v>7983</v>
      </c>
      <c r="K3542" s="67" t="s">
        <v>7984</v>
      </c>
      <c r="L3542" s="67" t="s">
        <v>1231</v>
      </c>
      <c r="M3542" s="63" t="str">
        <f>VLOOKUP(D3542,'[3]NEW LEGEND 2026'!G:I,3,0)</f>
        <v>HONDA</v>
      </c>
      <c r="N3542" s="63" t="str">
        <f>VLOOKUP(D3542,'[3]NEW LEGEND 2026'!G:J,4,0)</f>
        <v>BLACK</v>
      </c>
      <c r="O3542" s="68" t="str">
        <f t="shared" si="331"/>
        <v>AUG</v>
      </c>
      <c r="P3542" s="68">
        <f t="shared" si="332"/>
        <v>28</v>
      </c>
      <c r="Q3542" s="68">
        <f t="shared" si="333"/>
        <v>2026</v>
      </c>
      <c r="R3542" s="69">
        <f t="shared" si="334"/>
        <v>-209.60306712963211</v>
      </c>
      <c r="S3542" s="69">
        <f t="shared" si="335"/>
        <v>-209.60307870370161</v>
      </c>
      <c r="T3542" s="70" t="str">
        <f t="shared" si="336"/>
        <v>1-30 DAYS</v>
      </c>
      <c r="U3542" s="70" t="str">
        <f t="shared" si="336"/>
        <v>1-30 DAYS</v>
      </c>
    </row>
    <row r="3543" spans="1:21">
      <c r="A3543" s="63" t="str">
        <f>VLOOKUP(L3543,[1]Sheet1!$N:$P,3,0)</f>
        <v>M2 CABANTIAN</v>
      </c>
      <c r="B3543" s="66">
        <v>46258.596238425933</v>
      </c>
      <c r="C3543" s="66">
        <v>46262.60800925926</v>
      </c>
      <c r="D3543" s="67" t="s">
        <v>1054</v>
      </c>
      <c r="E3543" s="67" t="s">
        <v>1055</v>
      </c>
      <c r="F3543" s="1">
        <v>1</v>
      </c>
      <c r="G3543" s="63" t="str">
        <f>VLOOKUP(D3543,[2]MINDANAO!$B:$C,2,0)</f>
        <v>MIO GEAR S</v>
      </c>
      <c r="H3543" s="67">
        <v>78492</v>
      </c>
      <c r="I3543" s="63" t="str">
        <f>VLOOKUP(L3543,'[3]NEW LEGEND 2026'!M:S,7,0)</f>
        <v>ULTIMATE</v>
      </c>
      <c r="J3543" s="67" t="s">
        <v>7985</v>
      </c>
      <c r="K3543" s="67" t="s">
        <v>7986</v>
      </c>
      <c r="L3543" s="67" t="s">
        <v>707</v>
      </c>
      <c r="M3543" s="63" t="str">
        <f>VLOOKUP(D3543,'[3]NEW LEGEND 2026'!G:I,3,0)</f>
        <v>YAMAHA</v>
      </c>
      <c r="N3543" s="63" t="str">
        <f>VLOOKUP(D3543,'[3]NEW LEGEND 2026'!G:J,4,0)</f>
        <v>MATTE BLACK</v>
      </c>
      <c r="O3543" s="68" t="str">
        <f t="shared" si="331"/>
        <v>AUG</v>
      </c>
      <c r="P3543" s="68">
        <f t="shared" si="332"/>
        <v>28</v>
      </c>
      <c r="Q3543" s="68">
        <f t="shared" si="333"/>
        <v>2026</v>
      </c>
      <c r="R3543" s="69">
        <f t="shared" si="334"/>
        <v>-209.60800925926014</v>
      </c>
      <c r="S3543" s="69">
        <f t="shared" si="335"/>
        <v>-205.59623842593282</v>
      </c>
      <c r="T3543" s="70" t="str">
        <f t="shared" si="336"/>
        <v>1-30 DAYS</v>
      </c>
      <c r="U3543" s="70" t="str">
        <f t="shared" si="336"/>
        <v>1-30 DAYS</v>
      </c>
    </row>
    <row r="3544" spans="1:21">
      <c r="A3544" s="63" t="str">
        <f>VLOOKUP(L3544,[1]Sheet1!$N:$P,3,0)</f>
        <v>M1 SURALLAH</v>
      </c>
      <c r="B3544" s="66">
        <v>46217.671446759261</v>
      </c>
      <c r="C3544" s="66">
        <v>46262.618842592587</v>
      </c>
      <c r="D3544" s="67" t="s">
        <v>907</v>
      </c>
      <c r="E3544" s="67" t="s">
        <v>908</v>
      </c>
      <c r="F3544" s="1">
        <v>1</v>
      </c>
      <c r="G3544" s="63" t="str">
        <f>VLOOKUP(D3544,[2]MINDANAO!$B:$C,2,0)</f>
        <v>CT125</v>
      </c>
      <c r="H3544" s="67">
        <v>59246</v>
      </c>
      <c r="I3544" s="63" t="str">
        <f>VLOOKUP(L3544,'[3]NEW LEGEND 2026'!M:S,7,0)</f>
        <v>MUTI</v>
      </c>
      <c r="J3544" s="67" t="s">
        <v>7987</v>
      </c>
      <c r="K3544" s="67" t="s">
        <v>7988</v>
      </c>
      <c r="L3544" s="67" t="s">
        <v>546</v>
      </c>
      <c r="M3544" s="63" t="str">
        <f>VLOOKUP(D3544,'[3]NEW LEGEND 2026'!G:I,3,0)</f>
        <v>KAWASAKI</v>
      </c>
      <c r="N3544" s="63" t="str">
        <f>VLOOKUP(D3544,'[3]NEW LEGEND 2026'!G:J,4,0)</f>
        <v>BLACK/GRAY</v>
      </c>
      <c r="O3544" s="68" t="str">
        <f t="shared" si="331"/>
        <v>AUG</v>
      </c>
      <c r="P3544" s="68">
        <f t="shared" si="332"/>
        <v>28</v>
      </c>
      <c r="Q3544" s="68">
        <f t="shared" si="333"/>
        <v>2026</v>
      </c>
      <c r="R3544" s="69">
        <f t="shared" si="334"/>
        <v>-209.61884259258659</v>
      </c>
      <c r="S3544" s="69">
        <f t="shared" si="335"/>
        <v>-164.67144675926102</v>
      </c>
      <c r="T3544" s="70" t="str">
        <f t="shared" si="336"/>
        <v>1-30 DAYS</v>
      </c>
      <c r="U3544" s="70" t="str">
        <f t="shared" si="336"/>
        <v>1-30 DAYS</v>
      </c>
    </row>
    <row r="3545" spans="1:21">
      <c r="A3545" s="63" t="str">
        <f>VLOOKUP(L3545,[1]Sheet1!$N:$P,3,0)</f>
        <v>M1 SURALLAH</v>
      </c>
      <c r="B3545" s="66">
        <v>46219.370949074073</v>
      </c>
      <c r="C3545" s="66">
        <v>46262.618842592587</v>
      </c>
      <c r="D3545" s="67" t="s">
        <v>663</v>
      </c>
      <c r="E3545" s="67" t="s">
        <v>664</v>
      </c>
      <c r="F3545" s="1">
        <v>1</v>
      </c>
      <c r="G3545" s="63" t="str">
        <f>VLOOKUP(D3545,[2]MINDANAO!$B:$C,2,0)</f>
        <v>CT125</v>
      </c>
      <c r="H3545" s="67">
        <v>58118</v>
      </c>
      <c r="I3545" s="63" t="str">
        <f>VLOOKUP(L3545,'[3]NEW LEGEND 2026'!M:S,7,0)</f>
        <v>MUTI</v>
      </c>
      <c r="J3545" s="67" t="s">
        <v>7989</v>
      </c>
      <c r="K3545" s="67" t="s">
        <v>7990</v>
      </c>
      <c r="L3545" s="67" t="s">
        <v>546</v>
      </c>
      <c r="M3545" s="63" t="str">
        <f>VLOOKUP(D3545,'[3]NEW LEGEND 2026'!G:I,3,0)</f>
        <v>KAWASAKI</v>
      </c>
      <c r="N3545" s="63" t="str">
        <f>VLOOKUP(D3545,'[3]NEW LEGEND 2026'!G:J,4,0)</f>
        <v>BLACK/RED</v>
      </c>
      <c r="O3545" s="68" t="str">
        <f t="shared" si="331"/>
        <v>AUG</v>
      </c>
      <c r="P3545" s="68">
        <f t="shared" si="332"/>
        <v>28</v>
      </c>
      <c r="Q3545" s="68">
        <f t="shared" si="333"/>
        <v>2026</v>
      </c>
      <c r="R3545" s="69">
        <f t="shared" si="334"/>
        <v>-209.61884259258659</v>
      </c>
      <c r="S3545" s="69">
        <f t="shared" si="335"/>
        <v>-166.370949074073</v>
      </c>
      <c r="T3545" s="70" t="str">
        <f t="shared" si="336"/>
        <v>1-30 DAYS</v>
      </c>
      <c r="U3545" s="70" t="str">
        <f t="shared" si="336"/>
        <v>1-30 DAYS</v>
      </c>
    </row>
    <row r="3546" spans="1:21">
      <c r="A3546" s="63" t="str">
        <f>VLOOKUP(L3546,[1]Sheet1!$N:$P,3,0)</f>
        <v>M1 SURALLAH</v>
      </c>
      <c r="B3546" s="66">
        <v>46262.432488425933</v>
      </c>
      <c r="C3546" s="66">
        <v>46262.619317129633</v>
      </c>
      <c r="D3546" s="67" t="s">
        <v>3166</v>
      </c>
      <c r="E3546" s="67" t="s">
        <v>3167</v>
      </c>
      <c r="F3546" s="1">
        <v>1</v>
      </c>
      <c r="G3546" s="63" t="str">
        <f>VLOOKUP(D3546,[2]MINDANAO!$B:$C,2,0)</f>
        <v>CLICK125 FI</v>
      </c>
      <c r="H3546" s="67">
        <v>81070</v>
      </c>
      <c r="I3546" s="63" t="str">
        <f>VLOOKUP(L3546,'[3]NEW LEGEND 2026'!M:S,7,0)</f>
        <v>MUTI</v>
      </c>
      <c r="J3546" s="67" t="s">
        <v>7991</v>
      </c>
      <c r="K3546" s="67" t="s">
        <v>7992</v>
      </c>
      <c r="L3546" s="67" t="s">
        <v>546</v>
      </c>
      <c r="M3546" s="63" t="str">
        <f>VLOOKUP(D3546,'[3]NEW LEGEND 2026'!G:I,3,0)</f>
        <v>HONDA</v>
      </c>
      <c r="N3546" s="63" t="str">
        <f>VLOOKUP(D3546,'[3]NEW LEGEND 2026'!G:J,4,0)</f>
        <v>GRAY/BLACK</v>
      </c>
      <c r="O3546" s="68" t="str">
        <f t="shared" si="331"/>
        <v>AUG</v>
      </c>
      <c r="P3546" s="68">
        <f t="shared" si="332"/>
        <v>28</v>
      </c>
      <c r="Q3546" s="68">
        <f t="shared" si="333"/>
        <v>2026</v>
      </c>
      <c r="R3546" s="69">
        <f t="shared" si="334"/>
        <v>-209.61931712963269</v>
      </c>
      <c r="S3546" s="69">
        <f t="shared" si="335"/>
        <v>-209.43248842593312</v>
      </c>
      <c r="T3546" s="70" t="str">
        <f t="shared" si="336"/>
        <v>1-30 DAYS</v>
      </c>
      <c r="U3546" s="70" t="str">
        <f t="shared" si="336"/>
        <v>1-30 DAYS</v>
      </c>
    </row>
    <row r="3547" spans="1:21">
      <c r="A3547" s="63" t="str">
        <f>VLOOKUP(L3547,[1]Sheet1!$N:$P,3,0)</f>
        <v>M1 SURALLAH</v>
      </c>
      <c r="B3547" s="66">
        <v>46262.432488425933</v>
      </c>
      <c r="C3547" s="66">
        <v>46262.619317129633</v>
      </c>
      <c r="D3547" s="67" t="s">
        <v>3166</v>
      </c>
      <c r="E3547" s="67" t="s">
        <v>3167</v>
      </c>
      <c r="F3547" s="1">
        <v>1</v>
      </c>
      <c r="G3547" s="63" t="str">
        <f>VLOOKUP(D3547,[2]MINDANAO!$B:$C,2,0)</f>
        <v>CLICK125 FI</v>
      </c>
      <c r="H3547" s="67">
        <v>81070</v>
      </c>
      <c r="I3547" s="63" t="str">
        <f>VLOOKUP(L3547,'[3]NEW LEGEND 2026'!M:S,7,0)</f>
        <v>MUTI</v>
      </c>
      <c r="J3547" s="67" t="s">
        <v>7993</v>
      </c>
      <c r="K3547" s="67" t="s">
        <v>7994</v>
      </c>
      <c r="L3547" s="67" t="s">
        <v>546</v>
      </c>
      <c r="M3547" s="63" t="str">
        <f>VLOOKUP(D3547,'[3]NEW LEGEND 2026'!G:I,3,0)</f>
        <v>HONDA</v>
      </c>
      <c r="N3547" s="63" t="str">
        <f>VLOOKUP(D3547,'[3]NEW LEGEND 2026'!G:J,4,0)</f>
        <v>GRAY/BLACK</v>
      </c>
      <c r="O3547" s="68" t="str">
        <f t="shared" si="331"/>
        <v>AUG</v>
      </c>
      <c r="P3547" s="68">
        <f t="shared" si="332"/>
        <v>28</v>
      </c>
      <c r="Q3547" s="68">
        <f t="shared" si="333"/>
        <v>2026</v>
      </c>
      <c r="R3547" s="69">
        <f t="shared" si="334"/>
        <v>-209.61931712963269</v>
      </c>
      <c r="S3547" s="69">
        <f t="shared" si="335"/>
        <v>-209.43248842593312</v>
      </c>
      <c r="T3547" s="70" t="str">
        <f t="shared" si="336"/>
        <v>1-30 DAYS</v>
      </c>
      <c r="U3547" s="70" t="str">
        <f t="shared" si="336"/>
        <v>1-30 DAYS</v>
      </c>
    </row>
    <row r="3548" spans="1:21">
      <c r="A3548" s="63" t="str">
        <f>VLOOKUP(L3548,[1]Sheet1!$N:$P,3,0)</f>
        <v>M1 SURALLAH</v>
      </c>
      <c r="B3548" s="66">
        <v>46262.432488425933</v>
      </c>
      <c r="C3548" s="66">
        <v>46262.619317129633</v>
      </c>
      <c r="D3548" s="67" t="s">
        <v>1103</v>
      </c>
      <c r="E3548" s="67" t="s">
        <v>1104</v>
      </c>
      <c r="F3548" s="1">
        <v>1</v>
      </c>
      <c r="G3548" s="63" t="str">
        <f>VLOOKUP(D3548,[2]MINDANAO!$B:$C,2,0)</f>
        <v>TMX ALPHA FI</v>
      </c>
      <c r="H3548" s="67">
        <v>56358</v>
      </c>
      <c r="I3548" s="63" t="str">
        <f>VLOOKUP(L3548,'[3]NEW LEGEND 2026'!M:S,7,0)</f>
        <v>MUTI</v>
      </c>
      <c r="J3548" s="67" t="s">
        <v>7995</v>
      </c>
      <c r="K3548" s="67" t="s">
        <v>7996</v>
      </c>
      <c r="L3548" s="67" t="s">
        <v>546</v>
      </c>
      <c r="M3548" s="63" t="str">
        <f>VLOOKUP(D3548,'[3]NEW LEGEND 2026'!G:I,3,0)</f>
        <v>HONDA</v>
      </c>
      <c r="N3548" s="63" t="str">
        <f>VLOOKUP(D3548,'[3]NEW LEGEND 2026'!G:J,4,0)</f>
        <v>RED</v>
      </c>
      <c r="O3548" s="68" t="str">
        <f t="shared" si="331"/>
        <v>AUG</v>
      </c>
      <c r="P3548" s="68">
        <f t="shared" si="332"/>
        <v>28</v>
      </c>
      <c r="Q3548" s="68">
        <f t="shared" si="333"/>
        <v>2026</v>
      </c>
      <c r="R3548" s="69">
        <f t="shared" si="334"/>
        <v>-209.61931712963269</v>
      </c>
      <c r="S3548" s="69">
        <f t="shared" si="335"/>
        <v>-209.43248842593312</v>
      </c>
      <c r="T3548" s="70" t="str">
        <f t="shared" si="336"/>
        <v>1-30 DAYS</v>
      </c>
      <c r="U3548" s="70" t="str">
        <f t="shared" si="336"/>
        <v>1-30 DAYS</v>
      </c>
    </row>
    <row r="3549" spans="1:21">
      <c r="A3549" s="63" t="str">
        <f>VLOOKUP(L3549,[1]Sheet1!$N:$P,3,0)</f>
        <v>M1 SURALLAH</v>
      </c>
      <c r="B3549" s="66">
        <v>46262.432488425933</v>
      </c>
      <c r="C3549" s="66">
        <v>46262.619317129633</v>
      </c>
      <c r="D3549" s="67" t="s">
        <v>1007</v>
      </c>
      <c r="E3549" s="67" t="s">
        <v>1008</v>
      </c>
      <c r="F3549" s="1">
        <v>1</v>
      </c>
      <c r="G3549" s="63" t="str">
        <f>VLOOKUP(D3549,[2]MINDANAO!$B:$C,2,0)</f>
        <v>XRM DUAL SPORTS FI(DS)</v>
      </c>
      <c r="H3549" s="67">
        <v>70950</v>
      </c>
      <c r="I3549" s="63" t="str">
        <f>VLOOKUP(L3549,'[3]NEW LEGEND 2026'!M:S,7,0)</f>
        <v>MUTI</v>
      </c>
      <c r="J3549" s="67" t="s">
        <v>7997</v>
      </c>
      <c r="K3549" s="67" t="s">
        <v>7998</v>
      </c>
      <c r="L3549" s="67" t="s">
        <v>546</v>
      </c>
      <c r="M3549" s="63" t="str">
        <f>VLOOKUP(D3549,'[3]NEW LEGEND 2026'!G:I,3,0)</f>
        <v>HONDA</v>
      </c>
      <c r="N3549" s="63" t="str">
        <f>VLOOKUP(D3549,'[3]NEW LEGEND 2026'!G:J,4,0)</f>
        <v>BLACK</v>
      </c>
      <c r="O3549" s="68" t="str">
        <f t="shared" si="331"/>
        <v>AUG</v>
      </c>
      <c r="P3549" s="68">
        <f t="shared" si="332"/>
        <v>28</v>
      </c>
      <c r="Q3549" s="68">
        <f t="shared" si="333"/>
        <v>2026</v>
      </c>
      <c r="R3549" s="69">
        <f t="shared" si="334"/>
        <v>-209.61931712963269</v>
      </c>
      <c r="S3549" s="69">
        <f t="shared" si="335"/>
        <v>-209.43248842593312</v>
      </c>
      <c r="T3549" s="70" t="str">
        <f t="shared" si="336"/>
        <v>1-30 DAYS</v>
      </c>
      <c r="U3549" s="70" t="str">
        <f t="shared" si="336"/>
        <v>1-30 DAYS</v>
      </c>
    </row>
    <row r="3550" spans="1:21">
      <c r="A3550" s="63" t="str">
        <f>VLOOKUP(L3550,[1]Sheet1!$N:$P,3,0)</f>
        <v>M1 SURALLAH</v>
      </c>
      <c r="B3550" s="66">
        <v>46262.434050925927</v>
      </c>
      <c r="C3550" s="66">
        <v>46262.619317129633</v>
      </c>
      <c r="D3550" s="67" t="s">
        <v>1007</v>
      </c>
      <c r="E3550" s="67" t="s">
        <v>1008</v>
      </c>
      <c r="F3550" s="1">
        <v>1</v>
      </c>
      <c r="G3550" s="63" t="str">
        <f>VLOOKUP(D3550,[2]MINDANAO!$B:$C,2,0)</f>
        <v>XRM DUAL SPORTS FI(DS)</v>
      </c>
      <c r="H3550" s="67">
        <v>70950</v>
      </c>
      <c r="I3550" s="63" t="str">
        <f>VLOOKUP(L3550,'[3]NEW LEGEND 2026'!M:S,7,0)</f>
        <v>MUTI</v>
      </c>
      <c r="J3550" s="67" t="s">
        <v>7999</v>
      </c>
      <c r="K3550" s="67" t="s">
        <v>8000</v>
      </c>
      <c r="L3550" s="67" t="s">
        <v>546</v>
      </c>
      <c r="M3550" s="63" t="str">
        <f>VLOOKUP(D3550,'[3]NEW LEGEND 2026'!G:I,3,0)</f>
        <v>HONDA</v>
      </c>
      <c r="N3550" s="63" t="str">
        <f>VLOOKUP(D3550,'[3]NEW LEGEND 2026'!G:J,4,0)</f>
        <v>BLACK</v>
      </c>
      <c r="O3550" s="68" t="str">
        <f t="shared" si="331"/>
        <v>AUG</v>
      </c>
      <c r="P3550" s="68">
        <f t="shared" si="332"/>
        <v>28</v>
      </c>
      <c r="Q3550" s="68">
        <f t="shared" si="333"/>
        <v>2026</v>
      </c>
      <c r="R3550" s="69">
        <f t="shared" si="334"/>
        <v>-209.61931712963269</v>
      </c>
      <c r="S3550" s="69">
        <f t="shared" si="335"/>
        <v>-209.43405092592729</v>
      </c>
      <c r="T3550" s="70" t="str">
        <f t="shared" si="336"/>
        <v>1-30 DAYS</v>
      </c>
      <c r="U3550" s="70" t="str">
        <f t="shared" si="336"/>
        <v>1-30 DAYS</v>
      </c>
    </row>
    <row r="3551" spans="1:21">
      <c r="A3551" s="63" t="str">
        <f>VLOOKUP(L3551,[1]Sheet1!$N:$P,3,0)</f>
        <v>M1 SURALLAH</v>
      </c>
      <c r="B3551" s="66">
        <v>46259.556944444441</v>
      </c>
      <c r="C3551" s="66">
        <v>46262.619444444441</v>
      </c>
      <c r="D3551" s="67" t="s">
        <v>4034</v>
      </c>
      <c r="E3551" s="67" t="s">
        <v>4035</v>
      </c>
      <c r="F3551" s="1">
        <v>1</v>
      </c>
      <c r="G3551" s="63" t="str">
        <f>VLOOKUP(D3551,[2]MINDANAO!$B:$C,2,0)</f>
        <v>KLX150</v>
      </c>
      <c r="H3551" s="67">
        <v>117523.21</v>
      </c>
      <c r="I3551" s="63" t="str">
        <f>VLOOKUP(L3551,'[3]NEW LEGEND 2026'!M:S,7,0)</f>
        <v>MUTI</v>
      </c>
      <c r="J3551" s="67" t="s">
        <v>8001</v>
      </c>
      <c r="K3551" s="67" t="s">
        <v>8002</v>
      </c>
      <c r="L3551" s="67" t="s">
        <v>546</v>
      </c>
      <c r="M3551" s="63" t="str">
        <f>VLOOKUP(D3551,'[3]NEW LEGEND 2026'!G:I,3,0)</f>
        <v>KAWASAKI</v>
      </c>
      <c r="N3551" s="63" t="str">
        <f>VLOOKUP(D3551,'[3]NEW LEGEND 2026'!G:J,4,0)</f>
        <v>GREEN</v>
      </c>
      <c r="O3551" s="68" t="str">
        <f t="shared" si="331"/>
        <v>AUG</v>
      </c>
      <c r="P3551" s="68">
        <f t="shared" si="332"/>
        <v>28</v>
      </c>
      <c r="Q3551" s="68">
        <f t="shared" si="333"/>
        <v>2026</v>
      </c>
      <c r="R3551" s="69">
        <f t="shared" si="334"/>
        <v>-209.61944444444089</v>
      </c>
      <c r="S3551" s="69">
        <f t="shared" si="335"/>
        <v>-206.55694444444089</v>
      </c>
      <c r="T3551" s="70" t="str">
        <f t="shared" si="336"/>
        <v>1-30 DAYS</v>
      </c>
      <c r="U3551" s="70" t="str">
        <f t="shared" si="336"/>
        <v>1-30 DAYS</v>
      </c>
    </row>
    <row r="3552" spans="1:21">
      <c r="A3552" s="63" t="str">
        <f>VLOOKUP(L3552,[1]Sheet1!$N:$P,3,0)</f>
        <v>M1 SURALLAH</v>
      </c>
      <c r="B3552" s="66">
        <v>46259.556944444441</v>
      </c>
      <c r="C3552" s="66">
        <v>46262.619444444441</v>
      </c>
      <c r="D3552" s="67" t="s">
        <v>4034</v>
      </c>
      <c r="E3552" s="67" t="s">
        <v>4035</v>
      </c>
      <c r="F3552" s="1">
        <v>1</v>
      </c>
      <c r="G3552" s="63" t="str">
        <f>VLOOKUP(D3552,[2]MINDANAO!$B:$C,2,0)</f>
        <v>KLX150</v>
      </c>
      <c r="H3552" s="67">
        <v>117523.21</v>
      </c>
      <c r="I3552" s="63" t="str">
        <f>VLOOKUP(L3552,'[3]NEW LEGEND 2026'!M:S,7,0)</f>
        <v>MUTI</v>
      </c>
      <c r="J3552" s="67" t="s">
        <v>8003</v>
      </c>
      <c r="K3552" s="67" t="s">
        <v>8004</v>
      </c>
      <c r="L3552" s="67" t="s">
        <v>546</v>
      </c>
      <c r="M3552" s="63" t="str">
        <f>VLOOKUP(D3552,'[3]NEW LEGEND 2026'!G:I,3,0)</f>
        <v>KAWASAKI</v>
      </c>
      <c r="N3552" s="63" t="str">
        <f>VLOOKUP(D3552,'[3]NEW LEGEND 2026'!G:J,4,0)</f>
        <v>GREEN</v>
      </c>
      <c r="O3552" s="68" t="str">
        <f t="shared" si="331"/>
        <v>AUG</v>
      </c>
      <c r="P3552" s="68">
        <f t="shared" si="332"/>
        <v>28</v>
      </c>
      <c r="Q3552" s="68">
        <f t="shared" si="333"/>
        <v>2026</v>
      </c>
      <c r="R3552" s="69">
        <f t="shared" si="334"/>
        <v>-209.61944444444089</v>
      </c>
      <c r="S3552" s="69">
        <f t="shared" si="335"/>
        <v>-206.55694444444089</v>
      </c>
      <c r="T3552" s="70" t="str">
        <f t="shared" si="336"/>
        <v>1-30 DAYS</v>
      </c>
      <c r="U3552" s="70" t="str">
        <f t="shared" si="336"/>
        <v>1-30 DAYS</v>
      </c>
    </row>
    <row r="3553" spans="1:21">
      <c r="A3553" s="63" t="str">
        <f>VLOOKUP(L3553,[1]Sheet1!$N:$P,3,0)</f>
        <v>M1 SURALLAH</v>
      </c>
      <c r="B3553" s="66">
        <v>46256.462592592587</v>
      </c>
      <c r="C3553" s="66">
        <v>46262.619444444441</v>
      </c>
      <c r="D3553" s="67" t="s">
        <v>1363</v>
      </c>
      <c r="E3553" s="67" t="s">
        <v>1364</v>
      </c>
      <c r="F3553" s="1">
        <v>1</v>
      </c>
      <c r="G3553" s="63" t="str">
        <f>VLOOKUP(D3553,[2]MINDANAO!$B:$C,2,0)</f>
        <v>ACCESS 125 RIDE CONNECT</v>
      </c>
      <c r="H3553" s="67">
        <v>81300.89</v>
      </c>
      <c r="I3553" s="63" t="str">
        <f>VLOOKUP(L3553,'[3]NEW LEGEND 2026'!M:S,7,0)</f>
        <v>MUTI</v>
      </c>
      <c r="J3553" s="67" t="s">
        <v>8005</v>
      </c>
      <c r="K3553" s="67" t="s">
        <v>8006</v>
      </c>
      <c r="L3553" s="67" t="s">
        <v>546</v>
      </c>
      <c r="M3553" s="63" t="str">
        <f>VLOOKUP(D3553,'[3]NEW LEGEND 2026'!G:I,3,0)</f>
        <v>SUZUKI</v>
      </c>
      <c r="N3553" s="63" t="str">
        <f>VLOOKUP(D3553,'[3]NEW LEGEND 2026'!G:J,4,0)</f>
        <v>BLUE</v>
      </c>
      <c r="O3553" s="68" t="str">
        <f t="shared" si="331"/>
        <v>AUG</v>
      </c>
      <c r="P3553" s="68">
        <f t="shared" si="332"/>
        <v>28</v>
      </c>
      <c r="Q3553" s="68">
        <f t="shared" si="333"/>
        <v>2026</v>
      </c>
      <c r="R3553" s="69">
        <f t="shared" si="334"/>
        <v>-209.61944444444089</v>
      </c>
      <c r="S3553" s="69">
        <f t="shared" si="335"/>
        <v>-203.46259259258659</v>
      </c>
      <c r="T3553" s="70" t="str">
        <f t="shared" si="336"/>
        <v>1-30 DAYS</v>
      </c>
      <c r="U3553" s="70" t="str">
        <f t="shared" si="336"/>
        <v>1-30 DAYS</v>
      </c>
    </row>
    <row r="3554" spans="1:21">
      <c r="A3554" s="63" t="str">
        <f>VLOOKUP(L3554,[1]Sheet1!$N:$P,3,0)</f>
        <v>M1 MARBEL</v>
      </c>
      <c r="B3554" s="66">
        <v>46219.398877314823</v>
      </c>
      <c r="C3554" s="66">
        <v>46262.625694444447</v>
      </c>
      <c r="D3554" s="67" t="s">
        <v>663</v>
      </c>
      <c r="E3554" s="67" t="s">
        <v>664</v>
      </c>
      <c r="F3554" s="1">
        <v>1</v>
      </c>
      <c r="G3554" s="63" t="str">
        <f>VLOOKUP(D3554,[2]MINDANAO!$B:$C,2,0)</f>
        <v>CT125</v>
      </c>
      <c r="H3554" s="67">
        <v>58118</v>
      </c>
      <c r="I3554" s="63" t="str">
        <f>VLOOKUP(L3554,'[3]NEW LEGEND 2026'!M:S,7,0)</f>
        <v>MUTI</v>
      </c>
      <c r="J3554" s="67" t="s">
        <v>8007</v>
      </c>
      <c r="K3554" s="67" t="s">
        <v>8008</v>
      </c>
      <c r="L3554" s="67" t="s">
        <v>473</v>
      </c>
      <c r="M3554" s="63" t="str">
        <f>VLOOKUP(D3554,'[3]NEW LEGEND 2026'!G:I,3,0)</f>
        <v>KAWASAKI</v>
      </c>
      <c r="N3554" s="63" t="str">
        <f>VLOOKUP(D3554,'[3]NEW LEGEND 2026'!G:J,4,0)</f>
        <v>BLACK/RED</v>
      </c>
      <c r="O3554" s="68" t="str">
        <f t="shared" si="331"/>
        <v>AUG</v>
      </c>
      <c r="P3554" s="68">
        <f t="shared" si="332"/>
        <v>28</v>
      </c>
      <c r="Q3554" s="68">
        <f t="shared" si="333"/>
        <v>2026</v>
      </c>
      <c r="R3554" s="69">
        <f t="shared" si="334"/>
        <v>-209.62569444444671</v>
      </c>
      <c r="S3554" s="69">
        <f t="shared" si="335"/>
        <v>-166.39887731482304</v>
      </c>
      <c r="T3554" s="70" t="str">
        <f t="shared" si="336"/>
        <v>1-30 DAYS</v>
      </c>
      <c r="U3554" s="70" t="str">
        <f t="shared" si="336"/>
        <v>1-30 DAYS</v>
      </c>
    </row>
    <row r="3555" spans="1:21">
      <c r="A3555" s="63" t="str">
        <f>VLOOKUP(L3555,[1]Sheet1!$N:$P,3,0)</f>
        <v>M1 MARBEL</v>
      </c>
      <c r="B3555" s="66">
        <v>46219.398877314823</v>
      </c>
      <c r="C3555" s="66">
        <v>46262.625694444447</v>
      </c>
      <c r="D3555" s="67" t="s">
        <v>663</v>
      </c>
      <c r="E3555" s="67" t="s">
        <v>664</v>
      </c>
      <c r="F3555" s="1">
        <v>1</v>
      </c>
      <c r="G3555" s="63" t="str">
        <f>VLOOKUP(D3555,[2]MINDANAO!$B:$C,2,0)</f>
        <v>CT125</v>
      </c>
      <c r="H3555" s="67">
        <v>58118</v>
      </c>
      <c r="I3555" s="63" t="str">
        <f>VLOOKUP(L3555,'[3]NEW LEGEND 2026'!M:S,7,0)</f>
        <v>MUTI</v>
      </c>
      <c r="J3555" s="67" t="s">
        <v>8009</v>
      </c>
      <c r="K3555" s="67" t="s">
        <v>8010</v>
      </c>
      <c r="L3555" s="67" t="s">
        <v>473</v>
      </c>
      <c r="M3555" s="63" t="str">
        <f>VLOOKUP(D3555,'[3]NEW LEGEND 2026'!G:I,3,0)</f>
        <v>KAWASAKI</v>
      </c>
      <c r="N3555" s="63" t="str">
        <f>VLOOKUP(D3555,'[3]NEW LEGEND 2026'!G:J,4,0)</f>
        <v>BLACK/RED</v>
      </c>
      <c r="O3555" s="68" t="str">
        <f t="shared" si="331"/>
        <v>AUG</v>
      </c>
      <c r="P3555" s="68">
        <f t="shared" si="332"/>
        <v>28</v>
      </c>
      <c r="Q3555" s="68">
        <f t="shared" si="333"/>
        <v>2026</v>
      </c>
      <c r="R3555" s="69">
        <f t="shared" si="334"/>
        <v>-209.62569444444671</v>
      </c>
      <c r="S3555" s="69">
        <f t="shared" si="335"/>
        <v>-166.39887731482304</v>
      </c>
      <c r="T3555" s="70" t="str">
        <f t="shared" si="336"/>
        <v>1-30 DAYS</v>
      </c>
      <c r="U3555" s="70" t="str">
        <f t="shared" si="336"/>
        <v>1-30 DAYS</v>
      </c>
    </row>
    <row r="3556" spans="1:21">
      <c r="A3556" s="63" t="str">
        <f>VLOOKUP(L3556,[1]Sheet1!$N:$P,3,0)</f>
        <v>M2 BULUA</v>
      </c>
      <c r="B3556" s="66">
        <v>46262.563761574071</v>
      </c>
      <c r="C3556" s="66">
        <v>46262.695625</v>
      </c>
      <c r="D3556" s="67" t="s">
        <v>2544</v>
      </c>
      <c r="E3556" s="67" t="s">
        <v>2545</v>
      </c>
      <c r="F3556" s="1">
        <v>1</v>
      </c>
      <c r="G3556" s="63" t="str">
        <f>VLOOKUP(D3556,[2]MINDANAO!$B:$C,2,0)</f>
        <v>NMAX155 FI ABS</v>
      </c>
      <c r="H3556" s="67">
        <v>129452.68</v>
      </c>
      <c r="I3556" s="63" t="str">
        <f>VLOOKUP(L3556,'[3]NEW LEGEND 2026'!M:S,7,0)</f>
        <v>ULTIMATE</v>
      </c>
      <c r="J3556" s="67" t="s">
        <v>8011</v>
      </c>
      <c r="K3556" s="67" t="s">
        <v>8012</v>
      </c>
      <c r="L3556" s="67" t="s">
        <v>699</v>
      </c>
      <c r="M3556" s="63" t="str">
        <f>VLOOKUP(D3556,'[3]NEW LEGEND 2026'!G:I,3,0)</f>
        <v>YAMAHA</v>
      </c>
      <c r="N3556" s="63" t="str">
        <f>VLOOKUP(D3556,'[3]NEW LEGEND 2026'!G:J,4,0)</f>
        <v>BLACK</v>
      </c>
      <c r="O3556" s="68" t="str">
        <f t="shared" si="331"/>
        <v>AUG</v>
      </c>
      <c r="P3556" s="68">
        <f t="shared" si="332"/>
        <v>28</v>
      </c>
      <c r="Q3556" s="68">
        <f t="shared" si="333"/>
        <v>2026</v>
      </c>
      <c r="R3556" s="69">
        <f t="shared" si="334"/>
        <v>-209.69562500000029</v>
      </c>
      <c r="S3556" s="69">
        <f t="shared" si="335"/>
        <v>-209.56376157407067</v>
      </c>
      <c r="T3556" s="70" t="str">
        <f t="shared" si="336"/>
        <v>1-30 DAYS</v>
      </c>
      <c r="U3556" s="70" t="str">
        <f t="shared" si="336"/>
        <v>1-30 DAYS</v>
      </c>
    </row>
    <row r="3557" spans="1:21">
      <c r="A3557" s="63" t="str">
        <f>VLOOKUP(L3557,[1]Sheet1!$N:$P,3,0)</f>
        <v>M2 BULUA</v>
      </c>
      <c r="B3557" s="66">
        <v>46262.679155092592</v>
      </c>
      <c r="C3557" s="66">
        <v>46262.695960648147</v>
      </c>
      <c r="D3557" s="67" t="s">
        <v>2407</v>
      </c>
      <c r="E3557" s="67" t="s">
        <v>2408</v>
      </c>
      <c r="F3557" s="1">
        <v>1</v>
      </c>
      <c r="G3557" s="63" t="str">
        <f>VLOOKUP(D3557,[2]MINDANAO!$B:$C,2,0)</f>
        <v>CLICK160 FI</v>
      </c>
      <c r="H3557" s="67">
        <v>104990</v>
      </c>
      <c r="I3557" s="63" t="str">
        <f>VLOOKUP(L3557,'[3]NEW LEGEND 2026'!M:S,7,0)</f>
        <v>ULTIMATE</v>
      </c>
      <c r="J3557" s="67" t="s">
        <v>8013</v>
      </c>
      <c r="K3557" s="67" t="s">
        <v>8014</v>
      </c>
      <c r="L3557" s="67" t="s">
        <v>699</v>
      </c>
      <c r="M3557" s="63" t="str">
        <f>VLOOKUP(D3557,'[3]NEW LEGEND 2026'!G:I,3,0)</f>
        <v>HONDA</v>
      </c>
      <c r="N3557" s="63" t="str">
        <f>VLOOKUP(D3557,'[3]NEW LEGEND 2026'!G:J,4,0)</f>
        <v>BLACK</v>
      </c>
      <c r="O3557" s="68" t="str">
        <f t="shared" si="331"/>
        <v>AUG</v>
      </c>
      <c r="P3557" s="68">
        <f t="shared" si="332"/>
        <v>28</v>
      </c>
      <c r="Q3557" s="68">
        <f t="shared" si="333"/>
        <v>2026</v>
      </c>
      <c r="R3557" s="69">
        <f t="shared" si="334"/>
        <v>-209.69596064814687</v>
      </c>
      <c r="S3557" s="69">
        <f t="shared" si="335"/>
        <v>-209.67915509259183</v>
      </c>
      <c r="T3557" s="70" t="str">
        <f t="shared" si="336"/>
        <v>1-30 DAYS</v>
      </c>
      <c r="U3557" s="70" t="str">
        <f t="shared" si="336"/>
        <v>1-30 DAYS</v>
      </c>
    </row>
    <row r="3558" spans="1:21">
      <c r="A3558" s="63" t="str">
        <f>VLOOKUP(L3558,[1]Sheet1!$N:$P,3,0)</f>
        <v>M1 MIDSAYAP</v>
      </c>
      <c r="B3558" s="66">
        <v>46034.6250462963</v>
      </c>
      <c r="C3558" s="66">
        <v>46262.722129629627</v>
      </c>
      <c r="D3558" s="67" t="s">
        <v>1614</v>
      </c>
      <c r="E3558" s="67" t="s">
        <v>1615</v>
      </c>
      <c r="F3558" s="1">
        <v>1</v>
      </c>
      <c r="G3558" s="63" t="str">
        <f>VLOOKUP(D3558,[2]MINDANAO!$B:$C,2,0)</f>
        <v>XTZ125</v>
      </c>
      <c r="H3558" s="67">
        <v>85446</v>
      </c>
      <c r="I3558" s="63" t="str">
        <f>VLOOKUP(L3558,'[3]NEW LEGEND 2026'!M:S,7,0)</f>
        <v>MUTI</v>
      </c>
      <c r="J3558" s="67" t="s">
        <v>8015</v>
      </c>
      <c r="K3558" s="67" t="s">
        <v>8016</v>
      </c>
      <c r="L3558" s="67" t="s">
        <v>1579</v>
      </c>
      <c r="M3558" s="63" t="str">
        <f>VLOOKUP(D3558,'[3]NEW LEGEND 2026'!G:I,3,0)</f>
        <v>YAMAHA</v>
      </c>
      <c r="N3558" s="63" t="str">
        <f>VLOOKUP(D3558,'[3]NEW LEGEND 2026'!G:J,4,0)</f>
        <v>LUE</v>
      </c>
      <c r="O3558" s="68" t="str">
        <f t="shared" si="331"/>
        <v>AUG</v>
      </c>
      <c r="P3558" s="68">
        <f t="shared" si="332"/>
        <v>28</v>
      </c>
      <c r="Q3558" s="68">
        <f t="shared" si="333"/>
        <v>2026</v>
      </c>
      <c r="R3558" s="69">
        <f t="shared" si="334"/>
        <v>-209.72212962962658</v>
      </c>
      <c r="S3558" s="69">
        <f t="shared" si="335"/>
        <v>18.374953703700157</v>
      </c>
      <c r="T3558" s="70" t="str">
        <f t="shared" si="336"/>
        <v>1-30 DAYS</v>
      </c>
      <c r="U3558" s="70" t="str">
        <f t="shared" si="336"/>
        <v>1-30 DAYS</v>
      </c>
    </row>
    <row r="3559" spans="1:21">
      <c r="A3559" s="63" t="str">
        <f>VLOOKUP(L3559,[1]Sheet1!$N:$P,3,0)</f>
        <v>M1 MARBEL</v>
      </c>
      <c r="B3559" s="66">
        <v>46220.640277777777</v>
      </c>
      <c r="C3559" s="66">
        <v>46263.31826388889</v>
      </c>
      <c r="D3559" s="67" t="s">
        <v>3834</v>
      </c>
      <c r="E3559" s="67" t="s">
        <v>3835</v>
      </c>
      <c r="F3559" s="1">
        <v>1</v>
      </c>
      <c r="G3559" s="63" t="str">
        <f>VLOOKUP(D3559,[2]MINDANAO!$B:$C,2,0)</f>
        <v>WIZARD</v>
      </c>
      <c r="H3559" s="67">
        <v>35116.07</v>
      </c>
      <c r="I3559" s="63" t="str">
        <f>VLOOKUP(L3559,'[3]NEW LEGEND 2026'!M:S,7,0)</f>
        <v>MUTI</v>
      </c>
      <c r="J3559" s="67" t="s">
        <v>8017</v>
      </c>
      <c r="K3559" s="67" t="s">
        <v>8018</v>
      </c>
      <c r="L3559" s="67" t="s">
        <v>473</v>
      </c>
      <c r="M3559" s="63" t="str">
        <f>VLOOKUP(D3559,'[3]NEW LEGEND 2026'!G:I,3,0)</f>
        <v>SKYGO</v>
      </c>
      <c r="N3559" s="63" t="str">
        <f>VLOOKUP(D3559,'[3]NEW LEGEND 2026'!G:J,4,0)</f>
        <v>BLACK</v>
      </c>
      <c r="O3559" s="68" t="str">
        <f t="shared" si="331"/>
        <v>AUG</v>
      </c>
      <c r="P3559" s="68">
        <f t="shared" si="332"/>
        <v>29</v>
      </c>
      <c r="Q3559" s="68">
        <f t="shared" si="333"/>
        <v>2026</v>
      </c>
      <c r="R3559" s="69">
        <f t="shared" si="334"/>
        <v>-210.31826388889021</v>
      </c>
      <c r="S3559" s="69">
        <f t="shared" si="335"/>
        <v>-167.64027777777665</v>
      </c>
      <c r="T3559" s="70" t="str">
        <f t="shared" si="336"/>
        <v>1-30 DAYS</v>
      </c>
      <c r="U3559" s="70" t="str">
        <f t="shared" si="336"/>
        <v>1-30 DAYS</v>
      </c>
    </row>
    <row r="3560" spans="1:21">
      <c r="A3560" s="63" t="str">
        <f>VLOOKUP(L3560,[1]Sheet1!$N:$P,3,0)</f>
        <v>M1 MARBEL</v>
      </c>
      <c r="B3560" s="66">
        <v>46225.598055555558</v>
      </c>
      <c r="C3560" s="66">
        <v>46263.31826388889</v>
      </c>
      <c r="D3560" s="67" t="s">
        <v>3406</v>
      </c>
      <c r="E3560" s="67" t="s">
        <v>3407</v>
      </c>
      <c r="F3560" s="1">
        <v>1</v>
      </c>
      <c r="G3560" s="63" t="str">
        <f>VLOOKUP(D3560,[2]MINDANAO!$B:$C,2,0)</f>
        <v>WIZARD</v>
      </c>
      <c r="H3560" s="67">
        <v>35116.07</v>
      </c>
      <c r="I3560" s="63" t="str">
        <f>VLOOKUP(L3560,'[3]NEW LEGEND 2026'!M:S,7,0)</f>
        <v>MUTI</v>
      </c>
      <c r="J3560" s="67" t="s">
        <v>8019</v>
      </c>
      <c r="K3560" s="67" t="s">
        <v>8020</v>
      </c>
      <c r="L3560" s="67" t="s">
        <v>473</v>
      </c>
      <c r="M3560" s="63" t="str">
        <f>VLOOKUP(D3560,'[3]NEW LEGEND 2026'!G:I,3,0)</f>
        <v>SKYGO</v>
      </c>
      <c r="N3560" s="63" t="str">
        <f>VLOOKUP(D3560,'[3]NEW LEGEND 2026'!G:J,4,0)</f>
        <v>BLUE</v>
      </c>
      <c r="O3560" s="68" t="str">
        <f t="shared" si="331"/>
        <v>AUG</v>
      </c>
      <c r="P3560" s="68">
        <f t="shared" si="332"/>
        <v>29</v>
      </c>
      <c r="Q3560" s="68">
        <f t="shared" si="333"/>
        <v>2026</v>
      </c>
      <c r="R3560" s="69">
        <f t="shared" si="334"/>
        <v>-210.31826388889021</v>
      </c>
      <c r="S3560" s="69">
        <f t="shared" si="335"/>
        <v>-172.59805555555795</v>
      </c>
      <c r="T3560" s="70" t="str">
        <f t="shared" si="336"/>
        <v>1-30 DAYS</v>
      </c>
      <c r="U3560" s="70" t="str">
        <f t="shared" si="336"/>
        <v>1-30 DAYS</v>
      </c>
    </row>
    <row r="3561" spans="1:21">
      <c r="A3561" s="63" t="str">
        <f>VLOOKUP(L3561,[1]Sheet1!$N:$P,3,0)</f>
        <v>M1 SAN FRANCISCO</v>
      </c>
      <c r="B3561" s="66">
        <v>46261.624050925922</v>
      </c>
      <c r="C3561" s="66">
        <v>46263.363587962973</v>
      </c>
      <c r="D3561" s="67" t="s">
        <v>3166</v>
      </c>
      <c r="E3561" s="67" t="s">
        <v>3167</v>
      </c>
      <c r="F3561" s="1">
        <v>1</v>
      </c>
      <c r="G3561" s="63" t="str">
        <f>VLOOKUP(D3561,[2]MINDANAO!$B:$C,2,0)</f>
        <v>CLICK125 FI</v>
      </c>
      <c r="H3561" s="67">
        <v>81070</v>
      </c>
      <c r="I3561" s="63" t="str">
        <f>VLOOKUP(L3561,'[3]NEW LEGEND 2026'!M:S,7,0)</f>
        <v>MUTI</v>
      </c>
      <c r="J3561" s="67" t="s">
        <v>8021</v>
      </c>
      <c r="K3561" s="67" t="s">
        <v>8022</v>
      </c>
      <c r="L3561" s="67" t="s">
        <v>1179</v>
      </c>
      <c r="M3561" s="63" t="str">
        <f>VLOOKUP(D3561,'[3]NEW LEGEND 2026'!G:I,3,0)</f>
        <v>HONDA</v>
      </c>
      <c r="N3561" s="63" t="str">
        <f>VLOOKUP(D3561,'[3]NEW LEGEND 2026'!G:J,4,0)</f>
        <v>GRAY/BLACK</v>
      </c>
      <c r="O3561" s="68" t="str">
        <f t="shared" si="331"/>
        <v>AUG</v>
      </c>
      <c r="P3561" s="68">
        <f t="shared" si="332"/>
        <v>29</v>
      </c>
      <c r="Q3561" s="68">
        <f t="shared" si="333"/>
        <v>2026</v>
      </c>
      <c r="R3561" s="69">
        <f t="shared" si="334"/>
        <v>-210.36358796297282</v>
      </c>
      <c r="S3561" s="69">
        <f t="shared" si="335"/>
        <v>-208.62405092592235</v>
      </c>
      <c r="T3561" s="70" t="str">
        <f t="shared" si="336"/>
        <v>1-30 DAYS</v>
      </c>
      <c r="U3561" s="70" t="str">
        <f t="shared" si="336"/>
        <v>1-30 DAYS</v>
      </c>
    </row>
    <row r="3562" spans="1:21">
      <c r="A3562" s="63" t="str">
        <f>VLOOKUP(L3562,[1]Sheet1!$N:$P,3,0)</f>
        <v>M1 SAN FRANCISCO</v>
      </c>
      <c r="B3562" s="66">
        <v>46261.624050925922</v>
      </c>
      <c r="C3562" s="66">
        <v>46263.363587962973</v>
      </c>
      <c r="D3562" s="67" t="s">
        <v>3166</v>
      </c>
      <c r="E3562" s="67" t="s">
        <v>3167</v>
      </c>
      <c r="F3562" s="1">
        <v>1</v>
      </c>
      <c r="G3562" s="63" t="str">
        <f>VLOOKUP(D3562,[2]MINDANAO!$B:$C,2,0)</f>
        <v>CLICK125 FI</v>
      </c>
      <c r="H3562" s="67">
        <v>81070</v>
      </c>
      <c r="I3562" s="63" t="str">
        <f>VLOOKUP(L3562,'[3]NEW LEGEND 2026'!M:S,7,0)</f>
        <v>MUTI</v>
      </c>
      <c r="J3562" s="67" t="s">
        <v>8023</v>
      </c>
      <c r="K3562" s="67" t="s">
        <v>8024</v>
      </c>
      <c r="L3562" s="67" t="s">
        <v>1179</v>
      </c>
      <c r="M3562" s="63" t="str">
        <f>VLOOKUP(D3562,'[3]NEW LEGEND 2026'!G:I,3,0)</f>
        <v>HONDA</v>
      </c>
      <c r="N3562" s="63" t="str">
        <f>VLOOKUP(D3562,'[3]NEW LEGEND 2026'!G:J,4,0)</f>
        <v>GRAY/BLACK</v>
      </c>
      <c r="O3562" s="68" t="str">
        <f t="shared" si="331"/>
        <v>AUG</v>
      </c>
      <c r="P3562" s="68">
        <f t="shared" si="332"/>
        <v>29</v>
      </c>
      <c r="Q3562" s="68">
        <f t="shared" si="333"/>
        <v>2026</v>
      </c>
      <c r="R3562" s="69">
        <f t="shared" si="334"/>
        <v>-210.36358796297282</v>
      </c>
      <c r="S3562" s="69">
        <f t="shared" si="335"/>
        <v>-208.62405092592235</v>
      </c>
      <c r="T3562" s="70" t="str">
        <f t="shared" si="336"/>
        <v>1-30 DAYS</v>
      </c>
      <c r="U3562" s="70" t="str">
        <f t="shared" si="336"/>
        <v>1-30 DAYS</v>
      </c>
    </row>
    <row r="3563" spans="1:21">
      <c r="A3563" s="63" t="str">
        <f>VLOOKUP(L3563,[1]Sheet1!$N:$P,3,0)</f>
        <v>M1 SAN FRANCISCO</v>
      </c>
      <c r="B3563" s="66">
        <v>46261.624050925922</v>
      </c>
      <c r="C3563" s="66">
        <v>46263.363587962973</v>
      </c>
      <c r="D3563" s="67" t="s">
        <v>3166</v>
      </c>
      <c r="E3563" s="67" t="s">
        <v>3167</v>
      </c>
      <c r="F3563" s="1">
        <v>1</v>
      </c>
      <c r="G3563" s="63" t="str">
        <f>VLOOKUP(D3563,[2]MINDANAO!$B:$C,2,0)</f>
        <v>CLICK125 FI</v>
      </c>
      <c r="H3563" s="67">
        <v>81070</v>
      </c>
      <c r="I3563" s="63" t="str">
        <f>VLOOKUP(L3563,'[3]NEW LEGEND 2026'!M:S,7,0)</f>
        <v>MUTI</v>
      </c>
      <c r="J3563" s="67" t="s">
        <v>8025</v>
      </c>
      <c r="K3563" s="67" t="s">
        <v>8026</v>
      </c>
      <c r="L3563" s="67" t="s">
        <v>1179</v>
      </c>
      <c r="M3563" s="63" t="str">
        <f>VLOOKUP(D3563,'[3]NEW LEGEND 2026'!G:I,3,0)</f>
        <v>HONDA</v>
      </c>
      <c r="N3563" s="63" t="str">
        <f>VLOOKUP(D3563,'[3]NEW LEGEND 2026'!G:J,4,0)</f>
        <v>GRAY/BLACK</v>
      </c>
      <c r="O3563" s="68" t="str">
        <f t="shared" si="331"/>
        <v>AUG</v>
      </c>
      <c r="P3563" s="68">
        <f t="shared" si="332"/>
        <v>29</v>
      </c>
      <c r="Q3563" s="68">
        <f t="shared" si="333"/>
        <v>2026</v>
      </c>
      <c r="R3563" s="69">
        <f t="shared" si="334"/>
        <v>-210.36358796297282</v>
      </c>
      <c r="S3563" s="69">
        <f t="shared" si="335"/>
        <v>-208.62405092592235</v>
      </c>
      <c r="T3563" s="70" t="str">
        <f t="shared" si="336"/>
        <v>1-30 DAYS</v>
      </c>
      <c r="U3563" s="70" t="str">
        <f t="shared" si="336"/>
        <v>1-30 DAYS</v>
      </c>
    </row>
    <row r="3564" spans="1:21">
      <c r="A3564" s="63" t="str">
        <f>VLOOKUP(L3564,[1]Sheet1!$N:$P,3,0)</f>
        <v>M1 SAN FRANCISCO</v>
      </c>
      <c r="B3564" s="66">
        <v>46253.594641203701</v>
      </c>
      <c r="C3564" s="66">
        <v>46263.363796296297</v>
      </c>
      <c r="D3564" s="67" t="s">
        <v>6710</v>
      </c>
      <c r="E3564" s="67" t="s">
        <v>6711</v>
      </c>
      <c r="F3564" s="1">
        <v>1</v>
      </c>
      <c r="G3564" s="63" t="str">
        <f>VLOOKUP(D3564,[2]MINDANAO!$B:$C,2,0)</f>
        <v>LEXI155</v>
      </c>
      <c r="H3564" s="67">
        <v>74064.89</v>
      </c>
      <c r="I3564" s="63" t="str">
        <f>VLOOKUP(L3564,'[3]NEW LEGEND 2026'!M:S,7,0)</f>
        <v>MUTI</v>
      </c>
      <c r="J3564" s="67" t="s">
        <v>8027</v>
      </c>
      <c r="K3564" s="67" t="s">
        <v>8028</v>
      </c>
      <c r="L3564" s="67" t="s">
        <v>1179</v>
      </c>
      <c r="M3564" s="63" t="str">
        <f>VLOOKUP(D3564,'[3]NEW LEGEND 2026'!G:I,3,0)</f>
        <v>YAMAHA</v>
      </c>
      <c r="N3564" s="63" t="str">
        <f>VLOOKUP(D3564,'[3]NEW LEGEND 2026'!G:J,4,0)</f>
        <v>BLACK/MATTE BLACK</v>
      </c>
      <c r="O3564" s="68" t="str">
        <f t="shared" si="331"/>
        <v>AUG</v>
      </c>
      <c r="P3564" s="68">
        <f t="shared" si="332"/>
        <v>29</v>
      </c>
      <c r="Q3564" s="68">
        <f t="shared" si="333"/>
        <v>2026</v>
      </c>
      <c r="R3564" s="69">
        <f t="shared" si="334"/>
        <v>-210.36379629629664</v>
      </c>
      <c r="S3564" s="69">
        <f t="shared" si="335"/>
        <v>-200.59464120370103</v>
      </c>
      <c r="T3564" s="70" t="str">
        <f t="shared" si="336"/>
        <v>1-30 DAYS</v>
      </c>
      <c r="U3564" s="70" t="str">
        <f t="shared" si="336"/>
        <v>1-30 DAYS</v>
      </c>
    </row>
    <row r="3565" spans="1:21">
      <c r="A3565" s="63" t="str">
        <f>VLOOKUP(L3565,[1]Sheet1!$N:$P,3,0)</f>
        <v>M1 SAN FRANCISCO</v>
      </c>
      <c r="B3565" s="66">
        <v>46261.490567129629</v>
      </c>
      <c r="C3565" s="66">
        <v>46263.363796296297</v>
      </c>
      <c r="D3565" s="67" t="s">
        <v>2544</v>
      </c>
      <c r="E3565" s="67" t="s">
        <v>2545</v>
      </c>
      <c r="F3565" s="1">
        <v>1</v>
      </c>
      <c r="G3565" s="63" t="str">
        <f>VLOOKUP(D3565,[2]MINDANAO!$B:$C,2,0)</f>
        <v>NMAX155 FI ABS</v>
      </c>
      <c r="H3565" s="67">
        <v>129452.68</v>
      </c>
      <c r="I3565" s="63" t="str">
        <f>VLOOKUP(L3565,'[3]NEW LEGEND 2026'!M:S,7,0)</f>
        <v>MUTI</v>
      </c>
      <c r="J3565" s="67" t="s">
        <v>8029</v>
      </c>
      <c r="K3565" s="67" t="s">
        <v>8030</v>
      </c>
      <c r="L3565" s="67" t="s">
        <v>1179</v>
      </c>
      <c r="M3565" s="63" t="str">
        <f>VLOOKUP(D3565,'[3]NEW LEGEND 2026'!G:I,3,0)</f>
        <v>YAMAHA</v>
      </c>
      <c r="N3565" s="63" t="str">
        <f>VLOOKUP(D3565,'[3]NEW LEGEND 2026'!G:J,4,0)</f>
        <v>BLACK</v>
      </c>
      <c r="O3565" s="68" t="str">
        <f t="shared" si="331"/>
        <v>AUG</v>
      </c>
      <c r="P3565" s="68">
        <f t="shared" si="332"/>
        <v>29</v>
      </c>
      <c r="Q3565" s="68">
        <f t="shared" si="333"/>
        <v>2026</v>
      </c>
      <c r="R3565" s="69">
        <f t="shared" si="334"/>
        <v>-210.36379629629664</v>
      </c>
      <c r="S3565" s="69">
        <f t="shared" si="335"/>
        <v>-208.4905671296292</v>
      </c>
      <c r="T3565" s="70" t="str">
        <f t="shared" si="336"/>
        <v>1-30 DAYS</v>
      </c>
      <c r="U3565" s="70" t="str">
        <f t="shared" si="336"/>
        <v>1-30 DAYS</v>
      </c>
    </row>
    <row r="3566" spans="1:21">
      <c r="A3566" s="63" t="str">
        <f>VLOOKUP(L3566,[1]Sheet1!$N:$P,3,0)</f>
        <v>M2 SAMAL</v>
      </c>
      <c r="B3566" s="66">
        <v>46262.385706018518</v>
      </c>
      <c r="C3566" s="66">
        <v>46263.364351851851</v>
      </c>
      <c r="D3566" s="67" t="s">
        <v>2536</v>
      </c>
      <c r="E3566" s="67" t="s">
        <v>2537</v>
      </c>
      <c r="F3566" s="1">
        <v>1</v>
      </c>
      <c r="G3566" s="63" t="str">
        <f>VLOOKUP(D3566,[2]MINDANAO!$B:$C,2,0)</f>
        <v>ADV160 ABS</v>
      </c>
      <c r="H3566" s="67">
        <v>155100</v>
      </c>
      <c r="I3566" s="63" t="str">
        <f>VLOOKUP(L3566,'[3]NEW LEGEND 2026'!M:S,7,0)</f>
        <v>ULTIMATE</v>
      </c>
      <c r="J3566" s="67" t="s">
        <v>8031</v>
      </c>
      <c r="K3566" s="67" t="s">
        <v>8032</v>
      </c>
      <c r="L3566" s="67" t="s">
        <v>731</v>
      </c>
      <c r="M3566" s="63" t="str">
        <f>VLOOKUP(D3566,'[3]NEW LEGEND 2026'!G:I,3,0)</f>
        <v>HONDA</v>
      </c>
      <c r="N3566" s="63" t="str">
        <f>VLOOKUP(D3566,'[3]NEW LEGEND 2026'!G:J,4,0)</f>
        <v>WHITE</v>
      </c>
      <c r="O3566" s="68" t="str">
        <f t="shared" si="331"/>
        <v>AUG</v>
      </c>
      <c r="P3566" s="68">
        <f t="shared" si="332"/>
        <v>29</v>
      </c>
      <c r="Q3566" s="68">
        <f t="shared" si="333"/>
        <v>2026</v>
      </c>
      <c r="R3566" s="69">
        <f t="shared" si="334"/>
        <v>-210.3643518518511</v>
      </c>
      <c r="S3566" s="69">
        <f t="shared" si="335"/>
        <v>-209.38570601851825</v>
      </c>
      <c r="T3566" s="70" t="str">
        <f t="shared" si="336"/>
        <v>1-30 DAYS</v>
      </c>
      <c r="U3566" s="70" t="str">
        <f t="shared" si="336"/>
        <v>1-30 DAYS</v>
      </c>
    </row>
    <row r="3567" spans="1:21">
      <c r="A3567" s="63" t="str">
        <f>VLOOKUP(L3567,[1]Sheet1!$N:$P,3,0)</f>
        <v>M2 PROSPERIDAD</v>
      </c>
      <c r="B3567" s="66">
        <v>46206.582951388889</v>
      </c>
      <c r="C3567" s="66">
        <v>46263.375127314823</v>
      </c>
      <c r="D3567" s="67" t="s">
        <v>663</v>
      </c>
      <c r="E3567" s="67" t="s">
        <v>664</v>
      </c>
      <c r="F3567" s="1">
        <v>1</v>
      </c>
      <c r="G3567" s="63" t="str">
        <f>VLOOKUP(D3567,[2]MINDANAO!$B:$C,2,0)</f>
        <v>CT125</v>
      </c>
      <c r="H3567" s="67">
        <v>58118</v>
      </c>
      <c r="I3567" s="63" t="str">
        <f>VLOOKUP(L3567,'[3]NEW LEGEND 2026'!M:S,7,0)</f>
        <v>ULTIMATE</v>
      </c>
      <c r="J3567" s="67" t="s">
        <v>8033</v>
      </c>
      <c r="K3567" s="67" t="s">
        <v>8034</v>
      </c>
      <c r="L3567" s="67" t="s">
        <v>718</v>
      </c>
      <c r="M3567" s="63" t="str">
        <f>VLOOKUP(D3567,'[3]NEW LEGEND 2026'!G:I,3,0)</f>
        <v>KAWASAKI</v>
      </c>
      <c r="N3567" s="63" t="str">
        <f>VLOOKUP(D3567,'[3]NEW LEGEND 2026'!G:J,4,0)</f>
        <v>BLACK/RED</v>
      </c>
      <c r="O3567" s="68" t="str">
        <f t="shared" si="331"/>
        <v>AUG</v>
      </c>
      <c r="P3567" s="68">
        <f t="shared" si="332"/>
        <v>29</v>
      </c>
      <c r="Q3567" s="68">
        <f t="shared" si="333"/>
        <v>2026</v>
      </c>
      <c r="R3567" s="69">
        <f t="shared" si="334"/>
        <v>-210.37512731482275</v>
      </c>
      <c r="S3567" s="69">
        <f t="shared" si="335"/>
        <v>-153.58295138888934</v>
      </c>
      <c r="T3567" s="70" t="str">
        <f t="shared" si="336"/>
        <v>1-30 DAYS</v>
      </c>
      <c r="U3567" s="70" t="str">
        <f t="shared" si="336"/>
        <v>1-30 DAYS</v>
      </c>
    </row>
    <row r="3568" spans="1:21">
      <c r="A3568" s="63" t="str">
        <f>VLOOKUP(L3568,[1]Sheet1!$N:$P,3,0)</f>
        <v>M2 PROSPERIDAD</v>
      </c>
      <c r="B3568" s="66">
        <v>46206.582939814813</v>
      </c>
      <c r="C3568" s="66">
        <v>46263.375127314823</v>
      </c>
      <c r="D3568" s="67" t="s">
        <v>663</v>
      </c>
      <c r="E3568" s="67" t="s">
        <v>664</v>
      </c>
      <c r="F3568" s="1">
        <v>1</v>
      </c>
      <c r="G3568" s="63" t="str">
        <f>VLOOKUP(D3568,[2]MINDANAO!$B:$C,2,0)</f>
        <v>CT125</v>
      </c>
      <c r="H3568" s="67">
        <v>58118</v>
      </c>
      <c r="I3568" s="63" t="str">
        <f>VLOOKUP(L3568,'[3]NEW LEGEND 2026'!M:S,7,0)</f>
        <v>ULTIMATE</v>
      </c>
      <c r="J3568" s="67" t="s">
        <v>8035</v>
      </c>
      <c r="K3568" s="67" t="s">
        <v>8036</v>
      </c>
      <c r="L3568" s="67" t="s">
        <v>718</v>
      </c>
      <c r="M3568" s="63" t="str">
        <f>VLOOKUP(D3568,'[3]NEW LEGEND 2026'!G:I,3,0)</f>
        <v>KAWASAKI</v>
      </c>
      <c r="N3568" s="63" t="str">
        <f>VLOOKUP(D3568,'[3]NEW LEGEND 2026'!G:J,4,0)</f>
        <v>BLACK/RED</v>
      </c>
      <c r="O3568" s="68" t="str">
        <f t="shared" si="331"/>
        <v>AUG</v>
      </c>
      <c r="P3568" s="68">
        <f t="shared" si="332"/>
        <v>29</v>
      </c>
      <c r="Q3568" s="68">
        <f t="shared" si="333"/>
        <v>2026</v>
      </c>
      <c r="R3568" s="69">
        <f t="shared" si="334"/>
        <v>-210.37512731482275</v>
      </c>
      <c r="S3568" s="69">
        <f t="shared" si="335"/>
        <v>-153.58293981481256</v>
      </c>
      <c r="T3568" s="70" t="str">
        <f t="shared" si="336"/>
        <v>1-30 DAYS</v>
      </c>
      <c r="U3568" s="70" t="str">
        <f t="shared" si="336"/>
        <v>1-30 DAYS</v>
      </c>
    </row>
    <row r="3569" spans="1:21">
      <c r="A3569" s="63" t="str">
        <f>VLOOKUP(L3569,[1]Sheet1!$N:$P,3,0)</f>
        <v>M2 PROSPERIDAD</v>
      </c>
      <c r="B3569" s="66">
        <v>46206.5862037037</v>
      </c>
      <c r="C3569" s="66">
        <v>46263.375127314823</v>
      </c>
      <c r="D3569" s="67" t="s">
        <v>907</v>
      </c>
      <c r="E3569" s="67" t="s">
        <v>908</v>
      </c>
      <c r="F3569" s="1">
        <v>1</v>
      </c>
      <c r="G3569" s="63" t="str">
        <f>VLOOKUP(D3569,[2]MINDANAO!$B:$C,2,0)</f>
        <v>CT125</v>
      </c>
      <c r="H3569" s="67">
        <v>59246</v>
      </c>
      <c r="I3569" s="63" t="str">
        <f>VLOOKUP(L3569,'[3]NEW LEGEND 2026'!M:S,7,0)</f>
        <v>ULTIMATE</v>
      </c>
      <c r="J3569" s="67" t="s">
        <v>8037</v>
      </c>
      <c r="K3569" s="67" t="s">
        <v>8038</v>
      </c>
      <c r="L3569" s="67" t="s">
        <v>718</v>
      </c>
      <c r="M3569" s="63" t="str">
        <f>VLOOKUP(D3569,'[3]NEW LEGEND 2026'!G:I,3,0)</f>
        <v>KAWASAKI</v>
      </c>
      <c r="N3569" s="63" t="str">
        <f>VLOOKUP(D3569,'[3]NEW LEGEND 2026'!G:J,4,0)</f>
        <v>BLACK/GRAY</v>
      </c>
      <c r="O3569" s="68" t="str">
        <f t="shared" si="331"/>
        <v>AUG</v>
      </c>
      <c r="P3569" s="68">
        <f t="shared" si="332"/>
        <v>29</v>
      </c>
      <c r="Q3569" s="68">
        <f t="shared" si="333"/>
        <v>2026</v>
      </c>
      <c r="R3569" s="69">
        <f t="shared" si="334"/>
        <v>-210.37512731482275</v>
      </c>
      <c r="S3569" s="69">
        <f t="shared" si="335"/>
        <v>-153.58620370370045</v>
      </c>
      <c r="T3569" s="70" t="str">
        <f t="shared" si="336"/>
        <v>1-30 DAYS</v>
      </c>
      <c r="U3569" s="70" t="str">
        <f t="shared" si="336"/>
        <v>1-30 DAYS</v>
      </c>
    </row>
    <row r="3570" spans="1:21">
      <c r="A3570" s="63" t="str">
        <f>VLOOKUP(L3570,[1]Sheet1!$N:$P,3,0)</f>
        <v>M2 PROSPERIDAD</v>
      </c>
      <c r="B3570" s="66">
        <v>46206.582939814813</v>
      </c>
      <c r="C3570" s="66">
        <v>46263.375127314823</v>
      </c>
      <c r="D3570" s="67" t="s">
        <v>663</v>
      </c>
      <c r="E3570" s="67" t="s">
        <v>664</v>
      </c>
      <c r="F3570" s="1">
        <v>1</v>
      </c>
      <c r="G3570" s="63" t="str">
        <f>VLOOKUP(D3570,[2]MINDANAO!$B:$C,2,0)</f>
        <v>CT125</v>
      </c>
      <c r="H3570" s="67">
        <v>58118</v>
      </c>
      <c r="I3570" s="63" t="str">
        <f>VLOOKUP(L3570,'[3]NEW LEGEND 2026'!M:S,7,0)</f>
        <v>ULTIMATE</v>
      </c>
      <c r="J3570" s="67" t="s">
        <v>8039</v>
      </c>
      <c r="K3570" s="67" t="s">
        <v>8040</v>
      </c>
      <c r="L3570" s="67" t="s">
        <v>718</v>
      </c>
      <c r="M3570" s="63" t="str">
        <f>VLOOKUP(D3570,'[3]NEW LEGEND 2026'!G:I,3,0)</f>
        <v>KAWASAKI</v>
      </c>
      <c r="N3570" s="63" t="str">
        <f>VLOOKUP(D3570,'[3]NEW LEGEND 2026'!G:J,4,0)</f>
        <v>BLACK/RED</v>
      </c>
      <c r="O3570" s="68" t="str">
        <f t="shared" si="331"/>
        <v>AUG</v>
      </c>
      <c r="P3570" s="68">
        <f t="shared" si="332"/>
        <v>29</v>
      </c>
      <c r="Q3570" s="68">
        <f t="shared" si="333"/>
        <v>2026</v>
      </c>
      <c r="R3570" s="69">
        <f t="shared" si="334"/>
        <v>-210.37512731482275</v>
      </c>
      <c r="S3570" s="69">
        <f t="shared" si="335"/>
        <v>-153.58293981481256</v>
      </c>
      <c r="T3570" s="70" t="str">
        <f t="shared" si="336"/>
        <v>1-30 DAYS</v>
      </c>
      <c r="U3570" s="70" t="str">
        <f t="shared" si="336"/>
        <v>1-30 DAYS</v>
      </c>
    </row>
    <row r="3571" spans="1:21">
      <c r="A3571" s="63" t="str">
        <f>VLOOKUP(L3571,[1]Sheet1!$N:$P,3,0)</f>
        <v>M2 PROSPERIDAD</v>
      </c>
      <c r="B3571" s="66">
        <v>46206.582951388889</v>
      </c>
      <c r="C3571" s="66">
        <v>46263.375127314823</v>
      </c>
      <c r="D3571" s="67" t="s">
        <v>663</v>
      </c>
      <c r="E3571" s="67" t="s">
        <v>664</v>
      </c>
      <c r="F3571" s="1">
        <v>1</v>
      </c>
      <c r="G3571" s="63" t="str">
        <f>VLOOKUP(D3571,[2]MINDANAO!$B:$C,2,0)</f>
        <v>CT125</v>
      </c>
      <c r="H3571" s="67">
        <v>58118</v>
      </c>
      <c r="I3571" s="63" t="str">
        <f>VLOOKUP(L3571,'[3]NEW LEGEND 2026'!M:S,7,0)</f>
        <v>ULTIMATE</v>
      </c>
      <c r="J3571" s="67" t="s">
        <v>8041</v>
      </c>
      <c r="K3571" s="67" t="s">
        <v>8042</v>
      </c>
      <c r="L3571" s="67" t="s">
        <v>718</v>
      </c>
      <c r="M3571" s="63" t="str">
        <f>VLOOKUP(D3571,'[3]NEW LEGEND 2026'!G:I,3,0)</f>
        <v>KAWASAKI</v>
      </c>
      <c r="N3571" s="63" t="str">
        <f>VLOOKUP(D3571,'[3]NEW LEGEND 2026'!G:J,4,0)</f>
        <v>BLACK/RED</v>
      </c>
      <c r="O3571" s="68" t="str">
        <f t="shared" si="331"/>
        <v>AUG</v>
      </c>
      <c r="P3571" s="68">
        <f t="shared" si="332"/>
        <v>29</v>
      </c>
      <c r="Q3571" s="68">
        <f t="shared" si="333"/>
        <v>2026</v>
      </c>
      <c r="R3571" s="69">
        <f t="shared" si="334"/>
        <v>-210.37512731482275</v>
      </c>
      <c r="S3571" s="69">
        <f t="shared" si="335"/>
        <v>-153.58295138888934</v>
      </c>
      <c r="T3571" s="70" t="str">
        <f t="shared" si="336"/>
        <v>1-30 DAYS</v>
      </c>
      <c r="U3571" s="70" t="str">
        <f t="shared" si="336"/>
        <v>1-30 DAYS</v>
      </c>
    </row>
    <row r="3572" spans="1:21">
      <c r="A3572" s="63" t="str">
        <f>VLOOKUP(L3572,[1]Sheet1!$N:$P,3,0)</f>
        <v>M1 HONDA ISULAN</v>
      </c>
      <c r="B3572" s="66">
        <v>46262.599641203713</v>
      </c>
      <c r="C3572" s="66">
        <v>46263.381979166668</v>
      </c>
      <c r="D3572" s="67" t="s">
        <v>2600</v>
      </c>
      <c r="E3572" s="67" t="s">
        <v>2601</v>
      </c>
      <c r="F3572" s="1">
        <v>1</v>
      </c>
      <c r="G3572" s="63" t="str">
        <f>VLOOKUP(D3572,[2]MINDANAO!$B:$C,2,0)</f>
        <v>ADV160 ABS</v>
      </c>
      <c r="H3572" s="67">
        <v>138000</v>
      </c>
      <c r="I3572" s="63" t="str">
        <f>VLOOKUP(L3572,'[3]NEW LEGEND 2026'!M:S,7,0)</f>
        <v>HONDA</v>
      </c>
      <c r="J3572" s="67" t="s">
        <v>8043</v>
      </c>
      <c r="K3572" s="67" t="s">
        <v>8044</v>
      </c>
      <c r="L3572" s="67" t="s">
        <v>406</v>
      </c>
      <c r="M3572" s="63" t="str">
        <f>VLOOKUP(D3572,'[3]NEW LEGEND 2026'!G:I,3,0)</f>
        <v>HONDA</v>
      </c>
      <c r="N3572" s="63" t="str">
        <f>VLOOKUP(D3572,'[3]NEW LEGEND 2026'!G:J,4,0)</f>
        <v>GREEN</v>
      </c>
      <c r="O3572" s="68" t="str">
        <f t="shared" si="331"/>
        <v>AUG</v>
      </c>
      <c r="P3572" s="68">
        <f t="shared" si="332"/>
        <v>29</v>
      </c>
      <c r="Q3572" s="68">
        <f t="shared" si="333"/>
        <v>2026</v>
      </c>
      <c r="R3572" s="69">
        <f t="shared" si="334"/>
        <v>-210.38197916666832</v>
      </c>
      <c r="S3572" s="69">
        <f t="shared" si="335"/>
        <v>-209.59964120371296</v>
      </c>
      <c r="T3572" s="70" t="str">
        <f t="shared" si="336"/>
        <v>1-30 DAYS</v>
      </c>
      <c r="U3572" s="70" t="str">
        <f t="shared" si="336"/>
        <v>1-30 DAYS</v>
      </c>
    </row>
    <row r="3573" spans="1:21">
      <c r="A3573" s="63" t="str">
        <f>VLOOKUP(L3573,[1]Sheet1!$N:$P,3,0)</f>
        <v>M1 HONDA SURALLAH</v>
      </c>
      <c r="B3573" s="66">
        <v>46253.585543981477</v>
      </c>
      <c r="C3573" s="66">
        <v>46263.382199074083</v>
      </c>
      <c r="D3573" s="67" t="s">
        <v>1007</v>
      </c>
      <c r="E3573" s="67" t="s">
        <v>1008</v>
      </c>
      <c r="F3573" s="1">
        <v>1</v>
      </c>
      <c r="G3573" s="63" t="str">
        <f>VLOOKUP(D3573,[2]MINDANAO!$B:$C,2,0)</f>
        <v>XRM DUAL SPORTS FI(DS)</v>
      </c>
      <c r="H3573" s="67">
        <v>70950</v>
      </c>
      <c r="I3573" s="63" t="str">
        <f>VLOOKUP(L3573,'[3]NEW LEGEND 2026'!M:S,7,0)</f>
        <v>HONDA</v>
      </c>
      <c r="J3573" s="67" t="s">
        <v>8045</v>
      </c>
      <c r="K3573" s="67" t="s">
        <v>8046</v>
      </c>
      <c r="L3573" s="67" t="s">
        <v>1031</v>
      </c>
      <c r="M3573" s="63" t="str">
        <f>VLOOKUP(D3573,'[3]NEW LEGEND 2026'!G:I,3,0)</f>
        <v>HONDA</v>
      </c>
      <c r="N3573" s="63" t="str">
        <f>VLOOKUP(D3573,'[3]NEW LEGEND 2026'!G:J,4,0)</f>
        <v>BLACK</v>
      </c>
      <c r="O3573" s="68" t="str">
        <f t="shared" si="331"/>
        <v>AUG</v>
      </c>
      <c r="P3573" s="68">
        <f t="shared" si="332"/>
        <v>29</v>
      </c>
      <c r="Q3573" s="68">
        <f t="shared" si="333"/>
        <v>2026</v>
      </c>
      <c r="R3573" s="69">
        <f t="shared" si="334"/>
        <v>-210.38219907408347</v>
      </c>
      <c r="S3573" s="69">
        <f t="shared" si="335"/>
        <v>-200.5855439814768</v>
      </c>
      <c r="T3573" s="70" t="str">
        <f t="shared" si="336"/>
        <v>1-30 DAYS</v>
      </c>
      <c r="U3573" s="70" t="str">
        <f t="shared" si="336"/>
        <v>1-30 DAYS</v>
      </c>
    </row>
    <row r="3574" spans="1:21">
      <c r="A3574" s="63" t="str">
        <f>VLOOKUP(L3574,[1]Sheet1!$N:$P,3,0)</f>
        <v>M1 HONDA SURALLAH</v>
      </c>
      <c r="B3574" s="66">
        <v>46253.582812499997</v>
      </c>
      <c r="C3574" s="66">
        <v>46263.382199074083</v>
      </c>
      <c r="D3574" s="67" t="s">
        <v>1007</v>
      </c>
      <c r="E3574" s="67" t="s">
        <v>1008</v>
      </c>
      <c r="F3574" s="1">
        <v>1</v>
      </c>
      <c r="G3574" s="63" t="str">
        <f>VLOOKUP(D3574,[2]MINDANAO!$B:$C,2,0)</f>
        <v>XRM DUAL SPORTS FI(DS)</v>
      </c>
      <c r="H3574" s="67">
        <v>70950</v>
      </c>
      <c r="I3574" s="63" t="str">
        <f>VLOOKUP(L3574,'[3]NEW LEGEND 2026'!M:S,7,0)</f>
        <v>HONDA</v>
      </c>
      <c r="J3574" s="67" t="s">
        <v>8047</v>
      </c>
      <c r="K3574" s="67" t="s">
        <v>8048</v>
      </c>
      <c r="L3574" s="67" t="s">
        <v>1031</v>
      </c>
      <c r="M3574" s="63" t="str">
        <f>VLOOKUP(D3574,'[3]NEW LEGEND 2026'!G:I,3,0)</f>
        <v>HONDA</v>
      </c>
      <c r="N3574" s="63" t="str">
        <f>VLOOKUP(D3574,'[3]NEW LEGEND 2026'!G:J,4,0)</f>
        <v>BLACK</v>
      </c>
      <c r="O3574" s="68" t="str">
        <f t="shared" si="331"/>
        <v>AUG</v>
      </c>
      <c r="P3574" s="68">
        <f t="shared" si="332"/>
        <v>29</v>
      </c>
      <c r="Q3574" s="68">
        <f t="shared" si="333"/>
        <v>2026</v>
      </c>
      <c r="R3574" s="69">
        <f t="shared" si="334"/>
        <v>-210.38219907408347</v>
      </c>
      <c r="S3574" s="69">
        <f t="shared" si="335"/>
        <v>-200.58281249999709</v>
      </c>
      <c r="T3574" s="70" t="str">
        <f t="shared" si="336"/>
        <v>1-30 DAYS</v>
      </c>
      <c r="U3574" s="70" t="str">
        <f t="shared" si="336"/>
        <v>1-30 DAYS</v>
      </c>
    </row>
    <row r="3575" spans="1:21">
      <c r="A3575" s="63" t="str">
        <f>VLOOKUP(L3575,[1]Sheet1!$N:$P,3,0)</f>
        <v>M1 HONDA SURALLAH</v>
      </c>
      <c r="B3575" s="66">
        <v>46253.585543981477</v>
      </c>
      <c r="C3575" s="66">
        <v>46263.382199074083</v>
      </c>
      <c r="D3575" s="67" t="s">
        <v>1007</v>
      </c>
      <c r="E3575" s="67" t="s">
        <v>1008</v>
      </c>
      <c r="F3575" s="1">
        <v>1</v>
      </c>
      <c r="G3575" s="63" t="str">
        <f>VLOOKUP(D3575,[2]MINDANAO!$B:$C,2,0)</f>
        <v>XRM DUAL SPORTS FI(DS)</v>
      </c>
      <c r="H3575" s="67">
        <v>70950</v>
      </c>
      <c r="I3575" s="63" t="str">
        <f>VLOOKUP(L3575,'[3]NEW LEGEND 2026'!M:S,7,0)</f>
        <v>HONDA</v>
      </c>
      <c r="J3575" s="67" t="s">
        <v>8049</v>
      </c>
      <c r="K3575" s="67" t="s">
        <v>8050</v>
      </c>
      <c r="L3575" s="67" t="s">
        <v>1031</v>
      </c>
      <c r="M3575" s="63" t="str">
        <f>VLOOKUP(D3575,'[3]NEW LEGEND 2026'!G:I,3,0)</f>
        <v>HONDA</v>
      </c>
      <c r="N3575" s="63" t="str">
        <f>VLOOKUP(D3575,'[3]NEW LEGEND 2026'!G:J,4,0)</f>
        <v>BLACK</v>
      </c>
      <c r="O3575" s="68" t="str">
        <f t="shared" si="331"/>
        <v>AUG</v>
      </c>
      <c r="P3575" s="68">
        <f t="shared" si="332"/>
        <v>29</v>
      </c>
      <c r="Q3575" s="68">
        <f t="shared" si="333"/>
        <v>2026</v>
      </c>
      <c r="R3575" s="69">
        <f t="shared" si="334"/>
        <v>-210.38219907408347</v>
      </c>
      <c r="S3575" s="69">
        <f t="shared" si="335"/>
        <v>-200.5855439814768</v>
      </c>
      <c r="T3575" s="70" t="str">
        <f t="shared" si="336"/>
        <v>1-30 DAYS</v>
      </c>
      <c r="U3575" s="70" t="str">
        <f t="shared" si="336"/>
        <v>1-30 DAYS</v>
      </c>
    </row>
    <row r="3576" spans="1:21">
      <c r="A3576" s="63" t="str">
        <f>VLOOKUP(L3576,[1]Sheet1!$N:$P,3,0)</f>
        <v>M1 HONDA SURALLAH</v>
      </c>
      <c r="B3576" s="66">
        <v>46259.460821759261</v>
      </c>
      <c r="C3576" s="66">
        <v>46263.382199074083</v>
      </c>
      <c r="D3576" s="67" t="s">
        <v>1345</v>
      </c>
      <c r="E3576" s="67" t="s">
        <v>1346</v>
      </c>
      <c r="F3576" s="1">
        <v>1</v>
      </c>
      <c r="G3576" s="63" t="str">
        <f>VLOOKUP(D3576,[2]MINDANAO!$B:$C,2,0)</f>
        <v>XRM MOTARD FI</v>
      </c>
      <c r="H3576" s="67">
        <v>75550</v>
      </c>
      <c r="I3576" s="63" t="str">
        <f>VLOOKUP(L3576,'[3]NEW LEGEND 2026'!M:S,7,0)</f>
        <v>HONDA</v>
      </c>
      <c r="J3576" s="67" t="s">
        <v>8051</v>
      </c>
      <c r="K3576" s="67" t="s">
        <v>8052</v>
      </c>
      <c r="L3576" s="67" t="s">
        <v>1031</v>
      </c>
      <c r="M3576" s="63" t="str">
        <f>VLOOKUP(D3576,'[3]NEW LEGEND 2026'!G:I,3,0)</f>
        <v>HONDA</v>
      </c>
      <c r="N3576" s="63" t="str">
        <f>VLOOKUP(D3576,'[3]NEW LEGEND 2026'!G:J,4,0)</f>
        <v>BLACK</v>
      </c>
      <c r="O3576" s="68" t="str">
        <f t="shared" si="331"/>
        <v>AUG</v>
      </c>
      <c r="P3576" s="68">
        <f t="shared" si="332"/>
        <v>29</v>
      </c>
      <c r="Q3576" s="68">
        <f t="shared" si="333"/>
        <v>2026</v>
      </c>
      <c r="R3576" s="69">
        <f t="shared" si="334"/>
        <v>-210.38219907408347</v>
      </c>
      <c r="S3576" s="69">
        <f t="shared" si="335"/>
        <v>-206.46082175926131</v>
      </c>
      <c r="T3576" s="70" t="str">
        <f t="shared" si="336"/>
        <v>1-30 DAYS</v>
      </c>
      <c r="U3576" s="70" t="str">
        <f t="shared" si="336"/>
        <v>1-30 DAYS</v>
      </c>
    </row>
    <row r="3577" spans="1:21">
      <c r="A3577" s="63" t="str">
        <f>VLOOKUP(L3577,[1]Sheet1!$N:$P,3,0)</f>
        <v>M1 HONDA SURALLAH</v>
      </c>
      <c r="B3577" s="66">
        <v>46259.465277777781</v>
      </c>
      <c r="C3577" s="66">
        <v>46263.382199074083</v>
      </c>
      <c r="D3577" s="67" t="s">
        <v>1345</v>
      </c>
      <c r="E3577" s="67" t="s">
        <v>1346</v>
      </c>
      <c r="F3577" s="1">
        <v>1</v>
      </c>
      <c r="G3577" s="63" t="str">
        <f>VLOOKUP(D3577,[2]MINDANAO!$B:$C,2,0)</f>
        <v>XRM MOTARD FI</v>
      </c>
      <c r="H3577" s="67">
        <v>75550</v>
      </c>
      <c r="I3577" s="63" t="str">
        <f>VLOOKUP(L3577,'[3]NEW LEGEND 2026'!M:S,7,0)</f>
        <v>HONDA</v>
      </c>
      <c r="J3577" s="67" t="s">
        <v>8053</v>
      </c>
      <c r="K3577" s="67" t="s">
        <v>8054</v>
      </c>
      <c r="L3577" s="67" t="s">
        <v>1031</v>
      </c>
      <c r="M3577" s="63" t="str">
        <f>VLOOKUP(D3577,'[3]NEW LEGEND 2026'!G:I,3,0)</f>
        <v>HONDA</v>
      </c>
      <c r="N3577" s="63" t="str">
        <f>VLOOKUP(D3577,'[3]NEW LEGEND 2026'!G:J,4,0)</f>
        <v>BLACK</v>
      </c>
      <c r="O3577" s="68" t="str">
        <f t="shared" si="331"/>
        <v>AUG</v>
      </c>
      <c r="P3577" s="68">
        <f t="shared" si="332"/>
        <v>29</v>
      </c>
      <c r="Q3577" s="68">
        <f t="shared" si="333"/>
        <v>2026</v>
      </c>
      <c r="R3577" s="69">
        <f t="shared" si="334"/>
        <v>-210.38219907408347</v>
      </c>
      <c r="S3577" s="69">
        <f t="shared" si="335"/>
        <v>-206.46527777778101</v>
      </c>
      <c r="T3577" s="70" t="str">
        <f t="shared" si="336"/>
        <v>1-30 DAYS</v>
      </c>
      <c r="U3577" s="70" t="str">
        <f t="shared" si="336"/>
        <v>1-30 DAYS</v>
      </c>
    </row>
    <row r="3578" spans="1:21">
      <c r="A3578" s="63" t="str">
        <f>VLOOKUP(L3578,[1]Sheet1!$N:$P,3,0)</f>
        <v>M1 HONDA SURALLAH</v>
      </c>
      <c r="B3578" s="66">
        <v>46259.460821759261</v>
      </c>
      <c r="C3578" s="66">
        <v>46263.382199074083</v>
      </c>
      <c r="D3578" s="67" t="s">
        <v>1345</v>
      </c>
      <c r="E3578" s="67" t="s">
        <v>1346</v>
      </c>
      <c r="F3578" s="1">
        <v>1</v>
      </c>
      <c r="G3578" s="63" t="str">
        <f>VLOOKUP(D3578,[2]MINDANAO!$B:$C,2,0)</f>
        <v>XRM MOTARD FI</v>
      </c>
      <c r="H3578" s="67">
        <v>75550</v>
      </c>
      <c r="I3578" s="63" t="str">
        <f>VLOOKUP(L3578,'[3]NEW LEGEND 2026'!M:S,7,0)</f>
        <v>HONDA</v>
      </c>
      <c r="J3578" s="67" t="s">
        <v>8055</v>
      </c>
      <c r="K3578" s="67" t="s">
        <v>8056</v>
      </c>
      <c r="L3578" s="67" t="s">
        <v>1031</v>
      </c>
      <c r="M3578" s="63" t="str">
        <f>VLOOKUP(D3578,'[3]NEW LEGEND 2026'!G:I,3,0)</f>
        <v>HONDA</v>
      </c>
      <c r="N3578" s="63" t="str">
        <f>VLOOKUP(D3578,'[3]NEW LEGEND 2026'!G:J,4,0)</f>
        <v>BLACK</v>
      </c>
      <c r="O3578" s="68" t="str">
        <f t="shared" si="331"/>
        <v>AUG</v>
      </c>
      <c r="P3578" s="68">
        <f t="shared" si="332"/>
        <v>29</v>
      </c>
      <c r="Q3578" s="68">
        <f t="shared" si="333"/>
        <v>2026</v>
      </c>
      <c r="R3578" s="69">
        <f t="shared" si="334"/>
        <v>-210.38219907408347</v>
      </c>
      <c r="S3578" s="69">
        <f t="shared" si="335"/>
        <v>-206.46082175926131</v>
      </c>
      <c r="T3578" s="70" t="str">
        <f t="shared" si="336"/>
        <v>1-30 DAYS</v>
      </c>
      <c r="U3578" s="70" t="str">
        <f t="shared" si="336"/>
        <v>1-30 DAYS</v>
      </c>
    </row>
    <row r="3579" spans="1:21">
      <c r="A3579" s="63" t="str">
        <f>VLOOKUP(L3579,[1]Sheet1!$N:$P,3,0)</f>
        <v>M1 HONDA SURALLAH</v>
      </c>
      <c r="B3579" s="66">
        <v>46259.471134259264</v>
      </c>
      <c r="C3579" s="66">
        <v>46263.382199074083</v>
      </c>
      <c r="D3579" s="67" t="s">
        <v>1345</v>
      </c>
      <c r="E3579" s="67" t="s">
        <v>1346</v>
      </c>
      <c r="F3579" s="1">
        <v>1</v>
      </c>
      <c r="G3579" s="63" t="str">
        <f>VLOOKUP(D3579,[2]MINDANAO!$B:$C,2,0)</f>
        <v>XRM MOTARD FI</v>
      </c>
      <c r="H3579" s="67">
        <v>75550</v>
      </c>
      <c r="I3579" s="63" t="str">
        <f>VLOOKUP(L3579,'[3]NEW LEGEND 2026'!M:S,7,0)</f>
        <v>HONDA</v>
      </c>
      <c r="J3579" s="67" t="s">
        <v>8057</v>
      </c>
      <c r="K3579" s="67" t="s">
        <v>8058</v>
      </c>
      <c r="L3579" s="67" t="s">
        <v>1031</v>
      </c>
      <c r="M3579" s="63" t="str">
        <f>VLOOKUP(D3579,'[3]NEW LEGEND 2026'!G:I,3,0)</f>
        <v>HONDA</v>
      </c>
      <c r="N3579" s="63" t="str">
        <f>VLOOKUP(D3579,'[3]NEW LEGEND 2026'!G:J,4,0)</f>
        <v>BLACK</v>
      </c>
      <c r="O3579" s="68" t="str">
        <f t="shared" si="331"/>
        <v>AUG</v>
      </c>
      <c r="P3579" s="68">
        <f t="shared" si="332"/>
        <v>29</v>
      </c>
      <c r="Q3579" s="68">
        <f t="shared" si="333"/>
        <v>2026</v>
      </c>
      <c r="R3579" s="69">
        <f t="shared" si="334"/>
        <v>-210.38219907408347</v>
      </c>
      <c r="S3579" s="69">
        <f t="shared" si="335"/>
        <v>-206.47113425926364</v>
      </c>
      <c r="T3579" s="70" t="str">
        <f t="shared" si="336"/>
        <v>1-30 DAYS</v>
      </c>
      <c r="U3579" s="70" t="str">
        <f t="shared" si="336"/>
        <v>1-30 DAYS</v>
      </c>
    </row>
    <row r="3580" spans="1:21">
      <c r="A3580" s="63" t="str">
        <f>VLOOKUP(L3580,[1]Sheet1!$N:$P,3,0)</f>
        <v>M1 HONDA SURALLAH</v>
      </c>
      <c r="B3580" s="66">
        <v>46259.474259259259</v>
      </c>
      <c r="C3580" s="66">
        <v>46263.382199074083</v>
      </c>
      <c r="D3580" s="67" t="s">
        <v>1345</v>
      </c>
      <c r="E3580" s="67" t="s">
        <v>1346</v>
      </c>
      <c r="F3580" s="1">
        <v>1</v>
      </c>
      <c r="G3580" s="63" t="str">
        <f>VLOOKUP(D3580,[2]MINDANAO!$B:$C,2,0)</f>
        <v>XRM MOTARD FI</v>
      </c>
      <c r="H3580" s="67">
        <v>75550</v>
      </c>
      <c r="I3580" s="63" t="str">
        <f>VLOOKUP(L3580,'[3]NEW LEGEND 2026'!M:S,7,0)</f>
        <v>HONDA</v>
      </c>
      <c r="J3580" s="67" t="s">
        <v>8059</v>
      </c>
      <c r="K3580" s="67" t="s">
        <v>8060</v>
      </c>
      <c r="L3580" s="67" t="s">
        <v>1031</v>
      </c>
      <c r="M3580" s="63" t="str">
        <f>VLOOKUP(D3580,'[3]NEW LEGEND 2026'!G:I,3,0)</f>
        <v>HONDA</v>
      </c>
      <c r="N3580" s="63" t="str">
        <f>VLOOKUP(D3580,'[3]NEW LEGEND 2026'!G:J,4,0)</f>
        <v>BLACK</v>
      </c>
      <c r="O3580" s="68" t="str">
        <f t="shared" si="331"/>
        <v>AUG</v>
      </c>
      <c r="P3580" s="68">
        <f t="shared" si="332"/>
        <v>29</v>
      </c>
      <c r="Q3580" s="68">
        <f t="shared" si="333"/>
        <v>2026</v>
      </c>
      <c r="R3580" s="69">
        <f t="shared" si="334"/>
        <v>-210.38219907408347</v>
      </c>
      <c r="S3580" s="69">
        <f t="shared" si="335"/>
        <v>-206.47425925925927</v>
      </c>
      <c r="T3580" s="70" t="str">
        <f t="shared" si="336"/>
        <v>1-30 DAYS</v>
      </c>
      <c r="U3580" s="70" t="str">
        <f t="shared" si="336"/>
        <v>1-30 DAYS</v>
      </c>
    </row>
    <row r="3581" spans="1:21">
      <c r="A3581" s="63" t="str">
        <f>VLOOKUP(L3581,[1]Sheet1!$N:$P,3,0)</f>
        <v>M1 HONDA SURALLAH</v>
      </c>
      <c r="B3581" s="66">
        <v>46262.449259259258</v>
      </c>
      <c r="C3581" s="66">
        <v>46263.382199074083</v>
      </c>
      <c r="D3581" s="67" t="s">
        <v>2115</v>
      </c>
      <c r="E3581" s="67" t="s">
        <v>2116</v>
      </c>
      <c r="F3581" s="1">
        <v>1</v>
      </c>
      <c r="G3581" s="63" t="str">
        <f>VLOOKUP(D3581,[2]MINDANAO!$B:$C,2,0)</f>
        <v>BEAT FI PREM</v>
      </c>
      <c r="H3581" s="67">
        <v>64508.93</v>
      </c>
      <c r="I3581" s="63" t="str">
        <f>VLOOKUP(L3581,'[3]NEW LEGEND 2026'!M:S,7,0)</f>
        <v>HONDA</v>
      </c>
      <c r="J3581" s="67" t="s">
        <v>8061</v>
      </c>
      <c r="K3581" s="67" t="s">
        <v>8062</v>
      </c>
      <c r="L3581" s="67" t="s">
        <v>1031</v>
      </c>
      <c r="M3581" s="63" t="str">
        <f>VLOOKUP(D3581,'[3]NEW LEGEND 2026'!G:I,3,0)</f>
        <v>HONDA</v>
      </c>
      <c r="N3581" s="63" t="str">
        <f>VLOOKUP(D3581,'[3]NEW LEGEND 2026'!G:J,4,0)</f>
        <v>WHITE</v>
      </c>
      <c r="O3581" s="68" t="str">
        <f t="shared" si="331"/>
        <v>AUG</v>
      </c>
      <c r="P3581" s="68">
        <f t="shared" si="332"/>
        <v>29</v>
      </c>
      <c r="Q3581" s="68">
        <f t="shared" si="333"/>
        <v>2026</v>
      </c>
      <c r="R3581" s="69">
        <f t="shared" si="334"/>
        <v>-210.38219907408347</v>
      </c>
      <c r="S3581" s="69">
        <f t="shared" si="335"/>
        <v>-209.44925925925781</v>
      </c>
      <c r="T3581" s="70" t="str">
        <f t="shared" si="336"/>
        <v>1-30 DAYS</v>
      </c>
      <c r="U3581" s="70" t="str">
        <f t="shared" si="336"/>
        <v>1-30 DAYS</v>
      </c>
    </row>
    <row r="3582" spans="1:21">
      <c r="A3582" s="63" t="str">
        <f>VLOOKUP(L3582,[1]Sheet1!$N:$P,3,0)</f>
        <v>M1 HONDA SURALLAH</v>
      </c>
      <c r="B3582" s="66">
        <v>46262.449259259258</v>
      </c>
      <c r="C3582" s="66">
        <v>46263.382199074083</v>
      </c>
      <c r="D3582" s="67" t="s">
        <v>2115</v>
      </c>
      <c r="E3582" s="67" t="s">
        <v>2116</v>
      </c>
      <c r="F3582" s="1">
        <v>1</v>
      </c>
      <c r="G3582" s="63" t="str">
        <f>VLOOKUP(D3582,[2]MINDANAO!$B:$C,2,0)</f>
        <v>BEAT FI PREM</v>
      </c>
      <c r="H3582" s="67">
        <v>64508.93</v>
      </c>
      <c r="I3582" s="63" t="str">
        <f>VLOOKUP(L3582,'[3]NEW LEGEND 2026'!M:S,7,0)</f>
        <v>HONDA</v>
      </c>
      <c r="J3582" s="67" t="s">
        <v>8063</v>
      </c>
      <c r="K3582" s="67" t="s">
        <v>8064</v>
      </c>
      <c r="L3582" s="67" t="s">
        <v>1031</v>
      </c>
      <c r="M3582" s="63" t="str">
        <f>VLOOKUP(D3582,'[3]NEW LEGEND 2026'!G:I,3,0)</f>
        <v>HONDA</v>
      </c>
      <c r="N3582" s="63" t="str">
        <f>VLOOKUP(D3582,'[3]NEW LEGEND 2026'!G:J,4,0)</f>
        <v>WHITE</v>
      </c>
      <c r="O3582" s="68" t="str">
        <f t="shared" si="331"/>
        <v>AUG</v>
      </c>
      <c r="P3582" s="68">
        <f t="shared" si="332"/>
        <v>29</v>
      </c>
      <c r="Q3582" s="68">
        <f t="shared" si="333"/>
        <v>2026</v>
      </c>
      <c r="R3582" s="69">
        <f t="shared" si="334"/>
        <v>-210.38219907408347</v>
      </c>
      <c r="S3582" s="69">
        <f t="shared" si="335"/>
        <v>-209.44925925925781</v>
      </c>
      <c r="T3582" s="70" t="str">
        <f t="shared" si="336"/>
        <v>1-30 DAYS</v>
      </c>
      <c r="U3582" s="70" t="str">
        <f t="shared" si="336"/>
        <v>1-30 DAYS</v>
      </c>
    </row>
    <row r="3583" spans="1:21">
      <c r="A3583" s="63" t="str">
        <f>VLOOKUP(L3583,[1]Sheet1!$N:$P,3,0)</f>
        <v>M1 HONDA SURALLAH</v>
      </c>
      <c r="B3583" s="66">
        <v>46249.63422453704</v>
      </c>
      <c r="C3583" s="66">
        <v>46263.382199074083</v>
      </c>
      <c r="D3583" s="67" t="s">
        <v>3512</v>
      </c>
      <c r="E3583" s="67" t="s">
        <v>3513</v>
      </c>
      <c r="F3583" s="1">
        <v>1</v>
      </c>
      <c r="G3583" s="63" t="str">
        <f>VLOOKUP(D3583,[2]MINDANAO!$B:$C,2,0)</f>
        <v>CRF150</v>
      </c>
      <c r="H3583" s="67">
        <v>124883.93</v>
      </c>
      <c r="I3583" s="63" t="str">
        <f>VLOOKUP(L3583,'[3]NEW LEGEND 2026'!M:S,7,0)</f>
        <v>HONDA</v>
      </c>
      <c r="J3583" s="67" t="s">
        <v>8065</v>
      </c>
      <c r="K3583" s="67" t="s">
        <v>8066</v>
      </c>
      <c r="L3583" s="67" t="s">
        <v>1031</v>
      </c>
      <c r="M3583" s="63" t="str">
        <f>VLOOKUP(D3583,'[3]NEW LEGEND 2026'!G:I,3,0)</f>
        <v>HONDA</v>
      </c>
      <c r="N3583" s="63" t="str">
        <f>VLOOKUP(D3583,'[3]NEW LEGEND 2026'!G:J,4,0)</f>
        <v>RED</v>
      </c>
      <c r="O3583" s="68" t="str">
        <f t="shared" si="331"/>
        <v>AUG</v>
      </c>
      <c r="P3583" s="68">
        <f t="shared" si="332"/>
        <v>29</v>
      </c>
      <c r="Q3583" s="68">
        <f t="shared" si="333"/>
        <v>2026</v>
      </c>
      <c r="R3583" s="69">
        <f t="shared" si="334"/>
        <v>-210.38219907408347</v>
      </c>
      <c r="S3583" s="69">
        <f t="shared" si="335"/>
        <v>-196.6342245370397</v>
      </c>
      <c r="T3583" s="70" t="str">
        <f t="shared" si="336"/>
        <v>1-30 DAYS</v>
      </c>
      <c r="U3583" s="70" t="str">
        <f t="shared" si="336"/>
        <v>1-30 DAYS</v>
      </c>
    </row>
    <row r="3584" spans="1:21">
      <c r="A3584" s="63" t="str">
        <f>VLOOKUP(L3584,[1]Sheet1!$N:$P,3,0)</f>
        <v>M1 HONDA SURALLAH</v>
      </c>
      <c r="B3584" s="66">
        <v>46249.656840277778</v>
      </c>
      <c r="C3584" s="66">
        <v>46263.382199074083</v>
      </c>
      <c r="D3584" s="67" t="s">
        <v>3512</v>
      </c>
      <c r="E3584" s="67" t="s">
        <v>3513</v>
      </c>
      <c r="F3584" s="1">
        <v>1</v>
      </c>
      <c r="G3584" s="63" t="str">
        <f>VLOOKUP(D3584,[2]MINDANAO!$B:$C,2,0)</f>
        <v>CRF150</v>
      </c>
      <c r="H3584" s="67">
        <v>124883.93</v>
      </c>
      <c r="I3584" s="63" t="str">
        <f>VLOOKUP(L3584,'[3]NEW LEGEND 2026'!M:S,7,0)</f>
        <v>HONDA</v>
      </c>
      <c r="J3584" s="67" t="s">
        <v>8067</v>
      </c>
      <c r="K3584" s="67" t="s">
        <v>8068</v>
      </c>
      <c r="L3584" s="67" t="s">
        <v>1031</v>
      </c>
      <c r="M3584" s="63" t="str">
        <f>VLOOKUP(D3584,'[3]NEW LEGEND 2026'!G:I,3,0)</f>
        <v>HONDA</v>
      </c>
      <c r="N3584" s="63" t="str">
        <f>VLOOKUP(D3584,'[3]NEW LEGEND 2026'!G:J,4,0)</f>
        <v>RED</v>
      </c>
      <c r="O3584" s="68" t="str">
        <f t="shared" si="331"/>
        <v>AUG</v>
      </c>
      <c r="P3584" s="68">
        <f t="shared" si="332"/>
        <v>29</v>
      </c>
      <c r="Q3584" s="68">
        <f t="shared" si="333"/>
        <v>2026</v>
      </c>
      <c r="R3584" s="69">
        <f t="shared" si="334"/>
        <v>-210.38219907408347</v>
      </c>
      <c r="S3584" s="69">
        <f t="shared" si="335"/>
        <v>-196.65684027777752</v>
      </c>
      <c r="T3584" s="70" t="str">
        <f t="shared" si="336"/>
        <v>1-30 DAYS</v>
      </c>
      <c r="U3584" s="70" t="str">
        <f t="shared" si="336"/>
        <v>1-30 DAYS</v>
      </c>
    </row>
    <row r="3585" spans="1:21">
      <c r="A3585" s="63" t="str">
        <f>VLOOKUP(L3585,[1]Sheet1!$N:$P,3,0)</f>
        <v>M1 HONDA SURALLAH</v>
      </c>
      <c r="B3585" s="66">
        <v>46249.629502314812</v>
      </c>
      <c r="C3585" s="66">
        <v>46263.382199074083</v>
      </c>
      <c r="D3585" s="67" t="s">
        <v>2329</v>
      </c>
      <c r="E3585" s="67" t="s">
        <v>2330</v>
      </c>
      <c r="F3585" s="1">
        <v>1</v>
      </c>
      <c r="G3585" s="63" t="str">
        <f>VLOOKUP(D3585,[2]MINDANAO!$B:$C,2,0)</f>
        <v>CRF150</v>
      </c>
      <c r="H3585" s="67">
        <v>141790</v>
      </c>
      <c r="I3585" s="63" t="str">
        <f>VLOOKUP(L3585,'[3]NEW LEGEND 2026'!M:S,7,0)</f>
        <v>HONDA</v>
      </c>
      <c r="J3585" s="67" t="s">
        <v>8069</v>
      </c>
      <c r="K3585" s="67" t="s">
        <v>8070</v>
      </c>
      <c r="L3585" s="67" t="s">
        <v>1031</v>
      </c>
      <c r="M3585" s="63" t="str">
        <f>VLOOKUP(D3585,'[3]NEW LEGEND 2026'!G:I,3,0)</f>
        <v>HONDA</v>
      </c>
      <c r="N3585" s="63" t="str">
        <f>VLOOKUP(D3585,'[3]NEW LEGEND 2026'!G:J,4,0)</f>
        <v>BLACK</v>
      </c>
      <c r="O3585" s="68" t="str">
        <f t="shared" si="331"/>
        <v>AUG</v>
      </c>
      <c r="P3585" s="68">
        <f t="shared" si="332"/>
        <v>29</v>
      </c>
      <c r="Q3585" s="68">
        <f t="shared" si="333"/>
        <v>2026</v>
      </c>
      <c r="R3585" s="69">
        <f t="shared" si="334"/>
        <v>-210.38219907408347</v>
      </c>
      <c r="S3585" s="69">
        <f t="shared" si="335"/>
        <v>-196.62950231481227</v>
      </c>
      <c r="T3585" s="70" t="str">
        <f t="shared" si="336"/>
        <v>1-30 DAYS</v>
      </c>
      <c r="U3585" s="70" t="str">
        <f t="shared" si="336"/>
        <v>1-30 DAYS</v>
      </c>
    </row>
    <row r="3586" spans="1:21">
      <c r="A3586" s="63" t="str">
        <f>VLOOKUP(L3586,[1]Sheet1!$N:$P,3,0)</f>
        <v>M1 HONDA SURALLAH</v>
      </c>
      <c r="B3586" s="66">
        <v>46249.63422453704</v>
      </c>
      <c r="C3586" s="66">
        <v>46263.382199074083</v>
      </c>
      <c r="D3586" s="67" t="s">
        <v>3512</v>
      </c>
      <c r="E3586" s="67" t="s">
        <v>3513</v>
      </c>
      <c r="F3586" s="1">
        <v>1</v>
      </c>
      <c r="G3586" s="63" t="str">
        <f>VLOOKUP(D3586,[2]MINDANAO!$B:$C,2,0)</f>
        <v>CRF150</v>
      </c>
      <c r="H3586" s="67">
        <v>124883.93</v>
      </c>
      <c r="I3586" s="63" t="str">
        <f>VLOOKUP(L3586,'[3]NEW LEGEND 2026'!M:S,7,0)</f>
        <v>HONDA</v>
      </c>
      <c r="J3586" s="67" t="s">
        <v>8071</v>
      </c>
      <c r="K3586" s="67" t="s">
        <v>8072</v>
      </c>
      <c r="L3586" s="67" t="s">
        <v>1031</v>
      </c>
      <c r="M3586" s="63" t="str">
        <f>VLOOKUP(D3586,'[3]NEW LEGEND 2026'!G:I,3,0)</f>
        <v>HONDA</v>
      </c>
      <c r="N3586" s="63" t="str">
        <f>VLOOKUP(D3586,'[3]NEW LEGEND 2026'!G:J,4,0)</f>
        <v>RED</v>
      </c>
      <c r="O3586" s="68" t="str">
        <f t="shared" ref="O3586:O3649" si="337">CHOOSE(MONTH(C3586),"JAN","FEB","MAR","APR","MAY","JUN","JUL","AUG","SEP","OCT","NOV","DEC")</f>
        <v>AUG</v>
      </c>
      <c r="P3586" s="68">
        <f t="shared" ref="P3586:P3649" si="338">DAY(C3586)</f>
        <v>29</v>
      </c>
      <c r="Q3586" s="68">
        <f t="shared" ref="Q3586:Q3649" si="339">YEAR(C3586)</f>
        <v>2026</v>
      </c>
      <c r="R3586" s="69">
        <f t="shared" ref="R3586:R3649" si="340">DATE(2026,1,31)-C3586</f>
        <v>-210.38219907408347</v>
      </c>
      <c r="S3586" s="69">
        <f t="shared" si="335"/>
        <v>-196.6342245370397</v>
      </c>
      <c r="T3586" s="70" t="str">
        <f t="shared" si="336"/>
        <v>1-30 DAYS</v>
      </c>
      <c r="U3586" s="70" t="str">
        <f t="shared" si="336"/>
        <v>1-30 DAYS</v>
      </c>
    </row>
    <row r="3587" spans="1:21">
      <c r="A3587" s="63" t="str">
        <f>VLOOKUP(L3587,[1]Sheet1!$N:$P,3,0)</f>
        <v>M1 HONDA SURALLAH</v>
      </c>
      <c r="B3587" s="66">
        <v>46221.545428240737</v>
      </c>
      <c r="C3587" s="66">
        <v>46263.382199074083</v>
      </c>
      <c r="D3587" s="67" t="s">
        <v>1167</v>
      </c>
      <c r="E3587" s="67" t="s">
        <v>1168</v>
      </c>
      <c r="F3587" s="1">
        <v>1</v>
      </c>
      <c r="G3587" s="63" t="str">
        <f>VLOOKUP(D3587,[2]MINDANAO!$B:$C,2,0)</f>
        <v>XR150</v>
      </c>
      <c r="H3587" s="67">
        <v>94078</v>
      </c>
      <c r="I3587" s="63" t="str">
        <f>VLOOKUP(L3587,'[3]NEW LEGEND 2026'!M:S,7,0)</f>
        <v>HONDA</v>
      </c>
      <c r="J3587" s="67" t="s">
        <v>8073</v>
      </c>
      <c r="K3587" s="67" t="s">
        <v>8074</v>
      </c>
      <c r="L3587" s="67" t="s">
        <v>1031</v>
      </c>
      <c r="M3587" s="63" t="str">
        <f>VLOOKUP(D3587,'[3]NEW LEGEND 2026'!G:I,3,0)</f>
        <v>HONDA</v>
      </c>
      <c r="N3587" s="63" t="str">
        <f>VLOOKUP(D3587,'[3]NEW LEGEND 2026'!G:J,4,0)</f>
        <v>BLACK</v>
      </c>
      <c r="O3587" s="68" t="str">
        <f t="shared" si="337"/>
        <v>AUG</v>
      </c>
      <c r="P3587" s="68">
        <f t="shared" si="338"/>
        <v>29</v>
      </c>
      <c r="Q3587" s="68">
        <f t="shared" si="339"/>
        <v>2026</v>
      </c>
      <c r="R3587" s="69">
        <f t="shared" si="340"/>
        <v>-210.38219907408347</v>
      </c>
      <c r="S3587" s="69">
        <f t="shared" ref="S3587:S3650" si="341">DATE(2026,1,31)-B3587</f>
        <v>-168.54542824073724</v>
      </c>
      <c r="T3587" s="70" t="str">
        <f t="shared" si="336"/>
        <v>1-30 DAYS</v>
      </c>
      <c r="U3587" s="70" t="str">
        <f t="shared" si="336"/>
        <v>1-30 DAYS</v>
      </c>
    </row>
    <row r="3588" spans="1:21">
      <c r="A3588" s="63" t="str">
        <f>VLOOKUP(L3588,[1]Sheet1!$N:$P,3,0)</f>
        <v>M1 HONDA SURALLAH</v>
      </c>
      <c r="B3588" s="66">
        <v>46249.591180555559</v>
      </c>
      <c r="C3588" s="66">
        <v>46263.382199074083</v>
      </c>
      <c r="D3588" s="67" t="s">
        <v>3166</v>
      </c>
      <c r="E3588" s="67" t="s">
        <v>3167</v>
      </c>
      <c r="F3588" s="1">
        <v>1</v>
      </c>
      <c r="G3588" s="63" t="str">
        <f>VLOOKUP(D3588,[2]MINDANAO!$B:$C,2,0)</f>
        <v>CLICK125 FI</v>
      </c>
      <c r="H3588" s="67">
        <v>81070</v>
      </c>
      <c r="I3588" s="63" t="str">
        <f>VLOOKUP(L3588,'[3]NEW LEGEND 2026'!M:S,7,0)</f>
        <v>HONDA</v>
      </c>
      <c r="J3588" s="67" t="s">
        <v>8075</v>
      </c>
      <c r="K3588" s="67" t="s">
        <v>8076</v>
      </c>
      <c r="L3588" s="67" t="s">
        <v>1031</v>
      </c>
      <c r="M3588" s="63" t="str">
        <f>VLOOKUP(D3588,'[3]NEW LEGEND 2026'!G:I,3,0)</f>
        <v>HONDA</v>
      </c>
      <c r="N3588" s="63" t="str">
        <f>VLOOKUP(D3588,'[3]NEW LEGEND 2026'!G:J,4,0)</f>
        <v>GRAY/BLACK</v>
      </c>
      <c r="O3588" s="68" t="str">
        <f t="shared" si="337"/>
        <v>AUG</v>
      </c>
      <c r="P3588" s="68">
        <f t="shared" si="338"/>
        <v>29</v>
      </c>
      <c r="Q3588" s="68">
        <f t="shared" si="339"/>
        <v>2026</v>
      </c>
      <c r="R3588" s="69">
        <f t="shared" si="340"/>
        <v>-210.38219907408347</v>
      </c>
      <c r="S3588" s="69">
        <f t="shared" si="341"/>
        <v>-196.59118055555882</v>
      </c>
      <c r="T3588" s="70" t="str">
        <f t="shared" si="336"/>
        <v>1-30 DAYS</v>
      </c>
      <c r="U3588" s="70" t="str">
        <f t="shared" si="336"/>
        <v>1-30 DAYS</v>
      </c>
    </row>
    <row r="3589" spans="1:21">
      <c r="A3589" s="63" t="str">
        <f>VLOOKUP(L3589,[1]Sheet1!$N:$P,3,0)</f>
        <v>M1 HONDA SURALLAH</v>
      </c>
      <c r="B3589" s="66">
        <v>46249.607581018521</v>
      </c>
      <c r="C3589" s="66">
        <v>46263.382199074083</v>
      </c>
      <c r="D3589" s="67" t="s">
        <v>2456</v>
      </c>
      <c r="E3589" s="67" t="s">
        <v>2457</v>
      </c>
      <c r="F3589" s="1">
        <v>1</v>
      </c>
      <c r="G3589" s="63" t="str">
        <f>VLOOKUP(D3589,[2]MINDANAO!$B:$C,2,0)</f>
        <v>CLICK125 FI</v>
      </c>
      <c r="H3589" s="67">
        <v>81070</v>
      </c>
      <c r="I3589" s="63" t="str">
        <f>VLOOKUP(L3589,'[3]NEW LEGEND 2026'!M:S,7,0)</f>
        <v>HONDA</v>
      </c>
      <c r="J3589" s="67" t="s">
        <v>8077</v>
      </c>
      <c r="K3589" s="67" t="s">
        <v>8078</v>
      </c>
      <c r="L3589" s="67" t="s">
        <v>1031</v>
      </c>
      <c r="M3589" s="63" t="str">
        <f>VLOOKUP(D3589,'[3]NEW LEGEND 2026'!G:I,3,0)</f>
        <v>HONDA</v>
      </c>
      <c r="N3589" s="63" t="str">
        <f>VLOOKUP(D3589,'[3]NEW LEGEND 2026'!G:J,4,0)</f>
        <v>BLACK</v>
      </c>
      <c r="O3589" s="68" t="str">
        <f t="shared" si="337"/>
        <v>AUG</v>
      </c>
      <c r="P3589" s="68">
        <f t="shared" si="338"/>
        <v>29</v>
      </c>
      <c r="Q3589" s="68">
        <f t="shared" si="339"/>
        <v>2026</v>
      </c>
      <c r="R3589" s="69">
        <f t="shared" si="340"/>
        <v>-210.38219907408347</v>
      </c>
      <c r="S3589" s="69">
        <f t="shared" si="341"/>
        <v>-196.60758101852116</v>
      </c>
      <c r="T3589" s="70" t="str">
        <f t="shared" si="336"/>
        <v>1-30 DAYS</v>
      </c>
      <c r="U3589" s="70" t="str">
        <f t="shared" si="336"/>
        <v>1-30 DAYS</v>
      </c>
    </row>
    <row r="3590" spans="1:21">
      <c r="A3590" s="63" t="str">
        <f>VLOOKUP(L3590,[1]Sheet1!$N:$P,3,0)</f>
        <v>M1 HONDA SURALLAH</v>
      </c>
      <c r="B3590" s="66">
        <v>46249.607581018521</v>
      </c>
      <c r="C3590" s="66">
        <v>46263.382199074083</v>
      </c>
      <c r="D3590" s="67" t="s">
        <v>2456</v>
      </c>
      <c r="E3590" s="67" t="s">
        <v>2457</v>
      </c>
      <c r="F3590" s="1">
        <v>1</v>
      </c>
      <c r="G3590" s="63" t="str">
        <f>VLOOKUP(D3590,[2]MINDANAO!$B:$C,2,0)</f>
        <v>CLICK125 FI</v>
      </c>
      <c r="H3590" s="67">
        <v>81070</v>
      </c>
      <c r="I3590" s="63" t="str">
        <f>VLOOKUP(L3590,'[3]NEW LEGEND 2026'!M:S,7,0)</f>
        <v>HONDA</v>
      </c>
      <c r="J3590" s="67" t="s">
        <v>8079</v>
      </c>
      <c r="K3590" s="67" t="s">
        <v>8080</v>
      </c>
      <c r="L3590" s="67" t="s">
        <v>1031</v>
      </c>
      <c r="M3590" s="63" t="str">
        <f>VLOOKUP(D3590,'[3]NEW LEGEND 2026'!G:I,3,0)</f>
        <v>HONDA</v>
      </c>
      <c r="N3590" s="63" t="str">
        <f>VLOOKUP(D3590,'[3]NEW LEGEND 2026'!G:J,4,0)</f>
        <v>BLACK</v>
      </c>
      <c r="O3590" s="68" t="str">
        <f t="shared" si="337"/>
        <v>AUG</v>
      </c>
      <c r="P3590" s="68">
        <f t="shared" si="338"/>
        <v>29</v>
      </c>
      <c r="Q3590" s="68">
        <f t="shared" si="339"/>
        <v>2026</v>
      </c>
      <c r="R3590" s="69">
        <f t="shared" si="340"/>
        <v>-210.38219907408347</v>
      </c>
      <c r="S3590" s="69">
        <f t="shared" si="341"/>
        <v>-196.60758101852116</v>
      </c>
      <c r="T3590" s="70" t="str">
        <f t="shared" si="336"/>
        <v>1-30 DAYS</v>
      </c>
      <c r="U3590" s="70" t="str">
        <f t="shared" si="336"/>
        <v>1-30 DAYS</v>
      </c>
    </row>
    <row r="3591" spans="1:21">
      <c r="A3591" s="63" t="str">
        <f>VLOOKUP(L3591,[1]Sheet1!$N:$P,3,0)</f>
        <v>M1 HONDA SURALLAH</v>
      </c>
      <c r="B3591" s="66">
        <v>46247.621944444443</v>
      </c>
      <c r="C3591" s="66">
        <v>46263.382199074083</v>
      </c>
      <c r="D3591" s="67" t="s">
        <v>3166</v>
      </c>
      <c r="E3591" s="67" t="s">
        <v>3167</v>
      </c>
      <c r="F3591" s="1">
        <v>1</v>
      </c>
      <c r="G3591" s="63" t="str">
        <f>VLOOKUP(D3591,[2]MINDANAO!$B:$C,2,0)</f>
        <v>CLICK125 FI</v>
      </c>
      <c r="H3591" s="67">
        <v>81070</v>
      </c>
      <c r="I3591" s="63" t="str">
        <f>VLOOKUP(L3591,'[3]NEW LEGEND 2026'!M:S,7,0)</f>
        <v>HONDA</v>
      </c>
      <c r="J3591" s="67" t="s">
        <v>8081</v>
      </c>
      <c r="K3591" s="67" t="s">
        <v>8082</v>
      </c>
      <c r="L3591" s="67" t="s">
        <v>1031</v>
      </c>
      <c r="M3591" s="63" t="str">
        <f>VLOOKUP(D3591,'[3]NEW LEGEND 2026'!G:I,3,0)</f>
        <v>HONDA</v>
      </c>
      <c r="N3591" s="63" t="str">
        <f>VLOOKUP(D3591,'[3]NEW LEGEND 2026'!G:J,4,0)</f>
        <v>GRAY/BLACK</v>
      </c>
      <c r="O3591" s="68" t="str">
        <f t="shared" si="337"/>
        <v>AUG</v>
      </c>
      <c r="P3591" s="68">
        <f t="shared" si="338"/>
        <v>29</v>
      </c>
      <c r="Q3591" s="68">
        <f t="shared" si="339"/>
        <v>2026</v>
      </c>
      <c r="R3591" s="69">
        <f t="shared" si="340"/>
        <v>-210.38219907408347</v>
      </c>
      <c r="S3591" s="69">
        <f t="shared" si="341"/>
        <v>-194.62194444444322</v>
      </c>
      <c r="T3591" s="70" t="str">
        <f t="shared" si="336"/>
        <v>1-30 DAYS</v>
      </c>
      <c r="U3591" s="70" t="str">
        <f t="shared" si="336"/>
        <v>1-30 DAYS</v>
      </c>
    </row>
    <row r="3592" spans="1:21">
      <c r="A3592" s="63" t="str">
        <f>VLOOKUP(L3592,[1]Sheet1!$N:$P,3,0)</f>
        <v>M1 HONDA SURALLAH</v>
      </c>
      <c r="B3592" s="66">
        <v>46249.607581018521</v>
      </c>
      <c r="C3592" s="66">
        <v>46263.382199074083</v>
      </c>
      <c r="D3592" s="67" t="s">
        <v>2456</v>
      </c>
      <c r="E3592" s="67" t="s">
        <v>2457</v>
      </c>
      <c r="F3592" s="1">
        <v>1</v>
      </c>
      <c r="G3592" s="63" t="str">
        <f>VLOOKUP(D3592,[2]MINDANAO!$B:$C,2,0)</f>
        <v>CLICK125 FI</v>
      </c>
      <c r="H3592" s="67">
        <v>81070</v>
      </c>
      <c r="I3592" s="63" t="str">
        <f>VLOOKUP(L3592,'[3]NEW LEGEND 2026'!M:S,7,0)</f>
        <v>HONDA</v>
      </c>
      <c r="J3592" s="67" t="s">
        <v>8083</v>
      </c>
      <c r="K3592" s="67" t="s">
        <v>8084</v>
      </c>
      <c r="L3592" s="67" t="s">
        <v>1031</v>
      </c>
      <c r="M3592" s="63" t="str">
        <f>VLOOKUP(D3592,'[3]NEW LEGEND 2026'!G:I,3,0)</f>
        <v>HONDA</v>
      </c>
      <c r="N3592" s="63" t="str">
        <f>VLOOKUP(D3592,'[3]NEW LEGEND 2026'!G:J,4,0)</f>
        <v>BLACK</v>
      </c>
      <c r="O3592" s="68" t="str">
        <f t="shared" si="337"/>
        <v>AUG</v>
      </c>
      <c r="P3592" s="68">
        <f t="shared" si="338"/>
        <v>29</v>
      </c>
      <c r="Q3592" s="68">
        <f t="shared" si="339"/>
        <v>2026</v>
      </c>
      <c r="R3592" s="69">
        <f t="shared" si="340"/>
        <v>-210.38219907408347</v>
      </c>
      <c r="S3592" s="69">
        <f t="shared" si="341"/>
        <v>-196.60758101852116</v>
      </c>
      <c r="T3592" s="70" t="str">
        <f t="shared" si="336"/>
        <v>1-30 DAYS</v>
      </c>
      <c r="U3592" s="70" t="str">
        <f t="shared" si="336"/>
        <v>1-30 DAYS</v>
      </c>
    </row>
    <row r="3593" spans="1:21">
      <c r="A3593" s="63" t="str">
        <f>VLOOKUP(L3593,[1]Sheet1!$N:$P,3,0)</f>
        <v>M2 SAMAL</v>
      </c>
      <c r="B3593" s="66">
        <v>46263.384432870371</v>
      </c>
      <c r="C3593" s="66">
        <v>46263.384432870371</v>
      </c>
      <c r="D3593" s="67" t="s">
        <v>2946</v>
      </c>
      <c r="E3593" s="67" t="s">
        <v>2947</v>
      </c>
      <c r="F3593" s="1">
        <v>1</v>
      </c>
      <c r="G3593" s="63" t="str">
        <f>VLOOKUP(D3593,[2]MINDANAO!$B:$C,2,0)</f>
        <v>BAJAJ RE 4S FI</v>
      </c>
      <c r="H3593" s="67">
        <v>187000</v>
      </c>
      <c r="I3593" s="63" t="str">
        <f>VLOOKUP(L3593,'[3]NEW LEGEND 2026'!M:S,7,0)</f>
        <v>ULTIMATE</v>
      </c>
      <c r="J3593" s="67" t="s">
        <v>8085</v>
      </c>
      <c r="K3593" s="67" t="s">
        <v>8086</v>
      </c>
      <c r="L3593" s="67" t="s">
        <v>731</v>
      </c>
      <c r="M3593" s="63" t="str">
        <f>VLOOKUP(D3593,'[3]NEW LEGEND 2026'!G:I,3,0)</f>
        <v>TRIMOTORS</v>
      </c>
      <c r="N3593" s="63" t="str">
        <f>VLOOKUP(D3593,'[3]NEW LEGEND 2026'!G:J,4,0)</f>
        <v>YELLOW</v>
      </c>
      <c r="O3593" s="68" t="str">
        <f t="shared" si="337"/>
        <v>AUG</v>
      </c>
      <c r="P3593" s="68">
        <f t="shared" si="338"/>
        <v>29</v>
      </c>
      <c r="Q3593" s="68">
        <f t="shared" si="339"/>
        <v>2026</v>
      </c>
      <c r="R3593" s="69">
        <f t="shared" si="340"/>
        <v>-210.3844328703708</v>
      </c>
      <c r="S3593" s="69">
        <f t="shared" si="341"/>
        <v>-210.3844328703708</v>
      </c>
      <c r="T3593" s="70" t="str">
        <f t="shared" si="336"/>
        <v>1-30 DAYS</v>
      </c>
      <c r="U3593" s="70" t="str">
        <f t="shared" si="336"/>
        <v>1-30 DAYS</v>
      </c>
    </row>
    <row r="3594" spans="1:21">
      <c r="A3594" s="63" t="str">
        <f>VLOOKUP(L3594,[1]Sheet1!$N:$P,3,0)</f>
        <v>M2 SAMAL</v>
      </c>
      <c r="B3594" s="66">
        <v>46263.384432870371</v>
      </c>
      <c r="C3594" s="66">
        <v>46263.384432870371</v>
      </c>
      <c r="D3594" s="67" t="s">
        <v>3134</v>
      </c>
      <c r="E3594" s="67" t="s">
        <v>3135</v>
      </c>
      <c r="F3594" s="1">
        <v>1</v>
      </c>
      <c r="G3594" s="63" t="str">
        <f>VLOOKUP(D3594,[2]MINDANAO!$B:$C,2,0)</f>
        <v>BAJAJ RE 4S FI</v>
      </c>
      <c r="H3594" s="67">
        <v>187000</v>
      </c>
      <c r="I3594" s="63" t="str">
        <f>VLOOKUP(L3594,'[3]NEW LEGEND 2026'!M:S,7,0)</f>
        <v>ULTIMATE</v>
      </c>
      <c r="J3594" s="67" t="s">
        <v>8087</v>
      </c>
      <c r="K3594" s="67" t="s">
        <v>8088</v>
      </c>
      <c r="L3594" s="67" t="s">
        <v>731</v>
      </c>
      <c r="M3594" s="63" t="str">
        <f>VLOOKUP(D3594,'[3]NEW LEGEND 2026'!G:I,3,0)</f>
        <v>TRIMOTORS</v>
      </c>
      <c r="N3594" s="63" t="str">
        <f>VLOOKUP(D3594,'[3]NEW LEGEND 2026'!G:J,4,0)</f>
        <v>BLUE</v>
      </c>
      <c r="O3594" s="68" t="str">
        <f t="shared" si="337"/>
        <v>AUG</v>
      </c>
      <c r="P3594" s="68">
        <f t="shared" si="338"/>
        <v>29</v>
      </c>
      <c r="Q3594" s="68">
        <f t="shared" si="339"/>
        <v>2026</v>
      </c>
      <c r="R3594" s="69">
        <f t="shared" si="340"/>
        <v>-210.3844328703708</v>
      </c>
      <c r="S3594" s="69">
        <f t="shared" si="341"/>
        <v>-210.3844328703708</v>
      </c>
      <c r="T3594" s="70" t="str">
        <f t="shared" si="336"/>
        <v>1-30 DAYS</v>
      </c>
      <c r="U3594" s="70" t="str">
        <f t="shared" si="336"/>
        <v>1-30 DAYS</v>
      </c>
    </row>
    <row r="3595" spans="1:21">
      <c r="A3595" s="63" t="str">
        <f>VLOOKUP(L3595,[1]Sheet1!$N:$P,3,0)</f>
        <v>M2 SAMAL</v>
      </c>
      <c r="B3595" s="66">
        <v>46263.384432870371</v>
      </c>
      <c r="C3595" s="66">
        <v>46263.384432870371</v>
      </c>
      <c r="D3595" s="67" t="s">
        <v>3134</v>
      </c>
      <c r="E3595" s="67" t="s">
        <v>3135</v>
      </c>
      <c r="F3595" s="1">
        <v>1</v>
      </c>
      <c r="G3595" s="63" t="str">
        <f>VLOOKUP(D3595,[2]MINDANAO!$B:$C,2,0)</f>
        <v>BAJAJ RE 4S FI</v>
      </c>
      <c r="H3595" s="67">
        <v>187000</v>
      </c>
      <c r="I3595" s="63" t="str">
        <f>VLOOKUP(L3595,'[3]NEW LEGEND 2026'!M:S,7,0)</f>
        <v>ULTIMATE</v>
      </c>
      <c r="J3595" s="67" t="s">
        <v>8089</v>
      </c>
      <c r="K3595" s="67" t="s">
        <v>8090</v>
      </c>
      <c r="L3595" s="67" t="s">
        <v>731</v>
      </c>
      <c r="M3595" s="63" t="str">
        <f>VLOOKUP(D3595,'[3]NEW LEGEND 2026'!G:I,3,0)</f>
        <v>TRIMOTORS</v>
      </c>
      <c r="N3595" s="63" t="str">
        <f>VLOOKUP(D3595,'[3]NEW LEGEND 2026'!G:J,4,0)</f>
        <v>BLUE</v>
      </c>
      <c r="O3595" s="68" t="str">
        <f t="shared" si="337"/>
        <v>AUG</v>
      </c>
      <c r="P3595" s="68">
        <f t="shared" si="338"/>
        <v>29</v>
      </c>
      <c r="Q3595" s="68">
        <f t="shared" si="339"/>
        <v>2026</v>
      </c>
      <c r="R3595" s="69">
        <f t="shared" si="340"/>
        <v>-210.3844328703708</v>
      </c>
      <c r="S3595" s="69">
        <f t="shared" si="341"/>
        <v>-210.3844328703708</v>
      </c>
      <c r="T3595" s="70" t="str">
        <f t="shared" si="336"/>
        <v>1-30 DAYS</v>
      </c>
      <c r="U3595" s="70" t="str">
        <f t="shared" si="336"/>
        <v>1-30 DAYS</v>
      </c>
    </row>
    <row r="3596" spans="1:21">
      <c r="A3596" s="63" t="str">
        <f>VLOOKUP(L3596,[1]Sheet1!$N:$P,3,0)</f>
        <v>M2 SAMAL</v>
      </c>
      <c r="B3596" s="66">
        <v>46263.384432870371</v>
      </c>
      <c r="C3596" s="66">
        <v>46263.384432870371</v>
      </c>
      <c r="D3596" s="67" t="s">
        <v>1516</v>
      </c>
      <c r="E3596" s="67" t="s">
        <v>1517</v>
      </c>
      <c r="F3596" s="1">
        <v>1</v>
      </c>
      <c r="G3596" s="63" t="str">
        <f>VLOOKUP(D3596,[2]MINDANAO!$B:$C,2,0)</f>
        <v>BAJAJ RE 4S FI</v>
      </c>
      <c r="H3596" s="67">
        <v>187000</v>
      </c>
      <c r="I3596" s="63" t="str">
        <f>VLOOKUP(L3596,'[3]NEW LEGEND 2026'!M:S,7,0)</f>
        <v>ULTIMATE</v>
      </c>
      <c r="J3596" s="67" t="s">
        <v>8091</v>
      </c>
      <c r="K3596" s="67" t="s">
        <v>8092</v>
      </c>
      <c r="L3596" s="67" t="s">
        <v>731</v>
      </c>
      <c r="M3596" s="63" t="str">
        <f>VLOOKUP(D3596,'[3]NEW LEGEND 2026'!G:I,3,0)</f>
        <v>TRIMOTORS</v>
      </c>
      <c r="N3596" s="63" t="str">
        <f>VLOOKUP(D3596,'[3]NEW LEGEND 2026'!G:J,4,0)</f>
        <v>WHITE</v>
      </c>
      <c r="O3596" s="68" t="str">
        <f t="shared" si="337"/>
        <v>AUG</v>
      </c>
      <c r="P3596" s="68">
        <f t="shared" si="338"/>
        <v>29</v>
      </c>
      <c r="Q3596" s="68">
        <f t="shared" si="339"/>
        <v>2026</v>
      </c>
      <c r="R3596" s="69">
        <f t="shared" si="340"/>
        <v>-210.3844328703708</v>
      </c>
      <c r="S3596" s="69">
        <f t="shared" si="341"/>
        <v>-210.3844328703708</v>
      </c>
      <c r="T3596" s="70" t="str">
        <f t="shared" si="336"/>
        <v>1-30 DAYS</v>
      </c>
      <c r="U3596" s="70" t="str">
        <f t="shared" si="336"/>
        <v>1-30 DAYS</v>
      </c>
    </row>
    <row r="3597" spans="1:21">
      <c r="A3597" s="63" t="str">
        <f>VLOOKUP(L3597,[1]Sheet1!$N:$P,3,0)</f>
        <v>M2 SAMAL</v>
      </c>
      <c r="B3597" s="66">
        <v>46263.384432870371</v>
      </c>
      <c r="C3597" s="66">
        <v>46263.384432870371</v>
      </c>
      <c r="D3597" s="67" t="s">
        <v>1516</v>
      </c>
      <c r="E3597" s="67" t="s">
        <v>1517</v>
      </c>
      <c r="F3597" s="1">
        <v>1</v>
      </c>
      <c r="G3597" s="63" t="str">
        <f>VLOOKUP(D3597,[2]MINDANAO!$B:$C,2,0)</f>
        <v>BAJAJ RE 4S FI</v>
      </c>
      <c r="H3597" s="67">
        <v>187000</v>
      </c>
      <c r="I3597" s="63" t="str">
        <f>VLOOKUP(L3597,'[3]NEW LEGEND 2026'!M:S,7,0)</f>
        <v>ULTIMATE</v>
      </c>
      <c r="J3597" s="67" t="s">
        <v>8093</v>
      </c>
      <c r="K3597" s="67" t="s">
        <v>8094</v>
      </c>
      <c r="L3597" s="67" t="s">
        <v>731</v>
      </c>
      <c r="M3597" s="63" t="str">
        <f>VLOOKUP(D3597,'[3]NEW LEGEND 2026'!G:I,3,0)</f>
        <v>TRIMOTORS</v>
      </c>
      <c r="N3597" s="63" t="str">
        <f>VLOOKUP(D3597,'[3]NEW LEGEND 2026'!G:J,4,0)</f>
        <v>WHITE</v>
      </c>
      <c r="O3597" s="68" t="str">
        <f t="shared" si="337"/>
        <v>AUG</v>
      </c>
      <c r="P3597" s="68">
        <f t="shared" si="338"/>
        <v>29</v>
      </c>
      <c r="Q3597" s="68">
        <f t="shared" si="339"/>
        <v>2026</v>
      </c>
      <c r="R3597" s="69">
        <f t="shared" si="340"/>
        <v>-210.3844328703708</v>
      </c>
      <c r="S3597" s="69">
        <f t="shared" si="341"/>
        <v>-210.3844328703708</v>
      </c>
      <c r="T3597" s="70" t="str">
        <f t="shared" si="336"/>
        <v>1-30 DAYS</v>
      </c>
      <c r="U3597" s="70" t="str">
        <f t="shared" si="336"/>
        <v>1-30 DAYS</v>
      </c>
    </row>
    <row r="3598" spans="1:21">
      <c r="A3598" s="63" t="str">
        <f>VLOOKUP(L3598,[1]Sheet1!$N:$P,3,0)</f>
        <v>GREATWALL</v>
      </c>
      <c r="B3598" s="66">
        <v>46263.473310185182</v>
      </c>
      <c r="C3598" s="66">
        <v>46263.473298611112</v>
      </c>
      <c r="D3598" s="67" t="s">
        <v>893</v>
      </c>
      <c r="E3598" s="67" t="s">
        <v>894</v>
      </c>
      <c r="F3598" s="1">
        <v>1</v>
      </c>
      <c r="G3598" s="63" t="str">
        <f>VLOOKUP(D3598,[2]MINDANAO!$B:$C,2,0)</f>
        <v>XRM DUAL SPORTS FI(DS)</v>
      </c>
      <c r="H3598" s="67">
        <v>70158</v>
      </c>
      <c r="I3598" s="63" t="str">
        <f>VLOOKUP(L3598,'[3]NEW LEGEND 2026'!M:S,7,0)</f>
        <v>HONDA</v>
      </c>
      <c r="J3598" s="67" t="s">
        <v>8095</v>
      </c>
      <c r="K3598" s="67" t="s">
        <v>8096</v>
      </c>
      <c r="L3598" s="67" t="s">
        <v>1231</v>
      </c>
      <c r="M3598" s="63" t="str">
        <f>VLOOKUP(D3598,'[3]NEW LEGEND 2026'!G:I,3,0)</f>
        <v>HONDA</v>
      </c>
      <c r="N3598" s="63" t="str">
        <f>VLOOKUP(D3598,'[3]NEW LEGEND 2026'!G:J,4,0)</f>
        <v>RED/BLACK</v>
      </c>
      <c r="O3598" s="68" t="str">
        <f t="shared" si="337"/>
        <v>AUG</v>
      </c>
      <c r="P3598" s="68">
        <f t="shared" si="338"/>
        <v>29</v>
      </c>
      <c r="Q3598" s="68">
        <f t="shared" si="339"/>
        <v>2026</v>
      </c>
      <c r="R3598" s="69">
        <f t="shared" si="340"/>
        <v>-210.47329861111211</v>
      </c>
      <c r="S3598" s="69">
        <f t="shared" si="341"/>
        <v>-210.47331018518162</v>
      </c>
      <c r="T3598" s="70" t="str">
        <f t="shared" si="336"/>
        <v>1-30 DAYS</v>
      </c>
      <c r="U3598" s="70" t="str">
        <f t="shared" si="336"/>
        <v>1-30 DAYS</v>
      </c>
    </row>
    <row r="3599" spans="1:21">
      <c r="A3599" s="63" t="str">
        <f>VLOOKUP(L3599,[1]Sheet1!$N:$P,3,0)</f>
        <v>GREATWALL</v>
      </c>
      <c r="B3599" s="66">
        <v>46263.473310185182</v>
      </c>
      <c r="C3599" s="66">
        <v>46263.473298611112</v>
      </c>
      <c r="D3599" s="67" t="s">
        <v>893</v>
      </c>
      <c r="E3599" s="67" t="s">
        <v>894</v>
      </c>
      <c r="F3599" s="1">
        <v>1</v>
      </c>
      <c r="G3599" s="63" t="str">
        <f>VLOOKUP(D3599,[2]MINDANAO!$B:$C,2,0)</f>
        <v>XRM DUAL SPORTS FI(DS)</v>
      </c>
      <c r="H3599" s="67">
        <v>70158</v>
      </c>
      <c r="I3599" s="63" t="str">
        <f>VLOOKUP(L3599,'[3]NEW LEGEND 2026'!M:S,7,0)</f>
        <v>HONDA</v>
      </c>
      <c r="J3599" s="67" t="s">
        <v>8097</v>
      </c>
      <c r="K3599" s="67" t="s">
        <v>8098</v>
      </c>
      <c r="L3599" s="67" t="s">
        <v>1231</v>
      </c>
      <c r="M3599" s="63" t="str">
        <f>VLOOKUP(D3599,'[3]NEW LEGEND 2026'!G:I,3,0)</f>
        <v>HONDA</v>
      </c>
      <c r="N3599" s="63" t="str">
        <f>VLOOKUP(D3599,'[3]NEW LEGEND 2026'!G:J,4,0)</f>
        <v>RED/BLACK</v>
      </c>
      <c r="O3599" s="68" t="str">
        <f t="shared" si="337"/>
        <v>AUG</v>
      </c>
      <c r="P3599" s="68">
        <f t="shared" si="338"/>
        <v>29</v>
      </c>
      <c r="Q3599" s="68">
        <f t="shared" si="339"/>
        <v>2026</v>
      </c>
      <c r="R3599" s="69">
        <f t="shared" si="340"/>
        <v>-210.47329861111211</v>
      </c>
      <c r="S3599" s="69">
        <f t="shared" si="341"/>
        <v>-210.47331018518162</v>
      </c>
      <c r="T3599" s="70" t="str">
        <f t="shared" si="336"/>
        <v>1-30 DAYS</v>
      </c>
      <c r="U3599" s="70" t="str">
        <f t="shared" si="336"/>
        <v>1-30 DAYS</v>
      </c>
    </row>
    <row r="3600" spans="1:21">
      <c r="A3600" s="63" t="str">
        <f>VLOOKUP(L3600,[1]Sheet1!$N:$P,3,0)</f>
        <v>GREATWALL</v>
      </c>
      <c r="B3600" s="66">
        <v>46263.473310185182</v>
      </c>
      <c r="C3600" s="66">
        <v>46263.473298611112</v>
      </c>
      <c r="D3600" s="67" t="s">
        <v>893</v>
      </c>
      <c r="E3600" s="67" t="s">
        <v>894</v>
      </c>
      <c r="F3600" s="1">
        <v>1</v>
      </c>
      <c r="G3600" s="63" t="str">
        <f>VLOOKUP(D3600,[2]MINDANAO!$B:$C,2,0)</f>
        <v>XRM DUAL SPORTS FI(DS)</v>
      </c>
      <c r="H3600" s="67">
        <v>70158</v>
      </c>
      <c r="I3600" s="63" t="str">
        <f>VLOOKUP(L3600,'[3]NEW LEGEND 2026'!M:S,7,0)</f>
        <v>HONDA</v>
      </c>
      <c r="J3600" s="67" t="s">
        <v>8099</v>
      </c>
      <c r="K3600" s="67" t="s">
        <v>8100</v>
      </c>
      <c r="L3600" s="67" t="s">
        <v>1231</v>
      </c>
      <c r="M3600" s="63" t="str">
        <f>VLOOKUP(D3600,'[3]NEW LEGEND 2026'!G:I,3,0)</f>
        <v>HONDA</v>
      </c>
      <c r="N3600" s="63" t="str">
        <f>VLOOKUP(D3600,'[3]NEW LEGEND 2026'!G:J,4,0)</f>
        <v>RED/BLACK</v>
      </c>
      <c r="O3600" s="68" t="str">
        <f t="shared" si="337"/>
        <v>AUG</v>
      </c>
      <c r="P3600" s="68">
        <f t="shared" si="338"/>
        <v>29</v>
      </c>
      <c r="Q3600" s="68">
        <f t="shared" si="339"/>
        <v>2026</v>
      </c>
      <c r="R3600" s="69">
        <f t="shared" si="340"/>
        <v>-210.47329861111211</v>
      </c>
      <c r="S3600" s="69">
        <f t="shared" si="341"/>
        <v>-210.47331018518162</v>
      </c>
      <c r="T3600" s="70" t="str">
        <f t="shared" si="336"/>
        <v>1-30 DAYS</v>
      </c>
      <c r="U3600" s="70" t="str">
        <f t="shared" si="336"/>
        <v>1-30 DAYS</v>
      </c>
    </row>
    <row r="3601" spans="1:21">
      <c r="A3601" s="63" t="str">
        <f>VLOOKUP(L3601,[1]Sheet1!$N:$P,3,0)</f>
        <v>GREATWALL</v>
      </c>
      <c r="B3601" s="66">
        <v>46263.473310185182</v>
      </c>
      <c r="C3601" s="66">
        <v>46263.473298611112</v>
      </c>
      <c r="D3601" s="67" t="s">
        <v>893</v>
      </c>
      <c r="E3601" s="67" t="s">
        <v>894</v>
      </c>
      <c r="F3601" s="1">
        <v>1</v>
      </c>
      <c r="G3601" s="63" t="str">
        <f>VLOOKUP(D3601,[2]MINDANAO!$B:$C,2,0)</f>
        <v>XRM DUAL SPORTS FI(DS)</v>
      </c>
      <c r="H3601" s="67">
        <v>70158</v>
      </c>
      <c r="I3601" s="63" t="str">
        <f>VLOOKUP(L3601,'[3]NEW LEGEND 2026'!M:S,7,0)</f>
        <v>HONDA</v>
      </c>
      <c r="J3601" s="67" t="s">
        <v>8101</v>
      </c>
      <c r="K3601" s="67" t="s">
        <v>8102</v>
      </c>
      <c r="L3601" s="67" t="s">
        <v>1231</v>
      </c>
      <c r="M3601" s="63" t="str">
        <f>VLOOKUP(D3601,'[3]NEW LEGEND 2026'!G:I,3,0)</f>
        <v>HONDA</v>
      </c>
      <c r="N3601" s="63" t="str">
        <f>VLOOKUP(D3601,'[3]NEW LEGEND 2026'!G:J,4,0)</f>
        <v>RED/BLACK</v>
      </c>
      <c r="O3601" s="68" t="str">
        <f t="shared" si="337"/>
        <v>AUG</v>
      </c>
      <c r="P3601" s="68">
        <f t="shared" si="338"/>
        <v>29</v>
      </c>
      <c r="Q3601" s="68">
        <f t="shared" si="339"/>
        <v>2026</v>
      </c>
      <c r="R3601" s="69">
        <f t="shared" si="340"/>
        <v>-210.47329861111211</v>
      </c>
      <c r="S3601" s="69">
        <f t="shared" si="341"/>
        <v>-210.47331018518162</v>
      </c>
      <c r="T3601" s="70" t="str">
        <f t="shared" si="336"/>
        <v>1-30 DAYS</v>
      </c>
      <c r="U3601" s="70" t="str">
        <f t="shared" si="336"/>
        <v>1-30 DAYS</v>
      </c>
    </row>
    <row r="3602" spans="1:21">
      <c r="A3602" s="63" t="str">
        <f>VLOOKUP(L3602,[1]Sheet1!$N:$P,3,0)</f>
        <v>GREATWALL</v>
      </c>
      <c r="B3602" s="66">
        <v>46263.473310185182</v>
      </c>
      <c r="C3602" s="66">
        <v>46263.473298611112</v>
      </c>
      <c r="D3602" s="67" t="s">
        <v>893</v>
      </c>
      <c r="E3602" s="67" t="s">
        <v>894</v>
      </c>
      <c r="F3602" s="1">
        <v>1</v>
      </c>
      <c r="G3602" s="63" t="str">
        <f>VLOOKUP(D3602,[2]MINDANAO!$B:$C,2,0)</f>
        <v>XRM DUAL SPORTS FI(DS)</v>
      </c>
      <c r="H3602" s="67">
        <v>70158</v>
      </c>
      <c r="I3602" s="63" t="str">
        <f>VLOOKUP(L3602,'[3]NEW LEGEND 2026'!M:S,7,0)</f>
        <v>HONDA</v>
      </c>
      <c r="J3602" s="67" t="s">
        <v>8103</v>
      </c>
      <c r="K3602" s="67" t="s">
        <v>8104</v>
      </c>
      <c r="L3602" s="67" t="s">
        <v>1231</v>
      </c>
      <c r="M3602" s="63" t="str">
        <f>VLOOKUP(D3602,'[3]NEW LEGEND 2026'!G:I,3,0)</f>
        <v>HONDA</v>
      </c>
      <c r="N3602" s="63" t="str">
        <f>VLOOKUP(D3602,'[3]NEW LEGEND 2026'!G:J,4,0)</f>
        <v>RED/BLACK</v>
      </c>
      <c r="O3602" s="68" t="str">
        <f t="shared" si="337"/>
        <v>AUG</v>
      </c>
      <c r="P3602" s="68">
        <f t="shared" si="338"/>
        <v>29</v>
      </c>
      <c r="Q3602" s="68">
        <f t="shared" si="339"/>
        <v>2026</v>
      </c>
      <c r="R3602" s="69">
        <f t="shared" si="340"/>
        <v>-210.47329861111211</v>
      </c>
      <c r="S3602" s="69">
        <f t="shared" si="341"/>
        <v>-210.47331018518162</v>
      </c>
      <c r="T3602" s="70" t="str">
        <f t="shared" ref="T3602:U3665" si="342">IF(R3602&lt;=30,"1-30 DAYS",IF(R3602&lt;=60,"31-60 DAYS",IF(R3602&lt;=90,"61-90 DAYS","91 DAYS UP")))</f>
        <v>1-30 DAYS</v>
      </c>
      <c r="U3602" s="70" t="str">
        <f t="shared" si="342"/>
        <v>1-30 DAYS</v>
      </c>
    </row>
    <row r="3603" spans="1:21">
      <c r="A3603" s="63" t="str">
        <f>VLOOKUP(L3603,[1]Sheet1!$N:$P,3,0)</f>
        <v>GREATWALL</v>
      </c>
      <c r="B3603" s="66">
        <v>46263.473310185182</v>
      </c>
      <c r="C3603" s="66">
        <v>46263.473298611112</v>
      </c>
      <c r="D3603" s="67" t="s">
        <v>893</v>
      </c>
      <c r="E3603" s="67" t="s">
        <v>894</v>
      </c>
      <c r="F3603" s="1">
        <v>1</v>
      </c>
      <c r="G3603" s="63" t="str">
        <f>VLOOKUP(D3603,[2]MINDANAO!$B:$C,2,0)</f>
        <v>XRM DUAL SPORTS FI(DS)</v>
      </c>
      <c r="H3603" s="67">
        <v>70158</v>
      </c>
      <c r="I3603" s="63" t="str">
        <f>VLOOKUP(L3603,'[3]NEW LEGEND 2026'!M:S,7,0)</f>
        <v>HONDA</v>
      </c>
      <c r="J3603" s="67" t="s">
        <v>8105</v>
      </c>
      <c r="K3603" s="67" t="s">
        <v>8106</v>
      </c>
      <c r="L3603" s="67" t="s">
        <v>1231</v>
      </c>
      <c r="M3603" s="63" t="str">
        <f>VLOOKUP(D3603,'[3]NEW LEGEND 2026'!G:I,3,0)</f>
        <v>HONDA</v>
      </c>
      <c r="N3603" s="63" t="str">
        <f>VLOOKUP(D3603,'[3]NEW LEGEND 2026'!G:J,4,0)</f>
        <v>RED/BLACK</v>
      </c>
      <c r="O3603" s="68" t="str">
        <f t="shared" si="337"/>
        <v>AUG</v>
      </c>
      <c r="P3603" s="68">
        <f t="shared" si="338"/>
        <v>29</v>
      </c>
      <c r="Q3603" s="68">
        <f t="shared" si="339"/>
        <v>2026</v>
      </c>
      <c r="R3603" s="69">
        <f t="shared" si="340"/>
        <v>-210.47329861111211</v>
      </c>
      <c r="S3603" s="69">
        <f t="shared" si="341"/>
        <v>-210.47331018518162</v>
      </c>
      <c r="T3603" s="70" t="str">
        <f t="shared" si="342"/>
        <v>1-30 DAYS</v>
      </c>
      <c r="U3603" s="70" t="str">
        <f t="shared" si="342"/>
        <v>1-30 DAYS</v>
      </c>
    </row>
    <row r="3604" spans="1:21">
      <c r="A3604" s="63" t="str">
        <f>VLOOKUP(L3604,[1]Sheet1!$N:$P,3,0)</f>
        <v>GREATWALL</v>
      </c>
      <c r="B3604" s="66">
        <v>46263.473310185182</v>
      </c>
      <c r="C3604" s="66">
        <v>46263.473298611112</v>
      </c>
      <c r="D3604" s="67" t="s">
        <v>893</v>
      </c>
      <c r="E3604" s="67" t="s">
        <v>894</v>
      </c>
      <c r="F3604" s="1">
        <v>1</v>
      </c>
      <c r="G3604" s="63" t="str">
        <f>VLOOKUP(D3604,[2]MINDANAO!$B:$C,2,0)</f>
        <v>XRM DUAL SPORTS FI(DS)</v>
      </c>
      <c r="H3604" s="67">
        <v>70158</v>
      </c>
      <c r="I3604" s="63" t="str">
        <f>VLOOKUP(L3604,'[3]NEW LEGEND 2026'!M:S,7,0)</f>
        <v>HONDA</v>
      </c>
      <c r="J3604" s="67" t="s">
        <v>8107</v>
      </c>
      <c r="K3604" s="67" t="s">
        <v>8108</v>
      </c>
      <c r="L3604" s="67" t="s">
        <v>1231</v>
      </c>
      <c r="M3604" s="63" t="str">
        <f>VLOOKUP(D3604,'[3]NEW LEGEND 2026'!G:I,3,0)</f>
        <v>HONDA</v>
      </c>
      <c r="N3604" s="63" t="str">
        <f>VLOOKUP(D3604,'[3]NEW LEGEND 2026'!G:J,4,0)</f>
        <v>RED/BLACK</v>
      </c>
      <c r="O3604" s="68" t="str">
        <f t="shared" si="337"/>
        <v>AUG</v>
      </c>
      <c r="P3604" s="68">
        <f t="shared" si="338"/>
        <v>29</v>
      </c>
      <c r="Q3604" s="68">
        <f t="shared" si="339"/>
        <v>2026</v>
      </c>
      <c r="R3604" s="69">
        <f t="shared" si="340"/>
        <v>-210.47329861111211</v>
      </c>
      <c r="S3604" s="69">
        <f t="shared" si="341"/>
        <v>-210.47331018518162</v>
      </c>
      <c r="T3604" s="70" t="str">
        <f t="shared" si="342"/>
        <v>1-30 DAYS</v>
      </c>
      <c r="U3604" s="70" t="str">
        <f t="shared" si="342"/>
        <v>1-30 DAYS</v>
      </c>
    </row>
    <row r="3605" spans="1:21">
      <c r="A3605" s="63" t="str">
        <f>VLOOKUP(L3605,[1]Sheet1!$N:$P,3,0)</f>
        <v>GREATWALL</v>
      </c>
      <c r="B3605" s="66">
        <v>46263.473310185182</v>
      </c>
      <c r="C3605" s="66">
        <v>46263.473298611112</v>
      </c>
      <c r="D3605" s="67" t="s">
        <v>893</v>
      </c>
      <c r="E3605" s="67" t="s">
        <v>894</v>
      </c>
      <c r="F3605" s="1">
        <v>1</v>
      </c>
      <c r="G3605" s="63" t="str">
        <f>VLOOKUP(D3605,[2]MINDANAO!$B:$C,2,0)</f>
        <v>XRM DUAL SPORTS FI(DS)</v>
      </c>
      <c r="H3605" s="67">
        <v>70158</v>
      </c>
      <c r="I3605" s="63" t="str">
        <f>VLOOKUP(L3605,'[3]NEW LEGEND 2026'!M:S,7,0)</f>
        <v>HONDA</v>
      </c>
      <c r="J3605" s="67" t="s">
        <v>8109</v>
      </c>
      <c r="K3605" s="67" t="s">
        <v>8110</v>
      </c>
      <c r="L3605" s="67" t="s">
        <v>1231</v>
      </c>
      <c r="M3605" s="63" t="str">
        <f>VLOOKUP(D3605,'[3]NEW LEGEND 2026'!G:I,3,0)</f>
        <v>HONDA</v>
      </c>
      <c r="N3605" s="63" t="str">
        <f>VLOOKUP(D3605,'[3]NEW LEGEND 2026'!G:J,4,0)</f>
        <v>RED/BLACK</v>
      </c>
      <c r="O3605" s="68" t="str">
        <f t="shared" si="337"/>
        <v>AUG</v>
      </c>
      <c r="P3605" s="68">
        <f t="shared" si="338"/>
        <v>29</v>
      </c>
      <c r="Q3605" s="68">
        <f t="shared" si="339"/>
        <v>2026</v>
      </c>
      <c r="R3605" s="69">
        <f t="shared" si="340"/>
        <v>-210.47329861111211</v>
      </c>
      <c r="S3605" s="69">
        <f t="shared" si="341"/>
        <v>-210.47331018518162</v>
      </c>
      <c r="T3605" s="70" t="str">
        <f t="shared" si="342"/>
        <v>1-30 DAYS</v>
      </c>
      <c r="U3605" s="70" t="str">
        <f t="shared" si="342"/>
        <v>1-30 DAYS</v>
      </c>
    </row>
    <row r="3606" spans="1:21">
      <c r="A3606" s="63" t="str">
        <f>VLOOKUP(L3606,[1]Sheet1!$N:$P,3,0)</f>
        <v>GREATWALL</v>
      </c>
      <c r="B3606" s="66">
        <v>46263.473310185182</v>
      </c>
      <c r="C3606" s="66">
        <v>46263.473298611112</v>
      </c>
      <c r="D3606" s="67" t="s">
        <v>893</v>
      </c>
      <c r="E3606" s="67" t="s">
        <v>894</v>
      </c>
      <c r="F3606" s="1">
        <v>1</v>
      </c>
      <c r="G3606" s="63" t="str">
        <f>VLOOKUP(D3606,[2]MINDANAO!$B:$C,2,0)</f>
        <v>XRM DUAL SPORTS FI(DS)</v>
      </c>
      <c r="H3606" s="67">
        <v>70158</v>
      </c>
      <c r="I3606" s="63" t="str">
        <f>VLOOKUP(L3606,'[3]NEW LEGEND 2026'!M:S,7,0)</f>
        <v>HONDA</v>
      </c>
      <c r="J3606" s="67" t="s">
        <v>8111</v>
      </c>
      <c r="K3606" s="67" t="s">
        <v>8112</v>
      </c>
      <c r="L3606" s="67" t="s">
        <v>1231</v>
      </c>
      <c r="M3606" s="63" t="str">
        <f>VLOOKUP(D3606,'[3]NEW LEGEND 2026'!G:I,3,0)</f>
        <v>HONDA</v>
      </c>
      <c r="N3606" s="63" t="str">
        <f>VLOOKUP(D3606,'[3]NEW LEGEND 2026'!G:J,4,0)</f>
        <v>RED/BLACK</v>
      </c>
      <c r="O3606" s="68" t="str">
        <f t="shared" si="337"/>
        <v>AUG</v>
      </c>
      <c r="P3606" s="68">
        <f t="shared" si="338"/>
        <v>29</v>
      </c>
      <c r="Q3606" s="68">
        <f t="shared" si="339"/>
        <v>2026</v>
      </c>
      <c r="R3606" s="69">
        <f t="shared" si="340"/>
        <v>-210.47329861111211</v>
      </c>
      <c r="S3606" s="69">
        <f t="shared" si="341"/>
        <v>-210.47331018518162</v>
      </c>
      <c r="T3606" s="70" t="str">
        <f t="shared" si="342"/>
        <v>1-30 DAYS</v>
      </c>
      <c r="U3606" s="70" t="str">
        <f t="shared" si="342"/>
        <v>1-30 DAYS</v>
      </c>
    </row>
    <row r="3607" spans="1:21">
      <c r="A3607" s="63" t="str">
        <f>VLOOKUP(L3607,[1]Sheet1!$N:$P,3,0)</f>
        <v>GREATWALL</v>
      </c>
      <c r="B3607" s="66">
        <v>46263.473310185182</v>
      </c>
      <c r="C3607" s="66">
        <v>46263.473298611112</v>
      </c>
      <c r="D3607" s="67" t="s">
        <v>893</v>
      </c>
      <c r="E3607" s="67" t="s">
        <v>894</v>
      </c>
      <c r="F3607" s="1">
        <v>1</v>
      </c>
      <c r="G3607" s="63" t="str">
        <f>VLOOKUP(D3607,[2]MINDANAO!$B:$C,2,0)</f>
        <v>XRM DUAL SPORTS FI(DS)</v>
      </c>
      <c r="H3607" s="67">
        <v>70158</v>
      </c>
      <c r="I3607" s="63" t="str">
        <f>VLOOKUP(L3607,'[3]NEW LEGEND 2026'!M:S,7,0)</f>
        <v>HONDA</v>
      </c>
      <c r="J3607" s="67" t="s">
        <v>8113</v>
      </c>
      <c r="K3607" s="67" t="s">
        <v>8114</v>
      </c>
      <c r="L3607" s="67" t="s">
        <v>1231</v>
      </c>
      <c r="M3607" s="63" t="str">
        <f>VLOOKUP(D3607,'[3]NEW LEGEND 2026'!G:I,3,0)</f>
        <v>HONDA</v>
      </c>
      <c r="N3607" s="63" t="str">
        <f>VLOOKUP(D3607,'[3]NEW LEGEND 2026'!G:J,4,0)</f>
        <v>RED/BLACK</v>
      </c>
      <c r="O3607" s="68" t="str">
        <f t="shared" si="337"/>
        <v>AUG</v>
      </c>
      <c r="P3607" s="68">
        <f t="shared" si="338"/>
        <v>29</v>
      </c>
      <c r="Q3607" s="68">
        <f t="shared" si="339"/>
        <v>2026</v>
      </c>
      <c r="R3607" s="69">
        <f t="shared" si="340"/>
        <v>-210.47329861111211</v>
      </c>
      <c r="S3607" s="69">
        <f t="shared" si="341"/>
        <v>-210.47331018518162</v>
      </c>
      <c r="T3607" s="70" t="str">
        <f t="shared" si="342"/>
        <v>1-30 DAYS</v>
      </c>
      <c r="U3607" s="70" t="str">
        <f t="shared" si="342"/>
        <v>1-30 DAYS</v>
      </c>
    </row>
    <row r="3608" spans="1:21">
      <c r="A3608" s="63" t="str">
        <f>VLOOKUP(L3608,[1]Sheet1!$N:$P,3,0)</f>
        <v>GREATWALL</v>
      </c>
      <c r="B3608" s="66">
        <v>46263.477719907409</v>
      </c>
      <c r="C3608" s="66">
        <v>46263.477708333332</v>
      </c>
      <c r="D3608" s="67" t="s">
        <v>893</v>
      </c>
      <c r="E3608" s="67" t="s">
        <v>894</v>
      </c>
      <c r="F3608" s="1">
        <v>1</v>
      </c>
      <c r="G3608" s="63" t="str">
        <f>VLOOKUP(D3608,[2]MINDANAO!$B:$C,2,0)</f>
        <v>XRM DUAL SPORTS FI(DS)</v>
      </c>
      <c r="H3608" s="67">
        <v>70158</v>
      </c>
      <c r="I3608" s="63" t="str">
        <f>VLOOKUP(L3608,'[3]NEW LEGEND 2026'!M:S,7,0)</f>
        <v>HONDA</v>
      </c>
      <c r="J3608" s="67" t="s">
        <v>8115</v>
      </c>
      <c r="K3608" s="67" t="s">
        <v>8116</v>
      </c>
      <c r="L3608" s="67" t="s">
        <v>1231</v>
      </c>
      <c r="M3608" s="63" t="str">
        <f>VLOOKUP(D3608,'[3]NEW LEGEND 2026'!G:I,3,0)</f>
        <v>HONDA</v>
      </c>
      <c r="N3608" s="63" t="str">
        <f>VLOOKUP(D3608,'[3]NEW LEGEND 2026'!G:J,4,0)</f>
        <v>RED/BLACK</v>
      </c>
      <c r="O3608" s="68" t="str">
        <f t="shared" si="337"/>
        <v>AUG</v>
      </c>
      <c r="P3608" s="68">
        <f t="shared" si="338"/>
        <v>29</v>
      </c>
      <c r="Q3608" s="68">
        <f t="shared" si="339"/>
        <v>2026</v>
      </c>
      <c r="R3608" s="69">
        <f t="shared" si="340"/>
        <v>-210.47770833333198</v>
      </c>
      <c r="S3608" s="69">
        <f t="shared" si="341"/>
        <v>-210.47771990740875</v>
      </c>
      <c r="T3608" s="70" t="str">
        <f t="shared" si="342"/>
        <v>1-30 DAYS</v>
      </c>
      <c r="U3608" s="70" t="str">
        <f t="shared" si="342"/>
        <v>1-30 DAYS</v>
      </c>
    </row>
    <row r="3609" spans="1:21">
      <c r="A3609" s="63" t="str">
        <f>VLOOKUP(L3609,[1]Sheet1!$N:$P,3,0)</f>
        <v>GREATWALL</v>
      </c>
      <c r="B3609" s="66">
        <v>46263.477719907409</v>
      </c>
      <c r="C3609" s="66">
        <v>46263.477708333332</v>
      </c>
      <c r="D3609" s="67" t="s">
        <v>893</v>
      </c>
      <c r="E3609" s="67" t="s">
        <v>894</v>
      </c>
      <c r="F3609" s="1">
        <v>1</v>
      </c>
      <c r="G3609" s="63" t="str">
        <f>VLOOKUP(D3609,[2]MINDANAO!$B:$C,2,0)</f>
        <v>XRM DUAL SPORTS FI(DS)</v>
      </c>
      <c r="H3609" s="67">
        <v>70158</v>
      </c>
      <c r="I3609" s="63" t="str">
        <f>VLOOKUP(L3609,'[3]NEW LEGEND 2026'!M:S,7,0)</f>
        <v>HONDA</v>
      </c>
      <c r="J3609" s="67" t="s">
        <v>8117</v>
      </c>
      <c r="K3609" s="67" t="s">
        <v>8118</v>
      </c>
      <c r="L3609" s="67" t="s">
        <v>1231</v>
      </c>
      <c r="M3609" s="63" t="str">
        <f>VLOOKUP(D3609,'[3]NEW LEGEND 2026'!G:I,3,0)</f>
        <v>HONDA</v>
      </c>
      <c r="N3609" s="63" t="str">
        <f>VLOOKUP(D3609,'[3]NEW LEGEND 2026'!G:J,4,0)</f>
        <v>RED/BLACK</v>
      </c>
      <c r="O3609" s="68" t="str">
        <f t="shared" si="337"/>
        <v>AUG</v>
      </c>
      <c r="P3609" s="68">
        <f t="shared" si="338"/>
        <v>29</v>
      </c>
      <c r="Q3609" s="68">
        <f t="shared" si="339"/>
        <v>2026</v>
      </c>
      <c r="R3609" s="69">
        <f t="shared" si="340"/>
        <v>-210.47770833333198</v>
      </c>
      <c r="S3609" s="69">
        <f t="shared" si="341"/>
        <v>-210.47771990740875</v>
      </c>
      <c r="T3609" s="70" t="str">
        <f t="shared" si="342"/>
        <v>1-30 DAYS</v>
      </c>
      <c r="U3609" s="70" t="str">
        <f t="shared" si="342"/>
        <v>1-30 DAYS</v>
      </c>
    </row>
    <row r="3610" spans="1:21">
      <c r="A3610" s="63" t="str">
        <f>VLOOKUP(L3610,[1]Sheet1!$N:$P,3,0)</f>
        <v>GREATWALL</v>
      </c>
      <c r="B3610" s="66">
        <v>46263.477719907409</v>
      </c>
      <c r="C3610" s="66">
        <v>46263.477708333332</v>
      </c>
      <c r="D3610" s="67" t="s">
        <v>893</v>
      </c>
      <c r="E3610" s="67" t="s">
        <v>894</v>
      </c>
      <c r="F3610" s="1">
        <v>1</v>
      </c>
      <c r="G3610" s="63" t="str">
        <f>VLOOKUP(D3610,[2]MINDANAO!$B:$C,2,0)</f>
        <v>XRM DUAL SPORTS FI(DS)</v>
      </c>
      <c r="H3610" s="67">
        <v>70158</v>
      </c>
      <c r="I3610" s="63" t="str">
        <f>VLOOKUP(L3610,'[3]NEW LEGEND 2026'!M:S,7,0)</f>
        <v>HONDA</v>
      </c>
      <c r="J3610" s="67" t="s">
        <v>8119</v>
      </c>
      <c r="K3610" s="67" t="s">
        <v>8120</v>
      </c>
      <c r="L3610" s="67" t="s">
        <v>1231</v>
      </c>
      <c r="M3610" s="63" t="str">
        <f>VLOOKUP(D3610,'[3]NEW LEGEND 2026'!G:I,3,0)</f>
        <v>HONDA</v>
      </c>
      <c r="N3610" s="63" t="str">
        <f>VLOOKUP(D3610,'[3]NEW LEGEND 2026'!G:J,4,0)</f>
        <v>RED/BLACK</v>
      </c>
      <c r="O3610" s="68" t="str">
        <f t="shared" si="337"/>
        <v>AUG</v>
      </c>
      <c r="P3610" s="68">
        <f t="shared" si="338"/>
        <v>29</v>
      </c>
      <c r="Q3610" s="68">
        <f t="shared" si="339"/>
        <v>2026</v>
      </c>
      <c r="R3610" s="69">
        <f t="shared" si="340"/>
        <v>-210.47770833333198</v>
      </c>
      <c r="S3610" s="69">
        <f t="shared" si="341"/>
        <v>-210.47771990740875</v>
      </c>
      <c r="T3610" s="70" t="str">
        <f t="shared" si="342"/>
        <v>1-30 DAYS</v>
      </c>
      <c r="U3610" s="70" t="str">
        <f t="shared" si="342"/>
        <v>1-30 DAYS</v>
      </c>
    </row>
    <row r="3611" spans="1:21">
      <c r="A3611" s="63" t="str">
        <f>VLOOKUP(L3611,[1]Sheet1!$N:$P,3,0)</f>
        <v>GREATWALL</v>
      </c>
      <c r="B3611" s="66">
        <v>46263.477719907409</v>
      </c>
      <c r="C3611" s="66">
        <v>46263.477708333332</v>
      </c>
      <c r="D3611" s="67" t="s">
        <v>893</v>
      </c>
      <c r="E3611" s="67" t="s">
        <v>894</v>
      </c>
      <c r="F3611" s="1">
        <v>1</v>
      </c>
      <c r="G3611" s="63" t="str">
        <f>VLOOKUP(D3611,[2]MINDANAO!$B:$C,2,0)</f>
        <v>XRM DUAL SPORTS FI(DS)</v>
      </c>
      <c r="H3611" s="67">
        <v>70158</v>
      </c>
      <c r="I3611" s="63" t="str">
        <f>VLOOKUP(L3611,'[3]NEW LEGEND 2026'!M:S,7,0)</f>
        <v>HONDA</v>
      </c>
      <c r="J3611" s="67" t="s">
        <v>8121</v>
      </c>
      <c r="K3611" s="67" t="s">
        <v>8122</v>
      </c>
      <c r="L3611" s="67" t="s">
        <v>1231</v>
      </c>
      <c r="M3611" s="63" t="str">
        <f>VLOOKUP(D3611,'[3]NEW LEGEND 2026'!G:I,3,0)</f>
        <v>HONDA</v>
      </c>
      <c r="N3611" s="63" t="str">
        <f>VLOOKUP(D3611,'[3]NEW LEGEND 2026'!G:J,4,0)</f>
        <v>RED/BLACK</v>
      </c>
      <c r="O3611" s="68" t="str">
        <f t="shared" si="337"/>
        <v>AUG</v>
      </c>
      <c r="P3611" s="68">
        <f t="shared" si="338"/>
        <v>29</v>
      </c>
      <c r="Q3611" s="68">
        <f t="shared" si="339"/>
        <v>2026</v>
      </c>
      <c r="R3611" s="69">
        <f t="shared" si="340"/>
        <v>-210.47770833333198</v>
      </c>
      <c r="S3611" s="69">
        <f t="shared" si="341"/>
        <v>-210.47771990740875</v>
      </c>
      <c r="T3611" s="70" t="str">
        <f t="shared" si="342"/>
        <v>1-30 DAYS</v>
      </c>
      <c r="U3611" s="70" t="str">
        <f t="shared" si="342"/>
        <v>1-30 DAYS</v>
      </c>
    </row>
    <row r="3612" spans="1:21">
      <c r="A3612" s="63" t="str">
        <f>VLOOKUP(L3612,[1]Sheet1!$N:$P,3,0)</f>
        <v>GREATWALL</v>
      </c>
      <c r="B3612" s="66">
        <v>46263.477719907409</v>
      </c>
      <c r="C3612" s="66">
        <v>46263.477708333332</v>
      </c>
      <c r="D3612" s="67" t="s">
        <v>893</v>
      </c>
      <c r="E3612" s="67" t="s">
        <v>894</v>
      </c>
      <c r="F3612" s="1">
        <v>1</v>
      </c>
      <c r="G3612" s="63" t="str">
        <f>VLOOKUP(D3612,[2]MINDANAO!$B:$C,2,0)</f>
        <v>XRM DUAL SPORTS FI(DS)</v>
      </c>
      <c r="H3612" s="67">
        <v>70158</v>
      </c>
      <c r="I3612" s="63" t="str">
        <f>VLOOKUP(L3612,'[3]NEW LEGEND 2026'!M:S,7,0)</f>
        <v>HONDA</v>
      </c>
      <c r="J3612" s="67" t="s">
        <v>8123</v>
      </c>
      <c r="K3612" s="67" t="s">
        <v>8124</v>
      </c>
      <c r="L3612" s="67" t="s">
        <v>1231</v>
      </c>
      <c r="M3612" s="63" t="str">
        <f>VLOOKUP(D3612,'[3]NEW LEGEND 2026'!G:I,3,0)</f>
        <v>HONDA</v>
      </c>
      <c r="N3612" s="63" t="str">
        <f>VLOOKUP(D3612,'[3]NEW LEGEND 2026'!G:J,4,0)</f>
        <v>RED/BLACK</v>
      </c>
      <c r="O3612" s="68" t="str">
        <f t="shared" si="337"/>
        <v>AUG</v>
      </c>
      <c r="P3612" s="68">
        <f t="shared" si="338"/>
        <v>29</v>
      </c>
      <c r="Q3612" s="68">
        <f t="shared" si="339"/>
        <v>2026</v>
      </c>
      <c r="R3612" s="69">
        <f t="shared" si="340"/>
        <v>-210.47770833333198</v>
      </c>
      <c r="S3612" s="69">
        <f t="shared" si="341"/>
        <v>-210.47771990740875</v>
      </c>
      <c r="T3612" s="70" t="str">
        <f t="shared" si="342"/>
        <v>1-30 DAYS</v>
      </c>
      <c r="U3612" s="70" t="str">
        <f t="shared" si="342"/>
        <v>1-30 DAYS</v>
      </c>
    </row>
    <row r="3613" spans="1:21">
      <c r="A3613" s="63" t="str">
        <f>VLOOKUP(L3613,[1]Sheet1!$N:$P,3,0)</f>
        <v>GREATWALL</v>
      </c>
      <c r="B3613" s="66">
        <v>46263.477719907409</v>
      </c>
      <c r="C3613" s="66">
        <v>46263.477708333332</v>
      </c>
      <c r="D3613" s="67" t="s">
        <v>893</v>
      </c>
      <c r="E3613" s="67" t="s">
        <v>894</v>
      </c>
      <c r="F3613" s="1">
        <v>1</v>
      </c>
      <c r="G3613" s="63" t="str">
        <f>VLOOKUP(D3613,[2]MINDANAO!$B:$C,2,0)</f>
        <v>XRM DUAL SPORTS FI(DS)</v>
      </c>
      <c r="H3613" s="67">
        <v>70158</v>
      </c>
      <c r="I3613" s="63" t="str">
        <f>VLOOKUP(L3613,'[3]NEW LEGEND 2026'!M:S,7,0)</f>
        <v>HONDA</v>
      </c>
      <c r="J3613" s="67" t="s">
        <v>8125</v>
      </c>
      <c r="K3613" s="67" t="s">
        <v>8126</v>
      </c>
      <c r="L3613" s="67" t="s">
        <v>1231</v>
      </c>
      <c r="M3613" s="63" t="str">
        <f>VLOOKUP(D3613,'[3]NEW LEGEND 2026'!G:I,3,0)</f>
        <v>HONDA</v>
      </c>
      <c r="N3613" s="63" t="str">
        <f>VLOOKUP(D3613,'[3]NEW LEGEND 2026'!G:J,4,0)</f>
        <v>RED/BLACK</v>
      </c>
      <c r="O3613" s="68" t="str">
        <f t="shared" si="337"/>
        <v>AUG</v>
      </c>
      <c r="P3613" s="68">
        <f t="shared" si="338"/>
        <v>29</v>
      </c>
      <c r="Q3613" s="68">
        <f t="shared" si="339"/>
        <v>2026</v>
      </c>
      <c r="R3613" s="69">
        <f t="shared" si="340"/>
        <v>-210.47770833333198</v>
      </c>
      <c r="S3613" s="69">
        <f t="shared" si="341"/>
        <v>-210.47771990740875</v>
      </c>
      <c r="T3613" s="70" t="str">
        <f t="shared" si="342"/>
        <v>1-30 DAYS</v>
      </c>
      <c r="U3613" s="70" t="str">
        <f t="shared" si="342"/>
        <v>1-30 DAYS</v>
      </c>
    </row>
    <row r="3614" spans="1:21">
      <c r="A3614" s="63" t="str">
        <f>VLOOKUP(L3614,[1]Sheet1!$N:$P,3,0)</f>
        <v>GREATWALL</v>
      </c>
      <c r="B3614" s="66">
        <v>46263.477719907409</v>
      </c>
      <c r="C3614" s="66">
        <v>46263.477708333332</v>
      </c>
      <c r="D3614" s="67" t="s">
        <v>893</v>
      </c>
      <c r="E3614" s="67" t="s">
        <v>894</v>
      </c>
      <c r="F3614" s="1">
        <v>1</v>
      </c>
      <c r="G3614" s="63" t="str">
        <f>VLOOKUP(D3614,[2]MINDANAO!$B:$C,2,0)</f>
        <v>XRM DUAL SPORTS FI(DS)</v>
      </c>
      <c r="H3614" s="67">
        <v>70158</v>
      </c>
      <c r="I3614" s="63" t="str">
        <f>VLOOKUP(L3614,'[3]NEW LEGEND 2026'!M:S,7,0)</f>
        <v>HONDA</v>
      </c>
      <c r="J3614" s="67" t="s">
        <v>8127</v>
      </c>
      <c r="K3614" s="67" t="s">
        <v>8128</v>
      </c>
      <c r="L3614" s="67" t="s">
        <v>1231</v>
      </c>
      <c r="M3614" s="63" t="str">
        <f>VLOOKUP(D3614,'[3]NEW LEGEND 2026'!G:I,3,0)</f>
        <v>HONDA</v>
      </c>
      <c r="N3614" s="63" t="str">
        <f>VLOOKUP(D3614,'[3]NEW LEGEND 2026'!G:J,4,0)</f>
        <v>RED/BLACK</v>
      </c>
      <c r="O3614" s="68" t="str">
        <f t="shared" si="337"/>
        <v>AUG</v>
      </c>
      <c r="P3614" s="68">
        <f t="shared" si="338"/>
        <v>29</v>
      </c>
      <c r="Q3614" s="68">
        <f t="shared" si="339"/>
        <v>2026</v>
      </c>
      <c r="R3614" s="69">
        <f t="shared" si="340"/>
        <v>-210.47770833333198</v>
      </c>
      <c r="S3614" s="69">
        <f t="shared" si="341"/>
        <v>-210.47771990740875</v>
      </c>
      <c r="T3614" s="70" t="str">
        <f t="shared" si="342"/>
        <v>1-30 DAYS</v>
      </c>
      <c r="U3614" s="70" t="str">
        <f t="shared" si="342"/>
        <v>1-30 DAYS</v>
      </c>
    </row>
    <row r="3615" spans="1:21">
      <c r="A3615" s="63" t="str">
        <f>VLOOKUP(L3615,[1]Sheet1!$N:$P,3,0)</f>
        <v>GREATWALL</v>
      </c>
      <c r="B3615" s="66">
        <v>46263.477719907409</v>
      </c>
      <c r="C3615" s="66">
        <v>46263.477708333332</v>
      </c>
      <c r="D3615" s="67" t="s">
        <v>893</v>
      </c>
      <c r="E3615" s="67" t="s">
        <v>894</v>
      </c>
      <c r="F3615" s="1">
        <v>1</v>
      </c>
      <c r="G3615" s="63" t="str">
        <f>VLOOKUP(D3615,[2]MINDANAO!$B:$C,2,0)</f>
        <v>XRM DUAL SPORTS FI(DS)</v>
      </c>
      <c r="H3615" s="67">
        <v>70158</v>
      </c>
      <c r="I3615" s="63" t="str">
        <f>VLOOKUP(L3615,'[3]NEW LEGEND 2026'!M:S,7,0)</f>
        <v>HONDA</v>
      </c>
      <c r="J3615" s="67" t="s">
        <v>8129</v>
      </c>
      <c r="K3615" s="67" t="s">
        <v>8130</v>
      </c>
      <c r="L3615" s="67" t="s">
        <v>1231</v>
      </c>
      <c r="M3615" s="63" t="str">
        <f>VLOOKUP(D3615,'[3]NEW LEGEND 2026'!G:I,3,0)</f>
        <v>HONDA</v>
      </c>
      <c r="N3615" s="63" t="str">
        <f>VLOOKUP(D3615,'[3]NEW LEGEND 2026'!G:J,4,0)</f>
        <v>RED/BLACK</v>
      </c>
      <c r="O3615" s="68" t="str">
        <f t="shared" si="337"/>
        <v>AUG</v>
      </c>
      <c r="P3615" s="68">
        <f t="shared" si="338"/>
        <v>29</v>
      </c>
      <c r="Q3615" s="68">
        <f t="shared" si="339"/>
        <v>2026</v>
      </c>
      <c r="R3615" s="69">
        <f t="shared" si="340"/>
        <v>-210.47770833333198</v>
      </c>
      <c r="S3615" s="69">
        <f t="shared" si="341"/>
        <v>-210.47771990740875</v>
      </c>
      <c r="T3615" s="70" t="str">
        <f t="shared" si="342"/>
        <v>1-30 DAYS</v>
      </c>
      <c r="U3615" s="70" t="str">
        <f t="shared" si="342"/>
        <v>1-30 DAYS</v>
      </c>
    </row>
    <row r="3616" spans="1:21">
      <c r="A3616" s="63" t="str">
        <f>VLOOKUP(L3616,[1]Sheet1!$N:$P,3,0)</f>
        <v>GREATWALL</v>
      </c>
      <c r="B3616" s="66">
        <v>46263.477719907409</v>
      </c>
      <c r="C3616" s="66">
        <v>46263.477708333332</v>
      </c>
      <c r="D3616" s="67" t="s">
        <v>893</v>
      </c>
      <c r="E3616" s="67" t="s">
        <v>894</v>
      </c>
      <c r="F3616" s="1">
        <v>1</v>
      </c>
      <c r="G3616" s="63" t="str">
        <f>VLOOKUP(D3616,[2]MINDANAO!$B:$C,2,0)</f>
        <v>XRM DUAL SPORTS FI(DS)</v>
      </c>
      <c r="H3616" s="67">
        <v>70158</v>
      </c>
      <c r="I3616" s="63" t="str">
        <f>VLOOKUP(L3616,'[3]NEW LEGEND 2026'!M:S,7,0)</f>
        <v>HONDA</v>
      </c>
      <c r="J3616" s="67" t="s">
        <v>8131</v>
      </c>
      <c r="K3616" s="67" t="s">
        <v>8132</v>
      </c>
      <c r="L3616" s="67" t="s">
        <v>1231</v>
      </c>
      <c r="M3616" s="63" t="str">
        <f>VLOOKUP(D3616,'[3]NEW LEGEND 2026'!G:I,3,0)</f>
        <v>HONDA</v>
      </c>
      <c r="N3616" s="63" t="str">
        <f>VLOOKUP(D3616,'[3]NEW LEGEND 2026'!G:J,4,0)</f>
        <v>RED/BLACK</v>
      </c>
      <c r="O3616" s="68" t="str">
        <f t="shared" si="337"/>
        <v>AUG</v>
      </c>
      <c r="P3616" s="68">
        <f t="shared" si="338"/>
        <v>29</v>
      </c>
      <c r="Q3616" s="68">
        <f t="shared" si="339"/>
        <v>2026</v>
      </c>
      <c r="R3616" s="69">
        <f t="shared" si="340"/>
        <v>-210.47770833333198</v>
      </c>
      <c r="S3616" s="69">
        <f t="shared" si="341"/>
        <v>-210.47771990740875</v>
      </c>
      <c r="T3616" s="70" t="str">
        <f t="shared" si="342"/>
        <v>1-30 DAYS</v>
      </c>
      <c r="U3616" s="70" t="str">
        <f t="shared" si="342"/>
        <v>1-30 DAYS</v>
      </c>
    </row>
    <row r="3617" spans="1:21">
      <c r="A3617" s="63" t="str">
        <f>VLOOKUP(L3617,[1]Sheet1!$N:$P,3,0)</f>
        <v>GREATWALL</v>
      </c>
      <c r="B3617" s="66">
        <v>46263.477719907409</v>
      </c>
      <c r="C3617" s="66">
        <v>46263.477708333332</v>
      </c>
      <c r="D3617" s="67" t="s">
        <v>893</v>
      </c>
      <c r="E3617" s="67" t="s">
        <v>894</v>
      </c>
      <c r="F3617" s="1">
        <v>1</v>
      </c>
      <c r="G3617" s="63" t="str">
        <f>VLOOKUP(D3617,[2]MINDANAO!$B:$C,2,0)</f>
        <v>XRM DUAL SPORTS FI(DS)</v>
      </c>
      <c r="H3617" s="67">
        <v>70158</v>
      </c>
      <c r="I3617" s="63" t="str">
        <f>VLOOKUP(L3617,'[3]NEW LEGEND 2026'!M:S,7,0)</f>
        <v>HONDA</v>
      </c>
      <c r="J3617" s="67" t="s">
        <v>8133</v>
      </c>
      <c r="K3617" s="67" t="s">
        <v>8134</v>
      </c>
      <c r="L3617" s="67" t="s">
        <v>1231</v>
      </c>
      <c r="M3617" s="63" t="str">
        <f>VLOOKUP(D3617,'[3]NEW LEGEND 2026'!G:I,3,0)</f>
        <v>HONDA</v>
      </c>
      <c r="N3617" s="63" t="str">
        <f>VLOOKUP(D3617,'[3]NEW LEGEND 2026'!G:J,4,0)</f>
        <v>RED/BLACK</v>
      </c>
      <c r="O3617" s="68" t="str">
        <f t="shared" si="337"/>
        <v>AUG</v>
      </c>
      <c r="P3617" s="68">
        <f t="shared" si="338"/>
        <v>29</v>
      </c>
      <c r="Q3617" s="68">
        <f t="shared" si="339"/>
        <v>2026</v>
      </c>
      <c r="R3617" s="69">
        <f t="shared" si="340"/>
        <v>-210.47770833333198</v>
      </c>
      <c r="S3617" s="69">
        <f t="shared" si="341"/>
        <v>-210.47771990740875</v>
      </c>
      <c r="T3617" s="70" t="str">
        <f t="shared" si="342"/>
        <v>1-30 DAYS</v>
      </c>
      <c r="U3617" s="70" t="str">
        <f t="shared" si="342"/>
        <v>1-30 DAYS</v>
      </c>
    </row>
    <row r="3618" spans="1:21">
      <c r="A3618" s="63" t="str">
        <f>VLOOKUP(L3618,[1]Sheet1!$N:$P,3,0)</f>
        <v>M1 MARBEL</v>
      </c>
      <c r="B3618" s="66">
        <v>46256.426736111112</v>
      </c>
      <c r="C3618" s="66">
        <v>46263.480937499997</v>
      </c>
      <c r="D3618" s="67" t="s">
        <v>1567</v>
      </c>
      <c r="E3618" s="67" t="s">
        <v>1568</v>
      </c>
      <c r="F3618" s="1">
        <v>1</v>
      </c>
      <c r="G3618" s="63" t="str">
        <f>VLOOKUP(D3618,[2]MINDANAO!$B:$C,2,0)</f>
        <v>RAIDER150 FI BLADE</v>
      </c>
      <c r="H3618" s="67">
        <v>110446.43</v>
      </c>
      <c r="I3618" s="63" t="str">
        <f>VLOOKUP(L3618,'[3]NEW LEGEND 2026'!M:S,7,0)</f>
        <v>MUTI</v>
      </c>
      <c r="J3618" s="67" t="s">
        <v>8135</v>
      </c>
      <c r="K3618" s="67" t="s">
        <v>8136</v>
      </c>
      <c r="L3618" s="67" t="s">
        <v>473</v>
      </c>
      <c r="M3618" s="63" t="str">
        <f>VLOOKUP(D3618,'[3]NEW LEGEND 2026'!G:I,3,0)</f>
        <v>SUZUKI</v>
      </c>
      <c r="N3618" s="63" t="str">
        <f>VLOOKUP(D3618,'[3]NEW LEGEND 2026'!G:J,4,0)</f>
        <v>IVORY/GRAY</v>
      </c>
      <c r="O3618" s="68" t="str">
        <f t="shared" si="337"/>
        <v>AUG</v>
      </c>
      <c r="P3618" s="68">
        <f t="shared" si="338"/>
        <v>29</v>
      </c>
      <c r="Q3618" s="68">
        <f t="shared" si="339"/>
        <v>2026</v>
      </c>
      <c r="R3618" s="69">
        <f t="shared" si="340"/>
        <v>-210.4809374999968</v>
      </c>
      <c r="S3618" s="69">
        <f t="shared" si="341"/>
        <v>-203.4267361111124</v>
      </c>
      <c r="T3618" s="70" t="str">
        <f t="shared" si="342"/>
        <v>1-30 DAYS</v>
      </c>
      <c r="U3618" s="70" t="str">
        <f t="shared" si="342"/>
        <v>1-30 DAYS</v>
      </c>
    </row>
    <row r="3619" spans="1:21">
      <c r="A3619" s="63" t="str">
        <f>VLOOKUP(L3619,[1]Sheet1!$N:$P,3,0)</f>
        <v>M1 MARBEL</v>
      </c>
      <c r="B3619" s="66">
        <v>46252.496307870373</v>
      </c>
      <c r="C3619" s="66">
        <v>46263.480937499997</v>
      </c>
      <c r="D3619" s="67" t="s">
        <v>1476</v>
      </c>
      <c r="E3619" s="67" t="s">
        <v>1477</v>
      </c>
      <c r="F3619" s="1">
        <v>1</v>
      </c>
      <c r="G3619" s="63" t="str">
        <f>VLOOKUP(D3619,[2]MINDANAO!$B:$C,2,0)</f>
        <v>RAIDER150 FI BLADE</v>
      </c>
      <c r="H3619" s="67">
        <v>110446.43</v>
      </c>
      <c r="I3619" s="63" t="str">
        <f>VLOOKUP(L3619,'[3]NEW LEGEND 2026'!M:S,7,0)</f>
        <v>MUTI</v>
      </c>
      <c r="J3619" s="67" t="s">
        <v>8137</v>
      </c>
      <c r="K3619" s="67" t="s">
        <v>8138</v>
      </c>
      <c r="L3619" s="67" t="s">
        <v>473</v>
      </c>
      <c r="M3619" s="63" t="str">
        <f>VLOOKUP(D3619,'[3]NEW LEGEND 2026'!G:I,3,0)</f>
        <v>SUZUKI</v>
      </c>
      <c r="N3619" s="63" t="str">
        <f>VLOOKUP(D3619,'[3]NEW LEGEND 2026'!G:J,4,0)</f>
        <v>GRAY/BLACK</v>
      </c>
      <c r="O3619" s="68" t="str">
        <f t="shared" si="337"/>
        <v>AUG</v>
      </c>
      <c r="P3619" s="68">
        <f t="shared" si="338"/>
        <v>29</v>
      </c>
      <c r="Q3619" s="68">
        <f t="shared" si="339"/>
        <v>2026</v>
      </c>
      <c r="R3619" s="69">
        <f t="shared" si="340"/>
        <v>-210.4809374999968</v>
      </c>
      <c r="S3619" s="69">
        <f t="shared" si="341"/>
        <v>-199.49630787037313</v>
      </c>
      <c r="T3619" s="70" t="str">
        <f t="shared" si="342"/>
        <v>1-30 DAYS</v>
      </c>
      <c r="U3619" s="70" t="str">
        <f t="shared" si="342"/>
        <v>1-30 DAYS</v>
      </c>
    </row>
    <row r="3620" spans="1:21">
      <c r="A3620" s="63" t="str">
        <f>VLOOKUP(L3620,[1]Sheet1!$N:$P,3,0)</f>
        <v>M1 MARBEL</v>
      </c>
      <c r="B3620" s="66">
        <v>46263.440486111111</v>
      </c>
      <c r="C3620" s="66">
        <v>46263.480937499997</v>
      </c>
      <c r="D3620" s="67" t="s">
        <v>8139</v>
      </c>
      <c r="E3620" s="67" t="s">
        <v>8140</v>
      </c>
      <c r="F3620" s="1">
        <v>1</v>
      </c>
      <c r="G3620" s="63" t="str">
        <f>VLOOKUP(D3620,[2]MINDANAO!$B:$C,2,0)</f>
        <v>GIORNO</v>
      </c>
      <c r="H3620" s="67">
        <v>102230</v>
      </c>
      <c r="I3620" s="63" t="str">
        <f>VLOOKUP(L3620,'[3]NEW LEGEND 2026'!M:S,7,0)</f>
        <v>MUTI</v>
      </c>
      <c r="J3620" s="67" t="s">
        <v>8141</v>
      </c>
      <c r="K3620" s="67" t="s">
        <v>8142</v>
      </c>
      <c r="L3620" s="67" t="s">
        <v>473</v>
      </c>
      <c r="M3620" s="63" t="str">
        <f>VLOOKUP(D3620,'[3]NEW LEGEND 2026'!G:I,3,0)</f>
        <v>HONDA</v>
      </c>
      <c r="N3620" s="63" t="str">
        <f>VLOOKUP(D3620,'[3]NEW LEGEND 2026'!G:J,4,0)</f>
        <v>YELLOW</v>
      </c>
      <c r="O3620" s="68" t="str">
        <f t="shared" si="337"/>
        <v>AUG</v>
      </c>
      <c r="P3620" s="68">
        <f t="shared" si="338"/>
        <v>29</v>
      </c>
      <c r="Q3620" s="68">
        <f t="shared" si="339"/>
        <v>2026</v>
      </c>
      <c r="R3620" s="69">
        <f t="shared" si="340"/>
        <v>-210.4809374999968</v>
      </c>
      <c r="S3620" s="69">
        <f t="shared" si="341"/>
        <v>-210.44048611111066</v>
      </c>
      <c r="T3620" s="70" t="str">
        <f t="shared" si="342"/>
        <v>1-30 DAYS</v>
      </c>
      <c r="U3620" s="70" t="str">
        <f t="shared" si="342"/>
        <v>1-30 DAYS</v>
      </c>
    </row>
    <row r="3621" spans="1:21">
      <c r="A3621" s="63" t="str">
        <f>VLOOKUP(L3621,[1]Sheet1!$N:$P,3,0)</f>
        <v>GREATWALL</v>
      </c>
      <c r="B3621" s="66">
        <v>46263.484386574077</v>
      </c>
      <c r="C3621" s="66">
        <v>46263.484375</v>
      </c>
      <c r="D3621" s="67" t="s">
        <v>893</v>
      </c>
      <c r="E3621" s="67" t="s">
        <v>894</v>
      </c>
      <c r="F3621" s="1">
        <v>1</v>
      </c>
      <c r="G3621" s="63" t="str">
        <f>VLOOKUP(D3621,[2]MINDANAO!$B:$C,2,0)</f>
        <v>XRM DUAL SPORTS FI(DS)</v>
      </c>
      <c r="H3621" s="67">
        <v>70158</v>
      </c>
      <c r="I3621" s="63" t="str">
        <f>VLOOKUP(L3621,'[3]NEW LEGEND 2026'!M:S,7,0)</f>
        <v>HONDA</v>
      </c>
      <c r="J3621" s="67" t="s">
        <v>8143</v>
      </c>
      <c r="K3621" s="67" t="s">
        <v>8144</v>
      </c>
      <c r="L3621" s="67" t="s">
        <v>1231</v>
      </c>
      <c r="M3621" s="63" t="str">
        <f>VLOOKUP(D3621,'[3]NEW LEGEND 2026'!G:I,3,0)</f>
        <v>HONDA</v>
      </c>
      <c r="N3621" s="63" t="str">
        <f>VLOOKUP(D3621,'[3]NEW LEGEND 2026'!G:J,4,0)</f>
        <v>RED/BLACK</v>
      </c>
      <c r="O3621" s="68" t="str">
        <f t="shared" si="337"/>
        <v>AUG</v>
      </c>
      <c r="P3621" s="68">
        <f t="shared" si="338"/>
        <v>29</v>
      </c>
      <c r="Q3621" s="68">
        <f t="shared" si="339"/>
        <v>2026</v>
      </c>
      <c r="R3621" s="69">
        <f t="shared" si="340"/>
        <v>-210.484375</v>
      </c>
      <c r="S3621" s="69">
        <f t="shared" si="341"/>
        <v>-210.48438657407678</v>
      </c>
      <c r="T3621" s="70" t="str">
        <f t="shared" si="342"/>
        <v>1-30 DAYS</v>
      </c>
      <c r="U3621" s="70" t="str">
        <f t="shared" si="342"/>
        <v>1-30 DAYS</v>
      </c>
    </row>
    <row r="3622" spans="1:21">
      <c r="A3622" s="63" t="str">
        <f>VLOOKUP(L3622,[1]Sheet1!$N:$P,3,0)</f>
        <v>GREATWALL</v>
      </c>
      <c r="B3622" s="66">
        <v>46263.484386574077</v>
      </c>
      <c r="C3622" s="66">
        <v>46263.484375</v>
      </c>
      <c r="D3622" s="67" t="s">
        <v>893</v>
      </c>
      <c r="E3622" s="67" t="s">
        <v>894</v>
      </c>
      <c r="F3622" s="1">
        <v>1</v>
      </c>
      <c r="G3622" s="63" t="str">
        <f>VLOOKUP(D3622,[2]MINDANAO!$B:$C,2,0)</f>
        <v>XRM DUAL SPORTS FI(DS)</v>
      </c>
      <c r="H3622" s="67">
        <v>70158</v>
      </c>
      <c r="I3622" s="63" t="str">
        <f>VLOOKUP(L3622,'[3]NEW LEGEND 2026'!M:S,7,0)</f>
        <v>HONDA</v>
      </c>
      <c r="J3622" s="67" t="s">
        <v>8145</v>
      </c>
      <c r="K3622" s="67" t="s">
        <v>8146</v>
      </c>
      <c r="L3622" s="67" t="s">
        <v>1231</v>
      </c>
      <c r="M3622" s="63" t="str">
        <f>VLOOKUP(D3622,'[3]NEW LEGEND 2026'!G:I,3,0)</f>
        <v>HONDA</v>
      </c>
      <c r="N3622" s="63" t="str">
        <f>VLOOKUP(D3622,'[3]NEW LEGEND 2026'!G:J,4,0)</f>
        <v>RED/BLACK</v>
      </c>
      <c r="O3622" s="68" t="str">
        <f t="shared" si="337"/>
        <v>AUG</v>
      </c>
      <c r="P3622" s="68">
        <f t="shared" si="338"/>
        <v>29</v>
      </c>
      <c r="Q3622" s="68">
        <f t="shared" si="339"/>
        <v>2026</v>
      </c>
      <c r="R3622" s="69">
        <f t="shared" si="340"/>
        <v>-210.484375</v>
      </c>
      <c r="S3622" s="69">
        <f t="shared" si="341"/>
        <v>-210.48438657407678</v>
      </c>
      <c r="T3622" s="70" t="str">
        <f t="shared" si="342"/>
        <v>1-30 DAYS</v>
      </c>
      <c r="U3622" s="70" t="str">
        <f t="shared" si="342"/>
        <v>1-30 DAYS</v>
      </c>
    </row>
    <row r="3623" spans="1:21">
      <c r="A3623" s="63" t="str">
        <f>VLOOKUP(L3623,[1]Sheet1!$N:$P,3,0)</f>
        <v>GREATWALL</v>
      </c>
      <c r="B3623" s="66">
        <v>46263.484386574077</v>
      </c>
      <c r="C3623" s="66">
        <v>46263.484375</v>
      </c>
      <c r="D3623" s="67" t="s">
        <v>893</v>
      </c>
      <c r="E3623" s="67" t="s">
        <v>894</v>
      </c>
      <c r="F3623" s="1">
        <v>1</v>
      </c>
      <c r="G3623" s="63" t="str">
        <f>VLOOKUP(D3623,[2]MINDANAO!$B:$C,2,0)</f>
        <v>XRM DUAL SPORTS FI(DS)</v>
      </c>
      <c r="H3623" s="67">
        <v>70158</v>
      </c>
      <c r="I3623" s="63" t="str">
        <f>VLOOKUP(L3623,'[3]NEW LEGEND 2026'!M:S,7,0)</f>
        <v>HONDA</v>
      </c>
      <c r="J3623" s="67" t="s">
        <v>8147</v>
      </c>
      <c r="K3623" s="67" t="s">
        <v>8148</v>
      </c>
      <c r="L3623" s="67" t="s">
        <v>1231</v>
      </c>
      <c r="M3623" s="63" t="str">
        <f>VLOOKUP(D3623,'[3]NEW LEGEND 2026'!G:I,3,0)</f>
        <v>HONDA</v>
      </c>
      <c r="N3623" s="63" t="str">
        <f>VLOOKUP(D3623,'[3]NEW LEGEND 2026'!G:J,4,0)</f>
        <v>RED/BLACK</v>
      </c>
      <c r="O3623" s="68" t="str">
        <f t="shared" si="337"/>
        <v>AUG</v>
      </c>
      <c r="P3623" s="68">
        <f t="shared" si="338"/>
        <v>29</v>
      </c>
      <c r="Q3623" s="68">
        <f t="shared" si="339"/>
        <v>2026</v>
      </c>
      <c r="R3623" s="69">
        <f t="shared" si="340"/>
        <v>-210.484375</v>
      </c>
      <c r="S3623" s="69">
        <f t="shared" si="341"/>
        <v>-210.48438657407678</v>
      </c>
      <c r="T3623" s="70" t="str">
        <f t="shared" si="342"/>
        <v>1-30 DAYS</v>
      </c>
      <c r="U3623" s="70" t="str">
        <f t="shared" si="342"/>
        <v>1-30 DAYS</v>
      </c>
    </row>
    <row r="3624" spans="1:21">
      <c r="A3624" s="63" t="str">
        <f>VLOOKUP(L3624,[1]Sheet1!$N:$P,3,0)</f>
        <v>GREATWALL</v>
      </c>
      <c r="B3624" s="66">
        <v>46263.484386574077</v>
      </c>
      <c r="C3624" s="66">
        <v>46263.484375</v>
      </c>
      <c r="D3624" s="67" t="s">
        <v>893</v>
      </c>
      <c r="E3624" s="67" t="s">
        <v>894</v>
      </c>
      <c r="F3624" s="1">
        <v>1</v>
      </c>
      <c r="G3624" s="63" t="str">
        <f>VLOOKUP(D3624,[2]MINDANAO!$B:$C,2,0)</f>
        <v>XRM DUAL SPORTS FI(DS)</v>
      </c>
      <c r="H3624" s="67">
        <v>70158</v>
      </c>
      <c r="I3624" s="63" t="str">
        <f>VLOOKUP(L3624,'[3]NEW LEGEND 2026'!M:S,7,0)</f>
        <v>HONDA</v>
      </c>
      <c r="J3624" s="67" t="s">
        <v>8149</v>
      </c>
      <c r="K3624" s="67" t="s">
        <v>8150</v>
      </c>
      <c r="L3624" s="67" t="s">
        <v>1231</v>
      </c>
      <c r="M3624" s="63" t="str">
        <f>VLOOKUP(D3624,'[3]NEW LEGEND 2026'!G:I,3,0)</f>
        <v>HONDA</v>
      </c>
      <c r="N3624" s="63" t="str">
        <f>VLOOKUP(D3624,'[3]NEW LEGEND 2026'!G:J,4,0)</f>
        <v>RED/BLACK</v>
      </c>
      <c r="O3624" s="68" t="str">
        <f t="shared" si="337"/>
        <v>AUG</v>
      </c>
      <c r="P3624" s="68">
        <f t="shared" si="338"/>
        <v>29</v>
      </c>
      <c r="Q3624" s="68">
        <f t="shared" si="339"/>
        <v>2026</v>
      </c>
      <c r="R3624" s="69">
        <f t="shared" si="340"/>
        <v>-210.484375</v>
      </c>
      <c r="S3624" s="69">
        <f t="shared" si="341"/>
        <v>-210.48438657407678</v>
      </c>
      <c r="T3624" s="70" t="str">
        <f t="shared" si="342"/>
        <v>1-30 DAYS</v>
      </c>
      <c r="U3624" s="70" t="str">
        <f t="shared" si="342"/>
        <v>1-30 DAYS</v>
      </c>
    </row>
    <row r="3625" spans="1:21">
      <c r="A3625" s="63" t="str">
        <f>VLOOKUP(L3625,[1]Sheet1!$N:$P,3,0)</f>
        <v>GREATWALL</v>
      </c>
      <c r="B3625" s="66">
        <v>46263.484386574077</v>
      </c>
      <c r="C3625" s="66">
        <v>46263.484375</v>
      </c>
      <c r="D3625" s="67" t="s">
        <v>893</v>
      </c>
      <c r="E3625" s="67" t="s">
        <v>894</v>
      </c>
      <c r="F3625" s="1">
        <v>1</v>
      </c>
      <c r="G3625" s="63" t="str">
        <f>VLOOKUP(D3625,[2]MINDANAO!$B:$C,2,0)</f>
        <v>XRM DUAL SPORTS FI(DS)</v>
      </c>
      <c r="H3625" s="67">
        <v>70158</v>
      </c>
      <c r="I3625" s="63" t="str">
        <f>VLOOKUP(L3625,'[3]NEW LEGEND 2026'!M:S,7,0)</f>
        <v>HONDA</v>
      </c>
      <c r="J3625" s="67" t="s">
        <v>8151</v>
      </c>
      <c r="K3625" s="67" t="s">
        <v>8152</v>
      </c>
      <c r="L3625" s="67" t="s">
        <v>1231</v>
      </c>
      <c r="M3625" s="63" t="str">
        <f>VLOOKUP(D3625,'[3]NEW LEGEND 2026'!G:I,3,0)</f>
        <v>HONDA</v>
      </c>
      <c r="N3625" s="63" t="str">
        <f>VLOOKUP(D3625,'[3]NEW LEGEND 2026'!G:J,4,0)</f>
        <v>RED/BLACK</v>
      </c>
      <c r="O3625" s="68" t="str">
        <f t="shared" si="337"/>
        <v>AUG</v>
      </c>
      <c r="P3625" s="68">
        <f t="shared" si="338"/>
        <v>29</v>
      </c>
      <c r="Q3625" s="68">
        <f t="shared" si="339"/>
        <v>2026</v>
      </c>
      <c r="R3625" s="69">
        <f t="shared" si="340"/>
        <v>-210.484375</v>
      </c>
      <c r="S3625" s="69">
        <f t="shared" si="341"/>
        <v>-210.48438657407678</v>
      </c>
      <c r="T3625" s="70" t="str">
        <f t="shared" si="342"/>
        <v>1-30 DAYS</v>
      </c>
      <c r="U3625" s="70" t="str">
        <f t="shared" si="342"/>
        <v>1-30 DAYS</v>
      </c>
    </row>
    <row r="3626" spans="1:21">
      <c r="A3626" s="63" t="str">
        <f>VLOOKUP(L3626,[1]Sheet1!$N:$P,3,0)</f>
        <v>GREATWALL</v>
      </c>
      <c r="B3626" s="66">
        <v>46263.484386574077</v>
      </c>
      <c r="C3626" s="66">
        <v>46263.484375</v>
      </c>
      <c r="D3626" s="67" t="s">
        <v>893</v>
      </c>
      <c r="E3626" s="67" t="s">
        <v>894</v>
      </c>
      <c r="F3626" s="1">
        <v>1</v>
      </c>
      <c r="G3626" s="63" t="str">
        <f>VLOOKUP(D3626,[2]MINDANAO!$B:$C,2,0)</f>
        <v>XRM DUAL SPORTS FI(DS)</v>
      </c>
      <c r="H3626" s="67">
        <v>70158</v>
      </c>
      <c r="I3626" s="63" t="str">
        <f>VLOOKUP(L3626,'[3]NEW LEGEND 2026'!M:S,7,0)</f>
        <v>HONDA</v>
      </c>
      <c r="J3626" s="67" t="s">
        <v>8153</v>
      </c>
      <c r="K3626" s="67" t="s">
        <v>8154</v>
      </c>
      <c r="L3626" s="67" t="s">
        <v>1231</v>
      </c>
      <c r="M3626" s="63" t="str">
        <f>VLOOKUP(D3626,'[3]NEW LEGEND 2026'!G:I,3,0)</f>
        <v>HONDA</v>
      </c>
      <c r="N3626" s="63" t="str">
        <f>VLOOKUP(D3626,'[3]NEW LEGEND 2026'!G:J,4,0)</f>
        <v>RED/BLACK</v>
      </c>
      <c r="O3626" s="68" t="str">
        <f t="shared" si="337"/>
        <v>AUG</v>
      </c>
      <c r="P3626" s="68">
        <f t="shared" si="338"/>
        <v>29</v>
      </c>
      <c r="Q3626" s="68">
        <f t="shared" si="339"/>
        <v>2026</v>
      </c>
      <c r="R3626" s="69">
        <f t="shared" si="340"/>
        <v>-210.484375</v>
      </c>
      <c r="S3626" s="69">
        <f t="shared" si="341"/>
        <v>-210.48438657407678</v>
      </c>
      <c r="T3626" s="70" t="str">
        <f t="shared" si="342"/>
        <v>1-30 DAYS</v>
      </c>
      <c r="U3626" s="70" t="str">
        <f t="shared" si="342"/>
        <v>1-30 DAYS</v>
      </c>
    </row>
    <row r="3627" spans="1:21">
      <c r="A3627" s="63" t="str">
        <f>VLOOKUP(L3627,[1]Sheet1!$N:$P,3,0)</f>
        <v>GREATWALL</v>
      </c>
      <c r="B3627" s="66">
        <v>46263.484386574077</v>
      </c>
      <c r="C3627" s="66">
        <v>46263.484375</v>
      </c>
      <c r="D3627" s="67" t="s">
        <v>893</v>
      </c>
      <c r="E3627" s="67" t="s">
        <v>894</v>
      </c>
      <c r="F3627" s="1">
        <v>1</v>
      </c>
      <c r="G3627" s="63" t="str">
        <f>VLOOKUP(D3627,[2]MINDANAO!$B:$C,2,0)</f>
        <v>XRM DUAL SPORTS FI(DS)</v>
      </c>
      <c r="H3627" s="67">
        <v>70158</v>
      </c>
      <c r="I3627" s="63" t="str">
        <f>VLOOKUP(L3627,'[3]NEW LEGEND 2026'!M:S,7,0)</f>
        <v>HONDA</v>
      </c>
      <c r="J3627" s="67" t="s">
        <v>8155</v>
      </c>
      <c r="K3627" s="67" t="s">
        <v>8156</v>
      </c>
      <c r="L3627" s="67" t="s">
        <v>1231</v>
      </c>
      <c r="M3627" s="63" t="str">
        <f>VLOOKUP(D3627,'[3]NEW LEGEND 2026'!G:I,3,0)</f>
        <v>HONDA</v>
      </c>
      <c r="N3627" s="63" t="str">
        <f>VLOOKUP(D3627,'[3]NEW LEGEND 2026'!G:J,4,0)</f>
        <v>RED/BLACK</v>
      </c>
      <c r="O3627" s="68" t="str">
        <f t="shared" si="337"/>
        <v>AUG</v>
      </c>
      <c r="P3627" s="68">
        <f t="shared" si="338"/>
        <v>29</v>
      </c>
      <c r="Q3627" s="68">
        <f t="shared" si="339"/>
        <v>2026</v>
      </c>
      <c r="R3627" s="69">
        <f t="shared" si="340"/>
        <v>-210.484375</v>
      </c>
      <c r="S3627" s="69">
        <f t="shared" si="341"/>
        <v>-210.48438657407678</v>
      </c>
      <c r="T3627" s="70" t="str">
        <f t="shared" si="342"/>
        <v>1-30 DAYS</v>
      </c>
      <c r="U3627" s="70" t="str">
        <f t="shared" si="342"/>
        <v>1-30 DAYS</v>
      </c>
    </row>
    <row r="3628" spans="1:21">
      <c r="A3628" s="63" t="str">
        <f>VLOOKUP(L3628,[1]Sheet1!$N:$P,3,0)</f>
        <v>GREATWALL</v>
      </c>
      <c r="B3628" s="66">
        <v>46263.484386574077</v>
      </c>
      <c r="C3628" s="66">
        <v>46263.484375</v>
      </c>
      <c r="D3628" s="67" t="s">
        <v>893</v>
      </c>
      <c r="E3628" s="67" t="s">
        <v>894</v>
      </c>
      <c r="F3628" s="1">
        <v>1</v>
      </c>
      <c r="G3628" s="63" t="str">
        <f>VLOOKUP(D3628,[2]MINDANAO!$B:$C,2,0)</f>
        <v>XRM DUAL SPORTS FI(DS)</v>
      </c>
      <c r="H3628" s="67">
        <v>70158</v>
      </c>
      <c r="I3628" s="63" t="str">
        <f>VLOOKUP(L3628,'[3]NEW LEGEND 2026'!M:S,7,0)</f>
        <v>HONDA</v>
      </c>
      <c r="J3628" s="67" t="s">
        <v>8157</v>
      </c>
      <c r="K3628" s="67" t="s">
        <v>8158</v>
      </c>
      <c r="L3628" s="67" t="s">
        <v>1231</v>
      </c>
      <c r="M3628" s="63" t="str">
        <f>VLOOKUP(D3628,'[3]NEW LEGEND 2026'!G:I,3,0)</f>
        <v>HONDA</v>
      </c>
      <c r="N3628" s="63" t="str">
        <f>VLOOKUP(D3628,'[3]NEW LEGEND 2026'!G:J,4,0)</f>
        <v>RED/BLACK</v>
      </c>
      <c r="O3628" s="68" t="str">
        <f t="shared" si="337"/>
        <v>AUG</v>
      </c>
      <c r="P3628" s="68">
        <f t="shared" si="338"/>
        <v>29</v>
      </c>
      <c r="Q3628" s="68">
        <f t="shared" si="339"/>
        <v>2026</v>
      </c>
      <c r="R3628" s="69">
        <f t="shared" si="340"/>
        <v>-210.484375</v>
      </c>
      <c r="S3628" s="69">
        <f t="shared" si="341"/>
        <v>-210.48438657407678</v>
      </c>
      <c r="T3628" s="70" t="str">
        <f t="shared" si="342"/>
        <v>1-30 DAYS</v>
      </c>
      <c r="U3628" s="70" t="str">
        <f t="shared" si="342"/>
        <v>1-30 DAYS</v>
      </c>
    </row>
    <row r="3629" spans="1:21">
      <c r="A3629" s="63" t="str">
        <f>VLOOKUP(L3629,[1]Sheet1!$N:$P,3,0)</f>
        <v>GREATWALL</v>
      </c>
      <c r="B3629" s="66">
        <v>46263.484386574077</v>
      </c>
      <c r="C3629" s="66">
        <v>46263.484375</v>
      </c>
      <c r="D3629" s="67" t="s">
        <v>893</v>
      </c>
      <c r="E3629" s="67" t="s">
        <v>894</v>
      </c>
      <c r="F3629" s="1">
        <v>1</v>
      </c>
      <c r="G3629" s="63" t="str">
        <f>VLOOKUP(D3629,[2]MINDANAO!$B:$C,2,0)</f>
        <v>XRM DUAL SPORTS FI(DS)</v>
      </c>
      <c r="H3629" s="67">
        <v>70158</v>
      </c>
      <c r="I3629" s="63" t="str">
        <f>VLOOKUP(L3629,'[3]NEW LEGEND 2026'!M:S,7,0)</f>
        <v>HONDA</v>
      </c>
      <c r="J3629" s="67" t="s">
        <v>8159</v>
      </c>
      <c r="K3629" s="67" t="s">
        <v>8160</v>
      </c>
      <c r="L3629" s="67" t="s">
        <v>1231</v>
      </c>
      <c r="M3629" s="63" t="str">
        <f>VLOOKUP(D3629,'[3]NEW LEGEND 2026'!G:I,3,0)</f>
        <v>HONDA</v>
      </c>
      <c r="N3629" s="63" t="str">
        <f>VLOOKUP(D3629,'[3]NEW LEGEND 2026'!G:J,4,0)</f>
        <v>RED/BLACK</v>
      </c>
      <c r="O3629" s="68" t="str">
        <f t="shared" si="337"/>
        <v>AUG</v>
      </c>
      <c r="P3629" s="68">
        <f t="shared" si="338"/>
        <v>29</v>
      </c>
      <c r="Q3629" s="68">
        <f t="shared" si="339"/>
        <v>2026</v>
      </c>
      <c r="R3629" s="69">
        <f t="shared" si="340"/>
        <v>-210.484375</v>
      </c>
      <c r="S3629" s="69">
        <f t="shared" si="341"/>
        <v>-210.48438657407678</v>
      </c>
      <c r="T3629" s="70" t="str">
        <f t="shared" si="342"/>
        <v>1-30 DAYS</v>
      </c>
      <c r="U3629" s="70" t="str">
        <f t="shared" si="342"/>
        <v>1-30 DAYS</v>
      </c>
    </row>
    <row r="3630" spans="1:21">
      <c r="A3630" s="63" t="str">
        <f>VLOOKUP(L3630,[1]Sheet1!$N:$P,3,0)</f>
        <v>GREATWALL</v>
      </c>
      <c r="B3630" s="66">
        <v>46263.484386574077</v>
      </c>
      <c r="C3630" s="66">
        <v>46263.484375</v>
      </c>
      <c r="D3630" s="67" t="s">
        <v>893</v>
      </c>
      <c r="E3630" s="67" t="s">
        <v>894</v>
      </c>
      <c r="F3630" s="1">
        <v>1</v>
      </c>
      <c r="G3630" s="63" t="str">
        <f>VLOOKUP(D3630,[2]MINDANAO!$B:$C,2,0)</f>
        <v>XRM DUAL SPORTS FI(DS)</v>
      </c>
      <c r="H3630" s="67">
        <v>70158</v>
      </c>
      <c r="I3630" s="63" t="str">
        <f>VLOOKUP(L3630,'[3]NEW LEGEND 2026'!M:S,7,0)</f>
        <v>HONDA</v>
      </c>
      <c r="J3630" s="67" t="s">
        <v>8161</v>
      </c>
      <c r="K3630" s="67" t="s">
        <v>8162</v>
      </c>
      <c r="L3630" s="67" t="s">
        <v>1231</v>
      </c>
      <c r="M3630" s="63" t="str">
        <f>VLOOKUP(D3630,'[3]NEW LEGEND 2026'!G:I,3,0)</f>
        <v>HONDA</v>
      </c>
      <c r="N3630" s="63" t="str">
        <f>VLOOKUP(D3630,'[3]NEW LEGEND 2026'!G:J,4,0)</f>
        <v>RED/BLACK</v>
      </c>
      <c r="O3630" s="68" t="str">
        <f t="shared" si="337"/>
        <v>AUG</v>
      </c>
      <c r="P3630" s="68">
        <f t="shared" si="338"/>
        <v>29</v>
      </c>
      <c r="Q3630" s="68">
        <f t="shared" si="339"/>
        <v>2026</v>
      </c>
      <c r="R3630" s="69">
        <f t="shared" si="340"/>
        <v>-210.484375</v>
      </c>
      <c r="S3630" s="69">
        <f t="shared" si="341"/>
        <v>-210.48438657407678</v>
      </c>
      <c r="T3630" s="70" t="str">
        <f t="shared" si="342"/>
        <v>1-30 DAYS</v>
      </c>
      <c r="U3630" s="70" t="str">
        <f t="shared" si="342"/>
        <v>1-30 DAYS</v>
      </c>
    </row>
    <row r="3631" spans="1:21">
      <c r="A3631" s="63" t="str">
        <f>VLOOKUP(L3631,[1]Sheet1!$N:$P,3,0)</f>
        <v>GREATWALL</v>
      </c>
      <c r="B3631" s="66">
        <v>46263.496608796297</v>
      </c>
      <c r="C3631" s="66">
        <v>46263.496608796297</v>
      </c>
      <c r="D3631" s="67" t="s">
        <v>1167</v>
      </c>
      <c r="E3631" s="67" t="s">
        <v>1168</v>
      </c>
      <c r="F3631" s="1">
        <v>1</v>
      </c>
      <c r="G3631" s="63" t="str">
        <f>VLOOKUP(D3631,[2]MINDANAO!$B:$C,2,0)</f>
        <v>XR150</v>
      </c>
      <c r="H3631" s="67">
        <v>94078</v>
      </c>
      <c r="I3631" s="63" t="str">
        <f>VLOOKUP(L3631,'[3]NEW LEGEND 2026'!M:S,7,0)</f>
        <v>HONDA</v>
      </c>
      <c r="J3631" s="67" t="s">
        <v>8163</v>
      </c>
      <c r="K3631" s="67" t="s">
        <v>8164</v>
      </c>
      <c r="L3631" s="67" t="s">
        <v>1231</v>
      </c>
      <c r="M3631" s="63" t="str">
        <f>VLOOKUP(D3631,'[3]NEW LEGEND 2026'!G:I,3,0)</f>
        <v>HONDA</v>
      </c>
      <c r="N3631" s="63" t="str">
        <f>VLOOKUP(D3631,'[3]NEW LEGEND 2026'!G:J,4,0)</f>
        <v>BLACK</v>
      </c>
      <c r="O3631" s="68" t="str">
        <f t="shared" si="337"/>
        <v>AUG</v>
      </c>
      <c r="P3631" s="68">
        <f t="shared" si="338"/>
        <v>29</v>
      </c>
      <c r="Q3631" s="68">
        <f t="shared" si="339"/>
        <v>2026</v>
      </c>
      <c r="R3631" s="69">
        <f t="shared" si="340"/>
        <v>-210.49660879629664</v>
      </c>
      <c r="S3631" s="69">
        <f t="shared" si="341"/>
        <v>-210.49660879629664</v>
      </c>
      <c r="T3631" s="70" t="str">
        <f t="shared" si="342"/>
        <v>1-30 DAYS</v>
      </c>
      <c r="U3631" s="70" t="str">
        <f t="shared" si="342"/>
        <v>1-30 DAYS</v>
      </c>
    </row>
    <row r="3632" spans="1:21">
      <c r="A3632" s="63" t="str">
        <f>VLOOKUP(L3632,[1]Sheet1!$N:$P,3,0)</f>
        <v>GREATWALL</v>
      </c>
      <c r="B3632" s="66">
        <v>46263.496620370373</v>
      </c>
      <c r="C3632" s="66">
        <v>46263.496608796297</v>
      </c>
      <c r="D3632" s="67" t="s">
        <v>1167</v>
      </c>
      <c r="E3632" s="67" t="s">
        <v>1168</v>
      </c>
      <c r="F3632" s="1">
        <v>1</v>
      </c>
      <c r="G3632" s="63" t="str">
        <f>VLOOKUP(D3632,[2]MINDANAO!$B:$C,2,0)</f>
        <v>XR150</v>
      </c>
      <c r="H3632" s="67">
        <v>94078</v>
      </c>
      <c r="I3632" s="63" t="str">
        <f>VLOOKUP(L3632,'[3]NEW LEGEND 2026'!M:S,7,0)</f>
        <v>HONDA</v>
      </c>
      <c r="J3632" s="67" t="s">
        <v>8165</v>
      </c>
      <c r="K3632" s="67" t="s">
        <v>8166</v>
      </c>
      <c r="L3632" s="67" t="s">
        <v>1231</v>
      </c>
      <c r="M3632" s="63" t="str">
        <f>VLOOKUP(D3632,'[3]NEW LEGEND 2026'!G:I,3,0)</f>
        <v>HONDA</v>
      </c>
      <c r="N3632" s="63" t="str">
        <f>VLOOKUP(D3632,'[3]NEW LEGEND 2026'!G:J,4,0)</f>
        <v>BLACK</v>
      </c>
      <c r="O3632" s="68" t="str">
        <f t="shared" si="337"/>
        <v>AUG</v>
      </c>
      <c r="P3632" s="68">
        <f t="shared" si="338"/>
        <v>29</v>
      </c>
      <c r="Q3632" s="68">
        <f t="shared" si="339"/>
        <v>2026</v>
      </c>
      <c r="R3632" s="69">
        <f t="shared" si="340"/>
        <v>-210.49660879629664</v>
      </c>
      <c r="S3632" s="69">
        <f t="shared" si="341"/>
        <v>-210.49662037037342</v>
      </c>
      <c r="T3632" s="70" t="str">
        <f t="shared" si="342"/>
        <v>1-30 DAYS</v>
      </c>
      <c r="U3632" s="70" t="str">
        <f t="shared" si="342"/>
        <v>1-30 DAYS</v>
      </c>
    </row>
    <row r="3633" spans="1:21">
      <c r="A3633" s="63" t="str">
        <f>VLOOKUP(L3633,[1]Sheet1!$N:$P,3,0)</f>
        <v>GREATWALL</v>
      </c>
      <c r="B3633" s="66">
        <v>46263.496620370373</v>
      </c>
      <c r="C3633" s="66">
        <v>46263.496608796297</v>
      </c>
      <c r="D3633" s="67" t="s">
        <v>1167</v>
      </c>
      <c r="E3633" s="67" t="s">
        <v>1168</v>
      </c>
      <c r="F3633" s="1">
        <v>1</v>
      </c>
      <c r="G3633" s="63" t="str">
        <f>VLOOKUP(D3633,[2]MINDANAO!$B:$C,2,0)</f>
        <v>XR150</v>
      </c>
      <c r="H3633" s="67">
        <v>94078</v>
      </c>
      <c r="I3633" s="63" t="str">
        <f>VLOOKUP(L3633,'[3]NEW LEGEND 2026'!M:S,7,0)</f>
        <v>HONDA</v>
      </c>
      <c r="J3633" s="67" t="s">
        <v>8167</v>
      </c>
      <c r="K3633" s="67" t="s">
        <v>8168</v>
      </c>
      <c r="L3633" s="67" t="s">
        <v>1231</v>
      </c>
      <c r="M3633" s="63" t="str">
        <f>VLOOKUP(D3633,'[3]NEW LEGEND 2026'!G:I,3,0)</f>
        <v>HONDA</v>
      </c>
      <c r="N3633" s="63" t="str">
        <f>VLOOKUP(D3633,'[3]NEW LEGEND 2026'!G:J,4,0)</f>
        <v>BLACK</v>
      </c>
      <c r="O3633" s="68" t="str">
        <f t="shared" si="337"/>
        <v>AUG</v>
      </c>
      <c r="P3633" s="68">
        <f t="shared" si="338"/>
        <v>29</v>
      </c>
      <c r="Q3633" s="68">
        <f t="shared" si="339"/>
        <v>2026</v>
      </c>
      <c r="R3633" s="69">
        <f t="shared" si="340"/>
        <v>-210.49660879629664</v>
      </c>
      <c r="S3633" s="69">
        <f t="shared" si="341"/>
        <v>-210.49662037037342</v>
      </c>
      <c r="T3633" s="70" t="str">
        <f t="shared" si="342"/>
        <v>1-30 DAYS</v>
      </c>
      <c r="U3633" s="70" t="str">
        <f t="shared" si="342"/>
        <v>1-30 DAYS</v>
      </c>
    </row>
    <row r="3634" spans="1:21">
      <c r="A3634" s="63" t="str">
        <f>VLOOKUP(L3634,[1]Sheet1!$N:$P,3,0)</f>
        <v>GREATWALL</v>
      </c>
      <c r="B3634" s="66">
        <v>46263.496620370373</v>
      </c>
      <c r="C3634" s="66">
        <v>46263.496608796297</v>
      </c>
      <c r="D3634" s="67" t="s">
        <v>1167</v>
      </c>
      <c r="E3634" s="67" t="s">
        <v>1168</v>
      </c>
      <c r="F3634" s="1">
        <v>1</v>
      </c>
      <c r="G3634" s="63" t="str">
        <f>VLOOKUP(D3634,[2]MINDANAO!$B:$C,2,0)</f>
        <v>XR150</v>
      </c>
      <c r="H3634" s="67">
        <v>94078</v>
      </c>
      <c r="I3634" s="63" t="str">
        <f>VLOOKUP(L3634,'[3]NEW LEGEND 2026'!M:S,7,0)</f>
        <v>HONDA</v>
      </c>
      <c r="J3634" s="67" t="s">
        <v>8169</v>
      </c>
      <c r="K3634" s="67" t="s">
        <v>8170</v>
      </c>
      <c r="L3634" s="67" t="s">
        <v>1231</v>
      </c>
      <c r="M3634" s="63" t="str">
        <f>VLOOKUP(D3634,'[3]NEW LEGEND 2026'!G:I,3,0)</f>
        <v>HONDA</v>
      </c>
      <c r="N3634" s="63" t="str">
        <f>VLOOKUP(D3634,'[3]NEW LEGEND 2026'!G:J,4,0)</f>
        <v>BLACK</v>
      </c>
      <c r="O3634" s="68" t="str">
        <f t="shared" si="337"/>
        <v>AUG</v>
      </c>
      <c r="P3634" s="68">
        <f t="shared" si="338"/>
        <v>29</v>
      </c>
      <c r="Q3634" s="68">
        <f t="shared" si="339"/>
        <v>2026</v>
      </c>
      <c r="R3634" s="69">
        <f t="shared" si="340"/>
        <v>-210.49660879629664</v>
      </c>
      <c r="S3634" s="69">
        <f t="shared" si="341"/>
        <v>-210.49662037037342</v>
      </c>
      <c r="T3634" s="70" t="str">
        <f t="shared" si="342"/>
        <v>1-30 DAYS</v>
      </c>
      <c r="U3634" s="70" t="str">
        <f t="shared" si="342"/>
        <v>1-30 DAYS</v>
      </c>
    </row>
    <row r="3635" spans="1:21">
      <c r="A3635" s="63" t="str">
        <f>VLOOKUP(L3635,[1]Sheet1!$N:$P,3,0)</f>
        <v>GREATWALL</v>
      </c>
      <c r="B3635" s="66">
        <v>46263.496620370373</v>
      </c>
      <c r="C3635" s="66">
        <v>46263.496608796297</v>
      </c>
      <c r="D3635" s="67" t="s">
        <v>1167</v>
      </c>
      <c r="E3635" s="67" t="s">
        <v>1168</v>
      </c>
      <c r="F3635" s="1">
        <v>1</v>
      </c>
      <c r="G3635" s="63" t="str">
        <f>VLOOKUP(D3635,[2]MINDANAO!$B:$C,2,0)</f>
        <v>XR150</v>
      </c>
      <c r="H3635" s="67">
        <v>94078</v>
      </c>
      <c r="I3635" s="63" t="str">
        <f>VLOOKUP(L3635,'[3]NEW LEGEND 2026'!M:S,7,0)</f>
        <v>HONDA</v>
      </c>
      <c r="J3635" s="67" t="s">
        <v>8171</v>
      </c>
      <c r="K3635" s="67" t="s">
        <v>8172</v>
      </c>
      <c r="L3635" s="67" t="s">
        <v>1231</v>
      </c>
      <c r="M3635" s="63" t="str">
        <f>VLOOKUP(D3635,'[3]NEW LEGEND 2026'!G:I,3,0)</f>
        <v>HONDA</v>
      </c>
      <c r="N3635" s="63" t="str">
        <f>VLOOKUP(D3635,'[3]NEW LEGEND 2026'!G:J,4,0)</f>
        <v>BLACK</v>
      </c>
      <c r="O3635" s="68" t="str">
        <f t="shared" si="337"/>
        <v>AUG</v>
      </c>
      <c r="P3635" s="68">
        <f t="shared" si="338"/>
        <v>29</v>
      </c>
      <c r="Q3635" s="68">
        <f t="shared" si="339"/>
        <v>2026</v>
      </c>
      <c r="R3635" s="69">
        <f t="shared" si="340"/>
        <v>-210.49660879629664</v>
      </c>
      <c r="S3635" s="69">
        <f t="shared" si="341"/>
        <v>-210.49662037037342</v>
      </c>
      <c r="T3635" s="70" t="str">
        <f t="shared" si="342"/>
        <v>1-30 DAYS</v>
      </c>
      <c r="U3635" s="70" t="str">
        <f t="shared" si="342"/>
        <v>1-30 DAYS</v>
      </c>
    </row>
    <row r="3636" spans="1:21">
      <c r="A3636" s="63" t="str">
        <f>VLOOKUP(L3636,[1]Sheet1!$N:$P,3,0)</f>
        <v>GREATWALL</v>
      </c>
      <c r="B3636" s="66">
        <v>46263.496620370373</v>
      </c>
      <c r="C3636" s="66">
        <v>46263.496608796297</v>
      </c>
      <c r="D3636" s="67" t="s">
        <v>1167</v>
      </c>
      <c r="E3636" s="67" t="s">
        <v>1168</v>
      </c>
      <c r="F3636" s="1">
        <v>1</v>
      </c>
      <c r="G3636" s="63" t="str">
        <f>VLOOKUP(D3636,[2]MINDANAO!$B:$C,2,0)</f>
        <v>XR150</v>
      </c>
      <c r="H3636" s="67">
        <v>94078</v>
      </c>
      <c r="I3636" s="63" t="str">
        <f>VLOOKUP(L3636,'[3]NEW LEGEND 2026'!M:S,7,0)</f>
        <v>HONDA</v>
      </c>
      <c r="J3636" s="67" t="s">
        <v>8173</v>
      </c>
      <c r="K3636" s="67" t="s">
        <v>8174</v>
      </c>
      <c r="L3636" s="67" t="s">
        <v>1231</v>
      </c>
      <c r="M3636" s="63" t="str">
        <f>VLOOKUP(D3636,'[3]NEW LEGEND 2026'!G:I,3,0)</f>
        <v>HONDA</v>
      </c>
      <c r="N3636" s="63" t="str">
        <f>VLOOKUP(D3636,'[3]NEW LEGEND 2026'!G:J,4,0)</f>
        <v>BLACK</v>
      </c>
      <c r="O3636" s="68" t="str">
        <f t="shared" si="337"/>
        <v>AUG</v>
      </c>
      <c r="P3636" s="68">
        <f t="shared" si="338"/>
        <v>29</v>
      </c>
      <c r="Q3636" s="68">
        <f t="shared" si="339"/>
        <v>2026</v>
      </c>
      <c r="R3636" s="69">
        <f t="shared" si="340"/>
        <v>-210.49660879629664</v>
      </c>
      <c r="S3636" s="69">
        <f t="shared" si="341"/>
        <v>-210.49662037037342</v>
      </c>
      <c r="T3636" s="70" t="str">
        <f t="shared" si="342"/>
        <v>1-30 DAYS</v>
      </c>
      <c r="U3636" s="70" t="str">
        <f t="shared" si="342"/>
        <v>1-30 DAYS</v>
      </c>
    </row>
    <row r="3637" spans="1:21">
      <c r="A3637" s="63" t="str">
        <f>VLOOKUP(L3637,[1]Sheet1!$N:$P,3,0)</f>
        <v>GREATWALL</v>
      </c>
      <c r="B3637" s="66">
        <v>46263.496620370373</v>
      </c>
      <c r="C3637" s="66">
        <v>46263.496608796297</v>
      </c>
      <c r="D3637" s="67" t="s">
        <v>1167</v>
      </c>
      <c r="E3637" s="67" t="s">
        <v>1168</v>
      </c>
      <c r="F3637" s="1">
        <v>1</v>
      </c>
      <c r="G3637" s="63" t="str">
        <f>VLOOKUP(D3637,[2]MINDANAO!$B:$C,2,0)</f>
        <v>XR150</v>
      </c>
      <c r="H3637" s="67">
        <v>94078</v>
      </c>
      <c r="I3637" s="63" t="str">
        <f>VLOOKUP(L3637,'[3]NEW LEGEND 2026'!M:S,7,0)</f>
        <v>HONDA</v>
      </c>
      <c r="J3637" s="67" t="s">
        <v>8175</v>
      </c>
      <c r="K3637" s="67" t="s">
        <v>8176</v>
      </c>
      <c r="L3637" s="67" t="s">
        <v>1231</v>
      </c>
      <c r="M3637" s="63" t="str">
        <f>VLOOKUP(D3637,'[3]NEW LEGEND 2026'!G:I,3,0)</f>
        <v>HONDA</v>
      </c>
      <c r="N3637" s="63" t="str">
        <f>VLOOKUP(D3637,'[3]NEW LEGEND 2026'!G:J,4,0)</f>
        <v>BLACK</v>
      </c>
      <c r="O3637" s="68" t="str">
        <f t="shared" si="337"/>
        <v>AUG</v>
      </c>
      <c r="P3637" s="68">
        <f t="shared" si="338"/>
        <v>29</v>
      </c>
      <c r="Q3637" s="68">
        <f t="shared" si="339"/>
        <v>2026</v>
      </c>
      <c r="R3637" s="69">
        <f t="shared" si="340"/>
        <v>-210.49660879629664</v>
      </c>
      <c r="S3637" s="69">
        <f t="shared" si="341"/>
        <v>-210.49662037037342</v>
      </c>
      <c r="T3637" s="70" t="str">
        <f t="shared" si="342"/>
        <v>1-30 DAYS</v>
      </c>
      <c r="U3637" s="70" t="str">
        <f t="shared" si="342"/>
        <v>1-30 DAYS</v>
      </c>
    </row>
    <row r="3638" spans="1:21">
      <c r="A3638" s="63" t="str">
        <f>VLOOKUP(L3638,[1]Sheet1!$N:$P,3,0)</f>
        <v>GREATWALL</v>
      </c>
      <c r="B3638" s="66">
        <v>46263.496620370373</v>
      </c>
      <c r="C3638" s="66">
        <v>46263.496608796297</v>
      </c>
      <c r="D3638" s="67" t="s">
        <v>1167</v>
      </c>
      <c r="E3638" s="67" t="s">
        <v>1168</v>
      </c>
      <c r="F3638" s="1">
        <v>1</v>
      </c>
      <c r="G3638" s="63" t="str">
        <f>VLOOKUP(D3638,[2]MINDANAO!$B:$C,2,0)</f>
        <v>XR150</v>
      </c>
      <c r="H3638" s="67">
        <v>94078</v>
      </c>
      <c r="I3638" s="63" t="str">
        <f>VLOOKUP(L3638,'[3]NEW LEGEND 2026'!M:S,7,0)</f>
        <v>HONDA</v>
      </c>
      <c r="J3638" s="67" t="s">
        <v>8177</v>
      </c>
      <c r="K3638" s="67" t="s">
        <v>8178</v>
      </c>
      <c r="L3638" s="67" t="s">
        <v>1231</v>
      </c>
      <c r="M3638" s="63" t="str">
        <f>VLOOKUP(D3638,'[3]NEW LEGEND 2026'!G:I,3,0)</f>
        <v>HONDA</v>
      </c>
      <c r="N3638" s="63" t="str">
        <f>VLOOKUP(D3638,'[3]NEW LEGEND 2026'!G:J,4,0)</f>
        <v>BLACK</v>
      </c>
      <c r="O3638" s="68" t="str">
        <f t="shared" si="337"/>
        <v>AUG</v>
      </c>
      <c r="P3638" s="68">
        <f t="shared" si="338"/>
        <v>29</v>
      </c>
      <c r="Q3638" s="68">
        <f t="shared" si="339"/>
        <v>2026</v>
      </c>
      <c r="R3638" s="69">
        <f t="shared" si="340"/>
        <v>-210.49660879629664</v>
      </c>
      <c r="S3638" s="69">
        <f t="shared" si="341"/>
        <v>-210.49662037037342</v>
      </c>
      <c r="T3638" s="70" t="str">
        <f t="shared" si="342"/>
        <v>1-30 DAYS</v>
      </c>
      <c r="U3638" s="70" t="str">
        <f t="shared" si="342"/>
        <v>1-30 DAYS</v>
      </c>
    </row>
    <row r="3639" spans="1:21">
      <c r="A3639" s="63" t="str">
        <f>VLOOKUP(L3639,[1]Sheet1!$N:$P,3,0)</f>
        <v>GREATWALL</v>
      </c>
      <c r="B3639" s="66">
        <v>46263.496620370373</v>
      </c>
      <c r="C3639" s="66">
        <v>46263.496608796297</v>
      </c>
      <c r="D3639" s="67" t="s">
        <v>1167</v>
      </c>
      <c r="E3639" s="67" t="s">
        <v>1168</v>
      </c>
      <c r="F3639" s="1">
        <v>1</v>
      </c>
      <c r="G3639" s="63" t="str">
        <f>VLOOKUP(D3639,[2]MINDANAO!$B:$C,2,0)</f>
        <v>XR150</v>
      </c>
      <c r="H3639" s="67">
        <v>94078</v>
      </c>
      <c r="I3639" s="63" t="str">
        <f>VLOOKUP(L3639,'[3]NEW LEGEND 2026'!M:S,7,0)</f>
        <v>HONDA</v>
      </c>
      <c r="J3639" s="67" t="s">
        <v>8179</v>
      </c>
      <c r="K3639" s="67" t="s">
        <v>8180</v>
      </c>
      <c r="L3639" s="67" t="s">
        <v>1231</v>
      </c>
      <c r="M3639" s="63" t="str">
        <f>VLOOKUP(D3639,'[3]NEW LEGEND 2026'!G:I,3,0)</f>
        <v>HONDA</v>
      </c>
      <c r="N3639" s="63" t="str">
        <f>VLOOKUP(D3639,'[3]NEW LEGEND 2026'!G:J,4,0)</f>
        <v>BLACK</v>
      </c>
      <c r="O3639" s="68" t="str">
        <f t="shared" si="337"/>
        <v>AUG</v>
      </c>
      <c r="P3639" s="68">
        <f t="shared" si="338"/>
        <v>29</v>
      </c>
      <c r="Q3639" s="68">
        <f t="shared" si="339"/>
        <v>2026</v>
      </c>
      <c r="R3639" s="69">
        <f t="shared" si="340"/>
        <v>-210.49660879629664</v>
      </c>
      <c r="S3639" s="69">
        <f t="shared" si="341"/>
        <v>-210.49662037037342</v>
      </c>
      <c r="T3639" s="70" t="str">
        <f t="shared" si="342"/>
        <v>1-30 DAYS</v>
      </c>
      <c r="U3639" s="70" t="str">
        <f t="shared" si="342"/>
        <v>1-30 DAYS</v>
      </c>
    </row>
    <row r="3640" spans="1:21">
      <c r="A3640" s="63" t="str">
        <f>VLOOKUP(L3640,[1]Sheet1!$N:$P,3,0)</f>
        <v>GREATWALL</v>
      </c>
      <c r="B3640" s="66">
        <v>46263.496620370373</v>
      </c>
      <c r="C3640" s="66">
        <v>46263.496608796297</v>
      </c>
      <c r="D3640" s="67" t="s">
        <v>1167</v>
      </c>
      <c r="E3640" s="67" t="s">
        <v>1168</v>
      </c>
      <c r="F3640" s="1">
        <v>1</v>
      </c>
      <c r="G3640" s="63" t="str">
        <f>VLOOKUP(D3640,[2]MINDANAO!$B:$C,2,0)</f>
        <v>XR150</v>
      </c>
      <c r="H3640" s="67">
        <v>94078</v>
      </c>
      <c r="I3640" s="63" t="str">
        <f>VLOOKUP(L3640,'[3]NEW LEGEND 2026'!M:S,7,0)</f>
        <v>HONDA</v>
      </c>
      <c r="J3640" s="67" t="s">
        <v>8181</v>
      </c>
      <c r="K3640" s="67" t="s">
        <v>8182</v>
      </c>
      <c r="L3640" s="67" t="s">
        <v>1231</v>
      </c>
      <c r="M3640" s="63" t="str">
        <f>VLOOKUP(D3640,'[3]NEW LEGEND 2026'!G:I,3,0)</f>
        <v>HONDA</v>
      </c>
      <c r="N3640" s="63" t="str">
        <f>VLOOKUP(D3640,'[3]NEW LEGEND 2026'!G:J,4,0)</f>
        <v>BLACK</v>
      </c>
      <c r="O3640" s="68" t="str">
        <f t="shared" si="337"/>
        <v>AUG</v>
      </c>
      <c r="P3640" s="68">
        <f t="shared" si="338"/>
        <v>29</v>
      </c>
      <c r="Q3640" s="68">
        <f t="shared" si="339"/>
        <v>2026</v>
      </c>
      <c r="R3640" s="69">
        <f t="shared" si="340"/>
        <v>-210.49660879629664</v>
      </c>
      <c r="S3640" s="69">
        <f t="shared" si="341"/>
        <v>-210.49662037037342</v>
      </c>
      <c r="T3640" s="70" t="str">
        <f t="shared" si="342"/>
        <v>1-30 DAYS</v>
      </c>
      <c r="U3640" s="70" t="str">
        <f t="shared" si="342"/>
        <v>1-30 DAYS</v>
      </c>
    </row>
    <row r="3641" spans="1:21">
      <c r="A3641" s="63" t="str">
        <f>VLOOKUP(L3641,[1]Sheet1!$N:$P,3,0)</f>
        <v>M2 ECOLAND</v>
      </c>
      <c r="B3641" s="66">
        <v>46262.701782407406</v>
      </c>
      <c r="C3641" s="66">
        <v>46263.49759259259</v>
      </c>
      <c r="D3641" s="67" t="s">
        <v>3166</v>
      </c>
      <c r="E3641" s="67" t="s">
        <v>3167</v>
      </c>
      <c r="F3641" s="1">
        <v>1</v>
      </c>
      <c r="G3641" s="63" t="str">
        <f>VLOOKUP(D3641,[2]MINDANAO!$B:$C,2,0)</f>
        <v>CLICK125 FI</v>
      </c>
      <c r="H3641" s="67">
        <v>81070</v>
      </c>
      <c r="I3641" s="63" t="str">
        <f>VLOOKUP(L3641,'[3]NEW LEGEND 2026'!M:S,7,0)</f>
        <v>ULTIMATE</v>
      </c>
      <c r="J3641" s="67" t="s">
        <v>8183</v>
      </c>
      <c r="K3641" s="67" t="s">
        <v>8184</v>
      </c>
      <c r="L3641" s="67" t="s">
        <v>1004</v>
      </c>
      <c r="M3641" s="63" t="str">
        <f>VLOOKUP(D3641,'[3]NEW LEGEND 2026'!G:I,3,0)</f>
        <v>HONDA</v>
      </c>
      <c r="N3641" s="63" t="str">
        <f>VLOOKUP(D3641,'[3]NEW LEGEND 2026'!G:J,4,0)</f>
        <v>GRAY/BLACK</v>
      </c>
      <c r="O3641" s="68" t="str">
        <f t="shared" si="337"/>
        <v>AUG</v>
      </c>
      <c r="P3641" s="68">
        <f t="shared" si="338"/>
        <v>29</v>
      </c>
      <c r="Q3641" s="68">
        <f t="shared" si="339"/>
        <v>2026</v>
      </c>
      <c r="R3641" s="69">
        <f t="shared" si="340"/>
        <v>-210.49759259259008</v>
      </c>
      <c r="S3641" s="69">
        <f t="shared" si="341"/>
        <v>-209.70178240740643</v>
      </c>
      <c r="T3641" s="70" t="str">
        <f t="shared" si="342"/>
        <v>1-30 DAYS</v>
      </c>
      <c r="U3641" s="70" t="str">
        <f t="shared" si="342"/>
        <v>1-30 DAYS</v>
      </c>
    </row>
    <row r="3642" spans="1:21">
      <c r="A3642" s="63" t="str">
        <f>VLOOKUP(L3642,[1]Sheet1!$N:$P,3,0)</f>
        <v>M2 ECOLAND</v>
      </c>
      <c r="B3642" s="66">
        <v>46262.701782407406</v>
      </c>
      <c r="C3642" s="66">
        <v>46263.49759259259</v>
      </c>
      <c r="D3642" s="67" t="s">
        <v>3166</v>
      </c>
      <c r="E3642" s="67" t="s">
        <v>3167</v>
      </c>
      <c r="F3642" s="1">
        <v>1</v>
      </c>
      <c r="G3642" s="63" t="str">
        <f>VLOOKUP(D3642,[2]MINDANAO!$B:$C,2,0)</f>
        <v>CLICK125 FI</v>
      </c>
      <c r="H3642" s="67">
        <v>81070</v>
      </c>
      <c r="I3642" s="63" t="str">
        <f>VLOOKUP(L3642,'[3]NEW LEGEND 2026'!M:S,7,0)</f>
        <v>ULTIMATE</v>
      </c>
      <c r="J3642" s="67" t="s">
        <v>8185</v>
      </c>
      <c r="K3642" s="67" t="s">
        <v>8186</v>
      </c>
      <c r="L3642" s="67" t="s">
        <v>1004</v>
      </c>
      <c r="M3642" s="63" t="str">
        <f>VLOOKUP(D3642,'[3]NEW LEGEND 2026'!G:I,3,0)</f>
        <v>HONDA</v>
      </c>
      <c r="N3642" s="63" t="str">
        <f>VLOOKUP(D3642,'[3]NEW LEGEND 2026'!G:J,4,0)</f>
        <v>GRAY/BLACK</v>
      </c>
      <c r="O3642" s="68" t="str">
        <f t="shared" si="337"/>
        <v>AUG</v>
      </c>
      <c r="P3642" s="68">
        <f t="shared" si="338"/>
        <v>29</v>
      </c>
      <c r="Q3642" s="68">
        <f t="shared" si="339"/>
        <v>2026</v>
      </c>
      <c r="R3642" s="69">
        <f t="shared" si="340"/>
        <v>-210.49759259259008</v>
      </c>
      <c r="S3642" s="69">
        <f t="shared" si="341"/>
        <v>-209.70178240740643</v>
      </c>
      <c r="T3642" s="70" t="str">
        <f t="shared" si="342"/>
        <v>1-30 DAYS</v>
      </c>
      <c r="U3642" s="70" t="str">
        <f t="shared" si="342"/>
        <v>1-30 DAYS</v>
      </c>
    </row>
    <row r="3643" spans="1:21">
      <c r="A3643" s="63" t="str">
        <f>VLOOKUP(L3643,[1]Sheet1!$N:$P,3,0)</f>
        <v>M2 ECOLAND</v>
      </c>
      <c r="B3643" s="66">
        <v>46262.701782407406</v>
      </c>
      <c r="C3643" s="66">
        <v>46263.49759259259</v>
      </c>
      <c r="D3643" s="67" t="s">
        <v>3166</v>
      </c>
      <c r="E3643" s="67" t="s">
        <v>3167</v>
      </c>
      <c r="F3643" s="1">
        <v>1</v>
      </c>
      <c r="G3643" s="63" t="str">
        <f>VLOOKUP(D3643,[2]MINDANAO!$B:$C,2,0)</f>
        <v>CLICK125 FI</v>
      </c>
      <c r="H3643" s="67">
        <v>81070</v>
      </c>
      <c r="I3643" s="63" t="str">
        <f>VLOOKUP(L3643,'[3]NEW LEGEND 2026'!M:S,7,0)</f>
        <v>ULTIMATE</v>
      </c>
      <c r="J3643" s="67" t="s">
        <v>8187</v>
      </c>
      <c r="K3643" s="67" t="s">
        <v>8188</v>
      </c>
      <c r="L3643" s="67" t="s">
        <v>1004</v>
      </c>
      <c r="M3643" s="63" t="str">
        <f>VLOOKUP(D3643,'[3]NEW LEGEND 2026'!G:I,3,0)</f>
        <v>HONDA</v>
      </c>
      <c r="N3643" s="63" t="str">
        <f>VLOOKUP(D3643,'[3]NEW LEGEND 2026'!G:J,4,0)</f>
        <v>GRAY/BLACK</v>
      </c>
      <c r="O3643" s="68" t="str">
        <f t="shared" si="337"/>
        <v>AUG</v>
      </c>
      <c r="P3643" s="68">
        <f t="shared" si="338"/>
        <v>29</v>
      </c>
      <c r="Q3643" s="68">
        <f t="shared" si="339"/>
        <v>2026</v>
      </c>
      <c r="R3643" s="69">
        <f t="shared" si="340"/>
        <v>-210.49759259259008</v>
      </c>
      <c r="S3643" s="69">
        <f t="shared" si="341"/>
        <v>-209.70178240740643</v>
      </c>
      <c r="T3643" s="70" t="str">
        <f t="shared" si="342"/>
        <v>1-30 DAYS</v>
      </c>
      <c r="U3643" s="70" t="str">
        <f t="shared" si="342"/>
        <v>1-30 DAYS</v>
      </c>
    </row>
    <row r="3644" spans="1:21">
      <c r="A3644" s="63" t="str">
        <f>VLOOKUP(L3644,[1]Sheet1!$N:$P,3,0)</f>
        <v>M2 ECOLAND</v>
      </c>
      <c r="B3644" s="66">
        <v>46262.701782407406</v>
      </c>
      <c r="C3644" s="66">
        <v>46263.49759259259</v>
      </c>
      <c r="D3644" s="67" t="s">
        <v>3166</v>
      </c>
      <c r="E3644" s="67" t="s">
        <v>3167</v>
      </c>
      <c r="F3644" s="1">
        <v>1</v>
      </c>
      <c r="G3644" s="63" t="str">
        <f>VLOOKUP(D3644,[2]MINDANAO!$B:$C,2,0)</f>
        <v>CLICK125 FI</v>
      </c>
      <c r="H3644" s="67">
        <v>81070</v>
      </c>
      <c r="I3644" s="63" t="str">
        <f>VLOOKUP(L3644,'[3]NEW LEGEND 2026'!M:S,7,0)</f>
        <v>ULTIMATE</v>
      </c>
      <c r="J3644" s="67" t="s">
        <v>8189</v>
      </c>
      <c r="K3644" s="67" t="s">
        <v>8190</v>
      </c>
      <c r="L3644" s="67" t="s">
        <v>1004</v>
      </c>
      <c r="M3644" s="63" t="str">
        <f>VLOOKUP(D3644,'[3]NEW LEGEND 2026'!G:I,3,0)</f>
        <v>HONDA</v>
      </c>
      <c r="N3644" s="63" t="str">
        <f>VLOOKUP(D3644,'[3]NEW LEGEND 2026'!G:J,4,0)</f>
        <v>GRAY/BLACK</v>
      </c>
      <c r="O3644" s="68" t="str">
        <f t="shared" si="337"/>
        <v>AUG</v>
      </c>
      <c r="P3644" s="68">
        <f t="shared" si="338"/>
        <v>29</v>
      </c>
      <c r="Q3644" s="68">
        <f t="shared" si="339"/>
        <v>2026</v>
      </c>
      <c r="R3644" s="69">
        <f t="shared" si="340"/>
        <v>-210.49759259259008</v>
      </c>
      <c r="S3644" s="69">
        <f t="shared" si="341"/>
        <v>-209.70178240740643</v>
      </c>
      <c r="T3644" s="70" t="str">
        <f t="shared" si="342"/>
        <v>1-30 DAYS</v>
      </c>
      <c r="U3644" s="70" t="str">
        <f t="shared" si="342"/>
        <v>1-30 DAYS</v>
      </c>
    </row>
    <row r="3645" spans="1:21">
      <c r="A3645" s="63" t="str">
        <f>VLOOKUP(L3645,[1]Sheet1!$N:$P,3,0)</f>
        <v>M2 ECOLAND</v>
      </c>
      <c r="B3645" s="66">
        <v>46262.701782407406</v>
      </c>
      <c r="C3645" s="66">
        <v>46263.49759259259</v>
      </c>
      <c r="D3645" s="67" t="s">
        <v>3166</v>
      </c>
      <c r="E3645" s="67" t="s">
        <v>3167</v>
      </c>
      <c r="F3645" s="1">
        <v>1</v>
      </c>
      <c r="G3645" s="63" t="str">
        <f>VLOOKUP(D3645,[2]MINDANAO!$B:$C,2,0)</f>
        <v>CLICK125 FI</v>
      </c>
      <c r="H3645" s="67">
        <v>81070</v>
      </c>
      <c r="I3645" s="63" t="str">
        <f>VLOOKUP(L3645,'[3]NEW LEGEND 2026'!M:S,7,0)</f>
        <v>ULTIMATE</v>
      </c>
      <c r="J3645" s="67" t="s">
        <v>8191</v>
      </c>
      <c r="K3645" s="67" t="s">
        <v>8192</v>
      </c>
      <c r="L3645" s="67" t="s">
        <v>1004</v>
      </c>
      <c r="M3645" s="63" t="str">
        <f>VLOOKUP(D3645,'[3]NEW LEGEND 2026'!G:I,3,0)</f>
        <v>HONDA</v>
      </c>
      <c r="N3645" s="63" t="str">
        <f>VLOOKUP(D3645,'[3]NEW LEGEND 2026'!G:J,4,0)</f>
        <v>GRAY/BLACK</v>
      </c>
      <c r="O3645" s="68" t="str">
        <f t="shared" si="337"/>
        <v>AUG</v>
      </c>
      <c r="P3645" s="68">
        <f t="shared" si="338"/>
        <v>29</v>
      </c>
      <c r="Q3645" s="68">
        <f t="shared" si="339"/>
        <v>2026</v>
      </c>
      <c r="R3645" s="69">
        <f t="shared" si="340"/>
        <v>-210.49759259259008</v>
      </c>
      <c r="S3645" s="69">
        <f t="shared" si="341"/>
        <v>-209.70178240740643</v>
      </c>
      <c r="T3645" s="70" t="str">
        <f t="shared" si="342"/>
        <v>1-30 DAYS</v>
      </c>
      <c r="U3645" s="70" t="str">
        <f t="shared" si="342"/>
        <v>1-30 DAYS</v>
      </c>
    </row>
    <row r="3646" spans="1:21">
      <c r="A3646" s="63" t="str">
        <f>VLOOKUP(L3646,[1]Sheet1!$N:$P,3,0)</f>
        <v>M2 ECOLAND</v>
      </c>
      <c r="B3646" s="66">
        <v>46262.701782407406</v>
      </c>
      <c r="C3646" s="66">
        <v>46263.49759259259</v>
      </c>
      <c r="D3646" s="67" t="s">
        <v>3166</v>
      </c>
      <c r="E3646" s="67" t="s">
        <v>3167</v>
      </c>
      <c r="F3646" s="1">
        <v>1</v>
      </c>
      <c r="G3646" s="63" t="str">
        <f>VLOOKUP(D3646,[2]MINDANAO!$B:$C,2,0)</f>
        <v>CLICK125 FI</v>
      </c>
      <c r="H3646" s="67">
        <v>81070</v>
      </c>
      <c r="I3646" s="63" t="str">
        <f>VLOOKUP(L3646,'[3]NEW LEGEND 2026'!M:S,7,0)</f>
        <v>ULTIMATE</v>
      </c>
      <c r="J3646" s="67" t="s">
        <v>8193</v>
      </c>
      <c r="K3646" s="67" t="s">
        <v>8194</v>
      </c>
      <c r="L3646" s="67" t="s">
        <v>1004</v>
      </c>
      <c r="M3646" s="63" t="str">
        <f>VLOOKUP(D3646,'[3]NEW LEGEND 2026'!G:I,3,0)</f>
        <v>HONDA</v>
      </c>
      <c r="N3646" s="63" t="str">
        <f>VLOOKUP(D3646,'[3]NEW LEGEND 2026'!G:J,4,0)</f>
        <v>GRAY/BLACK</v>
      </c>
      <c r="O3646" s="68" t="str">
        <f t="shared" si="337"/>
        <v>AUG</v>
      </c>
      <c r="P3646" s="68">
        <f t="shared" si="338"/>
        <v>29</v>
      </c>
      <c r="Q3646" s="68">
        <f t="shared" si="339"/>
        <v>2026</v>
      </c>
      <c r="R3646" s="69">
        <f t="shared" si="340"/>
        <v>-210.49759259259008</v>
      </c>
      <c r="S3646" s="69">
        <f t="shared" si="341"/>
        <v>-209.70178240740643</v>
      </c>
      <c r="T3646" s="70" t="str">
        <f t="shared" si="342"/>
        <v>1-30 DAYS</v>
      </c>
      <c r="U3646" s="70" t="str">
        <f t="shared" si="342"/>
        <v>1-30 DAYS</v>
      </c>
    </row>
    <row r="3647" spans="1:21">
      <c r="A3647" s="63" t="str">
        <f>VLOOKUP(L3647,[1]Sheet1!$N:$P,3,0)</f>
        <v>M2 ECOLAND</v>
      </c>
      <c r="B3647" s="66">
        <v>46262.711331018523</v>
      </c>
      <c r="C3647" s="66">
        <v>46263.49759259259</v>
      </c>
      <c r="D3647" s="67" t="s">
        <v>663</v>
      </c>
      <c r="E3647" s="67" t="s">
        <v>664</v>
      </c>
      <c r="F3647" s="1">
        <v>1</v>
      </c>
      <c r="G3647" s="63" t="str">
        <f>VLOOKUP(D3647,[2]MINDANAO!$B:$C,2,0)</f>
        <v>CT125</v>
      </c>
      <c r="H3647" s="67">
        <v>58118</v>
      </c>
      <c r="I3647" s="63" t="str">
        <f>VLOOKUP(L3647,'[3]NEW LEGEND 2026'!M:S,7,0)</f>
        <v>ULTIMATE</v>
      </c>
      <c r="J3647" s="67" t="s">
        <v>8195</v>
      </c>
      <c r="K3647" s="67" t="s">
        <v>8196</v>
      </c>
      <c r="L3647" s="67" t="s">
        <v>1004</v>
      </c>
      <c r="M3647" s="63" t="str">
        <f>VLOOKUP(D3647,'[3]NEW LEGEND 2026'!G:I,3,0)</f>
        <v>KAWASAKI</v>
      </c>
      <c r="N3647" s="63" t="str">
        <f>VLOOKUP(D3647,'[3]NEW LEGEND 2026'!G:J,4,0)</f>
        <v>BLACK/RED</v>
      </c>
      <c r="O3647" s="68" t="str">
        <f t="shared" si="337"/>
        <v>AUG</v>
      </c>
      <c r="P3647" s="68">
        <f t="shared" si="338"/>
        <v>29</v>
      </c>
      <c r="Q3647" s="68">
        <f t="shared" si="339"/>
        <v>2026</v>
      </c>
      <c r="R3647" s="69">
        <f t="shared" si="340"/>
        <v>-210.49759259259008</v>
      </c>
      <c r="S3647" s="69">
        <f t="shared" si="341"/>
        <v>-209.7113310185232</v>
      </c>
      <c r="T3647" s="70" t="str">
        <f t="shared" si="342"/>
        <v>1-30 DAYS</v>
      </c>
      <c r="U3647" s="70" t="str">
        <f t="shared" si="342"/>
        <v>1-30 DAYS</v>
      </c>
    </row>
    <row r="3648" spans="1:21">
      <c r="A3648" s="63" t="str">
        <f>VLOOKUP(L3648,[1]Sheet1!$N:$P,3,0)</f>
        <v>M2 ECOLAND</v>
      </c>
      <c r="B3648" s="66">
        <v>46262.711331018523</v>
      </c>
      <c r="C3648" s="66">
        <v>46263.49759259259</v>
      </c>
      <c r="D3648" s="67" t="s">
        <v>663</v>
      </c>
      <c r="E3648" s="67" t="s">
        <v>664</v>
      </c>
      <c r="F3648" s="1">
        <v>1</v>
      </c>
      <c r="G3648" s="63" t="str">
        <f>VLOOKUP(D3648,[2]MINDANAO!$B:$C,2,0)</f>
        <v>CT125</v>
      </c>
      <c r="H3648" s="67">
        <v>58118</v>
      </c>
      <c r="I3648" s="63" t="str">
        <f>VLOOKUP(L3648,'[3]NEW LEGEND 2026'!M:S,7,0)</f>
        <v>ULTIMATE</v>
      </c>
      <c r="J3648" s="67" t="s">
        <v>8197</v>
      </c>
      <c r="K3648" s="67" t="s">
        <v>8198</v>
      </c>
      <c r="L3648" s="67" t="s">
        <v>1004</v>
      </c>
      <c r="M3648" s="63" t="str">
        <f>VLOOKUP(D3648,'[3]NEW LEGEND 2026'!G:I,3,0)</f>
        <v>KAWASAKI</v>
      </c>
      <c r="N3648" s="63" t="str">
        <f>VLOOKUP(D3648,'[3]NEW LEGEND 2026'!G:J,4,0)</f>
        <v>BLACK/RED</v>
      </c>
      <c r="O3648" s="68" t="str">
        <f t="shared" si="337"/>
        <v>AUG</v>
      </c>
      <c r="P3648" s="68">
        <f t="shared" si="338"/>
        <v>29</v>
      </c>
      <c r="Q3648" s="68">
        <f t="shared" si="339"/>
        <v>2026</v>
      </c>
      <c r="R3648" s="69">
        <f t="shared" si="340"/>
        <v>-210.49759259259008</v>
      </c>
      <c r="S3648" s="69">
        <f t="shared" si="341"/>
        <v>-209.7113310185232</v>
      </c>
      <c r="T3648" s="70" t="str">
        <f t="shared" si="342"/>
        <v>1-30 DAYS</v>
      </c>
      <c r="U3648" s="70" t="str">
        <f t="shared" si="342"/>
        <v>1-30 DAYS</v>
      </c>
    </row>
    <row r="3649" spans="1:21">
      <c r="A3649" s="63" t="str">
        <f>VLOOKUP(L3649,[1]Sheet1!$N:$P,3,0)</f>
        <v>M2 ECOLAND</v>
      </c>
      <c r="B3649" s="66">
        <v>46262.706365740742</v>
      </c>
      <c r="C3649" s="66">
        <v>46263.49759259259</v>
      </c>
      <c r="D3649" s="67" t="s">
        <v>1007</v>
      </c>
      <c r="E3649" s="67" t="s">
        <v>1008</v>
      </c>
      <c r="F3649" s="1">
        <v>1</v>
      </c>
      <c r="G3649" s="63" t="str">
        <f>VLOOKUP(D3649,[2]MINDANAO!$B:$C,2,0)</f>
        <v>XRM DUAL SPORTS FI(DS)</v>
      </c>
      <c r="H3649" s="67">
        <v>70950</v>
      </c>
      <c r="I3649" s="63" t="str">
        <f>VLOOKUP(L3649,'[3]NEW LEGEND 2026'!M:S,7,0)</f>
        <v>ULTIMATE</v>
      </c>
      <c r="J3649" s="67" t="s">
        <v>8199</v>
      </c>
      <c r="K3649" s="67" t="s">
        <v>8200</v>
      </c>
      <c r="L3649" s="67" t="s">
        <v>1004</v>
      </c>
      <c r="M3649" s="63" t="str">
        <f>VLOOKUP(D3649,'[3]NEW LEGEND 2026'!G:I,3,0)</f>
        <v>HONDA</v>
      </c>
      <c r="N3649" s="63" t="str">
        <f>VLOOKUP(D3649,'[3]NEW LEGEND 2026'!G:J,4,0)</f>
        <v>BLACK</v>
      </c>
      <c r="O3649" s="68" t="str">
        <f t="shared" si="337"/>
        <v>AUG</v>
      </c>
      <c r="P3649" s="68">
        <f t="shared" si="338"/>
        <v>29</v>
      </c>
      <c r="Q3649" s="68">
        <f t="shared" si="339"/>
        <v>2026</v>
      </c>
      <c r="R3649" s="69">
        <f t="shared" si="340"/>
        <v>-210.49759259259008</v>
      </c>
      <c r="S3649" s="69">
        <f t="shared" si="341"/>
        <v>-209.7063657407416</v>
      </c>
      <c r="T3649" s="70" t="str">
        <f t="shared" si="342"/>
        <v>1-30 DAYS</v>
      </c>
      <c r="U3649" s="70" t="str">
        <f t="shared" si="342"/>
        <v>1-30 DAYS</v>
      </c>
    </row>
    <row r="3650" spans="1:21">
      <c r="A3650" s="63" t="str">
        <f>VLOOKUP(L3650,[1]Sheet1!$N:$P,3,0)</f>
        <v>M2 ECOLAND</v>
      </c>
      <c r="B3650" s="66">
        <v>46262.706365740742</v>
      </c>
      <c r="C3650" s="66">
        <v>46263.49759259259</v>
      </c>
      <c r="D3650" s="67" t="s">
        <v>893</v>
      </c>
      <c r="E3650" s="67" t="s">
        <v>894</v>
      </c>
      <c r="F3650" s="1">
        <v>1</v>
      </c>
      <c r="G3650" s="63" t="str">
        <f>VLOOKUP(D3650,[2]MINDANAO!$B:$C,2,0)</f>
        <v>XRM DUAL SPORTS FI(DS)</v>
      </c>
      <c r="H3650" s="67">
        <v>70158</v>
      </c>
      <c r="I3650" s="63" t="str">
        <f>VLOOKUP(L3650,'[3]NEW LEGEND 2026'!M:S,7,0)</f>
        <v>ULTIMATE</v>
      </c>
      <c r="J3650" s="67" t="s">
        <v>8201</v>
      </c>
      <c r="K3650" s="67" t="s">
        <v>8202</v>
      </c>
      <c r="L3650" s="67" t="s">
        <v>1004</v>
      </c>
      <c r="M3650" s="63" t="str">
        <f>VLOOKUP(D3650,'[3]NEW LEGEND 2026'!G:I,3,0)</f>
        <v>HONDA</v>
      </c>
      <c r="N3650" s="63" t="str">
        <f>VLOOKUP(D3650,'[3]NEW LEGEND 2026'!G:J,4,0)</f>
        <v>RED/BLACK</v>
      </c>
      <c r="O3650" s="68" t="str">
        <f t="shared" ref="O3650:O3713" si="343">CHOOSE(MONTH(C3650),"JAN","FEB","MAR","APR","MAY","JUN","JUL","AUG","SEP","OCT","NOV","DEC")</f>
        <v>AUG</v>
      </c>
      <c r="P3650" s="68">
        <f t="shared" ref="P3650:P3713" si="344">DAY(C3650)</f>
        <v>29</v>
      </c>
      <c r="Q3650" s="68">
        <f t="shared" ref="Q3650:Q3713" si="345">YEAR(C3650)</f>
        <v>2026</v>
      </c>
      <c r="R3650" s="69">
        <f t="shared" ref="R3650:R3713" si="346">DATE(2026,1,31)-C3650</f>
        <v>-210.49759259259008</v>
      </c>
      <c r="S3650" s="69">
        <f t="shared" si="341"/>
        <v>-209.7063657407416</v>
      </c>
      <c r="T3650" s="70" t="str">
        <f t="shared" si="342"/>
        <v>1-30 DAYS</v>
      </c>
      <c r="U3650" s="70" t="str">
        <f t="shared" si="342"/>
        <v>1-30 DAYS</v>
      </c>
    </row>
    <row r="3651" spans="1:21">
      <c r="A3651" s="63" t="str">
        <f>VLOOKUP(L3651,[1]Sheet1!$N:$P,3,0)</f>
        <v>M2 ECOLAND</v>
      </c>
      <c r="B3651" s="66">
        <v>46262.711331018523</v>
      </c>
      <c r="C3651" s="66">
        <v>46263.49759259259</v>
      </c>
      <c r="D3651" s="67" t="s">
        <v>6702</v>
      </c>
      <c r="E3651" s="67" t="s">
        <v>6703</v>
      </c>
      <c r="F3651" s="1">
        <v>1</v>
      </c>
      <c r="G3651" s="63" t="str">
        <f>VLOOKUP(D3651,[2]MINDANAO!$B:$C,2,0)</f>
        <v>MIO AEROX 155</v>
      </c>
      <c r="H3651" s="67">
        <v>111184.82</v>
      </c>
      <c r="I3651" s="63" t="str">
        <f>VLOOKUP(L3651,'[3]NEW LEGEND 2026'!M:S,7,0)</f>
        <v>ULTIMATE</v>
      </c>
      <c r="J3651" s="67" t="s">
        <v>8203</v>
      </c>
      <c r="K3651" s="67" t="s">
        <v>8204</v>
      </c>
      <c r="L3651" s="67" t="s">
        <v>1004</v>
      </c>
      <c r="M3651" s="63" t="str">
        <f>VLOOKUP(D3651,'[3]NEW LEGEND 2026'!G:I,3,0)</f>
        <v>YAMAHA</v>
      </c>
      <c r="N3651" s="63" t="str">
        <f>VLOOKUP(D3651,'[3]NEW LEGEND 2026'!G:J,4,0)</f>
        <v>BLACK</v>
      </c>
      <c r="O3651" s="68" t="str">
        <f t="shared" si="343"/>
        <v>AUG</v>
      </c>
      <c r="P3651" s="68">
        <f t="shared" si="344"/>
        <v>29</v>
      </c>
      <c r="Q3651" s="68">
        <f t="shared" si="345"/>
        <v>2026</v>
      </c>
      <c r="R3651" s="69">
        <f t="shared" si="346"/>
        <v>-210.49759259259008</v>
      </c>
      <c r="S3651" s="69">
        <f t="shared" ref="S3651:S3714" si="347">DATE(2026,1,31)-B3651</f>
        <v>-209.7113310185232</v>
      </c>
      <c r="T3651" s="70" t="str">
        <f t="shared" si="342"/>
        <v>1-30 DAYS</v>
      </c>
      <c r="U3651" s="70" t="str">
        <f t="shared" si="342"/>
        <v>1-30 DAYS</v>
      </c>
    </row>
    <row r="3652" spans="1:21">
      <c r="A3652" s="63" t="str">
        <f>VLOOKUP(L3652,[1]Sheet1!$N:$P,3,0)</f>
        <v>M2 ECOLAND</v>
      </c>
      <c r="B3652" s="66">
        <v>46262.711331018523</v>
      </c>
      <c r="C3652" s="66">
        <v>46263.49759259259</v>
      </c>
      <c r="D3652" s="67" t="s">
        <v>6250</v>
      </c>
      <c r="E3652" s="67" t="s">
        <v>6251</v>
      </c>
      <c r="F3652" s="1">
        <v>1</v>
      </c>
      <c r="G3652" s="63" t="str">
        <f>VLOOKUP(D3652,[2]MINDANAO!$B:$C,2,0)</f>
        <v>LEXI155</v>
      </c>
      <c r="H3652" s="67">
        <v>82952.680000000008</v>
      </c>
      <c r="I3652" s="63" t="str">
        <f>VLOOKUP(L3652,'[3]NEW LEGEND 2026'!M:S,7,0)</f>
        <v>ULTIMATE</v>
      </c>
      <c r="J3652" s="67" t="s">
        <v>8205</v>
      </c>
      <c r="K3652" s="67" t="s">
        <v>8206</v>
      </c>
      <c r="L3652" s="67" t="s">
        <v>1004</v>
      </c>
      <c r="M3652" s="63" t="str">
        <f>VLOOKUP(D3652,'[3]NEW LEGEND 2026'!G:I,3,0)</f>
        <v>YAMAHA</v>
      </c>
      <c r="N3652" s="63" t="str">
        <f>VLOOKUP(D3652,'[3]NEW LEGEND 2026'!G:J,4,0)</f>
        <v>MATTE DARK GREEN/MATTE BLACK</v>
      </c>
      <c r="O3652" s="68" t="str">
        <f t="shared" si="343"/>
        <v>AUG</v>
      </c>
      <c r="P3652" s="68">
        <f t="shared" si="344"/>
        <v>29</v>
      </c>
      <c r="Q3652" s="68">
        <f t="shared" si="345"/>
        <v>2026</v>
      </c>
      <c r="R3652" s="69">
        <f t="shared" si="346"/>
        <v>-210.49759259259008</v>
      </c>
      <c r="S3652" s="69">
        <f t="shared" si="347"/>
        <v>-209.7113310185232</v>
      </c>
      <c r="T3652" s="70" t="str">
        <f t="shared" si="342"/>
        <v>1-30 DAYS</v>
      </c>
      <c r="U3652" s="70" t="str">
        <f t="shared" si="342"/>
        <v>1-30 DAYS</v>
      </c>
    </row>
    <row r="3653" spans="1:21">
      <c r="A3653" s="63" t="str">
        <f>VLOOKUP(L3653,[1]Sheet1!$N:$P,3,0)</f>
        <v>M2 ECOLAND</v>
      </c>
      <c r="B3653" s="66">
        <v>46262.711331018523</v>
      </c>
      <c r="C3653" s="66">
        <v>46263.49759259259</v>
      </c>
      <c r="D3653" s="67" t="s">
        <v>3504</v>
      </c>
      <c r="E3653" s="67" t="s">
        <v>3505</v>
      </c>
      <c r="F3653" s="1">
        <v>1</v>
      </c>
      <c r="G3653" s="63" t="str">
        <f>VLOOKUP(D3653,[2]MINDANAO!$B:$C,2,0)</f>
        <v>ACCESS 125 RIDE CONNECT</v>
      </c>
      <c r="H3653" s="67">
        <v>81300.89</v>
      </c>
      <c r="I3653" s="63" t="str">
        <f>VLOOKUP(L3653,'[3]NEW LEGEND 2026'!M:S,7,0)</f>
        <v>ULTIMATE</v>
      </c>
      <c r="J3653" s="67" t="s">
        <v>8207</v>
      </c>
      <c r="K3653" s="67" t="s">
        <v>8208</v>
      </c>
      <c r="L3653" s="67" t="s">
        <v>1004</v>
      </c>
      <c r="M3653" s="63" t="str">
        <f>VLOOKUP(D3653,'[3]NEW LEGEND 2026'!G:I,3,0)</f>
        <v>SUZUKI</v>
      </c>
      <c r="N3653" s="63" t="str">
        <f>VLOOKUP(D3653,'[3]NEW LEGEND 2026'!G:J,4,0)</f>
        <v>WHITE</v>
      </c>
      <c r="O3653" s="68" t="str">
        <f t="shared" si="343"/>
        <v>AUG</v>
      </c>
      <c r="P3653" s="68">
        <f t="shared" si="344"/>
        <v>29</v>
      </c>
      <c r="Q3653" s="68">
        <f t="shared" si="345"/>
        <v>2026</v>
      </c>
      <c r="R3653" s="69">
        <f t="shared" si="346"/>
        <v>-210.49759259259008</v>
      </c>
      <c r="S3653" s="69">
        <f t="shared" si="347"/>
        <v>-209.7113310185232</v>
      </c>
      <c r="T3653" s="70" t="str">
        <f t="shared" si="342"/>
        <v>1-30 DAYS</v>
      </c>
      <c r="U3653" s="70" t="str">
        <f t="shared" si="342"/>
        <v>1-30 DAYS</v>
      </c>
    </row>
    <row r="3654" spans="1:21">
      <c r="A3654" s="63" t="str">
        <f>VLOOKUP(L3654,[1]Sheet1!$N:$P,3,0)</f>
        <v>M2 ECOLAND</v>
      </c>
      <c r="B3654" s="66">
        <v>46262.706365740742</v>
      </c>
      <c r="C3654" s="66">
        <v>46263.49759259259</v>
      </c>
      <c r="D3654" s="67" t="s">
        <v>3512</v>
      </c>
      <c r="E3654" s="67" t="s">
        <v>3513</v>
      </c>
      <c r="F3654" s="1">
        <v>1</v>
      </c>
      <c r="G3654" s="63" t="str">
        <f>VLOOKUP(D3654,[2]MINDANAO!$B:$C,2,0)</f>
        <v>CRF150</v>
      </c>
      <c r="H3654" s="67">
        <v>124883.93</v>
      </c>
      <c r="I3654" s="63" t="str">
        <f>VLOOKUP(L3654,'[3]NEW LEGEND 2026'!M:S,7,0)</f>
        <v>ULTIMATE</v>
      </c>
      <c r="J3654" s="67" t="s">
        <v>8209</v>
      </c>
      <c r="K3654" s="67" t="s">
        <v>8210</v>
      </c>
      <c r="L3654" s="67" t="s">
        <v>1004</v>
      </c>
      <c r="M3654" s="63" t="str">
        <f>VLOOKUP(D3654,'[3]NEW LEGEND 2026'!G:I,3,0)</f>
        <v>HONDA</v>
      </c>
      <c r="N3654" s="63" t="str">
        <f>VLOOKUP(D3654,'[3]NEW LEGEND 2026'!G:J,4,0)</f>
        <v>RED</v>
      </c>
      <c r="O3654" s="68" t="str">
        <f t="shared" si="343"/>
        <v>AUG</v>
      </c>
      <c r="P3654" s="68">
        <f t="shared" si="344"/>
        <v>29</v>
      </c>
      <c r="Q3654" s="68">
        <f t="shared" si="345"/>
        <v>2026</v>
      </c>
      <c r="R3654" s="69">
        <f t="shared" si="346"/>
        <v>-210.49759259259008</v>
      </c>
      <c r="S3654" s="69">
        <f t="shared" si="347"/>
        <v>-209.7063657407416</v>
      </c>
      <c r="T3654" s="70" t="str">
        <f t="shared" si="342"/>
        <v>1-30 DAYS</v>
      </c>
      <c r="U3654" s="70" t="str">
        <f t="shared" si="342"/>
        <v>1-30 DAYS</v>
      </c>
    </row>
    <row r="3655" spans="1:21">
      <c r="A3655" s="63" t="str">
        <f>VLOOKUP(L3655,[1]Sheet1!$N:$P,3,0)</f>
        <v>M2 ECOLAND</v>
      </c>
      <c r="B3655" s="66">
        <v>46262.706365740742</v>
      </c>
      <c r="C3655" s="66">
        <v>46263.49759259259</v>
      </c>
      <c r="D3655" s="67" t="s">
        <v>2329</v>
      </c>
      <c r="E3655" s="67" t="s">
        <v>2330</v>
      </c>
      <c r="F3655" s="1">
        <v>1</v>
      </c>
      <c r="G3655" s="63" t="str">
        <f>VLOOKUP(D3655,[2]MINDANAO!$B:$C,2,0)</f>
        <v>CRF150</v>
      </c>
      <c r="H3655" s="67">
        <v>141790</v>
      </c>
      <c r="I3655" s="63" t="str">
        <f>VLOOKUP(L3655,'[3]NEW LEGEND 2026'!M:S,7,0)</f>
        <v>ULTIMATE</v>
      </c>
      <c r="J3655" s="67" t="s">
        <v>8211</v>
      </c>
      <c r="K3655" s="67" t="s">
        <v>8212</v>
      </c>
      <c r="L3655" s="67" t="s">
        <v>1004</v>
      </c>
      <c r="M3655" s="63" t="str">
        <f>VLOOKUP(D3655,'[3]NEW LEGEND 2026'!G:I,3,0)</f>
        <v>HONDA</v>
      </c>
      <c r="N3655" s="63" t="str">
        <f>VLOOKUP(D3655,'[3]NEW LEGEND 2026'!G:J,4,0)</f>
        <v>BLACK</v>
      </c>
      <c r="O3655" s="68" t="str">
        <f t="shared" si="343"/>
        <v>AUG</v>
      </c>
      <c r="P3655" s="68">
        <f t="shared" si="344"/>
        <v>29</v>
      </c>
      <c r="Q3655" s="68">
        <f t="shared" si="345"/>
        <v>2026</v>
      </c>
      <c r="R3655" s="69">
        <f t="shared" si="346"/>
        <v>-210.49759259259008</v>
      </c>
      <c r="S3655" s="69">
        <f t="shared" si="347"/>
        <v>-209.7063657407416</v>
      </c>
      <c r="T3655" s="70" t="str">
        <f t="shared" si="342"/>
        <v>1-30 DAYS</v>
      </c>
      <c r="U3655" s="70" t="str">
        <f t="shared" si="342"/>
        <v>1-30 DAYS</v>
      </c>
    </row>
    <row r="3656" spans="1:21">
      <c r="A3656" s="63" t="str">
        <f>VLOOKUP(L3656,[1]Sheet1!$N:$P,3,0)</f>
        <v>M2 ECOLAND</v>
      </c>
      <c r="B3656" s="66">
        <v>46262.706365740742</v>
      </c>
      <c r="C3656" s="66">
        <v>46263.49759259259</v>
      </c>
      <c r="D3656" s="67" t="s">
        <v>3512</v>
      </c>
      <c r="E3656" s="67" t="s">
        <v>3513</v>
      </c>
      <c r="F3656" s="1">
        <v>1</v>
      </c>
      <c r="G3656" s="63" t="str">
        <f>VLOOKUP(D3656,[2]MINDANAO!$B:$C,2,0)</f>
        <v>CRF150</v>
      </c>
      <c r="H3656" s="67">
        <v>124883.93</v>
      </c>
      <c r="I3656" s="63" t="str">
        <f>VLOOKUP(L3656,'[3]NEW LEGEND 2026'!M:S,7,0)</f>
        <v>ULTIMATE</v>
      </c>
      <c r="J3656" s="67" t="s">
        <v>8213</v>
      </c>
      <c r="K3656" s="67" t="s">
        <v>8214</v>
      </c>
      <c r="L3656" s="67" t="s">
        <v>1004</v>
      </c>
      <c r="M3656" s="63" t="str">
        <f>VLOOKUP(D3656,'[3]NEW LEGEND 2026'!G:I,3,0)</f>
        <v>HONDA</v>
      </c>
      <c r="N3656" s="63" t="str">
        <f>VLOOKUP(D3656,'[3]NEW LEGEND 2026'!G:J,4,0)</f>
        <v>RED</v>
      </c>
      <c r="O3656" s="68" t="str">
        <f t="shared" si="343"/>
        <v>AUG</v>
      </c>
      <c r="P3656" s="68">
        <f t="shared" si="344"/>
        <v>29</v>
      </c>
      <c r="Q3656" s="68">
        <f t="shared" si="345"/>
        <v>2026</v>
      </c>
      <c r="R3656" s="69">
        <f t="shared" si="346"/>
        <v>-210.49759259259008</v>
      </c>
      <c r="S3656" s="69">
        <f t="shared" si="347"/>
        <v>-209.7063657407416</v>
      </c>
      <c r="T3656" s="70" t="str">
        <f t="shared" si="342"/>
        <v>1-30 DAYS</v>
      </c>
      <c r="U3656" s="70" t="str">
        <f t="shared" si="342"/>
        <v>1-30 DAYS</v>
      </c>
    </row>
    <row r="3657" spans="1:21">
      <c r="A3657" s="63" t="str">
        <f>VLOOKUP(L3657,[1]Sheet1!$N:$P,3,0)</f>
        <v>GREATWALL</v>
      </c>
      <c r="B3657" s="66">
        <v>46263.503159722219</v>
      </c>
      <c r="C3657" s="66">
        <v>46263.503148148149</v>
      </c>
      <c r="D3657" s="67" t="s">
        <v>1167</v>
      </c>
      <c r="E3657" s="67" t="s">
        <v>1168</v>
      </c>
      <c r="F3657" s="1">
        <v>1</v>
      </c>
      <c r="G3657" s="63" t="str">
        <f>VLOOKUP(D3657,[2]MINDANAO!$B:$C,2,0)</f>
        <v>XR150</v>
      </c>
      <c r="H3657" s="67">
        <v>94078</v>
      </c>
      <c r="I3657" s="63" t="str">
        <f>VLOOKUP(L3657,'[3]NEW LEGEND 2026'!M:S,7,0)</f>
        <v>HONDA</v>
      </c>
      <c r="J3657" s="67" t="s">
        <v>8215</v>
      </c>
      <c r="K3657" s="67" t="s">
        <v>8216</v>
      </c>
      <c r="L3657" s="67" t="s">
        <v>1231</v>
      </c>
      <c r="M3657" s="63" t="str">
        <f>VLOOKUP(D3657,'[3]NEW LEGEND 2026'!G:I,3,0)</f>
        <v>HONDA</v>
      </c>
      <c r="N3657" s="63" t="str">
        <f>VLOOKUP(D3657,'[3]NEW LEGEND 2026'!G:J,4,0)</f>
        <v>BLACK</v>
      </c>
      <c r="O3657" s="68" t="str">
        <f t="shared" si="343"/>
        <v>AUG</v>
      </c>
      <c r="P3657" s="68">
        <f t="shared" si="344"/>
        <v>29</v>
      </c>
      <c r="Q3657" s="68">
        <f t="shared" si="345"/>
        <v>2026</v>
      </c>
      <c r="R3657" s="69">
        <f t="shared" si="346"/>
        <v>-210.50314814814919</v>
      </c>
      <c r="S3657" s="69">
        <f t="shared" si="347"/>
        <v>-210.5031597222187</v>
      </c>
      <c r="T3657" s="70" t="str">
        <f t="shared" si="342"/>
        <v>1-30 DAYS</v>
      </c>
      <c r="U3657" s="70" t="str">
        <f t="shared" si="342"/>
        <v>1-30 DAYS</v>
      </c>
    </row>
    <row r="3658" spans="1:21">
      <c r="A3658" s="63" t="str">
        <f>VLOOKUP(L3658,[1]Sheet1!$N:$P,3,0)</f>
        <v>GREATWALL</v>
      </c>
      <c r="B3658" s="66">
        <v>46263.503159722219</v>
      </c>
      <c r="C3658" s="66">
        <v>46263.503148148149</v>
      </c>
      <c r="D3658" s="67" t="s">
        <v>1167</v>
      </c>
      <c r="E3658" s="67" t="s">
        <v>1168</v>
      </c>
      <c r="F3658" s="1">
        <v>1</v>
      </c>
      <c r="G3658" s="63" t="str">
        <f>VLOOKUP(D3658,[2]MINDANAO!$B:$C,2,0)</f>
        <v>XR150</v>
      </c>
      <c r="H3658" s="67">
        <v>94078</v>
      </c>
      <c r="I3658" s="63" t="str">
        <f>VLOOKUP(L3658,'[3]NEW LEGEND 2026'!M:S,7,0)</f>
        <v>HONDA</v>
      </c>
      <c r="J3658" s="67" t="s">
        <v>8217</v>
      </c>
      <c r="K3658" s="67" t="s">
        <v>8218</v>
      </c>
      <c r="L3658" s="67" t="s">
        <v>1231</v>
      </c>
      <c r="M3658" s="63" t="str">
        <f>VLOOKUP(D3658,'[3]NEW LEGEND 2026'!G:I,3,0)</f>
        <v>HONDA</v>
      </c>
      <c r="N3658" s="63" t="str">
        <f>VLOOKUP(D3658,'[3]NEW LEGEND 2026'!G:J,4,0)</f>
        <v>BLACK</v>
      </c>
      <c r="O3658" s="68" t="str">
        <f t="shared" si="343"/>
        <v>AUG</v>
      </c>
      <c r="P3658" s="68">
        <f t="shared" si="344"/>
        <v>29</v>
      </c>
      <c r="Q3658" s="68">
        <f t="shared" si="345"/>
        <v>2026</v>
      </c>
      <c r="R3658" s="69">
        <f t="shared" si="346"/>
        <v>-210.50314814814919</v>
      </c>
      <c r="S3658" s="69">
        <f t="shared" si="347"/>
        <v>-210.5031597222187</v>
      </c>
      <c r="T3658" s="70" t="str">
        <f t="shared" si="342"/>
        <v>1-30 DAYS</v>
      </c>
      <c r="U3658" s="70" t="str">
        <f t="shared" si="342"/>
        <v>1-30 DAYS</v>
      </c>
    </row>
    <row r="3659" spans="1:21">
      <c r="A3659" s="63" t="str">
        <f>VLOOKUP(L3659,[1]Sheet1!$N:$P,3,0)</f>
        <v>GREATWALL</v>
      </c>
      <c r="B3659" s="66">
        <v>46263.503159722219</v>
      </c>
      <c r="C3659" s="66">
        <v>46263.503148148149</v>
      </c>
      <c r="D3659" s="67" t="s">
        <v>1167</v>
      </c>
      <c r="E3659" s="67" t="s">
        <v>1168</v>
      </c>
      <c r="F3659" s="1">
        <v>1</v>
      </c>
      <c r="G3659" s="63" t="str">
        <f>VLOOKUP(D3659,[2]MINDANAO!$B:$C,2,0)</f>
        <v>XR150</v>
      </c>
      <c r="H3659" s="67">
        <v>94078</v>
      </c>
      <c r="I3659" s="63" t="str">
        <f>VLOOKUP(L3659,'[3]NEW LEGEND 2026'!M:S,7,0)</f>
        <v>HONDA</v>
      </c>
      <c r="J3659" s="67" t="s">
        <v>8219</v>
      </c>
      <c r="K3659" s="67" t="s">
        <v>8220</v>
      </c>
      <c r="L3659" s="67" t="s">
        <v>1231</v>
      </c>
      <c r="M3659" s="63" t="str">
        <f>VLOOKUP(D3659,'[3]NEW LEGEND 2026'!G:I,3,0)</f>
        <v>HONDA</v>
      </c>
      <c r="N3659" s="63" t="str">
        <f>VLOOKUP(D3659,'[3]NEW LEGEND 2026'!G:J,4,0)</f>
        <v>BLACK</v>
      </c>
      <c r="O3659" s="68" t="str">
        <f t="shared" si="343"/>
        <v>AUG</v>
      </c>
      <c r="P3659" s="68">
        <f t="shared" si="344"/>
        <v>29</v>
      </c>
      <c r="Q3659" s="68">
        <f t="shared" si="345"/>
        <v>2026</v>
      </c>
      <c r="R3659" s="69">
        <f t="shared" si="346"/>
        <v>-210.50314814814919</v>
      </c>
      <c r="S3659" s="69">
        <f t="shared" si="347"/>
        <v>-210.5031597222187</v>
      </c>
      <c r="T3659" s="70" t="str">
        <f t="shared" si="342"/>
        <v>1-30 DAYS</v>
      </c>
      <c r="U3659" s="70" t="str">
        <f t="shared" si="342"/>
        <v>1-30 DAYS</v>
      </c>
    </row>
    <row r="3660" spans="1:21">
      <c r="A3660" s="63" t="str">
        <f>VLOOKUP(L3660,[1]Sheet1!$N:$P,3,0)</f>
        <v>GREATWALL</v>
      </c>
      <c r="B3660" s="66">
        <v>46263.503159722219</v>
      </c>
      <c r="C3660" s="66">
        <v>46263.503148148149</v>
      </c>
      <c r="D3660" s="67" t="s">
        <v>1167</v>
      </c>
      <c r="E3660" s="67" t="s">
        <v>1168</v>
      </c>
      <c r="F3660" s="1">
        <v>1</v>
      </c>
      <c r="G3660" s="63" t="str">
        <f>VLOOKUP(D3660,[2]MINDANAO!$B:$C,2,0)</f>
        <v>XR150</v>
      </c>
      <c r="H3660" s="67">
        <v>94078</v>
      </c>
      <c r="I3660" s="63" t="str">
        <f>VLOOKUP(L3660,'[3]NEW LEGEND 2026'!M:S,7,0)</f>
        <v>HONDA</v>
      </c>
      <c r="J3660" s="67" t="s">
        <v>8221</v>
      </c>
      <c r="K3660" s="67" t="s">
        <v>8222</v>
      </c>
      <c r="L3660" s="67" t="s">
        <v>1231</v>
      </c>
      <c r="M3660" s="63" t="str">
        <f>VLOOKUP(D3660,'[3]NEW LEGEND 2026'!G:I,3,0)</f>
        <v>HONDA</v>
      </c>
      <c r="N3660" s="63" t="str">
        <f>VLOOKUP(D3660,'[3]NEW LEGEND 2026'!G:J,4,0)</f>
        <v>BLACK</v>
      </c>
      <c r="O3660" s="68" t="str">
        <f t="shared" si="343"/>
        <v>AUG</v>
      </c>
      <c r="P3660" s="68">
        <f t="shared" si="344"/>
        <v>29</v>
      </c>
      <c r="Q3660" s="68">
        <f t="shared" si="345"/>
        <v>2026</v>
      </c>
      <c r="R3660" s="69">
        <f t="shared" si="346"/>
        <v>-210.50314814814919</v>
      </c>
      <c r="S3660" s="69">
        <f t="shared" si="347"/>
        <v>-210.5031597222187</v>
      </c>
      <c r="T3660" s="70" t="str">
        <f t="shared" si="342"/>
        <v>1-30 DAYS</v>
      </c>
      <c r="U3660" s="70" t="str">
        <f t="shared" si="342"/>
        <v>1-30 DAYS</v>
      </c>
    </row>
    <row r="3661" spans="1:21">
      <c r="A3661" s="63" t="str">
        <f>VLOOKUP(L3661,[1]Sheet1!$N:$P,3,0)</f>
        <v>GREATWALL</v>
      </c>
      <c r="B3661" s="66">
        <v>46263.503159722219</v>
      </c>
      <c r="C3661" s="66">
        <v>46263.503148148149</v>
      </c>
      <c r="D3661" s="67" t="s">
        <v>1167</v>
      </c>
      <c r="E3661" s="67" t="s">
        <v>1168</v>
      </c>
      <c r="F3661" s="1">
        <v>1</v>
      </c>
      <c r="G3661" s="63" t="str">
        <f>VLOOKUP(D3661,[2]MINDANAO!$B:$C,2,0)</f>
        <v>XR150</v>
      </c>
      <c r="H3661" s="67">
        <v>94078</v>
      </c>
      <c r="I3661" s="63" t="str">
        <f>VLOOKUP(L3661,'[3]NEW LEGEND 2026'!M:S,7,0)</f>
        <v>HONDA</v>
      </c>
      <c r="J3661" s="67" t="s">
        <v>8223</v>
      </c>
      <c r="K3661" s="67" t="s">
        <v>8224</v>
      </c>
      <c r="L3661" s="67" t="s">
        <v>1231</v>
      </c>
      <c r="M3661" s="63" t="str">
        <f>VLOOKUP(D3661,'[3]NEW LEGEND 2026'!G:I,3,0)</f>
        <v>HONDA</v>
      </c>
      <c r="N3661" s="63" t="str">
        <f>VLOOKUP(D3661,'[3]NEW LEGEND 2026'!G:J,4,0)</f>
        <v>BLACK</v>
      </c>
      <c r="O3661" s="68" t="str">
        <f t="shared" si="343"/>
        <v>AUG</v>
      </c>
      <c r="P3661" s="68">
        <f t="shared" si="344"/>
        <v>29</v>
      </c>
      <c r="Q3661" s="68">
        <f t="shared" si="345"/>
        <v>2026</v>
      </c>
      <c r="R3661" s="69">
        <f t="shared" si="346"/>
        <v>-210.50314814814919</v>
      </c>
      <c r="S3661" s="69">
        <f t="shared" si="347"/>
        <v>-210.5031597222187</v>
      </c>
      <c r="T3661" s="70" t="str">
        <f t="shared" si="342"/>
        <v>1-30 DAYS</v>
      </c>
      <c r="U3661" s="70" t="str">
        <f t="shared" si="342"/>
        <v>1-30 DAYS</v>
      </c>
    </row>
    <row r="3662" spans="1:21">
      <c r="A3662" s="63" t="str">
        <f>VLOOKUP(L3662,[1]Sheet1!$N:$P,3,0)</f>
        <v>GREATWALL</v>
      </c>
      <c r="B3662" s="66">
        <v>46263.503159722219</v>
      </c>
      <c r="C3662" s="66">
        <v>46263.503148148149</v>
      </c>
      <c r="D3662" s="67" t="s">
        <v>1167</v>
      </c>
      <c r="E3662" s="67" t="s">
        <v>1168</v>
      </c>
      <c r="F3662" s="1">
        <v>1</v>
      </c>
      <c r="G3662" s="63" t="str">
        <f>VLOOKUP(D3662,[2]MINDANAO!$B:$C,2,0)</f>
        <v>XR150</v>
      </c>
      <c r="H3662" s="67">
        <v>94078</v>
      </c>
      <c r="I3662" s="63" t="str">
        <f>VLOOKUP(L3662,'[3]NEW LEGEND 2026'!M:S,7,0)</f>
        <v>HONDA</v>
      </c>
      <c r="J3662" s="67" t="s">
        <v>8225</v>
      </c>
      <c r="K3662" s="67" t="s">
        <v>8226</v>
      </c>
      <c r="L3662" s="67" t="s">
        <v>1231</v>
      </c>
      <c r="M3662" s="63" t="str">
        <f>VLOOKUP(D3662,'[3]NEW LEGEND 2026'!G:I,3,0)</f>
        <v>HONDA</v>
      </c>
      <c r="N3662" s="63" t="str">
        <f>VLOOKUP(D3662,'[3]NEW LEGEND 2026'!G:J,4,0)</f>
        <v>BLACK</v>
      </c>
      <c r="O3662" s="68" t="str">
        <f t="shared" si="343"/>
        <v>AUG</v>
      </c>
      <c r="P3662" s="68">
        <f t="shared" si="344"/>
        <v>29</v>
      </c>
      <c r="Q3662" s="68">
        <f t="shared" si="345"/>
        <v>2026</v>
      </c>
      <c r="R3662" s="69">
        <f t="shared" si="346"/>
        <v>-210.50314814814919</v>
      </c>
      <c r="S3662" s="69">
        <f t="shared" si="347"/>
        <v>-210.5031597222187</v>
      </c>
      <c r="T3662" s="70" t="str">
        <f t="shared" si="342"/>
        <v>1-30 DAYS</v>
      </c>
      <c r="U3662" s="70" t="str">
        <f t="shared" si="342"/>
        <v>1-30 DAYS</v>
      </c>
    </row>
    <row r="3663" spans="1:21">
      <c r="A3663" s="63" t="str">
        <f>VLOOKUP(L3663,[1]Sheet1!$N:$P,3,0)</f>
        <v>GREATWALL</v>
      </c>
      <c r="B3663" s="66">
        <v>46263.503159722219</v>
      </c>
      <c r="C3663" s="66">
        <v>46263.503148148149</v>
      </c>
      <c r="D3663" s="67" t="s">
        <v>1167</v>
      </c>
      <c r="E3663" s="67" t="s">
        <v>1168</v>
      </c>
      <c r="F3663" s="1">
        <v>1</v>
      </c>
      <c r="G3663" s="63" t="str">
        <f>VLOOKUP(D3663,[2]MINDANAO!$B:$C,2,0)</f>
        <v>XR150</v>
      </c>
      <c r="H3663" s="67">
        <v>94078</v>
      </c>
      <c r="I3663" s="63" t="str">
        <f>VLOOKUP(L3663,'[3]NEW LEGEND 2026'!M:S,7,0)</f>
        <v>HONDA</v>
      </c>
      <c r="J3663" s="67" t="s">
        <v>8227</v>
      </c>
      <c r="K3663" s="67" t="s">
        <v>8228</v>
      </c>
      <c r="L3663" s="67" t="s">
        <v>1231</v>
      </c>
      <c r="M3663" s="63" t="str">
        <f>VLOOKUP(D3663,'[3]NEW LEGEND 2026'!G:I,3,0)</f>
        <v>HONDA</v>
      </c>
      <c r="N3663" s="63" t="str">
        <f>VLOOKUP(D3663,'[3]NEW LEGEND 2026'!G:J,4,0)</f>
        <v>BLACK</v>
      </c>
      <c r="O3663" s="68" t="str">
        <f t="shared" si="343"/>
        <v>AUG</v>
      </c>
      <c r="P3663" s="68">
        <f t="shared" si="344"/>
        <v>29</v>
      </c>
      <c r="Q3663" s="68">
        <f t="shared" si="345"/>
        <v>2026</v>
      </c>
      <c r="R3663" s="69">
        <f t="shared" si="346"/>
        <v>-210.50314814814919</v>
      </c>
      <c r="S3663" s="69">
        <f t="shared" si="347"/>
        <v>-210.5031597222187</v>
      </c>
      <c r="T3663" s="70" t="str">
        <f t="shared" si="342"/>
        <v>1-30 DAYS</v>
      </c>
      <c r="U3663" s="70" t="str">
        <f t="shared" si="342"/>
        <v>1-30 DAYS</v>
      </c>
    </row>
    <row r="3664" spans="1:21">
      <c r="A3664" s="63" t="str">
        <f>VLOOKUP(L3664,[1]Sheet1!$N:$P,3,0)</f>
        <v>GREATWALL</v>
      </c>
      <c r="B3664" s="66">
        <v>46263.503159722219</v>
      </c>
      <c r="C3664" s="66">
        <v>46263.503148148149</v>
      </c>
      <c r="D3664" s="67" t="s">
        <v>1167</v>
      </c>
      <c r="E3664" s="67" t="s">
        <v>1168</v>
      </c>
      <c r="F3664" s="1">
        <v>1</v>
      </c>
      <c r="G3664" s="63" t="str">
        <f>VLOOKUP(D3664,[2]MINDANAO!$B:$C,2,0)</f>
        <v>XR150</v>
      </c>
      <c r="H3664" s="67">
        <v>94078</v>
      </c>
      <c r="I3664" s="63" t="str">
        <f>VLOOKUP(L3664,'[3]NEW LEGEND 2026'!M:S,7,0)</f>
        <v>HONDA</v>
      </c>
      <c r="J3664" s="67" t="s">
        <v>8229</v>
      </c>
      <c r="K3664" s="67" t="s">
        <v>8230</v>
      </c>
      <c r="L3664" s="67" t="s">
        <v>1231</v>
      </c>
      <c r="M3664" s="63" t="str">
        <f>VLOOKUP(D3664,'[3]NEW LEGEND 2026'!G:I,3,0)</f>
        <v>HONDA</v>
      </c>
      <c r="N3664" s="63" t="str">
        <f>VLOOKUP(D3664,'[3]NEW LEGEND 2026'!G:J,4,0)</f>
        <v>BLACK</v>
      </c>
      <c r="O3664" s="68" t="str">
        <f t="shared" si="343"/>
        <v>AUG</v>
      </c>
      <c r="P3664" s="68">
        <f t="shared" si="344"/>
        <v>29</v>
      </c>
      <c r="Q3664" s="68">
        <f t="shared" si="345"/>
        <v>2026</v>
      </c>
      <c r="R3664" s="69">
        <f t="shared" si="346"/>
        <v>-210.50314814814919</v>
      </c>
      <c r="S3664" s="69">
        <f t="shared" si="347"/>
        <v>-210.5031597222187</v>
      </c>
      <c r="T3664" s="70" t="str">
        <f t="shared" si="342"/>
        <v>1-30 DAYS</v>
      </c>
      <c r="U3664" s="70" t="str">
        <f t="shared" si="342"/>
        <v>1-30 DAYS</v>
      </c>
    </row>
    <row r="3665" spans="1:21">
      <c r="A3665" s="63" t="str">
        <f>VLOOKUP(L3665,[1]Sheet1!$N:$P,3,0)</f>
        <v>GREATWALL</v>
      </c>
      <c r="B3665" s="66">
        <v>46263.503159722219</v>
      </c>
      <c r="C3665" s="66">
        <v>46263.503148148149</v>
      </c>
      <c r="D3665" s="67" t="s">
        <v>1167</v>
      </c>
      <c r="E3665" s="67" t="s">
        <v>1168</v>
      </c>
      <c r="F3665" s="1">
        <v>1</v>
      </c>
      <c r="G3665" s="63" t="str">
        <f>VLOOKUP(D3665,[2]MINDANAO!$B:$C,2,0)</f>
        <v>XR150</v>
      </c>
      <c r="H3665" s="67">
        <v>94078</v>
      </c>
      <c r="I3665" s="63" t="str">
        <f>VLOOKUP(L3665,'[3]NEW LEGEND 2026'!M:S,7,0)</f>
        <v>HONDA</v>
      </c>
      <c r="J3665" s="67" t="s">
        <v>8231</v>
      </c>
      <c r="K3665" s="67" t="s">
        <v>8232</v>
      </c>
      <c r="L3665" s="67" t="s">
        <v>1231</v>
      </c>
      <c r="M3665" s="63" t="str">
        <f>VLOOKUP(D3665,'[3]NEW LEGEND 2026'!G:I,3,0)</f>
        <v>HONDA</v>
      </c>
      <c r="N3665" s="63" t="str">
        <f>VLOOKUP(D3665,'[3]NEW LEGEND 2026'!G:J,4,0)</f>
        <v>BLACK</v>
      </c>
      <c r="O3665" s="68" t="str">
        <f t="shared" si="343"/>
        <v>AUG</v>
      </c>
      <c r="P3665" s="68">
        <f t="shared" si="344"/>
        <v>29</v>
      </c>
      <c r="Q3665" s="68">
        <f t="shared" si="345"/>
        <v>2026</v>
      </c>
      <c r="R3665" s="69">
        <f t="shared" si="346"/>
        <v>-210.50314814814919</v>
      </c>
      <c r="S3665" s="69">
        <f t="shared" si="347"/>
        <v>-210.5031597222187</v>
      </c>
      <c r="T3665" s="70" t="str">
        <f t="shared" si="342"/>
        <v>1-30 DAYS</v>
      </c>
      <c r="U3665" s="70" t="str">
        <f t="shared" si="342"/>
        <v>1-30 DAYS</v>
      </c>
    </row>
    <row r="3666" spans="1:21">
      <c r="A3666" s="63" t="str">
        <f>VLOOKUP(L3666,[1]Sheet1!$N:$P,3,0)</f>
        <v>GREATWALL</v>
      </c>
      <c r="B3666" s="66">
        <v>46263.503159722219</v>
      </c>
      <c r="C3666" s="66">
        <v>46263.503148148149</v>
      </c>
      <c r="D3666" s="67" t="s">
        <v>1167</v>
      </c>
      <c r="E3666" s="67" t="s">
        <v>1168</v>
      </c>
      <c r="F3666" s="1">
        <v>1</v>
      </c>
      <c r="G3666" s="63" t="str">
        <f>VLOOKUP(D3666,[2]MINDANAO!$B:$C,2,0)</f>
        <v>XR150</v>
      </c>
      <c r="H3666" s="67">
        <v>94078</v>
      </c>
      <c r="I3666" s="63" t="str">
        <f>VLOOKUP(L3666,'[3]NEW LEGEND 2026'!M:S,7,0)</f>
        <v>HONDA</v>
      </c>
      <c r="J3666" s="67" t="s">
        <v>8233</v>
      </c>
      <c r="K3666" s="67" t="s">
        <v>8234</v>
      </c>
      <c r="L3666" s="67" t="s">
        <v>1231</v>
      </c>
      <c r="M3666" s="63" t="str">
        <f>VLOOKUP(D3666,'[3]NEW LEGEND 2026'!G:I,3,0)</f>
        <v>HONDA</v>
      </c>
      <c r="N3666" s="63" t="str">
        <f>VLOOKUP(D3666,'[3]NEW LEGEND 2026'!G:J,4,0)</f>
        <v>BLACK</v>
      </c>
      <c r="O3666" s="68" t="str">
        <f t="shared" si="343"/>
        <v>AUG</v>
      </c>
      <c r="P3666" s="68">
        <f t="shared" si="344"/>
        <v>29</v>
      </c>
      <c r="Q3666" s="68">
        <f t="shared" si="345"/>
        <v>2026</v>
      </c>
      <c r="R3666" s="69">
        <f t="shared" si="346"/>
        <v>-210.50314814814919</v>
      </c>
      <c r="S3666" s="69">
        <f t="shared" si="347"/>
        <v>-210.5031597222187</v>
      </c>
      <c r="T3666" s="70" t="str">
        <f t="shared" ref="T3666:U3729" si="348">IF(R3666&lt;=30,"1-30 DAYS",IF(R3666&lt;=60,"31-60 DAYS",IF(R3666&lt;=90,"61-90 DAYS","91 DAYS UP")))</f>
        <v>1-30 DAYS</v>
      </c>
      <c r="U3666" s="70" t="str">
        <f t="shared" si="348"/>
        <v>1-30 DAYS</v>
      </c>
    </row>
    <row r="3667" spans="1:21">
      <c r="A3667" s="63" t="str">
        <f>VLOOKUP(L3667,[1]Sheet1!$N:$P,3,0)</f>
        <v>M2 TIBUNGCO</v>
      </c>
      <c r="B3667" s="66">
        <v>46260.475717592592</v>
      </c>
      <c r="C3667" s="66">
        <v>46263.54482638889</v>
      </c>
      <c r="D3667" s="67" t="s">
        <v>907</v>
      </c>
      <c r="E3667" s="67" t="s">
        <v>908</v>
      </c>
      <c r="F3667" s="1">
        <v>1</v>
      </c>
      <c r="G3667" s="63" t="str">
        <f>VLOOKUP(D3667,[2]MINDANAO!$B:$C,2,0)</f>
        <v>CT125</v>
      </c>
      <c r="H3667" s="67">
        <v>59246</v>
      </c>
      <c r="I3667" s="63" t="str">
        <f>VLOOKUP(L3667,'[3]NEW LEGEND 2026'!M:S,7,0)</f>
        <v>ULTIMATE</v>
      </c>
      <c r="J3667" s="67" t="s">
        <v>8235</v>
      </c>
      <c r="K3667" s="67" t="s">
        <v>8236</v>
      </c>
      <c r="L3667" s="67" t="s">
        <v>4108</v>
      </c>
      <c r="M3667" s="63" t="str">
        <f>VLOOKUP(D3667,'[3]NEW LEGEND 2026'!G:I,3,0)</f>
        <v>KAWASAKI</v>
      </c>
      <c r="N3667" s="63" t="str">
        <f>VLOOKUP(D3667,'[3]NEW LEGEND 2026'!G:J,4,0)</f>
        <v>BLACK/GRAY</v>
      </c>
      <c r="O3667" s="68" t="str">
        <f t="shared" si="343"/>
        <v>AUG</v>
      </c>
      <c r="P3667" s="68">
        <f t="shared" si="344"/>
        <v>29</v>
      </c>
      <c r="Q3667" s="68">
        <f t="shared" si="345"/>
        <v>2026</v>
      </c>
      <c r="R3667" s="69">
        <f t="shared" si="346"/>
        <v>-210.54482638889021</v>
      </c>
      <c r="S3667" s="69">
        <f t="shared" si="347"/>
        <v>-207.47571759259154</v>
      </c>
      <c r="T3667" s="70" t="str">
        <f t="shared" si="348"/>
        <v>1-30 DAYS</v>
      </c>
      <c r="U3667" s="70" t="str">
        <f t="shared" si="348"/>
        <v>1-30 DAYS</v>
      </c>
    </row>
    <row r="3668" spans="1:21">
      <c r="A3668" s="63" t="str">
        <f>VLOOKUP(L3668,[1]Sheet1!$N:$P,3,0)</f>
        <v>M2 TIBUNGCO</v>
      </c>
      <c r="B3668" s="66">
        <v>46057.653101851851</v>
      </c>
      <c r="C3668" s="66">
        <v>46263.54482638889</v>
      </c>
      <c r="D3668" s="67" t="s">
        <v>907</v>
      </c>
      <c r="E3668" s="67" t="s">
        <v>908</v>
      </c>
      <c r="F3668" s="1">
        <v>1</v>
      </c>
      <c r="G3668" s="63" t="str">
        <f>VLOOKUP(D3668,[2]MINDANAO!$B:$C,2,0)</f>
        <v>CT125</v>
      </c>
      <c r="H3668" s="67">
        <v>59246</v>
      </c>
      <c r="I3668" s="63" t="str">
        <f>VLOOKUP(L3668,'[3]NEW LEGEND 2026'!M:S,7,0)</f>
        <v>ULTIMATE</v>
      </c>
      <c r="J3668" s="67" t="s">
        <v>8237</v>
      </c>
      <c r="K3668" s="67" t="s">
        <v>8238</v>
      </c>
      <c r="L3668" s="67" t="s">
        <v>4108</v>
      </c>
      <c r="M3668" s="63" t="str">
        <f>VLOOKUP(D3668,'[3]NEW LEGEND 2026'!G:I,3,0)</f>
        <v>KAWASAKI</v>
      </c>
      <c r="N3668" s="63" t="str">
        <f>VLOOKUP(D3668,'[3]NEW LEGEND 2026'!G:J,4,0)</f>
        <v>BLACK/GRAY</v>
      </c>
      <c r="O3668" s="68" t="str">
        <f t="shared" si="343"/>
        <v>AUG</v>
      </c>
      <c r="P3668" s="68">
        <f t="shared" si="344"/>
        <v>29</v>
      </c>
      <c r="Q3668" s="68">
        <f t="shared" si="345"/>
        <v>2026</v>
      </c>
      <c r="R3668" s="69">
        <f t="shared" si="346"/>
        <v>-210.54482638889021</v>
      </c>
      <c r="S3668" s="69">
        <f t="shared" si="347"/>
        <v>-4.6531018518508063</v>
      </c>
      <c r="T3668" s="70" t="str">
        <f t="shared" si="348"/>
        <v>1-30 DAYS</v>
      </c>
      <c r="U3668" s="70" t="str">
        <f t="shared" si="348"/>
        <v>1-30 DAYS</v>
      </c>
    </row>
    <row r="3669" spans="1:21">
      <c r="A3669" s="63" t="str">
        <f>VLOOKUP(L3669,[1]Sheet1!$N:$P,3,0)</f>
        <v>GREATWALL</v>
      </c>
      <c r="B3669" s="66">
        <v>46263.547777777778</v>
      </c>
      <c r="C3669" s="66">
        <v>46263.547777777778</v>
      </c>
      <c r="D3669" s="67" t="s">
        <v>1167</v>
      </c>
      <c r="E3669" s="67" t="s">
        <v>1168</v>
      </c>
      <c r="F3669" s="1">
        <v>1</v>
      </c>
      <c r="G3669" s="63" t="str">
        <f>VLOOKUP(D3669,[2]MINDANAO!$B:$C,2,0)</f>
        <v>XR150</v>
      </c>
      <c r="H3669" s="67">
        <v>94078</v>
      </c>
      <c r="I3669" s="63" t="str">
        <f>VLOOKUP(L3669,'[3]NEW LEGEND 2026'!M:S,7,0)</f>
        <v>HONDA</v>
      </c>
      <c r="J3669" s="67" t="s">
        <v>8239</v>
      </c>
      <c r="K3669" s="67" t="s">
        <v>8240</v>
      </c>
      <c r="L3669" s="67" t="s">
        <v>1231</v>
      </c>
      <c r="M3669" s="63" t="str">
        <f>VLOOKUP(D3669,'[3]NEW LEGEND 2026'!G:I,3,0)</f>
        <v>HONDA</v>
      </c>
      <c r="N3669" s="63" t="str">
        <f>VLOOKUP(D3669,'[3]NEW LEGEND 2026'!G:J,4,0)</f>
        <v>BLACK</v>
      </c>
      <c r="O3669" s="68" t="str">
        <f t="shared" si="343"/>
        <v>AUG</v>
      </c>
      <c r="P3669" s="68">
        <f t="shared" si="344"/>
        <v>29</v>
      </c>
      <c r="Q3669" s="68">
        <f t="shared" si="345"/>
        <v>2026</v>
      </c>
      <c r="R3669" s="69">
        <f t="shared" si="346"/>
        <v>-210.54777777777781</v>
      </c>
      <c r="S3669" s="69">
        <f t="shared" si="347"/>
        <v>-210.54777777777781</v>
      </c>
      <c r="T3669" s="70" t="str">
        <f t="shared" si="348"/>
        <v>1-30 DAYS</v>
      </c>
      <c r="U3669" s="70" t="str">
        <f t="shared" si="348"/>
        <v>1-30 DAYS</v>
      </c>
    </row>
    <row r="3670" spans="1:21">
      <c r="A3670" s="63" t="str">
        <f>VLOOKUP(L3670,[1]Sheet1!$N:$P,3,0)</f>
        <v>GREATWALL</v>
      </c>
      <c r="B3670" s="66">
        <v>46263.547777777778</v>
      </c>
      <c r="C3670" s="66">
        <v>46263.547777777778</v>
      </c>
      <c r="D3670" s="67" t="s">
        <v>1167</v>
      </c>
      <c r="E3670" s="67" t="s">
        <v>1168</v>
      </c>
      <c r="F3670" s="1">
        <v>1</v>
      </c>
      <c r="G3670" s="63" t="str">
        <f>VLOOKUP(D3670,[2]MINDANAO!$B:$C,2,0)</f>
        <v>XR150</v>
      </c>
      <c r="H3670" s="67">
        <v>94078</v>
      </c>
      <c r="I3670" s="63" t="str">
        <f>VLOOKUP(L3670,'[3]NEW LEGEND 2026'!M:S,7,0)</f>
        <v>HONDA</v>
      </c>
      <c r="J3670" s="67" t="s">
        <v>8241</v>
      </c>
      <c r="K3670" s="67" t="s">
        <v>8242</v>
      </c>
      <c r="L3670" s="67" t="s">
        <v>1231</v>
      </c>
      <c r="M3670" s="63" t="str">
        <f>VLOOKUP(D3670,'[3]NEW LEGEND 2026'!G:I,3,0)</f>
        <v>HONDA</v>
      </c>
      <c r="N3670" s="63" t="str">
        <f>VLOOKUP(D3670,'[3]NEW LEGEND 2026'!G:J,4,0)</f>
        <v>BLACK</v>
      </c>
      <c r="O3670" s="68" t="str">
        <f t="shared" si="343"/>
        <v>AUG</v>
      </c>
      <c r="P3670" s="68">
        <f t="shared" si="344"/>
        <v>29</v>
      </c>
      <c r="Q3670" s="68">
        <f t="shared" si="345"/>
        <v>2026</v>
      </c>
      <c r="R3670" s="69">
        <f t="shared" si="346"/>
        <v>-210.54777777777781</v>
      </c>
      <c r="S3670" s="69">
        <f t="shared" si="347"/>
        <v>-210.54777777777781</v>
      </c>
      <c r="T3670" s="70" t="str">
        <f t="shared" si="348"/>
        <v>1-30 DAYS</v>
      </c>
      <c r="U3670" s="70" t="str">
        <f t="shared" si="348"/>
        <v>1-30 DAYS</v>
      </c>
    </row>
    <row r="3671" spans="1:21">
      <c r="A3671" s="63" t="str">
        <f>VLOOKUP(L3671,[1]Sheet1!$N:$P,3,0)</f>
        <v>GREATWALL</v>
      </c>
      <c r="B3671" s="66">
        <v>46263.547777777778</v>
      </c>
      <c r="C3671" s="66">
        <v>46263.547777777778</v>
      </c>
      <c r="D3671" s="67" t="s">
        <v>1167</v>
      </c>
      <c r="E3671" s="67" t="s">
        <v>1168</v>
      </c>
      <c r="F3671" s="1">
        <v>1</v>
      </c>
      <c r="G3671" s="63" t="str">
        <f>VLOOKUP(D3671,[2]MINDANAO!$B:$C,2,0)</f>
        <v>XR150</v>
      </c>
      <c r="H3671" s="67">
        <v>94078</v>
      </c>
      <c r="I3671" s="63" t="str">
        <f>VLOOKUP(L3671,'[3]NEW LEGEND 2026'!M:S,7,0)</f>
        <v>HONDA</v>
      </c>
      <c r="J3671" s="67" t="s">
        <v>8243</v>
      </c>
      <c r="K3671" s="67" t="s">
        <v>8244</v>
      </c>
      <c r="L3671" s="67" t="s">
        <v>1231</v>
      </c>
      <c r="M3671" s="63" t="str">
        <f>VLOOKUP(D3671,'[3]NEW LEGEND 2026'!G:I,3,0)</f>
        <v>HONDA</v>
      </c>
      <c r="N3671" s="63" t="str">
        <f>VLOOKUP(D3671,'[3]NEW LEGEND 2026'!G:J,4,0)</f>
        <v>BLACK</v>
      </c>
      <c r="O3671" s="68" t="str">
        <f t="shared" si="343"/>
        <v>AUG</v>
      </c>
      <c r="P3671" s="68">
        <f t="shared" si="344"/>
        <v>29</v>
      </c>
      <c r="Q3671" s="68">
        <f t="shared" si="345"/>
        <v>2026</v>
      </c>
      <c r="R3671" s="69">
        <f t="shared" si="346"/>
        <v>-210.54777777777781</v>
      </c>
      <c r="S3671" s="69">
        <f t="shared" si="347"/>
        <v>-210.54777777777781</v>
      </c>
      <c r="T3671" s="70" t="str">
        <f t="shared" si="348"/>
        <v>1-30 DAYS</v>
      </c>
      <c r="U3671" s="70" t="str">
        <f t="shared" si="348"/>
        <v>1-30 DAYS</v>
      </c>
    </row>
    <row r="3672" spans="1:21">
      <c r="A3672" s="63" t="str">
        <f>VLOOKUP(L3672,[1]Sheet1!$N:$P,3,0)</f>
        <v>GREATWALL</v>
      </c>
      <c r="B3672" s="66">
        <v>46263.547777777778</v>
      </c>
      <c r="C3672" s="66">
        <v>46263.547777777778</v>
      </c>
      <c r="D3672" s="67" t="s">
        <v>1167</v>
      </c>
      <c r="E3672" s="67" t="s">
        <v>1168</v>
      </c>
      <c r="F3672" s="1">
        <v>1</v>
      </c>
      <c r="G3672" s="63" t="str">
        <f>VLOOKUP(D3672,[2]MINDANAO!$B:$C,2,0)</f>
        <v>XR150</v>
      </c>
      <c r="H3672" s="67">
        <v>94078</v>
      </c>
      <c r="I3672" s="63" t="str">
        <f>VLOOKUP(L3672,'[3]NEW LEGEND 2026'!M:S,7,0)</f>
        <v>HONDA</v>
      </c>
      <c r="J3672" s="67" t="s">
        <v>8245</v>
      </c>
      <c r="K3672" s="67" t="s">
        <v>8246</v>
      </c>
      <c r="L3672" s="67" t="s">
        <v>1231</v>
      </c>
      <c r="M3672" s="63" t="str">
        <f>VLOOKUP(D3672,'[3]NEW LEGEND 2026'!G:I,3,0)</f>
        <v>HONDA</v>
      </c>
      <c r="N3672" s="63" t="str">
        <f>VLOOKUP(D3672,'[3]NEW LEGEND 2026'!G:J,4,0)</f>
        <v>BLACK</v>
      </c>
      <c r="O3672" s="68" t="str">
        <f t="shared" si="343"/>
        <v>AUG</v>
      </c>
      <c r="P3672" s="68">
        <f t="shared" si="344"/>
        <v>29</v>
      </c>
      <c r="Q3672" s="68">
        <f t="shared" si="345"/>
        <v>2026</v>
      </c>
      <c r="R3672" s="69">
        <f t="shared" si="346"/>
        <v>-210.54777777777781</v>
      </c>
      <c r="S3672" s="69">
        <f t="shared" si="347"/>
        <v>-210.54777777777781</v>
      </c>
      <c r="T3672" s="70" t="str">
        <f t="shared" si="348"/>
        <v>1-30 DAYS</v>
      </c>
      <c r="U3672" s="70" t="str">
        <f t="shared" si="348"/>
        <v>1-30 DAYS</v>
      </c>
    </row>
    <row r="3673" spans="1:21">
      <c r="A3673" s="63" t="str">
        <f>VLOOKUP(L3673,[1]Sheet1!$N:$P,3,0)</f>
        <v>GREATWALL</v>
      </c>
      <c r="B3673" s="66">
        <v>46263.547777777778</v>
      </c>
      <c r="C3673" s="66">
        <v>46263.547777777778</v>
      </c>
      <c r="D3673" s="67" t="s">
        <v>1167</v>
      </c>
      <c r="E3673" s="67" t="s">
        <v>1168</v>
      </c>
      <c r="F3673" s="1">
        <v>1</v>
      </c>
      <c r="G3673" s="63" t="str">
        <f>VLOOKUP(D3673,[2]MINDANAO!$B:$C,2,0)</f>
        <v>XR150</v>
      </c>
      <c r="H3673" s="67">
        <v>94078</v>
      </c>
      <c r="I3673" s="63" t="str">
        <f>VLOOKUP(L3673,'[3]NEW LEGEND 2026'!M:S,7,0)</f>
        <v>HONDA</v>
      </c>
      <c r="J3673" s="67" t="s">
        <v>8247</v>
      </c>
      <c r="K3673" s="67" t="s">
        <v>8248</v>
      </c>
      <c r="L3673" s="67" t="s">
        <v>1231</v>
      </c>
      <c r="M3673" s="63" t="str">
        <f>VLOOKUP(D3673,'[3]NEW LEGEND 2026'!G:I,3,0)</f>
        <v>HONDA</v>
      </c>
      <c r="N3673" s="63" t="str">
        <f>VLOOKUP(D3673,'[3]NEW LEGEND 2026'!G:J,4,0)</f>
        <v>BLACK</v>
      </c>
      <c r="O3673" s="68" t="str">
        <f t="shared" si="343"/>
        <v>AUG</v>
      </c>
      <c r="P3673" s="68">
        <f t="shared" si="344"/>
        <v>29</v>
      </c>
      <c r="Q3673" s="68">
        <f t="shared" si="345"/>
        <v>2026</v>
      </c>
      <c r="R3673" s="69">
        <f t="shared" si="346"/>
        <v>-210.54777777777781</v>
      </c>
      <c r="S3673" s="69">
        <f t="shared" si="347"/>
        <v>-210.54777777777781</v>
      </c>
      <c r="T3673" s="70" t="str">
        <f t="shared" si="348"/>
        <v>1-30 DAYS</v>
      </c>
      <c r="U3673" s="70" t="str">
        <f t="shared" si="348"/>
        <v>1-30 DAYS</v>
      </c>
    </row>
    <row r="3674" spans="1:21">
      <c r="A3674" s="63" t="str">
        <f>VLOOKUP(L3674,[1]Sheet1!$N:$P,3,0)</f>
        <v>GREATWALL</v>
      </c>
      <c r="B3674" s="66">
        <v>46263.547789351847</v>
      </c>
      <c r="C3674" s="66">
        <v>46263.547777777778</v>
      </c>
      <c r="D3674" s="67" t="s">
        <v>1167</v>
      </c>
      <c r="E3674" s="67" t="s">
        <v>1168</v>
      </c>
      <c r="F3674" s="1">
        <v>1</v>
      </c>
      <c r="G3674" s="63" t="str">
        <f>VLOOKUP(D3674,[2]MINDANAO!$B:$C,2,0)</f>
        <v>XR150</v>
      </c>
      <c r="H3674" s="67">
        <v>94078</v>
      </c>
      <c r="I3674" s="63" t="str">
        <f>VLOOKUP(L3674,'[3]NEW LEGEND 2026'!M:S,7,0)</f>
        <v>HONDA</v>
      </c>
      <c r="J3674" s="67" t="s">
        <v>8249</v>
      </c>
      <c r="K3674" s="67" t="s">
        <v>8250</v>
      </c>
      <c r="L3674" s="67" t="s">
        <v>1231</v>
      </c>
      <c r="M3674" s="63" t="str">
        <f>VLOOKUP(D3674,'[3]NEW LEGEND 2026'!G:I,3,0)</f>
        <v>HONDA</v>
      </c>
      <c r="N3674" s="63" t="str">
        <f>VLOOKUP(D3674,'[3]NEW LEGEND 2026'!G:J,4,0)</f>
        <v>BLACK</v>
      </c>
      <c r="O3674" s="68" t="str">
        <f t="shared" si="343"/>
        <v>AUG</v>
      </c>
      <c r="P3674" s="68">
        <f t="shared" si="344"/>
        <v>29</v>
      </c>
      <c r="Q3674" s="68">
        <f t="shared" si="345"/>
        <v>2026</v>
      </c>
      <c r="R3674" s="69">
        <f t="shared" si="346"/>
        <v>-210.54777777777781</v>
      </c>
      <c r="S3674" s="69">
        <f t="shared" si="347"/>
        <v>-210.54778935184731</v>
      </c>
      <c r="T3674" s="70" t="str">
        <f t="shared" si="348"/>
        <v>1-30 DAYS</v>
      </c>
      <c r="U3674" s="70" t="str">
        <f t="shared" si="348"/>
        <v>1-30 DAYS</v>
      </c>
    </row>
    <row r="3675" spans="1:21">
      <c r="A3675" s="63" t="str">
        <f>VLOOKUP(L3675,[1]Sheet1!$N:$P,3,0)</f>
        <v>GREATWALL</v>
      </c>
      <c r="B3675" s="66">
        <v>46263.547789351847</v>
      </c>
      <c r="C3675" s="66">
        <v>46263.547777777778</v>
      </c>
      <c r="D3675" s="67" t="s">
        <v>1167</v>
      </c>
      <c r="E3675" s="67" t="s">
        <v>1168</v>
      </c>
      <c r="F3675" s="1">
        <v>1</v>
      </c>
      <c r="G3675" s="63" t="str">
        <f>VLOOKUP(D3675,[2]MINDANAO!$B:$C,2,0)</f>
        <v>XR150</v>
      </c>
      <c r="H3675" s="67">
        <v>94078</v>
      </c>
      <c r="I3675" s="63" t="str">
        <f>VLOOKUP(L3675,'[3]NEW LEGEND 2026'!M:S,7,0)</f>
        <v>HONDA</v>
      </c>
      <c r="J3675" s="67" t="s">
        <v>8251</v>
      </c>
      <c r="K3675" s="67" t="s">
        <v>8252</v>
      </c>
      <c r="L3675" s="67" t="s">
        <v>1231</v>
      </c>
      <c r="M3675" s="63" t="str">
        <f>VLOOKUP(D3675,'[3]NEW LEGEND 2026'!G:I,3,0)</f>
        <v>HONDA</v>
      </c>
      <c r="N3675" s="63" t="str">
        <f>VLOOKUP(D3675,'[3]NEW LEGEND 2026'!G:J,4,0)</f>
        <v>BLACK</v>
      </c>
      <c r="O3675" s="68" t="str">
        <f t="shared" si="343"/>
        <v>AUG</v>
      </c>
      <c r="P3675" s="68">
        <f t="shared" si="344"/>
        <v>29</v>
      </c>
      <c r="Q3675" s="68">
        <f t="shared" si="345"/>
        <v>2026</v>
      </c>
      <c r="R3675" s="69">
        <f t="shared" si="346"/>
        <v>-210.54777777777781</v>
      </c>
      <c r="S3675" s="69">
        <f t="shared" si="347"/>
        <v>-210.54778935184731</v>
      </c>
      <c r="T3675" s="70" t="str">
        <f t="shared" si="348"/>
        <v>1-30 DAYS</v>
      </c>
      <c r="U3675" s="70" t="str">
        <f t="shared" si="348"/>
        <v>1-30 DAYS</v>
      </c>
    </row>
    <row r="3676" spans="1:21">
      <c r="A3676" s="63" t="str">
        <f>VLOOKUP(L3676,[1]Sheet1!$N:$P,3,0)</f>
        <v>GREATWALL</v>
      </c>
      <c r="B3676" s="66">
        <v>46263.547789351847</v>
      </c>
      <c r="C3676" s="66">
        <v>46263.547777777778</v>
      </c>
      <c r="D3676" s="67" t="s">
        <v>1167</v>
      </c>
      <c r="E3676" s="67" t="s">
        <v>1168</v>
      </c>
      <c r="F3676" s="1">
        <v>1</v>
      </c>
      <c r="G3676" s="63" t="str">
        <f>VLOOKUP(D3676,[2]MINDANAO!$B:$C,2,0)</f>
        <v>XR150</v>
      </c>
      <c r="H3676" s="67">
        <v>94078</v>
      </c>
      <c r="I3676" s="63" t="str">
        <f>VLOOKUP(L3676,'[3]NEW LEGEND 2026'!M:S,7,0)</f>
        <v>HONDA</v>
      </c>
      <c r="J3676" s="67" t="s">
        <v>8253</v>
      </c>
      <c r="K3676" s="67" t="s">
        <v>8254</v>
      </c>
      <c r="L3676" s="67" t="s">
        <v>1231</v>
      </c>
      <c r="M3676" s="63" t="str">
        <f>VLOOKUP(D3676,'[3]NEW LEGEND 2026'!G:I,3,0)</f>
        <v>HONDA</v>
      </c>
      <c r="N3676" s="63" t="str">
        <f>VLOOKUP(D3676,'[3]NEW LEGEND 2026'!G:J,4,0)</f>
        <v>BLACK</v>
      </c>
      <c r="O3676" s="68" t="str">
        <f t="shared" si="343"/>
        <v>AUG</v>
      </c>
      <c r="P3676" s="68">
        <f t="shared" si="344"/>
        <v>29</v>
      </c>
      <c r="Q3676" s="68">
        <f t="shared" si="345"/>
        <v>2026</v>
      </c>
      <c r="R3676" s="69">
        <f t="shared" si="346"/>
        <v>-210.54777777777781</v>
      </c>
      <c r="S3676" s="69">
        <f t="shared" si="347"/>
        <v>-210.54778935184731</v>
      </c>
      <c r="T3676" s="70" t="str">
        <f t="shared" si="348"/>
        <v>1-30 DAYS</v>
      </c>
      <c r="U3676" s="70" t="str">
        <f t="shared" si="348"/>
        <v>1-30 DAYS</v>
      </c>
    </row>
    <row r="3677" spans="1:21">
      <c r="A3677" s="63" t="str">
        <f>VLOOKUP(L3677,[1]Sheet1!$N:$P,3,0)</f>
        <v>GREATWALL</v>
      </c>
      <c r="B3677" s="66">
        <v>46263.547789351847</v>
      </c>
      <c r="C3677" s="66">
        <v>46263.547777777778</v>
      </c>
      <c r="D3677" s="67" t="s">
        <v>1167</v>
      </c>
      <c r="E3677" s="67" t="s">
        <v>1168</v>
      </c>
      <c r="F3677" s="1">
        <v>1</v>
      </c>
      <c r="G3677" s="63" t="str">
        <f>VLOOKUP(D3677,[2]MINDANAO!$B:$C,2,0)</f>
        <v>XR150</v>
      </c>
      <c r="H3677" s="67">
        <v>94078</v>
      </c>
      <c r="I3677" s="63" t="str">
        <f>VLOOKUP(L3677,'[3]NEW LEGEND 2026'!M:S,7,0)</f>
        <v>HONDA</v>
      </c>
      <c r="J3677" s="67" t="s">
        <v>8255</v>
      </c>
      <c r="K3677" s="67" t="s">
        <v>8256</v>
      </c>
      <c r="L3677" s="67" t="s">
        <v>1231</v>
      </c>
      <c r="M3677" s="63" t="str">
        <f>VLOOKUP(D3677,'[3]NEW LEGEND 2026'!G:I,3,0)</f>
        <v>HONDA</v>
      </c>
      <c r="N3677" s="63" t="str">
        <f>VLOOKUP(D3677,'[3]NEW LEGEND 2026'!G:J,4,0)</f>
        <v>BLACK</v>
      </c>
      <c r="O3677" s="68" t="str">
        <f t="shared" si="343"/>
        <v>AUG</v>
      </c>
      <c r="P3677" s="68">
        <f t="shared" si="344"/>
        <v>29</v>
      </c>
      <c r="Q3677" s="68">
        <f t="shared" si="345"/>
        <v>2026</v>
      </c>
      <c r="R3677" s="69">
        <f t="shared" si="346"/>
        <v>-210.54777777777781</v>
      </c>
      <c r="S3677" s="69">
        <f t="shared" si="347"/>
        <v>-210.54778935184731</v>
      </c>
      <c r="T3677" s="70" t="str">
        <f t="shared" si="348"/>
        <v>1-30 DAYS</v>
      </c>
      <c r="U3677" s="70" t="str">
        <f t="shared" si="348"/>
        <v>1-30 DAYS</v>
      </c>
    </row>
    <row r="3678" spans="1:21">
      <c r="A3678" s="63" t="str">
        <f>VLOOKUP(L3678,[1]Sheet1!$N:$P,3,0)</f>
        <v>GREATWALL</v>
      </c>
      <c r="B3678" s="66">
        <v>46263.547789351847</v>
      </c>
      <c r="C3678" s="66">
        <v>46263.547777777778</v>
      </c>
      <c r="D3678" s="67" t="s">
        <v>1167</v>
      </c>
      <c r="E3678" s="67" t="s">
        <v>1168</v>
      </c>
      <c r="F3678" s="1">
        <v>1</v>
      </c>
      <c r="G3678" s="63" t="str">
        <f>VLOOKUP(D3678,[2]MINDANAO!$B:$C,2,0)</f>
        <v>XR150</v>
      </c>
      <c r="H3678" s="67">
        <v>94078</v>
      </c>
      <c r="I3678" s="63" t="str">
        <f>VLOOKUP(L3678,'[3]NEW LEGEND 2026'!M:S,7,0)</f>
        <v>HONDA</v>
      </c>
      <c r="J3678" s="67" t="s">
        <v>8257</v>
      </c>
      <c r="K3678" s="67" t="s">
        <v>8258</v>
      </c>
      <c r="L3678" s="67" t="s">
        <v>1231</v>
      </c>
      <c r="M3678" s="63" t="str">
        <f>VLOOKUP(D3678,'[3]NEW LEGEND 2026'!G:I,3,0)</f>
        <v>HONDA</v>
      </c>
      <c r="N3678" s="63" t="str">
        <f>VLOOKUP(D3678,'[3]NEW LEGEND 2026'!G:J,4,0)</f>
        <v>BLACK</v>
      </c>
      <c r="O3678" s="68" t="str">
        <f t="shared" si="343"/>
        <v>AUG</v>
      </c>
      <c r="P3678" s="68">
        <f t="shared" si="344"/>
        <v>29</v>
      </c>
      <c r="Q3678" s="68">
        <f t="shared" si="345"/>
        <v>2026</v>
      </c>
      <c r="R3678" s="69">
        <f t="shared" si="346"/>
        <v>-210.54777777777781</v>
      </c>
      <c r="S3678" s="69">
        <f t="shared" si="347"/>
        <v>-210.54778935184731</v>
      </c>
      <c r="T3678" s="70" t="str">
        <f t="shared" si="348"/>
        <v>1-30 DAYS</v>
      </c>
      <c r="U3678" s="70" t="str">
        <f t="shared" si="348"/>
        <v>1-30 DAYS</v>
      </c>
    </row>
    <row r="3679" spans="1:21">
      <c r="A3679" s="63" t="str">
        <f>VLOOKUP(L3679,[1]Sheet1!$N:$P,3,0)</f>
        <v>GREATWALL</v>
      </c>
      <c r="B3679" s="66">
        <v>46263.553379629629</v>
      </c>
      <c r="C3679" s="66">
        <v>46263.553368055553</v>
      </c>
      <c r="D3679" s="67" t="s">
        <v>604</v>
      </c>
      <c r="E3679" s="67" t="s">
        <v>605</v>
      </c>
      <c r="F3679" s="1">
        <v>1</v>
      </c>
      <c r="G3679" s="63" t="str">
        <f>VLOOKUP(D3679,[2]MINDANAO!$B:$C,2,0)</f>
        <v>XRM OFFROAD FI(DSX)</v>
      </c>
      <c r="H3679" s="67">
        <v>72378</v>
      </c>
      <c r="I3679" s="63" t="str">
        <f>VLOOKUP(L3679,'[3]NEW LEGEND 2026'!M:S,7,0)</f>
        <v>HONDA</v>
      </c>
      <c r="J3679" s="67" t="s">
        <v>8259</v>
      </c>
      <c r="K3679" s="67" t="s">
        <v>8260</v>
      </c>
      <c r="L3679" s="67" t="s">
        <v>1231</v>
      </c>
      <c r="M3679" s="63" t="str">
        <f>VLOOKUP(D3679,'[3]NEW LEGEND 2026'!G:I,3,0)</f>
        <v>HONDA</v>
      </c>
      <c r="N3679" s="63" t="str">
        <f>VLOOKUP(D3679,'[3]NEW LEGEND 2026'!G:J,4,0)</f>
        <v>WHITE/BLUE</v>
      </c>
      <c r="O3679" s="68" t="str">
        <f t="shared" si="343"/>
        <v>AUG</v>
      </c>
      <c r="P3679" s="68">
        <f t="shared" si="344"/>
        <v>29</v>
      </c>
      <c r="Q3679" s="68">
        <f t="shared" si="345"/>
        <v>2026</v>
      </c>
      <c r="R3679" s="69">
        <f t="shared" si="346"/>
        <v>-210.55336805555271</v>
      </c>
      <c r="S3679" s="69">
        <f t="shared" si="347"/>
        <v>-210.55337962962949</v>
      </c>
      <c r="T3679" s="70" t="str">
        <f t="shared" si="348"/>
        <v>1-30 DAYS</v>
      </c>
      <c r="U3679" s="70" t="str">
        <f t="shared" si="348"/>
        <v>1-30 DAYS</v>
      </c>
    </row>
    <row r="3680" spans="1:21">
      <c r="A3680" s="63" t="str">
        <f>VLOOKUP(L3680,[1]Sheet1!$N:$P,3,0)</f>
        <v>GREATWALL</v>
      </c>
      <c r="B3680" s="66">
        <v>46263.553379629629</v>
      </c>
      <c r="C3680" s="66">
        <v>46263.553368055553</v>
      </c>
      <c r="D3680" s="67" t="s">
        <v>604</v>
      </c>
      <c r="E3680" s="67" t="s">
        <v>605</v>
      </c>
      <c r="F3680" s="1">
        <v>1</v>
      </c>
      <c r="G3680" s="63" t="str">
        <f>VLOOKUP(D3680,[2]MINDANAO!$B:$C,2,0)</f>
        <v>XRM OFFROAD FI(DSX)</v>
      </c>
      <c r="H3680" s="67">
        <v>72378</v>
      </c>
      <c r="I3680" s="63" t="str">
        <f>VLOOKUP(L3680,'[3]NEW LEGEND 2026'!M:S,7,0)</f>
        <v>HONDA</v>
      </c>
      <c r="J3680" s="67" t="s">
        <v>8261</v>
      </c>
      <c r="K3680" s="67" t="s">
        <v>8262</v>
      </c>
      <c r="L3680" s="67" t="s">
        <v>1231</v>
      </c>
      <c r="M3680" s="63" t="str">
        <f>VLOOKUP(D3680,'[3]NEW LEGEND 2026'!G:I,3,0)</f>
        <v>HONDA</v>
      </c>
      <c r="N3680" s="63" t="str">
        <f>VLOOKUP(D3680,'[3]NEW LEGEND 2026'!G:J,4,0)</f>
        <v>WHITE/BLUE</v>
      </c>
      <c r="O3680" s="68" t="str">
        <f t="shared" si="343"/>
        <v>AUG</v>
      </c>
      <c r="P3680" s="68">
        <f t="shared" si="344"/>
        <v>29</v>
      </c>
      <c r="Q3680" s="68">
        <f t="shared" si="345"/>
        <v>2026</v>
      </c>
      <c r="R3680" s="69">
        <f t="shared" si="346"/>
        <v>-210.55336805555271</v>
      </c>
      <c r="S3680" s="69">
        <f t="shared" si="347"/>
        <v>-210.55337962962949</v>
      </c>
      <c r="T3680" s="70" t="str">
        <f t="shared" si="348"/>
        <v>1-30 DAYS</v>
      </c>
      <c r="U3680" s="70" t="str">
        <f t="shared" si="348"/>
        <v>1-30 DAYS</v>
      </c>
    </row>
    <row r="3681" spans="1:21">
      <c r="A3681" s="63" t="str">
        <f>VLOOKUP(L3681,[1]Sheet1!$N:$P,3,0)</f>
        <v>GREATWALL</v>
      </c>
      <c r="B3681" s="66">
        <v>46263.553379629629</v>
      </c>
      <c r="C3681" s="66">
        <v>46263.553368055553</v>
      </c>
      <c r="D3681" s="67" t="s">
        <v>604</v>
      </c>
      <c r="E3681" s="67" t="s">
        <v>605</v>
      </c>
      <c r="F3681" s="1">
        <v>1</v>
      </c>
      <c r="G3681" s="63" t="str">
        <f>VLOOKUP(D3681,[2]MINDANAO!$B:$C,2,0)</f>
        <v>XRM OFFROAD FI(DSX)</v>
      </c>
      <c r="H3681" s="67">
        <v>72378</v>
      </c>
      <c r="I3681" s="63" t="str">
        <f>VLOOKUP(L3681,'[3]NEW LEGEND 2026'!M:S,7,0)</f>
        <v>HONDA</v>
      </c>
      <c r="J3681" s="67" t="s">
        <v>8263</v>
      </c>
      <c r="K3681" s="67" t="s">
        <v>8264</v>
      </c>
      <c r="L3681" s="67" t="s">
        <v>1231</v>
      </c>
      <c r="M3681" s="63" t="str">
        <f>VLOOKUP(D3681,'[3]NEW LEGEND 2026'!G:I,3,0)</f>
        <v>HONDA</v>
      </c>
      <c r="N3681" s="63" t="str">
        <f>VLOOKUP(D3681,'[3]NEW LEGEND 2026'!G:J,4,0)</f>
        <v>WHITE/BLUE</v>
      </c>
      <c r="O3681" s="68" t="str">
        <f t="shared" si="343"/>
        <v>AUG</v>
      </c>
      <c r="P3681" s="68">
        <f t="shared" si="344"/>
        <v>29</v>
      </c>
      <c r="Q3681" s="68">
        <f t="shared" si="345"/>
        <v>2026</v>
      </c>
      <c r="R3681" s="69">
        <f t="shared" si="346"/>
        <v>-210.55336805555271</v>
      </c>
      <c r="S3681" s="69">
        <f t="shared" si="347"/>
        <v>-210.55337962962949</v>
      </c>
      <c r="T3681" s="70" t="str">
        <f t="shared" si="348"/>
        <v>1-30 DAYS</v>
      </c>
      <c r="U3681" s="70" t="str">
        <f t="shared" si="348"/>
        <v>1-30 DAYS</v>
      </c>
    </row>
    <row r="3682" spans="1:21">
      <c r="A3682" s="63" t="str">
        <f>VLOOKUP(L3682,[1]Sheet1!$N:$P,3,0)</f>
        <v>GREATWALL</v>
      </c>
      <c r="B3682" s="66">
        <v>46263.553379629629</v>
      </c>
      <c r="C3682" s="66">
        <v>46263.553368055553</v>
      </c>
      <c r="D3682" s="67" t="s">
        <v>604</v>
      </c>
      <c r="E3682" s="67" t="s">
        <v>605</v>
      </c>
      <c r="F3682" s="1">
        <v>1</v>
      </c>
      <c r="G3682" s="63" t="str">
        <f>VLOOKUP(D3682,[2]MINDANAO!$B:$C,2,0)</f>
        <v>XRM OFFROAD FI(DSX)</v>
      </c>
      <c r="H3682" s="67">
        <v>72378</v>
      </c>
      <c r="I3682" s="63" t="str">
        <f>VLOOKUP(L3682,'[3]NEW LEGEND 2026'!M:S,7,0)</f>
        <v>HONDA</v>
      </c>
      <c r="J3682" s="67" t="s">
        <v>8265</v>
      </c>
      <c r="K3682" s="67" t="s">
        <v>8266</v>
      </c>
      <c r="L3682" s="67" t="s">
        <v>1231</v>
      </c>
      <c r="M3682" s="63" t="str">
        <f>VLOOKUP(D3682,'[3]NEW LEGEND 2026'!G:I,3,0)</f>
        <v>HONDA</v>
      </c>
      <c r="N3682" s="63" t="str">
        <f>VLOOKUP(D3682,'[3]NEW LEGEND 2026'!G:J,4,0)</f>
        <v>WHITE/BLUE</v>
      </c>
      <c r="O3682" s="68" t="str">
        <f t="shared" si="343"/>
        <v>AUG</v>
      </c>
      <c r="P3682" s="68">
        <f t="shared" si="344"/>
        <v>29</v>
      </c>
      <c r="Q3682" s="68">
        <f t="shared" si="345"/>
        <v>2026</v>
      </c>
      <c r="R3682" s="69">
        <f t="shared" si="346"/>
        <v>-210.55336805555271</v>
      </c>
      <c r="S3682" s="69">
        <f t="shared" si="347"/>
        <v>-210.55337962962949</v>
      </c>
      <c r="T3682" s="70" t="str">
        <f t="shared" si="348"/>
        <v>1-30 DAYS</v>
      </c>
      <c r="U3682" s="70" t="str">
        <f t="shared" si="348"/>
        <v>1-30 DAYS</v>
      </c>
    </row>
    <row r="3683" spans="1:21">
      <c r="A3683" s="63" t="str">
        <f>VLOOKUP(L3683,[1]Sheet1!$N:$P,3,0)</f>
        <v>GREATWALL</v>
      </c>
      <c r="B3683" s="66">
        <v>46263.553379629629</v>
      </c>
      <c r="C3683" s="66">
        <v>46263.553368055553</v>
      </c>
      <c r="D3683" s="67" t="s">
        <v>604</v>
      </c>
      <c r="E3683" s="67" t="s">
        <v>605</v>
      </c>
      <c r="F3683" s="1">
        <v>1</v>
      </c>
      <c r="G3683" s="63" t="str">
        <f>VLOOKUP(D3683,[2]MINDANAO!$B:$C,2,0)</f>
        <v>XRM OFFROAD FI(DSX)</v>
      </c>
      <c r="H3683" s="67">
        <v>72378</v>
      </c>
      <c r="I3683" s="63" t="str">
        <f>VLOOKUP(L3683,'[3]NEW LEGEND 2026'!M:S,7,0)</f>
        <v>HONDA</v>
      </c>
      <c r="J3683" s="67" t="s">
        <v>8267</v>
      </c>
      <c r="K3683" s="67" t="s">
        <v>8268</v>
      </c>
      <c r="L3683" s="67" t="s">
        <v>1231</v>
      </c>
      <c r="M3683" s="63" t="str">
        <f>VLOOKUP(D3683,'[3]NEW LEGEND 2026'!G:I,3,0)</f>
        <v>HONDA</v>
      </c>
      <c r="N3683" s="63" t="str">
        <f>VLOOKUP(D3683,'[3]NEW LEGEND 2026'!G:J,4,0)</f>
        <v>WHITE/BLUE</v>
      </c>
      <c r="O3683" s="68" t="str">
        <f t="shared" si="343"/>
        <v>AUG</v>
      </c>
      <c r="P3683" s="68">
        <f t="shared" si="344"/>
        <v>29</v>
      </c>
      <c r="Q3683" s="68">
        <f t="shared" si="345"/>
        <v>2026</v>
      </c>
      <c r="R3683" s="69">
        <f t="shared" si="346"/>
        <v>-210.55336805555271</v>
      </c>
      <c r="S3683" s="69">
        <f t="shared" si="347"/>
        <v>-210.55337962962949</v>
      </c>
      <c r="T3683" s="70" t="str">
        <f t="shared" si="348"/>
        <v>1-30 DAYS</v>
      </c>
      <c r="U3683" s="70" t="str">
        <f t="shared" si="348"/>
        <v>1-30 DAYS</v>
      </c>
    </row>
    <row r="3684" spans="1:21">
      <c r="A3684" s="63" t="str">
        <f>VLOOKUP(L3684,[1]Sheet1!$N:$P,3,0)</f>
        <v>GREATWALL</v>
      </c>
      <c r="B3684" s="66">
        <v>46263.558287037027</v>
      </c>
      <c r="C3684" s="66">
        <v>46263.558275462958</v>
      </c>
      <c r="D3684" s="67" t="s">
        <v>604</v>
      </c>
      <c r="E3684" s="67" t="s">
        <v>605</v>
      </c>
      <c r="F3684" s="1">
        <v>1</v>
      </c>
      <c r="G3684" s="63" t="str">
        <f>VLOOKUP(D3684,[2]MINDANAO!$B:$C,2,0)</f>
        <v>XRM OFFROAD FI(DSX)</v>
      </c>
      <c r="H3684" s="67">
        <v>72378</v>
      </c>
      <c r="I3684" s="63" t="str">
        <f>VLOOKUP(L3684,'[3]NEW LEGEND 2026'!M:S,7,0)</f>
        <v>HONDA</v>
      </c>
      <c r="J3684" s="67" t="s">
        <v>8269</v>
      </c>
      <c r="K3684" s="67" t="s">
        <v>8270</v>
      </c>
      <c r="L3684" s="67" t="s">
        <v>1231</v>
      </c>
      <c r="M3684" s="63" t="str">
        <f>VLOOKUP(D3684,'[3]NEW LEGEND 2026'!G:I,3,0)</f>
        <v>HONDA</v>
      </c>
      <c r="N3684" s="63" t="str">
        <f>VLOOKUP(D3684,'[3]NEW LEGEND 2026'!G:J,4,0)</f>
        <v>WHITE/BLUE</v>
      </c>
      <c r="O3684" s="68" t="str">
        <f t="shared" si="343"/>
        <v>AUG</v>
      </c>
      <c r="P3684" s="68">
        <f t="shared" si="344"/>
        <v>29</v>
      </c>
      <c r="Q3684" s="68">
        <f t="shared" si="345"/>
        <v>2026</v>
      </c>
      <c r="R3684" s="69">
        <f t="shared" si="346"/>
        <v>-210.55827546295768</v>
      </c>
      <c r="S3684" s="69">
        <f t="shared" si="347"/>
        <v>-210.55828703702718</v>
      </c>
      <c r="T3684" s="70" t="str">
        <f t="shared" si="348"/>
        <v>1-30 DAYS</v>
      </c>
      <c r="U3684" s="70" t="str">
        <f t="shared" si="348"/>
        <v>1-30 DAYS</v>
      </c>
    </row>
    <row r="3685" spans="1:21">
      <c r="A3685" s="63" t="str">
        <f>VLOOKUP(L3685,[1]Sheet1!$N:$P,3,0)</f>
        <v>GREATWALL</v>
      </c>
      <c r="B3685" s="66">
        <v>46263.558287037027</v>
      </c>
      <c r="C3685" s="66">
        <v>46263.558275462958</v>
      </c>
      <c r="D3685" s="67" t="s">
        <v>604</v>
      </c>
      <c r="E3685" s="67" t="s">
        <v>605</v>
      </c>
      <c r="F3685" s="1">
        <v>1</v>
      </c>
      <c r="G3685" s="63" t="str">
        <f>VLOOKUP(D3685,[2]MINDANAO!$B:$C,2,0)</f>
        <v>XRM OFFROAD FI(DSX)</v>
      </c>
      <c r="H3685" s="67">
        <v>72378</v>
      </c>
      <c r="I3685" s="63" t="str">
        <f>VLOOKUP(L3685,'[3]NEW LEGEND 2026'!M:S,7,0)</f>
        <v>HONDA</v>
      </c>
      <c r="J3685" s="67" t="s">
        <v>8271</v>
      </c>
      <c r="K3685" s="67" t="s">
        <v>8272</v>
      </c>
      <c r="L3685" s="67" t="s">
        <v>1231</v>
      </c>
      <c r="M3685" s="63" t="str">
        <f>VLOOKUP(D3685,'[3]NEW LEGEND 2026'!G:I,3,0)</f>
        <v>HONDA</v>
      </c>
      <c r="N3685" s="63" t="str">
        <f>VLOOKUP(D3685,'[3]NEW LEGEND 2026'!G:J,4,0)</f>
        <v>WHITE/BLUE</v>
      </c>
      <c r="O3685" s="68" t="str">
        <f t="shared" si="343"/>
        <v>AUG</v>
      </c>
      <c r="P3685" s="68">
        <f t="shared" si="344"/>
        <v>29</v>
      </c>
      <c r="Q3685" s="68">
        <f t="shared" si="345"/>
        <v>2026</v>
      </c>
      <c r="R3685" s="69">
        <f t="shared" si="346"/>
        <v>-210.55827546295768</v>
      </c>
      <c r="S3685" s="69">
        <f t="shared" si="347"/>
        <v>-210.55828703702718</v>
      </c>
      <c r="T3685" s="70" t="str">
        <f t="shared" si="348"/>
        <v>1-30 DAYS</v>
      </c>
      <c r="U3685" s="70" t="str">
        <f t="shared" si="348"/>
        <v>1-30 DAYS</v>
      </c>
    </row>
    <row r="3686" spans="1:21">
      <c r="A3686" s="63" t="str">
        <f>VLOOKUP(L3686,[1]Sheet1!$N:$P,3,0)</f>
        <v>GREATWALL</v>
      </c>
      <c r="B3686" s="66">
        <v>46263.558287037027</v>
      </c>
      <c r="C3686" s="66">
        <v>46263.558275462958</v>
      </c>
      <c r="D3686" s="67" t="s">
        <v>604</v>
      </c>
      <c r="E3686" s="67" t="s">
        <v>605</v>
      </c>
      <c r="F3686" s="1">
        <v>1</v>
      </c>
      <c r="G3686" s="63" t="str">
        <f>VLOOKUP(D3686,[2]MINDANAO!$B:$C,2,0)</f>
        <v>XRM OFFROAD FI(DSX)</v>
      </c>
      <c r="H3686" s="67">
        <v>72378</v>
      </c>
      <c r="I3686" s="63" t="str">
        <f>VLOOKUP(L3686,'[3]NEW LEGEND 2026'!M:S,7,0)</f>
        <v>HONDA</v>
      </c>
      <c r="J3686" s="67" t="s">
        <v>8273</v>
      </c>
      <c r="K3686" s="67" t="s">
        <v>8274</v>
      </c>
      <c r="L3686" s="67" t="s">
        <v>1231</v>
      </c>
      <c r="M3686" s="63" t="str">
        <f>VLOOKUP(D3686,'[3]NEW LEGEND 2026'!G:I,3,0)</f>
        <v>HONDA</v>
      </c>
      <c r="N3686" s="63" t="str">
        <f>VLOOKUP(D3686,'[3]NEW LEGEND 2026'!G:J,4,0)</f>
        <v>WHITE/BLUE</v>
      </c>
      <c r="O3686" s="68" t="str">
        <f t="shared" si="343"/>
        <v>AUG</v>
      </c>
      <c r="P3686" s="68">
        <f t="shared" si="344"/>
        <v>29</v>
      </c>
      <c r="Q3686" s="68">
        <f t="shared" si="345"/>
        <v>2026</v>
      </c>
      <c r="R3686" s="69">
        <f t="shared" si="346"/>
        <v>-210.55827546295768</v>
      </c>
      <c r="S3686" s="69">
        <f t="shared" si="347"/>
        <v>-210.55828703702718</v>
      </c>
      <c r="T3686" s="70" t="str">
        <f t="shared" si="348"/>
        <v>1-30 DAYS</v>
      </c>
      <c r="U3686" s="70" t="str">
        <f t="shared" si="348"/>
        <v>1-30 DAYS</v>
      </c>
    </row>
    <row r="3687" spans="1:21">
      <c r="A3687" s="63" t="str">
        <f>VLOOKUP(L3687,[1]Sheet1!$N:$P,3,0)</f>
        <v>GREATWALL</v>
      </c>
      <c r="B3687" s="66">
        <v>46263.558287037027</v>
      </c>
      <c r="C3687" s="66">
        <v>46263.558275462958</v>
      </c>
      <c r="D3687" s="67" t="s">
        <v>604</v>
      </c>
      <c r="E3687" s="67" t="s">
        <v>605</v>
      </c>
      <c r="F3687" s="1">
        <v>1</v>
      </c>
      <c r="G3687" s="63" t="str">
        <f>VLOOKUP(D3687,[2]MINDANAO!$B:$C,2,0)</f>
        <v>XRM OFFROAD FI(DSX)</v>
      </c>
      <c r="H3687" s="67">
        <v>72378</v>
      </c>
      <c r="I3687" s="63" t="str">
        <f>VLOOKUP(L3687,'[3]NEW LEGEND 2026'!M:S,7,0)</f>
        <v>HONDA</v>
      </c>
      <c r="J3687" s="67" t="s">
        <v>8275</v>
      </c>
      <c r="K3687" s="67" t="s">
        <v>8276</v>
      </c>
      <c r="L3687" s="67" t="s">
        <v>1231</v>
      </c>
      <c r="M3687" s="63" t="str">
        <f>VLOOKUP(D3687,'[3]NEW LEGEND 2026'!G:I,3,0)</f>
        <v>HONDA</v>
      </c>
      <c r="N3687" s="63" t="str">
        <f>VLOOKUP(D3687,'[3]NEW LEGEND 2026'!G:J,4,0)</f>
        <v>WHITE/BLUE</v>
      </c>
      <c r="O3687" s="68" t="str">
        <f t="shared" si="343"/>
        <v>AUG</v>
      </c>
      <c r="P3687" s="68">
        <f t="shared" si="344"/>
        <v>29</v>
      </c>
      <c r="Q3687" s="68">
        <f t="shared" si="345"/>
        <v>2026</v>
      </c>
      <c r="R3687" s="69">
        <f t="shared" si="346"/>
        <v>-210.55827546295768</v>
      </c>
      <c r="S3687" s="69">
        <f t="shared" si="347"/>
        <v>-210.55828703702718</v>
      </c>
      <c r="T3687" s="70" t="str">
        <f t="shared" si="348"/>
        <v>1-30 DAYS</v>
      </c>
      <c r="U3687" s="70" t="str">
        <f t="shared" si="348"/>
        <v>1-30 DAYS</v>
      </c>
    </row>
    <row r="3688" spans="1:21">
      <c r="A3688" s="63" t="str">
        <f>VLOOKUP(L3688,[1]Sheet1!$N:$P,3,0)</f>
        <v>GREATWALL</v>
      </c>
      <c r="B3688" s="66">
        <v>46263.558287037027</v>
      </c>
      <c r="C3688" s="66">
        <v>46263.558275462958</v>
      </c>
      <c r="D3688" s="67" t="s">
        <v>604</v>
      </c>
      <c r="E3688" s="67" t="s">
        <v>605</v>
      </c>
      <c r="F3688" s="1">
        <v>1</v>
      </c>
      <c r="G3688" s="63" t="str">
        <f>VLOOKUP(D3688,[2]MINDANAO!$B:$C,2,0)</f>
        <v>XRM OFFROAD FI(DSX)</v>
      </c>
      <c r="H3688" s="67">
        <v>72378</v>
      </c>
      <c r="I3688" s="63" t="str">
        <f>VLOOKUP(L3688,'[3]NEW LEGEND 2026'!M:S,7,0)</f>
        <v>HONDA</v>
      </c>
      <c r="J3688" s="67" t="s">
        <v>8277</v>
      </c>
      <c r="K3688" s="67" t="s">
        <v>8278</v>
      </c>
      <c r="L3688" s="67" t="s">
        <v>1231</v>
      </c>
      <c r="M3688" s="63" t="str">
        <f>VLOOKUP(D3688,'[3]NEW LEGEND 2026'!G:I,3,0)</f>
        <v>HONDA</v>
      </c>
      <c r="N3688" s="63" t="str">
        <f>VLOOKUP(D3688,'[3]NEW LEGEND 2026'!G:J,4,0)</f>
        <v>WHITE/BLUE</v>
      </c>
      <c r="O3688" s="68" t="str">
        <f t="shared" si="343"/>
        <v>AUG</v>
      </c>
      <c r="P3688" s="68">
        <f t="shared" si="344"/>
        <v>29</v>
      </c>
      <c r="Q3688" s="68">
        <f t="shared" si="345"/>
        <v>2026</v>
      </c>
      <c r="R3688" s="69">
        <f t="shared" si="346"/>
        <v>-210.55827546295768</v>
      </c>
      <c r="S3688" s="69">
        <f t="shared" si="347"/>
        <v>-210.55828703702718</v>
      </c>
      <c r="T3688" s="70" t="str">
        <f t="shared" si="348"/>
        <v>1-30 DAYS</v>
      </c>
      <c r="U3688" s="70" t="str">
        <f t="shared" si="348"/>
        <v>1-30 DAYS</v>
      </c>
    </row>
    <row r="3689" spans="1:21">
      <c r="A3689" s="63" t="str">
        <f>VLOOKUP(L3689,[1]Sheet1!$N:$P,3,0)</f>
        <v>GREATWALL</v>
      </c>
      <c r="B3689" s="66">
        <v>46263.558287037027</v>
      </c>
      <c r="C3689" s="66">
        <v>46263.558275462958</v>
      </c>
      <c r="D3689" s="67" t="s">
        <v>604</v>
      </c>
      <c r="E3689" s="67" t="s">
        <v>605</v>
      </c>
      <c r="F3689" s="1">
        <v>1</v>
      </c>
      <c r="G3689" s="63" t="str">
        <f>VLOOKUP(D3689,[2]MINDANAO!$B:$C,2,0)</f>
        <v>XRM OFFROAD FI(DSX)</v>
      </c>
      <c r="H3689" s="67">
        <v>72378</v>
      </c>
      <c r="I3689" s="63" t="str">
        <f>VLOOKUP(L3689,'[3]NEW LEGEND 2026'!M:S,7,0)</f>
        <v>HONDA</v>
      </c>
      <c r="J3689" s="67" t="s">
        <v>8279</v>
      </c>
      <c r="K3689" s="67" t="s">
        <v>8280</v>
      </c>
      <c r="L3689" s="67" t="s">
        <v>1231</v>
      </c>
      <c r="M3689" s="63" t="str">
        <f>VLOOKUP(D3689,'[3]NEW LEGEND 2026'!G:I,3,0)</f>
        <v>HONDA</v>
      </c>
      <c r="N3689" s="63" t="str">
        <f>VLOOKUP(D3689,'[3]NEW LEGEND 2026'!G:J,4,0)</f>
        <v>WHITE/BLUE</v>
      </c>
      <c r="O3689" s="68" t="str">
        <f t="shared" si="343"/>
        <v>AUG</v>
      </c>
      <c r="P3689" s="68">
        <f t="shared" si="344"/>
        <v>29</v>
      </c>
      <c r="Q3689" s="68">
        <f t="shared" si="345"/>
        <v>2026</v>
      </c>
      <c r="R3689" s="69">
        <f t="shared" si="346"/>
        <v>-210.55827546295768</v>
      </c>
      <c r="S3689" s="69">
        <f t="shared" si="347"/>
        <v>-210.55828703702718</v>
      </c>
      <c r="T3689" s="70" t="str">
        <f t="shared" si="348"/>
        <v>1-30 DAYS</v>
      </c>
      <c r="U3689" s="70" t="str">
        <f t="shared" si="348"/>
        <v>1-30 DAYS</v>
      </c>
    </row>
    <row r="3690" spans="1:21">
      <c r="A3690" s="63" t="str">
        <f>VLOOKUP(L3690,[1]Sheet1!$N:$P,3,0)</f>
        <v>GREATWALL</v>
      </c>
      <c r="B3690" s="66">
        <v>46263.558287037027</v>
      </c>
      <c r="C3690" s="66">
        <v>46263.558275462958</v>
      </c>
      <c r="D3690" s="67" t="s">
        <v>604</v>
      </c>
      <c r="E3690" s="67" t="s">
        <v>605</v>
      </c>
      <c r="F3690" s="1">
        <v>1</v>
      </c>
      <c r="G3690" s="63" t="str">
        <f>VLOOKUP(D3690,[2]MINDANAO!$B:$C,2,0)</f>
        <v>XRM OFFROAD FI(DSX)</v>
      </c>
      <c r="H3690" s="67">
        <v>72378</v>
      </c>
      <c r="I3690" s="63" t="str">
        <f>VLOOKUP(L3690,'[3]NEW LEGEND 2026'!M:S,7,0)</f>
        <v>HONDA</v>
      </c>
      <c r="J3690" s="67" t="s">
        <v>8281</v>
      </c>
      <c r="K3690" s="67" t="s">
        <v>8282</v>
      </c>
      <c r="L3690" s="67" t="s">
        <v>1231</v>
      </c>
      <c r="M3690" s="63" t="str">
        <f>VLOOKUP(D3690,'[3]NEW LEGEND 2026'!G:I,3,0)</f>
        <v>HONDA</v>
      </c>
      <c r="N3690" s="63" t="str">
        <f>VLOOKUP(D3690,'[3]NEW LEGEND 2026'!G:J,4,0)</f>
        <v>WHITE/BLUE</v>
      </c>
      <c r="O3690" s="68" t="str">
        <f t="shared" si="343"/>
        <v>AUG</v>
      </c>
      <c r="P3690" s="68">
        <f t="shared" si="344"/>
        <v>29</v>
      </c>
      <c r="Q3690" s="68">
        <f t="shared" si="345"/>
        <v>2026</v>
      </c>
      <c r="R3690" s="69">
        <f t="shared" si="346"/>
        <v>-210.55827546295768</v>
      </c>
      <c r="S3690" s="69">
        <f t="shared" si="347"/>
        <v>-210.55828703702718</v>
      </c>
      <c r="T3690" s="70" t="str">
        <f t="shared" si="348"/>
        <v>1-30 DAYS</v>
      </c>
      <c r="U3690" s="70" t="str">
        <f t="shared" si="348"/>
        <v>1-30 DAYS</v>
      </c>
    </row>
    <row r="3691" spans="1:21">
      <c r="A3691" s="63" t="str">
        <f>VLOOKUP(L3691,[1]Sheet1!$N:$P,3,0)</f>
        <v>GREATWALL</v>
      </c>
      <c r="B3691" s="66">
        <v>46263.558287037027</v>
      </c>
      <c r="C3691" s="66">
        <v>46263.558275462958</v>
      </c>
      <c r="D3691" s="67" t="s">
        <v>604</v>
      </c>
      <c r="E3691" s="67" t="s">
        <v>605</v>
      </c>
      <c r="F3691" s="1">
        <v>1</v>
      </c>
      <c r="G3691" s="63" t="str">
        <f>VLOOKUP(D3691,[2]MINDANAO!$B:$C,2,0)</f>
        <v>XRM OFFROAD FI(DSX)</v>
      </c>
      <c r="H3691" s="67">
        <v>72378</v>
      </c>
      <c r="I3691" s="63" t="str">
        <f>VLOOKUP(L3691,'[3]NEW LEGEND 2026'!M:S,7,0)</f>
        <v>HONDA</v>
      </c>
      <c r="J3691" s="67" t="s">
        <v>8283</v>
      </c>
      <c r="K3691" s="67" t="s">
        <v>8284</v>
      </c>
      <c r="L3691" s="67" t="s">
        <v>1231</v>
      </c>
      <c r="M3691" s="63" t="str">
        <f>VLOOKUP(D3691,'[3]NEW LEGEND 2026'!G:I,3,0)</f>
        <v>HONDA</v>
      </c>
      <c r="N3691" s="63" t="str">
        <f>VLOOKUP(D3691,'[3]NEW LEGEND 2026'!G:J,4,0)</f>
        <v>WHITE/BLUE</v>
      </c>
      <c r="O3691" s="68" t="str">
        <f t="shared" si="343"/>
        <v>AUG</v>
      </c>
      <c r="P3691" s="68">
        <f t="shared" si="344"/>
        <v>29</v>
      </c>
      <c r="Q3691" s="68">
        <f t="shared" si="345"/>
        <v>2026</v>
      </c>
      <c r="R3691" s="69">
        <f t="shared" si="346"/>
        <v>-210.55827546295768</v>
      </c>
      <c r="S3691" s="69">
        <f t="shared" si="347"/>
        <v>-210.55828703702718</v>
      </c>
      <c r="T3691" s="70" t="str">
        <f t="shared" si="348"/>
        <v>1-30 DAYS</v>
      </c>
      <c r="U3691" s="70" t="str">
        <f t="shared" si="348"/>
        <v>1-30 DAYS</v>
      </c>
    </row>
    <row r="3692" spans="1:21">
      <c r="A3692" s="63" t="str">
        <f>VLOOKUP(L3692,[1]Sheet1!$N:$P,3,0)</f>
        <v>GREATWALL</v>
      </c>
      <c r="B3692" s="66">
        <v>46263.558298611111</v>
      </c>
      <c r="C3692" s="66">
        <v>46263.558275462958</v>
      </c>
      <c r="D3692" s="67" t="s">
        <v>604</v>
      </c>
      <c r="E3692" s="67" t="s">
        <v>605</v>
      </c>
      <c r="F3692" s="1">
        <v>1</v>
      </c>
      <c r="G3692" s="63" t="str">
        <f>VLOOKUP(D3692,[2]MINDANAO!$B:$C,2,0)</f>
        <v>XRM OFFROAD FI(DSX)</v>
      </c>
      <c r="H3692" s="67">
        <v>72378</v>
      </c>
      <c r="I3692" s="63" t="str">
        <f>VLOOKUP(L3692,'[3]NEW LEGEND 2026'!M:S,7,0)</f>
        <v>HONDA</v>
      </c>
      <c r="J3692" s="67" t="s">
        <v>8285</v>
      </c>
      <c r="K3692" s="67" t="s">
        <v>8286</v>
      </c>
      <c r="L3692" s="67" t="s">
        <v>1231</v>
      </c>
      <c r="M3692" s="63" t="str">
        <f>VLOOKUP(D3692,'[3]NEW LEGEND 2026'!G:I,3,0)</f>
        <v>HONDA</v>
      </c>
      <c r="N3692" s="63" t="str">
        <f>VLOOKUP(D3692,'[3]NEW LEGEND 2026'!G:J,4,0)</f>
        <v>WHITE/BLUE</v>
      </c>
      <c r="O3692" s="68" t="str">
        <f t="shared" si="343"/>
        <v>AUG</v>
      </c>
      <c r="P3692" s="68">
        <f t="shared" si="344"/>
        <v>29</v>
      </c>
      <c r="Q3692" s="68">
        <f t="shared" si="345"/>
        <v>2026</v>
      </c>
      <c r="R3692" s="69">
        <f t="shared" si="346"/>
        <v>-210.55827546295768</v>
      </c>
      <c r="S3692" s="69">
        <f t="shared" si="347"/>
        <v>-210.55829861111124</v>
      </c>
      <c r="T3692" s="70" t="str">
        <f t="shared" si="348"/>
        <v>1-30 DAYS</v>
      </c>
      <c r="U3692" s="70" t="str">
        <f t="shared" si="348"/>
        <v>1-30 DAYS</v>
      </c>
    </row>
    <row r="3693" spans="1:21">
      <c r="A3693" s="63" t="str">
        <f>VLOOKUP(L3693,[1]Sheet1!$N:$P,3,0)</f>
        <v>GREATWALL</v>
      </c>
      <c r="B3693" s="66">
        <v>46263.558298611111</v>
      </c>
      <c r="C3693" s="66">
        <v>46263.558275462958</v>
      </c>
      <c r="D3693" s="67" t="s">
        <v>604</v>
      </c>
      <c r="E3693" s="67" t="s">
        <v>605</v>
      </c>
      <c r="F3693" s="1">
        <v>1</v>
      </c>
      <c r="G3693" s="63" t="str">
        <f>VLOOKUP(D3693,[2]MINDANAO!$B:$C,2,0)</f>
        <v>XRM OFFROAD FI(DSX)</v>
      </c>
      <c r="H3693" s="67">
        <v>72378</v>
      </c>
      <c r="I3693" s="63" t="str">
        <f>VLOOKUP(L3693,'[3]NEW LEGEND 2026'!M:S,7,0)</f>
        <v>HONDA</v>
      </c>
      <c r="J3693" s="67" t="s">
        <v>8287</v>
      </c>
      <c r="K3693" s="67" t="s">
        <v>8288</v>
      </c>
      <c r="L3693" s="67" t="s">
        <v>1231</v>
      </c>
      <c r="M3693" s="63" t="str">
        <f>VLOOKUP(D3693,'[3]NEW LEGEND 2026'!G:I,3,0)</f>
        <v>HONDA</v>
      </c>
      <c r="N3693" s="63" t="str">
        <f>VLOOKUP(D3693,'[3]NEW LEGEND 2026'!G:J,4,0)</f>
        <v>WHITE/BLUE</v>
      </c>
      <c r="O3693" s="68" t="str">
        <f t="shared" si="343"/>
        <v>AUG</v>
      </c>
      <c r="P3693" s="68">
        <f t="shared" si="344"/>
        <v>29</v>
      </c>
      <c r="Q3693" s="68">
        <f t="shared" si="345"/>
        <v>2026</v>
      </c>
      <c r="R3693" s="69">
        <f t="shared" si="346"/>
        <v>-210.55827546295768</v>
      </c>
      <c r="S3693" s="69">
        <f t="shared" si="347"/>
        <v>-210.55829861111124</v>
      </c>
      <c r="T3693" s="70" t="str">
        <f t="shared" si="348"/>
        <v>1-30 DAYS</v>
      </c>
      <c r="U3693" s="70" t="str">
        <f t="shared" si="348"/>
        <v>1-30 DAYS</v>
      </c>
    </row>
    <row r="3694" spans="1:21">
      <c r="A3694" s="63" t="str">
        <f>VLOOKUP(L3694,[1]Sheet1!$N:$P,3,0)</f>
        <v>GREATWALL</v>
      </c>
      <c r="B3694" s="66">
        <v>46263.562696759262</v>
      </c>
      <c r="C3694" s="66">
        <v>46263.562696759262</v>
      </c>
      <c r="D3694" s="67" t="s">
        <v>604</v>
      </c>
      <c r="E3694" s="67" t="s">
        <v>605</v>
      </c>
      <c r="F3694" s="1">
        <v>1</v>
      </c>
      <c r="G3694" s="63" t="str">
        <f>VLOOKUP(D3694,[2]MINDANAO!$B:$C,2,0)</f>
        <v>XRM OFFROAD FI(DSX)</v>
      </c>
      <c r="H3694" s="67">
        <v>72378</v>
      </c>
      <c r="I3694" s="63" t="str">
        <f>VLOOKUP(L3694,'[3]NEW LEGEND 2026'!M:S,7,0)</f>
        <v>HONDA</v>
      </c>
      <c r="J3694" s="67" t="s">
        <v>8289</v>
      </c>
      <c r="K3694" s="67" t="s">
        <v>8290</v>
      </c>
      <c r="L3694" s="67" t="s">
        <v>1231</v>
      </c>
      <c r="M3694" s="63" t="str">
        <f>VLOOKUP(D3694,'[3]NEW LEGEND 2026'!G:I,3,0)</f>
        <v>HONDA</v>
      </c>
      <c r="N3694" s="63" t="str">
        <f>VLOOKUP(D3694,'[3]NEW LEGEND 2026'!G:J,4,0)</f>
        <v>WHITE/BLUE</v>
      </c>
      <c r="O3694" s="68" t="str">
        <f t="shared" si="343"/>
        <v>AUG</v>
      </c>
      <c r="P3694" s="68">
        <f t="shared" si="344"/>
        <v>29</v>
      </c>
      <c r="Q3694" s="68">
        <f t="shared" si="345"/>
        <v>2026</v>
      </c>
      <c r="R3694" s="69">
        <f t="shared" si="346"/>
        <v>-210.5626967592616</v>
      </c>
      <c r="S3694" s="69">
        <f t="shared" si="347"/>
        <v>-210.5626967592616</v>
      </c>
      <c r="T3694" s="70" t="str">
        <f t="shared" si="348"/>
        <v>1-30 DAYS</v>
      </c>
      <c r="U3694" s="70" t="str">
        <f t="shared" si="348"/>
        <v>1-30 DAYS</v>
      </c>
    </row>
    <row r="3695" spans="1:21">
      <c r="A3695" s="63" t="str">
        <f>VLOOKUP(L3695,[1]Sheet1!$N:$P,3,0)</f>
        <v>GREATWALL</v>
      </c>
      <c r="B3695" s="66">
        <v>46263.562696759262</v>
      </c>
      <c r="C3695" s="66">
        <v>46263.562696759262</v>
      </c>
      <c r="D3695" s="67" t="s">
        <v>604</v>
      </c>
      <c r="E3695" s="67" t="s">
        <v>605</v>
      </c>
      <c r="F3695" s="1">
        <v>1</v>
      </c>
      <c r="G3695" s="63" t="str">
        <f>VLOOKUP(D3695,[2]MINDANAO!$B:$C,2,0)</f>
        <v>XRM OFFROAD FI(DSX)</v>
      </c>
      <c r="H3695" s="67">
        <v>72378</v>
      </c>
      <c r="I3695" s="63" t="str">
        <f>VLOOKUP(L3695,'[3]NEW LEGEND 2026'!M:S,7,0)</f>
        <v>HONDA</v>
      </c>
      <c r="J3695" s="67" t="s">
        <v>8291</v>
      </c>
      <c r="K3695" s="67" t="s">
        <v>8292</v>
      </c>
      <c r="L3695" s="67" t="s">
        <v>1231</v>
      </c>
      <c r="M3695" s="63" t="str">
        <f>VLOOKUP(D3695,'[3]NEW LEGEND 2026'!G:I,3,0)</f>
        <v>HONDA</v>
      </c>
      <c r="N3695" s="63" t="str">
        <f>VLOOKUP(D3695,'[3]NEW LEGEND 2026'!G:J,4,0)</f>
        <v>WHITE/BLUE</v>
      </c>
      <c r="O3695" s="68" t="str">
        <f t="shared" si="343"/>
        <v>AUG</v>
      </c>
      <c r="P3695" s="68">
        <f t="shared" si="344"/>
        <v>29</v>
      </c>
      <c r="Q3695" s="68">
        <f t="shared" si="345"/>
        <v>2026</v>
      </c>
      <c r="R3695" s="69">
        <f t="shared" si="346"/>
        <v>-210.5626967592616</v>
      </c>
      <c r="S3695" s="69">
        <f t="shared" si="347"/>
        <v>-210.5626967592616</v>
      </c>
      <c r="T3695" s="70" t="str">
        <f t="shared" si="348"/>
        <v>1-30 DAYS</v>
      </c>
      <c r="U3695" s="70" t="str">
        <f t="shared" si="348"/>
        <v>1-30 DAYS</v>
      </c>
    </row>
    <row r="3696" spans="1:21">
      <c r="A3696" s="63" t="str">
        <f>VLOOKUP(L3696,[1]Sheet1!$N:$P,3,0)</f>
        <v>GREATWALL</v>
      </c>
      <c r="B3696" s="66">
        <v>46263.562696759262</v>
      </c>
      <c r="C3696" s="66">
        <v>46263.562696759262</v>
      </c>
      <c r="D3696" s="67" t="s">
        <v>604</v>
      </c>
      <c r="E3696" s="67" t="s">
        <v>605</v>
      </c>
      <c r="F3696" s="1">
        <v>1</v>
      </c>
      <c r="G3696" s="63" t="str">
        <f>VLOOKUP(D3696,[2]MINDANAO!$B:$C,2,0)</f>
        <v>XRM OFFROAD FI(DSX)</v>
      </c>
      <c r="H3696" s="67">
        <v>72378</v>
      </c>
      <c r="I3696" s="63" t="str">
        <f>VLOOKUP(L3696,'[3]NEW LEGEND 2026'!M:S,7,0)</f>
        <v>HONDA</v>
      </c>
      <c r="J3696" s="67" t="s">
        <v>8293</v>
      </c>
      <c r="K3696" s="67" t="s">
        <v>8294</v>
      </c>
      <c r="L3696" s="67" t="s">
        <v>1231</v>
      </c>
      <c r="M3696" s="63" t="str">
        <f>VLOOKUP(D3696,'[3]NEW LEGEND 2026'!G:I,3,0)</f>
        <v>HONDA</v>
      </c>
      <c r="N3696" s="63" t="str">
        <f>VLOOKUP(D3696,'[3]NEW LEGEND 2026'!G:J,4,0)</f>
        <v>WHITE/BLUE</v>
      </c>
      <c r="O3696" s="68" t="str">
        <f t="shared" si="343"/>
        <v>AUG</v>
      </c>
      <c r="P3696" s="68">
        <f t="shared" si="344"/>
        <v>29</v>
      </c>
      <c r="Q3696" s="68">
        <f t="shared" si="345"/>
        <v>2026</v>
      </c>
      <c r="R3696" s="69">
        <f t="shared" si="346"/>
        <v>-210.5626967592616</v>
      </c>
      <c r="S3696" s="69">
        <f t="shared" si="347"/>
        <v>-210.5626967592616</v>
      </c>
      <c r="T3696" s="70" t="str">
        <f t="shared" si="348"/>
        <v>1-30 DAYS</v>
      </c>
      <c r="U3696" s="70" t="str">
        <f t="shared" si="348"/>
        <v>1-30 DAYS</v>
      </c>
    </row>
    <row r="3697" spans="1:21">
      <c r="A3697" s="63" t="str">
        <f>VLOOKUP(L3697,[1]Sheet1!$N:$P,3,0)</f>
        <v>GREATWALL</v>
      </c>
      <c r="B3697" s="66">
        <v>46263.562696759262</v>
      </c>
      <c r="C3697" s="66">
        <v>46263.562696759262</v>
      </c>
      <c r="D3697" s="67" t="s">
        <v>604</v>
      </c>
      <c r="E3697" s="67" t="s">
        <v>605</v>
      </c>
      <c r="F3697" s="1">
        <v>1</v>
      </c>
      <c r="G3697" s="63" t="str">
        <f>VLOOKUP(D3697,[2]MINDANAO!$B:$C,2,0)</f>
        <v>XRM OFFROAD FI(DSX)</v>
      </c>
      <c r="H3697" s="67">
        <v>72378</v>
      </c>
      <c r="I3697" s="63" t="str">
        <f>VLOOKUP(L3697,'[3]NEW LEGEND 2026'!M:S,7,0)</f>
        <v>HONDA</v>
      </c>
      <c r="J3697" s="67" t="s">
        <v>8295</v>
      </c>
      <c r="K3697" s="67" t="s">
        <v>8296</v>
      </c>
      <c r="L3697" s="67" t="s">
        <v>1231</v>
      </c>
      <c r="M3697" s="63" t="str">
        <f>VLOOKUP(D3697,'[3]NEW LEGEND 2026'!G:I,3,0)</f>
        <v>HONDA</v>
      </c>
      <c r="N3697" s="63" t="str">
        <f>VLOOKUP(D3697,'[3]NEW LEGEND 2026'!G:J,4,0)</f>
        <v>WHITE/BLUE</v>
      </c>
      <c r="O3697" s="68" t="str">
        <f t="shared" si="343"/>
        <v>AUG</v>
      </c>
      <c r="P3697" s="68">
        <f t="shared" si="344"/>
        <v>29</v>
      </c>
      <c r="Q3697" s="68">
        <f t="shared" si="345"/>
        <v>2026</v>
      </c>
      <c r="R3697" s="69">
        <f t="shared" si="346"/>
        <v>-210.5626967592616</v>
      </c>
      <c r="S3697" s="69">
        <f t="shared" si="347"/>
        <v>-210.5626967592616</v>
      </c>
      <c r="T3697" s="70" t="str">
        <f t="shared" si="348"/>
        <v>1-30 DAYS</v>
      </c>
      <c r="U3697" s="70" t="str">
        <f t="shared" si="348"/>
        <v>1-30 DAYS</v>
      </c>
    </row>
    <row r="3698" spans="1:21">
      <c r="A3698" s="63" t="str">
        <f>VLOOKUP(L3698,[1]Sheet1!$N:$P,3,0)</f>
        <v>GREATWALL</v>
      </c>
      <c r="B3698" s="66">
        <v>46263.562696759262</v>
      </c>
      <c r="C3698" s="66">
        <v>46263.562696759262</v>
      </c>
      <c r="D3698" s="67" t="s">
        <v>604</v>
      </c>
      <c r="E3698" s="67" t="s">
        <v>605</v>
      </c>
      <c r="F3698" s="1">
        <v>1</v>
      </c>
      <c r="G3698" s="63" t="str">
        <f>VLOOKUP(D3698,[2]MINDANAO!$B:$C,2,0)</f>
        <v>XRM OFFROAD FI(DSX)</v>
      </c>
      <c r="H3698" s="67">
        <v>72378</v>
      </c>
      <c r="I3698" s="63" t="str">
        <f>VLOOKUP(L3698,'[3]NEW LEGEND 2026'!M:S,7,0)</f>
        <v>HONDA</v>
      </c>
      <c r="J3698" s="67" t="s">
        <v>8297</v>
      </c>
      <c r="K3698" s="67" t="s">
        <v>8298</v>
      </c>
      <c r="L3698" s="67" t="s">
        <v>1231</v>
      </c>
      <c r="M3698" s="63" t="str">
        <f>VLOOKUP(D3698,'[3]NEW LEGEND 2026'!G:I,3,0)</f>
        <v>HONDA</v>
      </c>
      <c r="N3698" s="63" t="str">
        <f>VLOOKUP(D3698,'[3]NEW LEGEND 2026'!G:J,4,0)</f>
        <v>WHITE/BLUE</v>
      </c>
      <c r="O3698" s="68" t="str">
        <f t="shared" si="343"/>
        <v>AUG</v>
      </c>
      <c r="P3698" s="68">
        <f t="shared" si="344"/>
        <v>29</v>
      </c>
      <c r="Q3698" s="68">
        <f t="shared" si="345"/>
        <v>2026</v>
      </c>
      <c r="R3698" s="69">
        <f t="shared" si="346"/>
        <v>-210.5626967592616</v>
      </c>
      <c r="S3698" s="69">
        <f t="shared" si="347"/>
        <v>-210.5626967592616</v>
      </c>
      <c r="T3698" s="70" t="str">
        <f t="shared" si="348"/>
        <v>1-30 DAYS</v>
      </c>
      <c r="U3698" s="70" t="str">
        <f t="shared" si="348"/>
        <v>1-30 DAYS</v>
      </c>
    </row>
    <row r="3699" spans="1:21">
      <c r="A3699" s="63" t="str">
        <f>VLOOKUP(L3699,[1]Sheet1!$N:$P,3,0)</f>
        <v>GREATWALL</v>
      </c>
      <c r="B3699" s="66">
        <v>46263.562696759262</v>
      </c>
      <c r="C3699" s="66">
        <v>46263.562696759262</v>
      </c>
      <c r="D3699" s="67" t="s">
        <v>604</v>
      </c>
      <c r="E3699" s="67" t="s">
        <v>605</v>
      </c>
      <c r="F3699" s="1">
        <v>1</v>
      </c>
      <c r="G3699" s="63" t="str">
        <f>VLOOKUP(D3699,[2]MINDANAO!$B:$C,2,0)</f>
        <v>XRM OFFROAD FI(DSX)</v>
      </c>
      <c r="H3699" s="67">
        <v>72378</v>
      </c>
      <c r="I3699" s="63" t="str">
        <f>VLOOKUP(L3699,'[3]NEW LEGEND 2026'!M:S,7,0)</f>
        <v>HONDA</v>
      </c>
      <c r="J3699" s="67" t="s">
        <v>8299</v>
      </c>
      <c r="K3699" s="67" t="s">
        <v>8300</v>
      </c>
      <c r="L3699" s="67" t="s">
        <v>1231</v>
      </c>
      <c r="M3699" s="63" t="str">
        <f>VLOOKUP(D3699,'[3]NEW LEGEND 2026'!G:I,3,0)</f>
        <v>HONDA</v>
      </c>
      <c r="N3699" s="63" t="str">
        <f>VLOOKUP(D3699,'[3]NEW LEGEND 2026'!G:J,4,0)</f>
        <v>WHITE/BLUE</v>
      </c>
      <c r="O3699" s="68" t="str">
        <f t="shared" si="343"/>
        <v>AUG</v>
      </c>
      <c r="P3699" s="68">
        <f t="shared" si="344"/>
        <v>29</v>
      </c>
      <c r="Q3699" s="68">
        <f t="shared" si="345"/>
        <v>2026</v>
      </c>
      <c r="R3699" s="69">
        <f t="shared" si="346"/>
        <v>-210.5626967592616</v>
      </c>
      <c r="S3699" s="69">
        <f t="shared" si="347"/>
        <v>-210.5626967592616</v>
      </c>
      <c r="T3699" s="70" t="str">
        <f t="shared" si="348"/>
        <v>1-30 DAYS</v>
      </c>
      <c r="U3699" s="70" t="str">
        <f t="shared" si="348"/>
        <v>1-30 DAYS</v>
      </c>
    </row>
    <row r="3700" spans="1:21">
      <c r="A3700" s="63" t="str">
        <f>VLOOKUP(L3700,[1]Sheet1!$N:$P,3,0)</f>
        <v>GREATWALL</v>
      </c>
      <c r="B3700" s="66">
        <v>46263.562696759262</v>
      </c>
      <c r="C3700" s="66">
        <v>46263.562696759262</v>
      </c>
      <c r="D3700" s="67" t="s">
        <v>604</v>
      </c>
      <c r="E3700" s="67" t="s">
        <v>605</v>
      </c>
      <c r="F3700" s="1">
        <v>1</v>
      </c>
      <c r="G3700" s="63" t="str">
        <f>VLOOKUP(D3700,[2]MINDANAO!$B:$C,2,0)</f>
        <v>XRM OFFROAD FI(DSX)</v>
      </c>
      <c r="H3700" s="67">
        <v>72378</v>
      </c>
      <c r="I3700" s="63" t="str">
        <f>VLOOKUP(L3700,'[3]NEW LEGEND 2026'!M:S,7,0)</f>
        <v>HONDA</v>
      </c>
      <c r="J3700" s="67" t="s">
        <v>8301</v>
      </c>
      <c r="K3700" s="67" t="s">
        <v>8302</v>
      </c>
      <c r="L3700" s="67" t="s">
        <v>1231</v>
      </c>
      <c r="M3700" s="63" t="str">
        <f>VLOOKUP(D3700,'[3]NEW LEGEND 2026'!G:I,3,0)</f>
        <v>HONDA</v>
      </c>
      <c r="N3700" s="63" t="str">
        <f>VLOOKUP(D3700,'[3]NEW LEGEND 2026'!G:J,4,0)</f>
        <v>WHITE/BLUE</v>
      </c>
      <c r="O3700" s="68" t="str">
        <f t="shared" si="343"/>
        <v>AUG</v>
      </c>
      <c r="P3700" s="68">
        <f t="shared" si="344"/>
        <v>29</v>
      </c>
      <c r="Q3700" s="68">
        <f t="shared" si="345"/>
        <v>2026</v>
      </c>
      <c r="R3700" s="69">
        <f t="shared" si="346"/>
        <v>-210.5626967592616</v>
      </c>
      <c r="S3700" s="69">
        <f t="shared" si="347"/>
        <v>-210.5626967592616</v>
      </c>
      <c r="T3700" s="70" t="str">
        <f t="shared" si="348"/>
        <v>1-30 DAYS</v>
      </c>
      <c r="U3700" s="70" t="str">
        <f t="shared" si="348"/>
        <v>1-30 DAYS</v>
      </c>
    </row>
    <row r="3701" spans="1:21">
      <c r="A3701" s="63" t="str">
        <f>VLOOKUP(L3701,[1]Sheet1!$N:$P,3,0)</f>
        <v>GREATWALL</v>
      </c>
      <c r="B3701" s="66">
        <v>46263.562696759262</v>
      </c>
      <c r="C3701" s="66">
        <v>46263.562696759262</v>
      </c>
      <c r="D3701" s="67" t="s">
        <v>604</v>
      </c>
      <c r="E3701" s="67" t="s">
        <v>605</v>
      </c>
      <c r="F3701" s="1">
        <v>1</v>
      </c>
      <c r="G3701" s="63" t="str">
        <f>VLOOKUP(D3701,[2]MINDANAO!$B:$C,2,0)</f>
        <v>XRM OFFROAD FI(DSX)</v>
      </c>
      <c r="H3701" s="67">
        <v>72378</v>
      </c>
      <c r="I3701" s="63" t="str">
        <f>VLOOKUP(L3701,'[3]NEW LEGEND 2026'!M:S,7,0)</f>
        <v>HONDA</v>
      </c>
      <c r="J3701" s="67" t="s">
        <v>8303</v>
      </c>
      <c r="K3701" s="67" t="s">
        <v>8304</v>
      </c>
      <c r="L3701" s="67" t="s">
        <v>1231</v>
      </c>
      <c r="M3701" s="63" t="str">
        <f>VLOOKUP(D3701,'[3]NEW LEGEND 2026'!G:I,3,0)</f>
        <v>HONDA</v>
      </c>
      <c r="N3701" s="63" t="str">
        <f>VLOOKUP(D3701,'[3]NEW LEGEND 2026'!G:J,4,0)</f>
        <v>WHITE/BLUE</v>
      </c>
      <c r="O3701" s="68" t="str">
        <f t="shared" si="343"/>
        <v>AUG</v>
      </c>
      <c r="P3701" s="68">
        <f t="shared" si="344"/>
        <v>29</v>
      </c>
      <c r="Q3701" s="68">
        <f t="shared" si="345"/>
        <v>2026</v>
      </c>
      <c r="R3701" s="69">
        <f t="shared" si="346"/>
        <v>-210.5626967592616</v>
      </c>
      <c r="S3701" s="69">
        <f t="shared" si="347"/>
        <v>-210.5626967592616</v>
      </c>
      <c r="T3701" s="70" t="str">
        <f t="shared" si="348"/>
        <v>1-30 DAYS</v>
      </c>
      <c r="U3701" s="70" t="str">
        <f t="shared" si="348"/>
        <v>1-30 DAYS</v>
      </c>
    </row>
    <row r="3702" spans="1:21">
      <c r="A3702" s="63" t="str">
        <f>VLOOKUP(L3702,[1]Sheet1!$N:$P,3,0)</f>
        <v>GREATWALL</v>
      </c>
      <c r="B3702" s="66">
        <v>46263.562708333331</v>
      </c>
      <c r="C3702" s="66">
        <v>46263.562696759262</v>
      </c>
      <c r="D3702" s="67" t="s">
        <v>604</v>
      </c>
      <c r="E3702" s="67" t="s">
        <v>605</v>
      </c>
      <c r="F3702" s="1">
        <v>1</v>
      </c>
      <c r="G3702" s="63" t="str">
        <f>VLOOKUP(D3702,[2]MINDANAO!$B:$C,2,0)</f>
        <v>XRM OFFROAD FI(DSX)</v>
      </c>
      <c r="H3702" s="67">
        <v>72378</v>
      </c>
      <c r="I3702" s="63" t="str">
        <f>VLOOKUP(L3702,'[3]NEW LEGEND 2026'!M:S,7,0)</f>
        <v>HONDA</v>
      </c>
      <c r="J3702" s="67" t="s">
        <v>8305</v>
      </c>
      <c r="K3702" s="67" t="s">
        <v>8306</v>
      </c>
      <c r="L3702" s="67" t="s">
        <v>1231</v>
      </c>
      <c r="M3702" s="63" t="str">
        <f>VLOOKUP(D3702,'[3]NEW LEGEND 2026'!G:I,3,0)</f>
        <v>HONDA</v>
      </c>
      <c r="N3702" s="63" t="str">
        <f>VLOOKUP(D3702,'[3]NEW LEGEND 2026'!G:J,4,0)</f>
        <v>WHITE/BLUE</v>
      </c>
      <c r="O3702" s="68" t="str">
        <f t="shared" si="343"/>
        <v>AUG</v>
      </c>
      <c r="P3702" s="68">
        <f t="shared" si="344"/>
        <v>29</v>
      </c>
      <c r="Q3702" s="68">
        <f t="shared" si="345"/>
        <v>2026</v>
      </c>
      <c r="R3702" s="69">
        <f t="shared" si="346"/>
        <v>-210.5626967592616</v>
      </c>
      <c r="S3702" s="69">
        <f t="shared" si="347"/>
        <v>-210.5627083333311</v>
      </c>
      <c r="T3702" s="70" t="str">
        <f t="shared" si="348"/>
        <v>1-30 DAYS</v>
      </c>
      <c r="U3702" s="70" t="str">
        <f t="shared" si="348"/>
        <v>1-30 DAYS</v>
      </c>
    </row>
    <row r="3703" spans="1:21">
      <c r="A3703" s="63" t="str">
        <f>VLOOKUP(L3703,[1]Sheet1!$N:$P,3,0)</f>
        <v>GREATWALL</v>
      </c>
      <c r="B3703" s="66">
        <v>46263.562708333331</v>
      </c>
      <c r="C3703" s="66">
        <v>46263.562696759262</v>
      </c>
      <c r="D3703" s="67" t="s">
        <v>604</v>
      </c>
      <c r="E3703" s="67" t="s">
        <v>605</v>
      </c>
      <c r="F3703" s="1">
        <v>1</v>
      </c>
      <c r="G3703" s="63" t="str">
        <f>VLOOKUP(D3703,[2]MINDANAO!$B:$C,2,0)</f>
        <v>XRM OFFROAD FI(DSX)</v>
      </c>
      <c r="H3703" s="67">
        <v>72378</v>
      </c>
      <c r="I3703" s="63" t="str">
        <f>VLOOKUP(L3703,'[3]NEW LEGEND 2026'!M:S,7,0)</f>
        <v>HONDA</v>
      </c>
      <c r="J3703" s="67" t="s">
        <v>8307</v>
      </c>
      <c r="K3703" s="67" t="s">
        <v>8308</v>
      </c>
      <c r="L3703" s="67" t="s">
        <v>1231</v>
      </c>
      <c r="M3703" s="63" t="str">
        <f>VLOOKUP(D3703,'[3]NEW LEGEND 2026'!G:I,3,0)</f>
        <v>HONDA</v>
      </c>
      <c r="N3703" s="63" t="str">
        <f>VLOOKUP(D3703,'[3]NEW LEGEND 2026'!G:J,4,0)</f>
        <v>WHITE/BLUE</v>
      </c>
      <c r="O3703" s="68" t="str">
        <f t="shared" si="343"/>
        <v>AUG</v>
      </c>
      <c r="P3703" s="68">
        <f t="shared" si="344"/>
        <v>29</v>
      </c>
      <c r="Q3703" s="68">
        <f t="shared" si="345"/>
        <v>2026</v>
      </c>
      <c r="R3703" s="69">
        <f t="shared" si="346"/>
        <v>-210.5626967592616</v>
      </c>
      <c r="S3703" s="69">
        <f t="shared" si="347"/>
        <v>-210.5627083333311</v>
      </c>
      <c r="T3703" s="70" t="str">
        <f t="shared" si="348"/>
        <v>1-30 DAYS</v>
      </c>
      <c r="U3703" s="70" t="str">
        <f t="shared" si="348"/>
        <v>1-30 DAYS</v>
      </c>
    </row>
    <row r="3704" spans="1:21">
      <c r="A3704" s="63" t="str">
        <f>VLOOKUP(L3704,[1]Sheet1!$N:$P,3,0)</f>
        <v>GREATWALL</v>
      </c>
      <c r="B3704" s="66">
        <v>46263.56653935185</v>
      </c>
      <c r="C3704" s="66">
        <v>46263.566516203697</v>
      </c>
      <c r="D3704" s="67" t="s">
        <v>4503</v>
      </c>
      <c r="E3704" s="67" t="s">
        <v>4504</v>
      </c>
      <c r="F3704" s="1">
        <v>1</v>
      </c>
      <c r="G3704" s="63" t="str">
        <f>VLOOKUP(D3704,[2]MINDANAO!$B:$C,2,0)</f>
        <v>CLICK125 FI SE</v>
      </c>
      <c r="H3704" s="67">
        <v>84750</v>
      </c>
      <c r="I3704" s="63" t="str">
        <f>VLOOKUP(L3704,'[3]NEW LEGEND 2026'!M:S,7,0)</f>
        <v>HONDA</v>
      </c>
      <c r="J3704" s="67" t="s">
        <v>8309</v>
      </c>
      <c r="K3704" s="67" t="s">
        <v>8310</v>
      </c>
      <c r="L3704" s="67" t="s">
        <v>1231</v>
      </c>
      <c r="M3704" s="63" t="str">
        <f>VLOOKUP(D3704,'[3]NEW LEGEND 2026'!G:I,3,0)</f>
        <v>HONDA</v>
      </c>
      <c r="N3704" s="63" t="str">
        <f>VLOOKUP(D3704,'[3]NEW LEGEND 2026'!G:J,4,0)</f>
        <v>GRAY</v>
      </c>
      <c r="O3704" s="68" t="str">
        <f t="shared" si="343"/>
        <v>AUG</v>
      </c>
      <c r="P3704" s="68">
        <f t="shared" si="344"/>
        <v>29</v>
      </c>
      <c r="Q3704" s="68">
        <f t="shared" si="345"/>
        <v>2026</v>
      </c>
      <c r="R3704" s="69">
        <f t="shared" si="346"/>
        <v>-210.56651620369666</v>
      </c>
      <c r="S3704" s="69">
        <f t="shared" si="347"/>
        <v>-210.56653935185022</v>
      </c>
      <c r="T3704" s="70" t="str">
        <f t="shared" si="348"/>
        <v>1-30 DAYS</v>
      </c>
      <c r="U3704" s="70" t="str">
        <f t="shared" si="348"/>
        <v>1-30 DAYS</v>
      </c>
    </row>
    <row r="3705" spans="1:21">
      <c r="A3705" s="63" t="str">
        <f>VLOOKUP(L3705,[1]Sheet1!$N:$P,3,0)</f>
        <v>GREATWALL</v>
      </c>
      <c r="B3705" s="66">
        <v>46263.56653935185</v>
      </c>
      <c r="C3705" s="66">
        <v>46263.566516203697</v>
      </c>
      <c r="D3705" s="67" t="s">
        <v>4503</v>
      </c>
      <c r="E3705" s="67" t="s">
        <v>4504</v>
      </c>
      <c r="F3705" s="1">
        <v>1</v>
      </c>
      <c r="G3705" s="63" t="str">
        <f>VLOOKUP(D3705,[2]MINDANAO!$B:$C,2,0)</f>
        <v>CLICK125 FI SE</v>
      </c>
      <c r="H3705" s="67">
        <v>84750</v>
      </c>
      <c r="I3705" s="63" t="str">
        <f>VLOOKUP(L3705,'[3]NEW LEGEND 2026'!M:S,7,0)</f>
        <v>HONDA</v>
      </c>
      <c r="J3705" s="67" t="s">
        <v>8311</v>
      </c>
      <c r="K3705" s="67" t="s">
        <v>8312</v>
      </c>
      <c r="L3705" s="67" t="s">
        <v>1231</v>
      </c>
      <c r="M3705" s="63" t="str">
        <f>VLOOKUP(D3705,'[3]NEW LEGEND 2026'!G:I,3,0)</f>
        <v>HONDA</v>
      </c>
      <c r="N3705" s="63" t="str">
        <f>VLOOKUP(D3705,'[3]NEW LEGEND 2026'!G:J,4,0)</f>
        <v>GRAY</v>
      </c>
      <c r="O3705" s="68" t="str">
        <f t="shared" si="343"/>
        <v>AUG</v>
      </c>
      <c r="P3705" s="68">
        <f t="shared" si="344"/>
        <v>29</v>
      </c>
      <c r="Q3705" s="68">
        <f t="shared" si="345"/>
        <v>2026</v>
      </c>
      <c r="R3705" s="69">
        <f t="shared" si="346"/>
        <v>-210.56651620369666</v>
      </c>
      <c r="S3705" s="69">
        <f t="shared" si="347"/>
        <v>-210.56653935185022</v>
      </c>
      <c r="T3705" s="70" t="str">
        <f t="shared" si="348"/>
        <v>1-30 DAYS</v>
      </c>
      <c r="U3705" s="70" t="str">
        <f t="shared" si="348"/>
        <v>1-30 DAYS</v>
      </c>
    </row>
    <row r="3706" spans="1:21">
      <c r="A3706" s="63" t="str">
        <f>VLOOKUP(L3706,[1]Sheet1!$N:$P,3,0)</f>
        <v>GREATWALL</v>
      </c>
      <c r="B3706" s="66">
        <v>46263.56653935185</v>
      </c>
      <c r="C3706" s="66">
        <v>46263.566516203697</v>
      </c>
      <c r="D3706" s="67" t="s">
        <v>4503</v>
      </c>
      <c r="E3706" s="67" t="s">
        <v>4504</v>
      </c>
      <c r="F3706" s="1">
        <v>1</v>
      </c>
      <c r="G3706" s="63" t="str">
        <f>VLOOKUP(D3706,[2]MINDANAO!$B:$C,2,0)</f>
        <v>CLICK125 FI SE</v>
      </c>
      <c r="H3706" s="67">
        <v>84750</v>
      </c>
      <c r="I3706" s="63" t="str">
        <f>VLOOKUP(L3706,'[3]NEW LEGEND 2026'!M:S,7,0)</f>
        <v>HONDA</v>
      </c>
      <c r="J3706" s="67" t="s">
        <v>8313</v>
      </c>
      <c r="K3706" s="67" t="s">
        <v>8314</v>
      </c>
      <c r="L3706" s="67" t="s">
        <v>1231</v>
      </c>
      <c r="M3706" s="63" t="str">
        <f>VLOOKUP(D3706,'[3]NEW LEGEND 2026'!G:I,3,0)</f>
        <v>HONDA</v>
      </c>
      <c r="N3706" s="63" t="str">
        <f>VLOOKUP(D3706,'[3]NEW LEGEND 2026'!G:J,4,0)</f>
        <v>GRAY</v>
      </c>
      <c r="O3706" s="68" t="str">
        <f t="shared" si="343"/>
        <v>AUG</v>
      </c>
      <c r="P3706" s="68">
        <f t="shared" si="344"/>
        <v>29</v>
      </c>
      <c r="Q3706" s="68">
        <f t="shared" si="345"/>
        <v>2026</v>
      </c>
      <c r="R3706" s="69">
        <f t="shared" si="346"/>
        <v>-210.56651620369666</v>
      </c>
      <c r="S3706" s="69">
        <f t="shared" si="347"/>
        <v>-210.56653935185022</v>
      </c>
      <c r="T3706" s="70" t="str">
        <f t="shared" si="348"/>
        <v>1-30 DAYS</v>
      </c>
      <c r="U3706" s="70" t="str">
        <f t="shared" si="348"/>
        <v>1-30 DAYS</v>
      </c>
    </row>
    <row r="3707" spans="1:21">
      <c r="A3707" s="63" t="str">
        <f>VLOOKUP(L3707,[1]Sheet1!$N:$P,3,0)</f>
        <v>GREATWALL</v>
      </c>
      <c r="B3707" s="66">
        <v>46263.56653935185</v>
      </c>
      <c r="C3707" s="66">
        <v>46263.566516203697</v>
      </c>
      <c r="D3707" s="67" t="s">
        <v>4503</v>
      </c>
      <c r="E3707" s="67" t="s">
        <v>4504</v>
      </c>
      <c r="F3707" s="1">
        <v>1</v>
      </c>
      <c r="G3707" s="63" t="str">
        <f>VLOOKUP(D3707,[2]MINDANAO!$B:$C,2,0)</f>
        <v>CLICK125 FI SE</v>
      </c>
      <c r="H3707" s="67">
        <v>84750</v>
      </c>
      <c r="I3707" s="63" t="str">
        <f>VLOOKUP(L3707,'[3]NEW LEGEND 2026'!M:S,7,0)</f>
        <v>HONDA</v>
      </c>
      <c r="J3707" s="67" t="s">
        <v>8315</v>
      </c>
      <c r="K3707" s="67" t="s">
        <v>8316</v>
      </c>
      <c r="L3707" s="67" t="s">
        <v>1231</v>
      </c>
      <c r="M3707" s="63" t="str">
        <f>VLOOKUP(D3707,'[3]NEW LEGEND 2026'!G:I,3,0)</f>
        <v>HONDA</v>
      </c>
      <c r="N3707" s="63" t="str">
        <f>VLOOKUP(D3707,'[3]NEW LEGEND 2026'!G:J,4,0)</f>
        <v>GRAY</v>
      </c>
      <c r="O3707" s="68" t="str">
        <f t="shared" si="343"/>
        <v>AUG</v>
      </c>
      <c r="P3707" s="68">
        <f t="shared" si="344"/>
        <v>29</v>
      </c>
      <c r="Q3707" s="68">
        <f t="shared" si="345"/>
        <v>2026</v>
      </c>
      <c r="R3707" s="69">
        <f t="shared" si="346"/>
        <v>-210.56651620369666</v>
      </c>
      <c r="S3707" s="69">
        <f t="shared" si="347"/>
        <v>-210.56653935185022</v>
      </c>
      <c r="T3707" s="70" t="str">
        <f t="shared" si="348"/>
        <v>1-30 DAYS</v>
      </c>
      <c r="U3707" s="70" t="str">
        <f t="shared" si="348"/>
        <v>1-30 DAYS</v>
      </c>
    </row>
    <row r="3708" spans="1:21">
      <c r="A3708" s="63" t="str">
        <f>VLOOKUP(L3708,[1]Sheet1!$N:$P,3,0)</f>
        <v>GREATWALL</v>
      </c>
      <c r="B3708" s="66">
        <v>46263.56653935185</v>
      </c>
      <c r="C3708" s="66">
        <v>46263.566516203697</v>
      </c>
      <c r="D3708" s="67" t="s">
        <v>4503</v>
      </c>
      <c r="E3708" s="67" t="s">
        <v>4504</v>
      </c>
      <c r="F3708" s="1">
        <v>1</v>
      </c>
      <c r="G3708" s="63" t="str">
        <f>VLOOKUP(D3708,[2]MINDANAO!$B:$C,2,0)</f>
        <v>CLICK125 FI SE</v>
      </c>
      <c r="H3708" s="67">
        <v>84750</v>
      </c>
      <c r="I3708" s="63" t="str">
        <f>VLOOKUP(L3708,'[3]NEW LEGEND 2026'!M:S,7,0)</f>
        <v>HONDA</v>
      </c>
      <c r="J3708" s="67" t="s">
        <v>8317</v>
      </c>
      <c r="K3708" s="67" t="s">
        <v>8318</v>
      </c>
      <c r="L3708" s="67" t="s">
        <v>1231</v>
      </c>
      <c r="M3708" s="63" t="str">
        <f>VLOOKUP(D3708,'[3]NEW LEGEND 2026'!G:I,3,0)</f>
        <v>HONDA</v>
      </c>
      <c r="N3708" s="63" t="str">
        <f>VLOOKUP(D3708,'[3]NEW LEGEND 2026'!G:J,4,0)</f>
        <v>GRAY</v>
      </c>
      <c r="O3708" s="68" t="str">
        <f t="shared" si="343"/>
        <v>AUG</v>
      </c>
      <c r="P3708" s="68">
        <f t="shared" si="344"/>
        <v>29</v>
      </c>
      <c r="Q3708" s="68">
        <f t="shared" si="345"/>
        <v>2026</v>
      </c>
      <c r="R3708" s="69">
        <f t="shared" si="346"/>
        <v>-210.56651620369666</v>
      </c>
      <c r="S3708" s="69">
        <f t="shared" si="347"/>
        <v>-210.56653935185022</v>
      </c>
      <c r="T3708" s="70" t="str">
        <f t="shared" si="348"/>
        <v>1-30 DAYS</v>
      </c>
      <c r="U3708" s="70" t="str">
        <f t="shared" si="348"/>
        <v>1-30 DAYS</v>
      </c>
    </row>
    <row r="3709" spans="1:21">
      <c r="A3709" s="63" t="str">
        <f>VLOOKUP(L3709,[1]Sheet1!$N:$P,3,0)</f>
        <v>GREATWALL</v>
      </c>
      <c r="B3709" s="66">
        <v>46263.56653935185</v>
      </c>
      <c r="C3709" s="66">
        <v>46263.566516203697</v>
      </c>
      <c r="D3709" s="67" t="s">
        <v>4503</v>
      </c>
      <c r="E3709" s="67" t="s">
        <v>4504</v>
      </c>
      <c r="F3709" s="1">
        <v>1</v>
      </c>
      <c r="G3709" s="63" t="str">
        <f>VLOOKUP(D3709,[2]MINDANAO!$B:$C,2,0)</f>
        <v>CLICK125 FI SE</v>
      </c>
      <c r="H3709" s="67">
        <v>84750</v>
      </c>
      <c r="I3709" s="63" t="str">
        <f>VLOOKUP(L3709,'[3]NEW LEGEND 2026'!M:S,7,0)</f>
        <v>HONDA</v>
      </c>
      <c r="J3709" s="67" t="s">
        <v>8319</v>
      </c>
      <c r="K3709" s="67" t="s">
        <v>8320</v>
      </c>
      <c r="L3709" s="67" t="s">
        <v>1231</v>
      </c>
      <c r="M3709" s="63" t="str">
        <f>VLOOKUP(D3709,'[3]NEW LEGEND 2026'!G:I,3,0)</f>
        <v>HONDA</v>
      </c>
      <c r="N3709" s="63" t="str">
        <f>VLOOKUP(D3709,'[3]NEW LEGEND 2026'!G:J,4,0)</f>
        <v>GRAY</v>
      </c>
      <c r="O3709" s="68" t="str">
        <f t="shared" si="343"/>
        <v>AUG</v>
      </c>
      <c r="P3709" s="68">
        <f t="shared" si="344"/>
        <v>29</v>
      </c>
      <c r="Q3709" s="68">
        <f t="shared" si="345"/>
        <v>2026</v>
      </c>
      <c r="R3709" s="69">
        <f t="shared" si="346"/>
        <v>-210.56651620369666</v>
      </c>
      <c r="S3709" s="69">
        <f t="shared" si="347"/>
        <v>-210.56653935185022</v>
      </c>
      <c r="T3709" s="70" t="str">
        <f t="shared" si="348"/>
        <v>1-30 DAYS</v>
      </c>
      <c r="U3709" s="70" t="str">
        <f t="shared" si="348"/>
        <v>1-30 DAYS</v>
      </c>
    </row>
    <row r="3710" spans="1:21">
      <c r="A3710" s="63" t="str">
        <f>VLOOKUP(L3710,[1]Sheet1!$N:$P,3,0)</f>
        <v>GREATWALL</v>
      </c>
      <c r="B3710" s="66">
        <v>46263.56653935185</v>
      </c>
      <c r="C3710" s="66">
        <v>46263.566516203697</v>
      </c>
      <c r="D3710" s="67" t="s">
        <v>4503</v>
      </c>
      <c r="E3710" s="67" t="s">
        <v>4504</v>
      </c>
      <c r="F3710" s="1">
        <v>1</v>
      </c>
      <c r="G3710" s="63" t="str">
        <f>VLOOKUP(D3710,[2]MINDANAO!$B:$C,2,0)</f>
        <v>CLICK125 FI SE</v>
      </c>
      <c r="H3710" s="67">
        <v>84750</v>
      </c>
      <c r="I3710" s="63" t="str">
        <f>VLOOKUP(L3710,'[3]NEW LEGEND 2026'!M:S,7,0)</f>
        <v>HONDA</v>
      </c>
      <c r="J3710" s="67" t="s">
        <v>8321</v>
      </c>
      <c r="K3710" s="67" t="s">
        <v>8322</v>
      </c>
      <c r="L3710" s="67" t="s">
        <v>1231</v>
      </c>
      <c r="M3710" s="63" t="str">
        <f>VLOOKUP(D3710,'[3]NEW LEGEND 2026'!G:I,3,0)</f>
        <v>HONDA</v>
      </c>
      <c r="N3710" s="63" t="str">
        <f>VLOOKUP(D3710,'[3]NEW LEGEND 2026'!G:J,4,0)</f>
        <v>GRAY</v>
      </c>
      <c r="O3710" s="68" t="str">
        <f t="shared" si="343"/>
        <v>AUG</v>
      </c>
      <c r="P3710" s="68">
        <f t="shared" si="344"/>
        <v>29</v>
      </c>
      <c r="Q3710" s="68">
        <f t="shared" si="345"/>
        <v>2026</v>
      </c>
      <c r="R3710" s="69">
        <f t="shared" si="346"/>
        <v>-210.56651620369666</v>
      </c>
      <c r="S3710" s="69">
        <f t="shared" si="347"/>
        <v>-210.56653935185022</v>
      </c>
      <c r="T3710" s="70" t="str">
        <f t="shared" si="348"/>
        <v>1-30 DAYS</v>
      </c>
      <c r="U3710" s="70" t="str">
        <f t="shared" si="348"/>
        <v>1-30 DAYS</v>
      </c>
    </row>
    <row r="3711" spans="1:21">
      <c r="A3711" s="63" t="str">
        <f>VLOOKUP(L3711,[1]Sheet1!$N:$P,3,0)</f>
        <v>GREATWALL</v>
      </c>
      <c r="B3711" s="66">
        <v>46263.56653935185</v>
      </c>
      <c r="C3711" s="66">
        <v>46263.566516203697</v>
      </c>
      <c r="D3711" s="67" t="s">
        <v>4503</v>
      </c>
      <c r="E3711" s="67" t="s">
        <v>4504</v>
      </c>
      <c r="F3711" s="1">
        <v>1</v>
      </c>
      <c r="G3711" s="63" t="str">
        <f>VLOOKUP(D3711,[2]MINDANAO!$B:$C,2,0)</f>
        <v>CLICK125 FI SE</v>
      </c>
      <c r="H3711" s="67">
        <v>84750</v>
      </c>
      <c r="I3711" s="63" t="str">
        <f>VLOOKUP(L3711,'[3]NEW LEGEND 2026'!M:S,7,0)</f>
        <v>HONDA</v>
      </c>
      <c r="J3711" s="67" t="s">
        <v>8323</v>
      </c>
      <c r="K3711" s="67" t="s">
        <v>8324</v>
      </c>
      <c r="L3711" s="67" t="s">
        <v>1231</v>
      </c>
      <c r="M3711" s="63" t="str">
        <f>VLOOKUP(D3711,'[3]NEW LEGEND 2026'!G:I,3,0)</f>
        <v>HONDA</v>
      </c>
      <c r="N3711" s="63" t="str">
        <f>VLOOKUP(D3711,'[3]NEW LEGEND 2026'!G:J,4,0)</f>
        <v>GRAY</v>
      </c>
      <c r="O3711" s="68" t="str">
        <f t="shared" si="343"/>
        <v>AUG</v>
      </c>
      <c r="P3711" s="68">
        <f t="shared" si="344"/>
        <v>29</v>
      </c>
      <c r="Q3711" s="68">
        <f t="shared" si="345"/>
        <v>2026</v>
      </c>
      <c r="R3711" s="69">
        <f t="shared" si="346"/>
        <v>-210.56651620369666</v>
      </c>
      <c r="S3711" s="69">
        <f t="shared" si="347"/>
        <v>-210.56653935185022</v>
      </c>
      <c r="T3711" s="70" t="str">
        <f t="shared" si="348"/>
        <v>1-30 DAYS</v>
      </c>
      <c r="U3711" s="70" t="str">
        <f t="shared" si="348"/>
        <v>1-30 DAYS</v>
      </c>
    </row>
    <row r="3712" spans="1:21">
      <c r="A3712" s="63" t="str">
        <f>VLOOKUP(L3712,[1]Sheet1!$N:$P,3,0)</f>
        <v>GREATWALL</v>
      </c>
      <c r="B3712" s="66">
        <v>46263.56653935185</v>
      </c>
      <c r="C3712" s="66">
        <v>46263.566516203697</v>
      </c>
      <c r="D3712" s="67" t="s">
        <v>4503</v>
      </c>
      <c r="E3712" s="67" t="s">
        <v>4504</v>
      </c>
      <c r="F3712" s="1">
        <v>1</v>
      </c>
      <c r="G3712" s="63" t="str">
        <f>VLOOKUP(D3712,[2]MINDANAO!$B:$C,2,0)</f>
        <v>CLICK125 FI SE</v>
      </c>
      <c r="H3712" s="67">
        <v>84750</v>
      </c>
      <c r="I3712" s="63" t="str">
        <f>VLOOKUP(L3712,'[3]NEW LEGEND 2026'!M:S,7,0)</f>
        <v>HONDA</v>
      </c>
      <c r="J3712" s="67" t="s">
        <v>8325</v>
      </c>
      <c r="K3712" s="67" t="s">
        <v>8326</v>
      </c>
      <c r="L3712" s="67" t="s">
        <v>1231</v>
      </c>
      <c r="M3712" s="63" t="str">
        <f>VLOOKUP(D3712,'[3]NEW LEGEND 2026'!G:I,3,0)</f>
        <v>HONDA</v>
      </c>
      <c r="N3712" s="63" t="str">
        <f>VLOOKUP(D3712,'[3]NEW LEGEND 2026'!G:J,4,0)</f>
        <v>GRAY</v>
      </c>
      <c r="O3712" s="68" t="str">
        <f t="shared" si="343"/>
        <v>AUG</v>
      </c>
      <c r="P3712" s="68">
        <f t="shared" si="344"/>
        <v>29</v>
      </c>
      <c r="Q3712" s="68">
        <f t="shared" si="345"/>
        <v>2026</v>
      </c>
      <c r="R3712" s="69">
        <f t="shared" si="346"/>
        <v>-210.56651620369666</v>
      </c>
      <c r="S3712" s="69">
        <f t="shared" si="347"/>
        <v>-210.56653935185022</v>
      </c>
      <c r="T3712" s="70" t="str">
        <f t="shared" si="348"/>
        <v>1-30 DAYS</v>
      </c>
      <c r="U3712" s="70" t="str">
        <f t="shared" si="348"/>
        <v>1-30 DAYS</v>
      </c>
    </row>
    <row r="3713" spans="1:21">
      <c r="A3713" s="63" t="str">
        <f>VLOOKUP(L3713,[1]Sheet1!$N:$P,3,0)</f>
        <v>GREATWALL</v>
      </c>
      <c r="B3713" s="66">
        <v>46263.56653935185</v>
      </c>
      <c r="C3713" s="66">
        <v>46263.566516203697</v>
      </c>
      <c r="D3713" s="67" t="s">
        <v>4503</v>
      </c>
      <c r="E3713" s="67" t="s">
        <v>4504</v>
      </c>
      <c r="F3713" s="1">
        <v>1</v>
      </c>
      <c r="G3713" s="63" t="str">
        <f>VLOOKUP(D3713,[2]MINDANAO!$B:$C,2,0)</f>
        <v>CLICK125 FI SE</v>
      </c>
      <c r="H3713" s="67">
        <v>84750</v>
      </c>
      <c r="I3713" s="63" t="str">
        <f>VLOOKUP(L3713,'[3]NEW LEGEND 2026'!M:S,7,0)</f>
        <v>HONDA</v>
      </c>
      <c r="J3713" s="67" t="s">
        <v>8327</v>
      </c>
      <c r="K3713" s="67" t="s">
        <v>8328</v>
      </c>
      <c r="L3713" s="67" t="s">
        <v>1231</v>
      </c>
      <c r="M3713" s="63" t="str">
        <f>VLOOKUP(D3713,'[3]NEW LEGEND 2026'!G:I,3,0)</f>
        <v>HONDA</v>
      </c>
      <c r="N3713" s="63" t="str">
        <f>VLOOKUP(D3713,'[3]NEW LEGEND 2026'!G:J,4,0)</f>
        <v>GRAY</v>
      </c>
      <c r="O3713" s="68" t="str">
        <f t="shared" si="343"/>
        <v>AUG</v>
      </c>
      <c r="P3713" s="68">
        <f t="shared" si="344"/>
        <v>29</v>
      </c>
      <c r="Q3713" s="68">
        <f t="shared" si="345"/>
        <v>2026</v>
      </c>
      <c r="R3713" s="69">
        <f t="shared" si="346"/>
        <v>-210.56651620369666</v>
      </c>
      <c r="S3713" s="69">
        <f t="shared" si="347"/>
        <v>-210.56653935185022</v>
      </c>
      <c r="T3713" s="70" t="str">
        <f t="shared" si="348"/>
        <v>1-30 DAYS</v>
      </c>
      <c r="U3713" s="70" t="str">
        <f t="shared" si="348"/>
        <v>1-30 DAYS</v>
      </c>
    </row>
    <row r="3714" spans="1:21">
      <c r="A3714" s="63" t="str">
        <f>VLOOKUP(L3714,[1]Sheet1!$N:$P,3,0)</f>
        <v>GREATWALL</v>
      </c>
      <c r="B3714" s="66">
        <v>46263.581921296303</v>
      </c>
      <c r="C3714" s="66">
        <v>46263.581909722219</v>
      </c>
      <c r="D3714" s="67" t="s">
        <v>4503</v>
      </c>
      <c r="E3714" s="67" t="s">
        <v>4504</v>
      </c>
      <c r="F3714" s="1">
        <v>1</v>
      </c>
      <c r="G3714" s="63" t="str">
        <f>VLOOKUP(D3714,[2]MINDANAO!$B:$C,2,0)</f>
        <v>CLICK125 FI SE</v>
      </c>
      <c r="H3714" s="67">
        <v>84750</v>
      </c>
      <c r="I3714" s="63" t="str">
        <f>VLOOKUP(L3714,'[3]NEW LEGEND 2026'!M:S,7,0)</f>
        <v>HONDA</v>
      </c>
      <c r="J3714" s="67" t="s">
        <v>8329</v>
      </c>
      <c r="K3714" s="67" t="s">
        <v>8330</v>
      </c>
      <c r="L3714" s="67" t="s">
        <v>1231</v>
      </c>
      <c r="M3714" s="63" t="str">
        <f>VLOOKUP(D3714,'[3]NEW LEGEND 2026'!G:I,3,0)</f>
        <v>HONDA</v>
      </c>
      <c r="N3714" s="63" t="str">
        <f>VLOOKUP(D3714,'[3]NEW LEGEND 2026'!G:J,4,0)</f>
        <v>GRAY</v>
      </c>
      <c r="O3714" s="68" t="str">
        <f t="shared" ref="O3714:O3777" si="349">CHOOSE(MONTH(C3714),"JAN","FEB","MAR","APR","MAY","JUN","JUL","AUG","SEP","OCT","NOV","DEC")</f>
        <v>AUG</v>
      </c>
      <c r="P3714" s="68">
        <f t="shared" ref="P3714:P3777" si="350">DAY(C3714)</f>
        <v>29</v>
      </c>
      <c r="Q3714" s="68">
        <f t="shared" ref="Q3714:Q3777" si="351">YEAR(C3714)</f>
        <v>2026</v>
      </c>
      <c r="R3714" s="69">
        <f t="shared" ref="R3714:R3777" si="352">DATE(2026,1,31)-C3714</f>
        <v>-210.58190972221928</v>
      </c>
      <c r="S3714" s="69">
        <f t="shared" si="347"/>
        <v>-210.58192129630334</v>
      </c>
      <c r="T3714" s="70" t="str">
        <f t="shared" si="348"/>
        <v>1-30 DAYS</v>
      </c>
      <c r="U3714" s="70" t="str">
        <f t="shared" si="348"/>
        <v>1-30 DAYS</v>
      </c>
    </row>
    <row r="3715" spans="1:21">
      <c r="A3715" s="63" t="str">
        <f>VLOOKUP(L3715,[1]Sheet1!$N:$P,3,0)</f>
        <v>GREATWALL</v>
      </c>
      <c r="B3715" s="66">
        <v>46263.581921296303</v>
      </c>
      <c r="C3715" s="66">
        <v>46263.581909722219</v>
      </c>
      <c r="D3715" s="67" t="s">
        <v>4503</v>
      </c>
      <c r="E3715" s="67" t="s">
        <v>4504</v>
      </c>
      <c r="F3715" s="1">
        <v>1</v>
      </c>
      <c r="G3715" s="63" t="str">
        <f>VLOOKUP(D3715,[2]MINDANAO!$B:$C,2,0)</f>
        <v>CLICK125 FI SE</v>
      </c>
      <c r="H3715" s="67">
        <v>84750</v>
      </c>
      <c r="I3715" s="63" t="str">
        <f>VLOOKUP(L3715,'[3]NEW LEGEND 2026'!M:S,7,0)</f>
        <v>HONDA</v>
      </c>
      <c r="J3715" s="67" t="s">
        <v>8331</v>
      </c>
      <c r="K3715" s="67" t="s">
        <v>8332</v>
      </c>
      <c r="L3715" s="67" t="s">
        <v>1231</v>
      </c>
      <c r="M3715" s="63" t="str">
        <f>VLOOKUP(D3715,'[3]NEW LEGEND 2026'!G:I,3,0)</f>
        <v>HONDA</v>
      </c>
      <c r="N3715" s="63" t="str">
        <f>VLOOKUP(D3715,'[3]NEW LEGEND 2026'!G:J,4,0)</f>
        <v>GRAY</v>
      </c>
      <c r="O3715" s="68" t="str">
        <f t="shared" si="349"/>
        <v>AUG</v>
      </c>
      <c r="P3715" s="68">
        <f t="shared" si="350"/>
        <v>29</v>
      </c>
      <c r="Q3715" s="68">
        <f t="shared" si="351"/>
        <v>2026</v>
      </c>
      <c r="R3715" s="69">
        <f t="shared" si="352"/>
        <v>-210.58190972221928</v>
      </c>
      <c r="S3715" s="69">
        <f t="shared" ref="S3715:S3778" si="353">DATE(2026,1,31)-B3715</f>
        <v>-210.58192129630334</v>
      </c>
      <c r="T3715" s="70" t="str">
        <f t="shared" si="348"/>
        <v>1-30 DAYS</v>
      </c>
      <c r="U3715" s="70" t="str">
        <f t="shared" si="348"/>
        <v>1-30 DAYS</v>
      </c>
    </row>
    <row r="3716" spans="1:21">
      <c r="A3716" s="63" t="str">
        <f>VLOOKUP(L3716,[1]Sheet1!$N:$P,3,0)</f>
        <v>GREATWALL</v>
      </c>
      <c r="B3716" s="66">
        <v>46263.581921296303</v>
      </c>
      <c r="C3716" s="66">
        <v>46263.581909722219</v>
      </c>
      <c r="D3716" s="67" t="s">
        <v>4503</v>
      </c>
      <c r="E3716" s="67" t="s">
        <v>4504</v>
      </c>
      <c r="F3716" s="1">
        <v>1</v>
      </c>
      <c r="G3716" s="63" t="str">
        <f>VLOOKUP(D3716,[2]MINDANAO!$B:$C,2,0)</f>
        <v>CLICK125 FI SE</v>
      </c>
      <c r="H3716" s="67">
        <v>84750</v>
      </c>
      <c r="I3716" s="63" t="str">
        <f>VLOOKUP(L3716,'[3]NEW LEGEND 2026'!M:S,7,0)</f>
        <v>HONDA</v>
      </c>
      <c r="J3716" s="67" t="s">
        <v>8333</v>
      </c>
      <c r="K3716" s="67" t="s">
        <v>8334</v>
      </c>
      <c r="L3716" s="67" t="s">
        <v>1231</v>
      </c>
      <c r="M3716" s="63" t="str">
        <f>VLOOKUP(D3716,'[3]NEW LEGEND 2026'!G:I,3,0)</f>
        <v>HONDA</v>
      </c>
      <c r="N3716" s="63" t="str">
        <f>VLOOKUP(D3716,'[3]NEW LEGEND 2026'!G:J,4,0)</f>
        <v>GRAY</v>
      </c>
      <c r="O3716" s="68" t="str">
        <f t="shared" si="349"/>
        <v>AUG</v>
      </c>
      <c r="P3716" s="68">
        <f t="shared" si="350"/>
        <v>29</v>
      </c>
      <c r="Q3716" s="68">
        <f t="shared" si="351"/>
        <v>2026</v>
      </c>
      <c r="R3716" s="69">
        <f t="shared" si="352"/>
        <v>-210.58190972221928</v>
      </c>
      <c r="S3716" s="69">
        <f t="shared" si="353"/>
        <v>-210.58192129630334</v>
      </c>
      <c r="T3716" s="70" t="str">
        <f t="shared" si="348"/>
        <v>1-30 DAYS</v>
      </c>
      <c r="U3716" s="70" t="str">
        <f t="shared" si="348"/>
        <v>1-30 DAYS</v>
      </c>
    </row>
    <row r="3717" spans="1:21">
      <c r="A3717" s="63" t="str">
        <f>VLOOKUP(L3717,[1]Sheet1!$N:$P,3,0)</f>
        <v>GREATWALL</v>
      </c>
      <c r="B3717" s="66">
        <v>46263.581921296303</v>
      </c>
      <c r="C3717" s="66">
        <v>46263.581909722219</v>
      </c>
      <c r="D3717" s="67" t="s">
        <v>4503</v>
      </c>
      <c r="E3717" s="67" t="s">
        <v>4504</v>
      </c>
      <c r="F3717" s="1">
        <v>1</v>
      </c>
      <c r="G3717" s="63" t="str">
        <f>VLOOKUP(D3717,[2]MINDANAO!$B:$C,2,0)</f>
        <v>CLICK125 FI SE</v>
      </c>
      <c r="H3717" s="67">
        <v>84750</v>
      </c>
      <c r="I3717" s="63" t="str">
        <f>VLOOKUP(L3717,'[3]NEW LEGEND 2026'!M:S,7,0)</f>
        <v>HONDA</v>
      </c>
      <c r="J3717" s="67" t="s">
        <v>8335</v>
      </c>
      <c r="K3717" s="67" t="s">
        <v>8336</v>
      </c>
      <c r="L3717" s="67" t="s">
        <v>1231</v>
      </c>
      <c r="M3717" s="63" t="str">
        <f>VLOOKUP(D3717,'[3]NEW LEGEND 2026'!G:I,3,0)</f>
        <v>HONDA</v>
      </c>
      <c r="N3717" s="63" t="str">
        <f>VLOOKUP(D3717,'[3]NEW LEGEND 2026'!G:J,4,0)</f>
        <v>GRAY</v>
      </c>
      <c r="O3717" s="68" t="str">
        <f t="shared" si="349"/>
        <v>AUG</v>
      </c>
      <c r="P3717" s="68">
        <f t="shared" si="350"/>
        <v>29</v>
      </c>
      <c r="Q3717" s="68">
        <f t="shared" si="351"/>
        <v>2026</v>
      </c>
      <c r="R3717" s="69">
        <f t="shared" si="352"/>
        <v>-210.58190972221928</v>
      </c>
      <c r="S3717" s="69">
        <f t="shared" si="353"/>
        <v>-210.58192129630334</v>
      </c>
      <c r="T3717" s="70" t="str">
        <f t="shared" si="348"/>
        <v>1-30 DAYS</v>
      </c>
      <c r="U3717" s="70" t="str">
        <f t="shared" si="348"/>
        <v>1-30 DAYS</v>
      </c>
    </row>
    <row r="3718" spans="1:21">
      <c r="A3718" s="63" t="str">
        <f>VLOOKUP(L3718,[1]Sheet1!$N:$P,3,0)</f>
        <v>GREATWALL</v>
      </c>
      <c r="B3718" s="66">
        <v>46263.581921296303</v>
      </c>
      <c r="C3718" s="66">
        <v>46263.581909722219</v>
      </c>
      <c r="D3718" s="67" t="s">
        <v>4503</v>
      </c>
      <c r="E3718" s="67" t="s">
        <v>4504</v>
      </c>
      <c r="F3718" s="1">
        <v>1</v>
      </c>
      <c r="G3718" s="63" t="str">
        <f>VLOOKUP(D3718,[2]MINDANAO!$B:$C,2,0)</f>
        <v>CLICK125 FI SE</v>
      </c>
      <c r="H3718" s="67">
        <v>84750</v>
      </c>
      <c r="I3718" s="63" t="str">
        <f>VLOOKUP(L3718,'[3]NEW LEGEND 2026'!M:S,7,0)</f>
        <v>HONDA</v>
      </c>
      <c r="J3718" s="67" t="s">
        <v>8337</v>
      </c>
      <c r="K3718" s="67" t="s">
        <v>8338</v>
      </c>
      <c r="L3718" s="67" t="s">
        <v>1231</v>
      </c>
      <c r="M3718" s="63" t="str">
        <f>VLOOKUP(D3718,'[3]NEW LEGEND 2026'!G:I,3,0)</f>
        <v>HONDA</v>
      </c>
      <c r="N3718" s="63" t="str">
        <f>VLOOKUP(D3718,'[3]NEW LEGEND 2026'!G:J,4,0)</f>
        <v>GRAY</v>
      </c>
      <c r="O3718" s="68" t="str">
        <f t="shared" si="349"/>
        <v>AUG</v>
      </c>
      <c r="P3718" s="68">
        <f t="shared" si="350"/>
        <v>29</v>
      </c>
      <c r="Q3718" s="68">
        <f t="shared" si="351"/>
        <v>2026</v>
      </c>
      <c r="R3718" s="69">
        <f t="shared" si="352"/>
        <v>-210.58190972221928</v>
      </c>
      <c r="S3718" s="69">
        <f t="shared" si="353"/>
        <v>-210.58192129630334</v>
      </c>
      <c r="T3718" s="70" t="str">
        <f t="shared" si="348"/>
        <v>1-30 DAYS</v>
      </c>
      <c r="U3718" s="70" t="str">
        <f t="shared" si="348"/>
        <v>1-30 DAYS</v>
      </c>
    </row>
    <row r="3719" spans="1:21">
      <c r="A3719" s="63" t="str">
        <f>VLOOKUP(L3719,[1]Sheet1!$N:$P,3,0)</f>
        <v>GREATWALL</v>
      </c>
      <c r="B3719" s="66">
        <v>46263.581921296303</v>
      </c>
      <c r="C3719" s="66">
        <v>46263.581909722219</v>
      </c>
      <c r="D3719" s="67" t="s">
        <v>4503</v>
      </c>
      <c r="E3719" s="67" t="s">
        <v>4504</v>
      </c>
      <c r="F3719" s="1">
        <v>1</v>
      </c>
      <c r="G3719" s="63" t="str">
        <f>VLOOKUP(D3719,[2]MINDANAO!$B:$C,2,0)</f>
        <v>CLICK125 FI SE</v>
      </c>
      <c r="H3719" s="67">
        <v>84750</v>
      </c>
      <c r="I3719" s="63" t="str">
        <f>VLOOKUP(L3719,'[3]NEW LEGEND 2026'!M:S,7,0)</f>
        <v>HONDA</v>
      </c>
      <c r="J3719" s="67" t="s">
        <v>8339</v>
      </c>
      <c r="K3719" s="67" t="s">
        <v>8340</v>
      </c>
      <c r="L3719" s="67" t="s">
        <v>1231</v>
      </c>
      <c r="M3719" s="63" t="str">
        <f>VLOOKUP(D3719,'[3]NEW LEGEND 2026'!G:I,3,0)</f>
        <v>HONDA</v>
      </c>
      <c r="N3719" s="63" t="str">
        <f>VLOOKUP(D3719,'[3]NEW LEGEND 2026'!G:J,4,0)</f>
        <v>GRAY</v>
      </c>
      <c r="O3719" s="68" t="str">
        <f t="shared" si="349"/>
        <v>AUG</v>
      </c>
      <c r="P3719" s="68">
        <f t="shared" si="350"/>
        <v>29</v>
      </c>
      <c r="Q3719" s="68">
        <f t="shared" si="351"/>
        <v>2026</v>
      </c>
      <c r="R3719" s="69">
        <f t="shared" si="352"/>
        <v>-210.58190972221928</v>
      </c>
      <c r="S3719" s="69">
        <f t="shared" si="353"/>
        <v>-210.58192129630334</v>
      </c>
      <c r="T3719" s="70" t="str">
        <f t="shared" si="348"/>
        <v>1-30 DAYS</v>
      </c>
      <c r="U3719" s="70" t="str">
        <f t="shared" si="348"/>
        <v>1-30 DAYS</v>
      </c>
    </row>
    <row r="3720" spans="1:21">
      <c r="A3720" s="63" t="str">
        <f>VLOOKUP(L3720,[1]Sheet1!$N:$P,3,0)</f>
        <v>GREATWALL</v>
      </c>
      <c r="B3720" s="66">
        <v>46263.581921296303</v>
      </c>
      <c r="C3720" s="66">
        <v>46263.581909722219</v>
      </c>
      <c r="D3720" s="67" t="s">
        <v>4503</v>
      </c>
      <c r="E3720" s="67" t="s">
        <v>4504</v>
      </c>
      <c r="F3720" s="1">
        <v>1</v>
      </c>
      <c r="G3720" s="63" t="str">
        <f>VLOOKUP(D3720,[2]MINDANAO!$B:$C,2,0)</f>
        <v>CLICK125 FI SE</v>
      </c>
      <c r="H3720" s="67">
        <v>84750</v>
      </c>
      <c r="I3720" s="63" t="str">
        <f>VLOOKUP(L3720,'[3]NEW LEGEND 2026'!M:S,7,0)</f>
        <v>HONDA</v>
      </c>
      <c r="J3720" s="67" t="s">
        <v>8341</v>
      </c>
      <c r="K3720" s="67" t="s">
        <v>8342</v>
      </c>
      <c r="L3720" s="67" t="s">
        <v>1231</v>
      </c>
      <c r="M3720" s="63" t="str">
        <f>VLOOKUP(D3720,'[3]NEW LEGEND 2026'!G:I,3,0)</f>
        <v>HONDA</v>
      </c>
      <c r="N3720" s="63" t="str">
        <f>VLOOKUP(D3720,'[3]NEW LEGEND 2026'!G:J,4,0)</f>
        <v>GRAY</v>
      </c>
      <c r="O3720" s="68" t="str">
        <f t="shared" si="349"/>
        <v>AUG</v>
      </c>
      <c r="P3720" s="68">
        <f t="shared" si="350"/>
        <v>29</v>
      </c>
      <c r="Q3720" s="68">
        <f t="shared" si="351"/>
        <v>2026</v>
      </c>
      <c r="R3720" s="69">
        <f t="shared" si="352"/>
        <v>-210.58190972221928</v>
      </c>
      <c r="S3720" s="69">
        <f t="shared" si="353"/>
        <v>-210.58192129630334</v>
      </c>
      <c r="T3720" s="70" t="str">
        <f t="shared" si="348"/>
        <v>1-30 DAYS</v>
      </c>
      <c r="U3720" s="70" t="str">
        <f t="shared" si="348"/>
        <v>1-30 DAYS</v>
      </c>
    </row>
    <row r="3721" spans="1:21">
      <c r="A3721" s="63" t="str">
        <f>VLOOKUP(L3721,[1]Sheet1!$N:$P,3,0)</f>
        <v>GREATWALL</v>
      </c>
      <c r="B3721" s="66">
        <v>46263.592048611114</v>
      </c>
      <c r="C3721" s="66">
        <v>46263.592037037037</v>
      </c>
      <c r="D3721" s="67" t="s">
        <v>4503</v>
      </c>
      <c r="E3721" s="67" t="s">
        <v>4504</v>
      </c>
      <c r="F3721" s="1">
        <v>1</v>
      </c>
      <c r="G3721" s="63" t="str">
        <f>VLOOKUP(D3721,[2]MINDANAO!$B:$C,2,0)</f>
        <v>CLICK125 FI SE</v>
      </c>
      <c r="H3721" s="67">
        <v>84750</v>
      </c>
      <c r="I3721" s="63" t="str">
        <f>VLOOKUP(L3721,'[3]NEW LEGEND 2026'!M:S,7,0)</f>
        <v>HONDA</v>
      </c>
      <c r="J3721" s="67" t="s">
        <v>8343</v>
      </c>
      <c r="K3721" s="67" t="s">
        <v>8344</v>
      </c>
      <c r="L3721" s="67" t="s">
        <v>1231</v>
      </c>
      <c r="M3721" s="63" t="str">
        <f>VLOOKUP(D3721,'[3]NEW LEGEND 2026'!G:I,3,0)</f>
        <v>HONDA</v>
      </c>
      <c r="N3721" s="63" t="str">
        <f>VLOOKUP(D3721,'[3]NEW LEGEND 2026'!G:J,4,0)</f>
        <v>GRAY</v>
      </c>
      <c r="O3721" s="68" t="str">
        <f t="shared" si="349"/>
        <v>AUG</v>
      </c>
      <c r="P3721" s="68">
        <f t="shared" si="350"/>
        <v>29</v>
      </c>
      <c r="Q3721" s="68">
        <f t="shared" si="351"/>
        <v>2026</v>
      </c>
      <c r="R3721" s="69">
        <f t="shared" si="352"/>
        <v>-210.59203703703679</v>
      </c>
      <c r="S3721" s="69">
        <f t="shared" si="353"/>
        <v>-210.59204861111357</v>
      </c>
      <c r="T3721" s="70" t="str">
        <f t="shared" si="348"/>
        <v>1-30 DAYS</v>
      </c>
      <c r="U3721" s="70" t="str">
        <f t="shared" si="348"/>
        <v>1-30 DAYS</v>
      </c>
    </row>
    <row r="3722" spans="1:21">
      <c r="A3722" s="63" t="str">
        <f>VLOOKUP(L3722,[1]Sheet1!$N:$P,3,0)</f>
        <v>GREATWALL</v>
      </c>
      <c r="B3722" s="66">
        <v>46263.592048611114</v>
      </c>
      <c r="C3722" s="66">
        <v>46263.592037037037</v>
      </c>
      <c r="D3722" s="67" t="s">
        <v>4503</v>
      </c>
      <c r="E3722" s="67" t="s">
        <v>4504</v>
      </c>
      <c r="F3722" s="1">
        <v>1</v>
      </c>
      <c r="G3722" s="63" t="str">
        <f>VLOOKUP(D3722,[2]MINDANAO!$B:$C,2,0)</f>
        <v>CLICK125 FI SE</v>
      </c>
      <c r="H3722" s="67">
        <v>84750</v>
      </c>
      <c r="I3722" s="63" t="str">
        <f>VLOOKUP(L3722,'[3]NEW LEGEND 2026'!M:S,7,0)</f>
        <v>HONDA</v>
      </c>
      <c r="J3722" s="67" t="s">
        <v>8345</v>
      </c>
      <c r="K3722" s="67" t="s">
        <v>8346</v>
      </c>
      <c r="L3722" s="67" t="s">
        <v>1231</v>
      </c>
      <c r="M3722" s="63" t="str">
        <f>VLOOKUP(D3722,'[3]NEW LEGEND 2026'!G:I,3,0)</f>
        <v>HONDA</v>
      </c>
      <c r="N3722" s="63" t="str">
        <f>VLOOKUP(D3722,'[3]NEW LEGEND 2026'!G:J,4,0)</f>
        <v>GRAY</v>
      </c>
      <c r="O3722" s="68" t="str">
        <f t="shared" si="349"/>
        <v>AUG</v>
      </c>
      <c r="P3722" s="68">
        <f t="shared" si="350"/>
        <v>29</v>
      </c>
      <c r="Q3722" s="68">
        <f t="shared" si="351"/>
        <v>2026</v>
      </c>
      <c r="R3722" s="69">
        <f t="shared" si="352"/>
        <v>-210.59203703703679</v>
      </c>
      <c r="S3722" s="69">
        <f t="shared" si="353"/>
        <v>-210.59204861111357</v>
      </c>
      <c r="T3722" s="70" t="str">
        <f t="shared" si="348"/>
        <v>1-30 DAYS</v>
      </c>
      <c r="U3722" s="70" t="str">
        <f t="shared" si="348"/>
        <v>1-30 DAYS</v>
      </c>
    </row>
    <row r="3723" spans="1:21">
      <c r="A3723" s="63" t="str">
        <f>VLOOKUP(L3723,[1]Sheet1!$N:$P,3,0)</f>
        <v>GREATWALL</v>
      </c>
      <c r="B3723" s="66">
        <v>46263.592048611114</v>
      </c>
      <c r="C3723" s="66">
        <v>46263.592037037037</v>
      </c>
      <c r="D3723" s="67" t="s">
        <v>4503</v>
      </c>
      <c r="E3723" s="67" t="s">
        <v>4504</v>
      </c>
      <c r="F3723" s="1">
        <v>1</v>
      </c>
      <c r="G3723" s="63" t="str">
        <f>VLOOKUP(D3723,[2]MINDANAO!$B:$C,2,0)</f>
        <v>CLICK125 FI SE</v>
      </c>
      <c r="H3723" s="67">
        <v>84750</v>
      </c>
      <c r="I3723" s="63" t="str">
        <f>VLOOKUP(L3723,'[3]NEW LEGEND 2026'!M:S,7,0)</f>
        <v>HONDA</v>
      </c>
      <c r="J3723" s="67" t="s">
        <v>8347</v>
      </c>
      <c r="K3723" s="67" t="s">
        <v>8348</v>
      </c>
      <c r="L3723" s="67" t="s">
        <v>1231</v>
      </c>
      <c r="M3723" s="63" t="str">
        <f>VLOOKUP(D3723,'[3]NEW LEGEND 2026'!G:I,3,0)</f>
        <v>HONDA</v>
      </c>
      <c r="N3723" s="63" t="str">
        <f>VLOOKUP(D3723,'[3]NEW LEGEND 2026'!G:J,4,0)</f>
        <v>GRAY</v>
      </c>
      <c r="O3723" s="68" t="str">
        <f t="shared" si="349"/>
        <v>AUG</v>
      </c>
      <c r="P3723" s="68">
        <f t="shared" si="350"/>
        <v>29</v>
      </c>
      <c r="Q3723" s="68">
        <f t="shared" si="351"/>
        <v>2026</v>
      </c>
      <c r="R3723" s="69">
        <f t="shared" si="352"/>
        <v>-210.59203703703679</v>
      </c>
      <c r="S3723" s="69">
        <f t="shared" si="353"/>
        <v>-210.59204861111357</v>
      </c>
      <c r="T3723" s="70" t="str">
        <f t="shared" si="348"/>
        <v>1-30 DAYS</v>
      </c>
      <c r="U3723" s="70" t="str">
        <f t="shared" si="348"/>
        <v>1-30 DAYS</v>
      </c>
    </row>
    <row r="3724" spans="1:21">
      <c r="A3724" s="63" t="str">
        <f>VLOOKUP(L3724,[1]Sheet1!$N:$P,3,0)</f>
        <v>GREATWALL</v>
      </c>
      <c r="B3724" s="66">
        <v>46263.592048611114</v>
      </c>
      <c r="C3724" s="66">
        <v>46263.592037037037</v>
      </c>
      <c r="D3724" s="67" t="s">
        <v>4503</v>
      </c>
      <c r="E3724" s="67" t="s">
        <v>4504</v>
      </c>
      <c r="F3724" s="1">
        <v>1</v>
      </c>
      <c r="G3724" s="63" t="str">
        <f>VLOOKUP(D3724,[2]MINDANAO!$B:$C,2,0)</f>
        <v>CLICK125 FI SE</v>
      </c>
      <c r="H3724" s="67">
        <v>84750</v>
      </c>
      <c r="I3724" s="63" t="str">
        <f>VLOOKUP(L3724,'[3]NEW LEGEND 2026'!M:S,7,0)</f>
        <v>HONDA</v>
      </c>
      <c r="J3724" s="67" t="s">
        <v>8349</v>
      </c>
      <c r="K3724" s="67" t="s">
        <v>8350</v>
      </c>
      <c r="L3724" s="67" t="s">
        <v>1231</v>
      </c>
      <c r="M3724" s="63" t="str">
        <f>VLOOKUP(D3724,'[3]NEW LEGEND 2026'!G:I,3,0)</f>
        <v>HONDA</v>
      </c>
      <c r="N3724" s="63" t="str">
        <f>VLOOKUP(D3724,'[3]NEW LEGEND 2026'!G:J,4,0)</f>
        <v>GRAY</v>
      </c>
      <c r="O3724" s="68" t="str">
        <f t="shared" si="349"/>
        <v>AUG</v>
      </c>
      <c r="P3724" s="68">
        <f t="shared" si="350"/>
        <v>29</v>
      </c>
      <c r="Q3724" s="68">
        <f t="shared" si="351"/>
        <v>2026</v>
      </c>
      <c r="R3724" s="69">
        <f t="shared" si="352"/>
        <v>-210.59203703703679</v>
      </c>
      <c r="S3724" s="69">
        <f t="shared" si="353"/>
        <v>-210.59204861111357</v>
      </c>
      <c r="T3724" s="70" t="str">
        <f t="shared" si="348"/>
        <v>1-30 DAYS</v>
      </c>
      <c r="U3724" s="70" t="str">
        <f t="shared" si="348"/>
        <v>1-30 DAYS</v>
      </c>
    </row>
    <row r="3725" spans="1:21">
      <c r="A3725" s="63" t="str">
        <f>VLOOKUP(L3725,[1]Sheet1!$N:$P,3,0)</f>
        <v>GREATWALL</v>
      </c>
      <c r="B3725" s="66">
        <v>46263.592048611114</v>
      </c>
      <c r="C3725" s="66">
        <v>46263.592037037037</v>
      </c>
      <c r="D3725" s="67" t="s">
        <v>4503</v>
      </c>
      <c r="E3725" s="67" t="s">
        <v>4504</v>
      </c>
      <c r="F3725" s="1">
        <v>1</v>
      </c>
      <c r="G3725" s="63" t="str">
        <f>VLOOKUP(D3725,[2]MINDANAO!$B:$C,2,0)</f>
        <v>CLICK125 FI SE</v>
      </c>
      <c r="H3725" s="67">
        <v>84750</v>
      </c>
      <c r="I3725" s="63" t="str">
        <f>VLOOKUP(L3725,'[3]NEW LEGEND 2026'!M:S,7,0)</f>
        <v>HONDA</v>
      </c>
      <c r="J3725" s="67" t="s">
        <v>8351</v>
      </c>
      <c r="K3725" s="67" t="s">
        <v>8352</v>
      </c>
      <c r="L3725" s="67" t="s">
        <v>1231</v>
      </c>
      <c r="M3725" s="63" t="str">
        <f>VLOOKUP(D3725,'[3]NEW LEGEND 2026'!G:I,3,0)</f>
        <v>HONDA</v>
      </c>
      <c r="N3725" s="63" t="str">
        <f>VLOOKUP(D3725,'[3]NEW LEGEND 2026'!G:J,4,0)</f>
        <v>GRAY</v>
      </c>
      <c r="O3725" s="68" t="str">
        <f t="shared" si="349"/>
        <v>AUG</v>
      </c>
      <c r="P3725" s="68">
        <f t="shared" si="350"/>
        <v>29</v>
      </c>
      <c r="Q3725" s="68">
        <f t="shared" si="351"/>
        <v>2026</v>
      </c>
      <c r="R3725" s="69">
        <f t="shared" si="352"/>
        <v>-210.59203703703679</v>
      </c>
      <c r="S3725" s="69">
        <f t="shared" si="353"/>
        <v>-210.59204861111357</v>
      </c>
      <c r="T3725" s="70" t="str">
        <f t="shared" si="348"/>
        <v>1-30 DAYS</v>
      </c>
      <c r="U3725" s="70" t="str">
        <f t="shared" si="348"/>
        <v>1-30 DAYS</v>
      </c>
    </row>
    <row r="3726" spans="1:21">
      <c r="A3726" s="63" t="str">
        <f>VLOOKUP(L3726,[1]Sheet1!$N:$P,3,0)</f>
        <v>GREATWALL</v>
      </c>
      <c r="B3726" s="66">
        <v>46263.592048611114</v>
      </c>
      <c r="C3726" s="66">
        <v>46263.592037037037</v>
      </c>
      <c r="D3726" s="67" t="s">
        <v>4503</v>
      </c>
      <c r="E3726" s="67" t="s">
        <v>4504</v>
      </c>
      <c r="F3726" s="1">
        <v>1</v>
      </c>
      <c r="G3726" s="63" t="str">
        <f>VLOOKUP(D3726,[2]MINDANAO!$B:$C,2,0)</f>
        <v>CLICK125 FI SE</v>
      </c>
      <c r="H3726" s="67">
        <v>84750</v>
      </c>
      <c r="I3726" s="63" t="str">
        <f>VLOOKUP(L3726,'[3]NEW LEGEND 2026'!M:S,7,0)</f>
        <v>HONDA</v>
      </c>
      <c r="J3726" s="67" t="s">
        <v>8353</v>
      </c>
      <c r="K3726" s="67" t="s">
        <v>8354</v>
      </c>
      <c r="L3726" s="67" t="s">
        <v>1231</v>
      </c>
      <c r="M3726" s="63" t="str">
        <f>VLOOKUP(D3726,'[3]NEW LEGEND 2026'!G:I,3,0)</f>
        <v>HONDA</v>
      </c>
      <c r="N3726" s="63" t="str">
        <f>VLOOKUP(D3726,'[3]NEW LEGEND 2026'!G:J,4,0)</f>
        <v>GRAY</v>
      </c>
      <c r="O3726" s="68" t="str">
        <f t="shared" si="349"/>
        <v>AUG</v>
      </c>
      <c r="P3726" s="68">
        <f t="shared" si="350"/>
        <v>29</v>
      </c>
      <c r="Q3726" s="68">
        <f t="shared" si="351"/>
        <v>2026</v>
      </c>
      <c r="R3726" s="69">
        <f t="shared" si="352"/>
        <v>-210.59203703703679</v>
      </c>
      <c r="S3726" s="69">
        <f t="shared" si="353"/>
        <v>-210.59204861111357</v>
      </c>
      <c r="T3726" s="70" t="str">
        <f t="shared" si="348"/>
        <v>1-30 DAYS</v>
      </c>
      <c r="U3726" s="70" t="str">
        <f t="shared" si="348"/>
        <v>1-30 DAYS</v>
      </c>
    </row>
    <row r="3727" spans="1:21">
      <c r="A3727" s="63" t="str">
        <f>VLOOKUP(L3727,[1]Sheet1!$N:$P,3,0)</f>
        <v>GREATWALL</v>
      </c>
      <c r="B3727" s="66">
        <v>46263.592048611114</v>
      </c>
      <c r="C3727" s="66">
        <v>46263.592037037037</v>
      </c>
      <c r="D3727" s="67" t="s">
        <v>4503</v>
      </c>
      <c r="E3727" s="67" t="s">
        <v>4504</v>
      </c>
      <c r="F3727" s="1">
        <v>1</v>
      </c>
      <c r="G3727" s="63" t="str">
        <f>VLOOKUP(D3727,[2]MINDANAO!$B:$C,2,0)</f>
        <v>CLICK125 FI SE</v>
      </c>
      <c r="H3727" s="67">
        <v>84750</v>
      </c>
      <c r="I3727" s="63" t="str">
        <f>VLOOKUP(L3727,'[3]NEW LEGEND 2026'!M:S,7,0)</f>
        <v>HONDA</v>
      </c>
      <c r="J3727" s="67" t="s">
        <v>8355</v>
      </c>
      <c r="K3727" s="67" t="s">
        <v>8356</v>
      </c>
      <c r="L3727" s="67" t="s">
        <v>1231</v>
      </c>
      <c r="M3727" s="63" t="str">
        <f>VLOOKUP(D3727,'[3]NEW LEGEND 2026'!G:I,3,0)</f>
        <v>HONDA</v>
      </c>
      <c r="N3727" s="63" t="str">
        <f>VLOOKUP(D3727,'[3]NEW LEGEND 2026'!G:J,4,0)</f>
        <v>GRAY</v>
      </c>
      <c r="O3727" s="68" t="str">
        <f t="shared" si="349"/>
        <v>AUG</v>
      </c>
      <c r="P3727" s="68">
        <f t="shared" si="350"/>
        <v>29</v>
      </c>
      <c r="Q3727" s="68">
        <f t="shared" si="351"/>
        <v>2026</v>
      </c>
      <c r="R3727" s="69">
        <f t="shared" si="352"/>
        <v>-210.59203703703679</v>
      </c>
      <c r="S3727" s="69">
        <f t="shared" si="353"/>
        <v>-210.59204861111357</v>
      </c>
      <c r="T3727" s="70" t="str">
        <f t="shared" si="348"/>
        <v>1-30 DAYS</v>
      </c>
      <c r="U3727" s="70" t="str">
        <f t="shared" si="348"/>
        <v>1-30 DAYS</v>
      </c>
    </row>
    <row r="3728" spans="1:21">
      <c r="A3728" s="63" t="str">
        <f>VLOOKUP(L3728,[1]Sheet1!$N:$P,3,0)</f>
        <v>GREATWALL</v>
      </c>
      <c r="B3728" s="66">
        <v>46263.592048611114</v>
      </c>
      <c r="C3728" s="66">
        <v>46263.592037037037</v>
      </c>
      <c r="D3728" s="67" t="s">
        <v>4503</v>
      </c>
      <c r="E3728" s="67" t="s">
        <v>4504</v>
      </c>
      <c r="F3728" s="1">
        <v>1</v>
      </c>
      <c r="G3728" s="63" t="str">
        <f>VLOOKUP(D3728,[2]MINDANAO!$B:$C,2,0)</f>
        <v>CLICK125 FI SE</v>
      </c>
      <c r="H3728" s="67">
        <v>84750</v>
      </c>
      <c r="I3728" s="63" t="str">
        <f>VLOOKUP(L3728,'[3]NEW LEGEND 2026'!M:S,7,0)</f>
        <v>HONDA</v>
      </c>
      <c r="J3728" s="67" t="s">
        <v>8357</v>
      </c>
      <c r="K3728" s="67" t="s">
        <v>8358</v>
      </c>
      <c r="L3728" s="67" t="s">
        <v>1231</v>
      </c>
      <c r="M3728" s="63" t="str">
        <f>VLOOKUP(D3728,'[3]NEW LEGEND 2026'!G:I,3,0)</f>
        <v>HONDA</v>
      </c>
      <c r="N3728" s="63" t="str">
        <f>VLOOKUP(D3728,'[3]NEW LEGEND 2026'!G:J,4,0)</f>
        <v>GRAY</v>
      </c>
      <c r="O3728" s="68" t="str">
        <f t="shared" si="349"/>
        <v>AUG</v>
      </c>
      <c r="P3728" s="68">
        <f t="shared" si="350"/>
        <v>29</v>
      </c>
      <c r="Q3728" s="68">
        <f t="shared" si="351"/>
        <v>2026</v>
      </c>
      <c r="R3728" s="69">
        <f t="shared" si="352"/>
        <v>-210.59203703703679</v>
      </c>
      <c r="S3728" s="69">
        <f t="shared" si="353"/>
        <v>-210.59204861111357</v>
      </c>
      <c r="T3728" s="70" t="str">
        <f t="shared" si="348"/>
        <v>1-30 DAYS</v>
      </c>
      <c r="U3728" s="70" t="str">
        <f t="shared" si="348"/>
        <v>1-30 DAYS</v>
      </c>
    </row>
    <row r="3729" spans="1:21">
      <c r="A3729" s="63" t="str">
        <f>VLOOKUP(L3729,[1]Sheet1!$N:$P,3,0)</f>
        <v>GREATWALL</v>
      </c>
      <c r="B3729" s="66">
        <v>46263.596782407411</v>
      </c>
      <c r="C3729" s="66">
        <v>46263.596770833326</v>
      </c>
      <c r="D3729" s="67" t="s">
        <v>4503</v>
      </c>
      <c r="E3729" s="67" t="s">
        <v>4504</v>
      </c>
      <c r="F3729" s="1">
        <v>1</v>
      </c>
      <c r="G3729" s="63" t="str">
        <f>VLOOKUP(D3729,[2]MINDANAO!$B:$C,2,0)</f>
        <v>CLICK125 FI SE</v>
      </c>
      <c r="H3729" s="67">
        <v>84750</v>
      </c>
      <c r="I3729" s="63" t="str">
        <f>VLOOKUP(L3729,'[3]NEW LEGEND 2026'!M:S,7,0)</f>
        <v>HONDA</v>
      </c>
      <c r="J3729" s="67" t="s">
        <v>8359</v>
      </c>
      <c r="K3729" s="67" t="s">
        <v>8360</v>
      </c>
      <c r="L3729" s="67" t="s">
        <v>1231</v>
      </c>
      <c r="M3729" s="63" t="str">
        <f>VLOOKUP(D3729,'[3]NEW LEGEND 2026'!G:I,3,0)</f>
        <v>HONDA</v>
      </c>
      <c r="N3729" s="63" t="str">
        <f>VLOOKUP(D3729,'[3]NEW LEGEND 2026'!G:J,4,0)</f>
        <v>GRAY</v>
      </c>
      <c r="O3729" s="68" t="str">
        <f t="shared" si="349"/>
        <v>AUG</v>
      </c>
      <c r="P3729" s="68">
        <f t="shared" si="350"/>
        <v>29</v>
      </c>
      <c r="Q3729" s="68">
        <f t="shared" si="351"/>
        <v>2026</v>
      </c>
      <c r="R3729" s="69">
        <f t="shared" si="352"/>
        <v>-210.59677083332645</v>
      </c>
      <c r="S3729" s="69">
        <f t="shared" si="353"/>
        <v>-210.5967824074105</v>
      </c>
      <c r="T3729" s="70" t="str">
        <f t="shared" si="348"/>
        <v>1-30 DAYS</v>
      </c>
      <c r="U3729" s="70" t="str">
        <f t="shared" si="348"/>
        <v>1-30 DAYS</v>
      </c>
    </row>
    <row r="3730" spans="1:21">
      <c r="A3730" s="63" t="str">
        <f>VLOOKUP(L3730,[1]Sheet1!$N:$P,3,0)</f>
        <v>GREATWALL</v>
      </c>
      <c r="B3730" s="66">
        <v>46263.596782407411</v>
      </c>
      <c r="C3730" s="66">
        <v>46263.596770833326</v>
      </c>
      <c r="D3730" s="67" t="s">
        <v>4503</v>
      </c>
      <c r="E3730" s="67" t="s">
        <v>4504</v>
      </c>
      <c r="F3730" s="1">
        <v>1</v>
      </c>
      <c r="G3730" s="63" t="str">
        <f>VLOOKUP(D3730,[2]MINDANAO!$B:$C,2,0)</f>
        <v>CLICK125 FI SE</v>
      </c>
      <c r="H3730" s="67">
        <v>84750</v>
      </c>
      <c r="I3730" s="63" t="str">
        <f>VLOOKUP(L3730,'[3]NEW LEGEND 2026'!M:S,7,0)</f>
        <v>HONDA</v>
      </c>
      <c r="J3730" s="67" t="s">
        <v>8361</v>
      </c>
      <c r="K3730" s="67" t="s">
        <v>8362</v>
      </c>
      <c r="L3730" s="67" t="s">
        <v>1231</v>
      </c>
      <c r="M3730" s="63" t="str">
        <f>VLOOKUP(D3730,'[3]NEW LEGEND 2026'!G:I,3,0)</f>
        <v>HONDA</v>
      </c>
      <c r="N3730" s="63" t="str">
        <f>VLOOKUP(D3730,'[3]NEW LEGEND 2026'!G:J,4,0)</f>
        <v>GRAY</v>
      </c>
      <c r="O3730" s="68" t="str">
        <f t="shared" si="349"/>
        <v>AUG</v>
      </c>
      <c r="P3730" s="68">
        <f t="shared" si="350"/>
        <v>29</v>
      </c>
      <c r="Q3730" s="68">
        <f t="shared" si="351"/>
        <v>2026</v>
      </c>
      <c r="R3730" s="69">
        <f t="shared" si="352"/>
        <v>-210.59677083332645</v>
      </c>
      <c r="S3730" s="69">
        <f t="shared" si="353"/>
        <v>-210.5967824074105</v>
      </c>
      <c r="T3730" s="70" t="str">
        <f t="shared" ref="T3730:U3793" si="354">IF(R3730&lt;=30,"1-30 DAYS",IF(R3730&lt;=60,"31-60 DAYS",IF(R3730&lt;=90,"61-90 DAYS","91 DAYS UP")))</f>
        <v>1-30 DAYS</v>
      </c>
      <c r="U3730" s="70" t="str">
        <f t="shared" si="354"/>
        <v>1-30 DAYS</v>
      </c>
    </row>
    <row r="3731" spans="1:21">
      <c r="A3731" s="63" t="str">
        <f>VLOOKUP(L3731,[1]Sheet1!$N:$P,3,0)</f>
        <v>GREATWALL</v>
      </c>
      <c r="B3731" s="66">
        <v>46263.596782407411</v>
      </c>
      <c r="C3731" s="66">
        <v>46263.596770833326</v>
      </c>
      <c r="D3731" s="67" t="s">
        <v>4503</v>
      </c>
      <c r="E3731" s="67" t="s">
        <v>4504</v>
      </c>
      <c r="F3731" s="1">
        <v>1</v>
      </c>
      <c r="G3731" s="63" t="str">
        <f>VLOOKUP(D3731,[2]MINDANAO!$B:$C,2,0)</f>
        <v>CLICK125 FI SE</v>
      </c>
      <c r="H3731" s="67">
        <v>84750</v>
      </c>
      <c r="I3731" s="63" t="str">
        <f>VLOOKUP(L3731,'[3]NEW LEGEND 2026'!M:S,7,0)</f>
        <v>HONDA</v>
      </c>
      <c r="J3731" s="67" t="s">
        <v>8363</v>
      </c>
      <c r="K3731" s="67" t="s">
        <v>8364</v>
      </c>
      <c r="L3731" s="67" t="s">
        <v>1231</v>
      </c>
      <c r="M3731" s="63" t="str">
        <f>VLOOKUP(D3731,'[3]NEW LEGEND 2026'!G:I,3,0)</f>
        <v>HONDA</v>
      </c>
      <c r="N3731" s="63" t="str">
        <f>VLOOKUP(D3731,'[3]NEW LEGEND 2026'!G:J,4,0)</f>
        <v>GRAY</v>
      </c>
      <c r="O3731" s="68" t="str">
        <f t="shared" si="349"/>
        <v>AUG</v>
      </c>
      <c r="P3731" s="68">
        <f t="shared" si="350"/>
        <v>29</v>
      </c>
      <c r="Q3731" s="68">
        <f t="shared" si="351"/>
        <v>2026</v>
      </c>
      <c r="R3731" s="69">
        <f t="shared" si="352"/>
        <v>-210.59677083332645</v>
      </c>
      <c r="S3731" s="69">
        <f t="shared" si="353"/>
        <v>-210.5967824074105</v>
      </c>
      <c r="T3731" s="70" t="str">
        <f t="shared" si="354"/>
        <v>1-30 DAYS</v>
      </c>
      <c r="U3731" s="70" t="str">
        <f t="shared" si="354"/>
        <v>1-30 DAYS</v>
      </c>
    </row>
    <row r="3732" spans="1:21">
      <c r="A3732" s="63" t="str">
        <f>VLOOKUP(L3732,[1]Sheet1!$N:$P,3,0)</f>
        <v>GREATWALL</v>
      </c>
      <c r="B3732" s="66">
        <v>46263.596782407411</v>
      </c>
      <c r="C3732" s="66">
        <v>46263.596770833326</v>
      </c>
      <c r="D3732" s="67" t="s">
        <v>4503</v>
      </c>
      <c r="E3732" s="67" t="s">
        <v>4504</v>
      </c>
      <c r="F3732" s="1">
        <v>1</v>
      </c>
      <c r="G3732" s="63" t="str">
        <f>VLOOKUP(D3732,[2]MINDANAO!$B:$C,2,0)</f>
        <v>CLICK125 FI SE</v>
      </c>
      <c r="H3732" s="67">
        <v>84750</v>
      </c>
      <c r="I3732" s="63" t="str">
        <f>VLOOKUP(L3732,'[3]NEW LEGEND 2026'!M:S,7,0)</f>
        <v>HONDA</v>
      </c>
      <c r="J3732" s="67" t="s">
        <v>8365</v>
      </c>
      <c r="K3732" s="67" t="s">
        <v>8366</v>
      </c>
      <c r="L3732" s="67" t="s">
        <v>1231</v>
      </c>
      <c r="M3732" s="63" t="str">
        <f>VLOOKUP(D3732,'[3]NEW LEGEND 2026'!G:I,3,0)</f>
        <v>HONDA</v>
      </c>
      <c r="N3732" s="63" t="str">
        <f>VLOOKUP(D3732,'[3]NEW LEGEND 2026'!G:J,4,0)</f>
        <v>GRAY</v>
      </c>
      <c r="O3732" s="68" t="str">
        <f t="shared" si="349"/>
        <v>AUG</v>
      </c>
      <c r="P3732" s="68">
        <f t="shared" si="350"/>
        <v>29</v>
      </c>
      <c r="Q3732" s="68">
        <f t="shared" si="351"/>
        <v>2026</v>
      </c>
      <c r="R3732" s="69">
        <f t="shared" si="352"/>
        <v>-210.59677083332645</v>
      </c>
      <c r="S3732" s="69">
        <f t="shared" si="353"/>
        <v>-210.5967824074105</v>
      </c>
      <c r="T3732" s="70" t="str">
        <f t="shared" si="354"/>
        <v>1-30 DAYS</v>
      </c>
      <c r="U3732" s="70" t="str">
        <f t="shared" si="354"/>
        <v>1-30 DAYS</v>
      </c>
    </row>
    <row r="3733" spans="1:21">
      <c r="A3733" s="63" t="str">
        <f>VLOOKUP(L3733,[1]Sheet1!$N:$P,3,0)</f>
        <v>GREATWALL</v>
      </c>
      <c r="B3733" s="66">
        <v>46263.596782407411</v>
      </c>
      <c r="C3733" s="66">
        <v>46263.596770833326</v>
      </c>
      <c r="D3733" s="67" t="s">
        <v>4503</v>
      </c>
      <c r="E3733" s="67" t="s">
        <v>4504</v>
      </c>
      <c r="F3733" s="1">
        <v>1</v>
      </c>
      <c r="G3733" s="63" t="str">
        <f>VLOOKUP(D3733,[2]MINDANAO!$B:$C,2,0)</f>
        <v>CLICK125 FI SE</v>
      </c>
      <c r="H3733" s="67">
        <v>84750</v>
      </c>
      <c r="I3733" s="63" t="str">
        <f>VLOOKUP(L3733,'[3]NEW LEGEND 2026'!M:S,7,0)</f>
        <v>HONDA</v>
      </c>
      <c r="J3733" s="67" t="s">
        <v>8367</v>
      </c>
      <c r="K3733" s="67" t="s">
        <v>8368</v>
      </c>
      <c r="L3733" s="67" t="s">
        <v>1231</v>
      </c>
      <c r="M3733" s="63" t="str">
        <f>VLOOKUP(D3733,'[3]NEW LEGEND 2026'!G:I,3,0)</f>
        <v>HONDA</v>
      </c>
      <c r="N3733" s="63" t="str">
        <f>VLOOKUP(D3733,'[3]NEW LEGEND 2026'!G:J,4,0)</f>
        <v>GRAY</v>
      </c>
      <c r="O3733" s="68" t="str">
        <f t="shared" si="349"/>
        <v>AUG</v>
      </c>
      <c r="P3733" s="68">
        <f t="shared" si="350"/>
        <v>29</v>
      </c>
      <c r="Q3733" s="68">
        <f t="shared" si="351"/>
        <v>2026</v>
      </c>
      <c r="R3733" s="69">
        <f t="shared" si="352"/>
        <v>-210.59677083332645</v>
      </c>
      <c r="S3733" s="69">
        <f t="shared" si="353"/>
        <v>-210.5967824074105</v>
      </c>
      <c r="T3733" s="70" t="str">
        <f t="shared" si="354"/>
        <v>1-30 DAYS</v>
      </c>
      <c r="U3733" s="70" t="str">
        <f t="shared" si="354"/>
        <v>1-30 DAYS</v>
      </c>
    </row>
    <row r="3734" spans="1:21">
      <c r="A3734" s="63" t="str">
        <f>VLOOKUP(L3734,[1]Sheet1!$N:$P,3,0)</f>
        <v>GREATWALL</v>
      </c>
      <c r="B3734" s="66">
        <v>46263.596782407411</v>
      </c>
      <c r="C3734" s="66">
        <v>46263.596770833326</v>
      </c>
      <c r="D3734" s="67" t="s">
        <v>4503</v>
      </c>
      <c r="E3734" s="67" t="s">
        <v>4504</v>
      </c>
      <c r="F3734" s="1">
        <v>1</v>
      </c>
      <c r="G3734" s="63" t="str">
        <f>VLOOKUP(D3734,[2]MINDANAO!$B:$C,2,0)</f>
        <v>CLICK125 FI SE</v>
      </c>
      <c r="H3734" s="67">
        <v>84750</v>
      </c>
      <c r="I3734" s="63" t="str">
        <f>VLOOKUP(L3734,'[3]NEW LEGEND 2026'!M:S,7,0)</f>
        <v>HONDA</v>
      </c>
      <c r="J3734" s="67" t="s">
        <v>8369</v>
      </c>
      <c r="K3734" s="67" t="s">
        <v>8370</v>
      </c>
      <c r="L3734" s="67" t="s">
        <v>1231</v>
      </c>
      <c r="M3734" s="63" t="str">
        <f>VLOOKUP(D3734,'[3]NEW LEGEND 2026'!G:I,3,0)</f>
        <v>HONDA</v>
      </c>
      <c r="N3734" s="63" t="str">
        <f>VLOOKUP(D3734,'[3]NEW LEGEND 2026'!G:J,4,0)</f>
        <v>GRAY</v>
      </c>
      <c r="O3734" s="68" t="str">
        <f t="shared" si="349"/>
        <v>AUG</v>
      </c>
      <c r="P3734" s="68">
        <f t="shared" si="350"/>
        <v>29</v>
      </c>
      <c r="Q3734" s="68">
        <f t="shared" si="351"/>
        <v>2026</v>
      </c>
      <c r="R3734" s="69">
        <f t="shared" si="352"/>
        <v>-210.59677083332645</v>
      </c>
      <c r="S3734" s="69">
        <f t="shared" si="353"/>
        <v>-210.5967824074105</v>
      </c>
      <c r="T3734" s="70" t="str">
        <f t="shared" si="354"/>
        <v>1-30 DAYS</v>
      </c>
      <c r="U3734" s="70" t="str">
        <f t="shared" si="354"/>
        <v>1-30 DAYS</v>
      </c>
    </row>
    <row r="3735" spans="1:21">
      <c r="A3735" s="63" t="str">
        <f>VLOOKUP(L3735,[1]Sheet1!$N:$P,3,0)</f>
        <v>GREATWALL</v>
      </c>
      <c r="B3735" s="66">
        <v>46263.596782407411</v>
      </c>
      <c r="C3735" s="66">
        <v>46263.596770833326</v>
      </c>
      <c r="D3735" s="67" t="s">
        <v>4503</v>
      </c>
      <c r="E3735" s="67" t="s">
        <v>4504</v>
      </c>
      <c r="F3735" s="1">
        <v>1</v>
      </c>
      <c r="G3735" s="63" t="str">
        <f>VLOOKUP(D3735,[2]MINDANAO!$B:$C,2,0)</f>
        <v>CLICK125 FI SE</v>
      </c>
      <c r="H3735" s="67">
        <v>84750</v>
      </c>
      <c r="I3735" s="63" t="str">
        <f>VLOOKUP(L3735,'[3]NEW LEGEND 2026'!M:S,7,0)</f>
        <v>HONDA</v>
      </c>
      <c r="J3735" s="67" t="s">
        <v>8371</v>
      </c>
      <c r="K3735" s="67" t="s">
        <v>8372</v>
      </c>
      <c r="L3735" s="67" t="s">
        <v>1231</v>
      </c>
      <c r="M3735" s="63" t="str">
        <f>VLOOKUP(D3735,'[3]NEW LEGEND 2026'!G:I,3,0)</f>
        <v>HONDA</v>
      </c>
      <c r="N3735" s="63" t="str">
        <f>VLOOKUP(D3735,'[3]NEW LEGEND 2026'!G:J,4,0)</f>
        <v>GRAY</v>
      </c>
      <c r="O3735" s="68" t="str">
        <f t="shared" si="349"/>
        <v>AUG</v>
      </c>
      <c r="P3735" s="68">
        <f t="shared" si="350"/>
        <v>29</v>
      </c>
      <c r="Q3735" s="68">
        <f t="shared" si="351"/>
        <v>2026</v>
      </c>
      <c r="R3735" s="69">
        <f t="shared" si="352"/>
        <v>-210.59677083332645</v>
      </c>
      <c r="S3735" s="69">
        <f t="shared" si="353"/>
        <v>-210.5967824074105</v>
      </c>
      <c r="T3735" s="70" t="str">
        <f t="shared" si="354"/>
        <v>1-30 DAYS</v>
      </c>
      <c r="U3735" s="70" t="str">
        <f t="shared" si="354"/>
        <v>1-30 DAYS</v>
      </c>
    </row>
    <row r="3736" spans="1:21">
      <c r="A3736" s="63" t="str">
        <f>VLOOKUP(L3736,[1]Sheet1!$N:$P,3,0)</f>
        <v>GREATWALL</v>
      </c>
      <c r="B3736" s="66">
        <v>46263.596782407411</v>
      </c>
      <c r="C3736" s="66">
        <v>46263.596770833326</v>
      </c>
      <c r="D3736" s="67" t="s">
        <v>4503</v>
      </c>
      <c r="E3736" s="67" t="s">
        <v>4504</v>
      </c>
      <c r="F3736" s="1">
        <v>1</v>
      </c>
      <c r="G3736" s="63" t="str">
        <f>VLOOKUP(D3736,[2]MINDANAO!$B:$C,2,0)</f>
        <v>CLICK125 FI SE</v>
      </c>
      <c r="H3736" s="67">
        <v>84750</v>
      </c>
      <c r="I3736" s="63" t="str">
        <f>VLOOKUP(L3736,'[3]NEW LEGEND 2026'!M:S,7,0)</f>
        <v>HONDA</v>
      </c>
      <c r="J3736" s="67" t="s">
        <v>8373</v>
      </c>
      <c r="K3736" s="67" t="s">
        <v>8374</v>
      </c>
      <c r="L3736" s="67" t="s">
        <v>1231</v>
      </c>
      <c r="M3736" s="63" t="str">
        <f>VLOOKUP(D3736,'[3]NEW LEGEND 2026'!G:I,3,0)</f>
        <v>HONDA</v>
      </c>
      <c r="N3736" s="63" t="str">
        <f>VLOOKUP(D3736,'[3]NEW LEGEND 2026'!G:J,4,0)</f>
        <v>GRAY</v>
      </c>
      <c r="O3736" s="68" t="str">
        <f t="shared" si="349"/>
        <v>AUG</v>
      </c>
      <c r="P3736" s="68">
        <f t="shared" si="350"/>
        <v>29</v>
      </c>
      <c r="Q3736" s="68">
        <f t="shared" si="351"/>
        <v>2026</v>
      </c>
      <c r="R3736" s="69">
        <f t="shared" si="352"/>
        <v>-210.59677083332645</v>
      </c>
      <c r="S3736" s="69">
        <f t="shared" si="353"/>
        <v>-210.5967824074105</v>
      </c>
      <c r="T3736" s="70" t="str">
        <f t="shared" si="354"/>
        <v>1-30 DAYS</v>
      </c>
      <c r="U3736" s="70" t="str">
        <f t="shared" si="354"/>
        <v>1-30 DAYS</v>
      </c>
    </row>
    <row r="3737" spans="1:21">
      <c r="A3737" s="63" t="str">
        <f>VLOOKUP(L3737,[1]Sheet1!$N:$P,3,0)</f>
        <v>GREATWALL</v>
      </c>
      <c r="B3737" s="66">
        <v>46263.596782407411</v>
      </c>
      <c r="C3737" s="66">
        <v>46263.596770833326</v>
      </c>
      <c r="D3737" s="67" t="s">
        <v>4503</v>
      </c>
      <c r="E3737" s="67" t="s">
        <v>4504</v>
      </c>
      <c r="F3737" s="1">
        <v>1</v>
      </c>
      <c r="G3737" s="63" t="str">
        <f>VLOOKUP(D3737,[2]MINDANAO!$B:$C,2,0)</f>
        <v>CLICK125 FI SE</v>
      </c>
      <c r="H3737" s="67">
        <v>84750</v>
      </c>
      <c r="I3737" s="63" t="str">
        <f>VLOOKUP(L3737,'[3]NEW LEGEND 2026'!M:S,7,0)</f>
        <v>HONDA</v>
      </c>
      <c r="J3737" s="67" t="s">
        <v>8375</v>
      </c>
      <c r="K3737" s="67" t="s">
        <v>8376</v>
      </c>
      <c r="L3737" s="67" t="s">
        <v>1231</v>
      </c>
      <c r="M3737" s="63" t="str">
        <f>VLOOKUP(D3737,'[3]NEW LEGEND 2026'!G:I,3,0)</f>
        <v>HONDA</v>
      </c>
      <c r="N3737" s="63" t="str">
        <f>VLOOKUP(D3737,'[3]NEW LEGEND 2026'!G:J,4,0)</f>
        <v>GRAY</v>
      </c>
      <c r="O3737" s="68" t="str">
        <f t="shared" si="349"/>
        <v>AUG</v>
      </c>
      <c r="P3737" s="68">
        <f t="shared" si="350"/>
        <v>29</v>
      </c>
      <c r="Q3737" s="68">
        <f t="shared" si="351"/>
        <v>2026</v>
      </c>
      <c r="R3737" s="69">
        <f t="shared" si="352"/>
        <v>-210.59677083332645</v>
      </c>
      <c r="S3737" s="69">
        <f t="shared" si="353"/>
        <v>-210.5967824074105</v>
      </c>
      <c r="T3737" s="70" t="str">
        <f t="shared" si="354"/>
        <v>1-30 DAYS</v>
      </c>
      <c r="U3737" s="70" t="str">
        <f t="shared" si="354"/>
        <v>1-30 DAYS</v>
      </c>
    </row>
    <row r="3738" spans="1:21">
      <c r="A3738" s="63" t="str">
        <f>VLOOKUP(L3738,[1]Sheet1!$N:$P,3,0)</f>
        <v>GREATWALL</v>
      </c>
      <c r="B3738" s="66">
        <v>46263.600717592592</v>
      </c>
      <c r="C3738" s="66">
        <v>46263.600694444453</v>
      </c>
      <c r="D3738" s="67" t="s">
        <v>4503</v>
      </c>
      <c r="E3738" s="67" t="s">
        <v>4504</v>
      </c>
      <c r="F3738" s="1">
        <v>1</v>
      </c>
      <c r="G3738" s="63" t="str">
        <f>VLOOKUP(D3738,[2]MINDANAO!$B:$C,2,0)</f>
        <v>CLICK125 FI SE</v>
      </c>
      <c r="H3738" s="67">
        <v>84750</v>
      </c>
      <c r="I3738" s="63" t="str">
        <f>VLOOKUP(L3738,'[3]NEW LEGEND 2026'!M:S,7,0)</f>
        <v>HONDA</v>
      </c>
      <c r="J3738" s="67" t="s">
        <v>8377</v>
      </c>
      <c r="K3738" s="67" t="s">
        <v>8378</v>
      </c>
      <c r="L3738" s="67" t="s">
        <v>1231</v>
      </c>
      <c r="M3738" s="63" t="str">
        <f>VLOOKUP(D3738,'[3]NEW LEGEND 2026'!G:I,3,0)</f>
        <v>HONDA</v>
      </c>
      <c r="N3738" s="63" t="str">
        <f>VLOOKUP(D3738,'[3]NEW LEGEND 2026'!G:J,4,0)</f>
        <v>GRAY</v>
      </c>
      <c r="O3738" s="68" t="str">
        <f t="shared" si="349"/>
        <v>AUG</v>
      </c>
      <c r="P3738" s="68">
        <f t="shared" si="350"/>
        <v>29</v>
      </c>
      <c r="Q3738" s="68">
        <f t="shared" si="351"/>
        <v>2026</v>
      </c>
      <c r="R3738" s="69">
        <f t="shared" si="352"/>
        <v>-210.60069444445253</v>
      </c>
      <c r="S3738" s="69">
        <f t="shared" si="353"/>
        <v>-210.60071759259154</v>
      </c>
      <c r="T3738" s="70" t="str">
        <f t="shared" si="354"/>
        <v>1-30 DAYS</v>
      </c>
      <c r="U3738" s="70" t="str">
        <f t="shared" si="354"/>
        <v>1-30 DAYS</v>
      </c>
    </row>
    <row r="3739" spans="1:21">
      <c r="A3739" s="63" t="str">
        <f>VLOOKUP(L3739,[1]Sheet1!$N:$P,3,0)</f>
        <v>GREATWALL</v>
      </c>
      <c r="B3739" s="66">
        <v>46263.600717592592</v>
      </c>
      <c r="C3739" s="66">
        <v>46263.600694444453</v>
      </c>
      <c r="D3739" s="67" t="s">
        <v>4503</v>
      </c>
      <c r="E3739" s="67" t="s">
        <v>4504</v>
      </c>
      <c r="F3739" s="1">
        <v>1</v>
      </c>
      <c r="G3739" s="63" t="str">
        <f>VLOOKUP(D3739,[2]MINDANAO!$B:$C,2,0)</f>
        <v>CLICK125 FI SE</v>
      </c>
      <c r="H3739" s="67">
        <v>84750</v>
      </c>
      <c r="I3739" s="63" t="str">
        <f>VLOOKUP(L3739,'[3]NEW LEGEND 2026'!M:S,7,0)</f>
        <v>HONDA</v>
      </c>
      <c r="J3739" s="67" t="s">
        <v>8379</v>
      </c>
      <c r="K3739" s="67" t="s">
        <v>8380</v>
      </c>
      <c r="L3739" s="67" t="s">
        <v>1231</v>
      </c>
      <c r="M3739" s="63" t="str">
        <f>VLOOKUP(D3739,'[3]NEW LEGEND 2026'!G:I,3,0)</f>
        <v>HONDA</v>
      </c>
      <c r="N3739" s="63" t="str">
        <f>VLOOKUP(D3739,'[3]NEW LEGEND 2026'!G:J,4,0)</f>
        <v>GRAY</v>
      </c>
      <c r="O3739" s="68" t="str">
        <f t="shared" si="349"/>
        <v>AUG</v>
      </c>
      <c r="P3739" s="68">
        <f t="shared" si="350"/>
        <v>29</v>
      </c>
      <c r="Q3739" s="68">
        <f t="shared" si="351"/>
        <v>2026</v>
      </c>
      <c r="R3739" s="69">
        <f t="shared" si="352"/>
        <v>-210.60069444445253</v>
      </c>
      <c r="S3739" s="69">
        <f t="shared" si="353"/>
        <v>-210.60071759259154</v>
      </c>
      <c r="T3739" s="70" t="str">
        <f t="shared" si="354"/>
        <v>1-30 DAYS</v>
      </c>
      <c r="U3739" s="70" t="str">
        <f t="shared" si="354"/>
        <v>1-30 DAYS</v>
      </c>
    </row>
    <row r="3740" spans="1:21">
      <c r="A3740" s="63" t="str">
        <f>VLOOKUP(L3740,[1]Sheet1!$N:$P,3,0)</f>
        <v>GREATWALL</v>
      </c>
      <c r="B3740" s="66">
        <v>46263.600717592592</v>
      </c>
      <c r="C3740" s="66">
        <v>46263.600694444453</v>
      </c>
      <c r="D3740" s="67" t="s">
        <v>4503</v>
      </c>
      <c r="E3740" s="67" t="s">
        <v>4504</v>
      </c>
      <c r="F3740" s="1">
        <v>1</v>
      </c>
      <c r="G3740" s="63" t="str">
        <f>VLOOKUP(D3740,[2]MINDANAO!$B:$C,2,0)</f>
        <v>CLICK125 FI SE</v>
      </c>
      <c r="H3740" s="67">
        <v>84750</v>
      </c>
      <c r="I3740" s="63" t="str">
        <f>VLOOKUP(L3740,'[3]NEW LEGEND 2026'!M:S,7,0)</f>
        <v>HONDA</v>
      </c>
      <c r="J3740" s="67" t="s">
        <v>8381</v>
      </c>
      <c r="K3740" s="67" t="s">
        <v>8382</v>
      </c>
      <c r="L3740" s="67" t="s">
        <v>1231</v>
      </c>
      <c r="M3740" s="63" t="str">
        <f>VLOOKUP(D3740,'[3]NEW LEGEND 2026'!G:I,3,0)</f>
        <v>HONDA</v>
      </c>
      <c r="N3740" s="63" t="str">
        <f>VLOOKUP(D3740,'[3]NEW LEGEND 2026'!G:J,4,0)</f>
        <v>GRAY</v>
      </c>
      <c r="O3740" s="68" t="str">
        <f t="shared" si="349"/>
        <v>AUG</v>
      </c>
      <c r="P3740" s="68">
        <f t="shared" si="350"/>
        <v>29</v>
      </c>
      <c r="Q3740" s="68">
        <f t="shared" si="351"/>
        <v>2026</v>
      </c>
      <c r="R3740" s="69">
        <f t="shared" si="352"/>
        <v>-210.60069444445253</v>
      </c>
      <c r="S3740" s="69">
        <f t="shared" si="353"/>
        <v>-210.60071759259154</v>
      </c>
      <c r="T3740" s="70" t="str">
        <f t="shared" si="354"/>
        <v>1-30 DAYS</v>
      </c>
      <c r="U3740" s="70" t="str">
        <f t="shared" si="354"/>
        <v>1-30 DAYS</v>
      </c>
    </row>
    <row r="3741" spans="1:21">
      <c r="A3741" s="63" t="str">
        <f>VLOOKUP(L3741,[1]Sheet1!$N:$P,3,0)</f>
        <v>GREATWALL</v>
      </c>
      <c r="B3741" s="66">
        <v>46263.600717592592</v>
      </c>
      <c r="C3741" s="66">
        <v>46263.600694444453</v>
      </c>
      <c r="D3741" s="67" t="s">
        <v>4503</v>
      </c>
      <c r="E3741" s="67" t="s">
        <v>4504</v>
      </c>
      <c r="F3741" s="1">
        <v>1</v>
      </c>
      <c r="G3741" s="63" t="str">
        <f>VLOOKUP(D3741,[2]MINDANAO!$B:$C,2,0)</f>
        <v>CLICK125 FI SE</v>
      </c>
      <c r="H3741" s="67">
        <v>84750</v>
      </c>
      <c r="I3741" s="63" t="str">
        <f>VLOOKUP(L3741,'[3]NEW LEGEND 2026'!M:S,7,0)</f>
        <v>HONDA</v>
      </c>
      <c r="J3741" s="67" t="s">
        <v>8383</v>
      </c>
      <c r="K3741" s="67" t="s">
        <v>8384</v>
      </c>
      <c r="L3741" s="67" t="s">
        <v>1231</v>
      </c>
      <c r="M3741" s="63" t="str">
        <f>VLOOKUP(D3741,'[3]NEW LEGEND 2026'!G:I,3,0)</f>
        <v>HONDA</v>
      </c>
      <c r="N3741" s="63" t="str">
        <f>VLOOKUP(D3741,'[3]NEW LEGEND 2026'!G:J,4,0)</f>
        <v>GRAY</v>
      </c>
      <c r="O3741" s="68" t="str">
        <f t="shared" si="349"/>
        <v>AUG</v>
      </c>
      <c r="P3741" s="68">
        <f t="shared" si="350"/>
        <v>29</v>
      </c>
      <c r="Q3741" s="68">
        <f t="shared" si="351"/>
        <v>2026</v>
      </c>
      <c r="R3741" s="69">
        <f t="shared" si="352"/>
        <v>-210.60069444445253</v>
      </c>
      <c r="S3741" s="69">
        <f t="shared" si="353"/>
        <v>-210.60071759259154</v>
      </c>
      <c r="T3741" s="70" t="str">
        <f t="shared" si="354"/>
        <v>1-30 DAYS</v>
      </c>
      <c r="U3741" s="70" t="str">
        <f t="shared" si="354"/>
        <v>1-30 DAYS</v>
      </c>
    </row>
    <row r="3742" spans="1:21">
      <c r="A3742" s="63" t="str">
        <f>VLOOKUP(L3742,[1]Sheet1!$N:$P,3,0)</f>
        <v>GREATWALL</v>
      </c>
      <c r="B3742" s="66">
        <v>46263.600717592592</v>
      </c>
      <c r="C3742" s="66">
        <v>46263.600694444453</v>
      </c>
      <c r="D3742" s="67" t="s">
        <v>4503</v>
      </c>
      <c r="E3742" s="67" t="s">
        <v>4504</v>
      </c>
      <c r="F3742" s="1">
        <v>1</v>
      </c>
      <c r="G3742" s="63" t="str">
        <f>VLOOKUP(D3742,[2]MINDANAO!$B:$C,2,0)</f>
        <v>CLICK125 FI SE</v>
      </c>
      <c r="H3742" s="67">
        <v>84750</v>
      </c>
      <c r="I3742" s="63" t="str">
        <f>VLOOKUP(L3742,'[3]NEW LEGEND 2026'!M:S,7,0)</f>
        <v>HONDA</v>
      </c>
      <c r="J3742" s="67" t="s">
        <v>8385</v>
      </c>
      <c r="K3742" s="67" t="s">
        <v>8386</v>
      </c>
      <c r="L3742" s="67" t="s">
        <v>1231</v>
      </c>
      <c r="M3742" s="63" t="str">
        <f>VLOOKUP(D3742,'[3]NEW LEGEND 2026'!G:I,3,0)</f>
        <v>HONDA</v>
      </c>
      <c r="N3742" s="63" t="str">
        <f>VLOOKUP(D3742,'[3]NEW LEGEND 2026'!G:J,4,0)</f>
        <v>GRAY</v>
      </c>
      <c r="O3742" s="68" t="str">
        <f t="shared" si="349"/>
        <v>AUG</v>
      </c>
      <c r="P3742" s="68">
        <f t="shared" si="350"/>
        <v>29</v>
      </c>
      <c r="Q3742" s="68">
        <f t="shared" si="351"/>
        <v>2026</v>
      </c>
      <c r="R3742" s="69">
        <f t="shared" si="352"/>
        <v>-210.60069444445253</v>
      </c>
      <c r="S3742" s="69">
        <f t="shared" si="353"/>
        <v>-210.60071759259154</v>
      </c>
      <c r="T3742" s="70" t="str">
        <f t="shared" si="354"/>
        <v>1-30 DAYS</v>
      </c>
      <c r="U3742" s="70" t="str">
        <f t="shared" si="354"/>
        <v>1-30 DAYS</v>
      </c>
    </row>
    <row r="3743" spans="1:21">
      <c r="A3743" s="63" t="str">
        <f>VLOOKUP(L3743,[1]Sheet1!$N:$P,3,0)</f>
        <v>GREATWALL</v>
      </c>
      <c r="B3743" s="66">
        <v>46263.600717592592</v>
      </c>
      <c r="C3743" s="66">
        <v>46263.600694444453</v>
      </c>
      <c r="D3743" s="67" t="s">
        <v>4503</v>
      </c>
      <c r="E3743" s="67" t="s">
        <v>4504</v>
      </c>
      <c r="F3743" s="1">
        <v>1</v>
      </c>
      <c r="G3743" s="63" t="str">
        <f>VLOOKUP(D3743,[2]MINDANAO!$B:$C,2,0)</f>
        <v>CLICK125 FI SE</v>
      </c>
      <c r="H3743" s="67">
        <v>84750</v>
      </c>
      <c r="I3743" s="63" t="str">
        <f>VLOOKUP(L3743,'[3]NEW LEGEND 2026'!M:S,7,0)</f>
        <v>HONDA</v>
      </c>
      <c r="J3743" s="67" t="s">
        <v>8387</v>
      </c>
      <c r="K3743" s="67" t="s">
        <v>8388</v>
      </c>
      <c r="L3743" s="67" t="s">
        <v>1231</v>
      </c>
      <c r="M3743" s="63" t="str">
        <f>VLOOKUP(D3743,'[3]NEW LEGEND 2026'!G:I,3,0)</f>
        <v>HONDA</v>
      </c>
      <c r="N3743" s="63" t="str">
        <f>VLOOKUP(D3743,'[3]NEW LEGEND 2026'!G:J,4,0)</f>
        <v>GRAY</v>
      </c>
      <c r="O3743" s="68" t="str">
        <f t="shared" si="349"/>
        <v>AUG</v>
      </c>
      <c r="P3743" s="68">
        <f t="shared" si="350"/>
        <v>29</v>
      </c>
      <c r="Q3743" s="68">
        <f t="shared" si="351"/>
        <v>2026</v>
      </c>
      <c r="R3743" s="69">
        <f t="shared" si="352"/>
        <v>-210.60069444445253</v>
      </c>
      <c r="S3743" s="69">
        <f t="shared" si="353"/>
        <v>-210.60071759259154</v>
      </c>
      <c r="T3743" s="70" t="str">
        <f t="shared" si="354"/>
        <v>1-30 DAYS</v>
      </c>
      <c r="U3743" s="70" t="str">
        <f t="shared" si="354"/>
        <v>1-30 DAYS</v>
      </c>
    </row>
    <row r="3744" spans="1:21">
      <c r="A3744" s="63" t="str">
        <f>VLOOKUP(L3744,[1]Sheet1!$N:$P,3,0)</f>
        <v>GREATWALL</v>
      </c>
      <c r="B3744" s="66">
        <v>46263.600717592592</v>
      </c>
      <c r="C3744" s="66">
        <v>46263.600694444453</v>
      </c>
      <c r="D3744" s="67" t="s">
        <v>4503</v>
      </c>
      <c r="E3744" s="67" t="s">
        <v>4504</v>
      </c>
      <c r="F3744" s="1">
        <v>1</v>
      </c>
      <c r="G3744" s="63" t="str">
        <f>VLOOKUP(D3744,[2]MINDANAO!$B:$C,2,0)</f>
        <v>CLICK125 FI SE</v>
      </c>
      <c r="H3744" s="67">
        <v>84750</v>
      </c>
      <c r="I3744" s="63" t="str">
        <f>VLOOKUP(L3744,'[3]NEW LEGEND 2026'!M:S,7,0)</f>
        <v>HONDA</v>
      </c>
      <c r="J3744" s="67" t="s">
        <v>8389</v>
      </c>
      <c r="K3744" s="67" t="s">
        <v>8390</v>
      </c>
      <c r="L3744" s="67" t="s">
        <v>1231</v>
      </c>
      <c r="M3744" s="63" t="str">
        <f>VLOOKUP(D3744,'[3]NEW LEGEND 2026'!G:I,3,0)</f>
        <v>HONDA</v>
      </c>
      <c r="N3744" s="63" t="str">
        <f>VLOOKUP(D3744,'[3]NEW LEGEND 2026'!G:J,4,0)</f>
        <v>GRAY</v>
      </c>
      <c r="O3744" s="68" t="str">
        <f t="shared" si="349"/>
        <v>AUG</v>
      </c>
      <c r="P3744" s="68">
        <f t="shared" si="350"/>
        <v>29</v>
      </c>
      <c r="Q3744" s="68">
        <f t="shared" si="351"/>
        <v>2026</v>
      </c>
      <c r="R3744" s="69">
        <f t="shared" si="352"/>
        <v>-210.60069444445253</v>
      </c>
      <c r="S3744" s="69">
        <f t="shared" si="353"/>
        <v>-210.60071759259154</v>
      </c>
      <c r="T3744" s="70" t="str">
        <f t="shared" si="354"/>
        <v>1-30 DAYS</v>
      </c>
      <c r="U3744" s="70" t="str">
        <f t="shared" si="354"/>
        <v>1-30 DAYS</v>
      </c>
    </row>
    <row r="3745" spans="1:21">
      <c r="A3745" s="63" t="str">
        <f>VLOOKUP(L3745,[1]Sheet1!$N:$P,3,0)</f>
        <v>GREATWALL</v>
      </c>
      <c r="B3745" s="66">
        <v>46263.600717592592</v>
      </c>
      <c r="C3745" s="66">
        <v>46263.600694444453</v>
      </c>
      <c r="D3745" s="67" t="s">
        <v>4503</v>
      </c>
      <c r="E3745" s="67" t="s">
        <v>4504</v>
      </c>
      <c r="F3745" s="1">
        <v>1</v>
      </c>
      <c r="G3745" s="63" t="str">
        <f>VLOOKUP(D3745,[2]MINDANAO!$B:$C,2,0)</f>
        <v>CLICK125 FI SE</v>
      </c>
      <c r="H3745" s="67">
        <v>84750</v>
      </c>
      <c r="I3745" s="63" t="str">
        <f>VLOOKUP(L3745,'[3]NEW LEGEND 2026'!M:S,7,0)</f>
        <v>HONDA</v>
      </c>
      <c r="J3745" s="67" t="s">
        <v>8391</v>
      </c>
      <c r="K3745" s="67" t="s">
        <v>8392</v>
      </c>
      <c r="L3745" s="67" t="s">
        <v>1231</v>
      </c>
      <c r="M3745" s="63" t="str">
        <f>VLOOKUP(D3745,'[3]NEW LEGEND 2026'!G:I,3,0)</f>
        <v>HONDA</v>
      </c>
      <c r="N3745" s="63" t="str">
        <f>VLOOKUP(D3745,'[3]NEW LEGEND 2026'!G:J,4,0)</f>
        <v>GRAY</v>
      </c>
      <c r="O3745" s="68" t="str">
        <f t="shared" si="349"/>
        <v>AUG</v>
      </c>
      <c r="P3745" s="68">
        <f t="shared" si="350"/>
        <v>29</v>
      </c>
      <c r="Q3745" s="68">
        <f t="shared" si="351"/>
        <v>2026</v>
      </c>
      <c r="R3745" s="69">
        <f t="shared" si="352"/>
        <v>-210.60069444445253</v>
      </c>
      <c r="S3745" s="69">
        <f t="shared" si="353"/>
        <v>-210.60071759259154</v>
      </c>
      <c r="T3745" s="70" t="str">
        <f t="shared" si="354"/>
        <v>1-30 DAYS</v>
      </c>
      <c r="U3745" s="70" t="str">
        <f t="shared" si="354"/>
        <v>1-30 DAYS</v>
      </c>
    </row>
    <row r="3746" spans="1:21">
      <c r="A3746" s="63" t="str">
        <f>VLOOKUP(L3746,[1]Sheet1!$N:$P,3,0)</f>
        <v>GREATWALL</v>
      </c>
      <c r="B3746" s="66">
        <v>46263.600717592592</v>
      </c>
      <c r="C3746" s="66">
        <v>46263.600694444453</v>
      </c>
      <c r="D3746" s="67" t="s">
        <v>4503</v>
      </c>
      <c r="E3746" s="67" t="s">
        <v>4504</v>
      </c>
      <c r="F3746" s="1">
        <v>1</v>
      </c>
      <c r="G3746" s="63" t="str">
        <f>VLOOKUP(D3746,[2]MINDANAO!$B:$C,2,0)</f>
        <v>CLICK125 FI SE</v>
      </c>
      <c r="H3746" s="67">
        <v>84750</v>
      </c>
      <c r="I3746" s="63" t="str">
        <f>VLOOKUP(L3746,'[3]NEW LEGEND 2026'!M:S,7,0)</f>
        <v>HONDA</v>
      </c>
      <c r="J3746" s="67" t="s">
        <v>8393</v>
      </c>
      <c r="K3746" s="67" t="s">
        <v>8394</v>
      </c>
      <c r="L3746" s="67" t="s">
        <v>1231</v>
      </c>
      <c r="M3746" s="63" t="str">
        <f>VLOOKUP(D3746,'[3]NEW LEGEND 2026'!G:I,3,0)</f>
        <v>HONDA</v>
      </c>
      <c r="N3746" s="63" t="str">
        <f>VLOOKUP(D3746,'[3]NEW LEGEND 2026'!G:J,4,0)</f>
        <v>GRAY</v>
      </c>
      <c r="O3746" s="68" t="str">
        <f t="shared" si="349"/>
        <v>AUG</v>
      </c>
      <c r="P3746" s="68">
        <f t="shared" si="350"/>
        <v>29</v>
      </c>
      <c r="Q3746" s="68">
        <f t="shared" si="351"/>
        <v>2026</v>
      </c>
      <c r="R3746" s="69">
        <f t="shared" si="352"/>
        <v>-210.60069444445253</v>
      </c>
      <c r="S3746" s="69">
        <f t="shared" si="353"/>
        <v>-210.60071759259154</v>
      </c>
      <c r="T3746" s="70" t="str">
        <f t="shared" si="354"/>
        <v>1-30 DAYS</v>
      </c>
      <c r="U3746" s="70" t="str">
        <f t="shared" si="354"/>
        <v>1-30 DAYS</v>
      </c>
    </row>
    <row r="3747" spans="1:21">
      <c r="A3747" s="63" t="str">
        <f>VLOOKUP(L3747,[1]Sheet1!$N:$P,3,0)</f>
        <v>GREATWALL</v>
      </c>
      <c r="B3747" s="66">
        <v>46263.600717592592</v>
      </c>
      <c r="C3747" s="66">
        <v>46263.600694444453</v>
      </c>
      <c r="D3747" s="67" t="s">
        <v>4503</v>
      </c>
      <c r="E3747" s="67" t="s">
        <v>4504</v>
      </c>
      <c r="F3747" s="1">
        <v>1</v>
      </c>
      <c r="G3747" s="63" t="str">
        <f>VLOOKUP(D3747,[2]MINDANAO!$B:$C,2,0)</f>
        <v>CLICK125 FI SE</v>
      </c>
      <c r="H3747" s="67">
        <v>84750</v>
      </c>
      <c r="I3747" s="63" t="str">
        <f>VLOOKUP(L3747,'[3]NEW LEGEND 2026'!M:S,7,0)</f>
        <v>HONDA</v>
      </c>
      <c r="J3747" s="67" t="s">
        <v>8395</v>
      </c>
      <c r="K3747" s="67" t="s">
        <v>8396</v>
      </c>
      <c r="L3747" s="67" t="s">
        <v>1231</v>
      </c>
      <c r="M3747" s="63" t="str">
        <f>VLOOKUP(D3747,'[3]NEW LEGEND 2026'!G:I,3,0)</f>
        <v>HONDA</v>
      </c>
      <c r="N3747" s="63" t="str">
        <f>VLOOKUP(D3747,'[3]NEW LEGEND 2026'!G:J,4,0)</f>
        <v>GRAY</v>
      </c>
      <c r="O3747" s="68" t="str">
        <f t="shared" si="349"/>
        <v>AUG</v>
      </c>
      <c r="P3747" s="68">
        <f t="shared" si="350"/>
        <v>29</v>
      </c>
      <c r="Q3747" s="68">
        <f t="shared" si="351"/>
        <v>2026</v>
      </c>
      <c r="R3747" s="69">
        <f t="shared" si="352"/>
        <v>-210.60069444445253</v>
      </c>
      <c r="S3747" s="69">
        <f t="shared" si="353"/>
        <v>-210.60071759259154</v>
      </c>
      <c r="T3747" s="70" t="str">
        <f t="shared" si="354"/>
        <v>1-30 DAYS</v>
      </c>
      <c r="U3747" s="70" t="str">
        <f t="shared" si="354"/>
        <v>1-30 DAYS</v>
      </c>
    </row>
    <row r="3748" spans="1:21">
      <c r="A3748" s="63" t="str">
        <f>VLOOKUP(L3748,[1]Sheet1!$N:$P,3,0)</f>
        <v>GREATWALL</v>
      </c>
      <c r="B3748" s="66">
        <v>46263.616967592592</v>
      </c>
      <c r="C3748" s="66">
        <v>46263.616956018523</v>
      </c>
      <c r="D3748" s="67" t="s">
        <v>893</v>
      </c>
      <c r="E3748" s="67" t="s">
        <v>894</v>
      </c>
      <c r="F3748" s="1">
        <v>1</v>
      </c>
      <c r="G3748" s="63" t="str">
        <f>VLOOKUP(D3748,[2]MINDANAO!$B:$C,2,0)</f>
        <v>XRM DUAL SPORTS FI(DS)</v>
      </c>
      <c r="H3748" s="67">
        <v>70158</v>
      </c>
      <c r="I3748" s="63" t="str">
        <f>VLOOKUP(L3748,'[3]NEW LEGEND 2026'!M:S,7,0)</f>
        <v>HONDA</v>
      </c>
      <c r="J3748" s="67" t="s">
        <v>8397</v>
      </c>
      <c r="K3748" s="67" t="s">
        <v>8398</v>
      </c>
      <c r="L3748" s="67" t="s">
        <v>1231</v>
      </c>
      <c r="M3748" s="63" t="str">
        <f>VLOOKUP(D3748,'[3]NEW LEGEND 2026'!G:I,3,0)</f>
        <v>HONDA</v>
      </c>
      <c r="N3748" s="63" t="str">
        <f>VLOOKUP(D3748,'[3]NEW LEGEND 2026'!G:J,4,0)</f>
        <v>RED/BLACK</v>
      </c>
      <c r="O3748" s="68" t="str">
        <f t="shared" si="349"/>
        <v>AUG</v>
      </c>
      <c r="P3748" s="68">
        <f t="shared" si="350"/>
        <v>29</v>
      </c>
      <c r="Q3748" s="68">
        <f t="shared" si="351"/>
        <v>2026</v>
      </c>
      <c r="R3748" s="69">
        <f t="shared" si="352"/>
        <v>-210.61695601852261</v>
      </c>
      <c r="S3748" s="69">
        <f t="shared" si="353"/>
        <v>-210.61696759259212</v>
      </c>
      <c r="T3748" s="70" t="str">
        <f t="shared" si="354"/>
        <v>1-30 DAYS</v>
      </c>
      <c r="U3748" s="70" t="str">
        <f t="shared" si="354"/>
        <v>1-30 DAYS</v>
      </c>
    </row>
    <row r="3749" spans="1:21">
      <c r="A3749" s="63" t="str">
        <f>VLOOKUP(L3749,[1]Sheet1!$N:$P,3,0)</f>
        <v>GREATWALL</v>
      </c>
      <c r="B3749" s="66">
        <v>46263.616967592592</v>
      </c>
      <c r="C3749" s="66">
        <v>46263.616956018523</v>
      </c>
      <c r="D3749" s="67" t="s">
        <v>893</v>
      </c>
      <c r="E3749" s="67" t="s">
        <v>894</v>
      </c>
      <c r="F3749" s="1">
        <v>1</v>
      </c>
      <c r="G3749" s="63" t="str">
        <f>VLOOKUP(D3749,[2]MINDANAO!$B:$C,2,0)</f>
        <v>XRM DUAL SPORTS FI(DS)</v>
      </c>
      <c r="H3749" s="67">
        <v>70158</v>
      </c>
      <c r="I3749" s="63" t="str">
        <f>VLOOKUP(L3749,'[3]NEW LEGEND 2026'!M:S,7,0)</f>
        <v>HONDA</v>
      </c>
      <c r="J3749" s="67" t="s">
        <v>8399</v>
      </c>
      <c r="K3749" s="67" t="s">
        <v>8400</v>
      </c>
      <c r="L3749" s="67" t="s">
        <v>1231</v>
      </c>
      <c r="M3749" s="63" t="str">
        <f>VLOOKUP(D3749,'[3]NEW LEGEND 2026'!G:I,3,0)</f>
        <v>HONDA</v>
      </c>
      <c r="N3749" s="63" t="str">
        <f>VLOOKUP(D3749,'[3]NEW LEGEND 2026'!G:J,4,0)</f>
        <v>RED/BLACK</v>
      </c>
      <c r="O3749" s="68" t="str">
        <f t="shared" si="349"/>
        <v>AUG</v>
      </c>
      <c r="P3749" s="68">
        <f t="shared" si="350"/>
        <v>29</v>
      </c>
      <c r="Q3749" s="68">
        <f t="shared" si="351"/>
        <v>2026</v>
      </c>
      <c r="R3749" s="69">
        <f t="shared" si="352"/>
        <v>-210.61695601852261</v>
      </c>
      <c r="S3749" s="69">
        <f t="shared" si="353"/>
        <v>-210.61696759259212</v>
      </c>
      <c r="T3749" s="70" t="str">
        <f t="shared" si="354"/>
        <v>1-30 DAYS</v>
      </c>
      <c r="U3749" s="70" t="str">
        <f t="shared" si="354"/>
        <v>1-30 DAYS</v>
      </c>
    </row>
    <row r="3750" spans="1:21">
      <c r="A3750" s="63" t="str">
        <f>VLOOKUP(L3750,[1]Sheet1!$N:$P,3,0)</f>
        <v>GREATWALL</v>
      </c>
      <c r="B3750" s="66">
        <v>46263.616967592592</v>
      </c>
      <c r="C3750" s="66">
        <v>46263.616956018523</v>
      </c>
      <c r="D3750" s="67" t="s">
        <v>893</v>
      </c>
      <c r="E3750" s="67" t="s">
        <v>894</v>
      </c>
      <c r="F3750" s="1">
        <v>1</v>
      </c>
      <c r="G3750" s="63" t="str">
        <f>VLOOKUP(D3750,[2]MINDANAO!$B:$C,2,0)</f>
        <v>XRM DUAL SPORTS FI(DS)</v>
      </c>
      <c r="H3750" s="67">
        <v>70158</v>
      </c>
      <c r="I3750" s="63" t="str">
        <f>VLOOKUP(L3750,'[3]NEW LEGEND 2026'!M:S,7,0)</f>
        <v>HONDA</v>
      </c>
      <c r="J3750" s="67" t="s">
        <v>8401</v>
      </c>
      <c r="K3750" s="67" t="s">
        <v>8402</v>
      </c>
      <c r="L3750" s="67" t="s">
        <v>1231</v>
      </c>
      <c r="M3750" s="63" t="str">
        <f>VLOOKUP(D3750,'[3]NEW LEGEND 2026'!G:I,3,0)</f>
        <v>HONDA</v>
      </c>
      <c r="N3750" s="63" t="str">
        <f>VLOOKUP(D3750,'[3]NEW LEGEND 2026'!G:J,4,0)</f>
        <v>RED/BLACK</v>
      </c>
      <c r="O3750" s="68" t="str">
        <f t="shared" si="349"/>
        <v>AUG</v>
      </c>
      <c r="P3750" s="68">
        <f t="shared" si="350"/>
        <v>29</v>
      </c>
      <c r="Q3750" s="68">
        <f t="shared" si="351"/>
        <v>2026</v>
      </c>
      <c r="R3750" s="69">
        <f t="shared" si="352"/>
        <v>-210.61695601852261</v>
      </c>
      <c r="S3750" s="69">
        <f t="shared" si="353"/>
        <v>-210.61696759259212</v>
      </c>
      <c r="T3750" s="70" t="str">
        <f t="shared" si="354"/>
        <v>1-30 DAYS</v>
      </c>
      <c r="U3750" s="70" t="str">
        <f t="shared" si="354"/>
        <v>1-30 DAYS</v>
      </c>
    </row>
    <row r="3751" spans="1:21">
      <c r="A3751" s="63" t="str">
        <f>VLOOKUP(L3751,[1]Sheet1!$N:$P,3,0)</f>
        <v>GREATWALL</v>
      </c>
      <c r="B3751" s="66">
        <v>46263.616967592592</v>
      </c>
      <c r="C3751" s="66">
        <v>46263.616956018523</v>
      </c>
      <c r="D3751" s="67" t="s">
        <v>893</v>
      </c>
      <c r="E3751" s="67" t="s">
        <v>894</v>
      </c>
      <c r="F3751" s="1">
        <v>1</v>
      </c>
      <c r="G3751" s="63" t="str">
        <f>VLOOKUP(D3751,[2]MINDANAO!$B:$C,2,0)</f>
        <v>XRM DUAL SPORTS FI(DS)</v>
      </c>
      <c r="H3751" s="67">
        <v>70158</v>
      </c>
      <c r="I3751" s="63" t="str">
        <f>VLOOKUP(L3751,'[3]NEW LEGEND 2026'!M:S,7,0)</f>
        <v>HONDA</v>
      </c>
      <c r="J3751" s="67" t="s">
        <v>8403</v>
      </c>
      <c r="K3751" s="67" t="s">
        <v>8404</v>
      </c>
      <c r="L3751" s="67" t="s">
        <v>1231</v>
      </c>
      <c r="M3751" s="63" t="str">
        <f>VLOOKUP(D3751,'[3]NEW LEGEND 2026'!G:I,3,0)</f>
        <v>HONDA</v>
      </c>
      <c r="N3751" s="63" t="str">
        <f>VLOOKUP(D3751,'[3]NEW LEGEND 2026'!G:J,4,0)</f>
        <v>RED/BLACK</v>
      </c>
      <c r="O3751" s="68" t="str">
        <f t="shared" si="349"/>
        <v>AUG</v>
      </c>
      <c r="P3751" s="68">
        <f t="shared" si="350"/>
        <v>29</v>
      </c>
      <c r="Q3751" s="68">
        <f t="shared" si="351"/>
        <v>2026</v>
      </c>
      <c r="R3751" s="69">
        <f t="shared" si="352"/>
        <v>-210.61695601852261</v>
      </c>
      <c r="S3751" s="69">
        <f t="shared" si="353"/>
        <v>-210.61696759259212</v>
      </c>
      <c r="T3751" s="70" t="str">
        <f t="shared" si="354"/>
        <v>1-30 DAYS</v>
      </c>
      <c r="U3751" s="70" t="str">
        <f t="shared" si="354"/>
        <v>1-30 DAYS</v>
      </c>
    </row>
    <row r="3752" spans="1:21">
      <c r="A3752" s="63" t="str">
        <f>VLOOKUP(L3752,[1]Sheet1!$N:$P,3,0)</f>
        <v>GREATWALL</v>
      </c>
      <c r="B3752" s="66">
        <v>46263.616967592592</v>
      </c>
      <c r="C3752" s="66">
        <v>46263.616956018523</v>
      </c>
      <c r="D3752" s="67" t="s">
        <v>893</v>
      </c>
      <c r="E3752" s="67" t="s">
        <v>894</v>
      </c>
      <c r="F3752" s="1">
        <v>1</v>
      </c>
      <c r="G3752" s="63" t="str">
        <f>VLOOKUP(D3752,[2]MINDANAO!$B:$C,2,0)</f>
        <v>XRM DUAL SPORTS FI(DS)</v>
      </c>
      <c r="H3752" s="67">
        <v>70158</v>
      </c>
      <c r="I3752" s="63" t="str">
        <f>VLOOKUP(L3752,'[3]NEW LEGEND 2026'!M:S,7,0)</f>
        <v>HONDA</v>
      </c>
      <c r="J3752" s="67" t="s">
        <v>8405</v>
      </c>
      <c r="K3752" s="67" t="s">
        <v>8406</v>
      </c>
      <c r="L3752" s="67" t="s">
        <v>1231</v>
      </c>
      <c r="M3752" s="63" t="str">
        <f>VLOOKUP(D3752,'[3]NEW LEGEND 2026'!G:I,3,0)</f>
        <v>HONDA</v>
      </c>
      <c r="N3752" s="63" t="str">
        <f>VLOOKUP(D3752,'[3]NEW LEGEND 2026'!G:J,4,0)</f>
        <v>RED/BLACK</v>
      </c>
      <c r="O3752" s="68" t="str">
        <f t="shared" si="349"/>
        <v>AUG</v>
      </c>
      <c r="P3752" s="68">
        <f t="shared" si="350"/>
        <v>29</v>
      </c>
      <c r="Q3752" s="68">
        <f t="shared" si="351"/>
        <v>2026</v>
      </c>
      <c r="R3752" s="69">
        <f t="shared" si="352"/>
        <v>-210.61695601852261</v>
      </c>
      <c r="S3752" s="69">
        <f t="shared" si="353"/>
        <v>-210.61696759259212</v>
      </c>
      <c r="T3752" s="70" t="str">
        <f t="shared" si="354"/>
        <v>1-30 DAYS</v>
      </c>
      <c r="U3752" s="70" t="str">
        <f t="shared" si="354"/>
        <v>1-30 DAYS</v>
      </c>
    </row>
    <row r="3753" spans="1:21">
      <c r="A3753" s="63" t="str">
        <f>VLOOKUP(L3753,[1]Sheet1!$N:$P,3,0)</f>
        <v>GREATWALL</v>
      </c>
      <c r="B3753" s="66">
        <v>46263.616967592592</v>
      </c>
      <c r="C3753" s="66">
        <v>46263.616956018523</v>
      </c>
      <c r="D3753" s="67" t="s">
        <v>893</v>
      </c>
      <c r="E3753" s="67" t="s">
        <v>894</v>
      </c>
      <c r="F3753" s="1">
        <v>1</v>
      </c>
      <c r="G3753" s="63" t="str">
        <f>VLOOKUP(D3753,[2]MINDANAO!$B:$C,2,0)</f>
        <v>XRM DUAL SPORTS FI(DS)</v>
      </c>
      <c r="H3753" s="67">
        <v>70158</v>
      </c>
      <c r="I3753" s="63" t="str">
        <f>VLOOKUP(L3753,'[3]NEW LEGEND 2026'!M:S,7,0)</f>
        <v>HONDA</v>
      </c>
      <c r="J3753" s="67" t="s">
        <v>8407</v>
      </c>
      <c r="K3753" s="67" t="s">
        <v>8408</v>
      </c>
      <c r="L3753" s="67" t="s">
        <v>1231</v>
      </c>
      <c r="M3753" s="63" t="str">
        <f>VLOOKUP(D3753,'[3]NEW LEGEND 2026'!G:I,3,0)</f>
        <v>HONDA</v>
      </c>
      <c r="N3753" s="63" t="str">
        <f>VLOOKUP(D3753,'[3]NEW LEGEND 2026'!G:J,4,0)</f>
        <v>RED/BLACK</v>
      </c>
      <c r="O3753" s="68" t="str">
        <f t="shared" si="349"/>
        <v>AUG</v>
      </c>
      <c r="P3753" s="68">
        <f t="shared" si="350"/>
        <v>29</v>
      </c>
      <c r="Q3753" s="68">
        <f t="shared" si="351"/>
        <v>2026</v>
      </c>
      <c r="R3753" s="69">
        <f t="shared" si="352"/>
        <v>-210.61695601852261</v>
      </c>
      <c r="S3753" s="69">
        <f t="shared" si="353"/>
        <v>-210.61696759259212</v>
      </c>
      <c r="T3753" s="70" t="str">
        <f t="shared" si="354"/>
        <v>1-30 DAYS</v>
      </c>
      <c r="U3753" s="70" t="str">
        <f t="shared" si="354"/>
        <v>1-30 DAYS</v>
      </c>
    </row>
    <row r="3754" spans="1:21">
      <c r="A3754" s="63" t="str">
        <f>VLOOKUP(L3754,[1]Sheet1!$N:$P,3,0)</f>
        <v>GREATWALL</v>
      </c>
      <c r="B3754" s="66">
        <v>46263.616967592592</v>
      </c>
      <c r="C3754" s="66">
        <v>46263.616956018523</v>
      </c>
      <c r="D3754" s="67" t="s">
        <v>893</v>
      </c>
      <c r="E3754" s="67" t="s">
        <v>894</v>
      </c>
      <c r="F3754" s="1">
        <v>1</v>
      </c>
      <c r="G3754" s="63" t="str">
        <f>VLOOKUP(D3754,[2]MINDANAO!$B:$C,2,0)</f>
        <v>XRM DUAL SPORTS FI(DS)</v>
      </c>
      <c r="H3754" s="67">
        <v>70158</v>
      </c>
      <c r="I3754" s="63" t="str">
        <f>VLOOKUP(L3754,'[3]NEW LEGEND 2026'!M:S,7,0)</f>
        <v>HONDA</v>
      </c>
      <c r="J3754" s="67" t="s">
        <v>8409</v>
      </c>
      <c r="K3754" s="67" t="s">
        <v>8410</v>
      </c>
      <c r="L3754" s="67" t="s">
        <v>1231</v>
      </c>
      <c r="M3754" s="63" t="str">
        <f>VLOOKUP(D3754,'[3]NEW LEGEND 2026'!G:I,3,0)</f>
        <v>HONDA</v>
      </c>
      <c r="N3754" s="63" t="str">
        <f>VLOOKUP(D3754,'[3]NEW LEGEND 2026'!G:J,4,0)</f>
        <v>RED/BLACK</v>
      </c>
      <c r="O3754" s="68" t="str">
        <f t="shared" si="349"/>
        <v>AUG</v>
      </c>
      <c r="P3754" s="68">
        <f t="shared" si="350"/>
        <v>29</v>
      </c>
      <c r="Q3754" s="68">
        <f t="shared" si="351"/>
        <v>2026</v>
      </c>
      <c r="R3754" s="69">
        <f t="shared" si="352"/>
        <v>-210.61695601852261</v>
      </c>
      <c r="S3754" s="69">
        <f t="shared" si="353"/>
        <v>-210.61696759259212</v>
      </c>
      <c r="T3754" s="70" t="str">
        <f t="shared" si="354"/>
        <v>1-30 DAYS</v>
      </c>
      <c r="U3754" s="70" t="str">
        <f t="shared" si="354"/>
        <v>1-30 DAYS</v>
      </c>
    </row>
    <row r="3755" spans="1:21">
      <c r="A3755" s="63" t="str">
        <f>VLOOKUP(L3755,[1]Sheet1!$N:$P,3,0)</f>
        <v>GREATWALL</v>
      </c>
      <c r="B3755" s="66">
        <v>46263.616967592592</v>
      </c>
      <c r="C3755" s="66">
        <v>46263.616956018523</v>
      </c>
      <c r="D3755" s="67" t="s">
        <v>893</v>
      </c>
      <c r="E3755" s="67" t="s">
        <v>894</v>
      </c>
      <c r="F3755" s="1">
        <v>1</v>
      </c>
      <c r="G3755" s="63" t="str">
        <f>VLOOKUP(D3755,[2]MINDANAO!$B:$C,2,0)</f>
        <v>XRM DUAL SPORTS FI(DS)</v>
      </c>
      <c r="H3755" s="67">
        <v>70158</v>
      </c>
      <c r="I3755" s="63" t="str">
        <f>VLOOKUP(L3755,'[3]NEW LEGEND 2026'!M:S,7,0)</f>
        <v>HONDA</v>
      </c>
      <c r="J3755" s="67" t="s">
        <v>8411</v>
      </c>
      <c r="K3755" s="67" t="s">
        <v>8412</v>
      </c>
      <c r="L3755" s="67" t="s">
        <v>1231</v>
      </c>
      <c r="M3755" s="63" t="str">
        <f>VLOOKUP(D3755,'[3]NEW LEGEND 2026'!G:I,3,0)</f>
        <v>HONDA</v>
      </c>
      <c r="N3755" s="63" t="str">
        <f>VLOOKUP(D3755,'[3]NEW LEGEND 2026'!G:J,4,0)</f>
        <v>RED/BLACK</v>
      </c>
      <c r="O3755" s="68" t="str">
        <f t="shared" si="349"/>
        <v>AUG</v>
      </c>
      <c r="P3755" s="68">
        <f t="shared" si="350"/>
        <v>29</v>
      </c>
      <c r="Q3755" s="68">
        <f t="shared" si="351"/>
        <v>2026</v>
      </c>
      <c r="R3755" s="69">
        <f t="shared" si="352"/>
        <v>-210.61695601852261</v>
      </c>
      <c r="S3755" s="69">
        <f t="shared" si="353"/>
        <v>-210.61696759259212</v>
      </c>
      <c r="T3755" s="70" t="str">
        <f t="shared" si="354"/>
        <v>1-30 DAYS</v>
      </c>
      <c r="U3755" s="70" t="str">
        <f t="shared" si="354"/>
        <v>1-30 DAYS</v>
      </c>
    </row>
    <row r="3756" spans="1:21">
      <c r="A3756" s="63" t="str">
        <f>VLOOKUP(L3756,[1]Sheet1!$N:$P,3,0)</f>
        <v>GREATWALL</v>
      </c>
      <c r="B3756" s="66">
        <v>46263.616967592592</v>
      </c>
      <c r="C3756" s="66">
        <v>46263.616956018523</v>
      </c>
      <c r="D3756" s="67" t="s">
        <v>893</v>
      </c>
      <c r="E3756" s="67" t="s">
        <v>894</v>
      </c>
      <c r="F3756" s="1">
        <v>1</v>
      </c>
      <c r="G3756" s="63" t="str">
        <f>VLOOKUP(D3756,[2]MINDANAO!$B:$C,2,0)</f>
        <v>XRM DUAL SPORTS FI(DS)</v>
      </c>
      <c r="H3756" s="67">
        <v>70158</v>
      </c>
      <c r="I3756" s="63" t="str">
        <f>VLOOKUP(L3756,'[3]NEW LEGEND 2026'!M:S,7,0)</f>
        <v>HONDA</v>
      </c>
      <c r="J3756" s="67" t="s">
        <v>8413</v>
      </c>
      <c r="K3756" s="67" t="s">
        <v>8414</v>
      </c>
      <c r="L3756" s="67" t="s">
        <v>1231</v>
      </c>
      <c r="M3756" s="63" t="str">
        <f>VLOOKUP(D3756,'[3]NEW LEGEND 2026'!G:I,3,0)</f>
        <v>HONDA</v>
      </c>
      <c r="N3756" s="63" t="str">
        <f>VLOOKUP(D3756,'[3]NEW LEGEND 2026'!G:J,4,0)</f>
        <v>RED/BLACK</v>
      </c>
      <c r="O3756" s="68" t="str">
        <f t="shared" si="349"/>
        <v>AUG</v>
      </c>
      <c r="P3756" s="68">
        <f t="shared" si="350"/>
        <v>29</v>
      </c>
      <c r="Q3756" s="68">
        <f t="shared" si="351"/>
        <v>2026</v>
      </c>
      <c r="R3756" s="69">
        <f t="shared" si="352"/>
        <v>-210.61695601852261</v>
      </c>
      <c r="S3756" s="69">
        <f t="shared" si="353"/>
        <v>-210.61696759259212</v>
      </c>
      <c r="T3756" s="70" t="str">
        <f t="shared" si="354"/>
        <v>1-30 DAYS</v>
      </c>
      <c r="U3756" s="70" t="str">
        <f t="shared" si="354"/>
        <v>1-30 DAYS</v>
      </c>
    </row>
    <row r="3757" spans="1:21">
      <c r="A3757" s="63" t="str">
        <f>VLOOKUP(L3757,[1]Sheet1!$N:$P,3,0)</f>
        <v>GREATWALL</v>
      </c>
      <c r="B3757" s="66">
        <v>46263.616967592592</v>
      </c>
      <c r="C3757" s="66">
        <v>46263.616956018523</v>
      </c>
      <c r="D3757" s="67" t="s">
        <v>893</v>
      </c>
      <c r="E3757" s="67" t="s">
        <v>894</v>
      </c>
      <c r="F3757" s="1">
        <v>1</v>
      </c>
      <c r="G3757" s="63" t="str">
        <f>VLOOKUP(D3757,[2]MINDANAO!$B:$C,2,0)</f>
        <v>XRM DUAL SPORTS FI(DS)</v>
      </c>
      <c r="H3757" s="67">
        <v>70158</v>
      </c>
      <c r="I3757" s="63" t="str">
        <f>VLOOKUP(L3757,'[3]NEW LEGEND 2026'!M:S,7,0)</f>
        <v>HONDA</v>
      </c>
      <c r="J3757" s="67" t="s">
        <v>8415</v>
      </c>
      <c r="K3757" s="67" t="s">
        <v>8416</v>
      </c>
      <c r="L3757" s="67" t="s">
        <v>1231</v>
      </c>
      <c r="M3757" s="63" t="str">
        <f>VLOOKUP(D3757,'[3]NEW LEGEND 2026'!G:I,3,0)</f>
        <v>HONDA</v>
      </c>
      <c r="N3757" s="63" t="str">
        <f>VLOOKUP(D3757,'[3]NEW LEGEND 2026'!G:J,4,0)</f>
        <v>RED/BLACK</v>
      </c>
      <c r="O3757" s="68" t="str">
        <f t="shared" si="349"/>
        <v>AUG</v>
      </c>
      <c r="P3757" s="68">
        <f t="shared" si="350"/>
        <v>29</v>
      </c>
      <c r="Q3757" s="68">
        <f t="shared" si="351"/>
        <v>2026</v>
      </c>
      <c r="R3757" s="69">
        <f t="shared" si="352"/>
        <v>-210.61695601852261</v>
      </c>
      <c r="S3757" s="69">
        <f t="shared" si="353"/>
        <v>-210.61696759259212</v>
      </c>
      <c r="T3757" s="70" t="str">
        <f t="shared" si="354"/>
        <v>1-30 DAYS</v>
      </c>
      <c r="U3757" s="70" t="str">
        <f t="shared" si="354"/>
        <v>1-30 DAYS</v>
      </c>
    </row>
    <row r="3758" spans="1:21">
      <c r="A3758" s="63" t="str">
        <f>VLOOKUP(L3758,[1]Sheet1!$N:$P,3,0)</f>
        <v>GREATWALL</v>
      </c>
      <c r="B3758" s="66">
        <v>46263.629201388889</v>
      </c>
      <c r="C3758" s="66">
        <v>46263.629201388889</v>
      </c>
      <c r="D3758" s="67" t="s">
        <v>1567</v>
      </c>
      <c r="E3758" s="67" t="s">
        <v>1568</v>
      </c>
      <c r="F3758" s="1">
        <v>1</v>
      </c>
      <c r="G3758" s="63" t="str">
        <f>VLOOKUP(D3758,[2]MINDANAO!$B:$C,2,0)</f>
        <v>RAIDER150 FI BLADE</v>
      </c>
      <c r="H3758" s="67">
        <v>110446.43</v>
      </c>
      <c r="I3758" s="63" t="str">
        <f>VLOOKUP(L3758,'[3]NEW LEGEND 2026'!M:S,7,0)</f>
        <v>MUTI</v>
      </c>
      <c r="J3758" s="67" t="s">
        <v>8417</v>
      </c>
      <c r="K3758" s="67" t="s">
        <v>8418</v>
      </c>
      <c r="L3758" s="67" t="s">
        <v>583</v>
      </c>
      <c r="M3758" s="63" t="str">
        <f>VLOOKUP(D3758,'[3]NEW LEGEND 2026'!G:I,3,0)</f>
        <v>SUZUKI</v>
      </c>
      <c r="N3758" s="63" t="str">
        <f>VLOOKUP(D3758,'[3]NEW LEGEND 2026'!G:J,4,0)</f>
        <v>IVORY/GRAY</v>
      </c>
      <c r="O3758" s="68" t="str">
        <f t="shared" si="349"/>
        <v>AUG</v>
      </c>
      <c r="P3758" s="68">
        <f t="shared" si="350"/>
        <v>29</v>
      </c>
      <c r="Q3758" s="68">
        <f t="shared" si="351"/>
        <v>2026</v>
      </c>
      <c r="R3758" s="69">
        <f t="shared" si="352"/>
        <v>-210.62920138888876</v>
      </c>
      <c r="S3758" s="69">
        <f t="shared" si="353"/>
        <v>-210.62920138888876</v>
      </c>
      <c r="T3758" s="70" t="str">
        <f t="shared" si="354"/>
        <v>1-30 DAYS</v>
      </c>
      <c r="U3758" s="70" t="str">
        <f t="shared" si="354"/>
        <v>1-30 DAYS</v>
      </c>
    </row>
    <row r="3759" spans="1:21">
      <c r="A3759" s="63" t="str">
        <f>VLOOKUP(L3759,[1]Sheet1!$N:$P,3,0)</f>
        <v>GREATWALL</v>
      </c>
      <c r="B3759" s="66">
        <v>46263.629201388889</v>
      </c>
      <c r="C3759" s="66">
        <v>46263.629201388889</v>
      </c>
      <c r="D3759" s="67" t="s">
        <v>1567</v>
      </c>
      <c r="E3759" s="67" t="s">
        <v>1568</v>
      </c>
      <c r="F3759" s="1">
        <v>1</v>
      </c>
      <c r="G3759" s="63" t="str">
        <f>VLOOKUP(D3759,[2]MINDANAO!$B:$C,2,0)</f>
        <v>RAIDER150 FI BLADE</v>
      </c>
      <c r="H3759" s="67">
        <v>110446.43</v>
      </c>
      <c r="I3759" s="63" t="str">
        <f>VLOOKUP(L3759,'[3]NEW LEGEND 2026'!M:S,7,0)</f>
        <v>MUTI</v>
      </c>
      <c r="J3759" s="67" t="s">
        <v>8419</v>
      </c>
      <c r="K3759" s="67" t="s">
        <v>8420</v>
      </c>
      <c r="L3759" s="67" t="s">
        <v>583</v>
      </c>
      <c r="M3759" s="63" t="str">
        <f>VLOOKUP(D3759,'[3]NEW LEGEND 2026'!G:I,3,0)</f>
        <v>SUZUKI</v>
      </c>
      <c r="N3759" s="63" t="str">
        <f>VLOOKUP(D3759,'[3]NEW LEGEND 2026'!G:J,4,0)</f>
        <v>IVORY/GRAY</v>
      </c>
      <c r="O3759" s="68" t="str">
        <f t="shared" si="349"/>
        <v>AUG</v>
      </c>
      <c r="P3759" s="68">
        <f t="shared" si="350"/>
        <v>29</v>
      </c>
      <c r="Q3759" s="68">
        <f t="shared" si="351"/>
        <v>2026</v>
      </c>
      <c r="R3759" s="69">
        <f t="shared" si="352"/>
        <v>-210.62920138888876</v>
      </c>
      <c r="S3759" s="69">
        <f t="shared" si="353"/>
        <v>-210.62920138888876</v>
      </c>
      <c r="T3759" s="70" t="str">
        <f t="shared" si="354"/>
        <v>1-30 DAYS</v>
      </c>
      <c r="U3759" s="70" t="str">
        <f t="shared" si="354"/>
        <v>1-30 DAYS</v>
      </c>
    </row>
    <row r="3760" spans="1:21">
      <c r="A3760" s="63" t="str">
        <f>VLOOKUP(L3760,[1]Sheet1!$N:$P,3,0)</f>
        <v>GREATWALL</v>
      </c>
      <c r="B3760" s="66">
        <v>46263.629201388889</v>
      </c>
      <c r="C3760" s="66">
        <v>46263.629201388889</v>
      </c>
      <c r="D3760" s="67" t="s">
        <v>1567</v>
      </c>
      <c r="E3760" s="67" t="s">
        <v>1568</v>
      </c>
      <c r="F3760" s="1">
        <v>1</v>
      </c>
      <c r="G3760" s="63" t="str">
        <f>VLOOKUP(D3760,[2]MINDANAO!$B:$C,2,0)</f>
        <v>RAIDER150 FI BLADE</v>
      </c>
      <c r="H3760" s="67">
        <v>110446.43</v>
      </c>
      <c r="I3760" s="63" t="str">
        <f>VLOOKUP(L3760,'[3]NEW LEGEND 2026'!M:S,7,0)</f>
        <v>MUTI</v>
      </c>
      <c r="J3760" s="67" t="s">
        <v>8421</v>
      </c>
      <c r="K3760" s="67" t="s">
        <v>8422</v>
      </c>
      <c r="L3760" s="67" t="s">
        <v>583</v>
      </c>
      <c r="M3760" s="63" t="str">
        <f>VLOOKUP(D3760,'[3]NEW LEGEND 2026'!G:I,3,0)</f>
        <v>SUZUKI</v>
      </c>
      <c r="N3760" s="63" t="str">
        <f>VLOOKUP(D3760,'[3]NEW LEGEND 2026'!G:J,4,0)</f>
        <v>IVORY/GRAY</v>
      </c>
      <c r="O3760" s="68" t="str">
        <f t="shared" si="349"/>
        <v>AUG</v>
      </c>
      <c r="P3760" s="68">
        <f t="shared" si="350"/>
        <v>29</v>
      </c>
      <c r="Q3760" s="68">
        <f t="shared" si="351"/>
        <v>2026</v>
      </c>
      <c r="R3760" s="69">
        <f t="shared" si="352"/>
        <v>-210.62920138888876</v>
      </c>
      <c r="S3760" s="69">
        <f t="shared" si="353"/>
        <v>-210.62920138888876</v>
      </c>
      <c r="T3760" s="70" t="str">
        <f t="shared" si="354"/>
        <v>1-30 DAYS</v>
      </c>
      <c r="U3760" s="70" t="str">
        <f t="shared" si="354"/>
        <v>1-30 DAYS</v>
      </c>
    </row>
    <row r="3761" spans="1:21">
      <c r="A3761" s="63" t="str">
        <f>VLOOKUP(L3761,[1]Sheet1!$N:$P,3,0)</f>
        <v>GREATWALL</v>
      </c>
      <c r="B3761" s="66">
        <v>46263.629201388889</v>
      </c>
      <c r="C3761" s="66">
        <v>46263.629201388889</v>
      </c>
      <c r="D3761" s="67" t="s">
        <v>1567</v>
      </c>
      <c r="E3761" s="67" t="s">
        <v>1568</v>
      </c>
      <c r="F3761" s="1">
        <v>1</v>
      </c>
      <c r="G3761" s="63" t="str">
        <f>VLOOKUP(D3761,[2]MINDANAO!$B:$C,2,0)</f>
        <v>RAIDER150 FI BLADE</v>
      </c>
      <c r="H3761" s="67">
        <v>110446.43</v>
      </c>
      <c r="I3761" s="63" t="str">
        <f>VLOOKUP(L3761,'[3]NEW LEGEND 2026'!M:S,7,0)</f>
        <v>MUTI</v>
      </c>
      <c r="J3761" s="67" t="s">
        <v>8423</v>
      </c>
      <c r="K3761" s="67" t="s">
        <v>8424</v>
      </c>
      <c r="L3761" s="67" t="s">
        <v>583</v>
      </c>
      <c r="M3761" s="63" t="str">
        <f>VLOOKUP(D3761,'[3]NEW LEGEND 2026'!G:I,3,0)</f>
        <v>SUZUKI</v>
      </c>
      <c r="N3761" s="63" t="str">
        <f>VLOOKUP(D3761,'[3]NEW LEGEND 2026'!G:J,4,0)</f>
        <v>IVORY/GRAY</v>
      </c>
      <c r="O3761" s="68" t="str">
        <f t="shared" si="349"/>
        <v>AUG</v>
      </c>
      <c r="P3761" s="68">
        <f t="shared" si="350"/>
        <v>29</v>
      </c>
      <c r="Q3761" s="68">
        <f t="shared" si="351"/>
        <v>2026</v>
      </c>
      <c r="R3761" s="69">
        <f t="shared" si="352"/>
        <v>-210.62920138888876</v>
      </c>
      <c r="S3761" s="69">
        <f t="shared" si="353"/>
        <v>-210.62920138888876</v>
      </c>
      <c r="T3761" s="70" t="str">
        <f t="shared" si="354"/>
        <v>1-30 DAYS</v>
      </c>
      <c r="U3761" s="70" t="str">
        <f t="shared" si="354"/>
        <v>1-30 DAYS</v>
      </c>
    </row>
    <row r="3762" spans="1:21">
      <c r="A3762" s="63" t="str">
        <f>VLOOKUP(L3762,[1]Sheet1!$N:$P,3,0)</f>
        <v>GREATWALL</v>
      </c>
      <c r="B3762" s="66">
        <v>46263.629201388889</v>
      </c>
      <c r="C3762" s="66">
        <v>46263.629201388889</v>
      </c>
      <c r="D3762" s="67" t="s">
        <v>1567</v>
      </c>
      <c r="E3762" s="67" t="s">
        <v>1568</v>
      </c>
      <c r="F3762" s="1">
        <v>1</v>
      </c>
      <c r="G3762" s="63" t="str">
        <f>VLOOKUP(D3762,[2]MINDANAO!$B:$C,2,0)</f>
        <v>RAIDER150 FI BLADE</v>
      </c>
      <c r="H3762" s="67">
        <v>110446.43</v>
      </c>
      <c r="I3762" s="63" t="str">
        <f>VLOOKUP(L3762,'[3]NEW LEGEND 2026'!M:S,7,0)</f>
        <v>MUTI</v>
      </c>
      <c r="J3762" s="67" t="s">
        <v>8425</v>
      </c>
      <c r="K3762" s="67" t="s">
        <v>8426</v>
      </c>
      <c r="L3762" s="67" t="s">
        <v>583</v>
      </c>
      <c r="M3762" s="63" t="str">
        <f>VLOOKUP(D3762,'[3]NEW LEGEND 2026'!G:I,3,0)</f>
        <v>SUZUKI</v>
      </c>
      <c r="N3762" s="63" t="str">
        <f>VLOOKUP(D3762,'[3]NEW LEGEND 2026'!G:J,4,0)</f>
        <v>IVORY/GRAY</v>
      </c>
      <c r="O3762" s="68" t="str">
        <f t="shared" si="349"/>
        <v>AUG</v>
      </c>
      <c r="P3762" s="68">
        <f t="shared" si="350"/>
        <v>29</v>
      </c>
      <c r="Q3762" s="68">
        <f t="shared" si="351"/>
        <v>2026</v>
      </c>
      <c r="R3762" s="69">
        <f t="shared" si="352"/>
        <v>-210.62920138888876</v>
      </c>
      <c r="S3762" s="69">
        <f t="shared" si="353"/>
        <v>-210.62920138888876</v>
      </c>
      <c r="T3762" s="70" t="str">
        <f t="shared" si="354"/>
        <v>1-30 DAYS</v>
      </c>
      <c r="U3762" s="70" t="str">
        <f t="shared" si="354"/>
        <v>1-30 DAYS</v>
      </c>
    </row>
    <row r="3763" spans="1:21">
      <c r="A3763" s="63" t="str">
        <f>VLOOKUP(L3763,[1]Sheet1!$N:$P,3,0)</f>
        <v>GREATWALL</v>
      </c>
      <c r="B3763" s="66">
        <v>46263.629201388889</v>
      </c>
      <c r="C3763" s="66">
        <v>46263.629201388889</v>
      </c>
      <c r="D3763" s="67" t="s">
        <v>1567</v>
      </c>
      <c r="E3763" s="67" t="s">
        <v>1568</v>
      </c>
      <c r="F3763" s="1">
        <v>1</v>
      </c>
      <c r="G3763" s="63" t="str">
        <f>VLOOKUP(D3763,[2]MINDANAO!$B:$C,2,0)</f>
        <v>RAIDER150 FI BLADE</v>
      </c>
      <c r="H3763" s="67">
        <v>110446.43</v>
      </c>
      <c r="I3763" s="63" t="str">
        <f>VLOOKUP(L3763,'[3]NEW LEGEND 2026'!M:S,7,0)</f>
        <v>MUTI</v>
      </c>
      <c r="J3763" s="67" t="s">
        <v>8427</v>
      </c>
      <c r="K3763" s="67" t="s">
        <v>8428</v>
      </c>
      <c r="L3763" s="67" t="s">
        <v>583</v>
      </c>
      <c r="M3763" s="63" t="str">
        <f>VLOOKUP(D3763,'[3]NEW LEGEND 2026'!G:I,3,0)</f>
        <v>SUZUKI</v>
      </c>
      <c r="N3763" s="63" t="str">
        <f>VLOOKUP(D3763,'[3]NEW LEGEND 2026'!G:J,4,0)</f>
        <v>IVORY/GRAY</v>
      </c>
      <c r="O3763" s="68" t="str">
        <f t="shared" si="349"/>
        <v>AUG</v>
      </c>
      <c r="P3763" s="68">
        <f t="shared" si="350"/>
        <v>29</v>
      </c>
      <c r="Q3763" s="68">
        <f t="shared" si="351"/>
        <v>2026</v>
      </c>
      <c r="R3763" s="69">
        <f t="shared" si="352"/>
        <v>-210.62920138888876</v>
      </c>
      <c r="S3763" s="69">
        <f t="shared" si="353"/>
        <v>-210.62920138888876</v>
      </c>
      <c r="T3763" s="70" t="str">
        <f t="shared" si="354"/>
        <v>1-30 DAYS</v>
      </c>
      <c r="U3763" s="70" t="str">
        <f t="shared" si="354"/>
        <v>1-30 DAYS</v>
      </c>
    </row>
    <row r="3764" spans="1:21">
      <c r="A3764" s="63" t="str">
        <f>VLOOKUP(L3764,[1]Sheet1!$N:$P,3,0)</f>
        <v>GREATWALL</v>
      </c>
      <c r="B3764" s="66">
        <v>46263.629201388889</v>
      </c>
      <c r="C3764" s="66">
        <v>46263.629201388889</v>
      </c>
      <c r="D3764" s="67" t="s">
        <v>1567</v>
      </c>
      <c r="E3764" s="67" t="s">
        <v>1568</v>
      </c>
      <c r="F3764" s="1">
        <v>1</v>
      </c>
      <c r="G3764" s="63" t="str">
        <f>VLOOKUP(D3764,[2]MINDANAO!$B:$C,2,0)</f>
        <v>RAIDER150 FI BLADE</v>
      </c>
      <c r="H3764" s="67">
        <v>110446.43</v>
      </c>
      <c r="I3764" s="63" t="str">
        <f>VLOOKUP(L3764,'[3]NEW LEGEND 2026'!M:S,7,0)</f>
        <v>MUTI</v>
      </c>
      <c r="J3764" s="67" t="s">
        <v>8429</v>
      </c>
      <c r="K3764" s="67" t="s">
        <v>8430</v>
      </c>
      <c r="L3764" s="67" t="s">
        <v>583</v>
      </c>
      <c r="M3764" s="63" t="str">
        <f>VLOOKUP(D3764,'[3]NEW LEGEND 2026'!G:I,3,0)</f>
        <v>SUZUKI</v>
      </c>
      <c r="N3764" s="63" t="str">
        <f>VLOOKUP(D3764,'[3]NEW LEGEND 2026'!G:J,4,0)</f>
        <v>IVORY/GRAY</v>
      </c>
      <c r="O3764" s="68" t="str">
        <f t="shared" si="349"/>
        <v>AUG</v>
      </c>
      <c r="P3764" s="68">
        <f t="shared" si="350"/>
        <v>29</v>
      </c>
      <c r="Q3764" s="68">
        <f t="shared" si="351"/>
        <v>2026</v>
      </c>
      <c r="R3764" s="69">
        <f t="shared" si="352"/>
        <v>-210.62920138888876</v>
      </c>
      <c r="S3764" s="69">
        <f t="shared" si="353"/>
        <v>-210.62920138888876</v>
      </c>
      <c r="T3764" s="70" t="str">
        <f t="shared" si="354"/>
        <v>1-30 DAYS</v>
      </c>
      <c r="U3764" s="70" t="str">
        <f t="shared" si="354"/>
        <v>1-30 DAYS</v>
      </c>
    </row>
    <row r="3765" spans="1:21">
      <c r="A3765" s="63" t="str">
        <f>VLOOKUP(L3765,[1]Sheet1!$N:$P,3,0)</f>
        <v>GREATWALL</v>
      </c>
      <c r="B3765" s="66">
        <v>46263.629201388889</v>
      </c>
      <c r="C3765" s="66">
        <v>46263.629201388889</v>
      </c>
      <c r="D3765" s="67" t="s">
        <v>1567</v>
      </c>
      <c r="E3765" s="67" t="s">
        <v>1568</v>
      </c>
      <c r="F3765" s="1">
        <v>1</v>
      </c>
      <c r="G3765" s="63" t="str">
        <f>VLOOKUP(D3765,[2]MINDANAO!$B:$C,2,0)</f>
        <v>RAIDER150 FI BLADE</v>
      </c>
      <c r="H3765" s="67">
        <v>110446.43</v>
      </c>
      <c r="I3765" s="63" t="str">
        <f>VLOOKUP(L3765,'[3]NEW LEGEND 2026'!M:S,7,0)</f>
        <v>MUTI</v>
      </c>
      <c r="J3765" s="67" t="s">
        <v>8431</v>
      </c>
      <c r="K3765" s="67" t="s">
        <v>8432</v>
      </c>
      <c r="L3765" s="67" t="s">
        <v>583</v>
      </c>
      <c r="M3765" s="63" t="str">
        <f>VLOOKUP(D3765,'[3]NEW LEGEND 2026'!G:I,3,0)</f>
        <v>SUZUKI</v>
      </c>
      <c r="N3765" s="63" t="str">
        <f>VLOOKUP(D3765,'[3]NEW LEGEND 2026'!G:J,4,0)</f>
        <v>IVORY/GRAY</v>
      </c>
      <c r="O3765" s="68" t="str">
        <f t="shared" si="349"/>
        <v>AUG</v>
      </c>
      <c r="P3765" s="68">
        <f t="shared" si="350"/>
        <v>29</v>
      </c>
      <c r="Q3765" s="68">
        <f t="shared" si="351"/>
        <v>2026</v>
      </c>
      <c r="R3765" s="69">
        <f t="shared" si="352"/>
        <v>-210.62920138888876</v>
      </c>
      <c r="S3765" s="69">
        <f t="shared" si="353"/>
        <v>-210.62920138888876</v>
      </c>
      <c r="T3765" s="70" t="str">
        <f t="shared" si="354"/>
        <v>1-30 DAYS</v>
      </c>
      <c r="U3765" s="70" t="str">
        <f t="shared" si="354"/>
        <v>1-30 DAYS</v>
      </c>
    </row>
    <row r="3766" spans="1:21">
      <c r="A3766" s="63" t="str">
        <f>VLOOKUP(L3766,[1]Sheet1!$N:$P,3,0)</f>
        <v>GREATWALL</v>
      </c>
      <c r="B3766" s="66">
        <v>46263.629201388889</v>
      </c>
      <c r="C3766" s="66">
        <v>46263.629201388889</v>
      </c>
      <c r="D3766" s="67" t="s">
        <v>1567</v>
      </c>
      <c r="E3766" s="67" t="s">
        <v>1568</v>
      </c>
      <c r="F3766" s="1">
        <v>1</v>
      </c>
      <c r="G3766" s="63" t="str">
        <f>VLOOKUP(D3766,[2]MINDANAO!$B:$C,2,0)</f>
        <v>RAIDER150 FI BLADE</v>
      </c>
      <c r="H3766" s="67">
        <v>110446.43</v>
      </c>
      <c r="I3766" s="63" t="str">
        <f>VLOOKUP(L3766,'[3]NEW LEGEND 2026'!M:S,7,0)</f>
        <v>MUTI</v>
      </c>
      <c r="J3766" s="67" t="s">
        <v>8433</v>
      </c>
      <c r="K3766" s="67" t="s">
        <v>8434</v>
      </c>
      <c r="L3766" s="67" t="s">
        <v>583</v>
      </c>
      <c r="M3766" s="63" t="str">
        <f>VLOOKUP(D3766,'[3]NEW LEGEND 2026'!G:I,3,0)</f>
        <v>SUZUKI</v>
      </c>
      <c r="N3766" s="63" t="str">
        <f>VLOOKUP(D3766,'[3]NEW LEGEND 2026'!G:J,4,0)</f>
        <v>IVORY/GRAY</v>
      </c>
      <c r="O3766" s="68" t="str">
        <f t="shared" si="349"/>
        <v>AUG</v>
      </c>
      <c r="P3766" s="68">
        <f t="shared" si="350"/>
        <v>29</v>
      </c>
      <c r="Q3766" s="68">
        <f t="shared" si="351"/>
        <v>2026</v>
      </c>
      <c r="R3766" s="69">
        <f t="shared" si="352"/>
        <v>-210.62920138888876</v>
      </c>
      <c r="S3766" s="69">
        <f t="shared" si="353"/>
        <v>-210.62920138888876</v>
      </c>
      <c r="T3766" s="70" t="str">
        <f t="shared" si="354"/>
        <v>1-30 DAYS</v>
      </c>
      <c r="U3766" s="70" t="str">
        <f t="shared" si="354"/>
        <v>1-30 DAYS</v>
      </c>
    </row>
    <row r="3767" spans="1:21">
      <c r="A3767" s="63" t="str">
        <f>VLOOKUP(L3767,[1]Sheet1!$N:$P,3,0)</f>
        <v>GREATWALL</v>
      </c>
      <c r="B3767" s="66">
        <v>46263.629201388889</v>
      </c>
      <c r="C3767" s="66">
        <v>46263.629201388889</v>
      </c>
      <c r="D3767" s="67" t="s">
        <v>1567</v>
      </c>
      <c r="E3767" s="67" t="s">
        <v>1568</v>
      </c>
      <c r="F3767" s="1">
        <v>1</v>
      </c>
      <c r="G3767" s="63" t="str">
        <f>VLOOKUP(D3767,[2]MINDANAO!$B:$C,2,0)</f>
        <v>RAIDER150 FI BLADE</v>
      </c>
      <c r="H3767" s="67">
        <v>110446.43</v>
      </c>
      <c r="I3767" s="63" t="str">
        <f>VLOOKUP(L3767,'[3]NEW LEGEND 2026'!M:S,7,0)</f>
        <v>MUTI</v>
      </c>
      <c r="J3767" s="67" t="s">
        <v>8435</v>
      </c>
      <c r="K3767" s="67" t="s">
        <v>8436</v>
      </c>
      <c r="L3767" s="67" t="s">
        <v>583</v>
      </c>
      <c r="M3767" s="63" t="str">
        <f>VLOOKUP(D3767,'[3]NEW LEGEND 2026'!G:I,3,0)</f>
        <v>SUZUKI</v>
      </c>
      <c r="N3767" s="63" t="str">
        <f>VLOOKUP(D3767,'[3]NEW LEGEND 2026'!G:J,4,0)</f>
        <v>IVORY/GRAY</v>
      </c>
      <c r="O3767" s="68" t="str">
        <f t="shared" si="349"/>
        <v>AUG</v>
      </c>
      <c r="P3767" s="68">
        <f t="shared" si="350"/>
        <v>29</v>
      </c>
      <c r="Q3767" s="68">
        <f t="shared" si="351"/>
        <v>2026</v>
      </c>
      <c r="R3767" s="69">
        <f t="shared" si="352"/>
        <v>-210.62920138888876</v>
      </c>
      <c r="S3767" s="69">
        <f t="shared" si="353"/>
        <v>-210.62920138888876</v>
      </c>
      <c r="T3767" s="70" t="str">
        <f t="shared" si="354"/>
        <v>1-30 DAYS</v>
      </c>
      <c r="U3767" s="70" t="str">
        <f t="shared" si="354"/>
        <v>1-30 DAYS</v>
      </c>
    </row>
    <row r="3768" spans="1:21">
      <c r="A3768" s="63" t="str">
        <f>VLOOKUP(L3768,[1]Sheet1!$N:$P,3,0)</f>
        <v>GREATWALL</v>
      </c>
      <c r="B3768" s="66">
        <v>46263.641909722217</v>
      </c>
      <c r="C3768" s="66">
        <v>46263.641898148147</v>
      </c>
      <c r="D3768" s="67" t="s">
        <v>1127</v>
      </c>
      <c r="E3768" s="67" t="s">
        <v>1128</v>
      </c>
      <c r="F3768" s="1">
        <v>1</v>
      </c>
      <c r="G3768" s="63" t="str">
        <f>VLOOKUP(D3768,[2]MINDANAO!$B:$C,2,0)</f>
        <v>MIO GRAVIS</v>
      </c>
      <c r="H3768" s="67">
        <v>70497.320000000007</v>
      </c>
      <c r="I3768" s="63" t="str">
        <f>VLOOKUP(L3768,'[3]NEW LEGEND 2026'!M:S,7,0)</f>
        <v>MUTI</v>
      </c>
      <c r="J3768" s="67" t="s">
        <v>8437</v>
      </c>
      <c r="K3768" s="67" t="s">
        <v>8438</v>
      </c>
      <c r="L3768" s="67" t="s">
        <v>583</v>
      </c>
      <c r="M3768" s="63" t="str">
        <f>VLOOKUP(D3768,'[3]NEW LEGEND 2026'!G:I,3,0)</f>
        <v>YAMAHA</v>
      </c>
      <c r="N3768" s="63" t="str">
        <f>VLOOKUP(D3768,'[3]NEW LEGEND 2026'!G:J,4,0)</f>
        <v>MATTE BROWN</v>
      </c>
      <c r="O3768" s="68" t="str">
        <f t="shared" si="349"/>
        <v>AUG</v>
      </c>
      <c r="P3768" s="68">
        <f t="shared" si="350"/>
        <v>29</v>
      </c>
      <c r="Q3768" s="68">
        <f t="shared" si="351"/>
        <v>2026</v>
      </c>
      <c r="R3768" s="69">
        <f t="shared" si="352"/>
        <v>-210.64189814814745</v>
      </c>
      <c r="S3768" s="69">
        <f t="shared" si="353"/>
        <v>-210.64190972221695</v>
      </c>
      <c r="T3768" s="70" t="str">
        <f t="shared" si="354"/>
        <v>1-30 DAYS</v>
      </c>
      <c r="U3768" s="70" t="str">
        <f t="shared" si="354"/>
        <v>1-30 DAYS</v>
      </c>
    </row>
    <row r="3769" spans="1:21">
      <c r="A3769" s="63" t="str">
        <f>VLOOKUP(L3769,[1]Sheet1!$N:$P,3,0)</f>
        <v>GREATWALL</v>
      </c>
      <c r="B3769" s="66">
        <v>46263.641909722217</v>
      </c>
      <c r="C3769" s="66">
        <v>46263.641898148147</v>
      </c>
      <c r="D3769" s="67" t="s">
        <v>1127</v>
      </c>
      <c r="E3769" s="67" t="s">
        <v>1128</v>
      </c>
      <c r="F3769" s="1">
        <v>1</v>
      </c>
      <c r="G3769" s="63" t="str">
        <f>VLOOKUP(D3769,[2]MINDANAO!$B:$C,2,0)</f>
        <v>MIO GRAVIS</v>
      </c>
      <c r="H3769" s="67">
        <v>70497.320000000007</v>
      </c>
      <c r="I3769" s="63" t="str">
        <f>VLOOKUP(L3769,'[3]NEW LEGEND 2026'!M:S,7,0)</f>
        <v>MUTI</v>
      </c>
      <c r="J3769" s="67" t="s">
        <v>8439</v>
      </c>
      <c r="K3769" s="67" t="s">
        <v>8440</v>
      </c>
      <c r="L3769" s="67" t="s">
        <v>583</v>
      </c>
      <c r="M3769" s="63" t="str">
        <f>VLOOKUP(D3769,'[3]NEW LEGEND 2026'!G:I,3,0)</f>
        <v>YAMAHA</v>
      </c>
      <c r="N3769" s="63" t="str">
        <f>VLOOKUP(D3769,'[3]NEW LEGEND 2026'!G:J,4,0)</f>
        <v>MATTE BROWN</v>
      </c>
      <c r="O3769" s="68" t="str">
        <f t="shared" si="349"/>
        <v>AUG</v>
      </c>
      <c r="P3769" s="68">
        <f t="shared" si="350"/>
        <v>29</v>
      </c>
      <c r="Q3769" s="68">
        <f t="shared" si="351"/>
        <v>2026</v>
      </c>
      <c r="R3769" s="69">
        <f t="shared" si="352"/>
        <v>-210.64189814814745</v>
      </c>
      <c r="S3769" s="69">
        <f t="shared" si="353"/>
        <v>-210.64190972221695</v>
      </c>
      <c r="T3769" s="70" t="str">
        <f t="shared" si="354"/>
        <v>1-30 DAYS</v>
      </c>
      <c r="U3769" s="70" t="str">
        <f t="shared" si="354"/>
        <v>1-30 DAYS</v>
      </c>
    </row>
    <row r="3770" spans="1:21">
      <c r="A3770" s="63" t="str">
        <f>VLOOKUP(L3770,[1]Sheet1!$N:$P,3,0)</f>
        <v>GREATWALL</v>
      </c>
      <c r="B3770" s="66">
        <v>46263.641909722217</v>
      </c>
      <c r="C3770" s="66">
        <v>46263.641898148147</v>
      </c>
      <c r="D3770" s="67" t="s">
        <v>1420</v>
      </c>
      <c r="E3770" s="67" t="s">
        <v>1421</v>
      </c>
      <c r="F3770" s="1">
        <v>1</v>
      </c>
      <c r="G3770" s="63" t="str">
        <f>VLOOKUP(D3770,[2]MINDANAO!$B:$C,2,0)</f>
        <v>MIO GRAVIS</v>
      </c>
      <c r="H3770" s="67">
        <v>70497.320000000007</v>
      </c>
      <c r="I3770" s="63" t="str">
        <f>VLOOKUP(L3770,'[3]NEW LEGEND 2026'!M:S,7,0)</f>
        <v>MUTI</v>
      </c>
      <c r="J3770" s="67" t="s">
        <v>8441</v>
      </c>
      <c r="K3770" s="67" t="s">
        <v>8442</v>
      </c>
      <c r="L3770" s="67" t="s">
        <v>583</v>
      </c>
      <c r="M3770" s="63" t="str">
        <f>VLOOKUP(D3770,'[3]NEW LEGEND 2026'!G:I,3,0)</f>
        <v>YAMAHA</v>
      </c>
      <c r="N3770" s="63" t="str">
        <f>VLOOKUP(D3770,'[3]NEW LEGEND 2026'!G:J,4,0)</f>
        <v>DARK GRAY</v>
      </c>
      <c r="O3770" s="68" t="str">
        <f t="shared" si="349"/>
        <v>AUG</v>
      </c>
      <c r="P3770" s="68">
        <f t="shared" si="350"/>
        <v>29</v>
      </c>
      <c r="Q3770" s="68">
        <f t="shared" si="351"/>
        <v>2026</v>
      </c>
      <c r="R3770" s="69">
        <f t="shared" si="352"/>
        <v>-210.64189814814745</v>
      </c>
      <c r="S3770" s="69">
        <f t="shared" si="353"/>
        <v>-210.64190972221695</v>
      </c>
      <c r="T3770" s="70" t="str">
        <f t="shared" si="354"/>
        <v>1-30 DAYS</v>
      </c>
      <c r="U3770" s="70" t="str">
        <f t="shared" si="354"/>
        <v>1-30 DAYS</v>
      </c>
    </row>
    <row r="3771" spans="1:21">
      <c r="A3771" s="63" t="str">
        <f>VLOOKUP(L3771,[1]Sheet1!$N:$P,3,0)</f>
        <v>GREATWALL</v>
      </c>
      <c r="B3771" s="66">
        <v>46263.641909722217</v>
      </c>
      <c r="C3771" s="66">
        <v>46263.641898148147</v>
      </c>
      <c r="D3771" s="67" t="s">
        <v>3626</v>
      </c>
      <c r="E3771" s="67" t="s">
        <v>3627</v>
      </c>
      <c r="F3771" s="1">
        <v>1</v>
      </c>
      <c r="G3771" s="63" t="str">
        <f>VLOOKUP(D3771,[2]MINDANAO!$B:$C,2,0)</f>
        <v>MIO AEROX 155</v>
      </c>
      <c r="H3771" s="67">
        <v>111184.82</v>
      </c>
      <c r="I3771" s="63" t="str">
        <f>VLOOKUP(L3771,'[3]NEW LEGEND 2026'!M:S,7,0)</f>
        <v>MUTI</v>
      </c>
      <c r="J3771" s="67" t="s">
        <v>8443</v>
      </c>
      <c r="K3771" s="67" t="s">
        <v>8444</v>
      </c>
      <c r="L3771" s="67" t="s">
        <v>583</v>
      </c>
      <c r="M3771" s="63" t="str">
        <f>VLOOKUP(D3771,'[3]NEW LEGEND 2026'!G:I,3,0)</f>
        <v>YAMAHA</v>
      </c>
      <c r="N3771" s="63" t="str">
        <f>VLOOKUP(D3771,'[3]NEW LEGEND 2026'!G:J,4,0)</f>
        <v>LIGHT BLUE</v>
      </c>
      <c r="O3771" s="68" t="str">
        <f t="shared" si="349"/>
        <v>AUG</v>
      </c>
      <c r="P3771" s="68">
        <f t="shared" si="350"/>
        <v>29</v>
      </c>
      <c r="Q3771" s="68">
        <f t="shared" si="351"/>
        <v>2026</v>
      </c>
      <c r="R3771" s="69">
        <f t="shared" si="352"/>
        <v>-210.64189814814745</v>
      </c>
      <c r="S3771" s="69">
        <f t="shared" si="353"/>
        <v>-210.64190972221695</v>
      </c>
      <c r="T3771" s="70" t="str">
        <f t="shared" si="354"/>
        <v>1-30 DAYS</v>
      </c>
      <c r="U3771" s="70" t="str">
        <f t="shared" si="354"/>
        <v>1-30 DAYS</v>
      </c>
    </row>
    <row r="3772" spans="1:21">
      <c r="A3772" s="63" t="str">
        <f>VLOOKUP(L3772,[1]Sheet1!$N:$P,3,0)</f>
        <v>GREATWALL</v>
      </c>
      <c r="B3772" s="66">
        <v>46263.641909722217</v>
      </c>
      <c r="C3772" s="66">
        <v>46263.641898148147</v>
      </c>
      <c r="D3772" s="67" t="s">
        <v>3626</v>
      </c>
      <c r="E3772" s="67" t="s">
        <v>3627</v>
      </c>
      <c r="F3772" s="1">
        <v>1</v>
      </c>
      <c r="G3772" s="63" t="str">
        <f>VLOOKUP(D3772,[2]MINDANAO!$B:$C,2,0)</f>
        <v>MIO AEROX 155</v>
      </c>
      <c r="H3772" s="67">
        <v>111184.82</v>
      </c>
      <c r="I3772" s="63" t="str">
        <f>VLOOKUP(L3772,'[3]NEW LEGEND 2026'!M:S,7,0)</f>
        <v>MUTI</v>
      </c>
      <c r="J3772" s="67" t="s">
        <v>8445</v>
      </c>
      <c r="K3772" s="67" t="s">
        <v>8446</v>
      </c>
      <c r="L3772" s="67" t="s">
        <v>583</v>
      </c>
      <c r="M3772" s="63" t="str">
        <f>VLOOKUP(D3772,'[3]NEW LEGEND 2026'!G:I,3,0)</f>
        <v>YAMAHA</v>
      </c>
      <c r="N3772" s="63" t="str">
        <f>VLOOKUP(D3772,'[3]NEW LEGEND 2026'!G:J,4,0)</f>
        <v>LIGHT BLUE</v>
      </c>
      <c r="O3772" s="68" t="str">
        <f t="shared" si="349"/>
        <v>AUG</v>
      </c>
      <c r="P3772" s="68">
        <f t="shared" si="350"/>
        <v>29</v>
      </c>
      <c r="Q3772" s="68">
        <f t="shared" si="351"/>
        <v>2026</v>
      </c>
      <c r="R3772" s="69">
        <f t="shared" si="352"/>
        <v>-210.64189814814745</v>
      </c>
      <c r="S3772" s="69">
        <f t="shared" si="353"/>
        <v>-210.64190972221695</v>
      </c>
      <c r="T3772" s="70" t="str">
        <f t="shared" si="354"/>
        <v>1-30 DAYS</v>
      </c>
      <c r="U3772" s="70" t="str">
        <f t="shared" si="354"/>
        <v>1-30 DAYS</v>
      </c>
    </row>
    <row r="3773" spans="1:21">
      <c r="A3773" s="63" t="str">
        <f>VLOOKUP(L3773,[1]Sheet1!$N:$P,3,0)</f>
        <v>GREATWALL</v>
      </c>
      <c r="B3773" s="66">
        <v>46263.641909722217</v>
      </c>
      <c r="C3773" s="66">
        <v>46263.641898148147</v>
      </c>
      <c r="D3773" s="67" t="s">
        <v>3626</v>
      </c>
      <c r="E3773" s="67" t="s">
        <v>3627</v>
      </c>
      <c r="F3773" s="1">
        <v>1</v>
      </c>
      <c r="G3773" s="63" t="str">
        <f>VLOOKUP(D3773,[2]MINDANAO!$B:$C,2,0)</f>
        <v>MIO AEROX 155</v>
      </c>
      <c r="H3773" s="67">
        <v>111184.82</v>
      </c>
      <c r="I3773" s="63" t="str">
        <f>VLOOKUP(L3773,'[3]NEW LEGEND 2026'!M:S,7,0)</f>
        <v>MUTI</v>
      </c>
      <c r="J3773" s="67" t="s">
        <v>8447</v>
      </c>
      <c r="K3773" s="67" t="s">
        <v>8448</v>
      </c>
      <c r="L3773" s="67" t="s">
        <v>583</v>
      </c>
      <c r="M3773" s="63" t="str">
        <f>VLOOKUP(D3773,'[3]NEW LEGEND 2026'!G:I,3,0)</f>
        <v>YAMAHA</v>
      </c>
      <c r="N3773" s="63" t="str">
        <f>VLOOKUP(D3773,'[3]NEW LEGEND 2026'!G:J,4,0)</f>
        <v>LIGHT BLUE</v>
      </c>
      <c r="O3773" s="68" t="str">
        <f t="shared" si="349"/>
        <v>AUG</v>
      </c>
      <c r="P3773" s="68">
        <f t="shared" si="350"/>
        <v>29</v>
      </c>
      <c r="Q3773" s="68">
        <f t="shared" si="351"/>
        <v>2026</v>
      </c>
      <c r="R3773" s="69">
        <f t="shared" si="352"/>
        <v>-210.64189814814745</v>
      </c>
      <c r="S3773" s="69">
        <f t="shared" si="353"/>
        <v>-210.64190972221695</v>
      </c>
      <c r="T3773" s="70" t="str">
        <f t="shared" si="354"/>
        <v>1-30 DAYS</v>
      </c>
      <c r="U3773" s="70" t="str">
        <f t="shared" si="354"/>
        <v>1-30 DAYS</v>
      </c>
    </row>
    <row r="3774" spans="1:21">
      <c r="A3774" s="63" t="str">
        <f>VLOOKUP(L3774,[1]Sheet1!$N:$P,3,0)</f>
        <v>GREATWALL</v>
      </c>
      <c r="B3774" s="66">
        <v>46263.641909722217</v>
      </c>
      <c r="C3774" s="66">
        <v>46263.641898148147</v>
      </c>
      <c r="D3774" s="67" t="s">
        <v>3626</v>
      </c>
      <c r="E3774" s="67" t="s">
        <v>3627</v>
      </c>
      <c r="F3774" s="1">
        <v>1</v>
      </c>
      <c r="G3774" s="63" t="str">
        <f>VLOOKUP(D3774,[2]MINDANAO!$B:$C,2,0)</f>
        <v>MIO AEROX 155</v>
      </c>
      <c r="H3774" s="67">
        <v>111184.82</v>
      </c>
      <c r="I3774" s="63" t="str">
        <f>VLOOKUP(L3774,'[3]NEW LEGEND 2026'!M:S,7,0)</f>
        <v>MUTI</v>
      </c>
      <c r="J3774" s="67" t="s">
        <v>8449</v>
      </c>
      <c r="K3774" s="67" t="s">
        <v>8450</v>
      </c>
      <c r="L3774" s="67" t="s">
        <v>583</v>
      </c>
      <c r="M3774" s="63" t="str">
        <f>VLOOKUP(D3774,'[3]NEW LEGEND 2026'!G:I,3,0)</f>
        <v>YAMAHA</v>
      </c>
      <c r="N3774" s="63" t="str">
        <f>VLOOKUP(D3774,'[3]NEW LEGEND 2026'!G:J,4,0)</f>
        <v>LIGHT BLUE</v>
      </c>
      <c r="O3774" s="68" t="str">
        <f t="shared" si="349"/>
        <v>AUG</v>
      </c>
      <c r="P3774" s="68">
        <f t="shared" si="350"/>
        <v>29</v>
      </c>
      <c r="Q3774" s="68">
        <f t="shared" si="351"/>
        <v>2026</v>
      </c>
      <c r="R3774" s="69">
        <f t="shared" si="352"/>
        <v>-210.64189814814745</v>
      </c>
      <c r="S3774" s="69">
        <f t="shared" si="353"/>
        <v>-210.64190972221695</v>
      </c>
      <c r="T3774" s="70" t="str">
        <f t="shared" si="354"/>
        <v>1-30 DAYS</v>
      </c>
      <c r="U3774" s="70" t="str">
        <f t="shared" si="354"/>
        <v>1-30 DAYS</v>
      </c>
    </row>
    <row r="3775" spans="1:21">
      <c r="A3775" s="63" t="str">
        <f>VLOOKUP(L3775,[1]Sheet1!$N:$P,3,0)</f>
        <v>GREATWALL</v>
      </c>
      <c r="B3775" s="66">
        <v>46263.641909722217</v>
      </c>
      <c r="C3775" s="66">
        <v>46263.641898148147</v>
      </c>
      <c r="D3775" s="67" t="s">
        <v>3626</v>
      </c>
      <c r="E3775" s="67" t="s">
        <v>3627</v>
      </c>
      <c r="F3775" s="1">
        <v>1</v>
      </c>
      <c r="G3775" s="63" t="str">
        <f>VLOOKUP(D3775,[2]MINDANAO!$B:$C,2,0)</f>
        <v>MIO AEROX 155</v>
      </c>
      <c r="H3775" s="67">
        <v>111184.82</v>
      </c>
      <c r="I3775" s="63" t="str">
        <f>VLOOKUP(L3775,'[3]NEW LEGEND 2026'!M:S,7,0)</f>
        <v>MUTI</v>
      </c>
      <c r="J3775" s="67" t="s">
        <v>8451</v>
      </c>
      <c r="K3775" s="67" t="s">
        <v>8452</v>
      </c>
      <c r="L3775" s="67" t="s">
        <v>583</v>
      </c>
      <c r="M3775" s="63" t="str">
        <f>VLOOKUP(D3775,'[3]NEW LEGEND 2026'!G:I,3,0)</f>
        <v>YAMAHA</v>
      </c>
      <c r="N3775" s="63" t="str">
        <f>VLOOKUP(D3775,'[3]NEW LEGEND 2026'!G:J,4,0)</f>
        <v>LIGHT BLUE</v>
      </c>
      <c r="O3775" s="68" t="str">
        <f t="shared" si="349"/>
        <v>AUG</v>
      </c>
      <c r="P3775" s="68">
        <f t="shared" si="350"/>
        <v>29</v>
      </c>
      <c r="Q3775" s="68">
        <f t="shared" si="351"/>
        <v>2026</v>
      </c>
      <c r="R3775" s="69">
        <f t="shared" si="352"/>
        <v>-210.64189814814745</v>
      </c>
      <c r="S3775" s="69">
        <f t="shared" si="353"/>
        <v>-210.64190972221695</v>
      </c>
      <c r="T3775" s="70" t="str">
        <f t="shared" si="354"/>
        <v>1-30 DAYS</v>
      </c>
      <c r="U3775" s="70" t="str">
        <f t="shared" si="354"/>
        <v>1-30 DAYS</v>
      </c>
    </row>
    <row r="3776" spans="1:21">
      <c r="A3776" s="63" t="str">
        <f>VLOOKUP(L3776,[1]Sheet1!$N:$P,3,0)</f>
        <v>GREATWALL</v>
      </c>
      <c r="B3776" s="66">
        <v>46263.650358796287</v>
      </c>
      <c r="C3776" s="66">
        <v>46263.650347222218</v>
      </c>
      <c r="D3776" s="67" t="s">
        <v>1121</v>
      </c>
      <c r="E3776" s="67" t="s">
        <v>1122</v>
      </c>
      <c r="F3776" s="1">
        <v>1</v>
      </c>
      <c r="G3776" s="63" t="str">
        <f>VLOOKUP(D3776,[2]MINDANAO!$B:$C,2,0)</f>
        <v>BARAKO II (DUAL START)</v>
      </c>
      <c r="H3776" s="67">
        <v>94120</v>
      </c>
      <c r="I3776" s="63" t="str">
        <f>VLOOKUP(L3776,'[3]NEW LEGEND 2026'!M:S,7,0)</f>
        <v>MUTI</v>
      </c>
      <c r="J3776" s="67" t="s">
        <v>8453</v>
      </c>
      <c r="K3776" s="67" t="s">
        <v>8454</v>
      </c>
      <c r="L3776" s="67" t="s">
        <v>583</v>
      </c>
      <c r="M3776" s="63" t="str">
        <f>VLOOKUP(D3776,'[3]NEW LEGEND 2026'!G:I,3,0)</f>
        <v>KAWASAKI</v>
      </c>
      <c r="N3776" s="63" t="str">
        <f>VLOOKUP(D3776,'[3]NEW LEGEND 2026'!G:J,4,0)</f>
        <v>BLACK</v>
      </c>
      <c r="O3776" s="68" t="str">
        <f t="shared" si="349"/>
        <v>AUG</v>
      </c>
      <c r="P3776" s="68">
        <f t="shared" si="350"/>
        <v>29</v>
      </c>
      <c r="Q3776" s="68">
        <f t="shared" si="351"/>
        <v>2026</v>
      </c>
      <c r="R3776" s="69">
        <f t="shared" si="352"/>
        <v>-210.65034722221753</v>
      </c>
      <c r="S3776" s="69">
        <f t="shared" si="353"/>
        <v>-210.65035879628704</v>
      </c>
      <c r="T3776" s="70" t="str">
        <f t="shared" si="354"/>
        <v>1-30 DAYS</v>
      </c>
      <c r="U3776" s="70" t="str">
        <f t="shared" si="354"/>
        <v>1-30 DAYS</v>
      </c>
    </row>
    <row r="3777" spans="1:21">
      <c r="A3777" s="63" t="str">
        <f>VLOOKUP(L3777,[1]Sheet1!$N:$P,3,0)</f>
        <v>GREATWALL</v>
      </c>
      <c r="B3777" s="66">
        <v>46263.650358796287</v>
      </c>
      <c r="C3777" s="66">
        <v>46263.650347222218</v>
      </c>
      <c r="D3777" s="67" t="s">
        <v>1121</v>
      </c>
      <c r="E3777" s="67" t="s">
        <v>1122</v>
      </c>
      <c r="F3777" s="1">
        <v>1</v>
      </c>
      <c r="G3777" s="63" t="str">
        <f>VLOOKUP(D3777,[2]MINDANAO!$B:$C,2,0)</f>
        <v>BARAKO II (DUAL START)</v>
      </c>
      <c r="H3777" s="67">
        <v>94120</v>
      </c>
      <c r="I3777" s="63" t="str">
        <f>VLOOKUP(L3777,'[3]NEW LEGEND 2026'!M:S,7,0)</f>
        <v>MUTI</v>
      </c>
      <c r="J3777" s="67" t="s">
        <v>8455</v>
      </c>
      <c r="K3777" s="67" t="s">
        <v>8456</v>
      </c>
      <c r="L3777" s="67" t="s">
        <v>583</v>
      </c>
      <c r="M3777" s="63" t="str">
        <f>VLOOKUP(D3777,'[3]NEW LEGEND 2026'!G:I,3,0)</f>
        <v>KAWASAKI</v>
      </c>
      <c r="N3777" s="63" t="str">
        <f>VLOOKUP(D3777,'[3]NEW LEGEND 2026'!G:J,4,0)</f>
        <v>BLACK</v>
      </c>
      <c r="O3777" s="68" t="str">
        <f t="shared" si="349"/>
        <v>AUG</v>
      </c>
      <c r="P3777" s="68">
        <f t="shared" si="350"/>
        <v>29</v>
      </c>
      <c r="Q3777" s="68">
        <f t="shared" si="351"/>
        <v>2026</v>
      </c>
      <c r="R3777" s="69">
        <f t="shared" si="352"/>
        <v>-210.65034722221753</v>
      </c>
      <c r="S3777" s="69">
        <f t="shared" si="353"/>
        <v>-210.65035879628704</v>
      </c>
      <c r="T3777" s="70" t="str">
        <f t="shared" si="354"/>
        <v>1-30 DAYS</v>
      </c>
      <c r="U3777" s="70" t="str">
        <f t="shared" si="354"/>
        <v>1-30 DAYS</v>
      </c>
    </row>
    <row r="3778" spans="1:21">
      <c r="A3778" s="63" t="str">
        <f>VLOOKUP(L3778,[1]Sheet1!$N:$P,3,0)</f>
        <v>GREATWALL</v>
      </c>
      <c r="B3778" s="66">
        <v>46263.650358796287</v>
      </c>
      <c r="C3778" s="66">
        <v>46263.650347222218</v>
      </c>
      <c r="D3778" s="67" t="s">
        <v>1121</v>
      </c>
      <c r="E3778" s="67" t="s">
        <v>1122</v>
      </c>
      <c r="F3778" s="1">
        <v>1</v>
      </c>
      <c r="G3778" s="63" t="str">
        <f>VLOOKUP(D3778,[2]MINDANAO!$B:$C,2,0)</f>
        <v>BARAKO II (DUAL START)</v>
      </c>
      <c r="H3778" s="67">
        <v>94120</v>
      </c>
      <c r="I3778" s="63" t="str">
        <f>VLOOKUP(L3778,'[3]NEW LEGEND 2026'!M:S,7,0)</f>
        <v>MUTI</v>
      </c>
      <c r="J3778" s="67" t="s">
        <v>8457</v>
      </c>
      <c r="K3778" s="67" t="s">
        <v>8458</v>
      </c>
      <c r="L3778" s="67" t="s">
        <v>583</v>
      </c>
      <c r="M3778" s="63" t="str">
        <f>VLOOKUP(D3778,'[3]NEW LEGEND 2026'!G:I,3,0)</f>
        <v>KAWASAKI</v>
      </c>
      <c r="N3778" s="63" t="str">
        <f>VLOOKUP(D3778,'[3]NEW LEGEND 2026'!G:J,4,0)</f>
        <v>BLACK</v>
      </c>
      <c r="O3778" s="68" t="str">
        <f t="shared" ref="O3778:O3841" si="355">CHOOSE(MONTH(C3778),"JAN","FEB","MAR","APR","MAY","JUN","JUL","AUG","SEP","OCT","NOV","DEC")</f>
        <v>AUG</v>
      </c>
      <c r="P3778" s="68">
        <f t="shared" ref="P3778:P3841" si="356">DAY(C3778)</f>
        <v>29</v>
      </c>
      <c r="Q3778" s="68">
        <f t="shared" ref="Q3778:Q3841" si="357">YEAR(C3778)</f>
        <v>2026</v>
      </c>
      <c r="R3778" s="69">
        <f t="shared" ref="R3778:R3841" si="358">DATE(2026,1,31)-C3778</f>
        <v>-210.65034722221753</v>
      </c>
      <c r="S3778" s="69">
        <f t="shared" si="353"/>
        <v>-210.65035879628704</v>
      </c>
      <c r="T3778" s="70" t="str">
        <f t="shared" si="354"/>
        <v>1-30 DAYS</v>
      </c>
      <c r="U3778" s="70" t="str">
        <f t="shared" si="354"/>
        <v>1-30 DAYS</v>
      </c>
    </row>
    <row r="3779" spans="1:21">
      <c r="A3779" s="63" t="str">
        <f>VLOOKUP(L3779,[1]Sheet1!$N:$P,3,0)</f>
        <v>GREATWALL</v>
      </c>
      <c r="B3779" s="66">
        <v>46263.650358796287</v>
      </c>
      <c r="C3779" s="66">
        <v>46263.650347222218</v>
      </c>
      <c r="D3779" s="67" t="s">
        <v>1121</v>
      </c>
      <c r="E3779" s="67" t="s">
        <v>1122</v>
      </c>
      <c r="F3779" s="1">
        <v>1</v>
      </c>
      <c r="G3779" s="63" t="str">
        <f>VLOOKUP(D3779,[2]MINDANAO!$B:$C,2,0)</f>
        <v>BARAKO II (DUAL START)</v>
      </c>
      <c r="H3779" s="67">
        <v>94120</v>
      </c>
      <c r="I3779" s="63" t="str">
        <f>VLOOKUP(L3779,'[3]NEW LEGEND 2026'!M:S,7,0)</f>
        <v>MUTI</v>
      </c>
      <c r="J3779" s="67" t="s">
        <v>8459</v>
      </c>
      <c r="K3779" s="67" t="s">
        <v>8460</v>
      </c>
      <c r="L3779" s="67" t="s">
        <v>583</v>
      </c>
      <c r="M3779" s="63" t="str">
        <f>VLOOKUP(D3779,'[3]NEW LEGEND 2026'!G:I,3,0)</f>
        <v>KAWASAKI</v>
      </c>
      <c r="N3779" s="63" t="str">
        <f>VLOOKUP(D3779,'[3]NEW LEGEND 2026'!G:J,4,0)</f>
        <v>BLACK</v>
      </c>
      <c r="O3779" s="68" t="str">
        <f t="shared" si="355"/>
        <v>AUG</v>
      </c>
      <c r="P3779" s="68">
        <f t="shared" si="356"/>
        <v>29</v>
      </c>
      <c r="Q3779" s="68">
        <f t="shared" si="357"/>
        <v>2026</v>
      </c>
      <c r="R3779" s="69">
        <f t="shared" si="358"/>
        <v>-210.65034722221753</v>
      </c>
      <c r="S3779" s="69">
        <f t="shared" ref="S3779:S3842" si="359">DATE(2026,1,31)-B3779</f>
        <v>-210.65035879628704</v>
      </c>
      <c r="T3779" s="70" t="str">
        <f t="shared" si="354"/>
        <v>1-30 DAYS</v>
      </c>
      <c r="U3779" s="70" t="str">
        <f t="shared" si="354"/>
        <v>1-30 DAYS</v>
      </c>
    </row>
    <row r="3780" spans="1:21">
      <c r="A3780" s="63" t="str">
        <f>VLOOKUP(L3780,[1]Sheet1!$N:$P,3,0)</f>
        <v>GREATWALL</v>
      </c>
      <c r="B3780" s="66">
        <v>46263.650358796287</v>
      </c>
      <c r="C3780" s="66">
        <v>46263.650347222218</v>
      </c>
      <c r="D3780" s="67" t="s">
        <v>1121</v>
      </c>
      <c r="E3780" s="67" t="s">
        <v>1122</v>
      </c>
      <c r="F3780" s="1">
        <v>1</v>
      </c>
      <c r="G3780" s="63" t="str">
        <f>VLOOKUP(D3780,[2]MINDANAO!$B:$C,2,0)</f>
        <v>BARAKO II (DUAL START)</v>
      </c>
      <c r="H3780" s="67">
        <v>94120</v>
      </c>
      <c r="I3780" s="63" t="str">
        <f>VLOOKUP(L3780,'[3]NEW LEGEND 2026'!M:S,7,0)</f>
        <v>MUTI</v>
      </c>
      <c r="J3780" s="67" t="s">
        <v>8461</v>
      </c>
      <c r="K3780" s="67" t="s">
        <v>8462</v>
      </c>
      <c r="L3780" s="67" t="s">
        <v>583</v>
      </c>
      <c r="M3780" s="63" t="str">
        <f>VLOOKUP(D3780,'[3]NEW LEGEND 2026'!G:I,3,0)</f>
        <v>KAWASAKI</v>
      </c>
      <c r="N3780" s="63" t="str">
        <f>VLOOKUP(D3780,'[3]NEW LEGEND 2026'!G:J,4,0)</f>
        <v>BLACK</v>
      </c>
      <c r="O3780" s="68" t="str">
        <f t="shared" si="355"/>
        <v>AUG</v>
      </c>
      <c r="P3780" s="68">
        <f t="shared" si="356"/>
        <v>29</v>
      </c>
      <c r="Q3780" s="68">
        <f t="shared" si="357"/>
        <v>2026</v>
      </c>
      <c r="R3780" s="69">
        <f t="shared" si="358"/>
        <v>-210.65034722221753</v>
      </c>
      <c r="S3780" s="69">
        <f t="shared" si="359"/>
        <v>-210.65035879628704</v>
      </c>
      <c r="T3780" s="70" t="str">
        <f t="shared" si="354"/>
        <v>1-30 DAYS</v>
      </c>
      <c r="U3780" s="70" t="str">
        <f t="shared" si="354"/>
        <v>1-30 DAYS</v>
      </c>
    </row>
    <row r="3781" spans="1:21">
      <c r="A3781" s="63" t="str">
        <f>VLOOKUP(L3781,[1]Sheet1!$N:$P,3,0)</f>
        <v>GREATWALL</v>
      </c>
      <c r="B3781" s="66">
        <v>46263.654039351852</v>
      </c>
      <c r="C3781" s="66">
        <v>46263.654027777768</v>
      </c>
      <c r="D3781" s="67" t="s">
        <v>542</v>
      </c>
      <c r="E3781" s="67" t="s">
        <v>543</v>
      </c>
      <c r="F3781" s="1">
        <v>1</v>
      </c>
      <c r="G3781" s="63" t="str">
        <f>VLOOKUP(D3781,[2]MINDANAO!$B:$C,2,0)</f>
        <v>CT100</v>
      </c>
      <c r="H3781" s="67">
        <v>55298</v>
      </c>
      <c r="I3781" s="63" t="str">
        <f>VLOOKUP(L3781,'[3]NEW LEGEND 2026'!M:S,7,0)</f>
        <v>MUTI</v>
      </c>
      <c r="J3781" s="67" t="s">
        <v>8463</v>
      </c>
      <c r="K3781" s="67" t="s">
        <v>8464</v>
      </c>
      <c r="L3781" s="67" t="s">
        <v>583</v>
      </c>
      <c r="M3781" s="63" t="str">
        <f>VLOOKUP(D3781,'[3]NEW LEGEND 2026'!G:I,3,0)</f>
        <v>KAWASAKI</v>
      </c>
      <c r="N3781" s="63" t="str">
        <f>VLOOKUP(D3781,'[3]NEW LEGEND 2026'!G:J,4,0)</f>
        <v>BLACK BLUE</v>
      </c>
      <c r="O3781" s="68" t="str">
        <f t="shared" si="355"/>
        <v>AUG</v>
      </c>
      <c r="P3781" s="68">
        <f t="shared" si="356"/>
        <v>29</v>
      </c>
      <c r="Q3781" s="68">
        <f t="shared" si="357"/>
        <v>2026</v>
      </c>
      <c r="R3781" s="69">
        <f t="shared" si="358"/>
        <v>-210.65402777776762</v>
      </c>
      <c r="S3781" s="69">
        <f t="shared" si="359"/>
        <v>-210.65403935185168</v>
      </c>
      <c r="T3781" s="70" t="str">
        <f t="shared" si="354"/>
        <v>1-30 DAYS</v>
      </c>
      <c r="U3781" s="70" t="str">
        <f t="shared" si="354"/>
        <v>1-30 DAYS</v>
      </c>
    </row>
    <row r="3782" spans="1:21">
      <c r="A3782" s="63" t="str">
        <f>VLOOKUP(L3782,[1]Sheet1!$N:$P,3,0)</f>
        <v>GREATWALL</v>
      </c>
      <c r="B3782" s="66">
        <v>46263.654039351852</v>
      </c>
      <c r="C3782" s="66">
        <v>46263.654027777768</v>
      </c>
      <c r="D3782" s="67" t="s">
        <v>542</v>
      </c>
      <c r="E3782" s="67" t="s">
        <v>543</v>
      </c>
      <c r="F3782" s="1">
        <v>1</v>
      </c>
      <c r="G3782" s="63" t="str">
        <f>VLOOKUP(D3782,[2]MINDANAO!$B:$C,2,0)</f>
        <v>CT100</v>
      </c>
      <c r="H3782" s="67">
        <v>55298</v>
      </c>
      <c r="I3782" s="63" t="str">
        <f>VLOOKUP(L3782,'[3]NEW LEGEND 2026'!M:S,7,0)</f>
        <v>MUTI</v>
      </c>
      <c r="J3782" s="67" t="s">
        <v>8465</v>
      </c>
      <c r="K3782" s="67" t="s">
        <v>8466</v>
      </c>
      <c r="L3782" s="67" t="s">
        <v>583</v>
      </c>
      <c r="M3782" s="63" t="str">
        <f>VLOOKUP(D3782,'[3]NEW LEGEND 2026'!G:I,3,0)</f>
        <v>KAWASAKI</v>
      </c>
      <c r="N3782" s="63" t="str">
        <f>VLOOKUP(D3782,'[3]NEW LEGEND 2026'!G:J,4,0)</f>
        <v>BLACK BLUE</v>
      </c>
      <c r="O3782" s="68" t="str">
        <f t="shared" si="355"/>
        <v>AUG</v>
      </c>
      <c r="P3782" s="68">
        <f t="shared" si="356"/>
        <v>29</v>
      </c>
      <c r="Q3782" s="68">
        <f t="shared" si="357"/>
        <v>2026</v>
      </c>
      <c r="R3782" s="69">
        <f t="shared" si="358"/>
        <v>-210.65402777776762</v>
      </c>
      <c r="S3782" s="69">
        <f t="shared" si="359"/>
        <v>-210.65403935185168</v>
      </c>
      <c r="T3782" s="70" t="str">
        <f t="shared" si="354"/>
        <v>1-30 DAYS</v>
      </c>
      <c r="U3782" s="70" t="str">
        <f t="shared" si="354"/>
        <v>1-30 DAYS</v>
      </c>
    </row>
    <row r="3783" spans="1:21">
      <c r="A3783" s="63" t="str">
        <f>VLOOKUP(L3783,[1]Sheet1!$N:$P,3,0)</f>
        <v>GREATWALL</v>
      </c>
      <c r="B3783" s="66">
        <v>46263.654039351852</v>
      </c>
      <c r="C3783" s="66">
        <v>46263.654027777768</v>
      </c>
      <c r="D3783" s="67" t="s">
        <v>542</v>
      </c>
      <c r="E3783" s="67" t="s">
        <v>543</v>
      </c>
      <c r="F3783" s="1">
        <v>1</v>
      </c>
      <c r="G3783" s="63" t="str">
        <f>VLOOKUP(D3783,[2]MINDANAO!$B:$C,2,0)</f>
        <v>CT100</v>
      </c>
      <c r="H3783" s="67">
        <v>55298</v>
      </c>
      <c r="I3783" s="63" t="str">
        <f>VLOOKUP(L3783,'[3]NEW LEGEND 2026'!M:S,7,0)</f>
        <v>MUTI</v>
      </c>
      <c r="J3783" s="67" t="s">
        <v>8467</v>
      </c>
      <c r="K3783" s="67" t="s">
        <v>8468</v>
      </c>
      <c r="L3783" s="67" t="s">
        <v>583</v>
      </c>
      <c r="M3783" s="63" t="str">
        <f>VLOOKUP(D3783,'[3]NEW LEGEND 2026'!G:I,3,0)</f>
        <v>KAWASAKI</v>
      </c>
      <c r="N3783" s="63" t="str">
        <f>VLOOKUP(D3783,'[3]NEW LEGEND 2026'!G:J,4,0)</f>
        <v>BLACK BLUE</v>
      </c>
      <c r="O3783" s="68" t="str">
        <f t="shared" si="355"/>
        <v>AUG</v>
      </c>
      <c r="P3783" s="68">
        <f t="shared" si="356"/>
        <v>29</v>
      </c>
      <c r="Q3783" s="68">
        <f t="shared" si="357"/>
        <v>2026</v>
      </c>
      <c r="R3783" s="69">
        <f t="shared" si="358"/>
        <v>-210.65402777776762</v>
      </c>
      <c r="S3783" s="69">
        <f t="shared" si="359"/>
        <v>-210.65403935185168</v>
      </c>
      <c r="T3783" s="70" t="str">
        <f t="shared" si="354"/>
        <v>1-30 DAYS</v>
      </c>
      <c r="U3783" s="70" t="str">
        <f t="shared" si="354"/>
        <v>1-30 DAYS</v>
      </c>
    </row>
    <row r="3784" spans="1:21">
      <c r="A3784" s="63" t="str">
        <f>VLOOKUP(L3784,[1]Sheet1!$N:$P,3,0)</f>
        <v>M2 SURIGAO</v>
      </c>
      <c r="B3784" s="66">
        <v>46261.56621527778</v>
      </c>
      <c r="C3784" s="66">
        <v>46263.68891203704</v>
      </c>
      <c r="D3784" s="67" t="s">
        <v>6710</v>
      </c>
      <c r="E3784" s="67" t="s">
        <v>6711</v>
      </c>
      <c r="F3784" s="1">
        <v>1</v>
      </c>
      <c r="G3784" s="63" t="str">
        <f>VLOOKUP(D3784,[2]MINDANAO!$B:$C,2,0)</f>
        <v>LEXI155</v>
      </c>
      <c r="H3784" s="67">
        <v>74064.89</v>
      </c>
      <c r="I3784" s="63" t="str">
        <f>VLOOKUP(L3784,'[3]NEW LEGEND 2026'!M:S,7,0)</f>
        <v>ULTIMATE</v>
      </c>
      <c r="J3784" s="67" t="s">
        <v>8469</v>
      </c>
      <c r="K3784" s="67" t="s">
        <v>8470</v>
      </c>
      <c r="L3784" s="67" t="s">
        <v>1214</v>
      </c>
      <c r="M3784" s="63" t="str">
        <f>VLOOKUP(D3784,'[3]NEW LEGEND 2026'!G:I,3,0)</f>
        <v>YAMAHA</v>
      </c>
      <c r="N3784" s="63" t="str">
        <f>VLOOKUP(D3784,'[3]NEW LEGEND 2026'!G:J,4,0)</f>
        <v>BLACK/MATTE BLACK</v>
      </c>
      <c r="O3784" s="68" t="str">
        <f t="shared" si="355"/>
        <v>AUG</v>
      </c>
      <c r="P3784" s="68">
        <f t="shared" si="356"/>
        <v>29</v>
      </c>
      <c r="Q3784" s="68">
        <f t="shared" si="357"/>
        <v>2026</v>
      </c>
      <c r="R3784" s="69">
        <f t="shared" si="358"/>
        <v>-210.6889120370397</v>
      </c>
      <c r="S3784" s="69">
        <f t="shared" si="359"/>
        <v>-208.56621527778043</v>
      </c>
      <c r="T3784" s="70" t="str">
        <f t="shared" si="354"/>
        <v>1-30 DAYS</v>
      </c>
      <c r="U3784" s="70" t="str">
        <f t="shared" si="354"/>
        <v>1-30 DAYS</v>
      </c>
    </row>
    <row r="3785" spans="1:21">
      <c r="A3785" s="63" t="str">
        <f>VLOOKUP(L3785,[1]Sheet1!$N:$P,3,0)</f>
        <v>M2 SURIGAO</v>
      </c>
      <c r="B3785" s="66">
        <v>46261.567974537043</v>
      </c>
      <c r="C3785" s="66">
        <v>46263.68891203704</v>
      </c>
      <c r="D3785" s="67" t="s">
        <v>1345</v>
      </c>
      <c r="E3785" s="67" t="s">
        <v>1346</v>
      </c>
      <c r="F3785" s="1">
        <v>1</v>
      </c>
      <c r="G3785" s="63" t="str">
        <f>VLOOKUP(D3785,[2]MINDANAO!$B:$C,2,0)</f>
        <v>XRM MOTARD FI</v>
      </c>
      <c r="H3785" s="67">
        <v>75550</v>
      </c>
      <c r="I3785" s="63" t="str">
        <f>VLOOKUP(L3785,'[3]NEW LEGEND 2026'!M:S,7,0)</f>
        <v>ULTIMATE</v>
      </c>
      <c r="J3785" s="67" t="s">
        <v>8471</v>
      </c>
      <c r="K3785" s="67" t="s">
        <v>8472</v>
      </c>
      <c r="L3785" s="67" t="s">
        <v>1214</v>
      </c>
      <c r="M3785" s="63" t="str">
        <f>VLOOKUP(D3785,'[3]NEW LEGEND 2026'!G:I,3,0)</f>
        <v>HONDA</v>
      </c>
      <c r="N3785" s="63" t="str">
        <f>VLOOKUP(D3785,'[3]NEW LEGEND 2026'!G:J,4,0)</f>
        <v>BLACK</v>
      </c>
      <c r="O3785" s="68" t="str">
        <f t="shared" si="355"/>
        <v>AUG</v>
      </c>
      <c r="P3785" s="68">
        <f t="shared" si="356"/>
        <v>29</v>
      </c>
      <c r="Q3785" s="68">
        <f t="shared" si="357"/>
        <v>2026</v>
      </c>
      <c r="R3785" s="69">
        <f t="shared" si="358"/>
        <v>-210.6889120370397</v>
      </c>
      <c r="S3785" s="69">
        <f t="shared" si="359"/>
        <v>-208.56797453704348</v>
      </c>
      <c r="T3785" s="70" t="str">
        <f t="shared" si="354"/>
        <v>1-30 DAYS</v>
      </c>
      <c r="U3785" s="70" t="str">
        <f t="shared" si="354"/>
        <v>1-30 DAYS</v>
      </c>
    </row>
    <row r="3786" spans="1:21">
      <c r="A3786" s="63" t="str">
        <f>VLOOKUP(L3786,[1]Sheet1!$N:$P,3,0)</f>
        <v>M2 SURIGAO</v>
      </c>
      <c r="B3786" s="66">
        <v>46261.567974537043</v>
      </c>
      <c r="C3786" s="66">
        <v>46263.68891203704</v>
      </c>
      <c r="D3786" s="67" t="s">
        <v>1345</v>
      </c>
      <c r="E3786" s="67" t="s">
        <v>1346</v>
      </c>
      <c r="F3786" s="1">
        <v>1</v>
      </c>
      <c r="G3786" s="63" t="str">
        <f>VLOOKUP(D3786,[2]MINDANAO!$B:$C,2,0)</f>
        <v>XRM MOTARD FI</v>
      </c>
      <c r="H3786" s="67">
        <v>75550</v>
      </c>
      <c r="I3786" s="63" t="str">
        <f>VLOOKUP(L3786,'[3]NEW LEGEND 2026'!M:S,7,0)</f>
        <v>ULTIMATE</v>
      </c>
      <c r="J3786" s="67" t="s">
        <v>8473</v>
      </c>
      <c r="K3786" s="67" t="s">
        <v>8474</v>
      </c>
      <c r="L3786" s="67" t="s">
        <v>1214</v>
      </c>
      <c r="M3786" s="63" t="str">
        <f>VLOOKUP(D3786,'[3]NEW LEGEND 2026'!G:I,3,0)</f>
        <v>HONDA</v>
      </c>
      <c r="N3786" s="63" t="str">
        <f>VLOOKUP(D3786,'[3]NEW LEGEND 2026'!G:J,4,0)</f>
        <v>BLACK</v>
      </c>
      <c r="O3786" s="68" t="str">
        <f t="shared" si="355"/>
        <v>AUG</v>
      </c>
      <c r="P3786" s="68">
        <f t="shared" si="356"/>
        <v>29</v>
      </c>
      <c r="Q3786" s="68">
        <f t="shared" si="357"/>
        <v>2026</v>
      </c>
      <c r="R3786" s="69">
        <f t="shared" si="358"/>
        <v>-210.6889120370397</v>
      </c>
      <c r="S3786" s="69">
        <f t="shared" si="359"/>
        <v>-208.56797453704348</v>
      </c>
      <c r="T3786" s="70" t="str">
        <f t="shared" si="354"/>
        <v>1-30 DAYS</v>
      </c>
      <c r="U3786" s="70" t="str">
        <f t="shared" si="354"/>
        <v>1-30 DAYS</v>
      </c>
    </row>
    <row r="3787" spans="1:21">
      <c r="A3787" s="63" t="str">
        <f>VLOOKUP(L3787,[1]Sheet1!$N:$P,3,0)</f>
        <v>M2 SURIGAO</v>
      </c>
      <c r="B3787" s="66">
        <v>46261.56621527778</v>
      </c>
      <c r="C3787" s="66">
        <v>46263.68891203704</v>
      </c>
      <c r="D3787" s="67" t="s">
        <v>1894</v>
      </c>
      <c r="E3787" s="67" t="s">
        <v>1895</v>
      </c>
      <c r="F3787" s="1">
        <v>1</v>
      </c>
      <c r="G3787" s="63" t="str">
        <f>VLOOKUP(D3787,[2]MINDANAO!$B:$C,2,0)</f>
        <v>RAIDER150 FI BLADE</v>
      </c>
      <c r="H3787" s="67">
        <v>110446.43</v>
      </c>
      <c r="I3787" s="63" t="str">
        <f>VLOOKUP(L3787,'[3]NEW LEGEND 2026'!M:S,7,0)</f>
        <v>ULTIMATE</v>
      </c>
      <c r="J3787" s="67" t="s">
        <v>8475</v>
      </c>
      <c r="K3787" s="67" t="s">
        <v>8476</v>
      </c>
      <c r="L3787" s="67" t="s">
        <v>1214</v>
      </c>
      <c r="M3787" s="63" t="str">
        <f>VLOOKUP(D3787,'[3]NEW LEGEND 2026'!G:I,3,0)</f>
        <v>SUZUKI</v>
      </c>
      <c r="N3787" s="63" t="str">
        <f>VLOOKUP(D3787,'[3]NEW LEGEND 2026'!G:J,4,0)</f>
        <v>RED/BLACK</v>
      </c>
      <c r="O3787" s="68" t="str">
        <f t="shared" si="355"/>
        <v>AUG</v>
      </c>
      <c r="P3787" s="68">
        <f t="shared" si="356"/>
        <v>29</v>
      </c>
      <c r="Q3787" s="68">
        <f t="shared" si="357"/>
        <v>2026</v>
      </c>
      <c r="R3787" s="69">
        <f t="shared" si="358"/>
        <v>-210.6889120370397</v>
      </c>
      <c r="S3787" s="69">
        <f t="shared" si="359"/>
        <v>-208.56621527778043</v>
      </c>
      <c r="T3787" s="70" t="str">
        <f t="shared" si="354"/>
        <v>1-30 DAYS</v>
      </c>
      <c r="U3787" s="70" t="str">
        <f t="shared" si="354"/>
        <v>1-30 DAYS</v>
      </c>
    </row>
    <row r="3788" spans="1:21">
      <c r="A3788" s="63" t="str">
        <f>VLOOKUP(L3788,[1]Sheet1!$N:$P,3,0)</f>
        <v>M2 SURIGAO</v>
      </c>
      <c r="B3788" s="66">
        <v>46261.56621527778</v>
      </c>
      <c r="C3788" s="66">
        <v>46263.68891203704</v>
      </c>
      <c r="D3788" s="67" t="s">
        <v>1894</v>
      </c>
      <c r="E3788" s="67" t="s">
        <v>1895</v>
      </c>
      <c r="F3788" s="1">
        <v>1</v>
      </c>
      <c r="G3788" s="63" t="str">
        <f>VLOOKUP(D3788,[2]MINDANAO!$B:$C,2,0)</f>
        <v>RAIDER150 FI BLADE</v>
      </c>
      <c r="H3788" s="67">
        <v>110446.43</v>
      </c>
      <c r="I3788" s="63" t="str">
        <f>VLOOKUP(L3788,'[3]NEW LEGEND 2026'!M:S,7,0)</f>
        <v>ULTIMATE</v>
      </c>
      <c r="J3788" s="67" t="s">
        <v>8477</v>
      </c>
      <c r="K3788" s="67" t="s">
        <v>8478</v>
      </c>
      <c r="L3788" s="67" t="s">
        <v>1214</v>
      </c>
      <c r="M3788" s="63" t="str">
        <f>VLOOKUP(D3788,'[3]NEW LEGEND 2026'!G:I,3,0)</f>
        <v>SUZUKI</v>
      </c>
      <c r="N3788" s="63" t="str">
        <f>VLOOKUP(D3788,'[3]NEW LEGEND 2026'!G:J,4,0)</f>
        <v>RED/BLACK</v>
      </c>
      <c r="O3788" s="68" t="str">
        <f t="shared" si="355"/>
        <v>AUG</v>
      </c>
      <c r="P3788" s="68">
        <f t="shared" si="356"/>
        <v>29</v>
      </c>
      <c r="Q3788" s="68">
        <f t="shared" si="357"/>
        <v>2026</v>
      </c>
      <c r="R3788" s="69">
        <f t="shared" si="358"/>
        <v>-210.6889120370397</v>
      </c>
      <c r="S3788" s="69">
        <f t="shared" si="359"/>
        <v>-208.56621527778043</v>
      </c>
      <c r="T3788" s="70" t="str">
        <f t="shared" si="354"/>
        <v>1-30 DAYS</v>
      </c>
      <c r="U3788" s="70" t="str">
        <f t="shared" si="354"/>
        <v>1-30 DAYS</v>
      </c>
    </row>
    <row r="3789" spans="1:21">
      <c r="A3789" s="63" t="str">
        <f>VLOOKUP(L3789,[1]Sheet1!$N:$P,3,0)</f>
        <v>M2 SURIGAO</v>
      </c>
      <c r="B3789" s="66">
        <v>46261.56621527778</v>
      </c>
      <c r="C3789" s="66">
        <v>46263.68891203704</v>
      </c>
      <c r="D3789" s="67" t="s">
        <v>1894</v>
      </c>
      <c r="E3789" s="67" t="s">
        <v>1895</v>
      </c>
      <c r="F3789" s="1">
        <v>1</v>
      </c>
      <c r="G3789" s="63" t="str">
        <f>VLOOKUP(D3789,[2]MINDANAO!$B:$C,2,0)</f>
        <v>RAIDER150 FI BLADE</v>
      </c>
      <c r="H3789" s="67">
        <v>110446.43</v>
      </c>
      <c r="I3789" s="63" t="str">
        <f>VLOOKUP(L3789,'[3]NEW LEGEND 2026'!M:S,7,0)</f>
        <v>ULTIMATE</v>
      </c>
      <c r="J3789" s="67" t="s">
        <v>8479</v>
      </c>
      <c r="K3789" s="67" t="s">
        <v>8480</v>
      </c>
      <c r="L3789" s="67" t="s">
        <v>1214</v>
      </c>
      <c r="M3789" s="63" t="str">
        <f>VLOOKUP(D3789,'[3]NEW LEGEND 2026'!G:I,3,0)</f>
        <v>SUZUKI</v>
      </c>
      <c r="N3789" s="63" t="str">
        <f>VLOOKUP(D3789,'[3]NEW LEGEND 2026'!G:J,4,0)</f>
        <v>RED/BLACK</v>
      </c>
      <c r="O3789" s="68" t="str">
        <f t="shared" si="355"/>
        <v>AUG</v>
      </c>
      <c r="P3789" s="68">
        <f t="shared" si="356"/>
        <v>29</v>
      </c>
      <c r="Q3789" s="68">
        <f t="shared" si="357"/>
        <v>2026</v>
      </c>
      <c r="R3789" s="69">
        <f t="shared" si="358"/>
        <v>-210.6889120370397</v>
      </c>
      <c r="S3789" s="69">
        <f t="shared" si="359"/>
        <v>-208.56621527778043</v>
      </c>
      <c r="T3789" s="70" t="str">
        <f t="shared" si="354"/>
        <v>1-30 DAYS</v>
      </c>
      <c r="U3789" s="70" t="str">
        <f t="shared" si="354"/>
        <v>1-30 DAYS</v>
      </c>
    </row>
    <row r="3790" spans="1:21">
      <c r="A3790" s="63" t="str">
        <f>VLOOKUP(L3790,[1]Sheet1!$N:$P,3,0)</f>
        <v>M2 SURIGAO</v>
      </c>
      <c r="B3790" s="66">
        <v>46261.607430555552</v>
      </c>
      <c r="C3790" s="66">
        <v>46263.689375000002</v>
      </c>
      <c r="D3790" s="67" t="s">
        <v>3166</v>
      </c>
      <c r="E3790" s="67" t="s">
        <v>3167</v>
      </c>
      <c r="F3790" s="1">
        <v>1</v>
      </c>
      <c r="G3790" s="63" t="str">
        <f>VLOOKUP(D3790,[2]MINDANAO!$B:$C,2,0)</f>
        <v>CLICK125 FI</v>
      </c>
      <c r="H3790" s="67">
        <v>81070</v>
      </c>
      <c r="I3790" s="63" t="str">
        <f>VLOOKUP(L3790,'[3]NEW LEGEND 2026'!M:S,7,0)</f>
        <v>ULTIMATE</v>
      </c>
      <c r="J3790" s="67" t="s">
        <v>8481</v>
      </c>
      <c r="K3790" s="67" t="s">
        <v>8482</v>
      </c>
      <c r="L3790" s="67" t="s">
        <v>1214</v>
      </c>
      <c r="M3790" s="63" t="str">
        <f>VLOOKUP(D3790,'[3]NEW LEGEND 2026'!G:I,3,0)</f>
        <v>HONDA</v>
      </c>
      <c r="N3790" s="63" t="str">
        <f>VLOOKUP(D3790,'[3]NEW LEGEND 2026'!G:J,4,0)</f>
        <v>GRAY/BLACK</v>
      </c>
      <c r="O3790" s="68" t="str">
        <f t="shared" si="355"/>
        <v>AUG</v>
      </c>
      <c r="P3790" s="68">
        <f t="shared" si="356"/>
        <v>29</v>
      </c>
      <c r="Q3790" s="68">
        <f t="shared" si="357"/>
        <v>2026</v>
      </c>
      <c r="R3790" s="69">
        <f t="shared" si="358"/>
        <v>-210.68937500000175</v>
      </c>
      <c r="S3790" s="69">
        <f t="shared" si="359"/>
        <v>-208.60743055555213</v>
      </c>
      <c r="T3790" s="70" t="str">
        <f t="shared" si="354"/>
        <v>1-30 DAYS</v>
      </c>
      <c r="U3790" s="70" t="str">
        <f t="shared" si="354"/>
        <v>1-30 DAYS</v>
      </c>
    </row>
    <row r="3791" spans="1:21">
      <c r="A3791" s="63" t="str">
        <f>VLOOKUP(L3791,[1]Sheet1!$N:$P,3,0)</f>
        <v>M2 SURIGAO</v>
      </c>
      <c r="B3791" s="66">
        <v>46261.607430555552</v>
      </c>
      <c r="C3791" s="66">
        <v>46263.689375000002</v>
      </c>
      <c r="D3791" s="67" t="s">
        <v>3166</v>
      </c>
      <c r="E3791" s="67" t="s">
        <v>3167</v>
      </c>
      <c r="F3791" s="1">
        <v>1</v>
      </c>
      <c r="G3791" s="63" t="str">
        <f>VLOOKUP(D3791,[2]MINDANAO!$B:$C,2,0)</f>
        <v>CLICK125 FI</v>
      </c>
      <c r="H3791" s="67">
        <v>81070</v>
      </c>
      <c r="I3791" s="63" t="str">
        <f>VLOOKUP(L3791,'[3]NEW LEGEND 2026'!M:S,7,0)</f>
        <v>ULTIMATE</v>
      </c>
      <c r="J3791" s="67" t="s">
        <v>8483</v>
      </c>
      <c r="K3791" s="67" t="s">
        <v>8484</v>
      </c>
      <c r="L3791" s="67" t="s">
        <v>1214</v>
      </c>
      <c r="M3791" s="63" t="str">
        <f>VLOOKUP(D3791,'[3]NEW LEGEND 2026'!G:I,3,0)</f>
        <v>HONDA</v>
      </c>
      <c r="N3791" s="63" t="str">
        <f>VLOOKUP(D3791,'[3]NEW LEGEND 2026'!G:J,4,0)</f>
        <v>GRAY/BLACK</v>
      </c>
      <c r="O3791" s="68" t="str">
        <f t="shared" si="355"/>
        <v>AUG</v>
      </c>
      <c r="P3791" s="68">
        <f t="shared" si="356"/>
        <v>29</v>
      </c>
      <c r="Q3791" s="68">
        <f t="shared" si="357"/>
        <v>2026</v>
      </c>
      <c r="R3791" s="69">
        <f t="shared" si="358"/>
        <v>-210.68937500000175</v>
      </c>
      <c r="S3791" s="69">
        <f t="shared" si="359"/>
        <v>-208.60743055555213</v>
      </c>
      <c r="T3791" s="70" t="str">
        <f t="shared" si="354"/>
        <v>1-30 DAYS</v>
      </c>
      <c r="U3791" s="70" t="str">
        <f t="shared" si="354"/>
        <v>1-30 DAYS</v>
      </c>
    </row>
    <row r="3792" spans="1:21">
      <c r="A3792" s="63" t="str">
        <f>VLOOKUP(L3792,[1]Sheet1!$N:$P,3,0)</f>
        <v>M2 SURIGAO</v>
      </c>
      <c r="B3792" s="66">
        <v>46261.607430555552</v>
      </c>
      <c r="C3792" s="66">
        <v>46263.689375000002</v>
      </c>
      <c r="D3792" s="67" t="s">
        <v>3166</v>
      </c>
      <c r="E3792" s="67" t="s">
        <v>3167</v>
      </c>
      <c r="F3792" s="1">
        <v>1</v>
      </c>
      <c r="G3792" s="63" t="str">
        <f>VLOOKUP(D3792,[2]MINDANAO!$B:$C,2,0)</f>
        <v>CLICK125 FI</v>
      </c>
      <c r="H3792" s="67">
        <v>81070</v>
      </c>
      <c r="I3792" s="63" t="str">
        <f>VLOOKUP(L3792,'[3]NEW LEGEND 2026'!M:S,7,0)</f>
        <v>ULTIMATE</v>
      </c>
      <c r="J3792" s="67" t="s">
        <v>8485</v>
      </c>
      <c r="K3792" s="67" t="s">
        <v>8486</v>
      </c>
      <c r="L3792" s="67" t="s">
        <v>1214</v>
      </c>
      <c r="M3792" s="63" t="str">
        <f>VLOOKUP(D3792,'[3]NEW LEGEND 2026'!G:I,3,0)</f>
        <v>HONDA</v>
      </c>
      <c r="N3792" s="63" t="str">
        <f>VLOOKUP(D3792,'[3]NEW LEGEND 2026'!G:J,4,0)</f>
        <v>GRAY/BLACK</v>
      </c>
      <c r="O3792" s="68" t="str">
        <f t="shared" si="355"/>
        <v>AUG</v>
      </c>
      <c r="P3792" s="68">
        <f t="shared" si="356"/>
        <v>29</v>
      </c>
      <c r="Q3792" s="68">
        <f t="shared" si="357"/>
        <v>2026</v>
      </c>
      <c r="R3792" s="69">
        <f t="shared" si="358"/>
        <v>-210.68937500000175</v>
      </c>
      <c r="S3792" s="69">
        <f t="shared" si="359"/>
        <v>-208.60743055555213</v>
      </c>
      <c r="T3792" s="70" t="str">
        <f t="shared" si="354"/>
        <v>1-30 DAYS</v>
      </c>
      <c r="U3792" s="70" t="str">
        <f t="shared" si="354"/>
        <v>1-30 DAYS</v>
      </c>
    </row>
    <row r="3793" spans="1:21">
      <c r="A3793" s="63" t="str">
        <f>VLOOKUP(L3793,[1]Sheet1!$N:$P,3,0)</f>
        <v>M2 SURIGAO</v>
      </c>
      <c r="B3793" s="66">
        <v>46261.607430555552</v>
      </c>
      <c r="C3793" s="66">
        <v>46263.689375000002</v>
      </c>
      <c r="D3793" s="67" t="s">
        <v>3166</v>
      </c>
      <c r="E3793" s="67" t="s">
        <v>3167</v>
      </c>
      <c r="F3793" s="1">
        <v>1</v>
      </c>
      <c r="G3793" s="63" t="str">
        <f>VLOOKUP(D3793,[2]MINDANAO!$B:$C,2,0)</f>
        <v>CLICK125 FI</v>
      </c>
      <c r="H3793" s="67">
        <v>81070</v>
      </c>
      <c r="I3793" s="63" t="str">
        <f>VLOOKUP(L3793,'[3]NEW LEGEND 2026'!M:S,7,0)</f>
        <v>ULTIMATE</v>
      </c>
      <c r="J3793" s="67" t="s">
        <v>8487</v>
      </c>
      <c r="K3793" s="67" t="s">
        <v>8488</v>
      </c>
      <c r="L3793" s="67" t="s">
        <v>1214</v>
      </c>
      <c r="M3793" s="63" t="str">
        <f>VLOOKUP(D3793,'[3]NEW LEGEND 2026'!G:I,3,0)</f>
        <v>HONDA</v>
      </c>
      <c r="N3793" s="63" t="str">
        <f>VLOOKUP(D3793,'[3]NEW LEGEND 2026'!G:J,4,0)</f>
        <v>GRAY/BLACK</v>
      </c>
      <c r="O3793" s="68" t="str">
        <f t="shared" si="355"/>
        <v>AUG</v>
      </c>
      <c r="P3793" s="68">
        <f t="shared" si="356"/>
        <v>29</v>
      </c>
      <c r="Q3793" s="68">
        <f t="shared" si="357"/>
        <v>2026</v>
      </c>
      <c r="R3793" s="69">
        <f t="shared" si="358"/>
        <v>-210.68937500000175</v>
      </c>
      <c r="S3793" s="69">
        <f t="shared" si="359"/>
        <v>-208.60743055555213</v>
      </c>
      <c r="T3793" s="70" t="str">
        <f t="shared" si="354"/>
        <v>1-30 DAYS</v>
      </c>
      <c r="U3793" s="70" t="str">
        <f t="shared" si="354"/>
        <v>1-30 DAYS</v>
      </c>
    </row>
    <row r="3794" spans="1:21">
      <c r="A3794" s="63" t="str">
        <f>VLOOKUP(L3794,[1]Sheet1!$N:$P,3,0)</f>
        <v>M1 HONDA ISULAN</v>
      </c>
      <c r="B3794" s="66">
        <v>46263.581921296303</v>
      </c>
      <c r="C3794" s="66">
        <v>46263.70988425926</v>
      </c>
      <c r="D3794" s="67" t="s">
        <v>4503</v>
      </c>
      <c r="E3794" s="67" t="s">
        <v>4504</v>
      </c>
      <c r="F3794" s="1">
        <v>1</v>
      </c>
      <c r="G3794" s="63" t="str">
        <f>VLOOKUP(D3794,[2]MINDANAO!$B:$C,2,0)</f>
        <v>CLICK125 FI SE</v>
      </c>
      <c r="H3794" s="67">
        <v>84750</v>
      </c>
      <c r="I3794" s="63" t="str">
        <f>VLOOKUP(L3794,'[3]NEW LEGEND 2026'!M:S,7,0)</f>
        <v>HONDA</v>
      </c>
      <c r="J3794" s="67" t="s">
        <v>8489</v>
      </c>
      <c r="K3794" s="67" t="s">
        <v>8490</v>
      </c>
      <c r="L3794" s="67" t="s">
        <v>406</v>
      </c>
      <c r="M3794" s="63" t="str">
        <f>VLOOKUP(D3794,'[3]NEW LEGEND 2026'!G:I,3,0)</f>
        <v>HONDA</v>
      </c>
      <c r="N3794" s="63" t="str">
        <f>VLOOKUP(D3794,'[3]NEW LEGEND 2026'!G:J,4,0)</f>
        <v>GRAY</v>
      </c>
      <c r="O3794" s="68" t="str">
        <f t="shared" si="355"/>
        <v>AUG</v>
      </c>
      <c r="P3794" s="68">
        <f t="shared" si="356"/>
        <v>29</v>
      </c>
      <c r="Q3794" s="68">
        <f t="shared" si="357"/>
        <v>2026</v>
      </c>
      <c r="R3794" s="69">
        <f t="shared" si="358"/>
        <v>-210.70988425926043</v>
      </c>
      <c r="S3794" s="69">
        <f t="shared" si="359"/>
        <v>-210.58192129630334</v>
      </c>
      <c r="T3794" s="70" t="str">
        <f t="shared" ref="T3794:U3857" si="360">IF(R3794&lt;=30,"1-30 DAYS",IF(R3794&lt;=60,"31-60 DAYS",IF(R3794&lt;=90,"61-90 DAYS","91 DAYS UP")))</f>
        <v>1-30 DAYS</v>
      </c>
      <c r="U3794" s="70" t="str">
        <f t="shared" si="360"/>
        <v>1-30 DAYS</v>
      </c>
    </row>
    <row r="3795" spans="1:21">
      <c r="A3795" s="63" t="str">
        <f>VLOOKUP(L3795,[1]Sheet1!$N:$P,3,0)</f>
        <v>M1 HONDA ISULAN</v>
      </c>
      <c r="B3795" s="66">
        <v>46263.596782407411</v>
      </c>
      <c r="C3795" s="66">
        <v>46263.70988425926</v>
      </c>
      <c r="D3795" s="67" t="s">
        <v>4503</v>
      </c>
      <c r="E3795" s="67" t="s">
        <v>4504</v>
      </c>
      <c r="F3795" s="1">
        <v>1</v>
      </c>
      <c r="G3795" s="63" t="str">
        <f>VLOOKUP(D3795,[2]MINDANAO!$B:$C,2,0)</f>
        <v>CLICK125 FI SE</v>
      </c>
      <c r="H3795" s="67">
        <v>84750</v>
      </c>
      <c r="I3795" s="63" t="str">
        <f>VLOOKUP(L3795,'[3]NEW LEGEND 2026'!M:S,7,0)</f>
        <v>HONDA</v>
      </c>
      <c r="J3795" s="67" t="s">
        <v>8491</v>
      </c>
      <c r="K3795" s="67" t="s">
        <v>8492</v>
      </c>
      <c r="L3795" s="67" t="s">
        <v>406</v>
      </c>
      <c r="M3795" s="63" t="str">
        <f>VLOOKUP(D3795,'[3]NEW LEGEND 2026'!G:I,3,0)</f>
        <v>HONDA</v>
      </c>
      <c r="N3795" s="63" t="str">
        <f>VLOOKUP(D3795,'[3]NEW LEGEND 2026'!G:J,4,0)</f>
        <v>GRAY</v>
      </c>
      <c r="O3795" s="68" t="str">
        <f t="shared" si="355"/>
        <v>AUG</v>
      </c>
      <c r="P3795" s="68">
        <f t="shared" si="356"/>
        <v>29</v>
      </c>
      <c r="Q3795" s="68">
        <f t="shared" si="357"/>
        <v>2026</v>
      </c>
      <c r="R3795" s="69">
        <f t="shared" si="358"/>
        <v>-210.70988425926043</v>
      </c>
      <c r="S3795" s="69">
        <f t="shared" si="359"/>
        <v>-210.5967824074105</v>
      </c>
      <c r="T3795" s="70" t="str">
        <f t="shared" si="360"/>
        <v>1-30 DAYS</v>
      </c>
      <c r="U3795" s="70" t="str">
        <f t="shared" si="360"/>
        <v>1-30 DAYS</v>
      </c>
    </row>
    <row r="3796" spans="1:21">
      <c r="A3796" s="63" t="str">
        <f>VLOOKUP(L3796,[1]Sheet1!$N:$P,3,0)</f>
        <v>M2 CALINAN</v>
      </c>
      <c r="B3796" s="66">
        <v>46262.684907407413</v>
      </c>
      <c r="C3796" s="66">
        <v>46263.710543981477</v>
      </c>
      <c r="D3796" s="67" t="s">
        <v>966</v>
      </c>
      <c r="E3796" s="67" t="s">
        <v>967</v>
      </c>
      <c r="F3796" s="1">
        <v>1</v>
      </c>
      <c r="G3796" s="63" t="str">
        <f>VLOOKUP(D3796,[2]MINDANAO!$B:$C,2,0)</f>
        <v>TMX150 SUPREMO</v>
      </c>
      <c r="H3796" s="67">
        <v>76598</v>
      </c>
      <c r="I3796" s="63" t="str">
        <f>VLOOKUP(L3796,'[3]NEW LEGEND 2026'!M:S,7,0)</f>
        <v>ULTIMATE</v>
      </c>
      <c r="J3796" s="67" t="s">
        <v>8493</v>
      </c>
      <c r="K3796" s="67" t="s">
        <v>8494</v>
      </c>
      <c r="L3796" s="67" t="s">
        <v>871</v>
      </c>
      <c r="M3796" s="63" t="str">
        <f>VLOOKUP(D3796,'[3]NEW LEGEND 2026'!G:I,3,0)</f>
        <v>HONDA</v>
      </c>
      <c r="N3796" s="63" t="str">
        <f>VLOOKUP(D3796,'[3]NEW LEGEND 2026'!G:J,4,0)</f>
        <v>RED</v>
      </c>
      <c r="O3796" s="68" t="str">
        <f t="shared" si="355"/>
        <v>AUG</v>
      </c>
      <c r="P3796" s="68">
        <f t="shared" si="356"/>
        <v>29</v>
      </c>
      <c r="Q3796" s="68">
        <f t="shared" si="357"/>
        <v>2026</v>
      </c>
      <c r="R3796" s="69">
        <f t="shared" si="358"/>
        <v>-210.7105439814768</v>
      </c>
      <c r="S3796" s="69">
        <f t="shared" si="359"/>
        <v>-209.68490740741254</v>
      </c>
      <c r="T3796" s="70" t="str">
        <f t="shared" si="360"/>
        <v>1-30 DAYS</v>
      </c>
      <c r="U3796" s="70" t="str">
        <f t="shared" si="360"/>
        <v>1-30 DAYS</v>
      </c>
    </row>
    <row r="3797" spans="1:21">
      <c r="A3797" s="63" t="str">
        <f>VLOOKUP(L3797,[1]Sheet1!$N:$P,3,0)</f>
        <v>M2 CALINAN</v>
      </c>
      <c r="B3797" s="66">
        <v>46262.684907407413</v>
      </c>
      <c r="C3797" s="66">
        <v>46263.710543981477</v>
      </c>
      <c r="D3797" s="67" t="s">
        <v>3166</v>
      </c>
      <c r="E3797" s="67" t="s">
        <v>3167</v>
      </c>
      <c r="F3797" s="1">
        <v>1</v>
      </c>
      <c r="G3797" s="63" t="str">
        <f>VLOOKUP(D3797,[2]MINDANAO!$B:$C,2,0)</f>
        <v>CLICK125 FI</v>
      </c>
      <c r="H3797" s="67">
        <v>81070</v>
      </c>
      <c r="I3797" s="63" t="str">
        <f>VLOOKUP(L3797,'[3]NEW LEGEND 2026'!M:S,7,0)</f>
        <v>ULTIMATE</v>
      </c>
      <c r="J3797" s="67" t="s">
        <v>8495</v>
      </c>
      <c r="K3797" s="67" t="s">
        <v>8496</v>
      </c>
      <c r="L3797" s="67" t="s">
        <v>871</v>
      </c>
      <c r="M3797" s="63" t="str">
        <f>VLOOKUP(D3797,'[3]NEW LEGEND 2026'!G:I,3,0)</f>
        <v>HONDA</v>
      </c>
      <c r="N3797" s="63" t="str">
        <f>VLOOKUP(D3797,'[3]NEW LEGEND 2026'!G:J,4,0)</f>
        <v>GRAY/BLACK</v>
      </c>
      <c r="O3797" s="68" t="str">
        <f t="shared" si="355"/>
        <v>AUG</v>
      </c>
      <c r="P3797" s="68">
        <f t="shared" si="356"/>
        <v>29</v>
      </c>
      <c r="Q3797" s="68">
        <f t="shared" si="357"/>
        <v>2026</v>
      </c>
      <c r="R3797" s="69">
        <f t="shared" si="358"/>
        <v>-210.7105439814768</v>
      </c>
      <c r="S3797" s="69">
        <f t="shared" si="359"/>
        <v>-209.68490740741254</v>
      </c>
      <c r="T3797" s="70" t="str">
        <f t="shared" si="360"/>
        <v>1-30 DAYS</v>
      </c>
      <c r="U3797" s="70" t="str">
        <f t="shared" si="360"/>
        <v>1-30 DAYS</v>
      </c>
    </row>
    <row r="3798" spans="1:21">
      <c r="A3798" s="63" t="str">
        <f>VLOOKUP(L3798,[1]Sheet1!$N:$P,3,0)</f>
        <v>M2 CALINAN</v>
      </c>
      <c r="B3798" s="66">
        <v>46262.684907407413</v>
      </c>
      <c r="C3798" s="66">
        <v>46263.710543981477</v>
      </c>
      <c r="D3798" s="67" t="s">
        <v>3166</v>
      </c>
      <c r="E3798" s="67" t="s">
        <v>3167</v>
      </c>
      <c r="F3798" s="1">
        <v>1</v>
      </c>
      <c r="G3798" s="63" t="str">
        <f>VLOOKUP(D3798,[2]MINDANAO!$B:$C,2,0)</f>
        <v>CLICK125 FI</v>
      </c>
      <c r="H3798" s="67">
        <v>81070</v>
      </c>
      <c r="I3798" s="63" t="str">
        <f>VLOOKUP(L3798,'[3]NEW LEGEND 2026'!M:S,7,0)</f>
        <v>ULTIMATE</v>
      </c>
      <c r="J3798" s="67" t="s">
        <v>8497</v>
      </c>
      <c r="K3798" s="67" t="s">
        <v>8498</v>
      </c>
      <c r="L3798" s="67" t="s">
        <v>871</v>
      </c>
      <c r="M3798" s="63" t="str">
        <f>VLOOKUP(D3798,'[3]NEW LEGEND 2026'!G:I,3,0)</f>
        <v>HONDA</v>
      </c>
      <c r="N3798" s="63" t="str">
        <f>VLOOKUP(D3798,'[3]NEW LEGEND 2026'!G:J,4,0)</f>
        <v>GRAY/BLACK</v>
      </c>
      <c r="O3798" s="68" t="str">
        <f t="shared" si="355"/>
        <v>AUG</v>
      </c>
      <c r="P3798" s="68">
        <f t="shared" si="356"/>
        <v>29</v>
      </c>
      <c r="Q3798" s="68">
        <f t="shared" si="357"/>
        <v>2026</v>
      </c>
      <c r="R3798" s="69">
        <f t="shared" si="358"/>
        <v>-210.7105439814768</v>
      </c>
      <c r="S3798" s="69">
        <f t="shared" si="359"/>
        <v>-209.68490740741254</v>
      </c>
      <c r="T3798" s="70" t="str">
        <f t="shared" si="360"/>
        <v>1-30 DAYS</v>
      </c>
      <c r="U3798" s="70" t="str">
        <f t="shared" si="360"/>
        <v>1-30 DAYS</v>
      </c>
    </row>
    <row r="3799" spans="1:21">
      <c r="A3799" s="63" t="str">
        <f>VLOOKUP(L3799,[1]Sheet1!$N:$P,3,0)</f>
        <v>M2 CALINAN</v>
      </c>
      <c r="B3799" s="66">
        <v>46262.684907407413</v>
      </c>
      <c r="C3799" s="66">
        <v>46263.710543981477</v>
      </c>
      <c r="D3799" s="67" t="s">
        <v>3166</v>
      </c>
      <c r="E3799" s="67" t="s">
        <v>3167</v>
      </c>
      <c r="F3799" s="1">
        <v>1</v>
      </c>
      <c r="G3799" s="63" t="str">
        <f>VLOOKUP(D3799,[2]MINDANAO!$B:$C,2,0)</f>
        <v>CLICK125 FI</v>
      </c>
      <c r="H3799" s="67">
        <v>81070</v>
      </c>
      <c r="I3799" s="63" t="str">
        <f>VLOOKUP(L3799,'[3]NEW LEGEND 2026'!M:S,7,0)</f>
        <v>ULTIMATE</v>
      </c>
      <c r="J3799" s="67" t="s">
        <v>8499</v>
      </c>
      <c r="K3799" s="67" t="s">
        <v>8500</v>
      </c>
      <c r="L3799" s="67" t="s">
        <v>871</v>
      </c>
      <c r="M3799" s="63" t="str">
        <f>VLOOKUP(D3799,'[3]NEW LEGEND 2026'!G:I,3,0)</f>
        <v>HONDA</v>
      </c>
      <c r="N3799" s="63" t="str">
        <f>VLOOKUP(D3799,'[3]NEW LEGEND 2026'!G:J,4,0)</f>
        <v>GRAY/BLACK</v>
      </c>
      <c r="O3799" s="68" t="str">
        <f t="shared" si="355"/>
        <v>AUG</v>
      </c>
      <c r="P3799" s="68">
        <f t="shared" si="356"/>
        <v>29</v>
      </c>
      <c r="Q3799" s="68">
        <f t="shared" si="357"/>
        <v>2026</v>
      </c>
      <c r="R3799" s="69">
        <f t="shared" si="358"/>
        <v>-210.7105439814768</v>
      </c>
      <c r="S3799" s="69">
        <f t="shared" si="359"/>
        <v>-209.68490740741254</v>
      </c>
      <c r="T3799" s="70" t="str">
        <f t="shared" si="360"/>
        <v>1-30 DAYS</v>
      </c>
      <c r="U3799" s="70" t="str">
        <f t="shared" si="360"/>
        <v>1-30 DAYS</v>
      </c>
    </row>
    <row r="3800" spans="1:21">
      <c r="A3800" s="63" t="str">
        <f>VLOOKUP(L3800,[1]Sheet1!$N:$P,3,0)</f>
        <v>M2 CALINAN</v>
      </c>
      <c r="B3800" s="66">
        <v>46262.684907407413</v>
      </c>
      <c r="C3800" s="66">
        <v>46263.710543981477</v>
      </c>
      <c r="D3800" s="67" t="s">
        <v>3166</v>
      </c>
      <c r="E3800" s="67" t="s">
        <v>3167</v>
      </c>
      <c r="F3800" s="1">
        <v>1</v>
      </c>
      <c r="G3800" s="63" t="str">
        <f>VLOOKUP(D3800,[2]MINDANAO!$B:$C,2,0)</f>
        <v>CLICK125 FI</v>
      </c>
      <c r="H3800" s="67">
        <v>81070</v>
      </c>
      <c r="I3800" s="63" t="str">
        <f>VLOOKUP(L3800,'[3]NEW LEGEND 2026'!M:S,7,0)</f>
        <v>ULTIMATE</v>
      </c>
      <c r="J3800" s="67" t="s">
        <v>8501</v>
      </c>
      <c r="K3800" s="67" t="s">
        <v>8502</v>
      </c>
      <c r="L3800" s="67" t="s">
        <v>871</v>
      </c>
      <c r="M3800" s="63" t="str">
        <f>VLOOKUP(D3800,'[3]NEW LEGEND 2026'!G:I,3,0)</f>
        <v>HONDA</v>
      </c>
      <c r="N3800" s="63" t="str">
        <f>VLOOKUP(D3800,'[3]NEW LEGEND 2026'!G:J,4,0)</f>
        <v>GRAY/BLACK</v>
      </c>
      <c r="O3800" s="68" t="str">
        <f t="shared" si="355"/>
        <v>AUG</v>
      </c>
      <c r="P3800" s="68">
        <f t="shared" si="356"/>
        <v>29</v>
      </c>
      <c r="Q3800" s="68">
        <f t="shared" si="357"/>
        <v>2026</v>
      </c>
      <c r="R3800" s="69">
        <f t="shared" si="358"/>
        <v>-210.7105439814768</v>
      </c>
      <c r="S3800" s="69">
        <f t="shared" si="359"/>
        <v>-209.68490740741254</v>
      </c>
      <c r="T3800" s="70" t="str">
        <f t="shared" si="360"/>
        <v>1-30 DAYS</v>
      </c>
      <c r="U3800" s="70" t="str">
        <f t="shared" si="360"/>
        <v>1-30 DAYS</v>
      </c>
    </row>
    <row r="3801" spans="1:21">
      <c r="A3801" s="63" t="str">
        <f>VLOOKUP(L3801,[1]Sheet1!$N:$P,3,0)</f>
        <v>M2 CALINAN</v>
      </c>
      <c r="B3801" s="66">
        <v>46262.684907407413</v>
      </c>
      <c r="C3801" s="66">
        <v>46263.710543981477</v>
      </c>
      <c r="D3801" s="67" t="s">
        <v>3166</v>
      </c>
      <c r="E3801" s="67" t="s">
        <v>3167</v>
      </c>
      <c r="F3801" s="1">
        <v>1</v>
      </c>
      <c r="G3801" s="63" t="str">
        <f>VLOOKUP(D3801,[2]MINDANAO!$B:$C,2,0)</f>
        <v>CLICK125 FI</v>
      </c>
      <c r="H3801" s="67">
        <v>81070</v>
      </c>
      <c r="I3801" s="63" t="str">
        <f>VLOOKUP(L3801,'[3]NEW LEGEND 2026'!M:S,7,0)</f>
        <v>ULTIMATE</v>
      </c>
      <c r="J3801" s="67" t="s">
        <v>8503</v>
      </c>
      <c r="K3801" s="67" t="s">
        <v>8504</v>
      </c>
      <c r="L3801" s="67" t="s">
        <v>871</v>
      </c>
      <c r="M3801" s="63" t="str">
        <f>VLOOKUP(D3801,'[3]NEW LEGEND 2026'!G:I,3,0)</f>
        <v>HONDA</v>
      </c>
      <c r="N3801" s="63" t="str">
        <f>VLOOKUP(D3801,'[3]NEW LEGEND 2026'!G:J,4,0)</f>
        <v>GRAY/BLACK</v>
      </c>
      <c r="O3801" s="68" t="str">
        <f t="shared" si="355"/>
        <v>AUG</v>
      </c>
      <c r="P3801" s="68">
        <f t="shared" si="356"/>
        <v>29</v>
      </c>
      <c r="Q3801" s="68">
        <f t="shared" si="357"/>
        <v>2026</v>
      </c>
      <c r="R3801" s="69">
        <f t="shared" si="358"/>
        <v>-210.7105439814768</v>
      </c>
      <c r="S3801" s="69">
        <f t="shared" si="359"/>
        <v>-209.68490740741254</v>
      </c>
      <c r="T3801" s="70" t="str">
        <f t="shared" si="360"/>
        <v>1-30 DAYS</v>
      </c>
      <c r="U3801" s="70" t="str">
        <f t="shared" si="360"/>
        <v>1-30 DAYS</v>
      </c>
    </row>
    <row r="3802" spans="1:21">
      <c r="A3802" s="63" t="str">
        <f>VLOOKUP(L3802,[1]Sheet1!$N:$P,3,0)</f>
        <v>M2 CALINAN</v>
      </c>
      <c r="B3802" s="66">
        <v>46262.69195601852</v>
      </c>
      <c r="C3802" s="66">
        <v>46263.710543981477</v>
      </c>
      <c r="D3802" s="67" t="s">
        <v>1567</v>
      </c>
      <c r="E3802" s="67" t="s">
        <v>1568</v>
      </c>
      <c r="F3802" s="1">
        <v>1</v>
      </c>
      <c r="G3802" s="63" t="str">
        <f>VLOOKUP(D3802,[2]MINDANAO!$B:$C,2,0)</f>
        <v>RAIDER150 FI BLADE</v>
      </c>
      <c r="H3802" s="67">
        <v>110446.43</v>
      </c>
      <c r="I3802" s="63" t="str">
        <f>VLOOKUP(L3802,'[3]NEW LEGEND 2026'!M:S,7,0)</f>
        <v>ULTIMATE</v>
      </c>
      <c r="J3802" s="67" t="s">
        <v>8505</v>
      </c>
      <c r="K3802" s="67" t="s">
        <v>8506</v>
      </c>
      <c r="L3802" s="67" t="s">
        <v>871</v>
      </c>
      <c r="M3802" s="63" t="str">
        <f>VLOOKUP(D3802,'[3]NEW LEGEND 2026'!G:I,3,0)</f>
        <v>SUZUKI</v>
      </c>
      <c r="N3802" s="63" t="str">
        <f>VLOOKUP(D3802,'[3]NEW LEGEND 2026'!G:J,4,0)</f>
        <v>IVORY/GRAY</v>
      </c>
      <c r="O3802" s="68" t="str">
        <f t="shared" si="355"/>
        <v>AUG</v>
      </c>
      <c r="P3802" s="68">
        <f t="shared" si="356"/>
        <v>29</v>
      </c>
      <c r="Q3802" s="68">
        <f t="shared" si="357"/>
        <v>2026</v>
      </c>
      <c r="R3802" s="69">
        <f t="shared" si="358"/>
        <v>-210.7105439814768</v>
      </c>
      <c r="S3802" s="69">
        <f t="shared" si="359"/>
        <v>-209.6919560185197</v>
      </c>
      <c r="T3802" s="70" t="str">
        <f t="shared" si="360"/>
        <v>1-30 DAYS</v>
      </c>
      <c r="U3802" s="70" t="str">
        <f t="shared" si="360"/>
        <v>1-30 DAYS</v>
      </c>
    </row>
    <row r="3803" spans="1:21">
      <c r="A3803" s="63" t="str">
        <f>VLOOKUP(L3803,[1]Sheet1!$N:$P,3,0)</f>
        <v>M2 CALINAN</v>
      </c>
      <c r="B3803" s="66">
        <v>46262.69195601852</v>
      </c>
      <c r="C3803" s="66">
        <v>46263.710543981477</v>
      </c>
      <c r="D3803" s="67" t="s">
        <v>1476</v>
      </c>
      <c r="E3803" s="67" t="s">
        <v>1477</v>
      </c>
      <c r="F3803" s="1">
        <v>1</v>
      </c>
      <c r="G3803" s="63" t="str">
        <f>VLOOKUP(D3803,[2]MINDANAO!$B:$C,2,0)</f>
        <v>RAIDER150 FI BLADE</v>
      </c>
      <c r="H3803" s="67">
        <v>110446.43</v>
      </c>
      <c r="I3803" s="63" t="str">
        <f>VLOOKUP(L3803,'[3]NEW LEGEND 2026'!M:S,7,0)</f>
        <v>ULTIMATE</v>
      </c>
      <c r="J3803" s="67" t="s">
        <v>8507</v>
      </c>
      <c r="K3803" s="67" t="s">
        <v>8508</v>
      </c>
      <c r="L3803" s="67" t="s">
        <v>871</v>
      </c>
      <c r="M3803" s="63" t="str">
        <f>VLOOKUP(D3803,'[3]NEW LEGEND 2026'!G:I,3,0)</f>
        <v>SUZUKI</v>
      </c>
      <c r="N3803" s="63" t="str">
        <f>VLOOKUP(D3803,'[3]NEW LEGEND 2026'!G:J,4,0)</f>
        <v>GRAY/BLACK</v>
      </c>
      <c r="O3803" s="68" t="str">
        <f t="shared" si="355"/>
        <v>AUG</v>
      </c>
      <c r="P3803" s="68">
        <f t="shared" si="356"/>
        <v>29</v>
      </c>
      <c r="Q3803" s="68">
        <f t="shared" si="357"/>
        <v>2026</v>
      </c>
      <c r="R3803" s="69">
        <f t="shared" si="358"/>
        <v>-210.7105439814768</v>
      </c>
      <c r="S3803" s="69">
        <f t="shared" si="359"/>
        <v>-209.6919560185197</v>
      </c>
      <c r="T3803" s="70" t="str">
        <f t="shared" si="360"/>
        <v>1-30 DAYS</v>
      </c>
      <c r="U3803" s="70" t="str">
        <f t="shared" si="360"/>
        <v>1-30 DAYS</v>
      </c>
    </row>
    <row r="3804" spans="1:21">
      <c r="A3804" s="63" t="str">
        <f>VLOOKUP(L3804,[1]Sheet1!$N:$P,3,0)</f>
        <v>M2 CALINAN</v>
      </c>
      <c r="B3804" s="66">
        <v>46262.69195601852</v>
      </c>
      <c r="C3804" s="66">
        <v>46263.710543981477</v>
      </c>
      <c r="D3804" s="67" t="s">
        <v>6702</v>
      </c>
      <c r="E3804" s="67" t="s">
        <v>6703</v>
      </c>
      <c r="F3804" s="1">
        <v>1</v>
      </c>
      <c r="G3804" s="63" t="str">
        <f>VLOOKUP(D3804,[2]MINDANAO!$B:$C,2,0)</f>
        <v>MIO AEROX 155</v>
      </c>
      <c r="H3804" s="67">
        <v>111184.82</v>
      </c>
      <c r="I3804" s="63" t="str">
        <f>VLOOKUP(L3804,'[3]NEW LEGEND 2026'!M:S,7,0)</f>
        <v>ULTIMATE</v>
      </c>
      <c r="J3804" s="67" t="s">
        <v>8509</v>
      </c>
      <c r="K3804" s="67" t="s">
        <v>8510</v>
      </c>
      <c r="L3804" s="67" t="s">
        <v>871</v>
      </c>
      <c r="M3804" s="63" t="str">
        <f>VLOOKUP(D3804,'[3]NEW LEGEND 2026'!G:I,3,0)</f>
        <v>YAMAHA</v>
      </c>
      <c r="N3804" s="63" t="str">
        <f>VLOOKUP(D3804,'[3]NEW LEGEND 2026'!G:J,4,0)</f>
        <v>BLACK</v>
      </c>
      <c r="O3804" s="68" t="str">
        <f t="shared" si="355"/>
        <v>AUG</v>
      </c>
      <c r="P3804" s="68">
        <f t="shared" si="356"/>
        <v>29</v>
      </c>
      <c r="Q3804" s="68">
        <f t="shared" si="357"/>
        <v>2026</v>
      </c>
      <c r="R3804" s="69">
        <f t="shared" si="358"/>
        <v>-210.7105439814768</v>
      </c>
      <c r="S3804" s="69">
        <f t="shared" si="359"/>
        <v>-209.6919560185197</v>
      </c>
      <c r="T3804" s="70" t="str">
        <f t="shared" si="360"/>
        <v>1-30 DAYS</v>
      </c>
      <c r="U3804" s="70" t="str">
        <f t="shared" si="360"/>
        <v>1-30 DAYS</v>
      </c>
    </row>
    <row r="3805" spans="1:21">
      <c r="A3805" s="63" t="str">
        <f>VLOOKUP(L3805,[1]Sheet1!$N:$P,3,0)</f>
        <v>M2 CALINAN</v>
      </c>
      <c r="B3805" s="66">
        <v>46262.69195601852</v>
      </c>
      <c r="C3805" s="66">
        <v>46263.710543981477</v>
      </c>
      <c r="D3805" s="67" t="s">
        <v>6702</v>
      </c>
      <c r="E3805" s="67" t="s">
        <v>6703</v>
      </c>
      <c r="F3805" s="1">
        <v>1</v>
      </c>
      <c r="G3805" s="63" t="str">
        <f>VLOOKUP(D3805,[2]MINDANAO!$B:$C,2,0)</f>
        <v>MIO AEROX 155</v>
      </c>
      <c r="H3805" s="67">
        <v>111184.82</v>
      </c>
      <c r="I3805" s="63" t="str">
        <f>VLOOKUP(L3805,'[3]NEW LEGEND 2026'!M:S,7,0)</f>
        <v>ULTIMATE</v>
      </c>
      <c r="J3805" s="67" t="s">
        <v>8511</v>
      </c>
      <c r="K3805" s="67" t="s">
        <v>8512</v>
      </c>
      <c r="L3805" s="67" t="s">
        <v>871</v>
      </c>
      <c r="M3805" s="63" t="str">
        <f>VLOOKUP(D3805,'[3]NEW LEGEND 2026'!G:I,3,0)</f>
        <v>YAMAHA</v>
      </c>
      <c r="N3805" s="63" t="str">
        <f>VLOOKUP(D3805,'[3]NEW LEGEND 2026'!G:J,4,0)</f>
        <v>BLACK</v>
      </c>
      <c r="O3805" s="68" t="str">
        <f t="shared" si="355"/>
        <v>AUG</v>
      </c>
      <c r="P3805" s="68">
        <f t="shared" si="356"/>
        <v>29</v>
      </c>
      <c r="Q3805" s="68">
        <f t="shared" si="357"/>
        <v>2026</v>
      </c>
      <c r="R3805" s="69">
        <f t="shared" si="358"/>
        <v>-210.7105439814768</v>
      </c>
      <c r="S3805" s="69">
        <f t="shared" si="359"/>
        <v>-209.6919560185197</v>
      </c>
      <c r="T3805" s="70" t="str">
        <f t="shared" si="360"/>
        <v>1-30 DAYS</v>
      </c>
      <c r="U3805" s="70" t="str">
        <f t="shared" si="360"/>
        <v>1-30 DAYS</v>
      </c>
    </row>
    <row r="3806" spans="1:21">
      <c r="A3806" s="63" t="str">
        <f>VLOOKUP(L3806,[1]Sheet1!$N:$P,3,0)</f>
        <v>M2 CALINAN</v>
      </c>
      <c r="B3806" s="66">
        <v>46262.69195601852</v>
      </c>
      <c r="C3806" s="66">
        <v>46263.710543981477</v>
      </c>
      <c r="D3806" s="67" t="s">
        <v>3834</v>
      </c>
      <c r="E3806" s="67" t="s">
        <v>3835</v>
      </c>
      <c r="F3806" s="1">
        <v>1</v>
      </c>
      <c r="G3806" s="63" t="str">
        <f>VLOOKUP(D3806,[2]MINDANAO!$B:$C,2,0)</f>
        <v>WIZARD</v>
      </c>
      <c r="H3806" s="67">
        <v>35116.07</v>
      </c>
      <c r="I3806" s="63" t="str">
        <f>VLOOKUP(L3806,'[3]NEW LEGEND 2026'!M:S,7,0)</f>
        <v>ULTIMATE</v>
      </c>
      <c r="J3806" s="67" t="s">
        <v>8513</v>
      </c>
      <c r="K3806" s="67" t="s">
        <v>8514</v>
      </c>
      <c r="L3806" s="67" t="s">
        <v>871</v>
      </c>
      <c r="M3806" s="63" t="str">
        <f>VLOOKUP(D3806,'[3]NEW LEGEND 2026'!G:I,3,0)</f>
        <v>SKYGO</v>
      </c>
      <c r="N3806" s="63" t="str">
        <f>VLOOKUP(D3806,'[3]NEW LEGEND 2026'!G:J,4,0)</f>
        <v>BLACK</v>
      </c>
      <c r="O3806" s="68" t="str">
        <f t="shared" si="355"/>
        <v>AUG</v>
      </c>
      <c r="P3806" s="68">
        <f t="shared" si="356"/>
        <v>29</v>
      </c>
      <c r="Q3806" s="68">
        <f t="shared" si="357"/>
        <v>2026</v>
      </c>
      <c r="R3806" s="69">
        <f t="shared" si="358"/>
        <v>-210.7105439814768</v>
      </c>
      <c r="S3806" s="69">
        <f t="shared" si="359"/>
        <v>-209.6919560185197</v>
      </c>
      <c r="T3806" s="70" t="str">
        <f t="shared" si="360"/>
        <v>1-30 DAYS</v>
      </c>
      <c r="U3806" s="70" t="str">
        <f t="shared" si="360"/>
        <v>1-30 DAYS</v>
      </c>
    </row>
    <row r="3807" spans="1:21">
      <c r="A3807" s="63" t="str">
        <f>VLOOKUP(L3807,[1]Sheet1!$N:$P,3,0)</f>
        <v>M2 CALINAN</v>
      </c>
      <c r="B3807" s="66">
        <v>46262.69195601852</v>
      </c>
      <c r="C3807" s="66">
        <v>46263.710543981477</v>
      </c>
      <c r="D3807" s="67" t="s">
        <v>3406</v>
      </c>
      <c r="E3807" s="67" t="s">
        <v>3407</v>
      </c>
      <c r="F3807" s="1">
        <v>1</v>
      </c>
      <c r="G3807" s="63" t="str">
        <f>VLOOKUP(D3807,[2]MINDANAO!$B:$C,2,0)</f>
        <v>WIZARD</v>
      </c>
      <c r="H3807" s="67">
        <v>35116.07</v>
      </c>
      <c r="I3807" s="63" t="str">
        <f>VLOOKUP(L3807,'[3]NEW LEGEND 2026'!M:S,7,0)</f>
        <v>ULTIMATE</v>
      </c>
      <c r="J3807" s="67" t="s">
        <v>8515</v>
      </c>
      <c r="K3807" s="67" t="s">
        <v>8516</v>
      </c>
      <c r="L3807" s="67" t="s">
        <v>871</v>
      </c>
      <c r="M3807" s="63" t="str">
        <f>VLOOKUP(D3807,'[3]NEW LEGEND 2026'!G:I,3,0)</f>
        <v>SKYGO</v>
      </c>
      <c r="N3807" s="63" t="str">
        <f>VLOOKUP(D3807,'[3]NEW LEGEND 2026'!G:J,4,0)</f>
        <v>BLUE</v>
      </c>
      <c r="O3807" s="68" t="str">
        <f t="shared" si="355"/>
        <v>AUG</v>
      </c>
      <c r="P3807" s="68">
        <f t="shared" si="356"/>
        <v>29</v>
      </c>
      <c r="Q3807" s="68">
        <f t="shared" si="357"/>
        <v>2026</v>
      </c>
      <c r="R3807" s="69">
        <f t="shared" si="358"/>
        <v>-210.7105439814768</v>
      </c>
      <c r="S3807" s="69">
        <f t="shared" si="359"/>
        <v>-209.6919560185197</v>
      </c>
      <c r="T3807" s="70" t="str">
        <f t="shared" si="360"/>
        <v>1-30 DAYS</v>
      </c>
      <c r="U3807" s="70" t="str">
        <f t="shared" si="360"/>
        <v>1-30 DAYS</v>
      </c>
    </row>
    <row r="3808" spans="1:21">
      <c r="A3808" s="63" t="str">
        <f>VLOOKUP(L3808,[1]Sheet1!$N:$P,3,0)</f>
        <v>M2 CALINAN</v>
      </c>
      <c r="B3808" s="66">
        <v>46262.69195601852</v>
      </c>
      <c r="C3808" s="66">
        <v>46263.710543981477</v>
      </c>
      <c r="D3808" s="67" t="s">
        <v>6710</v>
      </c>
      <c r="E3808" s="67" t="s">
        <v>6711</v>
      </c>
      <c r="F3808" s="1">
        <v>1</v>
      </c>
      <c r="G3808" s="63" t="str">
        <f>VLOOKUP(D3808,[2]MINDANAO!$B:$C,2,0)</f>
        <v>LEXI155</v>
      </c>
      <c r="H3808" s="67">
        <v>74064.89</v>
      </c>
      <c r="I3808" s="63" t="str">
        <f>VLOOKUP(L3808,'[3]NEW LEGEND 2026'!M:S,7,0)</f>
        <v>ULTIMATE</v>
      </c>
      <c r="J3808" s="67" t="s">
        <v>8517</v>
      </c>
      <c r="K3808" s="67" t="s">
        <v>8518</v>
      </c>
      <c r="L3808" s="67" t="s">
        <v>871</v>
      </c>
      <c r="M3808" s="63" t="str">
        <f>VLOOKUP(D3808,'[3]NEW LEGEND 2026'!G:I,3,0)</f>
        <v>YAMAHA</v>
      </c>
      <c r="N3808" s="63" t="str">
        <f>VLOOKUP(D3808,'[3]NEW LEGEND 2026'!G:J,4,0)</f>
        <v>BLACK/MATTE BLACK</v>
      </c>
      <c r="O3808" s="68" t="str">
        <f t="shared" si="355"/>
        <v>AUG</v>
      </c>
      <c r="P3808" s="68">
        <f t="shared" si="356"/>
        <v>29</v>
      </c>
      <c r="Q3808" s="68">
        <f t="shared" si="357"/>
        <v>2026</v>
      </c>
      <c r="R3808" s="69">
        <f t="shared" si="358"/>
        <v>-210.7105439814768</v>
      </c>
      <c r="S3808" s="69">
        <f t="shared" si="359"/>
        <v>-209.6919560185197</v>
      </c>
      <c r="T3808" s="70" t="str">
        <f t="shared" si="360"/>
        <v>1-30 DAYS</v>
      </c>
      <c r="U3808" s="70" t="str">
        <f t="shared" si="360"/>
        <v>1-30 DAYS</v>
      </c>
    </row>
    <row r="3809" spans="1:21">
      <c r="A3809" s="63" t="str">
        <f>VLOOKUP(L3809,[1]Sheet1!$N:$P,3,0)</f>
        <v>M2 CALINAN</v>
      </c>
      <c r="B3809" s="66">
        <v>46262.686793981477</v>
      </c>
      <c r="C3809" s="66">
        <v>46263.710543981477</v>
      </c>
      <c r="D3809" s="67" t="s">
        <v>1345</v>
      </c>
      <c r="E3809" s="67" t="s">
        <v>1346</v>
      </c>
      <c r="F3809" s="1">
        <v>1</v>
      </c>
      <c r="G3809" s="63" t="str">
        <f>VLOOKUP(D3809,[2]MINDANAO!$B:$C,2,0)</f>
        <v>XRM MOTARD FI</v>
      </c>
      <c r="H3809" s="67">
        <v>75550</v>
      </c>
      <c r="I3809" s="63" t="str">
        <f>VLOOKUP(L3809,'[3]NEW LEGEND 2026'!M:S,7,0)</f>
        <v>ULTIMATE</v>
      </c>
      <c r="J3809" s="67" t="s">
        <v>8519</v>
      </c>
      <c r="K3809" s="67" t="s">
        <v>8520</v>
      </c>
      <c r="L3809" s="67" t="s">
        <v>871</v>
      </c>
      <c r="M3809" s="63" t="str">
        <f>VLOOKUP(D3809,'[3]NEW LEGEND 2026'!G:I,3,0)</f>
        <v>HONDA</v>
      </c>
      <c r="N3809" s="63" t="str">
        <f>VLOOKUP(D3809,'[3]NEW LEGEND 2026'!G:J,4,0)</f>
        <v>BLACK</v>
      </c>
      <c r="O3809" s="68" t="str">
        <f t="shared" si="355"/>
        <v>AUG</v>
      </c>
      <c r="P3809" s="68">
        <f t="shared" si="356"/>
        <v>29</v>
      </c>
      <c r="Q3809" s="68">
        <f t="shared" si="357"/>
        <v>2026</v>
      </c>
      <c r="R3809" s="69">
        <f t="shared" si="358"/>
        <v>-210.7105439814768</v>
      </c>
      <c r="S3809" s="69">
        <f t="shared" si="359"/>
        <v>-209.68679398147651</v>
      </c>
      <c r="T3809" s="70" t="str">
        <f t="shared" si="360"/>
        <v>1-30 DAYS</v>
      </c>
      <c r="U3809" s="70" t="str">
        <f t="shared" si="360"/>
        <v>1-30 DAYS</v>
      </c>
    </row>
    <row r="3810" spans="1:21">
      <c r="A3810" s="63" t="str">
        <f>VLOOKUP(L3810,[1]Sheet1!$N:$P,3,0)</f>
        <v>M2 CALINAN</v>
      </c>
      <c r="B3810" s="66">
        <v>46262.686793981477</v>
      </c>
      <c r="C3810" s="66">
        <v>46263.710543981477</v>
      </c>
      <c r="D3810" s="67" t="s">
        <v>1345</v>
      </c>
      <c r="E3810" s="67" t="s">
        <v>1346</v>
      </c>
      <c r="F3810" s="1">
        <v>1</v>
      </c>
      <c r="G3810" s="63" t="str">
        <f>VLOOKUP(D3810,[2]MINDANAO!$B:$C,2,0)</f>
        <v>XRM MOTARD FI</v>
      </c>
      <c r="H3810" s="67">
        <v>75550</v>
      </c>
      <c r="I3810" s="63" t="str">
        <f>VLOOKUP(L3810,'[3]NEW LEGEND 2026'!M:S,7,0)</f>
        <v>ULTIMATE</v>
      </c>
      <c r="J3810" s="67" t="s">
        <v>8521</v>
      </c>
      <c r="K3810" s="67" t="s">
        <v>8522</v>
      </c>
      <c r="L3810" s="67" t="s">
        <v>871</v>
      </c>
      <c r="M3810" s="63" t="str">
        <f>VLOOKUP(D3810,'[3]NEW LEGEND 2026'!G:I,3,0)</f>
        <v>HONDA</v>
      </c>
      <c r="N3810" s="63" t="str">
        <f>VLOOKUP(D3810,'[3]NEW LEGEND 2026'!G:J,4,0)</f>
        <v>BLACK</v>
      </c>
      <c r="O3810" s="68" t="str">
        <f t="shared" si="355"/>
        <v>AUG</v>
      </c>
      <c r="P3810" s="68">
        <f t="shared" si="356"/>
        <v>29</v>
      </c>
      <c r="Q3810" s="68">
        <f t="shared" si="357"/>
        <v>2026</v>
      </c>
      <c r="R3810" s="69">
        <f t="shared" si="358"/>
        <v>-210.7105439814768</v>
      </c>
      <c r="S3810" s="69">
        <f t="shared" si="359"/>
        <v>-209.68679398147651</v>
      </c>
      <c r="T3810" s="70" t="str">
        <f t="shared" si="360"/>
        <v>1-30 DAYS</v>
      </c>
      <c r="U3810" s="70" t="str">
        <f t="shared" si="360"/>
        <v>1-30 DAYS</v>
      </c>
    </row>
    <row r="3811" spans="1:21">
      <c r="A3811" s="63" t="str">
        <f>VLOOKUP(L3811,[1]Sheet1!$N:$P,3,0)</f>
        <v>M2 CALINAN</v>
      </c>
      <c r="B3811" s="66">
        <v>46262.686793981477</v>
      </c>
      <c r="C3811" s="66">
        <v>46263.710543981477</v>
      </c>
      <c r="D3811" s="67" t="s">
        <v>1345</v>
      </c>
      <c r="E3811" s="67" t="s">
        <v>1346</v>
      </c>
      <c r="F3811" s="1">
        <v>1</v>
      </c>
      <c r="G3811" s="63" t="str">
        <f>VLOOKUP(D3811,[2]MINDANAO!$B:$C,2,0)</f>
        <v>XRM MOTARD FI</v>
      </c>
      <c r="H3811" s="67">
        <v>75550</v>
      </c>
      <c r="I3811" s="63" t="str">
        <f>VLOOKUP(L3811,'[3]NEW LEGEND 2026'!M:S,7,0)</f>
        <v>ULTIMATE</v>
      </c>
      <c r="J3811" s="67" t="s">
        <v>8523</v>
      </c>
      <c r="K3811" s="67" t="s">
        <v>8524</v>
      </c>
      <c r="L3811" s="67" t="s">
        <v>871</v>
      </c>
      <c r="M3811" s="63" t="str">
        <f>VLOOKUP(D3811,'[3]NEW LEGEND 2026'!G:I,3,0)</f>
        <v>HONDA</v>
      </c>
      <c r="N3811" s="63" t="str">
        <f>VLOOKUP(D3811,'[3]NEW LEGEND 2026'!G:J,4,0)</f>
        <v>BLACK</v>
      </c>
      <c r="O3811" s="68" t="str">
        <f t="shared" si="355"/>
        <v>AUG</v>
      </c>
      <c r="P3811" s="68">
        <f t="shared" si="356"/>
        <v>29</v>
      </c>
      <c r="Q3811" s="68">
        <f t="shared" si="357"/>
        <v>2026</v>
      </c>
      <c r="R3811" s="69">
        <f t="shared" si="358"/>
        <v>-210.7105439814768</v>
      </c>
      <c r="S3811" s="69">
        <f t="shared" si="359"/>
        <v>-209.68679398147651</v>
      </c>
      <c r="T3811" s="70" t="str">
        <f t="shared" si="360"/>
        <v>1-30 DAYS</v>
      </c>
      <c r="U3811" s="70" t="str">
        <f t="shared" si="360"/>
        <v>1-30 DAYS</v>
      </c>
    </row>
    <row r="3812" spans="1:21">
      <c r="A3812" s="63" t="str">
        <f>VLOOKUP(L3812,[1]Sheet1!$N:$P,3,0)</f>
        <v>M2 CABADBARAN</v>
      </c>
      <c r="B3812" s="66">
        <v>46261.560763888891</v>
      </c>
      <c r="C3812" s="66">
        <v>46265.356122685182</v>
      </c>
      <c r="D3812" s="67" t="s">
        <v>4034</v>
      </c>
      <c r="E3812" s="67" t="s">
        <v>4035</v>
      </c>
      <c r="F3812" s="1">
        <v>1</v>
      </c>
      <c r="G3812" s="63" t="str">
        <f>VLOOKUP(D3812,[2]MINDANAO!$B:$C,2,0)</f>
        <v>KLX150</v>
      </c>
      <c r="H3812" s="67">
        <v>117523.21</v>
      </c>
      <c r="I3812" s="63" t="str">
        <f>VLOOKUP(L3812,'[3]NEW LEGEND 2026'!M:S,7,0)</f>
        <v>ULTIMATE</v>
      </c>
      <c r="J3812" s="67" t="s">
        <v>8525</v>
      </c>
      <c r="K3812" s="67" t="s">
        <v>8526</v>
      </c>
      <c r="L3812" s="67" t="s">
        <v>704</v>
      </c>
      <c r="M3812" s="63" t="str">
        <f>VLOOKUP(D3812,'[3]NEW LEGEND 2026'!G:I,3,0)</f>
        <v>KAWASAKI</v>
      </c>
      <c r="N3812" s="63" t="str">
        <f>VLOOKUP(D3812,'[3]NEW LEGEND 2026'!G:J,4,0)</f>
        <v>GREEN</v>
      </c>
      <c r="O3812" s="68" t="str">
        <f t="shared" si="355"/>
        <v>AUG</v>
      </c>
      <c r="P3812" s="68">
        <f t="shared" si="356"/>
        <v>31</v>
      </c>
      <c r="Q3812" s="68">
        <f t="shared" si="357"/>
        <v>2026</v>
      </c>
      <c r="R3812" s="69">
        <f t="shared" si="358"/>
        <v>-212.35612268518162</v>
      </c>
      <c r="S3812" s="69">
        <f t="shared" si="359"/>
        <v>-208.56076388889051</v>
      </c>
      <c r="T3812" s="70" t="str">
        <f t="shared" si="360"/>
        <v>1-30 DAYS</v>
      </c>
      <c r="U3812" s="70" t="str">
        <f t="shared" si="360"/>
        <v>1-30 DAYS</v>
      </c>
    </row>
    <row r="3813" spans="1:21">
      <c r="A3813" s="63" t="str">
        <f>VLOOKUP(L3813,[1]Sheet1!$N:$P,3,0)</f>
        <v>M2 CABADBARAN</v>
      </c>
      <c r="B3813" s="66">
        <v>46261.560763888891</v>
      </c>
      <c r="C3813" s="66">
        <v>46265.356122685182</v>
      </c>
      <c r="D3813" s="67" t="s">
        <v>4034</v>
      </c>
      <c r="E3813" s="67" t="s">
        <v>4035</v>
      </c>
      <c r="F3813" s="1">
        <v>1</v>
      </c>
      <c r="G3813" s="63" t="str">
        <f>VLOOKUP(D3813,[2]MINDANAO!$B:$C,2,0)</f>
        <v>KLX150</v>
      </c>
      <c r="H3813" s="67">
        <v>117523.21</v>
      </c>
      <c r="I3813" s="63" t="str">
        <f>VLOOKUP(L3813,'[3]NEW LEGEND 2026'!M:S,7,0)</f>
        <v>ULTIMATE</v>
      </c>
      <c r="J3813" s="67" t="s">
        <v>8527</v>
      </c>
      <c r="K3813" s="67" t="s">
        <v>8528</v>
      </c>
      <c r="L3813" s="67" t="s">
        <v>704</v>
      </c>
      <c r="M3813" s="63" t="str">
        <f>VLOOKUP(D3813,'[3]NEW LEGEND 2026'!G:I,3,0)</f>
        <v>KAWASAKI</v>
      </c>
      <c r="N3813" s="63" t="str">
        <f>VLOOKUP(D3813,'[3]NEW LEGEND 2026'!G:J,4,0)</f>
        <v>GREEN</v>
      </c>
      <c r="O3813" s="68" t="str">
        <f t="shared" si="355"/>
        <v>AUG</v>
      </c>
      <c r="P3813" s="68">
        <f t="shared" si="356"/>
        <v>31</v>
      </c>
      <c r="Q3813" s="68">
        <f t="shared" si="357"/>
        <v>2026</v>
      </c>
      <c r="R3813" s="69">
        <f t="shared" si="358"/>
        <v>-212.35612268518162</v>
      </c>
      <c r="S3813" s="69">
        <f t="shared" si="359"/>
        <v>-208.56076388889051</v>
      </c>
      <c r="T3813" s="70" t="str">
        <f t="shared" si="360"/>
        <v>1-30 DAYS</v>
      </c>
      <c r="U3813" s="70" t="str">
        <f t="shared" si="360"/>
        <v>1-30 DAYS</v>
      </c>
    </row>
    <row r="3814" spans="1:21">
      <c r="A3814" s="63" t="str">
        <f>VLOOKUP(L3814,[1]Sheet1!$N:$P,3,0)</f>
        <v>M2 CABADBARAN</v>
      </c>
      <c r="B3814" s="66">
        <v>46261.55846064815</v>
      </c>
      <c r="C3814" s="66">
        <v>46265.356122685182</v>
      </c>
      <c r="D3814" s="67" t="s">
        <v>1007</v>
      </c>
      <c r="E3814" s="67" t="s">
        <v>1008</v>
      </c>
      <c r="F3814" s="1">
        <v>1</v>
      </c>
      <c r="G3814" s="63" t="str">
        <f>VLOOKUP(D3814,[2]MINDANAO!$B:$C,2,0)</f>
        <v>XRM DUAL SPORTS FI(DS)</v>
      </c>
      <c r="H3814" s="67">
        <v>70950</v>
      </c>
      <c r="I3814" s="63" t="str">
        <f>VLOOKUP(L3814,'[3]NEW LEGEND 2026'!M:S,7,0)</f>
        <v>ULTIMATE</v>
      </c>
      <c r="J3814" s="67" t="s">
        <v>8529</v>
      </c>
      <c r="K3814" s="67" t="s">
        <v>8530</v>
      </c>
      <c r="L3814" s="67" t="s">
        <v>704</v>
      </c>
      <c r="M3814" s="63" t="str">
        <f>VLOOKUP(D3814,'[3]NEW LEGEND 2026'!G:I,3,0)</f>
        <v>HONDA</v>
      </c>
      <c r="N3814" s="63" t="str">
        <f>VLOOKUP(D3814,'[3]NEW LEGEND 2026'!G:J,4,0)</f>
        <v>BLACK</v>
      </c>
      <c r="O3814" s="68" t="str">
        <f t="shared" si="355"/>
        <v>AUG</v>
      </c>
      <c r="P3814" s="68">
        <f t="shared" si="356"/>
        <v>31</v>
      </c>
      <c r="Q3814" s="68">
        <f t="shared" si="357"/>
        <v>2026</v>
      </c>
      <c r="R3814" s="69">
        <f t="shared" si="358"/>
        <v>-212.35612268518162</v>
      </c>
      <c r="S3814" s="69">
        <f t="shared" si="359"/>
        <v>-208.55846064814978</v>
      </c>
      <c r="T3814" s="70" t="str">
        <f t="shared" si="360"/>
        <v>1-30 DAYS</v>
      </c>
      <c r="U3814" s="70" t="str">
        <f t="shared" si="360"/>
        <v>1-30 DAYS</v>
      </c>
    </row>
    <row r="3815" spans="1:21">
      <c r="A3815" s="63" t="str">
        <f>VLOOKUP(L3815,[1]Sheet1!$N:$P,3,0)</f>
        <v>M2 CABADBARAN</v>
      </c>
      <c r="B3815" s="66">
        <v>46261.55846064815</v>
      </c>
      <c r="C3815" s="66">
        <v>46265.356122685182</v>
      </c>
      <c r="D3815" s="67" t="s">
        <v>1007</v>
      </c>
      <c r="E3815" s="67" t="s">
        <v>1008</v>
      </c>
      <c r="F3815" s="1">
        <v>1</v>
      </c>
      <c r="G3815" s="63" t="str">
        <f>VLOOKUP(D3815,[2]MINDANAO!$B:$C,2,0)</f>
        <v>XRM DUAL SPORTS FI(DS)</v>
      </c>
      <c r="H3815" s="67">
        <v>70950</v>
      </c>
      <c r="I3815" s="63" t="str">
        <f>VLOOKUP(L3815,'[3]NEW LEGEND 2026'!M:S,7,0)</f>
        <v>ULTIMATE</v>
      </c>
      <c r="J3815" s="67" t="s">
        <v>8531</v>
      </c>
      <c r="K3815" s="67" t="s">
        <v>8532</v>
      </c>
      <c r="L3815" s="67" t="s">
        <v>704</v>
      </c>
      <c r="M3815" s="63" t="str">
        <f>VLOOKUP(D3815,'[3]NEW LEGEND 2026'!G:I,3,0)</f>
        <v>HONDA</v>
      </c>
      <c r="N3815" s="63" t="str">
        <f>VLOOKUP(D3815,'[3]NEW LEGEND 2026'!G:J,4,0)</f>
        <v>BLACK</v>
      </c>
      <c r="O3815" s="68" t="str">
        <f t="shared" si="355"/>
        <v>AUG</v>
      </c>
      <c r="P3815" s="68">
        <f t="shared" si="356"/>
        <v>31</v>
      </c>
      <c r="Q3815" s="68">
        <f t="shared" si="357"/>
        <v>2026</v>
      </c>
      <c r="R3815" s="69">
        <f t="shared" si="358"/>
        <v>-212.35612268518162</v>
      </c>
      <c r="S3815" s="69">
        <f t="shared" si="359"/>
        <v>-208.55846064814978</v>
      </c>
      <c r="T3815" s="70" t="str">
        <f t="shared" si="360"/>
        <v>1-30 DAYS</v>
      </c>
      <c r="U3815" s="70" t="str">
        <f t="shared" si="360"/>
        <v>1-30 DAYS</v>
      </c>
    </row>
    <row r="3816" spans="1:21">
      <c r="A3816" s="63" t="str">
        <f>VLOOKUP(L3816,[1]Sheet1!$N:$P,3,0)</f>
        <v>M2 CABADBARAN</v>
      </c>
      <c r="B3816" s="66">
        <v>46261.55846064815</v>
      </c>
      <c r="C3816" s="66">
        <v>46265.356122685182</v>
      </c>
      <c r="D3816" s="67" t="s">
        <v>1007</v>
      </c>
      <c r="E3816" s="67" t="s">
        <v>1008</v>
      </c>
      <c r="F3816" s="1">
        <v>1</v>
      </c>
      <c r="G3816" s="63" t="str">
        <f>VLOOKUP(D3816,[2]MINDANAO!$B:$C,2,0)</f>
        <v>XRM DUAL SPORTS FI(DS)</v>
      </c>
      <c r="H3816" s="67">
        <v>70950</v>
      </c>
      <c r="I3816" s="63" t="str">
        <f>VLOOKUP(L3816,'[3]NEW LEGEND 2026'!M:S,7,0)</f>
        <v>ULTIMATE</v>
      </c>
      <c r="J3816" s="67" t="s">
        <v>8533</v>
      </c>
      <c r="K3816" s="67" t="s">
        <v>8534</v>
      </c>
      <c r="L3816" s="67" t="s">
        <v>704</v>
      </c>
      <c r="M3816" s="63" t="str">
        <f>VLOOKUP(D3816,'[3]NEW LEGEND 2026'!G:I,3,0)</f>
        <v>HONDA</v>
      </c>
      <c r="N3816" s="63" t="str">
        <f>VLOOKUP(D3816,'[3]NEW LEGEND 2026'!G:J,4,0)</f>
        <v>BLACK</v>
      </c>
      <c r="O3816" s="68" t="str">
        <f t="shared" si="355"/>
        <v>AUG</v>
      </c>
      <c r="P3816" s="68">
        <f t="shared" si="356"/>
        <v>31</v>
      </c>
      <c r="Q3816" s="68">
        <f t="shared" si="357"/>
        <v>2026</v>
      </c>
      <c r="R3816" s="69">
        <f t="shared" si="358"/>
        <v>-212.35612268518162</v>
      </c>
      <c r="S3816" s="69">
        <f t="shared" si="359"/>
        <v>-208.55846064814978</v>
      </c>
      <c r="T3816" s="70" t="str">
        <f t="shared" si="360"/>
        <v>1-30 DAYS</v>
      </c>
      <c r="U3816" s="70" t="str">
        <f t="shared" si="360"/>
        <v>1-30 DAYS</v>
      </c>
    </row>
    <row r="3817" spans="1:21">
      <c r="A3817" s="63" t="str">
        <f>VLOOKUP(L3817,[1]Sheet1!$N:$P,3,0)</f>
        <v>M2 CABADBARAN</v>
      </c>
      <c r="B3817" s="66">
        <v>46261.612581018519</v>
      </c>
      <c r="C3817" s="66">
        <v>46265.357974537037</v>
      </c>
      <c r="D3817" s="67" t="s">
        <v>3166</v>
      </c>
      <c r="E3817" s="67" t="s">
        <v>3167</v>
      </c>
      <c r="F3817" s="1">
        <v>1</v>
      </c>
      <c r="G3817" s="63" t="str">
        <f>VLOOKUP(D3817,[2]MINDANAO!$B:$C,2,0)</f>
        <v>CLICK125 FI</v>
      </c>
      <c r="H3817" s="67">
        <v>81070</v>
      </c>
      <c r="I3817" s="63" t="str">
        <f>VLOOKUP(L3817,'[3]NEW LEGEND 2026'!M:S,7,0)</f>
        <v>ULTIMATE</v>
      </c>
      <c r="J3817" s="67" t="s">
        <v>8535</v>
      </c>
      <c r="K3817" s="67" t="s">
        <v>8536</v>
      </c>
      <c r="L3817" s="67" t="s">
        <v>704</v>
      </c>
      <c r="M3817" s="63" t="str">
        <f>VLOOKUP(D3817,'[3]NEW LEGEND 2026'!G:I,3,0)</f>
        <v>HONDA</v>
      </c>
      <c r="N3817" s="63" t="str">
        <f>VLOOKUP(D3817,'[3]NEW LEGEND 2026'!G:J,4,0)</f>
        <v>GRAY/BLACK</v>
      </c>
      <c r="O3817" s="68" t="str">
        <f t="shared" si="355"/>
        <v>AUG</v>
      </c>
      <c r="P3817" s="68">
        <f t="shared" si="356"/>
        <v>31</v>
      </c>
      <c r="Q3817" s="68">
        <f t="shared" si="357"/>
        <v>2026</v>
      </c>
      <c r="R3817" s="69">
        <f t="shared" si="358"/>
        <v>-212.35797453703708</v>
      </c>
      <c r="S3817" s="69">
        <f t="shared" si="359"/>
        <v>-208.61258101851854</v>
      </c>
      <c r="T3817" s="70" t="str">
        <f t="shared" si="360"/>
        <v>1-30 DAYS</v>
      </c>
      <c r="U3817" s="70" t="str">
        <f t="shared" si="360"/>
        <v>1-30 DAYS</v>
      </c>
    </row>
    <row r="3818" spans="1:21">
      <c r="A3818" s="63" t="str">
        <f>VLOOKUP(L3818,[1]Sheet1!$N:$P,3,0)</f>
        <v>M2 CABADBARAN</v>
      </c>
      <c r="B3818" s="66">
        <v>46261.612581018519</v>
      </c>
      <c r="C3818" s="66">
        <v>46265.357974537037</v>
      </c>
      <c r="D3818" s="67" t="s">
        <v>3166</v>
      </c>
      <c r="E3818" s="67" t="s">
        <v>3167</v>
      </c>
      <c r="F3818" s="1">
        <v>1</v>
      </c>
      <c r="G3818" s="63" t="str">
        <f>VLOOKUP(D3818,[2]MINDANAO!$B:$C,2,0)</f>
        <v>CLICK125 FI</v>
      </c>
      <c r="H3818" s="67">
        <v>81070</v>
      </c>
      <c r="I3818" s="63" t="str">
        <f>VLOOKUP(L3818,'[3]NEW LEGEND 2026'!M:S,7,0)</f>
        <v>ULTIMATE</v>
      </c>
      <c r="J3818" s="67" t="s">
        <v>8537</v>
      </c>
      <c r="K3818" s="67" t="s">
        <v>8538</v>
      </c>
      <c r="L3818" s="67" t="s">
        <v>704</v>
      </c>
      <c r="M3818" s="63" t="str">
        <f>VLOOKUP(D3818,'[3]NEW LEGEND 2026'!G:I,3,0)</f>
        <v>HONDA</v>
      </c>
      <c r="N3818" s="63" t="str">
        <f>VLOOKUP(D3818,'[3]NEW LEGEND 2026'!G:J,4,0)</f>
        <v>GRAY/BLACK</v>
      </c>
      <c r="O3818" s="68" t="str">
        <f t="shared" si="355"/>
        <v>AUG</v>
      </c>
      <c r="P3818" s="68">
        <f t="shared" si="356"/>
        <v>31</v>
      </c>
      <c r="Q3818" s="68">
        <f t="shared" si="357"/>
        <v>2026</v>
      </c>
      <c r="R3818" s="69">
        <f t="shared" si="358"/>
        <v>-212.35797453703708</v>
      </c>
      <c r="S3818" s="69">
        <f t="shared" si="359"/>
        <v>-208.61258101851854</v>
      </c>
      <c r="T3818" s="70" t="str">
        <f t="shared" si="360"/>
        <v>1-30 DAYS</v>
      </c>
      <c r="U3818" s="70" t="str">
        <f t="shared" si="360"/>
        <v>1-30 DAYS</v>
      </c>
    </row>
    <row r="3819" spans="1:21">
      <c r="A3819" s="63" t="str">
        <f>VLOOKUP(L3819,[1]Sheet1!$N:$P,3,0)</f>
        <v>M2 CABADBARAN</v>
      </c>
      <c r="B3819" s="66">
        <v>46261.612581018519</v>
      </c>
      <c r="C3819" s="66">
        <v>46265.357974537037</v>
      </c>
      <c r="D3819" s="67" t="s">
        <v>3166</v>
      </c>
      <c r="E3819" s="67" t="s">
        <v>3167</v>
      </c>
      <c r="F3819" s="1">
        <v>1</v>
      </c>
      <c r="G3819" s="63" t="str">
        <f>VLOOKUP(D3819,[2]MINDANAO!$B:$C,2,0)</f>
        <v>CLICK125 FI</v>
      </c>
      <c r="H3819" s="67">
        <v>81070</v>
      </c>
      <c r="I3819" s="63" t="str">
        <f>VLOOKUP(L3819,'[3]NEW LEGEND 2026'!M:S,7,0)</f>
        <v>ULTIMATE</v>
      </c>
      <c r="J3819" s="67" t="s">
        <v>8539</v>
      </c>
      <c r="K3819" s="67" t="s">
        <v>8540</v>
      </c>
      <c r="L3819" s="67" t="s">
        <v>704</v>
      </c>
      <c r="M3819" s="63" t="str">
        <f>VLOOKUP(D3819,'[3]NEW LEGEND 2026'!G:I,3,0)</f>
        <v>HONDA</v>
      </c>
      <c r="N3819" s="63" t="str">
        <f>VLOOKUP(D3819,'[3]NEW LEGEND 2026'!G:J,4,0)</f>
        <v>GRAY/BLACK</v>
      </c>
      <c r="O3819" s="68" t="str">
        <f t="shared" si="355"/>
        <v>AUG</v>
      </c>
      <c r="P3819" s="68">
        <f t="shared" si="356"/>
        <v>31</v>
      </c>
      <c r="Q3819" s="68">
        <f t="shared" si="357"/>
        <v>2026</v>
      </c>
      <c r="R3819" s="69">
        <f t="shared" si="358"/>
        <v>-212.35797453703708</v>
      </c>
      <c r="S3819" s="69">
        <f t="shared" si="359"/>
        <v>-208.61258101851854</v>
      </c>
      <c r="T3819" s="70" t="str">
        <f t="shared" si="360"/>
        <v>1-30 DAYS</v>
      </c>
      <c r="U3819" s="70" t="str">
        <f t="shared" si="360"/>
        <v>1-30 DAYS</v>
      </c>
    </row>
    <row r="3820" spans="1:21">
      <c r="A3820" s="63" t="str">
        <f>VLOOKUP(L3820,[1]Sheet1!$N:$P,3,0)</f>
        <v>M2 CALINAN</v>
      </c>
      <c r="B3820" s="66">
        <v>46055.383761574078</v>
      </c>
      <c r="C3820" s="66">
        <v>46265.359016203707</v>
      </c>
      <c r="D3820" s="67" t="s">
        <v>1567</v>
      </c>
      <c r="E3820" s="67" t="s">
        <v>1568</v>
      </c>
      <c r="F3820" s="1">
        <v>1</v>
      </c>
      <c r="G3820" s="63" t="str">
        <f>VLOOKUP(D3820,[2]MINDANAO!$B:$C,2,0)</f>
        <v>RAIDER150 FI BLADE</v>
      </c>
      <c r="H3820" s="67">
        <v>110446.43</v>
      </c>
      <c r="I3820" s="63" t="str">
        <f>VLOOKUP(L3820,'[3]NEW LEGEND 2026'!M:S,7,0)</f>
        <v>ULTIMATE</v>
      </c>
      <c r="J3820" s="67" t="s">
        <v>8541</v>
      </c>
      <c r="K3820" s="67" t="s">
        <v>8542</v>
      </c>
      <c r="L3820" s="67" t="s">
        <v>871</v>
      </c>
      <c r="M3820" s="63" t="str">
        <f>VLOOKUP(D3820,'[3]NEW LEGEND 2026'!G:I,3,0)</f>
        <v>SUZUKI</v>
      </c>
      <c r="N3820" s="63" t="str">
        <f>VLOOKUP(D3820,'[3]NEW LEGEND 2026'!G:J,4,0)</f>
        <v>IVORY/GRAY</v>
      </c>
      <c r="O3820" s="68" t="str">
        <f t="shared" si="355"/>
        <v>AUG</v>
      </c>
      <c r="P3820" s="68">
        <f t="shared" si="356"/>
        <v>31</v>
      </c>
      <c r="Q3820" s="68">
        <f t="shared" si="357"/>
        <v>2026</v>
      </c>
      <c r="R3820" s="69">
        <f t="shared" si="358"/>
        <v>-212.35901620370714</v>
      </c>
      <c r="S3820" s="69">
        <f t="shared" si="359"/>
        <v>-2.3837615740776528</v>
      </c>
      <c r="T3820" s="70" t="str">
        <f t="shared" si="360"/>
        <v>1-30 DAYS</v>
      </c>
      <c r="U3820" s="70" t="str">
        <f t="shared" si="360"/>
        <v>1-30 DAYS</v>
      </c>
    </row>
    <row r="3821" spans="1:21">
      <c r="A3821" s="63" t="str">
        <f>VLOOKUP(L3821,[1]Sheet1!$N:$P,3,0)</f>
        <v>M2 CABADBARAN</v>
      </c>
      <c r="B3821" s="66">
        <v>46261.55846064815</v>
      </c>
      <c r="C3821" s="66">
        <v>46265.359050925923</v>
      </c>
      <c r="D3821" s="67" t="s">
        <v>1007</v>
      </c>
      <c r="E3821" s="67" t="s">
        <v>1008</v>
      </c>
      <c r="F3821" s="1">
        <v>1</v>
      </c>
      <c r="G3821" s="63" t="str">
        <f>VLOOKUP(D3821,[2]MINDANAO!$B:$C,2,0)</f>
        <v>XRM DUAL SPORTS FI(DS)</v>
      </c>
      <c r="H3821" s="67">
        <v>70950</v>
      </c>
      <c r="I3821" s="63" t="str">
        <f>VLOOKUP(L3821,'[3]NEW LEGEND 2026'!M:S,7,0)</f>
        <v>ULTIMATE</v>
      </c>
      <c r="J3821" s="67" t="s">
        <v>8543</v>
      </c>
      <c r="K3821" s="67" t="s">
        <v>8544</v>
      </c>
      <c r="L3821" s="67" t="s">
        <v>704</v>
      </c>
      <c r="M3821" s="63" t="str">
        <f>VLOOKUP(D3821,'[3]NEW LEGEND 2026'!G:I,3,0)</f>
        <v>HONDA</v>
      </c>
      <c r="N3821" s="63" t="str">
        <f>VLOOKUP(D3821,'[3]NEW LEGEND 2026'!G:J,4,0)</f>
        <v>BLACK</v>
      </c>
      <c r="O3821" s="68" t="str">
        <f t="shared" si="355"/>
        <v>AUG</v>
      </c>
      <c r="P3821" s="68">
        <f t="shared" si="356"/>
        <v>31</v>
      </c>
      <c r="Q3821" s="68">
        <f t="shared" si="357"/>
        <v>2026</v>
      </c>
      <c r="R3821" s="69">
        <f t="shared" si="358"/>
        <v>-212.35905092592293</v>
      </c>
      <c r="S3821" s="69">
        <f t="shared" si="359"/>
        <v>-208.55846064814978</v>
      </c>
      <c r="T3821" s="70" t="str">
        <f t="shared" si="360"/>
        <v>1-30 DAYS</v>
      </c>
      <c r="U3821" s="70" t="str">
        <f t="shared" si="360"/>
        <v>1-30 DAYS</v>
      </c>
    </row>
    <row r="3822" spans="1:21">
      <c r="A3822" s="63" t="str">
        <f>VLOOKUP(L3822,[1]Sheet1!$N:$P,3,0)</f>
        <v>M2 SAMAL</v>
      </c>
      <c r="B3822" s="66">
        <v>46233.462337962963</v>
      </c>
      <c r="C3822" s="66">
        <v>46265.379733796297</v>
      </c>
      <c r="D3822" s="67" t="s">
        <v>2165</v>
      </c>
      <c r="E3822" s="67" t="s">
        <v>2166</v>
      </c>
      <c r="F3822" s="1">
        <v>1</v>
      </c>
      <c r="G3822" s="63" t="str">
        <f>VLOOKUP(D3822,[2]MINDANAO!$B:$C,2,0)</f>
        <v>CLICK160 FI</v>
      </c>
      <c r="H3822" s="67">
        <v>104990</v>
      </c>
      <c r="I3822" s="63" t="str">
        <f>VLOOKUP(L3822,'[3]NEW LEGEND 2026'!M:S,7,0)</f>
        <v>ULTIMATE</v>
      </c>
      <c r="J3822" s="67" t="s">
        <v>8545</v>
      </c>
      <c r="K3822" s="67" t="s">
        <v>8546</v>
      </c>
      <c r="L3822" s="67" t="s">
        <v>731</v>
      </c>
      <c r="M3822" s="63" t="str">
        <f>VLOOKUP(D3822,'[3]NEW LEGEND 2026'!G:I,3,0)</f>
        <v>HONDA</v>
      </c>
      <c r="N3822" s="63" t="str">
        <f>VLOOKUP(D3822,'[3]NEW LEGEND 2026'!G:J,4,0)</f>
        <v>SILVER</v>
      </c>
      <c r="O3822" s="68" t="str">
        <f t="shared" si="355"/>
        <v>AUG</v>
      </c>
      <c r="P3822" s="68">
        <f t="shared" si="356"/>
        <v>31</v>
      </c>
      <c r="Q3822" s="68">
        <f t="shared" si="357"/>
        <v>2026</v>
      </c>
      <c r="R3822" s="69">
        <f t="shared" si="358"/>
        <v>-212.37973379629693</v>
      </c>
      <c r="S3822" s="69">
        <f t="shared" si="359"/>
        <v>-180.46233796296292</v>
      </c>
      <c r="T3822" s="70" t="str">
        <f t="shared" si="360"/>
        <v>1-30 DAYS</v>
      </c>
      <c r="U3822" s="70" t="str">
        <f t="shared" si="360"/>
        <v>1-30 DAYS</v>
      </c>
    </row>
    <row r="3823" spans="1:21">
      <c r="A3823" s="63" t="str">
        <f>VLOOKUP(L3823,[1]Sheet1!$N:$P,3,0)</f>
        <v>M1 QUEZON</v>
      </c>
      <c r="B3823" s="66">
        <v>46265.380335648151</v>
      </c>
      <c r="C3823" s="66">
        <v>46265.380335648151</v>
      </c>
      <c r="D3823" s="67" t="s">
        <v>1038</v>
      </c>
      <c r="E3823" s="67" t="s">
        <v>1039</v>
      </c>
      <c r="F3823" s="1">
        <v>1</v>
      </c>
      <c r="G3823" s="63" t="str">
        <f>VLOOKUP(D3823,[2]MINDANAO!$B:$C,2,0)</f>
        <v>BAJAJ RE 4S FI</v>
      </c>
      <c r="H3823" s="67">
        <v>187000</v>
      </c>
      <c r="I3823" s="63" t="str">
        <f>VLOOKUP(L3823,'[3]NEW LEGEND 2026'!M:S,7,0)</f>
        <v>MUTI</v>
      </c>
      <c r="J3823" s="67" t="s">
        <v>8547</v>
      </c>
      <c r="K3823" s="67" t="s">
        <v>8548</v>
      </c>
      <c r="L3823" s="67" t="s">
        <v>421</v>
      </c>
      <c r="M3823" s="63" t="str">
        <f>VLOOKUP(D3823,'[3]NEW LEGEND 2026'!G:I,3,0)</f>
        <v>TRIMOTORS</v>
      </c>
      <c r="N3823" s="63" t="str">
        <f>VLOOKUP(D3823,'[3]NEW LEGEND 2026'!G:J,4,0)</f>
        <v>GREEN</v>
      </c>
      <c r="O3823" s="68" t="str">
        <f t="shared" si="355"/>
        <v>AUG</v>
      </c>
      <c r="P3823" s="68">
        <f t="shared" si="356"/>
        <v>31</v>
      </c>
      <c r="Q3823" s="68">
        <f t="shared" si="357"/>
        <v>2026</v>
      </c>
      <c r="R3823" s="69">
        <f t="shared" si="358"/>
        <v>-212.38033564815123</v>
      </c>
      <c r="S3823" s="69">
        <f t="shared" si="359"/>
        <v>-212.38033564815123</v>
      </c>
      <c r="T3823" s="70" t="str">
        <f t="shared" si="360"/>
        <v>1-30 DAYS</v>
      </c>
      <c r="U3823" s="70" t="str">
        <f t="shared" si="360"/>
        <v>1-30 DAYS</v>
      </c>
    </row>
    <row r="3824" spans="1:21">
      <c r="A3824" s="63" t="str">
        <f>VLOOKUP(L3824,[1]Sheet1!$N:$P,3,0)</f>
        <v>M2 SAMAL</v>
      </c>
      <c r="B3824" s="66">
        <v>46262.667523148149</v>
      </c>
      <c r="C3824" s="66">
        <v>46265.384988425933</v>
      </c>
      <c r="D3824" s="67" t="s">
        <v>1007</v>
      </c>
      <c r="E3824" s="67" t="s">
        <v>1008</v>
      </c>
      <c r="F3824" s="1">
        <v>1</v>
      </c>
      <c r="G3824" s="63" t="str">
        <f>VLOOKUP(D3824,[2]MINDANAO!$B:$C,2,0)</f>
        <v>XRM DUAL SPORTS FI(DS)</v>
      </c>
      <c r="H3824" s="67">
        <v>70950</v>
      </c>
      <c r="I3824" s="63" t="str">
        <f>VLOOKUP(L3824,'[3]NEW LEGEND 2026'!M:S,7,0)</f>
        <v>ULTIMATE</v>
      </c>
      <c r="J3824" s="67" t="s">
        <v>8549</v>
      </c>
      <c r="K3824" s="67" t="s">
        <v>8550</v>
      </c>
      <c r="L3824" s="67" t="s">
        <v>731</v>
      </c>
      <c r="M3824" s="63" t="str">
        <f>VLOOKUP(D3824,'[3]NEW LEGEND 2026'!G:I,3,0)</f>
        <v>HONDA</v>
      </c>
      <c r="N3824" s="63" t="str">
        <f>VLOOKUP(D3824,'[3]NEW LEGEND 2026'!G:J,4,0)</f>
        <v>BLACK</v>
      </c>
      <c r="O3824" s="68" t="str">
        <f t="shared" si="355"/>
        <v>AUG</v>
      </c>
      <c r="P3824" s="68">
        <f t="shared" si="356"/>
        <v>31</v>
      </c>
      <c r="Q3824" s="68">
        <f t="shared" si="357"/>
        <v>2026</v>
      </c>
      <c r="R3824" s="69">
        <f t="shared" si="358"/>
        <v>-212.38498842593253</v>
      </c>
      <c r="S3824" s="69">
        <f t="shared" si="359"/>
        <v>-209.66752314814948</v>
      </c>
      <c r="T3824" s="70" t="str">
        <f t="shared" si="360"/>
        <v>1-30 DAYS</v>
      </c>
      <c r="U3824" s="70" t="str">
        <f t="shared" si="360"/>
        <v>1-30 DAYS</v>
      </c>
    </row>
    <row r="3825" spans="1:21">
      <c r="A3825" s="63" t="str">
        <f>VLOOKUP(L3825,[1]Sheet1!$N:$P,3,0)</f>
        <v>M2 SAMAL</v>
      </c>
      <c r="B3825" s="66">
        <v>46262.667523148149</v>
      </c>
      <c r="C3825" s="66">
        <v>46265.384988425933</v>
      </c>
      <c r="D3825" s="67" t="s">
        <v>1007</v>
      </c>
      <c r="E3825" s="67" t="s">
        <v>1008</v>
      </c>
      <c r="F3825" s="1">
        <v>1</v>
      </c>
      <c r="G3825" s="63" t="str">
        <f>VLOOKUP(D3825,[2]MINDANAO!$B:$C,2,0)</f>
        <v>XRM DUAL SPORTS FI(DS)</v>
      </c>
      <c r="H3825" s="67">
        <v>70950</v>
      </c>
      <c r="I3825" s="63" t="str">
        <f>VLOOKUP(L3825,'[3]NEW LEGEND 2026'!M:S,7,0)</f>
        <v>ULTIMATE</v>
      </c>
      <c r="J3825" s="67" t="s">
        <v>8551</v>
      </c>
      <c r="K3825" s="67" t="s">
        <v>8552</v>
      </c>
      <c r="L3825" s="67" t="s">
        <v>731</v>
      </c>
      <c r="M3825" s="63" t="str">
        <f>VLOOKUP(D3825,'[3]NEW LEGEND 2026'!G:I,3,0)</f>
        <v>HONDA</v>
      </c>
      <c r="N3825" s="63" t="str">
        <f>VLOOKUP(D3825,'[3]NEW LEGEND 2026'!G:J,4,0)</f>
        <v>BLACK</v>
      </c>
      <c r="O3825" s="68" t="str">
        <f t="shared" si="355"/>
        <v>AUG</v>
      </c>
      <c r="P3825" s="68">
        <f t="shared" si="356"/>
        <v>31</v>
      </c>
      <c r="Q3825" s="68">
        <f t="shared" si="357"/>
        <v>2026</v>
      </c>
      <c r="R3825" s="69">
        <f t="shared" si="358"/>
        <v>-212.38498842593253</v>
      </c>
      <c r="S3825" s="69">
        <f t="shared" si="359"/>
        <v>-209.66752314814948</v>
      </c>
      <c r="T3825" s="70" t="str">
        <f t="shared" si="360"/>
        <v>1-30 DAYS</v>
      </c>
      <c r="U3825" s="70" t="str">
        <f t="shared" si="360"/>
        <v>1-30 DAYS</v>
      </c>
    </row>
    <row r="3826" spans="1:21">
      <c r="A3826" s="63" t="str">
        <f>VLOOKUP(L3826,[1]Sheet1!$N:$P,3,0)</f>
        <v>M2 SAMAL</v>
      </c>
      <c r="B3826" s="66">
        <v>46262.667523148149</v>
      </c>
      <c r="C3826" s="66">
        <v>46265.384988425933</v>
      </c>
      <c r="D3826" s="67" t="s">
        <v>1007</v>
      </c>
      <c r="E3826" s="67" t="s">
        <v>1008</v>
      </c>
      <c r="F3826" s="1">
        <v>1</v>
      </c>
      <c r="G3826" s="63" t="str">
        <f>VLOOKUP(D3826,[2]MINDANAO!$B:$C,2,0)</f>
        <v>XRM DUAL SPORTS FI(DS)</v>
      </c>
      <c r="H3826" s="67">
        <v>70950</v>
      </c>
      <c r="I3826" s="63" t="str">
        <f>VLOOKUP(L3826,'[3]NEW LEGEND 2026'!M:S,7,0)</f>
        <v>ULTIMATE</v>
      </c>
      <c r="J3826" s="67" t="s">
        <v>8553</v>
      </c>
      <c r="K3826" s="67" t="s">
        <v>8554</v>
      </c>
      <c r="L3826" s="67" t="s">
        <v>731</v>
      </c>
      <c r="M3826" s="63" t="str">
        <f>VLOOKUP(D3826,'[3]NEW LEGEND 2026'!G:I,3,0)</f>
        <v>HONDA</v>
      </c>
      <c r="N3826" s="63" t="str">
        <f>VLOOKUP(D3826,'[3]NEW LEGEND 2026'!G:J,4,0)</f>
        <v>BLACK</v>
      </c>
      <c r="O3826" s="68" t="str">
        <f t="shared" si="355"/>
        <v>AUG</v>
      </c>
      <c r="P3826" s="68">
        <f t="shared" si="356"/>
        <v>31</v>
      </c>
      <c r="Q3826" s="68">
        <f t="shared" si="357"/>
        <v>2026</v>
      </c>
      <c r="R3826" s="69">
        <f t="shared" si="358"/>
        <v>-212.38498842593253</v>
      </c>
      <c r="S3826" s="69">
        <f t="shared" si="359"/>
        <v>-209.66752314814948</v>
      </c>
      <c r="T3826" s="70" t="str">
        <f t="shared" si="360"/>
        <v>1-30 DAYS</v>
      </c>
      <c r="U3826" s="70" t="str">
        <f t="shared" si="360"/>
        <v>1-30 DAYS</v>
      </c>
    </row>
    <row r="3827" spans="1:21">
      <c r="A3827" s="63" t="str">
        <f>VLOOKUP(L3827,[1]Sheet1!$N:$P,3,0)</f>
        <v>M2 SAMAL</v>
      </c>
      <c r="B3827" s="66">
        <v>46262.667523148149</v>
      </c>
      <c r="C3827" s="66">
        <v>46265.384988425933</v>
      </c>
      <c r="D3827" s="67" t="s">
        <v>1007</v>
      </c>
      <c r="E3827" s="67" t="s">
        <v>1008</v>
      </c>
      <c r="F3827" s="1">
        <v>1</v>
      </c>
      <c r="G3827" s="63" t="str">
        <f>VLOOKUP(D3827,[2]MINDANAO!$B:$C,2,0)</f>
        <v>XRM DUAL SPORTS FI(DS)</v>
      </c>
      <c r="H3827" s="67">
        <v>70950</v>
      </c>
      <c r="I3827" s="63" t="str">
        <f>VLOOKUP(L3827,'[3]NEW LEGEND 2026'!M:S,7,0)</f>
        <v>ULTIMATE</v>
      </c>
      <c r="J3827" s="67" t="s">
        <v>8555</v>
      </c>
      <c r="K3827" s="67" t="s">
        <v>8556</v>
      </c>
      <c r="L3827" s="67" t="s">
        <v>731</v>
      </c>
      <c r="M3827" s="63" t="str">
        <f>VLOOKUP(D3827,'[3]NEW LEGEND 2026'!G:I,3,0)</f>
        <v>HONDA</v>
      </c>
      <c r="N3827" s="63" t="str">
        <f>VLOOKUP(D3827,'[3]NEW LEGEND 2026'!G:J,4,0)</f>
        <v>BLACK</v>
      </c>
      <c r="O3827" s="68" t="str">
        <f t="shared" si="355"/>
        <v>AUG</v>
      </c>
      <c r="P3827" s="68">
        <f t="shared" si="356"/>
        <v>31</v>
      </c>
      <c r="Q3827" s="68">
        <f t="shared" si="357"/>
        <v>2026</v>
      </c>
      <c r="R3827" s="69">
        <f t="shared" si="358"/>
        <v>-212.38498842593253</v>
      </c>
      <c r="S3827" s="69">
        <f t="shared" si="359"/>
        <v>-209.66752314814948</v>
      </c>
      <c r="T3827" s="70" t="str">
        <f t="shared" si="360"/>
        <v>1-30 DAYS</v>
      </c>
      <c r="U3827" s="70" t="str">
        <f t="shared" si="360"/>
        <v>1-30 DAYS</v>
      </c>
    </row>
    <row r="3828" spans="1:21">
      <c r="A3828" s="63" t="str">
        <f>VLOOKUP(L3828,[1]Sheet1!$N:$P,3,0)</f>
        <v>M2 SAMAL</v>
      </c>
      <c r="B3828" s="66">
        <v>46262.667523148149</v>
      </c>
      <c r="C3828" s="66">
        <v>46265.384988425933</v>
      </c>
      <c r="D3828" s="67" t="s">
        <v>3512</v>
      </c>
      <c r="E3828" s="67" t="s">
        <v>3513</v>
      </c>
      <c r="F3828" s="1">
        <v>1</v>
      </c>
      <c r="G3828" s="63" t="str">
        <f>VLOOKUP(D3828,[2]MINDANAO!$B:$C,2,0)</f>
        <v>CRF150</v>
      </c>
      <c r="H3828" s="67">
        <v>124883.93</v>
      </c>
      <c r="I3828" s="63" t="str">
        <f>VLOOKUP(L3828,'[3]NEW LEGEND 2026'!M:S,7,0)</f>
        <v>ULTIMATE</v>
      </c>
      <c r="J3828" s="67" t="s">
        <v>8557</v>
      </c>
      <c r="K3828" s="67" t="s">
        <v>8558</v>
      </c>
      <c r="L3828" s="67" t="s">
        <v>731</v>
      </c>
      <c r="M3828" s="63" t="str">
        <f>VLOOKUP(D3828,'[3]NEW LEGEND 2026'!G:I,3,0)</f>
        <v>HONDA</v>
      </c>
      <c r="N3828" s="63" t="str">
        <f>VLOOKUP(D3828,'[3]NEW LEGEND 2026'!G:J,4,0)</f>
        <v>RED</v>
      </c>
      <c r="O3828" s="68" t="str">
        <f t="shared" si="355"/>
        <v>AUG</v>
      </c>
      <c r="P3828" s="68">
        <f t="shared" si="356"/>
        <v>31</v>
      </c>
      <c r="Q3828" s="68">
        <f t="shared" si="357"/>
        <v>2026</v>
      </c>
      <c r="R3828" s="69">
        <f t="shared" si="358"/>
        <v>-212.38498842593253</v>
      </c>
      <c r="S3828" s="69">
        <f t="shared" si="359"/>
        <v>-209.66752314814948</v>
      </c>
      <c r="T3828" s="70" t="str">
        <f t="shared" si="360"/>
        <v>1-30 DAYS</v>
      </c>
      <c r="U3828" s="70" t="str">
        <f t="shared" si="360"/>
        <v>1-30 DAYS</v>
      </c>
    </row>
    <row r="3829" spans="1:21">
      <c r="A3829" s="63" t="str">
        <f>VLOOKUP(L3829,[1]Sheet1!$N:$P,3,0)</f>
        <v>M2 SAMAL</v>
      </c>
      <c r="B3829" s="66">
        <v>46262.670219907413</v>
      </c>
      <c r="C3829" s="66">
        <v>46265.384988425933</v>
      </c>
      <c r="D3829" s="67" t="s">
        <v>1476</v>
      </c>
      <c r="E3829" s="67" t="s">
        <v>1477</v>
      </c>
      <c r="F3829" s="1">
        <v>1</v>
      </c>
      <c r="G3829" s="63" t="str">
        <f>VLOOKUP(D3829,[2]MINDANAO!$B:$C,2,0)</f>
        <v>RAIDER150 FI BLADE</v>
      </c>
      <c r="H3829" s="67">
        <v>110446.43</v>
      </c>
      <c r="I3829" s="63" t="str">
        <f>VLOOKUP(L3829,'[3]NEW LEGEND 2026'!M:S,7,0)</f>
        <v>ULTIMATE</v>
      </c>
      <c r="J3829" s="67" t="s">
        <v>8559</v>
      </c>
      <c r="K3829" s="67" t="s">
        <v>8560</v>
      </c>
      <c r="L3829" s="67" t="s">
        <v>731</v>
      </c>
      <c r="M3829" s="63" t="str">
        <f>VLOOKUP(D3829,'[3]NEW LEGEND 2026'!G:I,3,0)</f>
        <v>SUZUKI</v>
      </c>
      <c r="N3829" s="63" t="str">
        <f>VLOOKUP(D3829,'[3]NEW LEGEND 2026'!G:J,4,0)</f>
        <v>GRAY/BLACK</v>
      </c>
      <c r="O3829" s="68" t="str">
        <f t="shared" si="355"/>
        <v>AUG</v>
      </c>
      <c r="P3829" s="68">
        <f t="shared" si="356"/>
        <v>31</v>
      </c>
      <c r="Q3829" s="68">
        <f t="shared" si="357"/>
        <v>2026</v>
      </c>
      <c r="R3829" s="69">
        <f t="shared" si="358"/>
        <v>-212.38498842593253</v>
      </c>
      <c r="S3829" s="69">
        <f t="shared" si="359"/>
        <v>-209.67021990741341</v>
      </c>
      <c r="T3829" s="70" t="str">
        <f t="shared" si="360"/>
        <v>1-30 DAYS</v>
      </c>
      <c r="U3829" s="70" t="str">
        <f t="shared" si="360"/>
        <v>1-30 DAYS</v>
      </c>
    </row>
    <row r="3830" spans="1:21">
      <c r="A3830" s="63" t="str">
        <f>VLOOKUP(L3830,[1]Sheet1!$N:$P,3,0)</f>
        <v>M2 SAMAL</v>
      </c>
      <c r="B3830" s="66">
        <v>46262.670219907413</v>
      </c>
      <c r="C3830" s="66">
        <v>46265.384988425933</v>
      </c>
      <c r="D3830" s="67" t="s">
        <v>1476</v>
      </c>
      <c r="E3830" s="67" t="s">
        <v>1477</v>
      </c>
      <c r="F3830" s="1">
        <v>1</v>
      </c>
      <c r="G3830" s="63" t="str">
        <f>VLOOKUP(D3830,[2]MINDANAO!$B:$C,2,0)</f>
        <v>RAIDER150 FI BLADE</v>
      </c>
      <c r="H3830" s="67">
        <v>110446.43</v>
      </c>
      <c r="I3830" s="63" t="str">
        <f>VLOOKUP(L3830,'[3]NEW LEGEND 2026'!M:S,7,0)</f>
        <v>ULTIMATE</v>
      </c>
      <c r="J3830" s="67" t="s">
        <v>8561</v>
      </c>
      <c r="K3830" s="67" t="s">
        <v>8562</v>
      </c>
      <c r="L3830" s="67" t="s">
        <v>731</v>
      </c>
      <c r="M3830" s="63" t="str">
        <f>VLOOKUP(D3830,'[3]NEW LEGEND 2026'!G:I,3,0)</f>
        <v>SUZUKI</v>
      </c>
      <c r="N3830" s="63" t="str">
        <f>VLOOKUP(D3830,'[3]NEW LEGEND 2026'!G:J,4,0)</f>
        <v>GRAY/BLACK</v>
      </c>
      <c r="O3830" s="68" t="str">
        <f t="shared" si="355"/>
        <v>AUG</v>
      </c>
      <c r="P3830" s="68">
        <f t="shared" si="356"/>
        <v>31</v>
      </c>
      <c r="Q3830" s="68">
        <f t="shared" si="357"/>
        <v>2026</v>
      </c>
      <c r="R3830" s="69">
        <f t="shared" si="358"/>
        <v>-212.38498842593253</v>
      </c>
      <c r="S3830" s="69">
        <f t="shared" si="359"/>
        <v>-209.67021990741341</v>
      </c>
      <c r="T3830" s="70" t="str">
        <f t="shared" si="360"/>
        <v>1-30 DAYS</v>
      </c>
      <c r="U3830" s="70" t="str">
        <f t="shared" si="360"/>
        <v>1-30 DAYS</v>
      </c>
    </row>
    <row r="3831" spans="1:21">
      <c r="A3831" s="63" t="str">
        <f>VLOOKUP(L3831,[1]Sheet1!$N:$P,3,0)</f>
        <v>M2 SAMAL</v>
      </c>
      <c r="B3831" s="66">
        <v>46262.670219907413</v>
      </c>
      <c r="C3831" s="66">
        <v>46265.384988425933</v>
      </c>
      <c r="D3831" s="67" t="s">
        <v>1363</v>
      </c>
      <c r="E3831" s="67" t="s">
        <v>1364</v>
      </c>
      <c r="F3831" s="1">
        <v>1</v>
      </c>
      <c r="G3831" s="63" t="str">
        <f>VLOOKUP(D3831,[2]MINDANAO!$B:$C,2,0)</f>
        <v>ACCESS 125 RIDE CONNECT</v>
      </c>
      <c r="H3831" s="67">
        <v>81300.89</v>
      </c>
      <c r="I3831" s="63" t="str">
        <f>VLOOKUP(L3831,'[3]NEW LEGEND 2026'!M:S,7,0)</f>
        <v>ULTIMATE</v>
      </c>
      <c r="J3831" s="67" t="s">
        <v>8563</v>
      </c>
      <c r="K3831" s="67" t="s">
        <v>8564</v>
      </c>
      <c r="L3831" s="67" t="s">
        <v>731</v>
      </c>
      <c r="M3831" s="63" t="str">
        <f>VLOOKUP(D3831,'[3]NEW LEGEND 2026'!G:I,3,0)</f>
        <v>SUZUKI</v>
      </c>
      <c r="N3831" s="63" t="str">
        <f>VLOOKUP(D3831,'[3]NEW LEGEND 2026'!G:J,4,0)</f>
        <v>BLUE</v>
      </c>
      <c r="O3831" s="68" t="str">
        <f t="shared" si="355"/>
        <v>AUG</v>
      </c>
      <c r="P3831" s="68">
        <f t="shared" si="356"/>
        <v>31</v>
      </c>
      <c r="Q3831" s="68">
        <f t="shared" si="357"/>
        <v>2026</v>
      </c>
      <c r="R3831" s="69">
        <f t="shared" si="358"/>
        <v>-212.38498842593253</v>
      </c>
      <c r="S3831" s="69">
        <f t="shared" si="359"/>
        <v>-209.67021990741341</v>
      </c>
      <c r="T3831" s="70" t="str">
        <f t="shared" si="360"/>
        <v>1-30 DAYS</v>
      </c>
      <c r="U3831" s="70" t="str">
        <f t="shared" si="360"/>
        <v>1-30 DAYS</v>
      </c>
    </row>
    <row r="3832" spans="1:21">
      <c r="A3832" s="63" t="str">
        <f>VLOOKUP(L3832,[1]Sheet1!$N:$P,3,0)</f>
        <v>M2 SAMAL</v>
      </c>
      <c r="B3832" s="66">
        <v>46262.67591435185</v>
      </c>
      <c r="C3832" s="66">
        <v>46265.384988425933</v>
      </c>
      <c r="D3832" s="67" t="s">
        <v>3166</v>
      </c>
      <c r="E3832" s="67" t="s">
        <v>3167</v>
      </c>
      <c r="F3832" s="1">
        <v>1</v>
      </c>
      <c r="G3832" s="63" t="str">
        <f>VLOOKUP(D3832,[2]MINDANAO!$B:$C,2,0)</f>
        <v>CLICK125 FI</v>
      </c>
      <c r="H3832" s="67">
        <v>81070</v>
      </c>
      <c r="I3832" s="63" t="str">
        <f>VLOOKUP(L3832,'[3]NEW LEGEND 2026'!M:S,7,0)</f>
        <v>ULTIMATE</v>
      </c>
      <c r="J3832" s="67" t="s">
        <v>8565</v>
      </c>
      <c r="K3832" s="67" t="s">
        <v>8566</v>
      </c>
      <c r="L3832" s="67" t="s">
        <v>731</v>
      </c>
      <c r="M3832" s="63" t="str">
        <f>VLOOKUP(D3832,'[3]NEW LEGEND 2026'!G:I,3,0)</f>
        <v>HONDA</v>
      </c>
      <c r="N3832" s="63" t="str">
        <f>VLOOKUP(D3832,'[3]NEW LEGEND 2026'!G:J,4,0)</f>
        <v>GRAY/BLACK</v>
      </c>
      <c r="O3832" s="68" t="str">
        <f t="shared" si="355"/>
        <v>AUG</v>
      </c>
      <c r="P3832" s="68">
        <f t="shared" si="356"/>
        <v>31</v>
      </c>
      <c r="Q3832" s="68">
        <f t="shared" si="357"/>
        <v>2026</v>
      </c>
      <c r="R3832" s="69">
        <f t="shared" si="358"/>
        <v>-212.38498842593253</v>
      </c>
      <c r="S3832" s="69">
        <f t="shared" si="359"/>
        <v>-209.67591435185022</v>
      </c>
      <c r="T3832" s="70" t="str">
        <f t="shared" si="360"/>
        <v>1-30 DAYS</v>
      </c>
      <c r="U3832" s="70" t="str">
        <f t="shared" si="360"/>
        <v>1-30 DAYS</v>
      </c>
    </row>
    <row r="3833" spans="1:21">
      <c r="A3833" s="63" t="str">
        <f>VLOOKUP(L3833,[1]Sheet1!$N:$P,3,0)</f>
        <v>M2 SAMAL</v>
      </c>
      <c r="B3833" s="66">
        <v>46262.67591435185</v>
      </c>
      <c r="C3833" s="66">
        <v>46265.384988425933</v>
      </c>
      <c r="D3833" s="67" t="s">
        <v>3166</v>
      </c>
      <c r="E3833" s="67" t="s">
        <v>3167</v>
      </c>
      <c r="F3833" s="1">
        <v>1</v>
      </c>
      <c r="G3833" s="63" t="str">
        <f>VLOOKUP(D3833,[2]MINDANAO!$B:$C,2,0)</f>
        <v>CLICK125 FI</v>
      </c>
      <c r="H3833" s="67">
        <v>81070</v>
      </c>
      <c r="I3833" s="63" t="str">
        <f>VLOOKUP(L3833,'[3]NEW LEGEND 2026'!M:S,7,0)</f>
        <v>ULTIMATE</v>
      </c>
      <c r="J3833" s="67" t="s">
        <v>8567</v>
      </c>
      <c r="K3833" s="67" t="s">
        <v>8568</v>
      </c>
      <c r="L3833" s="67" t="s">
        <v>731</v>
      </c>
      <c r="M3833" s="63" t="str">
        <f>VLOOKUP(D3833,'[3]NEW LEGEND 2026'!G:I,3,0)</f>
        <v>HONDA</v>
      </c>
      <c r="N3833" s="63" t="str">
        <f>VLOOKUP(D3833,'[3]NEW LEGEND 2026'!G:J,4,0)</f>
        <v>GRAY/BLACK</v>
      </c>
      <c r="O3833" s="68" t="str">
        <f t="shared" si="355"/>
        <v>AUG</v>
      </c>
      <c r="P3833" s="68">
        <f t="shared" si="356"/>
        <v>31</v>
      </c>
      <c r="Q3833" s="68">
        <f t="shared" si="357"/>
        <v>2026</v>
      </c>
      <c r="R3833" s="69">
        <f t="shared" si="358"/>
        <v>-212.38498842593253</v>
      </c>
      <c r="S3833" s="69">
        <f t="shared" si="359"/>
        <v>-209.67591435185022</v>
      </c>
      <c r="T3833" s="70" t="str">
        <f t="shared" si="360"/>
        <v>1-30 DAYS</v>
      </c>
      <c r="U3833" s="70" t="str">
        <f t="shared" si="360"/>
        <v>1-30 DAYS</v>
      </c>
    </row>
    <row r="3834" spans="1:21">
      <c r="A3834" s="63" t="str">
        <f>VLOOKUP(L3834,[1]Sheet1!$N:$P,3,0)</f>
        <v>M2 SAMAL</v>
      </c>
      <c r="B3834" s="66">
        <v>46262.67591435185</v>
      </c>
      <c r="C3834" s="66">
        <v>46265.384988425933</v>
      </c>
      <c r="D3834" s="67" t="s">
        <v>3166</v>
      </c>
      <c r="E3834" s="67" t="s">
        <v>3167</v>
      </c>
      <c r="F3834" s="1">
        <v>1</v>
      </c>
      <c r="G3834" s="63" t="str">
        <f>VLOOKUP(D3834,[2]MINDANAO!$B:$C,2,0)</f>
        <v>CLICK125 FI</v>
      </c>
      <c r="H3834" s="67">
        <v>81070</v>
      </c>
      <c r="I3834" s="63" t="str">
        <f>VLOOKUP(L3834,'[3]NEW LEGEND 2026'!M:S,7,0)</f>
        <v>ULTIMATE</v>
      </c>
      <c r="J3834" s="67" t="s">
        <v>8569</v>
      </c>
      <c r="K3834" s="67" t="s">
        <v>8570</v>
      </c>
      <c r="L3834" s="67" t="s">
        <v>731</v>
      </c>
      <c r="M3834" s="63" t="str">
        <f>VLOOKUP(D3834,'[3]NEW LEGEND 2026'!G:I,3,0)</f>
        <v>HONDA</v>
      </c>
      <c r="N3834" s="63" t="str">
        <f>VLOOKUP(D3834,'[3]NEW LEGEND 2026'!G:J,4,0)</f>
        <v>GRAY/BLACK</v>
      </c>
      <c r="O3834" s="68" t="str">
        <f t="shared" si="355"/>
        <v>AUG</v>
      </c>
      <c r="P3834" s="68">
        <f t="shared" si="356"/>
        <v>31</v>
      </c>
      <c r="Q3834" s="68">
        <f t="shared" si="357"/>
        <v>2026</v>
      </c>
      <c r="R3834" s="69">
        <f t="shared" si="358"/>
        <v>-212.38498842593253</v>
      </c>
      <c r="S3834" s="69">
        <f t="shared" si="359"/>
        <v>-209.67591435185022</v>
      </c>
      <c r="T3834" s="70" t="str">
        <f t="shared" si="360"/>
        <v>1-30 DAYS</v>
      </c>
      <c r="U3834" s="70" t="str">
        <f t="shared" si="360"/>
        <v>1-30 DAYS</v>
      </c>
    </row>
    <row r="3835" spans="1:21">
      <c r="A3835" s="63" t="str">
        <f>VLOOKUP(L3835,[1]Sheet1!$N:$P,3,0)</f>
        <v>M2 SAMAL</v>
      </c>
      <c r="B3835" s="66">
        <v>46262.67591435185</v>
      </c>
      <c r="C3835" s="66">
        <v>46265.384988425933</v>
      </c>
      <c r="D3835" s="67" t="s">
        <v>3166</v>
      </c>
      <c r="E3835" s="67" t="s">
        <v>3167</v>
      </c>
      <c r="F3835" s="1">
        <v>1</v>
      </c>
      <c r="G3835" s="63" t="str">
        <f>VLOOKUP(D3835,[2]MINDANAO!$B:$C,2,0)</f>
        <v>CLICK125 FI</v>
      </c>
      <c r="H3835" s="67">
        <v>81070</v>
      </c>
      <c r="I3835" s="63" t="str">
        <f>VLOOKUP(L3835,'[3]NEW LEGEND 2026'!M:S,7,0)</f>
        <v>ULTIMATE</v>
      </c>
      <c r="J3835" s="67" t="s">
        <v>8571</v>
      </c>
      <c r="K3835" s="67" t="s">
        <v>8572</v>
      </c>
      <c r="L3835" s="67" t="s">
        <v>731</v>
      </c>
      <c r="M3835" s="63" t="str">
        <f>VLOOKUP(D3835,'[3]NEW LEGEND 2026'!G:I,3,0)</f>
        <v>HONDA</v>
      </c>
      <c r="N3835" s="63" t="str">
        <f>VLOOKUP(D3835,'[3]NEW LEGEND 2026'!G:J,4,0)</f>
        <v>GRAY/BLACK</v>
      </c>
      <c r="O3835" s="68" t="str">
        <f t="shared" si="355"/>
        <v>AUG</v>
      </c>
      <c r="P3835" s="68">
        <f t="shared" si="356"/>
        <v>31</v>
      </c>
      <c r="Q3835" s="68">
        <f t="shared" si="357"/>
        <v>2026</v>
      </c>
      <c r="R3835" s="69">
        <f t="shared" si="358"/>
        <v>-212.38498842593253</v>
      </c>
      <c r="S3835" s="69">
        <f t="shared" si="359"/>
        <v>-209.67591435185022</v>
      </c>
      <c r="T3835" s="70" t="str">
        <f t="shared" si="360"/>
        <v>1-30 DAYS</v>
      </c>
      <c r="U3835" s="70" t="str">
        <f t="shared" si="360"/>
        <v>1-30 DAYS</v>
      </c>
    </row>
    <row r="3836" spans="1:21">
      <c r="A3836" s="63" t="str">
        <f>VLOOKUP(L3836,[1]Sheet1!$N:$P,3,0)</f>
        <v>M2 SAMAL</v>
      </c>
      <c r="B3836" s="66">
        <v>46262.67591435185</v>
      </c>
      <c r="C3836" s="66">
        <v>46265.384988425933</v>
      </c>
      <c r="D3836" s="67" t="s">
        <v>3166</v>
      </c>
      <c r="E3836" s="67" t="s">
        <v>3167</v>
      </c>
      <c r="F3836" s="1">
        <v>1</v>
      </c>
      <c r="G3836" s="63" t="str">
        <f>VLOOKUP(D3836,[2]MINDANAO!$B:$C,2,0)</f>
        <v>CLICK125 FI</v>
      </c>
      <c r="H3836" s="67">
        <v>81070</v>
      </c>
      <c r="I3836" s="63" t="str">
        <f>VLOOKUP(L3836,'[3]NEW LEGEND 2026'!M:S,7,0)</f>
        <v>ULTIMATE</v>
      </c>
      <c r="J3836" s="67" t="s">
        <v>8573</v>
      </c>
      <c r="K3836" s="67" t="s">
        <v>8574</v>
      </c>
      <c r="L3836" s="67" t="s">
        <v>731</v>
      </c>
      <c r="M3836" s="63" t="str">
        <f>VLOOKUP(D3836,'[3]NEW LEGEND 2026'!G:I,3,0)</f>
        <v>HONDA</v>
      </c>
      <c r="N3836" s="63" t="str">
        <f>VLOOKUP(D3836,'[3]NEW LEGEND 2026'!G:J,4,0)</f>
        <v>GRAY/BLACK</v>
      </c>
      <c r="O3836" s="68" t="str">
        <f t="shared" si="355"/>
        <v>AUG</v>
      </c>
      <c r="P3836" s="68">
        <f t="shared" si="356"/>
        <v>31</v>
      </c>
      <c r="Q3836" s="68">
        <f t="shared" si="357"/>
        <v>2026</v>
      </c>
      <c r="R3836" s="69">
        <f t="shared" si="358"/>
        <v>-212.38498842593253</v>
      </c>
      <c r="S3836" s="69">
        <f t="shared" si="359"/>
        <v>-209.67591435185022</v>
      </c>
      <c r="T3836" s="70" t="str">
        <f t="shared" si="360"/>
        <v>1-30 DAYS</v>
      </c>
      <c r="U3836" s="70" t="str">
        <f t="shared" si="360"/>
        <v>1-30 DAYS</v>
      </c>
    </row>
    <row r="3837" spans="1:21">
      <c r="A3837" s="63" t="str">
        <f>VLOOKUP(L3837,[1]Sheet1!$N:$P,3,0)</f>
        <v>M2 SAMAL</v>
      </c>
      <c r="B3837" s="66">
        <v>46262.67591435185</v>
      </c>
      <c r="C3837" s="66">
        <v>46265.384988425933</v>
      </c>
      <c r="D3837" s="67" t="s">
        <v>3166</v>
      </c>
      <c r="E3837" s="67" t="s">
        <v>3167</v>
      </c>
      <c r="F3837" s="1">
        <v>1</v>
      </c>
      <c r="G3837" s="63" t="str">
        <f>VLOOKUP(D3837,[2]MINDANAO!$B:$C,2,0)</f>
        <v>CLICK125 FI</v>
      </c>
      <c r="H3837" s="67">
        <v>81070</v>
      </c>
      <c r="I3837" s="63" t="str">
        <f>VLOOKUP(L3837,'[3]NEW LEGEND 2026'!M:S,7,0)</f>
        <v>ULTIMATE</v>
      </c>
      <c r="J3837" s="67" t="s">
        <v>8575</v>
      </c>
      <c r="K3837" s="67" t="s">
        <v>8576</v>
      </c>
      <c r="L3837" s="67" t="s">
        <v>731</v>
      </c>
      <c r="M3837" s="63" t="str">
        <f>VLOOKUP(D3837,'[3]NEW LEGEND 2026'!G:I,3,0)</f>
        <v>HONDA</v>
      </c>
      <c r="N3837" s="63" t="str">
        <f>VLOOKUP(D3837,'[3]NEW LEGEND 2026'!G:J,4,0)</f>
        <v>GRAY/BLACK</v>
      </c>
      <c r="O3837" s="68" t="str">
        <f t="shared" si="355"/>
        <v>AUG</v>
      </c>
      <c r="P3837" s="68">
        <f t="shared" si="356"/>
        <v>31</v>
      </c>
      <c r="Q3837" s="68">
        <f t="shared" si="357"/>
        <v>2026</v>
      </c>
      <c r="R3837" s="69">
        <f t="shared" si="358"/>
        <v>-212.38498842593253</v>
      </c>
      <c r="S3837" s="69">
        <f t="shared" si="359"/>
        <v>-209.67591435185022</v>
      </c>
      <c r="T3837" s="70" t="str">
        <f t="shared" si="360"/>
        <v>1-30 DAYS</v>
      </c>
      <c r="U3837" s="70" t="str">
        <f t="shared" si="360"/>
        <v>1-30 DAYS</v>
      </c>
    </row>
    <row r="3838" spans="1:21">
      <c r="A3838" s="63" t="str">
        <f>VLOOKUP(L3838,[1]Sheet1!$N:$P,3,0)</f>
        <v>M2 SAMAL</v>
      </c>
      <c r="B3838" s="66">
        <v>46262.67591435185</v>
      </c>
      <c r="C3838" s="66">
        <v>46265.384988425933</v>
      </c>
      <c r="D3838" s="67" t="s">
        <v>3166</v>
      </c>
      <c r="E3838" s="67" t="s">
        <v>3167</v>
      </c>
      <c r="F3838" s="1">
        <v>1</v>
      </c>
      <c r="G3838" s="63" t="str">
        <f>VLOOKUP(D3838,[2]MINDANAO!$B:$C,2,0)</f>
        <v>CLICK125 FI</v>
      </c>
      <c r="H3838" s="67">
        <v>81070</v>
      </c>
      <c r="I3838" s="63" t="str">
        <f>VLOOKUP(L3838,'[3]NEW LEGEND 2026'!M:S,7,0)</f>
        <v>ULTIMATE</v>
      </c>
      <c r="J3838" s="67" t="s">
        <v>8577</v>
      </c>
      <c r="K3838" s="67" t="s">
        <v>8578</v>
      </c>
      <c r="L3838" s="67" t="s">
        <v>731</v>
      </c>
      <c r="M3838" s="63" t="str">
        <f>VLOOKUP(D3838,'[3]NEW LEGEND 2026'!G:I,3,0)</f>
        <v>HONDA</v>
      </c>
      <c r="N3838" s="63" t="str">
        <f>VLOOKUP(D3838,'[3]NEW LEGEND 2026'!G:J,4,0)</f>
        <v>GRAY/BLACK</v>
      </c>
      <c r="O3838" s="68" t="str">
        <f t="shared" si="355"/>
        <v>AUG</v>
      </c>
      <c r="P3838" s="68">
        <f t="shared" si="356"/>
        <v>31</v>
      </c>
      <c r="Q3838" s="68">
        <f t="shared" si="357"/>
        <v>2026</v>
      </c>
      <c r="R3838" s="69">
        <f t="shared" si="358"/>
        <v>-212.38498842593253</v>
      </c>
      <c r="S3838" s="69">
        <f t="shared" si="359"/>
        <v>-209.67591435185022</v>
      </c>
      <c r="T3838" s="70" t="str">
        <f t="shared" si="360"/>
        <v>1-30 DAYS</v>
      </c>
      <c r="U3838" s="70" t="str">
        <f t="shared" si="360"/>
        <v>1-30 DAYS</v>
      </c>
    </row>
    <row r="3839" spans="1:21">
      <c r="A3839" s="63" t="str">
        <f>VLOOKUP(L3839,[1]Sheet1!$N:$P,3,0)</f>
        <v>M2 SAMAL</v>
      </c>
      <c r="B3839" s="66">
        <v>46262.67591435185</v>
      </c>
      <c r="C3839" s="66">
        <v>46265.384988425933</v>
      </c>
      <c r="D3839" s="67" t="s">
        <v>3166</v>
      </c>
      <c r="E3839" s="67" t="s">
        <v>3167</v>
      </c>
      <c r="F3839" s="1">
        <v>1</v>
      </c>
      <c r="G3839" s="63" t="str">
        <f>VLOOKUP(D3839,[2]MINDANAO!$B:$C,2,0)</f>
        <v>CLICK125 FI</v>
      </c>
      <c r="H3839" s="67">
        <v>81070</v>
      </c>
      <c r="I3839" s="63" t="str">
        <f>VLOOKUP(L3839,'[3]NEW LEGEND 2026'!M:S,7,0)</f>
        <v>ULTIMATE</v>
      </c>
      <c r="J3839" s="67" t="s">
        <v>8579</v>
      </c>
      <c r="K3839" s="67" t="s">
        <v>8580</v>
      </c>
      <c r="L3839" s="67" t="s">
        <v>731</v>
      </c>
      <c r="M3839" s="63" t="str">
        <f>VLOOKUP(D3839,'[3]NEW LEGEND 2026'!G:I,3,0)</f>
        <v>HONDA</v>
      </c>
      <c r="N3839" s="63" t="str">
        <f>VLOOKUP(D3839,'[3]NEW LEGEND 2026'!G:J,4,0)</f>
        <v>GRAY/BLACK</v>
      </c>
      <c r="O3839" s="68" t="str">
        <f t="shared" si="355"/>
        <v>AUG</v>
      </c>
      <c r="P3839" s="68">
        <f t="shared" si="356"/>
        <v>31</v>
      </c>
      <c r="Q3839" s="68">
        <f t="shared" si="357"/>
        <v>2026</v>
      </c>
      <c r="R3839" s="69">
        <f t="shared" si="358"/>
        <v>-212.38498842593253</v>
      </c>
      <c r="S3839" s="69">
        <f t="shared" si="359"/>
        <v>-209.67591435185022</v>
      </c>
      <c r="T3839" s="70" t="str">
        <f t="shared" si="360"/>
        <v>1-30 DAYS</v>
      </c>
      <c r="U3839" s="70" t="str">
        <f t="shared" si="360"/>
        <v>1-30 DAYS</v>
      </c>
    </row>
    <row r="3840" spans="1:21">
      <c r="A3840" s="63" t="str">
        <f>VLOOKUP(L3840,[1]Sheet1!$N:$P,3,0)</f>
        <v>M2 SAMAL</v>
      </c>
      <c r="B3840" s="66">
        <v>46262.67591435185</v>
      </c>
      <c r="C3840" s="66">
        <v>46265.384988425933</v>
      </c>
      <c r="D3840" s="67" t="s">
        <v>3166</v>
      </c>
      <c r="E3840" s="67" t="s">
        <v>3167</v>
      </c>
      <c r="F3840" s="1">
        <v>1</v>
      </c>
      <c r="G3840" s="63" t="str">
        <f>VLOOKUP(D3840,[2]MINDANAO!$B:$C,2,0)</f>
        <v>CLICK125 FI</v>
      </c>
      <c r="H3840" s="67">
        <v>81070</v>
      </c>
      <c r="I3840" s="63" t="str">
        <f>VLOOKUP(L3840,'[3]NEW LEGEND 2026'!M:S,7,0)</f>
        <v>ULTIMATE</v>
      </c>
      <c r="J3840" s="67" t="s">
        <v>8581</v>
      </c>
      <c r="K3840" s="67" t="s">
        <v>8582</v>
      </c>
      <c r="L3840" s="67" t="s">
        <v>731</v>
      </c>
      <c r="M3840" s="63" t="str">
        <f>VLOOKUP(D3840,'[3]NEW LEGEND 2026'!G:I,3,0)</f>
        <v>HONDA</v>
      </c>
      <c r="N3840" s="63" t="str">
        <f>VLOOKUP(D3840,'[3]NEW LEGEND 2026'!G:J,4,0)</f>
        <v>GRAY/BLACK</v>
      </c>
      <c r="O3840" s="68" t="str">
        <f t="shared" si="355"/>
        <v>AUG</v>
      </c>
      <c r="P3840" s="68">
        <f t="shared" si="356"/>
        <v>31</v>
      </c>
      <c r="Q3840" s="68">
        <f t="shared" si="357"/>
        <v>2026</v>
      </c>
      <c r="R3840" s="69">
        <f t="shared" si="358"/>
        <v>-212.38498842593253</v>
      </c>
      <c r="S3840" s="69">
        <f t="shared" si="359"/>
        <v>-209.67591435185022</v>
      </c>
      <c r="T3840" s="70" t="str">
        <f t="shared" si="360"/>
        <v>1-30 DAYS</v>
      </c>
      <c r="U3840" s="70" t="str">
        <f t="shared" si="360"/>
        <v>1-30 DAYS</v>
      </c>
    </row>
    <row r="3841" spans="1:21">
      <c r="A3841" s="63" t="str">
        <f>VLOOKUP(L3841,[1]Sheet1!$N:$P,3,0)</f>
        <v>M2 SAMAL</v>
      </c>
      <c r="B3841" s="66">
        <v>46262.67591435185</v>
      </c>
      <c r="C3841" s="66">
        <v>46265.384988425933</v>
      </c>
      <c r="D3841" s="67" t="s">
        <v>3166</v>
      </c>
      <c r="E3841" s="67" t="s">
        <v>3167</v>
      </c>
      <c r="F3841" s="1">
        <v>1</v>
      </c>
      <c r="G3841" s="63" t="str">
        <f>VLOOKUP(D3841,[2]MINDANAO!$B:$C,2,0)</f>
        <v>CLICK125 FI</v>
      </c>
      <c r="H3841" s="67">
        <v>81070</v>
      </c>
      <c r="I3841" s="63" t="str">
        <f>VLOOKUP(L3841,'[3]NEW LEGEND 2026'!M:S,7,0)</f>
        <v>ULTIMATE</v>
      </c>
      <c r="J3841" s="67" t="s">
        <v>8583</v>
      </c>
      <c r="K3841" s="67" t="s">
        <v>8584</v>
      </c>
      <c r="L3841" s="67" t="s">
        <v>731</v>
      </c>
      <c r="M3841" s="63" t="str">
        <f>VLOOKUP(D3841,'[3]NEW LEGEND 2026'!G:I,3,0)</f>
        <v>HONDA</v>
      </c>
      <c r="N3841" s="63" t="str">
        <f>VLOOKUP(D3841,'[3]NEW LEGEND 2026'!G:J,4,0)</f>
        <v>GRAY/BLACK</v>
      </c>
      <c r="O3841" s="68" t="str">
        <f t="shared" si="355"/>
        <v>AUG</v>
      </c>
      <c r="P3841" s="68">
        <f t="shared" si="356"/>
        <v>31</v>
      </c>
      <c r="Q3841" s="68">
        <f t="shared" si="357"/>
        <v>2026</v>
      </c>
      <c r="R3841" s="69">
        <f t="shared" si="358"/>
        <v>-212.38498842593253</v>
      </c>
      <c r="S3841" s="69">
        <f t="shared" si="359"/>
        <v>-209.67591435185022</v>
      </c>
      <c r="T3841" s="70" t="str">
        <f t="shared" si="360"/>
        <v>1-30 DAYS</v>
      </c>
      <c r="U3841" s="70" t="str">
        <f t="shared" si="360"/>
        <v>1-30 DAYS</v>
      </c>
    </row>
    <row r="3842" spans="1:21">
      <c r="A3842" s="63" t="str">
        <f>VLOOKUP(L3842,[1]Sheet1!$N:$P,3,0)</f>
        <v>M2 TIBUNGCO</v>
      </c>
      <c r="B3842" s="66">
        <v>46265.414212962962</v>
      </c>
      <c r="C3842" s="66">
        <v>46265.414212962962</v>
      </c>
      <c r="D3842" s="67" t="s">
        <v>3134</v>
      </c>
      <c r="E3842" s="67" t="s">
        <v>3135</v>
      </c>
      <c r="F3842" s="1">
        <v>1</v>
      </c>
      <c r="G3842" s="63" t="str">
        <f>VLOOKUP(D3842,[2]MINDANAO!$B:$C,2,0)</f>
        <v>BAJAJ RE 4S FI</v>
      </c>
      <c r="H3842" s="67">
        <v>187000</v>
      </c>
      <c r="I3842" s="63" t="str">
        <f>VLOOKUP(L3842,'[3]NEW LEGEND 2026'!M:S,7,0)</f>
        <v>ULTIMATE</v>
      </c>
      <c r="J3842" s="67" t="s">
        <v>8585</v>
      </c>
      <c r="K3842" s="67" t="s">
        <v>8586</v>
      </c>
      <c r="L3842" s="67" t="s">
        <v>4108</v>
      </c>
      <c r="M3842" s="63" t="str">
        <f>VLOOKUP(D3842,'[3]NEW LEGEND 2026'!G:I,3,0)</f>
        <v>TRIMOTORS</v>
      </c>
      <c r="N3842" s="63" t="str">
        <f>VLOOKUP(D3842,'[3]NEW LEGEND 2026'!G:J,4,0)</f>
        <v>BLUE</v>
      </c>
      <c r="O3842" s="68" t="str">
        <f t="shared" ref="O3842:O3883" si="361">CHOOSE(MONTH(C3842),"JAN","FEB","MAR","APR","MAY","JUN","JUL","AUG","SEP","OCT","NOV","DEC")</f>
        <v>AUG</v>
      </c>
      <c r="P3842" s="68">
        <f t="shared" ref="P3842:P3883" si="362">DAY(C3842)</f>
        <v>31</v>
      </c>
      <c r="Q3842" s="68">
        <f t="shared" ref="Q3842:Q3883" si="363">YEAR(C3842)</f>
        <v>2026</v>
      </c>
      <c r="R3842" s="69">
        <f t="shared" ref="R3842:R3883" si="364">DATE(2026,1,31)-C3842</f>
        <v>-212.41421296296176</v>
      </c>
      <c r="S3842" s="69">
        <f t="shared" si="359"/>
        <v>-212.41421296296176</v>
      </c>
      <c r="T3842" s="70" t="str">
        <f t="shared" si="360"/>
        <v>1-30 DAYS</v>
      </c>
      <c r="U3842" s="70" t="str">
        <f t="shared" si="360"/>
        <v>1-30 DAYS</v>
      </c>
    </row>
    <row r="3843" spans="1:21">
      <c r="A3843" s="63" t="str">
        <f>VLOOKUP(L3843,[1]Sheet1!$N:$P,3,0)</f>
        <v>M2 TIBUNGCO</v>
      </c>
      <c r="B3843" s="66">
        <v>46265.414212962962</v>
      </c>
      <c r="C3843" s="66">
        <v>46265.414212962962</v>
      </c>
      <c r="D3843" s="67" t="s">
        <v>2946</v>
      </c>
      <c r="E3843" s="67" t="s">
        <v>2947</v>
      </c>
      <c r="F3843" s="1">
        <v>1</v>
      </c>
      <c r="G3843" s="63" t="str">
        <f>VLOOKUP(D3843,[2]MINDANAO!$B:$C,2,0)</f>
        <v>BAJAJ RE 4S FI</v>
      </c>
      <c r="H3843" s="67">
        <v>187000</v>
      </c>
      <c r="I3843" s="63" t="str">
        <f>VLOOKUP(L3843,'[3]NEW LEGEND 2026'!M:S,7,0)</f>
        <v>ULTIMATE</v>
      </c>
      <c r="J3843" s="67" t="s">
        <v>8587</v>
      </c>
      <c r="K3843" s="67" t="s">
        <v>8588</v>
      </c>
      <c r="L3843" s="67" t="s">
        <v>4108</v>
      </c>
      <c r="M3843" s="63" t="str">
        <f>VLOOKUP(D3843,'[3]NEW LEGEND 2026'!G:I,3,0)</f>
        <v>TRIMOTORS</v>
      </c>
      <c r="N3843" s="63" t="str">
        <f>VLOOKUP(D3843,'[3]NEW LEGEND 2026'!G:J,4,0)</f>
        <v>YELLOW</v>
      </c>
      <c r="O3843" s="68" t="str">
        <f t="shared" si="361"/>
        <v>AUG</v>
      </c>
      <c r="P3843" s="68">
        <f t="shared" si="362"/>
        <v>31</v>
      </c>
      <c r="Q3843" s="68">
        <f t="shared" si="363"/>
        <v>2026</v>
      </c>
      <c r="R3843" s="69">
        <f t="shared" si="364"/>
        <v>-212.41421296296176</v>
      </c>
      <c r="S3843" s="69">
        <f t="shared" ref="S3843:S3883" si="365">DATE(2026,1,31)-B3843</f>
        <v>-212.41421296296176</v>
      </c>
      <c r="T3843" s="70" t="str">
        <f t="shared" si="360"/>
        <v>1-30 DAYS</v>
      </c>
      <c r="U3843" s="70" t="str">
        <f t="shared" si="360"/>
        <v>1-30 DAYS</v>
      </c>
    </row>
    <row r="3844" spans="1:21">
      <c r="A3844" s="63" t="str">
        <f>VLOOKUP(L3844,[1]Sheet1!$N:$P,3,0)</f>
        <v>M1 BANGA</v>
      </c>
      <c r="B3844" s="66">
        <v>46249.423495370371</v>
      </c>
      <c r="C3844" s="66">
        <v>46265.475370370368</v>
      </c>
      <c r="D3844" s="67" t="s">
        <v>1894</v>
      </c>
      <c r="E3844" s="67" t="s">
        <v>1895</v>
      </c>
      <c r="F3844" s="1">
        <v>1</v>
      </c>
      <c r="G3844" s="63" t="str">
        <f>VLOOKUP(D3844,[2]MINDANAO!$B:$C,2,0)</f>
        <v>RAIDER150 FI BLADE</v>
      </c>
      <c r="H3844" s="67">
        <v>110446.43</v>
      </c>
      <c r="I3844" s="63" t="str">
        <f>VLOOKUP(L3844,'[3]NEW LEGEND 2026'!M:S,7,0)</f>
        <v>MUTI</v>
      </c>
      <c r="J3844" s="67" t="s">
        <v>8589</v>
      </c>
      <c r="K3844" s="67" t="s">
        <v>8590</v>
      </c>
      <c r="L3844" s="67" t="s">
        <v>394</v>
      </c>
      <c r="M3844" s="63" t="str">
        <f>VLOOKUP(D3844,'[3]NEW LEGEND 2026'!G:I,3,0)</f>
        <v>SUZUKI</v>
      </c>
      <c r="N3844" s="63" t="str">
        <f>VLOOKUP(D3844,'[3]NEW LEGEND 2026'!G:J,4,0)</f>
        <v>RED/BLACK</v>
      </c>
      <c r="O3844" s="68" t="str">
        <f t="shared" si="361"/>
        <v>AUG</v>
      </c>
      <c r="P3844" s="68">
        <f t="shared" si="362"/>
        <v>31</v>
      </c>
      <c r="Q3844" s="68">
        <f t="shared" si="363"/>
        <v>2026</v>
      </c>
      <c r="R3844" s="69">
        <f t="shared" si="364"/>
        <v>-212.47537037036818</v>
      </c>
      <c r="S3844" s="69">
        <f t="shared" si="365"/>
        <v>-196.4234953703708</v>
      </c>
      <c r="T3844" s="70" t="str">
        <f t="shared" si="360"/>
        <v>1-30 DAYS</v>
      </c>
      <c r="U3844" s="70" t="str">
        <f t="shared" si="360"/>
        <v>1-30 DAYS</v>
      </c>
    </row>
    <row r="3845" spans="1:21">
      <c r="A3845" s="63" t="str">
        <f>VLOOKUP(L3845,[1]Sheet1!$N:$P,3,0)</f>
        <v>M1 BANGA</v>
      </c>
      <c r="B3845" s="66">
        <v>46252.496307870373</v>
      </c>
      <c r="C3845" s="66">
        <v>46265.475370370368</v>
      </c>
      <c r="D3845" s="67" t="s">
        <v>1476</v>
      </c>
      <c r="E3845" s="67" t="s">
        <v>1477</v>
      </c>
      <c r="F3845" s="1">
        <v>1</v>
      </c>
      <c r="G3845" s="63" t="str">
        <f>VLOOKUP(D3845,[2]MINDANAO!$B:$C,2,0)</f>
        <v>RAIDER150 FI BLADE</v>
      </c>
      <c r="H3845" s="67">
        <v>110446.43</v>
      </c>
      <c r="I3845" s="63" t="str">
        <f>VLOOKUP(L3845,'[3]NEW LEGEND 2026'!M:S,7,0)</f>
        <v>MUTI</v>
      </c>
      <c r="J3845" s="67" t="s">
        <v>8591</v>
      </c>
      <c r="K3845" s="67" t="s">
        <v>8592</v>
      </c>
      <c r="L3845" s="67" t="s">
        <v>394</v>
      </c>
      <c r="M3845" s="63" t="str">
        <f>VLOOKUP(D3845,'[3]NEW LEGEND 2026'!G:I,3,0)</f>
        <v>SUZUKI</v>
      </c>
      <c r="N3845" s="63" t="str">
        <f>VLOOKUP(D3845,'[3]NEW LEGEND 2026'!G:J,4,0)</f>
        <v>GRAY/BLACK</v>
      </c>
      <c r="O3845" s="68" t="str">
        <f t="shared" si="361"/>
        <v>AUG</v>
      </c>
      <c r="P3845" s="68">
        <f t="shared" si="362"/>
        <v>31</v>
      </c>
      <c r="Q3845" s="68">
        <f t="shared" si="363"/>
        <v>2026</v>
      </c>
      <c r="R3845" s="69">
        <f t="shared" si="364"/>
        <v>-212.47537037036818</v>
      </c>
      <c r="S3845" s="69">
        <f t="shared" si="365"/>
        <v>-199.49630787037313</v>
      </c>
      <c r="T3845" s="70" t="str">
        <f t="shared" si="360"/>
        <v>1-30 DAYS</v>
      </c>
      <c r="U3845" s="70" t="str">
        <f t="shared" si="360"/>
        <v>1-30 DAYS</v>
      </c>
    </row>
    <row r="3846" spans="1:21">
      <c r="A3846" s="63" t="str">
        <f>VLOOKUP(L3846,[1]Sheet1!$N:$P,3,0)</f>
        <v>M1 TUPI</v>
      </c>
      <c r="B3846" s="66">
        <v>46265.458472222221</v>
      </c>
      <c r="C3846" s="66">
        <v>46265.476666666669</v>
      </c>
      <c r="D3846" s="67" t="s">
        <v>1345</v>
      </c>
      <c r="E3846" s="67" t="s">
        <v>1346</v>
      </c>
      <c r="F3846" s="1">
        <v>1</v>
      </c>
      <c r="G3846" s="63" t="str">
        <f>VLOOKUP(D3846,[2]MINDANAO!$B:$C,2,0)</f>
        <v>XRM MOTARD FI</v>
      </c>
      <c r="H3846" s="67">
        <v>75550</v>
      </c>
      <c r="I3846" s="63" t="str">
        <f>VLOOKUP(L3846,'[3]NEW LEGEND 2026'!M:S,7,0)</f>
        <v>MUTI</v>
      </c>
      <c r="J3846" s="67" t="s">
        <v>8593</v>
      </c>
      <c r="K3846" s="67" t="s">
        <v>8594</v>
      </c>
      <c r="L3846" s="67" t="s">
        <v>426</v>
      </c>
      <c r="M3846" s="63" t="str">
        <f>VLOOKUP(D3846,'[3]NEW LEGEND 2026'!G:I,3,0)</f>
        <v>HONDA</v>
      </c>
      <c r="N3846" s="63" t="str">
        <f>VLOOKUP(D3846,'[3]NEW LEGEND 2026'!G:J,4,0)</f>
        <v>BLACK</v>
      </c>
      <c r="O3846" s="68" t="str">
        <f t="shared" si="361"/>
        <v>AUG</v>
      </c>
      <c r="P3846" s="68">
        <f t="shared" si="362"/>
        <v>31</v>
      </c>
      <c r="Q3846" s="68">
        <f t="shared" si="363"/>
        <v>2026</v>
      </c>
      <c r="R3846" s="69">
        <f t="shared" si="364"/>
        <v>-212.47666666666919</v>
      </c>
      <c r="S3846" s="69">
        <f t="shared" si="365"/>
        <v>-212.45847222222073</v>
      </c>
      <c r="T3846" s="70" t="str">
        <f t="shared" si="360"/>
        <v>1-30 DAYS</v>
      </c>
      <c r="U3846" s="70" t="str">
        <f t="shared" si="360"/>
        <v>1-30 DAYS</v>
      </c>
    </row>
    <row r="3847" spans="1:21">
      <c r="A3847" s="63" t="str">
        <f>VLOOKUP(L3847,[1]Sheet1!$N:$P,3,0)</f>
        <v>M2 BAYUGAN</v>
      </c>
      <c r="B3847" s="66">
        <v>46261.612581018519</v>
      </c>
      <c r="C3847" s="66">
        <v>46265.487337962957</v>
      </c>
      <c r="D3847" s="67" t="s">
        <v>3166</v>
      </c>
      <c r="E3847" s="67" t="s">
        <v>3167</v>
      </c>
      <c r="F3847" s="1">
        <v>1</v>
      </c>
      <c r="G3847" s="63" t="str">
        <f>VLOOKUP(D3847,[2]MINDANAO!$B:$C,2,0)</f>
        <v>CLICK125 FI</v>
      </c>
      <c r="H3847" s="67">
        <v>81070</v>
      </c>
      <c r="I3847" s="63" t="str">
        <f>VLOOKUP(L3847,'[3]NEW LEGEND 2026'!M:S,7,0)</f>
        <v>ULTIMATE</v>
      </c>
      <c r="J3847" s="67" t="s">
        <v>8595</v>
      </c>
      <c r="K3847" s="67" t="s">
        <v>8596</v>
      </c>
      <c r="L3847" s="67" t="s">
        <v>692</v>
      </c>
      <c r="M3847" s="63" t="str">
        <f>VLOOKUP(D3847,'[3]NEW LEGEND 2026'!G:I,3,0)</f>
        <v>HONDA</v>
      </c>
      <c r="N3847" s="63" t="str">
        <f>VLOOKUP(D3847,'[3]NEW LEGEND 2026'!G:J,4,0)</f>
        <v>GRAY/BLACK</v>
      </c>
      <c r="O3847" s="68" t="str">
        <f t="shared" si="361"/>
        <v>AUG</v>
      </c>
      <c r="P3847" s="68">
        <f t="shared" si="362"/>
        <v>31</v>
      </c>
      <c r="Q3847" s="68">
        <f t="shared" si="363"/>
        <v>2026</v>
      </c>
      <c r="R3847" s="69">
        <f t="shared" si="364"/>
        <v>-212.4873379629571</v>
      </c>
      <c r="S3847" s="69">
        <f t="shared" si="365"/>
        <v>-208.61258101851854</v>
      </c>
      <c r="T3847" s="70" t="str">
        <f t="shared" si="360"/>
        <v>1-30 DAYS</v>
      </c>
      <c r="U3847" s="70" t="str">
        <f t="shared" si="360"/>
        <v>1-30 DAYS</v>
      </c>
    </row>
    <row r="3848" spans="1:21">
      <c r="A3848" s="63" t="str">
        <f>VLOOKUP(L3848,[1]Sheet1!$N:$P,3,0)</f>
        <v>M2 BAYUGAN</v>
      </c>
      <c r="B3848" s="66">
        <v>46261.612581018519</v>
      </c>
      <c r="C3848" s="66">
        <v>46265.487337962957</v>
      </c>
      <c r="D3848" s="67" t="s">
        <v>3166</v>
      </c>
      <c r="E3848" s="67" t="s">
        <v>3167</v>
      </c>
      <c r="F3848" s="1">
        <v>1</v>
      </c>
      <c r="G3848" s="63" t="str">
        <f>VLOOKUP(D3848,[2]MINDANAO!$B:$C,2,0)</f>
        <v>CLICK125 FI</v>
      </c>
      <c r="H3848" s="67">
        <v>81070</v>
      </c>
      <c r="I3848" s="63" t="str">
        <f>VLOOKUP(L3848,'[3]NEW LEGEND 2026'!M:S,7,0)</f>
        <v>ULTIMATE</v>
      </c>
      <c r="J3848" s="67" t="s">
        <v>8597</v>
      </c>
      <c r="K3848" s="67" t="s">
        <v>8598</v>
      </c>
      <c r="L3848" s="67" t="s">
        <v>692</v>
      </c>
      <c r="M3848" s="63" t="str">
        <f>VLOOKUP(D3848,'[3]NEW LEGEND 2026'!G:I,3,0)</f>
        <v>HONDA</v>
      </c>
      <c r="N3848" s="63" t="str">
        <f>VLOOKUP(D3848,'[3]NEW LEGEND 2026'!G:J,4,0)</f>
        <v>GRAY/BLACK</v>
      </c>
      <c r="O3848" s="68" t="str">
        <f t="shared" si="361"/>
        <v>AUG</v>
      </c>
      <c r="P3848" s="68">
        <f t="shared" si="362"/>
        <v>31</v>
      </c>
      <c r="Q3848" s="68">
        <f t="shared" si="363"/>
        <v>2026</v>
      </c>
      <c r="R3848" s="69">
        <f t="shared" si="364"/>
        <v>-212.4873379629571</v>
      </c>
      <c r="S3848" s="69">
        <f t="shared" si="365"/>
        <v>-208.61258101851854</v>
      </c>
      <c r="T3848" s="70" t="str">
        <f t="shared" si="360"/>
        <v>1-30 DAYS</v>
      </c>
      <c r="U3848" s="70" t="str">
        <f t="shared" si="360"/>
        <v>1-30 DAYS</v>
      </c>
    </row>
    <row r="3849" spans="1:21">
      <c r="A3849" s="63" t="str">
        <f>VLOOKUP(L3849,[1]Sheet1!$N:$P,3,0)</f>
        <v>M2 BAYUGAN</v>
      </c>
      <c r="B3849" s="66">
        <v>46261.612581018519</v>
      </c>
      <c r="C3849" s="66">
        <v>46265.487337962957</v>
      </c>
      <c r="D3849" s="67" t="s">
        <v>3166</v>
      </c>
      <c r="E3849" s="67" t="s">
        <v>3167</v>
      </c>
      <c r="F3849" s="1">
        <v>1</v>
      </c>
      <c r="G3849" s="63" t="str">
        <f>VLOOKUP(D3849,[2]MINDANAO!$B:$C,2,0)</f>
        <v>CLICK125 FI</v>
      </c>
      <c r="H3849" s="67">
        <v>81070</v>
      </c>
      <c r="I3849" s="63" t="str">
        <f>VLOOKUP(L3849,'[3]NEW LEGEND 2026'!M:S,7,0)</f>
        <v>ULTIMATE</v>
      </c>
      <c r="J3849" s="67" t="s">
        <v>8599</v>
      </c>
      <c r="K3849" s="67" t="s">
        <v>8600</v>
      </c>
      <c r="L3849" s="67" t="s">
        <v>692</v>
      </c>
      <c r="M3849" s="63" t="str">
        <f>VLOOKUP(D3849,'[3]NEW LEGEND 2026'!G:I,3,0)</f>
        <v>HONDA</v>
      </c>
      <c r="N3849" s="63" t="str">
        <f>VLOOKUP(D3849,'[3]NEW LEGEND 2026'!G:J,4,0)</f>
        <v>GRAY/BLACK</v>
      </c>
      <c r="O3849" s="68" t="str">
        <f t="shared" si="361"/>
        <v>AUG</v>
      </c>
      <c r="P3849" s="68">
        <f t="shared" si="362"/>
        <v>31</v>
      </c>
      <c r="Q3849" s="68">
        <f t="shared" si="363"/>
        <v>2026</v>
      </c>
      <c r="R3849" s="69">
        <f t="shared" si="364"/>
        <v>-212.4873379629571</v>
      </c>
      <c r="S3849" s="69">
        <f t="shared" si="365"/>
        <v>-208.61258101851854</v>
      </c>
      <c r="T3849" s="70" t="str">
        <f t="shared" si="360"/>
        <v>1-30 DAYS</v>
      </c>
      <c r="U3849" s="70" t="str">
        <f t="shared" si="360"/>
        <v>1-30 DAYS</v>
      </c>
    </row>
    <row r="3850" spans="1:21">
      <c r="A3850" s="63" t="str">
        <f>VLOOKUP(L3850,[1]Sheet1!$N:$P,3,0)</f>
        <v>M2 BAYUGAN</v>
      </c>
      <c r="B3850" s="66">
        <v>46261.612581018519</v>
      </c>
      <c r="C3850" s="66">
        <v>46265.487337962957</v>
      </c>
      <c r="D3850" s="67" t="s">
        <v>3166</v>
      </c>
      <c r="E3850" s="67" t="s">
        <v>3167</v>
      </c>
      <c r="F3850" s="1">
        <v>1</v>
      </c>
      <c r="G3850" s="63" t="str">
        <f>VLOOKUP(D3850,[2]MINDANAO!$B:$C,2,0)</f>
        <v>CLICK125 FI</v>
      </c>
      <c r="H3850" s="67">
        <v>81070</v>
      </c>
      <c r="I3850" s="63" t="str">
        <f>VLOOKUP(L3850,'[3]NEW LEGEND 2026'!M:S,7,0)</f>
        <v>ULTIMATE</v>
      </c>
      <c r="J3850" s="67" t="s">
        <v>8601</v>
      </c>
      <c r="K3850" s="67" t="s">
        <v>8602</v>
      </c>
      <c r="L3850" s="67" t="s">
        <v>692</v>
      </c>
      <c r="M3850" s="63" t="str">
        <f>VLOOKUP(D3850,'[3]NEW LEGEND 2026'!G:I,3,0)</f>
        <v>HONDA</v>
      </c>
      <c r="N3850" s="63" t="str">
        <f>VLOOKUP(D3850,'[3]NEW LEGEND 2026'!G:J,4,0)</f>
        <v>GRAY/BLACK</v>
      </c>
      <c r="O3850" s="68" t="str">
        <f t="shared" si="361"/>
        <v>AUG</v>
      </c>
      <c r="P3850" s="68">
        <f t="shared" si="362"/>
        <v>31</v>
      </c>
      <c r="Q3850" s="68">
        <f t="shared" si="363"/>
        <v>2026</v>
      </c>
      <c r="R3850" s="69">
        <f t="shared" si="364"/>
        <v>-212.4873379629571</v>
      </c>
      <c r="S3850" s="69">
        <f t="shared" si="365"/>
        <v>-208.61258101851854</v>
      </c>
      <c r="T3850" s="70" t="str">
        <f t="shared" si="360"/>
        <v>1-30 DAYS</v>
      </c>
      <c r="U3850" s="70" t="str">
        <f t="shared" si="360"/>
        <v>1-30 DAYS</v>
      </c>
    </row>
    <row r="3851" spans="1:21">
      <c r="A3851" s="63" t="str">
        <f>VLOOKUP(L3851,[1]Sheet1!$N:$P,3,0)</f>
        <v>M2 BAYUGAN</v>
      </c>
      <c r="B3851" s="66">
        <v>46261.612581018519</v>
      </c>
      <c r="C3851" s="66">
        <v>46265.487337962957</v>
      </c>
      <c r="D3851" s="67" t="s">
        <v>3166</v>
      </c>
      <c r="E3851" s="67" t="s">
        <v>3167</v>
      </c>
      <c r="F3851" s="1">
        <v>1</v>
      </c>
      <c r="G3851" s="63" t="str">
        <f>VLOOKUP(D3851,[2]MINDANAO!$B:$C,2,0)</f>
        <v>CLICK125 FI</v>
      </c>
      <c r="H3851" s="67">
        <v>81070</v>
      </c>
      <c r="I3851" s="63" t="str">
        <f>VLOOKUP(L3851,'[3]NEW LEGEND 2026'!M:S,7,0)</f>
        <v>ULTIMATE</v>
      </c>
      <c r="J3851" s="67" t="s">
        <v>8603</v>
      </c>
      <c r="K3851" s="67" t="s">
        <v>8604</v>
      </c>
      <c r="L3851" s="67" t="s">
        <v>692</v>
      </c>
      <c r="M3851" s="63" t="str">
        <f>VLOOKUP(D3851,'[3]NEW LEGEND 2026'!G:I,3,0)</f>
        <v>HONDA</v>
      </c>
      <c r="N3851" s="63" t="str">
        <f>VLOOKUP(D3851,'[3]NEW LEGEND 2026'!G:J,4,0)</f>
        <v>GRAY/BLACK</v>
      </c>
      <c r="O3851" s="68" t="str">
        <f t="shared" si="361"/>
        <v>AUG</v>
      </c>
      <c r="P3851" s="68">
        <f t="shared" si="362"/>
        <v>31</v>
      </c>
      <c r="Q3851" s="68">
        <f t="shared" si="363"/>
        <v>2026</v>
      </c>
      <c r="R3851" s="69">
        <f t="shared" si="364"/>
        <v>-212.4873379629571</v>
      </c>
      <c r="S3851" s="69">
        <f t="shared" si="365"/>
        <v>-208.61258101851854</v>
      </c>
      <c r="T3851" s="70" t="str">
        <f t="shared" si="360"/>
        <v>1-30 DAYS</v>
      </c>
      <c r="U3851" s="70" t="str">
        <f t="shared" si="360"/>
        <v>1-30 DAYS</v>
      </c>
    </row>
    <row r="3852" spans="1:21">
      <c r="A3852" s="63" t="str">
        <f>VLOOKUP(L3852,[1]Sheet1!$N:$P,3,0)</f>
        <v>M2 BAYUGAN</v>
      </c>
      <c r="B3852" s="66">
        <v>46261.612581018519</v>
      </c>
      <c r="C3852" s="66">
        <v>46265.487337962957</v>
      </c>
      <c r="D3852" s="67" t="s">
        <v>3166</v>
      </c>
      <c r="E3852" s="67" t="s">
        <v>3167</v>
      </c>
      <c r="F3852" s="1">
        <v>1</v>
      </c>
      <c r="G3852" s="63" t="str">
        <f>VLOOKUP(D3852,[2]MINDANAO!$B:$C,2,0)</f>
        <v>CLICK125 FI</v>
      </c>
      <c r="H3852" s="67">
        <v>81070</v>
      </c>
      <c r="I3852" s="63" t="str">
        <f>VLOOKUP(L3852,'[3]NEW LEGEND 2026'!M:S,7,0)</f>
        <v>ULTIMATE</v>
      </c>
      <c r="J3852" s="67" t="s">
        <v>8605</v>
      </c>
      <c r="K3852" s="67" t="s">
        <v>8606</v>
      </c>
      <c r="L3852" s="67" t="s">
        <v>692</v>
      </c>
      <c r="M3852" s="63" t="str">
        <f>VLOOKUP(D3852,'[3]NEW LEGEND 2026'!G:I,3,0)</f>
        <v>HONDA</v>
      </c>
      <c r="N3852" s="63" t="str">
        <f>VLOOKUP(D3852,'[3]NEW LEGEND 2026'!G:J,4,0)</f>
        <v>GRAY/BLACK</v>
      </c>
      <c r="O3852" s="68" t="str">
        <f t="shared" si="361"/>
        <v>AUG</v>
      </c>
      <c r="P3852" s="68">
        <f t="shared" si="362"/>
        <v>31</v>
      </c>
      <c r="Q3852" s="68">
        <f t="shared" si="363"/>
        <v>2026</v>
      </c>
      <c r="R3852" s="69">
        <f t="shared" si="364"/>
        <v>-212.4873379629571</v>
      </c>
      <c r="S3852" s="69">
        <f t="shared" si="365"/>
        <v>-208.61258101851854</v>
      </c>
      <c r="T3852" s="70" t="str">
        <f t="shared" si="360"/>
        <v>1-30 DAYS</v>
      </c>
      <c r="U3852" s="70" t="str">
        <f t="shared" si="360"/>
        <v>1-30 DAYS</v>
      </c>
    </row>
    <row r="3853" spans="1:21">
      <c r="A3853" s="63" t="str">
        <f>VLOOKUP(L3853,[1]Sheet1!$N:$P,3,0)</f>
        <v>M1 MLANG</v>
      </c>
      <c r="B3853" s="66">
        <v>46224.670127314806</v>
      </c>
      <c r="C3853" s="66">
        <v>46265.495405092603</v>
      </c>
      <c r="D3853" s="67" t="s">
        <v>2115</v>
      </c>
      <c r="E3853" s="67" t="s">
        <v>2116</v>
      </c>
      <c r="F3853" s="1">
        <v>1</v>
      </c>
      <c r="G3853" s="63" t="str">
        <f>VLOOKUP(D3853,[2]MINDANAO!$B:$C,2,0)</f>
        <v>BEAT FI PREM</v>
      </c>
      <c r="H3853" s="67">
        <v>64508.93</v>
      </c>
      <c r="I3853" s="63" t="str">
        <f>VLOOKUP(L3853,'[3]NEW LEGEND 2026'!M:S,7,0)</f>
        <v>MUTI</v>
      </c>
      <c r="J3853" s="67" t="s">
        <v>8607</v>
      </c>
      <c r="K3853" s="67" t="s">
        <v>8608</v>
      </c>
      <c r="L3853" s="67" t="s">
        <v>537</v>
      </c>
      <c r="M3853" s="63" t="str">
        <f>VLOOKUP(D3853,'[3]NEW LEGEND 2026'!G:I,3,0)</f>
        <v>HONDA</v>
      </c>
      <c r="N3853" s="63" t="str">
        <f>VLOOKUP(D3853,'[3]NEW LEGEND 2026'!G:J,4,0)</f>
        <v>WHITE</v>
      </c>
      <c r="O3853" s="68" t="str">
        <f t="shared" si="361"/>
        <v>AUG</v>
      </c>
      <c r="P3853" s="68">
        <f t="shared" si="362"/>
        <v>31</v>
      </c>
      <c r="Q3853" s="68">
        <f t="shared" si="363"/>
        <v>2026</v>
      </c>
      <c r="R3853" s="69">
        <f t="shared" si="364"/>
        <v>-212.4954050926026</v>
      </c>
      <c r="S3853" s="69">
        <f t="shared" si="365"/>
        <v>-171.67012731480645</v>
      </c>
      <c r="T3853" s="70" t="str">
        <f t="shared" si="360"/>
        <v>1-30 DAYS</v>
      </c>
      <c r="U3853" s="70" t="str">
        <f t="shared" si="360"/>
        <v>1-30 DAYS</v>
      </c>
    </row>
    <row r="3854" spans="1:21">
      <c r="A3854" s="63" t="str">
        <f>VLOOKUP(L3854,[1]Sheet1!$N:$P,3,0)</f>
        <v>M1 TACURONG</v>
      </c>
      <c r="B3854" s="66">
        <v>46227.631539351853</v>
      </c>
      <c r="C3854" s="66">
        <v>46265.584155092591</v>
      </c>
      <c r="D3854" s="67" t="s">
        <v>2536</v>
      </c>
      <c r="E3854" s="67" t="s">
        <v>2537</v>
      </c>
      <c r="F3854" s="1">
        <v>1</v>
      </c>
      <c r="G3854" s="63" t="str">
        <f>VLOOKUP(D3854,[2]MINDANAO!$B:$C,2,0)</f>
        <v>ADV160 ABS</v>
      </c>
      <c r="H3854" s="67">
        <v>155100</v>
      </c>
      <c r="I3854" s="63" t="str">
        <f>VLOOKUP(L3854,'[3]NEW LEGEND 2026'!M:S,7,0)</f>
        <v>MUTI</v>
      </c>
      <c r="J3854" s="67" t="s">
        <v>8609</v>
      </c>
      <c r="K3854" s="67" t="s">
        <v>8610</v>
      </c>
      <c r="L3854" s="67" t="s">
        <v>386</v>
      </c>
      <c r="M3854" s="63" t="str">
        <f>VLOOKUP(D3854,'[3]NEW LEGEND 2026'!G:I,3,0)</f>
        <v>HONDA</v>
      </c>
      <c r="N3854" s="63" t="str">
        <f>VLOOKUP(D3854,'[3]NEW LEGEND 2026'!G:J,4,0)</f>
        <v>WHITE</v>
      </c>
      <c r="O3854" s="68" t="str">
        <f t="shared" si="361"/>
        <v>AUG</v>
      </c>
      <c r="P3854" s="68">
        <f t="shared" si="362"/>
        <v>31</v>
      </c>
      <c r="Q3854" s="68">
        <f t="shared" si="363"/>
        <v>2026</v>
      </c>
      <c r="R3854" s="69">
        <f t="shared" si="364"/>
        <v>-212.58415509259066</v>
      </c>
      <c r="S3854" s="69">
        <f t="shared" si="365"/>
        <v>-174.63153935185255</v>
      </c>
      <c r="T3854" s="70" t="str">
        <f t="shared" si="360"/>
        <v>1-30 DAYS</v>
      </c>
      <c r="U3854" s="70" t="str">
        <f t="shared" si="360"/>
        <v>1-30 DAYS</v>
      </c>
    </row>
    <row r="3855" spans="1:21">
      <c r="A3855" s="63" t="str">
        <f>VLOOKUP(L3855,[1]Sheet1!$N:$P,3,0)</f>
        <v>GREATWALL</v>
      </c>
      <c r="B3855" s="66">
        <v>46265.604201388887</v>
      </c>
      <c r="C3855" s="66">
        <v>46265.604178240741</v>
      </c>
      <c r="D3855" s="67" t="s">
        <v>907</v>
      </c>
      <c r="E3855" s="67" t="s">
        <v>908</v>
      </c>
      <c r="F3855" s="1">
        <v>1</v>
      </c>
      <c r="G3855" s="63" t="str">
        <f>VLOOKUP(D3855,[2]MINDANAO!$B:$C,2,0)</f>
        <v>CT125</v>
      </c>
      <c r="H3855" s="67">
        <v>59246</v>
      </c>
      <c r="I3855" s="63" t="str">
        <f>VLOOKUP(L3855,'[3]NEW LEGEND 2026'!M:S,7,0)</f>
        <v>MUTI</v>
      </c>
      <c r="J3855" s="67" t="s">
        <v>8611</v>
      </c>
      <c r="K3855" s="67" t="s">
        <v>8612</v>
      </c>
      <c r="L3855" s="67" t="s">
        <v>583</v>
      </c>
      <c r="M3855" s="63" t="str">
        <f>VLOOKUP(D3855,'[3]NEW LEGEND 2026'!G:I,3,0)</f>
        <v>KAWASAKI</v>
      </c>
      <c r="N3855" s="63" t="str">
        <f>VLOOKUP(D3855,'[3]NEW LEGEND 2026'!G:J,4,0)</f>
        <v>BLACK/GRAY</v>
      </c>
      <c r="O3855" s="68" t="str">
        <f t="shared" si="361"/>
        <v>AUG</v>
      </c>
      <c r="P3855" s="68">
        <f t="shared" si="362"/>
        <v>31</v>
      </c>
      <c r="Q3855" s="68">
        <f t="shared" si="363"/>
        <v>2026</v>
      </c>
      <c r="R3855" s="69">
        <f t="shared" si="364"/>
        <v>-212.60417824074102</v>
      </c>
      <c r="S3855" s="69">
        <f t="shared" si="365"/>
        <v>-212.6042013888873</v>
      </c>
      <c r="T3855" s="70" t="str">
        <f t="shared" si="360"/>
        <v>1-30 DAYS</v>
      </c>
      <c r="U3855" s="70" t="str">
        <f t="shared" si="360"/>
        <v>1-30 DAYS</v>
      </c>
    </row>
    <row r="3856" spans="1:21">
      <c r="A3856" s="63" t="str">
        <f>VLOOKUP(L3856,[1]Sheet1!$N:$P,3,0)</f>
        <v>GREATWALL</v>
      </c>
      <c r="B3856" s="66">
        <v>46265.604201388887</v>
      </c>
      <c r="C3856" s="66">
        <v>46265.604178240741</v>
      </c>
      <c r="D3856" s="67" t="s">
        <v>907</v>
      </c>
      <c r="E3856" s="67" t="s">
        <v>908</v>
      </c>
      <c r="F3856" s="1">
        <v>1</v>
      </c>
      <c r="G3856" s="63" t="str">
        <f>VLOOKUP(D3856,[2]MINDANAO!$B:$C,2,0)</f>
        <v>CT125</v>
      </c>
      <c r="H3856" s="67">
        <v>59246</v>
      </c>
      <c r="I3856" s="63" t="str">
        <f>VLOOKUP(L3856,'[3]NEW LEGEND 2026'!M:S,7,0)</f>
        <v>MUTI</v>
      </c>
      <c r="J3856" s="67" t="s">
        <v>8613</v>
      </c>
      <c r="K3856" s="67" t="s">
        <v>8614</v>
      </c>
      <c r="L3856" s="67" t="s">
        <v>583</v>
      </c>
      <c r="M3856" s="63" t="str">
        <f>VLOOKUP(D3856,'[3]NEW LEGEND 2026'!G:I,3,0)</f>
        <v>KAWASAKI</v>
      </c>
      <c r="N3856" s="63" t="str">
        <f>VLOOKUP(D3856,'[3]NEW LEGEND 2026'!G:J,4,0)</f>
        <v>BLACK/GRAY</v>
      </c>
      <c r="O3856" s="68" t="str">
        <f t="shared" si="361"/>
        <v>AUG</v>
      </c>
      <c r="P3856" s="68">
        <f t="shared" si="362"/>
        <v>31</v>
      </c>
      <c r="Q3856" s="68">
        <f t="shared" si="363"/>
        <v>2026</v>
      </c>
      <c r="R3856" s="69">
        <f t="shared" si="364"/>
        <v>-212.60417824074102</v>
      </c>
      <c r="S3856" s="69">
        <f t="shared" si="365"/>
        <v>-212.6042013888873</v>
      </c>
      <c r="T3856" s="70" t="str">
        <f t="shared" si="360"/>
        <v>1-30 DAYS</v>
      </c>
      <c r="U3856" s="70" t="str">
        <f t="shared" si="360"/>
        <v>1-30 DAYS</v>
      </c>
    </row>
    <row r="3857" spans="1:21">
      <c r="A3857" s="63" t="str">
        <f>VLOOKUP(L3857,[1]Sheet1!$N:$P,3,0)</f>
        <v>GREATWALL</v>
      </c>
      <c r="B3857" s="66">
        <v>46265.604201388887</v>
      </c>
      <c r="C3857" s="66">
        <v>46265.604178240741</v>
      </c>
      <c r="D3857" s="67" t="s">
        <v>907</v>
      </c>
      <c r="E3857" s="67" t="s">
        <v>908</v>
      </c>
      <c r="F3857" s="1">
        <v>1</v>
      </c>
      <c r="G3857" s="63" t="str">
        <f>VLOOKUP(D3857,[2]MINDANAO!$B:$C,2,0)</f>
        <v>CT125</v>
      </c>
      <c r="H3857" s="67">
        <v>59246</v>
      </c>
      <c r="I3857" s="63" t="str">
        <f>VLOOKUP(L3857,'[3]NEW LEGEND 2026'!M:S,7,0)</f>
        <v>MUTI</v>
      </c>
      <c r="J3857" s="67" t="s">
        <v>8615</v>
      </c>
      <c r="K3857" s="67" t="s">
        <v>8616</v>
      </c>
      <c r="L3857" s="67" t="s">
        <v>583</v>
      </c>
      <c r="M3857" s="63" t="str">
        <f>VLOOKUP(D3857,'[3]NEW LEGEND 2026'!G:I,3,0)</f>
        <v>KAWASAKI</v>
      </c>
      <c r="N3857" s="63" t="str">
        <f>VLOOKUP(D3857,'[3]NEW LEGEND 2026'!G:J,4,0)</f>
        <v>BLACK/GRAY</v>
      </c>
      <c r="O3857" s="68" t="str">
        <f t="shared" si="361"/>
        <v>AUG</v>
      </c>
      <c r="P3857" s="68">
        <f t="shared" si="362"/>
        <v>31</v>
      </c>
      <c r="Q3857" s="68">
        <f t="shared" si="363"/>
        <v>2026</v>
      </c>
      <c r="R3857" s="69">
        <f t="shared" si="364"/>
        <v>-212.60417824074102</v>
      </c>
      <c r="S3857" s="69">
        <f t="shared" si="365"/>
        <v>-212.6042013888873</v>
      </c>
      <c r="T3857" s="70" t="str">
        <f t="shared" si="360"/>
        <v>1-30 DAYS</v>
      </c>
      <c r="U3857" s="70" t="str">
        <f t="shared" si="360"/>
        <v>1-30 DAYS</v>
      </c>
    </row>
    <row r="3858" spans="1:21">
      <c r="A3858" s="63" t="str">
        <f>VLOOKUP(L3858,[1]Sheet1!$N:$P,3,0)</f>
        <v>GREATWALL</v>
      </c>
      <c r="B3858" s="66">
        <v>46265.604201388887</v>
      </c>
      <c r="C3858" s="66">
        <v>46265.604178240741</v>
      </c>
      <c r="D3858" s="67" t="s">
        <v>907</v>
      </c>
      <c r="E3858" s="67" t="s">
        <v>908</v>
      </c>
      <c r="F3858" s="1">
        <v>1</v>
      </c>
      <c r="G3858" s="63" t="str">
        <f>VLOOKUP(D3858,[2]MINDANAO!$B:$C,2,0)</f>
        <v>CT125</v>
      </c>
      <c r="H3858" s="67">
        <v>59246</v>
      </c>
      <c r="I3858" s="63" t="str">
        <f>VLOOKUP(L3858,'[3]NEW LEGEND 2026'!M:S,7,0)</f>
        <v>MUTI</v>
      </c>
      <c r="J3858" s="67" t="s">
        <v>8617</v>
      </c>
      <c r="K3858" s="67" t="s">
        <v>8618</v>
      </c>
      <c r="L3858" s="67" t="s">
        <v>583</v>
      </c>
      <c r="M3858" s="63" t="str">
        <f>VLOOKUP(D3858,'[3]NEW LEGEND 2026'!G:I,3,0)</f>
        <v>KAWASAKI</v>
      </c>
      <c r="N3858" s="63" t="str">
        <f>VLOOKUP(D3858,'[3]NEW LEGEND 2026'!G:J,4,0)</f>
        <v>BLACK/GRAY</v>
      </c>
      <c r="O3858" s="68" t="str">
        <f t="shared" si="361"/>
        <v>AUG</v>
      </c>
      <c r="P3858" s="68">
        <f t="shared" si="362"/>
        <v>31</v>
      </c>
      <c r="Q3858" s="68">
        <f t="shared" si="363"/>
        <v>2026</v>
      </c>
      <c r="R3858" s="69">
        <f t="shared" si="364"/>
        <v>-212.60417824074102</v>
      </c>
      <c r="S3858" s="69">
        <f t="shared" si="365"/>
        <v>-212.6042013888873</v>
      </c>
      <c r="T3858" s="70" t="str">
        <f t="shared" ref="T3858:U3883" si="366">IF(R3858&lt;=30,"1-30 DAYS",IF(R3858&lt;=60,"31-60 DAYS",IF(R3858&lt;=90,"61-90 DAYS","91 DAYS UP")))</f>
        <v>1-30 DAYS</v>
      </c>
      <c r="U3858" s="70" t="str">
        <f t="shared" si="366"/>
        <v>1-30 DAYS</v>
      </c>
    </row>
    <row r="3859" spans="1:21">
      <c r="A3859" s="63" t="str">
        <f>VLOOKUP(L3859,[1]Sheet1!$N:$P,3,0)</f>
        <v>GREATWALL</v>
      </c>
      <c r="B3859" s="66">
        <v>46265.604201388887</v>
      </c>
      <c r="C3859" s="66">
        <v>46265.604178240741</v>
      </c>
      <c r="D3859" s="67" t="s">
        <v>907</v>
      </c>
      <c r="E3859" s="67" t="s">
        <v>908</v>
      </c>
      <c r="F3859" s="1">
        <v>1</v>
      </c>
      <c r="G3859" s="63" t="str">
        <f>VLOOKUP(D3859,[2]MINDANAO!$B:$C,2,0)</f>
        <v>CT125</v>
      </c>
      <c r="H3859" s="67">
        <v>59246</v>
      </c>
      <c r="I3859" s="63" t="str">
        <f>VLOOKUP(L3859,'[3]NEW LEGEND 2026'!M:S,7,0)</f>
        <v>MUTI</v>
      </c>
      <c r="J3859" s="67" t="s">
        <v>8619</v>
      </c>
      <c r="K3859" s="67" t="s">
        <v>8620</v>
      </c>
      <c r="L3859" s="67" t="s">
        <v>583</v>
      </c>
      <c r="M3859" s="63" t="str">
        <f>VLOOKUP(D3859,'[3]NEW LEGEND 2026'!G:I,3,0)</f>
        <v>KAWASAKI</v>
      </c>
      <c r="N3859" s="63" t="str">
        <f>VLOOKUP(D3859,'[3]NEW LEGEND 2026'!G:J,4,0)</f>
        <v>BLACK/GRAY</v>
      </c>
      <c r="O3859" s="68" t="str">
        <f t="shared" si="361"/>
        <v>AUG</v>
      </c>
      <c r="P3859" s="68">
        <f t="shared" si="362"/>
        <v>31</v>
      </c>
      <c r="Q3859" s="68">
        <f t="shared" si="363"/>
        <v>2026</v>
      </c>
      <c r="R3859" s="69">
        <f t="shared" si="364"/>
        <v>-212.60417824074102</v>
      </c>
      <c r="S3859" s="69">
        <f t="shared" si="365"/>
        <v>-212.6042013888873</v>
      </c>
      <c r="T3859" s="70" t="str">
        <f t="shared" si="366"/>
        <v>1-30 DAYS</v>
      </c>
      <c r="U3859" s="70" t="str">
        <f t="shared" si="366"/>
        <v>1-30 DAYS</v>
      </c>
    </row>
    <row r="3860" spans="1:21">
      <c r="A3860" s="63" t="str">
        <f>VLOOKUP(L3860,[1]Sheet1!$N:$P,3,0)</f>
        <v>GREATWALL</v>
      </c>
      <c r="B3860" s="66">
        <v>46265.604201388887</v>
      </c>
      <c r="C3860" s="66">
        <v>46265.604178240741</v>
      </c>
      <c r="D3860" s="67" t="s">
        <v>907</v>
      </c>
      <c r="E3860" s="67" t="s">
        <v>908</v>
      </c>
      <c r="F3860" s="1">
        <v>1</v>
      </c>
      <c r="G3860" s="63" t="str">
        <f>VLOOKUP(D3860,[2]MINDANAO!$B:$C,2,0)</f>
        <v>CT125</v>
      </c>
      <c r="H3860" s="67">
        <v>59246</v>
      </c>
      <c r="I3860" s="63" t="str">
        <f>VLOOKUP(L3860,'[3]NEW LEGEND 2026'!M:S,7,0)</f>
        <v>MUTI</v>
      </c>
      <c r="J3860" s="67" t="s">
        <v>8621</v>
      </c>
      <c r="K3860" s="67" t="s">
        <v>8622</v>
      </c>
      <c r="L3860" s="67" t="s">
        <v>583</v>
      </c>
      <c r="M3860" s="63" t="str">
        <f>VLOOKUP(D3860,'[3]NEW LEGEND 2026'!G:I,3,0)</f>
        <v>KAWASAKI</v>
      </c>
      <c r="N3860" s="63" t="str">
        <f>VLOOKUP(D3860,'[3]NEW LEGEND 2026'!G:J,4,0)</f>
        <v>BLACK/GRAY</v>
      </c>
      <c r="O3860" s="68" t="str">
        <f t="shared" si="361"/>
        <v>AUG</v>
      </c>
      <c r="P3860" s="68">
        <f t="shared" si="362"/>
        <v>31</v>
      </c>
      <c r="Q3860" s="68">
        <f t="shared" si="363"/>
        <v>2026</v>
      </c>
      <c r="R3860" s="69">
        <f t="shared" si="364"/>
        <v>-212.60417824074102</v>
      </c>
      <c r="S3860" s="69">
        <f t="shared" si="365"/>
        <v>-212.6042013888873</v>
      </c>
      <c r="T3860" s="70" t="str">
        <f t="shared" si="366"/>
        <v>1-30 DAYS</v>
      </c>
      <c r="U3860" s="70" t="str">
        <f t="shared" si="366"/>
        <v>1-30 DAYS</v>
      </c>
    </row>
    <row r="3861" spans="1:21">
      <c r="A3861" s="63" t="str">
        <f>VLOOKUP(L3861,[1]Sheet1!$N:$P,3,0)</f>
        <v>GREATWALL</v>
      </c>
      <c r="B3861" s="66">
        <v>46265.604201388887</v>
      </c>
      <c r="C3861" s="66">
        <v>46265.604178240741</v>
      </c>
      <c r="D3861" s="67" t="s">
        <v>907</v>
      </c>
      <c r="E3861" s="67" t="s">
        <v>908</v>
      </c>
      <c r="F3861" s="1">
        <v>1</v>
      </c>
      <c r="G3861" s="63" t="str">
        <f>VLOOKUP(D3861,[2]MINDANAO!$B:$C,2,0)</f>
        <v>CT125</v>
      </c>
      <c r="H3861" s="67">
        <v>59246</v>
      </c>
      <c r="I3861" s="63" t="str">
        <f>VLOOKUP(L3861,'[3]NEW LEGEND 2026'!M:S,7,0)</f>
        <v>MUTI</v>
      </c>
      <c r="J3861" s="67" t="s">
        <v>8623</v>
      </c>
      <c r="K3861" s="67" t="s">
        <v>8624</v>
      </c>
      <c r="L3861" s="67" t="s">
        <v>583</v>
      </c>
      <c r="M3861" s="63" t="str">
        <f>VLOOKUP(D3861,'[3]NEW LEGEND 2026'!G:I,3,0)</f>
        <v>KAWASAKI</v>
      </c>
      <c r="N3861" s="63" t="str">
        <f>VLOOKUP(D3861,'[3]NEW LEGEND 2026'!G:J,4,0)</f>
        <v>BLACK/GRAY</v>
      </c>
      <c r="O3861" s="68" t="str">
        <f t="shared" si="361"/>
        <v>AUG</v>
      </c>
      <c r="P3861" s="68">
        <f t="shared" si="362"/>
        <v>31</v>
      </c>
      <c r="Q3861" s="68">
        <f t="shared" si="363"/>
        <v>2026</v>
      </c>
      <c r="R3861" s="69">
        <f t="shared" si="364"/>
        <v>-212.60417824074102</v>
      </c>
      <c r="S3861" s="69">
        <f t="shared" si="365"/>
        <v>-212.6042013888873</v>
      </c>
      <c r="T3861" s="70" t="str">
        <f t="shared" si="366"/>
        <v>1-30 DAYS</v>
      </c>
      <c r="U3861" s="70" t="str">
        <f t="shared" si="366"/>
        <v>1-30 DAYS</v>
      </c>
    </row>
    <row r="3862" spans="1:21">
      <c r="A3862" s="63" t="str">
        <f>VLOOKUP(L3862,[1]Sheet1!$N:$P,3,0)</f>
        <v>GREATWALL</v>
      </c>
      <c r="B3862" s="66">
        <v>46265.604201388887</v>
      </c>
      <c r="C3862" s="66">
        <v>46265.604178240741</v>
      </c>
      <c r="D3862" s="67" t="s">
        <v>907</v>
      </c>
      <c r="E3862" s="67" t="s">
        <v>908</v>
      </c>
      <c r="F3862" s="1">
        <v>1</v>
      </c>
      <c r="G3862" s="63" t="str">
        <f>VLOOKUP(D3862,[2]MINDANAO!$B:$C,2,0)</f>
        <v>CT125</v>
      </c>
      <c r="H3862" s="67">
        <v>59246</v>
      </c>
      <c r="I3862" s="63" t="str">
        <f>VLOOKUP(L3862,'[3]NEW LEGEND 2026'!M:S,7,0)</f>
        <v>MUTI</v>
      </c>
      <c r="J3862" s="67" t="s">
        <v>8625</v>
      </c>
      <c r="K3862" s="67" t="s">
        <v>8626</v>
      </c>
      <c r="L3862" s="67" t="s">
        <v>583</v>
      </c>
      <c r="M3862" s="63" t="str">
        <f>VLOOKUP(D3862,'[3]NEW LEGEND 2026'!G:I,3,0)</f>
        <v>KAWASAKI</v>
      </c>
      <c r="N3862" s="63" t="str">
        <f>VLOOKUP(D3862,'[3]NEW LEGEND 2026'!G:J,4,0)</f>
        <v>BLACK/GRAY</v>
      </c>
      <c r="O3862" s="68" t="str">
        <f t="shared" si="361"/>
        <v>AUG</v>
      </c>
      <c r="P3862" s="68">
        <f t="shared" si="362"/>
        <v>31</v>
      </c>
      <c r="Q3862" s="68">
        <f t="shared" si="363"/>
        <v>2026</v>
      </c>
      <c r="R3862" s="69">
        <f t="shared" si="364"/>
        <v>-212.60417824074102</v>
      </c>
      <c r="S3862" s="69">
        <f t="shared" si="365"/>
        <v>-212.6042013888873</v>
      </c>
      <c r="T3862" s="70" t="str">
        <f t="shared" si="366"/>
        <v>1-30 DAYS</v>
      </c>
      <c r="U3862" s="70" t="str">
        <f t="shared" si="366"/>
        <v>1-30 DAYS</v>
      </c>
    </row>
    <row r="3863" spans="1:21">
      <c r="A3863" s="63" t="str">
        <f>VLOOKUP(L3863,[1]Sheet1!$N:$P,3,0)</f>
        <v>GREATWALL</v>
      </c>
      <c r="B3863" s="66">
        <v>46265.604201388887</v>
      </c>
      <c r="C3863" s="66">
        <v>46265.604178240741</v>
      </c>
      <c r="D3863" s="67" t="s">
        <v>907</v>
      </c>
      <c r="E3863" s="67" t="s">
        <v>908</v>
      </c>
      <c r="F3863" s="1">
        <v>1</v>
      </c>
      <c r="G3863" s="63" t="str">
        <f>VLOOKUP(D3863,[2]MINDANAO!$B:$C,2,0)</f>
        <v>CT125</v>
      </c>
      <c r="H3863" s="67">
        <v>59246</v>
      </c>
      <c r="I3863" s="63" t="str">
        <f>VLOOKUP(L3863,'[3]NEW LEGEND 2026'!M:S,7,0)</f>
        <v>MUTI</v>
      </c>
      <c r="J3863" s="67" t="s">
        <v>8627</v>
      </c>
      <c r="K3863" s="67" t="s">
        <v>8628</v>
      </c>
      <c r="L3863" s="67" t="s">
        <v>583</v>
      </c>
      <c r="M3863" s="63" t="str">
        <f>VLOOKUP(D3863,'[3]NEW LEGEND 2026'!G:I,3,0)</f>
        <v>KAWASAKI</v>
      </c>
      <c r="N3863" s="63" t="str">
        <f>VLOOKUP(D3863,'[3]NEW LEGEND 2026'!G:J,4,0)</f>
        <v>BLACK/GRAY</v>
      </c>
      <c r="O3863" s="68" t="str">
        <f t="shared" si="361"/>
        <v>AUG</v>
      </c>
      <c r="P3863" s="68">
        <f t="shared" si="362"/>
        <v>31</v>
      </c>
      <c r="Q3863" s="68">
        <f t="shared" si="363"/>
        <v>2026</v>
      </c>
      <c r="R3863" s="69">
        <f t="shared" si="364"/>
        <v>-212.60417824074102</v>
      </c>
      <c r="S3863" s="69">
        <f t="shared" si="365"/>
        <v>-212.6042013888873</v>
      </c>
      <c r="T3863" s="70" t="str">
        <f t="shared" si="366"/>
        <v>1-30 DAYS</v>
      </c>
      <c r="U3863" s="70" t="str">
        <f t="shared" si="366"/>
        <v>1-30 DAYS</v>
      </c>
    </row>
    <row r="3864" spans="1:21">
      <c r="A3864" s="63" t="str">
        <f>VLOOKUP(L3864,[1]Sheet1!$N:$P,3,0)</f>
        <v>M1 DON CARLOS</v>
      </c>
      <c r="B3864" s="66">
        <v>46265.605150462958</v>
      </c>
      <c r="C3864" s="66">
        <v>46265.605138888888</v>
      </c>
      <c r="D3864" s="67" t="s">
        <v>1038</v>
      </c>
      <c r="E3864" s="67" t="s">
        <v>1039</v>
      </c>
      <c r="F3864" s="1">
        <v>1</v>
      </c>
      <c r="G3864" s="63" t="str">
        <f>VLOOKUP(D3864,[2]MINDANAO!$B:$C,2,0)</f>
        <v>BAJAJ RE 4S FI</v>
      </c>
      <c r="H3864" s="67">
        <v>187000</v>
      </c>
      <c r="I3864" s="63" t="str">
        <f>VLOOKUP(L3864,'[3]NEW LEGEND 2026'!M:S,7,0)</f>
        <v>MUTI</v>
      </c>
      <c r="J3864" s="67" t="s">
        <v>8629</v>
      </c>
      <c r="K3864" s="67" t="s">
        <v>8630</v>
      </c>
      <c r="L3864" s="67" t="s">
        <v>416</v>
      </c>
      <c r="M3864" s="63" t="str">
        <f>VLOOKUP(D3864,'[3]NEW LEGEND 2026'!G:I,3,0)</f>
        <v>TRIMOTORS</v>
      </c>
      <c r="N3864" s="63" t="str">
        <f>VLOOKUP(D3864,'[3]NEW LEGEND 2026'!G:J,4,0)</f>
        <v>GREEN</v>
      </c>
      <c r="O3864" s="68" t="str">
        <f t="shared" si="361"/>
        <v>AUG</v>
      </c>
      <c r="P3864" s="68">
        <f t="shared" si="362"/>
        <v>31</v>
      </c>
      <c r="Q3864" s="68">
        <f t="shared" si="363"/>
        <v>2026</v>
      </c>
      <c r="R3864" s="69">
        <f t="shared" si="364"/>
        <v>-212.60513888888818</v>
      </c>
      <c r="S3864" s="69">
        <f t="shared" si="365"/>
        <v>-212.60515046295768</v>
      </c>
      <c r="T3864" s="70" t="str">
        <f t="shared" si="366"/>
        <v>1-30 DAYS</v>
      </c>
      <c r="U3864" s="70" t="str">
        <f t="shared" si="366"/>
        <v>1-30 DAYS</v>
      </c>
    </row>
    <row r="3865" spans="1:21">
      <c r="A3865" s="63" t="str">
        <f>VLOOKUP(L3865,[1]Sheet1!$N:$P,3,0)</f>
        <v>M1 MARBEL</v>
      </c>
      <c r="B3865" s="66">
        <v>46265.604201388887</v>
      </c>
      <c r="C3865" s="66">
        <v>46265.615416666667</v>
      </c>
      <c r="D3865" s="67" t="s">
        <v>907</v>
      </c>
      <c r="E3865" s="67" t="s">
        <v>908</v>
      </c>
      <c r="F3865" s="1">
        <v>1</v>
      </c>
      <c r="G3865" s="63" t="str">
        <f>VLOOKUP(D3865,[2]MINDANAO!$B:$C,2,0)</f>
        <v>CT125</v>
      </c>
      <c r="H3865" s="67">
        <v>59246</v>
      </c>
      <c r="I3865" s="63" t="str">
        <f>VLOOKUP(L3865,'[3]NEW LEGEND 2026'!M:S,7,0)</f>
        <v>MUTI</v>
      </c>
      <c r="J3865" s="67" t="s">
        <v>8631</v>
      </c>
      <c r="K3865" s="67" t="s">
        <v>8632</v>
      </c>
      <c r="L3865" s="67" t="s">
        <v>473</v>
      </c>
      <c r="M3865" s="63" t="str">
        <f>VLOOKUP(D3865,'[3]NEW LEGEND 2026'!G:I,3,0)</f>
        <v>KAWASAKI</v>
      </c>
      <c r="N3865" s="63" t="str">
        <f>VLOOKUP(D3865,'[3]NEW LEGEND 2026'!G:J,4,0)</f>
        <v>BLACK/GRAY</v>
      </c>
      <c r="O3865" s="68" t="str">
        <f t="shared" si="361"/>
        <v>AUG</v>
      </c>
      <c r="P3865" s="68">
        <f t="shared" si="362"/>
        <v>31</v>
      </c>
      <c r="Q3865" s="68">
        <f t="shared" si="363"/>
        <v>2026</v>
      </c>
      <c r="R3865" s="69">
        <f t="shared" si="364"/>
        <v>-212.61541666666744</v>
      </c>
      <c r="S3865" s="69">
        <f t="shared" si="365"/>
        <v>-212.6042013888873</v>
      </c>
      <c r="T3865" s="70" t="str">
        <f t="shared" si="366"/>
        <v>1-30 DAYS</v>
      </c>
      <c r="U3865" s="70" t="str">
        <f t="shared" si="366"/>
        <v>1-30 DAYS</v>
      </c>
    </row>
    <row r="3866" spans="1:21">
      <c r="A3866" s="63" t="str">
        <f>VLOOKUP(L3866,[1]Sheet1!$N:$P,3,0)</f>
        <v>M1 MARBEL</v>
      </c>
      <c r="B3866" s="66">
        <v>46219.544618055559</v>
      </c>
      <c r="C3866" s="66">
        <v>46265.615416666667</v>
      </c>
      <c r="D3866" s="67" t="s">
        <v>907</v>
      </c>
      <c r="E3866" s="67" t="s">
        <v>908</v>
      </c>
      <c r="F3866" s="1">
        <v>1</v>
      </c>
      <c r="G3866" s="63" t="str">
        <f>VLOOKUP(D3866,[2]MINDANAO!$B:$C,2,0)</f>
        <v>CT125</v>
      </c>
      <c r="H3866" s="67">
        <v>59246</v>
      </c>
      <c r="I3866" s="63" t="str">
        <f>VLOOKUP(L3866,'[3]NEW LEGEND 2026'!M:S,7,0)</f>
        <v>MUTI</v>
      </c>
      <c r="J3866" s="67" t="s">
        <v>8633</v>
      </c>
      <c r="K3866" s="67" t="s">
        <v>8634</v>
      </c>
      <c r="L3866" s="67" t="s">
        <v>473</v>
      </c>
      <c r="M3866" s="63" t="str">
        <f>VLOOKUP(D3866,'[3]NEW LEGEND 2026'!G:I,3,0)</f>
        <v>KAWASAKI</v>
      </c>
      <c r="N3866" s="63" t="str">
        <f>VLOOKUP(D3866,'[3]NEW LEGEND 2026'!G:J,4,0)</f>
        <v>BLACK/GRAY</v>
      </c>
      <c r="O3866" s="68" t="str">
        <f t="shared" si="361"/>
        <v>AUG</v>
      </c>
      <c r="P3866" s="68">
        <f t="shared" si="362"/>
        <v>31</v>
      </c>
      <c r="Q3866" s="68">
        <f t="shared" si="363"/>
        <v>2026</v>
      </c>
      <c r="R3866" s="69">
        <f t="shared" si="364"/>
        <v>-212.61541666666744</v>
      </c>
      <c r="S3866" s="69">
        <f t="shared" si="365"/>
        <v>-166.54461805555911</v>
      </c>
      <c r="T3866" s="70" t="str">
        <f t="shared" si="366"/>
        <v>1-30 DAYS</v>
      </c>
      <c r="U3866" s="70" t="str">
        <f t="shared" si="366"/>
        <v>1-30 DAYS</v>
      </c>
    </row>
    <row r="3867" spans="1:21">
      <c r="A3867" s="63" t="str">
        <f>VLOOKUP(L3867,[1]Sheet1!$N:$P,3,0)</f>
        <v>M1 MARBEL</v>
      </c>
      <c r="B3867" s="66">
        <v>46219.558437500003</v>
      </c>
      <c r="C3867" s="66">
        <v>46265.615416666667</v>
      </c>
      <c r="D3867" s="67" t="s">
        <v>907</v>
      </c>
      <c r="E3867" s="67" t="s">
        <v>908</v>
      </c>
      <c r="F3867" s="1">
        <v>1</v>
      </c>
      <c r="G3867" s="63" t="str">
        <f>VLOOKUP(D3867,[2]MINDANAO!$B:$C,2,0)</f>
        <v>CT125</v>
      </c>
      <c r="H3867" s="67">
        <v>59246</v>
      </c>
      <c r="I3867" s="63" t="str">
        <f>VLOOKUP(L3867,'[3]NEW LEGEND 2026'!M:S,7,0)</f>
        <v>MUTI</v>
      </c>
      <c r="J3867" s="67" t="s">
        <v>8635</v>
      </c>
      <c r="K3867" s="67" t="s">
        <v>8636</v>
      </c>
      <c r="L3867" s="67" t="s">
        <v>473</v>
      </c>
      <c r="M3867" s="63" t="str">
        <f>VLOOKUP(D3867,'[3]NEW LEGEND 2026'!G:I,3,0)</f>
        <v>KAWASAKI</v>
      </c>
      <c r="N3867" s="63" t="str">
        <f>VLOOKUP(D3867,'[3]NEW LEGEND 2026'!G:J,4,0)</f>
        <v>BLACK/GRAY</v>
      </c>
      <c r="O3867" s="68" t="str">
        <f t="shared" si="361"/>
        <v>AUG</v>
      </c>
      <c r="P3867" s="68">
        <f t="shared" si="362"/>
        <v>31</v>
      </c>
      <c r="Q3867" s="68">
        <f t="shared" si="363"/>
        <v>2026</v>
      </c>
      <c r="R3867" s="69">
        <f t="shared" si="364"/>
        <v>-212.61541666666744</v>
      </c>
      <c r="S3867" s="69">
        <f t="shared" si="365"/>
        <v>-166.55843750000349</v>
      </c>
      <c r="T3867" s="70" t="str">
        <f t="shared" si="366"/>
        <v>1-30 DAYS</v>
      </c>
      <c r="U3867" s="70" t="str">
        <f t="shared" si="366"/>
        <v>1-30 DAYS</v>
      </c>
    </row>
    <row r="3868" spans="1:21">
      <c r="A3868" s="63" t="str">
        <f>VLOOKUP(L3868,[1]Sheet1!$N:$P,3,0)</f>
        <v>M1 MARBEL</v>
      </c>
      <c r="B3868" s="66">
        <v>46261.63689814815</v>
      </c>
      <c r="C3868" s="66">
        <v>46265.615416666667</v>
      </c>
      <c r="D3868" s="67" t="s">
        <v>663</v>
      </c>
      <c r="E3868" s="67" t="s">
        <v>664</v>
      </c>
      <c r="F3868" s="1">
        <v>1</v>
      </c>
      <c r="G3868" s="63" t="str">
        <f>VLOOKUP(D3868,[2]MINDANAO!$B:$C,2,0)</f>
        <v>CT125</v>
      </c>
      <c r="H3868" s="67">
        <v>58118</v>
      </c>
      <c r="I3868" s="63" t="str">
        <f>VLOOKUP(L3868,'[3]NEW LEGEND 2026'!M:S,7,0)</f>
        <v>MUTI</v>
      </c>
      <c r="J3868" s="67" t="s">
        <v>8637</v>
      </c>
      <c r="K3868" s="67" t="s">
        <v>8638</v>
      </c>
      <c r="L3868" s="67" t="s">
        <v>473</v>
      </c>
      <c r="M3868" s="63" t="str">
        <f>VLOOKUP(D3868,'[3]NEW LEGEND 2026'!G:I,3,0)</f>
        <v>KAWASAKI</v>
      </c>
      <c r="N3868" s="63" t="str">
        <f>VLOOKUP(D3868,'[3]NEW LEGEND 2026'!G:J,4,0)</f>
        <v>BLACK/RED</v>
      </c>
      <c r="O3868" s="68" t="str">
        <f t="shared" si="361"/>
        <v>AUG</v>
      </c>
      <c r="P3868" s="68">
        <f t="shared" si="362"/>
        <v>31</v>
      </c>
      <c r="Q3868" s="68">
        <f t="shared" si="363"/>
        <v>2026</v>
      </c>
      <c r="R3868" s="69">
        <f t="shared" si="364"/>
        <v>-212.61541666666744</v>
      </c>
      <c r="S3868" s="69">
        <f t="shared" si="365"/>
        <v>-208.63689814815007</v>
      </c>
      <c r="T3868" s="70" t="str">
        <f t="shared" si="366"/>
        <v>1-30 DAYS</v>
      </c>
      <c r="U3868" s="70" t="str">
        <f t="shared" si="366"/>
        <v>1-30 DAYS</v>
      </c>
    </row>
    <row r="3869" spans="1:21">
      <c r="A3869" s="63" t="str">
        <f>VLOOKUP(L3869,[1]Sheet1!$N:$P,3,0)</f>
        <v>M1 MARBEL</v>
      </c>
      <c r="B3869" s="66">
        <v>46261.669525462959</v>
      </c>
      <c r="C3869" s="66">
        <v>46265.615416666667</v>
      </c>
      <c r="D3869" s="67" t="s">
        <v>663</v>
      </c>
      <c r="E3869" s="67" t="s">
        <v>664</v>
      </c>
      <c r="F3869" s="1">
        <v>1</v>
      </c>
      <c r="G3869" s="63" t="str">
        <f>VLOOKUP(D3869,[2]MINDANAO!$B:$C,2,0)</f>
        <v>CT125</v>
      </c>
      <c r="H3869" s="67">
        <v>58118</v>
      </c>
      <c r="I3869" s="63" t="str">
        <f>VLOOKUP(L3869,'[3]NEW LEGEND 2026'!M:S,7,0)</f>
        <v>MUTI</v>
      </c>
      <c r="J3869" s="67" t="s">
        <v>8639</v>
      </c>
      <c r="K3869" s="67" t="s">
        <v>8640</v>
      </c>
      <c r="L3869" s="67" t="s">
        <v>473</v>
      </c>
      <c r="M3869" s="63" t="str">
        <f>VLOOKUP(D3869,'[3]NEW LEGEND 2026'!G:I,3,0)</f>
        <v>KAWASAKI</v>
      </c>
      <c r="N3869" s="63" t="str">
        <f>VLOOKUP(D3869,'[3]NEW LEGEND 2026'!G:J,4,0)</f>
        <v>BLACK/RED</v>
      </c>
      <c r="O3869" s="68" t="str">
        <f t="shared" si="361"/>
        <v>AUG</v>
      </c>
      <c r="P3869" s="68">
        <f t="shared" si="362"/>
        <v>31</v>
      </c>
      <c r="Q3869" s="68">
        <f t="shared" si="363"/>
        <v>2026</v>
      </c>
      <c r="R3869" s="69">
        <f t="shared" si="364"/>
        <v>-212.61541666666744</v>
      </c>
      <c r="S3869" s="69">
        <f t="shared" si="365"/>
        <v>-208.66952546295943</v>
      </c>
      <c r="T3869" s="70" t="str">
        <f t="shared" si="366"/>
        <v>1-30 DAYS</v>
      </c>
      <c r="U3869" s="70" t="str">
        <f t="shared" si="366"/>
        <v>1-30 DAYS</v>
      </c>
    </row>
    <row r="3870" spans="1:21">
      <c r="A3870" s="63" t="str">
        <f>VLOOKUP(L3870,[1]Sheet1!$N:$P,3,0)</f>
        <v>M2 TAGUM 3</v>
      </c>
      <c r="B3870" s="66">
        <v>46265.647604166668</v>
      </c>
      <c r="C3870" s="66">
        <v>46265.647604166668</v>
      </c>
      <c r="D3870" s="67" t="s">
        <v>8641</v>
      </c>
      <c r="E3870" s="67" t="s">
        <v>8642</v>
      </c>
      <c r="F3870" s="1">
        <v>1</v>
      </c>
      <c r="G3870" s="63" t="str">
        <f>VLOOKUP(D3870,[2]MINDANAO!$B:$C,2,0)</f>
        <v>MAXIMA Z</v>
      </c>
      <c r="H3870" s="67">
        <v>221000</v>
      </c>
      <c r="I3870" s="63" t="str">
        <f>VLOOKUP(L3870,'[3]NEW LEGEND 2026'!M:S,7,0)</f>
        <v>ULTIMATE</v>
      </c>
      <c r="J3870" s="67" t="s">
        <v>8643</v>
      </c>
      <c r="K3870" s="67" t="s">
        <v>8644</v>
      </c>
      <c r="L3870" s="67" t="s">
        <v>744</v>
      </c>
      <c r="M3870" s="63" t="str">
        <f>VLOOKUP(D3870,'[3]NEW LEGEND 2026'!G:I,3,0)</f>
        <v>TRIMOTORS</v>
      </c>
      <c r="N3870" s="63" t="str">
        <f>VLOOKUP(D3870,'[3]NEW LEGEND 2026'!G:J,4,0)</f>
        <v>BLUE</v>
      </c>
      <c r="O3870" s="68" t="str">
        <f t="shared" si="361"/>
        <v>AUG</v>
      </c>
      <c r="P3870" s="68">
        <f t="shared" si="362"/>
        <v>31</v>
      </c>
      <c r="Q3870" s="68">
        <f t="shared" si="363"/>
        <v>2026</v>
      </c>
      <c r="R3870" s="69">
        <f t="shared" si="364"/>
        <v>-212.64760416666832</v>
      </c>
      <c r="S3870" s="69">
        <f t="shared" si="365"/>
        <v>-212.64760416666832</v>
      </c>
      <c r="T3870" s="70" t="str">
        <f t="shared" si="366"/>
        <v>1-30 DAYS</v>
      </c>
      <c r="U3870" s="70" t="str">
        <f t="shared" si="366"/>
        <v>1-30 DAYS</v>
      </c>
    </row>
    <row r="3871" spans="1:21">
      <c r="A3871" s="63" t="str">
        <f>VLOOKUP(L3871,[1]Sheet1!$N:$P,3,0)</f>
        <v>M1 HONDA MARAMAG</v>
      </c>
      <c r="B3871" s="66">
        <v>46265.64230324074</v>
      </c>
      <c r="C3871" s="66">
        <v>46265.653807870367</v>
      </c>
      <c r="D3871" s="67" t="s">
        <v>8645</v>
      </c>
      <c r="E3871" s="67" t="s">
        <v>8646</v>
      </c>
      <c r="F3871" s="1">
        <v>1</v>
      </c>
      <c r="G3871" s="63" t="str">
        <f>VLOOKUP(D3871,[2]MINDANAO!$B:$C,2,0)</f>
        <v>BEAT FI PREM</v>
      </c>
      <c r="H3871" s="67">
        <v>71538</v>
      </c>
      <c r="I3871" s="63" t="str">
        <f>VLOOKUP(L3871,'[3]NEW LEGEND 2026'!M:S,7,0)</f>
        <v>HONDA</v>
      </c>
      <c r="J3871" s="67" t="s">
        <v>8647</v>
      </c>
      <c r="K3871" s="67" t="s">
        <v>8648</v>
      </c>
      <c r="L3871" s="67" t="s">
        <v>439</v>
      </c>
      <c r="M3871" s="63" t="str">
        <f>VLOOKUP(D3871,'[3]NEW LEGEND 2026'!G:I,3,0)</f>
        <v>HONDA</v>
      </c>
      <c r="N3871" s="63" t="str">
        <f>VLOOKUP(D3871,'[3]NEW LEGEND 2026'!G:J,4,0)</f>
        <v>WHITE</v>
      </c>
      <c r="O3871" s="68" t="str">
        <f t="shared" si="361"/>
        <v>AUG</v>
      </c>
      <c r="P3871" s="68">
        <f t="shared" si="362"/>
        <v>31</v>
      </c>
      <c r="Q3871" s="68">
        <f t="shared" si="363"/>
        <v>2026</v>
      </c>
      <c r="R3871" s="69">
        <f t="shared" si="364"/>
        <v>-212.65380787036702</v>
      </c>
      <c r="S3871" s="69">
        <f t="shared" si="365"/>
        <v>-212.64230324074015</v>
      </c>
      <c r="T3871" s="70" t="str">
        <f t="shared" si="366"/>
        <v>1-30 DAYS</v>
      </c>
      <c r="U3871" s="70" t="str">
        <f t="shared" si="366"/>
        <v>1-30 DAYS</v>
      </c>
    </row>
    <row r="3872" spans="1:21">
      <c r="A3872" s="63" t="str">
        <f>VLOOKUP(L3872,[1]Sheet1!$N:$P,3,0)</f>
        <v>M2 BULUA</v>
      </c>
      <c r="B3872" s="66">
        <v>46265.444560185177</v>
      </c>
      <c r="C3872" s="66">
        <v>46265.663321759261</v>
      </c>
      <c r="D3872" s="67" t="s">
        <v>1464</v>
      </c>
      <c r="E3872" s="67" t="s">
        <v>1465</v>
      </c>
      <c r="F3872" s="1">
        <v>1</v>
      </c>
      <c r="G3872" s="63" t="str">
        <f>VLOOKUP(D3872,[2]MINDANAO!$B:$C,2,0)</f>
        <v>NAVI</v>
      </c>
      <c r="H3872" s="67">
        <v>58990</v>
      </c>
      <c r="I3872" s="63" t="str">
        <f>VLOOKUP(L3872,'[3]NEW LEGEND 2026'!M:S,7,0)</f>
        <v>ULTIMATE</v>
      </c>
      <c r="J3872" s="67" t="s">
        <v>8649</v>
      </c>
      <c r="K3872" s="67" t="s">
        <v>8650</v>
      </c>
      <c r="L3872" s="67" t="s">
        <v>699</v>
      </c>
      <c r="M3872" s="63" t="str">
        <f>VLOOKUP(D3872,'[3]NEW LEGEND 2026'!G:I,3,0)</f>
        <v>HONDA</v>
      </c>
      <c r="N3872" s="63" t="str">
        <f>VLOOKUP(D3872,'[3]NEW LEGEND 2026'!G:J,4,0)</f>
        <v>GREEN/BLACK</v>
      </c>
      <c r="O3872" s="68" t="str">
        <f t="shared" si="361"/>
        <v>AUG</v>
      </c>
      <c r="P3872" s="68">
        <f t="shared" si="362"/>
        <v>31</v>
      </c>
      <c r="Q3872" s="68">
        <f t="shared" si="363"/>
        <v>2026</v>
      </c>
      <c r="R3872" s="69">
        <f t="shared" si="364"/>
        <v>-212.66332175926073</v>
      </c>
      <c r="S3872" s="69">
        <f t="shared" si="365"/>
        <v>-212.44456018517667</v>
      </c>
      <c r="T3872" s="70" t="str">
        <f t="shared" si="366"/>
        <v>1-30 DAYS</v>
      </c>
      <c r="U3872" s="70" t="str">
        <f t="shared" si="366"/>
        <v>1-30 DAYS</v>
      </c>
    </row>
    <row r="3873" spans="1:21">
      <c r="A3873" s="63" t="str">
        <f>VLOOKUP(L3873,[1]Sheet1!$N:$P,3,0)</f>
        <v>M1 HONDA MARAMAG</v>
      </c>
      <c r="B3873" s="66">
        <v>46265.658263888887</v>
      </c>
      <c r="C3873" s="66">
        <v>46265.68037037037</v>
      </c>
      <c r="D3873" s="67" t="s">
        <v>2674</v>
      </c>
      <c r="E3873" s="67" t="s">
        <v>2675</v>
      </c>
      <c r="F3873" s="1">
        <v>1</v>
      </c>
      <c r="G3873" s="63" t="str">
        <f>VLOOKUP(D3873,[2]MINDANAO!$B:$C,2,0)</f>
        <v>CLICK125 FI SE</v>
      </c>
      <c r="H3873" s="67">
        <v>85394</v>
      </c>
      <c r="I3873" s="63" t="str">
        <f>VLOOKUP(L3873,'[3]NEW LEGEND 2026'!M:S,7,0)</f>
        <v>HONDA</v>
      </c>
      <c r="J3873" s="67" t="s">
        <v>8651</v>
      </c>
      <c r="K3873" s="67" t="s">
        <v>8652</v>
      </c>
      <c r="L3873" s="67" t="s">
        <v>439</v>
      </c>
      <c r="M3873" s="63" t="str">
        <f>VLOOKUP(D3873,'[3]NEW LEGEND 2026'!G:I,3,0)</f>
        <v>HONDA</v>
      </c>
      <c r="N3873" s="63" t="str">
        <f>VLOOKUP(D3873,'[3]NEW LEGEND 2026'!G:J,4,0)</f>
        <v>BROWN</v>
      </c>
      <c r="O3873" s="68" t="str">
        <f t="shared" si="361"/>
        <v>AUG</v>
      </c>
      <c r="P3873" s="68">
        <f t="shared" si="362"/>
        <v>31</v>
      </c>
      <c r="Q3873" s="68">
        <f t="shared" si="363"/>
        <v>2026</v>
      </c>
      <c r="R3873" s="69">
        <f t="shared" si="364"/>
        <v>-212.68037037036993</v>
      </c>
      <c r="S3873" s="69">
        <f t="shared" si="365"/>
        <v>-212.65826388888672</v>
      </c>
      <c r="T3873" s="70" t="str">
        <f t="shared" si="366"/>
        <v>1-30 DAYS</v>
      </c>
      <c r="U3873" s="70" t="str">
        <f t="shared" si="366"/>
        <v>1-30 DAYS</v>
      </c>
    </row>
    <row r="3874" spans="1:21">
      <c r="A3874" s="63" t="str">
        <f>VLOOKUP(L3874,[1]Sheet1!$N:$P,3,0)</f>
        <v>M1 HONDA MARAMAG</v>
      </c>
      <c r="B3874" s="66">
        <v>46265.658263888887</v>
      </c>
      <c r="C3874" s="66">
        <v>46265.68037037037</v>
      </c>
      <c r="D3874" s="67" t="s">
        <v>893</v>
      </c>
      <c r="E3874" s="67" t="s">
        <v>894</v>
      </c>
      <c r="F3874" s="1">
        <v>1</v>
      </c>
      <c r="G3874" s="63" t="str">
        <f>VLOOKUP(D3874,[2]MINDANAO!$B:$C,2,0)</f>
        <v>XRM DUAL SPORTS FI(DS)</v>
      </c>
      <c r="H3874" s="67">
        <v>70158</v>
      </c>
      <c r="I3874" s="63" t="str">
        <f>VLOOKUP(L3874,'[3]NEW LEGEND 2026'!M:S,7,0)</f>
        <v>HONDA</v>
      </c>
      <c r="J3874" s="67" t="s">
        <v>8653</v>
      </c>
      <c r="K3874" s="67" t="s">
        <v>8654</v>
      </c>
      <c r="L3874" s="67" t="s">
        <v>439</v>
      </c>
      <c r="M3874" s="63" t="str">
        <f>VLOOKUP(D3874,'[3]NEW LEGEND 2026'!G:I,3,0)</f>
        <v>HONDA</v>
      </c>
      <c r="N3874" s="63" t="str">
        <f>VLOOKUP(D3874,'[3]NEW LEGEND 2026'!G:J,4,0)</f>
        <v>RED/BLACK</v>
      </c>
      <c r="O3874" s="68" t="str">
        <f t="shared" si="361"/>
        <v>AUG</v>
      </c>
      <c r="P3874" s="68">
        <f t="shared" si="362"/>
        <v>31</v>
      </c>
      <c r="Q3874" s="68">
        <f t="shared" si="363"/>
        <v>2026</v>
      </c>
      <c r="R3874" s="69">
        <f t="shared" si="364"/>
        <v>-212.68037037036993</v>
      </c>
      <c r="S3874" s="69">
        <f t="shared" si="365"/>
        <v>-212.65826388888672</v>
      </c>
      <c r="T3874" s="70" t="str">
        <f t="shared" si="366"/>
        <v>1-30 DAYS</v>
      </c>
      <c r="U3874" s="70" t="str">
        <f t="shared" si="366"/>
        <v>1-30 DAYS</v>
      </c>
    </row>
    <row r="3875" spans="1:21">
      <c r="A3875" s="63" t="str">
        <f>VLOOKUP(L3875,[1]Sheet1!$N:$P,3,0)</f>
        <v>M1 MARBEL</v>
      </c>
      <c r="B3875" s="66">
        <v>46265.671006944453</v>
      </c>
      <c r="C3875" s="66">
        <v>46265.682615740741</v>
      </c>
      <c r="D3875" s="67" t="s">
        <v>865</v>
      </c>
      <c r="E3875" s="67" t="s">
        <v>866</v>
      </c>
      <c r="F3875" s="1">
        <v>1</v>
      </c>
      <c r="G3875" s="63" t="str">
        <f>VLOOKUP(D3875,[2]MINDANAO!$B:$C,2,0)</f>
        <v>XRM RS</v>
      </c>
      <c r="H3875" s="67">
        <v>73838</v>
      </c>
      <c r="I3875" s="63" t="str">
        <f>VLOOKUP(L3875,'[3]NEW LEGEND 2026'!M:S,7,0)</f>
        <v>MUTI</v>
      </c>
      <c r="J3875" s="67" t="s">
        <v>8655</v>
      </c>
      <c r="K3875" s="67" t="s">
        <v>8656</v>
      </c>
      <c r="L3875" s="67" t="s">
        <v>473</v>
      </c>
      <c r="M3875" s="63" t="str">
        <f>VLOOKUP(D3875,'[3]NEW LEGEND 2026'!G:I,3,0)</f>
        <v>HONDA</v>
      </c>
      <c r="N3875" s="63" t="str">
        <f>VLOOKUP(D3875,'[3]NEW LEGEND 2026'!G:J,4,0)</f>
        <v>RED/BLACK</v>
      </c>
      <c r="O3875" s="68" t="str">
        <f t="shared" si="361"/>
        <v>AUG</v>
      </c>
      <c r="P3875" s="68">
        <f t="shared" si="362"/>
        <v>31</v>
      </c>
      <c r="Q3875" s="68">
        <f t="shared" si="363"/>
        <v>2026</v>
      </c>
      <c r="R3875" s="69">
        <f t="shared" si="364"/>
        <v>-212.68261574074131</v>
      </c>
      <c r="S3875" s="69">
        <f t="shared" si="365"/>
        <v>-212.67100694445253</v>
      </c>
      <c r="T3875" s="70" t="str">
        <f t="shared" si="366"/>
        <v>1-30 DAYS</v>
      </c>
      <c r="U3875" s="70" t="str">
        <f t="shared" si="366"/>
        <v>1-30 DAYS</v>
      </c>
    </row>
    <row r="3876" spans="1:21">
      <c r="A3876" s="63" t="str">
        <f>VLOOKUP(L3876,[1]Sheet1!$N:$P,3,0)</f>
        <v>M1 ALABEL</v>
      </c>
      <c r="B3876" s="66">
        <v>46101.441331018519</v>
      </c>
      <c r="C3876" s="66">
        <v>46265.69127314815</v>
      </c>
      <c r="D3876" s="67" t="s">
        <v>2115</v>
      </c>
      <c r="E3876" s="67" t="s">
        <v>2116</v>
      </c>
      <c r="F3876" s="1">
        <v>1</v>
      </c>
      <c r="G3876" s="63" t="str">
        <f>VLOOKUP(D3876,[2]MINDANAO!$B:$C,2,0)</f>
        <v>BEAT FI PREM</v>
      </c>
      <c r="H3876" s="67">
        <v>64508.93</v>
      </c>
      <c r="I3876" s="63" t="str">
        <f>VLOOKUP(L3876,'[3]NEW LEGEND 2026'!M:S,7,0)</f>
        <v>MUTI</v>
      </c>
      <c r="J3876" s="67" t="s">
        <v>8657</v>
      </c>
      <c r="K3876" s="67" t="s">
        <v>8658</v>
      </c>
      <c r="L3876" s="67" t="s">
        <v>526</v>
      </c>
      <c r="M3876" s="63" t="str">
        <f>VLOOKUP(D3876,'[3]NEW LEGEND 2026'!G:I,3,0)</f>
        <v>HONDA</v>
      </c>
      <c r="N3876" s="63" t="str">
        <f>VLOOKUP(D3876,'[3]NEW LEGEND 2026'!G:J,4,0)</f>
        <v>WHITE</v>
      </c>
      <c r="O3876" s="68" t="str">
        <f t="shared" si="361"/>
        <v>AUG</v>
      </c>
      <c r="P3876" s="68">
        <f t="shared" si="362"/>
        <v>31</v>
      </c>
      <c r="Q3876" s="68">
        <f t="shared" si="363"/>
        <v>2026</v>
      </c>
      <c r="R3876" s="69">
        <f t="shared" si="364"/>
        <v>-212.69127314814978</v>
      </c>
      <c r="S3876" s="69">
        <f t="shared" si="365"/>
        <v>-48.441331018519122</v>
      </c>
      <c r="T3876" s="70" t="str">
        <f t="shared" si="366"/>
        <v>1-30 DAYS</v>
      </c>
      <c r="U3876" s="70" t="str">
        <f t="shared" si="366"/>
        <v>1-30 DAYS</v>
      </c>
    </row>
    <row r="3877" spans="1:21">
      <c r="A3877" s="63" t="str">
        <f>VLOOKUP(L3877,[1]Sheet1!$N:$P,3,0)</f>
        <v>M1 TUPI</v>
      </c>
      <c r="B3877" s="66">
        <v>46242.426550925928</v>
      </c>
      <c r="C3877" s="66">
        <v>46265.691967592589</v>
      </c>
      <c r="D3877" s="67" t="s">
        <v>604</v>
      </c>
      <c r="E3877" s="67" t="s">
        <v>605</v>
      </c>
      <c r="F3877" s="1">
        <v>1</v>
      </c>
      <c r="G3877" s="63" t="str">
        <f>VLOOKUP(D3877,[2]MINDANAO!$B:$C,2,0)</f>
        <v>XRM OFFROAD FI(DSX)</v>
      </c>
      <c r="H3877" s="67">
        <v>72378</v>
      </c>
      <c r="I3877" s="63" t="str">
        <f>VLOOKUP(L3877,'[3]NEW LEGEND 2026'!M:S,7,0)</f>
        <v>MUTI</v>
      </c>
      <c r="J3877" s="67" t="s">
        <v>8659</v>
      </c>
      <c r="K3877" s="67" t="s">
        <v>8660</v>
      </c>
      <c r="L3877" s="67" t="s">
        <v>426</v>
      </c>
      <c r="M3877" s="63" t="str">
        <f>VLOOKUP(D3877,'[3]NEW LEGEND 2026'!G:I,3,0)</f>
        <v>HONDA</v>
      </c>
      <c r="N3877" s="63" t="str">
        <f>VLOOKUP(D3877,'[3]NEW LEGEND 2026'!G:J,4,0)</f>
        <v>WHITE/BLUE</v>
      </c>
      <c r="O3877" s="68" t="str">
        <f t="shared" si="361"/>
        <v>AUG</v>
      </c>
      <c r="P3877" s="68">
        <f t="shared" si="362"/>
        <v>31</v>
      </c>
      <c r="Q3877" s="68">
        <f t="shared" si="363"/>
        <v>2026</v>
      </c>
      <c r="R3877" s="69">
        <f t="shared" si="364"/>
        <v>-212.69196759258921</v>
      </c>
      <c r="S3877" s="69">
        <f t="shared" si="365"/>
        <v>-189.42655092592759</v>
      </c>
      <c r="T3877" s="70" t="str">
        <f t="shared" si="366"/>
        <v>1-30 DAYS</v>
      </c>
      <c r="U3877" s="70" t="str">
        <f t="shared" si="366"/>
        <v>1-30 DAYS</v>
      </c>
    </row>
    <row r="3878" spans="1:21">
      <c r="A3878" s="63" t="str">
        <f>VLOOKUP(L3878,[1]Sheet1!$N:$P,3,0)</f>
        <v>M1 MARBEL</v>
      </c>
      <c r="B3878" s="66">
        <v>46109.578750000001</v>
      </c>
      <c r="C3878" s="66">
        <v>46265.695694444446</v>
      </c>
      <c r="D3878" s="67" t="s">
        <v>2544</v>
      </c>
      <c r="E3878" s="67" t="s">
        <v>2545</v>
      </c>
      <c r="F3878" s="1">
        <v>1</v>
      </c>
      <c r="G3878" s="63" t="str">
        <f>VLOOKUP(D3878,[2]MINDANAO!$B:$C,2,0)</f>
        <v>NMAX155 FI ABS</v>
      </c>
      <c r="H3878" s="67">
        <v>129452.68</v>
      </c>
      <c r="I3878" s="63" t="str">
        <f>VLOOKUP(L3878,'[3]NEW LEGEND 2026'!M:S,7,0)</f>
        <v>MUTI</v>
      </c>
      <c r="J3878" s="67" t="s">
        <v>8661</v>
      </c>
      <c r="K3878" s="67" t="s">
        <v>8662</v>
      </c>
      <c r="L3878" s="67" t="s">
        <v>473</v>
      </c>
      <c r="M3878" s="63" t="str">
        <f>VLOOKUP(D3878,'[3]NEW LEGEND 2026'!G:I,3,0)</f>
        <v>YAMAHA</v>
      </c>
      <c r="N3878" s="63" t="str">
        <f>VLOOKUP(D3878,'[3]NEW LEGEND 2026'!G:J,4,0)</f>
        <v>BLACK</v>
      </c>
      <c r="O3878" s="68" t="str">
        <f t="shared" si="361"/>
        <v>AUG</v>
      </c>
      <c r="P3878" s="68">
        <f t="shared" si="362"/>
        <v>31</v>
      </c>
      <c r="Q3878" s="68">
        <f t="shared" si="363"/>
        <v>2026</v>
      </c>
      <c r="R3878" s="69">
        <f t="shared" si="364"/>
        <v>-212.69569444444642</v>
      </c>
      <c r="S3878" s="69">
        <f t="shared" si="365"/>
        <v>-56.578750000000582</v>
      </c>
      <c r="T3878" s="70" t="str">
        <f t="shared" si="366"/>
        <v>1-30 DAYS</v>
      </c>
      <c r="U3878" s="70" t="str">
        <f t="shared" si="366"/>
        <v>1-30 DAYS</v>
      </c>
    </row>
    <row r="3879" spans="1:21">
      <c r="A3879" s="63" t="str">
        <f>VLOOKUP(L3879,[1]Sheet1!$N:$P,3,0)</f>
        <v>M1 MARBEL</v>
      </c>
      <c r="B3879" s="66">
        <v>46146.650810185187</v>
      </c>
      <c r="C3879" s="66">
        <v>46265.695694444446</v>
      </c>
      <c r="D3879" s="67" t="s">
        <v>4707</v>
      </c>
      <c r="E3879" s="67" t="s">
        <v>4708</v>
      </c>
      <c r="F3879" s="1">
        <v>1</v>
      </c>
      <c r="G3879" s="63" t="str">
        <f>VLOOKUP(D3879,[2]MINDANAO!$B:$C,2,0)</f>
        <v>ADV160</v>
      </c>
      <c r="H3879" s="67">
        <v>157558</v>
      </c>
      <c r="I3879" s="63" t="str">
        <f>VLOOKUP(L3879,'[3]NEW LEGEND 2026'!M:S,7,0)</f>
        <v>MUTI</v>
      </c>
      <c r="J3879" s="67" t="s">
        <v>8663</v>
      </c>
      <c r="K3879" s="67" t="s">
        <v>8664</v>
      </c>
      <c r="L3879" s="67" t="s">
        <v>473</v>
      </c>
      <c r="M3879" s="63" t="str">
        <f>VLOOKUP(D3879,'[3]NEW LEGEND 2026'!G:I,3,0)</f>
        <v>HONDA</v>
      </c>
      <c r="N3879" s="63" t="str">
        <f>VLOOKUP(D3879,'[3]NEW LEGEND 2026'!G:J,4,0)</f>
        <v>BLACK</v>
      </c>
      <c r="O3879" s="68" t="str">
        <f t="shared" si="361"/>
        <v>AUG</v>
      </c>
      <c r="P3879" s="68">
        <f t="shared" si="362"/>
        <v>31</v>
      </c>
      <c r="Q3879" s="68">
        <f t="shared" si="363"/>
        <v>2026</v>
      </c>
      <c r="R3879" s="69">
        <f t="shared" si="364"/>
        <v>-212.69569444444642</v>
      </c>
      <c r="S3879" s="69">
        <f t="shared" si="365"/>
        <v>-93.650810185186856</v>
      </c>
      <c r="T3879" s="70" t="str">
        <f t="shared" si="366"/>
        <v>1-30 DAYS</v>
      </c>
      <c r="U3879" s="70" t="str">
        <f t="shared" si="366"/>
        <v>1-30 DAYS</v>
      </c>
    </row>
    <row r="3880" spans="1:21">
      <c r="A3880" s="63" t="str">
        <f>VLOOKUP(L3880,[1]Sheet1!$N:$P,3,0)</f>
        <v>M1 MARBEL</v>
      </c>
      <c r="B3880" s="66">
        <v>46146.650810185187</v>
      </c>
      <c r="C3880" s="66">
        <v>46265.695694444446</v>
      </c>
      <c r="D3880" s="67" t="s">
        <v>4707</v>
      </c>
      <c r="E3880" s="67" t="s">
        <v>4708</v>
      </c>
      <c r="F3880" s="1">
        <v>1</v>
      </c>
      <c r="G3880" s="63" t="str">
        <f>VLOOKUP(D3880,[2]MINDANAO!$B:$C,2,0)</f>
        <v>ADV160</v>
      </c>
      <c r="H3880" s="67">
        <v>157558</v>
      </c>
      <c r="I3880" s="63" t="str">
        <f>VLOOKUP(L3880,'[3]NEW LEGEND 2026'!M:S,7,0)</f>
        <v>MUTI</v>
      </c>
      <c r="J3880" s="67" t="s">
        <v>8665</v>
      </c>
      <c r="K3880" s="67" t="s">
        <v>8666</v>
      </c>
      <c r="L3880" s="67" t="s">
        <v>473</v>
      </c>
      <c r="M3880" s="63" t="str">
        <f>VLOOKUP(D3880,'[3]NEW LEGEND 2026'!G:I,3,0)</f>
        <v>HONDA</v>
      </c>
      <c r="N3880" s="63" t="str">
        <f>VLOOKUP(D3880,'[3]NEW LEGEND 2026'!G:J,4,0)</f>
        <v>BLACK</v>
      </c>
      <c r="O3880" s="68" t="str">
        <f t="shared" si="361"/>
        <v>AUG</v>
      </c>
      <c r="P3880" s="68">
        <f t="shared" si="362"/>
        <v>31</v>
      </c>
      <c r="Q3880" s="68">
        <f t="shared" si="363"/>
        <v>2026</v>
      </c>
      <c r="R3880" s="69">
        <f t="shared" si="364"/>
        <v>-212.69569444444642</v>
      </c>
      <c r="S3880" s="69">
        <f t="shared" si="365"/>
        <v>-93.650810185186856</v>
      </c>
      <c r="T3880" s="70" t="str">
        <f t="shared" si="366"/>
        <v>1-30 DAYS</v>
      </c>
      <c r="U3880" s="70" t="str">
        <f t="shared" si="366"/>
        <v>1-30 DAYS</v>
      </c>
    </row>
    <row r="3881" spans="1:21">
      <c r="A3881" s="63" t="str">
        <f>VLOOKUP(L3881,[1]Sheet1!$N:$P,3,0)</f>
        <v>GREATWALL</v>
      </c>
      <c r="B3881" s="66">
        <v>46248.65425925926</v>
      </c>
      <c r="C3881" s="66">
        <v>46265.69599537037</v>
      </c>
      <c r="D3881" s="67" t="s">
        <v>893</v>
      </c>
      <c r="E3881" s="67" t="s">
        <v>894</v>
      </c>
      <c r="F3881" s="1">
        <v>1</v>
      </c>
      <c r="G3881" s="63" t="str">
        <f>VLOOKUP(D3881,[2]MINDANAO!$B:$C,2,0)</f>
        <v>XRM DUAL SPORTS FI(DS)</v>
      </c>
      <c r="H3881" s="67">
        <v>70158</v>
      </c>
      <c r="I3881" s="63" t="str">
        <f>VLOOKUP(L3881,'[3]NEW LEGEND 2026'!M:S,7,0)</f>
        <v>ULTIMATE</v>
      </c>
      <c r="J3881" s="67" t="s">
        <v>8667</v>
      </c>
      <c r="K3881" s="67" t="s">
        <v>8668</v>
      </c>
      <c r="L3881" s="67" t="s">
        <v>2451</v>
      </c>
      <c r="M3881" s="63" t="str">
        <f>VLOOKUP(D3881,'[3]NEW LEGEND 2026'!G:I,3,0)</f>
        <v>HONDA</v>
      </c>
      <c r="N3881" s="63" t="str">
        <f>VLOOKUP(D3881,'[3]NEW LEGEND 2026'!G:J,4,0)</f>
        <v>RED/BLACK</v>
      </c>
      <c r="O3881" s="68" t="str">
        <f t="shared" si="361"/>
        <v>AUG</v>
      </c>
      <c r="P3881" s="68">
        <f t="shared" si="362"/>
        <v>31</v>
      </c>
      <c r="Q3881" s="68">
        <f t="shared" si="363"/>
        <v>2026</v>
      </c>
      <c r="R3881" s="69">
        <f t="shared" si="364"/>
        <v>-212.69599537036993</v>
      </c>
      <c r="S3881" s="69">
        <f t="shared" si="365"/>
        <v>-195.65425925925956</v>
      </c>
      <c r="T3881" s="70" t="str">
        <f t="shared" si="366"/>
        <v>1-30 DAYS</v>
      </c>
      <c r="U3881" s="70" t="str">
        <f t="shared" si="366"/>
        <v>1-30 DAYS</v>
      </c>
    </row>
    <row r="3882" spans="1:21">
      <c r="A3882" s="63" t="str">
        <f>VLOOKUP(L3882,[1]Sheet1!$N:$P,3,0)</f>
        <v>M1 POLOMOLOK</v>
      </c>
      <c r="B3882" s="66">
        <v>46219.474756944437</v>
      </c>
      <c r="C3882" s="66">
        <v>46265.727581018517</v>
      </c>
      <c r="D3882" s="67" t="s">
        <v>663</v>
      </c>
      <c r="E3882" s="67" t="s">
        <v>664</v>
      </c>
      <c r="F3882" s="1">
        <v>1</v>
      </c>
      <c r="G3882" s="63" t="str">
        <f>VLOOKUP(D3882,[2]MINDANAO!$B:$C,2,0)</f>
        <v>CT125</v>
      </c>
      <c r="H3882" s="67">
        <v>58118</v>
      </c>
      <c r="I3882" s="63" t="str">
        <f>VLOOKUP(L3882,'[3]NEW LEGEND 2026'!M:S,7,0)</f>
        <v>MUTI</v>
      </c>
      <c r="J3882" s="67" t="s">
        <v>8669</v>
      </c>
      <c r="K3882" s="67" t="s">
        <v>8670</v>
      </c>
      <c r="L3882" s="67" t="s">
        <v>376</v>
      </c>
      <c r="M3882" s="63" t="str">
        <f>VLOOKUP(D3882,'[3]NEW LEGEND 2026'!G:I,3,0)</f>
        <v>KAWASAKI</v>
      </c>
      <c r="N3882" s="63" t="str">
        <f>VLOOKUP(D3882,'[3]NEW LEGEND 2026'!G:J,4,0)</f>
        <v>BLACK/RED</v>
      </c>
      <c r="O3882" s="68" t="str">
        <f t="shared" si="361"/>
        <v>AUG</v>
      </c>
      <c r="P3882" s="68">
        <f t="shared" si="362"/>
        <v>31</v>
      </c>
      <c r="Q3882" s="68">
        <f t="shared" si="363"/>
        <v>2026</v>
      </c>
      <c r="R3882" s="69">
        <f t="shared" si="364"/>
        <v>-212.7275810185165</v>
      </c>
      <c r="S3882" s="69">
        <f t="shared" si="365"/>
        <v>-166.4747569444371</v>
      </c>
      <c r="T3882" s="70" t="str">
        <f t="shared" si="366"/>
        <v>1-30 DAYS</v>
      </c>
      <c r="U3882" s="70" t="str">
        <f t="shared" si="366"/>
        <v>1-30 DAYS</v>
      </c>
    </row>
    <row r="3883" spans="1:21">
      <c r="A3883" s="63" t="str">
        <f>VLOOKUP(L3883,[1]Sheet1!$N:$P,3,0)</f>
        <v>M2 TAGUM 2</v>
      </c>
      <c r="B3883" s="66">
        <v>46255.433495370373</v>
      </c>
      <c r="C3883" s="66">
        <v>46265.737650462957</v>
      </c>
      <c r="D3883" s="67" t="s">
        <v>3030</v>
      </c>
      <c r="E3883" s="67" t="s">
        <v>3031</v>
      </c>
      <c r="F3883" s="1">
        <v>1</v>
      </c>
      <c r="G3883" s="63" t="str">
        <f>VLOOKUP(D3883,[2]MINDANAO!$B:$C,2,0)</f>
        <v>NAVI</v>
      </c>
      <c r="H3883" s="67">
        <v>58898</v>
      </c>
      <c r="I3883" s="63" t="str">
        <f>VLOOKUP(L3883,'[3]NEW LEGEND 2026'!M:S,7,0)</f>
        <v>ULTIMATE</v>
      </c>
      <c r="J3883" s="67" t="s">
        <v>8671</v>
      </c>
      <c r="K3883" s="67" t="s">
        <v>8672</v>
      </c>
      <c r="L3883" s="67" t="s">
        <v>747</v>
      </c>
      <c r="M3883" s="63" t="str">
        <f>VLOOKUP(D3883,'[3]NEW LEGEND 2026'!G:I,3,0)</f>
        <v>HONDA</v>
      </c>
      <c r="N3883" s="63" t="str">
        <f>VLOOKUP(D3883,'[3]NEW LEGEND 2026'!G:J,4,0)</f>
        <v>WHITE/BLACK</v>
      </c>
      <c r="O3883" s="68" t="str">
        <f t="shared" si="361"/>
        <v>AUG</v>
      </c>
      <c r="P3883" s="68">
        <f t="shared" si="362"/>
        <v>31</v>
      </c>
      <c r="Q3883" s="68">
        <f t="shared" si="363"/>
        <v>2026</v>
      </c>
      <c r="R3883" s="69">
        <f t="shared" si="364"/>
        <v>-212.73765046295739</v>
      </c>
      <c r="S3883" s="69">
        <f t="shared" si="365"/>
        <v>-202.43349537037284</v>
      </c>
      <c r="T3883" s="70" t="str">
        <f t="shared" si="366"/>
        <v>1-30 DAYS</v>
      </c>
      <c r="U3883" s="70" t="str">
        <f t="shared" si="366"/>
        <v>1-30 DAYS</v>
      </c>
    </row>
  </sheetData>
  <conditionalFormatting sqref="J1"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J2:J3883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E66F-954F-4E2E-AC7F-958EE5941F48}">
  <dimension ref="A1:AG102"/>
  <sheetViews>
    <sheetView topLeftCell="V1" workbookViewId="0">
      <selection activeCell="H12" sqref="H12"/>
    </sheetView>
  </sheetViews>
  <sheetFormatPr defaultRowHeight="14"/>
  <cols>
    <col min="1" max="1" width="30" bestFit="1" customWidth="1"/>
    <col min="6" max="6" width="9.6640625" bestFit="1" customWidth="1"/>
    <col min="12" max="12" width="13" bestFit="1" customWidth="1"/>
    <col min="13" max="13" width="12" bestFit="1" customWidth="1"/>
    <col min="14" max="14" width="8.58203125" bestFit="1" customWidth="1"/>
    <col min="16" max="16" width="12.75" bestFit="1" customWidth="1"/>
  </cols>
  <sheetData>
    <row r="1" spans="1:33" ht="18">
      <c r="A1" s="37" t="s">
        <v>323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52">
      <c r="A2" s="38" t="s">
        <v>178</v>
      </c>
      <c r="B2" s="38" t="s">
        <v>179</v>
      </c>
      <c r="C2" s="38" t="s">
        <v>174</v>
      </c>
      <c r="D2" s="38" t="s">
        <v>8</v>
      </c>
      <c r="E2" s="38" t="s">
        <v>295</v>
      </c>
      <c r="F2" s="38" t="s">
        <v>183</v>
      </c>
      <c r="G2" s="38" t="s">
        <v>184</v>
      </c>
      <c r="H2" s="38" t="s">
        <v>185</v>
      </c>
      <c r="I2" s="38" t="s">
        <v>186</v>
      </c>
      <c r="J2" s="38" t="s">
        <v>187</v>
      </c>
      <c r="K2" s="38" t="s">
        <v>296</v>
      </c>
      <c r="L2" s="38" t="s">
        <v>297</v>
      </c>
      <c r="M2" s="38" t="s">
        <v>298</v>
      </c>
      <c r="N2" s="38" t="s">
        <v>191</v>
      </c>
      <c r="O2" s="38" t="s">
        <v>192</v>
      </c>
      <c r="P2" s="38" t="s">
        <v>299</v>
      </c>
      <c r="Q2" s="38" t="s">
        <v>7</v>
      </c>
      <c r="R2" s="38" t="s">
        <v>300</v>
      </c>
      <c r="S2" s="38" t="s">
        <v>301</v>
      </c>
      <c r="T2" s="38" t="s">
        <v>302</v>
      </c>
      <c r="U2" s="38" t="s">
        <v>303</v>
      </c>
      <c r="V2" s="38" t="s">
        <v>304</v>
      </c>
      <c r="W2" s="38" t="s">
        <v>305</v>
      </c>
      <c r="X2" s="38" t="s">
        <v>306</v>
      </c>
      <c r="Y2" s="38" t="s">
        <v>307</v>
      </c>
      <c r="Z2" s="38" t="s">
        <v>308</v>
      </c>
      <c r="AA2" s="38" t="s">
        <v>6</v>
      </c>
      <c r="AB2" s="38" t="s">
        <v>309</v>
      </c>
      <c r="AC2" s="38" t="s">
        <v>310</v>
      </c>
      <c r="AD2" s="38" t="s">
        <v>311</v>
      </c>
      <c r="AE2" s="38" t="s">
        <v>312</v>
      </c>
      <c r="AF2" s="38" t="s">
        <v>313</v>
      </c>
      <c r="AG2" s="38" t="s">
        <v>177</v>
      </c>
    </row>
    <row r="3" spans="1:33">
      <c r="A3" s="39" t="s">
        <v>48</v>
      </c>
      <c r="B3" s="40" t="s">
        <v>286</v>
      </c>
      <c r="C3" s="40">
        <v>53</v>
      </c>
      <c r="D3" s="40" t="s">
        <v>3</v>
      </c>
      <c r="E3" s="39" t="s">
        <v>324</v>
      </c>
      <c r="F3" s="41">
        <v>82687</v>
      </c>
      <c r="G3" s="42">
        <v>1</v>
      </c>
      <c r="H3" s="42">
        <v>6</v>
      </c>
      <c r="I3" s="42">
        <v>0</v>
      </c>
      <c r="J3" s="42">
        <v>7</v>
      </c>
      <c r="K3" s="42">
        <v>2.3333333333333335</v>
      </c>
      <c r="L3" s="41">
        <v>578809</v>
      </c>
      <c r="M3" s="41">
        <v>192936.33333333334</v>
      </c>
      <c r="N3" s="42">
        <v>7.7777777777777779E-2</v>
      </c>
      <c r="O3" s="42">
        <v>26</v>
      </c>
      <c r="P3" s="41">
        <v>2149862</v>
      </c>
      <c r="Q3" s="42">
        <v>334.28571428571428</v>
      </c>
      <c r="R3" s="42">
        <v>45</v>
      </c>
      <c r="S3" s="42">
        <v>30</v>
      </c>
      <c r="T3" s="42">
        <v>75</v>
      </c>
      <c r="U3" s="42">
        <v>60</v>
      </c>
      <c r="V3" s="42">
        <v>90</v>
      </c>
      <c r="W3" s="42">
        <v>2.3333333333333335</v>
      </c>
      <c r="X3" s="42">
        <v>5.833333333333333</v>
      </c>
      <c r="Y3" s="42">
        <v>4.666666666666667</v>
      </c>
      <c r="Z3" s="42">
        <v>7</v>
      </c>
      <c r="AA3" s="40" t="s">
        <v>325</v>
      </c>
      <c r="AB3" s="42">
        <v>10</v>
      </c>
      <c r="AC3" s="39"/>
      <c r="AD3" s="42">
        <v>36</v>
      </c>
      <c r="AE3" s="42">
        <v>462.85714285714283</v>
      </c>
      <c r="AF3" s="40" t="s">
        <v>325</v>
      </c>
      <c r="AG3" s="42">
        <v>15.833333333333332</v>
      </c>
    </row>
    <row r="4" spans="1:33">
      <c r="A4" s="39" t="s">
        <v>77</v>
      </c>
      <c r="B4" s="40" t="s">
        <v>326</v>
      </c>
      <c r="C4" s="40">
        <v>78</v>
      </c>
      <c r="D4" s="40" t="s">
        <v>3</v>
      </c>
      <c r="E4" s="39" t="s">
        <v>324</v>
      </c>
      <c r="F4" s="41">
        <v>91057</v>
      </c>
      <c r="G4" s="42">
        <v>1</v>
      </c>
      <c r="H4" s="42">
        <v>0</v>
      </c>
      <c r="I4" s="42">
        <v>0</v>
      </c>
      <c r="J4" s="42">
        <v>1</v>
      </c>
      <c r="K4" s="42">
        <v>0.33333333333333331</v>
      </c>
      <c r="L4" s="41">
        <v>91057</v>
      </c>
      <c r="M4" s="41">
        <v>30352.333333333332</v>
      </c>
      <c r="N4" s="42">
        <v>1.1111111111111112E-2</v>
      </c>
      <c r="O4" s="42">
        <v>25</v>
      </c>
      <c r="P4" s="41">
        <v>2276425</v>
      </c>
      <c r="Q4" s="42">
        <v>2250</v>
      </c>
      <c r="R4" s="42">
        <v>45</v>
      </c>
      <c r="S4" s="42">
        <v>30</v>
      </c>
      <c r="T4" s="42">
        <v>75</v>
      </c>
      <c r="U4" s="42">
        <v>60</v>
      </c>
      <c r="V4" s="42">
        <v>90</v>
      </c>
      <c r="W4" s="42">
        <v>0.33333333333333337</v>
      </c>
      <c r="X4" s="42">
        <v>0.83333333333333337</v>
      </c>
      <c r="Y4" s="42">
        <v>0.66666666666666674</v>
      </c>
      <c r="Z4" s="42">
        <v>1</v>
      </c>
      <c r="AA4" s="40" t="s">
        <v>325</v>
      </c>
      <c r="AB4" s="42">
        <v>12</v>
      </c>
      <c r="AC4" s="39"/>
      <c r="AD4" s="42">
        <v>37</v>
      </c>
      <c r="AE4" s="42">
        <v>3330</v>
      </c>
      <c r="AF4" s="40" t="s">
        <v>325</v>
      </c>
      <c r="AG4" s="42">
        <v>12.833333333333334</v>
      </c>
    </row>
    <row r="5" spans="1:33">
      <c r="A5" s="39" t="s">
        <v>12</v>
      </c>
      <c r="B5" s="40" t="s">
        <v>257</v>
      </c>
      <c r="C5" s="40">
        <v>5</v>
      </c>
      <c r="D5" s="40" t="s">
        <v>0</v>
      </c>
      <c r="E5" s="39" t="s">
        <v>327</v>
      </c>
      <c r="F5" s="41">
        <v>158270</v>
      </c>
      <c r="G5" s="42">
        <v>107</v>
      </c>
      <c r="H5" s="42">
        <v>78</v>
      </c>
      <c r="I5" s="42">
        <v>131</v>
      </c>
      <c r="J5" s="42">
        <v>316</v>
      </c>
      <c r="K5" s="42">
        <v>105.33333333333333</v>
      </c>
      <c r="L5" s="41">
        <v>50013320</v>
      </c>
      <c r="M5" s="41">
        <v>16671106.666666666</v>
      </c>
      <c r="N5" s="42">
        <v>3.5111111111111111</v>
      </c>
      <c r="O5" s="42">
        <v>174</v>
      </c>
      <c r="P5" s="41">
        <v>27538980</v>
      </c>
      <c r="Q5" s="42">
        <v>49.556962025316459</v>
      </c>
      <c r="R5" s="42">
        <v>45</v>
      </c>
      <c r="S5" s="42">
        <v>30</v>
      </c>
      <c r="T5" s="42">
        <v>75</v>
      </c>
      <c r="U5" s="42">
        <v>60</v>
      </c>
      <c r="V5" s="42">
        <v>90</v>
      </c>
      <c r="W5" s="42">
        <v>105.33333333333333</v>
      </c>
      <c r="X5" s="42">
        <v>263.33333333333331</v>
      </c>
      <c r="Y5" s="42">
        <v>210.66666666666666</v>
      </c>
      <c r="Z5" s="42">
        <v>316</v>
      </c>
      <c r="AA5" s="40" t="s">
        <v>325</v>
      </c>
      <c r="AB5" s="42">
        <v>334</v>
      </c>
      <c r="AC5" s="39"/>
      <c r="AD5" s="42">
        <v>508</v>
      </c>
      <c r="AE5" s="42">
        <v>144.68354430379748</v>
      </c>
      <c r="AF5" s="40" t="s">
        <v>325</v>
      </c>
      <c r="AG5" s="42">
        <v>597.33333333333326</v>
      </c>
    </row>
    <row r="6" spans="1:33">
      <c r="A6" s="39" t="s">
        <v>38</v>
      </c>
      <c r="B6" s="40" t="s">
        <v>245</v>
      </c>
      <c r="C6" s="40">
        <v>35</v>
      </c>
      <c r="D6" s="40" t="s">
        <v>3</v>
      </c>
      <c r="E6" s="39" t="s">
        <v>327</v>
      </c>
      <c r="F6" s="41">
        <v>165630</v>
      </c>
      <c r="G6" s="42">
        <v>0</v>
      </c>
      <c r="H6" s="42">
        <v>7</v>
      </c>
      <c r="I6" s="42">
        <v>3</v>
      </c>
      <c r="J6" s="42">
        <v>10</v>
      </c>
      <c r="K6" s="42">
        <v>3.3333333333333335</v>
      </c>
      <c r="L6" s="41">
        <v>1656300</v>
      </c>
      <c r="M6" s="41">
        <v>552100</v>
      </c>
      <c r="N6" s="42">
        <v>0.1111111111111111</v>
      </c>
      <c r="O6" s="42">
        <v>4</v>
      </c>
      <c r="P6" s="41">
        <v>662520</v>
      </c>
      <c r="Q6" s="42">
        <v>36</v>
      </c>
      <c r="R6" s="42">
        <v>45</v>
      </c>
      <c r="S6" s="42">
        <v>30</v>
      </c>
      <c r="T6" s="42">
        <v>75</v>
      </c>
      <c r="U6" s="42">
        <v>60</v>
      </c>
      <c r="V6" s="42">
        <v>90</v>
      </c>
      <c r="W6" s="42">
        <v>3.333333333333333</v>
      </c>
      <c r="X6" s="42">
        <v>8.3333333333333321</v>
      </c>
      <c r="Y6" s="42">
        <v>6.6666666666666661</v>
      </c>
      <c r="Z6" s="42">
        <v>10</v>
      </c>
      <c r="AA6" s="40" t="s">
        <v>164</v>
      </c>
      <c r="AB6" s="42">
        <v>23</v>
      </c>
      <c r="AC6" s="39"/>
      <c r="AD6" s="42">
        <v>27</v>
      </c>
      <c r="AE6" s="42">
        <v>243</v>
      </c>
      <c r="AF6" s="40" t="s">
        <v>325</v>
      </c>
      <c r="AG6" s="42">
        <v>31.333333333333332</v>
      </c>
    </row>
    <row r="7" spans="1:33">
      <c r="A7" s="39" t="s">
        <v>32</v>
      </c>
      <c r="B7" s="40" t="s">
        <v>328</v>
      </c>
      <c r="C7" s="40">
        <v>27</v>
      </c>
      <c r="D7" s="40" t="s">
        <v>2</v>
      </c>
      <c r="E7" s="39" t="s">
        <v>327</v>
      </c>
      <c r="F7" s="41">
        <v>288910</v>
      </c>
      <c r="G7" s="42">
        <v>6</v>
      </c>
      <c r="H7" s="42">
        <v>4</v>
      </c>
      <c r="I7" s="42">
        <v>2</v>
      </c>
      <c r="J7" s="42">
        <v>12</v>
      </c>
      <c r="K7" s="42">
        <v>4</v>
      </c>
      <c r="L7" s="41">
        <v>3466920</v>
      </c>
      <c r="M7" s="41">
        <v>1155640</v>
      </c>
      <c r="N7" s="42">
        <v>0.13333333333333333</v>
      </c>
      <c r="O7" s="42">
        <v>12</v>
      </c>
      <c r="P7" s="41">
        <v>3466920</v>
      </c>
      <c r="Q7" s="42">
        <v>90</v>
      </c>
      <c r="R7" s="42">
        <v>45</v>
      </c>
      <c r="S7" s="42">
        <v>30</v>
      </c>
      <c r="T7" s="42">
        <v>75</v>
      </c>
      <c r="U7" s="42">
        <v>60</v>
      </c>
      <c r="V7" s="42">
        <v>90</v>
      </c>
      <c r="W7" s="42">
        <v>4</v>
      </c>
      <c r="X7" s="42">
        <v>10</v>
      </c>
      <c r="Y7" s="42">
        <v>8</v>
      </c>
      <c r="Z7" s="42">
        <v>12</v>
      </c>
      <c r="AA7" s="40" t="s">
        <v>325</v>
      </c>
      <c r="AB7" s="42">
        <v>8</v>
      </c>
      <c r="AC7" s="39"/>
      <c r="AD7" s="42">
        <v>20</v>
      </c>
      <c r="AE7" s="42">
        <v>150</v>
      </c>
      <c r="AF7" s="40" t="s">
        <v>325</v>
      </c>
      <c r="AG7" s="42">
        <v>18</v>
      </c>
    </row>
    <row r="8" spans="1:33">
      <c r="A8" s="39" t="s">
        <v>53</v>
      </c>
      <c r="B8" s="40" t="s">
        <v>329</v>
      </c>
      <c r="C8" s="40">
        <v>68</v>
      </c>
      <c r="D8" s="40" t="s">
        <v>3</v>
      </c>
      <c r="E8" s="39" t="s">
        <v>327</v>
      </c>
      <c r="F8" s="41">
        <v>118838</v>
      </c>
      <c r="G8" s="42">
        <v>1</v>
      </c>
      <c r="H8" s="42">
        <v>0</v>
      </c>
      <c r="I8" s="42">
        <v>1</v>
      </c>
      <c r="J8" s="42">
        <v>2</v>
      </c>
      <c r="K8" s="42">
        <v>0.66666666666666663</v>
      </c>
      <c r="L8" s="41">
        <v>237676</v>
      </c>
      <c r="M8" s="41">
        <v>79225.333333333328</v>
      </c>
      <c r="N8" s="42">
        <v>2.2222222222222223E-2</v>
      </c>
      <c r="O8" s="42">
        <v>8</v>
      </c>
      <c r="P8" s="41">
        <v>950704</v>
      </c>
      <c r="Q8" s="42">
        <v>360</v>
      </c>
      <c r="R8" s="42">
        <v>45</v>
      </c>
      <c r="S8" s="42">
        <v>30</v>
      </c>
      <c r="T8" s="42">
        <v>75</v>
      </c>
      <c r="U8" s="42">
        <v>60</v>
      </c>
      <c r="V8" s="42">
        <v>90</v>
      </c>
      <c r="W8" s="42">
        <v>0.66666666666666674</v>
      </c>
      <c r="X8" s="42">
        <v>1.6666666666666667</v>
      </c>
      <c r="Y8" s="42">
        <v>1.3333333333333335</v>
      </c>
      <c r="Z8" s="42">
        <v>2</v>
      </c>
      <c r="AA8" s="40" t="s">
        <v>325</v>
      </c>
      <c r="AB8" s="42">
        <v>0</v>
      </c>
      <c r="AC8" s="39"/>
      <c r="AD8" s="42">
        <v>8</v>
      </c>
      <c r="AE8" s="42">
        <v>360</v>
      </c>
      <c r="AF8" s="40" t="s">
        <v>325</v>
      </c>
      <c r="AG8" s="42">
        <v>1.6666666666666667</v>
      </c>
    </row>
    <row r="9" spans="1:33">
      <c r="A9" s="39" t="s">
        <v>65</v>
      </c>
      <c r="B9" s="40" t="s">
        <v>234</v>
      </c>
      <c r="C9" s="40">
        <v>37</v>
      </c>
      <c r="D9" s="40" t="s">
        <v>3</v>
      </c>
      <c r="E9" s="39" t="s">
        <v>324</v>
      </c>
      <c r="F9" s="41">
        <v>77572</v>
      </c>
      <c r="G9" s="42">
        <v>4</v>
      </c>
      <c r="H9" s="42">
        <v>6</v>
      </c>
      <c r="I9" s="42">
        <v>10</v>
      </c>
      <c r="J9" s="42">
        <v>20</v>
      </c>
      <c r="K9" s="42">
        <v>6.666666666666667</v>
      </c>
      <c r="L9" s="41">
        <v>1551440</v>
      </c>
      <c r="M9" s="41">
        <v>517146.66666666669</v>
      </c>
      <c r="N9" s="42">
        <v>0.22222222222222221</v>
      </c>
      <c r="O9" s="42">
        <v>29</v>
      </c>
      <c r="P9" s="41">
        <v>2249588</v>
      </c>
      <c r="Q9" s="42">
        <v>130.5</v>
      </c>
      <c r="R9" s="42">
        <v>45</v>
      </c>
      <c r="S9" s="42">
        <v>30</v>
      </c>
      <c r="T9" s="42">
        <v>75</v>
      </c>
      <c r="U9" s="42">
        <v>60</v>
      </c>
      <c r="V9" s="42">
        <v>90</v>
      </c>
      <c r="W9" s="42">
        <v>6.6666666666666661</v>
      </c>
      <c r="X9" s="42">
        <v>16.666666666666664</v>
      </c>
      <c r="Y9" s="42">
        <v>13.333333333333332</v>
      </c>
      <c r="Z9" s="42">
        <v>20</v>
      </c>
      <c r="AA9" s="40" t="s">
        <v>325</v>
      </c>
      <c r="AB9" s="42">
        <v>0</v>
      </c>
      <c r="AC9" s="39"/>
      <c r="AD9" s="42">
        <v>29</v>
      </c>
      <c r="AE9" s="42">
        <v>130.5</v>
      </c>
      <c r="AF9" s="40" t="s">
        <v>325</v>
      </c>
      <c r="AG9" s="42">
        <v>16.666666666666664</v>
      </c>
    </row>
    <row r="10" spans="1:33">
      <c r="A10" s="39" t="s">
        <v>49</v>
      </c>
      <c r="B10" s="40" t="s">
        <v>224</v>
      </c>
      <c r="C10" s="40">
        <v>3</v>
      </c>
      <c r="D10" s="40" t="s">
        <v>0</v>
      </c>
      <c r="E10" s="39" t="s">
        <v>330</v>
      </c>
      <c r="F10" s="41">
        <v>191000</v>
      </c>
      <c r="G10" s="42">
        <v>135</v>
      </c>
      <c r="H10" s="42">
        <v>112</v>
      </c>
      <c r="I10" s="42">
        <v>149</v>
      </c>
      <c r="J10" s="42">
        <v>396</v>
      </c>
      <c r="K10" s="42">
        <v>132</v>
      </c>
      <c r="L10" s="41">
        <v>75636000</v>
      </c>
      <c r="M10" s="41">
        <v>25212000</v>
      </c>
      <c r="N10" s="42">
        <v>4.4000000000000004</v>
      </c>
      <c r="O10" s="42">
        <v>111</v>
      </c>
      <c r="P10" s="41">
        <v>21201000</v>
      </c>
      <c r="Q10" s="42">
        <v>25.227272727272727</v>
      </c>
      <c r="R10" s="42">
        <v>45</v>
      </c>
      <c r="S10" s="42">
        <v>30</v>
      </c>
      <c r="T10" s="42">
        <v>75</v>
      </c>
      <c r="U10" s="42">
        <v>60</v>
      </c>
      <c r="V10" s="42">
        <v>90</v>
      </c>
      <c r="W10" s="42">
        <v>132</v>
      </c>
      <c r="X10" s="42">
        <v>330</v>
      </c>
      <c r="Y10" s="42">
        <v>264</v>
      </c>
      <c r="Z10" s="42">
        <v>396.00000000000006</v>
      </c>
      <c r="AA10" s="40" t="s">
        <v>164</v>
      </c>
      <c r="AB10" s="42">
        <v>98</v>
      </c>
      <c r="AC10" s="39"/>
      <c r="AD10" s="42">
        <v>209</v>
      </c>
      <c r="AE10" s="42">
        <v>47.499999999999993</v>
      </c>
      <c r="AF10" s="40" t="s">
        <v>325</v>
      </c>
      <c r="AG10" s="42">
        <v>428</v>
      </c>
    </row>
    <row r="11" spans="1:33">
      <c r="A11" s="39" t="s">
        <v>150</v>
      </c>
      <c r="B11" s="40" t="s">
        <v>331</v>
      </c>
      <c r="C11" s="40" t="s">
        <v>331</v>
      </c>
      <c r="D11" s="40" t="s">
        <v>3</v>
      </c>
      <c r="E11" s="39" t="s">
        <v>330</v>
      </c>
      <c r="F11" s="41">
        <v>233000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1">
        <v>0</v>
      </c>
      <c r="M11" s="41">
        <v>0</v>
      </c>
      <c r="N11" s="42">
        <v>0</v>
      </c>
      <c r="O11" s="42">
        <v>1</v>
      </c>
      <c r="P11" s="41">
        <v>233000</v>
      </c>
      <c r="Q11" s="42" t="s">
        <v>331</v>
      </c>
      <c r="R11" s="42">
        <v>45</v>
      </c>
      <c r="S11" s="42">
        <v>30</v>
      </c>
      <c r="T11" s="42">
        <v>75</v>
      </c>
      <c r="U11" s="42">
        <v>60</v>
      </c>
      <c r="V11" s="42">
        <v>90</v>
      </c>
      <c r="W11" s="42">
        <v>0</v>
      </c>
      <c r="X11" s="42">
        <v>0</v>
      </c>
      <c r="Y11" s="42">
        <v>0</v>
      </c>
      <c r="Z11" s="42">
        <v>0</v>
      </c>
      <c r="AA11" s="40" t="s">
        <v>331</v>
      </c>
      <c r="AB11" s="42">
        <v>0</v>
      </c>
      <c r="AC11" s="39"/>
      <c r="AD11" s="42">
        <v>1</v>
      </c>
      <c r="AE11" s="42">
        <v>0</v>
      </c>
      <c r="AF11" s="40" t="s">
        <v>319</v>
      </c>
      <c r="AG11" s="42">
        <v>0</v>
      </c>
    </row>
    <row r="12" spans="1:33">
      <c r="A12" s="39" t="s">
        <v>66</v>
      </c>
      <c r="B12" s="40" t="s">
        <v>259</v>
      </c>
      <c r="C12" s="40">
        <v>20</v>
      </c>
      <c r="D12" s="40" t="s">
        <v>2</v>
      </c>
      <c r="E12" s="39" t="s">
        <v>332</v>
      </c>
      <c r="F12" s="41">
        <v>95530</v>
      </c>
      <c r="G12" s="42">
        <v>33</v>
      </c>
      <c r="H12" s="42">
        <v>23</v>
      </c>
      <c r="I12" s="42">
        <v>24</v>
      </c>
      <c r="J12" s="42">
        <v>80</v>
      </c>
      <c r="K12" s="42">
        <v>26.666666666666668</v>
      </c>
      <c r="L12" s="41">
        <v>7642400</v>
      </c>
      <c r="M12" s="41">
        <v>2547466.666666667</v>
      </c>
      <c r="N12" s="42">
        <v>0.88888888888888884</v>
      </c>
      <c r="O12" s="42">
        <v>97</v>
      </c>
      <c r="P12" s="41">
        <v>9266410</v>
      </c>
      <c r="Q12" s="42">
        <v>109.12499999999999</v>
      </c>
      <c r="R12" s="42">
        <v>45</v>
      </c>
      <c r="S12" s="42">
        <v>30</v>
      </c>
      <c r="T12" s="42">
        <v>75</v>
      </c>
      <c r="U12" s="42">
        <v>60</v>
      </c>
      <c r="V12" s="42">
        <v>90</v>
      </c>
      <c r="W12" s="42">
        <v>26.666666666666664</v>
      </c>
      <c r="X12" s="42">
        <v>66.666666666666657</v>
      </c>
      <c r="Y12" s="42">
        <v>53.333333333333329</v>
      </c>
      <c r="Z12" s="42">
        <v>80</v>
      </c>
      <c r="AA12" s="40" t="s">
        <v>325</v>
      </c>
      <c r="AB12" s="42">
        <v>66</v>
      </c>
      <c r="AC12" s="39"/>
      <c r="AD12" s="42">
        <v>163</v>
      </c>
      <c r="AE12" s="42">
        <v>183.375</v>
      </c>
      <c r="AF12" s="40" t="s">
        <v>325</v>
      </c>
      <c r="AG12" s="42">
        <v>132.66666666666666</v>
      </c>
    </row>
    <row r="13" spans="1:33">
      <c r="A13" s="39" t="s">
        <v>70</v>
      </c>
      <c r="B13" s="40" t="s">
        <v>263</v>
      </c>
      <c r="C13" s="40">
        <v>46</v>
      </c>
      <c r="D13" s="40" t="s">
        <v>3</v>
      </c>
      <c r="E13" s="39" t="s">
        <v>332</v>
      </c>
      <c r="F13" s="41">
        <v>91770</v>
      </c>
      <c r="G13" s="42">
        <v>3</v>
      </c>
      <c r="H13" s="42">
        <v>2</v>
      </c>
      <c r="I13" s="42">
        <v>4</v>
      </c>
      <c r="J13" s="42">
        <v>9</v>
      </c>
      <c r="K13" s="42">
        <v>3</v>
      </c>
      <c r="L13" s="41">
        <v>825930</v>
      </c>
      <c r="M13" s="41">
        <v>275310</v>
      </c>
      <c r="N13" s="42">
        <v>0.1</v>
      </c>
      <c r="O13" s="42">
        <v>33</v>
      </c>
      <c r="P13" s="41">
        <v>3028410</v>
      </c>
      <c r="Q13" s="42">
        <v>330</v>
      </c>
      <c r="R13" s="42">
        <v>45</v>
      </c>
      <c r="S13" s="42">
        <v>30</v>
      </c>
      <c r="T13" s="42">
        <v>75</v>
      </c>
      <c r="U13" s="42">
        <v>60</v>
      </c>
      <c r="V13" s="42">
        <v>90</v>
      </c>
      <c r="W13" s="42">
        <v>3</v>
      </c>
      <c r="X13" s="42">
        <v>7.5</v>
      </c>
      <c r="Y13" s="42">
        <v>6</v>
      </c>
      <c r="Z13" s="42">
        <v>9</v>
      </c>
      <c r="AA13" s="40" t="s">
        <v>325</v>
      </c>
      <c r="AB13" s="42">
        <v>7</v>
      </c>
      <c r="AC13" s="39"/>
      <c r="AD13" s="42">
        <v>40</v>
      </c>
      <c r="AE13" s="42">
        <v>400</v>
      </c>
      <c r="AF13" s="40" t="s">
        <v>325</v>
      </c>
      <c r="AG13" s="42">
        <v>14.5</v>
      </c>
    </row>
    <row r="14" spans="1:33">
      <c r="A14" s="39" t="s">
        <v>78</v>
      </c>
      <c r="B14" s="40" t="s">
        <v>243</v>
      </c>
      <c r="C14" s="40">
        <v>49</v>
      </c>
      <c r="D14" s="40" t="s">
        <v>3</v>
      </c>
      <c r="E14" s="39" t="s">
        <v>332</v>
      </c>
      <c r="F14" s="41">
        <v>100700</v>
      </c>
      <c r="G14" s="42">
        <v>3</v>
      </c>
      <c r="H14" s="42">
        <v>0</v>
      </c>
      <c r="I14" s="42">
        <v>5</v>
      </c>
      <c r="J14" s="42">
        <v>8</v>
      </c>
      <c r="K14" s="42">
        <v>2.6666666666666665</v>
      </c>
      <c r="L14" s="41">
        <v>805600</v>
      </c>
      <c r="M14" s="41">
        <v>268533.33333333331</v>
      </c>
      <c r="N14" s="42">
        <v>8.8888888888888892E-2</v>
      </c>
      <c r="O14" s="42">
        <v>37</v>
      </c>
      <c r="P14" s="41">
        <v>3725900</v>
      </c>
      <c r="Q14" s="42">
        <v>416.25000000000006</v>
      </c>
      <c r="R14" s="42">
        <v>45</v>
      </c>
      <c r="S14" s="42">
        <v>30</v>
      </c>
      <c r="T14" s="42">
        <v>75</v>
      </c>
      <c r="U14" s="42">
        <v>60</v>
      </c>
      <c r="V14" s="42">
        <v>90</v>
      </c>
      <c r="W14" s="42">
        <v>2.666666666666667</v>
      </c>
      <c r="X14" s="42">
        <v>6.666666666666667</v>
      </c>
      <c r="Y14" s="42">
        <v>5.3333333333333339</v>
      </c>
      <c r="Z14" s="42">
        <v>8</v>
      </c>
      <c r="AA14" s="40" t="s">
        <v>325</v>
      </c>
      <c r="AB14" s="42">
        <v>21</v>
      </c>
      <c r="AC14" s="39"/>
      <c r="AD14" s="42">
        <v>58</v>
      </c>
      <c r="AE14" s="42">
        <v>652.5</v>
      </c>
      <c r="AF14" s="40" t="s">
        <v>325</v>
      </c>
      <c r="AG14" s="42">
        <v>27.666666666666668</v>
      </c>
    </row>
    <row r="15" spans="1:33">
      <c r="A15" s="39" t="s">
        <v>135</v>
      </c>
      <c r="B15" s="40" t="s">
        <v>331</v>
      </c>
      <c r="C15" s="40" t="s">
        <v>331</v>
      </c>
      <c r="D15" s="40" t="s">
        <v>3</v>
      </c>
      <c r="E15" s="39" t="s">
        <v>332</v>
      </c>
      <c r="F15" s="41">
        <v>92710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1">
        <v>0</v>
      </c>
      <c r="M15" s="41">
        <v>0</v>
      </c>
      <c r="N15" s="42">
        <v>0</v>
      </c>
      <c r="O15" s="42">
        <v>1</v>
      </c>
      <c r="P15" s="41">
        <v>92710</v>
      </c>
      <c r="Q15" s="42" t="s">
        <v>331</v>
      </c>
      <c r="R15" s="42">
        <v>45</v>
      </c>
      <c r="S15" s="42">
        <v>30</v>
      </c>
      <c r="T15" s="42">
        <v>75</v>
      </c>
      <c r="U15" s="42">
        <v>60</v>
      </c>
      <c r="V15" s="42">
        <v>90</v>
      </c>
      <c r="W15" s="42">
        <v>0</v>
      </c>
      <c r="X15" s="42">
        <v>0</v>
      </c>
      <c r="Y15" s="42">
        <v>0</v>
      </c>
      <c r="Z15" s="42">
        <v>0</v>
      </c>
      <c r="AA15" s="40" t="s">
        <v>331</v>
      </c>
      <c r="AB15" s="42">
        <v>0</v>
      </c>
      <c r="AC15" s="39"/>
      <c r="AD15" s="42">
        <v>1</v>
      </c>
      <c r="AE15" s="42">
        <v>0</v>
      </c>
      <c r="AF15" s="40" t="s">
        <v>319</v>
      </c>
      <c r="AG15" s="42">
        <v>0</v>
      </c>
    </row>
    <row r="16" spans="1:33">
      <c r="A16" s="39" t="s">
        <v>39</v>
      </c>
      <c r="B16" s="40" t="s">
        <v>254</v>
      </c>
      <c r="C16" s="40">
        <v>17</v>
      </c>
      <c r="D16" s="40" t="s">
        <v>2</v>
      </c>
      <c r="E16" s="39" t="s">
        <v>327</v>
      </c>
      <c r="F16" s="41">
        <v>72434</v>
      </c>
      <c r="G16" s="42">
        <v>23</v>
      </c>
      <c r="H16" s="42">
        <v>38</v>
      </c>
      <c r="I16" s="42">
        <v>56</v>
      </c>
      <c r="J16" s="42">
        <v>117</v>
      </c>
      <c r="K16" s="42">
        <v>39</v>
      </c>
      <c r="L16" s="41">
        <v>8474778</v>
      </c>
      <c r="M16" s="41">
        <v>2824926</v>
      </c>
      <c r="N16" s="42">
        <v>1.3</v>
      </c>
      <c r="O16" s="42">
        <v>74</v>
      </c>
      <c r="P16" s="41">
        <v>5360116</v>
      </c>
      <c r="Q16" s="42">
        <v>56.92307692307692</v>
      </c>
      <c r="R16" s="42">
        <v>45</v>
      </c>
      <c r="S16" s="42">
        <v>30</v>
      </c>
      <c r="T16" s="42">
        <v>75</v>
      </c>
      <c r="U16" s="42">
        <v>60</v>
      </c>
      <c r="V16" s="42">
        <v>90</v>
      </c>
      <c r="W16" s="42">
        <v>39</v>
      </c>
      <c r="X16" s="42">
        <v>97.5</v>
      </c>
      <c r="Y16" s="42">
        <v>78</v>
      </c>
      <c r="Z16" s="42">
        <v>117</v>
      </c>
      <c r="AA16" s="40" t="s">
        <v>321</v>
      </c>
      <c r="AB16" s="42">
        <v>92</v>
      </c>
      <c r="AC16" s="39"/>
      <c r="AD16" s="42">
        <v>166</v>
      </c>
      <c r="AE16" s="42">
        <v>127.69230769230769</v>
      </c>
      <c r="AF16" s="40" t="s">
        <v>325</v>
      </c>
      <c r="AG16" s="42">
        <v>189.5</v>
      </c>
    </row>
    <row r="17" spans="1:33">
      <c r="A17" s="39" t="s">
        <v>54</v>
      </c>
      <c r="B17" s="40" t="s">
        <v>256</v>
      </c>
      <c r="C17" s="40">
        <v>45</v>
      </c>
      <c r="D17" s="40" t="s">
        <v>3</v>
      </c>
      <c r="E17" s="39" t="s">
        <v>327</v>
      </c>
      <c r="F17" s="41">
        <v>70998</v>
      </c>
      <c r="G17" s="42">
        <v>3</v>
      </c>
      <c r="H17" s="42">
        <v>5</v>
      </c>
      <c r="I17" s="42">
        <v>5</v>
      </c>
      <c r="J17" s="42">
        <v>13</v>
      </c>
      <c r="K17" s="42">
        <v>4.333333333333333</v>
      </c>
      <c r="L17" s="41">
        <v>922974</v>
      </c>
      <c r="M17" s="41">
        <v>307658</v>
      </c>
      <c r="N17" s="42">
        <v>0.14444444444444443</v>
      </c>
      <c r="O17" s="42">
        <v>23</v>
      </c>
      <c r="P17" s="41">
        <v>1632954</v>
      </c>
      <c r="Q17" s="42">
        <v>159.23076923076923</v>
      </c>
      <c r="R17" s="42">
        <v>45</v>
      </c>
      <c r="S17" s="42">
        <v>30</v>
      </c>
      <c r="T17" s="42">
        <v>75</v>
      </c>
      <c r="U17" s="42">
        <v>60</v>
      </c>
      <c r="V17" s="42">
        <v>90</v>
      </c>
      <c r="W17" s="42">
        <v>4.333333333333333</v>
      </c>
      <c r="X17" s="42">
        <v>10.833333333333332</v>
      </c>
      <c r="Y17" s="42">
        <v>8.6666666666666661</v>
      </c>
      <c r="Z17" s="42">
        <v>12.999999999999998</v>
      </c>
      <c r="AA17" s="40" t="s">
        <v>325</v>
      </c>
      <c r="AB17" s="42">
        <v>75</v>
      </c>
      <c r="AC17" s="39"/>
      <c r="AD17" s="42">
        <v>98</v>
      </c>
      <c r="AE17" s="42">
        <v>678.46153846153857</v>
      </c>
      <c r="AF17" s="40" t="s">
        <v>325</v>
      </c>
      <c r="AG17" s="42">
        <v>85.833333333333329</v>
      </c>
    </row>
    <row r="18" spans="1:33">
      <c r="A18" s="39" t="s">
        <v>84</v>
      </c>
      <c r="B18" s="40" t="s">
        <v>333</v>
      </c>
      <c r="C18" s="40">
        <v>77</v>
      </c>
      <c r="D18" s="40" t="s">
        <v>3</v>
      </c>
      <c r="E18" s="39" t="s">
        <v>334</v>
      </c>
      <c r="F18" s="41">
        <v>98325</v>
      </c>
      <c r="G18" s="42">
        <v>0</v>
      </c>
      <c r="H18" s="42">
        <v>0</v>
      </c>
      <c r="I18" s="42">
        <v>1</v>
      </c>
      <c r="J18" s="42">
        <v>1</v>
      </c>
      <c r="K18" s="42">
        <v>0.33333333333333331</v>
      </c>
      <c r="L18" s="41">
        <v>98325</v>
      </c>
      <c r="M18" s="41">
        <v>32775</v>
      </c>
      <c r="N18" s="42">
        <v>1.1111111111111112E-2</v>
      </c>
      <c r="O18" s="42">
        <v>4</v>
      </c>
      <c r="P18" s="41">
        <v>393300</v>
      </c>
      <c r="Q18" s="42">
        <v>360</v>
      </c>
      <c r="R18" s="42">
        <v>45</v>
      </c>
      <c r="S18" s="42">
        <v>30</v>
      </c>
      <c r="T18" s="42">
        <v>75</v>
      </c>
      <c r="U18" s="42">
        <v>60</v>
      </c>
      <c r="V18" s="42">
        <v>90</v>
      </c>
      <c r="W18" s="42">
        <v>0.33333333333333337</v>
      </c>
      <c r="X18" s="42">
        <v>0.83333333333333337</v>
      </c>
      <c r="Y18" s="42">
        <v>0.66666666666666674</v>
      </c>
      <c r="Z18" s="42">
        <v>1</v>
      </c>
      <c r="AA18" s="40" t="s">
        <v>325</v>
      </c>
      <c r="AB18" s="42">
        <v>0</v>
      </c>
      <c r="AC18" s="39"/>
      <c r="AD18" s="42">
        <v>4</v>
      </c>
      <c r="AE18" s="42">
        <v>360</v>
      </c>
      <c r="AF18" s="40" t="s">
        <v>325</v>
      </c>
      <c r="AG18" s="42">
        <v>0.83333333333333337</v>
      </c>
    </row>
    <row r="19" spans="1:33">
      <c r="A19" s="39" t="s">
        <v>85</v>
      </c>
      <c r="B19" s="40" t="s">
        <v>273</v>
      </c>
      <c r="C19" s="40">
        <v>65</v>
      </c>
      <c r="D19" s="40" t="s">
        <v>3</v>
      </c>
      <c r="E19" s="39" t="s">
        <v>332</v>
      </c>
      <c r="F19" s="41">
        <v>71560</v>
      </c>
      <c r="G19" s="42">
        <v>2</v>
      </c>
      <c r="H19" s="42">
        <v>1</v>
      </c>
      <c r="I19" s="42">
        <v>1</v>
      </c>
      <c r="J19" s="42">
        <v>4</v>
      </c>
      <c r="K19" s="42">
        <v>1.3333333333333333</v>
      </c>
      <c r="L19" s="41">
        <v>286240</v>
      </c>
      <c r="M19" s="41">
        <v>95413.333333333328</v>
      </c>
      <c r="N19" s="42">
        <v>4.4444444444444446E-2</v>
      </c>
      <c r="O19" s="42">
        <v>7</v>
      </c>
      <c r="P19" s="41">
        <v>500920</v>
      </c>
      <c r="Q19" s="42">
        <v>157.5</v>
      </c>
      <c r="R19" s="42">
        <v>45</v>
      </c>
      <c r="S19" s="42">
        <v>30</v>
      </c>
      <c r="T19" s="42">
        <v>75</v>
      </c>
      <c r="U19" s="42">
        <v>60</v>
      </c>
      <c r="V19" s="42">
        <v>90</v>
      </c>
      <c r="W19" s="42">
        <v>1.3333333333333335</v>
      </c>
      <c r="X19" s="42">
        <v>3.3333333333333335</v>
      </c>
      <c r="Y19" s="42">
        <v>2.666666666666667</v>
      </c>
      <c r="Z19" s="42">
        <v>4</v>
      </c>
      <c r="AA19" s="40" t="s">
        <v>325</v>
      </c>
      <c r="AB19" s="42">
        <v>0</v>
      </c>
      <c r="AC19" s="39"/>
      <c r="AD19" s="42">
        <v>7</v>
      </c>
      <c r="AE19" s="42">
        <v>157.5</v>
      </c>
      <c r="AF19" s="40" t="s">
        <v>325</v>
      </c>
      <c r="AG19" s="42">
        <v>3.3333333333333335</v>
      </c>
    </row>
    <row r="20" spans="1:33">
      <c r="A20" s="39" t="s">
        <v>86</v>
      </c>
      <c r="B20" s="40" t="s">
        <v>291</v>
      </c>
      <c r="C20" s="40">
        <v>59</v>
      </c>
      <c r="D20" s="40" t="s">
        <v>3</v>
      </c>
      <c r="E20" s="39" t="s">
        <v>332</v>
      </c>
      <c r="F20" s="41">
        <v>72500</v>
      </c>
      <c r="G20" s="42">
        <v>0</v>
      </c>
      <c r="H20" s="42">
        <v>5</v>
      </c>
      <c r="I20" s="42">
        <v>2</v>
      </c>
      <c r="J20" s="42">
        <v>7</v>
      </c>
      <c r="K20" s="42">
        <v>2.3333333333333335</v>
      </c>
      <c r="L20" s="41">
        <v>507500</v>
      </c>
      <c r="M20" s="41">
        <v>169166.66666666669</v>
      </c>
      <c r="N20" s="42">
        <v>7.7777777777777779E-2</v>
      </c>
      <c r="O20" s="42">
        <v>10</v>
      </c>
      <c r="P20" s="41">
        <v>725000</v>
      </c>
      <c r="Q20" s="42">
        <v>128.57142857142856</v>
      </c>
      <c r="R20" s="42">
        <v>45</v>
      </c>
      <c r="S20" s="42">
        <v>30</v>
      </c>
      <c r="T20" s="42">
        <v>75</v>
      </c>
      <c r="U20" s="42">
        <v>60</v>
      </c>
      <c r="V20" s="42">
        <v>90</v>
      </c>
      <c r="W20" s="42">
        <v>2.3333333333333335</v>
      </c>
      <c r="X20" s="42">
        <v>5.833333333333333</v>
      </c>
      <c r="Y20" s="42">
        <v>4.666666666666667</v>
      </c>
      <c r="Z20" s="42">
        <v>7</v>
      </c>
      <c r="AA20" s="40" t="s">
        <v>325</v>
      </c>
      <c r="AB20" s="42">
        <v>0</v>
      </c>
      <c r="AC20" s="39"/>
      <c r="AD20" s="42">
        <v>10</v>
      </c>
      <c r="AE20" s="42">
        <v>128.57142857142856</v>
      </c>
      <c r="AF20" s="40" t="s">
        <v>325</v>
      </c>
      <c r="AG20" s="42">
        <v>5.833333333333333</v>
      </c>
    </row>
    <row r="21" spans="1:33">
      <c r="A21" s="39" t="s">
        <v>79</v>
      </c>
      <c r="B21" s="40" t="s">
        <v>287</v>
      </c>
      <c r="C21" s="40">
        <v>64</v>
      </c>
      <c r="D21" s="40" t="s">
        <v>3</v>
      </c>
      <c r="E21" s="39" t="s">
        <v>324</v>
      </c>
      <c r="F21" s="41">
        <v>78872</v>
      </c>
      <c r="G21" s="42">
        <v>2</v>
      </c>
      <c r="H21" s="42">
        <v>1</v>
      </c>
      <c r="I21" s="42">
        <v>2</v>
      </c>
      <c r="J21" s="42">
        <v>5</v>
      </c>
      <c r="K21" s="42">
        <v>1.6666666666666667</v>
      </c>
      <c r="L21" s="41">
        <v>394360</v>
      </c>
      <c r="M21" s="41">
        <v>131453.33333333334</v>
      </c>
      <c r="N21" s="42">
        <v>5.5555555555555552E-2</v>
      </c>
      <c r="O21" s="42">
        <v>4</v>
      </c>
      <c r="P21" s="41">
        <v>315488</v>
      </c>
      <c r="Q21" s="42">
        <v>72</v>
      </c>
      <c r="R21" s="42">
        <v>45</v>
      </c>
      <c r="S21" s="42">
        <v>30</v>
      </c>
      <c r="T21" s="42">
        <v>75</v>
      </c>
      <c r="U21" s="42">
        <v>60</v>
      </c>
      <c r="V21" s="42">
        <v>90</v>
      </c>
      <c r="W21" s="42">
        <v>1.6666666666666665</v>
      </c>
      <c r="X21" s="42">
        <v>4.1666666666666661</v>
      </c>
      <c r="Y21" s="42">
        <v>3.333333333333333</v>
      </c>
      <c r="Z21" s="42">
        <v>5</v>
      </c>
      <c r="AA21" s="40" t="s">
        <v>321</v>
      </c>
      <c r="AB21" s="42">
        <v>3</v>
      </c>
      <c r="AC21" s="39"/>
      <c r="AD21" s="42">
        <v>7</v>
      </c>
      <c r="AE21" s="42">
        <v>126</v>
      </c>
      <c r="AF21" s="40" t="s">
        <v>325</v>
      </c>
      <c r="AG21" s="42">
        <v>7.1666666666666661</v>
      </c>
    </row>
    <row r="22" spans="1:33">
      <c r="A22" s="39" t="s">
        <v>107</v>
      </c>
      <c r="B22" s="40" t="s">
        <v>270</v>
      </c>
      <c r="C22" s="40">
        <v>48</v>
      </c>
      <c r="D22" s="40" t="s">
        <v>3</v>
      </c>
      <c r="E22" s="39" t="s">
        <v>324</v>
      </c>
      <c r="F22" s="41">
        <v>89662</v>
      </c>
      <c r="G22" s="42">
        <v>2</v>
      </c>
      <c r="H22" s="42">
        <v>5</v>
      </c>
      <c r="I22" s="42">
        <v>2</v>
      </c>
      <c r="J22" s="42">
        <v>9</v>
      </c>
      <c r="K22" s="42">
        <v>3</v>
      </c>
      <c r="L22" s="41">
        <v>806958</v>
      </c>
      <c r="M22" s="41">
        <v>268986</v>
      </c>
      <c r="N22" s="42">
        <v>0.1</v>
      </c>
      <c r="O22" s="42">
        <v>10</v>
      </c>
      <c r="P22" s="41">
        <v>896620</v>
      </c>
      <c r="Q22" s="42">
        <v>100</v>
      </c>
      <c r="R22" s="42">
        <v>45</v>
      </c>
      <c r="S22" s="42">
        <v>30</v>
      </c>
      <c r="T22" s="42">
        <v>75</v>
      </c>
      <c r="U22" s="42">
        <v>60</v>
      </c>
      <c r="V22" s="42">
        <v>90</v>
      </c>
      <c r="W22" s="42">
        <v>3</v>
      </c>
      <c r="X22" s="42">
        <v>7.5</v>
      </c>
      <c r="Y22" s="42">
        <v>6</v>
      </c>
      <c r="Z22" s="42">
        <v>9</v>
      </c>
      <c r="AA22" s="40" t="s">
        <v>325</v>
      </c>
      <c r="AB22" s="42">
        <v>2</v>
      </c>
      <c r="AC22" s="39"/>
      <c r="AD22" s="42">
        <v>12</v>
      </c>
      <c r="AE22" s="42">
        <v>120</v>
      </c>
      <c r="AF22" s="40" t="s">
        <v>325</v>
      </c>
      <c r="AG22" s="42">
        <v>9.5</v>
      </c>
    </row>
    <row r="23" spans="1:33">
      <c r="A23" s="39" t="s">
        <v>71</v>
      </c>
      <c r="B23" s="40" t="s">
        <v>238</v>
      </c>
      <c r="C23" s="40">
        <v>44</v>
      </c>
      <c r="D23" s="40" t="s">
        <v>3</v>
      </c>
      <c r="E23" s="39" t="s">
        <v>324</v>
      </c>
      <c r="F23" s="41">
        <v>156250</v>
      </c>
      <c r="G23" s="42">
        <v>0</v>
      </c>
      <c r="H23" s="42">
        <v>2</v>
      </c>
      <c r="I23" s="42">
        <v>4</v>
      </c>
      <c r="J23" s="42">
        <v>6</v>
      </c>
      <c r="K23" s="42">
        <v>2</v>
      </c>
      <c r="L23" s="41">
        <v>937500</v>
      </c>
      <c r="M23" s="41">
        <v>312500</v>
      </c>
      <c r="N23" s="42">
        <v>6.6666666666666666E-2</v>
      </c>
      <c r="O23" s="42">
        <v>33</v>
      </c>
      <c r="P23" s="41">
        <v>5156250</v>
      </c>
      <c r="Q23" s="42">
        <v>495</v>
      </c>
      <c r="R23" s="42">
        <v>45</v>
      </c>
      <c r="S23" s="42">
        <v>30</v>
      </c>
      <c r="T23" s="42">
        <v>75</v>
      </c>
      <c r="U23" s="42">
        <v>60</v>
      </c>
      <c r="V23" s="42">
        <v>90</v>
      </c>
      <c r="W23" s="42">
        <v>2</v>
      </c>
      <c r="X23" s="42">
        <v>5</v>
      </c>
      <c r="Y23" s="42">
        <v>4</v>
      </c>
      <c r="Z23" s="42">
        <v>6</v>
      </c>
      <c r="AA23" s="40" t="s">
        <v>325</v>
      </c>
      <c r="AB23" s="42">
        <v>20</v>
      </c>
      <c r="AC23" s="39"/>
      <c r="AD23" s="42">
        <v>53</v>
      </c>
      <c r="AE23" s="42">
        <v>795</v>
      </c>
      <c r="AF23" s="40" t="s">
        <v>325</v>
      </c>
      <c r="AG23" s="42">
        <v>25</v>
      </c>
    </row>
    <row r="24" spans="1:33">
      <c r="A24" s="39" t="s">
        <v>314</v>
      </c>
      <c r="B24" s="40" t="s">
        <v>331</v>
      </c>
      <c r="C24" s="40" t="s">
        <v>331</v>
      </c>
      <c r="D24" s="40" t="s">
        <v>3</v>
      </c>
      <c r="E24" s="39" t="s">
        <v>327</v>
      </c>
      <c r="F24" s="41">
        <v>173910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1">
        <v>0</v>
      </c>
      <c r="M24" s="41">
        <v>0</v>
      </c>
      <c r="N24" s="42">
        <v>0</v>
      </c>
      <c r="O24" s="42">
        <v>0</v>
      </c>
      <c r="P24" s="41">
        <v>0</v>
      </c>
      <c r="Q24" s="42" t="s">
        <v>331</v>
      </c>
      <c r="R24" s="42">
        <v>45</v>
      </c>
      <c r="S24" s="42">
        <v>30</v>
      </c>
      <c r="T24" s="42">
        <v>75</v>
      </c>
      <c r="U24" s="42">
        <v>60</v>
      </c>
      <c r="V24" s="42">
        <v>90</v>
      </c>
      <c r="W24" s="42">
        <v>0</v>
      </c>
      <c r="X24" s="42">
        <v>0</v>
      </c>
      <c r="Y24" s="42">
        <v>0</v>
      </c>
      <c r="Z24" s="42">
        <v>0</v>
      </c>
      <c r="AA24" s="40" t="s">
        <v>15</v>
      </c>
      <c r="AB24" s="42">
        <v>0</v>
      </c>
      <c r="AC24" s="39"/>
      <c r="AD24" s="42">
        <v>0</v>
      </c>
      <c r="AE24" s="42">
        <v>0</v>
      </c>
      <c r="AF24" s="40" t="s">
        <v>15</v>
      </c>
      <c r="AG24" s="42">
        <v>0</v>
      </c>
    </row>
    <row r="25" spans="1:33">
      <c r="A25" s="39" t="s">
        <v>87</v>
      </c>
      <c r="B25" s="40" t="s">
        <v>331</v>
      </c>
      <c r="C25" s="40" t="s">
        <v>331</v>
      </c>
      <c r="D25" s="40" t="s">
        <v>3</v>
      </c>
      <c r="E25" s="39" t="s">
        <v>327</v>
      </c>
      <c r="F25" s="41">
        <v>156098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1">
        <v>0</v>
      </c>
      <c r="M25" s="41">
        <v>0</v>
      </c>
      <c r="N25" s="42">
        <v>0</v>
      </c>
      <c r="O25" s="42">
        <v>4</v>
      </c>
      <c r="P25" s="41">
        <v>624392</v>
      </c>
      <c r="Q25" s="42" t="s">
        <v>331</v>
      </c>
      <c r="R25" s="42">
        <v>45</v>
      </c>
      <c r="S25" s="42">
        <v>30</v>
      </c>
      <c r="T25" s="42">
        <v>75</v>
      </c>
      <c r="U25" s="42">
        <v>60</v>
      </c>
      <c r="V25" s="42">
        <v>90</v>
      </c>
      <c r="W25" s="42">
        <v>0</v>
      </c>
      <c r="X25" s="42">
        <v>0</v>
      </c>
      <c r="Y25" s="42">
        <v>0</v>
      </c>
      <c r="Z25" s="42">
        <v>0</v>
      </c>
      <c r="AA25" s="40" t="s">
        <v>331</v>
      </c>
      <c r="AB25" s="42">
        <v>0</v>
      </c>
      <c r="AC25" s="39"/>
      <c r="AD25" s="42">
        <v>4</v>
      </c>
      <c r="AE25" s="42">
        <v>0</v>
      </c>
      <c r="AF25" s="40" t="s">
        <v>319</v>
      </c>
      <c r="AG25" s="42">
        <v>0</v>
      </c>
    </row>
    <row r="26" spans="1:33">
      <c r="A26" s="39" t="s">
        <v>14</v>
      </c>
      <c r="B26" s="40" t="s">
        <v>226</v>
      </c>
      <c r="C26" s="40">
        <v>1</v>
      </c>
      <c r="D26" s="40" t="s">
        <v>0</v>
      </c>
      <c r="E26" s="39" t="s">
        <v>327</v>
      </c>
      <c r="F26" s="41">
        <v>80070</v>
      </c>
      <c r="G26" s="42">
        <v>502</v>
      </c>
      <c r="H26" s="42">
        <v>499</v>
      </c>
      <c r="I26" s="42">
        <v>570</v>
      </c>
      <c r="J26" s="42">
        <v>1571</v>
      </c>
      <c r="K26" s="42">
        <v>523.66666666666663</v>
      </c>
      <c r="L26" s="41">
        <v>125789970</v>
      </c>
      <c r="M26" s="41">
        <v>41929990</v>
      </c>
      <c r="N26" s="42">
        <v>17.455555555555556</v>
      </c>
      <c r="O26" s="42">
        <v>306</v>
      </c>
      <c r="P26" s="41">
        <v>24501420</v>
      </c>
      <c r="Q26" s="42">
        <v>17.530235518777847</v>
      </c>
      <c r="R26" s="42">
        <v>45</v>
      </c>
      <c r="S26" s="42">
        <v>30</v>
      </c>
      <c r="T26" s="42">
        <v>75</v>
      </c>
      <c r="U26" s="42">
        <v>60</v>
      </c>
      <c r="V26" s="42">
        <v>90</v>
      </c>
      <c r="W26" s="42">
        <v>523.66666666666663</v>
      </c>
      <c r="X26" s="42">
        <v>1309.1666666666667</v>
      </c>
      <c r="Y26" s="42">
        <v>1047.3333333333333</v>
      </c>
      <c r="Z26" s="42">
        <v>1571</v>
      </c>
      <c r="AA26" s="40" t="s">
        <v>164</v>
      </c>
      <c r="AB26" s="42">
        <v>1242</v>
      </c>
      <c r="AC26" s="39"/>
      <c r="AD26" s="42">
        <v>1548</v>
      </c>
      <c r="AE26" s="42">
        <v>88.682367918523227</v>
      </c>
      <c r="AF26" s="40" t="s">
        <v>325</v>
      </c>
      <c r="AG26" s="42">
        <v>2551.166666666667</v>
      </c>
    </row>
    <row r="27" spans="1:33">
      <c r="A27" s="39" t="s">
        <v>16</v>
      </c>
      <c r="B27" s="40" t="s">
        <v>233</v>
      </c>
      <c r="C27" s="40">
        <v>4</v>
      </c>
      <c r="D27" s="40" t="s">
        <v>0</v>
      </c>
      <c r="E27" s="39" t="s">
        <v>327</v>
      </c>
      <c r="F27" s="41">
        <v>84394</v>
      </c>
      <c r="G27" s="42">
        <v>214</v>
      </c>
      <c r="H27" s="42">
        <v>150</v>
      </c>
      <c r="I27" s="42">
        <v>254</v>
      </c>
      <c r="J27" s="42">
        <v>618</v>
      </c>
      <c r="K27" s="42">
        <v>206</v>
      </c>
      <c r="L27" s="41">
        <v>52155492</v>
      </c>
      <c r="M27" s="41">
        <v>17385164</v>
      </c>
      <c r="N27" s="42">
        <v>6.8666666666666663</v>
      </c>
      <c r="O27" s="42">
        <v>131</v>
      </c>
      <c r="P27" s="41">
        <v>11055614</v>
      </c>
      <c r="Q27" s="42">
        <v>19.077669902912621</v>
      </c>
      <c r="R27" s="42">
        <v>45</v>
      </c>
      <c r="S27" s="42">
        <v>30</v>
      </c>
      <c r="T27" s="42">
        <v>75</v>
      </c>
      <c r="U27" s="42">
        <v>60</v>
      </c>
      <c r="V27" s="42">
        <v>90</v>
      </c>
      <c r="W27" s="42">
        <v>206</v>
      </c>
      <c r="X27" s="42">
        <v>515</v>
      </c>
      <c r="Y27" s="42">
        <v>412</v>
      </c>
      <c r="Z27" s="42">
        <v>618</v>
      </c>
      <c r="AA27" s="40" t="s">
        <v>164</v>
      </c>
      <c r="AB27" s="42">
        <v>759</v>
      </c>
      <c r="AC27" s="39"/>
      <c r="AD27" s="42">
        <v>890</v>
      </c>
      <c r="AE27" s="42">
        <v>129.61165048543691</v>
      </c>
      <c r="AF27" s="40" t="s">
        <v>325</v>
      </c>
      <c r="AG27" s="42">
        <v>1274</v>
      </c>
    </row>
    <row r="28" spans="1:33">
      <c r="A28" s="39" t="s">
        <v>176</v>
      </c>
      <c r="B28" s="40" t="s">
        <v>331</v>
      </c>
      <c r="C28" s="40" t="s">
        <v>331</v>
      </c>
      <c r="D28" s="40" t="s">
        <v>3</v>
      </c>
      <c r="E28" s="39" t="s">
        <v>327</v>
      </c>
      <c r="F28" s="41">
        <v>86510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1">
        <v>0</v>
      </c>
      <c r="M28" s="41">
        <v>0</v>
      </c>
      <c r="N28" s="42">
        <v>0</v>
      </c>
      <c r="O28" s="42">
        <v>39</v>
      </c>
      <c r="P28" s="41">
        <v>3373890</v>
      </c>
      <c r="Q28" s="42" t="s">
        <v>331</v>
      </c>
      <c r="R28" s="42">
        <v>45</v>
      </c>
      <c r="S28" s="42">
        <v>30</v>
      </c>
      <c r="T28" s="42">
        <v>75</v>
      </c>
      <c r="U28" s="42">
        <v>60</v>
      </c>
      <c r="V28" s="42">
        <v>90</v>
      </c>
      <c r="W28" s="42">
        <v>0</v>
      </c>
      <c r="X28" s="42">
        <v>0</v>
      </c>
      <c r="Y28" s="42">
        <v>0</v>
      </c>
      <c r="Z28" s="42">
        <v>0</v>
      </c>
      <c r="AA28" s="40" t="s">
        <v>331</v>
      </c>
      <c r="AB28" s="42">
        <v>67</v>
      </c>
      <c r="AC28" s="39"/>
      <c r="AD28" s="42">
        <v>106</v>
      </c>
      <c r="AE28" s="42">
        <v>0</v>
      </c>
      <c r="AF28" s="40" t="s">
        <v>319</v>
      </c>
      <c r="AG28" s="42">
        <v>67</v>
      </c>
    </row>
    <row r="29" spans="1:33">
      <c r="A29" s="39" t="s">
        <v>22</v>
      </c>
      <c r="B29" s="40" t="s">
        <v>252</v>
      </c>
      <c r="C29" s="40">
        <v>10</v>
      </c>
      <c r="D29" s="40" t="s">
        <v>2</v>
      </c>
      <c r="E29" s="39" t="s">
        <v>327</v>
      </c>
      <c r="F29" s="41">
        <v>111258</v>
      </c>
      <c r="G29" s="42">
        <v>64</v>
      </c>
      <c r="H29" s="42">
        <v>83</v>
      </c>
      <c r="I29" s="42">
        <v>66</v>
      </c>
      <c r="J29" s="42">
        <v>213</v>
      </c>
      <c r="K29" s="42">
        <v>71</v>
      </c>
      <c r="L29" s="41">
        <v>23697954</v>
      </c>
      <c r="M29" s="41">
        <v>7899318</v>
      </c>
      <c r="N29" s="42">
        <v>2.3666666666666667</v>
      </c>
      <c r="O29" s="42">
        <v>90</v>
      </c>
      <c r="P29" s="41">
        <v>10013220</v>
      </c>
      <c r="Q29" s="42">
        <v>38.028169014084511</v>
      </c>
      <c r="R29" s="42">
        <v>45</v>
      </c>
      <c r="S29" s="42">
        <v>30</v>
      </c>
      <c r="T29" s="42">
        <v>75</v>
      </c>
      <c r="U29" s="42">
        <v>60</v>
      </c>
      <c r="V29" s="42">
        <v>90</v>
      </c>
      <c r="W29" s="42">
        <v>71</v>
      </c>
      <c r="X29" s="42">
        <v>177.5</v>
      </c>
      <c r="Y29" s="42">
        <v>142</v>
      </c>
      <c r="Z29" s="42">
        <v>213</v>
      </c>
      <c r="AA29" s="40" t="s">
        <v>164</v>
      </c>
      <c r="AB29" s="42">
        <v>110</v>
      </c>
      <c r="AC29" s="39"/>
      <c r="AD29" s="42">
        <v>200</v>
      </c>
      <c r="AE29" s="42">
        <v>84.507042253521121</v>
      </c>
      <c r="AF29" s="40" t="s">
        <v>325</v>
      </c>
      <c r="AG29" s="42">
        <v>287.5</v>
      </c>
    </row>
    <row r="30" spans="1:33">
      <c r="A30" s="39" t="s">
        <v>102</v>
      </c>
      <c r="B30" s="40" t="s">
        <v>331</v>
      </c>
      <c r="C30" s="40" t="s">
        <v>331</v>
      </c>
      <c r="D30" s="40" t="s">
        <v>3</v>
      </c>
      <c r="E30" s="39" t="s">
        <v>327</v>
      </c>
      <c r="F30" s="41">
        <v>178068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1">
        <v>0</v>
      </c>
      <c r="M30" s="41">
        <v>0</v>
      </c>
      <c r="N30" s="42">
        <v>0</v>
      </c>
      <c r="O30" s="42">
        <v>1</v>
      </c>
      <c r="P30" s="41">
        <v>178068</v>
      </c>
      <c r="Q30" s="42" t="s">
        <v>331</v>
      </c>
      <c r="R30" s="42">
        <v>45</v>
      </c>
      <c r="S30" s="42">
        <v>30</v>
      </c>
      <c r="T30" s="42">
        <v>75</v>
      </c>
      <c r="U30" s="42">
        <v>60</v>
      </c>
      <c r="V30" s="42">
        <v>90</v>
      </c>
      <c r="W30" s="42">
        <v>0</v>
      </c>
      <c r="X30" s="42">
        <v>0</v>
      </c>
      <c r="Y30" s="42">
        <v>0</v>
      </c>
      <c r="Z30" s="42">
        <v>0</v>
      </c>
      <c r="AA30" s="40" t="s">
        <v>331</v>
      </c>
      <c r="AB30" s="42">
        <v>0</v>
      </c>
      <c r="AC30" s="39"/>
      <c r="AD30" s="42">
        <v>1</v>
      </c>
      <c r="AE30" s="42">
        <v>0</v>
      </c>
      <c r="AF30" s="40" t="s">
        <v>319</v>
      </c>
      <c r="AG30" s="42">
        <v>0</v>
      </c>
    </row>
    <row r="31" spans="1:33">
      <c r="A31" s="39" t="s">
        <v>17</v>
      </c>
      <c r="B31" s="40" t="s">
        <v>229</v>
      </c>
      <c r="C31" s="40">
        <v>6</v>
      </c>
      <c r="D31" s="40" t="s">
        <v>0</v>
      </c>
      <c r="E31" s="39" t="s">
        <v>327</v>
      </c>
      <c r="F31" s="41">
        <v>140790</v>
      </c>
      <c r="G31" s="42">
        <v>105</v>
      </c>
      <c r="H31" s="42">
        <v>97</v>
      </c>
      <c r="I31" s="42">
        <v>123</v>
      </c>
      <c r="J31" s="42">
        <v>325</v>
      </c>
      <c r="K31" s="42">
        <v>108.33333333333333</v>
      </c>
      <c r="L31" s="41">
        <v>45756750</v>
      </c>
      <c r="M31" s="41">
        <v>15252250</v>
      </c>
      <c r="N31" s="42">
        <v>3.6111111111111112</v>
      </c>
      <c r="O31" s="42">
        <v>161</v>
      </c>
      <c r="P31" s="41">
        <v>22667190</v>
      </c>
      <c r="Q31" s="42">
        <v>44.584615384615383</v>
      </c>
      <c r="R31" s="42">
        <v>45</v>
      </c>
      <c r="S31" s="42">
        <v>30</v>
      </c>
      <c r="T31" s="42">
        <v>75</v>
      </c>
      <c r="U31" s="42">
        <v>60</v>
      </c>
      <c r="V31" s="42">
        <v>90</v>
      </c>
      <c r="W31" s="42">
        <v>108.33333333333333</v>
      </c>
      <c r="X31" s="42">
        <v>270.83333333333331</v>
      </c>
      <c r="Y31" s="42">
        <v>216.66666666666666</v>
      </c>
      <c r="Z31" s="42">
        <v>325</v>
      </c>
      <c r="AA31" s="40" t="s">
        <v>321</v>
      </c>
      <c r="AB31" s="42">
        <v>85</v>
      </c>
      <c r="AC31" s="39"/>
      <c r="AD31" s="42">
        <v>246</v>
      </c>
      <c r="AE31" s="42">
        <v>68.123076923076923</v>
      </c>
      <c r="AF31" s="40" t="s">
        <v>325</v>
      </c>
      <c r="AG31" s="42">
        <v>355.83333333333331</v>
      </c>
    </row>
    <row r="32" spans="1:33">
      <c r="A32" s="39" t="s">
        <v>55</v>
      </c>
      <c r="B32" s="40" t="s">
        <v>247</v>
      </c>
      <c r="C32" s="40">
        <v>66</v>
      </c>
      <c r="D32" s="40" t="s">
        <v>3</v>
      </c>
      <c r="E32" s="39" t="s">
        <v>327</v>
      </c>
      <c r="F32" s="41">
        <v>284880</v>
      </c>
      <c r="G32" s="42">
        <v>0</v>
      </c>
      <c r="H32" s="42">
        <v>0</v>
      </c>
      <c r="I32" s="42">
        <v>1</v>
      </c>
      <c r="J32" s="42">
        <v>1</v>
      </c>
      <c r="K32" s="42">
        <v>0.33333333333333331</v>
      </c>
      <c r="L32" s="41">
        <v>284880</v>
      </c>
      <c r="M32" s="41">
        <v>94960</v>
      </c>
      <c r="N32" s="42">
        <v>1.1111111111111112E-2</v>
      </c>
      <c r="O32" s="42">
        <v>8</v>
      </c>
      <c r="P32" s="41">
        <v>2279040</v>
      </c>
      <c r="Q32" s="42">
        <v>720</v>
      </c>
      <c r="R32" s="42">
        <v>45</v>
      </c>
      <c r="S32" s="42">
        <v>30</v>
      </c>
      <c r="T32" s="42">
        <v>75</v>
      </c>
      <c r="U32" s="42">
        <v>60</v>
      </c>
      <c r="V32" s="42">
        <v>90</v>
      </c>
      <c r="W32" s="42">
        <v>0.33333333333333337</v>
      </c>
      <c r="X32" s="42">
        <v>0.83333333333333337</v>
      </c>
      <c r="Y32" s="42">
        <v>0.66666666666666674</v>
      </c>
      <c r="Z32" s="42">
        <v>1</v>
      </c>
      <c r="AA32" s="40" t="s">
        <v>325</v>
      </c>
      <c r="AB32" s="42">
        <v>0</v>
      </c>
      <c r="AC32" s="39"/>
      <c r="AD32" s="42">
        <v>8</v>
      </c>
      <c r="AE32" s="42">
        <v>720</v>
      </c>
      <c r="AF32" s="40" t="s">
        <v>325</v>
      </c>
      <c r="AG32" s="42">
        <v>0.83333333333333337</v>
      </c>
    </row>
    <row r="33" spans="1:33">
      <c r="A33" s="39" t="s">
        <v>33</v>
      </c>
      <c r="B33" s="40" t="s">
        <v>227</v>
      </c>
      <c r="C33" s="40">
        <v>23</v>
      </c>
      <c r="D33" s="40" t="s">
        <v>2</v>
      </c>
      <c r="E33" s="39" t="s">
        <v>327</v>
      </c>
      <c r="F33" s="41">
        <v>251318</v>
      </c>
      <c r="G33" s="42">
        <v>4</v>
      </c>
      <c r="H33" s="42">
        <v>5</v>
      </c>
      <c r="I33" s="42">
        <v>8</v>
      </c>
      <c r="J33" s="42">
        <v>17</v>
      </c>
      <c r="K33" s="42">
        <v>5.666666666666667</v>
      </c>
      <c r="L33" s="41">
        <v>4272406</v>
      </c>
      <c r="M33" s="41">
        <v>1424135.3333333335</v>
      </c>
      <c r="N33" s="42">
        <v>0.18888888888888888</v>
      </c>
      <c r="O33" s="42">
        <v>7</v>
      </c>
      <c r="P33" s="41">
        <v>1759226</v>
      </c>
      <c r="Q33" s="42">
        <v>37.058823529411761</v>
      </c>
      <c r="R33" s="42">
        <v>45</v>
      </c>
      <c r="S33" s="42">
        <v>30</v>
      </c>
      <c r="T33" s="42">
        <v>75</v>
      </c>
      <c r="U33" s="42">
        <v>60</v>
      </c>
      <c r="V33" s="42">
        <v>90</v>
      </c>
      <c r="W33" s="42">
        <v>5.6666666666666661</v>
      </c>
      <c r="X33" s="42">
        <v>14.166666666666666</v>
      </c>
      <c r="Y33" s="42">
        <v>11.333333333333332</v>
      </c>
      <c r="Z33" s="42">
        <v>17</v>
      </c>
      <c r="AA33" s="40" t="s">
        <v>164</v>
      </c>
      <c r="AB33" s="42">
        <v>16</v>
      </c>
      <c r="AC33" s="39"/>
      <c r="AD33" s="42">
        <v>23</v>
      </c>
      <c r="AE33" s="42">
        <v>121.76470588235294</v>
      </c>
      <c r="AF33" s="40" t="s">
        <v>325</v>
      </c>
      <c r="AG33" s="42">
        <v>30.166666666666664</v>
      </c>
    </row>
    <row r="34" spans="1:33">
      <c r="A34" s="39" t="s">
        <v>56</v>
      </c>
      <c r="B34" s="40" t="s">
        <v>331</v>
      </c>
      <c r="C34" s="40" t="s">
        <v>331</v>
      </c>
      <c r="D34" s="40" t="s">
        <v>3</v>
      </c>
      <c r="E34" s="39" t="s">
        <v>327</v>
      </c>
      <c r="F34" s="41">
        <v>288118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1">
        <v>0</v>
      </c>
      <c r="M34" s="41">
        <v>0</v>
      </c>
      <c r="N34" s="42">
        <v>0</v>
      </c>
      <c r="O34" s="42">
        <v>5</v>
      </c>
      <c r="P34" s="41">
        <v>1440590</v>
      </c>
      <c r="Q34" s="42" t="s">
        <v>331</v>
      </c>
      <c r="R34" s="42">
        <v>45</v>
      </c>
      <c r="S34" s="42">
        <v>30</v>
      </c>
      <c r="T34" s="42">
        <v>75</v>
      </c>
      <c r="U34" s="42">
        <v>60</v>
      </c>
      <c r="V34" s="42">
        <v>90</v>
      </c>
      <c r="W34" s="42">
        <v>0</v>
      </c>
      <c r="X34" s="42">
        <v>0</v>
      </c>
      <c r="Y34" s="42">
        <v>0</v>
      </c>
      <c r="Z34" s="42">
        <v>0</v>
      </c>
      <c r="AA34" s="40" t="s">
        <v>331</v>
      </c>
      <c r="AB34" s="42">
        <v>0</v>
      </c>
      <c r="AC34" s="39"/>
      <c r="AD34" s="42">
        <v>5</v>
      </c>
      <c r="AE34" s="42">
        <v>0</v>
      </c>
      <c r="AF34" s="40" t="s">
        <v>319</v>
      </c>
      <c r="AG34" s="42">
        <v>0</v>
      </c>
    </row>
    <row r="35" spans="1:33">
      <c r="A35" s="39" t="s">
        <v>31</v>
      </c>
      <c r="B35" s="40" t="s">
        <v>242</v>
      </c>
      <c r="C35" s="40">
        <v>19</v>
      </c>
      <c r="D35" s="40" t="s">
        <v>2</v>
      </c>
      <c r="E35" s="39" t="s">
        <v>332</v>
      </c>
      <c r="F35" s="41">
        <v>59528</v>
      </c>
      <c r="G35" s="42">
        <v>52</v>
      </c>
      <c r="H35" s="42">
        <v>63</v>
      </c>
      <c r="I35" s="42">
        <v>15</v>
      </c>
      <c r="J35" s="42">
        <v>130</v>
      </c>
      <c r="K35" s="42">
        <v>43.333333333333336</v>
      </c>
      <c r="L35" s="41">
        <v>7738640</v>
      </c>
      <c r="M35" s="41">
        <v>2579546.666666667</v>
      </c>
      <c r="N35" s="42">
        <v>1.4444444444444444</v>
      </c>
      <c r="O35" s="42">
        <v>173</v>
      </c>
      <c r="P35" s="41">
        <v>10298344</v>
      </c>
      <c r="Q35" s="42">
        <v>119.76923076923076</v>
      </c>
      <c r="R35" s="42">
        <v>45</v>
      </c>
      <c r="S35" s="42">
        <v>30</v>
      </c>
      <c r="T35" s="42">
        <v>75</v>
      </c>
      <c r="U35" s="42">
        <v>60</v>
      </c>
      <c r="V35" s="42">
        <v>90</v>
      </c>
      <c r="W35" s="42">
        <v>43.333333333333336</v>
      </c>
      <c r="X35" s="42">
        <v>108.33333333333333</v>
      </c>
      <c r="Y35" s="42">
        <v>86.666666666666671</v>
      </c>
      <c r="Z35" s="42">
        <v>130</v>
      </c>
      <c r="AA35" s="40" t="s">
        <v>325</v>
      </c>
      <c r="AB35" s="42">
        <v>50</v>
      </c>
      <c r="AC35" s="39"/>
      <c r="AD35" s="42">
        <v>223</v>
      </c>
      <c r="AE35" s="42">
        <v>154.38461538461539</v>
      </c>
      <c r="AF35" s="40" t="s">
        <v>325</v>
      </c>
      <c r="AG35" s="42">
        <v>158.33333333333331</v>
      </c>
    </row>
    <row r="36" spans="1:33">
      <c r="A36" s="39" t="s">
        <v>72</v>
      </c>
      <c r="B36" s="40" t="s">
        <v>274</v>
      </c>
      <c r="C36" s="40">
        <v>52</v>
      </c>
      <c r="D36" s="40" t="s">
        <v>3</v>
      </c>
      <c r="E36" s="39" t="s">
        <v>332</v>
      </c>
      <c r="F36" s="41">
        <v>52948</v>
      </c>
      <c r="G36" s="42">
        <v>1</v>
      </c>
      <c r="H36" s="42">
        <v>5</v>
      </c>
      <c r="I36" s="42">
        <v>5</v>
      </c>
      <c r="J36" s="42">
        <v>11</v>
      </c>
      <c r="K36" s="42">
        <v>3.6666666666666665</v>
      </c>
      <c r="L36" s="41">
        <v>582428</v>
      </c>
      <c r="M36" s="41">
        <v>194142.66666666666</v>
      </c>
      <c r="N36" s="42">
        <v>0.12222222222222222</v>
      </c>
      <c r="O36" s="42">
        <v>42</v>
      </c>
      <c r="P36" s="41">
        <v>2223816</v>
      </c>
      <c r="Q36" s="42">
        <v>343.63636363636363</v>
      </c>
      <c r="R36" s="42">
        <v>45</v>
      </c>
      <c r="S36" s="42">
        <v>30</v>
      </c>
      <c r="T36" s="42">
        <v>75</v>
      </c>
      <c r="U36" s="42">
        <v>60</v>
      </c>
      <c r="V36" s="42">
        <v>90</v>
      </c>
      <c r="W36" s="42">
        <v>3.6666666666666665</v>
      </c>
      <c r="X36" s="42">
        <v>9.1666666666666661</v>
      </c>
      <c r="Y36" s="42">
        <v>7.333333333333333</v>
      </c>
      <c r="Z36" s="42">
        <v>11</v>
      </c>
      <c r="AA36" s="40" t="s">
        <v>325</v>
      </c>
      <c r="AB36" s="42">
        <v>0</v>
      </c>
      <c r="AC36" s="39"/>
      <c r="AD36" s="42">
        <v>42</v>
      </c>
      <c r="AE36" s="42">
        <v>343.63636363636363</v>
      </c>
      <c r="AF36" s="40" t="s">
        <v>325</v>
      </c>
      <c r="AG36" s="42">
        <v>9.1666666666666661</v>
      </c>
    </row>
    <row r="37" spans="1:33">
      <c r="A37" s="39" t="s">
        <v>23</v>
      </c>
      <c r="B37" s="40" t="s">
        <v>237</v>
      </c>
      <c r="C37" s="40">
        <v>2</v>
      </c>
      <c r="D37" s="40" t="s">
        <v>0</v>
      </c>
      <c r="E37" s="39" t="s">
        <v>332</v>
      </c>
      <c r="F37" s="41">
        <v>60656</v>
      </c>
      <c r="G37" s="42">
        <v>500</v>
      </c>
      <c r="H37" s="42">
        <v>486</v>
      </c>
      <c r="I37" s="42">
        <v>397</v>
      </c>
      <c r="J37" s="42">
        <v>1383</v>
      </c>
      <c r="K37" s="42">
        <v>461</v>
      </c>
      <c r="L37" s="41">
        <v>83887248</v>
      </c>
      <c r="M37" s="41">
        <v>27962416</v>
      </c>
      <c r="N37" s="42">
        <v>15.366666666666667</v>
      </c>
      <c r="O37" s="42">
        <v>748</v>
      </c>
      <c r="P37" s="41">
        <v>45370688</v>
      </c>
      <c r="Q37" s="42">
        <v>48.676789587852497</v>
      </c>
      <c r="R37" s="42">
        <v>45</v>
      </c>
      <c r="S37" s="42">
        <v>30</v>
      </c>
      <c r="T37" s="42">
        <v>75</v>
      </c>
      <c r="U37" s="42">
        <v>60</v>
      </c>
      <c r="V37" s="42">
        <v>90</v>
      </c>
      <c r="W37" s="42">
        <v>461</v>
      </c>
      <c r="X37" s="42">
        <v>1152.5</v>
      </c>
      <c r="Y37" s="42">
        <v>922</v>
      </c>
      <c r="Z37" s="42">
        <v>1383</v>
      </c>
      <c r="AA37" s="40" t="s">
        <v>325</v>
      </c>
      <c r="AB37" s="42">
        <v>567</v>
      </c>
      <c r="AC37" s="39"/>
      <c r="AD37" s="42">
        <v>1315</v>
      </c>
      <c r="AE37" s="42">
        <v>85.574837310195221</v>
      </c>
      <c r="AF37" s="40" t="s">
        <v>325</v>
      </c>
      <c r="AG37" s="42">
        <v>1719.5</v>
      </c>
    </row>
    <row r="38" spans="1:33">
      <c r="A38" s="39" t="s">
        <v>149</v>
      </c>
      <c r="B38" s="40" t="s">
        <v>331</v>
      </c>
      <c r="C38" s="40" t="s">
        <v>331</v>
      </c>
      <c r="D38" s="40" t="s">
        <v>3</v>
      </c>
      <c r="E38" s="39" t="s">
        <v>327</v>
      </c>
      <c r="F38" s="41">
        <v>254520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1">
        <v>0</v>
      </c>
      <c r="M38" s="41">
        <v>0</v>
      </c>
      <c r="N38" s="42">
        <v>0</v>
      </c>
      <c r="O38" s="42">
        <v>1</v>
      </c>
      <c r="P38" s="41">
        <v>254520</v>
      </c>
      <c r="Q38" s="42" t="s">
        <v>331</v>
      </c>
      <c r="R38" s="42">
        <v>45</v>
      </c>
      <c r="S38" s="42">
        <v>30</v>
      </c>
      <c r="T38" s="42">
        <v>75</v>
      </c>
      <c r="U38" s="42">
        <v>60</v>
      </c>
      <c r="V38" s="42">
        <v>90</v>
      </c>
      <c r="W38" s="42">
        <v>0</v>
      </c>
      <c r="X38" s="42">
        <v>0</v>
      </c>
      <c r="Y38" s="42">
        <v>0</v>
      </c>
      <c r="Z38" s="42">
        <v>0</v>
      </c>
      <c r="AA38" s="40" t="s">
        <v>331</v>
      </c>
      <c r="AB38" s="42">
        <v>0</v>
      </c>
      <c r="AC38" s="39"/>
      <c r="AD38" s="42">
        <v>1</v>
      </c>
      <c r="AE38" s="42">
        <v>0</v>
      </c>
      <c r="AF38" s="40" t="s">
        <v>319</v>
      </c>
      <c r="AG38" s="42">
        <v>0</v>
      </c>
    </row>
    <row r="39" spans="1:33">
      <c r="A39" s="39" t="s">
        <v>73</v>
      </c>
      <c r="B39" s="40" t="s">
        <v>231</v>
      </c>
      <c r="C39" s="40">
        <v>42</v>
      </c>
      <c r="D39" s="40" t="s">
        <v>3</v>
      </c>
      <c r="E39" s="39" t="s">
        <v>324</v>
      </c>
      <c r="F39" s="41">
        <v>122770</v>
      </c>
      <c r="G39" s="42">
        <v>1</v>
      </c>
      <c r="H39" s="42">
        <v>1</v>
      </c>
      <c r="I39" s="42">
        <v>7</v>
      </c>
      <c r="J39" s="42">
        <v>9</v>
      </c>
      <c r="K39" s="42">
        <v>3</v>
      </c>
      <c r="L39" s="41">
        <v>1104930</v>
      </c>
      <c r="M39" s="41">
        <v>368310</v>
      </c>
      <c r="N39" s="42">
        <v>0.1</v>
      </c>
      <c r="O39" s="42">
        <v>34</v>
      </c>
      <c r="P39" s="41">
        <v>4174180</v>
      </c>
      <c r="Q39" s="42">
        <v>340</v>
      </c>
      <c r="R39" s="42">
        <v>45</v>
      </c>
      <c r="S39" s="42">
        <v>30</v>
      </c>
      <c r="T39" s="42">
        <v>75</v>
      </c>
      <c r="U39" s="42">
        <v>60</v>
      </c>
      <c r="V39" s="42">
        <v>90</v>
      </c>
      <c r="W39" s="42">
        <v>3</v>
      </c>
      <c r="X39" s="42">
        <v>7.5</v>
      </c>
      <c r="Y39" s="42">
        <v>6</v>
      </c>
      <c r="Z39" s="42">
        <v>9</v>
      </c>
      <c r="AA39" s="40" t="s">
        <v>325</v>
      </c>
      <c r="AB39" s="42">
        <v>11</v>
      </c>
      <c r="AC39" s="39"/>
      <c r="AD39" s="42">
        <v>45</v>
      </c>
      <c r="AE39" s="42">
        <v>450</v>
      </c>
      <c r="AF39" s="40" t="s">
        <v>325</v>
      </c>
      <c r="AG39" s="42">
        <v>18.5</v>
      </c>
    </row>
    <row r="40" spans="1:33">
      <c r="A40" s="39" t="s">
        <v>57</v>
      </c>
      <c r="B40" s="40" t="s">
        <v>331</v>
      </c>
      <c r="C40" s="40" t="s">
        <v>331</v>
      </c>
      <c r="D40" s="40" t="s">
        <v>3</v>
      </c>
      <c r="E40" s="39" t="s">
        <v>327</v>
      </c>
      <c r="F40" s="41">
        <v>146328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1">
        <v>0</v>
      </c>
      <c r="M40" s="41">
        <v>0</v>
      </c>
      <c r="N40" s="42">
        <v>0</v>
      </c>
      <c r="O40" s="42">
        <v>4</v>
      </c>
      <c r="P40" s="41">
        <v>585312</v>
      </c>
      <c r="Q40" s="42" t="s">
        <v>331</v>
      </c>
      <c r="R40" s="42">
        <v>45</v>
      </c>
      <c r="S40" s="42">
        <v>30</v>
      </c>
      <c r="T40" s="42">
        <v>75</v>
      </c>
      <c r="U40" s="42">
        <v>60</v>
      </c>
      <c r="V40" s="42">
        <v>90</v>
      </c>
      <c r="W40" s="42">
        <v>0</v>
      </c>
      <c r="X40" s="42">
        <v>0</v>
      </c>
      <c r="Y40" s="42">
        <v>0</v>
      </c>
      <c r="Z40" s="42">
        <v>0</v>
      </c>
      <c r="AA40" s="40" t="s">
        <v>331</v>
      </c>
      <c r="AB40" s="42">
        <v>0</v>
      </c>
      <c r="AC40" s="39"/>
      <c r="AD40" s="42">
        <v>4</v>
      </c>
      <c r="AE40" s="42">
        <v>0</v>
      </c>
      <c r="AF40" s="40" t="s">
        <v>319</v>
      </c>
      <c r="AG40" s="42">
        <v>0</v>
      </c>
    </row>
    <row r="41" spans="1:33">
      <c r="A41" s="39" t="s">
        <v>67</v>
      </c>
      <c r="B41" s="40" t="s">
        <v>258</v>
      </c>
      <c r="C41" s="40">
        <v>50</v>
      </c>
      <c r="D41" s="40" t="s">
        <v>3</v>
      </c>
      <c r="E41" s="39" t="s">
        <v>335</v>
      </c>
      <c r="F41" s="41">
        <v>86397</v>
      </c>
      <c r="G41" s="42">
        <v>2</v>
      </c>
      <c r="H41" s="42">
        <v>3</v>
      </c>
      <c r="I41" s="42">
        <v>4</v>
      </c>
      <c r="J41" s="42">
        <v>9</v>
      </c>
      <c r="K41" s="42">
        <v>3</v>
      </c>
      <c r="L41" s="41">
        <v>777573</v>
      </c>
      <c r="M41" s="41">
        <v>259191</v>
      </c>
      <c r="N41" s="42">
        <v>0.1</v>
      </c>
      <c r="O41" s="42">
        <v>9</v>
      </c>
      <c r="P41" s="41">
        <v>777573</v>
      </c>
      <c r="Q41" s="42">
        <v>90</v>
      </c>
      <c r="R41" s="42">
        <v>45</v>
      </c>
      <c r="S41" s="42">
        <v>30</v>
      </c>
      <c r="T41" s="42">
        <v>75</v>
      </c>
      <c r="U41" s="42">
        <v>60</v>
      </c>
      <c r="V41" s="42">
        <v>90</v>
      </c>
      <c r="W41" s="42">
        <v>3</v>
      </c>
      <c r="X41" s="42">
        <v>7.5</v>
      </c>
      <c r="Y41" s="42">
        <v>6</v>
      </c>
      <c r="Z41" s="42">
        <v>9</v>
      </c>
      <c r="AA41" s="40" t="s">
        <v>321</v>
      </c>
      <c r="AB41" s="42">
        <v>5</v>
      </c>
      <c r="AC41" s="39"/>
      <c r="AD41" s="42">
        <v>14</v>
      </c>
      <c r="AE41" s="42">
        <v>140</v>
      </c>
      <c r="AF41" s="40" t="s">
        <v>325</v>
      </c>
      <c r="AG41" s="42">
        <v>12.5</v>
      </c>
    </row>
    <row r="42" spans="1:33">
      <c r="A42" s="39" t="s">
        <v>34</v>
      </c>
      <c r="B42" s="40" t="s">
        <v>336</v>
      </c>
      <c r="C42" s="40">
        <v>29</v>
      </c>
      <c r="D42" s="40" t="s">
        <v>2</v>
      </c>
      <c r="E42" s="39" t="s">
        <v>327</v>
      </c>
      <c r="F42" s="41">
        <v>101230</v>
      </c>
      <c r="G42" s="42">
        <v>16</v>
      </c>
      <c r="H42" s="42">
        <v>3</v>
      </c>
      <c r="I42" s="42">
        <v>11</v>
      </c>
      <c r="J42" s="42">
        <v>30</v>
      </c>
      <c r="K42" s="42">
        <v>10</v>
      </c>
      <c r="L42" s="41">
        <v>3036900</v>
      </c>
      <c r="M42" s="41">
        <v>1012300</v>
      </c>
      <c r="N42" s="42">
        <v>0.33333333333333331</v>
      </c>
      <c r="O42" s="42">
        <v>2</v>
      </c>
      <c r="P42" s="41">
        <v>202460</v>
      </c>
      <c r="Q42" s="42">
        <v>6</v>
      </c>
      <c r="R42" s="42">
        <v>45</v>
      </c>
      <c r="S42" s="42">
        <v>30</v>
      </c>
      <c r="T42" s="42">
        <v>75</v>
      </c>
      <c r="U42" s="42">
        <v>60</v>
      </c>
      <c r="V42" s="42">
        <v>90</v>
      </c>
      <c r="W42" s="42">
        <v>10</v>
      </c>
      <c r="X42" s="42">
        <v>25</v>
      </c>
      <c r="Y42" s="42">
        <v>20</v>
      </c>
      <c r="Z42" s="42">
        <v>30</v>
      </c>
      <c r="AA42" s="40" t="s">
        <v>319</v>
      </c>
      <c r="AB42" s="42">
        <v>47</v>
      </c>
      <c r="AC42" s="39"/>
      <c r="AD42" s="42">
        <v>49</v>
      </c>
      <c r="AE42" s="42">
        <v>147</v>
      </c>
      <c r="AF42" s="40" t="s">
        <v>325</v>
      </c>
      <c r="AG42" s="42">
        <v>72</v>
      </c>
    </row>
    <row r="43" spans="1:33">
      <c r="A43" s="39" t="s">
        <v>148</v>
      </c>
      <c r="B43" s="40" t="s">
        <v>337</v>
      </c>
      <c r="C43" s="40">
        <v>72</v>
      </c>
      <c r="D43" s="40" t="s">
        <v>3</v>
      </c>
      <c r="E43" s="39" t="s">
        <v>324</v>
      </c>
      <c r="F43" s="41">
        <v>101752</v>
      </c>
      <c r="G43" s="42">
        <v>1</v>
      </c>
      <c r="H43" s="42">
        <v>1</v>
      </c>
      <c r="I43" s="42">
        <v>0</v>
      </c>
      <c r="J43" s="42">
        <v>2</v>
      </c>
      <c r="K43" s="42">
        <v>0.66666666666666663</v>
      </c>
      <c r="L43" s="41">
        <v>203504</v>
      </c>
      <c r="M43" s="41">
        <v>67834.666666666657</v>
      </c>
      <c r="N43" s="42">
        <v>2.2222222222222223E-2</v>
      </c>
      <c r="O43" s="42">
        <v>0</v>
      </c>
      <c r="P43" s="41">
        <v>0</v>
      </c>
      <c r="Q43" s="42">
        <v>0</v>
      </c>
      <c r="R43" s="42">
        <v>45</v>
      </c>
      <c r="S43" s="42">
        <v>30</v>
      </c>
      <c r="T43" s="42">
        <v>75</v>
      </c>
      <c r="U43" s="42">
        <v>60</v>
      </c>
      <c r="V43" s="42">
        <v>90</v>
      </c>
      <c r="W43" s="42">
        <v>0.66666666666666674</v>
      </c>
      <c r="X43" s="42">
        <v>1.6666666666666667</v>
      </c>
      <c r="Y43" s="42">
        <v>1.3333333333333335</v>
      </c>
      <c r="Z43" s="42">
        <v>2</v>
      </c>
      <c r="AA43" s="40" t="s">
        <v>15</v>
      </c>
      <c r="AB43" s="42">
        <v>1</v>
      </c>
      <c r="AC43" s="39"/>
      <c r="AD43" s="42">
        <v>1</v>
      </c>
      <c r="AE43" s="42">
        <v>45</v>
      </c>
      <c r="AF43" s="40" t="s">
        <v>164</v>
      </c>
      <c r="AG43" s="42">
        <v>2.666666666666667</v>
      </c>
    </row>
    <row r="44" spans="1:33">
      <c r="A44" s="39" t="s">
        <v>103</v>
      </c>
      <c r="B44" s="40" t="s">
        <v>331</v>
      </c>
      <c r="C44" s="40" t="s">
        <v>331</v>
      </c>
      <c r="D44" s="40" t="s">
        <v>3</v>
      </c>
      <c r="E44" s="39" t="s">
        <v>324</v>
      </c>
      <c r="F44" s="41">
        <v>172897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1">
        <v>0</v>
      </c>
      <c r="M44" s="41">
        <v>0</v>
      </c>
      <c r="N44" s="42">
        <v>0</v>
      </c>
      <c r="O44" s="42">
        <v>1</v>
      </c>
      <c r="P44" s="41">
        <v>172897</v>
      </c>
      <c r="Q44" s="42" t="s">
        <v>331</v>
      </c>
      <c r="R44" s="42">
        <v>45</v>
      </c>
      <c r="S44" s="42">
        <v>30</v>
      </c>
      <c r="T44" s="42">
        <v>75</v>
      </c>
      <c r="U44" s="42">
        <v>60</v>
      </c>
      <c r="V44" s="42">
        <v>90</v>
      </c>
      <c r="W44" s="42">
        <v>0</v>
      </c>
      <c r="X44" s="42">
        <v>0</v>
      </c>
      <c r="Y44" s="42">
        <v>0</v>
      </c>
      <c r="Z44" s="42">
        <v>0</v>
      </c>
      <c r="AA44" s="40" t="s">
        <v>331</v>
      </c>
      <c r="AB44" s="42">
        <v>0</v>
      </c>
      <c r="AC44" s="39"/>
      <c r="AD44" s="42">
        <v>1</v>
      </c>
      <c r="AE44" s="42">
        <v>0</v>
      </c>
      <c r="AF44" s="40" t="s">
        <v>319</v>
      </c>
      <c r="AG44" s="42">
        <v>0</v>
      </c>
    </row>
    <row r="45" spans="1:33">
      <c r="A45" s="39" t="s">
        <v>315</v>
      </c>
      <c r="B45" s="40" t="s">
        <v>331</v>
      </c>
      <c r="C45" s="40" t="s">
        <v>331</v>
      </c>
      <c r="D45" s="40" t="s">
        <v>3</v>
      </c>
      <c r="E45" s="39" t="s">
        <v>324</v>
      </c>
      <c r="F45" s="41">
        <v>182197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1">
        <v>0</v>
      </c>
      <c r="M45" s="41">
        <v>0</v>
      </c>
      <c r="N45" s="42">
        <v>0</v>
      </c>
      <c r="O45" s="42">
        <v>0</v>
      </c>
      <c r="P45" s="41">
        <v>0</v>
      </c>
      <c r="Q45" s="42" t="s">
        <v>331</v>
      </c>
      <c r="R45" s="42">
        <v>45</v>
      </c>
      <c r="S45" s="42">
        <v>30</v>
      </c>
      <c r="T45" s="42">
        <v>75</v>
      </c>
      <c r="U45" s="42">
        <v>60</v>
      </c>
      <c r="V45" s="42">
        <v>90</v>
      </c>
      <c r="W45" s="42">
        <v>0</v>
      </c>
      <c r="X45" s="42">
        <v>0</v>
      </c>
      <c r="Y45" s="42">
        <v>0</v>
      </c>
      <c r="Z45" s="42">
        <v>0</v>
      </c>
      <c r="AA45" s="40" t="s">
        <v>15</v>
      </c>
      <c r="AB45" s="42">
        <v>0</v>
      </c>
      <c r="AC45" s="39"/>
      <c r="AD45" s="42">
        <v>0</v>
      </c>
      <c r="AE45" s="42">
        <v>0</v>
      </c>
      <c r="AF45" s="40" t="s">
        <v>15</v>
      </c>
      <c r="AG45" s="42">
        <v>0</v>
      </c>
    </row>
    <row r="46" spans="1:33">
      <c r="A46" s="39" t="s">
        <v>124</v>
      </c>
      <c r="B46" s="40" t="s">
        <v>338</v>
      </c>
      <c r="C46" s="40">
        <v>79</v>
      </c>
      <c r="D46" s="40" t="s">
        <v>3</v>
      </c>
      <c r="E46" s="39" t="s">
        <v>334</v>
      </c>
      <c r="F46" s="41">
        <v>36765</v>
      </c>
      <c r="G46" s="42">
        <v>0</v>
      </c>
      <c r="H46" s="42">
        <v>0</v>
      </c>
      <c r="I46" s="42">
        <v>2</v>
      </c>
      <c r="J46" s="42">
        <v>2</v>
      </c>
      <c r="K46" s="42">
        <v>0.66666666666666663</v>
      </c>
      <c r="L46" s="41">
        <v>73530</v>
      </c>
      <c r="M46" s="41">
        <v>24510</v>
      </c>
      <c r="N46" s="42">
        <v>2.2222222222222223E-2</v>
      </c>
      <c r="O46" s="42">
        <v>2</v>
      </c>
      <c r="P46" s="41">
        <v>73530</v>
      </c>
      <c r="Q46" s="42">
        <v>90</v>
      </c>
      <c r="R46" s="42">
        <v>45</v>
      </c>
      <c r="S46" s="42">
        <v>30</v>
      </c>
      <c r="T46" s="42">
        <v>75</v>
      </c>
      <c r="U46" s="42">
        <v>60</v>
      </c>
      <c r="V46" s="42">
        <v>90</v>
      </c>
      <c r="W46" s="42">
        <v>0.66666666666666674</v>
      </c>
      <c r="X46" s="42">
        <v>1.6666666666666667</v>
      </c>
      <c r="Y46" s="42">
        <v>1.3333333333333335</v>
      </c>
      <c r="Z46" s="42">
        <v>2</v>
      </c>
      <c r="AA46" s="40" t="s">
        <v>321</v>
      </c>
      <c r="AB46" s="42">
        <v>0</v>
      </c>
      <c r="AC46" s="39"/>
      <c r="AD46" s="42">
        <v>2</v>
      </c>
      <c r="AE46" s="42">
        <v>90</v>
      </c>
      <c r="AF46" s="40" t="s">
        <v>321</v>
      </c>
      <c r="AG46" s="42">
        <v>1.6666666666666667</v>
      </c>
    </row>
    <row r="47" spans="1:33">
      <c r="A47" s="39" t="s">
        <v>316</v>
      </c>
      <c r="B47" s="40" t="s">
        <v>331</v>
      </c>
      <c r="C47" s="40" t="s">
        <v>331</v>
      </c>
      <c r="D47" s="40" t="s">
        <v>3</v>
      </c>
      <c r="E47" s="39" t="s">
        <v>332</v>
      </c>
      <c r="F47" s="41">
        <v>154280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1">
        <v>0</v>
      </c>
      <c r="M47" s="41">
        <v>0</v>
      </c>
      <c r="N47" s="42">
        <v>0</v>
      </c>
      <c r="O47" s="42">
        <v>0</v>
      </c>
      <c r="P47" s="41">
        <v>0</v>
      </c>
      <c r="Q47" s="42" t="s">
        <v>331</v>
      </c>
      <c r="R47" s="42">
        <v>45</v>
      </c>
      <c r="S47" s="42">
        <v>30</v>
      </c>
      <c r="T47" s="42">
        <v>75</v>
      </c>
      <c r="U47" s="42">
        <v>60</v>
      </c>
      <c r="V47" s="42">
        <v>90</v>
      </c>
      <c r="W47" s="42">
        <v>0</v>
      </c>
      <c r="X47" s="42">
        <v>0</v>
      </c>
      <c r="Y47" s="42">
        <v>0</v>
      </c>
      <c r="Z47" s="42">
        <v>0</v>
      </c>
      <c r="AA47" s="40" t="s">
        <v>15</v>
      </c>
      <c r="AB47" s="42">
        <v>2</v>
      </c>
      <c r="AC47" s="39"/>
      <c r="AD47" s="42">
        <v>2</v>
      </c>
      <c r="AE47" s="42">
        <v>0</v>
      </c>
      <c r="AF47" s="40" t="s">
        <v>319</v>
      </c>
      <c r="AG47" s="42">
        <v>2</v>
      </c>
    </row>
    <row r="48" spans="1:33">
      <c r="A48" s="39" t="s">
        <v>24</v>
      </c>
      <c r="B48" s="40" t="s">
        <v>235</v>
      </c>
      <c r="C48" s="40">
        <v>11</v>
      </c>
      <c r="D48" s="40" t="s">
        <v>2</v>
      </c>
      <c r="E48" s="39" t="s">
        <v>332</v>
      </c>
      <c r="F48" s="41">
        <v>131626</v>
      </c>
      <c r="G48" s="42">
        <v>59</v>
      </c>
      <c r="H48" s="42">
        <v>54</v>
      </c>
      <c r="I48" s="42">
        <v>56</v>
      </c>
      <c r="J48" s="42">
        <v>169</v>
      </c>
      <c r="K48" s="42">
        <v>56.333333333333336</v>
      </c>
      <c r="L48" s="41">
        <v>22244794</v>
      </c>
      <c r="M48" s="41">
        <v>7414931.333333334</v>
      </c>
      <c r="N48" s="42">
        <v>1.8777777777777778</v>
      </c>
      <c r="O48" s="42">
        <v>74</v>
      </c>
      <c r="P48" s="41">
        <v>9740324</v>
      </c>
      <c r="Q48" s="42">
        <v>39.408284023668635</v>
      </c>
      <c r="R48" s="42">
        <v>45</v>
      </c>
      <c r="S48" s="42">
        <v>30</v>
      </c>
      <c r="T48" s="42">
        <v>75</v>
      </c>
      <c r="U48" s="42">
        <v>60</v>
      </c>
      <c r="V48" s="42">
        <v>90</v>
      </c>
      <c r="W48" s="42">
        <v>56.333333333333336</v>
      </c>
      <c r="X48" s="42">
        <v>140.83333333333334</v>
      </c>
      <c r="Y48" s="42">
        <v>112.66666666666667</v>
      </c>
      <c r="Z48" s="42">
        <v>169</v>
      </c>
      <c r="AA48" s="40" t="s">
        <v>164</v>
      </c>
      <c r="AB48" s="42">
        <v>174</v>
      </c>
      <c r="AC48" s="39"/>
      <c r="AD48" s="42">
        <v>248</v>
      </c>
      <c r="AE48" s="42">
        <v>132.07100591715977</v>
      </c>
      <c r="AF48" s="40" t="s">
        <v>325</v>
      </c>
      <c r="AG48" s="42">
        <v>314.83333333333337</v>
      </c>
    </row>
    <row r="49" spans="1:33">
      <c r="A49" s="39" t="s">
        <v>126</v>
      </c>
      <c r="B49" s="40" t="s">
        <v>331</v>
      </c>
      <c r="C49" s="40" t="s">
        <v>331</v>
      </c>
      <c r="D49" s="40" t="s">
        <v>3</v>
      </c>
      <c r="E49" s="39" t="s">
        <v>332</v>
      </c>
      <c r="F49" s="41">
        <v>134000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1">
        <v>0</v>
      </c>
      <c r="M49" s="41">
        <v>0</v>
      </c>
      <c r="N49" s="42">
        <v>0</v>
      </c>
      <c r="O49" s="42">
        <v>1</v>
      </c>
      <c r="P49" s="41">
        <v>134000</v>
      </c>
      <c r="Q49" s="42" t="s">
        <v>331</v>
      </c>
      <c r="R49" s="42">
        <v>45</v>
      </c>
      <c r="S49" s="42">
        <v>30</v>
      </c>
      <c r="T49" s="42">
        <v>75</v>
      </c>
      <c r="U49" s="42">
        <v>60</v>
      </c>
      <c r="V49" s="42">
        <v>90</v>
      </c>
      <c r="W49" s="42">
        <v>0</v>
      </c>
      <c r="X49" s="42">
        <v>0</v>
      </c>
      <c r="Y49" s="42">
        <v>0</v>
      </c>
      <c r="Z49" s="42">
        <v>0</v>
      </c>
      <c r="AA49" s="40" t="s">
        <v>331</v>
      </c>
      <c r="AB49" s="42">
        <v>0</v>
      </c>
      <c r="AC49" s="39"/>
      <c r="AD49" s="42">
        <v>1</v>
      </c>
      <c r="AE49" s="42">
        <v>0</v>
      </c>
      <c r="AF49" s="40" t="s">
        <v>319</v>
      </c>
      <c r="AG49" s="42">
        <v>0</v>
      </c>
    </row>
    <row r="50" spans="1:33">
      <c r="A50" s="39" t="s">
        <v>74</v>
      </c>
      <c r="B50" s="40" t="s">
        <v>331</v>
      </c>
      <c r="C50" s="40" t="s">
        <v>331</v>
      </c>
      <c r="D50" s="40" t="s">
        <v>3</v>
      </c>
      <c r="E50" s="39" t="s">
        <v>334</v>
      </c>
      <c r="F50" s="41">
        <v>98325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1">
        <v>0</v>
      </c>
      <c r="M50" s="41">
        <v>0</v>
      </c>
      <c r="N50" s="42">
        <v>0</v>
      </c>
      <c r="O50" s="42">
        <v>7</v>
      </c>
      <c r="P50" s="41">
        <v>688275</v>
      </c>
      <c r="Q50" s="42" t="s">
        <v>331</v>
      </c>
      <c r="R50" s="42">
        <v>45</v>
      </c>
      <c r="S50" s="42">
        <v>30</v>
      </c>
      <c r="T50" s="42">
        <v>75</v>
      </c>
      <c r="U50" s="42">
        <v>60</v>
      </c>
      <c r="V50" s="42">
        <v>90</v>
      </c>
      <c r="W50" s="42">
        <v>0</v>
      </c>
      <c r="X50" s="42">
        <v>0</v>
      </c>
      <c r="Y50" s="42">
        <v>0</v>
      </c>
      <c r="Z50" s="42">
        <v>0</v>
      </c>
      <c r="AA50" s="40" t="s">
        <v>331</v>
      </c>
      <c r="AB50" s="42">
        <v>0</v>
      </c>
      <c r="AC50" s="39"/>
      <c r="AD50" s="42">
        <v>7</v>
      </c>
      <c r="AE50" s="42">
        <v>0</v>
      </c>
      <c r="AF50" s="40" t="s">
        <v>319</v>
      </c>
      <c r="AG50" s="42">
        <v>0</v>
      </c>
    </row>
    <row r="51" spans="1:33">
      <c r="A51" s="39" t="s">
        <v>41</v>
      </c>
      <c r="B51" s="40" t="s">
        <v>289</v>
      </c>
      <c r="C51" s="40">
        <v>55</v>
      </c>
      <c r="D51" s="40" t="s">
        <v>3</v>
      </c>
      <c r="E51" s="39" t="s">
        <v>335</v>
      </c>
      <c r="F51" s="41">
        <v>92907</v>
      </c>
      <c r="G51" s="42">
        <v>3</v>
      </c>
      <c r="H51" s="42">
        <v>2</v>
      </c>
      <c r="I51" s="42">
        <v>1</v>
      </c>
      <c r="J51" s="42">
        <v>6</v>
      </c>
      <c r="K51" s="42">
        <v>2</v>
      </c>
      <c r="L51" s="41">
        <v>557442</v>
      </c>
      <c r="M51" s="41">
        <v>185814</v>
      </c>
      <c r="N51" s="42">
        <v>6.6666666666666666E-2</v>
      </c>
      <c r="O51" s="42">
        <v>12</v>
      </c>
      <c r="P51" s="41">
        <v>1114884</v>
      </c>
      <c r="Q51" s="42">
        <v>180</v>
      </c>
      <c r="R51" s="42">
        <v>45</v>
      </c>
      <c r="S51" s="42">
        <v>30</v>
      </c>
      <c r="T51" s="42">
        <v>75</v>
      </c>
      <c r="U51" s="42">
        <v>60</v>
      </c>
      <c r="V51" s="42">
        <v>90</v>
      </c>
      <c r="W51" s="42">
        <v>2</v>
      </c>
      <c r="X51" s="42">
        <v>5</v>
      </c>
      <c r="Y51" s="42">
        <v>4</v>
      </c>
      <c r="Z51" s="42">
        <v>6</v>
      </c>
      <c r="AA51" s="40" t="s">
        <v>325</v>
      </c>
      <c r="AB51" s="42">
        <v>0</v>
      </c>
      <c r="AC51" s="39"/>
      <c r="AD51" s="42">
        <v>12</v>
      </c>
      <c r="AE51" s="42">
        <v>180</v>
      </c>
      <c r="AF51" s="40" t="s">
        <v>325</v>
      </c>
      <c r="AG51" s="42">
        <v>5</v>
      </c>
    </row>
    <row r="52" spans="1:33">
      <c r="A52" s="39" t="s">
        <v>101</v>
      </c>
      <c r="B52" s="40" t="s">
        <v>282</v>
      </c>
      <c r="C52" s="40">
        <v>61</v>
      </c>
      <c r="D52" s="40" t="s">
        <v>3</v>
      </c>
      <c r="E52" s="39" t="s">
        <v>330</v>
      </c>
      <c r="F52" s="41">
        <v>221800</v>
      </c>
      <c r="G52" s="42">
        <v>2</v>
      </c>
      <c r="H52" s="42">
        <v>0</v>
      </c>
      <c r="I52" s="42">
        <v>0</v>
      </c>
      <c r="J52" s="42">
        <v>2</v>
      </c>
      <c r="K52" s="42">
        <v>0.66666666666666663</v>
      </c>
      <c r="L52" s="41">
        <v>443600</v>
      </c>
      <c r="M52" s="41">
        <v>147866.66666666666</v>
      </c>
      <c r="N52" s="42">
        <v>2.2222222222222223E-2</v>
      </c>
      <c r="O52" s="42">
        <v>1</v>
      </c>
      <c r="P52" s="41">
        <v>221800</v>
      </c>
      <c r="Q52" s="42">
        <v>45</v>
      </c>
      <c r="R52" s="42">
        <v>45</v>
      </c>
      <c r="S52" s="42">
        <v>30</v>
      </c>
      <c r="T52" s="42">
        <v>75</v>
      </c>
      <c r="U52" s="42">
        <v>60</v>
      </c>
      <c r="V52" s="42">
        <v>90</v>
      </c>
      <c r="W52" s="42">
        <v>0.66666666666666674</v>
      </c>
      <c r="X52" s="42">
        <v>1.6666666666666667</v>
      </c>
      <c r="Y52" s="42">
        <v>1.3333333333333335</v>
      </c>
      <c r="Z52" s="42">
        <v>2</v>
      </c>
      <c r="AA52" s="40" t="s">
        <v>164</v>
      </c>
      <c r="AB52" s="42">
        <v>0</v>
      </c>
      <c r="AC52" s="39"/>
      <c r="AD52" s="42">
        <v>1</v>
      </c>
      <c r="AE52" s="42">
        <v>45</v>
      </c>
      <c r="AF52" s="40" t="s">
        <v>164</v>
      </c>
      <c r="AG52" s="42">
        <v>1.6666666666666667</v>
      </c>
    </row>
    <row r="53" spans="1:33">
      <c r="A53" s="39" t="s">
        <v>100</v>
      </c>
      <c r="B53" s="40" t="s">
        <v>236</v>
      </c>
      <c r="C53" s="40">
        <v>38</v>
      </c>
      <c r="D53" s="40" t="s">
        <v>3</v>
      </c>
      <c r="E53" s="39" t="s">
        <v>330</v>
      </c>
      <c r="F53" s="41">
        <v>225800</v>
      </c>
      <c r="G53" s="42">
        <v>2</v>
      </c>
      <c r="H53" s="42">
        <v>1</v>
      </c>
      <c r="I53" s="42">
        <v>3</v>
      </c>
      <c r="J53" s="42">
        <v>6</v>
      </c>
      <c r="K53" s="42">
        <v>2</v>
      </c>
      <c r="L53" s="41">
        <v>1354800</v>
      </c>
      <c r="M53" s="41">
        <v>451600</v>
      </c>
      <c r="N53" s="42">
        <v>6.6666666666666666E-2</v>
      </c>
      <c r="O53" s="42">
        <v>1</v>
      </c>
      <c r="P53" s="41">
        <v>225800</v>
      </c>
      <c r="Q53" s="42">
        <v>15</v>
      </c>
      <c r="R53" s="42">
        <v>45</v>
      </c>
      <c r="S53" s="42">
        <v>30</v>
      </c>
      <c r="T53" s="42">
        <v>75</v>
      </c>
      <c r="U53" s="42">
        <v>60</v>
      </c>
      <c r="V53" s="42">
        <v>90</v>
      </c>
      <c r="W53" s="42">
        <v>2</v>
      </c>
      <c r="X53" s="42">
        <v>5</v>
      </c>
      <c r="Y53" s="42">
        <v>4</v>
      </c>
      <c r="Z53" s="42">
        <v>6</v>
      </c>
      <c r="AA53" s="40" t="s">
        <v>319</v>
      </c>
      <c r="AB53" s="42">
        <v>0</v>
      </c>
      <c r="AC53" s="39"/>
      <c r="AD53" s="42">
        <v>1</v>
      </c>
      <c r="AE53" s="42">
        <v>15</v>
      </c>
      <c r="AF53" s="40" t="s">
        <v>319</v>
      </c>
      <c r="AG53" s="42">
        <v>5</v>
      </c>
    </row>
    <row r="54" spans="1:33">
      <c r="A54" s="39" t="s">
        <v>25</v>
      </c>
      <c r="B54" s="40" t="s">
        <v>232</v>
      </c>
      <c r="C54" s="40">
        <v>12</v>
      </c>
      <c r="D54" s="40" t="s">
        <v>2</v>
      </c>
      <c r="E54" s="39" t="s">
        <v>335</v>
      </c>
      <c r="F54" s="41">
        <v>124527</v>
      </c>
      <c r="G54" s="42">
        <v>64</v>
      </c>
      <c r="H54" s="42">
        <v>80</v>
      </c>
      <c r="I54" s="42">
        <v>29</v>
      </c>
      <c r="J54" s="42">
        <v>173</v>
      </c>
      <c r="K54" s="42">
        <v>57.666666666666664</v>
      </c>
      <c r="L54" s="41">
        <v>21543171</v>
      </c>
      <c r="M54" s="41">
        <v>7181057</v>
      </c>
      <c r="N54" s="42">
        <v>1.9222222222222223</v>
      </c>
      <c r="O54" s="42">
        <v>7</v>
      </c>
      <c r="P54" s="41">
        <v>871689</v>
      </c>
      <c r="Q54" s="42">
        <v>3.6416184971098264</v>
      </c>
      <c r="R54" s="42">
        <v>45</v>
      </c>
      <c r="S54" s="42">
        <v>30</v>
      </c>
      <c r="T54" s="42">
        <v>75</v>
      </c>
      <c r="U54" s="42">
        <v>60</v>
      </c>
      <c r="V54" s="42">
        <v>90</v>
      </c>
      <c r="W54" s="42">
        <v>57.666666666666671</v>
      </c>
      <c r="X54" s="42">
        <v>144.16666666666666</v>
      </c>
      <c r="Y54" s="42">
        <v>115.33333333333334</v>
      </c>
      <c r="Z54" s="42">
        <v>173</v>
      </c>
      <c r="AA54" s="40" t="s">
        <v>319</v>
      </c>
      <c r="AB54" s="42">
        <v>161</v>
      </c>
      <c r="AC54" s="39"/>
      <c r="AD54" s="42">
        <v>168</v>
      </c>
      <c r="AE54" s="42">
        <v>87.398843930635834</v>
      </c>
      <c r="AF54" s="40" t="s">
        <v>325</v>
      </c>
      <c r="AG54" s="42">
        <v>305.16666666666663</v>
      </c>
    </row>
    <row r="55" spans="1:33">
      <c r="A55" s="39" t="s">
        <v>42</v>
      </c>
      <c r="B55" s="40" t="s">
        <v>244</v>
      </c>
      <c r="C55" s="40">
        <v>15</v>
      </c>
      <c r="D55" s="40" t="s">
        <v>2</v>
      </c>
      <c r="E55" s="39" t="s">
        <v>335</v>
      </c>
      <c r="F55" s="41">
        <v>152892</v>
      </c>
      <c r="G55" s="42">
        <v>12</v>
      </c>
      <c r="H55" s="42">
        <v>25</v>
      </c>
      <c r="I55" s="42">
        <v>46</v>
      </c>
      <c r="J55" s="42">
        <v>83</v>
      </c>
      <c r="K55" s="42">
        <v>27.666666666666668</v>
      </c>
      <c r="L55" s="41">
        <v>12690036</v>
      </c>
      <c r="M55" s="41">
        <v>4230012</v>
      </c>
      <c r="N55" s="42">
        <v>0.92222222222222228</v>
      </c>
      <c r="O55" s="42">
        <v>76</v>
      </c>
      <c r="P55" s="41">
        <v>11619792</v>
      </c>
      <c r="Q55" s="42">
        <v>82.409638554216869</v>
      </c>
      <c r="R55" s="42">
        <v>45</v>
      </c>
      <c r="S55" s="42">
        <v>30</v>
      </c>
      <c r="T55" s="42">
        <v>75</v>
      </c>
      <c r="U55" s="42">
        <v>60</v>
      </c>
      <c r="V55" s="42">
        <v>90</v>
      </c>
      <c r="W55" s="42">
        <v>27.666666666666668</v>
      </c>
      <c r="X55" s="42">
        <v>69.166666666666671</v>
      </c>
      <c r="Y55" s="42">
        <v>55.333333333333336</v>
      </c>
      <c r="Z55" s="42">
        <v>83</v>
      </c>
      <c r="AA55" s="40" t="s">
        <v>325</v>
      </c>
      <c r="AB55" s="42">
        <v>2</v>
      </c>
      <c r="AC55" s="39"/>
      <c r="AD55" s="42">
        <v>78</v>
      </c>
      <c r="AE55" s="42">
        <v>84.578313253012041</v>
      </c>
      <c r="AF55" s="40" t="s">
        <v>325</v>
      </c>
      <c r="AG55" s="42">
        <v>71.166666666666671</v>
      </c>
    </row>
    <row r="56" spans="1:33">
      <c r="A56" s="39" t="s">
        <v>80</v>
      </c>
      <c r="B56" s="40" t="s">
        <v>265</v>
      </c>
      <c r="C56" s="40">
        <v>47</v>
      </c>
      <c r="D56" s="40" t="s">
        <v>3</v>
      </c>
      <c r="E56" s="39" t="s">
        <v>335</v>
      </c>
      <c r="F56" s="41">
        <v>73842</v>
      </c>
      <c r="G56" s="42">
        <v>4</v>
      </c>
      <c r="H56" s="42">
        <v>3</v>
      </c>
      <c r="I56" s="42">
        <v>4</v>
      </c>
      <c r="J56" s="42">
        <v>11</v>
      </c>
      <c r="K56" s="42">
        <v>3.6666666666666665</v>
      </c>
      <c r="L56" s="41">
        <v>812262</v>
      </c>
      <c r="M56" s="41">
        <v>270754</v>
      </c>
      <c r="N56" s="42">
        <v>0.12222222222222222</v>
      </c>
      <c r="O56" s="42">
        <v>7</v>
      </c>
      <c r="P56" s="41">
        <v>516894</v>
      </c>
      <c r="Q56" s="42">
        <v>57.272727272727273</v>
      </c>
      <c r="R56" s="42">
        <v>45</v>
      </c>
      <c r="S56" s="42">
        <v>30</v>
      </c>
      <c r="T56" s="42">
        <v>75</v>
      </c>
      <c r="U56" s="42">
        <v>60</v>
      </c>
      <c r="V56" s="42">
        <v>90</v>
      </c>
      <c r="W56" s="42">
        <v>3.6666666666666665</v>
      </c>
      <c r="X56" s="42">
        <v>9.1666666666666661</v>
      </c>
      <c r="Y56" s="42">
        <v>7.333333333333333</v>
      </c>
      <c r="Z56" s="42">
        <v>11</v>
      </c>
      <c r="AA56" s="40" t="s">
        <v>164</v>
      </c>
      <c r="AB56" s="42">
        <v>0</v>
      </c>
      <c r="AC56" s="39"/>
      <c r="AD56" s="42">
        <v>7</v>
      </c>
      <c r="AE56" s="42">
        <v>57.272727272727273</v>
      </c>
      <c r="AF56" s="40" t="s">
        <v>164</v>
      </c>
      <c r="AG56" s="42">
        <v>9.1666666666666661</v>
      </c>
    </row>
    <row r="57" spans="1:33">
      <c r="A57" s="39" t="s">
        <v>47</v>
      </c>
      <c r="B57" s="40" t="s">
        <v>240</v>
      </c>
      <c r="C57" s="40">
        <v>33</v>
      </c>
      <c r="D57" s="40" t="s">
        <v>3</v>
      </c>
      <c r="E57" s="39" t="s">
        <v>335</v>
      </c>
      <c r="F57" s="41">
        <v>76167</v>
      </c>
      <c r="G57" s="42">
        <v>0</v>
      </c>
      <c r="H57" s="42">
        <v>16</v>
      </c>
      <c r="I57" s="42">
        <v>13</v>
      </c>
      <c r="J57" s="42">
        <v>29</v>
      </c>
      <c r="K57" s="42">
        <v>9.6666666666666661</v>
      </c>
      <c r="L57" s="41">
        <v>2208843</v>
      </c>
      <c r="M57" s="41">
        <v>736281</v>
      </c>
      <c r="N57" s="42">
        <v>0.32222222222222224</v>
      </c>
      <c r="O57" s="42">
        <v>23</v>
      </c>
      <c r="P57" s="41">
        <v>1751841</v>
      </c>
      <c r="Q57" s="42">
        <v>71.379310344827587</v>
      </c>
      <c r="R57" s="42">
        <v>45</v>
      </c>
      <c r="S57" s="42">
        <v>30</v>
      </c>
      <c r="T57" s="42">
        <v>75</v>
      </c>
      <c r="U57" s="42">
        <v>60</v>
      </c>
      <c r="V57" s="42">
        <v>90</v>
      </c>
      <c r="W57" s="42">
        <v>9.6666666666666679</v>
      </c>
      <c r="X57" s="42">
        <v>24.166666666666668</v>
      </c>
      <c r="Y57" s="42">
        <v>19.333333333333336</v>
      </c>
      <c r="Z57" s="42">
        <v>29.000000000000004</v>
      </c>
      <c r="AA57" s="40" t="s">
        <v>321</v>
      </c>
      <c r="AB57" s="42">
        <v>17</v>
      </c>
      <c r="AC57" s="39"/>
      <c r="AD57" s="42">
        <v>40</v>
      </c>
      <c r="AE57" s="42">
        <v>124.13793103448275</v>
      </c>
      <c r="AF57" s="40" t="s">
        <v>325</v>
      </c>
      <c r="AG57" s="42">
        <v>41.166666666666671</v>
      </c>
    </row>
    <row r="58" spans="1:33">
      <c r="A58" s="39" t="s">
        <v>50</v>
      </c>
      <c r="B58" s="40" t="s">
        <v>220</v>
      </c>
      <c r="C58" s="40">
        <v>32</v>
      </c>
      <c r="D58" s="40" t="s">
        <v>3</v>
      </c>
      <c r="E58" s="39" t="s">
        <v>335</v>
      </c>
      <c r="F58" s="41">
        <v>78957</v>
      </c>
      <c r="G58" s="42">
        <v>14</v>
      </c>
      <c r="H58" s="42">
        <v>10</v>
      </c>
      <c r="I58" s="42">
        <v>6</v>
      </c>
      <c r="J58" s="42">
        <v>30</v>
      </c>
      <c r="K58" s="42">
        <v>10</v>
      </c>
      <c r="L58" s="41">
        <v>2368710</v>
      </c>
      <c r="M58" s="41">
        <v>789570</v>
      </c>
      <c r="N58" s="42">
        <v>0.33333333333333331</v>
      </c>
      <c r="O58" s="42">
        <v>35</v>
      </c>
      <c r="P58" s="41">
        <v>2763495</v>
      </c>
      <c r="Q58" s="42">
        <v>105</v>
      </c>
      <c r="R58" s="42">
        <v>45</v>
      </c>
      <c r="S58" s="42">
        <v>30</v>
      </c>
      <c r="T58" s="42">
        <v>75</v>
      </c>
      <c r="U58" s="42">
        <v>60</v>
      </c>
      <c r="V58" s="42">
        <v>90</v>
      </c>
      <c r="W58" s="42">
        <v>10</v>
      </c>
      <c r="X58" s="42">
        <v>25</v>
      </c>
      <c r="Y58" s="42">
        <v>20</v>
      </c>
      <c r="Z58" s="42">
        <v>30</v>
      </c>
      <c r="AA58" s="40" t="s">
        <v>325</v>
      </c>
      <c r="AB58" s="42">
        <v>38</v>
      </c>
      <c r="AC58" s="39"/>
      <c r="AD58" s="42">
        <v>73</v>
      </c>
      <c r="AE58" s="42">
        <v>219</v>
      </c>
      <c r="AF58" s="40" t="s">
        <v>325</v>
      </c>
      <c r="AG58" s="42">
        <v>63</v>
      </c>
    </row>
    <row r="59" spans="1:33">
      <c r="A59" s="39" t="s">
        <v>133</v>
      </c>
      <c r="B59" s="40" t="s">
        <v>331</v>
      </c>
      <c r="C59" s="40" t="s">
        <v>331</v>
      </c>
      <c r="D59" s="40" t="s">
        <v>3</v>
      </c>
      <c r="E59" s="39" t="s">
        <v>335</v>
      </c>
      <c r="F59" s="41">
        <v>68727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1">
        <v>0</v>
      </c>
      <c r="M59" s="41">
        <v>0</v>
      </c>
      <c r="N59" s="42">
        <v>0</v>
      </c>
      <c r="O59" s="42">
        <v>2</v>
      </c>
      <c r="P59" s="41">
        <v>137454</v>
      </c>
      <c r="Q59" s="42" t="s">
        <v>331</v>
      </c>
      <c r="R59" s="42">
        <v>45</v>
      </c>
      <c r="S59" s="42">
        <v>30</v>
      </c>
      <c r="T59" s="42">
        <v>75</v>
      </c>
      <c r="U59" s="42">
        <v>60</v>
      </c>
      <c r="V59" s="42">
        <v>90</v>
      </c>
      <c r="W59" s="42">
        <v>0</v>
      </c>
      <c r="X59" s="42">
        <v>0</v>
      </c>
      <c r="Y59" s="42">
        <v>0</v>
      </c>
      <c r="Z59" s="42">
        <v>0</v>
      </c>
      <c r="AA59" s="40" t="s">
        <v>331</v>
      </c>
      <c r="AB59" s="42">
        <v>0</v>
      </c>
      <c r="AC59" s="39"/>
      <c r="AD59" s="42">
        <v>2</v>
      </c>
      <c r="AE59" s="42">
        <v>0</v>
      </c>
      <c r="AF59" s="40" t="s">
        <v>319</v>
      </c>
      <c r="AG59" s="42">
        <v>0</v>
      </c>
    </row>
    <row r="60" spans="1:33">
      <c r="A60" s="39" t="s">
        <v>43</v>
      </c>
      <c r="B60" s="40" t="s">
        <v>264</v>
      </c>
      <c r="C60" s="40">
        <v>21</v>
      </c>
      <c r="D60" s="40" t="s">
        <v>2</v>
      </c>
      <c r="E60" s="39" t="s">
        <v>335</v>
      </c>
      <c r="F60" s="41">
        <v>70587</v>
      </c>
      <c r="G60" s="42">
        <v>33</v>
      </c>
      <c r="H60" s="42">
        <v>36</v>
      </c>
      <c r="I60" s="42">
        <v>20</v>
      </c>
      <c r="J60" s="42">
        <v>89</v>
      </c>
      <c r="K60" s="42">
        <v>29.666666666666668</v>
      </c>
      <c r="L60" s="41">
        <v>6282243</v>
      </c>
      <c r="M60" s="41">
        <v>2094081</v>
      </c>
      <c r="N60" s="42">
        <v>0.98888888888888893</v>
      </c>
      <c r="O60" s="42">
        <v>44</v>
      </c>
      <c r="P60" s="41">
        <v>3105828</v>
      </c>
      <c r="Q60" s="42">
        <v>44.49438202247191</v>
      </c>
      <c r="R60" s="42">
        <v>45</v>
      </c>
      <c r="S60" s="42">
        <v>30</v>
      </c>
      <c r="T60" s="42">
        <v>75</v>
      </c>
      <c r="U60" s="42">
        <v>60</v>
      </c>
      <c r="V60" s="42">
        <v>90</v>
      </c>
      <c r="W60" s="42">
        <v>29.666666666666668</v>
      </c>
      <c r="X60" s="42">
        <v>74.166666666666671</v>
      </c>
      <c r="Y60" s="42">
        <v>59.333333333333336</v>
      </c>
      <c r="Z60" s="42">
        <v>89</v>
      </c>
      <c r="AA60" s="40" t="s">
        <v>164</v>
      </c>
      <c r="AB60" s="42">
        <v>91</v>
      </c>
      <c r="AC60" s="39"/>
      <c r="AD60" s="42">
        <v>135</v>
      </c>
      <c r="AE60" s="42">
        <v>136.51685393258427</v>
      </c>
      <c r="AF60" s="40" t="s">
        <v>325</v>
      </c>
      <c r="AG60" s="42">
        <v>165.16666666666669</v>
      </c>
    </row>
    <row r="61" spans="1:33">
      <c r="A61" s="39" t="s">
        <v>88</v>
      </c>
      <c r="B61" s="40" t="s">
        <v>339</v>
      </c>
      <c r="C61" s="40">
        <v>69</v>
      </c>
      <c r="D61" s="40" t="s">
        <v>3</v>
      </c>
      <c r="E61" s="39" t="s">
        <v>335</v>
      </c>
      <c r="F61" s="41">
        <v>74772</v>
      </c>
      <c r="G61" s="42">
        <v>1</v>
      </c>
      <c r="H61" s="42">
        <v>2</v>
      </c>
      <c r="I61" s="42">
        <v>0</v>
      </c>
      <c r="J61" s="42">
        <v>3</v>
      </c>
      <c r="K61" s="42">
        <v>1</v>
      </c>
      <c r="L61" s="41">
        <v>224316</v>
      </c>
      <c r="M61" s="41">
        <v>74772</v>
      </c>
      <c r="N61" s="42">
        <v>3.3333333333333333E-2</v>
      </c>
      <c r="O61" s="42">
        <v>4</v>
      </c>
      <c r="P61" s="41">
        <v>299088</v>
      </c>
      <c r="Q61" s="42">
        <v>120</v>
      </c>
      <c r="R61" s="42">
        <v>45</v>
      </c>
      <c r="S61" s="42">
        <v>30</v>
      </c>
      <c r="T61" s="42">
        <v>75</v>
      </c>
      <c r="U61" s="42">
        <v>60</v>
      </c>
      <c r="V61" s="42">
        <v>90</v>
      </c>
      <c r="W61" s="42">
        <v>1</v>
      </c>
      <c r="X61" s="42">
        <v>2.5</v>
      </c>
      <c r="Y61" s="42">
        <v>2</v>
      </c>
      <c r="Z61" s="42">
        <v>3</v>
      </c>
      <c r="AA61" s="40" t="s">
        <v>325</v>
      </c>
      <c r="AB61" s="42">
        <v>0</v>
      </c>
      <c r="AC61" s="39"/>
      <c r="AD61" s="42">
        <v>4</v>
      </c>
      <c r="AE61" s="42">
        <v>120</v>
      </c>
      <c r="AF61" s="40" t="s">
        <v>325</v>
      </c>
      <c r="AG61" s="42">
        <v>2.5</v>
      </c>
    </row>
    <row r="62" spans="1:33">
      <c r="A62" s="39" t="s">
        <v>136</v>
      </c>
      <c r="B62" s="40" t="s">
        <v>331</v>
      </c>
      <c r="C62" s="40" t="s">
        <v>331</v>
      </c>
      <c r="D62" s="40" t="s">
        <v>3</v>
      </c>
      <c r="E62" s="39" t="s">
        <v>335</v>
      </c>
      <c r="F62" s="41">
        <v>236220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1">
        <v>0</v>
      </c>
      <c r="M62" s="41">
        <v>0</v>
      </c>
      <c r="N62" s="42">
        <v>0</v>
      </c>
      <c r="O62" s="42">
        <v>1</v>
      </c>
      <c r="P62" s="41">
        <v>236220</v>
      </c>
      <c r="Q62" s="42" t="s">
        <v>331</v>
      </c>
      <c r="R62" s="42">
        <v>45</v>
      </c>
      <c r="S62" s="42">
        <v>30</v>
      </c>
      <c r="T62" s="42">
        <v>75</v>
      </c>
      <c r="U62" s="42">
        <v>60</v>
      </c>
      <c r="V62" s="42">
        <v>90</v>
      </c>
      <c r="W62" s="42">
        <v>0</v>
      </c>
      <c r="X62" s="42">
        <v>0</v>
      </c>
      <c r="Y62" s="42">
        <v>0</v>
      </c>
      <c r="Z62" s="42">
        <v>0</v>
      </c>
      <c r="AA62" s="40" t="s">
        <v>331</v>
      </c>
      <c r="AB62" s="42">
        <v>0</v>
      </c>
      <c r="AC62" s="39"/>
      <c r="AD62" s="42">
        <v>1</v>
      </c>
      <c r="AE62" s="42">
        <v>0</v>
      </c>
      <c r="AF62" s="40" t="s">
        <v>319</v>
      </c>
      <c r="AG62" s="42">
        <v>0</v>
      </c>
    </row>
    <row r="63" spans="1:33">
      <c r="A63" s="39" t="s">
        <v>35</v>
      </c>
      <c r="B63" s="40" t="s">
        <v>250</v>
      </c>
      <c r="C63" s="40">
        <v>22</v>
      </c>
      <c r="D63" s="40" t="s">
        <v>2</v>
      </c>
      <c r="E63" s="39" t="s">
        <v>327</v>
      </c>
      <c r="F63" s="41">
        <v>57990</v>
      </c>
      <c r="G63" s="42">
        <v>21</v>
      </c>
      <c r="H63" s="42">
        <v>43</v>
      </c>
      <c r="I63" s="42">
        <v>21</v>
      </c>
      <c r="J63" s="42">
        <v>85</v>
      </c>
      <c r="K63" s="42">
        <v>28.333333333333332</v>
      </c>
      <c r="L63" s="41">
        <v>4929150</v>
      </c>
      <c r="M63" s="41">
        <v>1643050</v>
      </c>
      <c r="N63" s="42">
        <v>0.94444444444444442</v>
      </c>
      <c r="O63" s="42">
        <v>63</v>
      </c>
      <c r="P63" s="41">
        <v>3653370</v>
      </c>
      <c r="Q63" s="42">
        <v>66.705882352941174</v>
      </c>
      <c r="R63" s="42">
        <v>45</v>
      </c>
      <c r="S63" s="42">
        <v>30</v>
      </c>
      <c r="T63" s="42">
        <v>75</v>
      </c>
      <c r="U63" s="42">
        <v>60</v>
      </c>
      <c r="V63" s="42">
        <v>90</v>
      </c>
      <c r="W63" s="42">
        <v>28.333333333333332</v>
      </c>
      <c r="X63" s="42">
        <v>70.833333333333329</v>
      </c>
      <c r="Y63" s="42">
        <v>56.666666666666664</v>
      </c>
      <c r="Z63" s="42">
        <v>85</v>
      </c>
      <c r="AA63" s="40" t="s">
        <v>325</v>
      </c>
      <c r="AB63" s="42">
        <v>32</v>
      </c>
      <c r="AC63" s="39"/>
      <c r="AD63" s="42">
        <v>95</v>
      </c>
      <c r="AE63" s="42">
        <v>100.58823529411765</v>
      </c>
      <c r="AF63" s="40" t="s">
        <v>325</v>
      </c>
      <c r="AG63" s="42">
        <v>102.83333333333333</v>
      </c>
    </row>
    <row r="64" spans="1:33">
      <c r="A64" s="39" t="s">
        <v>28</v>
      </c>
      <c r="B64" s="40" t="s">
        <v>262</v>
      </c>
      <c r="C64" s="40">
        <v>7</v>
      </c>
      <c r="D64" s="40" t="s">
        <v>0</v>
      </c>
      <c r="E64" s="39" t="s">
        <v>335</v>
      </c>
      <c r="F64" s="41">
        <v>147312</v>
      </c>
      <c r="G64" s="42">
        <v>83</v>
      </c>
      <c r="H64" s="42">
        <v>99</v>
      </c>
      <c r="I64" s="42">
        <v>89</v>
      </c>
      <c r="J64" s="42">
        <v>271</v>
      </c>
      <c r="K64" s="42">
        <v>90.333333333333329</v>
      </c>
      <c r="L64" s="41">
        <v>39921552</v>
      </c>
      <c r="M64" s="41">
        <v>13307184</v>
      </c>
      <c r="N64" s="42">
        <v>3.0111111111111111</v>
      </c>
      <c r="O64" s="42">
        <v>20</v>
      </c>
      <c r="P64" s="41">
        <v>2946240</v>
      </c>
      <c r="Q64" s="42">
        <v>6.6420664206642064</v>
      </c>
      <c r="R64" s="42">
        <v>45</v>
      </c>
      <c r="S64" s="42">
        <v>30</v>
      </c>
      <c r="T64" s="42">
        <v>75</v>
      </c>
      <c r="U64" s="42">
        <v>60</v>
      </c>
      <c r="V64" s="42">
        <v>90</v>
      </c>
      <c r="W64" s="42">
        <v>90.333333333333329</v>
      </c>
      <c r="X64" s="42">
        <v>225.83333333333334</v>
      </c>
      <c r="Y64" s="42">
        <v>180.66666666666666</v>
      </c>
      <c r="Z64" s="42">
        <v>271</v>
      </c>
      <c r="AA64" s="40" t="s">
        <v>319</v>
      </c>
      <c r="AB64" s="42">
        <v>130</v>
      </c>
      <c r="AC64" s="39"/>
      <c r="AD64" s="42">
        <v>150</v>
      </c>
      <c r="AE64" s="42">
        <v>49.815498154981547</v>
      </c>
      <c r="AF64" s="40" t="s">
        <v>325</v>
      </c>
      <c r="AG64" s="42">
        <v>355.83333333333337</v>
      </c>
    </row>
    <row r="65" spans="1:33">
      <c r="A65" s="39" t="s">
        <v>44</v>
      </c>
      <c r="B65" s="40" t="s">
        <v>260</v>
      </c>
      <c r="C65" s="40">
        <v>18</v>
      </c>
      <c r="D65" s="40" t="s">
        <v>2</v>
      </c>
      <c r="E65" s="39" t="s">
        <v>335</v>
      </c>
      <c r="F65" s="41">
        <v>165912</v>
      </c>
      <c r="G65" s="42">
        <v>23</v>
      </c>
      <c r="H65" s="42">
        <v>16</v>
      </c>
      <c r="I65" s="42">
        <v>9</v>
      </c>
      <c r="J65" s="42">
        <v>48</v>
      </c>
      <c r="K65" s="42">
        <v>16</v>
      </c>
      <c r="L65" s="41">
        <v>7963776</v>
      </c>
      <c r="M65" s="41">
        <v>2654592</v>
      </c>
      <c r="N65" s="42">
        <v>0.53333333333333333</v>
      </c>
      <c r="O65" s="42">
        <v>6</v>
      </c>
      <c r="P65" s="41">
        <v>995472</v>
      </c>
      <c r="Q65" s="42">
        <v>11.25</v>
      </c>
      <c r="R65" s="42">
        <v>45</v>
      </c>
      <c r="S65" s="42">
        <v>30</v>
      </c>
      <c r="T65" s="42">
        <v>75</v>
      </c>
      <c r="U65" s="42">
        <v>60</v>
      </c>
      <c r="V65" s="42">
        <v>90</v>
      </c>
      <c r="W65" s="42">
        <v>16</v>
      </c>
      <c r="X65" s="42">
        <v>40</v>
      </c>
      <c r="Y65" s="42">
        <v>32</v>
      </c>
      <c r="Z65" s="42">
        <v>48</v>
      </c>
      <c r="AA65" s="40" t="s">
        <v>320</v>
      </c>
      <c r="AB65" s="42">
        <v>5</v>
      </c>
      <c r="AC65" s="39"/>
      <c r="AD65" s="42">
        <v>11</v>
      </c>
      <c r="AE65" s="42">
        <v>20.625</v>
      </c>
      <c r="AF65" s="40" t="s">
        <v>164</v>
      </c>
      <c r="AG65" s="42">
        <v>45</v>
      </c>
    </row>
    <row r="66" spans="1:33">
      <c r="A66" s="39" t="s">
        <v>58</v>
      </c>
      <c r="B66" s="40" t="s">
        <v>293</v>
      </c>
      <c r="C66" s="40">
        <v>63</v>
      </c>
      <c r="D66" s="40" t="s">
        <v>3</v>
      </c>
      <c r="E66" s="39" t="s">
        <v>327</v>
      </c>
      <c r="F66" s="41">
        <v>142758</v>
      </c>
      <c r="G66" s="42">
        <v>1</v>
      </c>
      <c r="H66" s="42">
        <v>0</v>
      </c>
      <c r="I66" s="42">
        <v>2</v>
      </c>
      <c r="J66" s="42">
        <v>3</v>
      </c>
      <c r="K66" s="42">
        <v>1</v>
      </c>
      <c r="L66" s="41">
        <v>428274</v>
      </c>
      <c r="M66" s="41">
        <v>142758</v>
      </c>
      <c r="N66" s="42">
        <v>3.3333333333333333E-2</v>
      </c>
      <c r="O66" s="42">
        <v>2</v>
      </c>
      <c r="P66" s="41">
        <v>285516</v>
      </c>
      <c r="Q66" s="42">
        <v>60</v>
      </c>
      <c r="R66" s="42">
        <v>45</v>
      </c>
      <c r="S66" s="42">
        <v>30</v>
      </c>
      <c r="T66" s="42">
        <v>75</v>
      </c>
      <c r="U66" s="42">
        <v>60</v>
      </c>
      <c r="V66" s="42">
        <v>90</v>
      </c>
      <c r="W66" s="42">
        <v>1</v>
      </c>
      <c r="X66" s="42">
        <v>2.5</v>
      </c>
      <c r="Y66" s="42">
        <v>2</v>
      </c>
      <c r="Z66" s="42">
        <v>3</v>
      </c>
      <c r="AA66" s="40" t="s">
        <v>164</v>
      </c>
      <c r="AB66" s="42">
        <v>0</v>
      </c>
      <c r="AC66" s="39"/>
      <c r="AD66" s="42">
        <v>2</v>
      </c>
      <c r="AE66" s="42">
        <v>60</v>
      </c>
      <c r="AF66" s="40" t="s">
        <v>164</v>
      </c>
      <c r="AG66" s="42">
        <v>2.5</v>
      </c>
    </row>
    <row r="67" spans="1:33">
      <c r="A67" s="39" t="s">
        <v>81</v>
      </c>
      <c r="B67" s="40" t="s">
        <v>294</v>
      </c>
      <c r="C67" s="40">
        <v>60</v>
      </c>
      <c r="D67" s="40" t="s">
        <v>3</v>
      </c>
      <c r="E67" s="39" t="s">
        <v>327</v>
      </c>
      <c r="F67" s="41">
        <v>126198</v>
      </c>
      <c r="G67" s="42">
        <v>2</v>
      </c>
      <c r="H67" s="42">
        <v>1</v>
      </c>
      <c r="I67" s="42">
        <v>1</v>
      </c>
      <c r="J67" s="42">
        <v>4</v>
      </c>
      <c r="K67" s="42">
        <v>1.3333333333333333</v>
      </c>
      <c r="L67" s="41">
        <v>504792</v>
      </c>
      <c r="M67" s="41">
        <v>168264</v>
      </c>
      <c r="N67" s="42">
        <v>4.4444444444444446E-2</v>
      </c>
      <c r="O67" s="42">
        <v>1</v>
      </c>
      <c r="P67" s="41">
        <v>126198</v>
      </c>
      <c r="Q67" s="42">
        <v>22.5</v>
      </c>
      <c r="R67" s="42">
        <v>45</v>
      </c>
      <c r="S67" s="42">
        <v>30</v>
      </c>
      <c r="T67" s="42">
        <v>75</v>
      </c>
      <c r="U67" s="42">
        <v>60</v>
      </c>
      <c r="V67" s="42">
        <v>90</v>
      </c>
      <c r="W67" s="42">
        <v>1.3333333333333335</v>
      </c>
      <c r="X67" s="42">
        <v>3.3333333333333335</v>
      </c>
      <c r="Y67" s="42">
        <v>2.666666666666667</v>
      </c>
      <c r="Z67" s="42">
        <v>4</v>
      </c>
      <c r="AA67" s="40" t="s">
        <v>320</v>
      </c>
      <c r="AB67" s="42">
        <v>0</v>
      </c>
      <c r="AC67" s="39"/>
      <c r="AD67" s="42">
        <v>1</v>
      </c>
      <c r="AE67" s="42">
        <v>22.5</v>
      </c>
      <c r="AF67" s="40" t="s">
        <v>320</v>
      </c>
      <c r="AG67" s="42">
        <v>3.3333333333333335</v>
      </c>
    </row>
    <row r="68" spans="1:33">
      <c r="A68" s="39" t="s">
        <v>59</v>
      </c>
      <c r="B68" s="40" t="s">
        <v>251</v>
      </c>
      <c r="C68" s="40">
        <v>39</v>
      </c>
      <c r="D68" s="40" t="s">
        <v>3</v>
      </c>
      <c r="E68" s="39" t="s">
        <v>327</v>
      </c>
      <c r="F68" s="41">
        <v>147230</v>
      </c>
      <c r="G68" s="42">
        <v>2</v>
      </c>
      <c r="H68" s="42">
        <v>2</v>
      </c>
      <c r="I68" s="42">
        <v>5</v>
      </c>
      <c r="J68" s="42">
        <v>9</v>
      </c>
      <c r="K68" s="42">
        <v>3</v>
      </c>
      <c r="L68" s="41">
        <v>1325070</v>
      </c>
      <c r="M68" s="41">
        <v>441690</v>
      </c>
      <c r="N68" s="42">
        <v>0.1</v>
      </c>
      <c r="O68" s="42">
        <v>9</v>
      </c>
      <c r="P68" s="41">
        <v>1325070</v>
      </c>
      <c r="Q68" s="42">
        <v>90</v>
      </c>
      <c r="R68" s="42">
        <v>45</v>
      </c>
      <c r="S68" s="42">
        <v>30</v>
      </c>
      <c r="T68" s="42">
        <v>75</v>
      </c>
      <c r="U68" s="42">
        <v>60</v>
      </c>
      <c r="V68" s="42">
        <v>90</v>
      </c>
      <c r="W68" s="42">
        <v>3</v>
      </c>
      <c r="X68" s="42">
        <v>7.5</v>
      </c>
      <c r="Y68" s="42">
        <v>6</v>
      </c>
      <c r="Z68" s="42">
        <v>9</v>
      </c>
      <c r="AA68" s="40" t="s">
        <v>321</v>
      </c>
      <c r="AB68" s="42">
        <v>13</v>
      </c>
      <c r="AC68" s="39"/>
      <c r="AD68" s="42">
        <v>22</v>
      </c>
      <c r="AE68" s="42">
        <v>220</v>
      </c>
      <c r="AF68" s="40" t="s">
        <v>325</v>
      </c>
      <c r="AG68" s="42">
        <v>20.5</v>
      </c>
    </row>
    <row r="69" spans="1:33">
      <c r="A69" s="39" t="s">
        <v>117</v>
      </c>
      <c r="B69" s="40" t="s">
        <v>261</v>
      </c>
      <c r="C69" s="40">
        <v>58</v>
      </c>
      <c r="D69" s="40" t="s">
        <v>3</v>
      </c>
      <c r="E69" s="39" t="s">
        <v>327</v>
      </c>
      <c r="F69" s="41">
        <v>126990</v>
      </c>
      <c r="G69" s="42">
        <v>2</v>
      </c>
      <c r="H69" s="42">
        <v>2</v>
      </c>
      <c r="I69" s="42">
        <v>0</v>
      </c>
      <c r="J69" s="42">
        <v>4</v>
      </c>
      <c r="K69" s="42">
        <v>1.3333333333333333</v>
      </c>
      <c r="L69" s="41">
        <v>507960</v>
      </c>
      <c r="M69" s="41">
        <v>169320</v>
      </c>
      <c r="N69" s="42">
        <v>4.4444444444444446E-2</v>
      </c>
      <c r="O69" s="42">
        <v>6</v>
      </c>
      <c r="P69" s="41">
        <v>761940</v>
      </c>
      <c r="Q69" s="42">
        <v>135</v>
      </c>
      <c r="R69" s="42">
        <v>45</v>
      </c>
      <c r="S69" s="42">
        <v>30</v>
      </c>
      <c r="T69" s="42">
        <v>75</v>
      </c>
      <c r="U69" s="42">
        <v>60</v>
      </c>
      <c r="V69" s="42">
        <v>90</v>
      </c>
      <c r="W69" s="42">
        <v>1.3333333333333335</v>
      </c>
      <c r="X69" s="42">
        <v>3.3333333333333335</v>
      </c>
      <c r="Y69" s="42">
        <v>2.666666666666667</v>
      </c>
      <c r="Z69" s="42">
        <v>4</v>
      </c>
      <c r="AA69" s="40" t="s">
        <v>325</v>
      </c>
      <c r="AB69" s="42">
        <v>2</v>
      </c>
      <c r="AC69" s="39"/>
      <c r="AD69" s="42">
        <v>8</v>
      </c>
      <c r="AE69" s="42">
        <v>180</v>
      </c>
      <c r="AF69" s="40" t="s">
        <v>325</v>
      </c>
      <c r="AG69" s="42">
        <v>5.3333333333333339</v>
      </c>
    </row>
    <row r="70" spans="1:33">
      <c r="A70" s="39" t="s">
        <v>99</v>
      </c>
      <c r="B70" s="40" t="s">
        <v>269</v>
      </c>
      <c r="C70" s="40">
        <v>62</v>
      </c>
      <c r="D70" s="40" t="s">
        <v>3</v>
      </c>
      <c r="E70" s="39" t="s">
        <v>335</v>
      </c>
      <c r="F70" s="41">
        <v>86397</v>
      </c>
      <c r="G70" s="42">
        <v>2</v>
      </c>
      <c r="H70" s="42">
        <v>1</v>
      </c>
      <c r="I70" s="42">
        <v>2</v>
      </c>
      <c r="J70" s="42">
        <v>5</v>
      </c>
      <c r="K70" s="42">
        <v>1.6666666666666667</v>
      </c>
      <c r="L70" s="41">
        <v>431985</v>
      </c>
      <c r="M70" s="41">
        <v>143995</v>
      </c>
      <c r="N70" s="42">
        <v>5.5555555555555552E-2</v>
      </c>
      <c r="O70" s="42">
        <v>4</v>
      </c>
      <c r="P70" s="41">
        <v>345588</v>
      </c>
      <c r="Q70" s="42">
        <v>72</v>
      </c>
      <c r="R70" s="42">
        <v>45</v>
      </c>
      <c r="S70" s="42">
        <v>30</v>
      </c>
      <c r="T70" s="42">
        <v>75</v>
      </c>
      <c r="U70" s="42">
        <v>60</v>
      </c>
      <c r="V70" s="42">
        <v>90</v>
      </c>
      <c r="W70" s="42">
        <v>1.6666666666666665</v>
      </c>
      <c r="X70" s="42">
        <v>4.1666666666666661</v>
      </c>
      <c r="Y70" s="42">
        <v>3.333333333333333</v>
      </c>
      <c r="Z70" s="42">
        <v>5</v>
      </c>
      <c r="AA70" s="40" t="s">
        <v>321</v>
      </c>
      <c r="AB70" s="42">
        <v>2</v>
      </c>
      <c r="AC70" s="39"/>
      <c r="AD70" s="42">
        <v>6</v>
      </c>
      <c r="AE70" s="42">
        <v>108</v>
      </c>
      <c r="AF70" s="40" t="s">
        <v>325</v>
      </c>
      <c r="AG70" s="42">
        <v>6.1666666666666661</v>
      </c>
    </row>
    <row r="71" spans="1:33">
      <c r="A71" s="39" t="s">
        <v>127</v>
      </c>
      <c r="B71" s="40" t="s">
        <v>331</v>
      </c>
      <c r="C71" s="40" t="s">
        <v>331</v>
      </c>
      <c r="D71" s="40" t="s">
        <v>3</v>
      </c>
      <c r="E71" s="39" t="s">
        <v>324</v>
      </c>
      <c r="F71" s="41">
        <v>69667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1">
        <v>0</v>
      </c>
      <c r="M71" s="41">
        <v>0</v>
      </c>
      <c r="N71" s="42">
        <v>0</v>
      </c>
      <c r="O71" s="42">
        <v>3</v>
      </c>
      <c r="P71" s="41">
        <v>209001</v>
      </c>
      <c r="Q71" s="42" t="s">
        <v>331</v>
      </c>
      <c r="R71" s="42">
        <v>45</v>
      </c>
      <c r="S71" s="42">
        <v>30</v>
      </c>
      <c r="T71" s="42">
        <v>75</v>
      </c>
      <c r="U71" s="42">
        <v>60</v>
      </c>
      <c r="V71" s="42">
        <v>90</v>
      </c>
      <c r="W71" s="42">
        <v>0</v>
      </c>
      <c r="X71" s="42">
        <v>0</v>
      </c>
      <c r="Y71" s="42">
        <v>0</v>
      </c>
      <c r="Z71" s="42">
        <v>0</v>
      </c>
      <c r="AA71" s="40" t="s">
        <v>331</v>
      </c>
      <c r="AB71" s="42">
        <v>0</v>
      </c>
      <c r="AC71" s="39"/>
      <c r="AD71" s="42">
        <v>3</v>
      </c>
      <c r="AE71" s="42">
        <v>0</v>
      </c>
      <c r="AF71" s="40" t="s">
        <v>319</v>
      </c>
      <c r="AG71" s="42">
        <v>0</v>
      </c>
    </row>
    <row r="72" spans="1:33">
      <c r="A72" s="39" t="s">
        <v>106</v>
      </c>
      <c r="B72" s="40" t="s">
        <v>340</v>
      </c>
      <c r="C72" s="40">
        <v>71</v>
      </c>
      <c r="D72" s="40" t="s">
        <v>3</v>
      </c>
      <c r="E72" s="39" t="s">
        <v>324</v>
      </c>
      <c r="F72" s="41">
        <v>104077</v>
      </c>
      <c r="G72" s="42">
        <v>0</v>
      </c>
      <c r="H72" s="42">
        <v>2</v>
      </c>
      <c r="I72" s="42">
        <v>0</v>
      </c>
      <c r="J72" s="42">
        <v>2</v>
      </c>
      <c r="K72" s="42">
        <v>0.66666666666666663</v>
      </c>
      <c r="L72" s="41">
        <v>208154</v>
      </c>
      <c r="M72" s="41">
        <v>69384.666666666657</v>
      </c>
      <c r="N72" s="42">
        <v>2.2222222222222223E-2</v>
      </c>
      <c r="O72" s="42">
        <v>1</v>
      </c>
      <c r="P72" s="41">
        <v>104077</v>
      </c>
      <c r="Q72" s="42">
        <v>45.000000000000007</v>
      </c>
      <c r="R72" s="42">
        <v>45</v>
      </c>
      <c r="S72" s="42">
        <v>30</v>
      </c>
      <c r="T72" s="42">
        <v>75</v>
      </c>
      <c r="U72" s="42">
        <v>60</v>
      </c>
      <c r="V72" s="42">
        <v>90</v>
      </c>
      <c r="W72" s="42">
        <v>0.66666666666666674</v>
      </c>
      <c r="X72" s="42">
        <v>1.6666666666666667</v>
      </c>
      <c r="Y72" s="42">
        <v>1.3333333333333335</v>
      </c>
      <c r="Z72" s="42">
        <v>2</v>
      </c>
      <c r="AA72" s="40" t="s">
        <v>164</v>
      </c>
      <c r="AB72" s="42">
        <v>0</v>
      </c>
      <c r="AC72" s="39"/>
      <c r="AD72" s="42">
        <v>1</v>
      </c>
      <c r="AE72" s="42">
        <v>45</v>
      </c>
      <c r="AF72" s="40" t="s">
        <v>164</v>
      </c>
      <c r="AG72" s="42">
        <v>1.6666666666666667</v>
      </c>
    </row>
    <row r="73" spans="1:33">
      <c r="A73" s="39" t="s">
        <v>26</v>
      </c>
      <c r="B73" s="40" t="s">
        <v>249</v>
      </c>
      <c r="C73" s="40">
        <v>8</v>
      </c>
      <c r="D73" s="40" t="s">
        <v>0</v>
      </c>
      <c r="E73" s="39" t="s">
        <v>324</v>
      </c>
      <c r="F73" s="41">
        <v>123700</v>
      </c>
      <c r="G73" s="42">
        <v>56</v>
      </c>
      <c r="H73" s="42">
        <v>60</v>
      </c>
      <c r="I73" s="42">
        <v>101</v>
      </c>
      <c r="J73" s="42">
        <v>217</v>
      </c>
      <c r="K73" s="42">
        <v>72.333333333333329</v>
      </c>
      <c r="L73" s="41">
        <v>26842900</v>
      </c>
      <c r="M73" s="41">
        <v>8947633.3333333321</v>
      </c>
      <c r="N73" s="42">
        <v>2.411111111111111</v>
      </c>
      <c r="O73" s="42">
        <v>148</v>
      </c>
      <c r="P73" s="41">
        <v>18307600</v>
      </c>
      <c r="Q73" s="42">
        <v>61.38248847926269</v>
      </c>
      <c r="R73" s="42">
        <v>45</v>
      </c>
      <c r="S73" s="42">
        <v>30</v>
      </c>
      <c r="T73" s="42">
        <v>75</v>
      </c>
      <c r="U73" s="42">
        <v>60</v>
      </c>
      <c r="V73" s="42">
        <v>90</v>
      </c>
      <c r="W73" s="42">
        <v>72.333333333333329</v>
      </c>
      <c r="X73" s="42">
        <v>180.83333333333331</v>
      </c>
      <c r="Y73" s="42">
        <v>144.66666666666666</v>
      </c>
      <c r="Z73" s="42">
        <v>217</v>
      </c>
      <c r="AA73" s="40" t="s">
        <v>325</v>
      </c>
      <c r="AB73" s="42">
        <v>112</v>
      </c>
      <c r="AC73" s="39"/>
      <c r="AD73" s="42">
        <v>260</v>
      </c>
      <c r="AE73" s="42">
        <v>107.83410138248848</v>
      </c>
      <c r="AF73" s="40" t="s">
        <v>325</v>
      </c>
      <c r="AG73" s="42">
        <v>292.83333333333331</v>
      </c>
    </row>
    <row r="74" spans="1:33">
      <c r="A74" s="39" t="s">
        <v>75</v>
      </c>
      <c r="B74" s="40" t="s">
        <v>288</v>
      </c>
      <c r="C74" s="40">
        <v>67</v>
      </c>
      <c r="D74" s="40" t="s">
        <v>3</v>
      </c>
      <c r="E74" s="39" t="s">
        <v>324</v>
      </c>
      <c r="F74" s="41">
        <v>138952</v>
      </c>
      <c r="G74" s="42">
        <v>1</v>
      </c>
      <c r="H74" s="42">
        <v>1</v>
      </c>
      <c r="I74" s="42">
        <v>0</v>
      </c>
      <c r="J74" s="42">
        <v>2</v>
      </c>
      <c r="K74" s="42">
        <v>0.66666666666666663</v>
      </c>
      <c r="L74" s="41">
        <v>277904</v>
      </c>
      <c r="M74" s="41">
        <v>92634.666666666657</v>
      </c>
      <c r="N74" s="42">
        <v>2.2222222222222223E-2</v>
      </c>
      <c r="O74" s="42">
        <v>20</v>
      </c>
      <c r="P74" s="41">
        <v>2779040</v>
      </c>
      <c r="Q74" s="42">
        <v>900.00000000000011</v>
      </c>
      <c r="R74" s="42">
        <v>45</v>
      </c>
      <c r="S74" s="42">
        <v>30</v>
      </c>
      <c r="T74" s="42">
        <v>75</v>
      </c>
      <c r="U74" s="42">
        <v>60</v>
      </c>
      <c r="V74" s="42">
        <v>90</v>
      </c>
      <c r="W74" s="42">
        <v>0.66666666666666674</v>
      </c>
      <c r="X74" s="42">
        <v>1.6666666666666667</v>
      </c>
      <c r="Y74" s="42">
        <v>1.3333333333333335</v>
      </c>
      <c r="Z74" s="42">
        <v>2</v>
      </c>
      <c r="AA74" s="40" t="s">
        <v>325</v>
      </c>
      <c r="AB74" s="42">
        <v>38</v>
      </c>
      <c r="AC74" s="39"/>
      <c r="AD74" s="42">
        <v>58</v>
      </c>
      <c r="AE74" s="42">
        <v>2610</v>
      </c>
      <c r="AF74" s="40" t="s">
        <v>325</v>
      </c>
      <c r="AG74" s="42">
        <v>39.666666666666664</v>
      </c>
    </row>
    <row r="75" spans="1:33">
      <c r="A75" s="39" t="s">
        <v>175</v>
      </c>
      <c r="B75" s="40" t="s">
        <v>331</v>
      </c>
      <c r="C75" s="40" t="s">
        <v>331</v>
      </c>
      <c r="D75" s="40" t="s">
        <v>3</v>
      </c>
      <c r="E75" s="39" t="s">
        <v>332</v>
      </c>
      <c r="F75" s="41">
        <v>73158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1">
        <v>0</v>
      </c>
      <c r="M75" s="41">
        <v>0</v>
      </c>
      <c r="N75" s="42">
        <v>0</v>
      </c>
      <c r="O75" s="42">
        <v>1</v>
      </c>
      <c r="P75" s="41">
        <v>73158</v>
      </c>
      <c r="Q75" s="42" t="s">
        <v>331</v>
      </c>
      <c r="R75" s="42">
        <v>45</v>
      </c>
      <c r="S75" s="42">
        <v>30</v>
      </c>
      <c r="T75" s="42">
        <v>75</v>
      </c>
      <c r="U75" s="42">
        <v>60</v>
      </c>
      <c r="V75" s="42">
        <v>90</v>
      </c>
      <c r="W75" s="42">
        <v>0</v>
      </c>
      <c r="X75" s="42">
        <v>0</v>
      </c>
      <c r="Y75" s="42">
        <v>0</v>
      </c>
      <c r="Z75" s="42">
        <v>0</v>
      </c>
      <c r="AA75" s="40" t="s">
        <v>331</v>
      </c>
      <c r="AB75" s="42">
        <v>0</v>
      </c>
      <c r="AC75" s="39"/>
      <c r="AD75" s="42">
        <v>1</v>
      </c>
      <c r="AE75" s="42">
        <v>0</v>
      </c>
      <c r="AF75" s="40" t="s">
        <v>319</v>
      </c>
      <c r="AG75" s="42">
        <v>0</v>
      </c>
    </row>
    <row r="76" spans="1:33">
      <c r="A76" s="39" t="s">
        <v>68</v>
      </c>
      <c r="B76" s="40" t="s">
        <v>331</v>
      </c>
      <c r="C76" s="40" t="s">
        <v>331</v>
      </c>
      <c r="D76" s="40" t="s">
        <v>3</v>
      </c>
      <c r="E76" s="39" t="s">
        <v>324</v>
      </c>
      <c r="F76" s="41">
        <v>70037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1">
        <v>0</v>
      </c>
      <c r="M76" s="41">
        <v>0</v>
      </c>
      <c r="N76" s="42">
        <v>0</v>
      </c>
      <c r="O76" s="42">
        <v>5</v>
      </c>
      <c r="P76" s="41">
        <v>350185</v>
      </c>
      <c r="Q76" s="42" t="s">
        <v>331</v>
      </c>
      <c r="R76" s="42">
        <v>45</v>
      </c>
      <c r="S76" s="42">
        <v>30</v>
      </c>
      <c r="T76" s="42">
        <v>75</v>
      </c>
      <c r="U76" s="42">
        <v>60</v>
      </c>
      <c r="V76" s="42">
        <v>90</v>
      </c>
      <c r="W76" s="42">
        <v>0</v>
      </c>
      <c r="X76" s="42">
        <v>0</v>
      </c>
      <c r="Y76" s="42">
        <v>0</v>
      </c>
      <c r="Z76" s="42">
        <v>0</v>
      </c>
      <c r="AA76" s="40" t="s">
        <v>331</v>
      </c>
      <c r="AB76" s="42">
        <v>0</v>
      </c>
      <c r="AC76" s="39"/>
      <c r="AD76" s="42">
        <v>5</v>
      </c>
      <c r="AE76" s="42">
        <v>0</v>
      </c>
      <c r="AF76" s="40" t="s">
        <v>319</v>
      </c>
      <c r="AG76" s="42">
        <v>0</v>
      </c>
    </row>
    <row r="77" spans="1:33">
      <c r="A77" s="39" t="s">
        <v>125</v>
      </c>
      <c r="B77" s="40" t="s">
        <v>341</v>
      </c>
      <c r="C77" s="40">
        <v>75</v>
      </c>
      <c r="D77" s="40" t="s">
        <v>3</v>
      </c>
      <c r="E77" s="39" t="s">
        <v>324</v>
      </c>
      <c r="F77" s="41">
        <v>68177</v>
      </c>
      <c r="G77" s="42">
        <v>0</v>
      </c>
      <c r="H77" s="42">
        <v>0</v>
      </c>
      <c r="I77" s="42">
        <v>2</v>
      </c>
      <c r="J77" s="42">
        <v>2</v>
      </c>
      <c r="K77" s="42">
        <v>0.66666666666666663</v>
      </c>
      <c r="L77" s="41">
        <v>136354</v>
      </c>
      <c r="M77" s="41">
        <v>45451.333333333328</v>
      </c>
      <c r="N77" s="42">
        <v>2.2222222222222223E-2</v>
      </c>
      <c r="O77" s="42">
        <v>2</v>
      </c>
      <c r="P77" s="41">
        <v>136354</v>
      </c>
      <c r="Q77" s="42">
        <v>90.000000000000014</v>
      </c>
      <c r="R77" s="42">
        <v>45</v>
      </c>
      <c r="S77" s="42">
        <v>30</v>
      </c>
      <c r="T77" s="42">
        <v>75</v>
      </c>
      <c r="U77" s="42">
        <v>60</v>
      </c>
      <c r="V77" s="42">
        <v>90</v>
      </c>
      <c r="W77" s="42">
        <v>0.66666666666666674</v>
      </c>
      <c r="X77" s="42">
        <v>1.6666666666666667</v>
      </c>
      <c r="Y77" s="42">
        <v>1.3333333333333335</v>
      </c>
      <c r="Z77" s="42">
        <v>2</v>
      </c>
      <c r="AA77" s="40" t="s">
        <v>321</v>
      </c>
      <c r="AB77" s="42">
        <v>0</v>
      </c>
      <c r="AC77" s="39"/>
      <c r="AD77" s="42">
        <v>2</v>
      </c>
      <c r="AE77" s="42">
        <v>90</v>
      </c>
      <c r="AF77" s="40" t="s">
        <v>321</v>
      </c>
      <c r="AG77" s="42">
        <v>1.6666666666666667</v>
      </c>
    </row>
    <row r="78" spans="1:33">
      <c r="A78" s="39" t="s">
        <v>104</v>
      </c>
      <c r="B78" s="40" t="s">
        <v>342</v>
      </c>
      <c r="C78" s="40">
        <v>74</v>
      </c>
      <c r="D78" s="40" t="s">
        <v>3</v>
      </c>
      <c r="E78" s="39" t="s">
        <v>324</v>
      </c>
      <c r="F78" s="41">
        <v>71062</v>
      </c>
      <c r="G78" s="42">
        <v>0</v>
      </c>
      <c r="H78" s="42">
        <v>0</v>
      </c>
      <c r="I78" s="42">
        <v>2</v>
      </c>
      <c r="J78" s="42">
        <v>2</v>
      </c>
      <c r="K78" s="42">
        <v>0.66666666666666663</v>
      </c>
      <c r="L78" s="41">
        <v>142124</v>
      </c>
      <c r="M78" s="41">
        <v>47374.666666666664</v>
      </c>
      <c r="N78" s="42">
        <v>2.2222222222222223E-2</v>
      </c>
      <c r="O78" s="42">
        <v>5</v>
      </c>
      <c r="P78" s="41">
        <v>355310</v>
      </c>
      <c r="Q78" s="42">
        <v>225</v>
      </c>
      <c r="R78" s="42">
        <v>45</v>
      </c>
      <c r="S78" s="42">
        <v>30</v>
      </c>
      <c r="T78" s="42">
        <v>75</v>
      </c>
      <c r="U78" s="42">
        <v>60</v>
      </c>
      <c r="V78" s="42">
        <v>90</v>
      </c>
      <c r="W78" s="42">
        <v>0.66666666666666674</v>
      </c>
      <c r="X78" s="42">
        <v>1.6666666666666667</v>
      </c>
      <c r="Y78" s="42">
        <v>1.3333333333333335</v>
      </c>
      <c r="Z78" s="42">
        <v>2</v>
      </c>
      <c r="AA78" s="40" t="s">
        <v>325</v>
      </c>
      <c r="AB78" s="42">
        <v>0</v>
      </c>
      <c r="AC78" s="39"/>
      <c r="AD78" s="42">
        <v>5</v>
      </c>
      <c r="AE78" s="42">
        <v>225</v>
      </c>
      <c r="AF78" s="40" t="s">
        <v>325</v>
      </c>
      <c r="AG78" s="42">
        <v>1.6666666666666667</v>
      </c>
    </row>
    <row r="79" spans="1:33">
      <c r="A79" s="39" t="s">
        <v>108</v>
      </c>
      <c r="B79" s="40" t="s">
        <v>343</v>
      </c>
      <c r="C79" s="40">
        <v>76</v>
      </c>
      <c r="D79" s="40" t="s">
        <v>3</v>
      </c>
      <c r="E79" s="39" t="s">
        <v>324</v>
      </c>
      <c r="F79" s="41">
        <v>66412</v>
      </c>
      <c r="G79" s="42">
        <v>0</v>
      </c>
      <c r="H79" s="42">
        <v>1</v>
      </c>
      <c r="I79" s="42">
        <v>1</v>
      </c>
      <c r="J79" s="42">
        <v>2</v>
      </c>
      <c r="K79" s="42">
        <v>0.66666666666666663</v>
      </c>
      <c r="L79" s="41">
        <v>132824</v>
      </c>
      <c r="M79" s="41">
        <v>44274.666666666664</v>
      </c>
      <c r="N79" s="42">
        <v>2.2222222222222223E-2</v>
      </c>
      <c r="O79" s="42">
        <v>12</v>
      </c>
      <c r="P79" s="41">
        <v>796944</v>
      </c>
      <c r="Q79" s="42">
        <v>540</v>
      </c>
      <c r="R79" s="42">
        <v>45</v>
      </c>
      <c r="S79" s="42">
        <v>30</v>
      </c>
      <c r="T79" s="42">
        <v>75</v>
      </c>
      <c r="U79" s="42">
        <v>60</v>
      </c>
      <c r="V79" s="42">
        <v>90</v>
      </c>
      <c r="W79" s="42">
        <v>0.66666666666666674</v>
      </c>
      <c r="X79" s="42">
        <v>1.6666666666666667</v>
      </c>
      <c r="Y79" s="42">
        <v>1.3333333333333335</v>
      </c>
      <c r="Z79" s="42">
        <v>2</v>
      </c>
      <c r="AA79" s="40" t="s">
        <v>325</v>
      </c>
      <c r="AB79" s="42">
        <v>0</v>
      </c>
      <c r="AC79" s="39"/>
      <c r="AD79" s="42">
        <v>12</v>
      </c>
      <c r="AE79" s="42">
        <v>540</v>
      </c>
      <c r="AF79" s="40" t="s">
        <v>325</v>
      </c>
      <c r="AG79" s="42">
        <v>1.6666666666666667</v>
      </c>
    </row>
    <row r="80" spans="1:33">
      <c r="A80" s="39" t="s">
        <v>82</v>
      </c>
      <c r="B80" s="40" t="s">
        <v>228</v>
      </c>
      <c r="C80" s="40">
        <v>36</v>
      </c>
      <c r="D80" s="40" t="s">
        <v>3</v>
      </c>
      <c r="E80" s="39" t="s">
        <v>324</v>
      </c>
      <c r="F80" s="41">
        <v>67342</v>
      </c>
      <c r="G80" s="42">
        <v>12</v>
      </c>
      <c r="H80" s="42">
        <v>7</v>
      </c>
      <c r="I80" s="42">
        <v>5</v>
      </c>
      <c r="J80" s="42">
        <v>24</v>
      </c>
      <c r="K80" s="42">
        <v>8</v>
      </c>
      <c r="L80" s="41">
        <v>1616208</v>
      </c>
      <c r="M80" s="41">
        <v>538736</v>
      </c>
      <c r="N80" s="42">
        <v>0.26666666666666666</v>
      </c>
      <c r="O80" s="42">
        <v>18</v>
      </c>
      <c r="P80" s="41">
        <v>1212156</v>
      </c>
      <c r="Q80" s="42">
        <v>67.5</v>
      </c>
      <c r="R80" s="42">
        <v>45</v>
      </c>
      <c r="S80" s="42">
        <v>30</v>
      </c>
      <c r="T80" s="42">
        <v>75</v>
      </c>
      <c r="U80" s="42">
        <v>60</v>
      </c>
      <c r="V80" s="42">
        <v>90</v>
      </c>
      <c r="W80" s="42">
        <v>8</v>
      </c>
      <c r="X80" s="42">
        <v>20</v>
      </c>
      <c r="Y80" s="42">
        <v>16</v>
      </c>
      <c r="Z80" s="42">
        <v>24</v>
      </c>
      <c r="AA80" s="40" t="s">
        <v>321</v>
      </c>
      <c r="AB80" s="42">
        <v>20</v>
      </c>
      <c r="AC80" s="39"/>
      <c r="AD80" s="42">
        <v>38</v>
      </c>
      <c r="AE80" s="42">
        <v>142.5</v>
      </c>
      <c r="AF80" s="40" t="s">
        <v>325</v>
      </c>
      <c r="AG80" s="42">
        <v>40</v>
      </c>
    </row>
    <row r="81" spans="1:33">
      <c r="A81" s="39" t="s">
        <v>76</v>
      </c>
      <c r="B81" s="40" t="s">
        <v>222</v>
      </c>
      <c r="C81" s="40">
        <v>31</v>
      </c>
      <c r="D81" s="40" t="s">
        <v>3</v>
      </c>
      <c r="E81" s="39" t="s">
        <v>324</v>
      </c>
      <c r="F81" s="41">
        <v>62692</v>
      </c>
      <c r="G81" s="42">
        <v>9</v>
      </c>
      <c r="H81" s="42">
        <v>18</v>
      </c>
      <c r="I81" s="42">
        <v>16</v>
      </c>
      <c r="J81" s="42">
        <v>43</v>
      </c>
      <c r="K81" s="42">
        <v>14.333333333333334</v>
      </c>
      <c r="L81" s="41">
        <v>2695756</v>
      </c>
      <c r="M81" s="41">
        <v>898585.33333333337</v>
      </c>
      <c r="N81" s="42">
        <v>0.4777777777777778</v>
      </c>
      <c r="O81" s="42">
        <v>50</v>
      </c>
      <c r="P81" s="41">
        <v>3134600</v>
      </c>
      <c r="Q81" s="42">
        <v>104.65116279069767</v>
      </c>
      <c r="R81" s="42">
        <v>45</v>
      </c>
      <c r="S81" s="42">
        <v>30</v>
      </c>
      <c r="T81" s="42">
        <v>75</v>
      </c>
      <c r="U81" s="42">
        <v>60</v>
      </c>
      <c r="V81" s="42">
        <v>90</v>
      </c>
      <c r="W81" s="42">
        <v>14.333333333333334</v>
      </c>
      <c r="X81" s="42">
        <v>35.833333333333336</v>
      </c>
      <c r="Y81" s="42">
        <v>28.666666666666668</v>
      </c>
      <c r="Z81" s="42">
        <v>43</v>
      </c>
      <c r="AA81" s="40" t="s">
        <v>325</v>
      </c>
      <c r="AB81" s="42">
        <v>0</v>
      </c>
      <c r="AC81" s="39"/>
      <c r="AD81" s="42">
        <v>50</v>
      </c>
      <c r="AE81" s="42">
        <v>104.65116279069767</v>
      </c>
      <c r="AF81" s="40" t="s">
        <v>325</v>
      </c>
      <c r="AG81" s="42">
        <v>35.833333333333336</v>
      </c>
    </row>
    <row r="82" spans="1:33">
      <c r="A82" s="39" t="s">
        <v>45</v>
      </c>
      <c r="B82" s="40" t="s">
        <v>278</v>
      </c>
      <c r="C82" s="40">
        <v>24</v>
      </c>
      <c r="D82" s="40" t="s">
        <v>2</v>
      </c>
      <c r="E82" s="39" t="s">
        <v>335</v>
      </c>
      <c r="F82" s="41">
        <v>117087</v>
      </c>
      <c r="G82" s="42">
        <v>30</v>
      </c>
      <c r="H82" s="42">
        <v>5</v>
      </c>
      <c r="I82" s="42">
        <v>2</v>
      </c>
      <c r="J82" s="42">
        <v>37</v>
      </c>
      <c r="K82" s="42">
        <v>12.333333333333334</v>
      </c>
      <c r="L82" s="41">
        <v>4332219</v>
      </c>
      <c r="M82" s="41">
        <v>1444073</v>
      </c>
      <c r="N82" s="42">
        <v>0.41111111111111109</v>
      </c>
      <c r="O82" s="42">
        <v>7</v>
      </c>
      <c r="P82" s="41">
        <v>819609</v>
      </c>
      <c r="Q82" s="42">
        <v>17.027027027027025</v>
      </c>
      <c r="R82" s="42">
        <v>45</v>
      </c>
      <c r="S82" s="42">
        <v>30</v>
      </c>
      <c r="T82" s="42">
        <v>75</v>
      </c>
      <c r="U82" s="42">
        <v>60</v>
      </c>
      <c r="V82" s="42">
        <v>90</v>
      </c>
      <c r="W82" s="42">
        <v>12.333333333333332</v>
      </c>
      <c r="X82" s="42">
        <v>30.833333333333332</v>
      </c>
      <c r="Y82" s="42">
        <v>24.666666666666664</v>
      </c>
      <c r="Z82" s="42">
        <v>37</v>
      </c>
      <c r="AA82" s="40" t="s">
        <v>320</v>
      </c>
      <c r="AB82" s="42">
        <v>59</v>
      </c>
      <c r="AC82" s="39"/>
      <c r="AD82" s="42">
        <v>66</v>
      </c>
      <c r="AE82" s="42">
        <v>160.54054054054055</v>
      </c>
      <c r="AF82" s="40" t="s">
        <v>325</v>
      </c>
      <c r="AG82" s="42">
        <v>89.833333333333329</v>
      </c>
    </row>
    <row r="83" spans="1:33">
      <c r="A83" s="39" t="s">
        <v>134</v>
      </c>
      <c r="B83" s="40" t="s">
        <v>331</v>
      </c>
      <c r="C83" s="40" t="s">
        <v>331</v>
      </c>
      <c r="D83" s="40" t="s">
        <v>3</v>
      </c>
      <c r="E83" s="39" t="s">
        <v>327</v>
      </c>
      <c r="F83" s="41">
        <v>101358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1">
        <v>0</v>
      </c>
      <c r="M83" s="41">
        <v>0</v>
      </c>
      <c r="N83" s="42">
        <v>0</v>
      </c>
      <c r="O83" s="42">
        <v>1</v>
      </c>
      <c r="P83" s="41">
        <v>101358</v>
      </c>
      <c r="Q83" s="42" t="s">
        <v>331</v>
      </c>
      <c r="R83" s="42">
        <v>45</v>
      </c>
      <c r="S83" s="42">
        <v>30</v>
      </c>
      <c r="T83" s="42">
        <v>75</v>
      </c>
      <c r="U83" s="42">
        <v>60</v>
      </c>
      <c r="V83" s="42">
        <v>90</v>
      </c>
      <c r="W83" s="42">
        <v>0</v>
      </c>
      <c r="X83" s="42">
        <v>0</v>
      </c>
      <c r="Y83" s="42">
        <v>0</v>
      </c>
      <c r="Z83" s="42">
        <v>0</v>
      </c>
      <c r="AA83" s="40" t="s">
        <v>331</v>
      </c>
      <c r="AB83" s="42">
        <v>0</v>
      </c>
      <c r="AC83" s="39"/>
      <c r="AD83" s="42">
        <v>1</v>
      </c>
      <c r="AE83" s="42">
        <v>0</v>
      </c>
      <c r="AF83" s="40" t="s">
        <v>319</v>
      </c>
      <c r="AG83" s="42">
        <v>0</v>
      </c>
    </row>
    <row r="84" spans="1:33">
      <c r="A84" s="39" t="s">
        <v>40</v>
      </c>
      <c r="B84" s="40" t="s">
        <v>290</v>
      </c>
      <c r="C84" s="40">
        <v>26</v>
      </c>
      <c r="D84" s="40" t="s">
        <v>2</v>
      </c>
      <c r="E84" s="39" t="s">
        <v>327</v>
      </c>
      <c r="F84" s="41">
        <v>56426</v>
      </c>
      <c r="G84" s="42">
        <v>26</v>
      </c>
      <c r="H84" s="42">
        <v>24</v>
      </c>
      <c r="I84" s="42">
        <v>21</v>
      </c>
      <c r="J84" s="42">
        <v>71</v>
      </c>
      <c r="K84" s="42">
        <v>23.666666666666668</v>
      </c>
      <c r="L84" s="41">
        <v>4006246</v>
      </c>
      <c r="M84" s="41">
        <v>1335415.3333333335</v>
      </c>
      <c r="N84" s="42">
        <v>0.78888888888888886</v>
      </c>
      <c r="O84" s="42">
        <v>116</v>
      </c>
      <c r="P84" s="41">
        <v>6545416</v>
      </c>
      <c r="Q84" s="42">
        <v>147.04225352112675</v>
      </c>
      <c r="R84" s="42">
        <v>45</v>
      </c>
      <c r="S84" s="42">
        <v>30</v>
      </c>
      <c r="T84" s="42">
        <v>75</v>
      </c>
      <c r="U84" s="42">
        <v>60</v>
      </c>
      <c r="V84" s="42">
        <v>90</v>
      </c>
      <c r="W84" s="42">
        <v>23.666666666666664</v>
      </c>
      <c r="X84" s="42">
        <v>59.166666666666664</v>
      </c>
      <c r="Y84" s="42">
        <v>47.333333333333329</v>
      </c>
      <c r="Z84" s="42">
        <v>71</v>
      </c>
      <c r="AA84" s="40" t="s">
        <v>325</v>
      </c>
      <c r="AB84" s="42">
        <v>1</v>
      </c>
      <c r="AC84" s="39"/>
      <c r="AD84" s="42">
        <v>117</v>
      </c>
      <c r="AE84" s="42">
        <v>148.30985915492957</v>
      </c>
      <c r="AF84" s="40" t="s">
        <v>325</v>
      </c>
      <c r="AG84" s="42">
        <v>60.166666666666664</v>
      </c>
    </row>
    <row r="85" spans="1:33">
      <c r="A85" s="39" t="s">
        <v>36</v>
      </c>
      <c r="B85" s="40" t="s">
        <v>344</v>
      </c>
      <c r="C85" s="40">
        <v>28</v>
      </c>
      <c r="D85" s="40" t="s">
        <v>2</v>
      </c>
      <c r="E85" s="39" t="s">
        <v>327</v>
      </c>
      <c r="F85" s="41">
        <v>76850</v>
      </c>
      <c r="G85" s="42">
        <v>14</v>
      </c>
      <c r="H85" s="42">
        <v>15</v>
      </c>
      <c r="I85" s="42">
        <v>13</v>
      </c>
      <c r="J85" s="42">
        <v>42</v>
      </c>
      <c r="K85" s="42">
        <v>14</v>
      </c>
      <c r="L85" s="41">
        <v>3227700</v>
      </c>
      <c r="M85" s="41">
        <v>1075900</v>
      </c>
      <c r="N85" s="42">
        <v>0.46666666666666667</v>
      </c>
      <c r="O85" s="42">
        <v>104</v>
      </c>
      <c r="P85" s="41">
        <v>7992400</v>
      </c>
      <c r="Q85" s="42">
        <v>222.85714285714286</v>
      </c>
      <c r="R85" s="42">
        <v>45</v>
      </c>
      <c r="S85" s="42">
        <v>30</v>
      </c>
      <c r="T85" s="42">
        <v>75</v>
      </c>
      <c r="U85" s="42">
        <v>60</v>
      </c>
      <c r="V85" s="42">
        <v>90</v>
      </c>
      <c r="W85" s="42">
        <v>14</v>
      </c>
      <c r="X85" s="42">
        <v>35</v>
      </c>
      <c r="Y85" s="42">
        <v>28</v>
      </c>
      <c r="Z85" s="42">
        <v>42</v>
      </c>
      <c r="AA85" s="40" t="s">
        <v>325</v>
      </c>
      <c r="AB85" s="42">
        <v>30</v>
      </c>
      <c r="AC85" s="39"/>
      <c r="AD85" s="42">
        <v>134</v>
      </c>
      <c r="AE85" s="42">
        <v>287.14285714285711</v>
      </c>
      <c r="AF85" s="40" t="s">
        <v>325</v>
      </c>
      <c r="AG85" s="42">
        <v>65</v>
      </c>
    </row>
    <row r="86" spans="1:33">
      <c r="A86" s="39" t="s">
        <v>51</v>
      </c>
      <c r="B86" s="40" t="s">
        <v>279</v>
      </c>
      <c r="C86" s="40">
        <v>56</v>
      </c>
      <c r="D86" s="40" t="s">
        <v>3</v>
      </c>
      <c r="E86" s="39" t="s">
        <v>324</v>
      </c>
      <c r="F86" s="41">
        <v>138580</v>
      </c>
      <c r="G86" s="42">
        <v>1</v>
      </c>
      <c r="H86" s="42">
        <v>2</v>
      </c>
      <c r="I86" s="42">
        <v>1</v>
      </c>
      <c r="J86" s="42">
        <v>4</v>
      </c>
      <c r="K86" s="42">
        <v>1.3333333333333333</v>
      </c>
      <c r="L86" s="41">
        <v>554320</v>
      </c>
      <c r="M86" s="41">
        <v>184773.33333333331</v>
      </c>
      <c r="N86" s="42">
        <v>4.4444444444444446E-2</v>
      </c>
      <c r="O86" s="42">
        <v>1</v>
      </c>
      <c r="P86" s="41">
        <v>138580</v>
      </c>
      <c r="Q86" s="42">
        <v>22.500000000000004</v>
      </c>
      <c r="R86" s="42">
        <v>45</v>
      </c>
      <c r="S86" s="42">
        <v>30</v>
      </c>
      <c r="T86" s="42">
        <v>75</v>
      </c>
      <c r="U86" s="42">
        <v>60</v>
      </c>
      <c r="V86" s="42">
        <v>90</v>
      </c>
      <c r="W86" s="42">
        <v>1.3333333333333335</v>
      </c>
      <c r="X86" s="42">
        <v>3.3333333333333335</v>
      </c>
      <c r="Y86" s="42">
        <v>2.666666666666667</v>
      </c>
      <c r="Z86" s="42">
        <v>4</v>
      </c>
      <c r="AA86" s="40" t="s">
        <v>320</v>
      </c>
      <c r="AB86" s="42">
        <v>11</v>
      </c>
      <c r="AC86" s="39"/>
      <c r="AD86" s="42">
        <v>12</v>
      </c>
      <c r="AE86" s="42">
        <v>270</v>
      </c>
      <c r="AF86" s="40" t="s">
        <v>325</v>
      </c>
      <c r="AG86" s="42">
        <v>14.333333333333334</v>
      </c>
    </row>
    <row r="87" spans="1:33">
      <c r="A87" s="39" t="s">
        <v>105</v>
      </c>
      <c r="B87" s="40" t="s">
        <v>345</v>
      </c>
      <c r="C87" s="40">
        <v>70</v>
      </c>
      <c r="D87" s="40" t="s">
        <v>3</v>
      </c>
      <c r="E87" s="39" t="s">
        <v>324</v>
      </c>
      <c r="F87" s="41">
        <v>215770</v>
      </c>
      <c r="G87" s="42">
        <v>0</v>
      </c>
      <c r="H87" s="42">
        <v>0</v>
      </c>
      <c r="I87" s="42">
        <v>1</v>
      </c>
      <c r="J87" s="42">
        <v>1</v>
      </c>
      <c r="K87" s="42">
        <v>0.33333333333333331</v>
      </c>
      <c r="L87" s="41">
        <v>215770</v>
      </c>
      <c r="M87" s="41">
        <v>71923.333333333328</v>
      </c>
      <c r="N87" s="42">
        <v>1.1111111111111112E-2</v>
      </c>
      <c r="O87" s="42">
        <v>3</v>
      </c>
      <c r="P87" s="41">
        <v>647310</v>
      </c>
      <c r="Q87" s="42">
        <v>270</v>
      </c>
      <c r="R87" s="42">
        <v>45</v>
      </c>
      <c r="S87" s="42">
        <v>30</v>
      </c>
      <c r="T87" s="42">
        <v>75</v>
      </c>
      <c r="U87" s="42">
        <v>60</v>
      </c>
      <c r="V87" s="42">
        <v>90</v>
      </c>
      <c r="W87" s="42">
        <v>0.33333333333333337</v>
      </c>
      <c r="X87" s="42">
        <v>0.83333333333333337</v>
      </c>
      <c r="Y87" s="42">
        <v>0.66666666666666674</v>
      </c>
      <c r="Z87" s="42">
        <v>1</v>
      </c>
      <c r="AA87" s="40" t="s">
        <v>325</v>
      </c>
      <c r="AB87" s="42">
        <v>0</v>
      </c>
      <c r="AC87" s="39"/>
      <c r="AD87" s="42">
        <v>3</v>
      </c>
      <c r="AE87" s="42">
        <v>270</v>
      </c>
      <c r="AF87" s="40" t="s">
        <v>325</v>
      </c>
      <c r="AG87" s="42">
        <v>0.83333333333333337</v>
      </c>
    </row>
    <row r="88" spans="1:33">
      <c r="A88" s="39" t="s">
        <v>151</v>
      </c>
      <c r="B88" s="40" t="s">
        <v>331</v>
      </c>
      <c r="C88" s="40" t="s">
        <v>331</v>
      </c>
      <c r="D88" s="40" t="s">
        <v>3</v>
      </c>
      <c r="E88" s="39" t="s">
        <v>332</v>
      </c>
      <c r="F88" s="41">
        <v>127866</v>
      </c>
      <c r="G88" s="42">
        <v>0</v>
      </c>
      <c r="H88" s="42">
        <v>0</v>
      </c>
      <c r="I88" s="42">
        <v>0</v>
      </c>
      <c r="J88" s="42">
        <v>0</v>
      </c>
      <c r="K88" s="42">
        <v>0</v>
      </c>
      <c r="L88" s="41">
        <v>0</v>
      </c>
      <c r="M88" s="41">
        <v>0</v>
      </c>
      <c r="N88" s="42">
        <v>0</v>
      </c>
      <c r="O88" s="42">
        <v>1</v>
      </c>
      <c r="P88" s="41">
        <v>127866</v>
      </c>
      <c r="Q88" s="42" t="s">
        <v>331</v>
      </c>
      <c r="R88" s="42">
        <v>45</v>
      </c>
      <c r="S88" s="42">
        <v>30</v>
      </c>
      <c r="T88" s="42">
        <v>75</v>
      </c>
      <c r="U88" s="42">
        <v>60</v>
      </c>
      <c r="V88" s="42">
        <v>90</v>
      </c>
      <c r="W88" s="42">
        <v>0</v>
      </c>
      <c r="X88" s="42">
        <v>0</v>
      </c>
      <c r="Y88" s="42">
        <v>0</v>
      </c>
      <c r="Z88" s="42">
        <v>0</v>
      </c>
      <c r="AA88" s="40" t="s">
        <v>331</v>
      </c>
      <c r="AB88" s="42">
        <v>0</v>
      </c>
      <c r="AC88" s="39"/>
      <c r="AD88" s="42">
        <v>1</v>
      </c>
      <c r="AE88" s="42">
        <v>0</v>
      </c>
      <c r="AF88" s="40" t="s">
        <v>319</v>
      </c>
      <c r="AG88" s="42">
        <v>0</v>
      </c>
    </row>
    <row r="89" spans="1:33">
      <c r="A89" s="39" t="s">
        <v>60</v>
      </c>
      <c r="B89" s="40" t="s">
        <v>346</v>
      </c>
      <c r="C89" s="40">
        <v>73</v>
      </c>
      <c r="D89" s="40" t="s">
        <v>3</v>
      </c>
      <c r="E89" s="39" t="s">
        <v>327</v>
      </c>
      <c r="F89" s="41">
        <v>61670</v>
      </c>
      <c r="G89" s="42">
        <v>1</v>
      </c>
      <c r="H89" s="42">
        <v>2</v>
      </c>
      <c r="I89" s="42">
        <v>0</v>
      </c>
      <c r="J89" s="42">
        <v>3</v>
      </c>
      <c r="K89" s="42">
        <v>1</v>
      </c>
      <c r="L89" s="41">
        <v>185010</v>
      </c>
      <c r="M89" s="41">
        <v>61670</v>
      </c>
      <c r="N89" s="42">
        <v>3.3333333333333333E-2</v>
      </c>
      <c r="O89" s="42">
        <v>10</v>
      </c>
      <c r="P89" s="41">
        <v>616700</v>
      </c>
      <c r="Q89" s="42">
        <v>300</v>
      </c>
      <c r="R89" s="42">
        <v>45</v>
      </c>
      <c r="S89" s="42">
        <v>30</v>
      </c>
      <c r="T89" s="42">
        <v>75</v>
      </c>
      <c r="U89" s="42">
        <v>60</v>
      </c>
      <c r="V89" s="42">
        <v>90</v>
      </c>
      <c r="W89" s="42">
        <v>1</v>
      </c>
      <c r="X89" s="42">
        <v>2.5</v>
      </c>
      <c r="Y89" s="42">
        <v>2</v>
      </c>
      <c r="Z89" s="42">
        <v>3</v>
      </c>
      <c r="AA89" s="40" t="s">
        <v>325</v>
      </c>
      <c r="AB89" s="42">
        <v>0</v>
      </c>
      <c r="AC89" s="39"/>
      <c r="AD89" s="42">
        <v>10</v>
      </c>
      <c r="AE89" s="42">
        <v>300</v>
      </c>
      <c r="AF89" s="40" t="s">
        <v>325</v>
      </c>
      <c r="AG89" s="42">
        <v>2.5</v>
      </c>
    </row>
    <row r="90" spans="1:33">
      <c r="A90" s="39" t="s">
        <v>61</v>
      </c>
      <c r="B90" s="40" t="s">
        <v>292</v>
      </c>
      <c r="C90" s="40">
        <v>57</v>
      </c>
      <c r="D90" s="40" t="s">
        <v>3</v>
      </c>
      <c r="E90" s="39" t="s">
        <v>327</v>
      </c>
      <c r="F90" s="41">
        <v>63510</v>
      </c>
      <c r="G90" s="42">
        <v>3</v>
      </c>
      <c r="H90" s="42">
        <v>2</v>
      </c>
      <c r="I90" s="42">
        <v>3</v>
      </c>
      <c r="J90" s="42">
        <v>8</v>
      </c>
      <c r="K90" s="42">
        <v>2.6666666666666665</v>
      </c>
      <c r="L90" s="41">
        <v>508080</v>
      </c>
      <c r="M90" s="41">
        <v>169360</v>
      </c>
      <c r="N90" s="42">
        <v>8.8888888888888892E-2</v>
      </c>
      <c r="O90" s="42">
        <v>12</v>
      </c>
      <c r="P90" s="41">
        <v>762120</v>
      </c>
      <c r="Q90" s="42">
        <v>135</v>
      </c>
      <c r="R90" s="42">
        <v>45</v>
      </c>
      <c r="S90" s="42">
        <v>30</v>
      </c>
      <c r="T90" s="42">
        <v>75</v>
      </c>
      <c r="U90" s="42">
        <v>60</v>
      </c>
      <c r="V90" s="42">
        <v>90</v>
      </c>
      <c r="W90" s="42">
        <v>2.666666666666667</v>
      </c>
      <c r="X90" s="42">
        <v>6.666666666666667</v>
      </c>
      <c r="Y90" s="42">
        <v>5.3333333333333339</v>
      </c>
      <c r="Z90" s="42">
        <v>8</v>
      </c>
      <c r="AA90" s="40" t="s">
        <v>325</v>
      </c>
      <c r="AB90" s="42">
        <v>0</v>
      </c>
      <c r="AC90" s="39"/>
      <c r="AD90" s="42">
        <v>12</v>
      </c>
      <c r="AE90" s="42">
        <v>135</v>
      </c>
      <c r="AF90" s="40" t="s">
        <v>325</v>
      </c>
      <c r="AG90" s="42">
        <v>6.666666666666667</v>
      </c>
    </row>
    <row r="91" spans="1:33">
      <c r="A91" s="39" t="s">
        <v>62</v>
      </c>
      <c r="B91" s="40" t="s">
        <v>271</v>
      </c>
      <c r="C91" s="40">
        <v>51</v>
      </c>
      <c r="D91" s="40" t="s">
        <v>3</v>
      </c>
      <c r="E91" s="39" t="s">
        <v>327</v>
      </c>
      <c r="F91" s="41">
        <v>123310</v>
      </c>
      <c r="G91" s="42">
        <v>4</v>
      </c>
      <c r="H91" s="42">
        <v>1</v>
      </c>
      <c r="I91" s="42">
        <v>1</v>
      </c>
      <c r="J91" s="42">
        <v>6</v>
      </c>
      <c r="K91" s="42">
        <v>2</v>
      </c>
      <c r="L91" s="41">
        <v>739860</v>
      </c>
      <c r="M91" s="41">
        <v>246620</v>
      </c>
      <c r="N91" s="42">
        <v>6.6666666666666666E-2</v>
      </c>
      <c r="O91" s="42">
        <v>10</v>
      </c>
      <c r="P91" s="41">
        <v>1233100</v>
      </c>
      <c r="Q91" s="42">
        <v>150</v>
      </c>
      <c r="R91" s="42">
        <v>45</v>
      </c>
      <c r="S91" s="42">
        <v>30</v>
      </c>
      <c r="T91" s="42">
        <v>75</v>
      </c>
      <c r="U91" s="42">
        <v>60</v>
      </c>
      <c r="V91" s="42">
        <v>90</v>
      </c>
      <c r="W91" s="42">
        <v>2</v>
      </c>
      <c r="X91" s="42">
        <v>5</v>
      </c>
      <c r="Y91" s="42">
        <v>4</v>
      </c>
      <c r="Z91" s="42">
        <v>6</v>
      </c>
      <c r="AA91" s="40" t="s">
        <v>325</v>
      </c>
      <c r="AB91" s="42">
        <v>60</v>
      </c>
      <c r="AC91" s="39"/>
      <c r="AD91" s="42">
        <v>70</v>
      </c>
      <c r="AE91" s="42">
        <v>1050</v>
      </c>
      <c r="AF91" s="40" t="s">
        <v>325</v>
      </c>
      <c r="AG91" s="42">
        <v>65</v>
      </c>
    </row>
    <row r="92" spans="1:33">
      <c r="A92" s="39" t="s">
        <v>63</v>
      </c>
      <c r="B92" s="40" t="s">
        <v>225</v>
      </c>
      <c r="C92" s="40">
        <v>41</v>
      </c>
      <c r="D92" s="40" t="s">
        <v>3</v>
      </c>
      <c r="E92" s="39" t="s">
        <v>327</v>
      </c>
      <c r="F92" s="41">
        <v>125150</v>
      </c>
      <c r="G92" s="42">
        <v>5</v>
      </c>
      <c r="H92" s="42">
        <v>1</v>
      </c>
      <c r="I92" s="42">
        <v>3</v>
      </c>
      <c r="J92" s="42">
        <v>9</v>
      </c>
      <c r="K92" s="42">
        <v>3</v>
      </c>
      <c r="L92" s="41">
        <v>1126350</v>
      </c>
      <c r="M92" s="41">
        <v>375450</v>
      </c>
      <c r="N92" s="42">
        <v>0.1</v>
      </c>
      <c r="O92" s="42">
        <v>0</v>
      </c>
      <c r="P92" s="41">
        <v>0</v>
      </c>
      <c r="Q92" s="42">
        <v>0</v>
      </c>
      <c r="R92" s="42">
        <v>45</v>
      </c>
      <c r="S92" s="42">
        <v>30</v>
      </c>
      <c r="T92" s="42">
        <v>75</v>
      </c>
      <c r="U92" s="42">
        <v>60</v>
      </c>
      <c r="V92" s="42">
        <v>90</v>
      </c>
      <c r="W92" s="42">
        <v>3</v>
      </c>
      <c r="X92" s="42">
        <v>7.5</v>
      </c>
      <c r="Y92" s="42">
        <v>6</v>
      </c>
      <c r="Z92" s="42">
        <v>9</v>
      </c>
      <c r="AA92" s="40" t="s">
        <v>15</v>
      </c>
      <c r="AB92" s="42">
        <v>0</v>
      </c>
      <c r="AC92" s="39"/>
      <c r="AD92" s="42">
        <v>0</v>
      </c>
      <c r="AE92" s="42">
        <v>0</v>
      </c>
      <c r="AF92" s="40" t="s">
        <v>15</v>
      </c>
      <c r="AG92" s="42">
        <v>7.5</v>
      </c>
    </row>
    <row r="93" spans="1:33">
      <c r="A93" s="39" t="s">
        <v>89</v>
      </c>
      <c r="B93" s="40" t="s">
        <v>230</v>
      </c>
      <c r="C93" s="40">
        <v>40</v>
      </c>
      <c r="D93" s="40" t="s">
        <v>3</v>
      </c>
      <c r="E93" s="39" t="s">
        <v>327</v>
      </c>
      <c r="F93" s="41">
        <v>117790</v>
      </c>
      <c r="G93" s="42">
        <v>4</v>
      </c>
      <c r="H93" s="42">
        <v>5</v>
      </c>
      <c r="I93" s="42">
        <v>2</v>
      </c>
      <c r="J93" s="42">
        <v>11</v>
      </c>
      <c r="K93" s="42">
        <v>3.6666666666666665</v>
      </c>
      <c r="L93" s="41">
        <v>1295690</v>
      </c>
      <c r="M93" s="41">
        <v>431896.66666666663</v>
      </c>
      <c r="N93" s="42">
        <v>0.12222222222222222</v>
      </c>
      <c r="O93" s="42">
        <v>9</v>
      </c>
      <c r="P93" s="41">
        <v>1060110</v>
      </c>
      <c r="Q93" s="42">
        <v>73.63636363636364</v>
      </c>
      <c r="R93" s="42">
        <v>45</v>
      </c>
      <c r="S93" s="42">
        <v>30</v>
      </c>
      <c r="T93" s="42">
        <v>75</v>
      </c>
      <c r="U93" s="42">
        <v>60</v>
      </c>
      <c r="V93" s="42">
        <v>90</v>
      </c>
      <c r="W93" s="42">
        <v>3.6666666666666665</v>
      </c>
      <c r="X93" s="42">
        <v>9.1666666666666661</v>
      </c>
      <c r="Y93" s="42">
        <v>7.333333333333333</v>
      </c>
      <c r="Z93" s="42">
        <v>11</v>
      </c>
      <c r="AA93" s="40" t="s">
        <v>321</v>
      </c>
      <c r="AB93" s="42">
        <v>20</v>
      </c>
      <c r="AC93" s="39"/>
      <c r="AD93" s="42">
        <v>29</v>
      </c>
      <c r="AE93" s="42">
        <v>237.27272727272728</v>
      </c>
      <c r="AF93" s="40" t="s">
        <v>325</v>
      </c>
      <c r="AG93" s="42">
        <v>29.166666666666664</v>
      </c>
    </row>
    <row r="94" spans="1:33">
      <c r="A94" s="39" t="s">
        <v>83</v>
      </c>
      <c r="B94" s="40" t="s">
        <v>241</v>
      </c>
      <c r="C94" s="40">
        <v>43</v>
      </c>
      <c r="D94" s="40" t="s">
        <v>3</v>
      </c>
      <c r="E94" s="39" t="s">
        <v>334</v>
      </c>
      <c r="F94" s="41">
        <v>35055</v>
      </c>
      <c r="G94" s="42">
        <v>4</v>
      </c>
      <c r="H94" s="42">
        <v>5</v>
      </c>
      <c r="I94" s="42">
        <v>22</v>
      </c>
      <c r="J94" s="42">
        <v>31</v>
      </c>
      <c r="K94" s="42">
        <v>10.333333333333334</v>
      </c>
      <c r="L94" s="41">
        <v>1086705</v>
      </c>
      <c r="M94" s="41">
        <v>362235</v>
      </c>
      <c r="N94" s="42">
        <v>0.34444444444444444</v>
      </c>
      <c r="O94" s="42">
        <v>86</v>
      </c>
      <c r="P94" s="41">
        <v>3014730</v>
      </c>
      <c r="Q94" s="42">
        <v>249.67741935483869</v>
      </c>
      <c r="R94" s="42">
        <v>45</v>
      </c>
      <c r="S94" s="42">
        <v>30</v>
      </c>
      <c r="T94" s="42">
        <v>75</v>
      </c>
      <c r="U94" s="42">
        <v>60</v>
      </c>
      <c r="V94" s="42">
        <v>90</v>
      </c>
      <c r="W94" s="42">
        <v>10.333333333333334</v>
      </c>
      <c r="X94" s="42">
        <v>25.833333333333332</v>
      </c>
      <c r="Y94" s="42">
        <v>20.666666666666668</v>
      </c>
      <c r="Z94" s="42">
        <v>31</v>
      </c>
      <c r="AA94" s="40" t="s">
        <v>325</v>
      </c>
      <c r="AB94" s="42">
        <v>12</v>
      </c>
      <c r="AC94" s="39"/>
      <c r="AD94" s="42">
        <v>98</v>
      </c>
      <c r="AE94" s="42">
        <v>284.51612903225805</v>
      </c>
      <c r="AF94" s="40" t="s">
        <v>325</v>
      </c>
      <c r="AG94" s="42">
        <v>37.833333333333329</v>
      </c>
    </row>
    <row r="95" spans="1:33">
      <c r="A95" s="39" t="s">
        <v>147</v>
      </c>
      <c r="B95" s="40" t="s">
        <v>280</v>
      </c>
      <c r="C95" s="40">
        <v>54</v>
      </c>
      <c r="D95" s="40" t="s">
        <v>3</v>
      </c>
      <c r="E95" s="39" t="s">
        <v>335</v>
      </c>
      <c r="F95" s="41">
        <v>278535</v>
      </c>
      <c r="G95" s="42">
        <v>0</v>
      </c>
      <c r="H95" s="42">
        <v>1</v>
      </c>
      <c r="I95" s="42">
        <v>1</v>
      </c>
      <c r="J95" s="42">
        <v>2</v>
      </c>
      <c r="K95" s="42">
        <v>0.66666666666666663</v>
      </c>
      <c r="L95" s="41">
        <v>557070</v>
      </c>
      <c r="M95" s="41">
        <v>185690</v>
      </c>
      <c r="N95" s="42">
        <v>2.2222222222222223E-2</v>
      </c>
      <c r="O95" s="42">
        <v>1</v>
      </c>
      <c r="P95" s="41">
        <v>278535</v>
      </c>
      <c r="Q95" s="42">
        <v>45</v>
      </c>
      <c r="R95" s="42">
        <v>45</v>
      </c>
      <c r="S95" s="42">
        <v>30</v>
      </c>
      <c r="T95" s="42">
        <v>75</v>
      </c>
      <c r="U95" s="42">
        <v>60</v>
      </c>
      <c r="V95" s="42">
        <v>90</v>
      </c>
      <c r="W95" s="42">
        <v>0.66666666666666674</v>
      </c>
      <c r="X95" s="42">
        <v>1.6666666666666667</v>
      </c>
      <c r="Y95" s="42">
        <v>1.3333333333333335</v>
      </c>
      <c r="Z95" s="42">
        <v>2</v>
      </c>
      <c r="AA95" s="40" t="s">
        <v>164</v>
      </c>
      <c r="AB95" s="42">
        <v>2</v>
      </c>
      <c r="AC95" s="39"/>
      <c r="AD95" s="42">
        <v>3</v>
      </c>
      <c r="AE95" s="42">
        <v>135</v>
      </c>
      <c r="AF95" s="40" t="s">
        <v>325</v>
      </c>
      <c r="AG95" s="42">
        <v>3.666666666666667</v>
      </c>
    </row>
    <row r="96" spans="1:33">
      <c r="A96" s="39" t="s">
        <v>18</v>
      </c>
      <c r="B96" s="40" t="s">
        <v>223</v>
      </c>
      <c r="C96" s="40">
        <v>13</v>
      </c>
      <c r="D96" s="40" t="s">
        <v>2</v>
      </c>
      <c r="E96" s="39" t="s">
        <v>327</v>
      </c>
      <c r="F96" s="41">
        <v>94330</v>
      </c>
      <c r="G96" s="42">
        <v>59</v>
      </c>
      <c r="H96" s="42">
        <v>67</v>
      </c>
      <c r="I96" s="42">
        <v>54</v>
      </c>
      <c r="J96" s="42">
        <v>180</v>
      </c>
      <c r="K96" s="42">
        <v>60</v>
      </c>
      <c r="L96" s="41">
        <v>16979400</v>
      </c>
      <c r="M96" s="41">
        <v>5659800</v>
      </c>
      <c r="N96" s="42">
        <v>2</v>
      </c>
      <c r="O96" s="42">
        <v>202</v>
      </c>
      <c r="P96" s="41">
        <v>19054660</v>
      </c>
      <c r="Q96" s="42">
        <v>101</v>
      </c>
      <c r="R96" s="42">
        <v>45</v>
      </c>
      <c r="S96" s="42">
        <v>30</v>
      </c>
      <c r="T96" s="42">
        <v>75</v>
      </c>
      <c r="U96" s="42">
        <v>60</v>
      </c>
      <c r="V96" s="42">
        <v>90</v>
      </c>
      <c r="W96" s="42">
        <v>60</v>
      </c>
      <c r="X96" s="42">
        <v>150</v>
      </c>
      <c r="Y96" s="42">
        <v>120</v>
      </c>
      <c r="Z96" s="42">
        <v>180</v>
      </c>
      <c r="AA96" s="40" t="s">
        <v>325</v>
      </c>
      <c r="AB96" s="42">
        <v>190</v>
      </c>
      <c r="AC96" s="39"/>
      <c r="AD96" s="42">
        <v>392</v>
      </c>
      <c r="AE96" s="42">
        <v>196</v>
      </c>
      <c r="AF96" s="40" t="s">
        <v>325</v>
      </c>
      <c r="AG96" s="42">
        <v>340</v>
      </c>
    </row>
    <row r="97" spans="1:33">
      <c r="A97" s="39" t="s">
        <v>20</v>
      </c>
      <c r="B97" s="40" t="s">
        <v>248</v>
      </c>
      <c r="C97" s="40">
        <v>9</v>
      </c>
      <c r="D97" s="40" t="s">
        <v>0</v>
      </c>
      <c r="E97" s="39" t="s">
        <v>327</v>
      </c>
      <c r="F97" s="41">
        <v>69950</v>
      </c>
      <c r="G97" s="42">
        <v>141</v>
      </c>
      <c r="H97" s="42">
        <v>87</v>
      </c>
      <c r="I97" s="42">
        <v>139</v>
      </c>
      <c r="J97" s="42">
        <v>367</v>
      </c>
      <c r="K97" s="42">
        <v>122.33333333333333</v>
      </c>
      <c r="L97" s="41">
        <v>25671650</v>
      </c>
      <c r="M97" s="41">
        <v>8557216.666666666</v>
      </c>
      <c r="N97" s="42">
        <v>4.0777777777777775</v>
      </c>
      <c r="O97" s="42">
        <v>247</v>
      </c>
      <c r="P97" s="41">
        <v>17277650</v>
      </c>
      <c r="Q97" s="42">
        <v>60.572207084468673</v>
      </c>
      <c r="R97" s="42">
        <v>45</v>
      </c>
      <c r="S97" s="42">
        <v>30</v>
      </c>
      <c r="T97" s="42">
        <v>75</v>
      </c>
      <c r="U97" s="42">
        <v>60</v>
      </c>
      <c r="V97" s="42">
        <v>90</v>
      </c>
      <c r="W97" s="42">
        <v>122.33333333333333</v>
      </c>
      <c r="X97" s="42">
        <v>305.83333333333331</v>
      </c>
      <c r="Y97" s="42">
        <v>244.66666666666666</v>
      </c>
      <c r="Z97" s="42">
        <v>367</v>
      </c>
      <c r="AA97" s="40" t="s">
        <v>325</v>
      </c>
      <c r="AB97" s="42">
        <v>263</v>
      </c>
      <c r="AC97" s="39"/>
      <c r="AD97" s="42">
        <v>510</v>
      </c>
      <c r="AE97" s="42">
        <v>125.06811989100818</v>
      </c>
      <c r="AF97" s="40" t="s">
        <v>325</v>
      </c>
      <c r="AG97" s="42">
        <v>568.83333333333326</v>
      </c>
    </row>
    <row r="98" spans="1:33">
      <c r="A98" s="39" t="s">
        <v>37</v>
      </c>
      <c r="B98" s="40" t="s">
        <v>239</v>
      </c>
      <c r="C98" s="40">
        <v>14</v>
      </c>
      <c r="D98" s="40" t="s">
        <v>2</v>
      </c>
      <c r="E98" s="39" t="s">
        <v>327</v>
      </c>
      <c r="F98" s="41">
        <v>74550</v>
      </c>
      <c r="G98" s="42">
        <v>58</v>
      </c>
      <c r="H98" s="42">
        <v>59</v>
      </c>
      <c r="I98" s="42">
        <v>101</v>
      </c>
      <c r="J98" s="42">
        <v>218</v>
      </c>
      <c r="K98" s="42">
        <v>72.666666666666671</v>
      </c>
      <c r="L98" s="41">
        <v>16251900</v>
      </c>
      <c r="M98" s="41">
        <v>5417300</v>
      </c>
      <c r="N98" s="42">
        <v>2.4222222222222221</v>
      </c>
      <c r="O98" s="42">
        <v>77</v>
      </c>
      <c r="P98" s="41">
        <v>5740350</v>
      </c>
      <c r="Q98" s="42">
        <v>31.788990825688074</v>
      </c>
      <c r="R98" s="42">
        <v>45</v>
      </c>
      <c r="S98" s="42">
        <v>30</v>
      </c>
      <c r="T98" s="42">
        <v>75</v>
      </c>
      <c r="U98" s="42">
        <v>60</v>
      </c>
      <c r="V98" s="42">
        <v>90</v>
      </c>
      <c r="W98" s="42">
        <v>72.666666666666657</v>
      </c>
      <c r="X98" s="42">
        <v>181.66666666666666</v>
      </c>
      <c r="Y98" s="42">
        <v>145.33333333333331</v>
      </c>
      <c r="Z98" s="42">
        <v>217.99999999999997</v>
      </c>
      <c r="AA98" s="40" t="s">
        <v>164</v>
      </c>
      <c r="AB98" s="42">
        <v>239</v>
      </c>
      <c r="AC98" s="39"/>
      <c r="AD98" s="42">
        <v>316</v>
      </c>
      <c r="AE98" s="42">
        <v>130.45871559633028</v>
      </c>
      <c r="AF98" s="40" t="s">
        <v>325</v>
      </c>
      <c r="AG98" s="42">
        <v>420.66666666666663</v>
      </c>
    </row>
    <row r="99" spans="1:33">
      <c r="A99" s="39" t="s">
        <v>64</v>
      </c>
      <c r="B99" s="40" t="s">
        <v>253</v>
      </c>
      <c r="C99" s="40">
        <v>16</v>
      </c>
      <c r="D99" s="40" t="s">
        <v>2</v>
      </c>
      <c r="E99" s="39" t="s">
        <v>327</v>
      </c>
      <c r="F99" s="41">
        <v>73170</v>
      </c>
      <c r="G99" s="42">
        <v>37</v>
      </c>
      <c r="H99" s="42">
        <v>50</v>
      </c>
      <c r="I99" s="42">
        <v>50</v>
      </c>
      <c r="J99" s="42">
        <v>137</v>
      </c>
      <c r="K99" s="42">
        <v>45.666666666666664</v>
      </c>
      <c r="L99" s="41">
        <v>10024290</v>
      </c>
      <c r="M99" s="41">
        <v>3341430</v>
      </c>
      <c r="N99" s="42">
        <v>1.5222222222222221</v>
      </c>
      <c r="O99" s="42">
        <v>97</v>
      </c>
      <c r="P99" s="41">
        <v>7097490</v>
      </c>
      <c r="Q99" s="42">
        <v>63.722627737226283</v>
      </c>
      <c r="R99" s="42">
        <v>45</v>
      </c>
      <c r="S99" s="42">
        <v>30</v>
      </c>
      <c r="T99" s="42">
        <v>75</v>
      </c>
      <c r="U99" s="42">
        <v>60</v>
      </c>
      <c r="V99" s="42">
        <v>90</v>
      </c>
      <c r="W99" s="42">
        <v>45.666666666666664</v>
      </c>
      <c r="X99" s="42">
        <v>114.16666666666666</v>
      </c>
      <c r="Y99" s="42">
        <v>91.333333333333329</v>
      </c>
      <c r="Z99" s="42">
        <v>137</v>
      </c>
      <c r="AA99" s="40" t="s">
        <v>325</v>
      </c>
      <c r="AB99" s="42">
        <v>81</v>
      </c>
      <c r="AC99" s="39"/>
      <c r="AD99" s="42">
        <v>178</v>
      </c>
      <c r="AE99" s="42">
        <v>116.93430656934308</v>
      </c>
      <c r="AF99" s="40" t="s">
        <v>325</v>
      </c>
      <c r="AG99" s="42">
        <v>195.16666666666666</v>
      </c>
    </row>
    <row r="100" spans="1:33">
      <c r="A100" s="39" t="s">
        <v>46</v>
      </c>
      <c r="B100" s="40" t="s">
        <v>221</v>
      </c>
      <c r="C100" s="40">
        <v>25</v>
      </c>
      <c r="D100" s="40" t="s">
        <v>2</v>
      </c>
      <c r="E100" s="39" t="s">
        <v>327</v>
      </c>
      <c r="F100" s="41">
        <v>73630</v>
      </c>
      <c r="G100" s="42">
        <v>14</v>
      </c>
      <c r="H100" s="42">
        <v>21</v>
      </c>
      <c r="I100" s="42">
        <v>23</v>
      </c>
      <c r="J100" s="42">
        <v>58</v>
      </c>
      <c r="K100" s="42">
        <v>19.333333333333332</v>
      </c>
      <c r="L100" s="41">
        <v>4270540</v>
      </c>
      <c r="M100" s="41">
        <v>1423513.3333333333</v>
      </c>
      <c r="N100" s="42">
        <v>0.64444444444444449</v>
      </c>
      <c r="O100" s="42">
        <v>29</v>
      </c>
      <c r="P100" s="41">
        <v>2135270</v>
      </c>
      <c r="Q100" s="42">
        <v>45</v>
      </c>
      <c r="R100" s="42">
        <v>45</v>
      </c>
      <c r="S100" s="42">
        <v>30</v>
      </c>
      <c r="T100" s="42">
        <v>75</v>
      </c>
      <c r="U100" s="42">
        <v>60</v>
      </c>
      <c r="V100" s="42">
        <v>90</v>
      </c>
      <c r="W100" s="42">
        <v>19.333333333333336</v>
      </c>
      <c r="X100" s="42">
        <v>48.333333333333336</v>
      </c>
      <c r="Y100" s="42">
        <v>38.666666666666671</v>
      </c>
      <c r="Z100" s="42">
        <v>58.000000000000007</v>
      </c>
      <c r="AA100" s="40" t="s">
        <v>164</v>
      </c>
      <c r="AB100" s="42">
        <v>115</v>
      </c>
      <c r="AC100" s="39"/>
      <c r="AD100" s="42">
        <v>144</v>
      </c>
      <c r="AE100" s="42">
        <v>223.44827586206895</v>
      </c>
      <c r="AF100" s="40" t="s">
        <v>325</v>
      </c>
      <c r="AG100" s="42">
        <v>163.33333333333334</v>
      </c>
    </row>
    <row r="101" spans="1:33">
      <c r="A101" s="39" t="s">
        <v>52</v>
      </c>
      <c r="B101" s="40" t="s">
        <v>266</v>
      </c>
      <c r="C101" s="40">
        <v>30</v>
      </c>
      <c r="D101" s="40" t="s">
        <v>3</v>
      </c>
      <c r="E101" s="39" t="s">
        <v>335</v>
      </c>
      <c r="F101" s="41">
        <v>85446</v>
      </c>
      <c r="G101" s="42">
        <v>7</v>
      </c>
      <c r="H101" s="42">
        <v>14</v>
      </c>
      <c r="I101" s="42">
        <v>12</v>
      </c>
      <c r="J101" s="42">
        <v>33</v>
      </c>
      <c r="K101" s="42">
        <v>11</v>
      </c>
      <c r="L101" s="41">
        <v>2819718</v>
      </c>
      <c r="M101" s="41">
        <v>939906</v>
      </c>
      <c r="N101" s="42">
        <v>0.36666666666666664</v>
      </c>
      <c r="O101" s="42">
        <v>34</v>
      </c>
      <c r="P101" s="41">
        <v>2905164</v>
      </c>
      <c r="Q101" s="42">
        <v>92.72727272727272</v>
      </c>
      <c r="R101" s="42">
        <v>45</v>
      </c>
      <c r="S101" s="42">
        <v>30</v>
      </c>
      <c r="T101" s="42">
        <v>75</v>
      </c>
      <c r="U101" s="42">
        <v>60</v>
      </c>
      <c r="V101" s="42">
        <v>90</v>
      </c>
      <c r="W101" s="42">
        <v>11</v>
      </c>
      <c r="X101" s="42">
        <v>27.499999999999996</v>
      </c>
      <c r="Y101" s="42">
        <v>22</v>
      </c>
      <c r="Z101" s="42">
        <v>33</v>
      </c>
      <c r="AA101" s="40" t="s">
        <v>325</v>
      </c>
      <c r="AB101" s="42">
        <v>1</v>
      </c>
      <c r="AC101" s="39"/>
      <c r="AD101" s="42">
        <v>35</v>
      </c>
      <c r="AE101" s="42">
        <v>95.454545454545467</v>
      </c>
      <c r="AF101" s="40" t="s">
        <v>325</v>
      </c>
      <c r="AG101" s="42">
        <v>28.499999999999996</v>
      </c>
    </row>
    <row r="102" spans="1:33">
      <c r="A102" s="39" t="s">
        <v>69</v>
      </c>
      <c r="B102" s="40" t="s">
        <v>255</v>
      </c>
      <c r="C102" s="40">
        <v>34</v>
      </c>
      <c r="D102" s="40" t="s">
        <v>3</v>
      </c>
      <c r="E102" s="39" t="s">
        <v>335</v>
      </c>
      <c r="F102" s="41">
        <v>54426</v>
      </c>
      <c r="G102" s="42">
        <v>10</v>
      </c>
      <c r="H102" s="42">
        <v>12</v>
      </c>
      <c r="I102" s="42">
        <v>14</v>
      </c>
      <c r="J102" s="42">
        <v>36</v>
      </c>
      <c r="K102" s="42">
        <v>12</v>
      </c>
      <c r="L102" s="41">
        <v>1959336</v>
      </c>
      <c r="M102" s="41">
        <v>653112</v>
      </c>
      <c r="N102" s="42">
        <v>0.4</v>
      </c>
      <c r="O102" s="42">
        <v>24</v>
      </c>
      <c r="P102" s="41">
        <v>1306224</v>
      </c>
      <c r="Q102" s="42">
        <v>60</v>
      </c>
      <c r="R102" s="42">
        <v>45</v>
      </c>
      <c r="S102" s="42">
        <v>30</v>
      </c>
      <c r="T102" s="42">
        <v>75</v>
      </c>
      <c r="U102" s="42">
        <v>60</v>
      </c>
      <c r="V102" s="42">
        <v>90</v>
      </c>
      <c r="W102" s="42">
        <v>12</v>
      </c>
      <c r="X102" s="42">
        <v>30</v>
      </c>
      <c r="Y102" s="42">
        <v>24</v>
      </c>
      <c r="Z102" s="42">
        <v>36</v>
      </c>
      <c r="AA102" s="40" t="s">
        <v>164</v>
      </c>
      <c r="AB102" s="42">
        <v>18</v>
      </c>
      <c r="AC102" s="39"/>
      <c r="AD102" s="42">
        <v>42</v>
      </c>
      <c r="AE102" s="42">
        <v>105</v>
      </c>
      <c r="AF102" s="40" t="s">
        <v>325</v>
      </c>
      <c r="AG102" s="42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KPI_YTD_Input</vt:lpstr>
      <vt:lpstr>KPI_WEEKLY_Input</vt:lpstr>
      <vt:lpstr>Aging</vt:lpstr>
      <vt:lpstr>Reorder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Winston</dc:creator>
  <cp:lastModifiedBy>karl winston torres</cp:lastModifiedBy>
  <dcterms:created xsi:type="dcterms:W3CDTF">2026-09-05T09:47:25Z</dcterms:created>
  <dcterms:modified xsi:type="dcterms:W3CDTF">2026-09-18T22:57:54Z</dcterms:modified>
</cp:coreProperties>
</file>